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117C0FD4-002A-4F2E-B48B-B98B430A7E2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heet1" sheetId="66" r:id="rId1"/>
    <sheet name="Sheet6" sheetId="56" r:id="rId2"/>
    <sheet name="Sheet7" sheetId="146" r:id="rId3"/>
    <sheet name="орлого" sheetId="145" r:id="rId4"/>
    <sheet name="Sheet10" sheetId="149" r:id="rId5"/>
    <sheet name="Sheet12" sheetId="150" r:id="rId6"/>
    <sheet name="Sheet13" sheetId="151" r:id="rId7"/>
    <sheet name="AIRAG" sheetId="1" r:id="rId8"/>
    <sheet name="ALTANSHIREE" sheetId="2" r:id="rId9"/>
    <sheet name="DALANGARGALAN" sheetId="16" r:id="rId10"/>
    <sheet name="DELGEREH" sheetId="15" r:id="rId11"/>
    <sheet name="IHHET" sheetId="14" r:id="rId12"/>
    <sheet name="MANDAX" sheetId="13" r:id="rId13"/>
    <sheet name="ORGON" sheetId="12" r:id="rId14"/>
    <sheet name="SAIXANDULAAN" sheetId="11" r:id="rId15"/>
    <sheet name="ULAANBADRAX" sheetId="10" r:id="rId16"/>
    <sheet name="HATANBULAG" sheetId="9" r:id="rId17"/>
    <sheet name="Sheet2" sheetId="152" state="hidden" r:id="rId18"/>
    <sheet name="HOBSGOL" sheetId="8" r:id="rId19"/>
    <sheet name="ERDENE" sheetId="7" r:id="rId20"/>
    <sheet name="SAINSHAND" sheetId="6" r:id="rId21"/>
    <sheet name="ZAMIIN UUD" sheetId="5" r:id="rId22"/>
    <sheet name="AIMAG TOB" sheetId="20" r:id="rId23"/>
    <sheet name="SUM DYN" sheetId="3" r:id="rId24"/>
    <sheet name="NIIT DYN" sheetId="19" r:id="rId25"/>
    <sheet name="Sheet9" sheetId="59" r:id="rId26"/>
    <sheet name="онхс" sheetId="147" r:id="rId27"/>
    <sheet name="Sheet11" sheetId="148" r:id="rId28"/>
    <sheet name="Өр төлбөр " sheetId="153" r:id="rId29"/>
  </sheets>
  <externalReferences>
    <externalReference r:id="rId30"/>
    <externalReference r:id="rId31"/>
  </externalReferences>
  <definedNames>
    <definedName name="_xlnm.Print_Area" localSheetId="24">'NIIT DYN'!$A$4:$O$102</definedName>
    <definedName name="_xlnm.Print_Titles" localSheetId="22">'AIMAG TOB'!$B:$B</definedName>
    <definedName name="_xlnm.Print_Titles" localSheetId="19">ERDENE!$B:$B</definedName>
    <definedName name="_xlnm.Print_Titles" localSheetId="16">HATANBULAG!$B:$B</definedName>
    <definedName name="_xlnm.Print_Titles" localSheetId="18">HOBSGOL!$B:$B</definedName>
    <definedName name="_xlnm.Print_Titles" localSheetId="13">ORGON!$B:$B</definedName>
    <definedName name="_xlnm.Print_Titles" localSheetId="20">SAINSHAND!$B:$B</definedName>
    <definedName name="_xlnm.Print_Titles" localSheetId="14">SAIXANDULAAN!$B:$B</definedName>
    <definedName name="_xlnm.Print_Titles" localSheetId="1">Sheet6!$B:$B</definedName>
    <definedName name="_xlnm.Print_Titles" localSheetId="15">ULAANBADRAX!$B:$B</definedName>
    <definedName name="_xlnm.Print_Titles" localSheetId="21">'ZAMIIN UUD'!$B:$B</definedName>
    <definedName name="_xlnm.Print_Titles" localSheetId="3">орлого!$A:$A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AY20" i="145"/>
  <c r="AS9" i="145"/>
  <c r="AS49" i="145" s="1"/>
  <c r="AS52" i="145" s="1"/>
  <c r="B49" i="145"/>
  <c r="C49" i="145"/>
  <c r="D49" i="145"/>
  <c r="E49" i="145"/>
  <c r="F49" i="145"/>
  <c r="G49" i="145"/>
  <c r="H49" i="145"/>
  <c r="I49" i="145"/>
  <c r="J49" i="145"/>
  <c r="K49" i="145"/>
  <c r="L49" i="145"/>
  <c r="L52" i="145" s="1"/>
  <c r="M49" i="145"/>
  <c r="M52" i="145" s="1"/>
  <c r="N49" i="145"/>
  <c r="N52" i="145" s="1"/>
  <c r="O49" i="145"/>
  <c r="O52" i="145" s="1"/>
  <c r="P49" i="145"/>
  <c r="P52" i="145" s="1"/>
  <c r="Q49" i="145"/>
  <c r="Q52" i="145" s="1"/>
  <c r="R49" i="145"/>
  <c r="R52" i="145" s="1"/>
  <c r="S49" i="145"/>
  <c r="S52" i="145" s="1"/>
  <c r="T49" i="145"/>
  <c r="T52" i="145" s="1"/>
  <c r="U49" i="145"/>
  <c r="U52" i="145" s="1"/>
  <c r="V49" i="145"/>
  <c r="W49" i="145"/>
  <c r="X49" i="145"/>
  <c r="Y49" i="145"/>
  <c r="Z49" i="145"/>
  <c r="AA49" i="145"/>
  <c r="AB49" i="145"/>
  <c r="AC49" i="145"/>
  <c r="AD49" i="145"/>
  <c r="AE49" i="145"/>
  <c r="AF49" i="145"/>
  <c r="AF52" i="145" s="1"/>
  <c r="AG49" i="145"/>
  <c r="AG52" i="145" s="1"/>
  <c r="AH49" i="145"/>
  <c r="AH52" i="145" s="1"/>
  <c r="AI49" i="145"/>
  <c r="AI52" i="145" s="1"/>
  <c r="AJ49" i="145"/>
  <c r="AJ52" i="145" s="1"/>
  <c r="AK49" i="145"/>
  <c r="AK52" i="145" s="1"/>
  <c r="AL49" i="145"/>
  <c r="AL52" i="145" s="1"/>
  <c r="AM49" i="145"/>
  <c r="AM52" i="145" s="1"/>
  <c r="AN49" i="145"/>
  <c r="AN52" i="145" s="1"/>
  <c r="AO49" i="145"/>
  <c r="AO52" i="145" s="1"/>
  <c r="AP49" i="145"/>
  <c r="AQ49" i="145"/>
  <c r="AU51" i="145"/>
  <c r="AV51" i="145"/>
  <c r="B52" i="145"/>
  <c r="C52" i="145"/>
  <c r="D52" i="145"/>
  <c r="E52" i="145"/>
  <c r="F52" i="145"/>
  <c r="G52" i="145"/>
  <c r="H52" i="145"/>
  <c r="I52" i="145"/>
  <c r="J52" i="145"/>
  <c r="K52" i="145"/>
  <c r="V52" i="145"/>
  <c r="W52" i="145"/>
  <c r="X52" i="145"/>
  <c r="Y52" i="145"/>
  <c r="Z52" i="145"/>
  <c r="AA52" i="145"/>
  <c r="AB52" i="145"/>
  <c r="AC52" i="145"/>
  <c r="AD52" i="145"/>
  <c r="AE52" i="145"/>
  <c r="AP52" i="145"/>
  <c r="AQ52" i="145"/>
  <c r="V26" i="66" l="1"/>
  <c r="W26" i="66"/>
  <c r="AO59" i="14"/>
  <c r="AM59" i="14"/>
  <c r="G15" i="66"/>
  <c r="BV70" i="20"/>
  <c r="BP52" i="20"/>
  <c r="BP30" i="20"/>
  <c r="AU25" i="20"/>
  <c r="AL25" i="20"/>
  <c r="AI25" i="20"/>
  <c r="AF89" i="20"/>
  <c r="AF43" i="20"/>
  <c r="AF25" i="20"/>
  <c r="AC36" i="20"/>
  <c r="W71" i="20"/>
  <c r="T50" i="20"/>
  <c r="Q62" i="20"/>
  <c r="Q49" i="20"/>
  <c r="T19" i="20"/>
  <c r="Q19" i="20"/>
  <c r="N19" i="20"/>
  <c r="K50" i="20"/>
  <c r="K38" i="20"/>
  <c r="K26" i="20"/>
  <c r="H31" i="20"/>
  <c r="H21" i="20"/>
  <c r="E31" i="20"/>
  <c r="E19" i="20"/>
  <c r="BM25" i="5"/>
  <c r="BJ43" i="5"/>
  <c r="BJ25" i="5"/>
  <c r="BG43" i="5"/>
  <c r="BG24" i="5"/>
  <c r="BD24" i="5"/>
  <c r="BA24" i="5"/>
  <c r="AX25" i="5"/>
  <c r="AR25" i="5"/>
  <c r="AR24" i="5"/>
  <c r="AO25" i="5"/>
  <c r="AO24" i="5"/>
  <c r="AL43" i="5"/>
  <c r="AL25" i="5"/>
  <c r="AL24" i="5"/>
  <c r="AI43" i="5"/>
  <c r="AI26" i="5"/>
  <c r="AI24" i="5"/>
  <c r="AF25" i="5"/>
  <c r="AF26" i="5"/>
  <c r="AF27" i="5"/>
  <c r="AF24" i="5"/>
  <c r="AC39" i="5"/>
  <c r="AC48" i="5"/>
  <c r="AC67" i="5"/>
  <c r="AC65" i="5"/>
  <c r="AC62" i="5"/>
  <c r="AC63" i="5"/>
  <c r="AC61" i="5"/>
  <c r="AC50" i="5"/>
  <c r="AC51" i="5"/>
  <c r="AC52" i="5"/>
  <c r="AC53" i="5"/>
  <c r="AC54" i="5"/>
  <c r="AC55" i="5"/>
  <c r="AC56" i="5"/>
  <c r="AC57" i="5"/>
  <c r="AC58" i="5"/>
  <c r="AC59" i="5"/>
  <c r="AC49" i="5"/>
  <c r="AC46" i="5"/>
  <c r="AC47" i="5"/>
  <c r="AC45" i="5"/>
  <c r="AC41" i="5"/>
  <c r="AC42" i="5"/>
  <c r="AC43" i="5"/>
  <c r="AC40" i="5"/>
  <c r="AC37" i="5"/>
  <c r="AC38" i="5"/>
  <c r="AC36" i="5"/>
  <c r="AC30" i="5"/>
  <c r="AC31" i="5"/>
  <c r="AC32" i="5"/>
  <c r="AC33" i="5"/>
  <c r="AC34" i="5"/>
  <c r="AC29" i="5"/>
  <c r="AC25" i="5"/>
  <c r="AC26" i="5"/>
  <c r="AC27" i="5"/>
  <c r="AC24" i="5"/>
  <c r="AC23" i="5" s="1"/>
  <c r="W25" i="5"/>
  <c r="W26" i="5"/>
  <c r="W24" i="5"/>
  <c r="T89" i="5"/>
  <c r="T49" i="5"/>
  <c r="T41" i="5"/>
  <c r="T42" i="5"/>
  <c r="T43" i="5"/>
  <c r="T40" i="5"/>
  <c r="T37" i="5"/>
  <c r="T38" i="5"/>
  <c r="T36" i="5"/>
  <c r="T30" i="5"/>
  <c r="T31" i="5"/>
  <c r="T32" i="5"/>
  <c r="T33" i="5"/>
  <c r="T34" i="5"/>
  <c r="T29" i="5"/>
  <c r="T19" i="5"/>
  <c r="T20" i="5"/>
  <c r="T21" i="5"/>
  <c r="T22" i="5"/>
  <c r="T18" i="5"/>
  <c r="T13" i="5"/>
  <c r="T14" i="5"/>
  <c r="T15" i="5"/>
  <c r="T12" i="5"/>
  <c r="Q61" i="5"/>
  <c r="Q50" i="5"/>
  <c r="Q51" i="5"/>
  <c r="Q52" i="5"/>
  <c r="Q49" i="5"/>
  <c r="Q43" i="5"/>
  <c r="Q30" i="5"/>
  <c r="Q29" i="5"/>
  <c r="Q25" i="5"/>
  <c r="Q26" i="5"/>
  <c r="Q24" i="5"/>
  <c r="Q18" i="5"/>
  <c r="Q13" i="5"/>
  <c r="Q14" i="5"/>
  <c r="Q15" i="5"/>
  <c r="Q12" i="5"/>
  <c r="N89" i="5"/>
  <c r="N81" i="5"/>
  <c r="K41" i="5"/>
  <c r="K42" i="5"/>
  <c r="K43" i="5"/>
  <c r="K40" i="5"/>
  <c r="K30" i="5"/>
  <c r="K31" i="5"/>
  <c r="K32" i="5"/>
  <c r="K33" i="5"/>
  <c r="K34" i="5"/>
  <c r="K29" i="5"/>
  <c r="K19" i="5"/>
  <c r="K20" i="5"/>
  <c r="K21" i="5"/>
  <c r="K22" i="5"/>
  <c r="K18" i="5"/>
  <c r="K13" i="5"/>
  <c r="K14" i="5"/>
  <c r="K15" i="5"/>
  <c r="K16" i="5"/>
  <c r="K12" i="5"/>
  <c r="H62" i="5"/>
  <c r="H63" i="5"/>
  <c r="H61" i="5"/>
  <c r="H53" i="5"/>
  <c r="H54" i="5"/>
  <c r="H55" i="5"/>
  <c r="H56" i="5"/>
  <c r="H57" i="5"/>
  <c r="H58" i="5"/>
  <c r="H59" i="5"/>
  <c r="H50" i="5"/>
  <c r="H51" i="5"/>
  <c r="H52" i="5"/>
  <c r="H49" i="5"/>
  <c r="H46" i="5"/>
  <c r="H47" i="5"/>
  <c r="H45" i="5"/>
  <c r="H41" i="5"/>
  <c r="H42" i="5"/>
  <c r="H43" i="5"/>
  <c r="H40" i="5"/>
  <c r="H30" i="5"/>
  <c r="H31" i="5"/>
  <c r="H32" i="5"/>
  <c r="H33" i="5"/>
  <c r="H34" i="5"/>
  <c r="H29" i="5"/>
  <c r="H25" i="5"/>
  <c r="H26" i="5"/>
  <c r="H27" i="5"/>
  <c r="H24" i="5"/>
  <c r="H19" i="5"/>
  <c r="H20" i="5"/>
  <c r="H21" i="5"/>
  <c r="H22" i="5"/>
  <c r="H18" i="5"/>
  <c r="H13" i="5"/>
  <c r="H14" i="5"/>
  <c r="H15" i="5"/>
  <c r="H16" i="5"/>
  <c r="H12" i="5"/>
  <c r="E89" i="5"/>
  <c r="E86" i="5"/>
  <c r="E72" i="5"/>
  <c r="E62" i="5"/>
  <c r="E63" i="5"/>
  <c r="E61" i="5"/>
  <c r="E59" i="5"/>
  <c r="E50" i="5"/>
  <c r="E41" i="5"/>
  <c r="E42" i="5"/>
  <c r="E43" i="5"/>
  <c r="E40" i="5"/>
  <c r="E37" i="5"/>
  <c r="E38" i="5"/>
  <c r="E36" i="5"/>
  <c r="E30" i="5"/>
  <c r="E31" i="5"/>
  <c r="E32" i="5"/>
  <c r="E33" i="5"/>
  <c r="E34" i="5"/>
  <c r="E29" i="5"/>
  <c r="E25" i="5"/>
  <c r="E26" i="5"/>
  <c r="E27" i="5"/>
  <c r="E24" i="5"/>
  <c r="E19" i="5"/>
  <c r="E20" i="5"/>
  <c r="E21" i="5"/>
  <c r="E22" i="5"/>
  <c r="E18" i="5"/>
  <c r="E13" i="5"/>
  <c r="E14" i="5"/>
  <c r="E15" i="5"/>
  <c r="E16" i="5"/>
  <c r="E12" i="5"/>
  <c r="CN25" i="6"/>
  <c r="CK25" i="6"/>
  <c r="CH25" i="6"/>
  <c r="CH24" i="6"/>
  <c r="CB24" i="6"/>
  <c r="BY24" i="6"/>
  <c r="BV24" i="6"/>
  <c r="BS26" i="6"/>
  <c r="BS24" i="6"/>
  <c r="BP24" i="6"/>
  <c r="BP25" i="6"/>
  <c r="BM25" i="6"/>
  <c r="BJ25" i="6"/>
  <c r="AI25" i="6"/>
  <c r="AI26" i="6"/>
  <c r="AI27" i="6"/>
  <c r="AI24" i="6"/>
  <c r="K14" i="6"/>
  <c r="H19" i="6"/>
  <c r="H20" i="6"/>
  <c r="H21" i="6"/>
  <c r="H22" i="6"/>
  <c r="H18" i="6"/>
  <c r="H13" i="6"/>
  <c r="H14" i="6"/>
  <c r="H15" i="6"/>
  <c r="H16" i="6"/>
  <c r="H12" i="6"/>
  <c r="E30" i="6"/>
  <c r="E31" i="6"/>
  <c r="E32" i="6"/>
  <c r="E33" i="6"/>
  <c r="E29" i="6"/>
  <c r="E25" i="6"/>
  <c r="E26" i="6"/>
  <c r="E27" i="6"/>
  <c r="E24" i="6"/>
  <c r="E19" i="6"/>
  <c r="E20" i="6"/>
  <c r="E21" i="6"/>
  <c r="E22" i="6"/>
  <c r="E18" i="6"/>
  <c r="E13" i="6"/>
  <c r="E14" i="6"/>
  <c r="E15" i="6"/>
  <c r="E16" i="6"/>
  <c r="E12" i="6"/>
  <c r="K62" i="9"/>
  <c r="K63" i="9"/>
  <c r="E20" i="9"/>
  <c r="AI52" i="10"/>
  <c r="E77" i="10"/>
  <c r="H77" i="10"/>
  <c r="N26" i="11"/>
  <c r="N24" i="11"/>
  <c r="H30" i="11"/>
  <c r="H31" i="11"/>
  <c r="H32" i="11"/>
  <c r="H33" i="11"/>
  <c r="H34" i="11"/>
  <c r="H25" i="11"/>
  <c r="H26" i="11"/>
  <c r="H27" i="11"/>
  <c r="H30" i="13"/>
  <c r="H20" i="13"/>
  <c r="H14" i="13"/>
  <c r="E40" i="13"/>
  <c r="E30" i="13"/>
  <c r="E18" i="13"/>
  <c r="E13" i="13"/>
  <c r="AI54" i="13"/>
  <c r="AI59" i="12"/>
  <c r="Z89" i="12"/>
  <c r="Z88" i="12"/>
  <c r="Z85" i="12"/>
  <c r="Z70" i="12"/>
  <c r="AF61" i="12"/>
  <c r="AI85" i="13"/>
  <c r="AI86" i="13"/>
  <c r="AI87" i="13"/>
  <c r="AI88" i="13"/>
  <c r="AI84" i="13"/>
  <c r="AF84" i="13"/>
  <c r="AF85" i="13"/>
  <c r="AF86" i="13"/>
  <c r="AF87" i="13"/>
  <c r="AF88" i="13"/>
  <c r="AF71" i="13"/>
  <c r="AF72" i="13"/>
  <c r="AF73" i="13"/>
  <c r="AF74" i="13"/>
  <c r="AF70" i="13"/>
  <c r="AC70" i="13"/>
  <c r="Z70" i="13"/>
  <c r="E31" i="13"/>
  <c r="E32" i="13"/>
  <c r="E33" i="13"/>
  <c r="E34" i="13"/>
  <c r="E29" i="13"/>
  <c r="E19" i="13"/>
  <c r="E12" i="13"/>
  <c r="E13" i="14"/>
  <c r="E14" i="14"/>
  <c r="E15" i="14"/>
  <c r="H30" i="15"/>
  <c r="H31" i="15"/>
  <c r="H32" i="15"/>
  <c r="H33" i="15"/>
  <c r="H34" i="15"/>
  <c r="H29" i="15"/>
  <c r="H25" i="15"/>
  <c r="H26" i="15"/>
  <c r="H27" i="15"/>
  <c r="H24" i="15"/>
  <c r="H19" i="15"/>
  <c r="H20" i="15"/>
  <c r="H21" i="15"/>
  <c r="H22" i="15"/>
  <c r="H18" i="15"/>
  <c r="H13" i="15"/>
  <c r="H14" i="15"/>
  <c r="H15" i="15"/>
  <c r="H16" i="15"/>
  <c r="H12" i="15"/>
  <c r="E30" i="15"/>
  <c r="E31" i="15"/>
  <c r="E32" i="15"/>
  <c r="E33" i="15"/>
  <c r="E34" i="15"/>
  <c r="E19" i="15"/>
  <c r="E20" i="15"/>
  <c r="E21" i="15"/>
  <c r="E22" i="15"/>
  <c r="E18" i="15"/>
  <c r="E13" i="15"/>
  <c r="E14" i="15"/>
  <c r="E15" i="15"/>
  <c r="E16" i="15"/>
  <c r="E12" i="15"/>
  <c r="Z70" i="16"/>
  <c r="K25" i="2"/>
  <c r="K26" i="2"/>
  <c r="K27" i="2"/>
  <c r="K24" i="2"/>
  <c r="H41" i="2"/>
  <c r="H42" i="2"/>
  <c r="H43" i="2"/>
  <c r="H40" i="2"/>
  <c r="H37" i="2"/>
  <c r="H38" i="2"/>
  <c r="H36" i="2"/>
  <c r="H30" i="2"/>
  <c r="H31" i="2"/>
  <c r="H32" i="2"/>
  <c r="H33" i="2"/>
  <c r="H34" i="2"/>
  <c r="H29" i="2"/>
  <c r="H25" i="2"/>
  <c r="H26" i="2"/>
  <c r="H27" i="2"/>
  <c r="H24" i="2"/>
  <c r="H19" i="2"/>
  <c r="H20" i="2"/>
  <c r="H21" i="2"/>
  <c r="H22" i="2"/>
  <c r="H18" i="2"/>
  <c r="H13" i="2"/>
  <c r="H14" i="2"/>
  <c r="H15" i="2"/>
  <c r="H16" i="2"/>
  <c r="H12" i="2"/>
  <c r="T12" i="1"/>
  <c r="T84" i="1"/>
  <c r="T85" i="1"/>
  <c r="T86" i="1"/>
  <c r="T87" i="1"/>
  <c r="T88" i="1"/>
  <c r="T89" i="1"/>
  <c r="T90" i="1"/>
  <c r="Q84" i="1"/>
  <c r="Q85" i="1"/>
  <c r="Q86" i="1"/>
  <c r="Q87" i="1"/>
  <c r="Q88" i="1"/>
  <c r="Q89" i="1"/>
  <c r="Q90" i="1"/>
  <c r="Q83" i="1"/>
  <c r="Q50" i="1"/>
  <c r="Q51" i="1"/>
  <c r="Q52" i="1"/>
  <c r="Q53" i="1"/>
  <c r="Q54" i="1"/>
  <c r="Q55" i="1"/>
  <c r="Q56" i="1"/>
  <c r="Q57" i="1"/>
  <c r="Q58" i="1"/>
  <c r="Q59" i="1"/>
  <c r="Q41" i="1"/>
  <c r="Q42" i="1"/>
  <c r="Q43" i="1"/>
  <c r="Q37" i="1"/>
  <c r="Q38" i="1"/>
  <c r="Q30" i="1"/>
  <c r="Q31" i="1"/>
  <c r="Q32" i="1"/>
  <c r="Q33" i="1"/>
  <c r="Q34" i="1"/>
  <c r="Q25" i="1"/>
  <c r="Q26" i="1"/>
  <c r="Q27" i="1"/>
  <c r="Q19" i="1"/>
  <c r="Q20" i="1"/>
  <c r="Q21" i="1"/>
  <c r="Q22" i="1"/>
  <c r="Q13" i="1"/>
  <c r="Q14" i="1"/>
  <c r="Q15" i="1"/>
  <c r="Q16" i="1"/>
  <c r="N50" i="1"/>
  <c r="N51" i="1"/>
  <c r="N52" i="1"/>
  <c r="N53" i="1"/>
  <c r="N54" i="1"/>
  <c r="N55" i="1"/>
  <c r="N56" i="1"/>
  <c r="N57" i="1"/>
  <c r="N58" i="1"/>
  <c r="N59" i="1"/>
  <c r="N49" i="1"/>
  <c r="N46" i="1"/>
  <c r="N47" i="1"/>
  <c r="N45" i="1"/>
  <c r="N41" i="1"/>
  <c r="N42" i="1"/>
  <c r="N43" i="1"/>
  <c r="N40" i="1"/>
  <c r="N38" i="1"/>
  <c r="N37" i="1"/>
  <c r="N36" i="1"/>
  <c r="N30" i="1"/>
  <c r="N31" i="1"/>
  <c r="N32" i="1"/>
  <c r="N33" i="1"/>
  <c r="N34" i="1"/>
  <c r="N29" i="1"/>
  <c r="N25" i="1"/>
  <c r="N26" i="1"/>
  <c r="N27" i="1"/>
  <c r="K84" i="1"/>
  <c r="K85" i="1"/>
  <c r="K86" i="1"/>
  <c r="K87" i="1"/>
  <c r="K88" i="1"/>
  <c r="K89" i="1"/>
  <c r="K90" i="1"/>
  <c r="K83" i="1"/>
  <c r="K80" i="1"/>
  <c r="K81" i="1"/>
  <c r="K79" i="1"/>
  <c r="K71" i="1"/>
  <c r="K72" i="1"/>
  <c r="K73" i="1"/>
  <c r="K74" i="1"/>
  <c r="K75" i="1"/>
  <c r="K76" i="1"/>
  <c r="K77" i="1"/>
  <c r="K70" i="1"/>
  <c r="K41" i="1"/>
  <c r="K42" i="1"/>
  <c r="K43" i="1"/>
  <c r="K40" i="1"/>
  <c r="K37" i="1"/>
  <c r="K38" i="1"/>
  <c r="K36" i="1"/>
  <c r="K30" i="1"/>
  <c r="K31" i="1"/>
  <c r="K32" i="1"/>
  <c r="K33" i="1"/>
  <c r="K34" i="1"/>
  <c r="K29" i="1"/>
  <c r="K25" i="1"/>
  <c r="K26" i="1"/>
  <c r="K27" i="1"/>
  <c r="K24" i="1"/>
  <c r="K19" i="1"/>
  <c r="K20" i="1"/>
  <c r="K21" i="1"/>
  <c r="K22" i="1"/>
  <c r="K13" i="1"/>
  <c r="K14" i="1"/>
  <c r="K15" i="1"/>
  <c r="K16" i="1"/>
  <c r="E104" i="1"/>
  <c r="E105" i="1"/>
  <c r="E106" i="1"/>
  <c r="E107" i="1"/>
  <c r="E108" i="1"/>
  <c r="E109" i="1"/>
  <c r="E110" i="1"/>
  <c r="H104" i="1"/>
  <c r="H105" i="1"/>
  <c r="H106" i="1"/>
  <c r="H107" i="1"/>
  <c r="H108" i="1"/>
  <c r="H109" i="1"/>
  <c r="H110" i="1"/>
  <c r="H84" i="1"/>
  <c r="H85" i="1"/>
  <c r="H86" i="1"/>
  <c r="H87" i="1"/>
  <c r="H88" i="1"/>
  <c r="E84" i="1"/>
  <c r="E85" i="1"/>
  <c r="E86" i="1"/>
  <c r="E87" i="1"/>
  <c r="E88" i="1"/>
  <c r="H80" i="1"/>
  <c r="H81" i="1"/>
  <c r="E80" i="1"/>
  <c r="E81" i="1"/>
  <c r="E79" i="1"/>
  <c r="H71" i="1"/>
  <c r="H72" i="1"/>
  <c r="H73" i="1"/>
  <c r="H74" i="1"/>
  <c r="H75" i="1"/>
  <c r="H76" i="1"/>
  <c r="H77" i="1"/>
  <c r="H70" i="1"/>
  <c r="E71" i="1"/>
  <c r="E72" i="1"/>
  <c r="E73" i="1"/>
  <c r="E74" i="1"/>
  <c r="E75" i="1"/>
  <c r="E76" i="1"/>
  <c r="E77" i="1"/>
  <c r="E70" i="1"/>
  <c r="E62" i="1"/>
  <c r="E60" i="1" s="1"/>
  <c r="E63" i="1"/>
  <c r="E61" i="1"/>
  <c r="H62" i="1"/>
  <c r="H63" i="1"/>
  <c r="H61" i="1"/>
  <c r="H50" i="1"/>
  <c r="H51" i="1"/>
  <c r="H52" i="1"/>
  <c r="H53" i="1"/>
  <c r="H54" i="1"/>
  <c r="H55" i="1"/>
  <c r="H56" i="1"/>
  <c r="H57" i="1"/>
  <c r="H58" i="1"/>
  <c r="H49" i="1"/>
  <c r="H46" i="1"/>
  <c r="H47" i="1"/>
  <c r="H37" i="1"/>
  <c r="H38" i="1"/>
  <c r="H30" i="1"/>
  <c r="H31" i="1"/>
  <c r="H32" i="1"/>
  <c r="H33" i="1"/>
  <c r="H34" i="1"/>
  <c r="G23" i="1"/>
  <c r="F23" i="1"/>
  <c r="H25" i="1"/>
  <c r="H26" i="1"/>
  <c r="H27" i="1"/>
  <c r="H19" i="1"/>
  <c r="H20" i="1"/>
  <c r="H21" i="1"/>
  <c r="H22" i="1"/>
  <c r="H13" i="1"/>
  <c r="H14" i="1"/>
  <c r="H15" i="1"/>
  <c r="H16" i="1"/>
  <c r="E41" i="1"/>
  <c r="E42" i="1"/>
  <c r="E43" i="1"/>
  <c r="E37" i="1"/>
  <c r="E38" i="1"/>
  <c r="E25" i="1"/>
  <c r="E26" i="1"/>
  <c r="E27" i="1"/>
  <c r="E19" i="1"/>
  <c r="E20" i="1"/>
  <c r="E21" i="1"/>
  <c r="E22" i="1"/>
  <c r="E13" i="1"/>
  <c r="E14" i="1"/>
  <c r="E15" i="1"/>
  <c r="E16" i="1"/>
  <c r="AP72" i="3"/>
  <c r="AQ72" i="3"/>
  <c r="AR72" i="3"/>
  <c r="AS71" i="3"/>
  <c r="AS72" i="3"/>
  <c r="AS73" i="3"/>
  <c r="AS74" i="3"/>
  <c r="AS75" i="3"/>
  <c r="AX72" i="3"/>
  <c r="BP84" i="20"/>
  <c r="H50" i="14"/>
  <c r="F48" i="14"/>
  <c r="BM76" i="5"/>
  <c r="E18" i="7"/>
  <c r="T25" i="9"/>
  <c r="H89" i="9"/>
  <c r="H84" i="9"/>
  <c r="E12" i="9"/>
  <c r="Q25" i="6"/>
  <c r="Q26" i="6"/>
  <c r="Q27" i="6"/>
  <c r="Q24" i="6"/>
  <c r="E12" i="14"/>
  <c r="E13" i="2"/>
  <c r="E12" i="2"/>
  <c r="E62" i="2"/>
  <c r="Q12" i="6" l="1"/>
  <c r="Q22" i="6"/>
  <c r="Q21" i="6"/>
  <c r="Q20" i="6"/>
  <c r="Q19" i="6"/>
  <c r="Q18" i="6"/>
  <c r="Q16" i="6"/>
  <c r="Q14" i="6"/>
  <c r="Q13" i="6"/>
  <c r="C60" i="15"/>
  <c r="F82" i="1"/>
  <c r="AH48" i="2"/>
  <c r="AG48" i="2"/>
  <c r="AE48" i="2"/>
  <c r="AD48" i="2"/>
  <c r="Y48" i="2"/>
  <c r="X48" i="2"/>
  <c r="D48" i="10"/>
  <c r="F48" i="10"/>
  <c r="G48" i="10"/>
  <c r="I48" i="10"/>
  <c r="J48" i="10"/>
  <c r="L48" i="10"/>
  <c r="M48" i="10"/>
  <c r="O48" i="10"/>
  <c r="P48" i="10"/>
  <c r="R48" i="10"/>
  <c r="S48" i="10"/>
  <c r="C48" i="10"/>
  <c r="D60" i="10"/>
  <c r="F60" i="10"/>
  <c r="G60" i="10"/>
  <c r="I60" i="10"/>
  <c r="J60" i="10"/>
  <c r="L60" i="10"/>
  <c r="M60" i="10"/>
  <c r="O60" i="10"/>
  <c r="P60" i="10"/>
  <c r="R60" i="10"/>
  <c r="S60" i="10"/>
  <c r="C60" i="10"/>
  <c r="U63" i="14"/>
  <c r="AM63" i="14" s="1"/>
  <c r="V63" i="14"/>
  <c r="AN63" i="14" s="1"/>
  <c r="U64" i="14"/>
  <c r="V64" i="14"/>
  <c r="W64" i="14"/>
  <c r="U65" i="14"/>
  <c r="V65" i="14"/>
  <c r="W65" i="14"/>
  <c r="C60" i="1"/>
  <c r="C60" i="2"/>
  <c r="C60" i="16"/>
  <c r="D48" i="15"/>
  <c r="F48" i="15"/>
  <c r="G48" i="15"/>
  <c r="I48" i="15"/>
  <c r="J48" i="15"/>
  <c r="L48" i="15"/>
  <c r="M48" i="15"/>
  <c r="O48" i="15"/>
  <c r="P48" i="15"/>
  <c r="R48" i="15"/>
  <c r="S48" i="15"/>
  <c r="AN63" i="15"/>
  <c r="AO63" i="15"/>
  <c r="AN64" i="15"/>
  <c r="AO64" i="15"/>
  <c r="AM65" i="15"/>
  <c r="AN65" i="15"/>
  <c r="U63" i="15"/>
  <c r="AM63" i="15" s="1"/>
  <c r="V63" i="15"/>
  <c r="W63" i="15"/>
  <c r="U64" i="15"/>
  <c r="AM64" i="15" s="1"/>
  <c r="V64" i="15"/>
  <c r="W64" i="15"/>
  <c r="U65" i="15"/>
  <c r="V65" i="15"/>
  <c r="W65" i="15"/>
  <c r="AO65" i="15" s="1"/>
  <c r="D60" i="15"/>
  <c r="F60" i="15"/>
  <c r="G60" i="15"/>
  <c r="I60" i="15"/>
  <c r="J60" i="15"/>
  <c r="L60" i="15"/>
  <c r="M60" i="15"/>
  <c r="O60" i="15"/>
  <c r="P60" i="15"/>
  <c r="R60" i="15"/>
  <c r="S60" i="15"/>
  <c r="C48" i="15"/>
  <c r="C60" i="14"/>
  <c r="U63" i="13"/>
  <c r="AM63" i="13" s="1"/>
  <c r="V63" i="13"/>
  <c r="AN63" i="13" s="1"/>
  <c r="W63" i="13"/>
  <c r="AO63" i="13" s="1"/>
  <c r="U64" i="13"/>
  <c r="AM64" i="13" s="1"/>
  <c r="V64" i="13"/>
  <c r="AN64" i="13" s="1"/>
  <c r="W64" i="13"/>
  <c r="AO64" i="13" s="1"/>
  <c r="U65" i="13"/>
  <c r="V65" i="13"/>
  <c r="W65" i="13"/>
  <c r="D60" i="13"/>
  <c r="F60" i="13"/>
  <c r="G60" i="13"/>
  <c r="I60" i="13"/>
  <c r="J60" i="13"/>
  <c r="L60" i="13"/>
  <c r="M60" i="13"/>
  <c r="O60" i="13"/>
  <c r="P60" i="13"/>
  <c r="R60" i="13"/>
  <c r="S60" i="13"/>
  <c r="C60" i="13"/>
  <c r="C48" i="12"/>
  <c r="AH48" i="11"/>
  <c r="AG48" i="11"/>
  <c r="AE48" i="11"/>
  <c r="AD48" i="11"/>
  <c r="Y48" i="11"/>
  <c r="X48" i="11"/>
  <c r="D48" i="11"/>
  <c r="F48" i="11"/>
  <c r="G48" i="11"/>
  <c r="I48" i="11"/>
  <c r="J48" i="11"/>
  <c r="L48" i="11"/>
  <c r="M48" i="11"/>
  <c r="O48" i="11"/>
  <c r="P48" i="11"/>
  <c r="R48" i="11"/>
  <c r="S48" i="11"/>
  <c r="C48" i="11"/>
  <c r="AO63" i="11"/>
  <c r="U63" i="11"/>
  <c r="AM63" i="11" s="1"/>
  <c r="V63" i="11"/>
  <c r="AN63" i="11" s="1"/>
  <c r="W63" i="11"/>
  <c r="D60" i="11"/>
  <c r="F60" i="11"/>
  <c r="G60" i="11"/>
  <c r="I60" i="11"/>
  <c r="J60" i="11"/>
  <c r="L60" i="11"/>
  <c r="M60" i="11"/>
  <c r="O60" i="11"/>
  <c r="P60" i="11"/>
  <c r="R60" i="11"/>
  <c r="S60" i="11"/>
  <c r="C60" i="11"/>
  <c r="AO63" i="10"/>
  <c r="U63" i="10"/>
  <c r="AM63" i="10" s="1"/>
  <c r="V63" i="10"/>
  <c r="AN63" i="10" s="1"/>
  <c r="W63" i="10"/>
  <c r="D48" i="9"/>
  <c r="F48" i="9"/>
  <c r="G48" i="9"/>
  <c r="I48" i="9"/>
  <c r="J48" i="9"/>
  <c r="L48" i="9"/>
  <c r="M48" i="9"/>
  <c r="O48" i="9"/>
  <c r="P48" i="9"/>
  <c r="R48" i="9"/>
  <c r="S48" i="9"/>
  <c r="C48" i="9"/>
  <c r="U63" i="9"/>
  <c r="AM63" i="9" s="1"/>
  <c r="V63" i="9"/>
  <c r="AN63" i="9" s="1"/>
  <c r="W63" i="9"/>
  <c r="AO63" i="9" s="1"/>
  <c r="D60" i="9"/>
  <c r="F60" i="9"/>
  <c r="G60" i="9"/>
  <c r="I60" i="9"/>
  <c r="J60" i="9"/>
  <c r="L60" i="9"/>
  <c r="M60" i="9"/>
  <c r="O60" i="9"/>
  <c r="P60" i="9"/>
  <c r="R60" i="9"/>
  <c r="S60" i="9"/>
  <c r="C60" i="9"/>
  <c r="C60" i="8"/>
  <c r="AD60" i="8"/>
  <c r="AU60" i="8"/>
  <c r="AT60" i="8"/>
  <c r="AS60" i="8"/>
  <c r="AR60" i="8"/>
  <c r="AQ60" i="8"/>
  <c r="AP60" i="8"/>
  <c r="AH60" i="8"/>
  <c r="AG60" i="8"/>
  <c r="AE60" i="8"/>
  <c r="Y60" i="8"/>
  <c r="X60" i="8"/>
  <c r="D60" i="8"/>
  <c r="F60" i="8"/>
  <c r="G60" i="8"/>
  <c r="I60" i="8"/>
  <c r="J60" i="8"/>
  <c r="L60" i="8"/>
  <c r="M60" i="8"/>
  <c r="O60" i="8"/>
  <c r="P60" i="8"/>
  <c r="R60" i="8"/>
  <c r="S60" i="8"/>
  <c r="AH48" i="8"/>
  <c r="AE48" i="8"/>
  <c r="AG48" i="8"/>
  <c r="AD48" i="8"/>
  <c r="Y48" i="8"/>
  <c r="X48" i="8"/>
  <c r="D48" i="8"/>
  <c r="F48" i="8"/>
  <c r="G48" i="8"/>
  <c r="I48" i="8"/>
  <c r="J48" i="8"/>
  <c r="L48" i="8"/>
  <c r="M48" i="8"/>
  <c r="O48" i="8"/>
  <c r="P48" i="8"/>
  <c r="R48" i="8"/>
  <c r="S48" i="8"/>
  <c r="C48" i="8"/>
  <c r="AM64" i="16"/>
  <c r="AN64" i="16"/>
  <c r="AO64" i="16"/>
  <c r="AM65" i="16"/>
  <c r="AN65" i="16"/>
  <c r="AO65" i="16"/>
  <c r="AI63" i="16"/>
  <c r="AI64" i="16"/>
  <c r="AI65" i="16"/>
  <c r="AF63" i="16"/>
  <c r="AE60" i="16"/>
  <c r="AG60" i="16"/>
  <c r="AH60" i="16"/>
  <c r="AD60" i="16"/>
  <c r="AI58" i="16"/>
  <c r="AI59" i="16"/>
  <c r="AH48" i="16"/>
  <c r="AG48" i="16"/>
  <c r="AF58" i="16"/>
  <c r="AF59" i="16"/>
  <c r="AE48" i="16"/>
  <c r="AD48" i="16"/>
  <c r="U63" i="16"/>
  <c r="AM63" i="16" s="1"/>
  <c r="V63" i="16"/>
  <c r="AN63" i="16" s="1"/>
  <c r="D60" i="16"/>
  <c r="F60" i="16"/>
  <c r="G60" i="16"/>
  <c r="I60" i="16"/>
  <c r="J60" i="16"/>
  <c r="L60" i="16"/>
  <c r="M60" i="16"/>
  <c r="O60" i="16"/>
  <c r="P60" i="16"/>
  <c r="R60" i="16"/>
  <c r="S60" i="16"/>
  <c r="E63" i="16"/>
  <c r="W63" i="16" s="1"/>
  <c r="AO63" i="16" s="1"/>
  <c r="D48" i="16"/>
  <c r="F48" i="16"/>
  <c r="G48" i="16"/>
  <c r="I48" i="16"/>
  <c r="J48" i="16"/>
  <c r="L48" i="16"/>
  <c r="M48" i="16"/>
  <c r="O48" i="16"/>
  <c r="P48" i="16"/>
  <c r="R48" i="16"/>
  <c r="S48" i="16"/>
  <c r="H58" i="16"/>
  <c r="E58" i="16"/>
  <c r="E59" i="16"/>
  <c r="C48" i="16"/>
  <c r="H63" i="14"/>
  <c r="W63" i="14" s="1"/>
  <c r="E62" i="14"/>
  <c r="E63" i="14"/>
  <c r="D60" i="14"/>
  <c r="F60" i="14"/>
  <c r="G60" i="14"/>
  <c r="I60" i="14"/>
  <c r="J60" i="14"/>
  <c r="L60" i="14"/>
  <c r="M60" i="14"/>
  <c r="O60" i="14"/>
  <c r="P60" i="14"/>
  <c r="R60" i="14"/>
  <c r="S60" i="14"/>
  <c r="D48" i="14"/>
  <c r="G48" i="14"/>
  <c r="I48" i="14"/>
  <c r="J48" i="14"/>
  <c r="L48" i="14"/>
  <c r="M48" i="14"/>
  <c r="O48" i="14"/>
  <c r="P48" i="14"/>
  <c r="R48" i="14"/>
  <c r="S48" i="14"/>
  <c r="C48" i="14"/>
  <c r="C69" i="6"/>
  <c r="C60" i="6"/>
  <c r="D48" i="6"/>
  <c r="F48" i="6"/>
  <c r="G48" i="6"/>
  <c r="I48" i="6"/>
  <c r="J48" i="6"/>
  <c r="L48" i="6"/>
  <c r="M48" i="6"/>
  <c r="O48" i="6"/>
  <c r="P48" i="6"/>
  <c r="R48" i="6"/>
  <c r="S48" i="6"/>
  <c r="U48" i="6"/>
  <c r="V48" i="6"/>
  <c r="W48" i="6"/>
  <c r="X48" i="6"/>
  <c r="Y48" i="6"/>
  <c r="AA48" i="6"/>
  <c r="AB48" i="6"/>
  <c r="AD48" i="6"/>
  <c r="AE48" i="6"/>
  <c r="AG48" i="6"/>
  <c r="AH48" i="6"/>
  <c r="AJ48" i="6"/>
  <c r="AK48" i="6"/>
  <c r="AM48" i="6"/>
  <c r="AN48" i="6"/>
  <c r="AP48" i="6"/>
  <c r="AQ48" i="6"/>
  <c r="AS48" i="6"/>
  <c r="AT48" i="6"/>
  <c r="AV48" i="6"/>
  <c r="AW48" i="6"/>
  <c r="AY48" i="6"/>
  <c r="AZ48" i="6"/>
  <c r="BB48" i="6"/>
  <c r="BC48" i="6"/>
  <c r="BE48" i="6"/>
  <c r="BF48" i="6"/>
  <c r="BH48" i="6"/>
  <c r="BI48" i="6"/>
  <c r="BK48" i="6"/>
  <c r="BL48" i="6"/>
  <c r="BN48" i="6"/>
  <c r="BO48" i="6"/>
  <c r="BQ48" i="6"/>
  <c r="BR48" i="6"/>
  <c r="BS48" i="6"/>
  <c r="BT48" i="6"/>
  <c r="BU48" i="6"/>
  <c r="BW48" i="6"/>
  <c r="BX48" i="6"/>
  <c r="BZ48" i="6"/>
  <c r="CA48" i="6"/>
  <c r="CC48" i="6"/>
  <c r="CD48" i="6"/>
  <c r="CF48" i="6"/>
  <c r="CG48" i="6"/>
  <c r="CI48" i="6"/>
  <c r="CJ48" i="6"/>
  <c r="CL48" i="6"/>
  <c r="CM48" i="6"/>
  <c r="CO48" i="6"/>
  <c r="CP48" i="6"/>
  <c r="C48" i="6"/>
  <c r="D60" i="5"/>
  <c r="F60" i="5"/>
  <c r="G60" i="5"/>
  <c r="I60" i="5"/>
  <c r="J60" i="5"/>
  <c r="L60" i="5"/>
  <c r="M60" i="5"/>
  <c r="N60" i="5"/>
  <c r="O60" i="5"/>
  <c r="P60" i="5"/>
  <c r="R60" i="5"/>
  <c r="S60" i="5"/>
  <c r="U60" i="5"/>
  <c r="V60" i="5"/>
  <c r="X60" i="5"/>
  <c r="Y60" i="5"/>
  <c r="AA60" i="5"/>
  <c r="AB60" i="5"/>
  <c r="AC60" i="5" s="1"/>
  <c r="AD60" i="5"/>
  <c r="AE60" i="5"/>
  <c r="AG60" i="5"/>
  <c r="AH60" i="5"/>
  <c r="AJ60" i="5"/>
  <c r="AK60" i="5"/>
  <c r="AM60" i="5"/>
  <c r="AN60" i="5"/>
  <c r="AP60" i="5"/>
  <c r="AQ60" i="5"/>
  <c r="AS60" i="5"/>
  <c r="AT60" i="5"/>
  <c r="AU60" i="5"/>
  <c r="AV60" i="5"/>
  <c r="AW60" i="5"/>
  <c r="AY60" i="5"/>
  <c r="AZ60" i="5"/>
  <c r="BB60" i="5"/>
  <c r="BC60" i="5"/>
  <c r="BE60" i="5"/>
  <c r="BF60" i="5"/>
  <c r="BH60" i="5"/>
  <c r="BI60" i="5"/>
  <c r="BK60" i="5"/>
  <c r="BL60" i="5"/>
  <c r="C48" i="5"/>
  <c r="C60" i="5"/>
  <c r="BP58" i="5"/>
  <c r="E57" i="5"/>
  <c r="E58" i="5"/>
  <c r="BP63" i="5"/>
  <c r="CH63" i="5" s="1"/>
  <c r="BR48" i="5"/>
  <c r="BQ48" i="5"/>
  <c r="CA48" i="5"/>
  <c r="BZ48" i="5"/>
  <c r="BX48" i="5"/>
  <c r="BW48" i="5"/>
  <c r="CF64" i="5"/>
  <c r="CG64" i="5"/>
  <c r="CH64" i="5"/>
  <c r="CF65" i="5"/>
  <c r="CG65" i="5"/>
  <c r="CH65" i="5"/>
  <c r="BN63" i="5"/>
  <c r="BO63" i="5"/>
  <c r="BT63" i="5"/>
  <c r="BU63" i="5"/>
  <c r="BV63" i="5"/>
  <c r="BT58" i="5"/>
  <c r="BU58" i="5"/>
  <c r="BV58" i="5"/>
  <c r="BT59" i="5"/>
  <c r="BU59" i="5"/>
  <c r="BV59" i="5"/>
  <c r="BN58" i="5"/>
  <c r="BO58" i="5"/>
  <c r="BN59" i="5"/>
  <c r="BO59" i="5"/>
  <c r="D48" i="5"/>
  <c r="F48" i="5"/>
  <c r="G48" i="5"/>
  <c r="I48" i="5"/>
  <c r="J48" i="5"/>
  <c r="L48" i="5"/>
  <c r="M48" i="5"/>
  <c r="N48" i="5"/>
  <c r="O48" i="5"/>
  <c r="P48" i="5"/>
  <c r="R48" i="5"/>
  <c r="S48" i="5"/>
  <c r="U48" i="5"/>
  <c r="V48" i="5"/>
  <c r="X48" i="5"/>
  <c r="Y48" i="5"/>
  <c r="AA48" i="5"/>
  <c r="AB48" i="5"/>
  <c r="AD48" i="5"/>
  <c r="AE48" i="5"/>
  <c r="AG48" i="5"/>
  <c r="AH48" i="5"/>
  <c r="AJ48" i="5"/>
  <c r="AK48" i="5"/>
  <c r="AM48" i="5"/>
  <c r="AN48" i="5"/>
  <c r="AP48" i="5"/>
  <c r="AQ48" i="5"/>
  <c r="AS48" i="5"/>
  <c r="AT48" i="5"/>
  <c r="AU48" i="5"/>
  <c r="AV48" i="5"/>
  <c r="AW48" i="5"/>
  <c r="AY48" i="5"/>
  <c r="AZ48" i="5"/>
  <c r="BB48" i="5"/>
  <c r="BC48" i="5"/>
  <c r="BE48" i="5"/>
  <c r="BF48" i="5"/>
  <c r="BH48" i="5"/>
  <c r="BI48" i="5"/>
  <c r="BK48" i="5"/>
  <c r="BL48" i="5"/>
  <c r="AV68" i="3"/>
  <c r="BR30" i="20"/>
  <c r="BR31" i="20"/>
  <c r="BR32" i="20"/>
  <c r="BR33" i="20"/>
  <c r="BR34" i="20"/>
  <c r="BQ34" i="20"/>
  <c r="BQ32" i="20"/>
  <c r="BQ33" i="20"/>
  <c r="BQ63" i="20"/>
  <c r="BR63" i="20"/>
  <c r="D60" i="20"/>
  <c r="F60" i="20"/>
  <c r="G60" i="20"/>
  <c r="I60" i="20"/>
  <c r="J60" i="20"/>
  <c r="L60" i="20"/>
  <c r="M60" i="20"/>
  <c r="O60" i="20"/>
  <c r="P60" i="20"/>
  <c r="R60" i="20"/>
  <c r="S60" i="20"/>
  <c r="U60" i="20"/>
  <c r="V60" i="20"/>
  <c r="X60" i="20"/>
  <c r="Y60" i="20"/>
  <c r="AA60" i="20"/>
  <c r="AB60" i="20"/>
  <c r="AD60" i="20"/>
  <c r="AE60" i="20"/>
  <c r="AG60" i="20"/>
  <c r="AH60" i="20"/>
  <c r="AJ60" i="20"/>
  <c r="AK60" i="20"/>
  <c r="AM60" i="20"/>
  <c r="AN60" i="20"/>
  <c r="AP60" i="20"/>
  <c r="AQ60" i="20"/>
  <c r="AS60" i="20"/>
  <c r="AT60" i="20"/>
  <c r="AV60" i="20"/>
  <c r="AW60" i="20"/>
  <c r="AX60" i="20"/>
  <c r="AY60" i="20"/>
  <c r="AZ60" i="20"/>
  <c r="BB60" i="20"/>
  <c r="BC60" i="20"/>
  <c r="BE60" i="20"/>
  <c r="BF60" i="20"/>
  <c r="BH60" i="20"/>
  <c r="BI60" i="20"/>
  <c r="BK60" i="20"/>
  <c r="BL60" i="20"/>
  <c r="BM60" i="20"/>
  <c r="BN60" i="20"/>
  <c r="BO60" i="20"/>
  <c r="O48" i="20"/>
  <c r="P48" i="20"/>
  <c r="R48" i="20"/>
  <c r="S48" i="20"/>
  <c r="U48" i="20"/>
  <c r="V48" i="20"/>
  <c r="X48" i="20"/>
  <c r="Y48" i="20"/>
  <c r="AA48" i="20"/>
  <c r="AB48" i="20"/>
  <c r="AD48" i="20"/>
  <c r="AE48" i="20"/>
  <c r="AG48" i="20"/>
  <c r="AH48" i="20"/>
  <c r="AJ48" i="20"/>
  <c r="AK48" i="20"/>
  <c r="AM48" i="20"/>
  <c r="AN48" i="20"/>
  <c r="AP48" i="20"/>
  <c r="AQ48" i="20"/>
  <c r="AS48" i="20"/>
  <c r="AT48" i="20"/>
  <c r="AV48" i="20"/>
  <c r="AW48" i="20"/>
  <c r="AX48" i="20"/>
  <c r="AY48" i="20"/>
  <c r="AZ48" i="20"/>
  <c r="BB48" i="20"/>
  <c r="BC48" i="20"/>
  <c r="BE48" i="20"/>
  <c r="BF48" i="20"/>
  <c r="BH48" i="20"/>
  <c r="BI48" i="20"/>
  <c r="BK48" i="20"/>
  <c r="BL48" i="20"/>
  <c r="BM48" i="20"/>
  <c r="BN48" i="20"/>
  <c r="BO48" i="20"/>
  <c r="M48" i="20"/>
  <c r="M11" i="20"/>
  <c r="D82" i="2"/>
  <c r="F82" i="2"/>
  <c r="G82" i="2"/>
  <c r="I82" i="2"/>
  <c r="J82" i="2"/>
  <c r="L82" i="2"/>
  <c r="M82" i="2"/>
  <c r="O82" i="2"/>
  <c r="P82" i="2"/>
  <c r="R82" i="2"/>
  <c r="S82" i="2"/>
  <c r="C82" i="2"/>
  <c r="D78" i="2"/>
  <c r="F78" i="2"/>
  <c r="G78" i="2"/>
  <c r="I78" i="2"/>
  <c r="J78" i="2"/>
  <c r="L78" i="2"/>
  <c r="M78" i="2"/>
  <c r="N78" i="2"/>
  <c r="O78" i="2"/>
  <c r="P78" i="2"/>
  <c r="R78" i="2"/>
  <c r="S78" i="2"/>
  <c r="T78" i="2"/>
  <c r="C78" i="2"/>
  <c r="D69" i="2"/>
  <c r="F69" i="2"/>
  <c r="G69" i="2"/>
  <c r="I69" i="2"/>
  <c r="J69" i="2"/>
  <c r="L69" i="2"/>
  <c r="M69" i="2"/>
  <c r="O69" i="2"/>
  <c r="P69" i="2"/>
  <c r="R69" i="2"/>
  <c r="S69" i="2"/>
  <c r="C69" i="2"/>
  <c r="D66" i="2"/>
  <c r="E66" i="2"/>
  <c r="F66" i="2"/>
  <c r="G66" i="2"/>
  <c r="I66" i="2"/>
  <c r="J66" i="2"/>
  <c r="L66" i="2"/>
  <c r="M66" i="2"/>
  <c r="O66" i="2"/>
  <c r="P66" i="2"/>
  <c r="R66" i="2"/>
  <c r="S66" i="2"/>
  <c r="D64" i="2"/>
  <c r="F64" i="2"/>
  <c r="G64" i="2"/>
  <c r="I64" i="2"/>
  <c r="J64" i="2"/>
  <c r="L64" i="2"/>
  <c r="M64" i="2"/>
  <c r="O64" i="2"/>
  <c r="P64" i="2"/>
  <c r="R64" i="2"/>
  <c r="S64" i="2"/>
  <c r="T64" i="2"/>
  <c r="C64" i="2"/>
  <c r="D60" i="2"/>
  <c r="F60" i="2"/>
  <c r="G60" i="2"/>
  <c r="I60" i="2"/>
  <c r="J60" i="2"/>
  <c r="L60" i="2"/>
  <c r="M60" i="2"/>
  <c r="N60" i="2"/>
  <c r="O60" i="2"/>
  <c r="P60" i="2"/>
  <c r="R60" i="2"/>
  <c r="S60" i="2"/>
  <c r="C48" i="2"/>
  <c r="D48" i="2"/>
  <c r="F48" i="2"/>
  <c r="G48" i="2"/>
  <c r="I48" i="2"/>
  <c r="J48" i="2"/>
  <c r="L48" i="2"/>
  <c r="M48" i="2"/>
  <c r="O48" i="2"/>
  <c r="P48" i="2"/>
  <c r="R48" i="2"/>
  <c r="S48" i="2"/>
  <c r="D44" i="2"/>
  <c r="F44" i="2"/>
  <c r="G44" i="2"/>
  <c r="I44" i="2"/>
  <c r="J44" i="2"/>
  <c r="L44" i="2"/>
  <c r="M44" i="2"/>
  <c r="O44" i="2"/>
  <c r="P44" i="2"/>
  <c r="R44" i="2"/>
  <c r="S44" i="2"/>
  <c r="T44" i="2"/>
  <c r="C44" i="2"/>
  <c r="D39" i="2"/>
  <c r="F39" i="2"/>
  <c r="G39" i="2"/>
  <c r="I39" i="2"/>
  <c r="J39" i="2"/>
  <c r="L39" i="2"/>
  <c r="M39" i="2"/>
  <c r="O39" i="2"/>
  <c r="P39" i="2"/>
  <c r="R39" i="2"/>
  <c r="S39" i="2"/>
  <c r="C39" i="2"/>
  <c r="D35" i="2"/>
  <c r="F35" i="2"/>
  <c r="G35" i="2"/>
  <c r="I35" i="2"/>
  <c r="J35" i="2"/>
  <c r="L35" i="2"/>
  <c r="M35" i="2"/>
  <c r="N35" i="2"/>
  <c r="O35" i="2"/>
  <c r="P35" i="2"/>
  <c r="R35" i="2"/>
  <c r="S35" i="2"/>
  <c r="C35" i="2"/>
  <c r="C28" i="2"/>
  <c r="D28" i="2"/>
  <c r="F28" i="2"/>
  <c r="G28" i="2"/>
  <c r="I28" i="2"/>
  <c r="J28" i="2"/>
  <c r="L28" i="2"/>
  <c r="M28" i="2"/>
  <c r="O28" i="2"/>
  <c r="P28" i="2"/>
  <c r="R28" i="2"/>
  <c r="S28" i="2"/>
  <c r="D23" i="2"/>
  <c r="F23" i="2"/>
  <c r="G23" i="2"/>
  <c r="H23" i="2"/>
  <c r="I23" i="2"/>
  <c r="J23" i="2"/>
  <c r="L23" i="2"/>
  <c r="M23" i="2"/>
  <c r="O23" i="2"/>
  <c r="P23" i="2"/>
  <c r="R23" i="2"/>
  <c r="S23" i="2"/>
  <c r="D17" i="2"/>
  <c r="F17" i="2"/>
  <c r="G17" i="2"/>
  <c r="I17" i="2"/>
  <c r="J17" i="2"/>
  <c r="L17" i="2"/>
  <c r="M17" i="2"/>
  <c r="O17" i="2"/>
  <c r="P17" i="2"/>
  <c r="R17" i="2"/>
  <c r="S17" i="2"/>
  <c r="C17" i="2"/>
  <c r="D11" i="2"/>
  <c r="F11" i="2"/>
  <c r="G11" i="2"/>
  <c r="I11" i="2"/>
  <c r="J11" i="2"/>
  <c r="L11" i="2"/>
  <c r="M11" i="2"/>
  <c r="O11" i="2"/>
  <c r="P11" i="2"/>
  <c r="R11" i="2"/>
  <c r="S11" i="2"/>
  <c r="C11" i="2"/>
  <c r="T12" i="2"/>
  <c r="T11" i="2" s="1"/>
  <c r="T13" i="2"/>
  <c r="T14" i="2"/>
  <c r="T15" i="2"/>
  <c r="T16" i="2"/>
  <c r="T18" i="2"/>
  <c r="T17" i="2" s="1"/>
  <c r="T19" i="2"/>
  <c r="T20" i="2"/>
  <c r="T21" i="2"/>
  <c r="T22" i="2"/>
  <c r="T24" i="2"/>
  <c r="T25" i="2"/>
  <c r="T26" i="2"/>
  <c r="T27" i="2"/>
  <c r="T29" i="2"/>
  <c r="T30" i="2"/>
  <c r="T31" i="2"/>
  <c r="T32" i="2"/>
  <c r="T33" i="2"/>
  <c r="T34" i="2"/>
  <c r="T36" i="2"/>
  <c r="T35" i="2" s="1"/>
  <c r="T37" i="2"/>
  <c r="T38" i="2"/>
  <c r="T40" i="2"/>
  <c r="T41" i="2"/>
  <c r="T42" i="2"/>
  <c r="T43" i="2"/>
  <c r="T45" i="2"/>
  <c r="T46" i="2"/>
  <c r="T47" i="2"/>
  <c r="T49" i="2"/>
  <c r="T50" i="2"/>
  <c r="T51" i="2"/>
  <c r="T52" i="2"/>
  <c r="T53" i="2"/>
  <c r="T54" i="2"/>
  <c r="T55" i="2"/>
  <c r="T56" i="2"/>
  <c r="T57" i="2"/>
  <c r="T58" i="2"/>
  <c r="T59" i="2"/>
  <c r="T61" i="2"/>
  <c r="T62" i="2"/>
  <c r="T63" i="2"/>
  <c r="T65" i="2"/>
  <c r="T67" i="2"/>
  <c r="T66" i="2" s="1"/>
  <c r="T68" i="2"/>
  <c r="T70" i="2"/>
  <c r="T71" i="2"/>
  <c r="T72" i="2"/>
  <c r="T73" i="2"/>
  <c r="T74" i="2"/>
  <c r="T75" i="2"/>
  <c r="T76" i="2"/>
  <c r="T77" i="2"/>
  <c r="T79" i="2"/>
  <c r="T80" i="2"/>
  <c r="T81" i="2"/>
  <c r="T83" i="2"/>
  <c r="T84" i="2"/>
  <c r="T85" i="2"/>
  <c r="T86" i="2"/>
  <c r="T87" i="2"/>
  <c r="T88" i="2"/>
  <c r="T89" i="2"/>
  <c r="T90" i="2"/>
  <c r="T92" i="2"/>
  <c r="T93" i="2"/>
  <c r="T94" i="2"/>
  <c r="T95" i="2"/>
  <c r="T96" i="2"/>
  <c r="T98" i="2"/>
  <c r="T99" i="2"/>
  <c r="T100" i="2"/>
  <c r="T101" i="2"/>
  <c r="T103" i="2"/>
  <c r="T104" i="2"/>
  <c r="T105" i="2"/>
  <c r="T106" i="2"/>
  <c r="T107" i="2"/>
  <c r="T108" i="2"/>
  <c r="T109" i="2"/>
  <c r="T110" i="2"/>
  <c r="Q12" i="2"/>
  <c r="Q13" i="2"/>
  <c r="Q14" i="2"/>
  <c r="Q15" i="2"/>
  <c r="Q16" i="2"/>
  <c r="Q18" i="2"/>
  <c r="Q19" i="2"/>
  <c r="Q20" i="2"/>
  <c r="Q21" i="2"/>
  <c r="Q22" i="2"/>
  <c r="Q24" i="2"/>
  <c r="Q25" i="2"/>
  <c r="Q26" i="2"/>
  <c r="Q27" i="2"/>
  <c r="Q29" i="2"/>
  <c r="Q30" i="2"/>
  <c r="Q31" i="2"/>
  <c r="Q32" i="2"/>
  <c r="Q33" i="2"/>
  <c r="Q34" i="2"/>
  <c r="Q36" i="2"/>
  <c r="Q37" i="2"/>
  <c r="Q38" i="2"/>
  <c r="Q40" i="2"/>
  <c r="Q41" i="2"/>
  <c r="Q42" i="2"/>
  <c r="Q43" i="2"/>
  <c r="Q39" i="2" s="1"/>
  <c r="Q45" i="2"/>
  <c r="Q44" i="2" s="1"/>
  <c r="Q46" i="2"/>
  <c r="Q47" i="2"/>
  <c r="Q49" i="2"/>
  <c r="Q50" i="2"/>
  <c r="Q51" i="2"/>
  <c r="Q52" i="2"/>
  <c r="Q53" i="2"/>
  <c r="Q54" i="2"/>
  <c r="Q55" i="2"/>
  <c r="Q56" i="2"/>
  <c r="Q57" i="2"/>
  <c r="Q58" i="2"/>
  <c r="Q59" i="2"/>
  <c r="Q61" i="2"/>
  <c r="Q62" i="2"/>
  <c r="Q63" i="2"/>
  <c r="Q65" i="2"/>
  <c r="Q64" i="2" s="1"/>
  <c r="Q67" i="2"/>
  <c r="Q68" i="2"/>
  <c r="Q66" i="2" s="1"/>
  <c r="Q70" i="2"/>
  <c r="Q71" i="2"/>
  <c r="Q72" i="2"/>
  <c r="Q73" i="2"/>
  <c r="Q74" i="2"/>
  <c r="Q75" i="2"/>
  <c r="Q69" i="2" s="1"/>
  <c r="Q76" i="2"/>
  <c r="Q77" i="2"/>
  <c r="Q79" i="2"/>
  <c r="Q80" i="2"/>
  <c r="Q81" i="2"/>
  <c r="Q83" i="2"/>
  <c r="Q84" i="2"/>
  <c r="Q85" i="2"/>
  <c r="Q86" i="2"/>
  <c r="Q87" i="2"/>
  <c r="Q88" i="2"/>
  <c r="Q89" i="2"/>
  <c r="Q90" i="2"/>
  <c r="Q92" i="2"/>
  <c r="Q93" i="2"/>
  <c r="Q94" i="2"/>
  <c r="Q95" i="2"/>
  <c r="Q96" i="2"/>
  <c r="Q98" i="2"/>
  <c r="Q99" i="2"/>
  <c r="Q100" i="2"/>
  <c r="Q101" i="2"/>
  <c r="Q103" i="2"/>
  <c r="Q104" i="2"/>
  <c r="Q105" i="2"/>
  <c r="Q106" i="2"/>
  <c r="Q107" i="2"/>
  <c r="Q108" i="2"/>
  <c r="Q109" i="2"/>
  <c r="Q110" i="2"/>
  <c r="N12" i="2"/>
  <c r="N13" i="2"/>
  <c r="N14" i="2"/>
  <c r="N15" i="2"/>
  <c r="N16" i="2"/>
  <c r="N18" i="2"/>
  <c r="N19" i="2"/>
  <c r="N20" i="2"/>
  <c r="N21" i="2"/>
  <c r="N22" i="2"/>
  <c r="N24" i="2"/>
  <c r="N25" i="2"/>
  <c r="N26" i="2"/>
  <c r="N27" i="2"/>
  <c r="N29" i="2"/>
  <c r="N30" i="2"/>
  <c r="N31" i="2"/>
  <c r="N32" i="2"/>
  <c r="N33" i="2"/>
  <c r="N34" i="2"/>
  <c r="N36" i="2"/>
  <c r="N37" i="2"/>
  <c r="N38" i="2"/>
  <c r="N40" i="2"/>
  <c r="N41" i="2"/>
  <c r="N42" i="2"/>
  <c r="N43" i="2"/>
  <c r="N45" i="2"/>
  <c r="N46" i="2"/>
  <c r="N47" i="2"/>
  <c r="N49" i="2"/>
  <c r="N50" i="2"/>
  <c r="N51" i="2"/>
  <c r="N52" i="2"/>
  <c r="N53" i="2"/>
  <c r="N54" i="2"/>
  <c r="N55" i="2"/>
  <c r="N56" i="2"/>
  <c r="N57" i="2"/>
  <c r="N58" i="2"/>
  <c r="N59" i="2"/>
  <c r="N61" i="2"/>
  <c r="N62" i="2"/>
  <c r="N63" i="2"/>
  <c r="N65" i="2"/>
  <c r="N64" i="2" s="1"/>
  <c r="N67" i="2"/>
  <c r="N66" i="2" s="1"/>
  <c r="N68" i="2"/>
  <c r="N70" i="2"/>
  <c r="N71" i="2"/>
  <c r="N72" i="2"/>
  <c r="N73" i="2"/>
  <c r="N74" i="2"/>
  <c r="N75" i="2"/>
  <c r="N76" i="2"/>
  <c r="N77" i="2"/>
  <c r="N79" i="2"/>
  <c r="N80" i="2"/>
  <c r="N81" i="2"/>
  <c r="N83" i="2"/>
  <c r="N84" i="2"/>
  <c r="N85" i="2"/>
  <c r="N86" i="2"/>
  <c r="N87" i="2"/>
  <c r="N88" i="2"/>
  <c r="N89" i="2"/>
  <c r="N90" i="2"/>
  <c r="N92" i="2"/>
  <c r="N93" i="2"/>
  <c r="N94" i="2"/>
  <c r="N95" i="2"/>
  <c r="N96" i="2"/>
  <c r="N98" i="2"/>
  <c r="N99" i="2"/>
  <c r="N100" i="2"/>
  <c r="N101" i="2"/>
  <c r="N103" i="2"/>
  <c r="N104" i="2"/>
  <c r="N105" i="2"/>
  <c r="N106" i="2"/>
  <c r="N107" i="2"/>
  <c r="N108" i="2"/>
  <c r="N109" i="2"/>
  <c r="N110" i="2"/>
  <c r="K12" i="2"/>
  <c r="K13" i="2"/>
  <c r="K14" i="2"/>
  <c r="K15" i="2"/>
  <c r="K16" i="2"/>
  <c r="K18" i="2"/>
  <c r="K19" i="2"/>
  <c r="K17" i="2" s="1"/>
  <c r="K20" i="2"/>
  <c r="K21" i="2"/>
  <c r="K22" i="2"/>
  <c r="K23" i="2"/>
  <c r="K29" i="2"/>
  <c r="K30" i="2"/>
  <c r="K31" i="2"/>
  <c r="K32" i="2"/>
  <c r="K33" i="2"/>
  <c r="K34" i="2"/>
  <c r="K36" i="2"/>
  <c r="K37" i="2"/>
  <c r="K38" i="2"/>
  <c r="K40" i="2"/>
  <c r="K41" i="2"/>
  <c r="K42" i="2"/>
  <c r="K43" i="2"/>
  <c r="K45" i="2"/>
  <c r="K46" i="2"/>
  <c r="K47" i="2"/>
  <c r="K49" i="2"/>
  <c r="K50" i="2"/>
  <c r="K51" i="2"/>
  <c r="K52" i="2"/>
  <c r="K53" i="2"/>
  <c r="K54" i="2"/>
  <c r="K55" i="2"/>
  <c r="K56" i="2"/>
  <c r="K57" i="2"/>
  <c r="K58" i="2"/>
  <c r="K59" i="2"/>
  <c r="K61" i="2"/>
  <c r="K62" i="2"/>
  <c r="K63" i="2"/>
  <c r="K65" i="2"/>
  <c r="K64" i="2" s="1"/>
  <c r="K67" i="2"/>
  <c r="K66" i="2" s="1"/>
  <c r="K68" i="2"/>
  <c r="K70" i="2"/>
  <c r="K71" i="2"/>
  <c r="K72" i="2"/>
  <c r="K73" i="2"/>
  <c r="K74" i="2"/>
  <c r="K75" i="2"/>
  <c r="K76" i="2"/>
  <c r="K77" i="2"/>
  <c r="K79" i="2"/>
  <c r="K80" i="2"/>
  <c r="K81" i="2"/>
  <c r="K83" i="2"/>
  <c r="K84" i="2"/>
  <c r="K85" i="2"/>
  <c r="K86" i="2"/>
  <c r="K87" i="2"/>
  <c r="K88" i="2"/>
  <c r="K89" i="2"/>
  <c r="K90" i="2"/>
  <c r="K92" i="2"/>
  <c r="K93" i="2"/>
  <c r="K94" i="2"/>
  <c r="K95" i="2"/>
  <c r="K96" i="2"/>
  <c r="K98" i="2"/>
  <c r="K99" i="2"/>
  <c r="K100" i="2"/>
  <c r="K101" i="2"/>
  <c r="K103" i="2"/>
  <c r="K104" i="2"/>
  <c r="K105" i="2"/>
  <c r="K106" i="2"/>
  <c r="K107" i="2"/>
  <c r="K108" i="2"/>
  <c r="K109" i="2"/>
  <c r="K110" i="2"/>
  <c r="H11" i="2"/>
  <c r="H28" i="2"/>
  <c r="H35" i="2"/>
  <c r="H45" i="2"/>
  <c r="H46" i="2"/>
  <c r="H47" i="2"/>
  <c r="H49" i="2"/>
  <c r="H50" i="2"/>
  <c r="H51" i="2"/>
  <c r="H52" i="2"/>
  <c r="H53" i="2"/>
  <c r="H54" i="2"/>
  <c r="H55" i="2"/>
  <c r="H56" i="2"/>
  <c r="H57" i="2"/>
  <c r="H58" i="2"/>
  <c r="H59" i="2"/>
  <c r="H61" i="2"/>
  <c r="H62" i="2"/>
  <c r="H63" i="2"/>
  <c r="H65" i="2"/>
  <c r="H64" i="2" s="1"/>
  <c r="H67" i="2"/>
  <c r="H66" i="2" s="1"/>
  <c r="H68" i="2"/>
  <c r="H70" i="2"/>
  <c r="H71" i="2"/>
  <c r="H72" i="2"/>
  <c r="H73" i="2"/>
  <c r="H74" i="2"/>
  <c r="H75" i="2"/>
  <c r="H76" i="2"/>
  <c r="H77" i="2"/>
  <c r="H79" i="2"/>
  <c r="H78" i="2" s="1"/>
  <c r="H80" i="2"/>
  <c r="H81" i="2"/>
  <c r="H83" i="2"/>
  <c r="H84" i="2"/>
  <c r="H85" i="2"/>
  <c r="H86" i="2"/>
  <c r="H87" i="2"/>
  <c r="H88" i="2"/>
  <c r="H89" i="2"/>
  <c r="H90" i="2"/>
  <c r="H92" i="2"/>
  <c r="H93" i="2"/>
  <c r="H94" i="2"/>
  <c r="H95" i="2"/>
  <c r="H96" i="2"/>
  <c r="H98" i="2"/>
  <c r="H99" i="2"/>
  <c r="H100" i="2"/>
  <c r="H101" i="2"/>
  <c r="H103" i="2"/>
  <c r="H104" i="2"/>
  <c r="H105" i="2"/>
  <c r="H106" i="2"/>
  <c r="H107" i="2"/>
  <c r="H108" i="2"/>
  <c r="H109" i="2"/>
  <c r="H110" i="2"/>
  <c r="E14" i="2"/>
  <c r="E15" i="2"/>
  <c r="E16" i="2"/>
  <c r="E18" i="2"/>
  <c r="E19" i="2"/>
  <c r="E20" i="2"/>
  <c r="E21" i="2"/>
  <c r="E22" i="2"/>
  <c r="E24" i="2"/>
  <c r="E23" i="2" s="1"/>
  <c r="E25" i="2"/>
  <c r="E26" i="2"/>
  <c r="E27" i="2"/>
  <c r="E29" i="2"/>
  <c r="E30" i="2"/>
  <c r="E31" i="2"/>
  <c r="E32" i="2"/>
  <c r="E33" i="2"/>
  <c r="E34" i="2"/>
  <c r="E36" i="2"/>
  <c r="E37" i="2"/>
  <c r="E38" i="2"/>
  <c r="E40" i="2"/>
  <c r="E41" i="2"/>
  <c r="E42" i="2"/>
  <c r="E43" i="2"/>
  <c r="E45" i="2"/>
  <c r="E46" i="2"/>
  <c r="E47" i="2"/>
  <c r="E49" i="2"/>
  <c r="E48" i="2" s="1"/>
  <c r="E50" i="2"/>
  <c r="E51" i="2"/>
  <c r="E52" i="2"/>
  <c r="E53" i="2"/>
  <c r="E54" i="2"/>
  <c r="E55" i="2"/>
  <c r="E56" i="2"/>
  <c r="E57" i="2"/>
  <c r="E58" i="2"/>
  <c r="E59" i="2"/>
  <c r="E61" i="2"/>
  <c r="E60" i="2" s="1"/>
  <c r="E63" i="2"/>
  <c r="E65" i="2"/>
  <c r="E64" i="2" s="1"/>
  <c r="E67" i="2"/>
  <c r="E68" i="2"/>
  <c r="E70" i="2"/>
  <c r="E71" i="2"/>
  <c r="E72" i="2"/>
  <c r="E73" i="2"/>
  <c r="E74" i="2"/>
  <c r="E75" i="2"/>
  <c r="E76" i="2"/>
  <c r="E77" i="2"/>
  <c r="E79" i="2"/>
  <c r="E78" i="2" s="1"/>
  <c r="E80" i="2"/>
  <c r="E81" i="2"/>
  <c r="E83" i="2"/>
  <c r="E84" i="2"/>
  <c r="E85" i="2"/>
  <c r="E86" i="2"/>
  <c r="E87" i="2"/>
  <c r="E88" i="2"/>
  <c r="E89" i="2"/>
  <c r="E90" i="2"/>
  <c r="E92" i="2"/>
  <c r="E93" i="2"/>
  <c r="E94" i="2"/>
  <c r="E95" i="2"/>
  <c r="E96" i="2"/>
  <c r="E98" i="2"/>
  <c r="E99" i="2"/>
  <c r="E100" i="2"/>
  <c r="E101" i="2"/>
  <c r="E103" i="2"/>
  <c r="E104" i="2"/>
  <c r="E105" i="2"/>
  <c r="E106" i="2"/>
  <c r="E107" i="2"/>
  <c r="E108" i="2"/>
  <c r="E109" i="2"/>
  <c r="E110" i="2"/>
  <c r="C66" i="2"/>
  <c r="C23" i="2"/>
  <c r="X82" i="1"/>
  <c r="Y82" i="1"/>
  <c r="T13" i="1"/>
  <c r="T14" i="1"/>
  <c r="T15" i="1"/>
  <c r="T16" i="1"/>
  <c r="T18" i="1"/>
  <c r="T19" i="1"/>
  <c r="T20" i="1"/>
  <c r="T21" i="1"/>
  <c r="T22" i="1"/>
  <c r="T24" i="1"/>
  <c r="T25" i="1"/>
  <c r="T26" i="1"/>
  <c r="T27" i="1"/>
  <c r="T29" i="1"/>
  <c r="T30" i="1"/>
  <c r="T31" i="1"/>
  <c r="T32" i="1"/>
  <c r="T33" i="1"/>
  <c r="T34" i="1"/>
  <c r="T36" i="1"/>
  <c r="T37" i="1"/>
  <c r="T38" i="1"/>
  <c r="T40" i="1"/>
  <c r="T41" i="1"/>
  <c r="T42" i="1"/>
  <c r="T43" i="1"/>
  <c r="T45" i="1"/>
  <c r="T46" i="1"/>
  <c r="T47" i="1"/>
  <c r="T49" i="1"/>
  <c r="T50" i="1"/>
  <c r="T51" i="1"/>
  <c r="T52" i="1"/>
  <c r="T53" i="1"/>
  <c r="T54" i="1"/>
  <c r="T55" i="1"/>
  <c r="T56" i="1"/>
  <c r="T57" i="1"/>
  <c r="T58" i="1"/>
  <c r="T59" i="1"/>
  <c r="T61" i="1"/>
  <c r="T62" i="1"/>
  <c r="T63" i="1"/>
  <c r="T65" i="1"/>
  <c r="T67" i="1"/>
  <c r="T68" i="1"/>
  <c r="T70" i="1"/>
  <c r="T71" i="1"/>
  <c r="T72" i="1"/>
  <c r="T73" i="1"/>
  <c r="T74" i="1"/>
  <c r="T75" i="1"/>
  <c r="T76" i="1"/>
  <c r="T77" i="1"/>
  <c r="T79" i="1"/>
  <c r="T80" i="1"/>
  <c r="T81" i="1"/>
  <c r="T83" i="1"/>
  <c r="T92" i="1"/>
  <c r="T93" i="1"/>
  <c r="T94" i="1"/>
  <c r="T95" i="1"/>
  <c r="T96" i="1"/>
  <c r="T98" i="1"/>
  <c r="T99" i="1"/>
  <c r="T100" i="1"/>
  <c r="T101" i="1"/>
  <c r="T103" i="1"/>
  <c r="T104" i="1"/>
  <c r="T105" i="1"/>
  <c r="T106" i="1"/>
  <c r="T107" i="1"/>
  <c r="T108" i="1"/>
  <c r="T109" i="1"/>
  <c r="T110" i="1"/>
  <c r="Q12" i="1"/>
  <c r="Q18" i="1"/>
  <c r="Q24" i="1"/>
  <c r="Q29" i="1"/>
  <c r="Q36" i="1"/>
  <c r="Q40" i="1"/>
  <c r="Q45" i="1"/>
  <c r="Q46" i="1"/>
  <c r="Q47" i="1"/>
  <c r="Q49" i="1"/>
  <c r="Q61" i="1"/>
  <c r="Q62" i="1"/>
  <c r="Q63" i="1"/>
  <c r="Q65" i="1"/>
  <c r="Q67" i="1"/>
  <c r="Q68" i="1"/>
  <c r="Q70" i="1"/>
  <c r="Q71" i="1"/>
  <c r="Q72" i="1"/>
  <c r="Q73" i="1"/>
  <c r="Q74" i="1"/>
  <c r="Q75" i="1"/>
  <c r="Q76" i="1"/>
  <c r="Q77" i="1"/>
  <c r="Q79" i="1"/>
  <c r="Q80" i="1"/>
  <c r="Q81" i="1"/>
  <c r="Q92" i="1"/>
  <c r="Q93" i="1"/>
  <c r="Q94" i="1"/>
  <c r="Q95" i="1"/>
  <c r="Q96" i="1"/>
  <c r="Q98" i="1"/>
  <c r="Q99" i="1"/>
  <c r="Q100" i="1"/>
  <c r="Q101" i="1"/>
  <c r="Q103" i="1"/>
  <c r="Q104" i="1"/>
  <c r="Q105" i="1"/>
  <c r="Q106" i="1"/>
  <c r="Q107" i="1"/>
  <c r="Q108" i="1"/>
  <c r="Q109" i="1"/>
  <c r="Q110" i="1"/>
  <c r="N12" i="1"/>
  <c r="N13" i="1"/>
  <c r="N14" i="1"/>
  <c r="N15" i="1"/>
  <c r="N16" i="1"/>
  <c r="N18" i="1"/>
  <c r="N19" i="1"/>
  <c r="N20" i="1"/>
  <c r="N21" i="1"/>
  <c r="N22" i="1"/>
  <c r="N24" i="1"/>
  <c r="N61" i="1"/>
  <c r="N62" i="1"/>
  <c r="N63" i="1"/>
  <c r="N65" i="1"/>
  <c r="N67" i="1"/>
  <c r="N68" i="1"/>
  <c r="N70" i="1"/>
  <c r="N71" i="1"/>
  <c r="N72" i="1"/>
  <c r="N73" i="1"/>
  <c r="N74" i="1"/>
  <c r="N75" i="1"/>
  <c r="N76" i="1"/>
  <c r="N77" i="1"/>
  <c r="N79" i="1"/>
  <c r="N80" i="1"/>
  <c r="N81" i="1"/>
  <c r="N83" i="1"/>
  <c r="N84" i="1"/>
  <c r="N85" i="1"/>
  <c r="N86" i="1"/>
  <c r="N87" i="1"/>
  <c r="N88" i="1"/>
  <c r="N89" i="1"/>
  <c r="N90" i="1"/>
  <c r="N92" i="1"/>
  <c r="N93" i="1"/>
  <c r="N94" i="1"/>
  <c r="N95" i="1"/>
  <c r="N96" i="1"/>
  <c r="N98" i="1"/>
  <c r="N99" i="1"/>
  <c r="N100" i="1"/>
  <c r="N101" i="1"/>
  <c r="N103" i="1"/>
  <c r="N104" i="1"/>
  <c r="N105" i="1"/>
  <c r="N106" i="1"/>
  <c r="N107" i="1"/>
  <c r="N108" i="1"/>
  <c r="N109" i="1"/>
  <c r="N110" i="1"/>
  <c r="K12" i="1"/>
  <c r="K18" i="1"/>
  <c r="K45" i="1"/>
  <c r="K46" i="1"/>
  <c r="K47" i="1"/>
  <c r="K49" i="1"/>
  <c r="K50" i="1"/>
  <c r="K51" i="1"/>
  <c r="K52" i="1"/>
  <c r="K53" i="1"/>
  <c r="K54" i="1"/>
  <c r="K55" i="1"/>
  <c r="K56" i="1"/>
  <c r="K57" i="1"/>
  <c r="K58" i="1"/>
  <c r="K59" i="1"/>
  <c r="K61" i="1"/>
  <c r="K62" i="1"/>
  <c r="K63" i="1"/>
  <c r="K65" i="1"/>
  <c r="K67" i="1"/>
  <c r="K68" i="1"/>
  <c r="K92" i="1"/>
  <c r="K93" i="1"/>
  <c r="K94" i="1"/>
  <c r="K95" i="1"/>
  <c r="K96" i="1"/>
  <c r="K98" i="1"/>
  <c r="K99" i="1"/>
  <c r="K100" i="1"/>
  <c r="K101" i="1"/>
  <c r="K103" i="1"/>
  <c r="K104" i="1"/>
  <c r="K105" i="1"/>
  <c r="K106" i="1"/>
  <c r="K107" i="1"/>
  <c r="K108" i="1"/>
  <c r="K109" i="1"/>
  <c r="K110" i="1"/>
  <c r="H12" i="1"/>
  <c r="H18" i="1"/>
  <c r="H24" i="1"/>
  <c r="H23" i="1" s="1"/>
  <c r="H29" i="1"/>
  <c r="H36" i="1"/>
  <c r="H40" i="1"/>
  <c r="H41" i="1"/>
  <c r="H42" i="1"/>
  <c r="H43" i="1"/>
  <c r="H45" i="1"/>
  <c r="H59" i="1"/>
  <c r="H65" i="1"/>
  <c r="H67" i="1"/>
  <c r="H68" i="1"/>
  <c r="H79" i="1"/>
  <c r="H83" i="1"/>
  <c r="H89" i="1"/>
  <c r="H90" i="1"/>
  <c r="H92" i="1"/>
  <c r="H93" i="1"/>
  <c r="H94" i="1"/>
  <c r="H95" i="1"/>
  <c r="H96" i="1"/>
  <c r="H98" i="1"/>
  <c r="H99" i="1"/>
  <c r="H100" i="1"/>
  <c r="H101" i="1"/>
  <c r="H103" i="1"/>
  <c r="D82" i="1"/>
  <c r="G82" i="1"/>
  <c r="I82" i="1"/>
  <c r="J82" i="1"/>
  <c r="L82" i="1"/>
  <c r="M82" i="1"/>
  <c r="O82" i="1"/>
  <c r="P82" i="1"/>
  <c r="R82" i="1"/>
  <c r="S82" i="1"/>
  <c r="C82" i="1"/>
  <c r="D78" i="1"/>
  <c r="F78" i="1"/>
  <c r="G78" i="1"/>
  <c r="I78" i="1"/>
  <c r="J78" i="1"/>
  <c r="L78" i="1"/>
  <c r="M78" i="1"/>
  <c r="O78" i="1"/>
  <c r="P78" i="1"/>
  <c r="R78" i="1"/>
  <c r="S78" i="1"/>
  <c r="X78" i="1"/>
  <c r="Y78" i="1"/>
  <c r="AD78" i="1"/>
  <c r="AE78" i="1"/>
  <c r="AG78" i="1"/>
  <c r="AH78" i="1"/>
  <c r="C78" i="1"/>
  <c r="D66" i="1"/>
  <c r="F66" i="1"/>
  <c r="G66" i="1"/>
  <c r="I66" i="1"/>
  <c r="J66" i="1"/>
  <c r="L66" i="1"/>
  <c r="M66" i="1"/>
  <c r="N66" i="1" s="1"/>
  <c r="O66" i="1"/>
  <c r="P66" i="1"/>
  <c r="Q66" i="1" s="1"/>
  <c r="R66" i="1"/>
  <c r="S66" i="1"/>
  <c r="C66" i="1"/>
  <c r="D64" i="1"/>
  <c r="F64" i="1"/>
  <c r="G64" i="1"/>
  <c r="I64" i="1"/>
  <c r="J64" i="1"/>
  <c r="L64" i="1"/>
  <c r="M64" i="1"/>
  <c r="N64" i="1" s="1"/>
  <c r="O64" i="1"/>
  <c r="P64" i="1"/>
  <c r="R64" i="1"/>
  <c r="S64" i="1"/>
  <c r="C64" i="1"/>
  <c r="D60" i="1"/>
  <c r="F60" i="1"/>
  <c r="G60" i="1"/>
  <c r="I60" i="1"/>
  <c r="J60" i="1"/>
  <c r="K60" i="1" s="1"/>
  <c r="L60" i="1"/>
  <c r="M60" i="1"/>
  <c r="O60" i="1"/>
  <c r="P60" i="1"/>
  <c r="Q60" i="1" s="1"/>
  <c r="R60" i="1"/>
  <c r="S60" i="1"/>
  <c r="D48" i="1"/>
  <c r="F48" i="1"/>
  <c r="G48" i="1"/>
  <c r="I48" i="1"/>
  <c r="J48" i="1"/>
  <c r="L48" i="1"/>
  <c r="M48" i="1"/>
  <c r="N48" i="1" s="1"/>
  <c r="O48" i="1"/>
  <c r="P48" i="1"/>
  <c r="Q48" i="1" s="1"/>
  <c r="R48" i="1"/>
  <c r="S48" i="1"/>
  <c r="C48" i="1"/>
  <c r="D44" i="1"/>
  <c r="F44" i="1"/>
  <c r="G44" i="1"/>
  <c r="I44" i="1"/>
  <c r="J44" i="1"/>
  <c r="L44" i="1"/>
  <c r="M44" i="1"/>
  <c r="N44" i="1" s="1"/>
  <c r="O44" i="1"/>
  <c r="P44" i="1"/>
  <c r="R44" i="1"/>
  <c r="S44" i="1"/>
  <c r="C44" i="1"/>
  <c r="D39" i="1"/>
  <c r="F39" i="1"/>
  <c r="G39" i="1"/>
  <c r="I39" i="1"/>
  <c r="J39" i="1"/>
  <c r="L39" i="1"/>
  <c r="M39" i="1"/>
  <c r="O39" i="1"/>
  <c r="P39" i="1"/>
  <c r="Q39" i="1" s="1"/>
  <c r="R39" i="1"/>
  <c r="S39" i="1"/>
  <c r="C39" i="1"/>
  <c r="D35" i="1"/>
  <c r="F35" i="1"/>
  <c r="G35" i="1"/>
  <c r="H35" i="1" s="1"/>
  <c r="I35" i="1"/>
  <c r="J35" i="1"/>
  <c r="L35" i="1"/>
  <c r="M35" i="1"/>
  <c r="O35" i="1"/>
  <c r="P35" i="1"/>
  <c r="R35" i="1"/>
  <c r="S35" i="1"/>
  <c r="C35" i="1"/>
  <c r="D28" i="1"/>
  <c r="F28" i="1"/>
  <c r="G28" i="1"/>
  <c r="I28" i="1"/>
  <c r="J28" i="1"/>
  <c r="K28" i="1" s="1"/>
  <c r="L28" i="1"/>
  <c r="M28" i="1"/>
  <c r="O28" i="1"/>
  <c r="P28" i="1"/>
  <c r="Q28" i="1" s="1"/>
  <c r="R28" i="1"/>
  <c r="S28" i="1"/>
  <c r="C28" i="1"/>
  <c r="D23" i="1"/>
  <c r="I23" i="1"/>
  <c r="J23" i="1"/>
  <c r="L23" i="1"/>
  <c r="M23" i="1"/>
  <c r="O23" i="1"/>
  <c r="P23" i="1"/>
  <c r="R23" i="1"/>
  <c r="S23" i="1"/>
  <c r="C23" i="1"/>
  <c r="D17" i="1"/>
  <c r="F17" i="1"/>
  <c r="G17" i="1"/>
  <c r="I17" i="1"/>
  <c r="J17" i="1"/>
  <c r="L17" i="1"/>
  <c r="M17" i="1"/>
  <c r="O17" i="1"/>
  <c r="P17" i="1"/>
  <c r="R17" i="1"/>
  <c r="S17" i="1"/>
  <c r="C17" i="1"/>
  <c r="AH78" i="2"/>
  <c r="D11" i="1"/>
  <c r="F11" i="1"/>
  <c r="H11" i="1" s="1"/>
  <c r="G11" i="1"/>
  <c r="I11" i="1"/>
  <c r="J11" i="1"/>
  <c r="L11" i="1"/>
  <c r="M11" i="1"/>
  <c r="O11" i="1"/>
  <c r="P11" i="1"/>
  <c r="R11" i="1"/>
  <c r="S11" i="1"/>
  <c r="T11" i="1" s="1"/>
  <c r="C11" i="1"/>
  <c r="E103" i="1"/>
  <c r="E101" i="1"/>
  <c r="E100" i="1"/>
  <c r="E99" i="1"/>
  <c r="E98" i="1"/>
  <c r="E96" i="1"/>
  <c r="E95" i="1"/>
  <c r="E94" i="1"/>
  <c r="E93" i="1"/>
  <c r="E92" i="1"/>
  <c r="E90" i="1"/>
  <c r="E89" i="1"/>
  <c r="E83" i="1"/>
  <c r="E68" i="1"/>
  <c r="E66" i="1" s="1"/>
  <c r="E67" i="1"/>
  <c r="E65" i="1"/>
  <c r="E64" i="1" s="1"/>
  <c r="E59" i="1"/>
  <c r="E58" i="1"/>
  <c r="E57" i="1"/>
  <c r="E56" i="1"/>
  <c r="E55" i="1"/>
  <c r="E54" i="1"/>
  <c r="E53" i="1"/>
  <c r="E52" i="1"/>
  <c r="E51" i="1"/>
  <c r="E50" i="1"/>
  <c r="E49" i="1"/>
  <c r="E47" i="1"/>
  <c r="E46" i="1"/>
  <c r="E45" i="1"/>
  <c r="E40" i="1"/>
  <c r="E39" i="1" s="1"/>
  <c r="E36" i="1"/>
  <c r="E35" i="1" s="1"/>
  <c r="E34" i="1"/>
  <c r="E33" i="1"/>
  <c r="E32" i="1"/>
  <c r="E31" i="1"/>
  <c r="E30" i="1"/>
  <c r="E29" i="1"/>
  <c r="E24" i="1"/>
  <c r="E23" i="1" s="1"/>
  <c r="E18" i="1"/>
  <c r="E12" i="1"/>
  <c r="D90" i="3"/>
  <c r="C90" i="3"/>
  <c r="D89" i="3"/>
  <c r="C89" i="3"/>
  <c r="D88" i="3"/>
  <c r="C88" i="3"/>
  <c r="D87" i="3"/>
  <c r="C87" i="3"/>
  <c r="D86" i="3"/>
  <c r="C86" i="3"/>
  <c r="D85" i="3"/>
  <c r="C85" i="3"/>
  <c r="D84" i="3"/>
  <c r="C84" i="3"/>
  <c r="D83" i="3"/>
  <c r="C83" i="3"/>
  <c r="D81" i="3"/>
  <c r="C81" i="3"/>
  <c r="D80" i="3"/>
  <c r="C80" i="3"/>
  <c r="D79" i="3"/>
  <c r="C79" i="3"/>
  <c r="D77" i="3"/>
  <c r="C77" i="3"/>
  <c r="D76" i="3"/>
  <c r="C76" i="3"/>
  <c r="D75" i="3"/>
  <c r="C75" i="3"/>
  <c r="D74" i="3"/>
  <c r="C74" i="3"/>
  <c r="D73" i="3"/>
  <c r="C73" i="3"/>
  <c r="D72" i="3"/>
  <c r="C72" i="3"/>
  <c r="D71" i="3"/>
  <c r="C71" i="3"/>
  <c r="D70" i="3"/>
  <c r="C70" i="3"/>
  <c r="D68" i="3"/>
  <c r="C68" i="3"/>
  <c r="D67" i="3"/>
  <c r="C67" i="3"/>
  <c r="D65" i="3"/>
  <c r="C65" i="3"/>
  <c r="D63" i="3"/>
  <c r="C63" i="3"/>
  <c r="D62" i="3"/>
  <c r="C62" i="3"/>
  <c r="D61" i="3"/>
  <c r="D59" i="3"/>
  <c r="C59" i="3"/>
  <c r="D58" i="3"/>
  <c r="C58" i="3"/>
  <c r="D57" i="3"/>
  <c r="C57" i="3"/>
  <c r="D56" i="3"/>
  <c r="C56" i="3"/>
  <c r="D55" i="3"/>
  <c r="C55" i="3"/>
  <c r="D54" i="3"/>
  <c r="C54" i="3"/>
  <c r="D53" i="3"/>
  <c r="C53" i="3"/>
  <c r="D52" i="3"/>
  <c r="C52" i="3"/>
  <c r="D51" i="3"/>
  <c r="C51" i="3"/>
  <c r="D50" i="3"/>
  <c r="C50" i="3"/>
  <c r="D49" i="3"/>
  <c r="C49" i="3"/>
  <c r="D47" i="3"/>
  <c r="C47" i="3"/>
  <c r="D46" i="3"/>
  <c r="C46" i="3"/>
  <c r="D45" i="3"/>
  <c r="C45" i="3"/>
  <c r="D43" i="3"/>
  <c r="C43" i="3"/>
  <c r="D42" i="3"/>
  <c r="C42" i="3"/>
  <c r="D41" i="3"/>
  <c r="C41" i="3"/>
  <c r="D40" i="3"/>
  <c r="C40" i="3"/>
  <c r="D38" i="3"/>
  <c r="C38" i="3"/>
  <c r="D37" i="3"/>
  <c r="C37" i="3"/>
  <c r="D36" i="3"/>
  <c r="C36" i="3"/>
  <c r="D34" i="3"/>
  <c r="C34" i="3"/>
  <c r="D33" i="3"/>
  <c r="C33" i="3"/>
  <c r="D32" i="3"/>
  <c r="C32" i="3"/>
  <c r="D31" i="3"/>
  <c r="C31" i="3"/>
  <c r="D30" i="3"/>
  <c r="C30" i="3"/>
  <c r="D29" i="3"/>
  <c r="C29" i="3"/>
  <c r="D27" i="3"/>
  <c r="C27" i="3"/>
  <c r="D26" i="3"/>
  <c r="C26" i="3"/>
  <c r="D25" i="3"/>
  <c r="C25" i="3"/>
  <c r="D24" i="3"/>
  <c r="C24" i="3"/>
  <c r="D22" i="3"/>
  <c r="C22" i="3"/>
  <c r="D21" i="3"/>
  <c r="C21" i="3"/>
  <c r="D20" i="3"/>
  <c r="C20" i="3"/>
  <c r="D19" i="3"/>
  <c r="C19" i="3"/>
  <c r="D18" i="3"/>
  <c r="C18" i="3"/>
  <c r="D16" i="3"/>
  <c r="C16" i="3"/>
  <c r="D15" i="3"/>
  <c r="C15" i="3"/>
  <c r="D14" i="3"/>
  <c r="C14" i="3"/>
  <c r="D13" i="3"/>
  <c r="C13" i="3"/>
  <c r="D12" i="3"/>
  <c r="F59" i="3"/>
  <c r="F58" i="3"/>
  <c r="F57" i="3"/>
  <c r="F56" i="3"/>
  <c r="F55" i="3"/>
  <c r="F54" i="3"/>
  <c r="F53" i="3"/>
  <c r="F52" i="3"/>
  <c r="F51" i="3"/>
  <c r="F50" i="3"/>
  <c r="F49" i="3"/>
  <c r="E65" i="148"/>
  <c r="E72" i="148"/>
  <c r="E81" i="148"/>
  <c r="D65" i="148"/>
  <c r="D72" i="148"/>
  <c r="D81" i="148"/>
  <c r="C65" i="148"/>
  <c r="C72" i="148"/>
  <c r="C81" i="148"/>
  <c r="E65" i="147"/>
  <c r="E72" i="147"/>
  <c r="E81" i="147"/>
  <c r="D65" i="147"/>
  <c r="D72" i="147"/>
  <c r="D81" i="147"/>
  <c r="C65" i="147"/>
  <c r="C72" i="147"/>
  <c r="C81" i="147"/>
  <c r="K83" i="20"/>
  <c r="E82" i="1" l="1"/>
  <c r="E28" i="1"/>
  <c r="T35" i="1"/>
  <c r="Q64" i="1"/>
  <c r="U48" i="8"/>
  <c r="Q60" i="2"/>
  <c r="K11" i="1"/>
  <c r="T64" i="1"/>
  <c r="H82" i="2"/>
  <c r="Q35" i="2"/>
  <c r="Q11" i="2"/>
  <c r="Q35" i="1"/>
  <c r="T82" i="1"/>
  <c r="W30" i="2"/>
  <c r="K78" i="2"/>
  <c r="T60" i="2"/>
  <c r="K28" i="2"/>
  <c r="K23" i="1"/>
  <c r="N35" i="1"/>
  <c r="Q82" i="1"/>
  <c r="H48" i="2"/>
  <c r="Q78" i="2"/>
  <c r="T28" i="2"/>
  <c r="T17" i="1"/>
  <c r="N82" i="1"/>
  <c r="Q28" i="2"/>
  <c r="N48" i="2"/>
  <c r="N28" i="2"/>
  <c r="Q48" i="2"/>
  <c r="E44" i="2"/>
  <c r="H44" i="2"/>
  <c r="K69" i="2"/>
  <c r="K44" i="2"/>
  <c r="N69" i="2"/>
  <c r="N44" i="2"/>
  <c r="W12" i="1"/>
  <c r="T66" i="1"/>
  <c r="E69" i="2"/>
  <c r="N39" i="2"/>
  <c r="K17" i="1"/>
  <c r="Q78" i="1"/>
  <c r="N17" i="2"/>
  <c r="N82" i="2"/>
  <c r="T48" i="2"/>
  <c r="E39" i="2"/>
  <c r="K11" i="2"/>
  <c r="E63" i="3"/>
  <c r="Q17" i="2"/>
  <c r="CG63" i="5"/>
  <c r="K39" i="2"/>
  <c r="E17" i="1"/>
  <c r="N39" i="1"/>
  <c r="T48" i="1"/>
  <c r="K78" i="1"/>
  <c r="K60" i="2"/>
  <c r="T69" i="2"/>
  <c r="CF63" i="5"/>
  <c r="N11" i="1"/>
  <c r="E35" i="2"/>
  <c r="H60" i="2"/>
  <c r="K82" i="2"/>
  <c r="K48" i="2"/>
  <c r="K35" i="2"/>
  <c r="N11" i="2"/>
  <c r="T39" i="2"/>
  <c r="T23" i="2"/>
  <c r="T82" i="2"/>
  <c r="Q23" i="2"/>
  <c r="Q82" i="2"/>
  <c r="N23" i="2"/>
  <c r="H69" i="2"/>
  <c r="H39" i="2"/>
  <c r="H17" i="2"/>
  <c r="E82" i="2"/>
  <c r="E28" i="2"/>
  <c r="E17" i="2"/>
  <c r="E11" i="2"/>
  <c r="T39" i="1"/>
  <c r="Q23" i="1"/>
  <c r="K39" i="1"/>
  <c r="H44" i="1"/>
  <c r="H28" i="1"/>
  <c r="U11" i="1"/>
  <c r="E11" i="1"/>
  <c r="E48" i="1"/>
  <c r="T23" i="1"/>
  <c r="H60" i="1"/>
  <c r="N78" i="1"/>
  <c r="N23" i="1"/>
  <c r="K66" i="1"/>
  <c r="H78" i="1"/>
  <c r="H39" i="1"/>
  <c r="H66" i="1"/>
  <c r="K48" i="1"/>
  <c r="T44" i="1"/>
  <c r="H48" i="1"/>
  <c r="Q17" i="1"/>
  <c r="K35" i="1"/>
  <c r="K64" i="1"/>
  <c r="Q44" i="1"/>
  <c r="N17" i="1"/>
  <c r="T28" i="1"/>
  <c r="T60" i="1"/>
  <c r="H64" i="1"/>
  <c r="K44" i="1"/>
  <c r="K82" i="1"/>
  <c r="U78" i="2"/>
  <c r="Q11" i="1"/>
  <c r="H17" i="1"/>
  <c r="N28" i="1"/>
  <c r="N60" i="1"/>
  <c r="T78" i="1"/>
  <c r="H82" i="1"/>
  <c r="E44" i="1"/>
  <c r="C61" i="3"/>
  <c r="BP59" i="5"/>
  <c r="U60" i="1"/>
  <c r="E78" i="1"/>
  <c r="C10" i="1"/>
  <c r="AZ51" i="145"/>
  <c r="T58" i="7"/>
  <c r="T59" i="7"/>
  <c r="Q58" i="7"/>
  <c r="Q59" i="7"/>
  <c r="N58" i="7"/>
  <c r="N59" i="7"/>
  <c r="K58" i="7"/>
  <c r="K59" i="7"/>
  <c r="H58" i="7"/>
  <c r="H59" i="7"/>
  <c r="E58" i="7"/>
  <c r="E59" i="7"/>
  <c r="K58" i="8"/>
  <c r="K59" i="8"/>
  <c r="E58" i="8"/>
  <c r="E59" i="8"/>
  <c r="H58" i="8"/>
  <c r="H59" i="8"/>
  <c r="AJ58" i="9"/>
  <c r="AK58" i="9"/>
  <c r="AJ59" i="9"/>
  <c r="AK59" i="9"/>
  <c r="AI58" i="9"/>
  <c r="AL58" i="9" s="1"/>
  <c r="AI59" i="9"/>
  <c r="AL59" i="9" s="1"/>
  <c r="AJ58" i="10"/>
  <c r="AK58" i="10"/>
  <c r="AJ59" i="10"/>
  <c r="AK59" i="10"/>
  <c r="AJ58" i="12"/>
  <c r="AK58" i="12"/>
  <c r="AJ59" i="12"/>
  <c r="AK59" i="12"/>
  <c r="AL59" i="12"/>
  <c r="AJ58" i="13"/>
  <c r="AK58" i="13"/>
  <c r="AJ59" i="13"/>
  <c r="AK59" i="13"/>
  <c r="AJ58" i="14"/>
  <c r="AK58" i="14"/>
  <c r="AL58" i="14"/>
  <c r="AJ59" i="14"/>
  <c r="AK59" i="14"/>
  <c r="AJ58" i="15"/>
  <c r="AK58" i="15"/>
  <c r="AL58" i="15"/>
  <c r="AJ59" i="15"/>
  <c r="AK59" i="15"/>
  <c r="CY56" i="6"/>
  <c r="CY57" i="6"/>
  <c r="CY58" i="6"/>
  <c r="CY59" i="6"/>
  <c r="CW56" i="6"/>
  <c r="CZ56" i="6" s="1"/>
  <c r="CW57" i="6"/>
  <c r="CZ57" i="6" s="1"/>
  <c r="CW58" i="6"/>
  <c r="CZ58" i="6" s="1"/>
  <c r="CW59" i="6"/>
  <c r="CZ59" i="6" s="1"/>
  <c r="CQ56" i="6"/>
  <c r="CQ57" i="6"/>
  <c r="CQ58" i="6"/>
  <c r="CQ59" i="6"/>
  <c r="CN59" i="6"/>
  <c r="CN56" i="6"/>
  <c r="CN57" i="6"/>
  <c r="CN58" i="6"/>
  <c r="CK56" i="6"/>
  <c r="CK57" i="6"/>
  <c r="CK58" i="6"/>
  <c r="CK59" i="6"/>
  <c r="CH56" i="6"/>
  <c r="CH57" i="6"/>
  <c r="CH58" i="6"/>
  <c r="CH59" i="6"/>
  <c r="CE56" i="6"/>
  <c r="CE57" i="6"/>
  <c r="CE58" i="6"/>
  <c r="CE59" i="6"/>
  <c r="CB58" i="6"/>
  <c r="CB59" i="6"/>
  <c r="BY58" i="6"/>
  <c r="BY59" i="6"/>
  <c r="BV58" i="6"/>
  <c r="BV59" i="6"/>
  <c r="BP58" i="6"/>
  <c r="BP59" i="6"/>
  <c r="BM58" i="6"/>
  <c r="BM59" i="6"/>
  <c r="BJ58" i="6"/>
  <c r="BJ59" i="6"/>
  <c r="BG58" i="6"/>
  <c r="BG59" i="6"/>
  <c r="BD58" i="6"/>
  <c r="BD59" i="6"/>
  <c r="BA58" i="6"/>
  <c r="BA59" i="6"/>
  <c r="AX58" i="6"/>
  <c r="AX59" i="6"/>
  <c r="AU58" i="6"/>
  <c r="AU59" i="6"/>
  <c r="AR58" i="6"/>
  <c r="AR59" i="6"/>
  <c r="AO58" i="6"/>
  <c r="AO59" i="6"/>
  <c r="AL58" i="6"/>
  <c r="AL59" i="6"/>
  <c r="AI57" i="6"/>
  <c r="AI58" i="6"/>
  <c r="AI59" i="6"/>
  <c r="AF58" i="6"/>
  <c r="AF59" i="6"/>
  <c r="AC58" i="6"/>
  <c r="AC59" i="6"/>
  <c r="Z57" i="6"/>
  <c r="Z58" i="6"/>
  <c r="Z59" i="6"/>
  <c r="T58" i="6"/>
  <c r="T59" i="6"/>
  <c r="Q59" i="6"/>
  <c r="N58" i="6"/>
  <c r="N59" i="6"/>
  <c r="K58" i="6"/>
  <c r="K59" i="6"/>
  <c r="H58" i="6"/>
  <c r="H59" i="6"/>
  <c r="E58" i="6"/>
  <c r="E59" i="6"/>
  <c r="DC58" i="6"/>
  <c r="DC59" i="6"/>
  <c r="DF58" i="6"/>
  <c r="DF59" i="6"/>
  <c r="CB58" i="5"/>
  <c r="CB59" i="5"/>
  <c r="BY57" i="5"/>
  <c r="BY58" i="5"/>
  <c r="BY59" i="5"/>
  <c r="AJ58" i="11"/>
  <c r="AK58" i="11"/>
  <c r="AJ59" i="11"/>
  <c r="AK59" i="11"/>
  <c r="AI58" i="11"/>
  <c r="AL58" i="11" s="1"/>
  <c r="AI59" i="11"/>
  <c r="AL59" i="11" s="1"/>
  <c r="AJ58" i="8"/>
  <c r="AK58" i="8"/>
  <c r="AJ59" i="8"/>
  <c r="AK59" i="8"/>
  <c r="E57" i="10"/>
  <c r="E58" i="10"/>
  <c r="E59" i="10"/>
  <c r="H57" i="10"/>
  <c r="H58" i="10"/>
  <c r="H59" i="10"/>
  <c r="AI58" i="12"/>
  <c r="AL58" i="12" s="1"/>
  <c r="H57" i="12"/>
  <c r="H58" i="12"/>
  <c r="H59" i="12"/>
  <c r="E57" i="13"/>
  <c r="E58" i="13"/>
  <c r="E58" i="3" s="1"/>
  <c r="E59" i="13"/>
  <c r="H57" i="14"/>
  <c r="H58" i="14"/>
  <c r="H59" i="14"/>
  <c r="AI56" i="14"/>
  <c r="AI57" i="14"/>
  <c r="AI58" i="14"/>
  <c r="AI59" i="14"/>
  <c r="AL59" i="14" s="1"/>
  <c r="AI54" i="2"/>
  <c r="AI55" i="2"/>
  <c r="AI56" i="2"/>
  <c r="AI57" i="2"/>
  <c r="AI58" i="2"/>
  <c r="AI59" i="2"/>
  <c r="BO34" i="5"/>
  <c r="BN34" i="5"/>
  <c r="E32" i="20"/>
  <c r="E33" i="20"/>
  <c r="E34" i="20"/>
  <c r="AI57" i="8"/>
  <c r="AI58" i="8"/>
  <c r="AL58" i="8" s="1"/>
  <c r="AI59" i="8"/>
  <c r="AL59" i="8" s="1"/>
  <c r="AH48" i="9"/>
  <c r="AG48" i="9"/>
  <c r="E57" i="9"/>
  <c r="E58" i="9"/>
  <c r="E59" i="9"/>
  <c r="AI57" i="10"/>
  <c r="AI58" i="10"/>
  <c r="AL58" i="10" s="1"/>
  <c r="AI59" i="10"/>
  <c r="AL59" i="10" s="1"/>
  <c r="AH48" i="10"/>
  <c r="AG48" i="10"/>
  <c r="AH48" i="12"/>
  <c r="AG48" i="12"/>
  <c r="F48" i="12"/>
  <c r="AH48" i="13"/>
  <c r="AG48" i="13"/>
  <c r="AI57" i="13"/>
  <c r="AI58" i="13"/>
  <c r="AL58" i="13" s="1"/>
  <c r="AI59" i="13"/>
  <c r="AL59" i="13" s="1"/>
  <c r="D48" i="13"/>
  <c r="C48" i="13"/>
  <c r="AH48" i="14"/>
  <c r="AG48" i="14"/>
  <c r="AH48" i="15"/>
  <c r="AG48" i="15"/>
  <c r="AI58" i="15"/>
  <c r="AI59" i="15"/>
  <c r="AL59" i="15" s="1"/>
  <c r="AI85" i="2"/>
  <c r="AJ58" i="16"/>
  <c r="AK58" i="16"/>
  <c r="AJ59" i="16"/>
  <c r="AK59" i="16"/>
  <c r="AI68" i="16"/>
  <c r="AI57" i="16"/>
  <c r="AL58" i="16"/>
  <c r="AL59" i="16"/>
  <c r="E59" i="3" l="1"/>
  <c r="AI48" i="10"/>
  <c r="I74" i="19"/>
  <c r="J74" i="19"/>
  <c r="K74" i="19"/>
  <c r="G74" i="19"/>
  <c r="H74" i="19"/>
  <c r="G24" i="3"/>
  <c r="F19" i="3"/>
  <c r="G19" i="3"/>
  <c r="F20" i="3"/>
  <c r="G20" i="3"/>
  <c r="F21" i="3"/>
  <c r="G21" i="3"/>
  <c r="F22" i="3"/>
  <c r="G22" i="3"/>
  <c r="G18" i="3"/>
  <c r="F13" i="3"/>
  <c r="G13" i="3"/>
  <c r="F14" i="3"/>
  <c r="G14" i="3"/>
  <c r="F15" i="3"/>
  <c r="G15" i="3"/>
  <c r="F16" i="3"/>
  <c r="G16" i="3"/>
  <c r="G12" i="3"/>
  <c r="U59" i="2"/>
  <c r="U84" i="2"/>
  <c r="V84" i="2"/>
  <c r="U85" i="2"/>
  <c r="V85" i="2"/>
  <c r="U86" i="2"/>
  <c r="V86" i="2"/>
  <c r="U87" i="2"/>
  <c r="V87" i="2"/>
  <c r="U88" i="2"/>
  <c r="V88" i="2"/>
  <c r="U89" i="2"/>
  <c r="V89" i="2"/>
  <c r="V83" i="2"/>
  <c r="U80" i="2"/>
  <c r="V80" i="2"/>
  <c r="U81" i="2"/>
  <c r="V81" i="2"/>
  <c r="W81" i="2"/>
  <c r="V79" i="2"/>
  <c r="U71" i="2"/>
  <c r="V71" i="2"/>
  <c r="U72" i="2"/>
  <c r="V72" i="2"/>
  <c r="W72" i="2"/>
  <c r="U73" i="2"/>
  <c r="V73" i="2"/>
  <c r="U74" i="2"/>
  <c r="V74" i="2"/>
  <c r="U75" i="2"/>
  <c r="V75" i="2"/>
  <c r="U76" i="2"/>
  <c r="V76" i="2"/>
  <c r="U77" i="2"/>
  <c r="V77" i="2"/>
  <c r="V70" i="2"/>
  <c r="U68" i="2"/>
  <c r="V68" i="2"/>
  <c r="V67" i="2"/>
  <c r="U62" i="2"/>
  <c r="V62" i="2"/>
  <c r="U63" i="2"/>
  <c r="AM63" i="2" s="1"/>
  <c r="V63" i="2"/>
  <c r="AN63" i="2" s="1"/>
  <c r="W63" i="2"/>
  <c r="AO63" i="2" s="1"/>
  <c r="U65" i="2"/>
  <c r="AM65" i="2" s="1"/>
  <c r="V65" i="2"/>
  <c r="AN65" i="2" s="1"/>
  <c r="W65" i="2"/>
  <c r="AO65" i="2" s="1"/>
  <c r="V61" i="2"/>
  <c r="V50" i="2"/>
  <c r="V51" i="2"/>
  <c r="V52" i="2"/>
  <c r="V53" i="2"/>
  <c r="V54" i="2"/>
  <c r="V55" i="2"/>
  <c r="V56" i="2"/>
  <c r="V57" i="2"/>
  <c r="V58" i="2"/>
  <c r="W58" i="2"/>
  <c r="V59" i="2"/>
  <c r="W59" i="2"/>
  <c r="V49" i="2"/>
  <c r="U46" i="2"/>
  <c r="V46" i="2"/>
  <c r="U47" i="2"/>
  <c r="V47" i="2"/>
  <c r="V45" i="2"/>
  <c r="U40" i="2"/>
  <c r="V40" i="2"/>
  <c r="U41" i="2"/>
  <c r="V41" i="2"/>
  <c r="U42" i="2"/>
  <c r="V42" i="2"/>
  <c r="U43" i="2"/>
  <c r="V43" i="2"/>
  <c r="U36" i="2"/>
  <c r="V36" i="2"/>
  <c r="U37" i="2"/>
  <c r="V37" i="2"/>
  <c r="U38" i="2"/>
  <c r="V38" i="2"/>
  <c r="U30" i="2"/>
  <c r="V30" i="2"/>
  <c r="U31" i="2"/>
  <c r="V31" i="2"/>
  <c r="U32" i="2"/>
  <c r="V32" i="2"/>
  <c r="U33" i="2"/>
  <c r="V33" i="2"/>
  <c r="U34" i="2"/>
  <c r="V34" i="2"/>
  <c r="V29" i="2"/>
  <c r="U29" i="2"/>
  <c r="U25" i="2"/>
  <c r="V25" i="2"/>
  <c r="U26" i="2"/>
  <c r="V26" i="2"/>
  <c r="U27" i="2"/>
  <c r="V27" i="2"/>
  <c r="V24" i="2"/>
  <c r="U19" i="2"/>
  <c r="V19" i="2"/>
  <c r="U20" i="2"/>
  <c r="V20" i="2"/>
  <c r="U21" i="2"/>
  <c r="V21" i="2"/>
  <c r="U22" i="2"/>
  <c r="V22" i="2"/>
  <c r="V18" i="2"/>
  <c r="U13" i="2"/>
  <c r="V13" i="2"/>
  <c r="U14" i="2"/>
  <c r="V14" i="2"/>
  <c r="U15" i="2"/>
  <c r="V15" i="2"/>
  <c r="U16" i="2"/>
  <c r="V16" i="2"/>
  <c r="V12" i="2"/>
  <c r="U12" i="2"/>
  <c r="AN58" i="1"/>
  <c r="X23" i="1"/>
  <c r="X17" i="1"/>
  <c r="U85" i="1"/>
  <c r="V85" i="1"/>
  <c r="U86" i="1"/>
  <c r="V86" i="1"/>
  <c r="U87" i="1"/>
  <c r="V87" i="1"/>
  <c r="U88" i="1"/>
  <c r="V88" i="1"/>
  <c r="U89" i="1"/>
  <c r="V89" i="1"/>
  <c r="U90" i="1"/>
  <c r="V90" i="1"/>
  <c r="U92" i="1"/>
  <c r="V92" i="1"/>
  <c r="U93" i="1"/>
  <c r="V93" i="1"/>
  <c r="U79" i="1"/>
  <c r="V79" i="1"/>
  <c r="U80" i="1"/>
  <c r="V80" i="1"/>
  <c r="U81" i="1"/>
  <c r="AM81" i="1" s="1"/>
  <c r="V81" i="1"/>
  <c r="AN81" i="1" s="1"/>
  <c r="W81" i="1"/>
  <c r="U83" i="1"/>
  <c r="V83" i="1"/>
  <c r="U84" i="1"/>
  <c r="V84" i="1"/>
  <c r="U70" i="1"/>
  <c r="V70" i="1"/>
  <c r="U71" i="1"/>
  <c r="V71" i="1"/>
  <c r="U72" i="1"/>
  <c r="AM72" i="1" s="1"/>
  <c r="V72" i="1"/>
  <c r="AN72" i="1" s="1"/>
  <c r="W72" i="1"/>
  <c r="U73" i="1"/>
  <c r="V73" i="1"/>
  <c r="U74" i="1"/>
  <c r="V74" i="1"/>
  <c r="U75" i="1"/>
  <c r="V75" i="1"/>
  <c r="U76" i="1"/>
  <c r="V76" i="1"/>
  <c r="U77" i="1"/>
  <c r="V77" i="1"/>
  <c r="U65" i="1"/>
  <c r="AM65" i="1" s="1"/>
  <c r="V65" i="1"/>
  <c r="AN65" i="1" s="1"/>
  <c r="W65" i="1"/>
  <c r="U67" i="1"/>
  <c r="V67" i="1"/>
  <c r="U68" i="1"/>
  <c r="V68" i="1"/>
  <c r="U56" i="1"/>
  <c r="V56" i="1"/>
  <c r="U57" i="1"/>
  <c r="V57" i="1"/>
  <c r="U58" i="1"/>
  <c r="AM58" i="1" s="1"/>
  <c r="V58" i="1"/>
  <c r="U59" i="1"/>
  <c r="AM59" i="1" s="1"/>
  <c r="V59" i="1"/>
  <c r="AN59" i="1" s="1"/>
  <c r="U61" i="1"/>
  <c r="V61" i="1"/>
  <c r="U62" i="1"/>
  <c r="V62" i="1"/>
  <c r="U63" i="1"/>
  <c r="V63" i="1"/>
  <c r="W63" i="1"/>
  <c r="U51" i="1"/>
  <c r="V51" i="1"/>
  <c r="U52" i="1"/>
  <c r="V52" i="1"/>
  <c r="U53" i="1"/>
  <c r="V53" i="1"/>
  <c r="U54" i="1"/>
  <c r="V54" i="1"/>
  <c r="U55" i="1"/>
  <c r="V55" i="1"/>
  <c r="U37" i="1"/>
  <c r="V37" i="1"/>
  <c r="U38" i="1"/>
  <c r="V38" i="1"/>
  <c r="U40" i="1"/>
  <c r="V40" i="1"/>
  <c r="U41" i="1"/>
  <c r="V41" i="1"/>
  <c r="U42" i="1"/>
  <c r="V42" i="1"/>
  <c r="U43" i="1"/>
  <c r="V43" i="1"/>
  <c r="U45" i="1"/>
  <c r="V45" i="1"/>
  <c r="U46" i="1"/>
  <c r="V46" i="1"/>
  <c r="U47" i="1"/>
  <c r="V47" i="1"/>
  <c r="U49" i="1"/>
  <c r="V49" i="1"/>
  <c r="U50" i="1"/>
  <c r="V50" i="1"/>
  <c r="U32" i="1"/>
  <c r="V32" i="1"/>
  <c r="U33" i="1"/>
  <c r="V33" i="1"/>
  <c r="U34" i="1"/>
  <c r="V34" i="1"/>
  <c r="U36" i="1"/>
  <c r="V36" i="1"/>
  <c r="V22" i="1"/>
  <c r="V24" i="1"/>
  <c r="V25" i="1"/>
  <c r="V26" i="1"/>
  <c r="V27" i="1"/>
  <c r="V29" i="1"/>
  <c r="V30" i="1"/>
  <c r="V31" i="1"/>
  <c r="U25" i="1"/>
  <c r="U26" i="1"/>
  <c r="U27" i="1"/>
  <c r="U29" i="1"/>
  <c r="U30" i="1"/>
  <c r="U31" i="1"/>
  <c r="U24" i="1"/>
  <c r="V19" i="1"/>
  <c r="V20" i="1"/>
  <c r="V21" i="1"/>
  <c r="U19" i="1"/>
  <c r="U20" i="1"/>
  <c r="U21" i="1"/>
  <c r="U22" i="1"/>
  <c r="U18" i="1"/>
  <c r="F74" i="19"/>
  <c r="X72" i="3"/>
  <c r="X73" i="3"/>
  <c r="Y72" i="3"/>
  <c r="AA72" i="3"/>
  <c r="AB72" i="3"/>
  <c r="AD72" i="3"/>
  <c r="AE72" i="3"/>
  <c r="AG72" i="3"/>
  <c r="AH72" i="3"/>
  <c r="AG80" i="3"/>
  <c r="AH80" i="3"/>
  <c r="AG81" i="3"/>
  <c r="AH81" i="3"/>
  <c r="AD80" i="3"/>
  <c r="AE80" i="3"/>
  <c r="AD81" i="3"/>
  <c r="AE81" i="3"/>
  <c r="AE79" i="3"/>
  <c r="AA80" i="3"/>
  <c r="AB80" i="3"/>
  <c r="AA81" i="3"/>
  <c r="AB81" i="3"/>
  <c r="AB79" i="3"/>
  <c r="V71" i="3"/>
  <c r="V72" i="3"/>
  <c r="V73" i="3"/>
  <c r="V74" i="3"/>
  <c r="V75" i="3"/>
  <c r="U71" i="3"/>
  <c r="U72" i="3"/>
  <c r="U73" i="3"/>
  <c r="U74" i="3"/>
  <c r="U75" i="3"/>
  <c r="U76" i="3"/>
  <c r="U77" i="3"/>
  <c r="U79" i="3"/>
  <c r="S72" i="3"/>
  <c r="S73" i="3"/>
  <c r="S74" i="3"/>
  <c r="V80" i="3"/>
  <c r="V81" i="3"/>
  <c r="U80" i="3"/>
  <c r="U81" i="3"/>
  <c r="S81" i="3"/>
  <c r="S80" i="3"/>
  <c r="R80" i="3"/>
  <c r="R81" i="3"/>
  <c r="R72" i="3"/>
  <c r="R73" i="3"/>
  <c r="R74" i="3"/>
  <c r="R75" i="3"/>
  <c r="P71" i="3"/>
  <c r="P72" i="3"/>
  <c r="P73" i="3"/>
  <c r="P74" i="3"/>
  <c r="O71" i="3"/>
  <c r="O72" i="3"/>
  <c r="O73" i="3"/>
  <c r="O74" i="3"/>
  <c r="M71" i="3"/>
  <c r="M72" i="3"/>
  <c r="M73" i="3"/>
  <c r="L71" i="3"/>
  <c r="L72" i="3"/>
  <c r="L73" i="3"/>
  <c r="L74" i="3"/>
  <c r="J71" i="3"/>
  <c r="J72" i="3"/>
  <c r="J73" i="3"/>
  <c r="J74" i="3"/>
  <c r="J75" i="3"/>
  <c r="J76" i="3"/>
  <c r="J77" i="3"/>
  <c r="I71" i="3"/>
  <c r="I72" i="3"/>
  <c r="I73" i="3"/>
  <c r="I74" i="3"/>
  <c r="I75" i="3"/>
  <c r="I76" i="3"/>
  <c r="I77" i="3"/>
  <c r="F71" i="3"/>
  <c r="G71" i="3"/>
  <c r="F72" i="3"/>
  <c r="G72" i="3"/>
  <c r="F73" i="3"/>
  <c r="G73" i="3"/>
  <c r="F74" i="3"/>
  <c r="G74" i="3"/>
  <c r="F75" i="3"/>
  <c r="G75" i="3"/>
  <c r="F76" i="3"/>
  <c r="G76" i="3"/>
  <c r="F77" i="3"/>
  <c r="G77" i="3"/>
  <c r="G70" i="3"/>
  <c r="Q71" i="3"/>
  <c r="Q72" i="3"/>
  <c r="Q73" i="3"/>
  <c r="Q74" i="3"/>
  <c r="Q75" i="3"/>
  <c r="Q76" i="3"/>
  <c r="Q77" i="3"/>
  <c r="Q80" i="3"/>
  <c r="P80" i="3"/>
  <c r="P81" i="3"/>
  <c r="O80" i="3"/>
  <c r="O81" i="3"/>
  <c r="M80" i="3"/>
  <c r="M81" i="3"/>
  <c r="L80" i="3"/>
  <c r="L81" i="3"/>
  <c r="J80" i="3"/>
  <c r="J81" i="3"/>
  <c r="I80" i="3"/>
  <c r="I81" i="3"/>
  <c r="G80" i="3"/>
  <c r="G81" i="3"/>
  <c r="F80" i="3"/>
  <c r="F81" i="3"/>
  <c r="AV62" i="3"/>
  <c r="AW62" i="3"/>
  <c r="AU63" i="3"/>
  <c r="AV63" i="3"/>
  <c r="AW63" i="3"/>
  <c r="AX63" i="3"/>
  <c r="AV61" i="3"/>
  <c r="AW61" i="3"/>
  <c r="AV18" i="3"/>
  <c r="AW18" i="3"/>
  <c r="AV13" i="3"/>
  <c r="AW13" i="3"/>
  <c r="AV14" i="3"/>
  <c r="AW14" i="3"/>
  <c r="AV15" i="3"/>
  <c r="AW15" i="3"/>
  <c r="AV16" i="3"/>
  <c r="AW16" i="3"/>
  <c r="G39" i="12"/>
  <c r="G35" i="12"/>
  <c r="G28" i="12"/>
  <c r="U63" i="12"/>
  <c r="AM63" i="12" s="1"/>
  <c r="V63" i="12"/>
  <c r="AN63" i="12" s="1"/>
  <c r="W63" i="12"/>
  <c r="AO63" i="12" s="1"/>
  <c r="D60" i="12"/>
  <c r="F60" i="12"/>
  <c r="G60" i="12"/>
  <c r="I60" i="12"/>
  <c r="J60" i="12"/>
  <c r="L60" i="12"/>
  <c r="M60" i="12"/>
  <c r="O60" i="12"/>
  <c r="P60" i="12"/>
  <c r="R60" i="12"/>
  <c r="S60" i="12"/>
  <c r="C60" i="12"/>
  <c r="D48" i="12"/>
  <c r="G48" i="12"/>
  <c r="I48" i="12"/>
  <c r="J48" i="12"/>
  <c r="L48" i="12"/>
  <c r="M48" i="12"/>
  <c r="O48" i="12"/>
  <c r="P48" i="12"/>
  <c r="R48" i="12"/>
  <c r="S48" i="12"/>
  <c r="U78" i="1" l="1"/>
  <c r="V78" i="1"/>
  <c r="BA63" i="3"/>
  <c r="E63" i="148" s="1"/>
  <c r="K65" i="19" s="1"/>
  <c r="U48" i="12"/>
  <c r="F66" i="19"/>
  <c r="G66" i="19"/>
  <c r="H66" i="19"/>
  <c r="I66" i="19"/>
  <c r="J66" i="19"/>
  <c r="K66" i="19"/>
  <c r="AM63" i="3"/>
  <c r="AP63" i="3" s="1"/>
  <c r="AN63" i="3"/>
  <c r="AQ63" i="3" s="1"/>
  <c r="AS63" i="3"/>
  <c r="AY63" i="3" s="1"/>
  <c r="AT63" i="3"/>
  <c r="AZ63" i="3" s="1"/>
  <c r="AS58" i="3"/>
  <c r="AT58" i="3"/>
  <c r="AU58" i="3"/>
  <c r="AV58" i="3"/>
  <c r="AW58" i="3"/>
  <c r="AX58" i="3"/>
  <c r="AS59" i="3"/>
  <c r="AT59" i="3"/>
  <c r="AU59" i="3"/>
  <c r="AX59" i="3"/>
  <c r="AM57" i="3"/>
  <c r="AN57" i="3"/>
  <c r="AM58" i="3"/>
  <c r="AP58" i="3" s="1"/>
  <c r="AN58" i="3"/>
  <c r="AQ58" i="3" s="1"/>
  <c r="AO58" i="3"/>
  <c r="AR58" i="3" s="1"/>
  <c r="AM59" i="3"/>
  <c r="AP59" i="3" s="1"/>
  <c r="AN59" i="3"/>
  <c r="AQ59" i="3" s="1"/>
  <c r="AO59" i="3"/>
  <c r="AR59" i="3" s="1"/>
  <c r="F63" i="3"/>
  <c r="G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G58" i="3"/>
  <c r="H58" i="3"/>
  <c r="I58" i="3"/>
  <c r="J58" i="3"/>
  <c r="K58" i="3"/>
  <c r="L58" i="3"/>
  <c r="M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BW58" i="20"/>
  <c r="BX58" i="20"/>
  <c r="BY58" i="20"/>
  <c r="BW59" i="20"/>
  <c r="BX59" i="20"/>
  <c r="BY59" i="20"/>
  <c r="BW63" i="20"/>
  <c r="BZ63" i="20" s="1"/>
  <c r="BX63" i="20"/>
  <c r="CA63" i="20" s="1"/>
  <c r="BY63" i="20"/>
  <c r="BU60" i="20"/>
  <c r="BT60" i="20"/>
  <c r="C60" i="20"/>
  <c r="BU48" i="20"/>
  <c r="BT48" i="20"/>
  <c r="D48" i="20"/>
  <c r="F48" i="20"/>
  <c r="G48" i="20"/>
  <c r="I48" i="20"/>
  <c r="J48" i="20"/>
  <c r="L48" i="20"/>
  <c r="C48" i="20"/>
  <c r="BQ58" i="20"/>
  <c r="BR58" i="20"/>
  <c r="BS58" i="20"/>
  <c r="BQ59" i="20"/>
  <c r="BR59" i="20"/>
  <c r="CA59" i="20" s="1"/>
  <c r="BS59" i="20"/>
  <c r="CC58" i="5"/>
  <c r="CF58" i="5" s="1"/>
  <c r="CD58" i="5"/>
  <c r="CG58" i="5" s="1"/>
  <c r="CE58" i="5"/>
  <c r="CH58" i="5" s="1"/>
  <c r="CC59" i="5"/>
  <c r="CF59" i="5" s="1"/>
  <c r="CD59" i="5"/>
  <c r="CG59" i="5" s="1"/>
  <c r="CE59" i="5"/>
  <c r="CH59" i="5" s="1"/>
  <c r="AC59" i="7"/>
  <c r="AB59" i="7"/>
  <c r="AA59" i="7"/>
  <c r="W59" i="7"/>
  <c r="V59" i="7"/>
  <c r="AN59" i="7" s="1"/>
  <c r="U59" i="7"/>
  <c r="AM59" i="7" s="1"/>
  <c r="AC58" i="7"/>
  <c r="AB58" i="7"/>
  <c r="AA58" i="7"/>
  <c r="W58" i="7"/>
  <c r="V58" i="7"/>
  <c r="U58" i="7"/>
  <c r="AM58" i="7" s="1"/>
  <c r="AC59" i="8"/>
  <c r="AB59" i="8"/>
  <c r="AA59" i="8"/>
  <c r="W59" i="8"/>
  <c r="AO59" i="8" s="1"/>
  <c r="V59" i="8"/>
  <c r="U59" i="8"/>
  <c r="AM59" i="8" s="1"/>
  <c r="AC58" i="8"/>
  <c r="AB58" i="8"/>
  <c r="AA58" i="8"/>
  <c r="W58" i="8"/>
  <c r="V58" i="8"/>
  <c r="U58" i="8"/>
  <c r="AM58" i="8" s="1"/>
  <c r="AC59" i="9"/>
  <c r="AB59" i="9"/>
  <c r="AA59" i="9"/>
  <c r="W59" i="9"/>
  <c r="V59" i="9"/>
  <c r="U59" i="9"/>
  <c r="AC58" i="9"/>
  <c r="AB58" i="9"/>
  <c r="AA58" i="9"/>
  <c r="W58" i="9"/>
  <c r="AO58" i="9" s="1"/>
  <c r="V58" i="9"/>
  <c r="AN58" i="9" s="1"/>
  <c r="U58" i="9"/>
  <c r="AC59" i="10"/>
  <c r="AB59" i="10"/>
  <c r="AA59" i="10"/>
  <c r="W59" i="10"/>
  <c r="V59" i="10"/>
  <c r="U59" i="10"/>
  <c r="AC58" i="10"/>
  <c r="AB58" i="10"/>
  <c r="AA58" i="10"/>
  <c r="W58" i="10"/>
  <c r="AO58" i="10" s="1"/>
  <c r="V58" i="10"/>
  <c r="U58" i="10"/>
  <c r="AC59" i="11"/>
  <c r="AB59" i="11"/>
  <c r="AA59" i="11"/>
  <c r="W59" i="11"/>
  <c r="AO59" i="11" s="1"/>
  <c r="V59" i="11"/>
  <c r="U59" i="11"/>
  <c r="AM59" i="11" s="1"/>
  <c r="AC58" i="11"/>
  <c r="AB58" i="11"/>
  <c r="AA58" i="11"/>
  <c r="W58" i="11"/>
  <c r="V58" i="11"/>
  <c r="U58" i="11"/>
  <c r="AC59" i="12"/>
  <c r="AB59" i="12"/>
  <c r="AA59" i="12"/>
  <c r="W59" i="12"/>
  <c r="V59" i="12"/>
  <c r="U59" i="12"/>
  <c r="AC58" i="12"/>
  <c r="AB58" i="12"/>
  <c r="AA58" i="12"/>
  <c r="W58" i="12"/>
  <c r="V58" i="12"/>
  <c r="U58" i="12"/>
  <c r="AC59" i="13"/>
  <c r="AB59" i="13"/>
  <c r="AA59" i="13"/>
  <c r="W59" i="13"/>
  <c r="AO59" i="13" s="1"/>
  <c r="V59" i="13"/>
  <c r="U59" i="13"/>
  <c r="AM59" i="13" s="1"/>
  <c r="AC58" i="13"/>
  <c r="AB58" i="13"/>
  <c r="AA58" i="13"/>
  <c r="W58" i="13"/>
  <c r="V58" i="13"/>
  <c r="U58" i="13"/>
  <c r="AC59" i="14"/>
  <c r="AB59" i="14"/>
  <c r="AA59" i="14"/>
  <c r="W59" i="14"/>
  <c r="V59" i="14"/>
  <c r="U59" i="14"/>
  <c r="AC58" i="14"/>
  <c r="AB58" i="14"/>
  <c r="AA58" i="14"/>
  <c r="W58" i="14"/>
  <c r="AO58" i="14" s="1"/>
  <c r="V58" i="14"/>
  <c r="AN58" i="14" s="1"/>
  <c r="U58" i="14"/>
  <c r="AC59" i="15"/>
  <c r="AB59" i="15"/>
  <c r="AA59" i="15"/>
  <c r="W59" i="15"/>
  <c r="AO59" i="15" s="1"/>
  <c r="V59" i="15"/>
  <c r="U59" i="15"/>
  <c r="AC58" i="15"/>
  <c r="AB58" i="15"/>
  <c r="AA58" i="15"/>
  <c r="W58" i="15"/>
  <c r="AO58" i="15" s="1"/>
  <c r="V58" i="15"/>
  <c r="U58" i="15"/>
  <c r="AC59" i="16"/>
  <c r="AB59" i="16"/>
  <c r="AA59" i="16"/>
  <c r="W59" i="16"/>
  <c r="V59" i="16"/>
  <c r="AN59" i="16" s="1"/>
  <c r="AW59" i="3" s="1"/>
  <c r="U59" i="16"/>
  <c r="AM59" i="16" s="1"/>
  <c r="AV59" i="3" s="1"/>
  <c r="AC58" i="16"/>
  <c r="AB58" i="16"/>
  <c r="AA58" i="16"/>
  <c r="W58" i="16"/>
  <c r="V58" i="16"/>
  <c r="AN58" i="16" s="1"/>
  <c r="U58" i="16"/>
  <c r="AM58" i="16" s="1"/>
  <c r="AA58" i="2"/>
  <c r="AB58" i="2"/>
  <c r="AN58" i="2" s="1"/>
  <c r="AC58" i="2"/>
  <c r="AO58" i="2" s="1"/>
  <c r="AA59" i="2"/>
  <c r="AM59" i="2" s="1"/>
  <c r="AB59" i="2"/>
  <c r="AN59" i="2" s="1"/>
  <c r="AC59" i="2"/>
  <c r="AO59" i="2" s="1"/>
  <c r="AD48" i="1"/>
  <c r="AE48" i="1"/>
  <c r="AG48" i="1"/>
  <c r="AH48" i="1"/>
  <c r="Y48" i="1"/>
  <c r="X48" i="1"/>
  <c r="AA48" i="1" s="1"/>
  <c r="AJ63" i="1"/>
  <c r="AK63" i="1"/>
  <c r="AL63" i="1"/>
  <c r="AA63" i="1"/>
  <c r="AM63" i="1" s="1"/>
  <c r="AB63" i="1"/>
  <c r="AN63" i="1" s="1"/>
  <c r="AC63" i="1"/>
  <c r="X60" i="1"/>
  <c r="Z60" i="1" s="1"/>
  <c r="AC60" i="1" s="1"/>
  <c r="Y60" i="1"/>
  <c r="AB60" i="1" s="1"/>
  <c r="AD60" i="1"/>
  <c r="AE60" i="1"/>
  <c r="AG60" i="1"/>
  <c r="AH60" i="1"/>
  <c r="DE48" i="6"/>
  <c r="DD48" i="6"/>
  <c r="DB48" i="6"/>
  <c r="DA48" i="6"/>
  <c r="CV48" i="6"/>
  <c r="CU48" i="6"/>
  <c r="CT59" i="6"/>
  <c r="CS58" i="6"/>
  <c r="CS59" i="6"/>
  <c r="CR58" i="6"/>
  <c r="CR59" i="6"/>
  <c r="H63" i="6"/>
  <c r="CT63" i="6" s="1"/>
  <c r="DI58" i="6"/>
  <c r="DI59" i="6"/>
  <c r="DH58" i="6"/>
  <c r="DH59" i="6"/>
  <c r="DG59" i="6"/>
  <c r="DG58" i="6"/>
  <c r="DI63" i="6"/>
  <c r="DH63" i="6"/>
  <c r="DG63" i="6"/>
  <c r="CY63" i="6"/>
  <c r="CW63" i="6"/>
  <c r="CZ63" i="6" s="1"/>
  <c r="CS63" i="6"/>
  <c r="CR63" i="6"/>
  <c r="D60" i="6"/>
  <c r="F60" i="6"/>
  <c r="G60" i="6"/>
  <c r="I60" i="6"/>
  <c r="J60" i="6"/>
  <c r="L60" i="6"/>
  <c r="M60" i="6"/>
  <c r="O60" i="6"/>
  <c r="P60" i="6"/>
  <c r="R60" i="6"/>
  <c r="S60" i="6"/>
  <c r="U60" i="6"/>
  <c r="V60" i="6"/>
  <c r="W60" i="6"/>
  <c r="X60" i="6"/>
  <c r="Y60" i="6"/>
  <c r="AA60" i="6"/>
  <c r="AB60" i="6"/>
  <c r="AD60" i="6"/>
  <c r="AE60" i="6"/>
  <c r="AG60" i="6"/>
  <c r="AH60" i="6"/>
  <c r="AJ60" i="6"/>
  <c r="AK60" i="6"/>
  <c r="AM60" i="6"/>
  <c r="AN60" i="6"/>
  <c r="AP60" i="6"/>
  <c r="AQ60" i="6"/>
  <c r="AS60" i="6"/>
  <c r="AT60" i="6"/>
  <c r="AV60" i="6"/>
  <c r="AW60" i="6"/>
  <c r="AY60" i="6"/>
  <c r="AZ60" i="6"/>
  <c r="BB60" i="6"/>
  <c r="BC60" i="6"/>
  <c r="BE60" i="6"/>
  <c r="BF60" i="6"/>
  <c r="BH60" i="6"/>
  <c r="BI60" i="6"/>
  <c r="BK60" i="6"/>
  <c r="BL60" i="6"/>
  <c r="BN60" i="6"/>
  <c r="BO60" i="6"/>
  <c r="BQ60" i="6"/>
  <c r="BR60" i="6"/>
  <c r="BS60" i="6"/>
  <c r="BT60" i="6"/>
  <c r="BU60" i="6"/>
  <c r="BW60" i="6"/>
  <c r="BX60" i="6"/>
  <c r="BZ60" i="6"/>
  <c r="CA60" i="6"/>
  <c r="CC60" i="6"/>
  <c r="CD60" i="6"/>
  <c r="CF60" i="6"/>
  <c r="CG60" i="6"/>
  <c r="CI60" i="6"/>
  <c r="CJ60" i="6"/>
  <c r="CL60" i="6"/>
  <c r="CM60" i="6"/>
  <c r="CO60" i="6"/>
  <c r="CP60" i="6"/>
  <c r="AN59" i="15" l="1"/>
  <c r="AO63" i="3"/>
  <c r="AR63" i="3" s="1"/>
  <c r="DL63" i="6"/>
  <c r="DL59" i="6"/>
  <c r="AN58" i="7"/>
  <c r="DJ63" i="6"/>
  <c r="DK63" i="6"/>
  <c r="DG48" i="6"/>
  <c r="BZ58" i="20"/>
  <c r="AZ59" i="3"/>
  <c r="AO58" i="13"/>
  <c r="AN58" i="15"/>
  <c r="DK59" i="6"/>
  <c r="DK58" i="6"/>
  <c r="DJ59" i="6"/>
  <c r="AO59" i="10"/>
  <c r="DJ58" i="6"/>
  <c r="AN59" i="11"/>
  <c r="AM59" i="9"/>
  <c r="AN59" i="14"/>
  <c r="AI60" i="1"/>
  <c r="AM58" i="15"/>
  <c r="AO59" i="9"/>
  <c r="AY59" i="3"/>
  <c r="C59" i="148" s="1"/>
  <c r="I61" i="19" s="1"/>
  <c r="AF60" i="1"/>
  <c r="AL60" i="1" s="1"/>
  <c r="E59" i="147"/>
  <c r="H61" i="19" s="1"/>
  <c r="D63" i="148"/>
  <c r="J65" i="19" s="1"/>
  <c r="E63" i="147"/>
  <c r="H65" i="19" s="1"/>
  <c r="D63" i="147"/>
  <c r="G65" i="19" s="1"/>
  <c r="D58" i="147"/>
  <c r="G60" i="19" s="1"/>
  <c r="C63" i="147"/>
  <c r="F65" i="19" s="1"/>
  <c r="AY58" i="3"/>
  <c r="D59" i="147"/>
  <c r="G61" i="19" s="1"/>
  <c r="C59" i="147"/>
  <c r="F61" i="19" s="1"/>
  <c r="C58" i="147"/>
  <c r="F60" i="19" s="1"/>
  <c r="C63" i="148"/>
  <c r="I65" i="19" s="1"/>
  <c r="E58" i="147"/>
  <c r="H60" i="19" s="1"/>
  <c r="D59" i="148"/>
  <c r="J61" i="19" s="1"/>
  <c r="CB59" i="20"/>
  <c r="CB58" i="20"/>
  <c r="BZ59" i="20"/>
  <c r="CA58" i="20"/>
  <c r="CR60" i="6"/>
  <c r="AK58" i="3"/>
  <c r="D58" i="59" s="1"/>
  <c r="D60" i="19" s="1"/>
  <c r="BA59" i="3"/>
  <c r="AK63" i="3"/>
  <c r="D63" i="59" s="1"/>
  <c r="D65" i="19" s="1"/>
  <c r="AJ63" i="3"/>
  <c r="AK59" i="3"/>
  <c r="AZ58" i="3"/>
  <c r="AK60" i="1"/>
  <c r="AJ60" i="1"/>
  <c r="AL59" i="3"/>
  <c r="E59" i="59" s="1"/>
  <c r="W59" i="1"/>
  <c r="AO59" i="1" s="1"/>
  <c r="AO59" i="16"/>
  <c r="H63" i="3"/>
  <c r="AL63" i="3" s="1"/>
  <c r="W58" i="1"/>
  <c r="AO58" i="1" s="1"/>
  <c r="U48" i="1"/>
  <c r="AM58" i="9"/>
  <c r="AN59" i="8"/>
  <c r="V48" i="1"/>
  <c r="AJ48" i="1"/>
  <c r="AM59" i="12"/>
  <c r="AN59" i="9"/>
  <c r="AO58" i="7"/>
  <c r="AM58" i="13"/>
  <c r="AM58" i="10"/>
  <c r="AN59" i="12"/>
  <c r="AM59" i="15"/>
  <c r="AN58" i="13"/>
  <c r="AO59" i="12"/>
  <c r="AN58" i="10"/>
  <c r="AA60" i="1"/>
  <c r="V60" i="1"/>
  <c r="AO58" i="16"/>
  <c r="AM58" i="11"/>
  <c r="AO59" i="7"/>
  <c r="AO63" i="1"/>
  <c r="AN58" i="11"/>
  <c r="AM59" i="10"/>
  <c r="AN58" i="8"/>
  <c r="AM58" i="14"/>
  <c r="AN59" i="13"/>
  <c r="AO58" i="11"/>
  <c r="AN59" i="10"/>
  <c r="AO58" i="8"/>
  <c r="AJ58" i="3"/>
  <c r="C58" i="59" s="1"/>
  <c r="U58" i="2"/>
  <c r="AM58" i="2" s="1"/>
  <c r="AJ59" i="3"/>
  <c r="C59" i="59" s="1"/>
  <c r="AM58" i="12"/>
  <c r="AN58" i="12"/>
  <c r="AO58" i="12"/>
  <c r="BA58" i="3"/>
  <c r="AO13" i="145"/>
  <c r="AQ14" i="145"/>
  <c r="AO23" i="145"/>
  <c r="AN14" i="145"/>
  <c r="AH15" i="145"/>
  <c r="AH14" i="145"/>
  <c r="AK16" i="145"/>
  <c r="AK15" i="145"/>
  <c r="AK14" i="145"/>
  <c r="AN42" i="145"/>
  <c r="AN43" i="145"/>
  <c r="AN44" i="145"/>
  <c r="AN41" i="145"/>
  <c r="AN33" i="145"/>
  <c r="AN31" i="145"/>
  <c r="AN32" i="145"/>
  <c r="AN34" i="145"/>
  <c r="AN35" i="145"/>
  <c r="AN36" i="145"/>
  <c r="AN37" i="145"/>
  <c r="AN38" i="145"/>
  <c r="AN39" i="145"/>
  <c r="AN29" i="145"/>
  <c r="AN25" i="145"/>
  <c r="AN26" i="145"/>
  <c r="AN27" i="145"/>
  <c r="AN24" i="145"/>
  <c r="AN15" i="145"/>
  <c r="AN16" i="145"/>
  <c r="AN17" i="145"/>
  <c r="AN18" i="145"/>
  <c r="AN19" i="145"/>
  <c r="AN20" i="145"/>
  <c r="AM13" i="145"/>
  <c r="G20" i="66"/>
  <c r="F20" i="66"/>
  <c r="G19" i="66"/>
  <c r="F19" i="66"/>
  <c r="G16" i="66"/>
  <c r="F16" i="66"/>
  <c r="F15" i="66"/>
  <c r="H26" i="66"/>
  <c r="H25" i="66"/>
  <c r="H24" i="66"/>
  <c r="H23" i="66"/>
  <c r="H22" i="66"/>
  <c r="H21" i="66"/>
  <c r="H18" i="66"/>
  <c r="H17" i="66"/>
  <c r="H13" i="66"/>
  <c r="H12" i="66"/>
  <c r="L48" i="3"/>
  <c r="AC72" i="20"/>
  <c r="BS72" i="20" s="1"/>
  <c r="CB72" i="20" s="1"/>
  <c r="BQ72" i="20"/>
  <c r="BZ72" i="20" s="1"/>
  <c r="BR72" i="20"/>
  <c r="CA72" i="20" s="1"/>
  <c r="AA78" i="20"/>
  <c r="AA82" i="20"/>
  <c r="AC77" i="20"/>
  <c r="AC63" i="20"/>
  <c r="AB69" i="20"/>
  <c r="AA69" i="20"/>
  <c r="F69" i="20"/>
  <c r="G69" i="20"/>
  <c r="H63" i="20"/>
  <c r="E63" i="20"/>
  <c r="D69" i="20"/>
  <c r="C69" i="20"/>
  <c r="C78" i="20"/>
  <c r="D78" i="20"/>
  <c r="F78" i="20"/>
  <c r="G78" i="20"/>
  <c r="I78" i="20"/>
  <c r="J78" i="20"/>
  <c r="K78" i="20" s="1"/>
  <c r="L78" i="20"/>
  <c r="M78" i="20"/>
  <c r="O78" i="20"/>
  <c r="P78" i="20"/>
  <c r="R78" i="20"/>
  <c r="S78" i="20"/>
  <c r="U78" i="20"/>
  <c r="V78" i="20"/>
  <c r="X78" i="20"/>
  <c r="Y78" i="20"/>
  <c r="AB78" i="20"/>
  <c r="AD78" i="20"/>
  <c r="AE78" i="20"/>
  <c r="AG78" i="20"/>
  <c r="AH78" i="20"/>
  <c r="AI78" i="20" s="1"/>
  <c r="AJ78" i="20"/>
  <c r="AK78" i="20"/>
  <c r="AM78" i="20"/>
  <c r="AN78" i="20"/>
  <c r="AP78" i="20"/>
  <c r="AQ78" i="20"/>
  <c r="AU78" i="20"/>
  <c r="BA78" i="20"/>
  <c r="BB78" i="20"/>
  <c r="BC78" i="20"/>
  <c r="BE78" i="20"/>
  <c r="BF78" i="20"/>
  <c r="BH78" i="20"/>
  <c r="BI78" i="20"/>
  <c r="BN78" i="20"/>
  <c r="BO78" i="20"/>
  <c r="BT78" i="20"/>
  <c r="BW78" i="20" s="1"/>
  <c r="BU78" i="20"/>
  <c r="G69" i="12"/>
  <c r="F69" i="12"/>
  <c r="I44" i="8"/>
  <c r="J44" i="8"/>
  <c r="Q58" i="6"/>
  <c r="Q51" i="6"/>
  <c r="Q49" i="6"/>
  <c r="O82" i="6"/>
  <c r="C82" i="6"/>
  <c r="AN60" i="1" l="1"/>
  <c r="AM60" i="1"/>
  <c r="BS63" i="20"/>
  <c r="CB63" i="20" s="1"/>
  <c r="BJ78" i="20"/>
  <c r="BG78" i="20"/>
  <c r="AF78" i="20"/>
  <c r="E63" i="59"/>
  <c r="H78" i="20"/>
  <c r="AM48" i="1"/>
  <c r="M65" i="19"/>
  <c r="E59" i="148"/>
  <c r="K61" i="19" s="1"/>
  <c r="C58" i="148"/>
  <c r="I60" i="19" s="1"/>
  <c r="D58" i="148"/>
  <c r="J60" i="19" s="1"/>
  <c r="E58" i="148"/>
  <c r="K60" i="19" s="1"/>
  <c r="BC58" i="3"/>
  <c r="BC63" i="3"/>
  <c r="BB63" i="3"/>
  <c r="C63" i="59"/>
  <c r="C65" i="19" s="1"/>
  <c r="L65" i="19" s="1"/>
  <c r="BC59" i="3"/>
  <c r="D59" i="59"/>
  <c r="D61" i="19" s="1"/>
  <c r="Q78" i="20"/>
  <c r="AL78" i="20"/>
  <c r="BP78" i="20"/>
  <c r="E78" i="20"/>
  <c r="H16" i="66"/>
  <c r="H15" i="66"/>
  <c r="H19" i="66"/>
  <c r="AO78" i="20"/>
  <c r="BD78" i="20"/>
  <c r="BB59" i="3"/>
  <c r="C61" i="19"/>
  <c r="L61" i="19" s="1"/>
  <c r="N58" i="3"/>
  <c r="CT58" i="6"/>
  <c r="DL58" i="6" s="1"/>
  <c r="BD63" i="3"/>
  <c r="E65" i="19"/>
  <c r="N65" i="19" s="1"/>
  <c r="BD59" i="3"/>
  <c r="E61" i="19"/>
  <c r="AL58" i="3"/>
  <c r="E58" i="59" s="1"/>
  <c r="H20" i="66"/>
  <c r="U57" i="2"/>
  <c r="BB58" i="3"/>
  <c r="C60" i="19"/>
  <c r="H69" i="12"/>
  <c r="N78" i="20"/>
  <c r="BV78" i="20"/>
  <c r="BY78" i="20" s="1"/>
  <c r="AC78" i="20"/>
  <c r="T78" i="20"/>
  <c r="AN30" i="145"/>
  <c r="W78" i="20"/>
  <c r="AR78" i="20"/>
  <c r="BR78" i="20"/>
  <c r="Z78" i="20"/>
  <c r="BQ78" i="20"/>
  <c r="BZ78" i="20" s="1"/>
  <c r="BX78" i="20"/>
  <c r="W43" i="1"/>
  <c r="W24" i="1" l="1"/>
  <c r="W26" i="1"/>
  <c r="W25" i="1"/>
  <c r="BD58" i="3"/>
  <c r="E60" i="19"/>
  <c r="U56" i="2"/>
  <c r="CA78" i="20"/>
  <c r="BS78" i="20"/>
  <c r="CB78" i="20" s="1"/>
  <c r="O39" i="6"/>
  <c r="O35" i="6"/>
  <c r="O28" i="6"/>
  <c r="O23" i="6"/>
  <c r="O17" i="6"/>
  <c r="O11" i="6"/>
  <c r="AG82" i="10"/>
  <c r="C28" i="10"/>
  <c r="AZ50" i="145"/>
  <c r="AZ53" i="145"/>
  <c r="AV31" i="145"/>
  <c r="AZ31" i="145" s="1"/>
  <c r="AU34" i="145"/>
  <c r="AV34" i="145"/>
  <c r="AZ34" i="145" s="1"/>
  <c r="AV32" i="145"/>
  <c r="AZ32" i="145" s="1"/>
  <c r="AV33" i="145"/>
  <c r="AZ33" i="145" s="1"/>
  <c r="AV35" i="145"/>
  <c r="AZ35" i="145" s="1"/>
  <c r="AV36" i="145"/>
  <c r="AZ36" i="145" s="1"/>
  <c r="AV37" i="145"/>
  <c r="AZ37" i="145" s="1"/>
  <c r="AV38" i="145"/>
  <c r="AZ38" i="145" s="1"/>
  <c r="H109" i="16"/>
  <c r="H110" i="16"/>
  <c r="U55" i="2" l="1"/>
  <c r="J20" i="153"/>
  <c r="I20" i="153"/>
  <c r="H20" i="153"/>
  <c r="G20" i="153"/>
  <c r="F20" i="153"/>
  <c r="E20" i="153"/>
  <c r="D20" i="153"/>
  <c r="C20" i="153"/>
  <c r="K6" i="153"/>
  <c r="K7" i="153"/>
  <c r="K8" i="153"/>
  <c r="K9" i="153"/>
  <c r="K10" i="153"/>
  <c r="K11" i="153"/>
  <c r="K12" i="153"/>
  <c r="K13" i="153"/>
  <c r="K14" i="153"/>
  <c r="K15" i="153"/>
  <c r="K16" i="153"/>
  <c r="K17" i="153"/>
  <c r="K18" i="153"/>
  <c r="K19" i="153"/>
  <c r="K5" i="153"/>
  <c r="H110" i="5"/>
  <c r="H103" i="5"/>
  <c r="H104" i="5"/>
  <c r="H105" i="5"/>
  <c r="H106" i="5"/>
  <c r="H107" i="5"/>
  <c r="H108" i="5"/>
  <c r="H109" i="5"/>
  <c r="K103" i="5"/>
  <c r="K104" i="5"/>
  <c r="K105" i="5"/>
  <c r="K106" i="5"/>
  <c r="K107" i="5"/>
  <c r="K108" i="5"/>
  <c r="K109" i="5"/>
  <c r="K110" i="5"/>
  <c r="U54" i="2" l="1"/>
  <c r="K20" i="153"/>
  <c r="BQ89" i="20"/>
  <c r="U53" i="2" l="1"/>
  <c r="H96" i="9"/>
  <c r="H98" i="9"/>
  <c r="H99" i="9"/>
  <c r="H100" i="9"/>
  <c r="H101" i="9"/>
  <c r="H103" i="9"/>
  <c r="H104" i="9"/>
  <c r="H105" i="9"/>
  <c r="H106" i="9"/>
  <c r="H107" i="9"/>
  <c r="H108" i="9"/>
  <c r="H109" i="9"/>
  <c r="H110" i="9"/>
  <c r="E98" i="9"/>
  <c r="E99" i="9"/>
  <c r="E100" i="9"/>
  <c r="E101" i="9"/>
  <c r="E103" i="9"/>
  <c r="E104" i="9"/>
  <c r="E105" i="9"/>
  <c r="E106" i="9"/>
  <c r="E107" i="9"/>
  <c r="E108" i="9"/>
  <c r="E109" i="9"/>
  <c r="E110" i="9"/>
  <c r="E84" i="9"/>
  <c r="E106" i="15"/>
  <c r="E107" i="15"/>
  <c r="E110" i="15"/>
  <c r="E109" i="15"/>
  <c r="E108" i="15"/>
  <c r="E105" i="15"/>
  <c r="E104" i="15"/>
  <c r="E103" i="15"/>
  <c r="H103" i="15"/>
  <c r="H104" i="15"/>
  <c r="H105" i="15"/>
  <c r="H106" i="15"/>
  <c r="H107" i="15"/>
  <c r="H108" i="15"/>
  <c r="H109" i="15"/>
  <c r="H110" i="15"/>
  <c r="U52" i="2" l="1"/>
  <c r="S26" i="66"/>
  <c r="R26" i="66"/>
  <c r="S25" i="66"/>
  <c r="S24" i="66"/>
  <c r="R24" i="66"/>
  <c r="CR89" i="6"/>
  <c r="BN89" i="5"/>
  <c r="R25" i="66"/>
  <c r="U51" i="2" l="1"/>
  <c r="Q15" i="6"/>
  <c r="Q29" i="6"/>
  <c r="Q30" i="6"/>
  <c r="Q31" i="6"/>
  <c r="Q32" i="6"/>
  <c r="Q33" i="6"/>
  <c r="Q34" i="6"/>
  <c r="Q36" i="6"/>
  <c r="Q37" i="6"/>
  <c r="Q38" i="6"/>
  <c r="Q40" i="6"/>
  <c r="Q41" i="6"/>
  <c r="Q42" i="6"/>
  <c r="Q43" i="6"/>
  <c r="Q45" i="6"/>
  <c r="Q46" i="6"/>
  <c r="Q47" i="6"/>
  <c r="Q50" i="6"/>
  <c r="Q52" i="6"/>
  <c r="Q53" i="6"/>
  <c r="Q54" i="6"/>
  <c r="Q55" i="6"/>
  <c r="Q56" i="6"/>
  <c r="Q57" i="6"/>
  <c r="Q61" i="6"/>
  <c r="Q62" i="6"/>
  <c r="Q64" i="6"/>
  <c r="Q65" i="6"/>
  <c r="Q66" i="6"/>
  <c r="Q67" i="6"/>
  <c r="Q68" i="6"/>
  <c r="Q70" i="6"/>
  <c r="Q71" i="6"/>
  <c r="Q72" i="6"/>
  <c r="Q73" i="6"/>
  <c r="Q74" i="6"/>
  <c r="Q75" i="6"/>
  <c r="Q76" i="6"/>
  <c r="Q77" i="6"/>
  <c r="Q79" i="6"/>
  <c r="Q80" i="6"/>
  <c r="Q81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3" i="6"/>
  <c r="Q104" i="6"/>
  <c r="Q105" i="6"/>
  <c r="Q106" i="6"/>
  <c r="Q107" i="6"/>
  <c r="Q108" i="6"/>
  <c r="Q109" i="6"/>
  <c r="Q110" i="6"/>
  <c r="Q48" i="6" l="1"/>
  <c r="Q60" i="6"/>
  <c r="U50" i="2"/>
  <c r="L82" i="5"/>
  <c r="BY89" i="5"/>
  <c r="BY88" i="5"/>
  <c r="BY87" i="5"/>
  <c r="BY86" i="5"/>
  <c r="BY85" i="5"/>
  <c r="BY84" i="5"/>
  <c r="BY83" i="5"/>
  <c r="CA82" i="5"/>
  <c r="BZ82" i="5"/>
  <c r="BX82" i="5"/>
  <c r="BW82" i="5"/>
  <c r="BY81" i="5"/>
  <c r="BY80" i="5"/>
  <c r="BY79" i="5"/>
  <c r="CA78" i="5"/>
  <c r="BZ78" i="5"/>
  <c r="BX78" i="5"/>
  <c r="BW78" i="5"/>
  <c r="BY77" i="5"/>
  <c r="BY76" i="5"/>
  <c r="BY75" i="5"/>
  <c r="BY74" i="5"/>
  <c r="BY73" i="5"/>
  <c r="BY72" i="5"/>
  <c r="BY71" i="5"/>
  <c r="BY70" i="5"/>
  <c r="CA69" i="5"/>
  <c r="BZ69" i="5"/>
  <c r="BX69" i="5"/>
  <c r="BW69" i="5"/>
  <c r="BY68" i="5"/>
  <c r="BY67" i="5"/>
  <c r="CA66" i="5"/>
  <c r="BZ66" i="5"/>
  <c r="BX66" i="5"/>
  <c r="BW66" i="5"/>
  <c r="BY65" i="5"/>
  <c r="CA64" i="5"/>
  <c r="BZ64" i="5"/>
  <c r="BX64" i="5"/>
  <c r="BW64" i="5"/>
  <c r="BY62" i="5"/>
  <c r="BY61" i="5"/>
  <c r="CA60" i="5"/>
  <c r="BZ60" i="5"/>
  <c r="BX60" i="5"/>
  <c r="BW60" i="5"/>
  <c r="BY56" i="5"/>
  <c r="BY55" i="5"/>
  <c r="BY54" i="5"/>
  <c r="BY53" i="5"/>
  <c r="BY52" i="5"/>
  <c r="BY51" i="5"/>
  <c r="BY50" i="5"/>
  <c r="BY49" i="5"/>
  <c r="BR82" i="5"/>
  <c r="BQ82" i="5"/>
  <c r="BR78" i="5"/>
  <c r="BQ78" i="5"/>
  <c r="BM95" i="5"/>
  <c r="BJ95" i="5"/>
  <c r="BG95" i="5"/>
  <c r="BD95" i="5"/>
  <c r="BA95" i="5"/>
  <c r="AX95" i="5"/>
  <c r="AR95" i="5"/>
  <c r="AO95" i="5"/>
  <c r="AL95" i="5"/>
  <c r="AI95" i="5"/>
  <c r="AF95" i="5"/>
  <c r="AC95" i="5"/>
  <c r="Z95" i="5"/>
  <c r="W95" i="5"/>
  <c r="T95" i="5"/>
  <c r="Q95" i="5"/>
  <c r="K95" i="5"/>
  <c r="H95" i="5"/>
  <c r="E95" i="5"/>
  <c r="BM94" i="5"/>
  <c r="BJ94" i="5"/>
  <c r="BG94" i="5"/>
  <c r="BD94" i="5"/>
  <c r="BA94" i="5"/>
  <c r="AX94" i="5"/>
  <c r="AR94" i="5"/>
  <c r="AO94" i="5"/>
  <c r="AL94" i="5"/>
  <c r="AI94" i="5"/>
  <c r="AF94" i="5"/>
  <c r="AC94" i="5"/>
  <c r="Z94" i="5"/>
  <c r="W94" i="5"/>
  <c r="T94" i="5"/>
  <c r="Q94" i="5"/>
  <c r="K94" i="5"/>
  <c r="H94" i="5"/>
  <c r="E94" i="5"/>
  <c r="BM93" i="5"/>
  <c r="BJ93" i="5"/>
  <c r="BG93" i="5"/>
  <c r="BD93" i="5"/>
  <c r="BA93" i="5"/>
  <c r="AX93" i="5"/>
  <c r="AR93" i="5"/>
  <c r="AO93" i="5"/>
  <c r="AL93" i="5"/>
  <c r="AI93" i="5"/>
  <c r="AF93" i="5"/>
  <c r="AC93" i="5"/>
  <c r="Z93" i="5"/>
  <c r="W93" i="5"/>
  <c r="T93" i="5"/>
  <c r="Q93" i="5"/>
  <c r="K93" i="5"/>
  <c r="H93" i="5"/>
  <c r="E93" i="5"/>
  <c r="BM92" i="5"/>
  <c r="BJ92" i="5"/>
  <c r="BG92" i="5"/>
  <c r="BD92" i="5"/>
  <c r="BA92" i="5"/>
  <c r="AX92" i="5"/>
  <c r="AR92" i="5"/>
  <c r="AO92" i="5"/>
  <c r="AL92" i="5"/>
  <c r="AI92" i="5"/>
  <c r="AF92" i="5"/>
  <c r="AC92" i="5"/>
  <c r="Z92" i="5"/>
  <c r="W92" i="5"/>
  <c r="T92" i="5"/>
  <c r="Q92" i="5"/>
  <c r="K92" i="5"/>
  <c r="H92" i="5"/>
  <c r="E92" i="5"/>
  <c r="BL91" i="5"/>
  <c r="BK91" i="5"/>
  <c r="BI91" i="5"/>
  <c r="BH91" i="5"/>
  <c r="BF91" i="5"/>
  <c r="BE91" i="5"/>
  <c r="BC91" i="5"/>
  <c r="BB91" i="5"/>
  <c r="AZ91" i="5"/>
  <c r="AY91" i="5"/>
  <c r="AW91" i="5"/>
  <c r="AV91" i="5"/>
  <c r="AQ91" i="5"/>
  <c r="AP91" i="5"/>
  <c r="AN91" i="5"/>
  <c r="AM91" i="5"/>
  <c r="AK91" i="5"/>
  <c r="AJ91" i="5"/>
  <c r="AH91" i="5"/>
  <c r="AG91" i="5"/>
  <c r="AE91" i="5"/>
  <c r="AD91" i="5"/>
  <c r="AB91" i="5"/>
  <c r="AA91" i="5"/>
  <c r="Y91" i="5"/>
  <c r="X91" i="5"/>
  <c r="V91" i="5"/>
  <c r="U91" i="5"/>
  <c r="S91" i="5"/>
  <c r="R91" i="5"/>
  <c r="P91" i="5"/>
  <c r="O91" i="5"/>
  <c r="J91" i="5"/>
  <c r="I91" i="5"/>
  <c r="G91" i="5"/>
  <c r="F91" i="5"/>
  <c r="D91" i="5"/>
  <c r="C91" i="5"/>
  <c r="BM90" i="5"/>
  <c r="BJ90" i="5"/>
  <c r="BG90" i="5"/>
  <c r="BD90" i="5"/>
  <c r="BA90" i="5"/>
  <c r="AX90" i="5"/>
  <c r="AR90" i="5"/>
  <c r="AO90" i="5"/>
  <c r="AL90" i="5"/>
  <c r="AI90" i="5"/>
  <c r="AF90" i="5"/>
  <c r="AC90" i="5"/>
  <c r="Z90" i="5"/>
  <c r="W90" i="5"/>
  <c r="T90" i="5"/>
  <c r="Q90" i="5"/>
  <c r="K90" i="5"/>
  <c r="H90" i="5"/>
  <c r="E90" i="5"/>
  <c r="BM89" i="5"/>
  <c r="BJ89" i="5"/>
  <c r="BG89" i="5"/>
  <c r="BD89" i="5"/>
  <c r="BA89" i="5"/>
  <c r="AX89" i="5"/>
  <c r="AR89" i="5"/>
  <c r="AO89" i="5"/>
  <c r="AL89" i="5"/>
  <c r="AI89" i="5"/>
  <c r="AF89" i="5"/>
  <c r="AC89" i="5"/>
  <c r="Z89" i="5"/>
  <c r="W89" i="5"/>
  <c r="Q89" i="5"/>
  <c r="K89" i="5"/>
  <c r="H89" i="5"/>
  <c r="BM88" i="5"/>
  <c r="BJ88" i="5"/>
  <c r="BG88" i="5"/>
  <c r="BD88" i="5"/>
  <c r="BA88" i="5"/>
  <c r="AX88" i="5"/>
  <c r="AR88" i="5"/>
  <c r="AO88" i="5"/>
  <c r="AL88" i="5"/>
  <c r="AI88" i="5"/>
  <c r="AF88" i="5"/>
  <c r="AC88" i="5"/>
  <c r="Z88" i="5"/>
  <c r="W88" i="5"/>
  <c r="T88" i="5"/>
  <c r="Q88" i="5"/>
  <c r="K88" i="5"/>
  <c r="H88" i="5"/>
  <c r="E88" i="5"/>
  <c r="BM87" i="5"/>
  <c r="BJ87" i="5"/>
  <c r="BG87" i="5"/>
  <c r="BD87" i="5"/>
  <c r="BA87" i="5"/>
  <c r="AX87" i="5"/>
  <c r="AR87" i="5"/>
  <c r="AO87" i="5"/>
  <c r="AL87" i="5"/>
  <c r="AI87" i="5"/>
  <c r="AF87" i="5"/>
  <c r="AC87" i="5"/>
  <c r="Z87" i="5"/>
  <c r="W87" i="5"/>
  <c r="T87" i="5"/>
  <c r="Q87" i="5"/>
  <c r="K87" i="5"/>
  <c r="H87" i="5"/>
  <c r="E87" i="5"/>
  <c r="BM86" i="5"/>
  <c r="BJ86" i="5"/>
  <c r="BG86" i="5"/>
  <c r="BD86" i="5"/>
  <c r="BA86" i="5"/>
  <c r="AX86" i="5"/>
  <c r="AR86" i="5"/>
  <c r="AO86" i="5"/>
  <c r="AL86" i="5"/>
  <c r="AI86" i="5"/>
  <c r="AF86" i="5"/>
  <c r="AC86" i="5"/>
  <c r="Z86" i="5"/>
  <c r="W86" i="5"/>
  <c r="T86" i="5"/>
  <c r="Q86" i="5"/>
  <c r="K86" i="5"/>
  <c r="H86" i="5"/>
  <c r="BM85" i="5"/>
  <c r="BJ85" i="5"/>
  <c r="BG85" i="5"/>
  <c r="BD85" i="5"/>
  <c r="BA85" i="5"/>
  <c r="AX85" i="5"/>
  <c r="AR85" i="5"/>
  <c r="AO85" i="5"/>
  <c r="AL85" i="5"/>
  <c r="AI85" i="5"/>
  <c r="AF85" i="5"/>
  <c r="AC85" i="5"/>
  <c r="Z85" i="5"/>
  <c r="W85" i="5"/>
  <c r="T85" i="5"/>
  <c r="Q85" i="5"/>
  <c r="K85" i="5"/>
  <c r="H85" i="5"/>
  <c r="E85" i="5"/>
  <c r="BM84" i="5"/>
  <c r="BJ84" i="5"/>
  <c r="BG84" i="5"/>
  <c r="BD84" i="5"/>
  <c r="BA84" i="5"/>
  <c r="AX84" i="5"/>
  <c r="AR84" i="5"/>
  <c r="AO84" i="5"/>
  <c r="AL84" i="5"/>
  <c r="AI84" i="5"/>
  <c r="AF84" i="5"/>
  <c r="AC84" i="5"/>
  <c r="Z84" i="5"/>
  <c r="W84" i="5"/>
  <c r="T84" i="5"/>
  <c r="Q84" i="5"/>
  <c r="K84" i="5"/>
  <c r="H84" i="5"/>
  <c r="E84" i="5"/>
  <c r="BM83" i="5"/>
  <c r="BJ83" i="5"/>
  <c r="BG83" i="5"/>
  <c r="BD83" i="5"/>
  <c r="BA83" i="5"/>
  <c r="AX83" i="5"/>
  <c r="AR83" i="5"/>
  <c r="AO83" i="5"/>
  <c r="AL83" i="5"/>
  <c r="AI83" i="5"/>
  <c r="AF83" i="5"/>
  <c r="AC83" i="5"/>
  <c r="Z83" i="5"/>
  <c r="W83" i="5"/>
  <c r="T83" i="5"/>
  <c r="Q83" i="5"/>
  <c r="N83" i="5"/>
  <c r="K83" i="5"/>
  <c r="H83" i="5"/>
  <c r="E83" i="5"/>
  <c r="BL82" i="5"/>
  <c r="BK82" i="5"/>
  <c r="BI82" i="5"/>
  <c r="BH82" i="5"/>
  <c r="BF82" i="5"/>
  <c r="BE82" i="5"/>
  <c r="BC82" i="5"/>
  <c r="BB82" i="5"/>
  <c r="AZ82" i="5"/>
  <c r="AY82" i="5"/>
  <c r="AW82" i="5"/>
  <c r="AV82" i="5"/>
  <c r="AU82" i="5"/>
  <c r="AT82" i="5"/>
  <c r="AS82" i="5"/>
  <c r="AQ82" i="5"/>
  <c r="AP82" i="5"/>
  <c r="AN82" i="5"/>
  <c r="AM82" i="5"/>
  <c r="AK82" i="5"/>
  <c r="AJ82" i="5"/>
  <c r="AH82" i="5"/>
  <c r="AG82" i="5"/>
  <c r="AE82" i="5"/>
  <c r="AD82" i="5"/>
  <c r="AB82" i="5"/>
  <c r="AA82" i="5"/>
  <c r="Y82" i="5"/>
  <c r="X82" i="5"/>
  <c r="V82" i="5"/>
  <c r="U82" i="5"/>
  <c r="S82" i="5"/>
  <c r="R82" i="5"/>
  <c r="P82" i="5"/>
  <c r="O82" i="5"/>
  <c r="M82" i="5"/>
  <c r="J82" i="5"/>
  <c r="I82" i="5"/>
  <c r="G82" i="5"/>
  <c r="F82" i="5"/>
  <c r="D82" i="5"/>
  <c r="C82" i="5"/>
  <c r="BA81" i="5"/>
  <c r="AX81" i="5"/>
  <c r="AR81" i="5"/>
  <c r="AO81" i="5"/>
  <c r="AL81" i="5"/>
  <c r="AI81" i="5"/>
  <c r="AF81" i="5"/>
  <c r="Z81" i="5"/>
  <c r="W81" i="5"/>
  <c r="T81" i="5"/>
  <c r="T81" i="3" s="1"/>
  <c r="Q81" i="5"/>
  <c r="Q81" i="3"/>
  <c r="K81" i="5"/>
  <c r="H81" i="5"/>
  <c r="E81" i="5"/>
  <c r="E81" i="3" s="1"/>
  <c r="BM80" i="5"/>
  <c r="BJ80" i="5"/>
  <c r="BG80" i="5"/>
  <c r="BD80" i="5"/>
  <c r="BA80" i="5"/>
  <c r="AX80" i="5"/>
  <c r="AR80" i="5"/>
  <c r="AO80" i="5"/>
  <c r="AL80" i="5"/>
  <c r="AI80" i="5"/>
  <c r="AF80" i="5"/>
  <c r="AC80" i="5"/>
  <c r="Z80" i="5"/>
  <c r="W80" i="5"/>
  <c r="T80" i="5"/>
  <c r="T80" i="3" s="1"/>
  <c r="Q80" i="5"/>
  <c r="K80" i="5"/>
  <c r="H80" i="5"/>
  <c r="E80" i="5"/>
  <c r="BM79" i="5"/>
  <c r="BJ79" i="5"/>
  <c r="BG79" i="5"/>
  <c r="BD79" i="5"/>
  <c r="BA79" i="5"/>
  <c r="AX79" i="5"/>
  <c r="AR79" i="5"/>
  <c r="AO79" i="5"/>
  <c r="AL79" i="5"/>
  <c r="AI79" i="5"/>
  <c r="AF79" i="5"/>
  <c r="AC79" i="5"/>
  <c r="Z79" i="5"/>
  <c r="W79" i="5"/>
  <c r="T79" i="5"/>
  <c r="Q79" i="5"/>
  <c r="K79" i="5"/>
  <c r="H79" i="5"/>
  <c r="E79" i="5"/>
  <c r="BL78" i="5"/>
  <c r="BK78" i="5"/>
  <c r="BI78" i="5"/>
  <c r="BH78" i="5"/>
  <c r="BF78" i="5"/>
  <c r="BE78" i="5"/>
  <c r="BC78" i="5"/>
  <c r="BB78" i="5"/>
  <c r="AZ78" i="5"/>
  <c r="AY78" i="5"/>
  <c r="AW78" i="5"/>
  <c r="AV78" i="5"/>
  <c r="AQ78" i="5"/>
  <c r="AP78" i="5"/>
  <c r="AN78" i="5"/>
  <c r="AM78" i="5"/>
  <c r="AK78" i="5"/>
  <c r="AJ78" i="5"/>
  <c r="AH78" i="5"/>
  <c r="AG78" i="5"/>
  <c r="AE78" i="5"/>
  <c r="AD78" i="5"/>
  <c r="AB78" i="5"/>
  <c r="AA78" i="5"/>
  <c r="Y78" i="5"/>
  <c r="X78" i="5"/>
  <c r="V78" i="5"/>
  <c r="U78" i="5"/>
  <c r="S78" i="5"/>
  <c r="R78" i="5"/>
  <c r="P78" i="5"/>
  <c r="O78" i="5"/>
  <c r="M78" i="5"/>
  <c r="L78" i="5"/>
  <c r="J78" i="5"/>
  <c r="I78" i="5"/>
  <c r="G78" i="5"/>
  <c r="F78" i="5"/>
  <c r="D78" i="5"/>
  <c r="C78" i="5"/>
  <c r="BM77" i="5"/>
  <c r="BJ77" i="5"/>
  <c r="BG77" i="5"/>
  <c r="BD77" i="5"/>
  <c r="BA77" i="5"/>
  <c r="AX77" i="5"/>
  <c r="AR77" i="5"/>
  <c r="AO77" i="5"/>
  <c r="AL77" i="5"/>
  <c r="AI77" i="5"/>
  <c r="AF77" i="5"/>
  <c r="AC77" i="5"/>
  <c r="Z77" i="5"/>
  <c r="W77" i="5"/>
  <c r="T77" i="5"/>
  <c r="Q77" i="5"/>
  <c r="K77" i="5"/>
  <c r="H77" i="5"/>
  <c r="E77" i="5"/>
  <c r="BJ76" i="5"/>
  <c r="BG76" i="5"/>
  <c r="BD76" i="5"/>
  <c r="BA76" i="5"/>
  <c r="AX76" i="5"/>
  <c r="AR76" i="5"/>
  <c r="AO76" i="5"/>
  <c r="AL76" i="5"/>
  <c r="AI76" i="5"/>
  <c r="AF76" i="5"/>
  <c r="AC76" i="5"/>
  <c r="Z76" i="5"/>
  <c r="W76" i="5"/>
  <c r="T76" i="5"/>
  <c r="Q76" i="5"/>
  <c r="K76" i="5"/>
  <c r="H76" i="5"/>
  <c r="E76" i="5"/>
  <c r="BM75" i="5"/>
  <c r="BJ75" i="5"/>
  <c r="BG75" i="5"/>
  <c r="BD75" i="5"/>
  <c r="BA75" i="5"/>
  <c r="AX75" i="5"/>
  <c r="AR75" i="5"/>
  <c r="AO75" i="5"/>
  <c r="AL75" i="5"/>
  <c r="AI75" i="5"/>
  <c r="AF75" i="5"/>
  <c r="AC75" i="5"/>
  <c r="Z75" i="5"/>
  <c r="W75" i="5"/>
  <c r="T75" i="5"/>
  <c r="Q75" i="5"/>
  <c r="K75" i="5"/>
  <c r="H75" i="5"/>
  <c r="E75" i="5"/>
  <c r="BM74" i="5"/>
  <c r="BJ74" i="5"/>
  <c r="BG74" i="5"/>
  <c r="BD74" i="5"/>
  <c r="BA74" i="5"/>
  <c r="AX74" i="5"/>
  <c r="AR74" i="5"/>
  <c r="AO74" i="5"/>
  <c r="AL74" i="5"/>
  <c r="AI74" i="5"/>
  <c r="AF74" i="5"/>
  <c r="AC74" i="5"/>
  <c r="Z74" i="5"/>
  <c r="W74" i="5"/>
  <c r="T74" i="5"/>
  <c r="T74" i="3" s="1"/>
  <c r="Q74" i="5"/>
  <c r="K74" i="5"/>
  <c r="H74" i="5"/>
  <c r="E74" i="5"/>
  <c r="BM73" i="5"/>
  <c r="BJ73" i="5"/>
  <c r="BG73" i="5"/>
  <c r="BD73" i="5"/>
  <c r="BA73" i="5"/>
  <c r="AX73" i="5"/>
  <c r="AR73" i="5"/>
  <c r="AO73" i="5"/>
  <c r="AL73" i="5"/>
  <c r="AI73" i="5"/>
  <c r="AF73" i="5"/>
  <c r="AC73" i="5"/>
  <c r="Z73" i="5"/>
  <c r="W73" i="5"/>
  <c r="T73" i="5"/>
  <c r="T73" i="3" s="1"/>
  <c r="Q73" i="5"/>
  <c r="K73" i="5"/>
  <c r="H73" i="5"/>
  <c r="E73" i="5"/>
  <c r="BA72" i="5"/>
  <c r="AX72" i="5"/>
  <c r="AR72" i="5"/>
  <c r="AO72" i="5"/>
  <c r="AL72" i="5"/>
  <c r="AI72" i="5"/>
  <c r="AF72" i="5"/>
  <c r="Z72" i="5"/>
  <c r="W72" i="5"/>
  <c r="T72" i="5"/>
  <c r="T72" i="3" s="1"/>
  <c r="Q72" i="5"/>
  <c r="K72" i="5"/>
  <c r="H72" i="5"/>
  <c r="E72" i="3"/>
  <c r="BM71" i="5"/>
  <c r="BJ71" i="5"/>
  <c r="BG71" i="5"/>
  <c r="BD71" i="5"/>
  <c r="BA71" i="5"/>
  <c r="AX71" i="5"/>
  <c r="AR71" i="5"/>
  <c r="AO71" i="5"/>
  <c r="AL71" i="5"/>
  <c r="AI71" i="5"/>
  <c r="AF71" i="5"/>
  <c r="AC71" i="5"/>
  <c r="Z71" i="5"/>
  <c r="W71" i="5"/>
  <c r="T71" i="5"/>
  <c r="Q71" i="5"/>
  <c r="K71" i="5"/>
  <c r="H71" i="5"/>
  <c r="E71" i="5"/>
  <c r="BM70" i="5"/>
  <c r="BJ70" i="5"/>
  <c r="BG70" i="5"/>
  <c r="BD70" i="5"/>
  <c r="BA70" i="5"/>
  <c r="AX70" i="5"/>
  <c r="AR70" i="5"/>
  <c r="AO70" i="5"/>
  <c r="AL70" i="5"/>
  <c r="AI70" i="5"/>
  <c r="AF70" i="5"/>
  <c r="AC70" i="5"/>
  <c r="Z70" i="5"/>
  <c r="W70" i="5"/>
  <c r="T70" i="5"/>
  <c r="Q70" i="5"/>
  <c r="K70" i="5"/>
  <c r="H70" i="5"/>
  <c r="E70" i="5"/>
  <c r="BL69" i="5"/>
  <c r="BK69" i="5"/>
  <c r="BI69" i="5"/>
  <c r="BH69" i="5"/>
  <c r="BF69" i="5"/>
  <c r="BE69" i="5"/>
  <c r="BC69" i="5"/>
  <c r="BB69" i="5"/>
  <c r="AZ69" i="5"/>
  <c r="AY69" i="5"/>
  <c r="AW69" i="5"/>
  <c r="AV69" i="5"/>
  <c r="AQ69" i="5"/>
  <c r="AP69" i="5"/>
  <c r="AN69" i="5"/>
  <c r="AM69" i="5"/>
  <c r="AK69" i="5"/>
  <c r="AJ69" i="5"/>
  <c r="AH69" i="5"/>
  <c r="AG69" i="5"/>
  <c r="AE69" i="5"/>
  <c r="AD69" i="5"/>
  <c r="AB69" i="5"/>
  <c r="AA69" i="5"/>
  <c r="Y69" i="5"/>
  <c r="X69" i="5"/>
  <c r="V69" i="5"/>
  <c r="U69" i="5"/>
  <c r="S69" i="5"/>
  <c r="R69" i="5"/>
  <c r="P69" i="5"/>
  <c r="O69" i="5"/>
  <c r="J69" i="5"/>
  <c r="I69" i="5"/>
  <c r="G69" i="5"/>
  <c r="F69" i="5"/>
  <c r="D69" i="5"/>
  <c r="C69" i="5"/>
  <c r="BM68" i="5"/>
  <c r="BJ68" i="5"/>
  <c r="BG68" i="5"/>
  <c r="BD68" i="5"/>
  <c r="BA68" i="5"/>
  <c r="AX68" i="5"/>
  <c r="AR68" i="5"/>
  <c r="AO68" i="5"/>
  <c r="AL68" i="5"/>
  <c r="AI68" i="5"/>
  <c r="AF68" i="5"/>
  <c r="AC68" i="5"/>
  <c r="Z68" i="5"/>
  <c r="W68" i="5"/>
  <c r="T68" i="5"/>
  <c r="Q68" i="5"/>
  <c r="K68" i="5"/>
  <c r="H68" i="5"/>
  <c r="E68" i="5"/>
  <c r="BM67" i="5"/>
  <c r="BJ67" i="5"/>
  <c r="BG67" i="5"/>
  <c r="BD67" i="5"/>
  <c r="BA67" i="5"/>
  <c r="AX67" i="5"/>
  <c r="AR67" i="5"/>
  <c r="AO67" i="5"/>
  <c r="AL67" i="5"/>
  <c r="AI67" i="5"/>
  <c r="AF67" i="5"/>
  <c r="Z67" i="5"/>
  <c r="W67" i="5"/>
  <c r="T67" i="5"/>
  <c r="Q67" i="5"/>
  <c r="K67" i="5"/>
  <c r="H67" i="5"/>
  <c r="E67" i="5"/>
  <c r="BL66" i="5"/>
  <c r="BK66" i="5"/>
  <c r="BM66" i="5" s="1"/>
  <c r="BI66" i="5"/>
  <c r="BH66" i="5"/>
  <c r="BF66" i="5"/>
  <c r="BE66" i="5"/>
  <c r="BC66" i="5"/>
  <c r="BB66" i="5"/>
  <c r="AZ66" i="5"/>
  <c r="AY66" i="5"/>
  <c r="AW66" i="5"/>
  <c r="AV66" i="5"/>
  <c r="AQ66" i="5"/>
  <c r="AP66" i="5"/>
  <c r="AN66" i="5"/>
  <c r="AM66" i="5"/>
  <c r="AK66" i="5"/>
  <c r="AJ66" i="5"/>
  <c r="AH66" i="5"/>
  <c r="AG66" i="5"/>
  <c r="AE66" i="5"/>
  <c r="AD66" i="5"/>
  <c r="AB66" i="5"/>
  <c r="AA66" i="5"/>
  <c r="Y66" i="5"/>
  <c r="X66" i="5"/>
  <c r="V66" i="5"/>
  <c r="U66" i="5"/>
  <c r="S66" i="5"/>
  <c r="R66" i="5"/>
  <c r="P66" i="5"/>
  <c r="O66" i="5"/>
  <c r="J66" i="5"/>
  <c r="I66" i="5"/>
  <c r="G66" i="5"/>
  <c r="F66" i="5"/>
  <c r="D66" i="5"/>
  <c r="C66" i="5"/>
  <c r="BA65" i="5"/>
  <c r="AX65" i="5"/>
  <c r="AR65" i="5"/>
  <c r="AO65" i="5"/>
  <c r="AL65" i="5"/>
  <c r="AI65" i="5"/>
  <c r="AF65" i="5"/>
  <c r="Z65" i="5"/>
  <c r="W65" i="5"/>
  <c r="T65" i="5"/>
  <c r="Q65" i="5"/>
  <c r="K65" i="5"/>
  <c r="H65" i="5"/>
  <c r="E65" i="5"/>
  <c r="BC64" i="5"/>
  <c r="BB64" i="5"/>
  <c r="AZ64" i="5"/>
  <c r="AY64" i="5"/>
  <c r="AW64" i="5"/>
  <c r="AV64" i="5"/>
  <c r="AQ64" i="5"/>
  <c r="AP64" i="5"/>
  <c r="AN64" i="5"/>
  <c r="AM64" i="5"/>
  <c r="AK64" i="5"/>
  <c r="AJ64" i="5"/>
  <c r="AH64" i="5"/>
  <c r="AG64" i="5"/>
  <c r="AE64" i="5"/>
  <c r="AD64" i="5"/>
  <c r="AB64" i="5"/>
  <c r="AA64" i="5"/>
  <c r="Y64" i="5"/>
  <c r="X64" i="5"/>
  <c r="V64" i="5"/>
  <c r="U64" i="5"/>
  <c r="S64" i="5"/>
  <c r="R64" i="5"/>
  <c r="P64" i="5"/>
  <c r="O64" i="5"/>
  <c r="J64" i="5"/>
  <c r="I64" i="5"/>
  <c r="G64" i="5"/>
  <c r="F64" i="5"/>
  <c r="D64" i="5"/>
  <c r="C64" i="5"/>
  <c r="BM62" i="5"/>
  <c r="BJ62" i="5"/>
  <c r="BG62" i="5"/>
  <c r="BD62" i="5"/>
  <c r="BA62" i="5"/>
  <c r="AX62" i="5"/>
  <c r="AR62" i="5"/>
  <c r="AO62" i="5"/>
  <c r="AL62" i="5"/>
  <c r="AI62" i="5"/>
  <c r="AF62" i="5"/>
  <c r="Z62" i="5"/>
  <c r="W62" i="5"/>
  <c r="T62" i="5"/>
  <c r="Q62" i="5"/>
  <c r="K62" i="5"/>
  <c r="BM61" i="5"/>
  <c r="BJ61" i="5"/>
  <c r="BG61" i="5"/>
  <c r="BD61" i="5"/>
  <c r="BA61" i="5"/>
  <c r="AX61" i="5"/>
  <c r="AX60" i="5" s="1"/>
  <c r="AR61" i="5"/>
  <c r="AO61" i="5"/>
  <c r="AL61" i="5"/>
  <c r="AI61" i="5"/>
  <c r="AF61" i="5"/>
  <c r="Z61" i="5"/>
  <c r="W61" i="5"/>
  <c r="T61" i="5"/>
  <c r="Q60" i="5"/>
  <c r="K61" i="5"/>
  <c r="BM57" i="5"/>
  <c r="BJ57" i="5"/>
  <c r="BG57" i="5"/>
  <c r="BD57" i="5"/>
  <c r="BA57" i="5"/>
  <c r="AX57" i="5"/>
  <c r="AR57" i="5"/>
  <c r="AO57" i="5"/>
  <c r="AL57" i="5"/>
  <c r="AI57" i="5"/>
  <c r="AF57" i="5"/>
  <c r="Z57" i="5"/>
  <c r="W57" i="5"/>
  <c r="T57" i="5"/>
  <c r="Q57" i="5"/>
  <c r="K57" i="5"/>
  <c r="BM56" i="5"/>
  <c r="BJ56" i="5"/>
  <c r="BG56" i="5"/>
  <c r="BD56" i="5"/>
  <c r="BA56" i="5"/>
  <c r="AX56" i="5"/>
  <c r="AR56" i="5"/>
  <c r="AO56" i="5"/>
  <c r="AL56" i="5"/>
  <c r="AI56" i="5"/>
  <c r="AF56" i="5"/>
  <c r="Z56" i="5"/>
  <c r="W56" i="5"/>
  <c r="T56" i="5"/>
  <c r="Q56" i="5"/>
  <c r="K56" i="5"/>
  <c r="E56" i="5"/>
  <c r="BM55" i="5"/>
  <c r="BJ55" i="5"/>
  <c r="BG55" i="5"/>
  <c r="BD55" i="5"/>
  <c r="BA55" i="5"/>
  <c r="AX55" i="5"/>
  <c r="AR55" i="5"/>
  <c r="AO55" i="5"/>
  <c r="AL55" i="5"/>
  <c r="AI55" i="5"/>
  <c r="AF55" i="5"/>
  <c r="Z55" i="5"/>
  <c r="W55" i="5"/>
  <c r="T55" i="5"/>
  <c r="Q55" i="5"/>
  <c r="K55" i="5"/>
  <c r="E55" i="5"/>
  <c r="BM54" i="5"/>
  <c r="BJ54" i="5"/>
  <c r="BG54" i="5"/>
  <c r="BD54" i="5"/>
  <c r="BA54" i="5"/>
  <c r="AX54" i="5"/>
  <c r="AR54" i="5"/>
  <c r="AO54" i="5"/>
  <c r="AL54" i="5"/>
  <c r="AI54" i="5"/>
  <c r="AF54" i="5"/>
  <c r="Z54" i="5"/>
  <c r="W54" i="5"/>
  <c r="T54" i="5"/>
  <c r="Q54" i="5"/>
  <c r="K54" i="5"/>
  <c r="E54" i="5"/>
  <c r="BM53" i="5"/>
  <c r="BJ53" i="5"/>
  <c r="BG53" i="5"/>
  <c r="BD53" i="5"/>
  <c r="BA53" i="5"/>
  <c r="AX53" i="5"/>
  <c r="AR53" i="5"/>
  <c r="AO53" i="5"/>
  <c r="AL53" i="5"/>
  <c r="AI53" i="5"/>
  <c r="AF53" i="5"/>
  <c r="Z53" i="5"/>
  <c r="W53" i="5"/>
  <c r="T53" i="5"/>
  <c r="Q53" i="5"/>
  <c r="K53" i="5"/>
  <c r="E53" i="5"/>
  <c r="BM52" i="5"/>
  <c r="BJ52" i="5"/>
  <c r="BG52" i="5"/>
  <c r="BD52" i="5"/>
  <c r="BA52" i="5"/>
  <c r="AX52" i="5"/>
  <c r="AR52" i="5"/>
  <c r="AO52" i="5"/>
  <c r="AL52" i="5"/>
  <c r="AI52" i="5"/>
  <c r="AF52" i="5"/>
  <c r="Z52" i="5"/>
  <c r="W52" i="5"/>
  <c r="T52" i="5"/>
  <c r="K52" i="5"/>
  <c r="E52" i="5"/>
  <c r="BM51" i="5"/>
  <c r="BJ51" i="5"/>
  <c r="BG51" i="5"/>
  <c r="BD51" i="5"/>
  <c r="BA51" i="5"/>
  <c r="AX51" i="5"/>
  <c r="AR51" i="5"/>
  <c r="AO51" i="5"/>
  <c r="AL51" i="5"/>
  <c r="AI51" i="5"/>
  <c r="AF51" i="5"/>
  <c r="Z51" i="5"/>
  <c r="W51" i="5"/>
  <c r="T51" i="5"/>
  <c r="K51" i="5"/>
  <c r="E51" i="5"/>
  <c r="BM50" i="5"/>
  <c r="BJ50" i="5"/>
  <c r="BG50" i="5"/>
  <c r="BD50" i="5"/>
  <c r="BA50" i="5"/>
  <c r="AX50" i="5"/>
  <c r="AR50" i="5"/>
  <c r="AO50" i="5"/>
  <c r="AL50" i="5"/>
  <c r="AI50" i="5"/>
  <c r="AF50" i="5"/>
  <c r="Z50" i="5"/>
  <c r="W50" i="5"/>
  <c r="T50" i="5"/>
  <c r="K50" i="5"/>
  <c r="BM49" i="5"/>
  <c r="BJ49" i="5"/>
  <c r="BG49" i="5"/>
  <c r="BD49" i="5"/>
  <c r="BA49" i="5"/>
  <c r="AX49" i="5"/>
  <c r="AR49" i="5"/>
  <c r="AO49" i="5"/>
  <c r="AL49" i="5"/>
  <c r="AI49" i="5"/>
  <c r="AF49" i="5"/>
  <c r="Z49" i="5"/>
  <c r="W49" i="5"/>
  <c r="K49" i="5"/>
  <c r="E49" i="5"/>
  <c r="BM47" i="5"/>
  <c r="BJ47" i="5"/>
  <c r="BG47" i="5"/>
  <c r="BD47" i="5"/>
  <c r="BA47" i="5"/>
  <c r="AX47" i="5"/>
  <c r="AR47" i="5"/>
  <c r="AO47" i="5"/>
  <c r="AL47" i="5"/>
  <c r="AI47" i="5"/>
  <c r="AF47" i="5"/>
  <c r="Z47" i="5"/>
  <c r="W47" i="5"/>
  <c r="T47" i="5"/>
  <c r="Q47" i="5"/>
  <c r="K47" i="5"/>
  <c r="E47" i="5"/>
  <c r="BM46" i="5"/>
  <c r="BJ46" i="5"/>
  <c r="BG46" i="5"/>
  <c r="BD46" i="5"/>
  <c r="BA46" i="5"/>
  <c r="AX46" i="5"/>
  <c r="AR46" i="5"/>
  <c r="AO46" i="5"/>
  <c r="AL46" i="5"/>
  <c r="AI46" i="5"/>
  <c r="AF46" i="5"/>
  <c r="Z46" i="5"/>
  <c r="W46" i="5"/>
  <c r="T46" i="5"/>
  <c r="Q46" i="5"/>
  <c r="K46" i="5"/>
  <c r="E46" i="5"/>
  <c r="BM45" i="5"/>
  <c r="BJ45" i="5"/>
  <c r="BG45" i="5"/>
  <c r="BD45" i="5"/>
  <c r="BA45" i="5"/>
  <c r="AX45" i="5"/>
  <c r="AR45" i="5"/>
  <c r="AO45" i="5"/>
  <c r="AL45" i="5"/>
  <c r="AI45" i="5"/>
  <c r="AF45" i="5"/>
  <c r="Z45" i="5"/>
  <c r="W45" i="5"/>
  <c r="T45" i="5"/>
  <c r="Q45" i="5"/>
  <c r="K45" i="5"/>
  <c r="E45" i="5"/>
  <c r="BL44" i="5"/>
  <c r="BK44" i="5"/>
  <c r="BI44" i="5"/>
  <c r="BH44" i="5"/>
  <c r="BF44" i="5"/>
  <c r="BE44" i="5"/>
  <c r="BC44" i="5"/>
  <c r="BB44" i="5"/>
  <c r="AZ44" i="5"/>
  <c r="AY44" i="5"/>
  <c r="AW44" i="5"/>
  <c r="AV44" i="5"/>
  <c r="AR44" i="5"/>
  <c r="AN44" i="5"/>
  <c r="AM44" i="5"/>
  <c r="AK44" i="5"/>
  <c r="AJ44" i="5"/>
  <c r="AH44" i="5"/>
  <c r="AG44" i="5"/>
  <c r="AE44" i="5"/>
  <c r="AD44" i="5"/>
  <c r="AB44" i="5"/>
  <c r="AA44" i="5"/>
  <c r="Y44" i="5"/>
  <c r="X44" i="5"/>
  <c r="V44" i="5"/>
  <c r="U44" i="5"/>
  <c r="S44" i="5"/>
  <c r="R44" i="5"/>
  <c r="P44" i="5"/>
  <c r="O44" i="5"/>
  <c r="J44" i="5"/>
  <c r="I44" i="5"/>
  <c r="G44" i="5"/>
  <c r="F44" i="5"/>
  <c r="D44" i="5"/>
  <c r="C44" i="5"/>
  <c r="BM43" i="5"/>
  <c r="BD43" i="5"/>
  <c r="BA43" i="5"/>
  <c r="AX43" i="5"/>
  <c r="AR43" i="5"/>
  <c r="AO43" i="5"/>
  <c r="AF43" i="5"/>
  <c r="Z43" i="5"/>
  <c r="W43" i="5"/>
  <c r="BM42" i="5"/>
  <c r="BJ42" i="5"/>
  <c r="BG42" i="5"/>
  <c r="BD42" i="5"/>
  <c r="BA42" i="5"/>
  <c r="AX42" i="5"/>
  <c r="AR42" i="5"/>
  <c r="AO42" i="5"/>
  <c r="AL42" i="5"/>
  <c r="AI42" i="5"/>
  <c r="AF42" i="5"/>
  <c r="Z42" i="5"/>
  <c r="W42" i="5"/>
  <c r="Q42" i="5"/>
  <c r="BM41" i="5"/>
  <c r="BJ41" i="5"/>
  <c r="BG41" i="5"/>
  <c r="BD41" i="5"/>
  <c r="BA41" i="5"/>
  <c r="AX41" i="5"/>
  <c r="AR41" i="5"/>
  <c r="AO41" i="5"/>
  <c r="AL41" i="5"/>
  <c r="AI41" i="5"/>
  <c r="AF41" i="5"/>
  <c r="Z41" i="5"/>
  <c r="W41" i="5"/>
  <c r="Q41" i="5"/>
  <c r="BM40" i="5"/>
  <c r="BJ40" i="5"/>
  <c r="BG40" i="5"/>
  <c r="BD40" i="5"/>
  <c r="BA40" i="5"/>
  <c r="AX40" i="5"/>
  <c r="AR40" i="5"/>
  <c r="AO40" i="5"/>
  <c r="AL40" i="5"/>
  <c r="AI40" i="5"/>
  <c r="AF40" i="5"/>
  <c r="Z40" i="5"/>
  <c r="W40" i="5"/>
  <c r="Q40" i="5"/>
  <c r="BL39" i="5"/>
  <c r="BK39" i="5"/>
  <c r="BI39" i="5"/>
  <c r="BH39" i="5"/>
  <c r="BF39" i="5"/>
  <c r="BE39" i="5"/>
  <c r="BC39" i="5"/>
  <c r="BB39" i="5"/>
  <c r="AZ39" i="5"/>
  <c r="AY39" i="5"/>
  <c r="AW39" i="5"/>
  <c r="AV39" i="5"/>
  <c r="AQ39" i="5"/>
  <c r="AP39" i="5"/>
  <c r="AN39" i="5"/>
  <c r="AM39" i="5"/>
  <c r="AK39" i="5"/>
  <c r="AJ39" i="5"/>
  <c r="AH39" i="5"/>
  <c r="AG39" i="5"/>
  <c r="AE39" i="5"/>
  <c r="AD39" i="5"/>
  <c r="AB39" i="5"/>
  <c r="AA39" i="5"/>
  <c r="Y39" i="5"/>
  <c r="X39" i="5"/>
  <c r="V39" i="5"/>
  <c r="U39" i="5"/>
  <c r="S39" i="5"/>
  <c r="R39" i="5"/>
  <c r="T39" i="5" s="1"/>
  <c r="P39" i="5"/>
  <c r="O39" i="5"/>
  <c r="J39" i="5"/>
  <c r="I39" i="5"/>
  <c r="G39" i="5"/>
  <c r="F39" i="5"/>
  <c r="D39" i="5"/>
  <c r="C39" i="5"/>
  <c r="BM38" i="5"/>
  <c r="BJ38" i="5"/>
  <c r="BG38" i="5"/>
  <c r="BD38" i="5"/>
  <c r="BA38" i="5"/>
  <c r="AX38" i="5"/>
  <c r="AR38" i="5"/>
  <c r="AO38" i="5"/>
  <c r="AL38" i="5"/>
  <c r="AI38" i="5"/>
  <c r="AF38" i="5"/>
  <c r="Z38" i="5"/>
  <c r="W38" i="5"/>
  <c r="Q38" i="5"/>
  <c r="K38" i="5"/>
  <c r="H38" i="5"/>
  <c r="BM37" i="5"/>
  <c r="BJ37" i="5"/>
  <c r="BG37" i="5"/>
  <c r="BD37" i="5"/>
  <c r="BA37" i="5"/>
  <c r="AX37" i="5"/>
  <c r="AR37" i="5"/>
  <c r="AO37" i="5"/>
  <c r="AL37" i="5"/>
  <c r="AI37" i="5"/>
  <c r="AF37" i="5"/>
  <c r="Z37" i="5"/>
  <c r="W37" i="5"/>
  <c r="Q37" i="5"/>
  <c r="K37" i="5"/>
  <c r="H37" i="5"/>
  <c r="BM36" i="5"/>
  <c r="BJ36" i="5"/>
  <c r="BG36" i="5"/>
  <c r="BD36" i="5"/>
  <c r="BA36" i="5"/>
  <c r="AX36" i="5"/>
  <c r="AR36" i="5"/>
  <c r="AO36" i="5"/>
  <c r="AL36" i="5"/>
  <c r="AI36" i="5"/>
  <c r="AF36" i="5"/>
  <c r="Z36" i="5"/>
  <c r="W36" i="5"/>
  <c r="Q36" i="5"/>
  <c r="K36" i="5"/>
  <c r="H36" i="5"/>
  <c r="BL35" i="5"/>
  <c r="BK35" i="5"/>
  <c r="BI35" i="5"/>
  <c r="BH35" i="5"/>
  <c r="BF35" i="5"/>
  <c r="BE35" i="5"/>
  <c r="BC35" i="5"/>
  <c r="BB35" i="5"/>
  <c r="AZ35" i="5"/>
  <c r="AY35" i="5"/>
  <c r="AW35" i="5"/>
  <c r="AV35" i="5"/>
  <c r="AQ35" i="5"/>
  <c r="AP35" i="5"/>
  <c r="AN35" i="5"/>
  <c r="AM35" i="5"/>
  <c r="AK35" i="5"/>
  <c r="AJ35" i="5"/>
  <c r="AH35" i="5"/>
  <c r="AG35" i="5"/>
  <c r="AE35" i="5"/>
  <c r="AD35" i="5"/>
  <c r="AB35" i="5"/>
  <c r="AA35" i="5"/>
  <c r="Y35" i="5"/>
  <c r="X35" i="5"/>
  <c r="V35" i="5"/>
  <c r="U35" i="5"/>
  <c r="S35" i="5"/>
  <c r="R35" i="5"/>
  <c r="P35" i="5"/>
  <c r="O35" i="5"/>
  <c r="J35" i="5"/>
  <c r="I35" i="5"/>
  <c r="G35" i="5"/>
  <c r="F35" i="5"/>
  <c r="D35" i="5"/>
  <c r="C35" i="5"/>
  <c r="BM34" i="5"/>
  <c r="BJ34" i="5"/>
  <c r="BG34" i="5"/>
  <c r="BD34" i="5"/>
  <c r="BA34" i="5"/>
  <c r="AX34" i="5"/>
  <c r="AR34" i="5"/>
  <c r="AO34" i="5"/>
  <c r="AL34" i="5"/>
  <c r="AI34" i="5"/>
  <c r="AF34" i="5"/>
  <c r="Z34" i="5"/>
  <c r="W34" i="5"/>
  <c r="Q34" i="5"/>
  <c r="BM33" i="5"/>
  <c r="BJ33" i="5"/>
  <c r="BG33" i="5"/>
  <c r="BD33" i="5"/>
  <c r="BA33" i="5"/>
  <c r="AX33" i="5"/>
  <c r="AR33" i="5"/>
  <c r="AO33" i="5"/>
  <c r="AL33" i="5"/>
  <c r="AI33" i="5"/>
  <c r="AF33" i="5"/>
  <c r="Z33" i="5"/>
  <c r="W33" i="5"/>
  <c r="Q33" i="5"/>
  <c r="BM32" i="5"/>
  <c r="BJ32" i="5"/>
  <c r="BG32" i="5"/>
  <c r="BD32" i="5"/>
  <c r="BA32" i="5"/>
  <c r="AX32" i="5"/>
  <c r="AR32" i="5"/>
  <c r="AO32" i="5"/>
  <c r="AL32" i="5"/>
  <c r="AI32" i="5"/>
  <c r="AF32" i="5"/>
  <c r="Z32" i="5"/>
  <c r="W32" i="5"/>
  <c r="Q32" i="5"/>
  <c r="BM31" i="5"/>
  <c r="BJ31" i="5"/>
  <c r="BG31" i="5"/>
  <c r="BD31" i="5"/>
  <c r="BA31" i="5"/>
  <c r="AX31" i="5"/>
  <c r="AR31" i="5"/>
  <c r="AO31" i="5"/>
  <c r="AL31" i="5"/>
  <c r="AI31" i="5"/>
  <c r="AF31" i="5"/>
  <c r="Z31" i="5"/>
  <c r="W31" i="5"/>
  <c r="Q31" i="5"/>
  <c r="BM30" i="5"/>
  <c r="BJ30" i="5"/>
  <c r="BG30" i="5"/>
  <c r="BD30" i="5"/>
  <c r="BA30" i="5"/>
  <c r="AX30" i="5"/>
  <c r="AR30" i="5"/>
  <c r="AO30" i="5"/>
  <c r="AL30" i="5"/>
  <c r="AI30" i="5"/>
  <c r="AF30" i="5"/>
  <c r="Z30" i="5"/>
  <c r="W30" i="5"/>
  <c r="BM29" i="5"/>
  <c r="BJ29" i="5"/>
  <c r="BG29" i="5"/>
  <c r="BD29" i="5"/>
  <c r="BA29" i="5"/>
  <c r="AX29" i="5"/>
  <c r="AR29" i="5"/>
  <c r="AO29" i="5"/>
  <c r="AL29" i="5"/>
  <c r="AI29" i="5"/>
  <c r="AF29" i="5"/>
  <c r="Z29" i="5"/>
  <c r="W29" i="5"/>
  <c r="BL28" i="5"/>
  <c r="BK28" i="5"/>
  <c r="BI28" i="5"/>
  <c r="BH28" i="5"/>
  <c r="BF28" i="5"/>
  <c r="BE28" i="5"/>
  <c r="BC28" i="5"/>
  <c r="BB28" i="5"/>
  <c r="AZ28" i="5"/>
  <c r="AY28" i="5"/>
  <c r="AW28" i="5"/>
  <c r="AV28" i="5"/>
  <c r="AQ28" i="5"/>
  <c r="AP28" i="5"/>
  <c r="AN28" i="5"/>
  <c r="AM28" i="5"/>
  <c r="AK28" i="5"/>
  <c r="AJ28" i="5"/>
  <c r="AH28" i="5"/>
  <c r="AG28" i="5"/>
  <c r="AE28" i="5"/>
  <c r="AD28" i="5"/>
  <c r="AB28" i="5"/>
  <c r="AA28" i="5"/>
  <c r="Y28" i="5"/>
  <c r="X28" i="5"/>
  <c r="V28" i="5"/>
  <c r="U28" i="5"/>
  <c r="S28" i="5"/>
  <c r="R28" i="5"/>
  <c r="P28" i="5"/>
  <c r="O28" i="5"/>
  <c r="J28" i="5"/>
  <c r="I28" i="5"/>
  <c r="G28" i="5"/>
  <c r="F28" i="5"/>
  <c r="D28" i="5"/>
  <c r="C28" i="5"/>
  <c r="BM27" i="5"/>
  <c r="BJ27" i="5"/>
  <c r="BG27" i="5"/>
  <c r="BD27" i="5"/>
  <c r="BA27" i="5"/>
  <c r="AX27" i="5"/>
  <c r="AR27" i="5"/>
  <c r="AO27" i="5"/>
  <c r="AL27" i="5"/>
  <c r="AI27" i="5"/>
  <c r="Z27" i="5"/>
  <c r="W27" i="5"/>
  <c r="T27" i="5"/>
  <c r="Q27" i="5"/>
  <c r="K27" i="5"/>
  <c r="BM26" i="5"/>
  <c r="BJ26" i="5"/>
  <c r="BG26" i="5"/>
  <c r="BD26" i="5"/>
  <c r="BA26" i="5"/>
  <c r="AX26" i="5"/>
  <c r="AR26" i="5"/>
  <c r="AO26" i="5"/>
  <c r="AL26" i="5"/>
  <c r="Z26" i="5"/>
  <c r="T26" i="5"/>
  <c r="K26" i="5"/>
  <c r="BG25" i="5"/>
  <c r="BD25" i="5"/>
  <c r="BA25" i="5"/>
  <c r="AI25" i="5"/>
  <c r="Z25" i="5"/>
  <c r="T25" i="5"/>
  <c r="K25" i="5"/>
  <c r="BM24" i="5"/>
  <c r="BJ24" i="5"/>
  <c r="AX24" i="5"/>
  <c r="Z24" i="5"/>
  <c r="T24" i="5"/>
  <c r="K24" i="5"/>
  <c r="BL23" i="5"/>
  <c r="BK23" i="5"/>
  <c r="BI23" i="5"/>
  <c r="BH23" i="5"/>
  <c r="BF23" i="5"/>
  <c r="BE23" i="5"/>
  <c r="BC23" i="5"/>
  <c r="BB23" i="5"/>
  <c r="AZ23" i="5"/>
  <c r="AY23" i="5"/>
  <c r="AW23" i="5"/>
  <c r="AV23" i="5"/>
  <c r="AU23" i="5"/>
  <c r="AT23" i="5"/>
  <c r="AS23" i="5"/>
  <c r="AQ23" i="5"/>
  <c r="AP23" i="5"/>
  <c r="AN23" i="5"/>
  <c r="AM23" i="5"/>
  <c r="AK23" i="5"/>
  <c r="AJ23" i="5"/>
  <c r="AH23" i="5"/>
  <c r="AG23" i="5"/>
  <c r="AE23" i="5"/>
  <c r="AD23" i="5"/>
  <c r="AB23" i="5"/>
  <c r="AA23" i="5"/>
  <c r="Y23" i="5"/>
  <c r="X23" i="5"/>
  <c r="V23" i="5"/>
  <c r="U23" i="5"/>
  <c r="S23" i="5"/>
  <c r="R23" i="5"/>
  <c r="P23" i="5"/>
  <c r="O23" i="5"/>
  <c r="N23" i="5"/>
  <c r="M23" i="5"/>
  <c r="L23" i="5"/>
  <c r="J23" i="5"/>
  <c r="I23" i="5"/>
  <c r="G23" i="5"/>
  <c r="F23" i="5"/>
  <c r="D23" i="5"/>
  <c r="C23" i="5"/>
  <c r="BM22" i="5"/>
  <c r="BJ22" i="5"/>
  <c r="BG22" i="5"/>
  <c r="BD22" i="5"/>
  <c r="BA22" i="5"/>
  <c r="AX22" i="5"/>
  <c r="AR22" i="5"/>
  <c r="AO22" i="5"/>
  <c r="AL22" i="5"/>
  <c r="AI22" i="5"/>
  <c r="AF22" i="5"/>
  <c r="Z22" i="5"/>
  <c r="W22" i="5"/>
  <c r="Q22" i="5"/>
  <c r="BM21" i="5"/>
  <c r="BJ21" i="5"/>
  <c r="BG21" i="5"/>
  <c r="BD21" i="5"/>
  <c r="BA21" i="5"/>
  <c r="AX21" i="5"/>
  <c r="AR21" i="5"/>
  <c r="AO21" i="5"/>
  <c r="AL21" i="5"/>
  <c r="AI21" i="5"/>
  <c r="AF21" i="5"/>
  <c r="Z21" i="5"/>
  <c r="W21" i="5"/>
  <c r="Q21" i="5"/>
  <c r="BM20" i="5"/>
  <c r="BJ20" i="5"/>
  <c r="BG20" i="5"/>
  <c r="BD20" i="5"/>
  <c r="BA20" i="5"/>
  <c r="AX20" i="5"/>
  <c r="AR20" i="5"/>
  <c r="AO20" i="5"/>
  <c r="AL20" i="5"/>
  <c r="AI20" i="5"/>
  <c r="AF20" i="5"/>
  <c r="Z20" i="5"/>
  <c r="W20" i="5"/>
  <c r="Q20" i="5"/>
  <c r="BP20" i="5" s="1"/>
  <c r="BM19" i="5"/>
  <c r="BJ19" i="5"/>
  <c r="BG19" i="5"/>
  <c r="BD19" i="5"/>
  <c r="BA19" i="5"/>
  <c r="AX19" i="5"/>
  <c r="AR19" i="5"/>
  <c r="AO19" i="5"/>
  <c r="AL19" i="5"/>
  <c r="AI19" i="5"/>
  <c r="AF19" i="5"/>
  <c r="Z19" i="5"/>
  <c r="W19" i="5"/>
  <c r="Q19" i="5"/>
  <c r="BM18" i="5"/>
  <c r="BJ18" i="5"/>
  <c r="BG18" i="5"/>
  <c r="BD18" i="5"/>
  <c r="BA18" i="5"/>
  <c r="AX18" i="5"/>
  <c r="AR18" i="5"/>
  <c r="AO18" i="5"/>
  <c r="AL18" i="5"/>
  <c r="AI18" i="5"/>
  <c r="AF18" i="5"/>
  <c r="Z18" i="5"/>
  <c r="W18" i="5"/>
  <c r="BL17" i="5"/>
  <c r="BK17" i="5"/>
  <c r="BI17" i="5"/>
  <c r="BH17" i="5"/>
  <c r="BF17" i="5"/>
  <c r="BE17" i="5"/>
  <c r="BD17" i="5"/>
  <c r="BA17" i="5"/>
  <c r="AX17" i="5"/>
  <c r="AR17" i="5"/>
  <c r="AO17" i="5"/>
  <c r="AL17" i="5"/>
  <c r="AI17" i="5"/>
  <c r="AF17" i="5"/>
  <c r="Z17" i="5"/>
  <c r="W17" i="5"/>
  <c r="S17" i="5"/>
  <c r="R17" i="5"/>
  <c r="P17" i="5"/>
  <c r="O17" i="5"/>
  <c r="J17" i="5"/>
  <c r="I17" i="5"/>
  <c r="G17" i="5"/>
  <c r="F17" i="5"/>
  <c r="D17" i="5"/>
  <c r="C17" i="5"/>
  <c r="BM16" i="5"/>
  <c r="BJ16" i="5"/>
  <c r="BG16" i="5"/>
  <c r="BD16" i="5"/>
  <c r="BA16" i="5"/>
  <c r="AX16" i="5"/>
  <c r="AR16" i="5"/>
  <c r="AO16" i="5"/>
  <c r="AL16" i="5"/>
  <c r="AI16" i="5"/>
  <c r="AF16" i="5"/>
  <c r="Z16" i="5"/>
  <c r="W16" i="5"/>
  <c r="T16" i="5"/>
  <c r="Q16" i="5"/>
  <c r="BM15" i="5"/>
  <c r="BJ15" i="5"/>
  <c r="BG15" i="5"/>
  <c r="BD15" i="5"/>
  <c r="BA15" i="5"/>
  <c r="AX15" i="5"/>
  <c r="AR15" i="5"/>
  <c r="AO15" i="5"/>
  <c r="AL15" i="5"/>
  <c r="AI15" i="5"/>
  <c r="AF15" i="5"/>
  <c r="Z15" i="5"/>
  <c r="W15" i="5"/>
  <c r="BM14" i="5"/>
  <c r="BJ14" i="5"/>
  <c r="BG14" i="5"/>
  <c r="BD14" i="5"/>
  <c r="BA14" i="5"/>
  <c r="AX14" i="5"/>
  <c r="AR14" i="5"/>
  <c r="AO14" i="5"/>
  <c r="AL14" i="5"/>
  <c r="AI14" i="5"/>
  <c r="AF14" i="5"/>
  <c r="Z14" i="5"/>
  <c r="W14" i="5"/>
  <c r="BM13" i="5"/>
  <c r="BJ13" i="5"/>
  <c r="BG13" i="5"/>
  <c r="BD13" i="5"/>
  <c r="BA13" i="5"/>
  <c r="AX13" i="5"/>
  <c r="AR13" i="5"/>
  <c r="AO13" i="5"/>
  <c r="AL13" i="5"/>
  <c r="AI13" i="5"/>
  <c r="AF13" i="5"/>
  <c r="Z13" i="5"/>
  <c r="W13" i="5"/>
  <c r="BM12" i="5"/>
  <c r="BJ12" i="5"/>
  <c r="BG12" i="5"/>
  <c r="BD12" i="5"/>
  <c r="BA12" i="5"/>
  <c r="AX12" i="5"/>
  <c r="AR12" i="5"/>
  <c r="AO12" i="5"/>
  <c r="AL12" i="5"/>
  <c r="AI12" i="5"/>
  <c r="AF12" i="5"/>
  <c r="Z12" i="5"/>
  <c r="W12" i="5"/>
  <c r="AC82" i="5" l="1"/>
  <c r="BY48" i="5"/>
  <c r="AC28" i="5"/>
  <c r="AI60" i="5"/>
  <c r="AF23" i="5"/>
  <c r="AC64" i="5"/>
  <c r="AO60" i="5"/>
  <c r="AC66" i="5"/>
  <c r="AC44" i="5"/>
  <c r="AR23" i="5"/>
  <c r="AR60" i="5"/>
  <c r="W60" i="5"/>
  <c r="Q48" i="5"/>
  <c r="K48" i="5"/>
  <c r="AO48" i="5"/>
  <c r="H60" i="5"/>
  <c r="AR48" i="5"/>
  <c r="K60" i="5"/>
  <c r="AF48" i="5"/>
  <c r="AL48" i="5"/>
  <c r="AX48" i="5"/>
  <c r="BA48" i="5"/>
  <c r="T60" i="5"/>
  <c r="Z48" i="5"/>
  <c r="BG60" i="5"/>
  <c r="E60" i="5"/>
  <c r="BD48" i="5"/>
  <c r="BG48" i="5"/>
  <c r="Z60" i="5"/>
  <c r="T48" i="5"/>
  <c r="BJ48" i="5"/>
  <c r="BA60" i="5"/>
  <c r="BD60" i="5"/>
  <c r="BM48" i="5"/>
  <c r="AF60" i="5"/>
  <c r="W48" i="5"/>
  <c r="BM60" i="5"/>
  <c r="AI48" i="5"/>
  <c r="E48" i="5"/>
  <c r="AL60" i="5"/>
  <c r="BJ60" i="5"/>
  <c r="H48" i="5"/>
  <c r="K78" i="5"/>
  <c r="N78" i="5"/>
  <c r="AR35" i="5"/>
  <c r="AR64" i="5"/>
  <c r="AC78" i="5"/>
  <c r="BJ78" i="5"/>
  <c r="W28" i="5"/>
  <c r="BD69" i="5"/>
  <c r="AF64" i="5"/>
  <c r="AI69" i="5"/>
  <c r="AO35" i="5"/>
  <c r="BJ39" i="5"/>
  <c r="AO66" i="5"/>
  <c r="BA66" i="5"/>
  <c r="Z91" i="5"/>
  <c r="AC91" i="5"/>
  <c r="BA82" i="5"/>
  <c r="Q39" i="5"/>
  <c r="H82" i="5"/>
  <c r="Z82" i="5"/>
  <c r="T78" i="5"/>
  <c r="BG17" i="5"/>
  <c r="K23" i="5"/>
  <c r="K28" i="5"/>
  <c r="AF39" i="5"/>
  <c r="AO23" i="5"/>
  <c r="Z35" i="5"/>
  <c r="AO64" i="5"/>
  <c r="E69" i="5"/>
  <c r="AL69" i="5"/>
  <c r="E66" i="5"/>
  <c r="AX78" i="5"/>
  <c r="BA35" i="5"/>
  <c r="H23" i="5"/>
  <c r="E44" i="5"/>
  <c r="T23" i="5"/>
  <c r="BD28" i="5"/>
  <c r="BA64" i="5"/>
  <c r="BG28" i="5"/>
  <c r="AX69" i="5"/>
  <c r="Q23" i="5"/>
  <c r="AX39" i="5"/>
  <c r="BG44" i="5"/>
  <c r="T82" i="5"/>
  <c r="BY66" i="5"/>
  <c r="BG39" i="5"/>
  <c r="BG66" i="5"/>
  <c r="T28" i="5"/>
  <c r="AX44" i="5"/>
  <c r="AF35" i="5"/>
  <c r="BA23" i="5"/>
  <c r="AL35" i="5"/>
  <c r="AR39" i="5"/>
  <c r="Q64" i="5"/>
  <c r="Z23" i="5"/>
  <c r="BJ28" i="5"/>
  <c r="H35" i="5"/>
  <c r="BD78" i="5"/>
  <c r="BM82" i="5"/>
  <c r="N82" i="5"/>
  <c r="BG23" i="5"/>
  <c r="AF28" i="5"/>
  <c r="BM28" i="5"/>
  <c r="K35" i="5"/>
  <c r="Z44" i="5"/>
  <c r="AI66" i="5"/>
  <c r="Z78" i="5"/>
  <c r="AL82" i="5"/>
  <c r="BM44" i="5"/>
  <c r="AI23" i="5"/>
  <c r="AF44" i="5"/>
  <c r="AR82" i="5"/>
  <c r="Q35" i="5"/>
  <c r="AL23" i="5"/>
  <c r="AO28" i="5"/>
  <c r="W35" i="5"/>
  <c r="K66" i="5"/>
  <c r="AR66" i="5"/>
  <c r="H78" i="5"/>
  <c r="BD91" i="5"/>
  <c r="BY64" i="5"/>
  <c r="BD82" i="5"/>
  <c r="Q28" i="5"/>
  <c r="W69" i="5"/>
  <c r="AX82" i="5"/>
  <c r="BM69" i="5"/>
  <c r="E91" i="5"/>
  <c r="BM17" i="5"/>
  <c r="AO78" i="5"/>
  <c r="E28" i="5"/>
  <c r="BG69" i="5"/>
  <c r="T17" i="5"/>
  <c r="E23" i="5"/>
  <c r="AL64" i="5"/>
  <c r="AI28" i="5"/>
  <c r="Q17" i="5"/>
  <c r="BM35" i="5"/>
  <c r="H39" i="5"/>
  <c r="AL39" i="5"/>
  <c r="H64" i="5"/>
  <c r="BJ69" i="5"/>
  <c r="K44" i="5"/>
  <c r="K91" i="5"/>
  <c r="AR91" i="5"/>
  <c r="Z28" i="5"/>
  <c r="E35" i="5"/>
  <c r="E64" i="5"/>
  <c r="AI64" i="5"/>
  <c r="AX66" i="5"/>
  <c r="T69" i="5"/>
  <c r="E78" i="5"/>
  <c r="K82" i="5"/>
  <c r="AO82" i="5"/>
  <c r="BY82" i="5"/>
  <c r="K39" i="5"/>
  <c r="Q44" i="5"/>
  <c r="T66" i="5"/>
  <c r="BA69" i="5"/>
  <c r="AF78" i="5"/>
  <c r="BM78" i="5"/>
  <c r="Q91" i="5"/>
  <c r="AX91" i="5"/>
  <c r="BY69" i="5"/>
  <c r="T44" i="5"/>
  <c r="W66" i="5"/>
  <c r="Z69" i="5"/>
  <c r="AI78" i="5"/>
  <c r="T91" i="5"/>
  <c r="BA91" i="5"/>
  <c r="BY60" i="5"/>
  <c r="E17" i="5"/>
  <c r="W44" i="5"/>
  <c r="BD44" i="5"/>
  <c r="Z66" i="5"/>
  <c r="BD66" i="5"/>
  <c r="AC69" i="5"/>
  <c r="AL78" i="5"/>
  <c r="W91" i="5"/>
  <c r="BJ17" i="5"/>
  <c r="BM23" i="5"/>
  <c r="AX35" i="5"/>
  <c r="AF69" i="5"/>
  <c r="W82" i="5"/>
  <c r="Q66" i="5"/>
  <c r="H28" i="5"/>
  <c r="W39" i="5"/>
  <c r="K17" i="5"/>
  <c r="BJ44" i="5"/>
  <c r="T64" i="5"/>
  <c r="AX64" i="5"/>
  <c r="BJ66" i="5"/>
  <c r="Q78" i="5"/>
  <c r="AR78" i="5"/>
  <c r="BG91" i="5"/>
  <c r="AL28" i="5"/>
  <c r="T35" i="5"/>
  <c r="BA39" i="5"/>
  <c r="Z39" i="5"/>
  <c r="BD39" i="5"/>
  <c r="W64" i="5"/>
  <c r="AF91" i="5"/>
  <c r="BJ91" i="5"/>
  <c r="BD35" i="5"/>
  <c r="BG82" i="5"/>
  <c r="Z64" i="5"/>
  <c r="AI91" i="5"/>
  <c r="BY78" i="5"/>
  <c r="BD23" i="5"/>
  <c r="AI44" i="5"/>
  <c r="AC35" i="5"/>
  <c r="AL44" i="5"/>
  <c r="H66" i="5"/>
  <c r="AL66" i="5"/>
  <c r="H69" i="5"/>
  <c r="AO69" i="5"/>
  <c r="W78" i="5"/>
  <c r="AF82" i="5"/>
  <c r="AL91" i="5"/>
  <c r="AR28" i="5"/>
  <c r="BA28" i="5"/>
  <c r="K69" i="5"/>
  <c r="E82" i="5"/>
  <c r="AI82" i="5"/>
  <c r="AX23" i="5"/>
  <c r="BJ35" i="5"/>
  <c r="AR69" i="5"/>
  <c r="E39" i="5"/>
  <c r="AI39" i="5"/>
  <c r="BM39" i="5"/>
  <c r="H44" i="5"/>
  <c r="AO44" i="5"/>
  <c r="BG78" i="5"/>
  <c r="H91" i="5"/>
  <c r="AO91" i="5"/>
  <c r="BJ82" i="5"/>
  <c r="BJ23" i="5"/>
  <c r="BM91" i="5"/>
  <c r="H17" i="5"/>
  <c r="BA44" i="5"/>
  <c r="K64" i="5"/>
  <c r="AX28" i="5"/>
  <c r="W23" i="5"/>
  <c r="AF66" i="5"/>
  <c r="Q82" i="5"/>
  <c r="BG35" i="5"/>
  <c r="Q69" i="5"/>
  <c r="AI35" i="5"/>
  <c r="AO39" i="5"/>
  <c r="BA78" i="5"/>
  <c r="DB82" i="6" l="1"/>
  <c r="DA82" i="6"/>
  <c r="DB60" i="6"/>
  <c r="DA60" i="6"/>
  <c r="CV82" i="6"/>
  <c r="CU82" i="6"/>
  <c r="CN110" i="6"/>
  <c r="CK110" i="6"/>
  <c r="CH110" i="6"/>
  <c r="CE110" i="6"/>
  <c r="CB110" i="6"/>
  <c r="BY110" i="6"/>
  <c r="BV110" i="6"/>
  <c r="BP110" i="6"/>
  <c r="BM110" i="6"/>
  <c r="BJ110" i="6"/>
  <c r="BG110" i="6"/>
  <c r="BD110" i="6"/>
  <c r="BA110" i="6"/>
  <c r="AX110" i="6"/>
  <c r="AU110" i="6"/>
  <c r="AR110" i="6"/>
  <c r="AO110" i="6"/>
  <c r="AL110" i="6"/>
  <c r="AI110" i="6"/>
  <c r="AF110" i="6"/>
  <c r="AC110" i="6"/>
  <c r="Z110" i="6"/>
  <c r="T110" i="6"/>
  <c r="K110" i="6"/>
  <c r="H110" i="6"/>
  <c r="E110" i="6"/>
  <c r="CN109" i="6"/>
  <c r="CK109" i="6"/>
  <c r="CH109" i="6"/>
  <c r="CE109" i="6"/>
  <c r="CB109" i="6"/>
  <c r="BY109" i="6"/>
  <c r="BV109" i="6"/>
  <c r="BP109" i="6"/>
  <c r="BM109" i="6"/>
  <c r="BJ109" i="6"/>
  <c r="BG109" i="6"/>
  <c r="BD109" i="6"/>
  <c r="BA109" i="6"/>
  <c r="AX109" i="6"/>
  <c r="AU109" i="6"/>
  <c r="AR109" i="6"/>
  <c r="AO109" i="6"/>
  <c r="AL109" i="6"/>
  <c r="AI109" i="6"/>
  <c r="AF109" i="6"/>
  <c r="AC109" i="6"/>
  <c r="Z109" i="6"/>
  <c r="T109" i="6"/>
  <c r="N109" i="6"/>
  <c r="K109" i="6"/>
  <c r="H109" i="6"/>
  <c r="E109" i="6"/>
  <c r="CN108" i="6"/>
  <c r="CK108" i="6"/>
  <c r="CH108" i="6"/>
  <c r="CE108" i="6"/>
  <c r="CB108" i="6"/>
  <c r="BY108" i="6"/>
  <c r="BV108" i="6"/>
  <c r="BP108" i="6"/>
  <c r="BM108" i="6"/>
  <c r="BJ108" i="6"/>
  <c r="BG108" i="6"/>
  <c r="BD108" i="6"/>
  <c r="BA108" i="6"/>
  <c r="AX108" i="6"/>
  <c r="AU108" i="6"/>
  <c r="AR108" i="6"/>
  <c r="AO108" i="6"/>
  <c r="AL108" i="6"/>
  <c r="AI108" i="6"/>
  <c r="AF108" i="6"/>
  <c r="AC108" i="6"/>
  <c r="Z108" i="6"/>
  <c r="T108" i="6"/>
  <c r="N108" i="6"/>
  <c r="K108" i="6"/>
  <c r="H108" i="6"/>
  <c r="E108" i="6"/>
  <c r="CN107" i="6"/>
  <c r="CK107" i="6"/>
  <c r="CH107" i="6"/>
  <c r="CE107" i="6"/>
  <c r="CB107" i="6"/>
  <c r="BY107" i="6"/>
  <c r="BV107" i="6"/>
  <c r="BP107" i="6"/>
  <c r="BM107" i="6"/>
  <c r="BJ107" i="6"/>
  <c r="BG107" i="6"/>
  <c r="BD107" i="6"/>
  <c r="BA107" i="6"/>
  <c r="AX107" i="6"/>
  <c r="AU107" i="6"/>
  <c r="AR107" i="6"/>
  <c r="AO107" i="6"/>
  <c r="AL107" i="6"/>
  <c r="AI107" i="6"/>
  <c r="AF107" i="6"/>
  <c r="AC107" i="6"/>
  <c r="Z107" i="6"/>
  <c r="T107" i="6"/>
  <c r="N107" i="6"/>
  <c r="K107" i="6"/>
  <c r="H107" i="6"/>
  <c r="E107" i="6"/>
  <c r="CN106" i="6"/>
  <c r="CK106" i="6"/>
  <c r="CH106" i="6"/>
  <c r="CE106" i="6"/>
  <c r="CB106" i="6"/>
  <c r="BY106" i="6"/>
  <c r="BV106" i="6"/>
  <c r="BP106" i="6"/>
  <c r="BM106" i="6"/>
  <c r="BJ106" i="6"/>
  <c r="BG106" i="6"/>
  <c r="BD106" i="6"/>
  <c r="BA106" i="6"/>
  <c r="AX106" i="6"/>
  <c r="AU106" i="6"/>
  <c r="AR106" i="6"/>
  <c r="AO106" i="6"/>
  <c r="AL106" i="6"/>
  <c r="AI106" i="6"/>
  <c r="AF106" i="6"/>
  <c r="AC106" i="6"/>
  <c r="Z106" i="6"/>
  <c r="T106" i="6"/>
  <c r="N106" i="6"/>
  <c r="K106" i="6"/>
  <c r="H106" i="6"/>
  <c r="E106" i="6"/>
  <c r="CN105" i="6"/>
  <c r="CK105" i="6"/>
  <c r="CH105" i="6"/>
  <c r="CE105" i="6"/>
  <c r="CB105" i="6"/>
  <c r="BY105" i="6"/>
  <c r="BV105" i="6"/>
  <c r="BP105" i="6"/>
  <c r="BM105" i="6"/>
  <c r="BJ105" i="6"/>
  <c r="BG105" i="6"/>
  <c r="BD105" i="6"/>
  <c r="BA105" i="6"/>
  <c r="AX105" i="6"/>
  <c r="AU105" i="6"/>
  <c r="AR105" i="6"/>
  <c r="AO105" i="6"/>
  <c r="AL105" i="6"/>
  <c r="AI105" i="6"/>
  <c r="AF105" i="6"/>
  <c r="AC105" i="6"/>
  <c r="Z105" i="6"/>
  <c r="T105" i="6"/>
  <c r="N105" i="6"/>
  <c r="K105" i="6"/>
  <c r="H105" i="6"/>
  <c r="E105" i="6"/>
  <c r="CN104" i="6"/>
  <c r="CK104" i="6"/>
  <c r="CH104" i="6"/>
  <c r="CE104" i="6"/>
  <c r="CB104" i="6"/>
  <c r="BY104" i="6"/>
  <c r="BV104" i="6"/>
  <c r="BP104" i="6"/>
  <c r="BM104" i="6"/>
  <c r="BJ104" i="6"/>
  <c r="BG104" i="6"/>
  <c r="BD104" i="6"/>
  <c r="BA104" i="6"/>
  <c r="AX104" i="6"/>
  <c r="AU104" i="6"/>
  <c r="AR104" i="6"/>
  <c r="AO104" i="6"/>
  <c r="AL104" i="6"/>
  <c r="AI104" i="6"/>
  <c r="AF104" i="6"/>
  <c r="AC104" i="6"/>
  <c r="Z104" i="6"/>
  <c r="T104" i="6"/>
  <c r="N104" i="6"/>
  <c r="K104" i="6"/>
  <c r="H104" i="6"/>
  <c r="E104" i="6"/>
  <c r="CN103" i="6"/>
  <c r="CK103" i="6"/>
  <c r="CH103" i="6"/>
  <c r="CE103" i="6"/>
  <c r="CB103" i="6"/>
  <c r="BY103" i="6"/>
  <c r="BV103" i="6"/>
  <c r="BP103" i="6"/>
  <c r="BM103" i="6"/>
  <c r="BJ103" i="6"/>
  <c r="BG103" i="6"/>
  <c r="BD103" i="6"/>
  <c r="BA103" i="6"/>
  <c r="AX103" i="6"/>
  <c r="AU103" i="6"/>
  <c r="AR103" i="6"/>
  <c r="AO103" i="6"/>
  <c r="AL103" i="6"/>
  <c r="AI103" i="6"/>
  <c r="AF103" i="6"/>
  <c r="AC103" i="6"/>
  <c r="Z103" i="6"/>
  <c r="T103" i="6"/>
  <c r="N103" i="6"/>
  <c r="K103" i="6"/>
  <c r="H103" i="6"/>
  <c r="E103" i="6"/>
  <c r="CP102" i="6"/>
  <c r="CO102" i="6"/>
  <c r="CM102" i="6"/>
  <c r="CL102" i="6"/>
  <c r="CJ102" i="6"/>
  <c r="CI102" i="6"/>
  <c r="CG102" i="6"/>
  <c r="CF102" i="6"/>
  <c r="CD102" i="6"/>
  <c r="CC102" i="6"/>
  <c r="CA102" i="6"/>
  <c r="BZ102" i="6"/>
  <c r="BX102" i="6"/>
  <c r="BW102" i="6"/>
  <c r="BU102" i="6"/>
  <c r="BT102" i="6"/>
  <c r="BS102" i="6"/>
  <c r="BR102" i="6"/>
  <c r="BQ102" i="6"/>
  <c r="BO102" i="6"/>
  <c r="BN102" i="6"/>
  <c r="BL102" i="6"/>
  <c r="BK102" i="6"/>
  <c r="BI102" i="6"/>
  <c r="BH102" i="6"/>
  <c r="BF102" i="6"/>
  <c r="BE102" i="6"/>
  <c r="BC102" i="6"/>
  <c r="BB102" i="6"/>
  <c r="AZ102" i="6"/>
  <c r="AY102" i="6"/>
  <c r="AW102" i="6"/>
  <c r="AV102" i="6"/>
  <c r="AT102" i="6"/>
  <c r="AS102" i="6"/>
  <c r="AQ102" i="6"/>
  <c r="AP102" i="6"/>
  <c r="AN102" i="6"/>
  <c r="AM102" i="6"/>
  <c r="AK102" i="6"/>
  <c r="AJ102" i="6"/>
  <c r="AH102" i="6"/>
  <c r="AG102" i="6"/>
  <c r="AE102" i="6"/>
  <c r="AD102" i="6"/>
  <c r="AB102" i="6"/>
  <c r="AA102" i="6"/>
  <c r="Y102" i="6"/>
  <c r="X102" i="6"/>
  <c r="W102" i="6"/>
  <c r="V102" i="6"/>
  <c r="U102" i="6"/>
  <c r="S102" i="6"/>
  <c r="R102" i="6"/>
  <c r="P102" i="6"/>
  <c r="O102" i="6"/>
  <c r="M102" i="6"/>
  <c r="L102" i="6"/>
  <c r="J102" i="6"/>
  <c r="I102" i="6"/>
  <c r="G102" i="6"/>
  <c r="F102" i="6"/>
  <c r="D102" i="6"/>
  <c r="C102" i="6"/>
  <c r="CN101" i="6"/>
  <c r="CK101" i="6"/>
  <c r="CH101" i="6"/>
  <c r="CE101" i="6"/>
  <c r="CB101" i="6"/>
  <c r="BY101" i="6"/>
  <c r="BV101" i="6"/>
  <c r="BP101" i="6"/>
  <c r="BM101" i="6"/>
  <c r="BJ101" i="6"/>
  <c r="BG101" i="6"/>
  <c r="BD101" i="6"/>
  <c r="BA101" i="6"/>
  <c r="AX101" i="6"/>
  <c r="AU101" i="6"/>
  <c r="AR101" i="6"/>
  <c r="AO101" i="6"/>
  <c r="AL101" i="6"/>
  <c r="AI101" i="6"/>
  <c r="AF101" i="6"/>
  <c r="AC101" i="6"/>
  <c r="Z101" i="6"/>
  <c r="T101" i="6"/>
  <c r="N101" i="6"/>
  <c r="K101" i="6"/>
  <c r="H101" i="6"/>
  <c r="E101" i="6"/>
  <c r="CN100" i="6"/>
  <c r="CK100" i="6"/>
  <c r="CH100" i="6"/>
  <c r="CE100" i="6"/>
  <c r="CB100" i="6"/>
  <c r="BY100" i="6"/>
  <c r="BV100" i="6"/>
  <c r="BP100" i="6"/>
  <c r="BM100" i="6"/>
  <c r="BJ100" i="6"/>
  <c r="BG100" i="6"/>
  <c r="BD100" i="6"/>
  <c r="BA100" i="6"/>
  <c r="AX100" i="6"/>
  <c r="AU100" i="6"/>
  <c r="AR100" i="6"/>
  <c r="AO100" i="6"/>
  <c r="AL100" i="6"/>
  <c r="AI100" i="6"/>
  <c r="AF100" i="6"/>
  <c r="AC100" i="6"/>
  <c r="Z100" i="6"/>
  <c r="T100" i="6"/>
  <c r="N100" i="6"/>
  <c r="K100" i="6"/>
  <c r="H100" i="6"/>
  <c r="E100" i="6"/>
  <c r="CN99" i="6"/>
  <c r="CK99" i="6"/>
  <c r="CH99" i="6"/>
  <c r="CE99" i="6"/>
  <c r="CB99" i="6"/>
  <c r="BY99" i="6"/>
  <c r="BV99" i="6"/>
  <c r="BP99" i="6"/>
  <c r="BM99" i="6"/>
  <c r="BJ99" i="6"/>
  <c r="BG99" i="6"/>
  <c r="BD99" i="6"/>
  <c r="BA99" i="6"/>
  <c r="AX99" i="6"/>
  <c r="AU99" i="6"/>
  <c r="AR99" i="6"/>
  <c r="AO99" i="6"/>
  <c r="AL99" i="6"/>
  <c r="AI99" i="6"/>
  <c r="AF99" i="6"/>
  <c r="AC99" i="6"/>
  <c r="Z99" i="6"/>
  <c r="T99" i="6"/>
  <c r="N99" i="6"/>
  <c r="K99" i="6"/>
  <c r="H99" i="6"/>
  <c r="E99" i="6"/>
  <c r="CN98" i="6"/>
  <c r="CK98" i="6"/>
  <c r="CH98" i="6"/>
  <c r="CE98" i="6"/>
  <c r="CB98" i="6"/>
  <c r="BY98" i="6"/>
  <c r="BV98" i="6"/>
  <c r="BP98" i="6"/>
  <c r="BM98" i="6"/>
  <c r="BJ98" i="6"/>
  <c r="BG98" i="6"/>
  <c r="BD98" i="6"/>
  <c r="BA98" i="6"/>
  <c r="AX98" i="6"/>
  <c r="AU98" i="6"/>
  <c r="AR98" i="6"/>
  <c r="AO98" i="6"/>
  <c r="AL98" i="6"/>
  <c r="AI98" i="6"/>
  <c r="AF98" i="6"/>
  <c r="AC98" i="6"/>
  <c r="Z98" i="6"/>
  <c r="T98" i="6"/>
  <c r="N98" i="6"/>
  <c r="K98" i="6"/>
  <c r="H98" i="6"/>
  <c r="E98" i="6"/>
  <c r="CN97" i="6"/>
  <c r="CK97" i="6"/>
  <c r="CH97" i="6"/>
  <c r="CE97" i="6"/>
  <c r="CB97" i="6"/>
  <c r="BY97" i="6"/>
  <c r="BV97" i="6"/>
  <c r="BP97" i="6"/>
  <c r="BM97" i="6"/>
  <c r="BJ97" i="6"/>
  <c r="BG97" i="6"/>
  <c r="BD97" i="6"/>
  <c r="BA97" i="6"/>
  <c r="AX97" i="6"/>
  <c r="AU97" i="6"/>
  <c r="AR97" i="6"/>
  <c r="AO97" i="6"/>
  <c r="AL97" i="6"/>
  <c r="AI97" i="6"/>
  <c r="AF97" i="6"/>
  <c r="AC97" i="6"/>
  <c r="Z97" i="6"/>
  <c r="T97" i="6"/>
  <c r="N97" i="6"/>
  <c r="J97" i="6"/>
  <c r="K97" i="6" s="1"/>
  <c r="G97" i="6"/>
  <c r="E97" i="6"/>
  <c r="CN96" i="6"/>
  <c r="CK96" i="6"/>
  <c r="CH96" i="6"/>
  <c r="CE96" i="6"/>
  <c r="CB96" i="6"/>
  <c r="BY96" i="6"/>
  <c r="BV96" i="6"/>
  <c r="BP96" i="6"/>
  <c r="BM96" i="6"/>
  <c r="BJ96" i="6"/>
  <c r="BG96" i="6"/>
  <c r="BD96" i="6"/>
  <c r="BA96" i="6"/>
  <c r="AX96" i="6"/>
  <c r="AU96" i="6"/>
  <c r="AR96" i="6"/>
  <c r="AO96" i="6"/>
  <c r="AL96" i="6"/>
  <c r="AI96" i="6"/>
  <c r="AF96" i="6"/>
  <c r="AC96" i="6"/>
  <c r="Z96" i="6"/>
  <c r="T96" i="6"/>
  <c r="N96" i="6"/>
  <c r="K96" i="6"/>
  <c r="H96" i="6"/>
  <c r="E96" i="6"/>
  <c r="CN95" i="6"/>
  <c r="CK95" i="6"/>
  <c r="CH95" i="6"/>
  <c r="CE95" i="6"/>
  <c r="CB95" i="6"/>
  <c r="BY95" i="6"/>
  <c r="BV95" i="6"/>
  <c r="BP95" i="6"/>
  <c r="BM95" i="6"/>
  <c r="BJ95" i="6"/>
  <c r="BG95" i="6"/>
  <c r="BD95" i="6"/>
  <c r="BA95" i="6"/>
  <c r="AX95" i="6"/>
  <c r="AU95" i="6"/>
  <c r="AR95" i="6"/>
  <c r="AO95" i="6"/>
  <c r="AL95" i="6"/>
  <c r="AI95" i="6"/>
  <c r="AF95" i="6"/>
  <c r="AC95" i="6"/>
  <c r="Z95" i="6"/>
  <c r="T95" i="6"/>
  <c r="N95" i="6"/>
  <c r="K95" i="6"/>
  <c r="H95" i="6"/>
  <c r="E95" i="6"/>
  <c r="CN94" i="6"/>
  <c r="CK94" i="6"/>
  <c r="CH94" i="6"/>
  <c r="CE94" i="6"/>
  <c r="CB94" i="6"/>
  <c r="BY94" i="6"/>
  <c r="BV94" i="6"/>
  <c r="BP94" i="6"/>
  <c r="BM94" i="6"/>
  <c r="BJ94" i="6"/>
  <c r="BG94" i="6"/>
  <c r="BD94" i="6"/>
  <c r="BA94" i="6"/>
  <c r="AX94" i="6"/>
  <c r="AU94" i="6"/>
  <c r="AR94" i="6"/>
  <c r="AO94" i="6"/>
  <c r="AL94" i="6"/>
  <c r="AI94" i="6"/>
  <c r="AF94" i="6"/>
  <c r="AC94" i="6"/>
  <c r="Z94" i="6"/>
  <c r="T94" i="6"/>
  <c r="N94" i="6"/>
  <c r="K94" i="6"/>
  <c r="H94" i="6"/>
  <c r="E94" i="6"/>
  <c r="CN93" i="6"/>
  <c r="CK93" i="6"/>
  <c r="CH93" i="6"/>
  <c r="CE93" i="6"/>
  <c r="CB93" i="6"/>
  <c r="BY93" i="6"/>
  <c r="BV93" i="6"/>
  <c r="BP93" i="6"/>
  <c r="BM93" i="6"/>
  <c r="BJ93" i="6"/>
  <c r="BG93" i="6"/>
  <c r="BD93" i="6"/>
  <c r="BA93" i="6"/>
  <c r="AX93" i="6"/>
  <c r="AU93" i="6"/>
  <c r="AR93" i="6"/>
  <c r="AO93" i="6"/>
  <c r="AL93" i="6"/>
  <c r="AI93" i="6"/>
  <c r="AF93" i="6"/>
  <c r="AC93" i="6"/>
  <c r="Z93" i="6"/>
  <c r="T93" i="6"/>
  <c r="N93" i="6"/>
  <c r="K93" i="6"/>
  <c r="H93" i="6"/>
  <c r="E93" i="6"/>
  <c r="CN92" i="6"/>
  <c r="CK92" i="6"/>
  <c r="CH92" i="6"/>
  <c r="CE92" i="6"/>
  <c r="CB92" i="6"/>
  <c r="BY92" i="6"/>
  <c r="BV92" i="6"/>
  <c r="BP92" i="6"/>
  <c r="BM92" i="6"/>
  <c r="BJ92" i="6"/>
  <c r="BG92" i="6"/>
  <c r="BD92" i="6"/>
  <c r="BA92" i="6"/>
  <c r="AX92" i="6"/>
  <c r="AU92" i="6"/>
  <c r="AR92" i="6"/>
  <c r="AO92" i="6"/>
  <c r="AL92" i="6"/>
  <c r="AI92" i="6"/>
  <c r="AF92" i="6"/>
  <c r="AC92" i="6"/>
  <c r="Z92" i="6"/>
  <c r="T92" i="6"/>
  <c r="N92" i="6"/>
  <c r="K92" i="6"/>
  <c r="H92" i="6"/>
  <c r="E92" i="6"/>
  <c r="CN91" i="6"/>
  <c r="CK91" i="6"/>
  <c r="CH91" i="6"/>
  <c r="CE91" i="6"/>
  <c r="CB91" i="6"/>
  <c r="BY91" i="6"/>
  <c r="BV91" i="6"/>
  <c r="BP91" i="6"/>
  <c r="BM91" i="6"/>
  <c r="BJ91" i="6"/>
  <c r="BG91" i="6"/>
  <c r="BD91" i="6"/>
  <c r="BA91" i="6"/>
  <c r="AX91" i="6"/>
  <c r="AU91" i="6"/>
  <c r="AR91" i="6"/>
  <c r="AO91" i="6"/>
  <c r="AL91" i="6"/>
  <c r="AI91" i="6"/>
  <c r="AF91" i="6"/>
  <c r="AC91" i="6"/>
  <c r="Z91" i="6"/>
  <c r="T91" i="6"/>
  <c r="N91" i="6"/>
  <c r="K91" i="6"/>
  <c r="H91" i="6"/>
  <c r="E91" i="6"/>
  <c r="CN90" i="6"/>
  <c r="CK90" i="6"/>
  <c r="CH90" i="6"/>
  <c r="CE90" i="6"/>
  <c r="CB90" i="6"/>
  <c r="BY90" i="6"/>
  <c r="BV90" i="6"/>
  <c r="BP90" i="6"/>
  <c r="BM90" i="6"/>
  <c r="BJ90" i="6"/>
  <c r="BG90" i="6"/>
  <c r="BD90" i="6"/>
  <c r="BA90" i="6"/>
  <c r="AX90" i="6"/>
  <c r="AU90" i="6"/>
  <c r="AR90" i="6"/>
  <c r="AO90" i="6"/>
  <c r="AL90" i="6"/>
  <c r="AI90" i="6"/>
  <c r="AF90" i="6"/>
  <c r="AC90" i="6"/>
  <c r="Z90" i="6"/>
  <c r="T90" i="6"/>
  <c r="N90" i="6"/>
  <c r="K90" i="6"/>
  <c r="H90" i="6"/>
  <c r="E90" i="6"/>
  <c r="CN89" i="6"/>
  <c r="CK89" i="6"/>
  <c r="CH89" i="6"/>
  <c r="CE89" i="6"/>
  <c r="CB89" i="6"/>
  <c r="BY89" i="6"/>
  <c r="BV89" i="6"/>
  <c r="BS89" i="6"/>
  <c r="BS82" i="6" s="1"/>
  <c r="BP89" i="6"/>
  <c r="BM89" i="6"/>
  <c r="BJ89" i="6"/>
  <c r="BG89" i="6"/>
  <c r="BD89" i="6"/>
  <c r="BA89" i="6"/>
  <c r="AX89" i="6"/>
  <c r="AU89" i="6"/>
  <c r="AR89" i="6"/>
  <c r="AO89" i="6"/>
  <c r="AL89" i="6"/>
  <c r="AI89" i="6"/>
  <c r="AF89" i="6"/>
  <c r="AC89" i="6"/>
  <c r="Z89" i="6"/>
  <c r="T89" i="6"/>
  <c r="N89" i="6"/>
  <c r="K89" i="6"/>
  <c r="H89" i="6"/>
  <c r="E89" i="6"/>
  <c r="CN88" i="6"/>
  <c r="CK88" i="6"/>
  <c r="CH88" i="6"/>
  <c r="CE88" i="6"/>
  <c r="CB88" i="6"/>
  <c r="BY88" i="6"/>
  <c r="BV88" i="6"/>
  <c r="BP88" i="6"/>
  <c r="BM88" i="6"/>
  <c r="BJ88" i="6"/>
  <c r="BG88" i="6"/>
  <c r="BD88" i="6"/>
  <c r="BA88" i="6"/>
  <c r="AX88" i="6"/>
  <c r="AU88" i="6"/>
  <c r="AR88" i="6"/>
  <c r="AO88" i="6"/>
  <c r="AL88" i="6"/>
  <c r="AI88" i="6"/>
  <c r="AF88" i="6"/>
  <c r="AC88" i="6"/>
  <c r="Z88" i="6"/>
  <c r="T88" i="6"/>
  <c r="N88" i="6"/>
  <c r="K88" i="6"/>
  <c r="H88" i="6"/>
  <c r="E88" i="6"/>
  <c r="CN87" i="6"/>
  <c r="CK87" i="6"/>
  <c r="CH87" i="6"/>
  <c r="CE87" i="6"/>
  <c r="CB87" i="6"/>
  <c r="BY87" i="6"/>
  <c r="BV87" i="6"/>
  <c r="BP87" i="6"/>
  <c r="BM87" i="6"/>
  <c r="BJ87" i="6"/>
  <c r="BG87" i="6"/>
  <c r="BD87" i="6"/>
  <c r="BA87" i="6"/>
  <c r="AX87" i="6"/>
  <c r="AU87" i="6"/>
  <c r="AR87" i="6"/>
  <c r="AO87" i="6"/>
  <c r="AL87" i="6"/>
  <c r="AI87" i="6"/>
  <c r="AF87" i="6"/>
  <c r="AC87" i="6"/>
  <c r="Z87" i="6"/>
  <c r="T87" i="6"/>
  <c r="N87" i="6"/>
  <c r="K87" i="6"/>
  <c r="K87" i="3" s="1"/>
  <c r="H87" i="6"/>
  <c r="E87" i="6"/>
  <c r="CN86" i="6"/>
  <c r="CK86" i="6"/>
  <c r="CH86" i="6"/>
  <c r="CE86" i="6"/>
  <c r="CB86" i="6"/>
  <c r="BY86" i="6"/>
  <c r="BV86" i="6"/>
  <c r="BP86" i="6"/>
  <c r="BM86" i="6"/>
  <c r="BJ86" i="6"/>
  <c r="BG86" i="6"/>
  <c r="BD86" i="6"/>
  <c r="BA86" i="6"/>
  <c r="AX86" i="6"/>
  <c r="AU86" i="6"/>
  <c r="AR86" i="6"/>
  <c r="AO86" i="6"/>
  <c r="AL86" i="6"/>
  <c r="AI86" i="6"/>
  <c r="AF86" i="6"/>
  <c r="AC86" i="6"/>
  <c r="Z86" i="6"/>
  <c r="T86" i="6"/>
  <c r="N86" i="6"/>
  <c r="K86" i="6"/>
  <c r="K86" i="3" s="1"/>
  <c r="H86" i="6"/>
  <c r="E86" i="6"/>
  <c r="CN85" i="6"/>
  <c r="CK85" i="6"/>
  <c r="CH85" i="6"/>
  <c r="CE85" i="6"/>
  <c r="CB85" i="6"/>
  <c r="BY85" i="6"/>
  <c r="BV85" i="6"/>
  <c r="BP85" i="6"/>
  <c r="BM85" i="6"/>
  <c r="BJ85" i="6"/>
  <c r="BG85" i="6"/>
  <c r="BD85" i="6"/>
  <c r="BA85" i="6"/>
  <c r="AX85" i="6"/>
  <c r="AU85" i="6"/>
  <c r="AR85" i="6"/>
  <c r="AO85" i="6"/>
  <c r="AL85" i="6"/>
  <c r="AI85" i="6"/>
  <c r="AF85" i="6"/>
  <c r="AC85" i="6"/>
  <c r="Z85" i="6"/>
  <c r="T85" i="6"/>
  <c r="N85" i="6"/>
  <c r="K85" i="6"/>
  <c r="K85" i="3" s="1"/>
  <c r="H85" i="6"/>
  <c r="E85" i="6"/>
  <c r="CN84" i="6"/>
  <c r="CK84" i="6"/>
  <c r="CH84" i="6"/>
  <c r="CE84" i="6"/>
  <c r="CB84" i="6"/>
  <c r="BY84" i="6"/>
  <c r="BV84" i="6"/>
  <c r="BP84" i="6"/>
  <c r="BM84" i="6"/>
  <c r="BJ84" i="6"/>
  <c r="BG84" i="6"/>
  <c r="BD84" i="6"/>
  <c r="BA84" i="6"/>
  <c r="AX84" i="6"/>
  <c r="AU84" i="6"/>
  <c r="AR84" i="6"/>
  <c r="AO84" i="6"/>
  <c r="AL84" i="6"/>
  <c r="AI84" i="6"/>
  <c r="AF84" i="6"/>
  <c r="AC84" i="6"/>
  <c r="Z84" i="6"/>
  <c r="T84" i="6"/>
  <c r="N84" i="6"/>
  <c r="K84" i="6"/>
  <c r="K84" i="3" s="1"/>
  <c r="H84" i="6"/>
  <c r="E84" i="6"/>
  <c r="CN83" i="6"/>
  <c r="CK83" i="6"/>
  <c r="CH83" i="6"/>
  <c r="CE83" i="6"/>
  <c r="CB83" i="6"/>
  <c r="BY83" i="6"/>
  <c r="BV83" i="6"/>
  <c r="BP83" i="6"/>
  <c r="BM83" i="6"/>
  <c r="BJ83" i="6"/>
  <c r="BG83" i="6"/>
  <c r="BD83" i="6"/>
  <c r="BA83" i="6"/>
  <c r="AX83" i="6"/>
  <c r="AU83" i="6"/>
  <c r="AR83" i="6"/>
  <c r="AO83" i="6"/>
  <c r="AL83" i="6"/>
  <c r="AI83" i="6"/>
  <c r="AF83" i="6"/>
  <c r="AC83" i="6"/>
  <c r="Z83" i="6"/>
  <c r="T83" i="6"/>
  <c r="N83" i="6"/>
  <c r="K83" i="6"/>
  <c r="H83" i="6"/>
  <c r="E83" i="6"/>
  <c r="CP82" i="6"/>
  <c r="CO82" i="6"/>
  <c r="CM82" i="6"/>
  <c r="CL82" i="6"/>
  <c r="CJ82" i="6"/>
  <c r="CI82" i="6"/>
  <c r="CG82" i="6"/>
  <c r="CF82" i="6"/>
  <c r="CD82" i="6"/>
  <c r="CC82" i="6"/>
  <c r="CA82" i="6"/>
  <c r="BZ82" i="6"/>
  <c r="BX82" i="6"/>
  <c r="BW82" i="6"/>
  <c r="BU82" i="6"/>
  <c r="BT82" i="6"/>
  <c r="BR82" i="6"/>
  <c r="BQ82" i="6"/>
  <c r="BO82" i="6"/>
  <c r="BN82" i="6"/>
  <c r="BL82" i="6"/>
  <c r="BK82" i="6"/>
  <c r="BI82" i="6"/>
  <c r="BH82" i="6"/>
  <c r="BF82" i="6"/>
  <c r="BE82" i="6"/>
  <c r="BC82" i="6"/>
  <c r="BB82" i="6"/>
  <c r="AZ82" i="6"/>
  <c r="AY82" i="6"/>
  <c r="AW82" i="6"/>
  <c r="AV82" i="6"/>
  <c r="AT82" i="6"/>
  <c r="AS82" i="6"/>
  <c r="AQ82" i="6"/>
  <c r="AP82" i="6"/>
  <c r="AN82" i="6"/>
  <c r="AM82" i="6"/>
  <c r="AK82" i="6"/>
  <c r="AJ82" i="6"/>
  <c r="AH82" i="6"/>
  <c r="AG82" i="6"/>
  <c r="AE82" i="6"/>
  <c r="AD82" i="6"/>
  <c r="AB82" i="6"/>
  <c r="AA82" i="6"/>
  <c r="Y82" i="6"/>
  <c r="X82" i="6"/>
  <c r="W82" i="6"/>
  <c r="V82" i="6"/>
  <c r="U82" i="6"/>
  <c r="S82" i="6"/>
  <c r="R82" i="6"/>
  <c r="P82" i="6"/>
  <c r="M82" i="6"/>
  <c r="L82" i="6"/>
  <c r="J82" i="6"/>
  <c r="I82" i="6"/>
  <c r="G82" i="6"/>
  <c r="F82" i="6"/>
  <c r="D82" i="6"/>
  <c r="CN81" i="6"/>
  <c r="AF81" i="3" s="1"/>
  <c r="CK81" i="6"/>
  <c r="CH81" i="6"/>
  <c r="CE81" i="6"/>
  <c r="CB81" i="6"/>
  <c r="AC81" i="3" s="1"/>
  <c r="BJ81" i="6"/>
  <c r="BG81" i="6"/>
  <c r="BD81" i="6"/>
  <c r="BA81" i="6"/>
  <c r="AX81" i="6"/>
  <c r="AU81" i="6"/>
  <c r="AR81" i="6"/>
  <c r="AO81" i="6"/>
  <c r="AF81" i="6"/>
  <c r="AC81" i="6"/>
  <c r="Z81" i="6"/>
  <c r="T81" i="6"/>
  <c r="N81" i="3" s="1"/>
  <c r="N81" i="6"/>
  <c r="K81" i="6"/>
  <c r="K81" i="3" s="1"/>
  <c r="H81" i="6"/>
  <c r="CN80" i="6"/>
  <c r="CK80" i="6"/>
  <c r="CH80" i="6"/>
  <c r="CE80" i="6"/>
  <c r="CB80" i="6"/>
  <c r="BY80" i="6"/>
  <c r="BV80" i="6"/>
  <c r="BP80" i="6"/>
  <c r="BM80" i="6"/>
  <c r="BJ80" i="6"/>
  <c r="BG80" i="6"/>
  <c r="BD80" i="6"/>
  <c r="BA80" i="6"/>
  <c r="AX80" i="6"/>
  <c r="AU80" i="6"/>
  <c r="AR80" i="6"/>
  <c r="AO80" i="6"/>
  <c r="AL80" i="6"/>
  <c r="AI80" i="6"/>
  <c r="AF80" i="6"/>
  <c r="AC80" i="6"/>
  <c r="Z80" i="6"/>
  <c r="T80" i="6"/>
  <c r="N80" i="3" s="1"/>
  <c r="N80" i="6"/>
  <c r="K80" i="6"/>
  <c r="K80" i="3" s="1"/>
  <c r="H80" i="6"/>
  <c r="E80" i="6"/>
  <c r="CN79" i="6"/>
  <c r="CK79" i="6"/>
  <c r="CH79" i="6"/>
  <c r="CE79" i="6"/>
  <c r="CB79" i="6"/>
  <c r="BY79" i="6"/>
  <c r="BV79" i="6"/>
  <c r="BP79" i="6"/>
  <c r="BM79" i="6"/>
  <c r="BJ79" i="6"/>
  <c r="BG79" i="6"/>
  <c r="BD79" i="6"/>
  <c r="BA79" i="6"/>
  <c r="AX79" i="6"/>
  <c r="AU79" i="6"/>
  <c r="AR79" i="6"/>
  <c r="AO79" i="6"/>
  <c r="AL79" i="6"/>
  <c r="AI79" i="6"/>
  <c r="AF79" i="6"/>
  <c r="AC79" i="6"/>
  <c r="Z79" i="6"/>
  <c r="T79" i="6"/>
  <c r="N79" i="6"/>
  <c r="K79" i="6"/>
  <c r="H79" i="6"/>
  <c r="E79" i="6"/>
  <c r="CP78" i="6"/>
  <c r="CO78" i="6"/>
  <c r="CM78" i="6"/>
  <c r="CL78" i="6"/>
  <c r="CJ78" i="6"/>
  <c r="CI78" i="6"/>
  <c r="CG78" i="6"/>
  <c r="CF78" i="6"/>
  <c r="CD78" i="6"/>
  <c r="CC78" i="6"/>
  <c r="CA78" i="6"/>
  <c r="BZ78" i="6"/>
  <c r="BX78" i="6"/>
  <c r="BW78" i="6"/>
  <c r="BU78" i="6"/>
  <c r="BT78" i="6"/>
  <c r="BS78" i="6"/>
  <c r="BR78" i="6"/>
  <c r="BQ78" i="6"/>
  <c r="BO78" i="6"/>
  <c r="BN78" i="6"/>
  <c r="BL78" i="6"/>
  <c r="BK78" i="6"/>
  <c r="BI78" i="6"/>
  <c r="BH78" i="6"/>
  <c r="BF78" i="6"/>
  <c r="BE78" i="6"/>
  <c r="BC78" i="6"/>
  <c r="BB78" i="6"/>
  <c r="AZ78" i="6"/>
  <c r="AY78" i="6"/>
  <c r="AW78" i="6"/>
  <c r="AV78" i="6"/>
  <c r="AT78" i="6"/>
  <c r="AS78" i="6"/>
  <c r="AQ78" i="6"/>
  <c r="AP78" i="6"/>
  <c r="AN78" i="6"/>
  <c r="AM78" i="6"/>
  <c r="AK78" i="6"/>
  <c r="AJ78" i="6"/>
  <c r="AH78" i="6"/>
  <c r="AG78" i="6"/>
  <c r="AE78" i="6"/>
  <c r="AD78" i="6"/>
  <c r="AB78" i="6"/>
  <c r="AA78" i="6"/>
  <c r="Y78" i="6"/>
  <c r="X78" i="6"/>
  <c r="W78" i="6"/>
  <c r="V78" i="6"/>
  <c r="U78" i="6"/>
  <c r="S78" i="6"/>
  <c r="R78" i="6"/>
  <c r="P78" i="6"/>
  <c r="O78" i="6"/>
  <c r="M78" i="6"/>
  <c r="L78" i="6"/>
  <c r="J78" i="6"/>
  <c r="I78" i="6"/>
  <c r="G78" i="6"/>
  <c r="F78" i="6"/>
  <c r="D78" i="6"/>
  <c r="C78" i="6"/>
  <c r="CN77" i="6"/>
  <c r="CK77" i="6"/>
  <c r="CH77" i="6"/>
  <c r="CE77" i="6"/>
  <c r="CB77" i="6"/>
  <c r="BY77" i="6"/>
  <c r="BV77" i="6"/>
  <c r="BP77" i="6"/>
  <c r="BM77" i="6"/>
  <c r="BJ77" i="6"/>
  <c r="BG77" i="6"/>
  <c r="BD77" i="6"/>
  <c r="BA77" i="6"/>
  <c r="AX77" i="6"/>
  <c r="AU77" i="6"/>
  <c r="AR77" i="6"/>
  <c r="AO77" i="6"/>
  <c r="AL77" i="6"/>
  <c r="AI77" i="6"/>
  <c r="AF77" i="6"/>
  <c r="AC77" i="6"/>
  <c r="Z77" i="6"/>
  <c r="T77" i="6"/>
  <c r="N77" i="6"/>
  <c r="K77" i="6"/>
  <c r="H77" i="6"/>
  <c r="E77" i="6"/>
  <c r="CN76" i="6"/>
  <c r="CK76" i="6"/>
  <c r="CH76" i="6"/>
  <c r="CE76" i="6"/>
  <c r="CB76" i="6"/>
  <c r="BY76" i="6"/>
  <c r="BV76" i="6"/>
  <c r="BP76" i="6"/>
  <c r="BM76" i="6"/>
  <c r="BJ76" i="6"/>
  <c r="BG76" i="6"/>
  <c r="BD76" i="6"/>
  <c r="BA76" i="6"/>
  <c r="AX76" i="6"/>
  <c r="AU76" i="6"/>
  <c r="AR76" i="6"/>
  <c r="AO76" i="6"/>
  <c r="AL76" i="6"/>
  <c r="AI76" i="6"/>
  <c r="AF76" i="6"/>
  <c r="AC76" i="6"/>
  <c r="Z76" i="6"/>
  <c r="T76" i="6"/>
  <c r="N76" i="6"/>
  <c r="K76" i="6"/>
  <c r="H76" i="6"/>
  <c r="E76" i="6"/>
  <c r="CN75" i="6"/>
  <c r="CK75" i="6"/>
  <c r="CH75" i="6"/>
  <c r="CE75" i="6"/>
  <c r="CB75" i="6"/>
  <c r="BY75" i="6"/>
  <c r="BV75" i="6"/>
  <c r="BP75" i="6"/>
  <c r="BM75" i="6"/>
  <c r="BJ75" i="6"/>
  <c r="BG75" i="6"/>
  <c r="BD75" i="6"/>
  <c r="BA75" i="6"/>
  <c r="AX75" i="6"/>
  <c r="AU75" i="6"/>
  <c r="AR75" i="6"/>
  <c r="AO75" i="6"/>
  <c r="AL75" i="6"/>
  <c r="AI75" i="6"/>
  <c r="AF75" i="6"/>
  <c r="AC75" i="6"/>
  <c r="Z75" i="6"/>
  <c r="T75" i="6"/>
  <c r="N75" i="6"/>
  <c r="K75" i="6"/>
  <c r="K75" i="3" s="1"/>
  <c r="H75" i="6"/>
  <c r="E75" i="6"/>
  <c r="CN74" i="6"/>
  <c r="CK74" i="6"/>
  <c r="CH74" i="6"/>
  <c r="CE74" i="6"/>
  <c r="CB74" i="6"/>
  <c r="BY74" i="6"/>
  <c r="BV74" i="6"/>
  <c r="BP74" i="6"/>
  <c r="BM74" i="6"/>
  <c r="BJ74" i="6"/>
  <c r="BG74" i="6"/>
  <c r="BD74" i="6"/>
  <c r="BA74" i="6"/>
  <c r="AX74" i="6"/>
  <c r="AU74" i="6"/>
  <c r="AR74" i="6"/>
  <c r="AO74" i="6"/>
  <c r="AL74" i="6"/>
  <c r="AI74" i="6"/>
  <c r="AF74" i="6"/>
  <c r="AC74" i="6"/>
  <c r="Z74" i="6"/>
  <c r="T74" i="6"/>
  <c r="N74" i="3" s="1"/>
  <c r="N74" i="6"/>
  <c r="K74" i="6"/>
  <c r="K74" i="3" s="1"/>
  <c r="H74" i="6"/>
  <c r="E74" i="6"/>
  <c r="CN73" i="6"/>
  <c r="CK73" i="6"/>
  <c r="CH73" i="6"/>
  <c r="CE73" i="6"/>
  <c r="CB73" i="6"/>
  <c r="BY73" i="6"/>
  <c r="BV73" i="6"/>
  <c r="BP73" i="6"/>
  <c r="BM73" i="6"/>
  <c r="BJ73" i="6"/>
  <c r="BG73" i="6"/>
  <c r="BD73" i="6"/>
  <c r="BA73" i="6"/>
  <c r="AX73" i="6"/>
  <c r="AU73" i="6"/>
  <c r="AR73" i="6"/>
  <c r="AO73" i="6"/>
  <c r="AL73" i="6"/>
  <c r="AI73" i="6"/>
  <c r="AF73" i="6"/>
  <c r="AC73" i="6"/>
  <c r="Z73" i="6"/>
  <c r="T73" i="6"/>
  <c r="N73" i="3" s="1"/>
  <c r="N73" i="6"/>
  <c r="K73" i="6"/>
  <c r="K73" i="3" s="1"/>
  <c r="H73" i="6"/>
  <c r="E73" i="6"/>
  <c r="CN72" i="6"/>
  <c r="AF72" i="3" s="1"/>
  <c r="CK72" i="6"/>
  <c r="CH72" i="6"/>
  <c r="CE72" i="6"/>
  <c r="CB72" i="6"/>
  <c r="BJ72" i="6"/>
  <c r="BG72" i="6"/>
  <c r="BD72" i="6"/>
  <c r="BA72" i="6"/>
  <c r="AX72" i="6"/>
  <c r="AU72" i="6"/>
  <c r="AR72" i="6"/>
  <c r="AO72" i="6"/>
  <c r="AF72" i="6"/>
  <c r="AC72" i="6"/>
  <c r="Z72" i="6"/>
  <c r="W72" i="3" s="1"/>
  <c r="T72" i="6"/>
  <c r="N72" i="3" s="1"/>
  <c r="N72" i="6"/>
  <c r="K72" i="6"/>
  <c r="K72" i="3" s="1"/>
  <c r="H72" i="6"/>
  <c r="H72" i="3" s="1"/>
  <c r="CN71" i="6"/>
  <c r="CK71" i="6"/>
  <c r="CH71" i="6"/>
  <c r="CE71" i="6"/>
  <c r="CB71" i="6"/>
  <c r="BY71" i="6"/>
  <c r="BV71" i="6"/>
  <c r="BP71" i="6"/>
  <c r="BM71" i="6"/>
  <c r="BJ71" i="6"/>
  <c r="BG71" i="6"/>
  <c r="BD71" i="6"/>
  <c r="BA71" i="6"/>
  <c r="AX71" i="6"/>
  <c r="AU71" i="6"/>
  <c r="AR71" i="6"/>
  <c r="AO71" i="6"/>
  <c r="AL71" i="6"/>
  <c r="AI71" i="6"/>
  <c r="AF71" i="6"/>
  <c r="AC71" i="6"/>
  <c r="Z71" i="6"/>
  <c r="T71" i="6"/>
  <c r="N71" i="3" s="1"/>
  <c r="N71" i="6"/>
  <c r="K71" i="6"/>
  <c r="K71" i="3" s="1"/>
  <c r="H71" i="6"/>
  <c r="E71" i="6"/>
  <c r="CN70" i="6"/>
  <c r="CK70" i="6"/>
  <c r="CH70" i="6"/>
  <c r="CE70" i="6"/>
  <c r="CB70" i="6"/>
  <c r="BY70" i="6"/>
  <c r="BV70" i="6"/>
  <c r="BP70" i="6"/>
  <c r="BM70" i="6"/>
  <c r="BJ70" i="6"/>
  <c r="BG70" i="6"/>
  <c r="BD70" i="6"/>
  <c r="BA70" i="6"/>
  <c r="AX70" i="6"/>
  <c r="AU70" i="6"/>
  <c r="AR70" i="6"/>
  <c r="AO70" i="6"/>
  <c r="AL70" i="6"/>
  <c r="AI70" i="6"/>
  <c r="AF70" i="6"/>
  <c r="AC70" i="6"/>
  <c r="Z70" i="6"/>
  <c r="T70" i="6"/>
  <c r="N70" i="6"/>
  <c r="K70" i="6"/>
  <c r="H70" i="6"/>
  <c r="E70" i="6"/>
  <c r="CP69" i="6"/>
  <c r="CO69" i="6"/>
  <c r="CM69" i="6"/>
  <c r="CL69" i="6"/>
  <c r="CJ69" i="6"/>
  <c r="CI69" i="6"/>
  <c r="CG69" i="6"/>
  <c r="CF69" i="6"/>
  <c r="CD69" i="6"/>
  <c r="CC69" i="6"/>
  <c r="CA69" i="6"/>
  <c r="BZ69" i="6"/>
  <c r="BX69" i="6"/>
  <c r="BW69" i="6"/>
  <c r="BU69" i="6"/>
  <c r="BT69" i="6"/>
  <c r="BS69" i="6"/>
  <c r="BR69" i="6"/>
  <c r="BQ69" i="6"/>
  <c r="BO69" i="6"/>
  <c r="BN69" i="6"/>
  <c r="BL69" i="6"/>
  <c r="BK69" i="6"/>
  <c r="BI69" i="6"/>
  <c r="BH69" i="6"/>
  <c r="BF69" i="6"/>
  <c r="BE69" i="6"/>
  <c r="BC69" i="6"/>
  <c r="BB69" i="6"/>
  <c r="AZ69" i="6"/>
  <c r="AY69" i="6"/>
  <c r="AW69" i="6"/>
  <c r="AV69" i="6"/>
  <c r="AT69" i="6"/>
  <c r="AS69" i="6"/>
  <c r="AQ69" i="6"/>
  <c r="AP69" i="6"/>
  <c r="AN69" i="6"/>
  <c r="AM69" i="6"/>
  <c r="AK69" i="6"/>
  <c r="AJ69" i="6"/>
  <c r="AH69" i="6"/>
  <c r="AG69" i="6"/>
  <c r="AE69" i="6"/>
  <c r="AD69" i="6"/>
  <c r="AB69" i="6"/>
  <c r="AA69" i="6"/>
  <c r="Y69" i="6"/>
  <c r="X69" i="6"/>
  <c r="W69" i="6"/>
  <c r="V69" i="6"/>
  <c r="U69" i="6"/>
  <c r="S69" i="6"/>
  <c r="R69" i="6"/>
  <c r="P69" i="6"/>
  <c r="O69" i="6"/>
  <c r="M69" i="6"/>
  <c r="L69" i="6"/>
  <c r="J69" i="6"/>
  <c r="I69" i="6"/>
  <c r="G69" i="6"/>
  <c r="F69" i="6"/>
  <c r="D69" i="6"/>
  <c r="CN68" i="6"/>
  <c r="CK68" i="6"/>
  <c r="CH68" i="6"/>
  <c r="CE68" i="6"/>
  <c r="CB68" i="6"/>
  <c r="BY68" i="6"/>
  <c r="BV68" i="6"/>
  <c r="BP68" i="6"/>
  <c r="BM68" i="6"/>
  <c r="BJ68" i="6"/>
  <c r="BG68" i="6"/>
  <c r="BD68" i="6"/>
  <c r="BA68" i="6"/>
  <c r="AX68" i="6"/>
  <c r="AU68" i="6"/>
  <c r="AR68" i="6"/>
  <c r="AO68" i="6"/>
  <c r="AL68" i="6"/>
  <c r="AI68" i="6"/>
  <c r="AF68" i="6"/>
  <c r="AC68" i="6"/>
  <c r="Z68" i="6"/>
  <c r="T68" i="6"/>
  <c r="N68" i="6"/>
  <c r="K68" i="6"/>
  <c r="H68" i="6"/>
  <c r="E68" i="6"/>
  <c r="CN67" i="6"/>
  <c r="CK67" i="6"/>
  <c r="CH67" i="6"/>
  <c r="CE67" i="6"/>
  <c r="CB67" i="6"/>
  <c r="BY67" i="6"/>
  <c r="BV67" i="6"/>
  <c r="BP67" i="6"/>
  <c r="BM67" i="6"/>
  <c r="BJ67" i="6"/>
  <c r="BG67" i="6"/>
  <c r="BD67" i="6"/>
  <c r="BA67" i="6"/>
  <c r="AX67" i="6"/>
  <c r="AU67" i="6"/>
  <c r="AR67" i="6"/>
  <c r="AO67" i="6"/>
  <c r="AL67" i="6"/>
  <c r="AI67" i="6"/>
  <c r="AF67" i="6"/>
  <c r="AC67" i="6"/>
  <c r="Z67" i="6"/>
  <c r="T67" i="6"/>
  <c r="N67" i="6"/>
  <c r="K67" i="6"/>
  <c r="H67" i="6"/>
  <c r="E67" i="6"/>
  <c r="CN66" i="6"/>
  <c r="CK66" i="6"/>
  <c r="CH66" i="6"/>
  <c r="CE66" i="6"/>
  <c r="CB66" i="6"/>
  <c r="BY66" i="6"/>
  <c r="BV66" i="6"/>
  <c r="BP66" i="6"/>
  <c r="BM66" i="6"/>
  <c r="BJ66" i="6"/>
  <c r="BG66" i="6"/>
  <c r="BD66" i="6"/>
  <c r="BA66" i="6"/>
  <c r="AX66" i="6"/>
  <c r="AU66" i="6"/>
  <c r="AR66" i="6"/>
  <c r="AO66" i="6"/>
  <c r="AL66" i="6"/>
  <c r="AI66" i="6"/>
  <c r="AF66" i="6"/>
  <c r="AC66" i="6"/>
  <c r="Z66" i="6"/>
  <c r="T66" i="6"/>
  <c r="N66" i="6"/>
  <c r="K66" i="6"/>
  <c r="H66" i="6"/>
  <c r="E66" i="6"/>
  <c r="CN65" i="6"/>
  <c r="CK65" i="6"/>
  <c r="CH65" i="6"/>
  <c r="CE65" i="6"/>
  <c r="CB65" i="6"/>
  <c r="BY65" i="6"/>
  <c r="BV65" i="6"/>
  <c r="BP65" i="6"/>
  <c r="BM65" i="6"/>
  <c r="BJ65" i="6"/>
  <c r="BG65" i="6"/>
  <c r="BD65" i="6"/>
  <c r="BA65" i="6"/>
  <c r="AX65" i="6"/>
  <c r="AU65" i="6"/>
  <c r="AR65" i="6"/>
  <c r="AO65" i="6"/>
  <c r="AL65" i="6"/>
  <c r="AI65" i="6"/>
  <c r="AF65" i="6"/>
  <c r="AC65" i="6"/>
  <c r="Z65" i="6"/>
  <c r="T65" i="6"/>
  <c r="N65" i="6"/>
  <c r="K65" i="6"/>
  <c r="H65" i="6"/>
  <c r="E65" i="6"/>
  <c r="E65" i="3" s="1"/>
  <c r="CN64" i="6"/>
  <c r="CK64" i="6"/>
  <c r="CH64" i="6"/>
  <c r="CE64" i="6"/>
  <c r="CB64" i="6"/>
  <c r="BY64" i="6"/>
  <c r="BV64" i="6"/>
  <c r="BP64" i="6"/>
  <c r="BM64" i="6"/>
  <c r="BJ64" i="6"/>
  <c r="BG64" i="6"/>
  <c r="BD64" i="6"/>
  <c r="BA64" i="6"/>
  <c r="AX64" i="6"/>
  <c r="AU64" i="6"/>
  <c r="AR64" i="6"/>
  <c r="AO64" i="6"/>
  <c r="AL64" i="6"/>
  <c r="AI64" i="6"/>
  <c r="AF64" i="6"/>
  <c r="AC64" i="6"/>
  <c r="Z64" i="6"/>
  <c r="T64" i="6"/>
  <c r="N64" i="6"/>
  <c r="K64" i="6"/>
  <c r="H64" i="6"/>
  <c r="E64" i="6"/>
  <c r="CN62" i="6"/>
  <c r="CK62" i="6"/>
  <c r="CH62" i="6"/>
  <c r="CE62" i="6"/>
  <c r="CB62" i="6"/>
  <c r="BY62" i="6"/>
  <c r="BV62" i="6"/>
  <c r="BP62" i="6"/>
  <c r="BM62" i="6"/>
  <c r="BJ62" i="6"/>
  <c r="BG62" i="6"/>
  <c r="BD62" i="6"/>
  <c r="BA62" i="6"/>
  <c r="AX62" i="6"/>
  <c r="AU62" i="6"/>
  <c r="AR62" i="6"/>
  <c r="AO62" i="6"/>
  <c r="AL62" i="6"/>
  <c r="AI62" i="6"/>
  <c r="AF62" i="6"/>
  <c r="AC62" i="6"/>
  <c r="Z62" i="6"/>
  <c r="T62" i="6"/>
  <c r="N62" i="6"/>
  <c r="K62" i="6"/>
  <c r="H62" i="6"/>
  <c r="E62" i="6"/>
  <c r="CN61" i="6"/>
  <c r="CN60" i="6" s="1"/>
  <c r="CK61" i="6"/>
  <c r="CK60" i="6" s="1"/>
  <c r="CH61" i="6"/>
  <c r="CH60" i="6" s="1"/>
  <c r="CE61" i="6"/>
  <c r="CE60" i="6" s="1"/>
  <c r="CB61" i="6"/>
  <c r="CB60" i="6" s="1"/>
  <c r="BY61" i="6"/>
  <c r="BY60" i="6" s="1"/>
  <c r="BV61" i="6"/>
  <c r="BV60" i="6" s="1"/>
  <c r="BP61" i="6"/>
  <c r="BM61" i="6"/>
  <c r="BJ61" i="6"/>
  <c r="BG61" i="6"/>
  <c r="BD61" i="6"/>
  <c r="BA61" i="6"/>
  <c r="AX61" i="6"/>
  <c r="AU61" i="6"/>
  <c r="AR61" i="6"/>
  <c r="AR60" i="6" s="1"/>
  <c r="AO61" i="6"/>
  <c r="AO60" i="6" s="1"/>
  <c r="AL61" i="6"/>
  <c r="AL60" i="6" s="1"/>
  <c r="AI61" i="6"/>
  <c r="AI60" i="6" s="1"/>
  <c r="AF61" i="6"/>
  <c r="AF60" i="6" s="1"/>
  <c r="AC61" i="6"/>
  <c r="AC60" i="6" s="1"/>
  <c r="Z61" i="6"/>
  <c r="Z60" i="6" s="1"/>
  <c r="T61" i="6"/>
  <c r="T60" i="6" s="1"/>
  <c r="N61" i="6"/>
  <c r="N60" i="6" s="1"/>
  <c r="K61" i="6"/>
  <c r="K60" i="6" s="1"/>
  <c r="H61" i="6"/>
  <c r="H60" i="6" s="1"/>
  <c r="E61" i="6"/>
  <c r="E60" i="6" s="1"/>
  <c r="CB57" i="6"/>
  <c r="BY57" i="6"/>
  <c r="BV57" i="6"/>
  <c r="BP57" i="6"/>
  <c r="BM57" i="6"/>
  <c r="BJ57" i="6"/>
  <c r="BG57" i="6"/>
  <c r="BD57" i="6"/>
  <c r="BA57" i="6"/>
  <c r="AX57" i="6"/>
  <c r="AU57" i="6"/>
  <c r="AR57" i="6"/>
  <c r="AO57" i="6"/>
  <c r="AL57" i="6"/>
  <c r="AF57" i="6"/>
  <c r="AC57" i="6"/>
  <c r="T57" i="6"/>
  <c r="N57" i="6"/>
  <c r="K57" i="6"/>
  <c r="H57" i="6"/>
  <c r="E57" i="6"/>
  <c r="CB56" i="6"/>
  <c r="BY56" i="6"/>
  <c r="BV56" i="6"/>
  <c r="BP56" i="6"/>
  <c r="BM56" i="6"/>
  <c r="BJ56" i="6"/>
  <c r="BG56" i="6"/>
  <c r="BD56" i="6"/>
  <c r="BA56" i="6"/>
  <c r="AX56" i="6"/>
  <c r="AU56" i="6"/>
  <c r="AR56" i="6"/>
  <c r="AO56" i="6"/>
  <c r="AL56" i="6"/>
  <c r="AI56" i="6"/>
  <c r="AF56" i="6"/>
  <c r="AC56" i="6"/>
  <c r="Z56" i="6"/>
  <c r="T56" i="6"/>
  <c r="N56" i="6"/>
  <c r="K56" i="6"/>
  <c r="H56" i="6"/>
  <c r="E56" i="6"/>
  <c r="CN55" i="6"/>
  <c r="CK55" i="6"/>
  <c r="CH55" i="6"/>
  <c r="CE55" i="6"/>
  <c r="CB55" i="6"/>
  <c r="BY55" i="6"/>
  <c r="BV55" i="6"/>
  <c r="BP55" i="6"/>
  <c r="BM55" i="6"/>
  <c r="BJ55" i="6"/>
  <c r="BG55" i="6"/>
  <c r="BD55" i="6"/>
  <c r="BA55" i="6"/>
  <c r="AX55" i="6"/>
  <c r="AU55" i="6"/>
  <c r="AR55" i="6"/>
  <c r="AO55" i="6"/>
  <c r="AL55" i="6"/>
  <c r="AI55" i="6"/>
  <c r="AF55" i="6"/>
  <c r="AC55" i="6"/>
  <c r="Z55" i="6"/>
  <c r="T55" i="6"/>
  <c r="N55" i="6"/>
  <c r="K55" i="6"/>
  <c r="H55" i="6"/>
  <c r="E55" i="6"/>
  <c r="CN54" i="6"/>
  <c r="CK54" i="6"/>
  <c r="CH54" i="6"/>
  <c r="CE54" i="6"/>
  <c r="CB54" i="6"/>
  <c r="BY54" i="6"/>
  <c r="BV54" i="6"/>
  <c r="BP54" i="6"/>
  <c r="BM54" i="6"/>
  <c r="BJ54" i="6"/>
  <c r="BG54" i="6"/>
  <c r="BD54" i="6"/>
  <c r="BA54" i="6"/>
  <c r="AX54" i="6"/>
  <c r="AU54" i="6"/>
  <c r="AR54" i="6"/>
  <c r="AO54" i="6"/>
  <c r="AL54" i="6"/>
  <c r="AI54" i="6"/>
  <c r="AF54" i="6"/>
  <c r="AC54" i="6"/>
  <c r="Z54" i="6"/>
  <c r="T54" i="6"/>
  <c r="N54" i="6"/>
  <c r="K54" i="6"/>
  <c r="H54" i="6"/>
  <c r="E54" i="6"/>
  <c r="CN53" i="6"/>
  <c r="CK53" i="6"/>
  <c r="CH53" i="6"/>
  <c r="CE53" i="6"/>
  <c r="CB53" i="6"/>
  <c r="BY53" i="6"/>
  <c r="BV53" i="6"/>
  <c r="BP53" i="6"/>
  <c r="BM53" i="6"/>
  <c r="BJ53" i="6"/>
  <c r="BG53" i="6"/>
  <c r="BD53" i="6"/>
  <c r="BA53" i="6"/>
  <c r="AX53" i="6"/>
  <c r="AU53" i="6"/>
  <c r="AR53" i="6"/>
  <c r="AO53" i="6"/>
  <c r="AL53" i="6"/>
  <c r="AI53" i="6"/>
  <c r="AF53" i="6"/>
  <c r="AC53" i="6"/>
  <c r="Z53" i="6"/>
  <c r="T53" i="6"/>
  <c r="N53" i="6"/>
  <c r="K53" i="6"/>
  <c r="H53" i="6"/>
  <c r="E53" i="6"/>
  <c r="CN52" i="6"/>
  <c r="CK52" i="6"/>
  <c r="CH52" i="6"/>
  <c r="CE52" i="6"/>
  <c r="CB52" i="6"/>
  <c r="BY52" i="6"/>
  <c r="BV52" i="6"/>
  <c r="BP52" i="6"/>
  <c r="BM52" i="6"/>
  <c r="BJ52" i="6"/>
  <c r="BG52" i="6"/>
  <c r="BD52" i="6"/>
  <c r="BA52" i="6"/>
  <c r="AX52" i="6"/>
  <c r="AU52" i="6"/>
  <c r="AR52" i="6"/>
  <c r="AO52" i="6"/>
  <c r="AL52" i="6"/>
  <c r="AI52" i="6"/>
  <c r="AF52" i="6"/>
  <c r="AC52" i="6"/>
  <c r="Z52" i="6"/>
  <c r="T52" i="6"/>
  <c r="N52" i="6"/>
  <c r="K52" i="6"/>
  <c r="H52" i="6"/>
  <c r="E52" i="6"/>
  <c r="CN51" i="6"/>
  <c r="CK51" i="6"/>
  <c r="CH51" i="6"/>
  <c r="CE51" i="6"/>
  <c r="CB51" i="6"/>
  <c r="BY51" i="6"/>
  <c r="BV51" i="6"/>
  <c r="BP51" i="6"/>
  <c r="BM51" i="6"/>
  <c r="BJ51" i="6"/>
  <c r="BG51" i="6"/>
  <c r="BD51" i="6"/>
  <c r="BA51" i="6"/>
  <c r="AX51" i="6"/>
  <c r="AU51" i="6"/>
  <c r="AR51" i="6"/>
  <c r="AO51" i="6"/>
  <c r="AL51" i="6"/>
  <c r="AI51" i="6"/>
  <c r="AF51" i="6"/>
  <c r="AC51" i="6"/>
  <c r="Z51" i="6"/>
  <c r="T51" i="6"/>
  <c r="N51" i="6"/>
  <c r="K51" i="6"/>
  <c r="H51" i="6"/>
  <c r="E51" i="6"/>
  <c r="CN50" i="6"/>
  <c r="CK50" i="6"/>
  <c r="CH50" i="6"/>
  <c r="CE50" i="6"/>
  <c r="CB50" i="6"/>
  <c r="BY50" i="6"/>
  <c r="BV50" i="6"/>
  <c r="BP50" i="6"/>
  <c r="BM50" i="6"/>
  <c r="BJ50" i="6"/>
  <c r="BG50" i="6"/>
  <c r="BD50" i="6"/>
  <c r="BA50" i="6"/>
  <c r="AX50" i="6"/>
  <c r="AU50" i="6"/>
  <c r="AR50" i="6"/>
  <c r="AO50" i="6"/>
  <c r="AL50" i="6"/>
  <c r="AI50" i="6"/>
  <c r="AF50" i="6"/>
  <c r="AC50" i="6"/>
  <c r="Z50" i="6"/>
  <c r="T50" i="6"/>
  <c r="N50" i="6"/>
  <c r="K50" i="6"/>
  <c r="H50" i="6"/>
  <c r="E50" i="6"/>
  <c r="CN49" i="6"/>
  <c r="CK49" i="6"/>
  <c r="CH49" i="6"/>
  <c r="CE49" i="6"/>
  <c r="CB49" i="6"/>
  <c r="BY49" i="6"/>
  <c r="BV49" i="6"/>
  <c r="BP49" i="6"/>
  <c r="BM49" i="6"/>
  <c r="BJ49" i="6"/>
  <c r="BJ48" i="6" s="1"/>
  <c r="BG49" i="6"/>
  <c r="BD49" i="6"/>
  <c r="BA49" i="6"/>
  <c r="BA48" i="6" s="1"/>
  <c r="AX49" i="6"/>
  <c r="AU49" i="6"/>
  <c r="AR49" i="6"/>
  <c r="AO49" i="6"/>
  <c r="AL49" i="6"/>
  <c r="AI49" i="6"/>
  <c r="AF49" i="6"/>
  <c r="AC49" i="6"/>
  <c r="Z49" i="6"/>
  <c r="T49" i="6"/>
  <c r="N49" i="6"/>
  <c r="K49" i="6"/>
  <c r="H49" i="6"/>
  <c r="E49" i="6"/>
  <c r="CN47" i="6"/>
  <c r="CK47" i="6"/>
  <c r="CH47" i="6"/>
  <c r="CE47" i="6"/>
  <c r="CB47" i="6"/>
  <c r="BY47" i="6"/>
  <c r="BV47" i="6"/>
  <c r="BP47" i="6"/>
  <c r="BM47" i="6"/>
  <c r="BJ47" i="6"/>
  <c r="BG47" i="6"/>
  <c r="BD47" i="6"/>
  <c r="BA47" i="6"/>
  <c r="AX47" i="6"/>
  <c r="AU47" i="6"/>
  <c r="AR47" i="6"/>
  <c r="AO47" i="6"/>
  <c r="AL47" i="6"/>
  <c r="AI47" i="6"/>
  <c r="AF47" i="6"/>
  <c r="AC47" i="6"/>
  <c r="Z47" i="6"/>
  <c r="T47" i="6"/>
  <c r="N47" i="6"/>
  <c r="K47" i="6"/>
  <c r="H47" i="6"/>
  <c r="E47" i="6"/>
  <c r="CN46" i="6"/>
  <c r="CK46" i="6"/>
  <c r="CH46" i="6"/>
  <c r="CE46" i="6"/>
  <c r="CB46" i="6"/>
  <c r="BY46" i="6"/>
  <c r="BV46" i="6"/>
  <c r="BP46" i="6"/>
  <c r="BM46" i="6"/>
  <c r="BJ46" i="6"/>
  <c r="BG46" i="6"/>
  <c r="BD46" i="6"/>
  <c r="BA46" i="6"/>
  <c r="AX46" i="6"/>
  <c r="AU46" i="6"/>
  <c r="AR46" i="6"/>
  <c r="AO46" i="6"/>
  <c r="AL46" i="6"/>
  <c r="AI46" i="6"/>
  <c r="AF46" i="6"/>
  <c r="AC46" i="6"/>
  <c r="Z46" i="6"/>
  <c r="T46" i="6"/>
  <c r="N46" i="6"/>
  <c r="K46" i="6"/>
  <c r="H46" i="6"/>
  <c r="E46" i="6"/>
  <c r="CN45" i="6"/>
  <c r="CK45" i="6"/>
  <c r="CH45" i="6"/>
  <c r="CE45" i="6"/>
  <c r="CB45" i="6"/>
  <c r="BY45" i="6"/>
  <c r="BV45" i="6"/>
  <c r="BP45" i="6"/>
  <c r="BM45" i="6"/>
  <c r="BJ45" i="6"/>
  <c r="BG45" i="6"/>
  <c r="BD45" i="6"/>
  <c r="BA45" i="6"/>
  <c r="AX45" i="6"/>
  <c r="AU45" i="6"/>
  <c r="AR45" i="6"/>
  <c r="AO45" i="6"/>
  <c r="AL45" i="6"/>
  <c r="AI45" i="6"/>
  <c r="AF45" i="6"/>
  <c r="AC45" i="6"/>
  <c r="Z45" i="6"/>
  <c r="T45" i="6"/>
  <c r="N45" i="6"/>
  <c r="K45" i="6"/>
  <c r="H45" i="6"/>
  <c r="E45" i="6"/>
  <c r="CP44" i="6"/>
  <c r="CO44" i="6"/>
  <c r="CM44" i="6"/>
  <c r="CL44" i="6"/>
  <c r="CJ44" i="6"/>
  <c r="CI44" i="6"/>
  <c r="CG44" i="6"/>
  <c r="CF44" i="6"/>
  <c r="CD44" i="6"/>
  <c r="CC44" i="6"/>
  <c r="CA44" i="6"/>
  <c r="BZ44" i="6"/>
  <c r="BX44" i="6"/>
  <c r="BW44" i="6"/>
  <c r="BU44" i="6"/>
  <c r="BT44" i="6"/>
  <c r="BS44" i="6"/>
  <c r="BR44" i="6"/>
  <c r="BQ44" i="6"/>
  <c r="BO44" i="6"/>
  <c r="BN44" i="6"/>
  <c r="BL44" i="6"/>
  <c r="BK44" i="6"/>
  <c r="BI44" i="6"/>
  <c r="BH44" i="6"/>
  <c r="BF44" i="6"/>
  <c r="BE44" i="6"/>
  <c r="BC44" i="6"/>
  <c r="BB44" i="6"/>
  <c r="AZ44" i="6"/>
  <c r="AY44" i="6"/>
  <c r="AW44" i="6"/>
  <c r="AV44" i="6"/>
  <c r="AT44" i="6"/>
  <c r="AS44" i="6"/>
  <c r="AQ44" i="6"/>
  <c r="AP44" i="6"/>
  <c r="AN44" i="6"/>
  <c r="AM44" i="6"/>
  <c r="AK44" i="6"/>
  <c r="AJ44" i="6"/>
  <c r="AH44" i="6"/>
  <c r="AG44" i="6"/>
  <c r="AE44" i="6"/>
  <c r="AD44" i="6"/>
  <c r="AC44" i="6"/>
  <c r="Y44" i="6"/>
  <c r="X44" i="6"/>
  <c r="W44" i="6"/>
  <c r="V44" i="6"/>
  <c r="U44" i="6"/>
  <c r="S44" i="6"/>
  <c r="R44" i="6"/>
  <c r="P44" i="6"/>
  <c r="O44" i="6"/>
  <c r="M44" i="6"/>
  <c r="L44" i="6"/>
  <c r="J44" i="6"/>
  <c r="I44" i="6"/>
  <c r="G44" i="6"/>
  <c r="F44" i="6"/>
  <c r="D44" i="6"/>
  <c r="C44" i="6"/>
  <c r="CN43" i="6"/>
  <c r="CK43" i="6"/>
  <c r="CH43" i="6"/>
  <c r="CE43" i="6"/>
  <c r="CB43" i="6"/>
  <c r="BY43" i="6"/>
  <c r="BV43" i="6"/>
  <c r="BP43" i="6"/>
  <c r="BM43" i="6"/>
  <c r="BJ43" i="6"/>
  <c r="BG43" i="6"/>
  <c r="BD43" i="6"/>
  <c r="BA43" i="6"/>
  <c r="AX43" i="6"/>
  <c r="AU43" i="6"/>
  <c r="AR43" i="6"/>
  <c r="AO43" i="6"/>
  <c r="AL43" i="6"/>
  <c r="AI43" i="6"/>
  <c r="AF43" i="6"/>
  <c r="AC43" i="6"/>
  <c r="Z43" i="6"/>
  <c r="T43" i="6"/>
  <c r="N43" i="6"/>
  <c r="K43" i="6"/>
  <c r="H43" i="6"/>
  <c r="E43" i="6"/>
  <c r="CN42" i="6"/>
  <c r="CK42" i="6"/>
  <c r="CH42" i="6"/>
  <c r="CE42" i="6"/>
  <c r="CB42" i="6"/>
  <c r="BY42" i="6"/>
  <c r="BV42" i="6"/>
  <c r="BP42" i="6"/>
  <c r="BM42" i="6"/>
  <c r="BJ42" i="6"/>
  <c r="BG42" i="6"/>
  <c r="BD42" i="6"/>
  <c r="BA42" i="6"/>
  <c r="AX42" i="6"/>
  <c r="AU42" i="6"/>
  <c r="AR42" i="6"/>
  <c r="AO42" i="6"/>
  <c r="AL42" i="6"/>
  <c r="AI42" i="6"/>
  <c r="AF42" i="6"/>
  <c r="AC42" i="6"/>
  <c r="Z42" i="6"/>
  <c r="T42" i="6"/>
  <c r="N42" i="6"/>
  <c r="K42" i="6"/>
  <c r="H42" i="6"/>
  <c r="E42" i="6"/>
  <c r="CN41" i="6"/>
  <c r="CK41" i="6"/>
  <c r="CH41" i="6"/>
  <c r="CE41" i="6"/>
  <c r="CB41" i="6"/>
  <c r="BY41" i="6"/>
  <c r="BV41" i="6"/>
  <c r="BP41" i="6"/>
  <c r="BM41" i="6"/>
  <c r="BJ41" i="6"/>
  <c r="BG41" i="6"/>
  <c r="BD41" i="6"/>
  <c r="BA41" i="6"/>
  <c r="AX41" i="6"/>
  <c r="AU41" i="6"/>
  <c r="AR41" i="6"/>
  <c r="AO41" i="6"/>
  <c r="AL41" i="6"/>
  <c r="AI41" i="6"/>
  <c r="AF41" i="6"/>
  <c r="AC41" i="6"/>
  <c r="Z41" i="6"/>
  <c r="T41" i="6"/>
  <c r="N41" i="6"/>
  <c r="K41" i="6"/>
  <c r="H41" i="6"/>
  <c r="E41" i="6"/>
  <c r="CN40" i="6"/>
  <c r="CK40" i="6"/>
  <c r="CH40" i="6"/>
  <c r="CE40" i="6"/>
  <c r="CB40" i="6"/>
  <c r="BY40" i="6"/>
  <c r="BV40" i="6"/>
  <c r="BP40" i="6"/>
  <c r="BM40" i="6"/>
  <c r="BJ40" i="6"/>
  <c r="BG40" i="6"/>
  <c r="BD40" i="6"/>
  <c r="BA40" i="6"/>
  <c r="AX40" i="6"/>
  <c r="AU40" i="6"/>
  <c r="AR40" i="6"/>
  <c r="AO40" i="6"/>
  <c r="AL40" i="6"/>
  <c r="AI40" i="6"/>
  <c r="AF40" i="6"/>
  <c r="AC40" i="6"/>
  <c r="Z40" i="6"/>
  <c r="T40" i="6"/>
  <c r="N40" i="6"/>
  <c r="K40" i="6"/>
  <c r="H40" i="6"/>
  <c r="E40" i="6"/>
  <c r="CP39" i="6"/>
  <c r="CO39" i="6"/>
  <c r="CM39" i="6"/>
  <c r="CL39" i="6"/>
  <c r="CJ39" i="6"/>
  <c r="CI39" i="6"/>
  <c r="CG39" i="6"/>
  <c r="CF39" i="6"/>
  <c r="CD39" i="6"/>
  <c r="CC39" i="6"/>
  <c r="CA39" i="6"/>
  <c r="BZ39" i="6"/>
  <c r="BX39" i="6"/>
  <c r="BW39" i="6"/>
  <c r="BU39" i="6"/>
  <c r="BT39" i="6"/>
  <c r="BS39" i="6"/>
  <c r="BR39" i="6"/>
  <c r="BQ39" i="6"/>
  <c r="BO39" i="6"/>
  <c r="BN39" i="6"/>
  <c r="BL39" i="6"/>
  <c r="BK39" i="6"/>
  <c r="BI39" i="6"/>
  <c r="BH39" i="6"/>
  <c r="BF39" i="6"/>
  <c r="BE39" i="6"/>
  <c r="BC39" i="6"/>
  <c r="BB39" i="6"/>
  <c r="AZ39" i="6"/>
  <c r="AY39" i="6"/>
  <c r="AW39" i="6"/>
  <c r="AV39" i="6"/>
  <c r="AT39" i="6"/>
  <c r="AS39" i="6"/>
  <c r="AQ39" i="6"/>
  <c r="AP39" i="6"/>
  <c r="AN39" i="6"/>
  <c r="AM39" i="6"/>
  <c r="AK39" i="6"/>
  <c r="AJ39" i="6"/>
  <c r="AH39" i="6"/>
  <c r="AG39" i="6"/>
  <c r="AE39" i="6"/>
  <c r="AD39" i="6"/>
  <c r="AB39" i="6"/>
  <c r="AA39" i="6"/>
  <c r="Y39" i="6"/>
  <c r="X39" i="6"/>
  <c r="W39" i="6"/>
  <c r="V39" i="6"/>
  <c r="U39" i="6"/>
  <c r="S39" i="6"/>
  <c r="R39" i="6"/>
  <c r="P39" i="6"/>
  <c r="M39" i="6"/>
  <c r="L39" i="6"/>
  <c r="J39" i="6"/>
  <c r="I39" i="6"/>
  <c r="G39" i="6"/>
  <c r="F39" i="6"/>
  <c r="D39" i="6"/>
  <c r="C39" i="6"/>
  <c r="CN38" i="6"/>
  <c r="CK38" i="6"/>
  <c r="CH38" i="6"/>
  <c r="CE38" i="6"/>
  <c r="CB38" i="6"/>
  <c r="BY38" i="6"/>
  <c r="BV38" i="6"/>
  <c r="BP38" i="6"/>
  <c r="BM38" i="6"/>
  <c r="BJ38" i="6"/>
  <c r="BG38" i="6"/>
  <c r="BD38" i="6"/>
  <c r="BA38" i="6"/>
  <c r="AX38" i="6"/>
  <c r="AU38" i="6"/>
  <c r="AR38" i="6"/>
  <c r="AO38" i="6"/>
  <c r="AL38" i="6"/>
  <c r="AI38" i="6"/>
  <c r="AF38" i="6"/>
  <c r="AC38" i="6"/>
  <c r="Z38" i="6"/>
  <c r="T38" i="6"/>
  <c r="N38" i="6"/>
  <c r="K38" i="6"/>
  <c r="H38" i="6"/>
  <c r="E38" i="6"/>
  <c r="CN37" i="6"/>
  <c r="CK37" i="6"/>
  <c r="CH37" i="6"/>
  <c r="CE37" i="6"/>
  <c r="CB37" i="6"/>
  <c r="BY37" i="6"/>
  <c r="BV37" i="6"/>
  <c r="BP37" i="6"/>
  <c r="BM37" i="6"/>
  <c r="BJ37" i="6"/>
  <c r="BG37" i="6"/>
  <c r="BD37" i="6"/>
  <c r="BA37" i="6"/>
  <c r="AX37" i="6"/>
  <c r="AU37" i="6"/>
  <c r="AR37" i="6"/>
  <c r="AO37" i="6"/>
  <c r="AL37" i="6"/>
  <c r="AI37" i="6"/>
  <c r="AF37" i="6"/>
  <c r="AC37" i="6"/>
  <c r="Z37" i="6"/>
  <c r="T37" i="6"/>
  <c r="N37" i="6"/>
  <c r="K37" i="6"/>
  <c r="H37" i="6"/>
  <c r="E37" i="6"/>
  <c r="CN36" i="6"/>
  <c r="CK36" i="6"/>
  <c r="CH36" i="6"/>
  <c r="CE36" i="6"/>
  <c r="CB36" i="6"/>
  <c r="BY36" i="6"/>
  <c r="BV36" i="6"/>
  <c r="BP36" i="6"/>
  <c r="BM36" i="6"/>
  <c r="BJ36" i="6"/>
  <c r="BG36" i="6"/>
  <c r="BD36" i="6"/>
  <c r="BA36" i="6"/>
  <c r="AX36" i="6"/>
  <c r="AU36" i="6"/>
  <c r="AR36" i="6"/>
  <c r="AO36" i="6"/>
  <c r="AL36" i="6"/>
  <c r="AI36" i="6"/>
  <c r="AF36" i="6"/>
  <c r="AC36" i="6"/>
  <c r="Z36" i="6"/>
  <c r="T36" i="6"/>
  <c r="N36" i="6"/>
  <c r="K36" i="6"/>
  <c r="H36" i="6"/>
  <c r="E36" i="6"/>
  <c r="CP35" i="6"/>
  <c r="CO35" i="6"/>
  <c r="CM35" i="6"/>
  <c r="CL35" i="6"/>
  <c r="CJ35" i="6"/>
  <c r="CI35" i="6"/>
  <c r="CG35" i="6"/>
  <c r="CF35" i="6"/>
  <c r="CD35" i="6"/>
  <c r="CC35" i="6"/>
  <c r="CA35" i="6"/>
  <c r="BZ35" i="6"/>
  <c r="BX35" i="6"/>
  <c r="BW35" i="6"/>
  <c r="BU35" i="6"/>
  <c r="BT35" i="6"/>
  <c r="BS35" i="6"/>
  <c r="BR35" i="6"/>
  <c r="BQ35" i="6"/>
  <c r="BO35" i="6"/>
  <c r="BN35" i="6"/>
  <c r="BL35" i="6"/>
  <c r="BK35" i="6"/>
  <c r="BI35" i="6"/>
  <c r="BH35" i="6"/>
  <c r="BF35" i="6"/>
  <c r="BE35" i="6"/>
  <c r="BC35" i="6"/>
  <c r="BB35" i="6"/>
  <c r="AZ35" i="6"/>
  <c r="AY35" i="6"/>
  <c r="AW35" i="6"/>
  <c r="AV35" i="6"/>
  <c r="AT35" i="6"/>
  <c r="AS35" i="6"/>
  <c r="AQ35" i="6"/>
  <c r="AP35" i="6"/>
  <c r="AN35" i="6"/>
  <c r="AM35" i="6"/>
  <c r="AK35" i="6"/>
  <c r="AJ35" i="6"/>
  <c r="AH35" i="6"/>
  <c r="AG35" i="6"/>
  <c r="AE35" i="6"/>
  <c r="AD35" i="6"/>
  <c r="AB35" i="6"/>
  <c r="AA35" i="6"/>
  <c r="Y35" i="6"/>
  <c r="X35" i="6"/>
  <c r="W35" i="6"/>
  <c r="V35" i="6"/>
  <c r="U35" i="6"/>
  <c r="S35" i="6"/>
  <c r="R35" i="6"/>
  <c r="P35" i="6"/>
  <c r="M35" i="6"/>
  <c r="L35" i="6"/>
  <c r="J35" i="6"/>
  <c r="I35" i="6"/>
  <c r="G35" i="6"/>
  <c r="F35" i="6"/>
  <c r="D35" i="6"/>
  <c r="C35" i="6"/>
  <c r="CN34" i="6"/>
  <c r="CK34" i="6"/>
  <c r="CH34" i="6"/>
  <c r="CE34" i="6"/>
  <c r="CB34" i="6"/>
  <c r="BY34" i="6"/>
  <c r="BV34" i="6"/>
  <c r="BP34" i="6"/>
  <c r="BM34" i="6"/>
  <c r="BJ34" i="6"/>
  <c r="BG34" i="6"/>
  <c r="BD34" i="6"/>
  <c r="BA34" i="6"/>
  <c r="AX34" i="6"/>
  <c r="AU34" i="6"/>
  <c r="AR34" i="6"/>
  <c r="AO34" i="6"/>
  <c r="AL34" i="6"/>
  <c r="AI34" i="6"/>
  <c r="AF34" i="6"/>
  <c r="AC34" i="6"/>
  <c r="Z34" i="6"/>
  <c r="T34" i="6"/>
  <c r="N34" i="6"/>
  <c r="K34" i="6"/>
  <c r="H34" i="6"/>
  <c r="E34" i="6"/>
  <c r="CN33" i="6"/>
  <c r="CK33" i="6"/>
  <c r="CH33" i="6"/>
  <c r="CE33" i="6"/>
  <c r="CB33" i="6"/>
  <c r="BY33" i="6"/>
  <c r="BV33" i="6"/>
  <c r="BP33" i="6"/>
  <c r="BM33" i="6"/>
  <c r="BJ33" i="6"/>
  <c r="BG33" i="6"/>
  <c r="BD33" i="6"/>
  <c r="BA33" i="6"/>
  <c r="AX33" i="6"/>
  <c r="AU33" i="6"/>
  <c r="AR33" i="6"/>
  <c r="AO33" i="6"/>
  <c r="AL33" i="6"/>
  <c r="AI33" i="6"/>
  <c r="AF33" i="6"/>
  <c r="AC33" i="6"/>
  <c r="Z33" i="6"/>
  <c r="T33" i="6"/>
  <c r="N33" i="6"/>
  <c r="K33" i="6"/>
  <c r="H33" i="6"/>
  <c r="CN32" i="6"/>
  <c r="CK32" i="6"/>
  <c r="CH32" i="6"/>
  <c r="CE32" i="6"/>
  <c r="CB32" i="6"/>
  <c r="BY32" i="6"/>
  <c r="BV32" i="6"/>
  <c r="BP32" i="6"/>
  <c r="BM32" i="6"/>
  <c r="BJ32" i="6"/>
  <c r="BG32" i="6"/>
  <c r="BD32" i="6"/>
  <c r="BA32" i="6"/>
  <c r="AX32" i="6"/>
  <c r="AU32" i="6"/>
  <c r="AR32" i="6"/>
  <c r="AO32" i="6"/>
  <c r="AL32" i="6"/>
  <c r="AI32" i="6"/>
  <c r="AF32" i="6"/>
  <c r="AC32" i="6"/>
  <c r="Z32" i="6"/>
  <c r="T32" i="6"/>
  <c r="N32" i="6"/>
  <c r="K32" i="6"/>
  <c r="H32" i="6"/>
  <c r="CN31" i="6"/>
  <c r="CK31" i="6"/>
  <c r="CH31" i="6"/>
  <c r="CE31" i="6"/>
  <c r="CB31" i="6"/>
  <c r="BY31" i="6"/>
  <c r="BV31" i="6"/>
  <c r="BP31" i="6"/>
  <c r="BM31" i="6"/>
  <c r="BJ31" i="6"/>
  <c r="BG31" i="6"/>
  <c r="BD31" i="6"/>
  <c r="BA31" i="6"/>
  <c r="AX31" i="6"/>
  <c r="AU31" i="6"/>
  <c r="AR31" i="6"/>
  <c r="AO31" i="6"/>
  <c r="AL31" i="6"/>
  <c r="AI31" i="6"/>
  <c r="AF31" i="6"/>
  <c r="AC31" i="6"/>
  <c r="Z31" i="6"/>
  <c r="T31" i="6"/>
  <c r="N31" i="6"/>
  <c r="K31" i="6"/>
  <c r="H31" i="6"/>
  <c r="CN30" i="6"/>
  <c r="CK30" i="6"/>
  <c r="CH30" i="6"/>
  <c r="CE30" i="6"/>
  <c r="CB30" i="6"/>
  <c r="BY30" i="6"/>
  <c r="BV30" i="6"/>
  <c r="BP30" i="6"/>
  <c r="BM30" i="6"/>
  <c r="BJ30" i="6"/>
  <c r="BG30" i="6"/>
  <c r="BD30" i="6"/>
  <c r="BA30" i="6"/>
  <c r="AX30" i="6"/>
  <c r="AU30" i="6"/>
  <c r="AR30" i="6"/>
  <c r="AO30" i="6"/>
  <c r="AL30" i="6"/>
  <c r="AI30" i="6"/>
  <c r="AF30" i="6"/>
  <c r="AC30" i="6"/>
  <c r="Z30" i="6"/>
  <c r="T30" i="6"/>
  <c r="N30" i="6"/>
  <c r="K30" i="6"/>
  <c r="H30" i="6"/>
  <c r="CN29" i="6"/>
  <c r="CK29" i="6"/>
  <c r="CH29" i="6"/>
  <c r="CE29" i="6"/>
  <c r="CB29" i="6"/>
  <c r="BY29" i="6"/>
  <c r="BV29" i="6"/>
  <c r="BP29" i="6"/>
  <c r="BM29" i="6"/>
  <c r="BJ29" i="6"/>
  <c r="BG29" i="6"/>
  <c r="BD29" i="6"/>
  <c r="BA29" i="6"/>
  <c r="AX29" i="6"/>
  <c r="AU29" i="6"/>
  <c r="AR29" i="6"/>
  <c r="AO29" i="6"/>
  <c r="AL29" i="6"/>
  <c r="AI29" i="6"/>
  <c r="AF29" i="6"/>
  <c r="AC29" i="6"/>
  <c r="Z29" i="6"/>
  <c r="T29" i="6"/>
  <c r="N29" i="6"/>
  <c r="K29" i="6"/>
  <c r="H29" i="6"/>
  <c r="CP28" i="6"/>
  <c r="CO28" i="6"/>
  <c r="CM28" i="6"/>
  <c r="CL28" i="6"/>
  <c r="CJ28" i="6"/>
  <c r="CI28" i="6"/>
  <c r="CG28" i="6"/>
  <c r="CF28" i="6"/>
  <c r="CD28" i="6"/>
  <c r="CC28" i="6"/>
  <c r="CA28" i="6"/>
  <c r="BZ28" i="6"/>
  <c r="BX28" i="6"/>
  <c r="BW28" i="6"/>
  <c r="BU28" i="6"/>
  <c r="BT28" i="6"/>
  <c r="BS28" i="6"/>
  <c r="BR28" i="6"/>
  <c r="BQ28" i="6"/>
  <c r="BO28" i="6"/>
  <c r="BN28" i="6"/>
  <c r="BL28" i="6"/>
  <c r="BK28" i="6"/>
  <c r="BI28" i="6"/>
  <c r="BH28" i="6"/>
  <c r="BF28" i="6"/>
  <c r="BE28" i="6"/>
  <c r="BC28" i="6"/>
  <c r="BB28" i="6"/>
  <c r="AZ28" i="6"/>
  <c r="AY28" i="6"/>
  <c r="AW28" i="6"/>
  <c r="AV28" i="6"/>
  <c r="AT28" i="6"/>
  <c r="AS28" i="6"/>
  <c r="AQ28" i="6"/>
  <c r="AP28" i="6"/>
  <c r="AN28" i="6"/>
  <c r="AM28" i="6"/>
  <c r="AK28" i="6"/>
  <c r="AJ28" i="6"/>
  <c r="AH28" i="6"/>
  <c r="AG28" i="6"/>
  <c r="AE28" i="6"/>
  <c r="AD28" i="6"/>
  <c r="AB28" i="6"/>
  <c r="AA28" i="6"/>
  <c r="Y28" i="6"/>
  <c r="X28" i="6"/>
  <c r="W28" i="6"/>
  <c r="V28" i="6"/>
  <c r="U28" i="6"/>
  <c r="S28" i="6"/>
  <c r="R28" i="6"/>
  <c r="P28" i="6"/>
  <c r="Q28" i="6" s="1"/>
  <c r="M28" i="6"/>
  <c r="L28" i="6"/>
  <c r="J28" i="6"/>
  <c r="I28" i="6"/>
  <c r="G28" i="6"/>
  <c r="F28" i="6"/>
  <c r="D28" i="6"/>
  <c r="C28" i="6"/>
  <c r="CN27" i="6"/>
  <c r="CK27" i="6"/>
  <c r="CH27" i="6"/>
  <c r="CE27" i="6"/>
  <c r="CB27" i="6"/>
  <c r="BY27" i="6"/>
  <c r="BV27" i="6"/>
  <c r="BS27" i="6"/>
  <c r="BP27" i="6"/>
  <c r="BM27" i="6"/>
  <c r="BJ27" i="6"/>
  <c r="BG27" i="6"/>
  <c r="BD27" i="6"/>
  <c r="BA27" i="6"/>
  <c r="AX27" i="6"/>
  <c r="AU27" i="6"/>
  <c r="AR27" i="6"/>
  <c r="AO27" i="6"/>
  <c r="AL27" i="6"/>
  <c r="AF27" i="6"/>
  <c r="AC27" i="6"/>
  <c r="Z27" i="6"/>
  <c r="T27" i="6"/>
  <c r="N27" i="6"/>
  <c r="K27" i="6"/>
  <c r="H27" i="6"/>
  <c r="CN26" i="6"/>
  <c r="CK26" i="6"/>
  <c r="CH26" i="6"/>
  <c r="CE26" i="6"/>
  <c r="CB26" i="6"/>
  <c r="BY26" i="6"/>
  <c r="BV26" i="6"/>
  <c r="BP26" i="6"/>
  <c r="BM26" i="6"/>
  <c r="BJ26" i="6"/>
  <c r="BG26" i="6"/>
  <c r="BD26" i="6"/>
  <c r="BA26" i="6"/>
  <c r="AX26" i="6"/>
  <c r="AU26" i="6"/>
  <c r="AR26" i="6"/>
  <c r="AO26" i="6"/>
  <c r="AL26" i="6"/>
  <c r="AF26" i="6"/>
  <c r="AC26" i="6"/>
  <c r="Z26" i="6"/>
  <c r="T26" i="6"/>
  <c r="N26" i="6"/>
  <c r="K26" i="6"/>
  <c r="H26" i="6"/>
  <c r="CE25" i="6"/>
  <c r="CB25" i="6"/>
  <c r="BY25" i="6"/>
  <c r="BV25" i="6"/>
  <c r="BS25" i="6"/>
  <c r="BG25" i="6"/>
  <c r="BD25" i="6"/>
  <c r="BA25" i="6"/>
  <c r="AX25" i="6"/>
  <c r="AU25" i="6"/>
  <c r="AR25" i="6"/>
  <c r="AO25" i="6"/>
  <c r="AL25" i="6"/>
  <c r="AF25" i="6"/>
  <c r="AC25" i="6"/>
  <c r="Z25" i="6"/>
  <c r="T25" i="6"/>
  <c r="N25" i="6"/>
  <c r="K25" i="6"/>
  <c r="H25" i="6"/>
  <c r="CN24" i="6"/>
  <c r="CK24" i="6"/>
  <c r="CE24" i="6"/>
  <c r="BM24" i="6"/>
  <c r="BJ24" i="6"/>
  <c r="BG24" i="6"/>
  <c r="BD24" i="6"/>
  <c r="BA24" i="6"/>
  <c r="AX24" i="6"/>
  <c r="AU24" i="6"/>
  <c r="AR24" i="6"/>
  <c r="AO24" i="6"/>
  <c r="AL24" i="6"/>
  <c r="AF24" i="6"/>
  <c r="AC24" i="6"/>
  <c r="Z24" i="6"/>
  <c r="T24" i="6"/>
  <c r="N24" i="6"/>
  <c r="K24" i="6"/>
  <c r="H24" i="6"/>
  <c r="CP23" i="6"/>
  <c r="CO23" i="6"/>
  <c r="CM23" i="6"/>
  <c r="CL23" i="6"/>
  <c r="CJ23" i="6"/>
  <c r="CI23" i="6"/>
  <c r="CG23" i="6"/>
  <c r="CF23" i="6"/>
  <c r="CD23" i="6"/>
  <c r="CC23" i="6"/>
  <c r="CA23" i="6"/>
  <c r="BZ23" i="6"/>
  <c r="BX23" i="6"/>
  <c r="BW23" i="6"/>
  <c r="BU23" i="6"/>
  <c r="BT23" i="6"/>
  <c r="BR23" i="6"/>
  <c r="BQ23" i="6"/>
  <c r="BO23" i="6"/>
  <c r="BN23" i="6"/>
  <c r="BL23" i="6"/>
  <c r="BK23" i="6"/>
  <c r="BI23" i="6"/>
  <c r="BH23" i="6"/>
  <c r="BF23" i="6"/>
  <c r="BE23" i="6"/>
  <c r="BC23" i="6"/>
  <c r="BB23" i="6"/>
  <c r="AZ23" i="6"/>
  <c r="AY23" i="6"/>
  <c r="AW23" i="6"/>
  <c r="AV23" i="6"/>
  <c r="AT23" i="6"/>
  <c r="AS23" i="6"/>
  <c r="AQ23" i="6"/>
  <c r="AP23" i="6"/>
  <c r="AN23" i="6"/>
  <c r="AM23" i="6"/>
  <c r="AK23" i="6"/>
  <c r="AJ23" i="6"/>
  <c r="AH23" i="6"/>
  <c r="AG23" i="6"/>
  <c r="AE23" i="6"/>
  <c r="AD23" i="6"/>
  <c r="AB23" i="6"/>
  <c r="AA23" i="6"/>
  <c r="Y23" i="6"/>
  <c r="X23" i="6"/>
  <c r="W23" i="6"/>
  <c r="V23" i="6"/>
  <c r="U23" i="6"/>
  <c r="S23" i="6"/>
  <c r="R23" i="6"/>
  <c r="P23" i="6"/>
  <c r="Q23" i="6" s="1"/>
  <c r="M23" i="6"/>
  <c r="L23" i="6"/>
  <c r="J23" i="6"/>
  <c r="I23" i="6"/>
  <c r="G23" i="6"/>
  <c r="F23" i="6"/>
  <c r="D23" i="6"/>
  <c r="C23" i="6"/>
  <c r="CN22" i="6"/>
  <c r="CK22" i="6"/>
  <c r="CH22" i="6"/>
  <c r="CE22" i="6"/>
  <c r="CB22" i="6"/>
  <c r="BY22" i="6"/>
  <c r="BV22" i="6"/>
  <c r="BP22" i="6"/>
  <c r="BM22" i="6"/>
  <c r="BJ22" i="6"/>
  <c r="BG22" i="6"/>
  <c r="BD22" i="6"/>
  <c r="BA22" i="6"/>
  <c r="AX22" i="6"/>
  <c r="AU22" i="6"/>
  <c r="AR22" i="6"/>
  <c r="AO22" i="6"/>
  <c r="AL22" i="6"/>
  <c r="AI22" i="6"/>
  <c r="AF22" i="6"/>
  <c r="AC22" i="6"/>
  <c r="Z22" i="6"/>
  <c r="T22" i="6"/>
  <c r="N22" i="6"/>
  <c r="K22" i="6"/>
  <c r="CN21" i="6"/>
  <c r="CK21" i="6"/>
  <c r="CH21" i="6"/>
  <c r="CE21" i="6"/>
  <c r="CB21" i="6"/>
  <c r="BY21" i="6"/>
  <c r="BV21" i="6"/>
  <c r="BP21" i="6"/>
  <c r="BM21" i="6"/>
  <c r="BJ21" i="6"/>
  <c r="BG21" i="6"/>
  <c r="BD21" i="6"/>
  <c r="BA21" i="6"/>
  <c r="AX21" i="6"/>
  <c r="AU21" i="6"/>
  <c r="AR21" i="6"/>
  <c r="AO21" i="6"/>
  <c r="AL21" i="6"/>
  <c r="AI21" i="6"/>
  <c r="AF21" i="6"/>
  <c r="AC21" i="6"/>
  <c r="Z21" i="6"/>
  <c r="T21" i="6"/>
  <c r="N21" i="6"/>
  <c r="K21" i="6"/>
  <c r="CN20" i="6"/>
  <c r="CK20" i="6"/>
  <c r="CH20" i="6"/>
  <c r="CE20" i="6"/>
  <c r="CB20" i="6"/>
  <c r="BY20" i="6"/>
  <c r="BV20" i="6"/>
  <c r="BP20" i="6"/>
  <c r="BM20" i="6"/>
  <c r="BJ20" i="6"/>
  <c r="BG20" i="6"/>
  <c r="BD20" i="6"/>
  <c r="BA20" i="6"/>
  <c r="AX20" i="6"/>
  <c r="AU20" i="6"/>
  <c r="AR20" i="6"/>
  <c r="AO20" i="6"/>
  <c r="AL20" i="6"/>
  <c r="AI20" i="6"/>
  <c r="AF20" i="6"/>
  <c r="AC20" i="6"/>
  <c r="Z20" i="6"/>
  <c r="T20" i="6"/>
  <c r="N20" i="6"/>
  <c r="K20" i="6"/>
  <c r="CN19" i="6"/>
  <c r="CK19" i="6"/>
  <c r="CH19" i="6"/>
  <c r="CE19" i="6"/>
  <c r="CB19" i="6"/>
  <c r="BY19" i="6"/>
  <c r="BV19" i="6"/>
  <c r="BP19" i="6"/>
  <c r="BM19" i="6"/>
  <c r="BJ19" i="6"/>
  <c r="BG19" i="6"/>
  <c r="BD19" i="6"/>
  <c r="BA19" i="6"/>
  <c r="AX19" i="6"/>
  <c r="AU19" i="6"/>
  <c r="AR19" i="6"/>
  <c r="AO19" i="6"/>
  <c r="AL19" i="6"/>
  <c r="AI19" i="6"/>
  <c r="AF19" i="6"/>
  <c r="AC19" i="6"/>
  <c r="Z19" i="6"/>
  <c r="T19" i="6"/>
  <c r="N19" i="6"/>
  <c r="K19" i="6"/>
  <c r="CN18" i="6"/>
  <c r="CK18" i="6"/>
  <c r="CH18" i="6"/>
  <c r="CE18" i="6"/>
  <c r="CB18" i="6"/>
  <c r="BY18" i="6"/>
  <c r="BV18" i="6"/>
  <c r="BP18" i="6"/>
  <c r="BM18" i="6"/>
  <c r="BJ18" i="6"/>
  <c r="BG18" i="6"/>
  <c r="BD18" i="6"/>
  <c r="BA18" i="6"/>
  <c r="AX18" i="6"/>
  <c r="AU18" i="6"/>
  <c r="AR18" i="6"/>
  <c r="AO18" i="6"/>
  <c r="AL18" i="6"/>
  <c r="AI18" i="6"/>
  <c r="AF18" i="6"/>
  <c r="AC18" i="6"/>
  <c r="Z18" i="6"/>
  <c r="T18" i="6"/>
  <c r="N18" i="6"/>
  <c r="K18" i="6"/>
  <c r="CP17" i="6"/>
  <c r="CO17" i="6"/>
  <c r="CM17" i="6"/>
  <c r="CL17" i="6"/>
  <c r="CJ17" i="6"/>
  <c r="CI17" i="6"/>
  <c r="CG17" i="6"/>
  <c r="CF17" i="6"/>
  <c r="CD17" i="6"/>
  <c r="CC17" i="6"/>
  <c r="CA17" i="6"/>
  <c r="BZ17" i="6"/>
  <c r="BX17" i="6"/>
  <c r="BW17" i="6"/>
  <c r="BU17" i="6"/>
  <c r="BT17" i="6"/>
  <c r="BS17" i="6"/>
  <c r="BR17" i="6"/>
  <c r="BQ17" i="6"/>
  <c r="BO17" i="6"/>
  <c r="BN17" i="6"/>
  <c r="BL17" i="6"/>
  <c r="BK17" i="6"/>
  <c r="BI17" i="6"/>
  <c r="BH17" i="6"/>
  <c r="BF17" i="6"/>
  <c r="BE17" i="6"/>
  <c r="BC17" i="6"/>
  <c r="BB17" i="6"/>
  <c r="AZ17" i="6"/>
  <c r="AY17" i="6"/>
  <c r="AW17" i="6"/>
  <c r="AV17" i="6"/>
  <c r="AT17" i="6"/>
  <c r="AS17" i="6"/>
  <c r="AQ17" i="6"/>
  <c r="AP17" i="6"/>
  <c r="AN17" i="6"/>
  <c r="AM17" i="6"/>
  <c r="AK17" i="6"/>
  <c r="AJ17" i="6"/>
  <c r="AH17" i="6"/>
  <c r="AG17" i="6"/>
  <c r="AE17" i="6"/>
  <c r="AD17" i="6"/>
  <c r="AB17" i="6"/>
  <c r="AA17" i="6"/>
  <c r="Y17" i="6"/>
  <c r="X17" i="6"/>
  <c r="W17" i="6"/>
  <c r="V17" i="6"/>
  <c r="U17" i="6"/>
  <c r="S17" i="6"/>
  <c r="R17" i="6"/>
  <c r="P17" i="6"/>
  <c r="M17" i="6"/>
  <c r="L17" i="6"/>
  <c r="J17" i="6"/>
  <c r="I17" i="6"/>
  <c r="G17" i="6"/>
  <c r="F17" i="6"/>
  <c r="D17" i="6"/>
  <c r="C17" i="6"/>
  <c r="CN16" i="6"/>
  <c r="CK16" i="6"/>
  <c r="CH16" i="6"/>
  <c r="CE16" i="6"/>
  <c r="CB16" i="6"/>
  <c r="BY16" i="6"/>
  <c r="BV16" i="6"/>
  <c r="BS16" i="6"/>
  <c r="BP16" i="6"/>
  <c r="BM16" i="6"/>
  <c r="BJ16" i="6"/>
  <c r="BG16" i="6"/>
  <c r="BD16" i="6"/>
  <c r="BA16" i="6"/>
  <c r="AX16" i="6"/>
  <c r="AU16" i="6"/>
  <c r="AR16" i="6"/>
  <c r="AO16" i="6"/>
  <c r="AL16" i="6"/>
  <c r="AI16" i="6"/>
  <c r="AF16" i="6"/>
  <c r="AC16" i="6"/>
  <c r="Z16" i="6"/>
  <c r="T16" i="6"/>
  <c r="N16" i="6"/>
  <c r="K16" i="6"/>
  <c r="CN15" i="6"/>
  <c r="CK15" i="6"/>
  <c r="CH15" i="6"/>
  <c r="CE15" i="6"/>
  <c r="CB15" i="6"/>
  <c r="BY15" i="6"/>
  <c r="BV15" i="6"/>
  <c r="BS15" i="6"/>
  <c r="BP15" i="6"/>
  <c r="BM15" i="6"/>
  <c r="BJ15" i="6"/>
  <c r="BG15" i="6"/>
  <c r="BD15" i="6"/>
  <c r="BA15" i="6"/>
  <c r="AX15" i="6"/>
  <c r="AU15" i="6"/>
  <c r="AR15" i="6"/>
  <c r="AO15" i="6"/>
  <c r="AL15" i="6"/>
  <c r="AI15" i="6"/>
  <c r="AF15" i="6"/>
  <c r="AC15" i="6"/>
  <c r="Z15" i="6"/>
  <c r="T15" i="6"/>
  <c r="N15" i="6"/>
  <c r="K15" i="6"/>
  <c r="CN14" i="6"/>
  <c r="CK14" i="6"/>
  <c r="CH14" i="6"/>
  <c r="CE14" i="6"/>
  <c r="CB14" i="6"/>
  <c r="BY14" i="6"/>
  <c r="BV14" i="6"/>
  <c r="BS14" i="6"/>
  <c r="BP14" i="6"/>
  <c r="BM14" i="6"/>
  <c r="BJ14" i="6"/>
  <c r="BG14" i="6"/>
  <c r="BD14" i="6"/>
  <c r="BA14" i="6"/>
  <c r="AX14" i="6"/>
  <c r="AU14" i="6"/>
  <c r="AR14" i="6"/>
  <c r="AO14" i="6"/>
  <c r="AL14" i="6"/>
  <c r="AI14" i="6"/>
  <c r="AF14" i="6"/>
  <c r="AC14" i="6"/>
  <c r="Z14" i="6"/>
  <c r="T14" i="6"/>
  <c r="N14" i="6"/>
  <c r="CN13" i="6"/>
  <c r="CK13" i="6"/>
  <c r="CH13" i="6"/>
  <c r="CE13" i="6"/>
  <c r="CB13" i="6"/>
  <c r="BY13" i="6"/>
  <c r="BV13" i="6"/>
  <c r="BS13" i="6"/>
  <c r="BP13" i="6"/>
  <c r="BM13" i="6"/>
  <c r="BJ13" i="6"/>
  <c r="BG13" i="6"/>
  <c r="BD13" i="6"/>
  <c r="BA13" i="6"/>
  <c r="AX13" i="6"/>
  <c r="AU13" i="6"/>
  <c r="AR13" i="6"/>
  <c r="AO13" i="6"/>
  <c r="AL13" i="6"/>
  <c r="AI13" i="6"/>
  <c r="AF13" i="6"/>
  <c r="AC13" i="6"/>
  <c r="Z13" i="6"/>
  <c r="T13" i="6"/>
  <c r="N13" i="6"/>
  <c r="K13" i="6"/>
  <c r="CN12" i="6"/>
  <c r="CK12" i="6"/>
  <c r="CH12" i="6"/>
  <c r="CE12" i="6"/>
  <c r="CB12" i="6"/>
  <c r="BY12" i="6"/>
  <c r="BV12" i="6"/>
  <c r="BS12" i="6"/>
  <c r="BP12" i="6"/>
  <c r="BM12" i="6"/>
  <c r="BJ12" i="6"/>
  <c r="BG12" i="6"/>
  <c r="BD12" i="6"/>
  <c r="BA12" i="6"/>
  <c r="AX12" i="6"/>
  <c r="AU12" i="6"/>
  <c r="AR12" i="6"/>
  <c r="AO12" i="6"/>
  <c r="AL12" i="6"/>
  <c r="AI12" i="6"/>
  <c r="AF12" i="6"/>
  <c r="AC12" i="6"/>
  <c r="Z12" i="6"/>
  <c r="T12" i="6"/>
  <c r="N12" i="6"/>
  <c r="K12" i="6"/>
  <c r="AX48" i="6" l="1"/>
  <c r="AU48" i="6"/>
  <c r="H81" i="3"/>
  <c r="AC72" i="3"/>
  <c r="BD48" i="6"/>
  <c r="BG48" i="6"/>
  <c r="E48" i="6"/>
  <c r="BV48" i="6"/>
  <c r="K48" i="6"/>
  <c r="CB48" i="6"/>
  <c r="H48" i="6"/>
  <c r="N48" i="6"/>
  <c r="CE48" i="6"/>
  <c r="T48" i="6"/>
  <c r="CH48" i="6"/>
  <c r="Z48" i="6"/>
  <c r="CK48" i="6"/>
  <c r="AU60" i="6"/>
  <c r="AC48" i="6"/>
  <c r="CN48" i="6"/>
  <c r="BM48" i="6"/>
  <c r="AF48" i="6"/>
  <c r="AI48" i="6"/>
  <c r="AL48" i="6"/>
  <c r="BY48" i="6"/>
  <c r="AO48" i="6"/>
  <c r="BP48" i="6"/>
  <c r="AR48" i="6"/>
  <c r="Z72" i="3"/>
  <c r="AX60" i="6"/>
  <c r="BA60" i="6"/>
  <c r="BD60" i="6"/>
  <c r="BG60" i="6"/>
  <c r="AC17" i="6"/>
  <c r="BJ60" i="6"/>
  <c r="BM60" i="6"/>
  <c r="BP60" i="6"/>
  <c r="BV78" i="6"/>
  <c r="Z28" i="6"/>
  <c r="AF78" i="6"/>
  <c r="BY69" i="6"/>
  <c r="AU17" i="6"/>
  <c r="AC28" i="6"/>
  <c r="BG28" i="6"/>
  <c r="BG44" i="6"/>
  <c r="BM78" i="6"/>
  <c r="CN78" i="6"/>
  <c r="AL82" i="6"/>
  <c r="AX17" i="6"/>
  <c r="CE23" i="6"/>
  <c r="AF28" i="6"/>
  <c r="T39" i="6"/>
  <c r="BY39" i="6"/>
  <c r="AU78" i="6"/>
  <c r="AF17" i="6"/>
  <c r="BM35" i="6"/>
  <c r="AR44" i="6"/>
  <c r="E35" i="6"/>
  <c r="BV35" i="6"/>
  <c r="E78" i="6"/>
  <c r="E44" i="6"/>
  <c r="AR69" i="6"/>
  <c r="CE39" i="6"/>
  <c r="AL44" i="6"/>
  <c r="CB102" i="6"/>
  <c r="AX28" i="6"/>
  <c r="CB28" i="6"/>
  <c r="BV44" i="6"/>
  <c r="K23" i="6"/>
  <c r="AO78" i="6"/>
  <c r="CK35" i="6"/>
  <c r="AX102" i="6"/>
  <c r="BM69" i="6"/>
  <c r="BG39" i="6"/>
  <c r="BY44" i="6"/>
  <c r="AX44" i="6"/>
  <c r="AU23" i="6"/>
  <c r="BP82" i="6"/>
  <c r="BP78" i="6"/>
  <c r="AR102" i="6"/>
  <c r="BD69" i="6"/>
  <c r="BA17" i="6"/>
  <c r="CN44" i="6"/>
  <c r="AC35" i="6"/>
  <c r="BM44" i="6"/>
  <c r="AC69" i="6"/>
  <c r="Q102" i="6"/>
  <c r="BJ44" i="6"/>
  <c r="CH17" i="6"/>
  <c r="BJ35" i="6"/>
  <c r="N78" i="6"/>
  <c r="T102" i="6"/>
  <c r="CK17" i="6"/>
  <c r="AI35" i="6"/>
  <c r="CN35" i="6"/>
  <c r="AI69" i="6"/>
  <c r="CN69" i="6"/>
  <c r="AR78" i="6"/>
  <c r="CB82" i="6"/>
  <c r="CB17" i="6"/>
  <c r="O10" i="6"/>
  <c r="T78" i="6"/>
  <c r="CE102" i="6"/>
  <c r="BY28" i="6"/>
  <c r="K35" i="6"/>
  <c r="AO69" i="6"/>
  <c r="BA82" i="6"/>
  <c r="BD102" i="6"/>
  <c r="H35" i="6"/>
  <c r="BP23" i="6"/>
  <c r="BV17" i="6"/>
  <c r="N69" i="6"/>
  <c r="BD82" i="6"/>
  <c r="BP69" i="6"/>
  <c r="CN39" i="6"/>
  <c r="BA28" i="6"/>
  <c r="CB44" i="6"/>
  <c r="Z78" i="6"/>
  <c r="AF102" i="6"/>
  <c r="BP35" i="6"/>
  <c r="AF39" i="6"/>
  <c r="AU35" i="6"/>
  <c r="CN102" i="6"/>
  <c r="E23" i="6"/>
  <c r="AX69" i="6"/>
  <c r="BJ78" i="6"/>
  <c r="AL35" i="6"/>
  <c r="AX23" i="6"/>
  <c r="CB23" i="6"/>
  <c r="CB35" i="6"/>
  <c r="AU28" i="6"/>
  <c r="CK28" i="6"/>
  <c r="BA35" i="6"/>
  <c r="K82" i="6"/>
  <c r="CH82" i="6"/>
  <c r="CH23" i="6"/>
  <c r="CB39" i="6"/>
  <c r="BV82" i="6"/>
  <c r="BV39" i="6"/>
  <c r="BV23" i="6"/>
  <c r="BM39" i="6"/>
  <c r="BJ39" i="6"/>
  <c r="BG82" i="6"/>
  <c r="BD39" i="6"/>
  <c r="BA23" i="6"/>
  <c r="AX39" i="6"/>
  <c r="AU39" i="6"/>
  <c r="AR82" i="6"/>
  <c r="AR23" i="6"/>
  <c r="AO82" i="6"/>
  <c r="AI82" i="6"/>
  <c r="AC39" i="6"/>
  <c r="AC23" i="6"/>
  <c r="Z39" i="6"/>
  <c r="T35" i="6"/>
  <c r="T28" i="6"/>
  <c r="T17" i="6"/>
  <c r="Q82" i="6"/>
  <c r="Q69" i="6"/>
  <c r="N82" i="6"/>
  <c r="H82" i="6"/>
  <c r="H69" i="6"/>
  <c r="H44" i="6"/>
  <c r="E82" i="6"/>
  <c r="E69" i="6"/>
  <c r="E17" i="6"/>
  <c r="AU44" i="6"/>
  <c r="AL17" i="6"/>
  <c r="BY102" i="6"/>
  <c r="AX78" i="6"/>
  <c r="AU102" i="6"/>
  <c r="CE17" i="6"/>
  <c r="Z23" i="6"/>
  <c r="CH28" i="6"/>
  <c r="Q35" i="6"/>
  <c r="AR35" i="6"/>
  <c r="CK39" i="6"/>
  <c r="AU69" i="6"/>
  <c r="AX82" i="6"/>
  <c r="BY82" i="6"/>
  <c r="BG17" i="6"/>
  <c r="BD23" i="6"/>
  <c r="H39" i="6"/>
  <c r="AI39" i="6"/>
  <c r="N44" i="6"/>
  <c r="BA78" i="6"/>
  <c r="CB78" i="6"/>
  <c r="BD17" i="6"/>
  <c r="AO44" i="6"/>
  <c r="BM28" i="6"/>
  <c r="CN28" i="6"/>
  <c r="N39" i="6"/>
  <c r="AO39" i="6"/>
  <c r="T44" i="6"/>
  <c r="CE69" i="6"/>
  <c r="BG78" i="6"/>
  <c r="CH78" i="6"/>
  <c r="AC82" i="6"/>
  <c r="Z102" i="6"/>
  <c r="CH39" i="6"/>
  <c r="BP44" i="6"/>
  <c r="CE78" i="6"/>
  <c r="AI17" i="6"/>
  <c r="AI28" i="6"/>
  <c r="H23" i="6"/>
  <c r="BP28" i="6"/>
  <c r="N17" i="6"/>
  <c r="AO17" i="6"/>
  <c r="AL23" i="6"/>
  <c r="N28" i="6"/>
  <c r="AO28" i="6"/>
  <c r="BD35" i="6"/>
  <c r="CE35" i="6"/>
  <c r="BA44" i="6"/>
  <c r="AF69" i="6"/>
  <c r="BG69" i="6"/>
  <c r="CH69" i="6"/>
  <c r="H78" i="6"/>
  <c r="AI78" i="6"/>
  <c r="BJ82" i="6"/>
  <c r="CK82" i="6"/>
  <c r="BG102" i="6"/>
  <c r="CH102" i="6"/>
  <c r="Z69" i="6"/>
  <c r="CN17" i="6"/>
  <c r="AR39" i="6"/>
  <c r="CK23" i="6"/>
  <c r="Q17" i="6"/>
  <c r="AR17" i="6"/>
  <c r="AO23" i="6"/>
  <c r="AR28" i="6"/>
  <c r="BG35" i="6"/>
  <c r="CH35" i="6"/>
  <c r="Z44" i="6"/>
  <c r="BD44" i="6"/>
  <c r="BJ69" i="6"/>
  <c r="CK69" i="6"/>
  <c r="K78" i="6"/>
  <c r="AL78" i="6"/>
  <c r="BM82" i="6"/>
  <c r="CN82" i="6"/>
  <c r="H102" i="6"/>
  <c r="BJ102" i="6"/>
  <c r="CK102" i="6"/>
  <c r="AI102" i="6"/>
  <c r="BV102" i="6"/>
  <c r="T69" i="6"/>
  <c r="BY78" i="6"/>
  <c r="K39" i="6"/>
  <c r="H28" i="6"/>
  <c r="BP39" i="6"/>
  <c r="CB69" i="6"/>
  <c r="CE82" i="6"/>
  <c r="BA102" i="6"/>
  <c r="BM17" i="6"/>
  <c r="AI23" i="6"/>
  <c r="E39" i="6"/>
  <c r="AC102" i="6"/>
  <c r="N23" i="6"/>
  <c r="AF35" i="6"/>
  <c r="CE44" i="6"/>
  <c r="AL102" i="6"/>
  <c r="AU82" i="6"/>
  <c r="BG23" i="6"/>
  <c r="BJ28" i="6"/>
  <c r="H17" i="6"/>
  <c r="BY35" i="6"/>
  <c r="BA69" i="6"/>
  <c r="AC78" i="6"/>
  <c r="K17" i="6"/>
  <c r="Z17" i="6"/>
  <c r="CE28" i="6"/>
  <c r="AO35" i="6"/>
  <c r="K44" i="6"/>
  <c r="BJ17" i="6"/>
  <c r="AL39" i="6"/>
  <c r="Q44" i="6"/>
  <c r="AF23" i="6"/>
  <c r="CN23" i="6"/>
  <c r="K28" i="6"/>
  <c r="BP17" i="6"/>
  <c r="Q39" i="6"/>
  <c r="CK78" i="6"/>
  <c r="BA39" i="6"/>
  <c r="AF44" i="6"/>
  <c r="CH44" i="6"/>
  <c r="K69" i="6"/>
  <c r="AL69" i="6"/>
  <c r="H97" i="6"/>
  <c r="CS97" i="6"/>
  <c r="K102" i="6"/>
  <c r="BM102" i="6"/>
  <c r="T82" i="6"/>
  <c r="Z82" i="6"/>
  <c r="AL28" i="6"/>
  <c r="BP102" i="6"/>
  <c r="BD28" i="6"/>
  <c r="N35" i="6"/>
  <c r="BD78" i="6"/>
  <c r="AX35" i="6"/>
  <c r="BJ23" i="6"/>
  <c r="BM23" i="6"/>
  <c r="Z35" i="6"/>
  <c r="AF82" i="6"/>
  <c r="BS23" i="6"/>
  <c r="BY17" i="6"/>
  <c r="T23" i="6"/>
  <c r="BY23" i="6"/>
  <c r="E28" i="6"/>
  <c r="BV28" i="6"/>
  <c r="AI44" i="6"/>
  <c r="CK44" i="6"/>
  <c r="BV69" i="6"/>
  <c r="Q78" i="6"/>
  <c r="N102" i="6"/>
  <c r="AO102" i="6"/>
  <c r="E102" i="6"/>
  <c r="AF90" i="15"/>
  <c r="AF89" i="15"/>
  <c r="AF88" i="15"/>
  <c r="AF87" i="15"/>
  <c r="AF86" i="15"/>
  <c r="AF85" i="15"/>
  <c r="AF84" i="15"/>
  <c r="AF83" i="15"/>
  <c r="AH82" i="15"/>
  <c r="AG82" i="15"/>
  <c r="AE82" i="15"/>
  <c r="AD82" i="15"/>
  <c r="AF80" i="15"/>
  <c r="AF79" i="15"/>
  <c r="AH78" i="15"/>
  <c r="AG78" i="15"/>
  <c r="AE78" i="15"/>
  <c r="AD78" i="15"/>
  <c r="AF77" i="15"/>
  <c r="AF76" i="15"/>
  <c r="AF75" i="15"/>
  <c r="AF74" i="15"/>
  <c r="AF73" i="15"/>
  <c r="AF71" i="15"/>
  <c r="AF70" i="15"/>
  <c r="AH69" i="15"/>
  <c r="AG69" i="15"/>
  <c r="AE69" i="15"/>
  <c r="AD69" i="15"/>
  <c r="AF68" i="15"/>
  <c r="AF67" i="15"/>
  <c r="AH66" i="15"/>
  <c r="AG66" i="15"/>
  <c r="AE66" i="15"/>
  <c r="AD66" i="15"/>
  <c r="AF62" i="15"/>
  <c r="AF61" i="15"/>
  <c r="AH60" i="15"/>
  <c r="AG60" i="15"/>
  <c r="AE60" i="15"/>
  <c r="AD60" i="15"/>
  <c r="AF57" i="15"/>
  <c r="AF56" i="15"/>
  <c r="AF55" i="15"/>
  <c r="AF54" i="15"/>
  <c r="AF53" i="15"/>
  <c r="AF52" i="15"/>
  <c r="AF51" i="15"/>
  <c r="AF50" i="15"/>
  <c r="AF49" i="15"/>
  <c r="Y82" i="15"/>
  <c r="X82" i="15"/>
  <c r="Y78" i="15"/>
  <c r="X78" i="15"/>
  <c r="T95" i="15"/>
  <c r="Q95" i="15"/>
  <c r="N95" i="15"/>
  <c r="K95" i="15"/>
  <c r="H95" i="15"/>
  <c r="E95" i="15"/>
  <c r="T94" i="15"/>
  <c r="Q94" i="15"/>
  <c r="N94" i="15"/>
  <c r="K94" i="15"/>
  <c r="H94" i="15"/>
  <c r="E94" i="15"/>
  <c r="T93" i="15"/>
  <c r="Q93" i="15"/>
  <c r="N93" i="15"/>
  <c r="K93" i="15"/>
  <c r="H93" i="15"/>
  <c r="E93" i="15"/>
  <c r="T92" i="15"/>
  <c r="Q92" i="15"/>
  <c r="N92" i="15"/>
  <c r="K92" i="15"/>
  <c r="H92" i="15"/>
  <c r="E92" i="15"/>
  <c r="S91" i="15"/>
  <c r="R91" i="15"/>
  <c r="P91" i="15"/>
  <c r="O91" i="15"/>
  <c r="M91" i="15"/>
  <c r="L91" i="15"/>
  <c r="J91" i="15"/>
  <c r="I91" i="15"/>
  <c r="G91" i="15"/>
  <c r="F91" i="15"/>
  <c r="D91" i="15"/>
  <c r="C91" i="15"/>
  <c r="T90" i="15"/>
  <c r="Q90" i="15"/>
  <c r="N90" i="15"/>
  <c r="K90" i="15"/>
  <c r="H90" i="15"/>
  <c r="E90" i="15"/>
  <c r="T89" i="15"/>
  <c r="Q89" i="15"/>
  <c r="N89" i="15"/>
  <c r="K89" i="15"/>
  <c r="H89" i="15"/>
  <c r="E89" i="15"/>
  <c r="T88" i="15"/>
  <c r="Q88" i="15"/>
  <c r="N88" i="15"/>
  <c r="K88" i="15"/>
  <c r="H88" i="15"/>
  <c r="E88" i="15"/>
  <c r="T87" i="15"/>
  <c r="Q87" i="15"/>
  <c r="N87" i="15"/>
  <c r="K87" i="15"/>
  <c r="H87" i="15"/>
  <c r="E87" i="15"/>
  <c r="T86" i="15"/>
  <c r="Q86" i="15"/>
  <c r="N86" i="15"/>
  <c r="K86" i="15"/>
  <c r="H86" i="15"/>
  <c r="E86" i="15"/>
  <c r="T85" i="15"/>
  <c r="Q85" i="15"/>
  <c r="N85" i="15"/>
  <c r="K85" i="15"/>
  <c r="H85" i="15"/>
  <c r="E85" i="15"/>
  <c r="T84" i="15"/>
  <c r="Q84" i="15"/>
  <c r="N84" i="15"/>
  <c r="K84" i="15"/>
  <c r="H84" i="15"/>
  <c r="E84" i="15"/>
  <c r="T83" i="15"/>
  <c r="Q83" i="15"/>
  <c r="N83" i="15"/>
  <c r="K83" i="15"/>
  <c r="H83" i="15"/>
  <c r="E83" i="15"/>
  <c r="S82" i="15"/>
  <c r="R82" i="15"/>
  <c r="P82" i="15"/>
  <c r="O82" i="15"/>
  <c r="M82" i="15"/>
  <c r="L82" i="15"/>
  <c r="J82" i="15"/>
  <c r="I82" i="15"/>
  <c r="G82" i="15"/>
  <c r="F82" i="15"/>
  <c r="D82" i="15"/>
  <c r="C82" i="15"/>
  <c r="T80" i="15"/>
  <c r="Q80" i="15"/>
  <c r="N80" i="15"/>
  <c r="K80" i="15"/>
  <c r="H80" i="15"/>
  <c r="E80" i="15"/>
  <c r="T79" i="15"/>
  <c r="Q79" i="15"/>
  <c r="N79" i="15"/>
  <c r="K79" i="15"/>
  <c r="H79" i="15"/>
  <c r="E79" i="15"/>
  <c r="S78" i="15"/>
  <c r="R78" i="15"/>
  <c r="P78" i="15"/>
  <c r="O78" i="15"/>
  <c r="M78" i="15"/>
  <c r="L78" i="15"/>
  <c r="J78" i="15"/>
  <c r="I78" i="15"/>
  <c r="G78" i="15"/>
  <c r="F78" i="15"/>
  <c r="D78" i="15"/>
  <c r="C78" i="15"/>
  <c r="T77" i="15"/>
  <c r="Q77" i="15"/>
  <c r="N77" i="15"/>
  <c r="K77" i="15"/>
  <c r="H77" i="15"/>
  <c r="E77" i="15"/>
  <c r="T76" i="15"/>
  <c r="Q76" i="15"/>
  <c r="N76" i="15"/>
  <c r="K76" i="15"/>
  <c r="H76" i="15"/>
  <c r="E76" i="15"/>
  <c r="T75" i="15"/>
  <c r="Q75" i="15"/>
  <c r="N75" i="15"/>
  <c r="K75" i="15"/>
  <c r="H75" i="15"/>
  <c r="E75" i="15"/>
  <c r="T74" i="15"/>
  <c r="Q74" i="15"/>
  <c r="N74" i="15"/>
  <c r="K74" i="15"/>
  <c r="H74" i="15"/>
  <c r="E74" i="15"/>
  <c r="T73" i="15"/>
  <c r="Q73" i="15"/>
  <c r="N73" i="15"/>
  <c r="K73" i="15"/>
  <c r="H73" i="15"/>
  <c r="E73" i="15"/>
  <c r="T71" i="15"/>
  <c r="Q71" i="15"/>
  <c r="N71" i="15"/>
  <c r="K71" i="15"/>
  <c r="H71" i="15"/>
  <c r="E71" i="15"/>
  <c r="T70" i="15"/>
  <c r="Q70" i="15"/>
  <c r="N70" i="15"/>
  <c r="K70" i="15"/>
  <c r="H70" i="15"/>
  <c r="E70" i="15"/>
  <c r="S69" i="15"/>
  <c r="R69" i="15"/>
  <c r="P69" i="15"/>
  <c r="O69" i="15"/>
  <c r="M69" i="15"/>
  <c r="L69" i="15"/>
  <c r="J69" i="15"/>
  <c r="I69" i="15"/>
  <c r="G69" i="15"/>
  <c r="F69" i="15"/>
  <c r="D69" i="15"/>
  <c r="C69" i="15"/>
  <c r="T68" i="15"/>
  <c r="Q68" i="15"/>
  <c r="N68" i="15"/>
  <c r="K68" i="15"/>
  <c r="H68" i="15"/>
  <c r="E68" i="15"/>
  <c r="T67" i="15"/>
  <c r="Q67" i="15"/>
  <c r="N67" i="15"/>
  <c r="K67" i="15"/>
  <c r="H67" i="15"/>
  <c r="E67" i="15"/>
  <c r="S66" i="15"/>
  <c r="R66" i="15"/>
  <c r="P66" i="15"/>
  <c r="O66" i="15"/>
  <c r="M66" i="15"/>
  <c r="L66" i="15"/>
  <c r="J66" i="15"/>
  <c r="I66" i="15"/>
  <c r="G66" i="15"/>
  <c r="F66" i="15"/>
  <c r="D66" i="15"/>
  <c r="C66" i="15"/>
  <c r="T62" i="15"/>
  <c r="Q62" i="15"/>
  <c r="N62" i="15"/>
  <c r="K62" i="15"/>
  <c r="H62" i="15"/>
  <c r="E62" i="15"/>
  <c r="T61" i="15"/>
  <c r="Q61" i="15"/>
  <c r="Q60" i="15" s="1"/>
  <c r="N61" i="15"/>
  <c r="N60" i="15" s="1"/>
  <c r="K61" i="15"/>
  <c r="H61" i="15"/>
  <c r="E61" i="15"/>
  <c r="T57" i="15"/>
  <c r="Q57" i="15"/>
  <c r="N57" i="15"/>
  <c r="K57" i="15"/>
  <c r="H57" i="15"/>
  <c r="E57" i="15"/>
  <c r="T56" i="15"/>
  <c r="Q56" i="15"/>
  <c r="N56" i="15"/>
  <c r="K56" i="15"/>
  <c r="H56" i="15"/>
  <c r="E56" i="15"/>
  <c r="T55" i="15"/>
  <c r="Q55" i="15"/>
  <c r="N55" i="15"/>
  <c r="K55" i="15"/>
  <c r="H55" i="15"/>
  <c r="E55" i="15"/>
  <c r="T54" i="15"/>
  <c r="Q54" i="15"/>
  <c r="N54" i="15"/>
  <c r="K54" i="15"/>
  <c r="H54" i="15"/>
  <c r="E54" i="15"/>
  <c r="T53" i="15"/>
  <c r="Q53" i="15"/>
  <c r="N53" i="15"/>
  <c r="K53" i="15"/>
  <c r="H53" i="15"/>
  <c r="E53" i="15"/>
  <c r="T52" i="15"/>
  <c r="Q52" i="15"/>
  <c r="N52" i="15"/>
  <c r="K52" i="15"/>
  <c r="H52" i="15"/>
  <c r="E52" i="15"/>
  <c r="T51" i="15"/>
  <c r="Q51" i="15"/>
  <c r="N51" i="15"/>
  <c r="K51" i="15"/>
  <c r="H51" i="15"/>
  <c r="E51" i="15"/>
  <c r="T50" i="15"/>
  <c r="Q50" i="15"/>
  <c r="N50" i="15"/>
  <c r="K50" i="15"/>
  <c r="H50" i="15"/>
  <c r="E50" i="15"/>
  <c r="T49" i="15"/>
  <c r="Q49" i="15"/>
  <c r="N49" i="15"/>
  <c r="K49" i="15"/>
  <c r="H49" i="15"/>
  <c r="E49" i="15"/>
  <c r="T47" i="15"/>
  <c r="Q47" i="15"/>
  <c r="N47" i="15"/>
  <c r="K47" i="15"/>
  <c r="H47" i="15"/>
  <c r="E47" i="15"/>
  <c r="T46" i="15"/>
  <c r="Q46" i="15"/>
  <c r="N46" i="15"/>
  <c r="K46" i="15"/>
  <c r="H46" i="15"/>
  <c r="E46" i="15"/>
  <c r="W46" i="15" s="1"/>
  <c r="T45" i="15"/>
  <c r="Q45" i="15"/>
  <c r="N45" i="15"/>
  <c r="K45" i="15"/>
  <c r="H45" i="15"/>
  <c r="E45" i="15"/>
  <c r="S44" i="15"/>
  <c r="R44" i="15"/>
  <c r="P44" i="15"/>
  <c r="O44" i="15"/>
  <c r="M44" i="15"/>
  <c r="L44" i="15"/>
  <c r="J44" i="15"/>
  <c r="I44" i="15"/>
  <c r="G44" i="15"/>
  <c r="F44" i="15"/>
  <c r="D44" i="15"/>
  <c r="C44" i="15"/>
  <c r="T43" i="15"/>
  <c r="Q43" i="15"/>
  <c r="N43" i="15"/>
  <c r="K43" i="15"/>
  <c r="H43" i="15"/>
  <c r="E43" i="15"/>
  <c r="T42" i="15"/>
  <c r="Q42" i="15"/>
  <c r="N42" i="15"/>
  <c r="K42" i="15"/>
  <c r="H42" i="15"/>
  <c r="E42" i="15"/>
  <c r="W42" i="15" s="1"/>
  <c r="T41" i="15"/>
  <c r="Q41" i="15"/>
  <c r="N41" i="15"/>
  <c r="K41" i="15"/>
  <c r="H41" i="15"/>
  <c r="E41" i="15"/>
  <c r="T40" i="15"/>
  <c r="Q40" i="15"/>
  <c r="N40" i="15"/>
  <c r="K40" i="15"/>
  <c r="H40" i="15"/>
  <c r="E40" i="15"/>
  <c r="S39" i="15"/>
  <c r="R39" i="15"/>
  <c r="P39" i="15"/>
  <c r="O39" i="15"/>
  <c r="M39" i="15"/>
  <c r="L39" i="15"/>
  <c r="J39" i="15"/>
  <c r="I39" i="15"/>
  <c r="G39" i="15"/>
  <c r="F39" i="15"/>
  <c r="D39" i="15"/>
  <c r="C39" i="15"/>
  <c r="T38" i="15"/>
  <c r="Q38" i="15"/>
  <c r="N38" i="15"/>
  <c r="K38" i="15"/>
  <c r="H38" i="15"/>
  <c r="E38" i="15"/>
  <c r="W38" i="15" s="1"/>
  <c r="T37" i="15"/>
  <c r="Q37" i="15"/>
  <c r="N37" i="15"/>
  <c r="K37" i="15"/>
  <c r="H37" i="15"/>
  <c r="E37" i="15"/>
  <c r="T36" i="15"/>
  <c r="Q36" i="15"/>
  <c r="N36" i="15"/>
  <c r="K36" i="15"/>
  <c r="H36" i="15"/>
  <c r="E36" i="15"/>
  <c r="S35" i="15"/>
  <c r="R35" i="15"/>
  <c r="P35" i="15"/>
  <c r="O35" i="15"/>
  <c r="M35" i="15"/>
  <c r="L35" i="15"/>
  <c r="J35" i="15"/>
  <c r="I35" i="15"/>
  <c r="G35" i="15"/>
  <c r="F35" i="15"/>
  <c r="D35" i="15"/>
  <c r="C35" i="15"/>
  <c r="T34" i="15"/>
  <c r="Q34" i="15"/>
  <c r="N34" i="15"/>
  <c r="K34" i="15"/>
  <c r="W34" i="15" s="1"/>
  <c r="T33" i="15"/>
  <c r="Q33" i="15"/>
  <c r="N33" i="15"/>
  <c r="K33" i="15"/>
  <c r="W33" i="15" s="1"/>
  <c r="T32" i="15"/>
  <c r="Q32" i="15"/>
  <c r="N32" i="15"/>
  <c r="K32" i="15"/>
  <c r="T31" i="15"/>
  <c r="Q31" i="15"/>
  <c r="N31" i="15"/>
  <c r="K31" i="15"/>
  <c r="W31" i="15" s="1"/>
  <c r="T30" i="15"/>
  <c r="Q30" i="15"/>
  <c r="N30" i="15"/>
  <c r="K30" i="15"/>
  <c r="T29" i="15"/>
  <c r="Q29" i="15"/>
  <c r="N29" i="15"/>
  <c r="K29" i="15"/>
  <c r="E29" i="15"/>
  <c r="S28" i="15"/>
  <c r="R28" i="15"/>
  <c r="P28" i="15"/>
  <c r="O28" i="15"/>
  <c r="M28" i="15"/>
  <c r="L28" i="15"/>
  <c r="J28" i="15"/>
  <c r="I28" i="15"/>
  <c r="G28" i="15"/>
  <c r="F28" i="15"/>
  <c r="D28" i="15"/>
  <c r="C28" i="15"/>
  <c r="T27" i="15"/>
  <c r="Q27" i="15"/>
  <c r="N27" i="15"/>
  <c r="K27" i="15"/>
  <c r="E27" i="15"/>
  <c r="T26" i="15"/>
  <c r="Q26" i="15"/>
  <c r="N26" i="15"/>
  <c r="K26" i="15"/>
  <c r="E26" i="15"/>
  <c r="W26" i="15" s="1"/>
  <c r="T25" i="15"/>
  <c r="Q25" i="15"/>
  <c r="N25" i="15"/>
  <c r="K25" i="15"/>
  <c r="E25" i="15"/>
  <c r="T24" i="15"/>
  <c r="Q24" i="15"/>
  <c r="N24" i="15"/>
  <c r="K24" i="15"/>
  <c r="E24" i="15"/>
  <c r="S23" i="15"/>
  <c r="R23" i="15"/>
  <c r="P23" i="15"/>
  <c r="O23" i="15"/>
  <c r="M23" i="15"/>
  <c r="L23" i="15"/>
  <c r="J23" i="15"/>
  <c r="I23" i="15"/>
  <c r="G23" i="15"/>
  <c r="F23" i="15"/>
  <c r="D23" i="15"/>
  <c r="C23" i="15"/>
  <c r="T22" i="15"/>
  <c r="Q22" i="15"/>
  <c r="N22" i="15"/>
  <c r="K22" i="15"/>
  <c r="W22" i="15" s="1"/>
  <c r="T21" i="15"/>
  <c r="Q21" i="15"/>
  <c r="N21" i="15"/>
  <c r="K21" i="15"/>
  <c r="W21" i="15" s="1"/>
  <c r="T20" i="15"/>
  <c r="Q20" i="15"/>
  <c r="N20" i="15"/>
  <c r="K20" i="15"/>
  <c r="T19" i="15"/>
  <c r="Q19" i="15"/>
  <c r="N19" i="15"/>
  <c r="K19" i="15"/>
  <c r="W19" i="15" s="1"/>
  <c r="T18" i="15"/>
  <c r="Q18" i="15"/>
  <c r="N18" i="15"/>
  <c r="K18" i="15"/>
  <c r="S17" i="15"/>
  <c r="R17" i="15"/>
  <c r="P17" i="15"/>
  <c r="O17" i="15"/>
  <c r="M17" i="15"/>
  <c r="L17" i="15"/>
  <c r="J17" i="15"/>
  <c r="I17" i="15"/>
  <c r="G17" i="15"/>
  <c r="F17" i="15"/>
  <c r="D17" i="15"/>
  <c r="C17" i="15"/>
  <c r="T16" i="15"/>
  <c r="Q16" i="15"/>
  <c r="N16" i="15"/>
  <c r="K16" i="15"/>
  <c r="W16" i="15" s="1"/>
  <c r="T15" i="15"/>
  <c r="Q15" i="15"/>
  <c r="N15" i="15"/>
  <c r="K15" i="15"/>
  <c r="W15" i="15" s="1"/>
  <c r="T14" i="15"/>
  <c r="Q14" i="15"/>
  <c r="N14" i="15"/>
  <c r="K14" i="15"/>
  <c r="W14" i="15" s="1"/>
  <c r="T13" i="15"/>
  <c r="Q13" i="15"/>
  <c r="N13" i="15"/>
  <c r="K13" i="15"/>
  <c r="W13" i="15" s="1"/>
  <c r="T12" i="15"/>
  <c r="Q12" i="15"/>
  <c r="N12" i="15"/>
  <c r="K12" i="15"/>
  <c r="AF89" i="16"/>
  <c r="AF88" i="16"/>
  <c r="AF87" i="16"/>
  <c r="AF86" i="16"/>
  <c r="AF85" i="16"/>
  <c r="AF84" i="16"/>
  <c r="AF83" i="16"/>
  <c r="AH82" i="16"/>
  <c r="AG82" i="16"/>
  <c r="AE82" i="16"/>
  <c r="AD82" i="16"/>
  <c r="AF80" i="16"/>
  <c r="AF79" i="16"/>
  <c r="AH78" i="16"/>
  <c r="AG78" i="16"/>
  <c r="AE78" i="16"/>
  <c r="AD78" i="16"/>
  <c r="AF77" i="16"/>
  <c r="AF76" i="16"/>
  <c r="AF75" i="16"/>
  <c r="AF74" i="16"/>
  <c r="AF73" i="16"/>
  <c r="AF71" i="16"/>
  <c r="AF70" i="16"/>
  <c r="AH69" i="16"/>
  <c r="AG69" i="16"/>
  <c r="AE69" i="16"/>
  <c r="AD69" i="16"/>
  <c r="AF68" i="16"/>
  <c r="AF67" i="16"/>
  <c r="AH66" i="16"/>
  <c r="AG66" i="16"/>
  <c r="AE66" i="16"/>
  <c r="AD66" i="16"/>
  <c r="AF62" i="16"/>
  <c r="AF61" i="16"/>
  <c r="AF60" i="16" s="1"/>
  <c r="AF57" i="16"/>
  <c r="AF56" i="16"/>
  <c r="AF55" i="16"/>
  <c r="AF54" i="16"/>
  <c r="AF53" i="16"/>
  <c r="AF52" i="16"/>
  <c r="AF51" i="16"/>
  <c r="AF50" i="16"/>
  <c r="AF49" i="16"/>
  <c r="Y82" i="16"/>
  <c r="X82" i="16"/>
  <c r="Y78" i="16"/>
  <c r="X78" i="16"/>
  <c r="T96" i="16"/>
  <c r="Q96" i="16"/>
  <c r="N96" i="16"/>
  <c r="K96" i="16"/>
  <c r="H96" i="16"/>
  <c r="E96" i="16"/>
  <c r="T95" i="16"/>
  <c r="Q95" i="16"/>
  <c r="N95" i="16"/>
  <c r="K95" i="16"/>
  <c r="H95" i="16"/>
  <c r="E95" i="16"/>
  <c r="T94" i="16"/>
  <c r="Q94" i="16"/>
  <c r="N94" i="16"/>
  <c r="K94" i="16"/>
  <c r="H94" i="16"/>
  <c r="E94" i="16"/>
  <c r="T93" i="16"/>
  <c r="Q93" i="16"/>
  <c r="N93" i="16"/>
  <c r="K93" i="16"/>
  <c r="H93" i="16"/>
  <c r="E93" i="16"/>
  <c r="T92" i="16"/>
  <c r="Q92" i="16"/>
  <c r="N92" i="16"/>
  <c r="K92" i="16"/>
  <c r="H92" i="16"/>
  <c r="E92" i="16"/>
  <c r="S91" i="16"/>
  <c r="R91" i="16"/>
  <c r="P91" i="16"/>
  <c r="O91" i="16"/>
  <c r="M91" i="16"/>
  <c r="L91" i="16"/>
  <c r="J91" i="16"/>
  <c r="I91" i="16"/>
  <c r="G91" i="16"/>
  <c r="F91" i="16"/>
  <c r="D91" i="16"/>
  <c r="C91" i="16"/>
  <c r="T90" i="16"/>
  <c r="Q90" i="16"/>
  <c r="N90" i="16"/>
  <c r="K90" i="16"/>
  <c r="H90" i="16"/>
  <c r="E90" i="16"/>
  <c r="T89" i="16"/>
  <c r="Q89" i="16"/>
  <c r="N89" i="16"/>
  <c r="K89" i="16"/>
  <c r="H89" i="16"/>
  <c r="E89" i="16"/>
  <c r="T88" i="16"/>
  <c r="Q88" i="16"/>
  <c r="N88" i="16"/>
  <c r="K88" i="16"/>
  <c r="H88" i="16"/>
  <c r="E88" i="16"/>
  <c r="T87" i="16"/>
  <c r="Q87" i="16"/>
  <c r="N87" i="16"/>
  <c r="K87" i="16"/>
  <c r="H87" i="16"/>
  <c r="E87" i="16"/>
  <c r="T86" i="16"/>
  <c r="Q86" i="16"/>
  <c r="N86" i="16"/>
  <c r="K86" i="16"/>
  <c r="H86" i="16"/>
  <c r="E86" i="16"/>
  <c r="T85" i="16"/>
  <c r="Q85" i="16"/>
  <c r="N85" i="16"/>
  <c r="K85" i="16"/>
  <c r="H85" i="16"/>
  <c r="E85" i="16"/>
  <c r="T84" i="16"/>
  <c r="Q84" i="16"/>
  <c r="N84" i="16"/>
  <c r="K84" i="16"/>
  <c r="H84" i="16"/>
  <c r="E84" i="16"/>
  <c r="T83" i="16"/>
  <c r="Q83" i="16"/>
  <c r="N83" i="16"/>
  <c r="K83" i="16"/>
  <c r="H83" i="16"/>
  <c r="E83" i="16"/>
  <c r="S82" i="16"/>
  <c r="R82" i="16"/>
  <c r="P82" i="16"/>
  <c r="O82" i="16"/>
  <c r="M82" i="16"/>
  <c r="L82" i="16"/>
  <c r="J82" i="16"/>
  <c r="I82" i="16"/>
  <c r="G82" i="16"/>
  <c r="F82" i="16"/>
  <c r="D82" i="16"/>
  <c r="C82" i="16"/>
  <c r="T80" i="16"/>
  <c r="Q80" i="16"/>
  <c r="N80" i="16"/>
  <c r="K80" i="16"/>
  <c r="H80" i="16"/>
  <c r="E80" i="16"/>
  <c r="T79" i="16"/>
  <c r="Q79" i="16"/>
  <c r="N79" i="16"/>
  <c r="K79" i="16"/>
  <c r="H79" i="16"/>
  <c r="E79" i="16"/>
  <c r="S78" i="16"/>
  <c r="R78" i="16"/>
  <c r="P78" i="16"/>
  <c r="O78" i="16"/>
  <c r="M78" i="16"/>
  <c r="L78" i="16"/>
  <c r="J78" i="16"/>
  <c r="I78" i="16"/>
  <c r="G78" i="16"/>
  <c r="F78" i="16"/>
  <c r="D78" i="16"/>
  <c r="C78" i="16"/>
  <c r="T77" i="16"/>
  <c r="Q77" i="16"/>
  <c r="N77" i="16"/>
  <c r="K77" i="16"/>
  <c r="H77" i="16"/>
  <c r="E77" i="16"/>
  <c r="T76" i="16"/>
  <c r="Q76" i="16"/>
  <c r="N76" i="16"/>
  <c r="K76" i="16"/>
  <c r="H76" i="16"/>
  <c r="E76" i="16"/>
  <c r="T75" i="16"/>
  <c r="Q75" i="16"/>
  <c r="N75" i="16"/>
  <c r="K75" i="16"/>
  <c r="H75" i="16"/>
  <c r="E75" i="16"/>
  <c r="T74" i="16"/>
  <c r="Q74" i="16"/>
  <c r="N74" i="16"/>
  <c r="K74" i="16"/>
  <c r="H74" i="16"/>
  <c r="E74" i="16"/>
  <c r="T73" i="16"/>
  <c r="Q73" i="16"/>
  <c r="N73" i="16"/>
  <c r="K73" i="16"/>
  <c r="H73" i="16"/>
  <c r="E73" i="16"/>
  <c r="T71" i="16"/>
  <c r="Q71" i="16"/>
  <c r="N71" i="16"/>
  <c r="K71" i="16"/>
  <c r="H71" i="16"/>
  <c r="E71" i="16"/>
  <c r="T70" i="16"/>
  <c r="Q70" i="16"/>
  <c r="N70" i="16"/>
  <c r="K70" i="16"/>
  <c r="H70" i="16"/>
  <c r="E70" i="16"/>
  <c r="S69" i="16"/>
  <c r="R69" i="16"/>
  <c r="P69" i="16"/>
  <c r="O69" i="16"/>
  <c r="M69" i="16"/>
  <c r="L69" i="16"/>
  <c r="J69" i="16"/>
  <c r="I69" i="16"/>
  <c r="G69" i="16"/>
  <c r="F69" i="16"/>
  <c r="D69" i="16"/>
  <c r="C69" i="16"/>
  <c r="T68" i="16"/>
  <c r="Q68" i="16"/>
  <c r="N68" i="16"/>
  <c r="K68" i="16"/>
  <c r="H68" i="16"/>
  <c r="E68" i="16"/>
  <c r="T67" i="16"/>
  <c r="Q67" i="16"/>
  <c r="N67" i="16"/>
  <c r="K67" i="16"/>
  <c r="H67" i="16"/>
  <c r="E67" i="16"/>
  <c r="S66" i="16"/>
  <c r="R66" i="16"/>
  <c r="P66" i="16"/>
  <c r="O66" i="16"/>
  <c r="M66" i="16"/>
  <c r="L66" i="16"/>
  <c r="J66" i="16"/>
  <c r="I66" i="16"/>
  <c r="G66" i="16"/>
  <c r="F66" i="16"/>
  <c r="D66" i="16"/>
  <c r="C66" i="16"/>
  <c r="T62" i="16"/>
  <c r="Q62" i="16"/>
  <c r="N62" i="16"/>
  <c r="K62" i="16"/>
  <c r="H62" i="16"/>
  <c r="E62" i="16"/>
  <c r="T61" i="16"/>
  <c r="T60" i="16" s="1"/>
  <c r="Q61" i="16"/>
  <c r="N61" i="16"/>
  <c r="K61" i="16"/>
  <c r="K60" i="16" s="1"/>
  <c r="H61" i="16"/>
  <c r="E61" i="16"/>
  <c r="T57" i="16"/>
  <c r="Q57" i="16"/>
  <c r="N57" i="16"/>
  <c r="K57" i="16"/>
  <c r="H57" i="16"/>
  <c r="E57" i="16"/>
  <c r="T56" i="16"/>
  <c r="Q56" i="16"/>
  <c r="N56" i="16"/>
  <c r="K56" i="16"/>
  <c r="H56" i="16"/>
  <c r="E56" i="16"/>
  <c r="T55" i="16"/>
  <c r="Q55" i="16"/>
  <c r="N55" i="16"/>
  <c r="K55" i="16"/>
  <c r="H55" i="16"/>
  <c r="E55" i="16"/>
  <c r="T54" i="16"/>
  <c r="Q54" i="16"/>
  <c r="N54" i="16"/>
  <c r="K54" i="16"/>
  <c r="H54" i="16"/>
  <c r="E54" i="16"/>
  <c r="T53" i="16"/>
  <c r="Q53" i="16"/>
  <c r="N53" i="16"/>
  <c r="K53" i="16"/>
  <c r="H53" i="16"/>
  <c r="E53" i="16"/>
  <c r="T52" i="16"/>
  <c r="Q52" i="16"/>
  <c r="N52" i="16"/>
  <c r="K52" i="16"/>
  <c r="H52" i="16"/>
  <c r="E52" i="16"/>
  <c r="T51" i="16"/>
  <c r="Q51" i="16"/>
  <c r="N51" i="16"/>
  <c r="K51" i="16"/>
  <c r="H51" i="16"/>
  <c r="E51" i="16"/>
  <c r="T50" i="16"/>
  <c r="Q50" i="16"/>
  <c r="N50" i="16"/>
  <c r="K50" i="16"/>
  <c r="H50" i="16"/>
  <c r="E50" i="16"/>
  <c r="T49" i="16"/>
  <c r="Q49" i="16"/>
  <c r="N49" i="16"/>
  <c r="K49" i="16"/>
  <c r="H49" i="16"/>
  <c r="E49" i="16"/>
  <c r="T47" i="16"/>
  <c r="Q47" i="16"/>
  <c r="N47" i="16"/>
  <c r="K47" i="16"/>
  <c r="H47" i="16"/>
  <c r="E47" i="16"/>
  <c r="T46" i="16"/>
  <c r="Q46" i="16"/>
  <c r="N46" i="16"/>
  <c r="K46" i="16"/>
  <c r="H46" i="16"/>
  <c r="E46" i="16"/>
  <c r="T45" i="16"/>
  <c r="Q45" i="16"/>
  <c r="N45" i="16"/>
  <c r="K45" i="16"/>
  <c r="H45" i="16"/>
  <c r="E45" i="16"/>
  <c r="S44" i="16"/>
  <c r="R44" i="16"/>
  <c r="P44" i="16"/>
  <c r="O44" i="16"/>
  <c r="M44" i="16"/>
  <c r="L44" i="16"/>
  <c r="J44" i="16"/>
  <c r="I44" i="16"/>
  <c r="G44" i="16"/>
  <c r="F44" i="16"/>
  <c r="D44" i="16"/>
  <c r="C44" i="16"/>
  <c r="T43" i="16"/>
  <c r="Q43" i="16"/>
  <c r="N43" i="16"/>
  <c r="K43" i="16"/>
  <c r="H43" i="16"/>
  <c r="E43" i="16"/>
  <c r="T42" i="16"/>
  <c r="Q42" i="16"/>
  <c r="N42" i="16"/>
  <c r="K42" i="16"/>
  <c r="H42" i="16"/>
  <c r="E42" i="16"/>
  <c r="T41" i="16"/>
  <c r="Q41" i="16"/>
  <c r="N41" i="16"/>
  <c r="K41" i="16"/>
  <c r="H41" i="16"/>
  <c r="E41" i="16"/>
  <c r="T40" i="16"/>
  <c r="Q40" i="16"/>
  <c r="N40" i="16"/>
  <c r="K40" i="16"/>
  <c r="H40" i="16"/>
  <c r="E40" i="16"/>
  <c r="S39" i="16"/>
  <c r="R39" i="16"/>
  <c r="P39" i="16"/>
  <c r="O39" i="16"/>
  <c r="M39" i="16"/>
  <c r="L39" i="16"/>
  <c r="J39" i="16"/>
  <c r="I39" i="16"/>
  <c r="G39" i="16"/>
  <c r="F39" i="16"/>
  <c r="D39" i="16"/>
  <c r="C39" i="16"/>
  <c r="T38" i="16"/>
  <c r="Q38" i="16"/>
  <c r="N38" i="16"/>
  <c r="K38" i="16"/>
  <c r="H38" i="16"/>
  <c r="E38" i="16"/>
  <c r="T37" i="16"/>
  <c r="Q37" i="16"/>
  <c r="N37" i="16"/>
  <c r="K37" i="16"/>
  <c r="H37" i="16"/>
  <c r="E37" i="16"/>
  <c r="T36" i="16"/>
  <c r="Q36" i="16"/>
  <c r="N36" i="16"/>
  <c r="K36" i="16"/>
  <c r="H36" i="16"/>
  <c r="E36" i="16"/>
  <c r="S35" i="16"/>
  <c r="R35" i="16"/>
  <c r="P35" i="16"/>
  <c r="O35" i="16"/>
  <c r="M35" i="16"/>
  <c r="L35" i="16"/>
  <c r="J35" i="16"/>
  <c r="I35" i="16"/>
  <c r="G35" i="16"/>
  <c r="F35" i="16"/>
  <c r="D35" i="16"/>
  <c r="C35" i="16"/>
  <c r="T34" i="16"/>
  <c r="Q34" i="16"/>
  <c r="N34" i="16"/>
  <c r="K34" i="16"/>
  <c r="H34" i="16"/>
  <c r="E34" i="16"/>
  <c r="T33" i="16"/>
  <c r="Q33" i="16"/>
  <c r="N33" i="16"/>
  <c r="K33" i="16"/>
  <c r="H33" i="16"/>
  <c r="E33" i="16"/>
  <c r="T32" i="16"/>
  <c r="Q32" i="16"/>
  <c r="N32" i="16"/>
  <c r="K32" i="16"/>
  <c r="H32" i="16"/>
  <c r="E32" i="16"/>
  <c r="T31" i="16"/>
  <c r="Q31" i="16"/>
  <c r="N31" i="16"/>
  <c r="K31" i="16"/>
  <c r="H31" i="16"/>
  <c r="E31" i="16"/>
  <c r="T30" i="16"/>
  <c r="Q30" i="16"/>
  <c r="N30" i="16"/>
  <c r="K30" i="16"/>
  <c r="H30" i="16"/>
  <c r="E30" i="16"/>
  <c r="T29" i="16"/>
  <c r="Q29" i="16"/>
  <c r="N29" i="16"/>
  <c r="K29" i="16"/>
  <c r="H29" i="16"/>
  <c r="E29" i="16"/>
  <c r="S28" i="16"/>
  <c r="R28" i="16"/>
  <c r="P28" i="16"/>
  <c r="O28" i="16"/>
  <c r="M28" i="16"/>
  <c r="L28" i="16"/>
  <c r="J28" i="16"/>
  <c r="I28" i="16"/>
  <c r="G28" i="16"/>
  <c r="F28" i="16"/>
  <c r="D28" i="16"/>
  <c r="C28" i="16"/>
  <c r="T27" i="16"/>
  <c r="Q27" i="16"/>
  <c r="N27" i="16"/>
  <c r="K27" i="16"/>
  <c r="H27" i="16"/>
  <c r="E27" i="16"/>
  <c r="T26" i="16"/>
  <c r="Q26" i="16"/>
  <c r="N26" i="16"/>
  <c r="K26" i="16"/>
  <c r="H26" i="16"/>
  <c r="E26" i="16"/>
  <c r="T25" i="16"/>
  <c r="Q25" i="16"/>
  <c r="N25" i="16"/>
  <c r="K25" i="16"/>
  <c r="H25" i="16"/>
  <c r="E25" i="16"/>
  <c r="T24" i="16"/>
  <c r="Q24" i="16"/>
  <c r="N24" i="16"/>
  <c r="K24" i="16"/>
  <c r="H24" i="16"/>
  <c r="E24" i="16"/>
  <c r="S23" i="16"/>
  <c r="R23" i="16"/>
  <c r="P23" i="16"/>
  <c r="O23" i="16"/>
  <c r="M23" i="16"/>
  <c r="L23" i="16"/>
  <c r="J23" i="16"/>
  <c r="I23" i="16"/>
  <c r="G23" i="16"/>
  <c r="F23" i="16"/>
  <c r="D23" i="16"/>
  <c r="C23" i="16"/>
  <c r="T22" i="16"/>
  <c r="Q22" i="16"/>
  <c r="N22" i="16"/>
  <c r="K22" i="16"/>
  <c r="H22" i="16"/>
  <c r="E22" i="16"/>
  <c r="T21" i="16"/>
  <c r="Q21" i="16"/>
  <c r="N21" i="16"/>
  <c r="K21" i="16"/>
  <c r="H21" i="16"/>
  <c r="E21" i="16"/>
  <c r="T20" i="16"/>
  <c r="Q20" i="16"/>
  <c r="N20" i="16"/>
  <c r="K20" i="16"/>
  <c r="H20" i="16"/>
  <c r="E20" i="16"/>
  <c r="T19" i="16"/>
  <c r="Q19" i="16"/>
  <c r="N19" i="16"/>
  <c r="K19" i="16"/>
  <c r="H19" i="16"/>
  <c r="E19" i="16"/>
  <c r="T18" i="16"/>
  <c r="Q18" i="16"/>
  <c r="N18" i="16"/>
  <c r="K18" i="16"/>
  <c r="H18" i="16"/>
  <c r="E18" i="16"/>
  <c r="S17" i="16"/>
  <c r="R17" i="16"/>
  <c r="P17" i="16"/>
  <c r="O17" i="16"/>
  <c r="M17" i="16"/>
  <c r="L17" i="16"/>
  <c r="J17" i="16"/>
  <c r="I17" i="16"/>
  <c r="G17" i="16"/>
  <c r="F17" i="16"/>
  <c r="D17" i="16"/>
  <c r="C17" i="16"/>
  <c r="T16" i="16"/>
  <c r="Q16" i="16"/>
  <c r="N16" i="16"/>
  <c r="K16" i="16"/>
  <c r="H16" i="16"/>
  <c r="E16" i="16"/>
  <c r="T15" i="16"/>
  <c r="Q15" i="16"/>
  <c r="N15" i="16"/>
  <c r="K15" i="16"/>
  <c r="H15" i="16"/>
  <c r="E15" i="16"/>
  <c r="T14" i="16"/>
  <c r="Q14" i="16"/>
  <c r="N14" i="16"/>
  <c r="K14" i="16"/>
  <c r="H14" i="16"/>
  <c r="E14" i="16"/>
  <c r="T13" i="16"/>
  <c r="Q13" i="16"/>
  <c r="N13" i="16"/>
  <c r="K13" i="16"/>
  <c r="H13" i="16"/>
  <c r="E13" i="16"/>
  <c r="T12" i="16"/>
  <c r="Q12" i="16"/>
  <c r="N12" i="16"/>
  <c r="K12" i="16"/>
  <c r="H12" i="16"/>
  <c r="E12" i="16"/>
  <c r="T60" i="15" l="1"/>
  <c r="N60" i="16"/>
  <c r="Q60" i="16"/>
  <c r="W27" i="15"/>
  <c r="W37" i="15"/>
  <c r="H60" i="16"/>
  <c r="W20" i="15"/>
  <c r="W30" i="15"/>
  <c r="W43" i="15"/>
  <c r="W40" i="15"/>
  <c r="AI66" i="16"/>
  <c r="W25" i="15"/>
  <c r="W32" i="15"/>
  <c r="W41" i="15"/>
  <c r="N28" i="15"/>
  <c r="W47" i="15"/>
  <c r="K60" i="15"/>
  <c r="E48" i="15"/>
  <c r="E60" i="16"/>
  <c r="AF48" i="16"/>
  <c r="N48" i="15"/>
  <c r="Q48" i="15"/>
  <c r="T48" i="15"/>
  <c r="H48" i="15"/>
  <c r="E48" i="16"/>
  <c r="H48" i="16"/>
  <c r="K48" i="16"/>
  <c r="N78" i="15"/>
  <c r="N48" i="16"/>
  <c r="Q48" i="16"/>
  <c r="AF78" i="16"/>
  <c r="T48" i="16"/>
  <c r="K48" i="15"/>
  <c r="E60" i="15"/>
  <c r="H60" i="15"/>
  <c r="N66" i="16"/>
  <c r="H35" i="16"/>
  <c r="N35" i="16"/>
  <c r="E35" i="15"/>
  <c r="E66" i="15"/>
  <c r="Q35" i="15"/>
  <c r="H66" i="15"/>
  <c r="E82" i="15"/>
  <c r="E91" i="15"/>
  <c r="E17" i="15"/>
  <c r="H78" i="15"/>
  <c r="N35" i="15"/>
  <c r="Q17" i="16"/>
  <c r="E78" i="16"/>
  <c r="K78" i="16"/>
  <c r="E91" i="16"/>
  <c r="Q78" i="16"/>
  <c r="Q66" i="16"/>
  <c r="N91" i="16"/>
  <c r="T66" i="15"/>
  <c r="K17" i="15"/>
  <c r="N17" i="15"/>
  <c r="T17" i="15"/>
  <c r="K35" i="15"/>
  <c r="T91" i="15"/>
  <c r="AF66" i="15"/>
  <c r="H91" i="15"/>
  <c r="K91" i="15"/>
  <c r="N91" i="15"/>
  <c r="K66" i="15"/>
  <c r="Q91" i="15"/>
  <c r="T78" i="16"/>
  <c r="T44" i="16"/>
  <c r="Q44" i="16"/>
  <c r="K17" i="16"/>
  <c r="K28" i="16"/>
  <c r="K91" i="16"/>
  <c r="K69" i="16"/>
  <c r="E23" i="16"/>
  <c r="N17" i="16"/>
  <c r="K39" i="16"/>
  <c r="T35" i="16"/>
  <c r="K44" i="16"/>
  <c r="K66" i="16"/>
  <c r="N44" i="16"/>
  <c r="AF60" i="15"/>
  <c r="Q23" i="15"/>
  <c r="N82" i="15"/>
  <c r="K39" i="15"/>
  <c r="Q39" i="16"/>
  <c r="Q82" i="16"/>
  <c r="T82" i="15"/>
  <c r="Q39" i="15"/>
  <c r="K82" i="15"/>
  <c r="K23" i="15"/>
  <c r="T23" i="16"/>
  <c r="E39" i="16"/>
  <c r="N28" i="16"/>
  <c r="Q35" i="16"/>
  <c r="T35" i="15"/>
  <c r="E39" i="15"/>
  <c r="N44" i="15"/>
  <c r="N69" i="16"/>
  <c r="AF69" i="16"/>
  <c r="N23" i="16"/>
  <c r="T28" i="16"/>
  <c r="T69" i="16"/>
  <c r="E23" i="15"/>
  <c r="Q44" i="15"/>
  <c r="N66" i="15"/>
  <c r="H69" i="15"/>
  <c r="Q78" i="15"/>
  <c r="K28" i="15"/>
  <c r="T17" i="16"/>
  <c r="Q23" i="16"/>
  <c r="K35" i="16"/>
  <c r="H23" i="15"/>
  <c r="N39" i="15"/>
  <c r="T44" i="15"/>
  <c r="Q66" i="15"/>
  <c r="K69" i="15"/>
  <c r="T78" i="15"/>
  <c r="AF69" i="15"/>
  <c r="H91" i="16"/>
  <c r="N69" i="15"/>
  <c r="K23" i="16"/>
  <c r="E35" i="16"/>
  <c r="Q69" i="16"/>
  <c r="H78" i="16"/>
  <c r="Q17" i="15"/>
  <c r="N23" i="15"/>
  <c r="T39" i="15"/>
  <c r="Q82" i="15"/>
  <c r="H66" i="16"/>
  <c r="T28" i="15"/>
  <c r="H35" i="15"/>
  <c r="T69" i="15"/>
  <c r="T66" i="16"/>
  <c r="Q69" i="15"/>
  <c r="E69" i="16"/>
  <c r="N78" i="16"/>
  <c r="H17" i="15"/>
  <c r="T23" i="15"/>
  <c r="Q28" i="16"/>
  <c r="T39" i="16"/>
  <c r="T82" i="16"/>
  <c r="E66" i="16"/>
  <c r="K82" i="16"/>
  <c r="Q91" i="16"/>
  <c r="AF66" i="16"/>
  <c r="E78" i="15"/>
  <c r="K44" i="15"/>
  <c r="K78" i="15"/>
  <c r="Q28" i="15"/>
  <c r="H17" i="16"/>
  <c r="N39" i="16"/>
  <c r="N82" i="16"/>
  <c r="T91" i="16"/>
  <c r="AF78" i="15"/>
  <c r="AF82" i="15"/>
  <c r="H82" i="15"/>
  <c r="H44" i="15"/>
  <c r="H39" i="15"/>
  <c r="H28" i="15"/>
  <c r="E69" i="15"/>
  <c r="E44" i="15"/>
  <c r="E28" i="15"/>
  <c r="AF82" i="16"/>
  <c r="H82" i="16"/>
  <c r="H69" i="16"/>
  <c r="H44" i="16"/>
  <c r="H39" i="16"/>
  <c r="H28" i="16"/>
  <c r="H23" i="16"/>
  <c r="E82" i="16"/>
  <c r="E44" i="16"/>
  <c r="E28" i="16"/>
  <c r="E17" i="16"/>
  <c r="AF89" i="2"/>
  <c r="AF88" i="2"/>
  <c r="AF87" i="2"/>
  <c r="AF86" i="2"/>
  <c r="AF85" i="2"/>
  <c r="AF84" i="2"/>
  <c r="AF83" i="2"/>
  <c r="AH82" i="2"/>
  <c r="AG82" i="2"/>
  <c r="AE82" i="2"/>
  <c r="AD82" i="2"/>
  <c r="AF80" i="2"/>
  <c r="AF79" i="2"/>
  <c r="AG78" i="2"/>
  <c r="AI78" i="2" s="1"/>
  <c r="AE78" i="2"/>
  <c r="AD78" i="2"/>
  <c r="AF77" i="2"/>
  <c r="AF76" i="2"/>
  <c r="AF75" i="2"/>
  <c r="AF74" i="2"/>
  <c r="AF73" i="2"/>
  <c r="AF71" i="2"/>
  <c r="AF70" i="2"/>
  <c r="AH69" i="2"/>
  <c r="AG69" i="2"/>
  <c r="AE69" i="2"/>
  <c r="AD69" i="2"/>
  <c r="AF68" i="2"/>
  <c r="AF67" i="2"/>
  <c r="AH66" i="2"/>
  <c r="AG66" i="2"/>
  <c r="AE66" i="2"/>
  <c r="AD66" i="2"/>
  <c r="AH64" i="2"/>
  <c r="AG64" i="2"/>
  <c r="AF64" i="2"/>
  <c r="AE64" i="2"/>
  <c r="AD64" i="2"/>
  <c r="AF62" i="2"/>
  <c r="AF61" i="2"/>
  <c r="AH60" i="2"/>
  <c r="AG60" i="2"/>
  <c r="AE60" i="2"/>
  <c r="AD60" i="2"/>
  <c r="AF57" i="2"/>
  <c r="AF56" i="2"/>
  <c r="AF55" i="2"/>
  <c r="AF54" i="2"/>
  <c r="AF53" i="2"/>
  <c r="AF52" i="2"/>
  <c r="AF51" i="2"/>
  <c r="AF50" i="2"/>
  <c r="AF49" i="2"/>
  <c r="Y82" i="2"/>
  <c r="X82" i="2"/>
  <c r="Y78" i="2"/>
  <c r="X78" i="2"/>
  <c r="S91" i="2"/>
  <c r="R91" i="2"/>
  <c r="P91" i="2"/>
  <c r="O91" i="2"/>
  <c r="M91" i="2"/>
  <c r="L91" i="2"/>
  <c r="J91" i="2"/>
  <c r="I91" i="2"/>
  <c r="G91" i="2"/>
  <c r="F91" i="2"/>
  <c r="D91" i="2"/>
  <c r="C91" i="2"/>
  <c r="W80" i="2"/>
  <c r="W79" i="2"/>
  <c r="W75" i="2"/>
  <c r="W73" i="2"/>
  <c r="W70" i="2"/>
  <c r="W68" i="2"/>
  <c r="W57" i="2"/>
  <c r="W45" i="2"/>
  <c r="W38" i="2"/>
  <c r="W36" i="2"/>
  <c r="AF90" i="1"/>
  <c r="AF89" i="1"/>
  <c r="AF88" i="1"/>
  <c r="AF87" i="1"/>
  <c r="AF86" i="1"/>
  <c r="AF85" i="1"/>
  <c r="AF84" i="1"/>
  <c r="AF83" i="1"/>
  <c r="AH82" i="1"/>
  <c r="AG82" i="1"/>
  <c r="AE82" i="1"/>
  <c r="AD82" i="1"/>
  <c r="AF80" i="1"/>
  <c r="AF79" i="1"/>
  <c r="AF77" i="1"/>
  <c r="AF76" i="1"/>
  <c r="AF75" i="1"/>
  <c r="AF74" i="1"/>
  <c r="AF73" i="1"/>
  <c r="AF71" i="1"/>
  <c r="AF70" i="1"/>
  <c r="AH69" i="1"/>
  <c r="AG69" i="1"/>
  <c r="AE69" i="1"/>
  <c r="AD69" i="1"/>
  <c r="AF68" i="1"/>
  <c r="AF67" i="1"/>
  <c r="AH66" i="1"/>
  <c r="AG66" i="1"/>
  <c r="AE66" i="1"/>
  <c r="AD66" i="1"/>
  <c r="AH64" i="1"/>
  <c r="AG64" i="1"/>
  <c r="AF64" i="1"/>
  <c r="AE64" i="1"/>
  <c r="AD64" i="1"/>
  <c r="AF62" i="1"/>
  <c r="AF61" i="1"/>
  <c r="AF57" i="1"/>
  <c r="AF56" i="1"/>
  <c r="AF55" i="1"/>
  <c r="AF54" i="1"/>
  <c r="AF53" i="1"/>
  <c r="AF52" i="1"/>
  <c r="AF51" i="1"/>
  <c r="AF50" i="1"/>
  <c r="AF49" i="1"/>
  <c r="W93" i="1"/>
  <c r="S91" i="1"/>
  <c r="R91" i="1"/>
  <c r="P91" i="1"/>
  <c r="O91" i="1"/>
  <c r="M91" i="1"/>
  <c r="L91" i="1"/>
  <c r="J91" i="1"/>
  <c r="I91" i="1"/>
  <c r="G91" i="1"/>
  <c r="F91" i="1"/>
  <c r="D91" i="1"/>
  <c r="C91" i="1"/>
  <c r="W85" i="1"/>
  <c r="S69" i="1"/>
  <c r="R69" i="1"/>
  <c r="P69" i="1"/>
  <c r="O69" i="1"/>
  <c r="M69" i="1"/>
  <c r="L69" i="1"/>
  <c r="J69" i="1"/>
  <c r="I69" i="1"/>
  <c r="G69" i="1"/>
  <c r="F69" i="1"/>
  <c r="D69" i="1"/>
  <c r="C69" i="1"/>
  <c r="V64" i="1"/>
  <c r="W56" i="1"/>
  <c r="W53" i="1"/>
  <c r="W51" i="1"/>
  <c r="W41" i="1"/>
  <c r="W34" i="1"/>
  <c r="W33" i="1"/>
  <c r="W31" i="1"/>
  <c r="W29" i="1"/>
  <c r="U28" i="1"/>
  <c r="W22" i="1"/>
  <c r="W19" i="1"/>
  <c r="AF90" i="7"/>
  <c r="AF89" i="7"/>
  <c r="AF88" i="7"/>
  <c r="AF87" i="7"/>
  <c r="AF86" i="7"/>
  <c r="AF85" i="7"/>
  <c r="AF84" i="7"/>
  <c r="AF83" i="7"/>
  <c r="AH82" i="7"/>
  <c r="AG82" i="7"/>
  <c r="AE82" i="7"/>
  <c r="AD82" i="7"/>
  <c r="AF80" i="7"/>
  <c r="AF79" i="7"/>
  <c r="AH78" i="7"/>
  <c r="AG78" i="7"/>
  <c r="AE78" i="7"/>
  <c r="AD78" i="7"/>
  <c r="AF77" i="7"/>
  <c r="AF76" i="7"/>
  <c r="AF75" i="7"/>
  <c r="AF74" i="7"/>
  <c r="AF73" i="7"/>
  <c r="AF71" i="7"/>
  <c r="AF70" i="7"/>
  <c r="AH69" i="7"/>
  <c r="AG69" i="7"/>
  <c r="AE69" i="7"/>
  <c r="AD69" i="7"/>
  <c r="AF68" i="7"/>
  <c r="AF67" i="7"/>
  <c r="AH66" i="7"/>
  <c r="AG66" i="7"/>
  <c r="AE66" i="7"/>
  <c r="AD66" i="7"/>
  <c r="AH64" i="7"/>
  <c r="AG64" i="7"/>
  <c r="AF64" i="7"/>
  <c r="AE64" i="7"/>
  <c r="AD64" i="7"/>
  <c r="AF62" i="7"/>
  <c r="AF61" i="7"/>
  <c r="AH60" i="7"/>
  <c r="AG60" i="7"/>
  <c r="AE60" i="7"/>
  <c r="AD60" i="7"/>
  <c r="AF57" i="7"/>
  <c r="AF56" i="7"/>
  <c r="AF55" i="7"/>
  <c r="AF54" i="7"/>
  <c r="AF53" i="7"/>
  <c r="AF52" i="7"/>
  <c r="AF51" i="7"/>
  <c r="AF50" i="7"/>
  <c r="AF49" i="7"/>
  <c r="Y82" i="7"/>
  <c r="X82" i="7"/>
  <c r="Y78" i="7"/>
  <c r="X78" i="7"/>
  <c r="T110" i="7"/>
  <c r="Q110" i="7"/>
  <c r="N110" i="7"/>
  <c r="K110" i="7"/>
  <c r="H110" i="7"/>
  <c r="E110" i="7"/>
  <c r="T109" i="7"/>
  <c r="Q109" i="7"/>
  <c r="N109" i="7"/>
  <c r="K109" i="7"/>
  <c r="H109" i="7"/>
  <c r="E109" i="7"/>
  <c r="T108" i="7"/>
  <c r="Q108" i="7"/>
  <c r="N108" i="7"/>
  <c r="K108" i="7"/>
  <c r="H108" i="7"/>
  <c r="E108" i="7"/>
  <c r="T107" i="7"/>
  <c r="Q107" i="7"/>
  <c r="N107" i="7"/>
  <c r="K107" i="7"/>
  <c r="H107" i="7"/>
  <c r="E107" i="7"/>
  <c r="T106" i="7"/>
  <c r="Q106" i="7"/>
  <c r="N106" i="7"/>
  <c r="K106" i="7"/>
  <c r="E106" i="7"/>
  <c r="T105" i="7"/>
  <c r="Q105" i="7"/>
  <c r="N105" i="7"/>
  <c r="K105" i="7"/>
  <c r="H105" i="7"/>
  <c r="E105" i="7"/>
  <c r="T104" i="7"/>
  <c r="Q104" i="7"/>
  <c r="N104" i="7"/>
  <c r="K104" i="7"/>
  <c r="H104" i="7"/>
  <c r="E104" i="7"/>
  <c r="T103" i="7"/>
  <c r="Q103" i="7"/>
  <c r="N103" i="7"/>
  <c r="K103" i="7"/>
  <c r="H103" i="7"/>
  <c r="E103" i="7"/>
  <c r="S102" i="7"/>
  <c r="R102" i="7"/>
  <c r="P102" i="7"/>
  <c r="O102" i="7"/>
  <c r="M102" i="7"/>
  <c r="L102" i="7"/>
  <c r="J102" i="7"/>
  <c r="I102" i="7"/>
  <c r="G102" i="7"/>
  <c r="F102" i="7"/>
  <c r="D102" i="7"/>
  <c r="C102" i="7"/>
  <c r="T101" i="7"/>
  <c r="Q101" i="7"/>
  <c r="N101" i="7"/>
  <c r="K101" i="7"/>
  <c r="H101" i="7"/>
  <c r="E101" i="7"/>
  <c r="T100" i="7"/>
  <c r="Q100" i="7"/>
  <c r="N100" i="7"/>
  <c r="K100" i="7"/>
  <c r="H100" i="7"/>
  <c r="E100" i="7"/>
  <c r="T99" i="7"/>
  <c r="Q99" i="7"/>
  <c r="N99" i="7"/>
  <c r="K99" i="7"/>
  <c r="H99" i="7"/>
  <c r="E99" i="7"/>
  <c r="T98" i="7"/>
  <c r="Q98" i="7"/>
  <c r="N98" i="7"/>
  <c r="K98" i="7"/>
  <c r="H98" i="7"/>
  <c r="E98" i="7"/>
  <c r="S97" i="7"/>
  <c r="R97" i="7"/>
  <c r="P97" i="7"/>
  <c r="O97" i="7"/>
  <c r="M97" i="7"/>
  <c r="L97" i="7"/>
  <c r="J97" i="7"/>
  <c r="I97" i="7"/>
  <c r="G97" i="7"/>
  <c r="F97" i="7"/>
  <c r="D97" i="7"/>
  <c r="C97" i="7"/>
  <c r="T96" i="7"/>
  <c r="Q96" i="7"/>
  <c r="N96" i="7"/>
  <c r="K96" i="7"/>
  <c r="H96" i="7"/>
  <c r="E96" i="7"/>
  <c r="T95" i="7"/>
  <c r="Q95" i="7"/>
  <c r="N95" i="7"/>
  <c r="K95" i="7"/>
  <c r="H95" i="7"/>
  <c r="E95" i="7"/>
  <c r="T94" i="7"/>
  <c r="Q94" i="7"/>
  <c r="N94" i="7"/>
  <c r="K94" i="7"/>
  <c r="H94" i="7"/>
  <c r="E94" i="7"/>
  <c r="T93" i="7"/>
  <c r="Q93" i="7"/>
  <c r="N93" i="7"/>
  <c r="K93" i="7"/>
  <c r="H93" i="7"/>
  <c r="E93" i="7"/>
  <c r="T92" i="7"/>
  <c r="Q92" i="7"/>
  <c r="N92" i="7"/>
  <c r="K92" i="7"/>
  <c r="H92" i="7"/>
  <c r="E92" i="7"/>
  <c r="S91" i="7"/>
  <c r="R91" i="7"/>
  <c r="P91" i="7"/>
  <c r="O91" i="7"/>
  <c r="M91" i="7"/>
  <c r="L91" i="7"/>
  <c r="J91" i="7"/>
  <c r="I91" i="7"/>
  <c r="G91" i="7"/>
  <c r="F91" i="7"/>
  <c r="E91" i="7"/>
  <c r="T90" i="7"/>
  <c r="Q90" i="7"/>
  <c r="N90" i="7"/>
  <c r="K90" i="7"/>
  <c r="H90" i="7"/>
  <c r="E90" i="7"/>
  <c r="T89" i="7"/>
  <c r="Q89" i="7"/>
  <c r="N89" i="7"/>
  <c r="K89" i="7"/>
  <c r="H89" i="7"/>
  <c r="E89" i="7"/>
  <c r="T88" i="7"/>
  <c r="Q88" i="7"/>
  <c r="N88" i="7"/>
  <c r="K88" i="7"/>
  <c r="H88" i="7"/>
  <c r="E88" i="7"/>
  <c r="T87" i="7"/>
  <c r="Q87" i="7"/>
  <c r="N87" i="7"/>
  <c r="K87" i="7"/>
  <c r="H87" i="7"/>
  <c r="E87" i="7"/>
  <c r="T86" i="7"/>
  <c r="Q86" i="7"/>
  <c r="N86" i="7"/>
  <c r="K86" i="7"/>
  <c r="H86" i="7"/>
  <c r="E86" i="7"/>
  <c r="T85" i="7"/>
  <c r="Q85" i="7"/>
  <c r="N85" i="7"/>
  <c r="K85" i="7"/>
  <c r="H85" i="7"/>
  <c r="E85" i="7"/>
  <c r="T84" i="7"/>
  <c r="Q84" i="7"/>
  <c r="N84" i="7"/>
  <c r="K84" i="7"/>
  <c r="H84" i="7"/>
  <c r="E84" i="7"/>
  <c r="T83" i="7"/>
  <c r="Q83" i="7"/>
  <c r="N83" i="7"/>
  <c r="K83" i="7"/>
  <c r="H83" i="7"/>
  <c r="E83" i="7"/>
  <c r="S82" i="7"/>
  <c r="R82" i="7"/>
  <c r="P82" i="7"/>
  <c r="O82" i="7"/>
  <c r="M82" i="7"/>
  <c r="L82" i="7"/>
  <c r="J82" i="7"/>
  <c r="I82" i="7"/>
  <c r="G82" i="7"/>
  <c r="F82" i="7"/>
  <c r="D82" i="7"/>
  <c r="C82" i="7"/>
  <c r="T80" i="7"/>
  <c r="Q80" i="7"/>
  <c r="N80" i="7"/>
  <c r="K80" i="7"/>
  <c r="H80" i="7"/>
  <c r="E80" i="7"/>
  <c r="T79" i="7"/>
  <c r="Q79" i="7"/>
  <c r="N79" i="7"/>
  <c r="K79" i="7"/>
  <c r="H79" i="7"/>
  <c r="E79" i="7"/>
  <c r="S78" i="7"/>
  <c r="R78" i="7"/>
  <c r="P78" i="7"/>
  <c r="O78" i="7"/>
  <c r="M78" i="7"/>
  <c r="L78" i="7"/>
  <c r="J78" i="7"/>
  <c r="I78" i="7"/>
  <c r="G78" i="7"/>
  <c r="F78" i="7"/>
  <c r="D78" i="7"/>
  <c r="C78" i="7"/>
  <c r="T77" i="7"/>
  <c r="Q77" i="7"/>
  <c r="N77" i="7"/>
  <c r="K77" i="7"/>
  <c r="H77" i="7"/>
  <c r="E77" i="7"/>
  <c r="T76" i="7"/>
  <c r="Q76" i="7"/>
  <c r="N76" i="7"/>
  <c r="K76" i="7"/>
  <c r="H76" i="7"/>
  <c r="E76" i="7"/>
  <c r="T75" i="7"/>
  <c r="Q75" i="7"/>
  <c r="N75" i="7"/>
  <c r="K75" i="7"/>
  <c r="H75" i="7"/>
  <c r="E75" i="7"/>
  <c r="T74" i="7"/>
  <c r="Q74" i="7"/>
  <c r="N74" i="7"/>
  <c r="K74" i="7"/>
  <c r="H74" i="7"/>
  <c r="E74" i="7"/>
  <c r="T73" i="7"/>
  <c r="Q73" i="7"/>
  <c r="N73" i="7"/>
  <c r="K73" i="7"/>
  <c r="H73" i="7"/>
  <c r="E73" i="7"/>
  <c r="T71" i="7"/>
  <c r="Q71" i="7"/>
  <c r="N71" i="7"/>
  <c r="K71" i="7"/>
  <c r="H71" i="7"/>
  <c r="E71" i="7"/>
  <c r="T70" i="7"/>
  <c r="Q70" i="7"/>
  <c r="N70" i="7"/>
  <c r="K70" i="7"/>
  <c r="H70" i="7"/>
  <c r="E70" i="7"/>
  <c r="S69" i="7"/>
  <c r="R69" i="7"/>
  <c r="P69" i="7"/>
  <c r="O69" i="7"/>
  <c r="M69" i="7"/>
  <c r="L69" i="7"/>
  <c r="J69" i="7"/>
  <c r="I69" i="7"/>
  <c r="G69" i="7"/>
  <c r="F69" i="7"/>
  <c r="D69" i="7"/>
  <c r="C69" i="7"/>
  <c r="T68" i="7"/>
  <c r="Q68" i="7"/>
  <c r="N68" i="7"/>
  <c r="K68" i="7"/>
  <c r="H68" i="7"/>
  <c r="E68" i="7"/>
  <c r="T67" i="7"/>
  <c r="Q67" i="7"/>
  <c r="N67" i="7"/>
  <c r="K67" i="7"/>
  <c r="H67" i="7"/>
  <c r="E67" i="7"/>
  <c r="S66" i="7"/>
  <c r="R66" i="7"/>
  <c r="P66" i="7"/>
  <c r="O66" i="7"/>
  <c r="M66" i="7"/>
  <c r="L66" i="7"/>
  <c r="J66" i="7"/>
  <c r="I66" i="7"/>
  <c r="G66" i="7"/>
  <c r="F66" i="7"/>
  <c r="D66" i="7"/>
  <c r="C66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E64" i="3" s="1"/>
  <c r="D64" i="7"/>
  <c r="C64" i="7"/>
  <c r="T62" i="7"/>
  <c r="Q62" i="7"/>
  <c r="N62" i="7"/>
  <c r="K62" i="7"/>
  <c r="H62" i="7"/>
  <c r="E62" i="7"/>
  <c r="T61" i="7"/>
  <c r="Q61" i="7"/>
  <c r="N61" i="7"/>
  <c r="K61" i="7"/>
  <c r="H61" i="7"/>
  <c r="E61" i="7"/>
  <c r="S60" i="7"/>
  <c r="R60" i="7"/>
  <c r="P60" i="7"/>
  <c r="O60" i="7"/>
  <c r="M60" i="7"/>
  <c r="L60" i="7"/>
  <c r="J60" i="7"/>
  <c r="I60" i="7"/>
  <c r="G60" i="7"/>
  <c r="F60" i="7"/>
  <c r="D60" i="7"/>
  <c r="D60" i="3" s="1"/>
  <c r="C60" i="7"/>
  <c r="C60" i="3" s="1"/>
  <c r="T57" i="7"/>
  <c r="Q57" i="7"/>
  <c r="N57" i="7"/>
  <c r="K57" i="7"/>
  <c r="H57" i="7"/>
  <c r="E57" i="7"/>
  <c r="T56" i="7"/>
  <c r="Q56" i="7"/>
  <c r="N56" i="7"/>
  <c r="K56" i="7"/>
  <c r="H56" i="7"/>
  <c r="E56" i="7"/>
  <c r="T55" i="7"/>
  <c r="Q55" i="7"/>
  <c r="N55" i="7"/>
  <c r="K55" i="7"/>
  <c r="H55" i="7"/>
  <c r="E55" i="7"/>
  <c r="T54" i="7"/>
  <c r="Q54" i="7"/>
  <c r="N54" i="7"/>
  <c r="K54" i="7"/>
  <c r="H54" i="7"/>
  <c r="E54" i="7"/>
  <c r="T53" i="7"/>
  <c r="Q53" i="7"/>
  <c r="N53" i="7"/>
  <c r="K53" i="7"/>
  <c r="H53" i="7"/>
  <c r="E53" i="7"/>
  <c r="T52" i="7"/>
  <c r="Q52" i="7"/>
  <c r="N52" i="7"/>
  <c r="K52" i="7"/>
  <c r="H52" i="7"/>
  <c r="E52" i="7"/>
  <c r="T51" i="7"/>
  <c r="Q51" i="7"/>
  <c r="N51" i="7"/>
  <c r="K51" i="7"/>
  <c r="H51" i="7"/>
  <c r="E51" i="7"/>
  <c r="T50" i="7"/>
  <c r="Q50" i="7"/>
  <c r="N50" i="7"/>
  <c r="K50" i="7"/>
  <c r="H50" i="7"/>
  <c r="E50" i="7"/>
  <c r="T49" i="7"/>
  <c r="Q49" i="7"/>
  <c r="N49" i="7"/>
  <c r="K49" i="7"/>
  <c r="H49" i="7"/>
  <c r="E49" i="7"/>
  <c r="S48" i="7"/>
  <c r="R48" i="7"/>
  <c r="P48" i="7"/>
  <c r="O48" i="7"/>
  <c r="M48" i="7"/>
  <c r="L48" i="7"/>
  <c r="J48" i="7"/>
  <c r="I48" i="7"/>
  <c r="G48" i="7"/>
  <c r="F48" i="7"/>
  <c r="D48" i="7"/>
  <c r="D48" i="3" s="1"/>
  <c r="C48" i="7"/>
  <c r="C48" i="3" s="1"/>
  <c r="T47" i="7"/>
  <c r="Q47" i="7"/>
  <c r="N47" i="7"/>
  <c r="K47" i="7"/>
  <c r="H47" i="7"/>
  <c r="E47" i="7"/>
  <c r="T46" i="7"/>
  <c r="Q46" i="7"/>
  <c r="N46" i="7"/>
  <c r="K46" i="7"/>
  <c r="H46" i="7"/>
  <c r="E46" i="7"/>
  <c r="T45" i="7"/>
  <c r="Q45" i="7"/>
  <c r="N45" i="7"/>
  <c r="K45" i="7"/>
  <c r="H45" i="7"/>
  <c r="E45" i="7"/>
  <c r="S44" i="7"/>
  <c r="R44" i="7"/>
  <c r="P44" i="7"/>
  <c r="O44" i="7"/>
  <c r="M44" i="7"/>
  <c r="L44" i="7"/>
  <c r="J44" i="7"/>
  <c r="I44" i="7"/>
  <c r="G44" i="7"/>
  <c r="F44" i="7"/>
  <c r="D44" i="7"/>
  <c r="C44" i="7"/>
  <c r="T43" i="7"/>
  <c r="Q43" i="7"/>
  <c r="N43" i="7"/>
  <c r="K43" i="7"/>
  <c r="H43" i="7"/>
  <c r="E43" i="7"/>
  <c r="T42" i="7"/>
  <c r="Q42" i="7"/>
  <c r="N42" i="7"/>
  <c r="K42" i="7"/>
  <c r="H42" i="7"/>
  <c r="E42" i="7"/>
  <c r="T41" i="7"/>
  <c r="Q41" i="7"/>
  <c r="N41" i="7"/>
  <c r="K41" i="7"/>
  <c r="H41" i="7"/>
  <c r="E41" i="7"/>
  <c r="T40" i="7"/>
  <c r="Q40" i="7"/>
  <c r="N40" i="7"/>
  <c r="K40" i="7"/>
  <c r="H40" i="7"/>
  <c r="E40" i="7"/>
  <c r="S39" i="7"/>
  <c r="R39" i="7"/>
  <c r="P39" i="7"/>
  <c r="O39" i="7"/>
  <c r="M39" i="7"/>
  <c r="L39" i="7"/>
  <c r="J39" i="7"/>
  <c r="I39" i="7"/>
  <c r="G39" i="7"/>
  <c r="F39" i="7"/>
  <c r="D39" i="7"/>
  <c r="C39" i="7"/>
  <c r="T38" i="7"/>
  <c r="Q38" i="7"/>
  <c r="N38" i="7"/>
  <c r="K38" i="7"/>
  <c r="H38" i="7"/>
  <c r="E38" i="7"/>
  <c r="T37" i="7"/>
  <c r="Q37" i="7"/>
  <c r="N37" i="7"/>
  <c r="K37" i="7"/>
  <c r="H37" i="7"/>
  <c r="E37" i="7"/>
  <c r="T36" i="7"/>
  <c r="Q36" i="7"/>
  <c r="N36" i="7"/>
  <c r="K36" i="7"/>
  <c r="H36" i="7"/>
  <c r="E36" i="7"/>
  <c r="S35" i="7"/>
  <c r="R35" i="7"/>
  <c r="T35" i="7" s="1"/>
  <c r="P35" i="7"/>
  <c r="O35" i="7"/>
  <c r="M35" i="7"/>
  <c r="L35" i="7"/>
  <c r="J35" i="7"/>
  <c r="I35" i="7"/>
  <c r="G35" i="7"/>
  <c r="F35" i="7"/>
  <c r="D35" i="7"/>
  <c r="C35" i="7"/>
  <c r="T34" i="7"/>
  <c r="Q34" i="7"/>
  <c r="N34" i="7"/>
  <c r="K34" i="7"/>
  <c r="H34" i="7"/>
  <c r="E34" i="7"/>
  <c r="T33" i="7"/>
  <c r="Q33" i="7"/>
  <c r="N33" i="7"/>
  <c r="K33" i="7"/>
  <c r="H33" i="7"/>
  <c r="E33" i="7"/>
  <c r="T32" i="7"/>
  <c r="Q32" i="7"/>
  <c r="N32" i="7"/>
  <c r="K32" i="7"/>
  <c r="H32" i="7"/>
  <c r="E32" i="7"/>
  <c r="T31" i="7"/>
  <c r="Q31" i="7"/>
  <c r="N31" i="7"/>
  <c r="K31" i="7"/>
  <c r="H31" i="7"/>
  <c r="E31" i="7"/>
  <c r="T30" i="7"/>
  <c r="Q30" i="7"/>
  <c r="N30" i="7"/>
  <c r="K30" i="7"/>
  <c r="H30" i="7"/>
  <c r="E30" i="7"/>
  <c r="T29" i="7"/>
  <c r="Q29" i="7"/>
  <c r="N29" i="7"/>
  <c r="K29" i="7"/>
  <c r="H29" i="7"/>
  <c r="E29" i="7"/>
  <c r="S28" i="7"/>
  <c r="R28" i="7"/>
  <c r="P28" i="7"/>
  <c r="O28" i="7"/>
  <c r="M28" i="7"/>
  <c r="L28" i="7"/>
  <c r="J28" i="7"/>
  <c r="I28" i="7"/>
  <c r="G28" i="7"/>
  <c r="F28" i="7"/>
  <c r="D28" i="7"/>
  <c r="C28" i="7"/>
  <c r="T27" i="7"/>
  <c r="Q27" i="7"/>
  <c r="N27" i="7"/>
  <c r="K27" i="7"/>
  <c r="H27" i="7"/>
  <c r="E27" i="7"/>
  <c r="T26" i="7"/>
  <c r="Q26" i="7"/>
  <c r="N26" i="7"/>
  <c r="K26" i="7"/>
  <c r="H26" i="7"/>
  <c r="E26" i="7"/>
  <c r="T25" i="7"/>
  <c r="Q25" i="7"/>
  <c r="N25" i="7"/>
  <c r="K25" i="7"/>
  <c r="H25" i="7"/>
  <c r="E25" i="7"/>
  <c r="T24" i="7"/>
  <c r="Q24" i="7"/>
  <c r="N24" i="7"/>
  <c r="K24" i="7"/>
  <c r="H24" i="7"/>
  <c r="E24" i="7"/>
  <c r="S23" i="7"/>
  <c r="R23" i="7"/>
  <c r="P23" i="7"/>
  <c r="O23" i="7"/>
  <c r="M23" i="7"/>
  <c r="L23" i="7"/>
  <c r="J23" i="7"/>
  <c r="I23" i="7"/>
  <c r="G23" i="7"/>
  <c r="F23" i="7"/>
  <c r="D23" i="7"/>
  <c r="C23" i="7"/>
  <c r="T22" i="7"/>
  <c r="Q22" i="7"/>
  <c r="N22" i="7"/>
  <c r="K22" i="7"/>
  <c r="H22" i="7"/>
  <c r="E22" i="7"/>
  <c r="T21" i="7"/>
  <c r="Q21" i="7"/>
  <c r="N21" i="7"/>
  <c r="K21" i="7"/>
  <c r="H21" i="7"/>
  <c r="E21" i="7"/>
  <c r="T20" i="7"/>
  <c r="Q20" i="7"/>
  <c r="N20" i="7"/>
  <c r="K20" i="7"/>
  <c r="H20" i="7"/>
  <c r="E20" i="7"/>
  <c r="T19" i="7"/>
  <c r="Q19" i="7"/>
  <c r="N19" i="7"/>
  <c r="K19" i="7"/>
  <c r="H19" i="7"/>
  <c r="E19" i="7"/>
  <c r="T18" i="7"/>
  <c r="Q18" i="7"/>
  <c r="N18" i="7"/>
  <c r="K18" i="7"/>
  <c r="H18" i="7"/>
  <c r="S17" i="7"/>
  <c r="R17" i="7"/>
  <c r="P17" i="7"/>
  <c r="O17" i="7"/>
  <c r="M17" i="7"/>
  <c r="L17" i="7"/>
  <c r="J17" i="7"/>
  <c r="I17" i="7"/>
  <c r="G17" i="7"/>
  <c r="F17" i="7"/>
  <c r="D17" i="7"/>
  <c r="C17" i="7"/>
  <c r="T16" i="7"/>
  <c r="Q16" i="7"/>
  <c r="N16" i="7"/>
  <c r="K16" i="7"/>
  <c r="H16" i="7"/>
  <c r="E16" i="7"/>
  <c r="T15" i="7"/>
  <c r="Q15" i="7"/>
  <c r="N15" i="7"/>
  <c r="K15" i="7"/>
  <c r="H15" i="7"/>
  <c r="E15" i="7"/>
  <c r="T14" i="7"/>
  <c r="Q14" i="7"/>
  <c r="N14" i="7"/>
  <c r="K14" i="7"/>
  <c r="H14" i="7"/>
  <c r="E14" i="7"/>
  <c r="T13" i="7"/>
  <c r="Q13" i="7"/>
  <c r="N13" i="7"/>
  <c r="K13" i="7"/>
  <c r="H13" i="7"/>
  <c r="E13" i="7"/>
  <c r="T12" i="7"/>
  <c r="Q12" i="7"/>
  <c r="N12" i="7"/>
  <c r="K12" i="7"/>
  <c r="H12" i="7"/>
  <c r="E12" i="7"/>
  <c r="T91" i="2" l="1"/>
  <c r="T91" i="1"/>
  <c r="E91" i="2"/>
  <c r="E17" i="7"/>
  <c r="H91" i="2"/>
  <c r="K91" i="2"/>
  <c r="Q91" i="2"/>
  <c r="H91" i="1"/>
  <c r="E66" i="7"/>
  <c r="N91" i="2"/>
  <c r="N91" i="1"/>
  <c r="AF48" i="2"/>
  <c r="K91" i="1"/>
  <c r="AF78" i="1"/>
  <c r="E69" i="1"/>
  <c r="Q91" i="1"/>
  <c r="H69" i="1"/>
  <c r="K69" i="1"/>
  <c r="N69" i="1"/>
  <c r="Q69" i="1"/>
  <c r="T69" i="1"/>
  <c r="E91" i="1"/>
  <c r="U28" i="2"/>
  <c r="W45" i="1"/>
  <c r="V28" i="1"/>
  <c r="W38" i="1"/>
  <c r="U64" i="1"/>
  <c r="V82" i="1"/>
  <c r="W90" i="1"/>
  <c r="W32" i="2"/>
  <c r="W40" i="2"/>
  <c r="W46" i="2"/>
  <c r="W64" i="2"/>
  <c r="AO64" i="2" s="1"/>
  <c r="W76" i="2"/>
  <c r="W85" i="2"/>
  <c r="U39" i="1"/>
  <c r="W42" i="1"/>
  <c r="W73" i="1"/>
  <c r="W86" i="1"/>
  <c r="V44" i="2"/>
  <c r="W51" i="2"/>
  <c r="W18" i="2"/>
  <c r="W27" i="2"/>
  <c r="W89" i="2"/>
  <c r="W32" i="1"/>
  <c r="V39" i="1"/>
  <c r="W46" i="1"/>
  <c r="U91" i="1"/>
  <c r="W24" i="2"/>
  <c r="W33" i="2"/>
  <c r="W41" i="2"/>
  <c r="W47" i="2"/>
  <c r="W61" i="2"/>
  <c r="W77" i="2"/>
  <c r="W86" i="2"/>
  <c r="U23" i="1"/>
  <c r="W52" i="1"/>
  <c r="W57" i="1"/>
  <c r="W79" i="1"/>
  <c r="V91" i="1"/>
  <c r="W16" i="2"/>
  <c r="V23" i="1"/>
  <c r="W22" i="2"/>
  <c r="W67" i="2"/>
  <c r="W74" i="2"/>
  <c r="W83" i="2"/>
  <c r="U69" i="1"/>
  <c r="U44" i="1"/>
  <c r="W67" i="1"/>
  <c r="W77" i="1"/>
  <c r="W87" i="1"/>
  <c r="W13" i="2"/>
  <c r="V39" i="2"/>
  <c r="W55" i="2"/>
  <c r="V28" i="2"/>
  <c r="W52" i="2"/>
  <c r="W19" i="2"/>
  <c r="W60" i="1"/>
  <c r="AO60" i="1" s="1"/>
  <c r="W61" i="1"/>
  <c r="AF48" i="1"/>
  <c r="W25" i="2"/>
  <c r="W34" i="2"/>
  <c r="W42" i="2"/>
  <c r="W62" i="2"/>
  <c r="W87" i="2"/>
  <c r="W36" i="1"/>
  <c r="W70" i="1"/>
  <c r="W80" i="1"/>
  <c r="W88" i="1"/>
  <c r="V17" i="2"/>
  <c r="W12" i="2"/>
  <c r="Q60" i="7"/>
  <c r="W74" i="1"/>
  <c r="W83" i="1"/>
  <c r="U23" i="2"/>
  <c r="W31" i="2"/>
  <c r="W84" i="2"/>
  <c r="W15" i="2"/>
  <c r="T97" i="7"/>
  <c r="U17" i="1"/>
  <c r="W20" i="1"/>
  <c r="W37" i="1"/>
  <c r="W49" i="1"/>
  <c r="W54" i="1"/>
  <c r="W68" i="1"/>
  <c r="W14" i="2"/>
  <c r="V23" i="2"/>
  <c r="W56" i="2"/>
  <c r="N60" i="7"/>
  <c r="W21" i="2"/>
  <c r="W54" i="2"/>
  <c r="V17" i="1"/>
  <c r="D10" i="1"/>
  <c r="W62" i="1"/>
  <c r="W20" i="2"/>
  <c r="W37" i="2"/>
  <c r="W71" i="2"/>
  <c r="E39" i="7"/>
  <c r="E102" i="7"/>
  <c r="W40" i="1"/>
  <c r="U66" i="1"/>
  <c r="W75" i="1"/>
  <c r="W84" i="1"/>
  <c r="W89" i="1"/>
  <c r="W53" i="2"/>
  <c r="V44" i="1"/>
  <c r="W47" i="1"/>
  <c r="W30" i="1"/>
  <c r="U35" i="1"/>
  <c r="V66" i="1"/>
  <c r="W92" i="1"/>
  <c r="W26" i="2"/>
  <c r="U35" i="2"/>
  <c r="W43" i="2"/>
  <c r="U64" i="2"/>
  <c r="AM64" i="2" s="1"/>
  <c r="W88" i="2"/>
  <c r="W64" i="1"/>
  <c r="V69" i="1"/>
  <c r="W29" i="2"/>
  <c r="W76" i="1"/>
  <c r="W21" i="1"/>
  <c r="W27" i="1"/>
  <c r="V35" i="1"/>
  <c r="W50" i="1"/>
  <c r="W55" i="1"/>
  <c r="W71" i="1"/>
  <c r="U82" i="1"/>
  <c r="V35" i="2"/>
  <c r="W50" i="2"/>
  <c r="V64" i="2"/>
  <c r="AN64" i="2" s="1"/>
  <c r="W49" i="2"/>
  <c r="E97" i="7"/>
  <c r="N28" i="7"/>
  <c r="H48" i="7"/>
  <c r="N91" i="7"/>
  <c r="N48" i="7"/>
  <c r="E60" i="7"/>
  <c r="AF78" i="7"/>
  <c r="H78" i="7"/>
  <c r="T48" i="7"/>
  <c r="K60" i="7"/>
  <c r="H66" i="7"/>
  <c r="K78" i="7"/>
  <c r="AF66" i="7"/>
  <c r="Q66" i="7"/>
  <c r="K69" i="7"/>
  <c r="AF69" i="7"/>
  <c r="Q69" i="7"/>
  <c r="T102" i="7"/>
  <c r="K28" i="7"/>
  <c r="H91" i="7"/>
  <c r="E35" i="7"/>
  <c r="Q91" i="7"/>
  <c r="Q17" i="7"/>
  <c r="T28" i="7"/>
  <c r="T17" i="7"/>
  <c r="E23" i="7"/>
  <c r="N97" i="7"/>
  <c r="T60" i="7"/>
  <c r="AF69" i="1"/>
  <c r="H44" i="7"/>
  <c r="H23" i="7"/>
  <c r="E82" i="7"/>
  <c r="E28" i="7"/>
  <c r="T82" i="7"/>
  <c r="T39" i="7"/>
  <c r="N23" i="7"/>
  <c r="K23" i="7"/>
  <c r="N35" i="7"/>
  <c r="K97" i="7"/>
  <c r="K48" i="7"/>
  <c r="T69" i="7"/>
  <c r="AF60" i="7"/>
  <c r="T23" i="7"/>
  <c r="K35" i="7"/>
  <c r="AF78" i="2"/>
  <c r="AL78" i="2" s="1"/>
  <c r="Q48" i="7"/>
  <c r="H60" i="7"/>
  <c r="E78" i="7"/>
  <c r="T91" i="7"/>
  <c r="AF66" i="2"/>
  <c r="Q35" i="7"/>
  <c r="E44" i="7"/>
  <c r="Q23" i="7"/>
  <c r="AF82" i="2"/>
  <c r="K91" i="7"/>
  <c r="Q97" i="7"/>
  <c r="H17" i="7"/>
  <c r="H39" i="7"/>
  <c r="K44" i="7"/>
  <c r="K66" i="7"/>
  <c r="E69" i="7"/>
  <c r="N78" i="7"/>
  <c r="H82" i="7"/>
  <c r="H102" i="7"/>
  <c r="AF69" i="2"/>
  <c r="K17" i="7"/>
  <c r="K39" i="7"/>
  <c r="N44" i="7"/>
  <c r="N66" i="7"/>
  <c r="H69" i="7"/>
  <c r="Q78" i="7"/>
  <c r="K82" i="7"/>
  <c r="K102" i="7"/>
  <c r="AF60" i="2"/>
  <c r="H28" i="7"/>
  <c r="N17" i="7"/>
  <c r="N39" i="7"/>
  <c r="Q44" i="7"/>
  <c r="T78" i="7"/>
  <c r="N82" i="7"/>
  <c r="N102" i="7"/>
  <c r="AF82" i="7"/>
  <c r="H35" i="7"/>
  <c r="AF66" i="1"/>
  <c r="Q28" i="7"/>
  <c r="Q39" i="7"/>
  <c r="T44" i="7"/>
  <c r="E48" i="7"/>
  <c r="T66" i="7"/>
  <c r="N69" i="7"/>
  <c r="Q82" i="7"/>
  <c r="H97" i="7"/>
  <c r="Q102" i="7"/>
  <c r="W44" i="2"/>
  <c r="AF82" i="1"/>
  <c r="E103" i="12"/>
  <c r="H103" i="12"/>
  <c r="K103" i="12"/>
  <c r="N103" i="12"/>
  <c r="E104" i="12"/>
  <c r="H104" i="12"/>
  <c r="K104" i="12"/>
  <c r="N104" i="12"/>
  <c r="E105" i="12"/>
  <c r="H105" i="12"/>
  <c r="K105" i="12"/>
  <c r="N105" i="12"/>
  <c r="E106" i="12"/>
  <c r="H106" i="12"/>
  <c r="K106" i="12"/>
  <c r="N106" i="12"/>
  <c r="E107" i="12"/>
  <c r="H107" i="12"/>
  <c r="K107" i="12"/>
  <c r="N107" i="12"/>
  <c r="E108" i="12"/>
  <c r="H108" i="12"/>
  <c r="K108" i="12"/>
  <c r="N108" i="12"/>
  <c r="E109" i="12"/>
  <c r="H109" i="12"/>
  <c r="K109" i="12"/>
  <c r="N109" i="12"/>
  <c r="E110" i="12"/>
  <c r="H110" i="12"/>
  <c r="K110" i="12"/>
  <c r="N110" i="12"/>
  <c r="W78" i="1" l="1"/>
  <c r="D9" i="1"/>
  <c r="W17" i="2"/>
  <c r="C9" i="1"/>
  <c r="W35" i="1"/>
  <c r="W17" i="1"/>
  <c r="W35" i="2"/>
  <c r="W28" i="2"/>
  <c r="W44" i="1"/>
  <c r="W66" i="1"/>
  <c r="W23" i="1"/>
  <c r="W23" i="2"/>
  <c r="W91" i="1"/>
  <c r="W48" i="1"/>
  <c r="W82" i="1"/>
  <c r="W39" i="1"/>
  <c r="W39" i="2"/>
  <c r="W28" i="1"/>
  <c r="W69" i="1"/>
  <c r="N110" i="13"/>
  <c r="K110" i="13"/>
  <c r="H110" i="13"/>
  <c r="E110" i="13"/>
  <c r="N109" i="13"/>
  <c r="K109" i="13"/>
  <c r="H109" i="13"/>
  <c r="E109" i="13"/>
  <c r="N108" i="13"/>
  <c r="K108" i="13"/>
  <c r="H108" i="13"/>
  <c r="E108" i="13"/>
  <c r="N107" i="13"/>
  <c r="K107" i="13"/>
  <c r="H107" i="13"/>
  <c r="E107" i="13"/>
  <c r="N106" i="13"/>
  <c r="K106" i="13"/>
  <c r="E106" i="13"/>
  <c r="N105" i="13"/>
  <c r="K105" i="13"/>
  <c r="H105" i="13"/>
  <c r="E105" i="13"/>
  <c r="N104" i="13"/>
  <c r="K104" i="13"/>
  <c r="H104" i="13"/>
  <c r="E104" i="13"/>
  <c r="N103" i="13"/>
  <c r="K103" i="13"/>
  <c r="H103" i="13"/>
  <c r="E103" i="13"/>
  <c r="C8" i="1" l="1"/>
  <c r="H110" i="14"/>
  <c r="E110" i="14"/>
  <c r="H109" i="14"/>
  <c r="E109" i="14"/>
  <c r="H108" i="14"/>
  <c r="E108" i="14"/>
  <c r="H107" i="14"/>
  <c r="E107" i="14"/>
  <c r="H106" i="14"/>
  <c r="E106" i="14"/>
  <c r="H105" i="14"/>
  <c r="E105" i="14"/>
  <c r="H104" i="14"/>
  <c r="E104" i="14"/>
  <c r="H103" i="14"/>
  <c r="E103" i="14"/>
  <c r="AF89" i="8" l="1"/>
  <c r="AF88" i="8"/>
  <c r="AF87" i="8"/>
  <c r="AF86" i="8"/>
  <c r="AF85" i="8"/>
  <c r="AF84" i="8"/>
  <c r="AF83" i="8"/>
  <c r="AH82" i="8"/>
  <c r="AG82" i="8"/>
  <c r="AE82" i="8"/>
  <c r="AD82" i="8"/>
  <c r="AF80" i="8"/>
  <c r="AF79" i="8"/>
  <c r="AH78" i="8"/>
  <c r="AG78" i="8"/>
  <c r="AE78" i="8"/>
  <c r="AD78" i="8"/>
  <c r="AF77" i="8"/>
  <c r="AF76" i="8"/>
  <c r="AF75" i="8"/>
  <c r="AF74" i="8"/>
  <c r="AF73" i="8"/>
  <c r="AF71" i="8"/>
  <c r="AF70" i="8"/>
  <c r="AH69" i="8"/>
  <c r="AG69" i="8"/>
  <c r="AE69" i="8"/>
  <c r="AD69" i="8"/>
  <c r="AF68" i="8"/>
  <c r="AF67" i="8"/>
  <c r="AH66" i="8"/>
  <c r="AG66" i="8"/>
  <c r="AE66" i="8"/>
  <c r="AD66" i="8"/>
  <c r="AH64" i="8"/>
  <c r="AG64" i="8"/>
  <c r="AE64" i="8"/>
  <c r="AD64" i="8"/>
  <c r="AF62" i="8"/>
  <c r="AF61" i="8"/>
  <c r="AF57" i="8"/>
  <c r="AF56" i="8"/>
  <c r="AF55" i="8"/>
  <c r="AF54" i="8"/>
  <c r="AF53" i="8"/>
  <c r="AF52" i="8"/>
  <c r="AF51" i="8"/>
  <c r="AF50" i="8"/>
  <c r="AF49" i="8"/>
  <c r="Y82" i="8"/>
  <c r="X82" i="8"/>
  <c r="Y78" i="8"/>
  <c r="X78" i="8"/>
  <c r="T110" i="8"/>
  <c r="Q110" i="8"/>
  <c r="N110" i="8"/>
  <c r="K110" i="8"/>
  <c r="H110" i="8"/>
  <c r="E110" i="8"/>
  <c r="T109" i="8"/>
  <c r="Q109" i="8"/>
  <c r="N109" i="8"/>
  <c r="K109" i="8"/>
  <c r="H109" i="8"/>
  <c r="E109" i="8"/>
  <c r="T108" i="8"/>
  <c r="Q108" i="8"/>
  <c r="N108" i="8"/>
  <c r="K108" i="8"/>
  <c r="H108" i="8"/>
  <c r="E108" i="8"/>
  <c r="T107" i="8"/>
  <c r="Q107" i="8"/>
  <c r="N107" i="8"/>
  <c r="K107" i="8"/>
  <c r="H107" i="8"/>
  <c r="E107" i="8"/>
  <c r="T106" i="8"/>
  <c r="Q106" i="8"/>
  <c r="N106" i="8"/>
  <c r="K106" i="8"/>
  <c r="H106" i="8"/>
  <c r="E106" i="8"/>
  <c r="T105" i="8"/>
  <c r="Q105" i="8"/>
  <c r="N105" i="8"/>
  <c r="K105" i="8"/>
  <c r="H105" i="8"/>
  <c r="E105" i="8"/>
  <c r="T104" i="8"/>
  <c r="Q104" i="8"/>
  <c r="N104" i="8"/>
  <c r="K104" i="8"/>
  <c r="H104" i="8"/>
  <c r="E104" i="8"/>
  <c r="T103" i="8"/>
  <c r="Q103" i="8"/>
  <c r="N103" i="8"/>
  <c r="K103" i="8"/>
  <c r="H103" i="8"/>
  <c r="E103" i="8"/>
  <c r="S102" i="8"/>
  <c r="R102" i="8"/>
  <c r="P102" i="8"/>
  <c r="O102" i="8"/>
  <c r="M102" i="8"/>
  <c r="L102" i="8"/>
  <c r="J102" i="8"/>
  <c r="I102" i="8"/>
  <c r="G102" i="8"/>
  <c r="F102" i="8"/>
  <c r="D102" i="8"/>
  <c r="C102" i="8"/>
  <c r="T101" i="8"/>
  <c r="Q101" i="8"/>
  <c r="N101" i="8"/>
  <c r="K101" i="8"/>
  <c r="H101" i="8"/>
  <c r="E101" i="8"/>
  <c r="T100" i="8"/>
  <c r="Q100" i="8"/>
  <c r="N100" i="8"/>
  <c r="K100" i="8"/>
  <c r="H100" i="8"/>
  <c r="E100" i="8"/>
  <c r="T99" i="8"/>
  <c r="Q99" i="8"/>
  <c r="N99" i="8"/>
  <c r="K99" i="8"/>
  <c r="H99" i="8"/>
  <c r="E99" i="8"/>
  <c r="T98" i="8"/>
  <c r="Q98" i="8"/>
  <c r="N98" i="8"/>
  <c r="K98" i="8"/>
  <c r="H98" i="8"/>
  <c r="E98" i="8"/>
  <c r="S97" i="8"/>
  <c r="R97" i="8"/>
  <c r="T97" i="8" s="1"/>
  <c r="P97" i="8"/>
  <c r="O97" i="8"/>
  <c r="M97" i="8"/>
  <c r="L97" i="8"/>
  <c r="J97" i="8"/>
  <c r="I97" i="8"/>
  <c r="G97" i="8"/>
  <c r="F97" i="8"/>
  <c r="D97" i="8"/>
  <c r="C97" i="8"/>
  <c r="T96" i="8"/>
  <c r="Q96" i="8"/>
  <c r="N96" i="8"/>
  <c r="K96" i="8"/>
  <c r="H96" i="8"/>
  <c r="E96" i="8"/>
  <c r="T95" i="8"/>
  <c r="Q95" i="8"/>
  <c r="N95" i="8"/>
  <c r="K95" i="8"/>
  <c r="H95" i="8"/>
  <c r="E95" i="8"/>
  <c r="T94" i="8"/>
  <c r="Q94" i="8"/>
  <c r="N94" i="8"/>
  <c r="K94" i="8"/>
  <c r="H94" i="8"/>
  <c r="E94" i="8"/>
  <c r="T93" i="8"/>
  <c r="Q93" i="8"/>
  <c r="N93" i="8"/>
  <c r="K93" i="8"/>
  <c r="H93" i="8"/>
  <c r="E93" i="8"/>
  <c r="T92" i="8"/>
  <c r="Q92" i="8"/>
  <c r="N92" i="8"/>
  <c r="K92" i="8"/>
  <c r="H92" i="8"/>
  <c r="E92" i="8"/>
  <c r="S91" i="8"/>
  <c r="R91" i="8"/>
  <c r="P91" i="8"/>
  <c r="O91" i="8"/>
  <c r="M91" i="8"/>
  <c r="L91" i="8"/>
  <c r="J91" i="8"/>
  <c r="I91" i="8"/>
  <c r="G91" i="8"/>
  <c r="F91" i="8"/>
  <c r="D91" i="8"/>
  <c r="C91" i="8"/>
  <c r="T90" i="8"/>
  <c r="Q90" i="8"/>
  <c r="N90" i="8"/>
  <c r="K90" i="8"/>
  <c r="H90" i="8"/>
  <c r="E90" i="8"/>
  <c r="T89" i="8"/>
  <c r="Q89" i="8"/>
  <c r="N89" i="8"/>
  <c r="K89" i="8"/>
  <c r="H89" i="8"/>
  <c r="E89" i="8"/>
  <c r="T88" i="8"/>
  <c r="Q88" i="8"/>
  <c r="N88" i="8"/>
  <c r="K88" i="8"/>
  <c r="H88" i="8"/>
  <c r="E88" i="8"/>
  <c r="T87" i="8"/>
  <c r="Q87" i="8"/>
  <c r="N87" i="8"/>
  <c r="K87" i="8"/>
  <c r="H87" i="8"/>
  <c r="E87" i="8"/>
  <c r="T86" i="8"/>
  <c r="Q86" i="8"/>
  <c r="N86" i="8"/>
  <c r="K86" i="8"/>
  <c r="H86" i="8"/>
  <c r="E86" i="8"/>
  <c r="T85" i="8"/>
  <c r="Q85" i="8"/>
  <c r="N85" i="8"/>
  <c r="K85" i="8"/>
  <c r="H85" i="8"/>
  <c r="E85" i="8"/>
  <c r="T84" i="8"/>
  <c r="Q84" i="8"/>
  <c r="N84" i="8"/>
  <c r="K84" i="8"/>
  <c r="H84" i="8"/>
  <c r="E84" i="8"/>
  <c r="T83" i="8"/>
  <c r="Q83" i="8"/>
  <c r="N83" i="8"/>
  <c r="K83" i="8"/>
  <c r="H83" i="8"/>
  <c r="E83" i="8"/>
  <c r="S82" i="8"/>
  <c r="R82" i="8"/>
  <c r="P82" i="8"/>
  <c r="O82" i="8"/>
  <c r="M82" i="8"/>
  <c r="L82" i="8"/>
  <c r="J82" i="8"/>
  <c r="I82" i="8"/>
  <c r="G82" i="8"/>
  <c r="F82" i="8"/>
  <c r="D82" i="8"/>
  <c r="C82" i="8"/>
  <c r="T80" i="8"/>
  <c r="Q80" i="8"/>
  <c r="N80" i="8"/>
  <c r="K80" i="8"/>
  <c r="H80" i="8"/>
  <c r="E80" i="8"/>
  <c r="T79" i="8"/>
  <c r="Q79" i="8"/>
  <c r="N79" i="8"/>
  <c r="K79" i="8"/>
  <c r="H79" i="8"/>
  <c r="E79" i="8"/>
  <c r="S78" i="8"/>
  <c r="R78" i="8"/>
  <c r="P78" i="8"/>
  <c r="O78" i="8"/>
  <c r="M78" i="8"/>
  <c r="L78" i="8"/>
  <c r="J78" i="8"/>
  <c r="I78" i="8"/>
  <c r="G78" i="8"/>
  <c r="F78" i="8"/>
  <c r="D78" i="8"/>
  <c r="C78" i="8"/>
  <c r="T77" i="8"/>
  <c r="Q77" i="8"/>
  <c r="N77" i="8"/>
  <c r="K77" i="8"/>
  <c r="H77" i="8"/>
  <c r="E77" i="8"/>
  <c r="T76" i="8"/>
  <c r="Q76" i="8"/>
  <c r="N76" i="8"/>
  <c r="K76" i="8"/>
  <c r="H76" i="8"/>
  <c r="E76" i="8"/>
  <c r="T75" i="8"/>
  <c r="Q75" i="8"/>
  <c r="N75" i="8"/>
  <c r="K75" i="8"/>
  <c r="H75" i="8"/>
  <c r="E75" i="8"/>
  <c r="T74" i="8"/>
  <c r="Q74" i="8"/>
  <c r="N74" i="8"/>
  <c r="K74" i="8"/>
  <c r="H74" i="8"/>
  <c r="E74" i="8"/>
  <c r="T73" i="8"/>
  <c r="Q73" i="8"/>
  <c r="N73" i="8"/>
  <c r="K73" i="8"/>
  <c r="H73" i="8"/>
  <c r="E73" i="8"/>
  <c r="T71" i="8"/>
  <c r="Q71" i="8"/>
  <c r="N71" i="8"/>
  <c r="K71" i="8"/>
  <c r="H71" i="8"/>
  <c r="E71" i="8"/>
  <c r="T70" i="8"/>
  <c r="Q70" i="8"/>
  <c r="N70" i="8"/>
  <c r="K70" i="8"/>
  <c r="H70" i="8"/>
  <c r="E70" i="8"/>
  <c r="S69" i="8"/>
  <c r="R69" i="8"/>
  <c r="P69" i="8"/>
  <c r="O69" i="8"/>
  <c r="M69" i="8"/>
  <c r="L69" i="8"/>
  <c r="J69" i="8"/>
  <c r="I69" i="8"/>
  <c r="G69" i="8"/>
  <c r="F69" i="8"/>
  <c r="D69" i="8"/>
  <c r="C69" i="8"/>
  <c r="T68" i="8"/>
  <c r="Q68" i="8"/>
  <c r="N68" i="8"/>
  <c r="K68" i="8"/>
  <c r="H68" i="8"/>
  <c r="E68" i="8"/>
  <c r="T67" i="8"/>
  <c r="Q67" i="8"/>
  <c r="N67" i="8"/>
  <c r="K67" i="8"/>
  <c r="H67" i="8"/>
  <c r="E67" i="8"/>
  <c r="S66" i="8"/>
  <c r="R66" i="8"/>
  <c r="P66" i="8"/>
  <c r="O66" i="8"/>
  <c r="M66" i="8"/>
  <c r="L66" i="8"/>
  <c r="J66" i="8"/>
  <c r="I66" i="8"/>
  <c r="G66" i="8"/>
  <c r="F66" i="8"/>
  <c r="D66" i="8"/>
  <c r="C66" i="8"/>
  <c r="S64" i="8"/>
  <c r="R64" i="8"/>
  <c r="P64" i="8"/>
  <c r="O64" i="8"/>
  <c r="M64" i="8"/>
  <c r="L64" i="8"/>
  <c r="J64" i="8"/>
  <c r="I64" i="8"/>
  <c r="G64" i="8"/>
  <c r="F64" i="8"/>
  <c r="D64" i="8"/>
  <c r="C64" i="8"/>
  <c r="T62" i="8"/>
  <c r="Q62" i="8"/>
  <c r="N62" i="8"/>
  <c r="K62" i="8"/>
  <c r="H62" i="8"/>
  <c r="E62" i="8"/>
  <c r="T61" i="8"/>
  <c r="T60" i="8" s="1"/>
  <c r="Q61" i="8"/>
  <c r="Q60" i="8" s="1"/>
  <c r="N61" i="8"/>
  <c r="K61" i="8"/>
  <c r="H61" i="8"/>
  <c r="E61" i="8"/>
  <c r="T57" i="8"/>
  <c r="Q57" i="8"/>
  <c r="N57" i="8"/>
  <c r="K57" i="8"/>
  <c r="H57" i="8"/>
  <c r="E57" i="8"/>
  <c r="T56" i="8"/>
  <c r="Q56" i="8"/>
  <c r="N56" i="8"/>
  <c r="K56" i="8"/>
  <c r="H56" i="8"/>
  <c r="E56" i="8"/>
  <c r="T55" i="8"/>
  <c r="Q55" i="8"/>
  <c r="N55" i="8"/>
  <c r="K55" i="8"/>
  <c r="H55" i="8"/>
  <c r="E55" i="8"/>
  <c r="T54" i="8"/>
  <c r="Q54" i="8"/>
  <c r="N54" i="8"/>
  <c r="K54" i="8"/>
  <c r="H54" i="8"/>
  <c r="E54" i="8"/>
  <c r="T53" i="8"/>
  <c r="Q53" i="8"/>
  <c r="N53" i="8"/>
  <c r="K53" i="8"/>
  <c r="H53" i="8"/>
  <c r="E53" i="8"/>
  <c r="T52" i="8"/>
  <c r="Q52" i="8"/>
  <c r="N52" i="8"/>
  <c r="K52" i="8"/>
  <c r="H52" i="8"/>
  <c r="E52" i="8"/>
  <c r="T51" i="8"/>
  <c r="Q51" i="8"/>
  <c r="N51" i="8"/>
  <c r="K51" i="8"/>
  <c r="H51" i="8"/>
  <c r="E51" i="8"/>
  <c r="T50" i="8"/>
  <c r="Q50" i="8"/>
  <c r="N50" i="8"/>
  <c r="K50" i="8"/>
  <c r="H50" i="8"/>
  <c r="E50" i="8"/>
  <c r="T49" i="8"/>
  <c r="Q49" i="8"/>
  <c r="N49" i="8"/>
  <c r="K49" i="8"/>
  <c r="H49" i="8"/>
  <c r="E49" i="8"/>
  <c r="T47" i="8"/>
  <c r="Q47" i="8"/>
  <c r="N47" i="8"/>
  <c r="K47" i="8"/>
  <c r="H47" i="8"/>
  <c r="E47" i="8"/>
  <c r="T46" i="8"/>
  <c r="Q46" i="8"/>
  <c r="N46" i="8"/>
  <c r="K46" i="8"/>
  <c r="H46" i="8"/>
  <c r="E46" i="8"/>
  <c r="T45" i="8"/>
  <c r="Q45" i="8"/>
  <c r="N45" i="8"/>
  <c r="K45" i="8"/>
  <c r="H45" i="8"/>
  <c r="E45" i="8"/>
  <c r="S44" i="8"/>
  <c r="R44" i="8"/>
  <c r="P44" i="8"/>
  <c r="O44" i="8"/>
  <c r="M44" i="8"/>
  <c r="L44" i="8"/>
  <c r="K44" i="8"/>
  <c r="G44" i="8"/>
  <c r="F44" i="8"/>
  <c r="D44" i="8"/>
  <c r="C44" i="8"/>
  <c r="T43" i="8"/>
  <c r="Q43" i="8"/>
  <c r="N43" i="8"/>
  <c r="K43" i="8"/>
  <c r="H43" i="8"/>
  <c r="E43" i="8"/>
  <c r="T42" i="8"/>
  <c r="Q42" i="8"/>
  <c r="N42" i="8"/>
  <c r="K42" i="8"/>
  <c r="H42" i="8"/>
  <c r="E42" i="8"/>
  <c r="T41" i="8"/>
  <c r="Q41" i="8"/>
  <c r="N41" i="8"/>
  <c r="K41" i="8"/>
  <c r="H41" i="8"/>
  <c r="E41" i="8"/>
  <c r="T40" i="8"/>
  <c r="Q40" i="8"/>
  <c r="N40" i="8"/>
  <c r="K40" i="8"/>
  <c r="H40" i="8"/>
  <c r="E40" i="8"/>
  <c r="S39" i="8"/>
  <c r="R39" i="8"/>
  <c r="P39" i="8"/>
  <c r="O39" i="8"/>
  <c r="M39" i="8"/>
  <c r="L39" i="8"/>
  <c r="J39" i="8"/>
  <c r="I39" i="8"/>
  <c r="G39" i="8"/>
  <c r="F39" i="8"/>
  <c r="D39" i="8"/>
  <c r="C39" i="8"/>
  <c r="T38" i="8"/>
  <c r="Q38" i="8"/>
  <c r="N38" i="8"/>
  <c r="K38" i="8"/>
  <c r="H38" i="8"/>
  <c r="E38" i="8"/>
  <c r="T37" i="8"/>
  <c r="Q37" i="8"/>
  <c r="N37" i="8"/>
  <c r="K37" i="8"/>
  <c r="H37" i="8"/>
  <c r="E37" i="8"/>
  <c r="T36" i="8"/>
  <c r="Q36" i="8"/>
  <c r="N36" i="8"/>
  <c r="K36" i="8"/>
  <c r="H36" i="8"/>
  <c r="E36" i="8"/>
  <c r="S35" i="8"/>
  <c r="R35" i="8"/>
  <c r="P35" i="8"/>
  <c r="O35" i="8"/>
  <c r="M35" i="8"/>
  <c r="L35" i="8"/>
  <c r="J35" i="8"/>
  <c r="I35" i="8"/>
  <c r="G35" i="8"/>
  <c r="F35" i="8"/>
  <c r="D35" i="8"/>
  <c r="C35" i="8"/>
  <c r="T34" i="8"/>
  <c r="Q34" i="8"/>
  <c r="N34" i="8"/>
  <c r="K34" i="8"/>
  <c r="H34" i="8"/>
  <c r="E34" i="8"/>
  <c r="T33" i="8"/>
  <c r="Q33" i="8"/>
  <c r="N33" i="8"/>
  <c r="K33" i="8"/>
  <c r="H33" i="8"/>
  <c r="E33" i="8"/>
  <c r="T32" i="8"/>
  <c r="Q32" i="8"/>
  <c r="N32" i="8"/>
  <c r="K32" i="8"/>
  <c r="H32" i="8"/>
  <c r="E32" i="8"/>
  <c r="T31" i="8"/>
  <c r="Q31" i="8"/>
  <c r="N31" i="8"/>
  <c r="K31" i="8"/>
  <c r="H31" i="8"/>
  <c r="E31" i="8"/>
  <c r="T30" i="8"/>
  <c r="Q30" i="8"/>
  <c r="N30" i="8"/>
  <c r="K30" i="8"/>
  <c r="H30" i="8"/>
  <c r="E30" i="8"/>
  <c r="T29" i="8"/>
  <c r="Q29" i="8"/>
  <c r="N29" i="8"/>
  <c r="K29" i="8"/>
  <c r="H29" i="8"/>
  <c r="E29" i="8"/>
  <c r="S28" i="8"/>
  <c r="R28" i="8"/>
  <c r="P28" i="8"/>
  <c r="O28" i="8"/>
  <c r="M28" i="8"/>
  <c r="L28" i="8"/>
  <c r="J28" i="8"/>
  <c r="I28" i="8"/>
  <c r="G28" i="8"/>
  <c r="F28" i="8"/>
  <c r="D28" i="8"/>
  <c r="C28" i="8"/>
  <c r="T27" i="8"/>
  <c r="Q27" i="8"/>
  <c r="N27" i="8"/>
  <c r="K27" i="8"/>
  <c r="H27" i="8"/>
  <c r="E27" i="8"/>
  <c r="T26" i="8"/>
  <c r="Q26" i="8"/>
  <c r="N26" i="8"/>
  <c r="K26" i="8"/>
  <c r="H26" i="8"/>
  <c r="E26" i="8"/>
  <c r="T25" i="8"/>
  <c r="Q25" i="8"/>
  <c r="N25" i="8"/>
  <c r="K25" i="8"/>
  <c r="H25" i="8"/>
  <c r="E25" i="8"/>
  <c r="T24" i="8"/>
  <c r="Q24" i="8"/>
  <c r="N24" i="8"/>
  <c r="K24" i="8"/>
  <c r="H24" i="8"/>
  <c r="E24" i="8"/>
  <c r="S23" i="8"/>
  <c r="R23" i="8"/>
  <c r="P23" i="8"/>
  <c r="O23" i="8"/>
  <c r="M23" i="8"/>
  <c r="L23" i="8"/>
  <c r="J23" i="8"/>
  <c r="I23" i="8"/>
  <c r="G23" i="8"/>
  <c r="F23" i="8"/>
  <c r="D23" i="8"/>
  <c r="C23" i="8"/>
  <c r="T22" i="8"/>
  <c r="Q22" i="8"/>
  <c r="N22" i="8"/>
  <c r="K22" i="8"/>
  <c r="H22" i="8"/>
  <c r="E22" i="8"/>
  <c r="T21" i="8"/>
  <c r="Q21" i="8"/>
  <c r="N21" i="8"/>
  <c r="K21" i="8"/>
  <c r="H21" i="8"/>
  <c r="E21" i="8"/>
  <c r="T20" i="8"/>
  <c r="Q20" i="8"/>
  <c r="N20" i="8"/>
  <c r="K20" i="8"/>
  <c r="H20" i="8"/>
  <c r="E20" i="8"/>
  <c r="T19" i="8"/>
  <c r="Q19" i="8"/>
  <c r="N19" i="8"/>
  <c r="K19" i="8"/>
  <c r="H19" i="8"/>
  <c r="E19" i="8"/>
  <c r="T18" i="8"/>
  <c r="Q18" i="8"/>
  <c r="N18" i="8"/>
  <c r="K18" i="8"/>
  <c r="H18" i="8"/>
  <c r="E18" i="8"/>
  <c r="S17" i="8"/>
  <c r="R17" i="8"/>
  <c r="P17" i="8"/>
  <c r="Q17" i="8" s="1"/>
  <c r="O17" i="8"/>
  <c r="M17" i="8"/>
  <c r="L17" i="8"/>
  <c r="J17" i="8"/>
  <c r="I17" i="8"/>
  <c r="G17" i="8"/>
  <c r="F17" i="8"/>
  <c r="D17" i="8"/>
  <c r="C17" i="8"/>
  <c r="T16" i="8"/>
  <c r="Q16" i="8"/>
  <c r="N16" i="8"/>
  <c r="K16" i="8"/>
  <c r="H16" i="8"/>
  <c r="E16" i="8"/>
  <c r="T15" i="8"/>
  <c r="Q15" i="8"/>
  <c r="N15" i="8"/>
  <c r="K15" i="8"/>
  <c r="H15" i="8"/>
  <c r="E15" i="8"/>
  <c r="T14" i="8"/>
  <c r="Q14" i="8"/>
  <c r="N14" i="8"/>
  <c r="K14" i="8"/>
  <c r="H14" i="8"/>
  <c r="E14" i="8"/>
  <c r="T13" i="8"/>
  <c r="Q13" i="8"/>
  <c r="N13" i="8"/>
  <c r="K13" i="8"/>
  <c r="H13" i="8"/>
  <c r="E13" i="8"/>
  <c r="T12" i="8"/>
  <c r="Q12" i="8"/>
  <c r="N12" i="8"/>
  <c r="K12" i="8"/>
  <c r="H12" i="8"/>
  <c r="E12" i="8"/>
  <c r="AF89" i="9"/>
  <c r="AF88" i="9"/>
  <c r="AF87" i="9"/>
  <c r="AF86" i="9"/>
  <c r="AF85" i="9"/>
  <c r="AF84" i="9"/>
  <c r="AF83" i="9"/>
  <c r="AH82" i="9"/>
  <c r="AG82" i="9"/>
  <c r="AE82" i="9"/>
  <c r="AD82" i="9"/>
  <c r="AF80" i="9"/>
  <c r="AF79" i="9"/>
  <c r="AH78" i="9"/>
  <c r="AG78" i="9"/>
  <c r="AE78" i="9"/>
  <c r="AD78" i="9"/>
  <c r="AF77" i="9"/>
  <c r="AF76" i="9"/>
  <c r="AF75" i="9"/>
  <c r="AF74" i="9"/>
  <c r="AF73" i="9"/>
  <c r="AF71" i="9"/>
  <c r="AF70" i="9"/>
  <c r="AH69" i="9"/>
  <c r="AG69" i="9"/>
  <c r="AE69" i="9"/>
  <c r="AD69" i="9"/>
  <c r="AF68" i="9"/>
  <c r="AF67" i="9"/>
  <c r="AH66" i="9"/>
  <c r="AG66" i="9"/>
  <c r="AE66" i="9"/>
  <c r="AD66" i="9"/>
  <c r="AH64" i="9"/>
  <c r="AG64" i="9"/>
  <c r="AE64" i="9"/>
  <c r="AD64" i="9"/>
  <c r="AF62" i="9"/>
  <c r="AF61" i="9"/>
  <c r="AH60" i="9"/>
  <c r="AG60" i="9"/>
  <c r="AE60" i="9"/>
  <c r="AD60" i="9"/>
  <c r="AF57" i="9"/>
  <c r="AF56" i="9"/>
  <c r="AF55" i="9"/>
  <c r="AF54" i="9"/>
  <c r="AF53" i="9"/>
  <c r="AF52" i="9"/>
  <c r="AF51" i="9"/>
  <c r="AF50" i="9"/>
  <c r="AF49" i="9"/>
  <c r="Y82" i="9"/>
  <c r="X82" i="9"/>
  <c r="Y78" i="9"/>
  <c r="X78" i="9"/>
  <c r="T110" i="9"/>
  <c r="T109" i="9"/>
  <c r="T108" i="9"/>
  <c r="T107" i="9"/>
  <c r="T106" i="9"/>
  <c r="T105" i="9"/>
  <c r="T104" i="9"/>
  <c r="T103" i="9"/>
  <c r="S102" i="9"/>
  <c r="R102" i="9"/>
  <c r="Q102" i="9"/>
  <c r="P102" i="9"/>
  <c r="O102" i="9"/>
  <c r="N102" i="9"/>
  <c r="M102" i="9"/>
  <c r="L102" i="9"/>
  <c r="K102" i="9"/>
  <c r="J102" i="9"/>
  <c r="I102" i="9"/>
  <c r="G102" i="9"/>
  <c r="H102" i="9" s="1"/>
  <c r="D102" i="9"/>
  <c r="E102" i="9" s="1"/>
  <c r="T101" i="9"/>
  <c r="T100" i="9"/>
  <c r="T99" i="9"/>
  <c r="T98" i="9"/>
  <c r="S97" i="9"/>
  <c r="R97" i="9"/>
  <c r="Q97" i="9"/>
  <c r="P97" i="9"/>
  <c r="O97" i="9"/>
  <c r="N97" i="9"/>
  <c r="M97" i="9"/>
  <c r="L97" i="9"/>
  <c r="K97" i="9"/>
  <c r="J97" i="9"/>
  <c r="I97" i="9"/>
  <c r="G97" i="9"/>
  <c r="F97" i="9"/>
  <c r="D97" i="9"/>
  <c r="C97" i="9"/>
  <c r="T96" i="9"/>
  <c r="Q96" i="9"/>
  <c r="N96" i="9"/>
  <c r="K96" i="9"/>
  <c r="E96" i="9"/>
  <c r="T95" i="9"/>
  <c r="Q95" i="9"/>
  <c r="N95" i="9"/>
  <c r="K95" i="9"/>
  <c r="H95" i="9"/>
  <c r="E95" i="9"/>
  <c r="T94" i="9"/>
  <c r="Q94" i="9"/>
  <c r="N94" i="9"/>
  <c r="K94" i="9"/>
  <c r="H94" i="9"/>
  <c r="E94" i="9"/>
  <c r="T93" i="9"/>
  <c r="Q93" i="9"/>
  <c r="N93" i="9"/>
  <c r="K93" i="9"/>
  <c r="H93" i="9"/>
  <c r="E93" i="9"/>
  <c r="T92" i="9"/>
  <c r="Q92" i="9"/>
  <c r="N92" i="9"/>
  <c r="K92" i="9"/>
  <c r="H92" i="9"/>
  <c r="E92" i="9"/>
  <c r="S91" i="9"/>
  <c r="R91" i="9"/>
  <c r="P91" i="9"/>
  <c r="O91" i="9"/>
  <c r="M91" i="9"/>
  <c r="L91" i="9"/>
  <c r="J91" i="9"/>
  <c r="I91" i="9"/>
  <c r="G91" i="9"/>
  <c r="F91" i="9"/>
  <c r="D91" i="9"/>
  <c r="C91" i="9"/>
  <c r="T90" i="9"/>
  <c r="Q90" i="9"/>
  <c r="N90" i="9"/>
  <c r="K90" i="9"/>
  <c r="H90" i="9"/>
  <c r="E90" i="9"/>
  <c r="T89" i="9"/>
  <c r="Q89" i="9"/>
  <c r="N89" i="9"/>
  <c r="K89" i="9"/>
  <c r="E89" i="9"/>
  <c r="T88" i="9"/>
  <c r="Q88" i="9"/>
  <c r="N88" i="9"/>
  <c r="K88" i="9"/>
  <c r="H88" i="9"/>
  <c r="E88" i="9"/>
  <c r="T87" i="9"/>
  <c r="Q87" i="9"/>
  <c r="N87" i="9"/>
  <c r="K87" i="9"/>
  <c r="H87" i="9"/>
  <c r="E87" i="9"/>
  <c r="T86" i="9"/>
  <c r="Q86" i="9"/>
  <c r="N86" i="9"/>
  <c r="K86" i="9"/>
  <c r="H86" i="9"/>
  <c r="E86" i="9"/>
  <c r="T85" i="9"/>
  <c r="Q85" i="9"/>
  <c r="N85" i="9"/>
  <c r="K85" i="9"/>
  <c r="H85" i="9"/>
  <c r="E85" i="9"/>
  <c r="T84" i="9"/>
  <c r="Q84" i="9"/>
  <c r="N84" i="9"/>
  <c r="K84" i="9"/>
  <c r="T83" i="9"/>
  <c r="Q83" i="9"/>
  <c r="N83" i="9"/>
  <c r="K83" i="9"/>
  <c r="H83" i="9"/>
  <c r="E83" i="9"/>
  <c r="S82" i="9"/>
  <c r="R82" i="9"/>
  <c r="P82" i="9"/>
  <c r="O82" i="9"/>
  <c r="M82" i="9"/>
  <c r="L82" i="9"/>
  <c r="J82" i="9"/>
  <c r="I82" i="9"/>
  <c r="G82" i="9"/>
  <c r="F82" i="9"/>
  <c r="D82" i="9"/>
  <c r="C82" i="9"/>
  <c r="T80" i="9"/>
  <c r="Q80" i="9"/>
  <c r="N80" i="9"/>
  <c r="K80" i="9"/>
  <c r="H80" i="9"/>
  <c r="E80" i="9"/>
  <c r="T79" i="9"/>
  <c r="Q79" i="9"/>
  <c r="N79" i="9"/>
  <c r="K79" i="9"/>
  <c r="H79" i="9"/>
  <c r="E79" i="9"/>
  <c r="S78" i="9"/>
  <c r="R78" i="9"/>
  <c r="P78" i="9"/>
  <c r="O78" i="9"/>
  <c r="M78" i="9"/>
  <c r="L78" i="9"/>
  <c r="J78" i="9"/>
  <c r="I78" i="9"/>
  <c r="G78" i="9"/>
  <c r="F78" i="9"/>
  <c r="D78" i="9"/>
  <c r="C78" i="9"/>
  <c r="T77" i="9"/>
  <c r="Q77" i="9"/>
  <c r="N77" i="9"/>
  <c r="K77" i="9"/>
  <c r="H77" i="9"/>
  <c r="E77" i="9"/>
  <c r="T76" i="9"/>
  <c r="Q76" i="9"/>
  <c r="N76" i="9"/>
  <c r="K76" i="9"/>
  <c r="H76" i="9"/>
  <c r="E76" i="9"/>
  <c r="T75" i="9"/>
  <c r="Q75" i="9"/>
  <c r="N75" i="9"/>
  <c r="K75" i="9"/>
  <c r="H75" i="9"/>
  <c r="E75" i="9"/>
  <c r="T74" i="9"/>
  <c r="Q74" i="9"/>
  <c r="N74" i="9"/>
  <c r="K74" i="9"/>
  <c r="H74" i="9"/>
  <c r="E74" i="9"/>
  <c r="T73" i="9"/>
  <c r="Q73" i="9"/>
  <c r="N73" i="9"/>
  <c r="K73" i="9"/>
  <c r="H73" i="9"/>
  <c r="E73" i="9"/>
  <c r="T71" i="9"/>
  <c r="Q71" i="9"/>
  <c r="N71" i="9"/>
  <c r="K71" i="9"/>
  <c r="H71" i="9"/>
  <c r="E71" i="9"/>
  <c r="T70" i="9"/>
  <c r="Q70" i="9"/>
  <c r="N70" i="9"/>
  <c r="K70" i="9"/>
  <c r="H70" i="9"/>
  <c r="E70" i="9"/>
  <c r="S69" i="9"/>
  <c r="R69" i="9"/>
  <c r="P69" i="9"/>
  <c r="O69" i="9"/>
  <c r="M69" i="9"/>
  <c r="L69" i="9"/>
  <c r="J69" i="9"/>
  <c r="I69" i="9"/>
  <c r="G69" i="9"/>
  <c r="F69" i="9"/>
  <c r="D69" i="9"/>
  <c r="C69" i="9"/>
  <c r="T68" i="9"/>
  <c r="Q68" i="9"/>
  <c r="N68" i="9"/>
  <c r="K68" i="9"/>
  <c r="H68" i="9"/>
  <c r="E68" i="9"/>
  <c r="T67" i="9"/>
  <c r="Q67" i="9"/>
  <c r="N67" i="9"/>
  <c r="K67" i="9"/>
  <c r="H67" i="9"/>
  <c r="E67" i="9"/>
  <c r="S66" i="9"/>
  <c r="R66" i="9"/>
  <c r="P66" i="9"/>
  <c r="O66" i="9"/>
  <c r="M66" i="9"/>
  <c r="L66" i="9"/>
  <c r="J66" i="9"/>
  <c r="I66" i="9"/>
  <c r="G66" i="9"/>
  <c r="F66" i="9"/>
  <c r="D66" i="9"/>
  <c r="C66" i="9"/>
  <c r="S64" i="9"/>
  <c r="R64" i="9"/>
  <c r="P64" i="9"/>
  <c r="O64" i="9"/>
  <c r="M64" i="9"/>
  <c r="L64" i="9"/>
  <c r="J64" i="9"/>
  <c r="I64" i="9"/>
  <c r="G64" i="9"/>
  <c r="F64" i="9"/>
  <c r="D64" i="9"/>
  <c r="C64" i="9"/>
  <c r="T62" i="9"/>
  <c r="Q62" i="9"/>
  <c r="N62" i="9"/>
  <c r="H62" i="9"/>
  <c r="E62" i="9"/>
  <c r="T61" i="9"/>
  <c r="Q61" i="9"/>
  <c r="N61" i="9"/>
  <c r="K61" i="9"/>
  <c r="H61" i="9"/>
  <c r="E61" i="9"/>
  <c r="T57" i="9"/>
  <c r="Q57" i="9"/>
  <c r="N57" i="9"/>
  <c r="K57" i="9"/>
  <c r="H57" i="9"/>
  <c r="T56" i="9"/>
  <c r="Q56" i="9"/>
  <c r="N56" i="9"/>
  <c r="K56" i="9"/>
  <c r="H56" i="9"/>
  <c r="E56" i="9"/>
  <c r="T55" i="9"/>
  <c r="Q55" i="9"/>
  <c r="N55" i="9"/>
  <c r="K55" i="9"/>
  <c r="H55" i="9"/>
  <c r="E55" i="9"/>
  <c r="T54" i="9"/>
  <c r="Q54" i="9"/>
  <c r="N54" i="9"/>
  <c r="K54" i="9"/>
  <c r="H54" i="9"/>
  <c r="E54" i="9"/>
  <c r="T53" i="9"/>
  <c r="Q53" i="9"/>
  <c r="N53" i="9"/>
  <c r="K53" i="9"/>
  <c r="H53" i="9"/>
  <c r="E53" i="9"/>
  <c r="T52" i="9"/>
  <c r="Q52" i="9"/>
  <c r="N52" i="9"/>
  <c r="K52" i="9"/>
  <c r="H52" i="9"/>
  <c r="E52" i="9"/>
  <c r="T51" i="9"/>
  <c r="Q51" i="9"/>
  <c r="N51" i="9"/>
  <c r="K51" i="9"/>
  <c r="H51" i="9"/>
  <c r="E51" i="9"/>
  <c r="T50" i="9"/>
  <c r="Q50" i="9"/>
  <c r="N50" i="9"/>
  <c r="K50" i="9"/>
  <c r="H50" i="9"/>
  <c r="E50" i="9"/>
  <c r="T49" i="9"/>
  <c r="Q49" i="9"/>
  <c r="N49" i="9"/>
  <c r="K49" i="9"/>
  <c r="H49" i="9"/>
  <c r="E49" i="9"/>
  <c r="T47" i="9"/>
  <c r="Q47" i="9"/>
  <c r="N47" i="9"/>
  <c r="K47" i="9"/>
  <c r="H47" i="9"/>
  <c r="E47" i="9"/>
  <c r="T46" i="9"/>
  <c r="Q46" i="9"/>
  <c r="N46" i="9"/>
  <c r="K46" i="9"/>
  <c r="H46" i="9"/>
  <c r="E46" i="9"/>
  <c r="T45" i="9"/>
  <c r="Q45" i="9"/>
  <c r="N45" i="9"/>
  <c r="K45" i="9"/>
  <c r="H45" i="9"/>
  <c r="E45" i="9"/>
  <c r="S44" i="9"/>
  <c r="R44" i="9"/>
  <c r="P44" i="9"/>
  <c r="O44" i="9"/>
  <c r="M44" i="9"/>
  <c r="L44" i="9"/>
  <c r="J44" i="9"/>
  <c r="I44" i="9"/>
  <c r="G44" i="9"/>
  <c r="F44" i="9"/>
  <c r="D44" i="9"/>
  <c r="C44" i="9"/>
  <c r="T43" i="9"/>
  <c r="Q43" i="9"/>
  <c r="N43" i="9"/>
  <c r="K43" i="9"/>
  <c r="H43" i="9"/>
  <c r="E43" i="9"/>
  <c r="T42" i="9"/>
  <c r="Q42" i="9"/>
  <c r="N42" i="9"/>
  <c r="K42" i="9"/>
  <c r="H42" i="9"/>
  <c r="E42" i="9"/>
  <c r="T41" i="9"/>
  <c r="Q41" i="9"/>
  <c r="N41" i="9"/>
  <c r="K41" i="9"/>
  <c r="H41" i="9"/>
  <c r="E41" i="9"/>
  <c r="T40" i="9"/>
  <c r="Q40" i="9"/>
  <c r="N40" i="9"/>
  <c r="K40" i="9"/>
  <c r="H40" i="9"/>
  <c r="E40" i="9"/>
  <c r="S39" i="9"/>
  <c r="R39" i="9"/>
  <c r="P39" i="9"/>
  <c r="O39" i="9"/>
  <c r="M39" i="9"/>
  <c r="L39" i="9"/>
  <c r="J39" i="9"/>
  <c r="I39" i="9"/>
  <c r="G39" i="9"/>
  <c r="F39" i="9"/>
  <c r="D39" i="9"/>
  <c r="C39" i="9"/>
  <c r="T38" i="9"/>
  <c r="Q38" i="9"/>
  <c r="N38" i="9"/>
  <c r="K38" i="9"/>
  <c r="H38" i="9"/>
  <c r="E38" i="9"/>
  <c r="T37" i="9"/>
  <c r="Q37" i="9"/>
  <c r="N37" i="9"/>
  <c r="K37" i="9"/>
  <c r="H37" i="9"/>
  <c r="E37" i="9"/>
  <c r="T36" i="9"/>
  <c r="Q36" i="9"/>
  <c r="N36" i="9"/>
  <c r="K36" i="9"/>
  <c r="H36" i="9"/>
  <c r="E36" i="9"/>
  <c r="S35" i="9"/>
  <c r="R35" i="9"/>
  <c r="P35" i="9"/>
  <c r="O35" i="9"/>
  <c r="M35" i="9"/>
  <c r="L35" i="9"/>
  <c r="J35" i="9"/>
  <c r="I35" i="9"/>
  <c r="G35" i="9"/>
  <c r="F35" i="9"/>
  <c r="D35" i="9"/>
  <c r="C35" i="9"/>
  <c r="T34" i="9"/>
  <c r="Q34" i="9"/>
  <c r="N34" i="9"/>
  <c r="K34" i="9"/>
  <c r="H34" i="9"/>
  <c r="E34" i="9"/>
  <c r="T33" i="9"/>
  <c r="Q33" i="9"/>
  <c r="N33" i="9"/>
  <c r="K33" i="9"/>
  <c r="H33" i="9"/>
  <c r="E33" i="9"/>
  <c r="T32" i="9"/>
  <c r="Q32" i="9"/>
  <c r="N32" i="9"/>
  <c r="K32" i="9"/>
  <c r="H32" i="9"/>
  <c r="E32" i="9"/>
  <c r="T31" i="9"/>
  <c r="Q31" i="9"/>
  <c r="N31" i="9"/>
  <c r="K31" i="9"/>
  <c r="H31" i="9"/>
  <c r="E31" i="9"/>
  <c r="T30" i="9"/>
  <c r="Q30" i="9"/>
  <c r="N30" i="9"/>
  <c r="K30" i="9"/>
  <c r="H30" i="9"/>
  <c r="E30" i="9"/>
  <c r="T29" i="9"/>
  <c r="Q29" i="9"/>
  <c r="N29" i="9"/>
  <c r="K29" i="9"/>
  <c r="H29" i="9"/>
  <c r="E29" i="9"/>
  <c r="S28" i="9"/>
  <c r="R28" i="9"/>
  <c r="P28" i="9"/>
  <c r="O28" i="9"/>
  <c r="M28" i="9"/>
  <c r="L28" i="9"/>
  <c r="J28" i="9"/>
  <c r="I28" i="9"/>
  <c r="G28" i="9"/>
  <c r="F28" i="9"/>
  <c r="D28" i="9"/>
  <c r="C28" i="9"/>
  <c r="T27" i="9"/>
  <c r="Q27" i="9"/>
  <c r="N27" i="9"/>
  <c r="K27" i="9"/>
  <c r="H27" i="9"/>
  <c r="E27" i="9"/>
  <c r="T26" i="9"/>
  <c r="Q26" i="9"/>
  <c r="N26" i="9"/>
  <c r="K26" i="9"/>
  <c r="H26" i="9"/>
  <c r="E26" i="9"/>
  <c r="Q25" i="9"/>
  <c r="N25" i="9"/>
  <c r="K25" i="9"/>
  <c r="H25" i="9"/>
  <c r="E25" i="9"/>
  <c r="T24" i="9"/>
  <c r="Q24" i="9"/>
  <c r="N24" i="9"/>
  <c r="K24" i="9"/>
  <c r="H24" i="9"/>
  <c r="E24" i="9"/>
  <c r="S23" i="9"/>
  <c r="R23" i="9"/>
  <c r="P23" i="9"/>
  <c r="O23" i="9"/>
  <c r="M23" i="9"/>
  <c r="L23" i="9"/>
  <c r="J23" i="9"/>
  <c r="I23" i="9"/>
  <c r="G23" i="9"/>
  <c r="F23" i="9"/>
  <c r="D23" i="9"/>
  <c r="C23" i="9"/>
  <c r="T22" i="9"/>
  <c r="Q22" i="9"/>
  <c r="N22" i="9"/>
  <c r="K22" i="9"/>
  <c r="H22" i="9"/>
  <c r="E22" i="9"/>
  <c r="T21" i="9"/>
  <c r="Q21" i="9"/>
  <c r="N21" i="9"/>
  <c r="K21" i="9"/>
  <c r="H21" i="9"/>
  <c r="E21" i="9"/>
  <c r="T20" i="9"/>
  <c r="Q20" i="9"/>
  <c r="N20" i="9"/>
  <c r="K20" i="9"/>
  <c r="H20" i="9"/>
  <c r="T19" i="9"/>
  <c r="Q19" i="9"/>
  <c r="N19" i="9"/>
  <c r="K19" i="9"/>
  <c r="H19" i="9"/>
  <c r="E19" i="9"/>
  <c r="T18" i="9"/>
  <c r="Q18" i="9"/>
  <c r="N18" i="9"/>
  <c r="K18" i="9"/>
  <c r="H18" i="9"/>
  <c r="E18" i="9"/>
  <c r="S17" i="9"/>
  <c r="R17" i="9"/>
  <c r="P17" i="9"/>
  <c r="O17" i="9"/>
  <c r="M17" i="9"/>
  <c r="L17" i="9"/>
  <c r="J17" i="9"/>
  <c r="I17" i="9"/>
  <c r="G17" i="9"/>
  <c r="F17" i="9"/>
  <c r="D17" i="9"/>
  <c r="C17" i="9"/>
  <c r="T16" i="9"/>
  <c r="Q16" i="9"/>
  <c r="N16" i="9"/>
  <c r="K16" i="9"/>
  <c r="H16" i="9"/>
  <c r="E16" i="9"/>
  <c r="T15" i="9"/>
  <c r="Q15" i="9"/>
  <c r="N15" i="9"/>
  <c r="K15" i="9"/>
  <c r="H15" i="9"/>
  <c r="E15" i="9"/>
  <c r="T14" i="9"/>
  <c r="Q14" i="9"/>
  <c r="N14" i="9"/>
  <c r="K14" i="9"/>
  <c r="H14" i="9"/>
  <c r="E14" i="9"/>
  <c r="T13" i="9"/>
  <c r="Q13" i="9"/>
  <c r="N13" i="9"/>
  <c r="K13" i="9"/>
  <c r="H13" i="9"/>
  <c r="E13" i="9"/>
  <c r="T12" i="9"/>
  <c r="Q12" i="9"/>
  <c r="N12" i="9"/>
  <c r="K12" i="9"/>
  <c r="H12" i="9"/>
  <c r="AI89" i="10"/>
  <c r="AF89" i="10"/>
  <c r="AI88" i="10"/>
  <c r="AF88" i="10"/>
  <c r="AI87" i="10"/>
  <c r="AF87" i="10"/>
  <c r="AI86" i="10"/>
  <c r="AF86" i="10"/>
  <c r="AI85" i="10"/>
  <c r="AF85" i="10"/>
  <c r="AI84" i="10"/>
  <c r="AF84" i="10"/>
  <c r="AI83" i="10"/>
  <c r="AF83" i="10"/>
  <c r="AH82" i="10"/>
  <c r="AE82" i="10"/>
  <c r="AD82" i="10"/>
  <c r="AI80" i="10"/>
  <c r="AF80" i="10"/>
  <c r="AI79" i="10"/>
  <c r="AF79" i="10"/>
  <c r="AH78" i="10"/>
  <c r="AG78" i="10"/>
  <c r="AE78" i="10"/>
  <c r="AD78" i="10"/>
  <c r="AI77" i="10"/>
  <c r="AF77" i="10"/>
  <c r="AI76" i="10"/>
  <c r="AF76" i="10"/>
  <c r="AI75" i="10"/>
  <c r="AF75" i="10"/>
  <c r="AI74" i="10"/>
  <c r="AF74" i="10"/>
  <c r="AI73" i="10"/>
  <c r="AF73" i="10"/>
  <c r="AI71" i="10"/>
  <c r="AF71" i="10"/>
  <c r="AI70" i="10"/>
  <c r="AF70" i="10"/>
  <c r="AH69" i="10"/>
  <c r="AG69" i="10"/>
  <c r="AE69" i="10"/>
  <c r="AD69" i="10"/>
  <c r="AI68" i="10"/>
  <c r="AF68" i="10"/>
  <c r="AI67" i="10"/>
  <c r="AF67" i="10"/>
  <c r="AH66" i="10"/>
  <c r="AG66" i="10"/>
  <c r="AE66" i="10"/>
  <c r="AD66" i="10"/>
  <c r="AH64" i="10"/>
  <c r="AG64" i="10"/>
  <c r="AE64" i="10"/>
  <c r="AD64" i="10"/>
  <c r="AI62" i="10"/>
  <c r="AF62" i="10"/>
  <c r="AI61" i="10"/>
  <c r="AF61" i="10"/>
  <c r="AH60" i="10"/>
  <c r="AG60" i="10"/>
  <c r="AE60" i="10"/>
  <c r="AD60" i="10"/>
  <c r="AF57" i="10"/>
  <c r="AI56" i="10"/>
  <c r="AF56" i="10"/>
  <c r="AI55" i="10"/>
  <c r="AF55" i="10"/>
  <c r="AI54" i="10"/>
  <c r="AF54" i="10"/>
  <c r="AI53" i="10"/>
  <c r="AF53" i="10"/>
  <c r="AF52" i="10"/>
  <c r="AI51" i="10"/>
  <c r="AF51" i="10"/>
  <c r="AI50" i="10"/>
  <c r="AF50" i="10"/>
  <c r="AI49" i="10"/>
  <c r="AF49" i="10"/>
  <c r="Y82" i="10"/>
  <c r="X82" i="10"/>
  <c r="Y78" i="10"/>
  <c r="X78" i="10"/>
  <c r="T110" i="10"/>
  <c r="Q110" i="10"/>
  <c r="N110" i="10"/>
  <c r="K110" i="10"/>
  <c r="H110" i="10"/>
  <c r="E110" i="10"/>
  <c r="T109" i="10"/>
  <c r="Q109" i="10"/>
  <c r="N109" i="10"/>
  <c r="K109" i="10"/>
  <c r="H109" i="10"/>
  <c r="E109" i="10"/>
  <c r="T108" i="10"/>
  <c r="Q108" i="10"/>
  <c r="N108" i="10"/>
  <c r="K108" i="10"/>
  <c r="H108" i="10"/>
  <c r="E108" i="10"/>
  <c r="T107" i="10"/>
  <c r="Q107" i="10"/>
  <c r="N107" i="10"/>
  <c r="K107" i="10"/>
  <c r="H107" i="10"/>
  <c r="E107" i="10"/>
  <c r="T106" i="10"/>
  <c r="Q106" i="10"/>
  <c r="N106" i="10"/>
  <c r="K106" i="10"/>
  <c r="H106" i="10"/>
  <c r="E106" i="10"/>
  <c r="T105" i="10"/>
  <c r="Q105" i="10"/>
  <c r="N105" i="10"/>
  <c r="K105" i="10"/>
  <c r="H105" i="10"/>
  <c r="E105" i="10"/>
  <c r="T104" i="10"/>
  <c r="Q104" i="10"/>
  <c r="N104" i="10"/>
  <c r="K104" i="10"/>
  <c r="H104" i="10"/>
  <c r="E104" i="10"/>
  <c r="T103" i="10"/>
  <c r="Q103" i="10"/>
  <c r="N103" i="10"/>
  <c r="K103" i="10"/>
  <c r="H103" i="10"/>
  <c r="E103" i="10"/>
  <c r="S102" i="10"/>
  <c r="R102" i="10"/>
  <c r="P102" i="10"/>
  <c r="O102" i="10"/>
  <c r="M102" i="10"/>
  <c r="L102" i="10"/>
  <c r="J102" i="10"/>
  <c r="I102" i="10"/>
  <c r="G102" i="10"/>
  <c r="F102" i="10"/>
  <c r="D102" i="10"/>
  <c r="C102" i="10"/>
  <c r="T101" i="10"/>
  <c r="Q101" i="10"/>
  <c r="N101" i="10"/>
  <c r="K101" i="10"/>
  <c r="H101" i="10"/>
  <c r="E101" i="10"/>
  <c r="T100" i="10"/>
  <c r="Q100" i="10"/>
  <c r="N100" i="10"/>
  <c r="K100" i="10"/>
  <c r="H100" i="10"/>
  <c r="E100" i="10"/>
  <c r="T99" i="10"/>
  <c r="Q99" i="10"/>
  <c r="N99" i="10"/>
  <c r="K99" i="10"/>
  <c r="H99" i="10"/>
  <c r="E99" i="10"/>
  <c r="T98" i="10"/>
  <c r="Q98" i="10"/>
  <c r="N98" i="10"/>
  <c r="K98" i="10"/>
  <c r="H98" i="10"/>
  <c r="E98" i="10"/>
  <c r="S97" i="10"/>
  <c r="R97" i="10"/>
  <c r="P97" i="10"/>
  <c r="O97" i="10"/>
  <c r="M97" i="10"/>
  <c r="L97" i="10"/>
  <c r="J97" i="10"/>
  <c r="I97" i="10"/>
  <c r="G97" i="10"/>
  <c r="F97" i="10"/>
  <c r="D97" i="10"/>
  <c r="C97" i="10"/>
  <c r="T96" i="10"/>
  <c r="Q96" i="10"/>
  <c r="N96" i="10"/>
  <c r="K96" i="10"/>
  <c r="H96" i="10"/>
  <c r="E96" i="10"/>
  <c r="T95" i="10"/>
  <c r="Q95" i="10"/>
  <c r="N95" i="10"/>
  <c r="K95" i="10"/>
  <c r="H95" i="10"/>
  <c r="E95" i="10"/>
  <c r="T94" i="10"/>
  <c r="Q94" i="10"/>
  <c r="N94" i="10"/>
  <c r="K94" i="10"/>
  <c r="H94" i="10"/>
  <c r="E94" i="10"/>
  <c r="T93" i="10"/>
  <c r="Q93" i="10"/>
  <c r="N93" i="10"/>
  <c r="K93" i="10"/>
  <c r="H93" i="10"/>
  <c r="E93" i="10"/>
  <c r="T92" i="10"/>
  <c r="Q92" i="10"/>
  <c r="N92" i="10"/>
  <c r="K92" i="10"/>
  <c r="H92" i="10"/>
  <c r="E92" i="10"/>
  <c r="S91" i="10"/>
  <c r="R91" i="10"/>
  <c r="P91" i="10"/>
  <c r="O91" i="10"/>
  <c r="M91" i="10"/>
  <c r="L91" i="10"/>
  <c r="J91" i="10"/>
  <c r="I91" i="10"/>
  <c r="G91" i="10"/>
  <c r="F91" i="10"/>
  <c r="D91" i="10"/>
  <c r="C91" i="10"/>
  <c r="T90" i="10"/>
  <c r="Q90" i="10"/>
  <c r="N90" i="10"/>
  <c r="K90" i="10"/>
  <c r="H90" i="10"/>
  <c r="E90" i="10"/>
  <c r="T89" i="10"/>
  <c r="Q89" i="10"/>
  <c r="N89" i="10"/>
  <c r="K89" i="10"/>
  <c r="H89" i="10"/>
  <c r="E89" i="10"/>
  <c r="T88" i="10"/>
  <c r="Q88" i="10"/>
  <c r="N88" i="10"/>
  <c r="K88" i="10"/>
  <c r="H88" i="10"/>
  <c r="E88" i="10"/>
  <c r="T87" i="10"/>
  <c r="Q87" i="10"/>
  <c r="N87" i="10"/>
  <c r="K87" i="10"/>
  <c r="H87" i="10"/>
  <c r="E87" i="10"/>
  <c r="T86" i="10"/>
  <c r="Q86" i="10"/>
  <c r="N86" i="10"/>
  <c r="K86" i="10"/>
  <c r="H86" i="10"/>
  <c r="E86" i="10"/>
  <c r="T85" i="10"/>
  <c r="Q85" i="10"/>
  <c r="N85" i="10"/>
  <c r="K85" i="10"/>
  <c r="H85" i="10"/>
  <c r="E85" i="10"/>
  <c r="T84" i="10"/>
  <c r="Q84" i="10"/>
  <c r="N84" i="10"/>
  <c r="K84" i="10"/>
  <c r="H84" i="10"/>
  <c r="E84" i="10"/>
  <c r="T83" i="10"/>
  <c r="Q83" i="10"/>
  <c r="N83" i="10"/>
  <c r="K83" i="10"/>
  <c r="H83" i="10"/>
  <c r="E83" i="10"/>
  <c r="S82" i="10"/>
  <c r="R82" i="10"/>
  <c r="P82" i="10"/>
  <c r="O82" i="10"/>
  <c r="M82" i="10"/>
  <c r="L82" i="10"/>
  <c r="J82" i="10"/>
  <c r="I82" i="10"/>
  <c r="G82" i="10"/>
  <c r="F82" i="10"/>
  <c r="D82" i="10"/>
  <c r="C82" i="10"/>
  <c r="T80" i="10"/>
  <c r="Q80" i="10"/>
  <c r="N80" i="10"/>
  <c r="K80" i="10"/>
  <c r="H80" i="10"/>
  <c r="E80" i="10"/>
  <c r="T79" i="10"/>
  <c r="Q79" i="10"/>
  <c r="N79" i="10"/>
  <c r="K79" i="10"/>
  <c r="H79" i="10"/>
  <c r="E79" i="10"/>
  <c r="S78" i="10"/>
  <c r="R78" i="10"/>
  <c r="P78" i="10"/>
  <c r="O78" i="10"/>
  <c r="M78" i="10"/>
  <c r="L78" i="10"/>
  <c r="J78" i="10"/>
  <c r="I78" i="10"/>
  <c r="G78" i="10"/>
  <c r="F78" i="10"/>
  <c r="D78" i="10"/>
  <c r="C78" i="10"/>
  <c r="T77" i="10"/>
  <c r="Q77" i="10"/>
  <c r="N77" i="10"/>
  <c r="K77" i="10"/>
  <c r="T76" i="10"/>
  <c r="Q76" i="10"/>
  <c r="N76" i="10"/>
  <c r="K76" i="10"/>
  <c r="H76" i="10"/>
  <c r="E76" i="10"/>
  <c r="T75" i="10"/>
  <c r="Q75" i="10"/>
  <c r="N75" i="10"/>
  <c r="K75" i="10"/>
  <c r="H75" i="10"/>
  <c r="E75" i="10"/>
  <c r="T74" i="10"/>
  <c r="Q74" i="10"/>
  <c r="N74" i="10"/>
  <c r="K74" i="10"/>
  <c r="H74" i="10"/>
  <c r="E74" i="10"/>
  <c r="T73" i="10"/>
  <c r="Q73" i="10"/>
  <c r="N73" i="10"/>
  <c r="K73" i="10"/>
  <c r="H73" i="10"/>
  <c r="E73" i="10"/>
  <c r="T71" i="10"/>
  <c r="Q71" i="10"/>
  <c r="N71" i="10"/>
  <c r="K71" i="10"/>
  <c r="H71" i="10"/>
  <c r="E71" i="10"/>
  <c r="T70" i="10"/>
  <c r="Q70" i="10"/>
  <c r="N70" i="10"/>
  <c r="K70" i="10"/>
  <c r="H70" i="10"/>
  <c r="E70" i="10"/>
  <c r="S69" i="10"/>
  <c r="R69" i="10"/>
  <c r="P69" i="10"/>
  <c r="O69" i="10"/>
  <c r="M69" i="10"/>
  <c r="L69" i="10"/>
  <c r="J69" i="10"/>
  <c r="I69" i="10"/>
  <c r="G69" i="10"/>
  <c r="F69" i="10"/>
  <c r="D69" i="10"/>
  <c r="C69" i="10"/>
  <c r="T68" i="10"/>
  <c r="Q68" i="10"/>
  <c r="N68" i="10"/>
  <c r="K68" i="10"/>
  <c r="H68" i="10"/>
  <c r="E68" i="10"/>
  <c r="T67" i="10"/>
  <c r="Q67" i="10"/>
  <c r="N67" i="10"/>
  <c r="K67" i="10"/>
  <c r="H67" i="10"/>
  <c r="E67" i="10"/>
  <c r="S66" i="10"/>
  <c r="R66" i="10"/>
  <c r="P66" i="10"/>
  <c r="O66" i="10"/>
  <c r="M66" i="10"/>
  <c r="L66" i="10"/>
  <c r="J66" i="10"/>
  <c r="I66" i="10"/>
  <c r="G66" i="10"/>
  <c r="F66" i="10"/>
  <c r="D66" i="10"/>
  <c r="C66" i="10"/>
  <c r="S64" i="10"/>
  <c r="R64" i="10"/>
  <c r="P64" i="10"/>
  <c r="O64" i="10"/>
  <c r="M64" i="10"/>
  <c r="L64" i="10"/>
  <c r="J64" i="10"/>
  <c r="I64" i="10"/>
  <c r="G64" i="10"/>
  <c r="F64" i="10"/>
  <c r="D64" i="10"/>
  <c r="C64" i="10"/>
  <c r="T62" i="10"/>
  <c r="Q62" i="10"/>
  <c r="N62" i="10"/>
  <c r="K62" i="10"/>
  <c r="H62" i="10"/>
  <c r="E62" i="10"/>
  <c r="T61" i="10"/>
  <c r="Q61" i="10"/>
  <c r="N61" i="10"/>
  <c r="K61" i="10"/>
  <c r="H61" i="10"/>
  <c r="H60" i="10" s="1"/>
  <c r="E61" i="10"/>
  <c r="E60" i="10" s="1"/>
  <c r="T57" i="10"/>
  <c r="Q57" i="10"/>
  <c r="N57" i="10"/>
  <c r="K57" i="10"/>
  <c r="T56" i="10"/>
  <c r="Q56" i="10"/>
  <c r="N56" i="10"/>
  <c r="K56" i="10"/>
  <c r="H56" i="10"/>
  <c r="E56" i="10"/>
  <c r="T55" i="10"/>
  <c r="Q55" i="10"/>
  <c r="N55" i="10"/>
  <c r="K55" i="10"/>
  <c r="H55" i="10"/>
  <c r="E55" i="10"/>
  <c r="T54" i="10"/>
  <c r="Q54" i="10"/>
  <c r="N54" i="10"/>
  <c r="K54" i="10"/>
  <c r="H54" i="10"/>
  <c r="E54" i="10"/>
  <c r="T53" i="10"/>
  <c r="Q53" i="10"/>
  <c r="N53" i="10"/>
  <c r="K53" i="10"/>
  <c r="H53" i="10"/>
  <c r="E53" i="10"/>
  <c r="T52" i="10"/>
  <c r="Q52" i="10"/>
  <c r="N52" i="10"/>
  <c r="K52" i="10"/>
  <c r="H52" i="10"/>
  <c r="E52" i="10"/>
  <c r="T51" i="10"/>
  <c r="Q51" i="10"/>
  <c r="N51" i="10"/>
  <c r="K51" i="10"/>
  <c r="H51" i="10"/>
  <c r="E51" i="10"/>
  <c r="T50" i="10"/>
  <c r="Q50" i="10"/>
  <c r="N50" i="10"/>
  <c r="K50" i="10"/>
  <c r="H50" i="10"/>
  <c r="E50" i="10"/>
  <c r="T49" i="10"/>
  <c r="Q49" i="10"/>
  <c r="N49" i="10"/>
  <c r="K49" i="10"/>
  <c r="H49" i="10"/>
  <c r="E49" i="10"/>
  <c r="T47" i="10"/>
  <c r="Q47" i="10"/>
  <c r="N47" i="10"/>
  <c r="K47" i="10"/>
  <c r="H47" i="10"/>
  <c r="E47" i="10"/>
  <c r="T46" i="10"/>
  <c r="Q46" i="10"/>
  <c r="N46" i="10"/>
  <c r="K46" i="10"/>
  <c r="H46" i="10"/>
  <c r="E46" i="10"/>
  <c r="T45" i="10"/>
  <c r="Q45" i="10"/>
  <c r="N45" i="10"/>
  <c r="K45" i="10"/>
  <c r="H45" i="10"/>
  <c r="E45" i="10"/>
  <c r="S44" i="10"/>
  <c r="R44" i="10"/>
  <c r="P44" i="10"/>
  <c r="O44" i="10"/>
  <c r="M44" i="10"/>
  <c r="L44" i="10"/>
  <c r="J44" i="10"/>
  <c r="I44" i="10"/>
  <c r="G44" i="10"/>
  <c r="F44" i="10"/>
  <c r="D44" i="10"/>
  <c r="C44" i="10"/>
  <c r="T43" i="10"/>
  <c r="Q43" i="10"/>
  <c r="N43" i="10"/>
  <c r="K43" i="10"/>
  <c r="H43" i="10"/>
  <c r="E43" i="10"/>
  <c r="T42" i="10"/>
  <c r="Q42" i="10"/>
  <c r="N42" i="10"/>
  <c r="K42" i="10"/>
  <c r="H42" i="10"/>
  <c r="E42" i="10"/>
  <c r="T41" i="10"/>
  <c r="Q41" i="10"/>
  <c r="N41" i="10"/>
  <c r="K41" i="10"/>
  <c r="H41" i="10"/>
  <c r="E41" i="10"/>
  <c r="T40" i="10"/>
  <c r="Q40" i="10"/>
  <c r="N40" i="10"/>
  <c r="K40" i="10"/>
  <c r="H40" i="10"/>
  <c r="E40" i="10"/>
  <c r="S39" i="10"/>
  <c r="R39" i="10"/>
  <c r="P39" i="10"/>
  <c r="O39" i="10"/>
  <c r="M39" i="10"/>
  <c r="L39" i="10"/>
  <c r="J39" i="10"/>
  <c r="I39" i="10"/>
  <c r="G39" i="10"/>
  <c r="F39" i="10"/>
  <c r="D39" i="10"/>
  <c r="C39" i="10"/>
  <c r="T38" i="10"/>
  <c r="Q38" i="10"/>
  <c r="N38" i="10"/>
  <c r="K38" i="10"/>
  <c r="H38" i="10"/>
  <c r="E38" i="10"/>
  <c r="T37" i="10"/>
  <c r="Q37" i="10"/>
  <c r="N37" i="10"/>
  <c r="K37" i="10"/>
  <c r="H37" i="10"/>
  <c r="E37" i="10"/>
  <c r="T36" i="10"/>
  <c r="Q36" i="10"/>
  <c r="N36" i="10"/>
  <c r="K36" i="10"/>
  <c r="H36" i="10"/>
  <c r="E36" i="10"/>
  <c r="S35" i="10"/>
  <c r="R35" i="10"/>
  <c r="P35" i="10"/>
  <c r="O35" i="10"/>
  <c r="M35" i="10"/>
  <c r="L35" i="10"/>
  <c r="J35" i="10"/>
  <c r="I35" i="10"/>
  <c r="G35" i="10"/>
  <c r="F35" i="10"/>
  <c r="D35" i="10"/>
  <c r="C35" i="10"/>
  <c r="T34" i="10"/>
  <c r="Q34" i="10"/>
  <c r="N34" i="10"/>
  <c r="K34" i="10"/>
  <c r="H34" i="10"/>
  <c r="E34" i="10"/>
  <c r="T33" i="10"/>
  <c r="Q33" i="10"/>
  <c r="N33" i="10"/>
  <c r="K33" i="10"/>
  <c r="H33" i="10"/>
  <c r="E33" i="10"/>
  <c r="T32" i="10"/>
  <c r="Q32" i="10"/>
  <c r="N32" i="10"/>
  <c r="K32" i="10"/>
  <c r="H32" i="10"/>
  <c r="E32" i="10"/>
  <c r="T31" i="10"/>
  <c r="Q31" i="10"/>
  <c r="N31" i="10"/>
  <c r="K31" i="10"/>
  <c r="H31" i="10"/>
  <c r="E31" i="10"/>
  <c r="T30" i="10"/>
  <c r="Q30" i="10"/>
  <c r="N30" i="10"/>
  <c r="K30" i="10"/>
  <c r="H30" i="10"/>
  <c r="E30" i="10"/>
  <c r="T29" i="10"/>
  <c r="Q29" i="10"/>
  <c r="N29" i="10"/>
  <c r="K29" i="10"/>
  <c r="H29" i="10"/>
  <c r="E29" i="10"/>
  <c r="S28" i="10"/>
  <c r="R28" i="10"/>
  <c r="P28" i="10"/>
  <c r="O28" i="10"/>
  <c r="M28" i="10"/>
  <c r="L28" i="10"/>
  <c r="J28" i="10"/>
  <c r="I28" i="10"/>
  <c r="G28" i="10"/>
  <c r="F28" i="10"/>
  <c r="D28" i="10"/>
  <c r="T27" i="10"/>
  <c r="Q27" i="10"/>
  <c r="N27" i="10"/>
  <c r="K27" i="10"/>
  <c r="H27" i="10"/>
  <c r="E27" i="10"/>
  <c r="T26" i="10"/>
  <c r="Q26" i="10"/>
  <c r="N26" i="10"/>
  <c r="K26" i="10"/>
  <c r="H26" i="10"/>
  <c r="E26" i="10"/>
  <c r="T25" i="10"/>
  <c r="Q25" i="10"/>
  <c r="N25" i="10"/>
  <c r="K25" i="10"/>
  <c r="H25" i="10"/>
  <c r="E25" i="10"/>
  <c r="T24" i="10"/>
  <c r="Q24" i="10"/>
  <c r="N24" i="10"/>
  <c r="K24" i="10"/>
  <c r="H24" i="10"/>
  <c r="E24" i="10"/>
  <c r="S23" i="10"/>
  <c r="R23" i="10"/>
  <c r="P23" i="10"/>
  <c r="O23" i="10"/>
  <c r="M23" i="10"/>
  <c r="L23" i="10"/>
  <c r="J23" i="10"/>
  <c r="I23" i="10"/>
  <c r="G23" i="10"/>
  <c r="F23" i="10"/>
  <c r="D23" i="10"/>
  <c r="C23" i="10"/>
  <c r="T22" i="10"/>
  <c r="Q22" i="10"/>
  <c r="N22" i="10"/>
  <c r="K22" i="10"/>
  <c r="H22" i="10"/>
  <c r="E22" i="10"/>
  <c r="T21" i="10"/>
  <c r="Q21" i="10"/>
  <c r="N21" i="10"/>
  <c r="K21" i="10"/>
  <c r="H21" i="10"/>
  <c r="E21" i="10"/>
  <c r="T20" i="10"/>
  <c r="Q20" i="10"/>
  <c r="N20" i="10"/>
  <c r="K20" i="10"/>
  <c r="H20" i="10"/>
  <c r="E20" i="10"/>
  <c r="T19" i="10"/>
  <c r="Q19" i="10"/>
  <c r="N19" i="10"/>
  <c r="K19" i="10"/>
  <c r="H19" i="10"/>
  <c r="E19" i="10"/>
  <c r="T18" i="10"/>
  <c r="Q18" i="10"/>
  <c r="N18" i="10"/>
  <c r="K18" i="10"/>
  <c r="H18" i="10"/>
  <c r="E18" i="10"/>
  <c r="S17" i="10"/>
  <c r="R17" i="10"/>
  <c r="P17" i="10"/>
  <c r="O17" i="10"/>
  <c r="M17" i="10"/>
  <c r="L17" i="10"/>
  <c r="J17" i="10"/>
  <c r="I17" i="10"/>
  <c r="G17" i="10"/>
  <c r="F17" i="10"/>
  <c r="D17" i="10"/>
  <c r="C17" i="10"/>
  <c r="T16" i="10"/>
  <c r="Q16" i="10"/>
  <c r="N16" i="10"/>
  <c r="K16" i="10"/>
  <c r="H16" i="10"/>
  <c r="E16" i="10"/>
  <c r="T15" i="10"/>
  <c r="Q15" i="10"/>
  <c r="N15" i="10"/>
  <c r="K15" i="10"/>
  <c r="H15" i="10"/>
  <c r="E15" i="10"/>
  <c r="T14" i="10"/>
  <c r="Q14" i="10"/>
  <c r="N14" i="10"/>
  <c r="K14" i="10"/>
  <c r="H14" i="10"/>
  <c r="E14" i="10"/>
  <c r="T13" i="10"/>
  <c r="Q13" i="10"/>
  <c r="N13" i="10"/>
  <c r="K13" i="10"/>
  <c r="H13" i="10"/>
  <c r="E13" i="10"/>
  <c r="T12" i="10"/>
  <c r="Q12" i="10"/>
  <c r="N12" i="10"/>
  <c r="K12" i="10"/>
  <c r="H12" i="10"/>
  <c r="E12" i="10"/>
  <c r="N66" i="10" l="1"/>
  <c r="K60" i="8"/>
  <c r="N60" i="8"/>
  <c r="Q48" i="9"/>
  <c r="K17" i="9"/>
  <c r="N60" i="10"/>
  <c r="Q60" i="10"/>
  <c r="T60" i="10"/>
  <c r="H23" i="10"/>
  <c r="T60" i="9"/>
  <c r="AF60" i="8"/>
  <c r="E48" i="9"/>
  <c r="H48" i="9"/>
  <c r="E60" i="8"/>
  <c r="K60" i="10"/>
  <c r="K48" i="9"/>
  <c r="H60" i="8"/>
  <c r="Q44" i="8"/>
  <c r="E48" i="8"/>
  <c r="H48" i="8"/>
  <c r="K48" i="8"/>
  <c r="K48" i="10"/>
  <c r="N48" i="8"/>
  <c r="N44" i="10"/>
  <c r="H48" i="10"/>
  <c r="T17" i="9"/>
  <c r="AF48" i="8"/>
  <c r="N48" i="10"/>
  <c r="H69" i="10"/>
  <c r="Q48" i="8"/>
  <c r="T48" i="10"/>
  <c r="Q66" i="10"/>
  <c r="K69" i="10"/>
  <c r="Q35" i="9"/>
  <c r="E60" i="9"/>
  <c r="Q48" i="10"/>
  <c r="H60" i="9"/>
  <c r="Q66" i="8"/>
  <c r="K69" i="8"/>
  <c r="T78" i="8"/>
  <c r="N48" i="9"/>
  <c r="H39" i="8"/>
  <c r="H35" i="10"/>
  <c r="K60" i="9"/>
  <c r="T48" i="9"/>
  <c r="E48" i="10"/>
  <c r="N60" i="9"/>
  <c r="T48" i="8"/>
  <c r="Q60" i="9"/>
  <c r="Q39" i="8"/>
  <c r="K44" i="10"/>
  <c r="T97" i="9"/>
  <c r="E17" i="8"/>
  <c r="K97" i="8"/>
  <c r="N17" i="8"/>
  <c r="H66" i="8"/>
  <c r="K78" i="8"/>
  <c r="K102" i="8"/>
  <c r="T28" i="8"/>
  <c r="K17" i="8"/>
  <c r="N17" i="9"/>
  <c r="K35" i="9"/>
  <c r="AF60" i="9"/>
  <c r="N35" i="10"/>
  <c r="Q35" i="10"/>
  <c r="H44" i="10"/>
  <c r="T97" i="10"/>
  <c r="AF66" i="10"/>
  <c r="K97" i="10"/>
  <c r="T23" i="10"/>
  <c r="E23" i="10"/>
  <c r="T44" i="10"/>
  <c r="Q28" i="10"/>
  <c r="K66" i="10"/>
  <c r="E69" i="10"/>
  <c r="K102" i="10"/>
  <c r="AI60" i="10"/>
  <c r="T28" i="10"/>
  <c r="Q78" i="10"/>
  <c r="Q82" i="10"/>
  <c r="N91" i="10"/>
  <c r="K35" i="10"/>
  <c r="E23" i="8"/>
  <c r="K28" i="8"/>
  <c r="E66" i="8"/>
  <c r="N97" i="8"/>
  <c r="E102" i="8"/>
  <c r="Q28" i="8"/>
  <c r="E35" i="8"/>
  <c r="K66" i="8"/>
  <c r="T91" i="8"/>
  <c r="AF66" i="8"/>
  <c r="K39" i="8"/>
  <c r="N69" i="8"/>
  <c r="N44" i="8"/>
  <c r="Q97" i="8"/>
  <c r="K44" i="9"/>
  <c r="Q69" i="9"/>
  <c r="T102" i="9"/>
  <c r="T44" i="9"/>
  <c r="E91" i="9"/>
  <c r="H66" i="9"/>
  <c r="K78" i="9"/>
  <c r="Q91" i="9"/>
  <c r="E97" i="9"/>
  <c r="AF78" i="9"/>
  <c r="E78" i="9"/>
  <c r="Q17" i="9"/>
  <c r="T28" i="9"/>
  <c r="H35" i="9"/>
  <c r="H97" i="9"/>
  <c r="Q44" i="9"/>
  <c r="T91" i="9"/>
  <c r="T102" i="10"/>
  <c r="H91" i="10"/>
  <c r="N97" i="10"/>
  <c r="E78" i="10"/>
  <c r="T91" i="10"/>
  <c r="N28" i="10"/>
  <c r="Q39" i="10"/>
  <c r="E66" i="10"/>
  <c r="N17" i="10"/>
  <c r="H66" i="10"/>
  <c r="E82" i="10"/>
  <c r="N23" i="10"/>
  <c r="AI69" i="10"/>
  <c r="T17" i="10"/>
  <c r="Q23" i="10"/>
  <c r="T78" i="10"/>
  <c r="N69" i="10"/>
  <c r="K23" i="8"/>
  <c r="T82" i="9"/>
  <c r="N39" i="9"/>
  <c r="E82" i="9"/>
  <c r="T39" i="9"/>
  <c r="Q39" i="9"/>
  <c r="Q23" i="9"/>
  <c r="N23" i="9"/>
  <c r="H17" i="9"/>
  <c r="AF82" i="8"/>
  <c r="T39" i="8"/>
  <c r="Q82" i="8"/>
  <c r="N23" i="8"/>
  <c r="H35" i="8"/>
  <c r="E82" i="8"/>
  <c r="E69" i="8"/>
  <c r="E28" i="8"/>
  <c r="N82" i="10"/>
  <c r="T39" i="10"/>
  <c r="Q97" i="10"/>
  <c r="T35" i="10"/>
  <c r="E39" i="10"/>
  <c r="T66" i="10"/>
  <c r="N102" i="10"/>
  <c r="K66" i="9"/>
  <c r="E69" i="9"/>
  <c r="N78" i="9"/>
  <c r="H82" i="9"/>
  <c r="T17" i="8"/>
  <c r="Q23" i="8"/>
  <c r="K35" i="8"/>
  <c r="N78" i="8"/>
  <c r="E91" i="8"/>
  <c r="N66" i="9"/>
  <c r="H69" i="9"/>
  <c r="T23" i="8"/>
  <c r="N35" i="8"/>
  <c r="H82" i="8"/>
  <c r="AF78" i="8"/>
  <c r="T82" i="10"/>
  <c r="T23" i="9"/>
  <c r="N35" i="9"/>
  <c r="N66" i="8"/>
  <c r="H69" i="8"/>
  <c r="Q78" i="8"/>
  <c r="H17" i="10"/>
  <c r="H28" i="10"/>
  <c r="K39" i="10"/>
  <c r="T69" i="10"/>
  <c r="AI82" i="10"/>
  <c r="E44" i="9"/>
  <c r="Q66" i="9"/>
  <c r="K69" i="9"/>
  <c r="T78" i="9"/>
  <c r="N82" i="9"/>
  <c r="AF66" i="9"/>
  <c r="Q35" i="8"/>
  <c r="E44" i="8"/>
  <c r="K82" i="8"/>
  <c r="Q69" i="10"/>
  <c r="Q78" i="9"/>
  <c r="K17" i="10"/>
  <c r="K28" i="10"/>
  <c r="N39" i="10"/>
  <c r="Q44" i="10"/>
  <c r="H102" i="10"/>
  <c r="H44" i="9"/>
  <c r="T66" i="9"/>
  <c r="N69" i="9"/>
  <c r="Q82" i="9"/>
  <c r="T35" i="8"/>
  <c r="E39" i="8"/>
  <c r="H44" i="8"/>
  <c r="N82" i="8"/>
  <c r="K91" i="10"/>
  <c r="T35" i="9"/>
  <c r="E39" i="9"/>
  <c r="AF82" i="9"/>
  <c r="T66" i="8"/>
  <c r="N102" i="8"/>
  <c r="Q102" i="10"/>
  <c r="E28" i="9"/>
  <c r="Q102" i="8"/>
  <c r="K23" i="10"/>
  <c r="T69" i="9"/>
  <c r="H28" i="9"/>
  <c r="K39" i="9"/>
  <c r="K91" i="9"/>
  <c r="T69" i="8"/>
  <c r="T102" i="8"/>
  <c r="AF69" i="8"/>
  <c r="E28" i="10"/>
  <c r="K82" i="9"/>
  <c r="H97" i="10"/>
  <c r="K78" i="10"/>
  <c r="N91" i="9"/>
  <c r="E17" i="10"/>
  <c r="H39" i="10"/>
  <c r="H39" i="9"/>
  <c r="N78" i="10"/>
  <c r="E91" i="10"/>
  <c r="E23" i="9"/>
  <c r="K28" i="9"/>
  <c r="N39" i="8"/>
  <c r="H91" i="8"/>
  <c r="H102" i="8"/>
  <c r="H78" i="10"/>
  <c r="N44" i="9"/>
  <c r="AF78" i="10"/>
  <c r="H23" i="8"/>
  <c r="N28" i="8"/>
  <c r="T44" i="8"/>
  <c r="K91" i="8"/>
  <c r="E102" i="10"/>
  <c r="E35" i="10"/>
  <c r="H17" i="8"/>
  <c r="E44" i="10"/>
  <c r="H82" i="10"/>
  <c r="H23" i="9"/>
  <c r="N28" i="9"/>
  <c r="E78" i="8"/>
  <c r="N91" i="8"/>
  <c r="Q69" i="8"/>
  <c r="AI66" i="10"/>
  <c r="AF69" i="9"/>
  <c r="T82" i="8"/>
  <c r="AF60" i="10"/>
  <c r="AF69" i="10"/>
  <c r="AI78" i="10"/>
  <c r="E66" i="9"/>
  <c r="H78" i="9"/>
  <c r="Q91" i="8"/>
  <c r="E97" i="8"/>
  <c r="AF82" i="10"/>
  <c r="Q91" i="10"/>
  <c r="E97" i="10"/>
  <c r="Q17" i="10"/>
  <c r="E17" i="9"/>
  <c r="H91" i="9"/>
  <c r="H28" i="8"/>
  <c r="K82" i="10"/>
  <c r="K23" i="9"/>
  <c r="Q28" i="9"/>
  <c r="E35" i="9"/>
  <c r="H78" i="8"/>
  <c r="H97" i="8"/>
  <c r="E30" i="145"/>
  <c r="C82" i="20"/>
  <c r="F82" i="11"/>
  <c r="F17" i="13"/>
  <c r="F23" i="13"/>
  <c r="P19" i="145"/>
  <c r="P18" i="145"/>
  <c r="P17" i="145"/>
  <c r="AM30" i="145"/>
  <c r="AL30" i="145"/>
  <c r="AM28" i="145"/>
  <c r="AL28" i="145"/>
  <c r="AM23" i="145"/>
  <c r="AL23" i="145"/>
  <c r="AM21" i="145"/>
  <c r="AL21" i="145"/>
  <c r="V44" i="145"/>
  <c r="S44" i="145"/>
  <c r="P44" i="145"/>
  <c r="Y43" i="145"/>
  <c r="V43" i="145"/>
  <c r="S43" i="145"/>
  <c r="P43" i="145"/>
  <c r="Y42" i="145"/>
  <c r="V42" i="145"/>
  <c r="S42" i="145"/>
  <c r="P42" i="145"/>
  <c r="Y41" i="145"/>
  <c r="V41" i="145"/>
  <c r="S41" i="145"/>
  <c r="P41" i="145"/>
  <c r="Y39" i="145"/>
  <c r="V39" i="145"/>
  <c r="S39" i="145"/>
  <c r="P39" i="145"/>
  <c r="Y38" i="145"/>
  <c r="V38" i="145"/>
  <c r="S38" i="145"/>
  <c r="P38" i="145"/>
  <c r="Y37" i="145"/>
  <c r="V37" i="145"/>
  <c r="S37" i="145"/>
  <c r="P37" i="145"/>
  <c r="Y36" i="145"/>
  <c r="V36" i="145"/>
  <c r="S36" i="145"/>
  <c r="P36" i="145"/>
  <c r="Y35" i="145"/>
  <c r="V35" i="145"/>
  <c r="S35" i="145"/>
  <c r="P35" i="145"/>
  <c r="Y34" i="145"/>
  <c r="V34" i="145"/>
  <c r="S34" i="145"/>
  <c r="P34" i="145"/>
  <c r="Y33" i="145"/>
  <c r="V33" i="145"/>
  <c r="S33" i="145"/>
  <c r="P33" i="145"/>
  <c r="Y32" i="145"/>
  <c r="V32" i="145"/>
  <c r="S32" i="145"/>
  <c r="P32" i="145"/>
  <c r="Y31" i="145"/>
  <c r="V31" i="145"/>
  <c r="S31" i="145"/>
  <c r="P31" i="145"/>
  <c r="X30" i="145"/>
  <c r="W30" i="145"/>
  <c r="U30" i="145"/>
  <c r="T30" i="145"/>
  <c r="R30" i="145"/>
  <c r="Q30" i="145"/>
  <c r="O30" i="145"/>
  <c r="N30" i="145"/>
  <c r="Y29" i="145"/>
  <c r="V29" i="145"/>
  <c r="S29" i="145"/>
  <c r="P29" i="145"/>
  <c r="X28" i="145"/>
  <c r="W28" i="145"/>
  <c r="U28" i="145"/>
  <c r="T28" i="145"/>
  <c r="S28" i="145"/>
  <c r="O28" i="145"/>
  <c r="N28" i="145"/>
  <c r="Y27" i="145"/>
  <c r="V27" i="145"/>
  <c r="S27" i="145"/>
  <c r="P27" i="145"/>
  <c r="Y25" i="145"/>
  <c r="V25" i="145"/>
  <c r="S25" i="145"/>
  <c r="P25" i="145"/>
  <c r="Y24" i="145"/>
  <c r="V24" i="145"/>
  <c r="S24" i="145"/>
  <c r="P24" i="145"/>
  <c r="X23" i="145"/>
  <c r="W23" i="145"/>
  <c r="U23" i="145"/>
  <c r="T23" i="145"/>
  <c r="R23" i="145"/>
  <c r="Q23" i="145"/>
  <c r="O23" i="145"/>
  <c r="N23" i="145"/>
  <c r="Y22" i="145"/>
  <c r="V22" i="145"/>
  <c r="S22" i="145"/>
  <c r="P22" i="145"/>
  <c r="X21" i="145"/>
  <c r="W21" i="145"/>
  <c r="U21" i="145"/>
  <c r="T21" i="145"/>
  <c r="S21" i="145"/>
  <c r="O21" i="145"/>
  <c r="N21" i="145"/>
  <c r="Y20" i="145"/>
  <c r="V20" i="145"/>
  <c r="S20" i="145"/>
  <c r="P20" i="145"/>
  <c r="Y19" i="145"/>
  <c r="V19" i="145"/>
  <c r="S19" i="145"/>
  <c r="Y18" i="145"/>
  <c r="V18" i="145"/>
  <c r="S18" i="145"/>
  <c r="Y17" i="145"/>
  <c r="V17" i="145"/>
  <c r="S17" i="145"/>
  <c r="Y16" i="145"/>
  <c r="V16" i="145"/>
  <c r="S16" i="145"/>
  <c r="P16" i="145"/>
  <c r="Y15" i="145"/>
  <c r="V15" i="145"/>
  <c r="S15" i="145"/>
  <c r="P15" i="145"/>
  <c r="Y14" i="145"/>
  <c r="V14" i="145"/>
  <c r="S14" i="145"/>
  <c r="P14" i="145"/>
  <c r="CQ110" i="6"/>
  <c r="CQ109" i="6"/>
  <c r="CQ108" i="6"/>
  <c r="CQ107" i="6"/>
  <c r="CQ106" i="6"/>
  <c r="CQ105" i="6"/>
  <c r="CQ104" i="6"/>
  <c r="CQ103" i="6"/>
  <c r="CQ102" i="6"/>
  <c r="CQ101" i="6"/>
  <c r="CQ100" i="6"/>
  <c r="CQ99" i="6"/>
  <c r="CQ98" i="6"/>
  <c r="CQ97" i="6"/>
  <c r="CT97" i="6" s="1"/>
  <c r="CQ96" i="6"/>
  <c r="CQ95" i="6"/>
  <c r="CQ94" i="6"/>
  <c r="CQ93" i="6"/>
  <c r="CQ92" i="6"/>
  <c r="CQ91" i="6"/>
  <c r="CQ90" i="6"/>
  <c r="CQ89" i="6"/>
  <c r="CQ88" i="6"/>
  <c r="CQ87" i="6"/>
  <c r="CQ86" i="6"/>
  <c r="CQ85" i="6"/>
  <c r="CQ84" i="6"/>
  <c r="CQ83" i="6"/>
  <c r="CQ81" i="6"/>
  <c r="AI81" i="3" s="1"/>
  <c r="CQ80" i="6"/>
  <c r="AI80" i="3" s="1"/>
  <c r="CQ79" i="6"/>
  <c r="CQ77" i="6"/>
  <c r="CQ76" i="6"/>
  <c r="CQ75" i="6"/>
  <c r="CQ74" i="6"/>
  <c r="CQ73" i="6"/>
  <c r="CQ72" i="6"/>
  <c r="AI72" i="3" s="1"/>
  <c r="CQ71" i="6"/>
  <c r="CQ70" i="6"/>
  <c r="CQ69" i="6"/>
  <c r="CQ68" i="6"/>
  <c r="CQ67" i="6"/>
  <c r="CQ66" i="6"/>
  <c r="CQ65" i="6"/>
  <c r="CQ64" i="6"/>
  <c r="CQ62" i="6"/>
  <c r="CQ61" i="6"/>
  <c r="CQ60" i="6" s="1"/>
  <c r="CT57" i="6"/>
  <c r="CQ55" i="6"/>
  <c r="CQ54" i="6"/>
  <c r="CQ53" i="6"/>
  <c r="CQ52" i="6"/>
  <c r="CQ51" i="6"/>
  <c r="CQ50" i="6"/>
  <c r="CQ49" i="6"/>
  <c r="CQ47" i="6"/>
  <c r="CQ46" i="6"/>
  <c r="CQ45" i="6"/>
  <c r="CQ44" i="6"/>
  <c r="CQ43" i="6"/>
  <c r="CQ42" i="6"/>
  <c r="CQ41" i="6"/>
  <c r="CQ40" i="6"/>
  <c r="CQ38" i="6"/>
  <c r="CQ37" i="6"/>
  <c r="CQ36" i="6"/>
  <c r="CQ35" i="6"/>
  <c r="CQ34" i="6"/>
  <c r="CQ33" i="6"/>
  <c r="CQ32" i="6"/>
  <c r="CQ31" i="6"/>
  <c r="CQ30" i="6"/>
  <c r="CQ29" i="6"/>
  <c r="CQ27" i="6"/>
  <c r="CQ26" i="6"/>
  <c r="CQ25" i="6"/>
  <c r="CQ24" i="6"/>
  <c r="CQ23" i="6"/>
  <c r="CQ22" i="6"/>
  <c r="CQ21" i="6"/>
  <c r="CQ20" i="6"/>
  <c r="CQ19" i="6"/>
  <c r="CQ18" i="6"/>
  <c r="CQ17" i="6"/>
  <c r="CQ16" i="6"/>
  <c r="CQ15" i="6"/>
  <c r="CQ14" i="6"/>
  <c r="CQ13" i="6"/>
  <c r="CQ12" i="6"/>
  <c r="AF87" i="11"/>
  <c r="AF86" i="11"/>
  <c r="AF85" i="11"/>
  <c r="AF84" i="11"/>
  <c r="AF83" i="11"/>
  <c r="AH82" i="11"/>
  <c r="AG82" i="11"/>
  <c r="AE82" i="11"/>
  <c r="AD82" i="11"/>
  <c r="AF80" i="11"/>
  <c r="AF79" i="11"/>
  <c r="AH78" i="11"/>
  <c r="AG78" i="11"/>
  <c r="AE78" i="11"/>
  <c r="AD78" i="11"/>
  <c r="AF77" i="11"/>
  <c r="AF76" i="11"/>
  <c r="AF75" i="11"/>
  <c r="AF74" i="11"/>
  <c r="AF73" i="11"/>
  <c r="AF71" i="11"/>
  <c r="AF70" i="11"/>
  <c r="AH69" i="11"/>
  <c r="AG69" i="11"/>
  <c r="AE69" i="11"/>
  <c r="AD69" i="11"/>
  <c r="AF68" i="11"/>
  <c r="AF67" i="11"/>
  <c r="AH66" i="11"/>
  <c r="AG66" i="11"/>
  <c r="AE66" i="11"/>
  <c r="AD66" i="11"/>
  <c r="AH64" i="11"/>
  <c r="AG64" i="11"/>
  <c r="AE64" i="11"/>
  <c r="AD64" i="11"/>
  <c r="AF62" i="11"/>
  <c r="AF61" i="11"/>
  <c r="AH60" i="11"/>
  <c r="AG60" i="11"/>
  <c r="AE60" i="11"/>
  <c r="AD60" i="11"/>
  <c r="AF57" i="11"/>
  <c r="AF56" i="11"/>
  <c r="AF55" i="11"/>
  <c r="AF54" i="11"/>
  <c r="AF53" i="11"/>
  <c r="AF52" i="11"/>
  <c r="AF51" i="11"/>
  <c r="AF50" i="11"/>
  <c r="AF49" i="11"/>
  <c r="Y82" i="11"/>
  <c r="X82" i="11"/>
  <c r="Y78" i="11"/>
  <c r="X78" i="11"/>
  <c r="T110" i="11"/>
  <c r="Q110" i="11"/>
  <c r="N110" i="11"/>
  <c r="K110" i="11"/>
  <c r="H110" i="11"/>
  <c r="E110" i="11"/>
  <c r="T109" i="11"/>
  <c r="Q109" i="11"/>
  <c r="N109" i="11"/>
  <c r="K109" i="11"/>
  <c r="H109" i="11"/>
  <c r="E109" i="11"/>
  <c r="T108" i="11"/>
  <c r="Q108" i="11"/>
  <c r="N108" i="11"/>
  <c r="K108" i="11"/>
  <c r="H108" i="11"/>
  <c r="E108" i="11"/>
  <c r="T107" i="11"/>
  <c r="Q107" i="11"/>
  <c r="N107" i="11"/>
  <c r="K107" i="11"/>
  <c r="H107" i="11"/>
  <c r="E107" i="11"/>
  <c r="T106" i="11"/>
  <c r="Q106" i="11"/>
  <c r="N106" i="11"/>
  <c r="K106" i="11"/>
  <c r="H106" i="11"/>
  <c r="E106" i="11"/>
  <c r="T105" i="11"/>
  <c r="Q105" i="11"/>
  <c r="N105" i="11"/>
  <c r="K105" i="11"/>
  <c r="H105" i="11"/>
  <c r="E105" i="11"/>
  <c r="T104" i="11"/>
  <c r="Q104" i="11"/>
  <c r="N104" i="11"/>
  <c r="K104" i="11"/>
  <c r="H104" i="11"/>
  <c r="E104" i="11"/>
  <c r="T103" i="11"/>
  <c r="Q103" i="11"/>
  <c r="N103" i="11"/>
  <c r="K103" i="11"/>
  <c r="H103" i="11"/>
  <c r="E103" i="11"/>
  <c r="S102" i="11"/>
  <c r="R102" i="11"/>
  <c r="P102" i="11"/>
  <c r="O102" i="11"/>
  <c r="M102" i="11"/>
  <c r="L102" i="11"/>
  <c r="J102" i="11"/>
  <c r="I102" i="11"/>
  <c r="G102" i="11"/>
  <c r="F102" i="11"/>
  <c r="D102" i="11"/>
  <c r="C102" i="11"/>
  <c r="T101" i="11"/>
  <c r="Q101" i="11"/>
  <c r="N101" i="11"/>
  <c r="K101" i="11"/>
  <c r="H101" i="11"/>
  <c r="E101" i="11"/>
  <c r="T100" i="11"/>
  <c r="Q100" i="11"/>
  <c r="N100" i="11"/>
  <c r="K100" i="11"/>
  <c r="H100" i="11"/>
  <c r="E100" i="11"/>
  <c r="T99" i="11"/>
  <c r="Q99" i="11"/>
  <c r="N99" i="11"/>
  <c r="K99" i="11"/>
  <c r="H99" i="11"/>
  <c r="E99" i="11"/>
  <c r="T98" i="11"/>
  <c r="Q98" i="11"/>
  <c r="N98" i="11"/>
  <c r="K98" i="11"/>
  <c r="H98" i="11"/>
  <c r="E98" i="11"/>
  <c r="S97" i="11"/>
  <c r="R97" i="11"/>
  <c r="P97" i="11"/>
  <c r="O97" i="11"/>
  <c r="M97" i="11"/>
  <c r="L97" i="11"/>
  <c r="J97" i="11"/>
  <c r="I97" i="11"/>
  <c r="G97" i="11"/>
  <c r="F97" i="11"/>
  <c r="D97" i="11"/>
  <c r="C97" i="11"/>
  <c r="T96" i="11"/>
  <c r="Q96" i="11"/>
  <c r="N96" i="11"/>
  <c r="K96" i="11"/>
  <c r="H96" i="11"/>
  <c r="E96" i="11"/>
  <c r="T95" i="11"/>
  <c r="Q95" i="11"/>
  <c r="N95" i="11"/>
  <c r="K95" i="11"/>
  <c r="H95" i="11"/>
  <c r="E95" i="11"/>
  <c r="T94" i="11"/>
  <c r="Q94" i="11"/>
  <c r="N94" i="11"/>
  <c r="K94" i="11"/>
  <c r="H94" i="11"/>
  <c r="E94" i="11"/>
  <c r="T93" i="11"/>
  <c r="Q93" i="11"/>
  <c r="N93" i="11"/>
  <c r="K93" i="11"/>
  <c r="H93" i="11"/>
  <c r="E93" i="11"/>
  <c r="T92" i="11"/>
  <c r="Q92" i="11"/>
  <c r="N92" i="11"/>
  <c r="K92" i="11"/>
  <c r="H92" i="11"/>
  <c r="E92" i="11"/>
  <c r="S91" i="11"/>
  <c r="R91" i="11"/>
  <c r="P91" i="11"/>
  <c r="F91" i="11"/>
  <c r="C91" i="11"/>
  <c r="E91" i="11" s="1"/>
  <c r="T90" i="11"/>
  <c r="Q90" i="11"/>
  <c r="N90" i="11"/>
  <c r="K90" i="11"/>
  <c r="H90" i="11"/>
  <c r="E90" i="11"/>
  <c r="T89" i="11"/>
  <c r="Q89" i="11"/>
  <c r="N89" i="11"/>
  <c r="K89" i="11"/>
  <c r="H89" i="11"/>
  <c r="E89" i="11"/>
  <c r="T88" i="11"/>
  <c r="Q88" i="11"/>
  <c r="N88" i="11"/>
  <c r="K88" i="11"/>
  <c r="H88" i="11"/>
  <c r="E88" i="11"/>
  <c r="T87" i="11"/>
  <c r="Q87" i="11"/>
  <c r="N87" i="11"/>
  <c r="K87" i="11"/>
  <c r="H87" i="11"/>
  <c r="E87" i="11"/>
  <c r="T86" i="11"/>
  <c r="Q86" i="11"/>
  <c r="N86" i="11"/>
  <c r="K86" i="11"/>
  <c r="H86" i="11"/>
  <c r="E86" i="11"/>
  <c r="T85" i="11"/>
  <c r="Q85" i="11"/>
  <c r="N85" i="11"/>
  <c r="K85" i="11"/>
  <c r="H85" i="11"/>
  <c r="E85" i="11"/>
  <c r="T84" i="11"/>
  <c r="Q84" i="11"/>
  <c r="N84" i="11"/>
  <c r="K84" i="11"/>
  <c r="H84" i="11"/>
  <c r="E84" i="11"/>
  <c r="T83" i="11"/>
  <c r="Q83" i="11"/>
  <c r="N83" i="11"/>
  <c r="K83" i="11"/>
  <c r="H83" i="11"/>
  <c r="E83" i="11"/>
  <c r="S82" i="11"/>
  <c r="R82" i="11"/>
  <c r="P82" i="11"/>
  <c r="O82" i="11"/>
  <c r="M82" i="11"/>
  <c r="L82" i="11"/>
  <c r="J82" i="11"/>
  <c r="I82" i="11"/>
  <c r="G82" i="11"/>
  <c r="D82" i="11"/>
  <c r="C82" i="11"/>
  <c r="T80" i="11"/>
  <c r="Q80" i="11"/>
  <c r="N80" i="11"/>
  <c r="K80" i="11"/>
  <c r="H80" i="11"/>
  <c r="E80" i="11"/>
  <c r="T79" i="11"/>
  <c r="Q79" i="11"/>
  <c r="N79" i="11"/>
  <c r="K79" i="11"/>
  <c r="H79" i="11"/>
  <c r="E79" i="11"/>
  <c r="S78" i="11"/>
  <c r="R78" i="11"/>
  <c r="P78" i="11"/>
  <c r="O78" i="11"/>
  <c r="M78" i="11"/>
  <c r="L78" i="11"/>
  <c r="J78" i="11"/>
  <c r="I78" i="11"/>
  <c r="G78" i="11"/>
  <c r="F78" i="11"/>
  <c r="D78" i="11"/>
  <c r="C78" i="11"/>
  <c r="T77" i="11"/>
  <c r="Q77" i="11"/>
  <c r="N77" i="11"/>
  <c r="K77" i="11"/>
  <c r="H77" i="11"/>
  <c r="E77" i="11"/>
  <c r="T76" i="11"/>
  <c r="Q76" i="11"/>
  <c r="N76" i="11"/>
  <c r="K76" i="11"/>
  <c r="H76" i="11"/>
  <c r="E76" i="11"/>
  <c r="T75" i="11"/>
  <c r="Q75" i="11"/>
  <c r="N75" i="11"/>
  <c r="K75" i="11"/>
  <c r="H75" i="11"/>
  <c r="E75" i="11"/>
  <c r="T74" i="11"/>
  <c r="Q74" i="11"/>
  <c r="N74" i="11"/>
  <c r="K74" i="11"/>
  <c r="H74" i="11"/>
  <c r="E74" i="11"/>
  <c r="T73" i="11"/>
  <c r="Q73" i="11"/>
  <c r="N73" i="11"/>
  <c r="K73" i="11"/>
  <c r="H73" i="11"/>
  <c r="E73" i="11"/>
  <c r="T71" i="11"/>
  <c r="Q71" i="11"/>
  <c r="N71" i="11"/>
  <c r="K71" i="11"/>
  <c r="H71" i="11"/>
  <c r="E71" i="11"/>
  <c r="T70" i="11"/>
  <c r="Q70" i="11"/>
  <c r="N70" i="11"/>
  <c r="K70" i="11"/>
  <c r="H70" i="11"/>
  <c r="E70" i="11"/>
  <c r="S69" i="11"/>
  <c r="R69" i="11"/>
  <c r="P69" i="11"/>
  <c r="O69" i="11"/>
  <c r="M69" i="11"/>
  <c r="L69" i="11"/>
  <c r="J69" i="11"/>
  <c r="I69" i="11"/>
  <c r="G69" i="11"/>
  <c r="F69" i="11"/>
  <c r="D69" i="11"/>
  <c r="C69" i="11"/>
  <c r="T68" i="11"/>
  <c r="Q68" i="11"/>
  <c r="N68" i="11"/>
  <c r="K68" i="11"/>
  <c r="H68" i="11"/>
  <c r="E68" i="11"/>
  <c r="T67" i="11"/>
  <c r="Q67" i="11"/>
  <c r="N67" i="11"/>
  <c r="K67" i="11"/>
  <c r="H67" i="11"/>
  <c r="E67" i="11"/>
  <c r="S66" i="11"/>
  <c r="R66" i="11"/>
  <c r="P66" i="11"/>
  <c r="O66" i="11"/>
  <c r="M66" i="11"/>
  <c r="L66" i="11"/>
  <c r="J66" i="11"/>
  <c r="I66" i="11"/>
  <c r="G66" i="11"/>
  <c r="F66" i="11"/>
  <c r="D66" i="11"/>
  <c r="C66" i="11"/>
  <c r="S64" i="11"/>
  <c r="R64" i="11"/>
  <c r="P64" i="11"/>
  <c r="O64" i="11"/>
  <c r="M64" i="11"/>
  <c r="L64" i="11"/>
  <c r="J64" i="11"/>
  <c r="I64" i="11"/>
  <c r="G64" i="11"/>
  <c r="F64" i="11"/>
  <c r="D64" i="11"/>
  <c r="C64" i="11"/>
  <c r="T62" i="11"/>
  <c r="Q62" i="11"/>
  <c r="N62" i="11"/>
  <c r="K62" i="11"/>
  <c r="H62" i="11"/>
  <c r="E62" i="11"/>
  <c r="T61" i="11"/>
  <c r="Q61" i="11"/>
  <c r="N61" i="11"/>
  <c r="N60" i="11" s="1"/>
  <c r="K61" i="11"/>
  <c r="H61" i="11"/>
  <c r="E61" i="11"/>
  <c r="E60" i="11" s="1"/>
  <c r="T57" i="11"/>
  <c r="Q57" i="11"/>
  <c r="N57" i="11"/>
  <c r="K57" i="11"/>
  <c r="H57" i="11"/>
  <c r="E57" i="11"/>
  <c r="T56" i="11"/>
  <c r="Q56" i="11"/>
  <c r="N56" i="11"/>
  <c r="K56" i="11"/>
  <c r="H56" i="11"/>
  <c r="E56" i="11"/>
  <c r="T55" i="11"/>
  <c r="Q55" i="11"/>
  <c r="N55" i="11"/>
  <c r="K55" i="11"/>
  <c r="H55" i="11"/>
  <c r="E55" i="11"/>
  <c r="T54" i="11"/>
  <c r="Q54" i="11"/>
  <c r="N54" i="11"/>
  <c r="K54" i="11"/>
  <c r="H54" i="11"/>
  <c r="E54" i="11"/>
  <c r="T53" i="11"/>
  <c r="Q53" i="11"/>
  <c r="N53" i="11"/>
  <c r="K53" i="11"/>
  <c r="H53" i="11"/>
  <c r="E53" i="11"/>
  <c r="T52" i="11"/>
  <c r="Q52" i="11"/>
  <c r="N52" i="11"/>
  <c r="K52" i="11"/>
  <c r="H52" i="11"/>
  <c r="E52" i="11"/>
  <c r="T51" i="11"/>
  <c r="Q51" i="11"/>
  <c r="N51" i="11"/>
  <c r="K51" i="11"/>
  <c r="H51" i="11"/>
  <c r="E51" i="11"/>
  <c r="T50" i="11"/>
  <c r="Q50" i="11"/>
  <c r="N50" i="11"/>
  <c r="K50" i="11"/>
  <c r="H50" i="11"/>
  <c r="E50" i="11"/>
  <c r="T49" i="11"/>
  <c r="Q49" i="11"/>
  <c r="N49" i="11"/>
  <c r="K49" i="11"/>
  <c r="H49" i="11"/>
  <c r="E49" i="11"/>
  <c r="T47" i="11"/>
  <c r="Q47" i="11"/>
  <c r="N47" i="11"/>
  <c r="K47" i="11"/>
  <c r="H47" i="11"/>
  <c r="E47" i="11"/>
  <c r="T46" i="11"/>
  <c r="Q46" i="11"/>
  <c r="N46" i="11"/>
  <c r="K46" i="11"/>
  <c r="H46" i="11"/>
  <c r="E46" i="11"/>
  <c r="T45" i="11"/>
  <c r="Q45" i="11"/>
  <c r="N45" i="11"/>
  <c r="K45" i="11"/>
  <c r="H45" i="11"/>
  <c r="E45" i="11"/>
  <c r="S44" i="11"/>
  <c r="R44" i="11"/>
  <c r="P44" i="11"/>
  <c r="O44" i="11"/>
  <c r="M44" i="11"/>
  <c r="L44" i="11"/>
  <c r="J44" i="11"/>
  <c r="I44" i="11"/>
  <c r="G44" i="11"/>
  <c r="F44" i="11"/>
  <c r="D44" i="11"/>
  <c r="C44" i="11"/>
  <c r="T43" i="11"/>
  <c r="Q43" i="11"/>
  <c r="N43" i="11"/>
  <c r="K43" i="11"/>
  <c r="H43" i="11"/>
  <c r="E43" i="11"/>
  <c r="T42" i="11"/>
  <c r="Q42" i="11"/>
  <c r="N42" i="11"/>
  <c r="K42" i="11"/>
  <c r="H42" i="11"/>
  <c r="E42" i="11"/>
  <c r="T41" i="11"/>
  <c r="Q41" i="11"/>
  <c r="N41" i="11"/>
  <c r="K41" i="11"/>
  <c r="H41" i="11"/>
  <c r="E41" i="11"/>
  <c r="T40" i="11"/>
  <c r="Q40" i="11"/>
  <c r="N40" i="11"/>
  <c r="K40" i="11"/>
  <c r="H40" i="11"/>
  <c r="E40" i="11"/>
  <c r="S39" i="11"/>
  <c r="R39" i="11"/>
  <c r="P39" i="11"/>
  <c r="O39" i="11"/>
  <c r="M39" i="11"/>
  <c r="L39" i="11"/>
  <c r="J39" i="11"/>
  <c r="I39" i="11"/>
  <c r="G39" i="11"/>
  <c r="F39" i="11"/>
  <c r="D39" i="11"/>
  <c r="C39" i="11"/>
  <c r="T38" i="11"/>
  <c r="Q38" i="11"/>
  <c r="N38" i="11"/>
  <c r="K38" i="11"/>
  <c r="H38" i="11"/>
  <c r="E38" i="11"/>
  <c r="T37" i="11"/>
  <c r="Q37" i="11"/>
  <c r="N37" i="11"/>
  <c r="K37" i="11"/>
  <c r="H37" i="11"/>
  <c r="E37" i="11"/>
  <c r="T36" i="11"/>
  <c r="Q36" i="11"/>
  <c r="N36" i="11"/>
  <c r="K36" i="11"/>
  <c r="H36" i="11"/>
  <c r="E36" i="11"/>
  <c r="S35" i="11"/>
  <c r="R35" i="11"/>
  <c r="P35" i="11"/>
  <c r="O35" i="11"/>
  <c r="M35" i="11"/>
  <c r="L35" i="11"/>
  <c r="J35" i="11"/>
  <c r="I35" i="11"/>
  <c r="G35" i="11"/>
  <c r="F35" i="11"/>
  <c r="D35" i="11"/>
  <c r="C35" i="11"/>
  <c r="T34" i="11"/>
  <c r="Q34" i="11"/>
  <c r="N34" i="11"/>
  <c r="K34" i="11"/>
  <c r="E34" i="11"/>
  <c r="T33" i="11"/>
  <c r="Q33" i="11"/>
  <c r="N33" i="11"/>
  <c r="K33" i="11"/>
  <c r="E33" i="11"/>
  <c r="T32" i="11"/>
  <c r="Q32" i="11"/>
  <c r="N32" i="11"/>
  <c r="K32" i="11"/>
  <c r="E32" i="11"/>
  <c r="T31" i="11"/>
  <c r="Q31" i="11"/>
  <c r="N31" i="11"/>
  <c r="K31" i="11"/>
  <c r="E31" i="11"/>
  <c r="T30" i="11"/>
  <c r="Q30" i="11"/>
  <c r="N30" i="11"/>
  <c r="K30" i="11"/>
  <c r="E30" i="11"/>
  <c r="T29" i="11"/>
  <c r="Q29" i="11"/>
  <c r="N29" i="11"/>
  <c r="K29" i="11"/>
  <c r="H29" i="11"/>
  <c r="E29" i="11"/>
  <c r="S28" i="11"/>
  <c r="R28" i="11"/>
  <c r="P28" i="11"/>
  <c r="O28" i="11"/>
  <c r="M28" i="11"/>
  <c r="L28" i="11"/>
  <c r="J28" i="11"/>
  <c r="I28" i="11"/>
  <c r="G28" i="11"/>
  <c r="F28" i="11"/>
  <c r="D28" i="11"/>
  <c r="C28" i="11"/>
  <c r="T27" i="11"/>
  <c r="Q27" i="11"/>
  <c r="N27" i="11"/>
  <c r="K27" i="11"/>
  <c r="E27" i="11"/>
  <c r="T26" i="11"/>
  <c r="Q26" i="11"/>
  <c r="K26" i="11"/>
  <c r="E26" i="11"/>
  <c r="T25" i="11"/>
  <c r="Q25" i="11"/>
  <c r="N25" i="11"/>
  <c r="K25" i="11"/>
  <c r="E25" i="11"/>
  <c r="T24" i="11"/>
  <c r="Q24" i="11"/>
  <c r="K24" i="11"/>
  <c r="H24" i="11"/>
  <c r="E24" i="11"/>
  <c r="S23" i="11"/>
  <c r="R23" i="11"/>
  <c r="P23" i="11"/>
  <c r="O23" i="11"/>
  <c r="M23" i="11"/>
  <c r="L23" i="11"/>
  <c r="J23" i="11"/>
  <c r="I23" i="11"/>
  <c r="G23" i="11"/>
  <c r="F23" i="11"/>
  <c r="D23" i="11"/>
  <c r="C23" i="11"/>
  <c r="T22" i="11"/>
  <c r="Q22" i="11"/>
  <c r="N22" i="11"/>
  <c r="K22" i="11"/>
  <c r="H22" i="11"/>
  <c r="E22" i="11"/>
  <c r="T21" i="11"/>
  <c r="Q21" i="11"/>
  <c r="N21" i="11"/>
  <c r="K21" i="11"/>
  <c r="H21" i="11"/>
  <c r="E21" i="11"/>
  <c r="T20" i="11"/>
  <c r="Q20" i="11"/>
  <c r="N20" i="11"/>
  <c r="K20" i="11"/>
  <c r="H20" i="11"/>
  <c r="E20" i="11"/>
  <c r="T19" i="11"/>
  <c r="Q19" i="11"/>
  <c r="N19" i="11"/>
  <c r="K19" i="11"/>
  <c r="H19" i="11"/>
  <c r="E19" i="11"/>
  <c r="T18" i="11"/>
  <c r="Q18" i="11"/>
  <c r="N18" i="11"/>
  <c r="K18" i="11"/>
  <c r="H18" i="11"/>
  <c r="E18" i="11"/>
  <c r="S17" i="11"/>
  <c r="R17" i="11"/>
  <c r="P17" i="11"/>
  <c r="O17" i="11"/>
  <c r="M17" i="11"/>
  <c r="L17" i="11"/>
  <c r="J17" i="11"/>
  <c r="I17" i="11"/>
  <c r="G17" i="11"/>
  <c r="F17" i="11"/>
  <c r="D17" i="11"/>
  <c r="C17" i="11"/>
  <c r="T16" i="11"/>
  <c r="Q16" i="11"/>
  <c r="N16" i="11"/>
  <c r="K16" i="11"/>
  <c r="H16" i="11"/>
  <c r="E16" i="11"/>
  <c r="T15" i="11"/>
  <c r="Q15" i="11"/>
  <c r="N15" i="11"/>
  <c r="K15" i="11"/>
  <c r="H15" i="11"/>
  <c r="E15" i="11"/>
  <c r="T14" i="11"/>
  <c r="Q14" i="11"/>
  <c r="N14" i="11"/>
  <c r="K14" i="11"/>
  <c r="H14" i="11"/>
  <c r="E14" i="11"/>
  <c r="T13" i="11"/>
  <c r="Q13" i="11"/>
  <c r="N13" i="11"/>
  <c r="K13" i="11"/>
  <c r="H13" i="11"/>
  <c r="E13" i="11"/>
  <c r="T12" i="11"/>
  <c r="Q12" i="11"/>
  <c r="N12" i="11"/>
  <c r="K12" i="11"/>
  <c r="H12" i="11"/>
  <c r="E12" i="11"/>
  <c r="AF86" i="12"/>
  <c r="AF85" i="12"/>
  <c r="AF84" i="12"/>
  <c r="AF83" i="12"/>
  <c r="AH82" i="12"/>
  <c r="AG82" i="12"/>
  <c r="AE82" i="12"/>
  <c r="AD82" i="12"/>
  <c r="AF80" i="12"/>
  <c r="AF79" i="12"/>
  <c r="AH78" i="12"/>
  <c r="AG78" i="12"/>
  <c r="AE78" i="12"/>
  <c r="AD78" i="12"/>
  <c r="AF77" i="12"/>
  <c r="AF76" i="12"/>
  <c r="AF75" i="12"/>
  <c r="AF74" i="12"/>
  <c r="AF73" i="12"/>
  <c r="AF71" i="12"/>
  <c r="AF70" i="12"/>
  <c r="AH69" i="12"/>
  <c r="AG69" i="12"/>
  <c r="AE69" i="12"/>
  <c r="AD69" i="12"/>
  <c r="AF68" i="12"/>
  <c r="AF67" i="12"/>
  <c r="AH66" i="12"/>
  <c r="AG66" i="12"/>
  <c r="AE66" i="12"/>
  <c r="AD66" i="12"/>
  <c r="AH64" i="12"/>
  <c r="AG64" i="12"/>
  <c r="AE64" i="12"/>
  <c r="AD64" i="12"/>
  <c r="AF62" i="12"/>
  <c r="AH60" i="12"/>
  <c r="AG60" i="12"/>
  <c r="AE60" i="12"/>
  <c r="AD60" i="12"/>
  <c r="AF57" i="12"/>
  <c r="AF56" i="12"/>
  <c r="AF55" i="12"/>
  <c r="AF54" i="12"/>
  <c r="AF53" i="12"/>
  <c r="AF52" i="12"/>
  <c r="AF51" i="12"/>
  <c r="AF50" i="12"/>
  <c r="AF49" i="12"/>
  <c r="Y82" i="12"/>
  <c r="X82" i="12"/>
  <c r="Y78" i="12"/>
  <c r="X78" i="12"/>
  <c r="T110" i="12"/>
  <c r="Q110" i="12"/>
  <c r="T109" i="12"/>
  <c r="Q109" i="12"/>
  <c r="T108" i="12"/>
  <c r="Q108" i="12"/>
  <c r="T107" i="12"/>
  <c r="Q107" i="12"/>
  <c r="T106" i="12"/>
  <c r="Q106" i="12"/>
  <c r="T105" i="12"/>
  <c r="Q105" i="12"/>
  <c r="T104" i="12"/>
  <c r="Q104" i="12"/>
  <c r="T103" i="12"/>
  <c r="Q103" i="12"/>
  <c r="S102" i="12"/>
  <c r="R102" i="12"/>
  <c r="P102" i="12"/>
  <c r="O102" i="12"/>
  <c r="M102" i="12"/>
  <c r="L102" i="12"/>
  <c r="J102" i="12"/>
  <c r="I102" i="12"/>
  <c r="G102" i="12"/>
  <c r="F102" i="12"/>
  <c r="D102" i="12"/>
  <c r="C102" i="12"/>
  <c r="N101" i="12"/>
  <c r="K101" i="12"/>
  <c r="H101" i="12"/>
  <c r="E101" i="12"/>
  <c r="N100" i="12"/>
  <c r="K100" i="12"/>
  <c r="H100" i="12"/>
  <c r="E100" i="12"/>
  <c r="N99" i="12"/>
  <c r="H99" i="12"/>
  <c r="E99" i="12"/>
  <c r="H98" i="12"/>
  <c r="E98" i="12"/>
  <c r="S97" i="12"/>
  <c r="R97" i="12"/>
  <c r="Q97" i="12"/>
  <c r="P97" i="12"/>
  <c r="O97" i="12"/>
  <c r="M97" i="12"/>
  <c r="L97" i="12"/>
  <c r="J97" i="12"/>
  <c r="I97" i="12"/>
  <c r="G97" i="12"/>
  <c r="F97" i="12"/>
  <c r="D97" i="12"/>
  <c r="C97" i="12"/>
  <c r="T96" i="12"/>
  <c r="Q96" i="12"/>
  <c r="N96" i="12"/>
  <c r="K96" i="12"/>
  <c r="H96" i="12"/>
  <c r="E96" i="12"/>
  <c r="T95" i="12"/>
  <c r="Q95" i="12"/>
  <c r="N95" i="12"/>
  <c r="K95" i="12"/>
  <c r="H95" i="12"/>
  <c r="E95" i="12"/>
  <c r="T94" i="12"/>
  <c r="Q94" i="12"/>
  <c r="N94" i="12"/>
  <c r="K94" i="12"/>
  <c r="H94" i="12"/>
  <c r="E94" i="12"/>
  <c r="T93" i="12"/>
  <c r="Q93" i="12"/>
  <c r="N93" i="12"/>
  <c r="K93" i="12"/>
  <c r="H93" i="12"/>
  <c r="E93" i="12"/>
  <c r="T92" i="12"/>
  <c r="Q92" i="12"/>
  <c r="N92" i="12"/>
  <c r="K92" i="12"/>
  <c r="H92" i="12"/>
  <c r="E92" i="12"/>
  <c r="S91" i="12"/>
  <c r="R91" i="12"/>
  <c r="P91" i="12"/>
  <c r="O91" i="12"/>
  <c r="M91" i="12"/>
  <c r="L91" i="12"/>
  <c r="J91" i="12"/>
  <c r="I91" i="12"/>
  <c r="G91" i="12"/>
  <c r="F91" i="12"/>
  <c r="D91" i="12"/>
  <c r="C91" i="12"/>
  <c r="T90" i="12"/>
  <c r="Q90" i="12"/>
  <c r="N90" i="12"/>
  <c r="K90" i="12"/>
  <c r="H90" i="12"/>
  <c r="E90" i="12"/>
  <c r="T89" i="12"/>
  <c r="Q89" i="12"/>
  <c r="N89" i="12"/>
  <c r="K89" i="12"/>
  <c r="H89" i="12"/>
  <c r="E89" i="12"/>
  <c r="T88" i="12"/>
  <c r="Q88" i="12"/>
  <c r="N88" i="12"/>
  <c r="K88" i="12"/>
  <c r="H88" i="12"/>
  <c r="E88" i="12"/>
  <c r="T87" i="12"/>
  <c r="Q87" i="12"/>
  <c r="N87" i="12"/>
  <c r="K87" i="12"/>
  <c r="H87" i="12"/>
  <c r="E87" i="12"/>
  <c r="T86" i="12"/>
  <c r="Q86" i="12"/>
  <c r="N86" i="12"/>
  <c r="K86" i="12"/>
  <c r="H86" i="12"/>
  <c r="E86" i="12"/>
  <c r="T85" i="12"/>
  <c r="Q85" i="12"/>
  <c r="N85" i="12"/>
  <c r="K85" i="12"/>
  <c r="H85" i="12"/>
  <c r="E85" i="12"/>
  <c r="T84" i="12"/>
  <c r="Q84" i="12"/>
  <c r="N84" i="12"/>
  <c r="K84" i="12"/>
  <c r="H84" i="12"/>
  <c r="E84" i="12"/>
  <c r="T83" i="12"/>
  <c r="Q83" i="12"/>
  <c r="N83" i="12"/>
  <c r="K83" i="12"/>
  <c r="H83" i="12"/>
  <c r="E83" i="12"/>
  <c r="S82" i="12"/>
  <c r="R82" i="12"/>
  <c r="P82" i="12"/>
  <c r="O82" i="12"/>
  <c r="M82" i="12"/>
  <c r="L82" i="12"/>
  <c r="J82" i="12"/>
  <c r="I82" i="12"/>
  <c r="G82" i="12"/>
  <c r="F82" i="12"/>
  <c r="D82" i="12"/>
  <c r="C82" i="12"/>
  <c r="T80" i="12"/>
  <c r="Q80" i="12"/>
  <c r="N80" i="12"/>
  <c r="K80" i="12"/>
  <c r="H80" i="12"/>
  <c r="E80" i="12"/>
  <c r="T79" i="12"/>
  <c r="Q79" i="12"/>
  <c r="N79" i="12"/>
  <c r="K79" i="12"/>
  <c r="H79" i="12"/>
  <c r="E79" i="12"/>
  <c r="S78" i="12"/>
  <c r="R78" i="12"/>
  <c r="P78" i="12"/>
  <c r="O78" i="12"/>
  <c r="M78" i="12"/>
  <c r="L78" i="12"/>
  <c r="J78" i="12"/>
  <c r="I78" i="12"/>
  <c r="G78" i="12"/>
  <c r="F78" i="12"/>
  <c r="D78" i="12"/>
  <c r="C78" i="12"/>
  <c r="T77" i="12"/>
  <c r="Q77" i="12"/>
  <c r="N77" i="12"/>
  <c r="K77" i="12"/>
  <c r="H77" i="12"/>
  <c r="E77" i="12"/>
  <c r="T76" i="12"/>
  <c r="Q76" i="12"/>
  <c r="N76" i="12"/>
  <c r="K76" i="12"/>
  <c r="H76" i="12"/>
  <c r="E76" i="12"/>
  <c r="T75" i="12"/>
  <c r="Q75" i="12"/>
  <c r="N75" i="12"/>
  <c r="K75" i="12"/>
  <c r="H75" i="12"/>
  <c r="E75" i="12"/>
  <c r="T74" i="12"/>
  <c r="Q74" i="12"/>
  <c r="N74" i="12"/>
  <c r="K74" i="12"/>
  <c r="H74" i="12"/>
  <c r="E74" i="12"/>
  <c r="T73" i="12"/>
  <c r="Q73" i="12"/>
  <c r="N73" i="12"/>
  <c r="K73" i="12"/>
  <c r="H73" i="12"/>
  <c r="E73" i="12"/>
  <c r="T71" i="12"/>
  <c r="Q71" i="12"/>
  <c r="N71" i="12"/>
  <c r="K71" i="12"/>
  <c r="H71" i="12"/>
  <c r="E71" i="12"/>
  <c r="T70" i="12"/>
  <c r="Q70" i="12"/>
  <c r="N70" i="12"/>
  <c r="K70" i="12"/>
  <c r="H70" i="12"/>
  <c r="E70" i="12"/>
  <c r="S69" i="12"/>
  <c r="R69" i="12"/>
  <c r="P69" i="12"/>
  <c r="O69" i="12"/>
  <c r="M69" i="12"/>
  <c r="L69" i="12"/>
  <c r="J69" i="12"/>
  <c r="I69" i="12"/>
  <c r="D69" i="12"/>
  <c r="C69" i="12"/>
  <c r="T68" i="12"/>
  <c r="Q68" i="12"/>
  <c r="N68" i="12"/>
  <c r="K68" i="12"/>
  <c r="H68" i="12"/>
  <c r="E68" i="12"/>
  <c r="T67" i="12"/>
  <c r="Q67" i="12"/>
  <c r="N67" i="12"/>
  <c r="K67" i="12"/>
  <c r="H67" i="12"/>
  <c r="E67" i="12"/>
  <c r="S66" i="12"/>
  <c r="R66" i="12"/>
  <c r="P66" i="12"/>
  <c r="O66" i="12"/>
  <c r="M66" i="12"/>
  <c r="L66" i="12"/>
  <c r="J66" i="12"/>
  <c r="I66" i="12"/>
  <c r="G66" i="12"/>
  <c r="F66" i="12"/>
  <c r="D66" i="12"/>
  <c r="C66" i="12"/>
  <c r="S64" i="12"/>
  <c r="R64" i="12"/>
  <c r="P64" i="12"/>
  <c r="O64" i="12"/>
  <c r="M64" i="12"/>
  <c r="L64" i="12"/>
  <c r="J64" i="12"/>
  <c r="I64" i="12"/>
  <c r="G64" i="12"/>
  <c r="F64" i="12"/>
  <c r="D64" i="12"/>
  <c r="D64" i="3" s="1"/>
  <c r="C64" i="12"/>
  <c r="C64" i="3" s="1"/>
  <c r="T62" i="12"/>
  <c r="Q62" i="12"/>
  <c r="N62" i="12"/>
  <c r="K62" i="12"/>
  <c r="H62" i="12"/>
  <c r="E62" i="12"/>
  <c r="T61" i="12"/>
  <c r="Q61" i="12"/>
  <c r="N61" i="12"/>
  <c r="K61" i="12"/>
  <c r="H61" i="12"/>
  <c r="E61" i="12"/>
  <c r="E60" i="12" s="1"/>
  <c r="T57" i="12"/>
  <c r="Q57" i="12"/>
  <c r="N57" i="12"/>
  <c r="K57" i="12"/>
  <c r="E57" i="12"/>
  <c r="T56" i="12"/>
  <c r="Q56" i="12"/>
  <c r="N56" i="12"/>
  <c r="K56" i="12"/>
  <c r="H56" i="12"/>
  <c r="E56" i="12"/>
  <c r="T55" i="12"/>
  <c r="Q55" i="12"/>
  <c r="N55" i="12"/>
  <c r="K55" i="12"/>
  <c r="H55" i="12"/>
  <c r="E55" i="12"/>
  <c r="T54" i="12"/>
  <c r="Q54" i="12"/>
  <c r="N54" i="12"/>
  <c r="K54" i="12"/>
  <c r="H54" i="12"/>
  <c r="E54" i="12"/>
  <c r="T53" i="12"/>
  <c r="Q53" i="12"/>
  <c r="N53" i="12"/>
  <c r="K53" i="12"/>
  <c r="H53" i="12"/>
  <c r="E53" i="12"/>
  <c r="T52" i="12"/>
  <c r="Q52" i="12"/>
  <c r="N52" i="12"/>
  <c r="K52" i="12"/>
  <c r="H52" i="12"/>
  <c r="E52" i="12"/>
  <c r="T51" i="12"/>
  <c r="Q51" i="12"/>
  <c r="N51" i="12"/>
  <c r="K51" i="12"/>
  <c r="H51" i="12"/>
  <c r="E51" i="12"/>
  <c r="T50" i="12"/>
  <c r="Q50" i="12"/>
  <c r="N50" i="12"/>
  <c r="K50" i="12"/>
  <c r="H50" i="12"/>
  <c r="E50" i="12"/>
  <c r="T49" i="12"/>
  <c r="Q49" i="12"/>
  <c r="N49" i="12"/>
  <c r="K49" i="12"/>
  <c r="H49" i="12"/>
  <c r="E49" i="12"/>
  <c r="T47" i="12"/>
  <c r="Q47" i="12"/>
  <c r="N47" i="12"/>
  <c r="K47" i="12"/>
  <c r="H47" i="12"/>
  <c r="E47" i="12"/>
  <c r="T46" i="12"/>
  <c r="Q46" i="12"/>
  <c r="N46" i="12"/>
  <c r="K46" i="12"/>
  <c r="H46" i="12"/>
  <c r="E46" i="12"/>
  <c r="T45" i="12"/>
  <c r="Q45" i="12"/>
  <c r="N45" i="12"/>
  <c r="K45" i="12"/>
  <c r="H45" i="12"/>
  <c r="E45" i="12"/>
  <c r="S44" i="12"/>
  <c r="R44" i="12"/>
  <c r="P44" i="12"/>
  <c r="O44" i="12"/>
  <c r="M44" i="12"/>
  <c r="L44" i="12"/>
  <c r="J44" i="12"/>
  <c r="I44" i="12"/>
  <c r="G44" i="12"/>
  <c r="F44" i="12"/>
  <c r="D44" i="12"/>
  <c r="C44" i="12"/>
  <c r="T43" i="12"/>
  <c r="Q43" i="12"/>
  <c r="N43" i="12"/>
  <c r="K43" i="12"/>
  <c r="H43" i="12"/>
  <c r="E43" i="12"/>
  <c r="T42" i="12"/>
  <c r="Q42" i="12"/>
  <c r="N42" i="12"/>
  <c r="K42" i="12"/>
  <c r="H42" i="12"/>
  <c r="E42" i="12"/>
  <c r="T41" i="12"/>
  <c r="Q41" i="12"/>
  <c r="N41" i="12"/>
  <c r="K41" i="12"/>
  <c r="H41" i="12"/>
  <c r="E41" i="12"/>
  <c r="T40" i="12"/>
  <c r="Q40" i="12"/>
  <c r="N40" i="12"/>
  <c r="K40" i="12"/>
  <c r="H40" i="12"/>
  <c r="E40" i="12"/>
  <c r="S39" i="12"/>
  <c r="R39" i="12"/>
  <c r="P39" i="12"/>
  <c r="O39" i="12"/>
  <c r="M39" i="12"/>
  <c r="L39" i="12"/>
  <c r="J39" i="12"/>
  <c r="I39" i="12"/>
  <c r="F39" i="12"/>
  <c r="D39" i="12"/>
  <c r="C39" i="12"/>
  <c r="T38" i="12"/>
  <c r="Q38" i="12"/>
  <c r="N38" i="12"/>
  <c r="K38" i="12"/>
  <c r="H38" i="12"/>
  <c r="E38" i="12"/>
  <c r="T37" i="12"/>
  <c r="Q37" i="12"/>
  <c r="N37" i="12"/>
  <c r="K37" i="12"/>
  <c r="H37" i="12"/>
  <c r="E37" i="12"/>
  <c r="T36" i="12"/>
  <c r="Q36" i="12"/>
  <c r="N36" i="12"/>
  <c r="K36" i="12"/>
  <c r="H36" i="12"/>
  <c r="E36" i="12"/>
  <c r="S35" i="12"/>
  <c r="R35" i="12"/>
  <c r="P35" i="12"/>
  <c r="O35" i="12"/>
  <c r="M35" i="12"/>
  <c r="L35" i="12"/>
  <c r="J35" i="12"/>
  <c r="I35" i="12"/>
  <c r="F35" i="12"/>
  <c r="D35" i="12"/>
  <c r="C35" i="12"/>
  <c r="T34" i="12"/>
  <c r="Q34" i="12"/>
  <c r="N34" i="12"/>
  <c r="K34" i="12"/>
  <c r="H34" i="12"/>
  <c r="E34" i="12"/>
  <c r="T33" i="12"/>
  <c r="Q33" i="12"/>
  <c r="N33" i="12"/>
  <c r="K33" i="12"/>
  <c r="H33" i="12"/>
  <c r="E33" i="12"/>
  <c r="T32" i="12"/>
  <c r="Q32" i="12"/>
  <c r="N32" i="12"/>
  <c r="K32" i="12"/>
  <c r="H32" i="12"/>
  <c r="E32" i="12"/>
  <c r="T31" i="12"/>
  <c r="Q31" i="12"/>
  <c r="N31" i="12"/>
  <c r="K31" i="12"/>
  <c r="H31" i="12"/>
  <c r="E31" i="12"/>
  <c r="T30" i="12"/>
  <c r="Q30" i="12"/>
  <c r="N30" i="12"/>
  <c r="K30" i="12"/>
  <c r="H30" i="12"/>
  <c r="E30" i="12"/>
  <c r="T29" i="12"/>
  <c r="Q29" i="12"/>
  <c r="N29" i="12"/>
  <c r="K29" i="12"/>
  <c r="H29" i="12"/>
  <c r="E29" i="12"/>
  <c r="S28" i="12"/>
  <c r="R28" i="12"/>
  <c r="P28" i="12"/>
  <c r="O28" i="12"/>
  <c r="M28" i="12"/>
  <c r="L28" i="12"/>
  <c r="J28" i="12"/>
  <c r="I28" i="12"/>
  <c r="F28" i="12"/>
  <c r="D28" i="12"/>
  <c r="C28" i="12"/>
  <c r="T27" i="12"/>
  <c r="Q27" i="12"/>
  <c r="N27" i="12"/>
  <c r="K27" i="12"/>
  <c r="H27" i="12"/>
  <c r="E27" i="12"/>
  <c r="T26" i="12"/>
  <c r="Q26" i="12"/>
  <c r="N26" i="12"/>
  <c r="K26" i="12"/>
  <c r="H26" i="12"/>
  <c r="E26" i="12"/>
  <c r="T25" i="12"/>
  <c r="Q25" i="12"/>
  <c r="N25" i="12"/>
  <c r="K25" i="12"/>
  <c r="H25" i="12"/>
  <c r="E25" i="12"/>
  <c r="T24" i="12"/>
  <c r="Q24" i="12"/>
  <c r="N24" i="12"/>
  <c r="K24" i="12"/>
  <c r="H24" i="12"/>
  <c r="E24" i="12"/>
  <c r="S23" i="12"/>
  <c r="R23" i="12"/>
  <c r="P23" i="12"/>
  <c r="O23" i="12"/>
  <c r="M23" i="12"/>
  <c r="L23" i="12"/>
  <c r="J23" i="12"/>
  <c r="I23" i="12"/>
  <c r="G23" i="12"/>
  <c r="F23" i="12"/>
  <c r="D23" i="12"/>
  <c r="C23" i="12"/>
  <c r="T22" i="12"/>
  <c r="Q22" i="12"/>
  <c r="N22" i="12"/>
  <c r="K22" i="12"/>
  <c r="H22" i="12"/>
  <c r="E22" i="12"/>
  <c r="T21" i="12"/>
  <c r="Q21" i="12"/>
  <c r="N21" i="12"/>
  <c r="K21" i="12"/>
  <c r="H21" i="12"/>
  <c r="E21" i="12"/>
  <c r="T20" i="12"/>
  <c r="Q20" i="12"/>
  <c r="N20" i="12"/>
  <c r="K20" i="12"/>
  <c r="H20" i="12"/>
  <c r="E20" i="12"/>
  <c r="T19" i="12"/>
  <c r="Q19" i="12"/>
  <c r="N19" i="12"/>
  <c r="K19" i="12"/>
  <c r="H19" i="12"/>
  <c r="E19" i="12"/>
  <c r="T18" i="12"/>
  <c r="Q18" i="12"/>
  <c r="N18" i="12"/>
  <c r="K18" i="12"/>
  <c r="H18" i="12"/>
  <c r="E18" i="12"/>
  <c r="S17" i="12"/>
  <c r="R17" i="12"/>
  <c r="P17" i="12"/>
  <c r="O17" i="12"/>
  <c r="M17" i="12"/>
  <c r="L17" i="12"/>
  <c r="J17" i="12"/>
  <c r="I17" i="12"/>
  <c r="G17" i="12"/>
  <c r="F17" i="12"/>
  <c r="D17" i="12"/>
  <c r="C17" i="12"/>
  <c r="T16" i="12"/>
  <c r="Q16" i="12"/>
  <c r="N16" i="12"/>
  <c r="K16" i="12"/>
  <c r="H16" i="12"/>
  <c r="E16" i="12"/>
  <c r="T15" i="12"/>
  <c r="Q15" i="12"/>
  <c r="N15" i="12"/>
  <c r="K15" i="12"/>
  <c r="H15" i="12"/>
  <c r="E15" i="12"/>
  <c r="T14" i="12"/>
  <c r="Q14" i="12"/>
  <c r="N14" i="12"/>
  <c r="K14" i="12"/>
  <c r="H14" i="12"/>
  <c r="E14" i="12"/>
  <c r="T13" i="12"/>
  <c r="Q13" i="12"/>
  <c r="N13" i="12"/>
  <c r="K13" i="12"/>
  <c r="H13" i="12"/>
  <c r="E13" i="12"/>
  <c r="T12" i="12"/>
  <c r="Q12" i="12"/>
  <c r="N12" i="12"/>
  <c r="K12" i="12"/>
  <c r="H12" i="12"/>
  <c r="E12" i="12"/>
  <c r="AF83" i="13"/>
  <c r="AH82" i="13"/>
  <c r="AG82" i="13"/>
  <c r="AE82" i="13"/>
  <c r="AD82" i="13"/>
  <c r="AF80" i="13"/>
  <c r="AF79" i="13"/>
  <c r="AH78" i="13"/>
  <c r="AG78" i="13"/>
  <c r="AE78" i="13"/>
  <c r="AD78" i="13"/>
  <c r="AF77" i="13"/>
  <c r="AF76" i="13"/>
  <c r="AF75" i="13"/>
  <c r="AH69" i="13"/>
  <c r="AG69" i="13"/>
  <c r="AE69" i="13"/>
  <c r="AD69" i="13"/>
  <c r="AF68" i="13"/>
  <c r="AF67" i="13"/>
  <c r="AH66" i="13"/>
  <c r="AG66" i="13"/>
  <c r="AE66" i="13"/>
  <c r="AD66" i="13"/>
  <c r="AF62" i="13"/>
  <c r="AF61" i="13"/>
  <c r="AH60" i="13"/>
  <c r="AG60" i="13"/>
  <c r="AE60" i="13"/>
  <c r="AD60" i="13"/>
  <c r="AF57" i="13"/>
  <c r="AF56" i="13"/>
  <c r="AF55" i="13"/>
  <c r="AF54" i="13"/>
  <c r="AF53" i="13"/>
  <c r="AF52" i="13"/>
  <c r="AF51" i="13"/>
  <c r="AF50" i="13"/>
  <c r="AF49" i="13"/>
  <c r="Y82" i="13"/>
  <c r="X82" i="13"/>
  <c r="Y78" i="13"/>
  <c r="X78" i="13"/>
  <c r="T110" i="13"/>
  <c r="Q110" i="13"/>
  <c r="T109" i="13"/>
  <c r="Q109" i="13"/>
  <c r="T108" i="13"/>
  <c r="Q108" i="13"/>
  <c r="T107" i="13"/>
  <c r="Q107" i="13"/>
  <c r="T106" i="13"/>
  <c r="Q106" i="13"/>
  <c r="T105" i="13"/>
  <c r="Q105" i="13"/>
  <c r="T104" i="13"/>
  <c r="Q104" i="13"/>
  <c r="T103" i="13"/>
  <c r="Q103" i="13"/>
  <c r="S102" i="13"/>
  <c r="R102" i="13"/>
  <c r="P102" i="13"/>
  <c r="O102" i="13"/>
  <c r="M102" i="13"/>
  <c r="L102" i="13"/>
  <c r="J102" i="13"/>
  <c r="I102" i="13"/>
  <c r="G102" i="13"/>
  <c r="F102" i="13"/>
  <c r="D102" i="13"/>
  <c r="C102" i="13"/>
  <c r="T101" i="13"/>
  <c r="Q101" i="13"/>
  <c r="N101" i="13"/>
  <c r="K101" i="13"/>
  <c r="H101" i="13"/>
  <c r="E101" i="13"/>
  <c r="T100" i="13"/>
  <c r="Q100" i="13"/>
  <c r="N100" i="13"/>
  <c r="K100" i="13"/>
  <c r="H100" i="13"/>
  <c r="E100" i="13"/>
  <c r="T99" i="13"/>
  <c r="Q99" i="13"/>
  <c r="N99" i="13"/>
  <c r="K99" i="13"/>
  <c r="H99" i="13"/>
  <c r="E99" i="13"/>
  <c r="T98" i="13"/>
  <c r="Q98" i="13"/>
  <c r="N98" i="13"/>
  <c r="K98" i="13"/>
  <c r="H98" i="13"/>
  <c r="E98" i="13"/>
  <c r="S97" i="13"/>
  <c r="R97" i="13"/>
  <c r="P97" i="13"/>
  <c r="O97" i="13"/>
  <c r="M97" i="13"/>
  <c r="L97" i="13"/>
  <c r="J97" i="13"/>
  <c r="I97" i="13"/>
  <c r="G97" i="13"/>
  <c r="F97" i="13"/>
  <c r="D97" i="13"/>
  <c r="C97" i="13"/>
  <c r="T96" i="13"/>
  <c r="T95" i="13"/>
  <c r="Q95" i="13"/>
  <c r="N95" i="13"/>
  <c r="K95" i="13"/>
  <c r="H95" i="13"/>
  <c r="E95" i="13"/>
  <c r="T94" i="13"/>
  <c r="Q94" i="13"/>
  <c r="N94" i="13"/>
  <c r="K94" i="13"/>
  <c r="H94" i="13"/>
  <c r="E94" i="13"/>
  <c r="T93" i="13"/>
  <c r="Q93" i="13"/>
  <c r="N93" i="13"/>
  <c r="K93" i="13"/>
  <c r="H93" i="13"/>
  <c r="E93" i="13"/>
  <c r="T92" i="13"/>
  <c r="Q92" i="13"/>
  <c r="N92" i="13"/>
  <c r="K92" i="13"/>
  <c r="H92" i="13"/>
  <c r="E92" i="13"/>
  <c r="S91" i="13"/>
  <c r="R91" i="13"/>
  <c r="P91" i="13"/>
  <c r="O91" i="13"/>
  <c r="M91" i="13"/>
  <c r="L91" i="13"/>
  <c r="J91" i="13"/>
  <c r="I91" i="13"/>
  <c r="G91" i="13"/>
  <c r="F91" i="13"/>
  <c r="D91" i="13"/>
  <c r="C91" i="13"/>
  <c r="T90" i="13"/>
  <c r="Q90" i="13"/>
  <c r="N90" i="13"/>
  <c r="K90" i="13"/>
  <c r="H90" i="13"/>
  <c r="E90" i="13"/>
  <c r="T89" i="13"/>
  <c r="Q89" i="13"/>
  <c r="N89" i="13"/>
  <c r="K89" i="13"/>
  <c r="H89" i="13"/>
  <c r="E89" i="13"/>
  <c r="T88" i="13"/>
  <c r="Q88" i="13"/>
  <c r="N88" i="13"/>
  <c r="K88" i="13"/>
  <c r="H88" i="13"/>
  <c r="E88" i="13"/>
  <c r="T87" i="13"/>
  <c r="Q87" i="13"/>
  <c r="N87" i="13"/>
  <c r="K87" i="13"/>
  <c r="H87" i="13"/>
  <c r="E87" i="13"/>
  <c r="T86" i="13"/>
  <c r="Q86" i="13"/>
  <c r="N86" i="13"/>
  <c r="K86" i="13"/>
  <c r="H86" i="13"/>
  <c r="E86" i="13"/>
  <c r="T85" i="13"/>
  <c r="Q85" i="13"/>
  <c r="N85" i="13"/>
  <c r="K85" i="13"/>
  <c r="H85" i="13"/>
  <c r="E85" i="13"/>
  <c r="T84" i="13"/>
  <c r="Q84" i="13"/>
  <c r="N84" i="13"/>
  <c r="K84" i="13"/>
  <c r="H84" i="13"/>
  <c r="E84" i="13"/>
  <c r="T83" i="13"/>
  <c r="Q83" i="13"/>
  <c r="N83" i="13"/>
  <c r="K83" i="13"/>
  <c r="H83" i="13"/>
  <c r="E83" i="13"/>
  <c r="S82" i="13"/>
  <c r="R82" i="13"/>
  <c r="P82" i="13"/>
  <c r="O82" i="13"/>
  <c r="M82" i="13"/>
  <c r="L82" i="13"/>
  <c r="J82" i="13"/>
  <c r="I82" i="13"/>
  <c r="G82" i="13"/>
  <c r="F82" i="13"/>
  <c r="D82" i="13"/>
  <c r="C82" i="13"/>
  <c r="T80" i="13"/>
  <c r="Q80" i="13"/>
  <c r="N80" i="13"/>
  <c r="K80" i="13"/>
  <c r="H80" i="13"/>
  <c r="E80" i="13"/>
  <c r="T79" i="13"/>
  <c r="Q79" i="13"/>
  <c r="N79" i="13"/>
  <c r="K79" i="13"/>
  <c r="H79" i="13"/>
  <c r="E79" i="13"/>
  <c r="S78" i="13"/>
  <c r="R78" i="13"/>
  <c r="P78" i="13"/>
  <c r="Q78" i="13" s="1"/>
  <c r="O78" i="13"/>
  <c r="M78" i="13"/>
  <c r="L78" i="13"/>
  <c r="J78" i="13"/>
  <c r="I78" i="13"/>
  <c r="G78" i="13"/>
  <c r="F78" i="13"/>
  <c r="D78" i="13"/>
  <c r="C78" i="13"/>
  <c r="T77" i="13"/>
  <c r="Q77" i="13"/>
  <c r="N77" i="13"/>
  <c r="K77" i="13"/>
  <c r="H77" i="13"/>
  <c r="E77" i="13"/>
  <c r="T76" i="13"/>
  <c r="Q76" i="13"/>
  <c r="N76" i="13"/>
  <c r="K76" i="13"/>
  <c r="H76" i="13"/>
  <c r="E76" i="13"/>
  <c r="T75" i="13"/>
  <c r="Q75" i="13"/>
  <c r="N75" i="13"/>
  <c r="K75" i="13"/>
  <c r="H75" i="13"/>
  <c r="E75" i="13"/>
  <c r="T74" i="13"/>
  <c r="Q74" i="13"/>
  <c r="N74" i="13"/>
  <c r="K74" i="13"/>
  <c r="H74" i="13"/>
  <c r="E74" i="13"/>
  <c r="T73" i="13"/>
  <c r="Q73" i="13"/>
  <c r="N73" i="13"/>
  <c r="K73" i="13"/>
  <c r="H73" i="13"/>
  <c r="E73" i="13"/>
  <c r="T71" i="13"/>
  <c r="Q71" i="13"/>
  <c r="N71" i="13"/>
  <c r="K71" i="13"/>
  <c r="H71" i="13"/>
  <c r="E71" i="13"/>
  <c r="T70" i="13"/>
  <c r="Q70" i="13"/>
  <c r="N70" i="13"/>
  <c r="K70" i="13"/>
  <c r="H70" i="13"/>
  <c r="E70" i="13"/>
  <c r="S69" i="13"/>
  <c r="R69" i="13"/>
  <c r="P69" i="13"/>
  <c r="O69" i="13"/>
  <c r="M69" i="13"/>
  <c r="L69" i="13"/>
  <c r="J69" i="13"/>
  <c r="I69" i="13"/>
  <c r="G69" i="13"/>
  <c r="F69" i="13"/>
  <c r="D69" i="13"/>
  <c r="C69" i="13"/>
  <c r="T68" i="13"/>
  <c r="Q68" i="13"/>
  <c r="N68" i="13"/>
  <c r="K68" i="13"/>
  <c r="H68" i="13"/>
  <c r="E68" i="13"/>
  <c r="T67" i="13"/>
  <c r="Q67" i="13"/>
  <c r="N67" i="13"/>
  <c r="K67" i="13"/>
  <c r="H67" i="13"/>
  <c r="E67" i="13"/>
  <c r="S66" i="13"/>
  <c r="R66" i="13"/>
  <c r="P66" i="13"/>
  <c r="O66" i="13"/>
  <c r="M66" i="13"/>
  <c r="L66" i="13"/>
  <c r="J66" i="13"/>
  <c r="I66" i="13"/>
  <c r="G66" i="13"/>
  <c r="F66" i="13"/>
  <c r="D66" i="13"/>
  <c r="C66" i="13"/>
  <c r="T62" i="13"/>
  <c r="Q62" i="13"/>
  <c r="N62" i="13"/>
  <c r="K62" i="13"/>
  <c r="H62" i="13"/>
  <c r="E62" i="13"/>
  <c r="E62" i="3" s="1"/>
  <c r="T61" i="13"/>
  <c r="Q61" i="13"/>
  <c r="N61" i="13"/>
  <c r="K61" i="13"/>
  <c r="H61" i="13"/>
  <c r="E61" i="13"/>
  <c r="E60" i="13" s="1"/>
  <c r="T57" i="13"/>
  <c r="Q57" i="13"/>
  <c r="N57" i="13"/>
  <c r="K57" i="13"/>
  <c r="H57" i="13"/>
  <c r="T56" i="13"/>
  <c r="Q56" i="13"/>
  <c r="N56" i="13"/>
  <c r="K56" i="13"/>
  <c r="H56" i="13"/>
  <c r="E56" i="13"/>
  <c r="T55" i="13"/>
  <c r="Q55" i="13"/>
  <c r="N55" i="13"/>
  <c r="K55" i="13"/>
  <c r="H55" i="13"/>
  <c r="E55" i="13"/>
  <c r="T54" i="13"/>
  <c r="Q54" i="13"/>
  <c r="N54" i="13"/>
  <c r="K54" i="13"/>
  <c r="H54" i="13"/>
  <c r="E54" i="13"/>
  <c r="T53" i="13"/>
  <c r="Q53" i="13"/>
  <c r="N53" i="13"/>
  <c r="K53" i="13"/>
  <c r="H53" i="13"/>
  <c r="E53" i="13"/>
  <c r="T52" i="13"/>
  <c r="Q52" i="13"/>
  <c r="N52" i="13"/>
  <c r="K52" i="13"/>
  <c r="H52" i="13"/>
  <c r="E52" i="13"/>
  <c r="T51" i="13"/>
  <c r="Q51" i="13"/>
  <c r="N51" i="13"/>
  <c r="K51" i="13"/>
  <c r="H51" i="13"/>
  <c r="E51" i="13"/>
  <c r="T50" i="13"/>
  <c r="Q50" i="13"/>
  <c r="N50" i="13"/>
  <c r="K50" i="13"/>
  <c r="H50" i="13"/>
  <c r="E50" i="13"/>
  <c r="T49" i="13"/>
  <c r="Q49" i="13"/>
  <c r="N49" i="13"/>
  <c r="K49" i="13"/>
  <c r="H49" i="13"/>
  <c r="E49" i="13"/>
  <c r="S48" i="13"/>
  <c r="R48" i="13"/>
  <c r="P48" i="13"/>
  <c r="O48" i="13"/>
  <c r="M48" i="13"/>
  <c r="L48" i="13"/>
  <c r="J48" i="13"/>
  <c r="I48" i="13"/>
  <c r="G48" i="13"/>
  <c r="F48" i="13"/>
  <c r="F48" i="3" s="1"/>
  <c r="T47" i="13"/>
  <c r="Q47" i="13"/>
  <c r="N47" i="13"/>
  <c r="K47" i="13"/>
  <c r="H47" i="13"/>
  <c r="E47" i="13"/>
  <c r="T46" i="13"/>
  <c r="Q46" i="13"/>
  <c r="N46" i="13"/>
  <c r="K46" i="13"/>
  <c r="H46" i="13"/>
  <c r="E46" i="13"/>
  <c r="T45" i="13"/>
  <c r="Q45" i="13"/>
  <c r="N45" i="13"/>
  <c r="K45" i="13"/>
  <c r="H45" i="13"/>
  <c r="E45" i="13"/>
  <c r="S44" i="13"/>
  <c r="R44" i="13"/>
  <c r="P44" i="13"/>
  <c r="O44" i="13"/>
  <c r="M44" i="13"/>
  <c r="L44" i="13"/>
  <c r="J44" i="13"/>
  <c r="I44" i="13"/>
  <c r="G44" i="13"/>
  <c r="F44" i="13"/>
  <c r="D44" i="13"/>
  <c r="C44" i="13"/>
  <c r="T43" i="13"/>
  <c r="Q43" i="13"/>
  <c r="N43" i="13"/>
  <c r="K43" i="13"/>
  <c r="H43" i="13"/>
  <c r="E43" i="13"/>
  <c r="T42" i="13"/>
  <c r="Q42" i="13"/>
  <c r="N42" i="13"/>
  <c r="K42" i="13"/>
  <c r="H42" i="13"/>
  <c r="E42" i="13"/>
  <c r="T41" i="13"/>
  <c r="Q41" i="13"/>
  <c r="N41" i="13"/>
  <c r="K41" i="13"/>
  <c r="H41" i="13"/>
  <c r="E41" i="13"/>
  <c r="T40" i="13"/>
  <c r="Q40" i="13"/>
  <c r="N40" i="13"/>
  <c r="K40" i="13"/>
  <c r="H40" i="13"/>
  <c r="S39" i="13"/>
  <c r="R39" i="13"/>
  <c r="P39" i="13"/>
  <c r="O39" i="13"/>
  <c r="M39" i="13"/>
  <c r="L39" i="13"/>
  <c r="J39" i="13"/>
  <c r="I39" i="13"/>
  <c r="G39" i="13"/>
  <c r="F39" i="13"/>
  <c r="D39" i="13"/>
  <c r="C39" i="13"/>
  <c r="T38" i="13"/>
  <c r="Q38" i="13"/>
  <c r="N38" i="13"/>
  <c r="K38" i="13"/>
  <c r="H38" i="13"/>
  <c r="E38" i="13"/>
  <c r="T37" i="13"/>
  <c r="Q37" i="13"/>
  <c r="N37" i="13"/>
  <c r="K37" i="13"/>
  <c r="H37" i="13"/>
  <c r="E37" i="13"/>
  <c r="T36" i="13"/>
  <c r="Q36" i="13"/>
  <c r="N36" i="13"/>
  <c r="K36" i="13"/>
  <c r="H36" i="13"/>
  <c r="E36" i="13"/>
  <c r="S35" i="13"/>
  <c r="R35" i="13"/>
  <c r="P35" i="13"/>
  <c r="O35" i="13"/>
  <c r="M35" i="13"/>
  <c r="L35" i="13"/>
  <c r="J35" i="13"/>
  <c r="I35" i="13"/>
  <c r="G35" i="13"/>
  <c r="F35" i="13"/>
  <c r="D35" i="13"/>
  <c r="C35" i="13"/>
  <c r="T34" i="13"/>
  <c r="Q34" i="13"/>
  <c r="N34" i="13"/>
  <c r="K34" i="13"/>
  <c r="H34" i="13"/>
  <c r="T33" i="13"/>
  <c r="Q33" i="13"/>
  <c r="N33" i="13"/>
  <c r="K33" i="13"/>
  <c r="H33" i="13"/>
  <c r="T32" i="13"/>
  <c r="Q32" i="13"/>
  <c r="N32" i="13"/>
  <c r="K32" i="13"/>
  <c r="H32" i="13"/>
  <c r="T31" i="13"/>
  <c r="Q31" i="13"/>
  <c r="N31" i="13"/>
  <c r="K31" i="13"/>
  <c r="H31" i="13"/>
  <c r="T30" i="13"/>
  <c r="Q30" i="13"/>
  <c r="N30" i="13"/>
  <c r="K30" i="13"/>
  <c r="T29" i="13"/>
  <c r="Q29" i="13"/>
  <c r="N29" i="13"/>
  <c r="K29" i="13"/>
  <c r="H29" i="13"/>
  <c r="S28" i="13"/>
  <c r="R28" i="13"/>
  <c r="P28" i="13"/>
  <c r="O28" i="13"/>
  <c r="M28" i="13"/>
  <c r="L28" i="13"/>
  <c r="J28" i="13"/>
  <c r="I28" i="13"/>
  <c r="G28" i="13"/>
  <c r="F28" i="13"/>
  <c r="D28" i="13"/>
  <c r="C28" i="13"/>
  <c r="T27" i="13"/>
  <c r="Q27" i="13"/>
  <c r="N27" i="13"/>
  <c r="K27" i="13"/>
  <c r="H27" i="13"/>
  <c r="E27" i="13"/>
  <c r="T26" i="13"/>
  <c r="Q26" i="13"/>
  <c r="N26" i="13"/>
  <c r="K26" i="13"/>
  <c r="H26" i="13"/>
  <c r="E26" i="13"/>
  <c r="T25" i="13"/>
  <c r="Q25" i="13"/>
  <c r="N25" i="13"/>
  <c r="K25" i="13"/>
  <c r="H25" i="13"/>
  <c r="E25" i="13"/>
  <c r="T24" i="13"/>
  <c r="Q24" i="13"/>
  <c r="N24" i="13"/>
  <c r="K24" i="13"/>
  <c r="H24" i="13"/>
  <c r="E24" i="13"/>
  <c r="S23" i="13"/>
  <c r="R23" i="13"/>
  <c r="P23" i="13"/>
  <c r="O23" i="13"/>
  <c r="M23" i="13"/>
  <c r="L23" i="13"/>
  <c r="J23" i="13"/>
  <c r="I23" i="13"/>
  <c r="G23" i="13"/>
  <c r="D23" i="13"/>
  <c r="C23" i="13"/>
  <c r="T22" i="13"/>
  <c r="Q22" i="13"/>
  <c r="N22" i="13"/>
  <c r="K22" i="13"/>
  <c r="H22" i="13"/>
  <c r="E22" i="13"/>
  <c r="T21" i="13"/>
  <c r="Q21" i="13"/>
  <c r="N21" i="13"/>
  <c r="K21" i="13"/>
  <c r="H21" i="13"/>
  <c r="E21" i="13"/>
  <c r="T20" i="13"/>
  <c r="Q20" i="13"/>
  <c r="N20" i="13"/>
  <c r="K20" i="13"/>
  <c r="E20" i="13"/>
  <c r="T19" i="13"/>
  <c r="Q19" i="13"/>
  <c r="N19" i="13"/>
  <c r="K19" i="13"/>
  <c r="H19" i="13"/>
  <c r="T18" i="13"/>
  <c r="Q18" i="13"/>
  <c r="N18" i="13"/>
  <c r="K18" i="13"/>
  <c r="H18" i="13"/>
  <c r="S17" i="13"/>
  <c r="R17" i="13"/>
  <c r="P17" i="13"/>
  <c r="O17" i="13"/>
  <c r="M17" i="13"/>
  <c r="L17" i="13"/>
  <c r="J17" i="13"/>
  <c r="I17" i="13"/>
  <c r="G17" i="13"/>
  <c r="D17" i="13"/>
  <c r="C17" i="13"/>
  <c r="T16" i="13"/>
  <c r="Q16" i="13"/>
  <c r="N16" i="13"/>
  <c r="K16" i="13"/>
  <c r="H16" i="13"/>
  <c r="E16" i="13"/>
  <c r="T15" i="13"/>
  <c r="Q15" i="13"/>
  <c r="N15" i="13"/>
  <c r="K15" i="13"/>
  <c r="H15" i="13"/>
  <c r="E15" i="13"/>
  <c r="T14" i="13"/>
  <c r="Q14" i="13"/>
  <c r="N14" i="13"/>
  <c r="K14" i="13"/>
  <c r="E14" i="13"/>
  <c r="T13" i="13"/>
  <c r="Q13" i="13"/>
  <c r="N13" i="13"/>
  <c r="K13" i="13"/>
  <c r="H13" i="13"/>
  <c r="T12" i="13"/>
  <c r="Q12" i="13"/>
  <c r="N12" i="13"/>
  <c r="K12" i="13"/>
  <c r="H12" i="13"/>
  <c r="AI86" i="14"/>
  <c r="AF86" i="14"/>
  <c r="AI85" i="14"/>
  <c r="AF85" i="14"/>
  <c r="AI84" i="14"/>
  <c r="AF84" i="14"/>
  <c r="AI83" i="14"/>
  <c r="AF83" i="14"/>
  <c r="Y82" i="14"/>
  <c r="X82" i="14"/>
  <c r="Y78" i="14"/>
  <c r="X78" i="14"/>
  <c r="T110" i="14"/>
  <c r="Q110" i="14"/>
  <c r="N110" i="14"/>
  <c r="K110" i="14"/>
  <c r="T109" i="14"/>
  <c r="Q109" i="14"/>
  <c r="N109" i="14"/>
  <c r="K109" i="14"/>
  <c r="T108" i="14"/>
  <c r="Q108" i="14"/>
  <c r="N108" i="14"/>
  <c r="K108" i="14"/>
  <c r="T107" i="14"/>
  <c r="Q107" i="14"/>
  <c r="N107" i="14"/>
  <c r="K107" i="14"/>
  <c r="T106" i="14"/>
  <c r="Q106" i="14"/>
  <c r="N106" i="14"/>
  <c r="K106" i="14"/>
  <c r="T105" i="14"/>
  <c r="Q105" i="14"/>
  <c r="N105" i="14"/>
  <c r="K105" i="14"/>
  <c r="T104" i="14"/>
  <c r="Q104" i="14"/>
  <c r="N104" i="14"/>
  <c r="K104" i="14"/>
  <c r="T103" i="14"/>
  <c r="Q103" i="14"/>
  <c r="N103" i="14"/>
  <c r="K103" i="14"/>
  <c r="S102" i="14"/>
  <c r="R102" i="14"/>
  <c r="P102" i="14"/>
  <c r="O102" i="14"/>
  <c r="M102" i="14"/>
  <c r="L102" i="14"/>
  <c r="J102" i="14"/>
  <c r="I102" i="14"/>
  <c r="I101" i="14" s="1"/>
  <c r="I100" i="14" s="1"/>
  <c r="G102" i="14"/>
  <c r="F102" i="14"/>
  <c r="D102" i="14"/>
  <c r="C102" i="14"/>
  <c r="T101" i="14"/>
  <c r="Q101" i="14"/>
  <c r="N101" i="14"/>
  <c r="E101" i="14"/>
  <c r="T100" i="14"/>
  <c r="Q100" i="14"/>
  <c r="N100" i="14"/>
  <c r="E100" i="14"/>
  <c r="T99" i="14"/>
  <c r="Q99" i="14"/>
  <c r="N99" i="14"/>
  <c r="E99" i="14"/>
  <c r="T98" i="14"/>
  <c r="Q98" i="14"/>
  <c r="N98" i="14"/>
  <c r="E98" i="14"/>
  <c r="S97" i="14"/>
  <c r="R97" i="14"/>
  <c r="P97" i="14"/>
  <c r="O97" i="14"/>
  <c r="M97" i="14"/>
  <c r="L97" i="14"/>
  <c r="J97" i="14"/>
  <c r="H97" i="14"/>
  <c r="G97" i="14"/>
  <c r="F97" i="14"/>
  <c r="D97" i="14"/>
  <c r="C97" i="14"/>
  <c r="T96" i="14"/>
  <c r="T95" i="14"/>
  <c r="Q95" i="14"/>
  <c r="N95" i="14"/>
  <c r="K95" i="14"/>
  <c r="H95" i="14"/>
  <c r="E95" i="14"/>
  <c r="T94" i="14"/>
  <c r="Q94" i="14"/>
  <c r="N94" i="14"/>
  <c r="K94" i="14"/>
  <c r="H94" i="14"/>
  <c r="E94" i="14"/>
  <c r="T93" i="14"/>
  <c r="Q93" i="14"/>
  <c r="N93" i="14"/>
  <c r="K93" i="14"/>
  <c r="H93" i="14"/>
  <c r="E93" i="14"/>
  <c r="T92" i="14"/>
  <c r="Q92" i="14"/>
  <c r="N92" i="14"/>
  <c r="K92" i="14"/>
  <c r="H92" i="14"/>
  <c r="E92" i="14"/>
  <c r="S91" i="14"/>
  <c r="R91" i="14"/>
  <c r="P91" i="14"/>
  <c r="O91" i="14"/>
  <c r="M91" i="14"/>
  <c r="L91" i="14"/>
  <c r="J91" i="14"/>
  <c r="I91" i="14"/>
  <c r="G91" i="14"/>
  <c r="F91" i="14"/>
  <c r="D91" i="14"/>
  <c r="C91" i="14"/>
  <c r="T90" i="14"/>
  <c r="Q90" i="14"/>
  <c r="N90" i="14"/>
  <c r="K90" i="14"/>
  <c r="H90" i="14"/>
  <c r="E90" i="14"/>
  <c r="T89" i="14"/>
  <c r="Q89" i="14"/>
  <c r="N89" i="14"/>
  <c r="K89" i="14"/>
  <c r="H89" i="14"/>
  <c r="E89" i="14"/>
  <c r="T88" i="14"/>
  <c r="Q88" i="14"/>
  <c r="N88" i="14"/>
  <c r="K88" i="14"/>
  <c r="H88" i="14"/>
  <c r="E88" i="14"/>
  <c r="T87" i="14"/>
  <c r="Q87" i="14"/>
  <c r="N87" i="14"/>
  <c r="K87" i="14"/>
  <c r="H87" i="14"/>
  <c r="E87" i="14"/>
  <c r="T86" i="14"/>
  <c r="Q86" i="14"/>
  <c r="N86" i="14"/>
  <c r="K86" i="14"/>
  <c r="H86" i="14"/>
  <c r="E86" i="14"/>
  <c r="E86" i="3" s="1"/>
  <c r="T85" i="14"/>
  <c r="Q85" i="14"/>
  <c r="N85" i="14"/>
  <c r="K85" i="14"/>
  <c r="H85" i="14"/>
  <c r="E85" i="14"/>
  <c r="T84" i="14"/>
  <c r="Q84" i="14"/>
  <c r="N84" i="14"/>
  <c r="K84" i="14"/>
  <c r="H84" i="14"/>
  <c r="E84" i="14"/>
  <c r="T83" i="14"/>
  <c r="Q83" i="14"/>
  <c r="N83" i="14"/>
  <c r="K83" i="14"/>
  <c r="H83" i="14"/>
  <c r="E83" i="14"/>
  <c r="S82" i="14"/>
  <c r="R82" i="14"/>
  <c r="P82" i="14"/>
  <c r="O82" i="14"/>
  <c r="M82" i="14"/>
  <c r="L82" i="14"/>
  <c r="J82" i="14"/>
  <c r="I82" i="14"/>
  <c r="G82" i="14"/>
  <c r="F82" i="14"/>
  <c r="D82" i="14"/>
  <c r="C82" i="14"/>
  <c r="T80" i="14"/>
  <c r="AF80" i="3" s="1"/>
  <c r="Q80" i="14"/>
  <c r="N80" i="14"/>
  <c r="K80" i="14"/>
  <c r="H80" i="14"/>
  <c r="E80" i="14"/>
  <c r="T79" i="14"/>
  <c r="Q79" i="14"/>
  <c r="N79" i="14"/>
  <c r="K79" i="14"/>
  <c r="H79" i="14"/>
  <c r="E79" i="14"/>
  <c r="E79" i="3" s="1"/>
  <c r="S78" i="14"/>
  <c r="R78" i="14"/>
  <c r="P78" i="14"/>
  <c r="O78" i="14"/>
  <c r="M78" i="14"/>
  <c r="L78" i="14"/>
  <c r="J78" i="14"/>
  <c r="I78" i="14"/>
  <c r="G78" i="14"/>
  <c r="F78" i="14"/>
  <c r="D78" i="14"/>
  <c r="D78" i="3" s="1"/>
  <c r="C78" i="14"/>
  <c r="T77" i="14"/>
  <c r="Q77" i="14"/>
  <c r="N77" i="14"/>
  <c r="K77" i="14"/>
  <c r="H77" i="14"/>
  <c r="E77" i="14"/>
  <c r="T76" i="14"/>
  <c r="Q76" i="14"/>
  <c r="N76" i="14"/>
  <c r="K76" i="14"/>
  <c r="H76" i="14"/>
  <c r="E76" i="14"/>
  <c r="T75" i="14"/>
  <c r="Q75" i="14"/>
  <c r="N75" i="14"/>
  <c r="K75" i="14"/>
  <c r="H75" i="14"/>
  <c r="H75" i="3" s="1"/>
  <c r="E75" i="14"/>
  <c r="T74" i="14"/>
  <c r="Q74" i="14"/>
  <c r="N74" i="14"/>
  <c r="K74" i="14"/>
  <c r="H74" i="14"/>
  <c r="E74" i="14"/>
  <c r="T73" i="14"/>
  <c r="Q73" i="14"/>
  <c r="N73" i="14"/>
  <c r="K73" i="14"/>
  <c r="H73" i="14"/>
  <c r="E73" i="14"/>
  <c r="T71" i="14"/>
  <c r="Q71" i="14"/>
  <c r="N71" i="14"/>
  <c r="K71" i="14"/>
  <c r="H71" i="14"/>
  <c r="E71" i="14"/>
  <c r="T70" i="14"/>
  <c r="Q70" i="14"/>
  <c r="N70" i="14"/>
  <c r="K70" i="14"/>
  <c r="H70" i="14"/>
  <c r="E70" i="14"/>
  <c r="S69" i="14"/>
  <c r="R69" i="14"/>
  <c r="P69" i="14"/>
  <c r="O69" i="14"/>
  <c r="M69" i="14"/>
  <c r="L69" i="14"/>
  <c r="J69" i="14"/>
  <c r="I69" i="14"/>
  <c r="G69" i="14"/>
  <c r="F69" i="14"/>
  <c r="D69" i="14"/>
  <c r="C69" i="14"/>
  <c r="T68" i="14"/>
  <c r="Q68" i="14"/>
  <c r="N68" i="14"/>
  <c r="K68" i="14"/>
  <c r="H68" i="14"/>
  <c r="E68" i="14"/>
  <c r="T67" i="14"/>
  <c r="Q67" i="14"/>
  <c r="N67" i="14"/>
  <c r="K67" i="14"/>
  <c r="H67" i="14"/>
  <c r="E67" i="14"/>
  <c r="S66" i="14"/>
  <c r="R66" i="14"/>
  <c r="P66" i="14"/>
  <c r="O66" i="14"/>
  <c r="M66" i="14"/>
  <c r="L66" i="14"/>
  <c r="J66" i="14"/>
  <c r="I66" i="14"/>
  <c r="G66" i="14"/>
  <c r="F66" i="14"/>
  <c r="D66" i="14"/>
  <c r="D66" i="3" s="1"/>
  <c r="C66" i="14"/>
  <c r="T62" i="14"/>
  <c r="Q62" i="14"/>
  <c r="N62" i="14"/>
  <c r="K62" i="14"/>
  <c r="H62" i="14"/>
  <c r="T61" i="14"/>
  <c r="Q61" i="14"/>
  <c r="N61" i="14"/>
  <c r="K61" i="14"/>
  <c r="H61" i="14"/>
  <c r="E61" i="14"/>
  <c r="E60" i="14" s="1"/>
  <c r="T57" i="14"/>
  <c r="Q57" i="14"/>
  <c r="N57" i="14"/>
  <c r="K57" i="14"/>
  <c r="E57" i="14"/>
  <c r="E57" i="3" s="1"/>
  <c r="T56" i="14"/>
  <c r="Q56" i="14"/>
  <c r="N56" i="14"/>
  <c r="K56" i="14"/>
  <c r="H56" i="14"/>
  <c r="E56" i="14"/>
  <c r="T55" i="14"/>
  <c r="Q55" i="14"/>
  <c r="N55" i="14"/>
  <c r="K55" i="14"/>
  <c r="H55" i="14"/>
  <c r="E55" i="14"/>
  <c r="T54" i="14"/>
  <c r="Q54" i="14"/>
  <c r="N54" i="14"/>
  <c r="K54" i="14"/>
  <c r="H54" i="14"/>
  <c r="E54" i="14"/>
  <c r="T53" i="14"/>
  <c r="Q53" i="14"/>
  <c r="N53" i="14"/>
  <c r="K53" i="14"/>
  <c r="H53" i="14"/>
  <c r="E53" i="14"/>
  <c r="T52" i="14"/>
  <c r="Q52" i="14"/>
  <c r="N52" i="14"/>
  <c r="K52" i="14"/>
  <c r="H52" i="14"/>
  <c r="E52" i="14"/>
  <c r="T51" i="14"/>
  <c r="Q51" i="14"/>
  <c r="N51" i="14"/>
  <c r="K51" i="14"/>
  <c r="H51" i="14"/>
  <c r="E51" i="14"/>
  <c r="T50" i="14"/>
  <c r="Q50" i="14"/>
  <c r="N50" i="14"/>
  <c r="K50" i="14"/>
  <c r="E50" i="14"/>
  <c r="T49" i="14"/>
  <c r="Q49" i="14"/>
  <c r="N49" i="14"/>
  <c r="K49" i="14"/>
  <c r="H49" i="14"/>
  <c r="E49" i="14"/>
  <c r="T47" i="14"/>
  <c r="Q47" i="14"/>
  <c r="N47" i="14"/>
  <c r="K47" i="14"/>
  <c r="H47" i="14"/>
  <c r="E47" i="14"/>
  <c r="E47" i="3" s="1"/>
  <c r="T46" i="14"/>
  <c r="Q46" i="14"/>
  <c r="N46" i="14"/>
  <c r="K46" i="14"/>
  <c r="H46" i="14"/>
  <c r="E46" i="14"/>
  <c r="T45" i="14"/>
  <c r="Q45" i="14"/>
  <c r="N45" i="14"/>
  <c r="K45" i="14"/>
  <c r="H45" i="14"/>
  <c r="E45" i="14"/>
  <c r="E45" i="3" s="1"/>
  <c r="S44" i="14"/>
  <c r="R44" i="14"/>
  <c r="P44" i="14"/>
  <c r="O44" i="14"/>
  <c r="M44" i="14"/>
  <c r="L44" i="14"/>
  <c r="J44" i="14"/>
  <c r="I44" i="14"/>
  <c r="G44" i="14"/>
  <c r="F44" i="14"/>
  <c r="D44" i="14"/>
  <c r="C44" i="14"/>
  <c r="T43" i="14"/>
  <c r="Q43" i="14"/>
  <c r="N43" i="14"/>
  <c r="H43" i="14"/>
  <c r="E43" i="14"/>
  <c r="T42" i="14"/>
  <c r="Q42" i="14"/>
  <c r="N42" i="14"/>
  <c r="K42" i="14"/>
  <c r="H42" i="14"/>
  <c r="E42" i="14"/>
  <c r="T41" i="14"/>
  <c r="Q41" i="14"/>
  <c r="N41" i="14"/>
  <c r="K41" i="14"/>
  <c r="H41" i="14"/>
  <c r="E41" i="14"/>
  <c r="T40" i="14"/>
  <c r="Q40" i="14"/>
  <c r="N40" i="14"/>
  <c r="K40" i="14"/>
  <c r="H40" i="14"/>
  <c r="E40" i="14"/>
  <c r="S39" i="14"/>
  <c r="R39" i="14"/>
  <c r="P39" i="14"/>
  <c r="O39" i="14"/>
  <c r="M39" i="14"/>
  <c r="L39" i="14"/>
  <c r="J39" i="14"/>
  <c r="I39" i="14"/>
  <c r="G39" i="14"/>
  <c r="F39" i="14"/>
  <c r="D39" i="14"/>
  <c r="C39" i="14"/>
  <c r="T38" i="14"/>
  <c r="Q38" i="14"/>
  <c r="N38" i="14"/>
  <c r="K38" i="14"/>
  <c r="H38" i="14"/>
  <c r="E38" i="14"/>
  <c r="T37" i="14"/>
  <c r="Q37" i="14"/>
  <c r="N37" i="14"/>
  <c r="K37" i="14"/>
  <c r="H37" i="14"/>
  <c r="E37" i="14"/>
  <c r="T36" i="14"/>
  <c r="Q36" i="14"/>
  <c r="N36" i="14"/>
  <c r="K36" i="14"/>
  <c r="H36" i="14"/>
  <c r="E36" i="14"/>
  <c r="S35" i="14"/>
  <c r="R35" i="14"/>
  <c r="P35" i="14"/>
  <c r="O35" i="14"/>
  <c r="M35" i="14"/>
  <c r="L35" i="14"/>
  <c r="J35" i="14"/>
  <c r="I35" i="14"/>
  <c r="G35" i="14"/>
  <c r="F35" i="14"/>
  <c r="D35" i="14"/>
  <c r="C35" i="14"/>
  <c r="T34" i="14"/>
  <c r="Q34" i="14"/>
  <c r="N34" i="14"/>
  <c r="K34" i="14"/>
  <c r="H34" i="14"/>
  <c r="E34" i="14"/>
  <c r="T33" i="14"/>
  <c r="Q33" i="14"/>
  <c r="N33" i="14"/>
  <c r="K33" i="14"/>
  <c r="H33" i="14"/>
  <c r="E33" i="14"/>
  <c r="T32" i="14"/>
  <c r="Q32" i="14"/>
  <c r="N32" i="14"/>
  <c r="K32" i="14"/>
  <c r="H32" i="14"/>
  <c r="E32" i="14"/>
  <c r="E32" i="3" s="1"/>
  <c r="T31" i="14"/>
  <c r="Q31" i="14"/>
  <c r="N31" i="14"/>
  <c r="K31" i="14"/>
  <c r="H31" i="14"/>
  <c r="E31" i="14"/>
  <c r="T30" i="14"/>
  <c r="Q30" i="14"/>
  <c r="N30" i="14"/>
  <c r="K30" i="14"/>
  <c r="H30" i="14"/>
  <c r="E30" i="14"/>
  <c r="E30" i="3" s="1"/>
  <c r="T29" i="14"/>
  <c r="Q29" i="14"/>
  <c r="N29" i="14"/>
  <c r="K29" i="14"/>
  <c r="H29" i="14"/>
  <c r="E29" i="14"/>
  <c r="S28" i="14"/>
  <c r="R28" i="14"/>
  <c r="P28" i="14"/>
  <c r="O28" i="14"/>
  <c r="M28" i="14"/>
  <c r="L28" i="14"/>
  <c r="J28" i="14"/>
  <c r="I28" i="14"/>
  <c r="G28" i="14"/>
  <c r="F28" i="14"/>
  <c r="D28" i="14"/>
  <c r="C28" i="14"/>
  <c r="T27" i="14"/>
  <c r="Q27" i="14"/>
  <c r="N27" i="14"/>
  <c r="K27" i="14"/>
  <c r="H27" i="14"/>
  <c r="E27" i="14"/>
  <c r="T26" i="14"/>
  <c r="Q26" i="14"/>
  <c r="N26" i="14"/>
  <c r="K26" i="14"/>
  <c r="H26" i="14"/>
  <c r="E26" i="14"/>
  <c r="T25" i="14"/>
  <c r="Q25" i="14"/>
  <c r="N25" i="14"/>
  <c r="K25" i="14"/>
  <c r="H25" i="14"/>
  <c r="E25" i="14"/>
  <c r="T24" i="14"/>
  <c r="Q24" i="14"/>
  <c r="N24" i="14"/>
  <c r="K24" i="14"/>
  <c r="H24" i="14"/>
  <c r="E24" i="14"/>
  <c r="S23" i="14"/>
  <c r="R23" i="14"/>
  <c r="P23" i="14"/>
  <c r="O23" i="14"/>
  <c r="M23" i="14"/>
  <c r="L23" i="14"/>
  <c r="J23" i="14"/>
  <c r="I23" i="14"/>
  <c r="G23" i="14"/>
  <c r="F23" i="14"/>
  <c r="D23" i="14"/>
  <c r="D23" i="3" s="1"/>
  <c r="C23" i="14"/>
  <c r="C23" i="3" s="1"/>
  <c r="T22" i="14"/>
  <c r="Q22" i="14"/>
  <c r="N22" i="14"/>
  <c r="K22" i="14"/>
  <c r="H22" i="14"/>
  <c r="E22" i="14"/>
  <c r="T21" i="14"/>
  <c r="Q21" i="14"/>
  <c r="N21" i="14"/>
  <c r="K21" i="14"/>
  <c r="H21" i="14"/>
  <c r="E21" i="14"/>
  <c r="T20" i="14"/>
  <c r="Q20" i="14"/>
  <c r="N20" i="14"/>
  <c r="K20" i="14"/>
  <c r="H20" i="14"/>
  <c r="E20" i="14"/>
  <c r="T19" i="14"/>
  <c r="Q19" i="14"/>
  <c r="N19" i="14"/>
  <c r="K19" i="14"/>
  <c r="H19" i="14"/>
  <c r="E19" i="14"/>
  <c r="E19" i="3" s="1"/>
  <c r="T18" i="14"/>
  <c r="Q18" i="14"/>
  <c r="N18" i="14"/>
  <c r="K18" i="14"/>
  <c r="H18" i="14"/>
  <c r="E18" i="14"/>
  <c r="S17" i="14"/>
  <c r="R17" i="14"/>
  <c r="P17" i="14"/>
  <c r="O17" i="14"/>
  <c r="M17" i="14"/>
  <c r="L17" i="14"/>
  <c r="J17" i="14"/>
  <c r="I17" i="14"/>
  <c r="G17" i="14"/>
  <c r="F17" i="14"/>
  <c r="D17" i="14"/>
  <c r="C17" i="14"/>
  <c r="T16" i="14"/>
  <c r="Q16" i="14"/>
  <c r="N16" i="14"/>
  <c r="K16" i="14"/>
  <c r="H16" i="14"/>
  <c r="E16" i="14"/>
  <c r="T15" i="14"/>
  <c r="Q15" i="14"/>
  <c r="N15" i="14"/>
  <c r="K15" i="14"/>
  <c r="H15" i="14"/>
  <c r="T14" i="14"/>
  <c r="Q14" i="14"/>
  <c r="N14" i="14"/>
  <c r="K14" i="14"/>
  <c r="H14" i="14"/>
  <c r="T13" i="14"/>
  <c r="Q13" i="14"/>
  <c r="N13" i="14"/>
  <c r="K13" i="14"/>
  <c r="H13" i="14"/>
  <c r="T12" i="14"/>
  <c r="Q12" i="14"/>
  <c r="N12" i="14"/>
  <c r="K12" i="14"/>
  <c r="H12" i="14"/>
  <c r="C11" i="14"/>
  <c r="F27" i="66"/>
  <c r="C39" i="3" l="1"/>
  <c r="E55" i="3"/>
  <c r="Q60" i="11"/>
  <c r="T60" i="11"/>
  <c r="CQ48" i="6"/>
  <c r="E56" i="3"/>
  <c r="E68" i="3"/>
  <c r="C78" i="3"/>
  <c r="E87" i="3"/>
  <c r="T102" i="11"/>
  <c r="E20" i="3"/>
  <c r="E53" i="3"/>
  <c r="D82" i="3"/>
  <c r="E88" i="3"/>
  <c r="K60" i="13"/>
  <c r="C35" i="3"/>
  <c r="N60" i="12"/>
  <c r="C69" i="3"/>
  <c r="E76" i="3"/>
  <c r="E85" i="3"/>
  <c r="Q60" i="13"/>
  <c r="Q60" i="12"/>
  <c r="E26" i="3"/>
  <c r="T48" i="14"/>
  <c r="D35" i="3"/>
  <c r="T60" i="13"/>
  <c r="E73" i="3"/>
  <c r="H60" i="14"/>
  <c r="D69" i="3"/>
  <c r="H12" i="3"/>
  <c r="E43" i="3"/>
  <c r="E40" i="3"/>
  <c r="D17" i="3"/>
  <c r="E89" i="3"/>
  <c r="E31" i="3"/>
  <c r="E14" i="3"/>
  <c r="D39" i="3"/>
  <c r="E48" i="14"/>
  <c r="E49" i="3"/>
  <c r="E70" i="3"/>
  <c r="E80" i="3"/>
  <c r="E90" i="3"/>
  <c r="T48" i="11"/>
  <c r="E51" i="3"/>
  <c r="H48" i="14"/>
  <c r="H60" i="13"/>
  <c r="E24" i="3"/>
  <c r="K48" i="14"/>
  <c r="N48" i="14"/>
  <c r="N60" i="13"/>
  <c r="Q48" i="14"/>
  <c r="C66" i="3"/>
  <c r="E75" i="3"/>
  <c r="AC80" i="3"/>
  <c r="E84" i="3"/>
  <c r="E50" i="3"/>
  <c r="E71" i="3"/>
  <c r="U78" i="3"/>
  <c r="C82" i="3"/>
  <c r="E46" i="3"/>
  <c r="E29" i="3"/>
  <c r="AF48" i="11"/>
  <c r="C44" i="3"/>
  <c r="E54" i="3"/>
  <c r="H60" i="11"/>
  <c r="E12" i="3"/>
  <c r="E21" i="3"/>
  <c r="E18" i="3"/>
  <c r="E27" i="3"/>
  <c r="D44" i="3"/>
  <c r="K60" i="11"/>
  <c r="E33" i="3"/>
  <c r="E13" i="3"/>
  <c r="E22" i="3"/>
  <c r="K60" i="14"/>
  <c r="E48" i="11"/>
  <c r="E61" i="3"/>
  <c r="N60" i="14"/>
  <c r="E67" i="3"/>
  <c r="E77" i="3"/>
  <c r="H48" i="11"/>
  <c r="E15" i="3"/>
  <c r="K48" i="11"/>
  <c r="E41" i="3"/>
  <c r="E36" i="3"/>
  <c r="Q60" i="14"/>
  <c r="D28" i="3"/>
  <c r="E52" i="3"/>
  <c r="T60" i="14"/>
  <c r="E74" i="3"/>
  <c r="E83" i="3"/>
  <c r="N48" i="11"/>
  <c r="E16" i="3"/>
  <c r="C28" i="3"/>
  <c r="H77" i="3"/>
  <c r="C17" i="3"/>
  <c r="E25" i="3"/>
  <c r="E34" i="3"/>
  <c r="E42" i="3"/>
  <c r="H74" i="3"/>
  <c r="Q48" i="11"/>
  <c r="P21" i="145"/>
  <c r="H21" i="3"/>
  <c r="H22" i="3"/>
  <c r="H60" i="12"/>
  <c r="H20" i="3"/>
  <c r="H15" i="3"/>
  <c r="G23" i="3"/>
  <c r="H19" i="3"/>
  <c r="H13" i="3"/>
  <c r="E37" i="3"/>
  <c r="H80" i="3"/>
  <c r="E38" i="3"/>
  <c r="H71" i="3"/>
  <c r="T17" i="13"/>
  <c r="H16" i="3"/>
  <c r="H24" i="3"/>
  <c r="K60" i="12"/>
  <c r="H18" i="3"/>
  <c r="H76" i="3"/>
  <c r="E48" i="12"/>
  <c r="T60" i="12"/>
  <c r="H48" i="12"/>
  <c r="H73" i="3"/>
  <c r="K48" i="12"/>
  <c r="W73" i="3"/>
  <c r="Q48" i="12"/>
  <c r="N48" i="12"/>
  <c r="H14" i="3"/>
  <c r="G17" i="3"/>
  <c r="T48" i="12"/>
  <c r="AF69" i="11"/>
  <c r="T66" i="11"/>
  <c r="N69" i="11"/>
  <c r="T35" i="11"/>
  <c r="K44" i="11"/>
  <c r="Q69" i="11"/>
  <c r="T97" i="12"/>
  <c r="Q44" i="12"/>
  <c r="T102" i="13"/>
  <c r="N69" i="13"/>
  <c r="H78" i="11"/>
  <c r="AF69" i="12"/>
  <c r="N91" i="13"/>
  <c r="AF78" i="13"/>
  <c r="H78" i="13"/>
  <c r="Q102" i="13"/>
  <c r="K23" i="14"/>
  <c r="H66" i="14"/>
  <c r="K78" i="14"/>
  <c r="K66" i="14"/>
  <c r="N78" i="14"/>
  <c r="AN23" i="145"/>
  <c r="K82" i="11"/>
  <c r="N91" i="12"/>
  <c r="Q78" i="12"/>
  <c r="K82" i="12"/>
  <c r="K97" i="13"/>
  <c r="T66" i="13"/>
  <c r="AF66" i="12"/>
  <c r="N97" i="13"/>
  <c r="T69" i="13"/>
  <c r="N97" i="11"/>
  <c r="K102" i="11"/>
  <c r="K91" i="13"/>
  <c r="T17" i="12"/>
  <c r="N66" i="12"/>
  <c r="E23" i="11"/>
  <c r="K28" i="11"/>
  <c r="T44" i="11"/>
  <c r="E78" i="11"/>
  <c r="E23" i="13"/>
  <c r="T69" i="11"/>
  <c r="N35" i="14"/>
  <c r="Q91" i="13"/>
  <c r="K17" i="11"/>
  <c r="N28" i="11"/>
  <c r="Q39" i="11"/>
  <c r="E78" i="13"/>
  <c r="Q66" i="12"/>
  <c r="K69" i="12"/>
  <c r="Q102" i="11"/>
  <c r="Y28" i="145"/>
  <c r="N17" i="11"/>
  <c r="Q28" i="11"/>
  <c r="E35" i="11"/>
  <c r="E60" i="3"/>
  <c r="H66" i="13"/>
  <c r="AF66" i="13"/>
  <c r="Q69" i="12"/>
  <c r="AF60" i="12"/>
  <c r="H69" i="11"/>
  <c r="N78" i="11"/>
  <c r="Q44" i="11"/>
  <c r="E17" i="14"/>
  <c r="Q66" i="14"/>
  <c r="K69" i="14"/>
  <c r="T78" i="14"/>
  <c r="T35" i="13"/>
  <c r="H91" i="12"/>
  <c r="Q78" i="11"/>
  <c r="T97" i="11"/>
  <c r="Q28" i="12"/>
  <c r="Q17" i="12"/>
  <c r="N35" i="11"/>
  <c r="Q66" i="11"/>
  <c r="K69" i="11"/>
  <c r="Q69" i="13"/>
  <c r="Q97" i="13"/>
  <c r="H44" i="11"/>
  <c r="T78" i="11"/>
  <c r="E23" i="12"/>
  <c r="K97" i="11"/>
  <c r="N17" i="12"/>
  <c r="N44" i="11"/>
  <c r="T35" i="12"/>
  <c r="K44" i="12"/>
  <c r="Q17" i="11"/>
  <c r="T28" i="11"/>
  <c r="K66" i="11"/>
  <c r="Q44" i="13"/>
  <c r="H97" i="12"/>
  <c r="T91" i="11"/>
  <c r="T35" i="14"/>
  <c r="N66" i="14"/>
  <c r="Q78" i="14"/>
  <c r="T97" i="14"/>
  <c r="N69" i="14"/>
  <c r="K28" i="14"/>
  <c r="N39" i="14"/>
  <c r="N97" i="14"/>
  <c r="Q28" i="14"/>
  <c r="E35" i="14"/>
  <c r="K91" i="14"/>
  <c r="N23" i="14"/>
  <c r="N91" i="14"/>
  <c r="N28" i="14"/>
  <c r="E66" i="14"/>
  <c r="H78" i="14"/>
  <c r="T17" i="14"/>
  <c r="E102" i="13"/>
  <c r="K102" i="13"/>
  <c r="H102" i="13"/>
  <c r="E102" i="14"/>
  <c r="E44" i="13"/>
  <c r="H39" i="14"/>
  <c r="H82" i="14"/>
  <c r="E82" i="14"/>
  <c r="T82" i="11"/>
  <c r="N39" i="11"/>
  <c r="K39" i="11"/>
  <c r="E28" i="11"/>
  <c r="E17" i="11"/>
  <c r="AF82" i="12"/>
  <c r="H17" i="12"/>
  <c r="E39" i="12"/>
  <c r="T39" i="13"/>
  <c r="T23" i="14"/>
  <c r="T82" i="14"/>
  <c r="Q39" i="14"/>
  <c r="Q23" i="14"/>
  <c r="E69" i="14"/>
  <c r="H17" i="11"/>
  <c r="H39" i="11"/>
  <c r="H28" i="11"/>
  <c r="T39" i="11"/>
  <c r="Q82" i="11"/>
  <c r="N82" i="11"/>
  <c r="N23" i="11"/>
  <c r="K23" i="11"/>
  <c r="H82" i="11"/>
  <c r="H23" i="11"/>
  <c r="E69" i="11"/>
  <c r="E44" i="11"/>
  <c r="E39" i="11"/>
  <c r="N82" i="12"/>
  <c r="K23" i="12"/>
  <c r="H82" i="12"/>
  <c r="E69" i="12"/>
  <c r="T82" i="13"/>
  <c r="K23" i="13"/>
  <c r="H69" i="13"/>
  <c r="H44" i="13"/>
  <c r="E82" i="13"/>
  <c r="E39" i="13"/>
  <c r="Q82" i="14"/>
  <c r="N82" i="14"/>
  <c r="K82" i="14"/>
  <c r="K39" i="14"/>
  <c r="H69" i="14"/>
  <c r="H28" i="14"/>
  <c r="H17" i="14"/>
  <c r="E39" i="14"/>
  <c r="E28" i="14"/>
  <c r="CQ82" i="6"/>
  <c r="Q69" i="14"/>
  <c r="K44" i="13"/>
  <c r="K78" i="13"/>
  <c r="T66" i="12"/>
  <c r="T78" i="12"/>
  <c r="Q23" i="11"/>
  <c r="E97" i="14"/>
  <c r="E17" i="13"/>
  <c r="E28" i="13"/>
  <c r="H39" i="13"/>
  <c r="K66" i="13"/>
  <c r="N44" i="12"/>
  <c r="AF78" i="11"/>
  <c r="K35" i="14"/>
  <c r="T69" i="14"/>
  <c r="E69" i="13"/>
  <c r="N78" i="13"/>
  <c r="E91" i="13"/>
  <c r="AF82" i="13"/>
  <c r="T23" i="11"/>
  <c r="K35" i="11"/>
  <c r="H66" i="11"/>
  <c r="H102" i="11"/>
  <c r="T28" i="14"/>
  <c r="N69" i="12"/>
  <c r="T17" i="11"/>
  <c r="H35" i="11"/>
  <c r="E66" i="11"/>
  <c r="E102" i="11"/>
  <c r="S30" i="145"/>
  <c r="H102" i="14"/>
  <c r="E28" i="12"/>
  <c r="H39" i="12"/>
  <c r="Y21" i="145"/>
  <c r="N44" i="13"/>
  <c r="Q97" i="14"/>
  <c r="K102" i="14"/>
  <c r="H17" i="13"/>
  <c r="H28" i="13"/>
  <c r="K39" i="13"/>
  <c r="N66" i="13"/>
  <c r="H82" i="13"/>
  <c r="H28" i="12"/>
  <c r="K39" i="12"/>
  <c r="Q82" i="12"/>
  <c r="AF66" i="11"/>
  <c r="T69" i="12"/>
  <c r="Q91" i="14"/>
  <c r="T78" i="13"/>
  <c r="AF78" i="12"/>
  <c r="Q35" i="11"/>
  <c r="K78" i="11"/>
  <c r="N102" i="11"/>
  <c r="H44" i="14"/>
  <c r="T91" i="14"/>
  <c r="Q102" i="14"/>
  <c r="N17" i="13"/>
  <c r="N28" i="13"/>
  <c r="Q39" i="13"/>
  <c r="T44" i="13"/>
  <c r="E48" i="13"/>
  <c r="N82" i="13"/>
  <c r="N28" i="12"/>
  <c r="Q39" i="12"/>
  <c r="H102" i="12"/>
  <c r="AF82" i="11"/>
  <c r="P28" i="145"/>
  <c r="N102" i="14"/>
  <c r="K28" i="13"/>
  <c r="Q35" i="14"/>
  <c r="K69" i="13"/>
  <c r="H23" i="12"/>
  <c r="N66" i="11"/>
  <c r="E82" i="11"/>
  <c r="AF69" i="13"/>
  <c r="T82" i="12"/>
  <c r="H23" i="13"/>
  <c r="N102" i="13"/>
  <c r="K17" i="12"/>
  <c r="T44" i="12"/>
  <c r="CQ39" i="6"/>
  <c r="K44" i="14"/>
  <c r="H91" i="14"/>
  <c r="T102" i="14"/>
  <c r="Q17" i="13"/>
  <c r="Q28" i="13"/>
  <c r="E35" i="13"/>
  <c r="H48" i="13"/>
  <c r="Q82" i="13"/>
  <c r="E35" i="12"/>
  <c r="T39" i="12"/>
  <c r="E66" i="12"/>
  <c r="E78" i="12"/>
  <c r="K102" i="12"/>
  <c r="V28" i="145"/>
  <c r="Q66" i="13"/>
  <c r="K82" i="13"/>
  <c r="K28" i="12"/>
  <c r="N39" i="12"/>
  <c r="E102" i="12"/>
  <c r="Q97" i="11"/>
  <c r="E78" i="14"/>
  <c r="H35" i="14"/>
  <c r="K17" i="13"/>
  <c r="N39" i="13"/>
  <c r="E23" i="14"/>
  <c r="N44" i="14"/>
  <c r="E91" i="14"/>
  <c r="N23" i="13"/>
  <c r="T28" i="13"/>
  <c r="H35" i="13"/>
  <c r="K48" i="13"/>
  <c r="N23" i="12"/>
  <c r="T28" i="12"/>
  <c r="H35" i="12"/>
  <c r="H66" i="12"/>
  <c r="H78" i="12"/>
  <c r="E97" i="12"/>
  <c r="N102" i="12"/>
  <c r="T91" i="13"/>
  <c r="H91" i="11"/>
  <c r="K17" i="14"/>
  <c r="H23" i="14"/>
  <c r="Q44" i="14"/>
  <c r="Q23" i="13"/>
  <c r="K35" i="13"/>
  <c r="N48" i="13"/>
  <c r="T97" i="13"/>
  <c r="AF60" i="13"/>
  <c r="Q23" i="12"/>
  <c r="K35" i="12"/>
  <c r="K66" i="12"/>
  <c r="K78" i="12"/>
  <c r="Q102" i="12"/>
  <c r="K91" i="11"/>
  <c r="AF60" i="11"/>
  <c r="CQ28" i="6"/>
  <c r="CQ78" i="6"/>
  <c r="E97" i="13"/>
  <c r="N91" i="11"/>
  <c r="C10" i="14"/>
  <c r="N17" i="14"/>
  <c r="T44" i="14"/>
  <c r="T23" i="13"/>
  <c r="N35" i="13"/>
  <c r="Q48" i="13"/>
  <c r="H97" i="13"/>
  <c r="T23" i="12"/>
  <c r="N35" i="12"/>
  <c r="E44" i="12"/>
  <c r="N78" i="12"/>
  <c r="E91" i="12"/>
  <c r="K91" i="12"/>
  <c r="N97" i="12"/>
  <c r="T102" i="12"/>
  <c r="Q91" i="11"/>
  <c r="E97" i="11"/>
  <c r="E44" i="14"/>
  <c r="H91" i="13"/>
  <c r="H97" i="11"/>
  <c r="Q17" i="14"/>
  <c r="T66" i="14"/>
  <c r="Q35" i="13"/>
  <c r="T48" i="13"/>
  <c r="E66" i="13"/>
  <c r="Q35" i="12"/>
  <c r="H44" i="12"/>
  <c r="Q91" i="12"/>
  <c r="T39" i="14"/>
  <c r="T91" i="12"/>
  <c r="K97" i="12"/>
  <c r="V21" i="145"/>
  <c r="Y23" i="145"/>
  <c r="V23" i="145"/>
  <c r="P30" i="145"/>
  <c r="P23" i="145"/>
  <c r="Y30" i="145"/>
  <c r="V30" i="145"/>
  <c r="S23" i="145"/>
  <c r="E17" i="12"/>
  <c r="E82" i="12"/>
  <c r="K100" i="14"/>
  <c r="I99" i="14"/>
  <c r="K101" i="14"/>
  <c r="DC74" i="6"/>
  <c r="E78" i="3" l="1"/>
  <c r="E35" i="3"/>
  <c r="E39" i="3"/>
  <c r="E48" i="3"/>
  <c r="E17" i="3"/>
  <c r="E82" i="3"/>
  <c r="E69" i="3"/>
  <c r="E28" i="3"/>
  <c r="E44" i="3"/>
  <c r="E23" i="3"/>
  <c r="E66" i="3"/>
  <c r="H23" i="3"/>
  <c r="H17" i="3"/>
  <c r="K99" i="14"/>
  <c r="I98" i="14"/>
  <c r="I97" i="14" l="1"/>
  <c r="K98" i="14"/>
  <c r="K97" i="14" s="1"/>
  <c r="B4" i="2"/>
  <c r="F45" i="145"/>
  <c r="AU33" i="145" l="1"/>
  <c r="B4" i="20"/>
  <c r="B4" i="5"/>
  <c r="B4" i="6"/>
  <c r="B4" i="7"/>
  <c r="B4" i="8"/>
  <c r="B4" i="9"/>
  <c r="B4" i="10"/>
  <c r="B4" i="11"/>
  <c r="B4" i="12"/>
  <c r="B4" i="13"/>
  <c r="B4" i="15"/>
  <c r="B4" i="16"/>
  <c r="B4" i="14" s="1"/>
  <c r="AQ32" i="145" l="1"/>
  <c r="AQ33" i="145"/>
  <c r="AQ34" i="145"/>
  <c r="V84" i="13"/>
  <c r="U84" i="16"/>
  <c r="H45" i="145" s="1"/>
  <c r="H40" i="145" s="1"/>
  <c r="V84" i="16"/>
  <c r="I45" i="145" s="1"/>
  <c r="N13" i="145"/>
  <c r="BU82" i="20" l="1"/>
  <c r="BT82" i="20"/>
  <c r="BJ110" i="20"/>
  <c r="BG110" i="20"/>
  <c r="BD110" i="20"/>
  <c r="BA110" i="20"/>
  <c r="AU110" i="20"/>
  <c r="AR110" i="20"/>
  <c r="AO110" i="20"/>
  <c r="AL110" i="20"/>
  <c r="AI110" i="20"/>
  <c r="AF110" i="20"/>
  <c r="AC110" i="20"/>
  <c r="Z110" i="20"/>
  <c r="W110" i="20"/>
  <c r="T110" i="20"/>
  <c r="Q110" i="20"/>
  <c r="N110" i="20"/>
  <c r="K110" i="20"/>
  <c r="E110" i="20"/>
  <c r="BJ109" i="20"/>
  <c r="BG109" i="20"/>
  <c r="BD109" i="20"/>
  <c r="BA109" i="20"/>
  <c r="AU109" i="20"/>
  <c r="AR109" i="20"/>
  <c r="AO109" i="20"/>
  <c r="AL109" i="20"/>
  <c r="AI109" i="20"/>
  <c r="AF109" i="20"/>
  <c r="AC109" i="20"/>
  <c r="Z109" i="20"/>
  <c r="W109" i="20"/>
  <c r="T109" i="20"/>
  <c r="Q109" i="20"/>
  <c r="N109" i="20"/>
  <c r="K109" i="20"/>
  <c r="E109" i="20"/>
  <c r="BJ108" i="20"/>
  <c r="BG108" i="20"/>
  <c r="BD108" i="20"/>
  <c r="BA108" i="20"/>
  <c r="AU108" i="20"/>
  <c r="AR108" i="20"/>
  <c r="AO108" i="20"/>
  <c r="AL108" i="20"/>
  <c r="AI108" i="20"/>
  <c r="AF108" i="20"/>
  <c r="AC108" i="20"/>
  <c r="Z108" i="20"/>
  <c r="W108" i="20"/>
  <c r="T108" i="20"/>
  <c r="Q108" i="20"/>
  <c r="N108" i="20"/>
  <c r="K108" i="20"/>
  <c r="E108" i="20"/>
  <c r="BJ107" i="20"/>
  <c r="BG107" i="20"/>
  <c r="BD107" i="20"/>
  <c r="BA107" i="20"/>
  <c r="AU107" i="20"/>
  <c r="AR107" i="20"/>
  <c r="AO107" i="20"/>
  <c r="AL107" i="20"/>
  <c r="AI107" i="20"/>
  <c r="AF107" i="20"/>
  <c r="AC107" i="20"/>
  <c r="Z107" i="20"/>
  <c r="W107" i="20"/>
  <c r="T107" i="20"/>
  <c r="Q107" i="20"/>
  <c r="N107" i="20"/>
  <c r="K107" i="20"/>
  <c r="E107" i="20"/>
  <c r="BJ106" i="20"/>
  <c r="BG106" i="20"/>
  <c r="BD106" i="20"/>
  <c r="BA106" i="20"/>
  <c r="AU106" i="20"/>
  <c r="AR106" i="20"/>
  <c r="AO106" i="20"/>
  <c r="AL106" i="20"/>
  <c r="AI106" i="20"/>
  <c r="AF106" i="20"/>
  <c r="AC106" i="20"/>
  <c r="Z106" i="20"/>
  <c r="W106" i="20"/>
  <c r="T106" i="20"/>
  <c r="Q106" i="20"/>
  <c r="N106" i="20"/>
  <c r="K106" i="20"/>
  <c r="E106" i="20"/>
  <c r="BJ105" i="20"/>
  <c r="BG105" i="20"/>
  <c r="BD105" i="20"/>
  <c r="BA105" i="20"/>
  <c r="AU105" i="20"/>
  <c r="AR105" i="20"/>
  <c r="AO105" i="20"/>
  <c r="AL105" i="20"/>
  <c r="AI105" i="20"/>
  <c r="AF105" i="20"/>
  <c r="AC105" i="20"/>
  <c r="Z105" i="20"/>
  <c r="W105" i="20"/>
  <c r="T105" i="20"/>
  <c r="Q105" i="20"/>
  <c r="N105" i="20"/>
  <c r="K105" i="20"/>
  <c r="E105" i="20"/>
  <c r="BJ104" i="20"/>
  <c r="BG104" i="20"/>
  <c r="BD104" i="20"/>
  <c r="BA104" i="20"/>
  <c r="AU104" i="20"/>
  <c r="AR104" i="20"/>
  <c r="AO104" i="20"/>
  <c r="AL104" i="20"/>
  <c r="AI104" i="20"/>
  <c r="AF104" i="20"/>
  <c r="AC104" i="20"/>
  <c r="Z104" i="20"/>
  <c r="W104" i="20"/>
  <c r="T104" i="20"/>
  <c r="Q104" i="20"/>
  <c r="N104" i="20"/>
  <c r="K104" i="20"/>
  <c r="E104" i="20"/>
  <c r="BJ103" i="20"/>
  <c r="BG103" i="20"/>
  <c r="BD103" i="20"/>
  <c r="BA103" i="20"/>
  <c r="AU103" i="20"/>
  <c r="AR103" i="20"/>
  <c r="AO103" i="20"/>
  <c r="AL103" i="20"/>
  <c r="AI103" i="20"/>
  <c r="AF103" i="20"/>
  <c r="AC103" i="20"/>
  <c r="Z103" i="20"/>
  <c r="W103" i="20"/>
  <c r="T103" i="20"/>
  <c r="Q103" i="20"/>
  <c r="N103" i="20"/>
  <c r="K103" i="20"/>
  <c r="H103" i="20"/>
  <c r="E103" i="20"/>
  <c r="BO102" i="20"/>
  <c r="BN102" i="20"/>
  <c r="BI102" i="20"/>
  <c r="BH102" i="20"/>
  <c r="BF102" i="20"/>
  <c r="BE102" i="20"/>
  <c r="BC102" i="20"/>
  <c r="BB102" i="20"/>
  <c r="BA102" i="20"/>
  <c r="AU102" i="20"/>
  <c r="AP102" i="20"/>
  <c r="AR102" i="20" s="1"/>
  <c r="AN102" i="20"/>
  <c r="AM102" i="20"/>
  <c r="AK102" i="20"/>
  <c r="AJ102" i="20"/>
  <c r="AH102" i="20"/>
  <c r="AG102" i="20"/>
  <c r="AE102" i="20"/>
  <c r="AD102" i="20"/>
  <c r="AB102" i="20"/>
  <c r="AA102" i="20"/>
  <c r="Y102" i="20"/>
  <c r="X102" i="20"/>
  <c r="V102" i="20"/>
  <c r="U102" i="20"/>
  <c r="S102" i="20"/>
  <c r="R102" i="20"/>
  <c r="P102" i="20"/>
  <c r="O102" i="20"/>
  <c r="M102" i="20"/>
  <c r="L102" i="20"/>
  <c r="J102" i="20"/>
  <c r="I102" i="20"/>
  <c r="G102" i="20"/>
  <c r="F102" i="20"/>
  <c r="D102" i="20"/>
  <c r="C102" i="20"/>
  <c r="BJ101" i="20"/>
  <c r="BG101" i="20"/>
  <c r="BD101" i="20"/>
  <c r="BA101" i="20"/>
  <c r="AU101" i="20"/>
  <c r="AR101" i="20"/>
  <c r="AO101" i="20"/>
  <c r="AL101" i="20"/>
  <c r="AI101" i="20"/>
  <c r="AF101" i="20"/>
  <c r="AC101" i="20"/>
  <c r="Z101" i="20"/>
  <c r="W101" i="20"/>
  <c r="T101" i="20"/>
  <c r="Q101" i="20"/>
  <c r="N101" i="20"/>
  <c r="K101" i="20"/>
  <c r="H101" i="20"/>
  <c r="E101" i="20"/>
  <c r="BJ100" i="20"/>
  <c r="BG100" i="20"/>
  <c r="BD100" i="20"/>
  <c r="BA100" i="20"/>
  <c r="AU100" i="20"/>
  <c r="AR100" i="20"/>
  <c r="AO100" i="20"/>
  <c r="AL100" i="20"/>
  <c r="AI100" i="20"/>
  <c r="AF100" i="20"/>
  <c r="AC100" i="20"/>
  <c r="Z100" i="20"/>
  <c r="W100" i="20"/>
  <c r="T100" i="20"/>
  <c r="Q100" i="20"/>
  <c r="N100" i="20"/>
  <c r="K100" i="20"/>
  <c r="H100" i="20"/>
  <c r="E100" i="20"/>
  <c r="BJ99" i="20"/>
  <c r="BG99" i="20"/>
  <c r="BD99" i="20"/>
  <c r="BA99" i="20"/>
  <c r="AU99" i="20"/>
  <c r="AR99" i="20"/>
  <c r="AO99" i="20"/>
  <c r="AL99" i="20"/>
  <c r="AI99" i="20"/>
  <c r="AF99" i="20"/>
  <c r="AC99" i="20"/>
  <c r="Z99" i="20"/>
  <c r="W99" i="20"/>
  <c r="T99" i="20"/>
  <c r="Q99" i="20"/>
  <c r="N99" i="20"/>
  <c r="K99" i="20"/>
  <c r="H99" i="20"/>
  <c r="E99" i="20"/>
  <c r="BJ98" i="20"/>
  <c r="BG98" i="20"/>
  <c r="BD98" i="20"/>
  <c r="BA98" i="20"/>
  <c r="AU98" i="20"/>
  <c r="AR98" i="20"/>
  <c r="AO98" i="20"/>
  <c r="AL98" i="20"/>
  <c r="AI98" i="20"/>
  <c r="AF98" i="20"/>
  <c r="AC98" i="20"/>
  <c r="Z98" i="20"/>
  <c r="W98" i="20"/>
  <c r="T98" i="20"/>
  <c r="Q98" i="20"/>
  <c r="N98" i="20"/>
  <c r="K98" i="20"/>
  <c r="H98" i="20"/>
  <c r="E98" i="20"/>
  <c r="BO97" i="20"/>
  <c r="BN97" i="20"/>
  <c r="BI97" i="20"/>
  <c r="BH97" i="20"/>
  <c r="BF97" i="20"/>
  <c r="BE97" i="20"/>
  <c r="BC97" i="20"/>
  <c r="BB97" i="20"/>
  <c r="AQ97" i="20"/>
  <c r="AP97" i="20"/>
  <c r="AN97" i="20"/>
  <c r="AM97" i="20"/>
  <c r="AK97" i="20"/>
  <c r="AJ97" i="20"/>
  <c r="AH97" i="20"/>
  <c r="AG97" i="20"/>
  <c r="AE97" i="20"/>
  <c r="AD97" i="20"/>
  <c r="AB97" i="20"/>
  <c r="AA97" i="20"/>
  <c r="Y97" i="20"/>
  <c r="X97" i="20"/>
  <c r="V97" i="20"/>
  <c r="U97" i="20"/>
  <c r="S97" i="20"/>
  <c r="R97" i="20"/>
  <c r="P97" i="20"/>
  <c r="O97" i="20"/>
  <c r="M97" i="20"/>
  <c r="L97" i="20"/>
  <c r="I97" i="20"/>
  <c r="G97" i="20"/>
  <c r="F97" i="20"/>
  <c r="D97" i="20"/>
  <c r="C97" i="20"/>
  <c r="BJ96" i="20"/>
  <c r="BG96" i="20"/>
  <c r="BD96" i="20"/>
  <c r="BA96" i="20"/>
  <c r="AU96" i="20"/>
  <c r="AR96" i="20"/>
  <c r="AO96" i="20"/>
  <c r="AL96" i="20"/>
  <c r="AI96" i="20"/>
  <c r="AF96" i="20"/>
  <c r="AC96" i="20"/>
  <c r="Z96" i="20"/>
  <c r="W96" i="20"/>
  <c r="T96" i="20"/>
  <c r="Q96" i="20"/>
  <c r="N96" i="20"/>
  <c r="K96" i="20"/>
  <c r="H96" i="20"/>
  <c r="E96" i="20"/>
  <c r="BJ95" i="20"/>
  <c r="BG95" i="20"/>
  <c r="BD95" i="20"/>
  <c r="BA95" i="20"/>
  <c r="AU95" i="20"/>
  <c r="AR95" i="20"/>
  <c r="AO95" i="20"/>
  <c r="AL95" i="20"/>
  <c r="AI95" i="20"/>
  <c r="AF95" i="20"/>
  <c r="AC95" i="20"/>
  <c r="Z95" i="20"/>
  <c r="W95" i="20"/>
  <c r="T95" i="20"/>
  <c r="Q95" i="20"/>
  <c r="N95" i="20"/>
  <c r="K95" i="20"/>
  <c r="H95" i="20"/>
  <c r="E95" i="20"/>
  <c r="BJ94" i="20"/>
  <c r="BG94" i="20"/>
  <c r="BD94" i="20"/>
  <c r="BA94" i="20"/>
  <c r="AU94" i="20"/>
  <c r="AR94" i="20"/>
  <c r="AO94" i="20"/>
  <c r="AL94" i="20"/>
  <c r="AI94" i="20"/>
  <c r="AF94" i="20"/>
  <c r="AC94" i="20"/>
  <c r="Z94" i="20"/>
  <c r="W94" i="20"/>
  <c r="T94" i="20"/>
  <c r="Q94" i="20"/>
  <c r="N94" i="20"/>
  <c r="K94" i="20"/>
  <c r="H94" i="20"/>
  <c r="E94" i="20"/>
  <c r="BJ93" i="20"/>
  <c r="BG93" i="20"/>
  <c r="BD93" i="20"/>
  <c r="BA93" i="20"/>
  <c r="AU93" i="20"/>
  <c r="AR93" i="20"/>
  <c r="AO93" i="20"/>
  <c r="AL93" i="20"/>
  <c r="AI93" i="20"/>
  <c r="AF93" i="20"/>
  <c r="AC93" i="20"/>
  <c r="Z93" i="20"/>
  <c r="W93" i="20"/>
  <c r="T93" i="20"/>
  <c r="Q93" i="20"/>
  <c r="N93" i="20"/>
  <c r="K93" i="20"/>
  <c r="H93" i="20"/>
  <c r="E93" i="20"/>
  <c r="BJ92" i="20"/>
  <c r="BG92" i="20"/>
  <c r="BD92" i="20"/>
  <c r="BA92" i="20"/>
  <c r="AU92" i="20"/>
  <c r="AR92" i="20"/>
  <c r="AO92" i="20"/>
  <c r="AL92" i="20"/>
  <c r="AI92" i="20"/>
  <c r="AF92" i="20"/>
  <c r="AC92" i="20"/>
  <c r="Z92" i="20"/>
  <c r="W92" i="20"/>
  <c r="T92" i="20"/>
  <c r="Q92" i="20"/>
  <c r="N92" i="20"/>
  <c r="K92" i="20"/>
  <c r="H92" i="20"/>
  <c r="E92" i="20"/>
  <c r="BO91" i="20"/>
  <c r="BN91" i="20"/>
  <c r="BI91" i="20"/>
  <c r="BH91" i="20"/>
  <c r="BF91" i="20"/>
  <c r="BE91" i="20"/>
  <c r="BC91" i="20"/>
  <c r="BB91" i="20"/>
  <c r="BA91" i="20"/>
  <c r="AU91" i="20"/>
  <c r="AQ91" i="20"/>
  <c r="AP91" i="20"/>
  <c r="AN91" i="20"/>
  <c r="AM91" i="20"/>
  <c r="AK91" i="20"/>
  <c r="AJ91" i="20"/>
  <c r="AH91" i="20"/>
  <c r="AG91" i="20"/>
  <c r="AE91" i="20"/>
  <c r="AD91" i="20"/>
  <c r="AB91" i="20"/>
  <c r="AA91" i="20"/>
  <c r="Y91" i="20"/>
  <c r="X91" i="20"/>
  <c r="V91" i="20"/>
  <c r="U91" i="20"/>
  <c r="S91" i="20"/>
  <c r="R91" i="20"/>
  <c r="P91" i="20"/>
  <c r="O91" i="20"/>
  <c r="M91" i="20"/>
  <c r="L91" i="20"/>
  <c r="J91" i="20"/>
  <c r="I91" i="20"/>
  <c r="G91" i="20"/>
  <c r="F91" i="20"/>
  <c r="D91" i="20"/>
  <c r="C91" i="20"/>
  <c r="BJ90" i="20"/>
  <c r="BG90" i="20"/>
  <c r="BD90" i="20"/>
  <c r="BA90" i="20"/>
  <c r="AU90" i="20"/>
  <c r="AR90" i="20"/>
  <c r="AO90" i="20"/>
  <c r="AL90" i="20"/>
  <c r="AI90" i="20"/>
  <c r="AF90" i="20"/>
  <c r="AC90" i="20"/>
  <c r="Z90" i="20"/>
  <c r="W90" i="20"/>
  <c r="T90" i="20"/>
  <c r="Q90" i="20"/>
  <c r="N90" i="20"/>
  <c r="K90" i="20"/>
  <c r="H90" i="20"/>
  <c r="E90" i="20"/>
  <c r="BJ89" i="20"/>
  <c r="BG89" i="20"/>
  <c r="BD89" i="20"/>
  <c r="BA89" i="20"/>
  <c r="AX89" i="20"/>
  <c r="AU89" i="20"/>
  <c r="AR89" i="20"/>
  <c r="AO89" i="20"/>
  <c r="AL89" i="20"/>
  <c r="AI89" i="20"/>
  <c r="AC89" i="20"/>
  <c r="Z89" i="20"/>
  <c r="W89" i="20"/>
  <c r="T89" i="20"/>
  <c r="Q89" i="20"/>
  <c r="N89" i="20"/>
  <c r="K89" i="20"/>
  <c r="H89" i="20"/>
  <c r="E89" i="20"/>
  <c r="BJ88" i="20"/>
  <c r="BG88" i="20"/>
  <c r="BD88" i="20"/>
  <c r="BA88" i="20"/>
  <c r="AU88" i="20"/>
  <c r="AR88" i="20"/>
  <c r="AO88" i="20"/>
  <c r="AL88" i="20"/>
  <c r="AI88" i="20"/>
  <c r="AF88" i="20"/>
  <c r="AC88" i="20"/>
  <c r="Z88" i="20"/>
  <c r="W88" i="20"/>
  <c r="T88" i="20"/>
  <c r="Q88" i="20"/>
  <c r="N88" i="20"/>
  <c r="K88" i="20"/>
  <c r="H88" i="20"/>
  <c r="E88" i="20"/>
  <c r="BJ87" i="20"/>
  <c r="BG87" i="20"/>
  <c r="BD87" i="20"/>
  <c r="BA87" i="20"/>
  <c r="AU87" i="20"/>
  <c r="AR87" i="20"/>
  <c r="AO87" i="20"/>
  <c r="AL87" i="20"/>
  <c r="AI87" i="20"/>
  <c r="AF87" i="20"/>
  <c r="AC87" i="20"/>
  <c r="Z87" i="20"/>
  <c r="W87" i="20"/>
  <c r="T87" i="20"/>
  <c r="Q87" i="20"/>
  <c r="N87" i="20"/>
  <c r="K87" i="20"/>
  <c r="H87" i="20"/>
  <c r="E87" i="20"/>
  <c r="BJ86" i="20"/>
  <c r="BG86" i="20"/>
  <c r="BD86" i="20"/>
  <c r="BA86" i="20"/>
  <c r="AU86" i="20"/>
  <c r="AR86" i="20"/>
  <c r="AO86" i="20"/>
  <c r="AL86" i="20"/>
  <c r="AI86" i="20"/>
  <c r="AF86" i="20"/>
  <c r="AC86" i="20"/>
  <c r="Z86" i="20"/>
  <c r="W86" i="20"/>
  <c r="T86" i="20"/>
  <c r="Q86" i="20"/>
  <c r="N86" i="20"/>
  <c r="K86" i="20"/>
  <c r="H86" i="20"/>
  <c r="E86" i="20"/>
  <c r="BJ85" i="20"/>
  <c r="BG85" i="20"/>
  <c r="BD85" i="20"/>
  <c r="BA85" i="20"/>
  <c r="AU85" i="20"/>
  <c r="AR85" i="20"/>
  <c r="AO85" i="20"/>
  <c r="AL85" i="20"/>
  <c r="AI85" i="20"/>
  <c r="AF85" i="20"/>
  <c r="AC85" i="20"/>
  <c r="Z85" i="20"/>
  <c r="W85" i="20"/>
  <c r="T85" i="20"/>
  <c r="Q85" i="20"/>
  <c r="N85" i="20"/>
  <c r="K85" i="20"/>
  <c r="H85" i="20"/>
  <c r="E85" i="20"/>
  <c r="BJ84" i="20"/>
  <c r="BG84" i="20"/>
  <c r="BD84" i="20"/>
  <c r="BA84" i="20"/>
  <c r="AU84" i="20"/>
  <c r="AR84" i="20"/>
  <c r="AO84" i="20"/>
  <c r="AL84" i="20"/>
  <c r="AI84" i="20"/>
  <c r="AF84" i="20"/>
  <c r="AC84" i="20"/>
  <c r="Z84" i="20"/>
  <c r="W84" i="20"/>
  <c r="T84" i="20"/>
  <c r="Q84" i="20"/>
  <c r="N84" i="20"/>
  <c r="K84" i="20"/>
  <c r="H84" i="20"/>
  <c r="E84" i="20"/>
  <c r="BJ83" i="20"/>
  <c r="BG83" i="20"/>
  <c r="BD83" i="20"/>
  <c r="BA83" i="20"/>
  <c r="AU83" i="20"/>
  <c r="AR83" i="20"/>
  <c r="AO83" i="20"/>
  <c r="AL83" i="20"/>
  <c r="AI83" i="20"/>
  <c r="AF83" i="20"/>
  <c r="AC83" i="20"/>
  <c r="Z83" i="20"/>
  <c r="W83" i="20"/>
  <c r="T83" i="20"/>
  <c r="Q83" i="20"/>
  <c r="N83" i="20"/>
  <c r="H83" i="20"/>
  <c r="E83" i="20"/>
  <c r="BO82" i="20"/>
  <c r="BN82" i="20"/>
  <c r="BL82" i="20"/>
  <c r="BK82" i="20"/>
  <c r="BI82" i="20"/>
  <c r="BH82" i="20"/>
  <c r="BF82" i="20"/>
  <c r="BE82" i="20"/>
  <c r="BC82" i="20"/>
  <c r="BB82" i="20"/>
  <c r="AZ82" i="20"/>
  <c r="AY82" i="20"/>
  <c r="AW82" i="20"/>
  <c r="AV82" i="20"/>
  <c r="AT82" i="20"/>
  <c r="AS82" i="20"/>
  <c r="AQ82" i="20"/>
  <c r="AP82" i="20"/>
  <c r="AN82" i="20"/>
  <c r="AM82" i="20"/>
  <c r="AK82" i="20"/>
  <c r="AJ82" i="20"/>
  <c r="AH82" i="20"/>
  <c r="AG82" i="20"/>
  <c r="AE82" i="20"/>
  <c r="AD82" i="20"/>
  <c r="AB82" i="20"/>
  <c r="Y82" i="20"/>
  <c r="X82" i="20"/>
  <c r="V82" i="20"/>
  <c r="U82" i="20"/>
  <c r="S82" i="20"/>
  <c r="R82" i="20"/>
  <c r="P82" i="20"/>
  <c r="O82" i="20"/>
  <c r="M82" i="20"/>
  <c r="L82" i="20"/>
  <c r="J82" i="20"/>
  <c r="I82" i="20"/>
  <c r="G82" i="20"/>
  <c r="F82" i="20"/>
  <c r="D82" i="20"/>
  <c r="BJ80" i="20"/>
  <c r="BG80" i="20"/>
  <c r="BD80" i="20"/>
  <c r="BA80" i="20"/>
  <c r="AU80" i="20"/>
  <c r="AR80" i="20"/>
  <c r="AO80" i="20"/>
  <c r="AL80" i="20"/>
  <c r="AI80" i="20"/>
  <c r="AF80" i="20"/>
  <c r="AC80" i="20"/>
  <c r="Z80" i="20"/>
  <c r="W80" i="20"/>
  <c r="T80" i="20"/>
  <c r="Q80" i="20"/>
  <c r="N80" i="20"/>
  <c r="K80" i="20"/>
  <c r="H80" i="20"/>
  <c r="E80" i="20"/>
  <c r="BJ79" i="20"/>
  <c r="BG79" i="20"/>
  <c r="BD79" i="20"/>
  <c r="BA79" i="20"/>
  <c r="AU79" i="20"/>
  <c r="AR79" i="20"/>
  <c r="AO79" i="20"/>
  <c r="AL79" i="20"/>
  <c r="AI79" i="20"/>
  <c r="AF79" i="20"/>
  <c r="AC79" i="20"/>
  <c r="Z79" i="20"/>
  <c r="W79" i="20"/>
  <c r="T79" i="20"/>
  <c r="Q79" i="20"/>
  <c r="N79" i="20"/>
  <c r="K79" i="20"/>
  <c r="H79" i="20"/>
  <c r="E79" i="20"/>
  <c r="BJ77" i="20"/>
  <c r="BG77" i="20"/>
  <c r="BD77" i="20"/>
  <c r="BA77" i="20"/>
  <c r="AU77" i="20"/>
  <c r="AR77" i="20"/>
  <c r="AO77" i="20"/>
  <c r="AL77" i="20"/>
  <c r="AI77" i="20"/>
  <c r="AF77" i="20"/>
  <c r="Z77" i="20"/>
  <c r="W77" i="20"/>
  <c r="T77" i="20"/>
  <c r="Q77" i="20"/>
  <c r="N77" i="20"/>
  <c r="K77" i="20"/>
  <c r="H77" i="20"/>
  <c r="E77" i="20"/>
  <c r="BJ76" i="20"/>
  <c r="BG76" i="20"/>
  <c r="BD76" i="20"/>
  <c r="BA76" i="20"/>
  <c r="AU76" i="20"/>
  <c r="AR76" i="20"/>
  <c r="AO76" i="20"/>
  <c r="AL76" i="20"/>
  <c r="AI76" i="20"/>
  <c r="AF76" i="20"/>
  <c r="AC76" i="20"/>
  <c r="Z76" i="20"/>
  <c r="W76" i="20"/>
  <c r="T76" i="20"/>
  <c r="Q76" i="20"/>
  <c r="N76" i="20"/>
  <c r="K76" i="20"/>
  <c r="H76" i="20"/>
  <c r="E76" i="20"/>
  <c r="BJ75" i="20"/>
  <c r="BG75" i="20"/>
  <c r="BD75" i="20"/>
  <c r="BA75" i="20"/>
  <c r="AU75" i="20"/>
  <c r="AR75" i="20"/>
  <c r="AO75" i="20"/>
  <c r="AL75" i="20"/>
  <c r="AI75" i="20"/>
  <c r="AF75" i="20"/>
  <c r="AC75" i="20"/>
  <c r="Z75" i="20"/>
  <c r="W75" i="20"/>
  <c r="T75" i="20"/>
  <c r="Q75" i="20"/>
  <c r="N75" i="20"/>
  <c r="K75" i="20"/>
  <c r="H75" i="20"/>
  <c r="E75" i="20"/>
  <c r="BJ74" i="20"/>
  <c r="BG74" i="20"/>
  <c r="BD74" i="20"/>
  <c r="BA74" i="20"/>
  <c r="AU74" i="20"/>
  <c r="AR74" i="20"/>
  <c r="AO74" i="20"/>
  <c r="AL74" i="20"/>
  <c r="AI74" i="20"/>
  <c r="AF74" i="20"/>
  <c r="AC74" i="20"/>
  <c r="Z74" i="20"/>
  <c r="W74" i="20"/>
  <c r="T74" i="20"/>
  <c r="Q74" i="20"/>
  <c r="N74" i="20"/>
  <c r="K74" i="20"/>
  <c r="H74" i="20"/>
  <c r="E74" i="20"/>
  <c r="BJ73" i="20"/>
  <c r="BG73" i="20"/>
  <c r="BD73" i="20"/>
  <c r="BA73" i="20"/>
  <c r="AU73" i="20"/>
  <c r="AR73" i="20"/>
  <c r="AO73" i="20"/>
  <c r="AL73" i="20"/>
  <c r="AI73" i="20"/>
  <c r="AF73" i="20"/>
  <c r="AC73" i="20"/>
  <c r="Z73" i="20"/>
  <c r="W73" i="20"/>
  <c r="T73" i="20"/>
  <c r="Q73" i="20"/>
  <c r="N73" i="20"/>
  <c r="K73" i="20"/>
  <c r="H73" i="20"/>
  <c r="E73" i="20"/>
  <c r="BJ71" i="20"/>
  <c r="BG71" i="20"/>
  <c r="BD71" i="20"/>
  <c r="BA71" i="20"/>
  <c r="AU71" i="20"/>
  <c r="AR71" i="20"/>
  <c r="AO71" i="20"/>
  <c r="AL71" i="20"/>
  <c r="AI71" i="20"/>
  <c r="AF71" i="20"/>
  <c r="AC71" i="20"/>
  <c r="Z71" i="20"/>
  <c r="T71" i="20"/>
  <c r="Q71" i="20"/>
  <c r="N71" i="20"/>
  <c r="K71" i="20"/>
  <c r="H71" i="20"/>
  <c r="E71" i="20"/>
  <c r="BJ70" i="20"/>
  <c r="BG70" i="20"/>
  <c r="BD70" i="20"/>
  <c r="BA70" i="20"/>
  <c r="AU70" i="20"/>
  <c r="AR70" i="20"/>
  <c r="AO70" i="20"/>
  <c r="AL70" i="20"/>
  <c r="AI70" i="20"/>
  <c r="AF70" i="20"/>
  <c r="AC70" i="20"/>
  <c r="Z70" i="20"/>
  <c r="W70" i="20"/>
  <c r="T70" i="20"/>
  <c r="Q70" i="20"/>
  <c r="N70" i="20"/>
  <c r="K70" i="20"/>
  <c r="H70" i="20"/>
  <c r="E70" i="20"/>
  <c r="BO69" i="20"/>
  <c r="BN69" i="20"/>
  <c r="BI69" i="20"/>
  <c r="BH69" i="20"/>
  <c r="BF69" i="20"/>
  <c r="BE69" i="20"/>
  <c r="BC69" i="20"/>
  <c r="BB69" i="20"/>
  <c r="BA69" i="20"/>
  <c r="AU69" i="20"/>
  <c r="AQ69" i="20"/>
  <c r="AP69" i="20"/>
  <c r="AN69" i="20"/>
  <c r="AM69" i="20"/>
  <c r="AK69" i="20"/>
  <c r="AJ69" i="20"/>
  <c r="AH69" i="20"/>
  <c r="AG69" i="20"/>
  <c r="AE69" i="20"/>
  <c r="AD69" i="20"/>
  <c r="Y69" i="20"/>
  <c r="X69" i="20"/>
  <c r="V69" i="20"/>
  <c r="U69" i="20"/>
  <c r="S69" i="20"/>
  <c r="R69" i="20"/>
  <c r="P69" i="20"/>
  <c r="O69" i="20"/>
  <c r="M69" i="20"/>
  <c r="L69" i="20"/>
  <c r="J69" i="20"/>
  <c r="I69" i="20"/>
  <c r="BJ68" i="20"/>
  <c r="BG68" i="20"/>
  <c r="BD68" i="20"/>
  <c r="BA68" i="20"/>
  <c r="AU68" i="20"/>
  <c r="AR68" i="20"/>
  <c r="AO68" i="20"/>
  <c r="AL68" i="20"/>
  <c r="AI68" i="20"/>
  <c r="AF68" i="20"/>
  <c r="AC68" i="20"/>
  <c r="Z68" i="20"/>
  <c r="W68" i="20"/>
  <c r="T68" i="20"/>
  <c r="Q68" i="20"/>
  <c r="N68" i="20"/>
  <c r="K68" i="20"/>
  <c r="H68" i="20"/>
  <c r="E68" i="20"/>
  <c r="BJ67" i="20"/>
  <c r="BG67" i="20"/>
  <c r="BD67" i="20"/>
  <c r="BA67" i="20"/>
  <c r="AU67" i="20"/>
  <c r="AR67" i="20"/>
  <c r="AO67" i="20"/>
  <c r="AL67" i="20"/>
  <c r="AI67" i="20"/>
  <c r="AF67" i="20"/>
  <c r="AC67" i="20"/>
  <c r="Z67" i="20"/>
  <c r="W67" i="20"/>
  <c r="T67" i="20"/>
  <c r="Q67" i="20"/>
  <c r="N67" i="20"/>
  <c r="K67" i="20"/>
  <c r="H67" i="20"/>
  <c r="E67" i="20"/>
  <c r="BO66" i="20"/>
  <c r="BN66" i="20"/>
  <c r="BI66" i="20"/>
  <c r="BH66" i="20"/>
  <c r="BF66" i="20"/>
  <c r="BE66" i="20"/>
  <c r="BC66" i="20"/>
  <c r="BB66" i="20"/>
  <c r="BA66" i="20"/>
  <c r="AU66" i="20"/>
  <c r="AQ66" i="20"/>
  <c r="AP66" i="20"/>
  <c r="AN66" i="20"/>
  <c r="AM66" i="20"/>
  <c r="AK66" i="20"/>
  <c r="AJ66" i="20"/>
  <c r="AH66" i="20"/>
  <c r="AG66" i="20"/>
  <c r="AE66" i="20"/>
  <c r="AD66" i="20"/>
  <c r="AB66" i="20"/>
  <c r="AA66" i="20"/>
  <c r="Y66" i="20"/>
  <c r="X66" i="20"/>
  <c r="V66" i="20"/>
  <c r="U66" i="20"/>
  <c r="S66" i="20"/>
  <c r="R66" i="20"/>
  <c r="P66" i="20"/>
  <c r="O66" i="20"/>
  <c r="M66" i="20"/>
  <c r="L66" i="20"/>
  <c r="J66" i="20"/>
  <c r="I66" i="20"/>
  <c r="G66" i="20"/>
  <c r="F66" i="20"/>
  <c r="D66" i="20"/>
  <c r="C66" i="20"/>
  <c r="H65" i="20"/>
  <c r="H64" i="20" s="1"/>
  <c r="BO64" i="20"/>
  <c r="BN64" i="20"/>
  <c r="BJ64" i="20"/>
  <c r="BI64" i="20"/>
  <c r="BH64" i="20"/>
  <c r="BG64" i="20"/>
  <c r="BF64" i="20"/>
  <c r="BE64" i="20"/>
  <c r="BD64" i="20"/>
  <c r="BC64" i="20"/>
  <c r="BB64" i="20"/>
  <c r="BA64" i="20"/>
  <c r="AU64" i="20"/>
  <c r="AR64" i="20"/>
  <c r="AQ64" i="20"/>
  <c r="AP64" i="20"/>
  <c r="AO64" i="20"/>
  <c r="AN64" i="20"/>
  <c r="AM64" i="20"/>
  <c r="AL64" i="20"/>
  <c r="AK64" i="20"/>
  <c r="AJ64" i="20"/>
  <c r="AI64" i="20"/>
  <c r="AH64" i="20"/>
  <c r="AG64" i="20"/>
  <c r="AF64" i="20"/>
  <c r="AE64" i="20"/>
  <c r="AD64" i="20"/>
  <c r="AC64" i="20"/>
  <c r="AB64" i="20"/>
  <c r="AA64" i="20"/>
  <c r="Z64" i="20"/>
  <c r="Y64" i="20"/>
  <c r="X64" i="20"/>
  <c r="W64" i="20"/>
  <c r="V64" i="20"/>
  <c r="U64" i="20"/>
  <c r="T64" i="20"/>
  <c r="S64" i="20"/>
  <c r="R64" i="20"/>
  <c r="Q64" i="20"/>
  <c r="P64" i="20"/>
  <c r="O64" i="20"/>
  <c r="N64" i="20"/>
  <c r="K64" i="20"/>
  <c r="J64" i="20"/>
  <c r="I64" i="20"/>
  <c r="G64" i="20"/>
  <c r="F64" i="20"/>
  <c r="E64" i="20"/>
  <c r="D64" i="20"/>
  <c r="C64" i="20"/>
  <c r="BJ62" i="20"/>
  <c r="BG62" i="20"/>
  <c r="BD62" i="20"/>
  <c r="BA62" i="20"/>
  <c r="AU62" i="20"/>
  <c r="AR62" i="20"/>
  <c r="AO62" i="20"/>
  <c r="AL62" i="20"/>
  <c r="AI62" i="20"/>
  <c r="AF62" i="20"/>
  <c r="AC62" i="20"/>
  <c r="Z62" i="20"/>
  <c r="W62" i="20"/>
  <c r="T62" i="20"/>
  <c r="N62" i="20"/>
  <c r="K62" i="20"/>
  <c r="H62" i="20"/>
  <c r="E62" i="20"/>
  <c r="BJ61" i="20"/>
  <c r="BG61" i="20"/>
  <c r="BD61" i="20"/>
  <c r="BA61" i="20"/>
  <c r="AU61" i="20"/>
  <c r="AR61" i="20"/>
  <c r="AO61" i="20"/>
  <c r="AL61" i="20"/>
  <c r="AI61" i="20"/>
  <c r="AF61" i="20"/>
  <c r="AC61" i="20"/>
  <c r="Z61" i="20"/>
  <c r="W61" i="20"/>
  <c r="T61" i="20"/>
  <c r="Q61" i="20"/>
  <c r="N61" i="20"/>
  <c r="K61" i="20"/>
  <c r="H61" i="20"/>
  <c r="H60" i="20" s="1"/>
  <c r="E61" i="20"/>
  <c r="BJ57" i="20"/>
  <c r="BG57" i="20"/>
  <c r="BD57" i="20"/>
  <c r="BA57" i="20"/>
  <c r="AU57" i="20"/>
  <c r="AR57" i="20"/>
  <c r="AO57" i="20"/>
  <c r="AL57" i="20"/>
  <c r="AI57" i="20"/>
  <c r="AF57" i="20"/>
  <c r="AC57" i="20"/>
  <c r="Z57" i="20"/>
  <c r="W57" i="20"/>
  <c r="T57" i="20"/>
  <c r="Q57" i="20"/>
  <c r="N57" i="20"/>
  <c r="K57" i="20"/>
  <c r="H57" i="20"/>
  <c r="E57" i="20"/>
  <c r="BJ56" i="20"/>
  <c r="BG56" i="20"/>
  <c r="BD56" i="20"/>
  <c r="BA56" i="20"/>
  <c r="AU56" i="20"/>
  <c r="AR56" i="20"/>
  <c r="AO56" i="20"/>
  <c r="AL56" i="20"/>
  <c r="AI56" i="20"/>
  <c r="AF56" i="20"/>
  <c r="AC56" i="20"/>
  <c r="Z56" i="20"/>
  <c r="W56" i="20"/>
  <c r="T56" i="20"/>
  <c r="Q56" i="20"/>
  <c r="N56" i="20"/>
  <c r="K56" i="20"/>
  <c r="H56" i="20"/>
  <c r="E56" i="20"/>
  <c r="BJ55" i="20"/>
  <c r="BG55" i="20"/>
  <c r="BD55" i="20"/>
  <c r="BA55" i="20"/>
  <c r="AU55" i="20"/>
  <c r="AR55" i="20"/>
  <c r="AO55" i="20"/>
  <c r="AL55" i="20"/>
  <c r="AI55" i="20"/>
  <c r="AF55" i="20"/>
  <c r="AC55" i="20"/>
  <c r="Z55" i="20"/>
  <c r="W55" i="20"/>
  <c r="T55" i="20"/>
  <c r="Q55" i="20"/>
  <c r="N55" i="20"/>
  <c r="K55" i="20"/>
  <c r="H55" i="20"/>
  <c r="E55" i="20"/>
  <c r="BJ54" i="20"/>
  <c r="BG54" i="20"/>
  <c r="BD54" i="20"/>
  <c r="BA54" i="20"/>
  <c r="AU54" i="20"/>
  <c r="AR54" i="20"/>
  <c r="AO54" i="20"/>
  <c r="AL54" i="20"/>
  <c r="AI54" i="20"/>
  <c r="AF54" i="20"/>
  <c r="AC54" i="20"/>
  <c r="Z54" i="20"/>
  <c r="W54" i="20"/>
  <c r="T54" i="20"/>
  <c r="Q54" i="20"/>
  <c r="N54" i="20"/>
  <c r="K54" i="20"/>
  <c r="H54" i="20"/>
  <c r="E54" i="20"/>
  <c r="BJ53" i="20"/>
  <c r="BG53" i="20"/>
  <c r="BD53" i="20"/>
  <c r="BA53" i="20"/>
  <c r="AU53" i="20"/>
  <c r="AR53" i="20"/>
  <c r="AO53" i="20"/>
  <c r="AL53" i="20"/>
  <c r="AI53" i="20"/>
  <c r="AF53" i="20"/>
  <c r="AC53" i="20"/>
  <c r="Z53" i="20"/>
  <c r="W53" i="20"/>
  <c r="T53" i="20"/>
  <c r="Q53" i="20"/>
  <c r="N53" i="20"/>
  <c r="K53" i="20"/>
  <c r="H53" i="20"/>
  <c r="E53" i="20"/>
  <c r="BJ52" i="20"/>
  <c r="BG52" i="20"/>
  <c r="BD52" i="20"/>
  <c r="BA52" i="20"/>
  <c r="AU52" i="20"/>
  <c r="AR52" i="20"/>
  <c r="AO52" i="20"/>
  <c r="AL52" i="20"/>
  <c r="AI52" i="20"/>
  <c r="AF52" i="20"/>
  <c r="AC52" i="20"/>
  <c r="Z52" i="20"/>
  <c r="W52" i="20"/>
  <c r="T52" i="20"/>
  <c r="Q52" i="20"/>
  <c r="N52" i="20"/>
  <c r="K52" i="20"/>
  <c r="H52" i="20"/>
  <c r="E52" i="20"/>
  <c r="BJ51" i="20"/>
  <c r="BG51" i="20"/>
  <c r="BD51" i="20"/>
  <c r="BA51" i="20"/>
  <c r="AU51" i="20"/>
  <c r="AR51" i="20"/>
  <c r="AO51" i="20"/>
  <c r="AL51" i="20"/>
  <c r="AI51" i="20"/>
  <c r="AF51" i="20"/>
  <c r="AC51" i="20"/>
  <c r="Z51" i="20"/>
  <c r="W51" i="20"/>
  <c r="T51" i="20"/>
  <c r="Q51" i="20"/>
  <c r="N51" i="20"/>
  <c r="K51" i="20"/>
  <c r="H51" i="20"/>
  <c r="E51" i="20"/>
  <c r="BJ50" i="20"/>
  <c r="BG50" i="20"/>
  <c r="BD50" i="20"/>
  <c r="BA50" i="20"/>
  <c r="AU50" i="20"/>
  <c r="AR50" i="20"/>
  <c r="AO50" i="20"/>
  <c r="AL50" i="20"/>
  <c r="AI50" i="20"/>
  <c r="AF50" i="20"/>
  <c r="AC50" i="20"/>
  <c r="Z50" i="20"/>
  <c r="W50" i="20"/>
  <c r="Q50" i="20"/>
  <c r="N50" i="20"/>
  <c r="H50" i="20"/>
  <c r="E50" i="20"/>
  <c r="BJ49" i="20"/>
  <c r="BG49" i="20"/>
  <c r="BD49" i="20"/>
  <c r="BA49" i="20"/>
  <c r="AU49" i="20"/>
  <c r="AR49" i="20"/>
  <c r="AO49" i="20"/>
  <c r="AL49" i="20"/>
  <c r="AI49" i="20"/>
  <c r="AF49" i="20"/>
  <c r="AC49" i="20"/>
  <c r="Z49" i="20"/>
  <c r="W49" i="20"/>
  <c r="T49" i="20"/>
  <c r="N49" i="20"/>
  <c r="K49" i="20"/>
  <c r="H49" i="20"/>
  <c r="E49" i="20"/>
  <c r="BJ47" i="20"/>
  <c r="BG47" i="20"/>
  <c r="BD47" i="20"/>
  <c r="BA47" i="20"/>
  <c r="AU47" i="20"/>
  <c r="AR47" i="20"/>
  <c r="AO47" i="20"/>
  <c r="AL47" i="20"/>
  <c r="AI47" i="20"/>
  <c r="AF47" i="20"/>
  <c r="AC47" i="20"/>
  <c r="Z47" i="20"/>
  <c r="W47" i="20"/>
  <c r="T47" i="20"/>
  <c r="Q47" i="20"/>
  <c r="N47" i="20"/>
  <c r="K47" i="20"/>
  <c r="H47" i="20"/>
  <c r="E47" i="20"/>
  <c r="BJ46" i="20"/>
  <c r="BG46" i="20"/>
  <c r="BD46" i="20"/>
  <c r="BA46" i="20"/>
  <c r="AU46" i="20"/>
  <c r="AR46" i="20"/>
  <c r="AO46" i="20"/>
  <c r="AL46" i="20"/>
  <c r="AI46" i="20"/>
  <c r="AF46" i="20"/>
  <c r="AC46" i="20"/>
  <c r="Z46" i="20"/>
  <c r="W46" i="20"/>
  <c r="T46" i="20"/>
  <c r="Q46" i="20"/>
  <c r="N46" i="20"/>
  <c r="K46" i="20"/>
  <c r="H46" i="20"/>
  <c r="E46" i="20"/>
  <c r="BJ45" i="20"/>
  <c r="BG45" i="20"/>
  <c r="BD45" i="20"/>
  <c r="BA45" i="20"/>
  <c r="AU45" i="20"/>
  <c r="AR45" i="20"/>
  <c r="AO45" i="20"/>
  <c r="AL45" i="20"/>
  <c r="AI45" i="20"/>
  <c r="AF45" i="20"/>
  <c r="AC45" i="20"/>
  <c r="Z45" i="20"/>
  <c r="W45" i="20"/>
  <c r="T45" i="20"/>
  <c r="Q45" i="20"/>
  <c r="N45" i="20"/>
  <c r="K45" i="20"/>
  <c r="H45" i="20"/>
  <c r="E45" i="20"/>
  <c r="BO44" i="20"/>
  <c r="BN44" i="20"/>
  <c r="BI44" i="20"/>
  <c r="BH44" i="20"/>
  <c r="BF44" i="20"/>
  <c r="BE44" i="20"/>
  <c r="BC44" i="20"/>
  <c r="BB44" i="20"/>
  <c r="BA44" i="20"/>
  <c r="AU44" i="20"/>
  <c r="AQ44" i="20"/>
  <c r="AP44" i="20"/>
  <c r="AN44" i="20"/>
  <c r="AM44" i="20"/>
  <c r="AK44" i="20"/>
  <c r="AJ44" i="20"/>
  <c r="AH44" i="20"/>
  <c r="AG44" i="20"/>
  <c r="AE44" i="20"/>
  <c r="AD44" i="20"/>
  <c r="AB44" i="20"/>
  <c r="AA44" i="20"/>
  <c r="Y44" i="20"/>
  <c r="X44" i="20"/>
  <c r="V44" i="20"/>
  <c r="U44" i="20"/>
  <c r="S44" i="20"/>
  <c r="R44" i="20"/>
  <c r="P44" i="20"/>
  <c r="O44" i="20"/>
  <c r="M44" i="20"/>
  <c r="L44" i="20"/>
  <c r="J44" i="20"/>
  <c r="I44" i="20"/>
  <c r="G44" i="20"/>
  <c r="F44" i="20"/>
  <c r="D44" i="20"/>
  <c r="C44" i="20"/>
  <c r="BJ43" i="20"/>
  <c r="BG43" i="20"/>
  <c r="BD43" i="20"/>
  <c r="BA43" i="20"/>
  <c r="AU43" i="20"/>
  <c r="AR43" i="20"/>
  <c r="AO43" i="20"/>
  <c r="AL43" i="20"/>
  <c r="AI43" i="20"/>
  <c r="AC43" i="20"/>
  <c r="Z43" i="20"/>
  <c r="W43" i="20"/>
  <c r="T43" i="20"/>
  <c r="Q43" i="20"/>
  <c r="N43" i="20"/>
  <c r="K43" i="20"/>
  <c r="H43" i="20"/>
  <c r="E43" i="20"/>
  <c r="BJ42" i="20"/>
  <c r="BG42" i="20"/>
  <c r="BD42" i="20"/>
  <c r="BA42" i="20"/>
  <c r="AU42" i="20"/>
  <c r="AR42" i="20"/>
  <c r="AO42" i="20"/>
  <c r="AL42" i="20"/>
  <c r="AI42" i="20"/>
  <c r="AF42" i="20"/>
  <c r="AC42" i="20"/>
  <c r="Z42" i="20"/>
  <c r="W42" i="20"/>
  <c r="T42" i="20"/>
  <c r="Q42" i="20"/>
  <c r="N42" i="20"/>
  <c r="K42" i="20"/>
  <c r="H42" i="20"/>
  <c r="E42" i="20"/>
  <c r="BJ41" i="20"/>
  <c r="BG41" i="20"/>
  <c r="BD41" i="20"/>
  <c r="BA41" i="20"/>
  <c r="AU41" i="20"/>
  <c r="AR41" i="20"/>
  <c r="AO41" i="20"/>
  <c r="AL41" i="20"/>
  <c r="AI41" i="20"/>
  <c r="AF41" i="20"/>
  <c r="AC41" i="20"/>
  <c r="Z41" i="20"/>
  <c r="W41" i="20"/>
  <c r="T41" i="20"/>
  <c r="Q41" i="20"/>
  <c r="N41" i="20"/>
  <c r="K41" i="20"/>
  <c r="H41" i="20"/>
  <c r="E41" i="20"/>
  <c r="BJ40" i="20"/>
  <c r="BG40" i="20"/>
  <c r="BD40" i="20"/>
  <c r="BA40" i="20"/>
  <c r="AU40" i="20"/>
  <c r="AR40" i="20"/>
  <c r="AO40" i="20"/>
  <c r="AL40" i="20"/>
  <c r="AI40" i="20"/>
  <c r="AF40" i="20"/>
  <c r="AC40" i="20"/>
  <c r="Z40" i="20"/>
  <c r="W40" i="20"/>
  <c r="T40" i="20"/>
  <c r="Q40" i="20"/>
  <c r="N40" i="20"/>
  <c r="K40" i="20"/>
  <c r="H40" i="20"/>
  <c r="E40" i="20"/>
  <c r="BO39" i="20"/>
  <c r="BN39" i="20"/>
  <c r="BM39" i="20"/>
  <c r="BL39" i="20"/>
  <c r="BK39" i="20"/>
  <c r="BI39" i="20"/>
  <c r="BH39" i="20"/>
  <c r="BF39" i="20"/>
  <c r="BE39" i="20"/>
  <c r="BC39" i="20"/>
  <c r="BB39" i="20"/>
  <c r="AZ39" i="20"/>
  <c r="AY39" i="20"/>
  <c r="AX39" i="20"/>
  <c r="AW39" i="20"/>
  <c r="AV39" i="20"/>
  <c r="AT39" i="20"/>
  <c r="AS39" i="20"/>
  <c r="AQ39" i="20"/>
  <c r="AP39" i="20"/>
  <c r="AN39" i="20"/>
  <c r="AM39" i="20"/>
  <c r="AK39" i="20"/>
  <c r="AJ39" i="20"/>
  <c r="AH39" i="20"/>
  <c r="AG39" i="20"/>
  <c r="AE39" i="20"/>
  <c r="AD39" i="20"/>
  <c r="AB39" i="20"/>
  <c r="AA39" i="20"/>
  <c r="Y39" i="20"/>
  <c r="X39" i="20"/>
  <c r="V39" i="20"/>
  <c r="U39" i="20"/>
  <c r="S39" i="20"/>
  <c r="R39" i="20"/>
  <c r="P39" i="20"/>
  <c r="O39" i="20"/>
  <c r="M39" i="20"/>
  <c r="L39" i="20"/>
  <c r="J39" i="20"/>
  <c r="I39" i="20"/>
  <c r="G39" i="20"/>
  <c r="F39" i="20"/>
  <c r="D39" i="20"/>
  <c r="C39" i="20"/>
  <c r="BJ38" i="20"/>
  <c r="BG38" i="20"/>
  <c r="BD38" i="20"/>
  <c r="BA38" i="20"/>
  <c r="AU38" i="20"/>
  <c r="AR38" i="20"/>
  <c r="AO38" i="20"/>
  <c r="AL38" i="20"/>
  <c r="AI38" i="20"/>
  <c r="AF38" i="20"/>
  <c r="AC38" i="20"/>
  <c r="Z38" i="20"/>
  <c r="W38" i="20"/>
  <c r="T38" i="20"/>
  <c r="Q38" i="20"/>
  <c r="N38" i="20"/>
  <c r="H38" i="20"/>
  <c r="E38" i="20"/>
  <c r="BJ37" i="20"/>
  <c r="BG37" i="20"/>
  <c r="BD37" i="20"/>
  <c r="BA37" i="20"/>
  <c r="AU37" i="20"/>
  <c r="AR37" i="20"/>
  <c r="AO37" i="20"/>
  <c r="AL37" i="20"/>
  <c r="AI37" i="20"/>
  <c r="AF37" i="20"/>
  <c r="AC37" i="20"/>
  <c r="Z37" i="20"/>
  <c r="W37" i="20"/>
  <c r="T37" i="20"/>
  <c r="Q37" i="20"/>
  <c r="N37" i="20"/>
  <c r="K37" i="20"/>
  <c r="H37" i="20"/>
  <c r="E37" i="20"/>
  <c r="BJ36" i="20"/>
  <c r="BG36" i="20"/>
  <c r="BD36" i="20"/>
  <c r="BA36" i="20"/>
  <c r="AU36" i="20"/>
  <c r="AR36" i="20"/>
  <c r="AO36" i="20"/>
  <c r="AL36" i="20"/>
  <c r="AI36" i="20"/>
  <c r="AF36" i="20"/>
  <c r="Z36" i="20"/>
  <c r="W36" i="20"/>
  <c r="T36" i="20"/>
  <c r="Q36" i="20"/>
  <c r="N36" i="20"/>
  <c r="K36" i="20"/>
  <c r="H36" i="20"/>
  <c r="E36" i="20"/>
  <c r="BO35" i="20"/>
  <c r="BN35" i="20"/>
  <c r="BI35" i="20"/>
  <c r="BH35" i="20"/>
  <c r="BF35" i="20"/>
  <c r="BE35" i="20"/>
  <c r="BC35" i="20"/>
  <c r="BB35" i="20"/>
  <c r="BA35" i="20"/>
  <c r="AU35" i="20"/>
  <c r="AQ35" i="20"/>
  <c r="AP35" i="20"/>
  <c r="AN35" i="20"/>
  <c r="AM35" i="20"/>
  <c r="AK35" i="20"/>
  <c r="AJ35" i="20"/>
  <c r="AH35" i="20"/>
  <c r="AG35" i="20"/>
  <c r="AE35" i="20"/>
  <c r="AD35" i="20"/>
  <c r="AB35" i="20"/>
  <c r="AA35" i="20"/>
  <c r="Y35" i="20"/>
  <c r="X35" i="20"/>
  <c r="V35" i="20"/>
  <c r="U35" i="20"/>
  <c r="S35" i="20"/>
  <c r="R35" i="20"/>
  <c r="P35" i="20"/>
  <c r="O35" i="20"/>
  <c r="M35" i="20"/>
  <c r="L35" i="20"/>
  <c r="J35" i="20"/>
  <c r="I35" i="20"/>
  <c r="G35" i="20"/>
  <c r="F35" i="20"/>
  <c r="D35" i="20"/>
  <c r="C35" i="20"/>
  <c r="BJ34" i="20"/>
  <c r="BG34" i="20"/>
  <c r="BD34" i="20"/>
  <c r="BA34" i="20"/>
  <c r="AU34" i="20"/>
  <c r="AR34" i="20"/>
  <c r="AO34" i="20"/>
  <c r="AL34" i="20"/>
  <c r="AI34" i="20"/>
  <c r="AF34" i="20"/>
  <c r="AC34" i="20"/>
  <c r="Z34" i="20"/>
  <c r="W34" i="20"/>
  <c r="T34" i="20"/>
  <c r="Q34" i="20"/>
  <c r="N34" i="20"/>
  <c r="K34" i="20"/>
  <c r="H34" i="20"/>
  <c r="BJ33" i="20"/>
  <c r="BG33" i="20"/>
  <c r="BD33" i="20"/>
  <c r="BA33" i="20"/>
  <c r="AU33" i="20"/>
  <c r="AR33" i="20"/>
  <c r="AO33" i="20"/>
  <c r="AL33" i="20"/>
  <c r="AI33" i="20"/>
  <c r="AF33" i="20"/>
  <c r="AC33" i="20"/>
  <c r="Z33" i="20"/>
  <c r="W33" i="20"/>
  <c r="T33" i="20"/>
  <c r="Q33" i="20"/>
  <c r="N33" i="20"/>
  <c r="K33" i="20"/>
  <c r="H33" i="20"/>
  <c r="BJ32" i="20"/>
  <c r="BG32" i="20"/>
  <c r="BD32" i="20"/>
  <c r="BA32" i="20"/>
  <c r="AU32" i="20"/>
  <c r="AR32" i="20"/>
  <c r="AO32" i="20"/>
  <c r="AL32" i="20"/>
  <c r="AI32" i="20"/>
  <c r="AF32" i="20"/>
  <c r="AC32" i="20"/>
  <c r="Z32" i="20"/>
  <c r="W32" i="20"/>
  <c r="T32" i="20"/>
  <c r="Q32" i="20"/>
  <c r="N32" i="20"/>
  <c r="K32" i="20"/>
  <c r="H32" i="20"/>
  <c r="BJ31" i="20"/>
  <c r="BG31" i="20"/>
  <c r="BD31" i="20"/>
  <c r="BA31" i="20"/>
  <c r="AU31" i="20"/>
  <c r="AR31" i="20"/>
  <c r="AO31" i="20"/>
  <c r="AL31" i="20"/>
  <c r="AI31" i="20"/>
  <c r="AF31" i="20"/>
  <c r="AC31" i="20"/>
  <c r="Z31" i="20"/>
  <c r="W31" i="20"/>
  <c r="T31" i="20"/>
  <c r="Q31" i="20"/>
  <c r="N31" i="20"/>
  <c r="K31" i="20"/>
  <c r="BJ30" i="20"/>
  <c r="BG30" i="20"/>
  <c r="BD30" i="20"/>
  <c r="BA30" i="20"/>
  <c r="AU30" i="20"/>
  <c r="AR30" i="20"/>
  <c r="AO30" i="20"/>
  <c r="AL30" i="20"/>
  <c r="AI30" i="20"/>
  <c r="AF30" i="20"/>
  <c r="AC30" i="20"/>
  <c r="Z30" i="20"/>
  <c r="W30" i="20"/>
  <c r="T30" i="20"/>
  <c r="Q30" i="20"/>
  <c r="N30" i="20"/>
  <c r="K30" i="20"/>
  <c r="H30" i="20"/>
  <c r="E30" i="20"/>
  <c r="BJ29" i="20"/>
  <c r="BG29" i="20"/>
  <c r="BD29" i="20"/>
  <c r="BA29" i="20"/>
  <c r="AU29" i="20"/>
  <c r="AR29" i="20"/>
  <c r="AO29" i="20"/>
  <c r="AL29" i="20"/>
  <c r="AI29" i="20"/>
  <c r="AF29" i="20"/>
  <c r="AC29" i="20"/>
  <c r="Z29" i="20"/>
  <c r="W29" i="20"/>
  <c r="T29" i="20"/>
  <c r="Q29" i="20"/>
  <c r="N29" i="20"/>
  <c r="K29" i="20"/>
  <c r="H29" i="20"/>
  <c r="E29" i="20"/>
  <c r="BO28" i="20"/>
  <c r="BN28" i="20"/>
  <c r="BI28" i="20"/>
  <c r="BH28" i="20"/>
  <c r="BF28" i="20"/>
  <c r="BE28" i="20"/>
  <c r="BC28" i="20"/>
  <c r="BB28" i="20"/>
  <c r="BA28" i="20"/>
  <c r="AU28" i="20"/>
  <c r="AQ28" i="20"/>
  <c r="AP28" i="20"/>
  <c r="AN28" i="20"/>
  <c r="AM28" i="20"/>
  <c r="AK28" i="20"/>
  <c r="AJ28" i="20"/>
  <c r="AH28" i="20"/>
  <c r="AG28" i="20"/>
  <c r="AE28" i="20"/>
  <c r="AD28" i="20"/>
  <c r="AB28" i="20"/>
  <c r="AA28" i="20"/>
  <c r="Y28" i="20"/>
  <c r="X28" i="20"/>
  <c r="V28" i="20"/>
  <c r="U28" i="20"/>
  <c r="S28" i="20"/>
  <c r="R28" i="20"/>
  <c r="P28" i="20"/>
  <c r="O28" i="20"/>
  <c r="M28" i="20"/>
  <c r="L28" i="20"/>
  <c r="J28" i="20"/>
  <c r="I28" i="20"/>
  <c r="G28" i="20"/>
  <c r="F28" i="20"/>
  <c r="D28" i="20"/>
  <c r="C28" i="20"/>
  <c r="BJ27" i="20"/>
  <c r="BG27" i="20"/>
  <c r="BD27" i="20"/>
  <c r="BA27" i="20"/>
  <c r="AU27" i="20"/>
  <c r="AR27" i="20"/>
  <c r="AO27" i="20"/>
  <c r="AL27" i="20"/>
  <c r="AI27" i="20"/>
  <c r="AF27" i="20"/>
  <c r="AC27" i="20"/>
  <c r="Z27" i="20"/>
  <c r="W27" i="20"/>
  <c r="T27" i="20"/>
  <c r="Q27" i="20"/>
  <c r="N27" i="20"/>
  <c r="K27" i="20"/>
  <c r="H27" i="20"/>
  <c r="E27" i="20"/>
  <c r="BJ26" i="20"/>
  <c r="BG26" i="20"/>
  <c r="BD26" i="20"/>
  <c r="BA26" i="20"/>
  <c r="AX26" i="20"/>
  <c r="AU26" i="20"/>
  <c r="AR26" i="20"/>
  <c r="AO26" i="20"/>
  <c r="AL26" i="20"/>
  <c r="AI26" i="20"/>
  <c r="AF26" i="20"/>
  <c r="AC26" i="20"/>
  <c r="Z26" i="20"/>
  <c r="W26" i="20"/>
  <c r="T26" i="20"/>
  <c r="Q26" i="20"/>
  <c r="N26" i="20"/>
  <c r="H26" i="20"/>
  <c r="E26" i="20"/>
  <c r="BJ25" i="20"/>
  <c r="BG25" i="20"/>
  <c r="BD25" i="20"/>
  <c r="BA25" i="20"/>
  <c r="AX25" i="20"/>
  <c r="AR25" i="20"/>
  <c r="AO25" i="20"/>
  <c r="AC25" i="20"/>
  <c r="Z25" i="20"/>
  <c r="W25" i="20"/>
  <c r="T25" i="20"/>
  <c r="Q25" i="20"/>
  <c r="N25" i="20"/>
  <c r="K25" i="20"/>
  <c r="H25" i="20"/>
  <c r="E25" i="20"/>
  <c r="BJ24" i="20"/>
  <c r="BG24" i="20"/>
  <c r="BD24" i="20"/>
  <c r="BA24" i="20"/>
  <c r="AX24" i="20"/>
  <c r="AU24" i="20"/>
  <c r="AR24" i="20"/>
  <c r="AO24" i="20"/>
  <c r="AL24" i="20"/>
  <c r="AI24" i="20"/>
  <c r="AF24" i="20"/>
  <c r="AC24" i="20"/>
  <c r="Z24" i="20"/>
  <c r="W24" i="20"/>
  <c r="T24" i="20"/>
  <c r="Q24" i="20"/>
  <c r="N24" i="20"/>
  <c r="K24" i="20"/>
  <c r="H24" i="20"/>
  <c r="E24" i="20"/>
  <c r="BO23" i="20"/>
  <c r="BN23" i="20"/>
  <c r="BL23" i="20"/>
  <c r="BK23" i="20"/>
  <c r="BI23" i="20"/>
  <c r="BH23" i="20"/>
  <c r="BF23" i="20"/>
  <c r="BE23" i="20"/>
  <c r="BC23" i="20"/>
  <c r="BB23" i="20"/>
  <c r="AZ23" i="20"/>
  <c r="AY23" i="20"/>
  <c r="AW23" i="20"/>
  <c r="AV23" i="20"/>
  <c r="AT23" i="20"/>
  <c r="AS23" i="20"/>
  <c r="AQ23" i="20"/>
  <c r="AP23" i="20"/>
  <c r="AN23" i="20"/>
  <c r="AM23" i="20"/>
  <c r="AK23" i="20"/>
  <c r="AJ23" i="20"/>
  <c r="AH23" i="20"/>
  <c r="AG23" i="20"/>
  <c r="AE23" i="20"/>
  <c r="AD23" i="20"/>
  <c r="AB23" i="20"/>
  <c r="AA23" i="20"/>
  <c r="Y23" i="20"/>
  <c r="X23" i="20"/>
  <c r="V23" i="20"/>
  <c r="U23" i="20"/>
  <c r="S23" i="20"/>
  <c r="R23" i="20"/>
  <c r="P23" i="20"/>
  <c r="O23" i="20"/>
  <c r="M23" i="20"/>
  <c r="L23" i="20"/>
  <c r="J23" i="20"/>
  <c r="I23" i="20"/>
  <c r="G23" i="20"/>
  <c r="F23" i="20"/>
  <c r="D23" i="20"/>
  <c r="C23" i="20"/>
  <c r="BJ22" i="20"/>
  <c r="BG22" i="20"/>
  <c r="BD22" i="20"/>
  <c r="BA22" i="20"/>
  <c r="AU22" i="20"/>
  <c r="AR22" i="20"/>
  <c r="AO22" i="20"/>
  <c r="AL22" i="20"/>
  <c r="AI22" i="20"/>
  <c r="AF22" i="20"/>
  <c r="AC22" i="20"/>
  <c r="Z22" i="20"/>
  <c r="W22" i="20"/>
  <c r="T22" i="20"/>
  <c r="Q22" i="20"/>
  <c r="N22" i="20"/>
  <c r="K22" i="20"/>
  <c r="H22" i="20"/>
  <c r="E22" i="20"/>
  <c r="BJ21" i="20"/>
  <c r="BG21" i="20"/>
  <c r="BD21" i="20"/>
  <c r="BA21" i="20"/>
  <c r="AU21" i="20"/>
  <c r="AR21" i="20"/>
  <c r="AO21" i="20"/>
  <c r="AL21" i="20"/>
  <c r="AI21" i="20"/>
  <c r="AF21" i="20"/>
  <c r="AC21" i="20"/>
  <c r="Z21" i="20"/>
  <c r="W21" i="20"/>
  <c r="T21" i="20"/>
  <c r="Q21" i="20"/>
  <c r="N21" i="20"/>
  <c r="K21" i="20"/>
  <c r="E21" i="20"/>
  <c r="BJ20" i="20"/>
  <c r="BG20" i="20"/>
  <c r="BD20" i="20"/>
  <c r="BA20" i="20"/>
  <c r="AU20" i="20"/>
  <c r="AR20" i="20"/>
  <c r="AO20" i="20"/>
  <c r="AL20" i="20"/>
  <c r="AI20" i="20"/>
  <c r="AF20" i="20"/>
  <c r="AC20" i="20"/>
  <c r="Z20" i="20"/>
  <c r="W20" i="20"/>
  <c r="T20" i="20"/>
  <c r="Q20" i="20"/>
  <c r="N20" i="20"/>
  <c r="K20" i="20"/>
  <c r="H20" i="20"/>
  <c r="E20" i="20"/>
  <c r="BJ19" i="20"/>
  <c r="BG19" i="20"/>
  <c r="BD19" i="20"/>
  <c r="BA19" i="20"/>
  <c r="AU19" i="20"/>
  <c r="AR19" i="20"/>
  <c r="AO19" i="20"/>
  <c r="AL19" i="20"/>
  <c r="AI19" i="20"/>
  <c r="AF19" i="20"/>
  <c r="AC19" i="20"/>
  <c r="Z19" i="20"/>
  <c r="W19" i="20"/>
  <c r="K19" i="20"/>
  <c r="H19" i="20"/>
  <c r="BJ18" i="20"/>
  <c r="BG18" i="20"/>
  <c r="BD18" i="20"/>
  <c r="BA18" i="20"/>
  <c r="AU18" i="20"/>
  <c r="AR18" i="20"/>
  <c r="AO18" i="20"/>
  <c r="AL18" i="20"/>
  <c r="AI18" i="20"/>
  <c r="AF18" i="20"/>
  <c r="AC18" i="20"/>
  <c r="Z18" i="20"/>
  <c r="W18" i="20"/>
  <c r="T18" i="20"/>
  <c r="Q18" i="20"/>
  <c r="N18" i="20"/>
  <c r="K18" i="20"/>
  <c r="H18" i="20"/>
  <c r="E18" i="20"/>
  <c r="BO17" i="20"/>
  <c r="BN17" i="20"/>
  <c r="BJ17" i="20"/>
  <c r="BF17" i="20"/>
  <c r="BE17" i="20"/>
  <c r="BC17" i="20"/>
  <c r="BB17" i="20"/>
  <c r="BA17" i="20"/>
  <c r="AU17" i="20"/>
  <c r="AQ17" i="20"/>
  <c r="AP17" i="20"/>
  <c r="AN17" i="20"/>
  <c r="AM17" i="20"/>
  <c r="AK17" i="20"/>
  <c r="AJ17" i="20"/>
  <c r="AH17" i="20"/>
  <c r="AG17" i="20"/>
  <c r="AE17" i="20"/>
  <c r="AD17" i="20"/>
  <c r="AB17" i="20"/>
  <c r="AA17" i="20"/>
  <c r="Y17" i="20"/>
  <c r="X17" i="20"/>
  <c r="V17" i="20"/>
  <c r="U17" i="20"/>
  <c r="S17" i="20"/>
  <c r="R17" i="20"/>
  <c r="P17" i="20"/>
  <c r="O17" i="20"/>
  <c r="M17" i="20"/>
  <c r="L17" i="20"/>
  <c r="J17" i="20"/>
  <c r="I17" i="20"/>
  <c r="G17" i="20"/>
  <c r="F17" i="20"/>
  <c r="D17" i="20"/>
  <c r="C17" i="20"/>
  <c r="BJ16" i="20"/>
  <c r="BG16" i="20"/>
  <c r="BD16" i="20"/>
  <c r="BA16" i="20"/>
  <c r="AU16" i="20"/>
  <c r="AR16" i="20"/>
  <c r="AO16" i="20"/>
  <c r="AL16" i="20"/>
  <c r="AI16" i="20"/>
  <c r="AF16" i="20"/>
  <c r="AC16" i="20"/>
  <c r="Z16" i="20"/>
  <c r="W16" i="20"/>
  <c r="T16" i="20"/>
  <c r="Q16" i="20"/>
  <c r="N16" i="20"/>
  <c r="K16" i="20"/>
  <c r="H16" i="20"/>
  <c r="E16" i="20"/>
  <c r="BJ15" i="20"/>
  <c r="BG15" i="20"/>
  <c r="BD15" i="20"/>
  <c r="BA15" i="20"/>
  <c r="AU15" i="20"/>
  <c r="AR15" i="20"/>
  <c r="AO15" i="20"/>
  <c r="AL15" i="20"/>
  <c r="AI15" i="20"/>
  <c r="AF15" i="20"/>
  <c r="AC15" i="20"/>
  <c r="Z15" i="20"/>
  <c r="W15" i="20"/>
  <c r="T15" i="20"/>
  <c r="Q15" i="20"/>
  <c r="N15" i="20"/>
  <c r="K15" i="20"/>
  <c r="H15" i="20"/>
  <c r="E15" i="20"/>
  <c r="BJ14" i="20"/>
  <c r="BG14" i="20"/>
  <c r="BD14" i="20"/>
  <c r="BA14" i="20"/>
  <c r="AU14" i="20"/>
  <c r="AR14" i="20"/>
  <c r="AO14" i="20"/>
  <c r="AL14" i="20"/>
  <c r="AI14" i="20"/>
  <c r="AF14" i="20"/>
  <c r="AC14" i="20"/>
  <c r="Z14" i="20"/>
  <c r="W14" i="20"/>
  <c r="T14" i="20"/>
  <c r="Q14" i="20"/>
  <c r="N14" i="20"/>
  <c r="K14" i="20"/>
  <c r="H14" i="20"/>
  <c r="E14" i="20"/>
  <c r="BJ13" i="20"/>
  <c r="BG13" i="20"/>
  <c r="BD13" i="20"/>
  <c r="BA13" i="20"/>
  <c r="AU13" i="20"/>
  <c r="AR13" i="20"/>
  <c r="AO13" i="20"/>
  <c r="AL13" i="20"/>
  <c r="AI13" i="20"/>
  <c r="AF13" i="20"/>
  <c r="AC13" i="20"/>
  <c r="Z13" i="20"/>
  <c r="W13" i="20"/>
  <c r="T13" i="20"/>
  <c r="Q13" i="20"/>
  <c r="N13" i="20"/>
  <c r="K13" i="20"/>
  <c r="H13" i="20"/>
  <c r="E13" i="20"/>
  <c r="BJ12" i="20"/>
  <c r="BG12" i="20"/>
  <c r="BD12" i="20"/>
  <c r="BA12" i="20"/>
  <c r="AU12" i="20"/>
  <c r="AR12" i="20"/>
  <c r="AO12" i="20"/>
  <c r="AL12" i="20"/>
  <c r="AI12" i="20"/>
  <c r="AF12" i="20"/>
  <c r="AC12" i="20"/>
  <c r="Z12" i="20"/>
  <c r="W12" i="20"/>
  <c r="T12" i="20"/>
  <c r="Q12" i="20"/>
  <c r="N12" i="20"/>
  <c r="K12" i="20"/>
  <c r="H12" i="20"/>
  <c r="E12" i="20"/>
  <c r="BA110" i="5"/>
  <c r="AX110" i="5"/>
  <c r="AR110" i="5"/>
  <c r="AO110" i="5"/>
  <c r="AL110" i="5"/>
  <c r="AI110" i="5"/>
  <c r="AF110" i="5"/>
  <c r="AC110" i="5"/>
  <c r="Z110" i="5"/>
  <c r="W110" i="5"/>
  <c r="T110" i="5"/>
  <c r="BA109" i="5"/>
  <c r="AX109" i="5"/>
  <c r="AR109" i="5"/>
  <c r="AO109" i="5"/>
  <c r="AL109" i="5"/>
  <c r="AI109" i="5"/>
  <c r="AF109" i="5"/>
  <c r="AC109" i="5"/>
  <c r="Z109" i="5"/>
  <c r="W109" i="5"/>
  <c r="T109" i="5"/>
  <c r="BA108" i="5"/>
  <c r="AX108" i="5"/>
  <c r="AR108" i="5"/>
  <c r="AO108" i="5"/>
  <c r="AL108" i="5"/>
  <c r="AI108" i="5"/>
  <c r="AF108" i="5"/>
  <c r="AC108" i="5"/>
  <c r="Z108" i="5"/>
  <c r="W108" i="5"/>
  <c r="T108" i="5"/>
  <c r="BA107" i="5"/>
  <c r="AX107" i="5"/>
  <c r="AR107" i="5"/>
  <c r="AO107" i="5"/>
  <c r="AL107" i="5"/>
  <c r="AI107" i="5"/>
  <c r="AF107" i="5"/>
  <c r="AC107" i="5"/>
  <c r="Z107" i="5"/>
  <c r="W107" i="5"/>
  <c r="T107" i="5"/>
  <c r="BA106" i="5"/>
  <c r="AX106" i="5"/>
  <c r="AR106" i="5"/>
  <c r="AO106" i="5"/>
  <c r="AL106" i="5"/>
  <c r="AI106" i="5"/>
  <c r="AF106" i="5"/>
  <c r="AC106" i="5"/>
  <c r="Z106" i="5"/>
  <c r="W106" i="5"/>
  <c r="T106" i="5"/>
  <c r="BA105" i="5"/>
  <c r="AX105" i="5"/>
  <c r="AR105" i="5"/>
  <c r="AO105" i="5"/>
  <c r="AL105" i="5"/>
  <c r="AI105" i="5"/>
  <c r="AF105" i="5"/>
  <c r="AC105" i="5"/>
  <c r="Z105" i="5"/>
  <c r="W105" i="5"/>
  <c r="T105" i="5"/>
  <c r="BA104" i="5"/>
  <c r="AX104" i="5"/>
  <c r="AR104" i="5"/>
  <c r="AO104" i="5"/>
  <c r="AL104" i="5"/>
  <c r="AI104" i="5"/>
  <c r="AF104" i="5"/>
  <c r="AC104" i="5"/>
  <c r="Z104" i="5"/>
  <c r="W104" i="5"/>
  <c r="T104" i="5"/>
  <c r="BA103" i="5"/>
  <c r="AX103" i="5"/>
  <c r="AR103" i="5"/>
  <c r="AO103" i="5"/>
  <c r="AL103" i="5"/>
  <c r="AI103" i="5"/>
  <c r="AF103" i="5"/>
  <c r="AC103" i="5"/>
  <c r="Z103" i="5"/>
  <c r="W103" i="5"/>
  <c r="T103" i="5"/>
  <c r="BC102" i="5"/>
  <c r="BB102" i="5"/>
  <c r="AZ102" i="5"/>
  <c r="AY102" i="5"/>
  <c r="AW102" i="5"/>
  <c r="AV102" i="5"/>
  <c r="AQ102" i="5"/>
  <c r="AP102" i="5"/>
  <c r="AN102" i="5"/>
  <c r="AM102" i="5"/>
  <c r="AK102" i="5"/>
  <c r="AJ102" i="5"/>
  <c r="AH102" i="5"/>
  <c r="AG102" i="5"/>
  <c r="AE102" i="5"/>
  <c r="AD102" i="5"/>
  <c r="AB102" i="5"/>
  <c r="AA102" i="5"/>
  <c r="Y102" i="5"/>
  <c r="X102" i="5"/>
  <c r="V102" i="5"/>
  <c r="U102" i="5"/>
  <c r="S102" i="5"/>
  <c r="R102" i="5"/>
  <c r="P102" i="5"/>
  <c r="O102" i="5"/>
  <c r="J102" i="5"/>
  <c r="I102" i="5"/>
  <c r="G102" i="5"/>
  <c r="F102" i="5"/>
  <c r="D102" i="5"/>
  <c r="C102" i="5"/>
  <c r="BA101" i="5"/>
  <c r="AX101" i="5"/>
  <c r="AR101" i="5"/>
  <c r="AO101" i="5"/>
  <c r="AL101" i="5"/>
  <c r="AI101" i="5"/>
  <c r="AF101" i="5"/>
  <c r="AC101" i="5"/>
  <c r="Z101" i="5"/>
  <c r="W101" i="5"/>
  <c r="T101" i="5"/>
  <c r="Q101" i="5"/>
  <c r="K101" i="5"/>
  <c r="H101" i="5"/>
  <c r="E101" i="5"/>
  <c r="BA100" i="5"/>
  <c r="AX100" i="5"/>
  <c r="AR100" i="5"/>
  <c r="AO100" i="5"/>
  <c r="AL100" i="5"/>
  <c r="AI100" i="5"/>
  <c r="AF100" i="5"/>
  <c r="AC100" i="5"/>
  <c r="Z100" i="5"/>
  <c r="W100" i="5"/>
  <c r="T100" i="5"/>
  <c r="Q100" i="5"/>
  <c r="K100" i="5"/>
  <c r="H100" i="5"/>
  <c r="E100" i="5"/>
  <c r="BA99" i="5"/>
  <c r="AX99" i="5"/>
  <c r="AR99" i="5"/>
  <c r="AO99" i="5"/>
  <c r="AL99" i="5"/>
  <c r="AI99" i="5"/>
  <c r="AF99" i="5"/>
  <c r="AC99" i="5"/>
  <c r="Z99" i="5"/>
  <c r="W99" i="5"/>
  <c r="T99" i="5"/>
  <c r="Q99" i="5"/>
  <c r="K99" i="5"/>
  <c r="H99" i="5"/>
  <c r="E99" i="5"/>
  <c r="BA98" i="5"/>
  <c r="AX98" i="5"/>
  <c r="AR98" i="5"/>
  <c r="AO98" i="5"/>
  <c r="AL98" i="5"/>
  <c r="AI98" i="5"/>
  <c r="AF98" i="5"/>
  <c r="AC98" i="5"/>
  <c r="Z98" i="5"/>
  <c r="W98" i="5"/>
  <c r="T98" i="5"/>
  <c r="Q98" i="5"/>
  <c r="K98" i="5"/>
  <c r="H98" i="5"/>
  <c r="E98" i="5"/>
  <c r="BC97" i="5"/>
  <c r="BB97" i="5"/>
  <c r="AZ97" i="5"/>
  <c r="AY97" i="5"/>
  <c r="AW97" i="5"/>
  <c r="AV97" i="5"/>
  <c r="AQ97" i="5"/>
  <c r="AP97" i="5"/>
  <c r="AN97" i="5"/>
  <c r="AM97" i="5"/>
  <c r="AK97" i="5"/>
  <c r="AJ97" i="5"/>
  <c r="AH97" i="5"/>
  <c r="AG97" i="5"/>
  <c r="AE97" i="5"/>
  <c r="AD97" i="5"/>
  <c r="AB97" i="5"/>
  <c r="AA97" i="5"/>
  <c r="Y97" i="5"/>
  <c r="X97" i="5"/>
  <c r="V97" i="5"/>
  <c r="U97" i="5"/>
  <c r="S97" i="5"/>
  <c r="R97" i="5"/>
  <c r="P97" i="5"/>
  <c r="O97" i="5"/>
  <c r="J97" i="5"/>
  <c r="I97" i="5"/>
  <c r="G97" i="5"/>
  <c r="F97" i="5"/>
  <c r="D97" i="5"/>
  <c r="C97" i="5"/>
  <c r="BA96" i="5"/>
  <c r="AX96" i="5"/>
  <c r="AR96" i="5"/>
  <c r="AO96" i="5"/>
  <c r="AL96" i="5"/>
  <c r="AI96" i="5"/>
  <c r="AF96" i="5"/>
  <c r="AC96" i="5"/>
  <c r="Z96" i="5"/>
  <c r="W96" i="5"/>
  <c r="T96" i="5"/>
  <c r="Q96" i="5"/>
  <c r="K96" i="5"/>
  <c r="H96" i="5"/>
  <c r="E96" i="5"/>
  <c r="AL60" i="20" l="1"/>
  <c r="AC60" i="20"/>
  <c r="T60" i="20"/>
  <c r="N60" i="20"/>
  <c r="BQ28" i="20"/>
  <c r="AI48" i="20"/>
  <c r="AF48" i="20"/>
  <c r="AL48" i="20"/>
  <c r="E60" i="20"/>
  <c r="AC48" i="20"/>
  <c r="AR48" i="20"/>
  <c r="K60" i="20"/>
  <c r="BD60" i="20"/>
  <c r="BJ60" i="20"/>
  <c r="BA48" i="20"/>
  <c r="Q60" i="20"/>
  <c r="BA60" i="20"/>
  <c r="BD48" i="20"/>
  <c r="AU60" i="20"/>
  <c r="BG48" i="20"/>
  <c r="W60" i="20"/>
  <c r="Q48" i="20"/>
  <c r="W48" i="20"/>
  <c r="BJ48" i="20"/>
  <c r="Z60" i="20"/>
  <c r="AR60" i="20"/>
  <c r="T48" i="20"/>
  <c r="Z48" i="20"/>
  <c r="BG60" i="20"/>
  <c r="AF60" i="20"/>
  <c r="N48" i="20"/>
  <c r="AO60" i="20"/>
  <c r="AO48" i="20"/>
  <c r="AU48" i="20"/>
  <c r="AI60" i="20"/>
  <c r="E48" i="20"/>
  <c r="H48" i="20"/>
  <c r="T97" i="5"/>
  <c r="K48" i="20"/>
  <c r="BJ91" i="20"/>
  <c r="BG102" i="20"/>
  <c r="BD44" i="20"/>
  <c r="AC91" i="20"/>
  <c r="AC17" i="20"/>
  <c r="BG44" i="20"/>
  <c r="Z82" i="20"/>
  <c r="Z23" i="20"/>
  <c r="BJ39" i="20"/>
  <c r="BJ97" i="20"/>
  <c r="E102" i="20"/>
  <c r="AC44" i="20"/>
  <c r="AI91" i="20"/>
  <c r="Z28" i="20"/>
  <c r="BJ28" i="20"/>
  <c r="AL35" i="20"/>
  <c r="T91" i="20"/>
  <c r="BD91" i="20"/>
  <c r="Z44" i="20"/>
  <c r="AO28" i="20"/>
  <c r="E23" i="20"/>
  <c r="W91" i="20"/>
  <c r="E66" i="20"/>
  <c r="AI66" i="20"/>
  <c r="AR35" i="20"/>
  <c r="AF39" i="20"/>
  <c r="BD102" i="20"/>
  <c r="K91" i="20"/>
  <c r="Z17" i="20"/>
  <c r="T102" i="20"/>
  <c r="W35" i="20"/>
  <c r="AL17" i="20"/>
  <c r="AI97" i="5"/>
  <c r="AX102" i="5"/>
  <c r="AC97" i="5"/>
  <c r="Q102" i="5"/>
  <c r="BD82" i="20"/>
  <c r="Q23" i="20"/>
  <c r="E97" i="5"/>
  <c r="BJ44" i="20"/>
  <c r="AO97" i="5"/>
  <c r="W102" i="20"/>
  <c r="AO17" i="20"/>
  <c r="BA39" i="20"/>
  <c r="AR69" i="20"/>
  <c r="AL97" i="20"/>
  <c r="BJ102" i="20"/>
  <c r="K97" i="5"/>
  <c r="AR97" i="5"/>
  <c r="Z102" i="5"/>
  <c r="AF35" i="20"/>
  <c r="BD39" i="20"/>
  <c r="N66" i="20"/>
  <c r="AR66" i="20"/>
  <c r="AL91" i="20"/>
  <c r="AL44" i="20"/>
  <c r="W17" i="20"/>
  <c r="AC28" i="20"/>
  <c r="AO35" i="20"/>
  <c r="T66" i="20"/>
  <c r="BJ69" i="20"/>
  <c r="Q91" i="20"/>
  <c r="AR91" i="20"/>
  <c r="H102" i="20"/>
  <c r="AI102" i="20"/>
  <c r="Z97" i="5"/>
  <c r="E97" i="20"/>
  <c r="K97" i="20"/>
  <c r="N97" i="20"/>
  <c r="K102" i="20"/>
  <c r="BG97" i="20"/>
  <c r="AO44" i="20"/>
  <c r="AO102" i="20"/>
  <c r="T44" i="20"/>
  <c r="BJ66" i="20"/>
  <c r="N102" i="20"/>
  <c r="AU97" i="20"/>
  <c r="AF97" i="5"/>
  <c r="K102" i="5"/>
  <c r="AR102" i="5"/>
  <c r="Q97" i="20"/>
  <c r="W97" i="20"/>
  <c r="N23" i="20"/>
  <c r="AL28" i="20"/>
  <c r="T35" i="20"/>
  <c r="AC66" i="20"/>
  <c r="AI69" i="20"/>
  <c r="AX97" i="5"/>
  <c r="AC102" i="20"/>
  <c r="AF97" i="20"/>
  <c r="BM82" i="20"/>
  <c r="BG82" i="20"/>
  <c r="BJ23" i="20"/>
  <c r="K44" i="20"/>
  <c r="K28" i="20"/>
  <c r="K35" i="20"/>
  <c r="K23" i="20"/>
  <c r="K82" i="20"/>
  <c r="N39" i="20"/>
  <c r="N17" i="20"/>
  <c r="T69" i="20"/>
  <c r="AC35" i="20"/>
  <c r="AI23" i="20"/>
  <c r="AO82" i="20"/>
  <c r="AR23" i="20"/>
  <c r="W82" i="20"/>
  <c r="N44" i="20"/>
  <c r="H44" i="20"/>
  <c r="H23" i="20"/>
  <c r="AC82" i="20"/>
  <c r="E69" i="20"/>
  <c r="Q69" i="20"/>
  <c r="BD69" i="20"/>
  <c r="K69" i="20"/>
  <c r="K17" i="20"/>
  <c r="N82" i="20"/>
  <c r="T23" i="20"/>
  <c r="T17" i="20"/>
  <c r="H35" i="20"/>
  <c r="AC69" i="20"/>
  <c r="E39" i="20"/>
  <c r="E28" i="20"/>
  <c r="E17" i="20"/>
  <c r="AI39" i="20"/>
  <c r="AL39" i="20"/>
  <c r="AL82" i="20"/>
  <c r="AF82" i="20"/>
  <c r="AO39" i="20"/>
  <c r="AU23" i="20"/>
  <c r="AU82" i="20"/>
  <c r="Q28" i="20"/>
  <c r="BA23" i="20"/>
  <c r="H97" i="5"/>
  <c r="AL97" i="5"/>
  <c r="BG39" i="20"/>
  <c r="E44" i="20"/>
  <c r="AF66" i="20"/>
  <c r="AF69" i="20"/>
  <c r="H69" i="20"/>
  <c r="N91" i="20"/>
  <c r="AO91" i="20"/>
  <c r="T102" i="5"/>
  <c r="BA102" i="5"/>
  <c r="AF17" i="20"/>
  <c r="AL23" i="20"/>
  <c r="AF28" i="20"/>
  <c r="N35" i="20"/>
  <c r="H39" i="20"/>
  <c r="AF44" i="20"/>
  <c r="Q82" i="20"/>
  <c r="AR82" i="20"/>
  <c r="AR97" i="20"/>
  <c r="Z102" i="20"/>
  <c r="W102" i="5"/>
  <c r="H17" i="20"/>
  <c r="AI17" i="20"/>
  <c r="AO23" i="20"/>
  <c r="AI28" i="20"/>
  <c r="Q35" i="20"/>
  <c r="AI44" i="20"/>
  <c r="T82" i="20"/>
  <c r="BA97" i="20"/>
  <c r="Q97" i="5"/>
  <c r="H28" i="20"/>
  <c r="H66" i="20"/>
  <c r="AL66" i="20"/>
  <c r="AL69" i="20"/>
  <c r="BD97" i="20"/>
  <c r="K39" i="20"/>
  <c r="AC102" i="5"/>
  <c r="BD35" i="20"/>
  <c r="K66" i="20"/>
  <c r="AO66" i="20"/>
  <c r="N69" i="20"/>
  <c r="AO69" i="20"/>
  <c r="AF102" i="20"/>
  <c r="BG35" i="20"/>
  <c r="Q39" i="20"/>
  <c r="H97" i="20"/>
  <c r="T39" i="20"/>
  <c r="BA97" i="5"/>
  <c r="AF102" i="5"/>
  <c r="AR17" i="20"/>
  <c r="W23" i="20"/>
  <c r="N28" i="20"/>
  <c r="AR28" i="20"/>
  <c r="Z35" i="20"/>
  <c r="W39" i="20"/>
  <c r="Q44" i="20"/>
  <c r="AR44" i="20"/>
  <c r="Z91" i="20"/>
  <c r="BG91" i="20"/>
  <c r="Q17" i="20"/>
  <c r="BJ35" i="20"/>
  <c r="Z39" i="20"/>
  <c r="Q66" i="20"/>
  <c r="AL102" i="20"/>
  <c r="AC39" i="20"/>
  <c r="E102" i="5"/>
  <c r="AL102" i="5"/>
  <c r="BD17" i="20"/>
  <c r="BD23" i="20"/>
  <c r="T28" i="20"/>
  <c r="W69" i="20"/>
  <c r="E82" i="20"/>
  <c r="BJ82" i="20"/>
  <c r="Q102" i="20"/>
  <c r="H102" i="5"/>
  <c r="AO102" i="5"/>
  <c r="BG17" i="20"/>
  <c r="BG23" i="20"/>
  <c r="W28" i="20"/>
  <c r="BG28" i="20"/>
  <c r="E35" i="20"/>
  <c r="AI35" i="20"/>
  <c r="BG66" i="20"/>
  <c r="Z69" i="20"/>
  <c r="BG69" i="20"/>
  <c r="H82" i="20"/>
  <c r="H91" i="20"/>
  <c r="Z97" i="20"/>
  <c r="E91" i="20"/>
  <c r="AC23" i="20"/>
  <c r="W44" i="20"/>
  <c r="AF23" i="20"/>
  <c r="AR39" i="20"/>
  <c r="Z66" i="20"/>
  <c r="AC97" i="20"/>
  <c r="AI97" i="20"/>
  <c r="BD28" i="20"/>
  <c r="BD66" i="20"/>
  <c r="T97" i="20"/>
  <c r="W66" i="20"/>
  <c r="AI82" i="20"/>
  <c r="AF91" i="20"/>
  <c r="AU39" i="20"/>
  <c r="BM23" i="20"/>
  <c r="AO97" i="20"/>
  <c r="AX23" i="20"/>
  <c r="AX82" i="20"/>
  <c r="BA82" i="20"/>
  <c r="AI102" i="5"/>
  <c r="W97" i="5"/>
  <c r="H14" i="66" l="1"/>
  <c r="AK107" i="152"/>
  <c r="AJ107" i="152"/>
  <c r="AI107" i="152"/>
  <c r="AF107" i="152"/>
  <c r="AB107" i="152"/>
  <c r="AA107" i="152"/>
  <c r="Z107" i="152"/>
  <c r="AC107" i="152" s="1"/>
  <c r="V107" i="152"/>
  <c r="U107" i="152"/>
  <c r="T107" i="152"/>
  <c r="W107" i="152" s="1"/>
  <c r="AK106" i="152"/>
  <c r="AJ106" i="152"/>
  <c r="AI106" i="152"/>
  <c r="AF106" i="152"/>
  <c r="AB106" i="152"/>
  <c r="AA106" i="152"/>
  <c r="Z106" i="152"/>
  <c r="AC106" i="152" s="1"/>
  <c r="V106" i="152"/>
  <c r="U106" i="152"/>
  <c r="T106" i="152"/>
  <c r="W106" i="152" s="1"/>
  <c r="AK105" i="152"/>
  <c r="AJ105" i="152"/>
  <c r="AI105" i="152"/>
  <c r="AF105" i="152"/>
  <c r="AB105" i="152"/>
  <c r="AA105" i="152"/>
  <c r="Z105" i="152"/>
  <c r="AC105" i="152" s="1"/>
  <c r="V105" i="152"/>
  <c r="U105" i="152"/>
  <c r="T105" i="152"/>
  <c r="W105" i="152" s="1"/>
  <c r="AK104" i="152"/>
  <c r="AJ104" i="152"/>
  <c r="AI104" i="152"/>
  <c r="AF104" i="152"/>
  <c r="AB104" i="152"/>
  <c r="AA104" i="152"/>
  <c r="Z104" i="152"/>
  <c r="AC104" i="152" s="1"/>
  <c r="V104" i="152"/>
  <c r="U104" i="152"/>
  <c r="T104" i="152"/>
  <c r="W104" i="152" s="1"/>
  <c r="AK103" i="152"/>
  <c r="AJ103" i="152"/>
  <c r="AI103" i="152"/>
  <c r="AF103" i="152"/>
  <c r="AB103" i="152"/>
  <c r="AA103" i="152"/>
  <c r="Z103" i="152"/>
  <c r="AC103" i="152" s="1"/>
  <c r="V103" i="152"/>
  <c r="U103" i="152"/>
  <c r="T103" i="152"/>
  <c r="W103" i="152" s="1"/>
  <c r="AK102" i="152"/>
  <c r="AJ102" i="152"/>
  <c r="AI102" i="152"/>
  <c r="AF102" i="152"/>
  <c r="AB102" i="152"/>
  <c r="AA102" i="152"/>
  <c r="Z102" i="152"/>
  <c r="AC102" i="152" s="1"/>
  <c r="V102" i="152"/>
  <c r="U102" i="152"/>
  <c r="T102" i="152"/>
  <c r="W102" i="152" s="1"/>
  <c r="AK101" i="152"/>
  <c r="AJ101" i="152"/>
  <c r="AI101" i="152"/>
  <c r="AF101" i="152"/>
  <c r="AB101" i="152"/>
  <c r="AA101" i="152"/>
  <c r="Z101" i="152"/>
  <c r="AC101" i="152" s="1"/>
  <c r="V101" i="152"/>
  <c r="U101" i="152"/>
  <c r="T101" i="152"/>
  <c r="W101" i="152" s="1"/>
  <c r="AK100" i="152"/>
  <c r="AJ100" i="152"/>
  <c r="AI100" i="152"/>
  <c r="AF100" i="152"/>
  <c r="AB100" i="152"/>
  <c r="AA100" i="152"/>
  <c r="Z100" i="152"/>
  <c r="AC100" i="152" s="1"/>
  <c r="V100" i="152"/>
  <c r="U100" i="152"/>
  <c r="T100" i="152"/>
  <c r="W100" i="152" s="1"/>
  <c r="AH99" i="152"/>
  <c r="AG99" i="152"/>
  <c r="AE99" i="152"/>
  <c r="AD99" i="152"/>
  <c r="AJ99" i="152" s="1"/>
  <c r="Y99" i="152"/>
  <c r="AB99" i="152" s="1"/>
  <c r="X99" i="152"/>
  <c r="AA99" i="152" s="1"/>
  <c r="V99" i="152"/>
  <c r="U99" i="152"/>
  <c r="T99" i="152"/>
  <c r="W99" i="152" s="1"/>
  <c r="AK98" i="152"/>
  <c r="AJ98" i="152"/>
  <c r="AI98" i="152"/>
  <c r="AF98" i="152"/>
  <c r="AB98" i="152"/>
  <c r="AA98" i="152"/>
  <c r="Z98" i="152"/>
  <c r="AC98" i="152" s="1"/>
  <c r="V98" i="152"/>
  <c r="U98" i="152"/>
  <c r="T98" i="152"/>
  <c r="W98" i="152" s="1"/>
  <c r="AK97" i="152"/>
  <c r="AJ97" i="152"/>
  <c r="AI97" i="152"/>
  <c r="AF97" i="152"/>
  <c r="AB97" i="152"/>
  <c r="AA97" i="152"/>
  <c r="Z97" i="152"/>
  <c r="AC97" i="152" s="1"/>
  <c r="V97" i="152"/>
  <c r="U97" i="152"/>
  <c r="T97" i="152"/>
  <c r="W97" i="152" s="1"/>
  <c r="AK96" i="152"/>
  <c r="AJ96" i="152"/>
  <c r="AI96" i="152"/>
  <c r="AF96" i="152"/>
  <c r="AB96" i="152"/>
  <c r="AA96" i="152"/>
  <c r="Z96" i="152"/>
  <c r="AC96" i="152" s="1"/>
  <c r="V96" i="152"/>
  <c r="U96" i="152"/>
  <c r="T96" i="152"/>
  <c r="W96" i="152" s="1"/>
  <c r="AK95" i="152"/>
  <c r="AJ95" i="152"/>
  <c r="AI95" i="152"/>
  <c r="AF95" i="152"/>
  <c r="AB95" i="152"/>
  <c r="AA95" i="152"/>
  <c r="Z95" i="152"/>
  <c r="AC95" i="152" s="1"/>
  <c r="V95" i="152"/>
  <c r="U95" i="152"/>
  <c r="T95" i="152"/>
  <c r="W95" i="152" s="1"/>
  <c r="AH94" i="152"/>
  <c r="AG94" i="152"/>
  <c r="AE94" i="152"/>
  <c r="AD94" i="152"/>
  <c r="AJ94" i="152" s="1"/>
  <c r="S94" i="152"/>
  <c r="R94" i="152"/>
  <c r="Q94" i="152"/>
  <c r="P94" i="152"/>
  <c r="O94" i="152"/>
  <c r="N94" i="152"/>
  <c r="M94" i="152"/>
  <c r="L94" i="152"/>
  <c r="K94" i="152"/>
  <c r="J94" i="152"/>
  <c r="I94" i="152"/>
  <c r="H94" i="152"/>
  <c r="G94" i="152"/>
  <c r="F94" i="152"/>
  <c r="E94" i="152"/>
  <c r="D94" i="152"/>
  <c r="C94" i="152"/>
  <c r="AK93" i="152"/>
  <c r="AJ93" i="152"/>
  <c r="AI93" i="152"/>
  <c r="AF93" i="152"/>
  <c r="AB93" i="152"/>
  <c r="AA93" i="152"/>
  <c r="Z93" i="152"/>
  <c r="AC93" i="152" s="1"/>
  <c r="V93" i="152"/>
  <c r="U93" i="152"/>
  <c r="T93" i="152"/>
  <c r="Q93" i="152"/>
  <c r="N93" i="152"/>
  <c r="K93" i="152"/>
  <c r="H93" i="152"/>
  <c r="E93" i="152"/>
  <c r="AK92" i="152"/>
  <c r="AJ92" i="152"/>
  <c r="AI92" i="152"/>
  <c r="AF92" i="152"/>
  <c r="AB92" i="152"/>
  <c r="AA92" i="152"/>
  <c r="Z92" i="152"/>
  <c r="AC92" i="152" s="1"/>
  <c r="V92" i="152"/>
  <c r="U92" i="152"/>
  <c r="T92" i="152"/>
  <c r="Q92" i="152"/>
  <c r="N92" i="152"/>
  <c r="K92" i="152"/>
  <c r="H92" i="152"/>
  <c r="E92" i="152"/>
  <c r="AK91" i="152"/>
  <c r="AJ91" i="152"/>
  <c r="AI91" i="152"/>
  <c r="AF91" i="152"/>
  <c r="AB91" i="152"/>
  <c r="AA91" i="152"/>
  <c r="Z91" i="152"/>
  <c r="AC91" i="152" s="1"/>
  <c r="V91" i="152"/>
  <c r="U91" i="152"/>
  <c r="T91" i="152"/>
  <c r="Q91" i="152"/>
  <c r="N91" i="152"/>
  <c r="K91" i="152"/>
  <c r="H91" i="152"/>
  <c r="E91" i="152"/>
  <c r="AK90" i="152"/>
  <c r="AJ90" i="152"/>
  <c r="AI90" i="152"/>
  <c r="AF90" i="152"/>
  <c r="AB90" i="152"/>
  <c r="AA90" i="152"/>
  <c r="Z90" i="152"/>
  <c r="AC90" i="152" s="1"/>
  <c r="V90" i="152"/>
  <c r="U90" i="152"/>
  <c r="T90" i="152"/>
  <c r="Q90" i="152"/>
  <c r="N90" i="152"/>
  <c r="K90" i="152"/>
  <c r="H90" i="152"/>
  <c r="E90" i="152"/>
  <c r="AK89" i="152"/>
  <c r="AJ89" i="152"/>
  <c r="AI89" i="152"/>
  <c r="AF89" i="152"/>
  <c r="AB89" i="152"/>
  <c r="AA89" i="152"/>
  <c r="Z89" i="152"/>
  <c r="AC89" i="152" s="1"/>
  <c r="V89" i="152"/>
  <c r="U89" i="152"/>
  <c r="T89" i="152"/>
  <c r="Q89" i="152"/>
  <c r="N89" i="152"/>
  <c r="K89" i="152"/>
  <c r="H89" i="152"/>
  <c r="E89" i="152"/>
  <c r="AH88" i="152"/>
  <c r="AG88" i="152"/>
  <c r="AE88" i="152"/>
  <c r="AD88" i="152"/>
  <c r="Y88" i="152"/>
  <c r="AB88" i="152" s="1"/>
  <c r="X88" i="152"/>
  <c r="S88" i="152"/>
  <c r="R88" i="152"/>
  <c r="P88" i="152"/>
  <c r="O88" i="152"/>
  <c r="M88" i="152"/>
  <c r="L88" i="152"/>
  <c r="J88" i="152"/>
  <c r="I88" i="152"/>
  <c r="G88" i="152"/>
  <c r="F88" i="152"/>
  <c r="D88" i="152"/>
  <c r="C88" i="152"/>
  <c r="AK87" i="152"/>
  <c r="AJ87" i="152"/>
  <c r="AI87" i="152"/>
  <c r="AF87" i="152"/>
  <c r="AB87" i="152"/>
  <c r="AA87" i="152"/>
  <c r="Z87" i="152"/>
  <c r="AC87" i="152" s="1"/>
  <c r="V87" i="152"/>
  <c r="U87" i="152"/>
  <c r="T87" i="152"/>
  <c r="Q87" i="152"/>
  <c r="N87" i="152"/>
  <c r="K87" i="152"/>
  <c r="H87" i="152"/>
  <c r="E87" i="152"/>
  <c r="AK86" i="152"/>
  <c r="AJ86" i="152"/>
  <c r="AI86" i="152"/>
  <c r="AF86" i="152"/>
  <c r="AB86" i="152"/>
  <c r="AA86" i="152"/>
  <c r="Z86" i="152"/>
  <c r="AC86" i="152" s="1"/>
  <c r="V86" i="152"/>
  <c r="U86" i="152"/>
  <c r="T86" i="152"/>
  <c r="Q86" i="152"/>
  <c r="N86" i="152"/>
  <c r="K86" i="152"/>
  <c r="H86" i="152"/>
  <c r="E86" i="152"/>
  <c r="AK85" i="152"/>
  <c r="AJ85" i="152"/>
  <c r="AI85" i="152"/>
  <c r="AF85" i="152"/>
  <c r="AB85" i="152"/>
  <c r="AA85" i="152"/>
  <c r="Z85" i="152"/>
  <c r="AC85" i="152" s="1"/>
  <c r="V85" i="152"/>
  <c r="U85" i="152"/>
  <c r="T85" i="152"/>
  <c r="Q85" i="152"/>
  <c r="N85" i="152"/>
  <c r="K85" i="152"/>
  <c r="H85" i="152"/>
  <c r="E85" i="152"/>
  <c r="AK84" i="152"/>
  <c r="AJ84" i="152"/>
  <c r="AI84" i="152"/>
  <c r="AF84" i="152"/>
  <c r="AB84" i="152"/>
  <c r="AA84" i="152"/>
  <c r="Z84" i="152"/>
  <c r="AC84" i="152" s="1"/>
  <c r="V84" i="152"/>
  <c r="U84" i="152"/>
  <c r="T84" i="152"/>
  <c r="Q84" i="152"/>
  <c r="N84" i="152"/>
  <c r="K84" i="152"/>
  <c r="H84" i="152"/>
  <c r="E84" i="152"/>
  <c r="AK83" i="152"/>
  <c r="AJ83" i="152"/>
  <c r="AI83" i="152"/>
  <c r="AF83" i="152"/>
  <c r="AB83" i="152"/>
  <c r="AA83" i="152"/>
  <c r="Z83" i="152"/>
  <c r="AC83" i="152" s="1"/>
  <c r="V83" i="152"/>
  <c r="U83" i="152"/>
  <c r="T83" i="152"/>
  <c r="Q83" i="152"/>
  <c r="N83" i="152"/>
  <c r="K83" i="152"/>
  <c r="H83" i="152"/>
  <c r="E83" i="152"/>
  <c r="AK82" i="152"/>
  <c r="AJ82" i="152"/>
  <c r="AI82" i="152"/>
  <c r="AF82" i="152"/>
  <c r="AB82" i="152"/>
  <c r="AA82" i="152"/>
  <c r="Z82" i="152"/>
  <c r="AC82" i="152" s="1"/>
  <c r="V82" i="152"/>
  <c r="U82" i="152"/>
  <c r="T82" i="152"/>
  <c r="Q82" i="152"/>
  <c r="N82" i="152"/>
  <c r="K82" i="152"/>
  <c r="H82" i="152"/>
  <c r="E82" i="152"/>
  <c r="AK81" i="152"/>
  <c r="AJ81" i="152"/>
  <c r="AI81" i="152"/>
  <c r="AF81" i="152"/>
  <c r="AB81" i="152"/>
  <c r="AA81" i="152"/>
  <c r="Z81" i="152"/>
  <c r="AC81" i="152" s="1"/>
  <c r="V81" i="152"/>
  <c r="U81" i="152"/>
  <c r="T81" i="152"/>
  <c r="Q81" i="152"/>
  <c r="N81" i="152"/>
  <c r="K81" i="152"/>
  <c r="H81" i="152"/>
  <c r="E81" i="152"/>
  <c r="AK80" i="152"/>
  <c r="AJ80" i="152"/>
  <c r="AI80" i="152"/>
  <c r="AF80" i="152"/>
  <c r="AB80" i="152"/>
  <c r="AA80" i="152"/>
  <c r="Z80" i="152"/>
  <c r="AC80" i="152" s="1"/>
  <c r="V80" i="152"/>
  <c r="U80" i="152"/>
  <c r="T80" i="152"/>
  <c r="Q80" i="152"/>
  <c r="N80" i="152"/>
  <c r="K80" i="152"/>
  <c r="H80" i="152"/>
  <c r="E80" i="152"/>
  <c r="AH79" i="152"/>
  <c r="AG79" i="152"/>
  <c r="AE79" i="152"/>
  <c r="AD79" i="152"/>
  <c r="Y79" i="152"/>
  <c r="AB79" i="152" s="1"/>
  <c r="X79" i="152"/>
  <c r="Z79" i="152" s="1"/>
  <c r="AC79" i="152" s="1"/>
  <c r="S79" i="152"/>
  <c r="R79" i="152"/>
  <c r="P79" i="152"/>
  <c r="O79" i="152"/>
  <c r="M79" i="152"/>
  <c r="L79" i="152"/>
  <c r="J79" i="152"/>
  <c r="I79" i="152"/>
  <c r="G79" i="152"/>
  <c r="F79" i="152"/>
  <c r="D79" i="152"/>
  <c r="C79" i="152"/>
  <c r="AK77" i="152"/>
  <c r="AJ77" i="152"/>
  <c r="AI77" i="152"/>
  <c r="AF77" i="152"/>
  <c r="AB77" i="152"/>
  <c r="AA77" i="152"/>
  <c r="Z77" i="152"/>
  <c r="AC77" i="152" s="1"/>
  <c r="V77" i="152"/>
  <c r="U77" i="152"/>
  <c r="T77" i="152"/>
  <c r="Q77" i="152"/>
  <c r="N77" i="152"/>
  <c r="K77" i="152"/>
  <c r="H77" i="152"/>
  <c r="E77" i="152"/>
  <c r="AK76" i="152"/>
  <c r="AJ76" i="152"/>
  <c r="AI76" i="152"/>
  <c r="AF76" i="152"/>
  <c r="AB76" i="152"/>
  <c r="AA76" i="152"/>
  <c r="Z76" i="152"/>
  <c r="AC76" i="152" s="1"/>
  <c r="V76" i="152"/>
  <c r="U76" i="152"/>
  <c r="T76" i="152"/>
  <c r="Q76" i="152"/>
  <c r="N76" i="152"/>
  <c r="K76" i="152"/>
  <c r="H76" i="152"/>
  <c r="E76" i="152"/>
  <c r="AH75" i="152"/>
  <c r="AG75" i="152"/>
  <c r="AE75" i="152"/>
  <c r="AD75" i="152"/>
  <c r="Y75" i="152"/>
  <c r="X75" i="152"/>
  <c r="AA75" i="152" s="1"/>
  <c r="S75" i="152"/>
  <c r="R75" i="152"/>
  <c r="P75" i="152"/>
  <c r="O75" i="152"/>
  <c r="M75" i="152"/>
  <c r="L75" i="152"/>
  <c r="J75" i="152"/>
  <c r="I75" i="152"/>
  <c r="G75" i="152"/>
  <c r="F75" i="152"/>
  <c r="D75" i="152"/>
  <c r="C75" i="152"/>
  <c r="AK74" i="152"/>
  <c r="AJ74" i="152"/>
  <c r="AI74" i="152"/>
  <c r="AF74" i="152"/>
  <c r="AB74" i="152"/>
  <c r="AA74" i="152"/>
  <c r="Z74" i="152"/>
  <c r="AC74" i="152" s="1"/>
  <c r="V74" i="152"/>
  <c r="U74" i="152"/>
  <c r="T74" i="152"/>
  <c r="Q74" i="152"/>
  <c r="N74" i="152"/>
  <c r="K74" i="152"/>
  <c r="H74" i="152"/>
  <c r="E74" i="152"/>
  <c r="AK73" i="152"/>
  <c r="AJ73" i="152"/>
  <c r="AI73" i="152"/>
  <c r="AF73" i="152"/>
  <c r="AB73" i="152"/>
  <c r="AA73" i="152"/>
  <c r="Z73" i="152"/>
  <c r="AC73" i="152" s="1"/>
  <c r="V73" i="152"/>
  <c r="U73" i="152"/>
  <c r="T73" i="152"/>
  <c r="Q73" i="152"/>
  <c r="N73" i="152"/>
  <c r="K73" i="152"/>
  <c r="H73" i="152"/>
  <c r="E73" i="152"/>
  <c r="AK72" i="152"/>
  <c r="AJ72" i="152"/>
  <c r="AI72" i="152"/>
  <c r="AF72" i="152"/>
  <c r="AB72" i="152"/>
  <c r="AA72" i="152"/>
  <c r="Z72" i="152"/>
  <c r="AC72" i="152" s="1"/>
  <c r="V72" i="152"/>
  <c r="U72" i="152"/>
  <c r="T72" i="152"/>
  <c r="Q72" i="152"/>
  <c r="N72" i="152"/>
  <c r="K72" i="152"/>
  <c r="H72" i="152"/>
  <c r="E72" i="152"/>
  <c r="AK71" i="152"/>
  <c r="AJ71" i="152"/>
  <c r="AI71" i="152"/>
  <c r="AF71" i="152"/>
  <c r="AB71" i="152"/>
  <c r="AA71" i="152"/>
  <c r="Z71" i="152"/>
  <c r="AC71" i="152" s="1"/>
  <c r="V71" i="152"/>
  <c r="U71" i="152"/>
  <c r="T71" i="152"/>
  <c r="Q71" i="152"/>
  <c r="N71" i="152"/>
  <c r="K71" i="152"/>
  <c r="H71" i="152"/>
  <c r="E71" i="152"/>
  <c r="AK70" i="152"/>
  <c r="AJ70" i="152"/>
  <c r="AI70" i="152"/>
  <c r="AF70" i="152"/>
  <c r="AB70" i="152"/>
  <c r="AA70" i="152"/>
  <c r="Z70" i="152"/>
  <c r="AC70" i="152" s="1"/>
  <c r="V70" i="152"/>
  <c r="U70" i="152"/>
  <c r="T70" i="152"/>
  <c r="Q70" i="152"/>
  <c r="N70" i="152"/>
  <c r="K70" i="152"/>
  <c r="H70" i="152"/>
  <c r="E70" i="152"/>
  <c r="AK68" i="152"/>
  <c r="AJ68" i="152"/>
  <c r="AI68" i="152"/>
  <c r="AF68" i="152"/>
  <c r="AL68" i="152" s="1"/>
  <c r="AB68" i="152"/>
  <c r="AA68" i="152"/>
  <c r="Z68" i="152"/>
  <c r="AC68" i="152" s="1"/>
  <c r="V68" i="152"/>
  <c r="U68" i="152"/>
  <c r="T68" i="152"/>
  <c r="Q68" i="152"/>
  <c r="N68" i="152"/>
  <c r="K68" i="152"/>
  <c r="H68" i="152"/>
  <c r="E68" i="152"/>
  <c r="AK67" i="152"/>
  <c r="AJ67" i="152"/>
  <c r="AI67" i="152"/>
  <c r="AF67" i="152"/>
  <c r="AB67" i="152"/>
  <c r="AA67" i="152"/>
  <c r="Z67" i="152"/>
  <c r="AC67" i="152" s="1"/>
  <c r="V67" i="152"/>
  <c r="U67" i="152"/>
  <c r="T67" i="152"/>
  <c r="Q67" i="152"/>
  <c r="N67" i="152"/>
  <c r="K67" i="152"/>
  <c r="H67" i="152"/>
  <c r="E67" i="152"/>
  <c r="AH66" i="152"/>
  <c r="AG66" i="152"/>
  <c r="AE66" i="152"/>
  <c r="AD66" i="152"/>
  <c r="Y66" i="152"/>
  <c r="AB66" i="152" s="1"/>
  <c r="X66" i="152"/>
  <c r="AA66" i="152" s="1"/>
  <c r="S66" i="152"/>
  <c r="R66" i="152"/>
  <c r="P66" i="152"/>
  <c r="O66" i="152"/>
  <c r="M66" i="152"/>
  <c r="L66" i="152"/>
  <c r="J66" i="152"/>
  <c r="I66" i="152"/>
  <c r="G66" i="152"/>
  <c r="F66" i="152"/>
  <c r="D66" i="152"/>
  <c r="C66" i="152"/>
  <c r="AK65" i="152"/>
  <c r="AJ65" i="152"/>
  <c r="AI65" i="152"/>
  <c r="AF65" i="152"/>
  <c r="AL65" i="152" s="1"/>
  <c r="AB65" i="152"/>
  <c r="AA65" i="152"/>
  <c r="Z65" i="152"/>
  <c r="AC65" i="152" s="1"/>
  <c r="V65" i="152"/>
  <c r="U65" i="152"/>
  <c r="T65" i="152"/>
  <c r="Q65" i="152"/>
  <c r="N65" i="152"/>
  <c r="K65" i="152"/>
  <c r="H65" i="152"/>
  <c r="E65" i="152"/>
  <c r="AK64" i="152"/>
  <c r="AJ64" i="152"/>
  <c r="AI64" i="152"/>
  <c r="AF64" i="152"/>
  <c r="AB64" i="152"/>
  <c r="AA64" i="152"/>
  <c r="Z64" i="152"/>
  <c r="AC64" i="152" s="1"/>
  <c r="V64" i="152"/>
  <c r="U64" i="152"/>
  <c r="T64" i="152"/>
  <c r="Q64" i="152"/>
  <c r="N64" i="152"/>
  <c r="K64" i="152"/>
  <c r="H64" i="152"/>
  <c r="E64" i="152"/>
  <c r="AH63" i="152"/>
  <c r="AG63" i="152"/>
  <c r="AE63" i="152"/>
  <c r="AD63" i="152"/>
  <c r="AF63" i="152" s="1"/>
  <c r="Y63" i="152"/>
  <c r="AB63" i="152" s="1"/>
  <c r="X63" i="152"/>
  <c r="AA63" i="152" s="1"/>
  <c r="S63" i="152"/>
  <c r="R63" i="152"/>
  <c r="P63" i="152"/>
  <c r="O63" i="152"/>
  <c r="M63" i="152"/>
  <c r="L63" i="152"/>
  <c r="J63" i="152"/>
  <c r="I63" i="152"/>
  <c r="G63" i="152"/>
  <c r="F63" i="152"/>
  <c r="D63" i="152"/>
  <c r="C63" i="152"/>
  <c r="AM62" i="152"/>
  <c r="AM61" i="152"/>
  <c r="AH61" i="152"/>
  <c r="AG61" i="152"/>
  <c r="AE61" i="152"/>
  <c r="AD61" i="152"/>
  <c r="S61" i="152"/>
  <c r="R61" i="152"/>
  <c r="P61" i="152"/>
  <c r="O61" i="152"/>
  <c r="M61" i="152"/>
  <c r="L61" i="152"/>
  <c r="J61" i="152"/>
  <c r="I61" i="152"/>
  <c r="G61" i="152"/>
  <c r="F61" i="152"/>
  <c r="D61" i="152"/>
  <c r="C61" i="152"/>
  <c r="AK60" i="152"/>
  <c r="AJ60" i="152"/>
  <c r="AI60" i="152"/>
  <c r="AF60" i="152"/>
  <c r="AC60" i="152"/>
  <c r="AB60" i="152"/>
  <c r="AA60" i="152"/>
  <c r="V60" i="152"/>
  <c r="U60" i="152"/>
  <c r="T60" i="152"/>
  <c r="Q60" i="152"/>
  <c r="N60" i="152"/>
  <c r="K60" i="152"/>
  <c r="H60" i="152"/>
  <c r="E60" i="152"/>
  <c r="AK59" i="152"/>
  <c r="AJ59" i="152"/>
  <c r="AI59" i="152"/>
  <c r="AF59" i="152"/>
  <c r="AB59" i="152"/>
  <c r="AA59" i="152"/>
  <c r="Z59" i="152"/>
  <c r="AC59" i="152" s="1"/>
  <c r="V59" i="152"/>
  <c r="U59" i="152"/>
  <c r="T59" i="152"/>
  <c r="Q59" i="152"/>
  <c r="N59" i="152"/>
  <c r="K59" i="152"/>
  <c r="H59" i="152"/>
  <c r="E59" i="152"/>
  <c r="AH58" i="152"/>
  <c r="AG58" i="152"/>
  <c r="AE58" i="152"/>
  <c r="AD58" i="152"/>
  <c r="Y58" i="152"/>
  <c r="X58" i="152"/>
  <c r="AA58" i="152" s="1"/>
  <c r="S58" i="152"/>
  <c r="R58" i="152"/>
  <c r="P58" i="152"/>
  <c r="O58" i="152"/>
  <c r="M58" i="152"/>
  <c r="L58" i="152"/>
  <c r="J58" i="152"/>
  <c r="I58" i="152"/>
  <c r="G58" i="152"/>
  <c r="F58" i="152"/>
  <c r="D58" i="152"/>
  <c r="C58" i="152"/>
  <c r="E58" i="152" s="1"/>
  <c r="AK57" i="152"/>
  <c r="AJ57" i="152"/>
  <c r="AI57" i="152"/>
  <c r="AF57" i="152"/>
  <c r="AB57" i="152"/>
  <c r="AA57" i="152"/>
  <c r="Z57" i="152"/>
  <c r="AC57" i="152" s="1"/>
  <c r="V57" i="152"/>
  <c r="U57" i="152"/>
  <c r="T57" i="152"/>
  <c r="Q57" i="152"/>
  <c r="N57" i="152"/>
  <c r="K57" i="152"/>
  <c r="H57" i="152"/>
  <c r="E57" i="152"/>
  <c r="AK56" i="152"/>
  <c r="AJ56" i="152"/>
  <c r="AI56" i="152"/>
  <c r="AF56" i="152"/>
  <c r="AB56" i="152"/>
  <c r="AA56" i="152"/>
  <c r="Z56" i="152"/>
  <c r="AC56" i="152" s="1"/>
  <c r="V56" i="152"/>
  <c r="U56" i="152"/>
  <c r="T56" i="152"/>
  <c r="Q56" i="152"/>
  <c r="N56" i="152"/>
  <c r="K56" i="152"/>
  <c r="H56" i="152"/>
  <c r="E56" i="152"/>
  <c r="AK55" i="152"/>
  <c r="AJ55" i="152"/>
  <c r="AI55" i="152"/>
  <c r="AF55" i="152"/>
  <c r="AB55" i="152"/>
  <c r="AA55" i="152"/>
  <c r="Z55" i="152"/>
  <c r="AC55" i="152" s="1"/>
  <c r="V55" i="152"/>
  <c r="U55" i="152"/>
  <c r="T55" i="152"/>
  <c r="Q55" i="152"/>
  <c r="N55" i="152"/>
  <c r="K55" i="152"/>
  <c r="H55" i="152"/>
  <c r="E55" i="152"/>
  <c r="AK54" i="152"/>
  <c r="AJ54" i="152"/>
  <c r="AI54" i="152"/>
  <c r="AF54" i="152"/>
  <c r="AL54" i="152" s="1"/>
  <c r="AB54" i="152"/>
  <c r="AA54" i="152"/>
  <c r="Z54" i="152"/>
  <c r="AC54" i="152" s="1"/>
  <c r="V54" i="152"/>
  <c r="U54" i="152"/>
  <c r="T54" i="152"/>
  <c r="Q54" i="152"/>
  <c r="N54" i="152"/>
  <c r="K54" i="152"/>
  <c r="H54" i="152"/>
  <c r="E54" i="152"/>
  <c r="AK53" i="152"/>
  <c r="AJ53" i="152"/>
  <c r="AI53" i="152"/>
  <c r="AF53" i="152"/>
  <c r="AB53" i="152"/>
  <c r="AA53" i="152"/>
  <c r="Z53" i="152"/>
  <c r="AC53" i="152" s="1"/>
  <c r="V53" i="152"/>
  <c r="U53" i="152"/>
  <c r="T53" i="152"/>
  <c r="Q53" i="152"/>
  <c r="N53" i="152"/>
  <c r="K53" i="152"/>
  <c r="H53" i="152"/>
  <c r="E53" i="152"/>
  <c r="AK52" i="152"/>
  <c r="AJ52" i="152"/>
  <c r="AI52" i="152"/>
  <c r="AF52" i="152"/>
  <c r="AB52" i="152"/>
  <c r="AA52" i="152"/>
  <c r="Z52" i="152"/>
  <c r="AC52" i="152" s="1"/>
  <c r="V52" i="152"/>
  <c r="U52" i="152"/>
  <c r="T52" i="152"/>
  <c r="Q52" i="152"/>
  <c r="N52" i="152"/>
  <c r="K52" i="152"/>
  <c r="H52" i="152"/>
  <c r="E52" i="152"/>
  <c r="AK51" i="152"/>
  <c r="AJ51" i="152"/>
  <c r="AI51" i="152"/>
  <c r="AF51" i="152"/>
  <c r="AB51" i="152"/>
  <c r="AA51" i="152"/>
  <c r="Z51" i="152"/>
  <c r="AC51" i="152" s="1"/>
  <c r="V51" i="152"/>
  <c r="U51" i="152"/>
  <c r="T51" i="152"/>
  <c r="Q51" i="152"/>
  <c r="N51" i="152"/>
  <c r="K51" i="152"/>
  <c r="H51" i="152"/>
  <c r="E51" i="152"/>
  <c r="AK50" i="152"/>
  <c r="AJ50" i="152"/>
  <c r="AI50" i="152"/>
  <c r="AF50" i="152"/>
  <c r="AL50" i="152" s="1"/>
  <c r="AB50" i="152"/>
  <c r="AA50" i="152"/>
  <c r="Z50" i="152"/>
  <c r="AC50" i="152" s="1"/>
  <c r="V50" i="152"/>
  <c r="U50" i="152"/>
  <c r="T50" i="152"/>
  <c r="Q50" i="152"/>
  <c r="N50" i="152"/>
  <c r="K50" i="152"/>
  <c r="H50" i="152"/>
  <c r="E50" i="152"/>
  <c r="AK49" i="152"/>
  <c r="AJ49" i="152"/>
  <c r="AI49" i="152"/>
  <c r="AF49" i="152"/>
  <c r="AB49" i="152"/>
  <c r="AA49" i="152"/>
  <c r="Z49" i="152"/>
  <c r="AC49" i="152" s="1"/>
  <c r="V49" i="152"/>
  <c r="U49" i="152"/>
  <c r="T49" i="152"/>
  <c r="Q49" i="152"/>
  <c r="N49" i="152"/>
  <c r="K49" i="152"/>
  <c r="H49" i="152"/>
  <c r="E49" i="152"/>
  <c r="AH48" i="152"/>
  <c r="AG48" i="152"/>
  <c r="AE48" i="152"/>
  <c r="AD48" i="152"/>
  <c r="Y48" i="152"/>
  <c r="AB48" i="152" s="1"/>
  <c r="X48" i="152"/>
  <c r="AA48" i="152" s="1"/>
  <c r="S48" i="152"/>
  <c r="R48" i="152"/>
  <c r="T48" i="152" s="1"/>
  <c r="P48" i="152"/>
  <c r="O48" i="152"/>
  <c r="M48" i="152"/>
  <c r="L48" i="152"/>
  <c r="J48" i="152"/>
  <c r="I48" i="152"/>
  <c r="G48" i="152"/>
  <c r="F48" i="152"/>
  <c r="D48" i="152"/>
  <c r="C48" i="152"/>
  <c r="AK47" i="152"/>
  <c r="AJ47" i="152"/>
  <c r="AI47" i="152"/>
  <c r="AF47" i="152"/>
  <c r="AB47" i="152"/>
  <c r="AA47" i="152"/>
  <c r="Z47" i="152"/>
  <c r="AC47" i="152" s="1"/>
  <c r="V47" i="152"/>
  <c r="U47" i="152"/>
  <c r="T47" i="152"/>
  <c r="Q47" i="152"/>
  <c r="N47" i="152"/>
  <c r="K47" i="152"/>
  <c r="H47" i="152"/>
  <c r="E47" i="152"/>
  <c r="AK46" i="152"/>
  <c r="AJ46" i="152"/>
  <c r="AI46" i="152"/>
  <c r="AF46" i="152"/>
  <c r="AB46" i="152"/>
  <c r="AA46" i="152"/>
  <c r="Z46" i="152"/>
  <c r="AC46" i="152" s="1"/>
  <c r="V46" i="152"/>
  <c r="U46" i="152"/>
  <c r="T46" i="152"/>
  <c r="Q46" i="152"/>
  <c r="N46" i="152"/>
  <c r="K46" i="152"/>
  <c r="H46" i="152"/>
  <c r="E46" i="152"/>
  <c r="AK45" i="152"/>
  <c r="AJ45" i="152"/>
  <c r="AI45" i="152"/>
  <c r="AF45" i="152"/>
  <c r="AB45" i="152"/>
  <c r="AA45" i="152"/>
  <c r="Z45" i="152"/>
  <c r="AC45" i="152" s="1"/>
  <c r="V45" i="152"/>
  <c r="U45" i="152"/>
  <c r="T45" i="152"/>
  <c r="Q45" i="152"/>
  <c r="N45" i="152"/>
  <c r="K45" i="152"/>
  <c r="H45" i="152"/>
  <c r="E45" i="152"/>
  <c r="AH44" i="152"/>
  <c r="AG44" i="152"/>
  <c r="AE44" i="152"/>
  <c r="AD44" i="152"/>
  <c r="Y44" i="152"/>
  <c r="X44" i="152"/>
  <c r="AA44" i="152" s="1"/>
  <c r="S44" i="152"/>
  <c r="R44" i="152"/>
  <c r="P44" i="152"/>
  <c r="O44" i="152"/>
  <c r="M44" i="152"/>
  <c r="L44" i="152"/>
  <c r="J44" i="152"/>
  <c r="I44" i="152"/>
  <c r="G44" i="152"/>
  <c r="F44" i="152"/>
  <c r="D44" i="152"/>
  <c r="C44" i="152"/>
  <c r="AK43" i="152"/>
  <c r="AJ43" i="152"/>
  <c r="AI43" i="152"/>
  <c r="AF43" i="152"/>
  <c r="AB43" i="152"/>
  <c r="AA43" i="152"/>
  <c r="Z43" i="152"/>
  <c r="AC43" i="152" s="1"/>
  <c r="V43" i="152"/>
  <c r="U43" i="152"/>
  <c r="T43" i="152"/>
  <c r="Q43" i="152"/>
  <c r="N43" i="152"/>
  <c r="K43" i="152"/>
  <c r="H43" i="152"/>
  <c r="E43" i="152"/>
  <c r="AK42" i="152"/>
  <c r="AJ42" i="152"/>
  <c r="AI42" i="152"/>
  <c r="AF42" i="152"/>
  <c r="AB42" i="152"/>
  <c r="AA42" i="152"/>
  <c r="Z42" i="152"/>
  <c r="AC42" i="152" s="1"/>
  <c r="V42" i="152"/>
  <c r="U42" i="152"/>
  <c r="T42" i="152"/>
  <c r="Q42" i="152"/>
  <c r="N42" i="152"/>
  <c r="K42" i="152"/>
  <c r="H42" i="152"/>
  <c r="E42" i="152"/>
  <c r="AK41" i="152"/>
  <c r="AJ41" i="152"/>
  <c r="AI41" i="152"/>
  <c r="AF41" i="152"/>
  <c r="AB41" i="152"/>
  <c r="AA41" i="152"/>
  <c r="Z41" i="152"/>
  <c r="AC41" i="152" s="1"/>
  <c r="V41" i="152"/>
  <c r="U41" i="152"/>
  <c r="T41" i="152"/>
  <c r="Q41" i="152"/>
  <c r="N41" i="152"/>
  <c r="K41" i="152"/>
  <c r="H41" i="152"/>
  <c r="E41" i="152"/>
  <c r="AK40" i="152"/>
  <c r="AJ40" i="152"/>
  <c r="AI40" i="152"/>
  <c r="AF40" i="152"/>
  <c r="AB40" i="152"/>
  <c r="AA40" i="152"/>
  <c r="Z40" i="152"/>
  <c r="AC40" i="152" s="1"/>
  <c r="V40" i="152"/>
  <c r="U40" i="152"/>
  <c r="T40" i="152"/>
  <c r="Q40" i="152"/>
  <c r="N40" i="152"/>
  <c r="K40" i="152"/>
  <c r="H40" i="152"/>
  <c r="E40" i="152"/>
  <c r="AH39" i="152"/>
  <c r="AG39" i="152"/>
  <c r="AE39" i="152"/>
  <c r="AD39" i="152"/>
  <c r="Y39" i="152"/>
  <c r="AB39" i="152" s="1"/>
  <c r="X39" i="152"/>
  <c r="AA39" i="152" s="1"/>
  <c r="S39" i="152"/>
  <c r="R39" i="152"/>
  <c r="P39" i="152"/>
  <c r="O39" i="152"/>
  <c r="M39" i="152"/>
  <c r="L39" i="152"/>
  <c r="J39" i="152"/>
  <c r="I39" i="152"/>
  <c r="G39" i="152"/>
  <c r="F39" i="152"/>
  <c r="D39" i="152"/>
  <c r="C39" i="152"/>
  <c r="AK38" i="152"/>
  <c r="AJ38" i="152"/>
  <c r="AI38" i="152"/>
  <c r="AF38" i="152"/>
  <c r="AB38" i="152"/>
  <c r="AA38" i="152"/>
  <c r="Z38" i="152"/>
  <c r="AC38" i="152" s="1"/>
  <c r="V38" i="152"/>
  <c r="U38" i="152"/>
  <c r="T38" i="152"/>
  <c r="Q38" i="152"/>
  <c r="N38" i="152"/>
  <c r="K38" i="152"/>
  <c r="H38" i="152"/>
  <c r="E38" i="152"/>
  <c r="AK37" i="152"/>
  <c r="AJ37" i="152"/>
  <c r="AI37" i="152"/>
  <c r="AF37" i="152"/>
  <c r="AB37" i="152"/>
  <c r="AA37" i="152"/>
  <c r="Z37" i="152"/>
  <c r="AC37" i="152" s="1"/>
  <c r="V37" i="152"/>
  <c r="U37" i="152"/>
  <c r="T37" i="152"/>
  <c r="Q37" i="152"/>
  <c r="N37" i="152"/>
  <c r="K37" i="152"/>
  <c r="H37" i="152"/>
  <c r="E37" i="152"/>
  <c r="AK36" i="152"/>
  <c r="AJ36" i="152"/>
  <c r="AI36" i="152"/>
  <c r="AF36" i="152"/>
  <c r="AB36" i="152"/>
  <c r="AA36" i="152"/>
  <c r="Z36" i="152"/>
  <c r="AC36" i="152" s="1"/>
  <c r="V36" i="152"/>
  <c r="U36" i="152"/>
  <c r="T36" i="152"/>
  <c r="Q36" i="152"/>
  <c r="N36" i="152"/>
  <c r="K36" i="152"/>
  <c r="H36" i="152"/>
  <c r="E36" i="152"/>
  <c r="AH35" i="152"/>
  <c r="AG35" i="152"/>
  <c r="AE35" i="152"/>
  <c r="AK35" i="152" s="1"/>
  <c r="AD35" i="152"/>
  <c r="Y35" i="152"/>
  <c r="X35" i="152"/>
  <c r="AA35" i="152" s="1"/>
  <c r="S35" i="152"/>
  <c r="R35" i="152"/>
  <c r="P35" i="152"/>
  <c r="O35" i="152"/>
  <c r="M35" i="152"/>
  <c r="L35" i="152"/>
  <c r="J35" i="152"/>
  <c r="I35" i="152"/>
  <c r="G35" i="152"/>
  <c r="F35" i="152"/>
  <c r="D35" i="152"/>
  <c r="C35" i="152"/>
  <c r="AK34" i="152"/>
  <c r="AJ34" i="152"/>
  <c r="AI34" i="152"/>
  <c r="AF34" i="152"/>
  <c r="AB34" i="152"/>
  <c r="AA34" i="152"/>
  <c r="Z34" i="152"/>
  <c r="AC34" i="152" s="1"/>
  <c r="V34" i="152"/>
  <c r="U34" i="152"/>
  <c r="T34" i="152"/>
  <c r="Q34" i="152"/>
  <c r="N34" i="152"/>
  <c r="K34" i="152"/>
  <c r="H34" i="152"/>
  <c r="E34" i="152"/>
  <c r="AK33" i="152"/>
  <c r="AJ33" i="152"/>
  <c r="AI33" i="152"/>
  <c r="AF33" i="152"/>
  <c r="AB33" i="152"/>
  <c r="AA33" i="152"/>
  <c r="Z33" i="152"/>
  <c r="AC33" i="152" s="1"/>
  <c r="V33" i="152"/>
  <c r="U33" i="152"/>
  <c r="AM33" i="152" s="1"/>
  <c r="T33" i="152"/>
  <c r="Q33" i="152"/>
  <c r="N33" i="152"/>
  <c r="K33" i="152"/>
  <c r="H33" i="152"/>
  <c r="E33" i="152"/>
  <c r="AK32" i="152"/>
  <c r="AJ32" i="152"/>
  <c r="AM32" i="152" s="1"/>
  <c r="AI32" i="152"/>
  <c r="AF32" i="152"/>
  <c r="AB32" i="152"/>
  <c r="AA32" i="152"/>
  <c r="Z32" i="152"/>
  <c r="AC32" i="152" s="1"/>
  <c r="V32" i="152"/>
  <c r="U32" i="152"/>
  <c r="T32" i="152"/>
  <c r="Q32" i="152"/>
  <c r="N32" i="152"/>
  <c r="K32" i="152"/>
  <c r="H32" i="152"/>
  <c r="E32" i="152"/>
  <c r="AK31" i="152"/>
  <c r="AJ31" i="152"/>
  <c r="AI31" i="152"/>
  <c r="AF31" i="152"/>
  <c r="AL31" i="152" s="1"/>
  <c r="AB31" i="152"/>
  <c r="AA31" i="152"/>
  <c r="Z31" i="152"/>
  <c r="AC31" i="152" s="1"/>
  <c r="V31" i="152"/>
  <c r="U31" i="152"/>
  <c r="T31" i="152"/>
  <c r="Q31" i="152"/>
  <c r="N31" i="152"/>
  <c r="K31" i="152"/>
  <c r="H31" i="152"/>
  <c r="E31" i="152"/>
  <c r="AK30" i="152"/>
  <c r="AJ30" i="152"/>
  <c r="AI30" i="152"/>
  <c r="AF30" i="152"/>
  <c r="AB30" i="152"/>
  <c r="AA30" i="152"/>
  <c r="Z30" i="152"/>
  <c r="AC30" i="152" s="1"/>
  <c r="V30" i="152"/>
  <c r="U30" i="152"/>
  <c r="T30" i="152"/>
  <c r="Q30" i="152"/>
  <c r="N30" i="152"/>
  <c r="K30" i="152"/>
  <c r="H30" i="152"/>
  <c r="E30" i="152"/>
  <c r="AK29" i="152"/>
  <c r="AJ29" i="152"/>
  <c r="AI29" i="152"/>
  <c r="AF29" i="152"/>
  <c r="AB29" i="152"/>
  <c r="AA29" i="152"/>
  <c r="Z29" i="152"/>
  <c r="AC29" i="152" s="1"/>
  <c r="V29" i="152"/>
  <c r="U29" i="152"/>
  <c r="T29" i="152"/>
  <c r="Q29" i="152"/>
  <c r="N29" i="152"/>
  <c r="K29" i="152"/>
  <c r="H29" i="152"/>
  <c r="E29" i="152"/>
  <c r="AH28" i="152"/>
  <c r="AG28" i="152"/>
  <c r="AE28" i="152"/>
  <c r="AD28" i="152"/>
  <c r="Y28" i="152"/>
  <c r="X28" i="152"/>
  <c r="AA28" i="152" s="1"/>
  <c r="S28" i="152"/>
  <c r="R28" i="152"/>
  <c r="P28" i="152"/>
  <c r="O28" i="152"/>
  <c r="M28" i="152"/>
  <c r="L28" i="152"/>
  <c r="J28" i="152"/>
  <c r="I28" i="152"/>
  <c r="G28" i="152"/>
  <c r="F28" i="152"/>
  <c r="D28" i="152"/>
  <c r="C28" i="152"/>
  <c r="AK27" i="152"/>
  <c r="AJ27" i="152"/>
  <c r="AI27" i="152"/>
  <c r="AF27" i="152"/>
  <c r="AB27" i="152"/>
  <c r="AA27" i="152"/>
  <c r="Z27" i="152"/>
  <c r="AC27" i="152" s="1"/>
  <c r="V27" i="152"/>
  <c r="U27" i="152"/>
  <c r="T27" i="152"/>
  <c r="Q27" i="152"/>
  <c r="N27" i="152"/>
  <c r="K27" i="152"/>
  <c r="H27" i="152"/>
  <c r="E27" i="152"/>
  <c r="AK26" i="152"/>
  <c r="AJ26" i="152"/>
  <c r="AI26" i="152"/>
  <c r="AF26" i="152"/>
  <c r="AB26" i="152"/>
  <c r="AA26" i="152"/>
  <c r="Z26" i="152"/>
  <c r="AC26" i="152" s="1"/>
  <c r="V26" i="152"/>
  <c r="U26" i="152"/>
  <c r="T26" i="152"/>
  <c r="Q26" i="152"/>
  <c r="N26" i="152"/>
  <c r="K26" i="152"/>
  <c r="H26" i="152"/>
  <c r="E26" i="152"/>
  <c r="AK25" i="152"/>
  <c r="AJ25" i="152"/>
  <c r="AI25" i="152"/>
  <c r="AF25" i="152"/>
  <c r="AL25" i="152" s="1"/>
  <c r="AB25" i="152"/>
  <c r="AA25" i="152"/>
  <c r="Z25" i="152"/>
  <c r="AC25" i="152" s="1"/>
  <c r="V25" i="152"/>
  <c r="U25" i="152"/>
  <c r="T25" i="152"/>
  <c r="Q25" i="152"/>
  <c r="N25" i="152"/>
  <c r="K25" i="152"/>
  <c r="H25" i="152"/>
  <c r="E25" i="152"/>
  <c r="AK24" i="152"/>
  <c r="AJ24" i="152"/>
  <c r="AI24" i="152"/>
  <c r="AF24" i="152"/>
  <c r="AB24" i="152"/>
  <c r="AA24" i="152"/>
  <c r="Z24" i="152"/>
  <c r="AC24" i="152" s="1"/>
  <c r="V24" i="152"/>
  <c r="U24" i="152"/>
  <c r="T24" i="152"/>
  <c r="Q24" i="152"/>
  <c r="N24" i="152"/>
  <c r="K24" i="152"/>
  <c r="H24" i="152"/>
  <c r="E24" i="152"/>
  <c r="AH23" i="152"/>
  <c r="AG23" i="152"/>
  <c r="AE23" i="152"/>
  <c r="AD23" i="152"/>
  <c r="Y23" i="152"/>
  <c r="AB23" i="152" s="1"/>
  <c r="X23" i="152"/>
  <c r="AA23" i="152" s="1"/>
  <c r="S23" i="152"/>
  <c r="R23" i="152"/>
  <c r="P23" i="152"/>
  <c r="O23" i="152"/>
  <c r="M23" i="152"/>
  <c r="L23" i="152"/>
  <c r="J23" i="152"/>
  <c r="I23" i="152"/>
  <c r="G23" i="152"/>
  <c r="F23" i="152"/>
  <c r="D23" i="152"/>
  <c r="C23" i="152"/>
  <c r="AK22" i="152"/>
  <c r="AJ22" i="152"/>
  <c r="AI22" i="152"/>
  <c r="AF22" i="152"/>
  <c r="AB22" i="152"/>
  <c r="AA22" i="152"/>
  <c r="Z22" i="152"/>
  <c r="AC22" i="152" s="1"/>
  <c r="V22" i="152"/>
  <c r="U22" i="152"/>
  <c r="T22" i="152"/>
  <c r="Q22" i="152"/>
  <c r="N22" i="152"/>
  <c r="K22" i="152"/>
  <c r="H22" i="152"/>
  <c r="E22" i="152"/>
  <c r="AK21" i="152"/>
  <c r="AJ21" i="152"/>
  <c r="AI21" i="152"/>
  <c r="AF21" i="152"/>
  <c r="AB21" i="152"/>
  <c r="AA21" i="152"/>
  <c r="Z21" i="152"/>
  <c r="AC21" i="152" s="1"/>
  <c r="V21" i="152"/>
  <c r="U21" i="152"/>
  <c r="T21" i="152"/>
  <c r="Q21" i="152"/>
  <c r="N21" i="152"/>
  <c r="K21" i="152"/>
  <c r="H21" i="152"/>
  <c r="E21" i="152"/>
  <c r="AK20" i="152"/>
  <c r="AJ20" i="152"/>
  <c r="AI20" i="152"/>
  <c r="AF20" i="152"/>
  <c r="AB20" i="152"/>
  <c r="AA20" i="152"/>
  <c r="Z20" i="152"/>
  <c r="AC20" i="152" s="1"/>
  <c r="V20" i="152"/>
  <c r="U20" i="152"/>
  <c r="T20" i="152"/>
  <c r="Q20" i="152"/>
  <c r="N20" i="152"/>
  <c r="K20" i="152"/>
  <c r="H20" i="152"/>
  <c r="E20" i="152"/>
  <c r="AK19" i="152"/>
  <c r="AJ19" i="152"/>
  <c r="AI19" i="152"/>
  <c r="AF19" i="152"/>
  <c r="AB19" i="152"/>
  <c r="AA19" i="152"/>
  <c r="Z19" i="152"/>
  <c r="AC19" i="152" s="1"/>
  <c r="V19" i="152"/>
  <c r="U19" i="152"/>
  <c r="T19" i="152"/>
  <c r="Q19" i="152"/>
  <c r="N19" i="152"/>
  <c r="K19" i="152"/>
  <c r="H19" i="152"/>
  <c r="E19" i="152"/>
  <c r="AK18" i="152"/>
  <c r="AJ18" i="152"/>
  <c r="AI18" i="152"/>
  <c r="AF18" i="152"/>
  <c r="AB18" i="152"/>
  <c r="AA18" i="152"/>
  <c r="Z18" i="152"/>
  <c r="AC18" i="152" s="1"/>
  <c r="V18" i="152"/>
  <c r="U18" i="152"/>
  <c r="T18" i="152"/>
  <c r="Q18" i="152"/>
  <c r="N18" i="152"/>
  <c r="K18" i="152"/>
  <c r="H18" i="152"/>
  <c r="E18" i="152"/>
  <c r="AH17" i="152"/>
  <c r="AG17" i="152"/>
  <c r="AE17" i="152"/>
  <c r="AD17" i="152"/>
  <c r="Y17" i="152"/>
  <c r="AB17" i="152" s="1"/>
  <c r="X17" i="152"/>
  <c r="AA17" i="152" s="1"/>
  <c r="S17" i="152"/>
  <c r="R17" i="152"/>
  <c r="P17" i="152"/>
  <c r="O17" i="152"/>
  <c r="M17" i="152"/>
  <c r="L17" i="152"/>
  <c r="J17" i="152"/>
  <c r="I17" i="152"/>
  <c r="G17" i="152"/>
  <c r="F17" i="152"/>
  <c r="D17" i="152"/>
  <c r="C17" i="152"/>
  <c r="AK16" i="152"/>
  <c r="AJ16" i="152"/>
  <c r="AI16" i="152"/>
  <c r="AF16" i="152"/>
  <c r="AB16" i="152"/>
  <c r="AA16" i="152"/>
  <c r="Z16" i="152"/>
  <c r="AC16" i="152" s="1"/>
  <c r="V16" i="152"/>
  <c r="U16" i="152"/>
  <c r="T16" i="152"/>
  <c r="Q16" i="152"/>
  <c r="N16" i="152"/>
  <c r="K16" i="152"/>
  <c r="H16" i="152"/>
  <c r="E16" i="152"/>
  <c r="AK15" i="152"/>
  <c r="AJ15" i="152"/>
  <c r="AI15" i="152"/>
  <c r="AF15" i="152"/>
  <c r="AB15" i="152"/>
  <c r="AA15" i="152"/>
  <c r="Z15" i="152"/>
  <c r="AC15" i="152" s="1"/>
  <c r="V15" i="152"/>
  <c r="U15" i="152"/>
  <c r="T15" i="152"/>
  <c r="Q15" i="152"/>
  <c r="N15" i="152"/>
  <c r="K15" i="152"/>
  <c r="H15" i="152"/>
  <c r="E15" i="152"/>
  <c r="AK14" i="152"/>
  <c r="AJ14" i="152"/>
  <c r="AI14" i="152"/>
  <c r="AF14" i="152"/>
  <c r="AB14" i="152"/>
  <c r="AA14" i="152"/>
  <c r="Z14" i="152"/>
  <c r="AC14" i="152" s="1"/>
  <c r="V14" i="152"/>
  <c r="U14" i="152"/>
  <c r="T14" i="152"/>
  <c r="Q14" i="152"/>
  <c r="N14" i="152"/>
  <c r="K14" i="152"/>
  <c r="H14" i="152"/>
  <c r="E14" i="152"/>
  <c r="AK13" i="152"/>
  <c r="AJ13" i="152"/>
  <c r="AI13" i="152"/>
  <c r="AF13" i="152"/>
  <c r="AB13" i="152"/>
  <c r="AA13" i="152"/>
  <c r="Z13" i="152"/>
  <c r="AC13" i="152" s="1"/>
  <c r="V13" i="152"/>
  <c r="U13" i="152"/>
  <c r="T13" i="152"/>
  <c r="Q13" i="152"/>
  <c r="N13" i="152"/>
  <c r="K13" i="152"/>
  <c r="H13" i="152"/>
  <c r="E13" i="152"/>
  <c r="AK12" i="152"/>
  <c r="AJ12" i="152"/>
  <c r="AI12" i="152"/>
  <c r="AF12" i="152"/>
  <c r="AB12" i="152"/>
  <c r="AA12" i="152"/>
  <c r="Z12" i="152"/>
  <c r="AC12" i="152" s="1"/>
  <c r="V12" i="152"/>
  <c r="U12" i="152"/>
  <c r="T12" i="152"/>
  <c r="Q12" i="152"/>
  <c r="N12" i="152"/>
  <c r="K12" i="152"/>
  <c r="H12" i="152"/>
  <c r="E12" i="152"/>
  <c r="AH11" i="152"/>
  <c r="AG11" i="152"/>
  <c r="AE11" i="152"/>
  <c r="AD11" i="152"/>
  <c r="Y11" i="152"/>
  <c r="X11" i="152"/>
  <c r="AA11" i="152" s="1"/>
  <c r="S11" i="152"/>
  <c r="R11" i="152"/>
  <c r="P11" i="152"/>
  <c r="O11" i="152"/>
  <c r="M11" i="152"/>
  <c r="L11" i="152"/>
  <c r="J11" i="152"/>
  <c r="I11" i="152"/>
  <c r="G11" i="152"/>
  <c r="F11" i="152"/>
  <c r="D11" i="152"/>
  <c r="C11" i="152"/>
  <c r="AL7" i="152"/>
  <c r="AJ7" i="152"/>
  <c r="AC7" i="152"/>
  <c r="AA7" i="152"/>
  <c r="U7" i="152"/>
  <c r="AF88" i="11"/>
  <c r="AF90" i="12"/>
  <c r="AF89" i="12"/>
  <c r="AF88" i="12"/>
  <c r="AF87" i="12"/>
  <c r="AF88" i="14"/>
  <c r="AF87" i="14"/>
  <c r="AH82" i="14"/>
  <c r="AG82" i="14"/>
  <c r="AE82" i="14"/>
  <c r="AD82" i="14"/>
  <c r="AF80" i="14"/>
  <c r="AF79" i="14"/>
  <c r="AH78" i="14"/>
  <c r="AG78" i="14"/>
  <c r="AE78" i="14"/>
  <c r="AD78" i="14"/>
  <c r="AF77" i="14"/>
  <c r="AF76" i="14"/>
  <c r="AF75" i="14"/>
  <c r="AF74" i="14"/>
  <c r="AF73" i="14"/>
  <c r="AF71" i="14"/>
  <c r="AF70" i="14"/>
  <c r="AH69" i="14"/>
  <c r="AG69" i="14"/>
  <c r="AE69" i="14"/>
  <c r="AD69" i="14"/>
  <c r="AF68" i="14"/>
  <c r="AF67" i="14"/>
  <c r="AH66" i="14"/>
  <c r="AG66" i="14"/>
  <c r="AE66" i="14"/>
  <c r="AD66" i="14"/>
  <c r="AF62" i="14"/>
  <c r="AF61" i="14"/>
  <c r="AH60" i="14"/>
  <c r="AG60" i="14"/>
  <c r="AE60" i="14"/>
  <c r="AD60" i="14"/>
  <c r="AF57" i="14"/>
  <c r="AF56" i="14"/>
  <c r="AF55" i="14"/>
  <c r="AF54" i="14"/>
  <c r="AF53" i="14"/>
  <c r="AF52" i="14"/>
  <c r="AF51" i="14"/>
  <c r="AF50" i="14"/>
  <c r="AF49" i="14"/>
  <c r="T110" i="15"/>
  <c r="Q110" i="15"/>
  <c r="N110" i="15"/>
  <c r="K110" i="15"/>
  <c r="T109" i="15"/>
  <c r="Q109" i="15"/>
  <c r="N109" i="15"/>
  <c r="K109" i="15"/>
  <c r="T108" i="15"/>
  <c r="Q108" i="15"/>
  <c r="N108" i="15"/>
  <c r="K108" i="15"/>
  <c r="T107" i="15"/>
  <c r="Q107" i="15"/>
  <c r="N107" i="15"/>
  <c r="K107" i="15"/>
  <c r="T106" i="15"/>
  <c r="Q106" i="15"/>
  <c r="N106" i="15"/>
  <c r="K106" i="15"/>
  <c r="T105" i="15"/>
  <c r="Q105" i="15"/>
  <c r="N105" i="15"/>
  <c r="K105" i="15"/>
  <c r="T104" i="15"/>
  <c r="Q104" i="15"/>
  <c r="N104" i="15"/>
  <c r="K104" i="15"/>
  <c r="T103" i="15"/>
  <c r="Q103" i="15"/>
  <c r="N103" i="15"/>
  <c r="K103" i="15"/>
  <c r="S102" i="15"/>
  <c r="R102" i="15"/>
  <c r="P102" i="15"/>
  <c r="O102" i="15"/>
  <c r="M102" i="15"/>
  <c r="L102" i="15"/>
  <c r="J102" i="15"/>
  <c r="I102" i="15"/>
  <c r="G102" i="15"/>
  <c r="F102" i="15"/>
  <c r="D102" i="15"/>
  <c r="C102" i="15"/>
  <c r="T101" i="15"/>
  <c r="Q101" i="15"/>
  <c r="N101" i="15"/>
  <c r="K101" i="15"/>
  <c r="H101" i="15"/>
  <c r="E101" i="15"/>
  <c r="T100" i="15"/>
  <c r="Q100" i="15"/>
  <c r="N100" i="15"/>
  <c r="K100" i="15"/>
  <c r="H100" i="15"/>
  <c r="E100" i="15"/>
  <c r="T99" i="15"/>
  <c r="Q99" i="15"/>
  <c r="N99" i="15"/>
  <c r="K99" i="15"/>
  <c r="H99" i="15"/>
  <c r="E99" i="15"/>
  <c r="T98" i="15"/>
  <c r="Q98" i="15"/>
  <c r="N98" i="15"/>
  <c r="K98" i="15"/>
  <c r="H98" i="15"/>
  <c r="E98" i="15"/>
  <c r="S97" i="15"/>
  <c r="R97" i="15"/>
  <c r="P97" i="15"/>
  <c r="O97" i="15"/>
  <c r="M97" i="15"/>
  <c r="L97" i="15"/>
  <c r="J97" i="15"/>
  <c r="I97" i="15"/>
  <c r="G97" i="15"/>
  <c r="F97" i="15"/>
  <c r="D97" i="15"/>
  <c r="C97" i="15"/>
  <c r="T96" i="15"/>
  <c r="Q96" i="15"/>
  <c r="N96" i="15"/>
  <c r="K96" i="15"/>
  <c r="H96" i="15"/>
  <c r="E96" i="15"/>
  <c r="T110" i="16"/>
  <c r="Q110" i="16"/>
  <c r="N110" i="16"/>
  <c r="K110" i="16"/>
  <c r="E110" i="16"/>
  <c r="T109" i="16"/>
  <c r="Q109" i="16"/>
  <c r="N109" i="16"/>
  <c r="K109" i="16"/>
  <c r="E109" i="16"/>
  <c r="T108" i="16"/>
  <c r="Q108" i="16"/>
  <c r="N108" i="16"/>
  <c r="K108" i="16"/>
  <c r="E108" i="16"/>
  <c r="T107" i="16"/>
  <c r="Q107" i="16"/>
  <c r="N107" i="16"/>
  <c r="K107" i="16"/>
  <c r="E107" i="16"/>
  <c r="T106" i="16"/>
  <c r="Q106" i="16"/>
  <c r="N106" i="16"/>
  <c r="K106" i="16"/>
  <c r="E106" i="16"/>
  <c r="T105" i="16"/>
  <c r="Q105" i="16"/>
  <c r="N105" i="16"/>
  <c r="K105" i="16"/>
  <c r="H105" i="16"/>
  <c r="E105" i="16"/>
  <c r="T104" i="16"/>
  <c r="Q104" i="16"/>
  <c r="N104" i="16"/>
  <c r="K104" i="16"/>
  <c r="H104" i="16"/>
  <c r="E104" i="16"/>
  <c r="T103" i="16"/>
  <c r="Q103" i="16"/>
  <c r="N103" i="16"/>
  <c r="K103" i="16"/>
  <c r="H103" i="16"/>
  <c r="E103" i="16"/>
  <c r="S102" i="16"/>
  <c r="R102" i="16"/>
  <c r="P102" i="16"/>
  <c r="O102" i="16"/>
  <c r="M102" i="16"/>
  <c r="L102" i="16"/>
  <c r="J102" i="16"/>
  <c r="I102" i="16"/>
  <c r="I101" i="16" s="1"/>
  <c r="G102" i="16"/>
  <c r="F102" i="16"/>
  <c r="D102" i="16"/>
  <c r="C102" i="16"/>
  <c r="T101" i="16"/>
  <c r="Q101" i="16"/>
  <c r="N101" i="16"/>
  <c r="E101" i="16"/>
  <c r="T100" i="16"/>
  <c r="Q100" i="16"/>
  <c r="N100" i="16"/>
  <c r="E100" i="16"/>
  <c r="T99" i="16"/>
  <c r="Q99" i="16"/>
  <c r="N99" i="16"/>
  <c r="E99" i="16"/>
  <c r="T98" i="16"/>
  <c r="Q98" i="16"/>
  <c r="N98" i="16"/>
  <c r="E98" i="16"/>
  <c r="S97" i="16"/>
  <c r="R97" i="16"/>
  <c r="P97" i="16"/>
  <c r="O97" i="16"/>
  <c r="M97" i="16"/>
  <c r="L97" i="16"/>
  <c r="J97" i="16"/>
  <c r="G97" i="16"/>
  <c r="F97" i="16"/>
  <c r="D97" i="16"/>
  <c r="C97" i="16"/>
  <c r="S102" i="2"/>
  <c r="T102" i="2" s="1"/>
  <c r="R102" i="2"/>
  <c r="P102" i="2"/>
  <c r="O102" i="2"/>
  <c r="M102" i="2"/>
  <c r="L102" i="2"/>
  <c r="J102" i="2"/>
  <c r="I102" i="2"/>
  <c r="G102" i="2"/>
  <c r="F102" i="2"/>
  <c r="D102" i="2"/>
  <c r="C102" i="2"/>
  <c r="S97" i="2"/>
  <c r="T97" i="2" s="1"/>
  <c r="R97" i="2"/>
  <c r="P97" i="2"/>
  <c r="Q97" i="2" s="1"/>
  <c r="O97" i="2"/>
  <c r="M97" i="2"/>
  <c r="L97" i="2"/>
  <c r="J97" i="2"/>
  <c r="I97" i="2"/>
  <c r="G97" i="2"/>
  <c r="H97" i="2" s="1"/>
  <c r="F97" i="2"/>
  <c r="D97" i="2"/>
  <c r="C97" i="2"/>
  <c r="S102" i="1"/>
  <c r="R102" i="1"/>
  <c r="P102" i="1"/>
  <c r="O102" i="1"/>
  <c r="M102" i="1"/>
  <c r="L102" i="1"/>
  <c r="J102" i="1"/>
  <c r="I102" i="1"/>
  <c r="G102" i="1"/>
  <c r="F102" i="1"/>
  <c r="D102" i="1"/>
  <c r="C102" i="1"/>
  <c r="S97" i="1"/>
  <c r="R97" i="1"/>
  <c r="P97" i="1"/>
  <c r="O97" i="1"/>
  <c r="M97" i="1"/>
  <c r="L97" i="1"/>
  <c r="J97" i="1"/>
  <c r="K97" i="1" s="1"/>
  <c r="I97" i="1"/>
  <c r="G97" i="1"/>
  <c r="F97" i="1"/>
  <c r="D97" i="1"/>
  <c r="C97" i="1"/>
  <c r="K97" i="2" l="1"/>
  <c r="AN21" i="152"/>
  <c r="T39" i="152"/>
  <c r="N102" i="1"/>
  <c r="AL47" i="152"/>
  <c r="K102" i="2"/>
  <c r="Q102" i="2"/>
  <c r="H102" i="2"/>
  <c r="E97" i="1"/>
  <c r="Q102" i="1"/>
  <c r="E97" i="2"/>
  <c r="N97" i="2"/>
  <c r="AJ75" i="152"/>
  <c r="AL89" i="152"/>
  <c r="W24" i="152"/>
  <c r="AL40" i="152"/>
  <c r="Z88" i="152"/>
  <c r="AC88" i="152" s="1"/>
  <c r="AI94" i="152"/>
  <c r="E102" i="2"/>
  <c r="AJ88" i="152"/>
  <c r="E102" i="1"/>
  <c r="AL30" i="152"/>
  <c r="N102" i="2"/>
  <c r="H97" i="1"/>
  <c r="K102" i="1"/>
  <c r="N97" i="1"/>
  <c r="AL19" i="152"/>
  <c r="AL71" i="152"/>
  <c r="AL90" i="152"/>
  <c r="T97" i="1"/>
  <c r="Q97" i="1"/>
  <c r="H102" i="1"/>
  <c r="T102" i="1"/>
  <c r="AN106" i="152"/>
  <c r="AM49" i="152"/>
  <c r="N79" i="152"/>
  <c r="AK94" i="152"/>
  <c r="E75" i="152"/>
  <c r="AM24" i="152"/>
  <c r="K23" i="152"/>
  <c r="AJ48" i="152"/>
  <c r="AL52" i="152"/>
  <c r="AL56" i="152"/>
  <c r="N66" i="152"/>
  <c r="AL91" i="152"/>
  <c r="H35" i="152"/>
  <c r="AI11" i="152"/>
  <c r="AM60" i="152"/>
  <c r="AJ66" i="152"/>
  <c r="AM93" i="152"/>
  <c r="AL32" i="152"/>
  <c r="AM96" i="152"/>
  <c r="AM106" i="152"/>
  <c r="AF66" i="14"/>
  <c r="E28" i="152"/>
  <c r="AF28" i="152"/>
  <c r="AL28" i="152" s="1"/>
  <c r="U88" i="152"/>
  <c r="V58" i="152"/>
  <c r="K44" i="152"/>
  <c r="AL46" i="152"/>
  <c r="U58" i="152"/>
  <c r="AM16" i="152"/>
  <c r="AI28" i="152"/>
  <c r="AL36" i="152"/>
  <c r="AL59" i="152"/>
  <c r="W73" i="152"/>
  <c r="AI99" i="152"/>
  <c r="N102" i="15"/>
  <c r="AL16" i="152"/>
  <c r="AF58" i="152"/>
  <c r="E66" i="152"/>
  <c r="AF75" i="152"/>
  <c r="AM26" i="152"/>
  <c r="AL53" i="152"/>
  <c r="AL64" i="152"/>
  <c r="V88" i="152"/>
  <c r="AM25" i="152"/>
  <c r="AI17" i="152"/>
  <c r="AI58" i="152"/>
  <c r="AK75" i="152"/>
  <c r="AL80" i="152"/>
  <c r="AL84" i="152"/>
  <c r="AM87" i="152"/>
  <c r="AN92" i="152"/>
  <c r="AL96" i="152"/>
  <c r="AO96" i="152" s="1"/>
  <c r="AL98" i="152"/>
  <c r="AO98" i="152" s="1"/>
  <c r="AL102" i="152"/>
  <c r="AO102" i="152" s="1"/>
  <c r="AL106" i="152"/>
  <c r="AO106" i="152" s="1"/>
  <c r="Z35" i="152"/>
  <c r="AC35" i="152" s="1"/>
  <c r="AN26" i="152"/>
  <c r="AL15" i="152"/>
  <c r="AL20" i="152"/>
  <c r="AK39" i="152"/>
  <c r="AL43" i="152"/>
  <c r="AN77" i="152"/>
  <c r="K102" i="16"/>
  <c r="AL29" i="152"/>
  <c r="E35" i="152"/>
  <c r="AL73" i="152"/>
  <c r="W12" i="152"/>
  <c r="AJ63" i="152"/>
  <c r="AM68" i="152"/>
  <c r="AM86" i="152"/>
  <c r="AN91" i="152"/>
  <c r="H97" i="15"/>
  <c r="W16" i="152"/>
  <c r="E39" i="152"/>
  <c r="AN86" i="152"/>
  <c r="Z17" i="152"/>
  <c r="AC17" i="152" s="1"/>
  <c r="K97" i="15"/>
  <c r="AM22" i="152"/>
  <c r="W74" i="152"/>
  <c r="AL77" i="152"/>
  <c r="AI88" i="152"/>
  <c r="T58" i="152"/>
  <c r="AI66" i="152"/>
  <c r="AL85" i="152"/>
  <c r="K35" i="152"/>
  <c r="AL51" i="152"/>
  <c r="AL67" i="152"/>
  <c r="AL72" i="152"/>
  <c r="E102" i="15"/>
  <c r="H102" i="16"/>
  <c r="N35" i="152"/>
  <c r="H39" i="152"/>
  <c r="H44" i="152"/>
  <c r="AL55" i="152"/>
  <c r="K58" i="152"/>
  <c r="AM59" i="152"/>
  <c r="AK63" i="152"/>
  <c r="AN73" i="152"/>
  <c r="AL97" i="152"/>
  <c r="AO97" i="152" s="1"/>
  <c r="AF99" i="152"/>
  <c r="AL99" i="152" s="1"/>
  <c r="AL101" i="152"/>
  <c r="AO101" i="152" s="1"/>
  <c r="AL103" i="152"/>
  <c r="AO103" i="152" s="1"/>
  <c r="AL105" i="152"/>
  <c r="AO105" i="152" s="1"/>
  <c r="AN36" i="152"/>
  <c r="AM50" i="152"/>
  <c r="AM54" i="152"/>
  <c r="E97" i="15"/>
  <c r="V48" i="152"/>
  <c r="W72" i="152"/>
  <c r="AO72" i="152" s="1"/>
  <c r="E11" i="152"/>
  <c r="H48" i="152"/>
  <c r="AL60" i="152"/>
  <c r="AI63" i="152"/>
  <c r="AL63" i="152" s="1"/>
  <c r="Q79" i="152"/>
  <c r="N97" i="15"/>
  <c r="H28" i="152"/>
  <c r="T35" i="152"/>
  <c r="N17" i="152"/>
  <c r="Q23" i="152"/>
  <c r="I10" i="152"/>
  <c r="I9" i="152" s="1"/>
  <c r="I8" i="152" s="1"/>
  <c r="AN31" i="152"/>
  <c r="K48" i="152"/>
  <c r="AM57" i="152"/>
  <c r="E63" i="152"/>
  <c r="AN96" i="152"/>
  <c r="W38" i="152"/>
  <c r="AM72" i="152"/>
  <c r="K11" i="152"/>
  <c r="AB35" i="152"/>
  <c r="W37" i="152"/>
  <c r="H63" i="152"/>
  <c r="AN72" i="152"/>
  <c r="AN87" i="152"/>
  <c r="Q17" i="152"/>
  <c r="AL24" i="152"/>
  <c r="AL34" i="152"/>
  <c r="AJ35" i="152"/>
  <c r="T44" i="152"/>
  <c r="Z66" i="152"/>
  <c r="AC66" i="152" s="1"/>
  <c r="H75" i="152"/>
  <c r="AJ79" i="152"/>
  <c r="AL87" i="152"/>
  <c r="AL93" i="152"/>
  <c r="T94" i="152"/>
  <c r="W94" i="152" s="1"/>
  <c r="T17" i="152"/>
  <c r="Z23" i="152"/>
  <c r="AC23" i="152" s="1"/>
  <c r="Q28" i="152"/>
  <c r="AL18" i="152"/>
  <c r="AM27" i="152"/>
  <c r="T28" i="152"/>
  <c r="AL57" i="152"/>
  <c r="AK58" i="152"/>
  <c r="W81" i="152"/>
  <c r="AK88" i="152"/>
  <c r="K102" i="15"/>
  <c r="AM34" i="152"/>
  <c r="Z44" i="152"/>
  <c r="AC44" i="152" s="1"/>
  <c r="AM21" i="152"/>
  <c r="AJ23" i="152"/>
  <c r="AL33" i="152"/>
  <c r="AJ39" i="152"/>
  <c r="W80" i="152"/>
  <c r="W84" i="152"/>
  <c r="AL92" i="152"/>
  <c r="AM98" i="152"/>
  <c r="AM100" i="152"/>
  <c r="W51" i="152"/>
  <c r="AO51" i="152" s="1"/>
  <c r="T97" i="16"/>
  <c r="E102" i="16"/>
  <c r="Q102" i="15"/>
  <c r="AM15" i="152"/>
  <c r="W36" i="152"/>
  <c r="AM51" i="152"/>
  <c r="AK66" i="152"/>
  <c r="Q75" i="152"/>
  <c r="AN67" i="152"/>
  <c r="AN16" i="152"/>
  <c r="AN100" i="152"/>
  <c r="Z11" i="152"/>
  <c r="AC11" i="152" s="1"/>
  <c r="AN15" i="152"/>
  <c r="AK23" i="152"/>
  <c r="AI39" i="152"/>
  <c r="AN47" i="152"/>
  <c r="AM55" i="152"/>
  <c r="E79" i="152"/>
  <c r="AM103" i="152"/>
  <c r="AM105" i="152"/>
  <c r="AJ17" i="152"/>
  <c r="V63" i="152"/>
  <c r="AM70" i="152"/>
  <c r="AM90" i="152"/>
  <c r="AN101" i="152"/>
  <c r="AN103" i="152"/>
  <c r="AN105" i="152"/>
  <c r="AN65" i="152"/>
  <c r="AN98" i="152"/>
  <c r="W13" i="152"/>
  <c r="AK17" i="152"/>
  <c r="AL21" i="152"/>
  <c r="AL27" i="152"/>
  <c r="AJ28" i="152"/>
  <c r="W34" i="152"/>
  <c r="AN70" i="152"/>
  <c r="AM76" i="152"/>
  <c r="AF69" i="14"/>
  <c r="H23" i="152"/>
  <c r="AM36" i="152"/>
  <c r="AL37" i="152"/>
  <c r="AL42" i="152"/>
  <c r="W45" i="152"/>
  <c r="K66" i="152"/>
  <c r="AL70" i="152"/>
  <c r="Z75" i="152"/>
  <c r="AC75" i="152" s="1"/>
  <c r="W14" i="152"/>
  <c r="W21" i="152"/>
  <c r="AL26" i="152"/>
  <c r="W40" i="152"/>
  <c r="W71" i="152"/>
  <c r="AL107" i="152"/>
  <c r="AO107" i="152" s="1"/>
  <c r="N97" i="16"/>
  <c r="Q102" i="16"/>
  <c r="Q97" i="16"/>
  <c r="Q58" i="152"/>
  <c r="AF66" i="152"/>
  <c r="AL74" i="152"/>
  <c r="AO74" i="152" s="1"/>
  <c r="AB75" i="152"/>
  <c r="AN97" i="152"/>
  <c r="AM104" i="152"/>
  <c r="T102" i="16"/>
  <c r="T97" i="15"/>
  <c r="J10" i="152"/>
  <c r="J9" i="152" s="1"/>
  <c r="AK11" i="152"/>
  <c r="T23" i="152"/>
  <c r="AK28" i="152"/>
  <c r="AI35" i="152"/>
  <c r="AM38" i="152"/>
  <c r="W43" i="152"/>
  <c r="AO43" i="152" s="1"/>
  <c r="AK48" i="152"/>
  <c r="AN51" i="152"/>
  <c r="W70" i="152"/>
  <c r="W91" i="152"/>
  <c r="AN95" i="152"/>
  <c r="E97" i="16"/>
  <c r="AE10" i="152"/>
  <c r="AE9" i="152" s="1"/>
  <c r="AE8" i="152" s="1"/>
  <c r="AE7" i="152" s="1"/>
  <c r="AJ11" i="152"/>
  <c r="AN33" i="152"/>
  <c r="AI48" i="152"/>
  <c r="AM56" i="152"/>
  <c r="AM64" i="152"/>
  <c r="AL82" i="152"/>
  <c r="AA88" i="152"/>
  <c r="AL95" i="152"/>
  <c r="AO95" i="152" s="1"/>
  <c r="AH10" i="152"/>
  <c r="AH9" i="152" s="1"/>
  <c r="AM40" i="152"/>
  <c r="AN45" i="152"/>
  <c r="U66" i="152"/>
  <c r="W68" i="152"/>
  <c r="AO68" i="152" s="1"/>
  <c r="AM92" i="152"/>
  <c r="AM97" i="152"/>
  <c r="AM101" i="152"/>
  <c r="AL104" i="152"/>
  <c r="AO104" i="152" s="1"/>
  <c r="W27" i="152"/>
  <c r="Q44" i="152"/>
  <c r="E48" i="152"/>
  <c r="W50" i="152"/>
  <c r="AO50" i="152" s="1"/>
  <c r="AL86" i="152"/>
  <c r="AL22" i="152"/>
  <c r="W26" i="152"/>
  <c r="K28" i="152"/>
  <c r="AN32" i="152"/>
  <c r="AN37" i="152"/>
  <c r="AL38" i="152"/>
  <c r="Z39" i="152"/>
  <c r="AC39" i="152" s="1"/>
  <c r="AM43" i="152"/>
  <c r="AN50" i="152"/>
  <c r="AN55" i="152"/>
  <c r="AN60" i="152"/>
  <c r="U63" i="152"/>
  <c r="W67" i="152"/>
  <c r="W76" i="152"/>
  <c r="AN80" i="152"/>
  <c r="AL81" i="152"/>
  <c r="E88" i="152"/>
  <c r="X94" i="152"/>
  <c r="AN104" i="152"/>
  <c r="AM20" i="152"/>
  <c r="AN24" i="152"/>
  <c r="W42" i="152"/>
  <c r="AN43" i="152"/>
  <c r="AM71" i="152"/>
  <c r="W77" i="152"/>
  <c r="AN93" i="152"/>
  <c r="Y94" i="152"/>
  <c r="AB94" i="152" s="1"/>
  <c r="AN20" i="152"/>
  <c r="AN22" i="152"/>
  <c r="V28" i="152"/>
  <c r="AL45" i="152"/>
  <c r="W54" i="152"/>
  <c r="AO54" i="152" s="1"/>
  <c r="AN71" i="152"/>
  <c r="U79" i="152"/>
  <c r="H102" i="15"/>
  <c r="U17" i="152"/>
  <c r="U23" i="152"/>
  <c r="AM23" i="152" s="1"/>
  <c r="AI23" i="152"/>
  <c r="W25" i="152"/>
  <c r="AO25" i="152" s="1"/>
  <c r="U28" i="152"/>
  <c r="AM31" i="152"/>
  <c r="W33" i="152"/>
  <c r="AN59" i="152"/>
  <c r="T88" i="152"/>
  <c r="V94" i="152"/>
  <c r="AM65" i="152"/>
  <c r="V75" i="152"/>
  <c r="K88" i="152"/>
  <c r="AM99" i="152"/>
  <c r="AM12" i="152"/>
  <c r="AL14" i="152"/>
  <c r="AM19" i="152"/>
  <c r="AM42" i="152"/>
  <c r="AB44" i="152"/>
  <c r="N48" i="152"/>
  <c r="AN49" i="152"/>
  <c r="AN56" i="152"/>
  <c r="W83" i="152"/>
  <c r="N88" i="152"/>
  <c r="AN90" i="152"/>
  <c r="U94" i="152"/>
  <c r="Q97" i="15"/>
  <c r="AF60" i="14"/>
  <c r="N11" i="152"/>
  <c r="AN12" i="152"/>
  <c r="K17" i="152"/>
  <c r="AN19" i="152"/>
  <c r="W32" i="152"/>
  <c r="W41" i="152"/>
  <c r="W46" i="152"/>
  <c r="AJ58" i="152"/>
  <c r="N63" i="152"/>
  <c r="V66" i="152"/>
  <c r="AM67" i="152"/>
  <c r="N75" i="152"/>
  <c r="AA79" i="152"/>
  <c r="AM83" i="152"/>
  <c r="Q88" i="152"/>
  <c r="AM107" i="152"/>
  <c r="AM30" i="152"/>
  <c r="AM53" i="152"/>
  <c r="W57" i="152"/>
  <c r="AO57" i="152" s="1"/>
  <c r="AM74" i="152"/>
  <c r="W82" i="152"/>
  <c r="AN83" i="152"/>
  <c r="AN107" i="152"/>
  <c r="AL13" i="152"/>
  <c r="W22" i="152"/>
  <c r="AN27" i="152"/>
  <c r="AN30" i="152"/>
  <c r="AG10" i="152"/>
  <c r="AG9" i="152" s="1"/>
  <c r="AG8" i="152" s="1"/>
  <c r="AM47" i="152"/>
  <c r="AN53" i="152"/>
  <c r="H58" i="152"/>
  <c r="T66" i="152"/>
  <c r="AN74" i="152"/>
  <c r="H97" i="16"/>
  <c r="AF78" i="14"/>
  <c r="AM7" i="152"/>
  <c r="R10" i="152"/>
  <c r="R9" i="152" s="1"/>
  <c r="R8" i="152" s="1"/>
  <c r="U44" i="152"/>
  <c r="AL49" i="152"/>
  <c r="W52" i="152"/>
  <c r="AO52" i="152" s="1"/>
  <c r="Q63" i="152"/>
  <c r="AN89" i="152"/>
  <c r="AN25" i="152"/>
  <c r="AM29" i="152"/>
  <c r="V44" i="152"/>
  <c r="U48" i="152"/>
  <c r="AM52" i="152"/>
  <c r="W56" i="152"/>
  <c r="AN64" i="152"/>
  <c r="AK79" i="152"/>
  <c r="AM82" i="152"/>
  <c r="N102" i="16"/>
  <c r="T102" i="15"/>
  <c r="AL12" i="152"/>
  <c r="AN18" i="152"/>
  <c r="N23" i="152"/>
  <c r="AN29" i="152"/>
  <c r="N39" i="152"/>
  <c r="AN52" i="152"/>
  <c r="AN54" i="152"/>
  <c r="T63" i="152"/>
  <c r="W85" i="152"/>
  <c r="W92" i="152"/>
  <c r="AL100" i="152"/>
  <c r="AO100" i="152" s="1"/>
  <c r="AF82" i="14"/>
  <c r="T11" i="152"/>
  <c r="W18" i="152"/>
  <c r="AF23" i="152"/>
  <c r="E44" i="152"/>
  <c r="O10" i="152"/>
  <c r="O9" i="152" s="1"/>
  <c r="O8" i="152" s="1"/>
  <c r="X10" i="152"/>
  <c r="W15" i="152"/>
  <c r="V23" i="152"/>
  <c r="AN23" i="152" s="1"/>
  <c r="AK44" i="152"/>
  <c r="AI44" i="152"/>
  <c r="AM73" i="152"/>
  <c r="AL76" i="152"/>
  <c r="W86" i="152"/>
  <c r="AK99" i="152"/>
  <c r="AN99" i="152" s="1"/>
  <c r="Z63" i="152"/>
  <c r="AC63" i="152" s="1"/>
  <c r="E23" i="152"/>
  <c r="W93" i="152"/>
  <c r="Q39" i="152"/>
  <c r="Y10" i="152"/>
  <c r="AB11" i="152"/>
  <c r="AM89" i="152"/>
  <c r="N28" i="152"/>
  <c r="L10" i="152"/>
  <c r="L9" i="152" s="1"/>
  <c r="L8" i="152" s="1"/>
  <c r="AL41" i="152"/>
  <c r="H66" i="152"/>
  <c r="AL83" i="152"/>
  <c r="AF11" i="152"/>
  <c r="AL11" i="152" s="1"/>
  <c r="V35" i="152"/>
  <c r="N44" i="152"/>
  <c r="AI75" i="152"/>
  <c r="AM81" i="152"/>
  <c r="AM18" i="152"/>
  <c r="Q35" i="152"/>
  <c r="K63" i="152"/>
  <c r="U11" i="152"/>
  <c r="W20" i="152"/>
  <c r="AF39" i="152"/>
  <c r="N58" i="152"/>
  <c r="K75" i="152"/>
  <c r="H11" i="152"/>
  <c r="V39" i="152"/>
  <c r="H17" i="152"/>
  <c r="T75" i="152"/>
  <c r="AD10" i="152"/>
  <c r="V17" i="152"/>
  <c r="AN17" i="152" s="1"/>
  <c r="AN13" i="152"/>
  <c r="AM91" i="152"/>
  <c r="H88" i="152"/>
  <c r="W89" i="152"/>
  <c r="AN68" i="152"/>
  <c r="T79" i="152"/>
  <c r="W90" i="152"/>
  <c r="F10" i="152"/>
  <c r="F9" i="152" s="1"/>
  <c r="F8" i="152" s="1"/>
  <c r="C10" i="152"/>
  <c r="W19" i="152"/>
  <c r="AO19" i="152" s="1"/>
  <c r="K39" i="152"/>
  <c r="W47" i="152"/>
  <c r="AO47" i="152" s="1"/>
  <c r="W49" i="152"/>
  <c r="AN57" i="152"/>
  <c r="AN84" i="152"/>
  <c r="G10" i="152"/>
  <c r="W87" i="152"/>
  <c r="AN82" i="152"/>
  <c r="W29" i="152"/>
  <c r="W30" i="152"/>
  <c r="AO30" i="152" s="1"/>
  <c r="W31" i="152"/>
  <c r="AO31" i="152" s="1"/>
  <c r="AJ44" i="152"/>
  <c r="Z48" i="152"/>
  <c r="AC48" i="152" s="1"/>
  <c r="AF94" i="152"/>
  <c r="V11" i="152"/>
  <c r="U35" i="152"/>
  <c r="AM37" i="152"/>
  <c r="AN38" i="152"/>
  <c r="W59" i="152"/>
  <c r="W60" i="152"/>
  <c r="AM80" i="152"/>
  <c r="AN81" i="152"/>
  <c r="M10" i="152"/>
  <c r="E17" i="152"/>
  <c r="AF44" i="152"/>
  <c r="AF35" i="152"/>
  <c r="AF48" i="152"/>
  <c r="Q66" i="152"/>
  <c r="H79" i="152"/>
  <c r="AF79" i="152"/>
  <c r="AN34" i="152"/>
  <c r="AN42" i="152"/>
  <c r="AB58" i="152"/>
  <c r="Z58" i="152"/>
  <c r="AC58" i="152" s="1"/>
  <c r="AF88" i="152"/>
  <c r="AF17" i="152"/>
  <c r="AM41" i="152"/>
  <c r="W55" i="152"/>
  <c r="U75" i="152"/>
  <c r="AM77" i="152"/>
  <c r="K79" i="152"/>
  <c r="AI79" i="152"/>
  <c r="AN14" i="152"/>
  <c r="AN46" i="152"/>
  <c r="AN85" i="152"/>
  <c r="AN41" i="152"/>
  <c r="W53" i="152"/>
  <c r="AO53" i="152" s="1"/>
  <c r="AN76" i="152"/>
  <c r="AM95" i="152"/>
  <c r="AN40" i="152"/>
  <c r="Q48" i="152"/>
  <c r="W65" i="152"/>
  <c r="AO65" i="152" s="1"/>
  <c r="AM102" i="152"/>
  <c r="AB28" i="152"/>
  <c r="Z28" i="152"/>
  <c r="AC28" i="152" s="1"/>
  <c r="AM14" i="152"/>
  <c r="AM46" i="152"/>
  <c r="AM85" i="152"/>
  <c r="D10" i="152"/>
  <c r="Q11" i="152"/>
  <c r="P10" i="152"/>
  <c r="AM13" i="152"/>
  <c r="AM45" i="152"/>
  <c r="W64" i="152"/>
  <c r="AO64" i="152" s="1"/>
  <c r="AM84" i="152"/>
  <c r="AN102" i="152"/>
  <c r="U39" i="152"/>
  <c r="V79" i="152"/>
  <c r="S10" i="152"/>
  <c r="Z99" i="152"/>
  <c r="AC99" i="152" s="1"/>
  <c r="I100" i="16"/>
  <c r="K101" i="16"/>
  <c r="AN75" i="152" l="1"/>
  <c r="AO32" i="152"/>
  <c r="AO21" i="152"/>
  <c r="AL58" i="152"/>
  <c r="AO77" i="152"/>
  <c r="AO24" i="152"/>
  <c r="AM88" i="152"/>
  <c r="AO73" i="152"/>
  <c r="AO38" i="152"/>
  <c r="AO20" i="152"/>
  <c r="AO22" i="152"/>
  <c r="AO29" i="152"/>
  <c r="AO33" i="152"/>
  <c r="AM11" i="152"/>
  <c r="AO85" i="152"/>
  <c r="AO14" i="152"/>
  <c r="AM75" i="152"/>
  <c r="AL17" i="152"/>
  <c r="AL88" i="152"/>
  <c r="AL94" i="152"/>
  <c r="AO89" i="152"/>
  <c r="AO12" i="152"/>
  <c r="AM35" i="152"/>
  <c r="AO15" i="152"/>
  <c r="AO90" i="152"/>
  <c r="AO91" i="152"/>
  <c r="AO34" i="152"/>
  <c r="AO84" i="152"/>
  <c r="W35" i="152"/>
  <c r="AL48" i="152"/>
  <c r="AM63" i="152"/>
  <c r="AO70" i="152"/>
  <c r="AO27" i="152"/>
  <c r="AN66" i="152"/>
  <c r="AM48" i="152"/>
  <c r="AO71" i="152"/>
  <c r="AN63" i="152"/>
  <c r="AO40" i="152"/>
  <c r="AO80" i="152"/>
  <c r="W28" i="152"/>
  <c r="AO28" i="152" s="1"/>
  <c r="AO56" i="152"/>
  <c r="AO16" i="152"/>
  <c r="AM58" i="152"/>
  <c r="AM66" i="152"/>
  <c r="AO93" i="152"/>
  <c r="AO55" i="152"/>
  <c r="AO92" i="152"/>
  <c r="AO87" i="152"/>
  <c r="AO36" i="152"/>
  <c r="AN88" i="152"/>
  <c r="AL39" i="152"/>
  <c r="AM39" i="152"/>
  <c r="AL35" i="152"/>
  <c r="AO76" i="152"/>
  <c r="AO67" i="152"/>
  <c r="AL66" i="152"/>
  <c r="AL75" i="152"/>
  <c r="AO35" i="152"/>
  <c r="AO49" i="152"/>
  <c r="AK9" i="152"/>
  <c r="AF10" i="152"/>
  <c r="AN35" i="152"/>
  <c r="AO59" i="152"/>
  <c r="AN28" i="152"/>
  <c r="AO83" i="152"/>
  <c r="AM17" i="152"/>
  <c r="AO46" i="152"/>
  <c r="AO18" i="152"/>
  <c r="AO60" i="152"/>
  <c r="AO42" i="152"/>
  <c r="AO86" i="152"/>
  <c r="AO81" i="152"/>
  <c r="AN58" i="152"/>
  <c r="AM44" i="152"/>
  <c r="AO41" i="152"/>
  <c r="AO13" i="152"/>
  <c r="AO26" i="152"/>
  <c r="AN39" i="152"/>
  <c r="AO99" i="152"/>
  <c r="W75" i="152"/>
  <c r="W11" i="152"/>
  <c r="AO11" i="152" s="1"/>
  <c r="K10" i="152"/>
  <c r="AO37" i="152"/>
  <c r="W66" i="152"/>
  <c r="AI9" i="152"/>
  <c r="W17" i="152"/>
  <c r="W88" i="152"/>
  <c r="AN94" i="152"/>
  <c r="W58" i="152"/>
  <c r="W44" i="152"/>
  <c r="AO45" i="152"/>
  <c r="AN48" i="152"/>
  <c r="AM28" i="152"/>
  <c r="W48" i="152"/>
  <c r="AO48" i="152" s="1"/>
  <c r="W23" i="152"/>
  <c r="AL23" i="152"/>
  <c r="AO23" i="152" s="1"/>
  <c r="W63" i="152"/>
  <c r="AO63" i="152" s="1"/>
  <c r="Z94" i="152"/>
  <c r="AC94" i="152" s="1"/>
  <c r="AA94" i="152"/>
  <c r="AM94" i="152" s="1"/>
  <c r="AH8" i="152"/>
  <c r="AN11" i="152"/>
  <c r="AI10" i="152"/>
  <c r="AO82" i="152"/>
  <c r="AL79" i="152"/>
  <c r="W79" i="152"/>
  <c r="AO79" i="152" s="1"/>
  <c r="W39" i="152"/>
  <c r="AN79" i="152"/>
  <c r="AN44" i="152"/>
  <c r="AK10" i="152"/>
  <c r="AM79" i="152"/>
  <c r="AO58" i="152"/>
  <c r="AA10" i="152"/>
  <c r="X9" i="152"/>
  <c r="Q10" i="152"/>
  <c r="P9" i="152"/>
  <c r="G9" i="152"/>
  <c r="H10" i="152"/>
  <c r="U10" i="152"/>
  <c r="C9" i="152"/>
  <c r="AL44" i="152"/>
  <c r="K9" i="152"/>
  <c r="J8" i="152"/>
  <c r="T10" i="152"/>
  <c r="S9" i="152"/>
  <c r="V10" i="152"/>
  <c r="D9" i="152"/>
  <c r="E10" i="152"/>
  <c r="AJ10" i="152"/>
  <c r="AD9" i="152"/>
  <c r="M9" i="152"/>
  <c r="N10" i="152"/>
  <c r="AB10" i="152"/>
  <c r="Z10" i="152"/>
  <c r="AC10" i="152" s="1"/>
  <c r="Y9" i="152"/>
  <c r="K100" i="16"/>
  <c r="I99" i="16"/>
  <c r="AO94" i="152" l="1"/>
  <c r="AO17" i="152"/>
  <c r="AO88" i="152"/>
  <c r="AL10" i="152"/>
  <c r="AO75" i="152"/>
  <c r="AO39" i="152"/>
  <c r="AO66" i="152"/>
  <c r="W10" i="152"/>
  <c r="AO44" i="152"/>
  <c r="AO10" i="152"/>
  <c r="AN10" i="152"/>
  <c r="AI8" i="152"/>
  <c r="AH7" i="152"/>
  <c r="AK7" i="152" s="1"/>
  <c r="AK8" i="152"/>
  <c r="M8" i="152"/>
  <c r="N9" i="152"/>
  <c r="AJ9" i="152"/>
  <c r="AD8" i="152"/>
  <c r="AF9" i="152"/>
  <c r="AL9" i="152" s="1"/>
  <c r="E9" i="152"/>
  <c r="V9" i="152"/>
  <c r="D8" i="152"/>
  <c r="T9" i="152"/>
  <c r="S8" i="152"/>
  <c r="K8" i="152"/>
  <c r="J7" i="152"/>
  <c r="K7" i="152" s="1"/>
  <c r="U9" i="152"/>
  <c r="C8" i="152"/>
  <c r="U8" i="152" s="1"/>
  <c r="AM10" i="152"/>
  <c r="Z9" i="152"/>
  <c r="AC9" i="152" s="1"/>
  <c r="AB9" i="152"/>
  <c r="Y8" i="152"/>
  <c r="H9" i="152"/>
  <c r="G8" i="152"/>
  <c r="Q9" i="152"/>
  <c r="P8" i="152"/>
  <c r="X8" i="152"/>
  <c r="AA8" i="152" s="1"/>
  <c r="AA9" i="152"/>
  <c r="K99" i="16"/>
  <c r="I98" i="16"/>
  <c r="AM9" i="152" l="1"/>
  <c r="T8" i="152"/>
  <c r="S7" i="152"/>
  <c r="T7" i="152" s="1"/>
  <c r="V8" i="152"/>
  <c r="E8" i="152"/>
  <c r="D7" i="152"/>
  <c r="W9" i="152"/>
  <c r="AO9" i="152" s="1"/>
  <c r="H8" i="152"/>
  <c r="G7" i="152"/>
  <c r="H7" i="152" s="1"/>
  <c r="Y7" i="152"/>
  <c r="AB7" i="152" s="1"/>
  <c r="Z8" i="152"/>
  <c r="AC8" i="152" s="1"/>
  <c r="AB8" i="152"/>
  <c r="AN9" i="152"/>
  <c r="AJ8" i="152"/>
  <c r="AM8" i="152" s="1"/>
  <c r="AF8" i="152"/>
  <c r="AL8" i="152" s="1"/>
  <c r="Q8" i="152"/>
  <c r="P7" i="152"/>
  <c r="Q7" i="152" s="1"/>
  <c r="N8" i="152"/>
  <c r="M7" i="152"/>
  <c r="N7" i="152" s="1"/>
  <c r="I97" i="16"/>
  <c r="K98" i="16"/>
  <c r="K97" i="16" s="1"/>
  <c r="E7" i="152" l="1"/>
  <c r="W7" i="152" s="1"/>
  <c r="AO7" i="152" s="1"/>
  <c r="V7" i="152"/>
  <c r="AN7" i="152" s="1"/>
  <c r="W8" i="152"/>
  <c r="AO8" i="152" s="1"/>
  <c r="AN8" i="152"/>
  <c r="AO4" i="152" s="1"/>
  <c r="Z13" i="145"/>
  <c r="W13" i="145"/>
  <c r="BD110" i="5" l="1"/>
  <c r="BD109" i="5"/>
  <c r="BD108" i="5"/>
  <c r="BD107" i="5"/>
  <c r="BD106" i="5"/>
  <c r="BD105" i="5"/>
  <c r="BD104" i="5"/>
  <c r="BD103" i="5"/>
  <c r="BD102" i="5"/>
  <c r="BD101" i="5"/>
  <c r="BD100" i="5"/>
  <c r="BD99" i="5"/>
  <c r="BD98" i="5"/>
  <c r="BD96" i="5"/>
  <c r="BD97" i="5" l="1"/>
  <c r="AI110" i="8"/>
  <c r="AF110" i="8"/>
  <c r="AB110" i="8"/>
  <c r="AA110" i="8"/>
  <c r="Z110" i="8"/>
  <c r="AC110" i="8" s="1"/>
  <c r="V110" i="8"/>
  <c r="U110" i="8"/>
  <c r="W110" i="8"/>
  <c r="AI109" i="8"/>
  <c r="AF109" i="8"/>
  <c r="AB109" i="8"/>
  <c r="AA109" i="8"/>
  <c r="Z109" i="8"/>
  <c r="AC109" i="8" s="1"/>
  <c r="V109" i="8"/>
  <c r="U109" i="8"/>
  <c r="W109" i="8"/>
  <c r="AI108" i="8"/>
  <c r="AF108" i="8"/>
  <c r="AB108" i="8"/>
  <c r="AA108" i="8"/>
  <c r="Z108" i="8"/>
  <c r="AC108" i="8" s="1"/>
  <c r="V108" i="8"/>
  <c r="U108" i="8"/>
  <c r="W108" i="8"/>
  <c r="AI107" i="8"/>
  <c r="AF107" i="8"/>
  <c r="AB107" i="8"/>
  <c r="AA107" i="8"/>
  <c r="Z107" i="8"/>
  <c r="AC107" i="8" s="1"/>
  <c r="V107" i="8"/>
  <c r="U107" i="8"/>
  <c r="W107" i="8"/>
  <c r="AI106" i="8"/>
  <c r="AF106" i="8"/>
  <c r="AB106" i="8"/>
  <c r="AA106" i="8"/>
  <c r="Z106" i="8"/>
  <c r="AC106" i="8" s="1"/>
  <c r="V106" i="8"/>
  <c r="U106" i="8"/>
  <c r="W106" i="8"/>
  <c r="AI105" i="8"/>
  <c r="AF105" i="8"/>
  <c r="AB105" i="8"/>
  <c r="AA105" i="8"/>
  <c r="Z105" i="8"/>
  <c r="AC105" i="8" s="1"/>
  <c r="V105" i="8"/>
  <c r="U105" i="8"/>
  <c r="W105" i="8"/>
  <c r="AI104" i="8"/>
  <c r="AF104" i="8"/>
  <c r="AB104" i="8"/>
  <c r="AA104" i="8"/>
  <c r="Z104" i="8"/>
  <c r="AC104" i="8" s="1"/>
  <c r="V104" i="8"/>
  <c r="U104" i="8"/>
  <c r="W104" i="8"/>
  <c r="AI103" i="8"/>
  <c r="AF103" i="8"/>
  <c r="AC103" i="8"/>
  <c r="AB103" i="8"/>
  <c r="AA103" i="8"/>
  <c r="Z103" i="8"/>
  <c r="V103" i="8"/>
  <c r="U103" i="8"/>
  <c r="AH102" i="8"/>
  <c r="AG102" i="8"/>
  <c r="AE102" i="8"/>
  <c r="AD102" i="8"/>
  <c r="Y102" i="8"/>
  <c r="Y97" i="8" s="1"/>
  <c r="AB97" i="8" s="1"/>
  <c r="X102" i="8"/>
  <c r="X97" i="8" s="1"/>
  <c r="U102" i="8"/>
  <c r="V102" i="8"/>
  <c r="AI101" i="8"/>
  <c r="AF101" i="8"/>
  <c r="AB101" i="8"/>
  <c r="AA101" i="8"/>
  <c r="Z101" i="8"/>
  <c r="AC101" i="8" s="1"/>
  <c r="W101" i="8"/>
  <c r="V101" i="8"/>
  <c r="U101" i="8"/>
  <c r="AI100" i="8"/>
  <c r="AF100" i="8"/>
  <c r="AB100" i="8"/>
  <c r="AA100" i="8"/>
  <c r="Z100" i="8"/>
  <c r="AC100" i="8" s="1"/>
  <c r="V100" i="8"/>
  <c r="U100" i="8"/>
  <c r="W100" i="8"/>
  <c r="AI99" i="8"/>
  <c r="AF99" i="8"/>
  <c r="AB99" i="8"/>
  <c r="AA99" i="8"/>
  <c r="Z99" i="8"/>
  <c r="AC99" i="8" s="1"/>
  <c r="V99" i="8"/>
  <c r="U99" i="8"/>
  <c r="W99" i="8"/>
  <c r="AI98" i="8"/>
  <c r="AF98" i="8"/>
  <c r="AB98" i="8"/>
  <c r="AA98" i="8"/>
  <c r="Z98" i="8"/>
  <c r="AC98" i="8" s="1"/>
  <c r="V98" i="8"/>
  <c r="U98" i="8"/>
  <c r="AH97" i="8"/>
  <c r="AG97" i="8"/>
  <c r="AE97" i="8"/>
  <c r="AD97" i="8"/>
  <c r="AI96" i="8"/>
  <c r="AF96" i="8"/>
  <c r="AB96" i="8"/>
  <c r="AA96" i="8"/>
  <c r="Z96" i="8"/>
  <c r="AC96" i="8" s="1"/>
  <c r="V96" i="8"/>
  <c r="U96" i="8"/>
  <c r="W96" i="8"/>
  <c r="AI95" i="8"/>
  <c r="AF95" i="8"/>
  <c r="AB95" i="8"/>
  <c r="AA95" i="8"/>
  <c r="Z95" i="8"/>
  <c r="AC95" i="8" s="1"/>
  <c r="V95" i="8"/>
  <c r="U95" i="8"/>
  <c r="AI94" i="8"/>
  <c r="AF94" i="8"/>
  <c r="AB94" i="8"/>
  <c r="AA94" i="8"/>
  <c r="Z94" i="8"/>
  <c r="AC94" i="8" s="1"/>
  <c r="W94" i="8"/>
  <c r="V94" i="8"/>
  <c r="U94" i="8"/>
  <c r="AI93" i="8"/>
  <c r="AF93" i="8"/>
  <c r="AB93" i="8"/>
  <c r="AA93" i="8"/>
  <c r="Z93" i="8"/>
  <c r="AC93" i="8" s="1"/>
  <c r="W93" i="8"/>
  <c r="V93" i="8"/>
  <c r="U93" i="8"/>
  <c r="AI92" i="8"/>
  <c r="AF92" i="8"/>
  <c r="AB92" i="8"/>
  <c r="AA92" i="8"/>
  <c r="Z92" i="8"/>
  <c r="AC92" i="8" s="1"/>
  <c r="V92" i="8"/>
  <c r="U92" i="8"/>
  <c r="AH91" i="8"/>
  <c r="AG91" i="8"/>
  <c r="AE91" i="8"/>
  <c r="AD91" i="8"/>
  <c r="Y91" i="8"/>
  <c r="AB91" i="8" s="1"/>
  <c r="X91" i="8"/>
  <c r="AA91" i="8" s="1"/>
  <c r="V91" i="8"/>
  <c r="U91" i="8"/>
  <c r="AI90" i="8"/>
  <c r="AF90" i="8"/>
  <c r="AB90" i="8"/>
  <c r="AA90" i="8"/>
  <c r="Z90" i="8"/>
  <c r="AC90" i="8" s="1"/>
  <c r="V90" i="8"/>
  <c r="U90" i="8"/>
  <c r="W90" i="8"/>
  <c r="AI89" i="8"/>
  <c r="AB89" i="8"/>
  <c r="AA89" i="8"/>
  <c r="Z89" i="8"/>
  <c r="AC89" i="8" s="1"/>
  <c r="W89" i="8"/>
  <c r="V89" i="8"/>
  <c r="U89" i="8"/>
  <c r="AI88" i="8"/>
  <c r="AB88" i="8"/>
  <c r="AA88" i="8"/>
  <c r="Z88" i="8"/>
  <c r="AC88" i="8" s="1"/>
  <c r="V88" i="8"/>
  <c r="U88" i="8"/>
  <c r="W88" i="8"/>
  <c r="AI87" i="8"/>
  <c r="AB87" i="8"/>
  <c r="AA87" i="8"/>
  <c r="Z87" i="8"/>
  <c r="AC87" i="8" s="1"/>
  <c r="V87" i="8"/>
  <c r="U87" i="8"/>
  <c r="W87" i="8"/>
  <c r="AI86" i="8"/>
  <c r="AB86" i="8"/>
  <c r="AA86" i="8"/>
  <c r="Z86" i="8"/>
  <c r="AC86" i="8" s="1"/>
  <c r="V86" i="8"/>
  <c r="U86" i="8"/>
  <c r="W86" i="8"/>
  <c r="AI85" i="8"/>
  <c r="AB85" i="8"/>
  <c r="AA85" i="8"/>
  <c r="Z85" i="8"/>
  <c r="AC85" i="8" s="1"/>
  <c r="V85" i="8"/>
  <c r="U85" i="8"/>
  <c r="W85" i="8"/>
  <c r="AI84" i="8"/>
  <c r="AB84" i="8"/>
  <c r="AA84" i="8"/>
  <c r="Z84" i="8"/>
  <c r="AC84" i="8" s="1"/>
  <c r="V84" i="8"/>
  <c r="AG45" i="145" s="1"/>
  <c r="U84" i="8"/>
  <c r="AF45" i="145" s="1"/>
  <c r="AI83" i="8"/>
  <c r="AB83" i="8"/>
  <c r="AA83" i="8"/>
  <c r="Z83" i="8"/>
  <c r="AC83" i="8" s="1"/>
  <c r="V83" i="8"/>
  <c r="U83" i="8"/>
  <c r="W83" i="8"/>
  <c r="AI82" i="8"/>
  <c r="AB82" i="8"/>
  <c r="AA82" i="8"/>
  <c r="Z82" i="8"/>
  <c r="AC82" i="8" s="1"/>
  <c r="U82" i="8"/>
  <c r="AI80" i="8"/>
  <c r="AB80" i="8"/>
  <c r="AA80" i="8"/>
  <c r="Z80" i="8"/>
  <c r="AC80" i="8" s="1"/>
  <c r="V80" i="8"/>
  <c r="U80" i="8"/>
  <c r="W80" i="8"/>
  <c r="AI79" i="8"/>
  <c r="AB79" i="8"/>
  <c r="AA79" i="8"/>
  <c r="Z79" i="8"/>
  <c r="AC79" i="8" s="1"/>
  <c r="V79" i="8"/>
  <c r="U79" i="8"/>
  <c r="W79" i="8"/>
  <c r="AI78" i="8"/>
  <c r="AB78" i="8"/>
  <c r="AA78" i="8"/>
  <c r="AI77" i="8"/>
  <c r="AB77" i="8"/>
  <c r="AA77" i="8"/>
  <c r="Z77" i="8"/>
  <c r="AC77" i="8" s="1"/>
  <c r="V77" i="8"/>
  <c r="U77" i="8"/>
  <c r="W77" i="8"/>
  <c r="AI76" i="8"/>
  <c r="AB76" i="8"/>
  <c r="AA76" i="8"/>
  <c r="Z76" i="8"/>
  <c r="AC76" i="8" s="1"/>
  <c r="V76" i="8"/>
  <c r="U76" i="8"/>
  <c r="W76" i="8"/>
  <c r="AI75" i="8"/>
  <c r="AB75" i="8"/>
  <c r="AA75" i="8"/>
  <c r="Z75" i="8"/>
  <c r="AC75" i="8" s="1"/>
  <c r="V75" i="8"/>
  <c r="U75" i="8"/>
  <c r="W75" i="8"/>
  <c r="AI74" i="8"/>
  <c r="AB74" i="8"/>
  <c r="AA74" i="8"/>
  <c r="Z74" i="8"/>
  <c r="AC74" i="8" s="1"/>
  <c r="V74" i="8"/>
  <c r="U74" i="8"/>
  <c r="W74" i="8"/>
  <c r="AI73" i="8"/>
  <c r="AB73" i="8"/>
  <c r="AA73" i="8"/>
  <c r="Z73" i="8"/>
  <c r="AC73" i="8" s="1"/>
  <c r="V73" i="8"/>
  <c r="U73" i="8"/>
  <c r="W73" i="8"/>
  <c r="AI71" i="8"/>
  <c r="AB71" i="8"/>
  <c r="AA71" i="8"/>
  <c r="Z71" i="8"/>
  <c r="AC71" i="8" s="1"/>
  <c r="V71" i="8"/>
  <c r="U71" i="8"/>
  <c r="AI70" i="8"/>
  <c r="AB70" i="8"/>
  <c r="AA70" i="8"/>
  <c r="Z70" i="8"/>
  <c r="AC70" i="8" s="1"/>
  <c r="V70" i="8"/>
  <c r="U70" i="8"/>
  <c r="W70" i="8"/>
  <c r="AI69" i="8"/>
  <c r="Y69" i="8"/>
  <c r="X69" i="8"/>
  <c r="AA69" i="8" s="1"/>
  <c r="V69" i="8"/>
  <c r="AI68" i="8"/>
  <c r="AB68" i="8"/>
  <c r="AA68" i="8"/>
  <c r="Z68" i="8"/>
  <c r="AC68" i="8" s="1"/>
  <c r="W68" i="8"/>
  <c r="V68" i="8"/>
  <c r="U68" i="8"/>
  <c r="AI67" i="8"/>
  <c r="AB67" i="8"/>
  <c r="AA67" i="8"/>
  <c r="Z67" i="8"/>
  <c r="AC67" i="8" s="1"/>
  <c r="V67" i="8"/>
  <c r="U67" i="8"/>
  <c r="W67" i="8"/>
  <c r="AI66" i="8"/>
  <c r="Y66" i="8"/>
  <c r="AB66" i="8" s="1"/>
  <c r="X66" i="8"/>
  <c r="AA66" i="8" s="1"/>
  <c r="V66" i="8"/>
  <c r="Y64" i="8"/>
  <c r="X64" i="8"/>
  <c r="AI62" i="8"/>
  <c r="AB62" i="8"/>
  <c r="AA62" i="8"/>
  <c r="Z62" i="8"/>
  <c r="AC62" i="8" s="1"/>
  <c r="W62" i="8"/>
  <c r="V62" i="8"/>
  <c r="U62" i="8"/>
  <c r="AI61" i="8"/>
  <c r="AI60" i="8" s="1"/>
  <c r="AB61" i="8"/>
  <c r="AB60" i="8" s="1"/>
  <c r="AA61" i="8"/>
  <c r="AA60" i="8" s="1"/>
  <c r="Z61" i="8"/>
  <c r="V61" i="8"/>
  <c r="U61" i="8"/>
  <c r="W61" i="8"/>
  <c r="V60" i="8"/>
  <c r="U60" i="8"/>
  <c r="AB57" i="8"/>
  <c r="AA57" i="8"/>
  <c r="Z57" i="8"/>
  <c r="AC57" i="8" s="1"/>
  <c r="W57" i="8"/>
  <c r="V57" i="8"/>
  <c r="U57" i="8"/>
  <c r="AI56" i="8"/>
  <c r="AB56" i="8"/>
  <c r="AA56" i="8"/>
  <c r="Z56" i="8"/>
  <c r="AC56" i="8" s="1"/>
  <c r="V56" i="8"/>
  <c r="U56" i="8"/>
  <c r="AI55" i="8"/>
  <c r="AB55" i="8"/>
  <c r="AA55" i="8"/>
  <c r="Z55" i="8"/>
  <c r="AC55" i="8" s="1"/>
  <c r="V55" i="8"/>
  <c r="U55" i="8"/>
  <c r="W55" i="8"/>
  <c r="AI54" i="8"/>
  <c r="AB54" i="8"/>
  <c r="AA54" i="8"/>
  <c r="Z54" i="8"/>
  <c r="AC54" i="8" s="1"/>
  <c r="V54" i="8"/>
  <c r="U54" i="8"/>
  <c r="W54" i="8"/>
  <c r="AI53" i="8"/>
  <c r="AB53" i="8"/>
  <c r="AA53" i="8"/>
  <c r="Z53" i="8"/>
  <c r="AC53" i="8" s="1"/>
  <c r="W53" i="8"/>
  <c r="V53" i="8"/>
  <c r="U53" i="8"/>
  <c r="AI52" i="8"/>
  <c r="AB52" i="8"/>
  <c r="AA52" i="8"/>
  <c r="Z52" i="8"/>
  <c r="AC52" i="8" s="1"/>
  <c r="V52" i="8"/>
  <c r="U52" i="8"/>
  <c r="W52" i="8"/>
  <c r="AI51" i="8"/>
  <c r="AB51" i="8"/>
  <c r="AA51" i="8"/>
  <c r="Z51" i="8"/>
  <c r="AC51" i="8" s="1"/>
  <c r="V51" i="8"/>
  <c r="U51" i="8"/>
  <c r="AI50" i="8"/>
  <c r="AB50" i="8"/>
  <c r="AA50" i="8"/>
  <c r="Z50" i="8"/>
  <c r="AC50" i="8" s="1"/>
  <c r="V50" i="8"/>
  <c r="U50" i="8"/>
  <c r="W50" i="8"/>
  <c r="AI49" i="8"/>
  <c r="AI48" i="8" s="1"/>
  <c r="AB49" i="8"/>
  <c r="AA49" i="8"/>
  <c r="Z49" i="8"/>
  <c r="W49" i="8"/>
  <c r="V49" i="8"/>
  <c r="U49" i="8"/>
  <c r="AA48" i="8"/>
  <c r="V48" i="8"/>
  <c r="AI47" i="8"/>
  <c r="AF47" i="8"/>
  <c r="AB47" i="8"/>
  <c r="AA47" i="8"/>
  <c r="Z47" i="8"/>
  <c r="AC47" i="8" s="1"/>
  <c r="V47" i="8"/>
  <c r="U47" i="8"/>
  <c r="W47" i="8"/>
  <c r="AI46" i="8"/>
  <c r="AF46" i="8"/>
  <c r="AB46" i="8"/>
  <c r="AA46" i="8"/>
  <c r="Z46" i="8"/>
  <c r="AC46" i="8" s="1"/>
  <c r="V46" i="8"/>
  <c r="U46" i="8"/>
  <c r="W46" i="8"/>
  <c r="AI45" i="8"/>
  <c r="AF45" i="8"/>
  <c r="AB45" i="8"/>
  <c r="AA45" i="8"/>
  <c r="Z45" i="8"/>
  <c r="AC45" i="8" s="1"/>
  <c r="W45" i="8"/>
  <c r="V45" i="8"/>
  <c r="U45" i="8"/>
  <c r="AH44" i="8"/>
  <c r="AG44" i="8"/>
  <c r="AE44" i="8"/>
  <c r="AD44" i="8"/>
  <c r="Y44" i="8"/>
  <c r="AB44" i="8" s="1"/>
  <c r="X44" i="8"/>
  <c r="AA44" i="8" s="1"/>
  <c r="V44" i="8"/>
  <c r="U44" i="8"/>
  <c r="AI43" i="8"/>
  <c r="AF43" i="8"/>
  <c r="AB43" i="8"/>
  <c r="AA43" i="8"/>
  <c r="Z43" i="8"/>
  <c r="AC43" i="8" s="1"/>
  <c r="V43" i="8"/>
  <c r="U43" i="8"/>
  <c r="W43" i="8"/>
  <c r="AI42" i="8"/>
  <c r="AF42" i="8"/>
  <c r="AB42" i="8"/>
  <c r="AA42" i="8"/>
  <c r="Z42" i="8"/>
  <c r="AC42" i="8" s="1"/>
  <c r="W42" i="8"/>
  <c r="V42" i="8"/>
  <c r="U42" i="8"/>
  <c r="AI41" i="8"/>
  <c r="AF41" i="8"/>
  <c r="AB41" i="8"/>
  <c r="AA41" i="8"/>
  <c r="Z41" i="8"/>
  <c r="AC41" i="8" s="1"/>
  <c r="W41" i="8"/>
  <c r="V41" i="8"/>
  <c r="U41" i="8"/>
  <c r="AI40" i="8"/>
  <c r="AF40" i="8"/>
  <c r="AB40" i="8"/>
  <c r="AA40" i="8"/>
  <c r="Z40" i="8"/>
  <c r="AC40" i="8" s="1"/>
  <c r="V40" i="8"/>
  <c r="U40" i="8"/>
  <c r="W40" i="8"/>
  <c r="AH39" i="8"/>
  <c r="AG39" i="8"/>
  <c r="AE39" i="8"/>
  <c r="AD39" i="8"/>
  <c r="Y39" i="8"/>
  <c r="AB39" i="8" s="1"/>
  <c r="X39" i="8"/>
  <c r="AA39" i="8" s="1"/>
  <c r="AI38" i="8"/>
  <c r="AF38" i="8"/>
  <c r="AB38" i="8"/>
  <c r="AA38" i="8"/>
  <c r="Z38" i="8"/>
  <c r="AC38" i="8" s="1"/>
  <c r="W38" i="8"/>
  <c r="V38" i="8"/>
  <c r="U38" i="8"/>
  <c r="AI37" i="8"/>
  <c r="AF37" i="8"/>
  <c r="AB37" i="8"/>
  <c r="AA37" i="8"/>
  <c r="Z37" i="8"/>
  <c r="AC37" i="8" s="1"/>
  <c r="V37" i="8"/>
  <c r="U37" i="8"/>
  <c r="AI36" i="8"/>
  <c r="AF36" i="8"/>
  <c r="AB36" i="8"/>
  <c r="AA36" i="8"/>
  <c r="Z36" i="8"/>
  <c r="AC36" i="8" s="1"/>
  <c r="V36" i="8"/>
  <c r="U36" i="8"/>
  <c r="W36" i="8"/>
  <c r="AH35" i="8"/>
  <c r="AG35" i="8"/>
  <c r="AE35" i="8"/>
  <c r="AD35" i="8"/>
  <c r="Y35" i="8"/>
  <c r="AB35" i="8" s="1"/>
  <c r="X35" i="8"/>
  <c r="AA35" i="8" s="1"/>
  <c r="U35" i="8"/>
  <c r="AI34" i="8"/>
  <c r="AF34" i="8"/>
  <c r="AB34" i="8"/>
  <c r="AA34" i="8"/>
  <c r="Z34" i="8"/>
  <c r="AC34" i="8" s="1"/>
  <c r="V34" i="8"/>
  <c r="U34" i="8"/>
  <c r="W34" i="8"/>
  <c r="AI33" i="8"/>
  <c r="AF33" i="8"/>
  <c r="AB33" i="8"/>
  <c r="AA33" i="8"/>
  <c r="Z33" i="8"/>
  <c r="AC33" i="8" s="1"/>
  <c r="V33" i="8"/>
  <c r="U33" i="8"/>
  <c r="W33" i="8"/>
  <c r="AI32" i="8"/>
  <c r="AF32" i="8"/>
  <c r="AB32" i="8"/>
  <c r="AA32" i="8"/>
  <c r="Z32" i="8"/>
  <c r="AC32" i="8" s="1"/>
  <c r="V32" i="8"/>
  <c r="U32" i="8"/>
  <c r="W32" i="8"/>
  <c r="AI31" i="8"/>
  <c r="AF31" i="8"/>
  <c r="AB31" i="8"/>
  <c r="AA31" i="8"/>
  <c r="Z31" i="8"/>
  <c r="AC31" i="8" s="1"/>
  <c r="V31" i="8"/>
  <c r="U31" i="8"/>
  <c r="W31" i="8"/>
  <c r="AI30" i="8"/>
  <c r="AF30" i="8"/>
  <c r="AB30" i="8"/>
  <c r="AA30" i="8"/>
  <c r="Z30" i="8"/>
  <c r="AC30" i="8" s="1"/>
  <c r="V30" i="8"/>
  <c r="U30" i="8"/>
  <c r="W30" i="8"/>
  <c r="AI29" i="8"/>
  <c r="AF29" i="8"/>
  <c r="AB29" i="8"/>
  <c r="AA29" i="8"/>
  <c r="Z29" i="8"/>
  <c r="AC29" i="8" s="1"/>
  <c r="V29" i="8"/>
  <c r="U29" i="8"/>
  <c r="AH28" i="8"/>
  <c r="AG28" i="8"/>
  <c r="AE28" i="8"/>
  <c r="AD28" i="8"/>
  <c r="Y28" i="8"/>
  <c r="X28" i="8"/>
  <c r="AA28" i="8" s="1"/>
  <c r="U28" i="8"/>
  <c r="V28" i="8"/>
  <c r="AI27" i="8"/>
  <c r="AF27" i="8"/>
  <c r="AB27" i="8"/>
  <c r="AA27" i="8"/>
  <c r="Z27" i="8"/>
  <c r="AC27" i="8" s="1"/>
  <c r="W27" i="8"/>
  <c r="V27" i="8"/>
  <c r="U27" i="8"/>
  <c r="AI26" i="8"/>
  <c r="AF26" i="8"/>
  <c r="AB26" i="8"/>
  <c r="AA26" i="8"/>
  <c r="Z26" i="8"/>
  <c r="AC26" i="8" s="1"/>
  <c r="V26" i="8"/>
  <c r="U26" i="8"/>
  <c r="W26" i="8"/>
  <c r="AI25" i="8"/>
  <c r="AF25" i="8"/>
  <c r="AB25" i="8"/>
  <c r="AA25" i="8"/>
  <c r="Z25" i="8"/>
  <c r="AC25" i="8" s="1"/>
  <c r="V25" i="8"/>
  <c r="U25" i="8"/>
  <c r="AI24" i="8"/>
  <c r="AF24" i="8"/>
  <c r="AB24" i="8"/>
  <c r="AA24" i="8"/>
  <c r="Z24" i="8"/>
  <c r="AC24" i="8" s="1"/>
  <c r="V24" i="8"/>
  <c r="U24" i="8"/>
  <c r="W24" i="8"/>
  <c r="AH23" i="8"/>
  <c r="AG23" i="8"/>
  <c r="AE23" i="8"/>
  <c r="AD23" i="8"/>
  <c r="Y23" i="8"/>
  <c r="X23" i="8"/>
  <c r="AA23" i="8" s="1"/>
  <c r="AI22" i="8"/>
  <c r="AF22" i="8"/>
  <c r="AB22" i="8"/>
  <c r="AA22" i="8"/>
  <c r="Z22" i="8"/>
  <c r="AC22" i="8" s="1"/>
  <c r="V22" i="8"/>
  <c r="U22" i="8"/>
  <c r="AI21" i="8"/>
  <c r="AF21" i="8"/>
  <c r="AB21" i="8"/>
  <c r="AA21" i="8"/>
  <c r="Z21" i="8"/>
  <c r="AC21" i="8" s="1"/>
  <c r="V21" i="8"/>
  <c r="U21" i="8"/>
  <c r="W21" i="8"/>
  <c r="AI20" i="8"/>
  <c r="AF20" i="8"/>
  <c r="AB20" i="8"/>
  <c r="AA20" i="8"/>
  <c r="Z20" i="8"/>
  <c r="AC20" i="8" s="1"/>
  <c r="V20" i="8"/>
  <c r="U20" i="8"/>
  <c r="W20" i="8"/>
  <c r="AI19" i="8"/>
  <c r="AF19" i="8"/>
  <c r="AB19" i="8"/>
  <c r="AA19" i="8"/>
  <c r="Z19" i="8"/>
  <c r="AC19" i="8" s="1"/>
  <c r="W19" i="8"/>
  <c r="V19" i="8"/>
  <c r="U19" i="8"/>
  <c r="AI18" i="8"/>
  <c r="AF18" i="8"/>
  <c r="AB18" i="8"/>
  <c r="AA18" i="8"/>
  <c r="Z18" i="8"/>
  <c r="AC18" i="8" s="1"/>
  <c r="V18" i="8"/>
  <c r="U18" i="8"/>
  <c r="AH17" i="8"/>
  <c r="AG17" i="8"/>
  <c r="AE17" i="8"/>
  <c r="AD17" i="8"/>
  <c r="Y17" i="8"/>
  <c r="X17" i="8"/>
  <c r="AA17" i="8" s="1"/>
  <c r="U17" i="8"/>
  <c r="AI16" i="8"/>
  <c r="AF16" i="8"/>
  <c r="AB16" i="8"/>
  <c r="AA16" i="8"/>
  <c r="Z16" i="8"/>
  <c r="AC16" i="8" s="1"/>
  <c r="V16" i="8"/>
  <c r="U16" i="8"/>
  <c r="W16" i="8"/>
  <c r="AI15" i="8"/>
  <c r="AF15" i="8"/>
  <c r="AB15" i="8"/>
  <c r="AA15" i="8"/>
  <c r="Z15" i="8"/>
  <c r="AC15" i="8" s="1"/>
  <c r="V15" i="8"/>
  <c r="U15" i="8"/>
  <c r="W15" i="8"/>
  <c r="AI14" i="8"/>
  <c r="AF14" i="8"/>
  <c r="AB14" i="8"/>
  <c r="AA14" i="8"/>
  <c r="Z14" i="8"/>
  <c r="AC14" i="8" s="1"/>
  <c r="V14" i="8"/>
  <c r="U14" i="8"/>
  <c r="W14" i="8"/>
  <c r="AI13" i="8"/>
  <c r="AF13" i="8"/>
  <c r="AB13" i="8"/>
  <c r="AA13" i="8"/>
  <c r="Z13" i="8"/>
  <c r="AC13" i="8" s="1"/>
  <c r="V13" i="8"/>
  <c r="U13" i="8"/>
  <c r="W13" i="8"/>
  <c r="AI12" i="8"/>
  <c r="AF12" i="8"/>
  <c r="AB12" i="8"/>
  <c r="AA12" i="8"/>
  <c r="Z12" i="8"/>
  <c r="AC12" i="8" s="1"/>
  <c r="W12" i="8"/>
  <c r="V12" i="8"/>
  <c r="U12" i="8"/>
  <c r="AC61" i="8" l="1"/>
  <c r="AC60" i="8" s="1"/>
  <c r="Z60" i="8"/>
  <c r="AC49" i="8"/>
  <c r="Z48" i="8"/>
  <c r="AF44" i="8"/>
  <c r="AF91" i="8"/>
  <c r="Z28" i="8"/>
  <c r="AC28" i="8" s="1"/>
  <c r="AF23" i="8"/>
  <c r="AF28" i="8"/>
  <c r="AF102" i="8"/>
  <c r="AI44" i="8"/>
  <c r="AI28" i="8"/>
  <c r="AF35" i="8"/>
  <c r="AF17" i="8"/>
  <c r="AI35" i="8"/>
  <c r="AC48" i="8"/>
  <c r="Z17" i="8"/>
  <c r="AC17" i="8" s="1"/>
  <c r="AF39" i="8"/>
  <c r="Z91" i="8"/>
  <c r="AC91" i="8" s="1"/>
  <c r="AB17" i="8"/>
  <c r="AI39" i="8"/>
  <c r="Z23" i="8"/>
  <c r="AC23" i="8" s="1"/>
  <c r="Z102" i="8"/>
  <c r="AC102" i="8" s="1"/>
  <c r="AI102" i="8"/>
  <c r="AI91" i="8"/>
  <c r="AB28" i="8"/>
  <c r="AF97" i="8"/>
  <c r="AB102" i="8"/>
  <c r="AA102" i="8"/>
  <c r="Z69" i="8"/>
  <c r="AC69" i="8" s="1"/>
  <c r="AB69" i="8"/>
  <c r="Z44" i="8"/>
  <c r="AC44" i="8" s="1"/>
  <c r="W60" i="8"/>
  <c r="W71" i="8"/>
  <c r="AB23" i="8"/>
  <c r="W25" i="8"/>
  <c r="U66" i="8"/>
  <c r="V97" i="8"/>
  <c r="AI97" i="8"/>
  <c r="W103" i="8"/>
  <c r="V17" i="8"/>
  <c r="U23" i="8"/>
  <c r="W39" i="8"/>
  <c r="W51" i="8"/>
  <c r="U97" i="8"/>
  <c r="V23" i="8"/>
  <c r="W44" i="8"/>
  <c r="W17" i="8"/>
  <c r="W22" i="8"/>
  <c r="AB48" i="8"/>
  <c r="W23" i="8"/>
  <c r="W28" i="8"/>
  <c r="W78" i="8"/>
  <c r="W66" i="8"/>
  <c r="AI23" i="8"/>
  <c r="V39" i="8"/>
  <c r="W35" i="8"/>
  <c r="W91" i="8"/>
  <c r="W102" i="8"/>
  <c r="W29" i="8"/>
  <c r="W84" i="8"/>
  <c r="W92" i="8"/>
  <c r="AI17" i="8"/>
  <c r="U39" i="8"/>
  <c r="W18" i="8"/>
  <c r="W37" i="8"/>
  <c r="W56" i="8"/>
  <c r="W69" i="8"/>
  <c r="U78" i="8"/>
  <c r="W82" i="8"/>
  <c r="W95" i="8"/>
  <c r="AA97" i="8"/>
  <c r="Z97" i="8"/>
  <c r="AC97" i="8" s="1"/>
  <c r="V78" i="8"/>
  <c r="V35" i="8"/>
  <c r="U69" i="8"/>
  <c r="Z39" i="8"/>
  <c r="AC39" i="8" s="1"/>
  <c r="Z66" i="8"/>
  <c r="AC66" i="8" s="1"/>
  <c r="V82" i="8"/>
  <c r="Z78" i="8"/>
  <c r="AC78" i="8" s="1"/>
  <c r="Z35" i="8"/>
  <c r="AC35" i="8" s="1"/>
  <c r="W98" i="8"/>
  <c r="W48" i="8" l="1"/>
  <c r="W97" i="8"/>
  <c r="AF90" i="9" l="1"/>
  <c r="F11" i="20" l="1"/>
  <c r="F10" i="20" s="1"/>
  <c r="G11" i="20"/>
  <c r="AU48" i="145" l="1"/>
  <c r="BP110" i="20"/>
  <c r="BP109" i="20"/>
  <c r="BP108" i="20"/>
  <c r="BP107" i="20"/>
  <c r="BP106" i="20"/>
  <c r="BP105" i="20"/>
  <c r="BP104" i="20"/>
  <c r="BP103" i="20"/>
  <c r="BP102" i="20"/>
  <c r="BP101" i="20"/>
  <c r="BP100" i="20"/>
  <c r="BP99" i="20"/>
  <c r="BP98" i="20"/>
  <c r="BP97" i="20"/>
  <c r="BP96" i="20"/>
  <c r="BP95" i="20"/>
  <c r="BP94" i="20"/>
  <c r="BP93" i="20"/>
  <c r="BP92" i="20"/>
  <c r="BP91" i="20"/>
  <c r="BP90" i="20"/>
  <c r="BP89" i="20"/>
  <c r="BP88" i="20"/>
  <c r="BP87" i="20"/>
  <c r="BP86" i="20"/>
  <c r="BP85" i="20"/>
  <c r="BP83" i="20"/>
  <c r="BP80" i="20"/>
  <c r="BP79" i="20"/>
  <c r="BP77" i="20"/>
  <c r="BP76" i="20"/>
  <c r="BP75" i="20"/>
  <c r="BP74" i="20"/>
  <c r="BP73" i="20"/>
  <c r="BP71" i="20"/>
  <c r="BP70" i="20"/>
  <c r="BP68" i="20"/>
  <c r="BP67" i="20"/>
  <c r="BP66" i="20"/>
  <c r="BP64" i="20"/>
  <c r="BP62" i="20"/>
  <c r="BP61" i="20"/>
  <c r="BP60" i="20" s="1"/>
  <c r="BP57" i="20"/>
  <c r="BP56" i="20"/>
  <c r="BP55" i="20"/>
  <c r="BP54" i="20"/>
  <c r="BP53" i="20"/>
  <c r="BP51" i="20"/>
  <c r="BP50" i="20"/>
  <c r="BP49" i="20"/>
  <c r="BP47" i="20"/>
  <c r="BP46" i="20"/>
  <c r="BP45" i="20"/>
  <c r="BP43" i="20"/>
  <c r="BP42" i="20"/>
  <c r="BP41" i="20"/>
  <c r="BP40" i="20"/>
  <c r="BP38" i="20"/>
  <c r="BP37" i="20"/>
  <c r="BP36" i="20"/>
  <c r="BP35" i="20"/>
  <c r="BP34" i="20"/>
  <c r="BP33" i="20"/>
  <c r="BP32" i="20"/>
  <c r="BP31" i="20"/>
  <c r="BP29" i="20"/>
  <c r="BP27" i="20"/>
  <c r="BP26" i="20"/>
  <c r="BP25" i="20"/>
  <c r="BP24" i="20"/>
  <c r="BP22" i="20"/>
  <c r="BP21" i="20"/>
  <c r="BP20" i="20"/>
  <c r="BP19" i="20"/>
  <c r="BP18" i="20"/>
  <c r="BP16" i="20"/>
  <c r="BP15" i="20"/>
  <c r="BP14" i="20"/>
  <c r="BP13" i="20"/>
  <c r="BP12" i="20"/>
  <c r="AQ48" i="145"/>
  <c r="AN48" i="145"/>
  <c r="AK48" i="145"/>
  <c r="AH48" i="145"/>
  <c r="AE48" i="145"/>
  <c r="AB48" i="145"/>
  <c r="Y48" i="145"/>
  <c r="V48" i="145"/>
  <c r="S48" i="145"/>
  <c r="P48" i="145"/>
  <c r="M48" i="145"/>
  <c r="J48" i="145"/>
  <c r="G48" i="145"/>
  <c r="D48" i="145"/>
  <c r="AQ47" i="145"/>
  <c r="AN47" i="145"/>
  <c r="AK47" i="145"/>
  <c r="AH47" i="145"/>
  <c r="AE47" i="145"/>
  <c r="AB47" i="145"/>
  <c r="Y47" i="145"/>
  <c r="V47" i="145"/>
  <c r="S47" i="145"/>
  <c r="P47" i="145"/>
  <c r="M47" i="145"/>
  <c r="J47" i="145"/>
  <c r="G47" i="145"/>
  <c r="D47" i="145"/>
  <c r="AS46" i="145"/>
  <c r="AR46" i="145"/>
  <c r="AR9" i="145" s="1"/>
  <c r="C25" i="150" s="1"/>
  <c r="AQ46" i="145"/>
  <c r="AM46" i="145"/>
  <c r="AL46" i="145"/>
  <c r="AJ46" i="145"/>
  <c r="AI46" i="145"/>
  <c r="AG46" i="145"/>
  <c r="AF46" i="145"/>
  <c r="AD46" i="145"/>
  <c r="AC46" i="145"/>
  <c r="AA46" i="145"/>
  <c r="Z46" i="145"/>
  <c r="X46" i="145"/>
  <c r="W46" i="145"/>
  <c r="U46" i="145"/>
  <c r="T46" i="145"/>
  <c r="R46" i="145"/>
  <c r="Q46" i="145"/>
  <c r="O46" i="145"/>
  <c r="N46" i="145"/>
  <c r="L46" i="145"/>
  <c r="K46" i="145"/>
  <c r="I46" i="145"/>
  <c r="H46" i="145"/>
  <c r="F46" i="145"/>
  <c r="E46" i="145"/>
  <c r="C46" i="145"/>
  <c r="B46" i="145"/>
  <c r="AG40" i="145"/>
  <c r="AF40" i="145"/>
  <c r="AQ44" i="145"/>
  <c r="AK44" i="145"/>
  <c r="AH44" i="145"/>
  <c r="AE44" i="145"/>
  <c r="AB44" i="145"/>
  <c r="M44" i="145"/>
  <c r="J44" i="145"/>
  <c r="G44" i="145"/>
  <c r="D44" i="145"/>
  <c r="AQ43" i="145"/>
  <c r="AK43" i="145"/>
  <c r="AH43" i="145"/>
  <c r="AE43" i="145"/>
  <c r="AB43" i="145"/>
  <c r="M43" i="145"/>
  <c r="J43" i="145"/>
  <c r="G43" i="145"/>
  <c r="D43" i="145"/>
  <c r="AQ42" i="145"/>
  <c r="AK42" i="145"/>
  <c r="AH42" i="145"/>
  <c r="AE42" i="145"/>
  <c r="AB42" i="145"/>
  <c r="M42" i="145"/>
  <c r="J42" i="145"/>
  <c r="G42" i="145"/>
  <c r="D42" i="145"/>
  <c r="AQ41" i="145"/>
  <c r="AK41" i="145"/>
  <c r="AH41" i="145"/>
  <c r="AE41" i="145"/>
  <c r="AB41" i="145"/>
  <c r="M41" i="145"/>
  <c r="J41" i="145"/>
  <c r="G41" i="145"/>
  <c r="D41" i="145"/>
  <c r="AQ39" i="145"/>
  <c r="AK39" i="145"/>
  <c r="AH39" i="145"/>
  <c r="AE39" i="145"/>
  <c r="AB39" i="145"/>
  <c r="M39" i="145"/>
  <c r="J39" i="145"/>
  <c r="G39" i="145"/>
  <c r="D39" i="145"/>
  <c r="AQ38" i="145"/>
  <c r="AK38" i="145"/>
  <c r="AH38" i="145"/>
  <c r="AE38" i="145"/>
  <c r="AB38" i="145"/>
  <c r="M38" i="145"/>
  <c r="J38" i="145"/>
  <c r="G38" i="145"/>
  <c r="D38" i="145"/>
  <c r="AQ37" i="145"/>
  <c r="AK37" i="145"/>
  <c r="AH37" i="145"/>
  <c r="AE37" i="145"/>
  <c r="AB37" i="145"/>
  <c r="M37" i="145"/>
  <c r="J37" i="145"/>
  <c r="G37" i="145"/>
  <c r="D37" i="145"/>
  <c r="AQ36" i="145"/>
  <c r="AK36" i="145"/>
  <c r="AH36" i="145"/>
  <c r="AE36" i="145"/>
  <c r="AB36" i="145"/>
  <c r="M36" i="145"/>
  <c r="J36" i="145"/>
  <c r="G36" i="145"/>
  <c r="D36" i="145"/>
  <c r="AQ35" i="145"/>
  <c r="AK35" i="145"/>
  <c r="AH35" i="145"/>
  <c r="AE35" i="145"/>
  <c r="AB35" i="145"/>
  <c r="M35" i="145"/>
  <c r="J35" i="145"/>
  <c r="G35" i="145"/>
  <c r="D35" i="145"/>
  <c r="AK34" i="145"/>
  <c r="AH34" i="145"/>
  <c r="AE34" i="145"/>
  <c r="AB34" i="145"/>
  <c r="M34" i="145"/>
  <c r="J34" i="145"/>
  <c r="G34" i="145"/>
  <c r="D34" i="145"/>
  <c r="AK33" i="145"/>
  <c r="AH33" i="145"/>
  <c r="AE33" i="145"/>
  <c r="AB33" i="145"/>
  <c r="M33" i="145"/>
  <c r="J33" i="145"/>
  <c r="G33" i="145"/>
  <c r="D33" i="145"/>
  <c r="AK32" i="145"/>
  <c r="AH32" i="145"/>
  <c r="AE32" i="145"/>
  <c r="AB32" i="145"/>
  <c r="M32" i="145"/>
  <c r="J32" i="145"/>
  <c r="G32" i="145"/>
  <c r="D32" i="145"/>
  <c r="AQ31" i="145"/>
  <c r="AK31" i="145"/>
  <c r="AH31" i="145"/>
  <c r="AE31" i="145"/>
  <c r="AB31" i="145"/>
  <c r="M31" i="145"/>
  <c r="J31" i="145"/>
  <c r="G31" i="145"/>
  <c r="D31" i="145"/>
  <c r="AS30" i="145"/>
  <c r="AR30" i="145"/>
  <c r="AP30" i="145"/>
  <c r="AO30" i="145"/>
  <c r="AJ30" i="145"/>
  <c r="AI30" i="145"/>
  <c r="AG30" i="145"/>
  <c r="AF30" i="145"/>
  <c r="AD30" i="145"/>
  <c r="AC30" i="145"/>
  <c r="AA30" i="145"/>
  <c r="Z30" i="145"/>
  <c r="L30" i="145"/>
  <c r="K30" i="145"/>
  <c r="I30" i="145"/>
  <c r="H30" i="145"/>
  <c r="F30" i="145"/>
  <c r="C30" i="145"/>
  <c r="B30" i="145"/>
  <c r="AQ29" i="145"/>
  <c r="AK29" i="145"/>
  <c r="AH29" i="145"/>
  <c r="AE29" i="145"/>
  <c r="AB29" i="145"/>
  <c r="M29" i="145"/>
  <c r="J29" i="145"/>
  <c r="G29" i="145"/>
  <c r="D29" i="145"/>
  <c r="AS28" i="145"/>
  <c r="AR28" i="145"/>
  <c r="AP28" i="145"/>
  <c r="AO28" i="145"/>
  <c r="AJ28" i="145"/>
  <c r="AI28" i="145"/>
  <c r="AG28" i="145"/>
  <c r="AF28" i="145"/>
  <c r="AD28" i="145"/>
  <c r="AC28" i="145"/>
  <c r="AA28" i="145"/>
  <c r="Z28" i="145"/>
  <c r="L28" i="145"/>
  <c r="K28" i="145"/>
  <c r="J28" i="145"/>
  <c r="F28" i="145"/>
  <c r="E28" i="145"/>
  <c r="C28" i="145"/>
  <c r="B28" i="145"/>
  <c r="AQ27" i="145"/>
  <c r="AK27" i="145"/>
  <c r="AH27" i="145"/>
  <c r="AE27" i="145"/>
  <c r="AB27" i="145"/>
  <c r="M27" i="145"/>
  <c r="J27" i="145"/>
  <c r="G27" i="145"/>
  <c r="D27" i="145"/>
  <c r="AQ26" i="145"/>
  <c r="AQ25" i="145"/>
  <c r="AK25" i="145"/>
  <c r="AH25" i="145"/>
  <c r="AE25" i="145"/>
  <c r="AB25" i="145"/>
  <c r="M25" i="145"/>
  <c r="J25" i="145"/>
  <c r="G25" i="145"/>
  <c r="D25" i="145"/>
  <c r="AQ24" i="145"/>
  <c r="AK24" i="145"/>
  <c r="AH24" i="145"/>
  <c r="AE24" i="145"/>
  <c r="AB24" i="145"/>
  <c r="M24" i="145"/>
  <c r="J24" i="145"/>
  <c r="G24" i="145"/>
  <c r="D24" i="145"/>
  <c r="AS23" i="145"/>
  <c r="AR23" i="145"/>
  <c r="AP23" i="145"/>
  <c r="AJ23" i="145"/>
  <c r="AI23" i="145"/>
  <c r="AG23" i="145"/>
  <c r="AF23" i="145"/>
  <c r="AD23" i="145"/>
  <c r="AC23" i="145"/>
  <c r="AA23" i="145"/>
  <c r="Z23" i="145"/>
  <c r="L23" i="145"/>
  <c r="K23" i="145"/>
  <c r="I23" i="145"/>
  <c r="H23" i="145"/>
  <c r="F23" i="145"/>
  <c r="E23" i="145"/>
  <c r="C23" i="145"/>
  <c r="B23" i="145"/>
  <c r="AQ22" i="145"/>
  <c r="AN22" i="145"/>
  <c r="AK22" i="145"/>
  <c r="AH22" i="145"/>
  <c r="AE22" i="145"/>
  <c r="AB22" i="145"/>
  <c r="M22" i="145"/>
  <c r="J22" i="145"/>
  <c r="G22" i="145"/>
  <c r="D22" i="145"/>
  <c r="AS21" i="145"/>
  <c r="AR21" i="145"/>
  <c r="AP21" i="145"/>
  <c r="AO21" i="145"/>
  <c r="AJ21" i="145"/>
  <c r="AI21" i="145"/>
  <c r="AG21" i="145"/>
  <c r="AF21" i="145"/>
  <c r="AD21" i="145"/>
  <c r="AC21" i="145"/>
  <c r="AA21" i="145"/>
  <c r="Z21" i="145"/>
  <c r="W12" i="145"/>
  <c r="L21" i="145"/>
  <c r="K21" i="145"/>
  <c r="J21" i="145"/>
  <c r="F21" i="145"/>
  <c r="E21" i="145"/>
  <c r="C21" i="145"/>
  <c r="B21" i="145"/>
  <c r="AQ20" i="145"/>
  <c r="AK20" i="145"/>
  <c r="AH20" i="145"/>
  <c r="AE20" i="145"/>
  <c r="AB20" i="145"/>
  <c r="M20" i="145"/>
  <c r="J20" i="145"/>
  <c r="G20" i="145"/>
  <c r="D20" i="145"/>
  <c r="AQ19" i="145"/>
  <c r="AK19" i="145"/>
  <c r="AH19" i="145"/>
  <c r="AE19" i="145"/>
  <c r="AB19" i="145"/>
  <c r="M19" i="145"/>
  <c r="J19" i="145"/>
  <c r="G19" i="145"/>
  <c r="D19" i="145"/>
  <c r="AQ18" i="145"/>
  <c r="AK18" i="145"/>
  <c r="AH18" i="145"/>
  <c r="AE18" i="145"/>
  <c r="AB18" i="145"/>
  <c r="M18" i="145"/>
  <c r="J18" i="145"/>
  <c r="G18" i="145"/>
  <c r="D18" i="145"/>
  <c r="AQ17" i="145"/>
  <c r="AK17" i="145"/>
  <c r="AH17" i="145"/>
  <c r="AE17" i="145"/>
  <c r="AB17" i="145"/>
  <c r="M17" i="145"/>
  <c r="J17" i="145"/>
  <c r="G17" i="145"/>
  <c r="D17" i="145"/>
  <c r="AQ16" i="145"/>
  <c r="AH16" i="145"/>
  <c r="AE16" i="145"/>
  <c r="AB16" i="145"/>
  <c r="M16" i="145"/>
  <c r="J16" i="145"/>
  <c r="G16" i="145"/>
  <c r="D16" i="145"/>
  <c r="AQ15" i="145"/>
  <c r="AE15" i="145"/>
  <c r="AB15" i="145"/>
  <c r="M15" i="145"/>
  <c r="J15" i="145"/>
  <c r="G15" i="145"/>
  <c r="D15" i="145"/>
  <c r="AE14" i="145"/>
  <c r="AB14" i="145"/>
  <c r="M14" i="145"/>
  <c r="J14" i="145"/>
  <c r="G14" i="145"/>
  <c r="D14" i="145"/>
  <c r="AF89" i="13"/>
  <c r="BP48" i="20" l="1"/>
  <c r="AN46" i="145"/>
  <c r="S46" i="145"/>
  <c r="AE21" i="145"/>
  <c r="AH21" i="145"/>
  <c r="Y46" i="145"/>
  <c r="AE28" i="145"/>
  <c r="AN21" i="145"/>
  <c r="AH28" i="145"/>
  <c r="G46" i="145"/>
  <c r="AK46" i="145"/>
  <c r="M46" i="145"/>
  <c r="G28" i="145"/>
  <c r="M21" i="145"/>
  <c r="AQ21" i="145"/>
  <c r="V46" i="145"/>
  <c r="AK21" i="145"/>
  <c r="D21" i="145"/>
  <c r="AB28" i="145"/>
  <c r="AE46" i="145"/>
  <c r="AQ28" i="145"/>
  <c r="P46" i="145"/>
  <c r="G21" i="145"/>
  <c r="M28" i="145"/>
  <c r="AB46" i="145"/>
  <c r="D46" i="145"/>
  <c r="AH46" i="145"/>
  <c r="AB21" i="145"/>
  <c r="D28" i="145"/>
  <c r="AK28" i="145"/>
  <c r="J46" i="145"/>
  <c r="BP23" i="20"/>
  <c r="BP69" i="20"/>
  <c r="G10" i="20"/>
  <c r="G9" i="20" s="1"/>
  <c r="G8" i="20" s="1"/>
  <c r="F9" i="20"/>
  <c r="F8" i="20" s="1"/>
  <c r="AH23" i="145"/>
  <c r="AH45" i="145"/>
  <c r="BP44" i="20"/>
  <c r="BP39" i="20"/>
  <c r="BP17" i="20"/>
  <c r="AE23" i="145"/>
  <c r="AB23" i="145"/>
  <c r="M30" i="145"/>
  <c r="J23" i="145"/>
  <c r="G23" i="145"/>
  <c r="BP28" i="20"/>
  <c r="BP82" i="20"/>
  <c r="AQ30" i="145"/>
  <c r="AQ23" i="145"/>
  <c r="AK30" i="145"/>
  <c r="AK23" i="145"/>
  <c r="AH40" i="145"/>
  <c r="AH30" i="145"/>
  <c r="AE30" i="145"/>
  <c r="AB30" i="145"/>
  <c r="M23" i="145"/>
  <c r="J30" i="145"/>
  <c r="G30" i="145"/>
  <c r="D30" i="145"/>
  <c r="D23" i="145"/>
  <c r="DC12" i="6" l="1"/>
  <c r="DC13" i="6"/>
  <c r="DC14" i="6"/>
  <c r="DC15" i="6"/>
  <c r="DC16" i="6"/>
  <c r="DC18" i="6"/>
  <c r="DC19" i="6"/>
  <c r="DC20" i="6"/>
  <c r="DC21" i="6"/>
  <c r="DC22" i="6"/>
  <c r="DC24" i="6"/>
  <c r="DC25" i="6"/>
  <c r="DC26" i="6"/>
  <c r="DC27" i="6"/>
  <c r="DC29" i="6"/>
  <c r="DC30" i="6"/>
  <c r="DC31" i="6"/>
  <c r="DC32" i="6"/>
  <c r="DC33" i="6"/>
  <c r="DC34" i="6"/>
  <c r="DC36" i="6"/>
  <c r="DC37" i="6"/>
  <c r="DC38" i="6"/>
  <c r="DC40" i="6"/>
  <c r="DC41" i="6"/>
  <c r="DC42" i="6"/>
  <c r="DC43" i="6"/>
  <c r="DC45" i="6"/>
  <c r="DC46" i="6"/>
  <c r="DC47" i="6"/>
  <c r="DC49" i="6"/>
  <c r="DC50" i="6"/>
  <c r="DC51" i="6"/>
  <c r="DC52" i="6"/>
  <c r="DC53" i="6"/>
  <c r="DC54" i="6"/>
  <c r="DC55" i="6"/>
  <c r="DC56" i="6"/>
  <c r="DC57" i="6"/>
  <c r="DC60" i="6"/>
  <c r="DC61" i="6"/>
  <c r="DC62" i="6"/>
  <c r="AU62" i="3" s="1"/>
  <c r="DC64" i="6"/>
  <c r="DC65" i="6"/>
  <c r="DC66" i="6"/>
  <c r="DC67" i="6"/>
  <c r="DC68" i="6"/>
  <c r="DC69" i="6"/>
  <c r="DC70" i="6"/>
  <c r="DC71" i="6"/>
  <c r="DC72" i="6"/>
  <c r="DC73" i="6"/>
  <c r="DC75" i="6"/>
  <c r="DC76" i="6"/>
  <c r="DC77" i="6"/>
  <c r="DC78" i="6"/>
  <c r="DC79" i="6"/>
  <c r="DC80" i="6"/>
  <c r="DC81" i="6"/>
  <c r="DC82" i="6"/>
  <c r="DC83" i="6"/>
  <c r="DC84" i="6"/>
  <c r="DC85" i="6"/>
  <c r="DC86" i="6"/>
  <c r="DC87" i="6"/>
  <c r="DC88" i="6"/>
  <c r="DC89" i="6"/>
  <c r="DC90" i="6"/>
  <c r="DC92" i="6"/>
  <c r="DC93" i="6"/>
  <c r="DC94" i="6"/>
  <c r="DC95" i="6"/>
  <c r="DC96" i="6"/>
  <c r="DC98" i="6"/>
  <c r="DC99" i="6"/>
  <c r="DC100" i="6"/>
  <c r="DC101" i="6"/>
  <c r="DC103" i="6"/>
  <c r="DC104" i="6"/>
  <c r="DC105" i="6"/>
  <c r="DC106" i="6"/>
  <c r="DC107" i="6"/>
  <c r="DC108" i="6"/>
  <c r="DC109" i="6"/>
  <c r="DC110" i="6"/>
  <c r="AM65" i="9"/>
  <c r="AM64" i="9"/>
  <c r="AK83" i="8" l="1"/>
  <c r="AJ83" i="8"/>
  <c r="AT48" i="145" l="1"/>
  <c r="AT47" i="145"/>
  <c r="AT44" i="145"/>
  <c r="AT43" i="145"/>
  <c r="AT42" i="145"/>
  <c r="AT41" i="145"/>
  <c r="AT39" i="145"/>
  <c r="AT38" i="145"/>
  <c r="AT37" i="145"/>
  <c r="AT36" i="145"/>
  <c r="AT35" i="145"/>
  <c r="AT34" i="145"/>
  <c r="AT33" i="145"/>
  <c r="AT32" i="145"/>
  <c r="AT31" i="145"/>
  <c r="AT30" i="145"/>
  <c r="AT29" i="145"/>
  <c r="AT28" i="145"/>
  <c r="AT27" i="145"/>
  <c r="AT26" i="145"/>
  <c r="AT25" i="145"/>
  <c r="AT24" i="145"/>
  <c r="AT22" i="145"/>
  <c r="AT20" i="145"/>
  <c r="AT19" i="145"/>
  <c r="AT18" i="145"/>
  <c r="AT17" i="145"/>
  <c r="AT16" i="145"/>
  <c r="AT15" i="145"/>
  <c r="AT14" i="145"/>
  <c r="AT23" i="145" l="1"/>
  <c r="AT21" i="145"/>
  <c r="AI110" i="16"/>
  <c r="AF110" i="16"/>
  <c r="AI109" i="16"/>
  <c r="AF109" i="16"/>
  <c r="AI108" i="16"/>
  <c r="AF108" i="16"/>
  <c r="AI107" i="16"/>
  <c r="AF107" i="16"/>
  <c r="AI106" i="16"/>
  <c r="AF106" i="16"/>
  <c r="AI105" i="16"/>
  <c r="AF105" i="16"/>
  <c r="AI104" i="16"/>
  <c r="AF104" i="16"/>
  <c r="AI103" i="16"/>
  <c r="AF103" i="16"/>
  <c r="AH102" i="16"/>
  <c r="AG102" i="16"/>
  <c r="AE102" i="16"/>
  <c r="AD102" i="16"/>
  <c r="AI101" i="16"/>
  <c r="AF101" i="16"/>
  <c r="AI100" i="16"/>
  <c r="AF100" i="16"/>
  <c r="AI99" i="16"/>
  <c r="AF99" i="16"/>
  <c r="AI98" i="16"/>
  <c r="AF98" i="16"/>
  <c r="AH97" i="16"/>
  <c r="AG97" i="16"/>
  <c r="AE97" i="16"/>
  <c r="AD97" i="16"/>
  <c r="AI96" i="16"/>
  <c r="AF96" i="16"/>
  <c r="AI95" i="16"/>
  <c r="AF95" i="16"/>
  <c r="AI94" i="16"/>
  <c r="AF94" i="16"/>
  <c r="AI93" i="16"/>
  <c r="AF93" i="16"/>
  <c r="AI92" i="16"/>
  <c r="AF92" i="16"/>
  <c r="AH91" i="16"/>
  <c r="AG91" i="16"/>
  <c r="AE91" i="16"/>
  <c r="AD91" i="16"/>
  <c r="AI90" i="16"/>
  <c r="AF90" i="16"/>
  <c r="AI89" i="16"/>
  <c r="AI88" i="16"/>
  <c r="AI87" i="16"/>
  <c r="AI86" i="16"/>
  <c r="AI85" i="16"/>
  <c r="AI84" i="16"/>
  <c r="AI83" i="16"/>
  <c r="AI82" i="16"/>
  <c r="AI80" i="16"/>
  <c r="AI79" i="16"/>
  <c r="AI78" i="16"/>
  <c r="AI77" i="16"/>
  <c r="AI76" i="16"/>
  <c r="AI75" i="16"/>
  <c r="AI74" i="16"/>
  <c r="AI73" i="16"/>
  <c r="AI71" i="16"/>
  <c r="AI70" i="16"/>
  <c r="AI69" i="16"/>
  <c r="AI67" i="16"/>
  <c r="AI62" i="16"/>
  <c r="AI61" i="16"/>
  <c r="AI60" i="16" s="1"/>
  <c r="AI56" i="16"/>
  <c r="AI55" i="16"/>
  <c r="AI54" i="16"/>
  <c r="AI53" i="16"/>
  <c r="AI52" i="16"/>
  <c r="AI51" i="16"/>
  <c r="AI50" i="16"/>
  <c r="AI49" i="16"/>
  <c r="AI47" i="16"/>
  <c r="AF47" i="16"/>
  <c r="AI46" i="16"/>
  <c r="AF46" i="16"/>
  <c r="AI45" i="16"/>
  <c r="AF45" i="16"/>
  <c r="AH44" i="16"/>
  <c r="AG44" i="16"/>
  <c r="AE44" i="16"/>
  <c r="AD44" i="16"/>
  <c r="AI43" i="16"/>
  <c r="AF43" i="16"/>
  <c r="AI42" i="16"/>
  <c r="AF42" i="16"/>
  <c r="AI41" i="16"/>
  <c r="AF41" i="16"/>
  <c r="AI40" i="16"/>
  <c r="AF40" i="16"/>
  <c r="AH39" i="16"/>
  <c r="AG39" i="16"/>
  <c r="AE39" i="16"/>
  <c r="AD39" i="16"/>
  <c r="AI38" i="16"/>
  <c r="AF38" i="16"/>
  <c r="AI37" i="16"/>
  <c r="AF37" i="16"/>
  <c r="AI36" i="16"/>
  <c r="AF36" i="16"/>
  <c r="AH35" i="16"/>
  <c r="AG35" i="16"/>
  <c r="AE35" i="16"/>
  <c r="AD35" i="16"/>
  <c r="AI34" i="16"/>
  <c r="AF34" i="16"/>
  <c r="AI33" i="16"/>
  <c r="AF33" i="16"/>
  <c r="AI32" i="16"/>
  <c r="AF32" i="16"/>
  <c r="AI31" i="16"/>
  <c r="AF31" i="16"/>
  <c r="AI30" i="16"/>
  <c r="AF30" i="16"/>
  <c r="AI29" i="16"/>
  <c r="AF29" i="16"/>
  <c r="AH28" i="16"/>
  <c r="AG28" i="16"/>
  <c r="AE28" i="16"/>
  <c r="AD28" i="16"/>
  <c r="AI27" i="16"/>
  <c r="AF27" i="16"/>
  <c r="AI26" i="16"/>
  <c r="AF26" i="16"/>
  <c r="AI25" i="16"/>
  <c r="AF25" i="16"/>
  <c r="AI24" i="16"/>
  <c r="AF24" i="16"/>
  <c r="AH23" i="16"/>
  <c r="AG23" i="16"/>
  <c r="AE23" i="16"/>
  <c r="AD23" i="16"/>
  <c r="AI22" i="16"/>
  <c r="AF22" i="16"/>
  <c r="AI21" i="16"/>
  <c r="AF21" i="16"/>
  <c r="AI20" i="16"/>
  <c r="AF20" i="16"/>
  <c r="AI19" i="16"/>
  <c r="AF19" i="16"/>
  <c r="AI18" i="16"/>
  <c r="AF18" i="16"/>
  <c r="AH17" i="16"/>
  <c r="AG17" i="16"/>
  <c r="AE17" i="16"/>
  <c r="AD17" i="16"/>
  <c r="AI16" i="16"/>
  <c r="AF16" i="16"/>
  <c r="AI15" i="16"/>
  <c r="AF15" i="16"/>
  <c r="AI14" i="16"/>
  <c r="AF14" i="16"/>
  <c r="AI13" i="16"/>
  <c r="AF13" i="16"/>
  <c r="AI12" i="16"/>
  <c r="AF12" i="16"/>
  <c r="Z110" i="16"/>
  <c r="Z109" i="16"/>
  <c r="Z108" i="16"/>
  <c r="Z107" i="16"/>
  <c r="Z106" i="16"/>
  <c r="Z105" i="16"/>
  <c r="Z104" i="16"/>
  <c r="Z103" i="16"/>
  <c r="Y102" i="16"/>
  <c r="X102" i="16"/>
  <c r="Z101" i="16"/>
  <c r="Z100" i="16"/>
  <c r="Z99" i="16"/>
  <c r="Z98" i="16"/>
  <c r="Y97" i="16"/>
  <c r="X97" i="16"/>
  <c r="Z96" i="16"/>
  <c r="Z95" i="16"/>
  <c r="Z94" i="16"/>
  <c r="Z93" i="16"/>
  <c r="Z92" i="16"/>
  <c r="Y91" i="16"/>
  <c r="X91" i="16"/>
  <c r="Z90" i="16"/>
  <c r="Z89" i="16"/>
  <c r="Z88" i="16"/>
  <c r="Z87" i="16"/>
  <c r="Z86" i="16"/>
  <c r="Z85" i="16"/>
  <c r="Z84" i="16"/>
  <c r="Z83" i="16"/>
  <c r="Z80" i="16"/>
  <c r="Z79" i="16"/>
  <c r="Z78" i="16"/>
  <c r="Z77" i="16"/>
  <c r="Z76" i="16"/>
  <c r="Z75" i="16"/>
  <c r="Z74" i="16"/>
  <c r="Z73" i="16"/>
  <c r="Z71" i="16"/>
  <c r="Y69" i="16"/>
  <c r="X69" i="16"/>
  <c r="Z68" i="16"/>
  <c r="Z67" i="16"/>
  <c r="Y66" i="16"/>
  <c r="X66" i="16"/>
  <c r="Z62" i="16"/>
  <c r="Z61" i="16"/>
  <c r="Y60" i="16"/>
  <c r="X60" i="16"/>
  <c r="Z57" i="16"/>
  <c r="Z56" i="16"/>
  <c r="Z55" i="16"/>
  <c r="Z54" i="16"/>
  <c r="Z53" i="16"/>
  <c r="Z52" i="16"/>
  <c r="Z51" i="16"/>
  <c r="Z50" i="16"/>
  <c r="Z49" i="16"/>
  <c r="Y48" i="16"/>
  <c r="X48" i="16"/>
  <c r="Z47" i="16"/>
  <c r="Z46" i="16"/>
  <c r="Z45" i="16"/>
  <c r="Y44" i="16"/>
  <c r="X44" i="16"/>
  <c r="Z43" i="16"/>
  <c r="Z42" i="16"/>
  <c r="Z41" i="16"/>
  <c r="Z40" i="16"/>
  <c r="Y39" i="16"/>
  <c r="X39" i="16"/>
  <c r="Z38" i="16"/>
  <c r="Z37" i="16"/>
  <c r="Z36" i="16"/>
  <c r="Y35" i="16"/>
  <c r="X35" i="16"/>
  <c r="Z34" i="16"/>
  <c r="Z33" i="16"/>
  <c r="Z32" i="16"/>
  <c r="Z31" i="16"/>
  <c r="Z30" i="16"/>
  <c r="Z29" i="16"/>
  <c r="Y28" i="16"/>
  <c r="X28" i="16"/>
  <c r="Z27" i="16"/>
  <c r="Z26" i="16"/>
  <c r="Z25" i="16"/>
  <c r="Z24" i="16"/>
  <c r="Y23" i="16"/>
  <c r="X23" i="16"/>
  <c r="Z22" i="16"/>
  <c r="Z21" i="16"/>
  <c r="Z20" i="16"/>
  <c r="Z19" i="16"/>
  <c r="Z18" i="16"/>
  <c r="Y17" i="16"/>
  <c r="X17" i="16"/>
  <c r="Z16" i="16"/>
  <c r="Z15" i="16"/>
  <c r="Z14" i="16"/>
  <c r="Z13" i="16"/>
  <c r="Z12" i="16"/>
  <c r="AI110" i="2"/>
  <c r="AF110" i="2"/>
  <c r="AI109" i="2"/>
  <c r="AF109" i="2"/>
  <c r="AI108" i="2"/>
  <c r="AF108" i="2"/>
  <c r="AI107" i="2"/>
  <c r="AF107" i="2"/>
  <c r="AI106" i="2"/>
  <c r="AF106" i="2"/>
  <c r="AI105" i="2"/>
  <c r="AF105" i="2"/>
  <c r="AI104" i="2"/>
  <c r="AF104" i="2"/>
  <c r="AI103" i="2"/>
  <c r="AF103" i="2"/>
  <c r="AH102" i="2"/>
  <c r="AG102" i="2"/>
  <c r="AG97" i="2" s="1"/>
  <c r="AE102" i="2"/>
  <c r="AE97" i="2" s="1"/>
  <c r="AD102" i="2"/>
  <c r="AD97" i="2" s="1"/>
  <c r="AI101" i="2"/>
  <c r="AF101" i="2"/>
  <c r="AI100" i="2"/>
  <c r="AF100" i="2"/>
  <c r="AI99" i="2"/>
  <c r="AF99" i="2"/>
  <c r="AI98" i="2"/>
  <c r="AF98" i="2"/>
  <c r="AI96" i="2"/>
  <c r="AF96" i="2"/>
  <c r="AI95" i="2"/>
  <c r="AF95" i="2"/>
  <c r="AI94" i="2"/>
  <c r="AF94" i="2"/>
  <c r="AI93" i="2"/>
  <c r="AF93" i="2"/>
  <c r="AI92" i="2"/>
  <c r="AF92" i="2"/>
  <c r="AH91" i="2"/>
  <c r="AG91" i="2"/>
  <c r="AE91" i="2"/>
  <c r="AD91" i="2"/>
  <c r="AI90" i="2"/>
  <c r="AF90" i="2"/>
  <c r="AI89" i="2"/>
  <c r="AI88" i="2"/>
  <c r="AI87" i="2"/>
  <c r="AI86" i="2"/>
  <c r="AI84" i="2"/>
  <c r="AI83" i="2"/>
  <c r="AI82" i="2"/>
  <c r="AI80" i="2"/>
  <c r="AI79" i="2"/>
  <c r="AI77" i="2"/>
  <c r="AI76" i="2"/>
  <c r="AI75" i="2"/>
  <c r="AI74" i="2"/>
  <c r="AI73" i="2"/>
  <c r="AI71" i="2"/>
  <c r="AI70" i="2"/>
  <c r="AI69" i="2"/>
  <c r="AI68" i="2"/>
  <c r="AI67" i="2"/>
  <c r="AI66" i="2"/>
  <c r="AI64" i="2"/>
  <c r="AI62" i="2"/>
  <c r="AI61" i="2"/>
  <c r="AI60" i="2"/>
  <c r="AI53" i="2"/>
  <c r="AI52" i="2"/>
  <c r="AI51" i="2"/>
  <c r="AI50" i="2"/>
  <c r="AI49" i="2"/>
  <c r="AI47" i="2"/>
  <c r="AF47" i="2"/>
  <c r="AI46" i="2"/>
  <c r="AF46" i="2"/>
  <c r="AI45" i="2"/>
  <c r="AF45" i="2"/>
  <c r="AH44" i="2"/>
  <c r="AG44" i="2"/>
  <c r="AE44" i="2"/>
  <c r="AD44" i="2"/>
  <c r="AI43" i="2"/>
  <c r="AF43" i="2"/>
  <c r="AI42" i="2"/>
  <c r="AF42" i="2"/>
  <c r="AI41" i="2"/>
  <c r="AF41" i="2"/>
  <c r="AI40" i="2"/>
  <c r="AF40" i="2"/>
  <c r="AH39" i="2"/>
  <c r="AG39" i="2"/>
  <c r="AE39" i="2"/>
  <c r="AD39" i="2"/>
  <c r="AI38" i="2"/>
  <c r="AF38" i="2"/>
  <c r="AI37" i="2"/>
  <c r="AF37" i="2"/>
  <c r="AI36" i="2"/>
  <c r="AF36" i="2"/>
  <c r="AH35" i="2"/>
  <c r="AG35" i="2"/>
  <c r="AE35" i="2"/>
  <c r="AD35" i="2"/>
  <c r="AI34" i="2"/>
  <c r="AF34" i="2"/>
  <c r="AI33" i="2"/>
  <c r="AF33" i="2"/>
  <c r="AI32" i="2"/>
  <c r="AF32" i="2"/>
  <c r="AI31" i="2"/>
  <c r="AF31" i="2"/>
  <c r="AI30" i="2"/>
  <c r="AF30" i="2"/>
  <c r="AI29" i="2"/>
  <c r="AF29" i="2"/>
  <c r="AH28" i="2"/>
  <c r="AG28" i="2"/>
  <c r="AE28" i="2"/>
  <c r="AD28" i="2"/>
  <c r="AI27" i="2"/>
  <c r="AF27" i="2"/>
  <c r="AI26" i="2"/>
  <c r="AF26" i="2"/>
  <c r="AI25" i="2"/>
  <c r="AF25" i="2"/>
  <c r="AI24" i="2"/>
  <c r="AF24" i="2"/>
  <c r="AH23" i="2"/>
  <c r="AG23" i="2"/>
  <c r="AE23" i="2"/>
  <c r="AD23" i="2"/>
  <c r="AI22" i="2"/>
  <c r="AF22" i="2"/>
  <c r="AI21" i="2"/>
  <c r="AF21" i="2"/>
  <c r="AI20" i="2"/>
  <c r="AF20" i="2"/>
  <c r="AI19" i="2"/>
  <c r="AF19" i="2"/>
  <c r="AI18" i="2"/>
  <c r="AF18" i="2"/>
  <c r="AH17" i="2"/>
  <c r="AG17" i="2"/>
  <c r="AE17" i="2"/>
  <c r="AD17" i="2"/>
  <c r="AI16" i="2"/>
  <c r="AF16" i="2"/>
  <c r="AI15" i="2"/>
  <c r="AF15" i="2"/>
  <c r="AI14" i="2"/>
  <c r="AF14" i="2"/>
  <c r="AI13" i="2"/>
  <c r="AF13" i="2"/>
  <c r="AI12" i="2"/>
  <c r="AF12" i="2"/>
  <c r="Z110" i="2"/>
  <c r="Z109" i="2"/>
  <c r="Z108" i="2"/>
  <c r="Z107" i="2"/>
  <c r="Z106" i="2"/>
  <c r="Z105" i="2"/>
  <c r="Z104" i="2"/>
  <c r="Z103" i="2"/>
  <c r="Y102" i="2"/>
  <c r="X102" i="2"/>
  <c r="X97" i="2" s="1"/>
  <c r="Z101" i="2"/>
  <c r="Z100" i="2"/>
  <c r="Z99" i="2"/>
  <c r="Z98" i="2"/>
  <c r="Z96" i="2"/>
  <c r="Z95" i="2"/>
  <c r="Z94" i="2"/>
  <c r="Z93" i="2"/>
  <c r="Z92" i="2"/>
  <c r="Y91" i="2"/>
  <c r="X91" i="2"/>
  <c r="Z90" i="2"/>
  <c r="Z89" i="2"/>
  <c r="Z88" i="2"/>
  <c r="Z87" i="2"/>
  <c r="Z86" i="2"/>
  <c r="Z85" i="2"/>
  <c r="Z84" i="2"/>
  <c r="Z83" i="2"/>
  <c r="Z82" i="2"/>
  <c r="Z80" i="2"/>
  <c r="Z79" i="2"/>
  <c r="Z78" i="2"/>
  <c r="Z77" i="2"/>
  <c r="Z76" i="2"/>
  <c r="Z75" i="2"/>
  <c r="Z74" i="2"/>
  <c r="Z73" i="2"/>
  <c r="Z71" i="2"/>
  <c r="Z70" i="2"/>
  <c r="Y69" i="2"/>
  <c r="X69" i="2"/>
  <c r="Z68" i="2"/>
  <c r="Z67" i="2"/>
  <c r="Y66" i="2"/>
  <c r="X66" i="2"/>
  <c r="Z64" i="2"/>
  <c r="Y64" i="2"/>
  <c r="X64" i="2"/>
  <c r="Z62" i="2"/>
  <c r="Z61" i="2"/>
  <c r="Y60" i="2"/>
  <c r="X60" i="2"/>
  <c r="Z57" i="2"/>
  <c r="Z56" i="2"/>
  <c r="Z55" i="2"/>
  <c r="Z54" i="2"/>
  <c r="Z53" i="2"/>
  <c r="Z52" i="2"/>
  <c r="Z51" i="2"/>
  <c r="Z50" i="2"/>
  <c r="Z49" i="2"/>
  <c r="Z47" i="2"/>
  <c r="Z46" i="2"/>
  <c r="Z45" i="2"/>
  <c r="Y44" i="2"/>
  <c r="X44" i="2"/>
  <c r="Z43" i="2"/>
  <c r="Z42" i="2"/>
  <c r="Z41" i="2"/>
  <c r="Z40" i="2"/>
  <c r="Y39" i="2"/>
  <c r="X39" i="2"/>
  <c r="Z38" i="2"/>
  <c r="Z37" i="2"/>
  <c r="Z36" i="2"/>
  <c r="Y35" i="2"/>
  <c r="X35" i="2"/>
  <c r="Z34" i="2"/>
  <c r="Z33" i="2"/>
  <c r="Z32" i="2"/>
  <c r="Z31" i="2"/>
  <c r="Z30" i="2"/>
  <c r="Z29" i="2"/>
  <c r="Y28" i="2"/>
  <c r="X28" i="2"/>
  <c r="Z27" i="2"/>
  <c r="Z26" i="2"/>
  <c r="Z25" i="2"/>
  <c r="Z24" i="2"/>
  <c r="Y23" i="2"/>
  <c r="X23" i="2"/>
  <c r="Z22" i="2"/>
  <c r="Z21" i="2"/>
  <c r="Z20" i="2"/>
  <c r="Z19" i="2"/>
  <c r="Z18" i="2"/>
  <c r="Y17" i="2"/>
  <c r="X17" i="2"/>
  <c r="Z16" i="2"/>
  <c r="Z15" i="2"/>
  <c r="Z14" i="2"/>
  <c r="Z13" i="2"/>
  <c r="Z12" i="2"/>
  <c r="AI110" i="1"/>
  <c r="AF110" i="1"/>
  <c r="AI109" i="1"/>
  <c r="AF109" i="1"/>
  <c r="AI108" i="1"/>
  <c r="AF108" i="1"/>
  <c r="AI107" i="1"/>
  <c r="AF107" i="1"/>
  <c r="AI106" i="1"/>
  <c r="AF106" i="1"/>
  <c r="AI105" i="1"/>
  <c r="AF105" i="1"/>
  <c r="AI104" i="1"/>
  <c r="AF104" i="1"/>
  <c r="AI103" i="1"/>
  <c r="AF103" i="1"/>
  <c r="AH102" i="1"/>
  <c r="AG102" i="1"/>
  <c r="AG97" i="1" s="1"/>
  <c r="AE102" i="1"/>
  <c r="AD102" i="1"/>
  <c r="AD97" i="1" s="1"/>
  <c r="AI101" i="1"/>
  <c r="AF101" i="1"/>
  <c r="AI100" i="1"/>
  <c r="AF100" i="1"/>
  <c r="AI99" i="1"/>
  <c r="AF99" i="1"/>
  <c r="AI98" i="1"/>
  <c r="AF98" i="1"/>
  <c r="AI96" i="1"/>
  <c r="AF96" i="1"/>
  <c r="AI95" i="1"/>
  <c r="AF95" i="1"/>
  <c r="AI94" i="1"/>
  <c r="AF94" i="1"/>
  <c r="AI93" i="1"/>
  <c r="AF93" i="1"/>
  <c r="AI92" i="1"/>
  <c r="AF92" i="1"/>
  <c r="AH91" i="1"/>
  <c r="AG91" i="1"/>
  <c r="AE91" i="1"/>
  <c r="AD91" i="1"/>
  <c r="AI90" i="1"/>
  <c r="AI89" i="1"/>
  <c r="AI88" i="1"/>
  <c r="AI87" i="1"/>
  <c r="AI86" i="1"/>
  <c r="AI85" i="1"/>
  <c r="AI84" i="1"/>
  <c r="AI83" i="1"/>
  <c r="AI82" i="1"/>
  <c r="AI80" i="1"/>
  <c r="AI79" i="1"/>
  <c r="AI77" i="1"/>
  <c r="AI76" i="1"/>
  <c r="AI75" i="1"/>
  <c r="AI74" i="1"/>
  <c r="AI73" i="1"/>
  <c r="AI71" i="1"/>
  <c r="AI70" i="1"/>
  <c r="AI69" i="1"/>
  <c r="AI68" i="1"/>
  <c r="AI67" i="1"/>
  <c r="AI66" i="1"/>
  <c r="AI64" i="1"/>
  <c r="AI62" i="1"/>
  <c r="AI61" i="1"/>
  <c r="AI57" i="1"/>
  <c r="AI56" i="1"/>
  <c r="AI55" i="1"/>
  <c r="AI54" i="1"/>
  <c r="AI53" i="1"/>
  <c r="AI52" i="1"/>
  <c r="AI51" i="1"/>
  <c r="AI50" i="1"/>
  <c r="AI49" i="1"/>
  <c r="AI47" i="1"/>
  <c r="AF47" i="1"/>
  <c r="AI46" i="1"/>
  <c r="AF46" i="1"/>
  <c r="AI45" i="1"/>
  <c r="AF45" i="1"/>
  <c r="AH44" i="1"/>
  <c r="AG44" i="1"/>
  <c r="AE44" i="1"/>
  <c r="AD44" i="1"/>
  <c r="AI43" i="1"/>
  <c r="AF43" i="1"/>
  <c r="AI42" i="1"/>
  <c r="AF42" i="1"/>
  <c r="AI41" i="1"/>
  <c r="AF41" i="1"/>
  <c r="AI40" i="1"/>
  <c r="AF40" i="1"/>
  <c r="AH39" i="1"/>
  <c r="AG39" i="1"/>
  <c r="AE39" i="1"/>
  <c r="AD39" i="1"/>
  <c r="AI38" i="1"/>
  <c r="AF38" i="1"/>
  <c r="AI37" i="1"/>
  <c r="AF37" i="1"/>
  <c r="AI36" i="1"/>
  <c r="AF36" i="1"/>
  <c r="AH35" i="1"/>
  <c r="AG35" i="1"/>
  <c r="AE35" i="1"/>
  <c r="AD35" i="1"/>
  <c r="AI34" i="1"/>
  <c r="AF34" i="1"/>
  <c r="AI33" i="1"/>
  <c r="AF33" i="1"/>
  <c r="AI32" i="1"/>
  <c r="AF32" i="1"/>
  <c r="AI31" i="1"/>
  <c r="AF31" i="1"/>
  <c r="AI30" i="1"/>
  <c r="AF30" i="1"/>
  <c r="AI29" i="1"/>
  <c r="AF29" i="1"/>
  <c r="AH28" i="1"/>
  <c r="AG28" i="1"/>
  <c r="AE28" i="1"/>
  <c r="AD28" i="1"/>
  <c r="AI27" i="1"/>
  <c r="AF27" i="1"/>
  <c r="AI26" i="1"/>
  <c r="AF26" i="1"/>
  <c r="AI25" i="1"/>
  <c r="AF25" i="1"/>
  <c r="AI24" i="1"/>
  <c r="AF24" i="1"/>
  <c r="AH23" i="1"/>
  <c r="AG23" i="1"/>
  <c r="AE23" i="1"/>
  <c r="AD23" i="1"/>
  <c r="AI22" i="1"/>
  <c r="AF22" i="1"/>
  <c r="AI21" i="1"/>
  <c r="AF21" i="1"/>
  <c r="AI20" i="1"/>
  <c r="AF20" i="1"/>
  <c r="AI19" i="1"/>
  <c r="AF19" i="1"/>
  <c r="AI18" i="1"/>
  <c r="AF18" i="1"/>
  <c r="AH17" i="1"/>
  <c r="AG17" i="1"/>
  <c r="AE17" i="1"/>
  <c r="AD17" i="1"/>
  <c r="AI16" i="1"/>
  <c r="AF16" i="1"/>
  <c r="AI15" i="1"/>
  <c r="AF15" i="1"/>
  <c r="AI14" i="1"/>
  <c r="AF14" i="1"/>
  <c r="AI13" i="1"/>
  <c r="AF13" i="1"/>
  <c r="AI12" i="1"/>
  <c r="AF12" i="1"/>
  <c r="Z110" i="1"/>
  <c r="Z109" i="1"/>
  <c r="Z108" i="1"/>
  <c r="Z107" i="1"/>
  <c r="Z106" i="1"/>
  <c r="Z105" i="1"/>
  <c r="Z104" i="1"/>
  <c r="Z103" i="1"/>
  <c r="Y102" i="1"/>
  <c r="Y97" i="1" s="1"/>
  <c r="X102" i="1"/>
  <c r="X97" i="1" s="1"/>
  <c r="Z101" i="1"/>
  <c r="Z100" i="1"/>
  <c r="Z99" i="1"/>
  <c r="Z98" i="1"/>
  <c r="Z96" i="1"/>
  <c r="Z95" i="1"/>
  <c r="Z94" i="1"/>
  <c r="Z93" i="1"/>
  <c r="Z92" i="1"/>
  <c r="Y91" i="1"/>
  <c r="X91" i="1"/>
  <c r="Z90" i="1"/>
  <c r="Z89" i="1"/>
  <c r="Z88" i="1"/>
  <c r="Z87" i="1"/>
  <c r="Z86" i="1"/>
  <c r="Z85" i="1"/>
  <c r="Z84" i="1"/>
  <c r="Z83" i="1"/>
  <c r="Z82" i="1"/>
  <c r="Z80" i="1"/>
  <c r="Z79" i="1"/>
  <c r="Z77" i="1"/>
  <c r="Z76" i="1"/>
  <c r="Z75" i="1"/>
  <c r="Z74" i="1"/>
  <c r="Z73" i="1"/>
  <c r="Z71" i="1"/>
  <c r="Z70" i="1"/>
  <c r="Y69" i="1"/>
  <c r="X69" i="1"/>
  <c r="Z68" i="1"/>
  <c r="Z67" i="1"/>
  <c r="Y66" i="1"/>
  <c r="X66" i="1"/>
  <c r="Z64" i="1"/>
  <c r="Y64" i="1"/>
  <c r="X64" i="1"/>
  <c r="Z62" i="1"/>
  <c r="Z61" i="1"/>
  <c r="Z57" i="1"/>
  <c r="Z56" i="1"/>
  <c r="Z55" i="1"/>
  <c r="Z54" i="1"/>
  <c r="Z53" i="1"/>
  <c r="Z52" i="1"/>
  <c r="Z51" i="1"/>
  <c r="Z50" i="1"/>
  <c r="Z49" i="1"/>
  <c r="Z47" i="1"/>
  <c r="Z46" i="1"/>
  <c r="Z45" i="1"/>
  <c r="Y44" i="1"/>
  <c r="X44" i="1"/>
  <c r="Z43" i="1"/>
  <c r="Z42" i="1"/>
  <c r="Z41" i="1"/>
  <c r="Z40" i="1"/>
  <c r="Y39" i="1"/>
  <c r="X39" i="1"/>
  <c r="Z38" i="1"/>
  <c r="Z37" i="1"/>
  <c r="Z36" i="1"/>
  <c r="Y35" i="1"/>
  <c r="X35" i="1"/>
  <c r="Z34" i="1"/>
  <c r="Z33" i="1"/>
  <c r="Z32" i="1"/>
  <c r="Z31" i="1"/>
  <c r="Z30" i="1"/>
  <c r="Z29" i="1"/>
  <c r="Y28" i="1"/>
  <c r="X28" i="1"/>
  <c r="Z27" i="1"/>
  <c r="Z26" i="1"/>
  <c r="Z25" i="1"/>
  <c r="Z24" i="1"/>
  <c r="Y23" i="1"/>
  <c r="Z22" i="1"/>
  <c r="Z21" i="1"/>
  <c r="Z20" i="1"/>
  <c r="Z19" i="1"/>
  <c r="Z18" i="1"/>
  <c r="Y17" i="1"/>
  <c r="Z16" i="1"/>
  <c r="Z15" i="1"/>
  <c r="Z14" i="1"/>
  <c r="Z13" i="1"/>
  <c r="Z12" i="1"/>
  <c r="I54" i="3"/>
  <c r="I55" i="3"/>
  <c r="I56" i="3"/>
  <c r="BY90" i="5"/>
  <c r="DE82" i="6"/>
  <c r="DD82" i="6"/>
  <c r="DE78" i="6"/>
  <c r="DD78" i="6"/>
  <c r="DE69" i="6"/>
  <c r="DD69" i="6"/>
  <c r="DE66" i="6"/>
  <c r="DD66" i="6"/>
  <c r="DE60" i="6"/>
  <c r="DD60" i="6"/>
  <c r="Z70" i="10"/>
  <c r="AF90" i="11"/>
  <c r="AF89" i="11"/>
  <c r="E13" i="145"/>
  <c r="AC65" i="1"/>
  <c r="AO65" i="1" s="1"/>
  <c r="AC72" i="1"/>
  <c r="AO72" i="1" s="1"/>
  <c r="AC81" i="1"/>
  <c r="AO81" i="1" s="1"/>
  <c r="X11" i="20"/>
  <c r="Y11" i="20"/>
  <c r="BQ7" i="20"/>
  <c r="Z78" i="1" l="1"/>
  <c r="Z48" i="2"/>
  <c r="AI78" i="1"/>
  <c r="AI48" i="16"/>
  <c r="Z91" i="16"/>
  <c r="AI48" i="2"/>
  <c r="Z60" i="16"/>
  <c r="AI48" i="1"/>
  <c r="AI35" i="2"/>
  <c r="AI44" i="2"/>
  <c r="Z44" i="2"/>
  <c r="AF17" i="2"/>
  <c r="Z102" i="2"/>
  <c r="Z23" i="2"/>
  <c r="AF102" i="2"/>
  <c r="Z35" i="1"/>
  <c r="Z44" i="16"/>
  <c r="AI17" i="16"/>
  <c r="AF35" i="16"/>
  <c r="Z28" i="16"/>
  <c r="AF44" i="16"/>
  <c r="AI39" i="1"/>
  <c r="AI91" i="2"/>
  <c r="AI17" i="2"/>
  <c r="Z35" i="16"/>
  <c r="AF39" i="16"/>
  <c r="AI23" i="16"/>
  <c r="AF39" i="2"/>
  <c r="Z66" i="2"/>
  <c r="AF44" i="2"/>
  <c r="AI91" i="16"/>
  <c r="AF35" i="2"/>
  <c r="AF102" i="16"/>
  <c r="AF102" i="1"/>
  <c r="AI35" i="1"/>
  <c r="AI91" i="1"/>
  <c r="AI17" i="1"/>
  <c r="AE97" i="1"/>
  <c r="AF97" i="1" s="1"/>
  <c r="AI23" i="1"/>
  <c r="AF97" i="2"/>
  <c r="Z97" i="1"/>
  <c r="AI28" i="1"/>
  <c r="AI44" i="1"/>
  <c r="AI102" i="1"/>
  <c r="Z66" i="16"/>
  <c r="AI35" i="16"/>
  <c r="AI102" i="16"/>
  <c r="Z17" i="2"/>
  <c r="AI102" i="2"/>
  <c r="AF39" i="1"/>
  <c r="Z35" i="2"/>
  <c r="AI28" i="16"/>
  <c r="AF97" i="16"/>
  <c r="AI28" i="2"/>
  <c r="Z48" i="16"/>
  <c r="Z23" i="1"/>
  <c r="AF23" i="1"/>
  <c r="Z17" i="16"/>
  <c r="AF28" i="16"/>
  <c r="AI44" i="16"/>
  <c r="Z39" i="1"/>
  <c r="Z91" i="2"/>
  <c r="AH97" i="1"/>
  <c r="AI97" i="1" s="1"/>
  <c r="AI97" i="16"/>
  <c r="AF28" i="2"/>
  <c r="Z60" i="2"/>
  <c r="AI23" i="2"/>
  <c r="Z28" i="1"/>
  <c r="Z97" i="16"/>
  <c r="AF23" i="16"/>
  <c r="Z66" i="1"/>
  <c r="Z23" i="16"/>
  <c r="Z39" i="16"/>
  <c r="Z44" i="1"/>
  <c r="AF23" i="2"/>
  <c r="AI39" i="2"/>
  <c r="AF35" i="1"/>
  <c r="AF91" i="2"/>
  <c r="AI39" i="16"/>
  <c r="Z48" i="1"/>
  <c r="Z39" i="2"/>
  <c r="AH97" i="2"/>
  <c r="AI97" i="2" s="1"/>
  <c r="Z102" i="1"/>
  <c r="Z28" i="2"/>
  <c r="Z102" i="16"/>
  <c r="AF17" i="16"/>
  <c r="AF91" i="1"/>
  <c r="AF17" i="1"/>
  <c r="AF91" i="16"/>
  <c r="Z17" i="1"/>
  <c r="Z91" i="1"/>
  <c r="AF28" i="1"/>
  <c r="AF44" i="1"/>
  <c r="Z69" i="2"/>
  <c r="Z69" i="1"/>
  <c r="Z69" i="16"/>
  <c r="Z82" i="16"/>
  <c r="I48" i="3"/>
  <c r="Y97" i="2"/>
  <c r="Z97" i="2" s="1"/>
  <c r="Y10" i="20"/>
  <c r="Y9" i="20" s="1"/>
  <c r="Y8" i="20" s="1"/>
  <c r="X10" i="20"/>
  <c r="X9" i="20" s="1"/>
  <c r="X8" i="20" s="1"/>
  <c r="Z11" i="20"/>
  <c r="Z8" i="20" l="1"/>
  <c r="Z10" i="20"/>
  <c r="Z9" i="20" s="1"/>
  <c r="Y7" i="20"/>
  <c r="Z7" i="20" s="1"/>
  <c r="BQ24" i="20"/>
  <c r="BS81" i="20"/>
  <c r="BQ12" i="20"/>
  <c r="BR12" i="20"/>
  <c r="BQ13" i="20"/>
  <c r="BR13" i="20"/>
  <c r="BQ14" i="20"/>
  <c r="BR14" i="20"/>
  <c r="BQ15" i="20"/>
  <c r="BR15" i="20"/>
  <c r="BQ16" i="20"/>
  <c r="BR16" i="20"/>
  <c r="BQ18" i="20"/>
  <c r="BR18" i="20"/>
  <c r="BQ19" i="20"/>
  <c r="BR19" i="20"/>
  <c r="BQ20" i="20"/>
  <c r="BR20" i="20"/>
  <c r="BQ21" i="20"/>
  <c r="BR21" i="20"/>
  <c r="BQ22" i="20"/>
  <c r="BR22" i="20"/>
  <c r="BR24" i="20"/>
  <c r="BQ25" i="20"/>
  <c r="BR25" i="20"/>
  <c r="BQ26" i="20"/>
  <c r="BR26" i="20"/>
  <c r="BQ27" i="20"/>
  <c r="BR27" i="20"/>
  <c r="BQ29" i="20"/>
  <c r="BR29" i="20"/>
  <c r="BQ30" i="20"/>
  <c r="BQ31" i="20"/>
  <c r="BQ36" i="20"/>
  <c r="BR36" i="20"/>
  <c r="BQ37" i="20"/>
  <c r="BR37" i="20"/>
  <c r="BQ38" i="20"/>
  <c r="BR38" i="20"/>
  <c r="BQ40" i="20"/>
  <c r="BR40" i="20"/>
  <c r="BQ41" i="20"/>
  <c r="BR41" i="20"/>
  <c r="BQ42" i="20"/>
  <c r="BR42" i="20"/>
  <c r="BQ43" i="20"/>
  <c r="BR43" i="20"/>
  <c r="BQ45" i="20"/>
  <c r="BR45" i="20"/>
  <c r="BQ46" i="20"/>
  <c r="BR46" i="20"/>
  <c r="BQ47" i="20"/>
  <c r="BR47" i="20"/>
  <c r="BQ49" i="20"/>
  <c r="BR49" i="20"/>
  <c r="BQ50" i="20"/>
  <c r="BR50" i="20"/>
  <c r="BQ51" i="20"/>
  <c r="BR51" i="20"/>
  <c r="BQ52" i="20"/>
  <c r="BR52" i="20"/>
  <c r="BQ53" i="20"/>
  <c r="BR53" i="20"/>
  <c r="BQ54" i="20"/>
  <c r="BR54" i="20"/>
  <c r="BQ55" i="20"/>
  <c r="BR55" i="20"/>
  <c r="BQ56" i="20"/>
  <c r="BR56" i="20"/>
  <c r="BQ57" i="20"/>
  <c r="BR57" i="20"/>
  <c r="BQ61" i="20"/>
  <c r="BR61" i="20"/>
  <c r="BQ62" i="20"/>
  <c r="BR62" i="20"/>
  <c r="BQ65" i="20"/>
  <c r="BR65" i="20"/>
  <c r="BQ67" i="20"/>
  <c r="BR67" i="20"/>
  <c r="BQ68" i="20"/>
  <c r="BR68" i="20"/>
  <c r="BQ70" i="20"/>
  <c r="BR70" i="20"/>
  <c r="BQ71" i="20"/>
  <c r="BR71" i="20"/>
  <c r="BQ73" i="20"/>
  <c r="BR73" i="20"/>
  <c r="BQ74" i="20"/>
  <c r="BR74" i="20"/>
  <c r="BQ75" i="20"/>
  <c r="BR75" i="20"/>
  <c r="BQ76" i="20"/>
  <c r="BR76" i="20"/>
  <c r="BQ77" i="20"/>
  <c r="BR77" i="20"/>
  <c r="BQ79" i="20"/>
  <c r="BR79" i="20"/>
  <c r="BQ80" i="20"/>
  <c r="BR80" i="20"/>
  <c r="BQ81" i="20"/>
  <c r="BZ81" i="20" s="1"/>
  <c r="BR81" i="20"/>
  <c r="CA81" i="20" s="1"/>
  <c r="BQ83" i="20"/>
  <c r="BR83" i="20"/>
  <c r="BQ84" i="20"/>
  <c r="AR45" i="145" s="1"/>
  <c r="AR40" i="145" s="1"/>
  <c r="BR84" i="20"/>
  <c r="AS45" i="145" s="1"/>
  <c r="AS40" i="145" s="1"/>
  <c r="BQ85" i="20"/>
  <c r="BR85" i="20"/>
  <c r="BQ86" i="20"/>
  <c r="BR86" i="20"/>
  <c r="BQ87" i="20"/>
  <c r="BR87" i="20"/>
  <c r="BQ88" i="20"/>
  <c r="BR88" i="20"/>
  <c r="BR89" i="20"/>
  <c r="BQ90" i="20"/>
  <c r="BR90" i="20"/>
  <c r="BQ92" i="20"/>
  <c r="BR92" i="20"/>
  <c r="BQ93" i="20"/>
  <c r="BR93" i="20"/>
  <c r="BQ94" i="20"/>
  <c r="BR94" i="20"/>
  <c r="BQ95" i="20"/>
  <c r="BR95" i="20"/>
  <c r="BQ96" i="20"/>
  <c r="BR96" i="20"/>
  <c r="BQ98" i="20"/>
  <c r="BR98" i="20"/>
  <c r="BQ99" i="20"/>
  <c r="BR99" i="20"/>
  <c r="BQ100" i="20"/>
  <c r="BR100" i="20"/>
  <c r="BQ101" i="20"/>
  <c r="BR101" i="20"/>
  <c r="BQ103" i="20"/>
  <c r="BR103" i="20"/>
  <c r="BQ104" i="20"/>
  <c r="BR104" i="20"/>
  <c r="BQ105" i="20"/>
  <c r="BR105" i="20"/>
  <c r="BQ106" i="20"/>
  <c r="BR106" i="20"/>
  <c r="BQ107" i="20"/>
  <c r="BR107" i="20"/>
  <c r="BQ108" i="20"/>
  <c r="BR108" i="20"/>
  <c r="BQ109" i="20"/>
  <c r="BR109" i="20"/>
  <c r="BQ110" i="20"/>
  <c r="BR110" i="20"/>
  <c r="AW10" i="20"/>
  <c r="AW9" i="20" s="1"/>
  <c r="AW8" i="20" s="1"/>
  <c r="AV10" i="20"/>
  <c r="BL11" i="20"/>
  <c r="BK11" i="20"/>
  <c r="AZ10" i="20"/>
  <c r="AY10" i="20"/>
  <c r="AY9" i="20" s="1"/>
  <c r="AY8" i="20" s="1"/>
  <c r="AS10" i="20"/>
  <c r="AS9" i="20" s="1"/>
  <c r="AS8" i="20" s="1"/>
  <c r="E12" i="145"/>
  <c r="AT40" i="145" l="1"/>
  <c r="AT45" i="145"/>
  <c r="E11" i="145"/>
  <c r="AT46" i="145"/>
  <c r="BK10" i="20"/>
  <c r="BK9" i="20" s="1"/>
  <c r="BK8" i="20" s="1"/>
  <c r="BM11" i="20"/>
  <c r="AX10" i="20"/>
  <c r="AX9" i="20" s="1"/>
  <c r="AW7" i="20"/>
  <c r="AX7" i="20" s="1"/>
  <c r="AV9" i="20"/>
  <c r="AV8" i="20" s="1"/>
  <c r="AX8" i="20" s="1"/>
  <c r="BL10" i="20"/>
  <c r="AT10" i="20"/>
  <c r="AT9" i="20" s="1"/>
  <c r="AT8" i="20" s="1"/>
  <c r="AU8" i="20" s="1"/>
  <c r="BA10" i="20"/>
  <c r="BA9" i="20" s="1"/>
  <c r="AZ9" i="20"/>
  <c r="AZ8" i="20" s="1"/>
  <c r="AU10" i="20" l="1"/>
  <c r="AU9" i="20" s="1"/>
  <c r="BM10" i="20"/>
  <c r="BM9" i="20" s="1"/>
  <c r="BL9" i="20"/>
  <c r="BL8" i="20" s="1"/>
  <c r="AT7" i="20"/>
  <c r="AU7" i="20" s="1"/>
  <c r="BA8" i="20"/>
  <c r="AZ7" i="20"/>
  <c r="BA7" i="20" s="1"/>
  <c r="AJ85" i="8"/>
  <c r="BM8" i="20" l="1"/>
  <c r="BL7" i="20"/>
  <c r="BM7" i="20" s="1"/>
  <c r="BR66" i="20" l="1"/>
  <c r="BS101" i="20"/>
  <c r="BS40" i="20"/>
  <c r="BS12" i="20"/>
  <c r="BS70" i="20"/>
  <c r="BS51" i="20"/>
  <c r="BQ60" i="20"/>
  <c r="BS29" i="20"/>
  <c r="BS46" i="20"/>
  <c r="BQ66" i="20"/>
  <c r="BS84" i="20"/>
  <c r="BR91" i="20"/>
  <c r="BR102" i="20"/>
  <c r="BS96" i="20"/>
  <c r="BS90" i="20"/>
  <c r="BS16" i="20"/>
  <c r="BS27" i="20"/>
  <c r="BS21" i="20"/>
  <c r="BS38" i="20"/>
  <c r="BR44" i="20"/>
  <c r="BS55" i="20"/>
  <c r="BR64" i="20"/>
  <c r="BR82" i="20"/>
  <c r="BS93" i="20"/>
  <c r="BQ64" i="20"/>
  <c r="BS104" i="20"/>
  <c r="BS32" i="20"/>
  <c r="BS68" i="20"/>
  <c r="BS75" i="20"/>
  <c r="BS87" i="20"/>
  <c r="BS98" i="20"/>
  <c r="BS110" i="20"/>
  <c r="BQ44" i="20"/>
  <c r="BR69" i="20"/>
  <c r="BQ82" i="20"/>
  <c r="BS15" i="20"/>
  <c r="BS26" i="20"/>
  <c r="BS43" i="20"/>
  <c r="BS62" i="20"/>
  <c r="BS80" i="20"/>
  <c r="BS103" i="20"/>
  <c r="BS20" i="20"/>
  <c r="BS37" i="20"/>
  <c r="BS54" i="20"/>
  <c r="BS92" i="20"/>
  <c r="BS31" i="20"/>
  <c r="BQ48" i="20"/>
  <c r="BS67" i="20"/>
  <c r="BS74" i="20"/>
  <c r="BS86" i="20"/>
  <c r="BS109" i="20"/>
  <c r="BR48" i="20"/>
  <c r="BS61" i="20"/>
  <c r="BS79" i="20"/>
  <c r="BS19" i="20"/>
  <c r="BS36" i="20"/>
  <c r="BS53" i="20"/>
  <c r="BS14" i="20"/>
  <c r="BS42" i="20"/>
  <c r="BS30" i="20"/>
  <c r="BS24" i="20"/>
  <c r="BS41" i="20"/>
  <c r="BQ97" i="20"/>
  <c r="BS25" i="20"/>
  <c r="BS47" i="20"/>
  <c r="BS73" i="20"/>
  <c r="BS85" i="20"/>
  <c r="BS108" i="20"/>
  <c r="BS13" i="20"/>
  <c r="BS18" i="20"/>
  <c r="BS52" i="20"/>
  <c r="BS64" i="20"/>
  <c r="BS65" i="20"/>
  <c r="BS71" i="20"/>
  <c r="BQ91" i="20"/>
  <c r="BR97" i="20"/>
  <c r="BQ102" i="20"/>
  <c r="BS107" i="20"/>
  <c r="BS45" i="20"/>
  <c r="BS83" i="20"/>
  <c r="BS106" i="20"/>
  <c r="BQ23" i="20"/>
  <c r="BS57" i="20"/>
  <c r="BS95" i="20"/>
  <c r="BR60" i="20"/>
  <c r="BS89" i="20"/>
  <c r="BS100" i="20"/>
  <c r="BQ17" i="20"/>
  <c r="BS105" i="20"/>
  <c r="BR23" i="20"/>
  <c r="BS50" i="20"/>
  <c r="BS77" i="20"/>
  <c r="BR17" i="20"/>
  <c r="BS22" i="20"/>
  <c r="BR28" i="20"/>
  <c r="BQ39" i="20"/>
  <c r="BS56" i="20"/>
  <c r="BS94" i="20"/>
  <c r="BQ35" i="20"/>
  <c r="BR35" i="20"/>
  <c r="BS34" i="20"/>
  <c r="BS33" i="20"/>
  <c r="BR39" i="20"/>
  <c r="BS49" i="20"/>
  <c r="BQ69" i="20"/>
  <c r="BS76" i="20"/>
  <c r="BS88" i="20"/>
  <c r="BS99" i="20"/>
  <c r="X11" i="1"/>
  <c r="Y11" i="1"/>
  <c r="AC26" i="1"/>
  <c r="AC27" i="1"/>
  <c r="AC29" i="1"/>
  <c r="AC30" i="1"/>
  <c r="AC31" i="1"/>
  <c r="AC32" i="1"/>
  <c r="AC33" i="1"/>
  <c r="AC34" i="1"/>
  <c r="AC35" i="1"/>
  <c r="AC36" i="1"/>
  <c r="AC37" i="1"/>
  <c r="AC38" i="1"/>
  <c r="AC40" i="1"/>
  <c r="AC41" i="1"/>
  <c r="AC42" i="1"/>
  <c r="AC43" i="1"/>
  <c r="AC45" i="1"/>
  <c r="AC46" i="1"/>
  <c r="AC47" i="1"/>
  <c r="AC49" i="1"/>
  <c r="AC50" i="1"/>
  <c r="AC51" i="1"/>
  <c r="AC52" i="1"/>
  <c r="AC53" i="1"/>
  <c r="AC54" i="1"/>
  <c r="AC55" i="1"/>
  <c r="AC56" i="1"/>
  <c r="AC57" i="1"/>
  <c r="AC61" i="1"/>
  <c r="AC62" i="1"/>
  <c r="AC64" i="1"/>
  <c r="AC66" i="1"/>
  <c r="AC67" i="1"/>
  <c r="AC68" i="1"/>
  <c r="AC70" i="1"/>
  <c r="AC71" i="1"/>
  <c r="AC73" i="1"/>
  <c r="AC74" i="1"/>
  <c r="AC75" i="1"/>
  <c r="AC76" i="1"/>
  <c r="AC77" i="1"/>
  <c r="AC79" i="1"/>
  <c r="AC80" i="1"/>
  <c r="AC83" i="1"/>
  <c r="AC84" i="1"/>
  <c r="AC85" i="1"/>
  <c r="AC86" i="1"/>
  <c r="AC87" i="1"/>
  <c r="AC88" i="1"/>
  <c r="AD11" i="1"/>
  <c r="AE11" i="1"/>
  <c r="AG11" i="1"/>
  <c r="AG10" i="1" s="1"/>
  <c r="AH11" i="1"/>
  <c r="AI11" i="1"/>
  <c r="I10" i="1"/>
  <c r="O10" i="1"/>
  <c r="AK72" i="3"/>
  <c r="D72" i="59" s="1"/>
  <c r="AJ72" i="3"/>
  <c r="C72" i="59" s="1"/>
  <c r="BP72" i="5"/>
  <c r="CH72" i="5" s="1"/>
  <c r="BO72" i="5"/>
  <c r="CG72" i="5" s="1"/>
  <c r="BN72" i="5"/>
  <c r="CF72" i="5" s="1"/>
  <c r="AK81" i="3"/>
  <c r="D81" i="59" s="1"/>
  <c r="AJ81" i="3"/>
  <c r="C81" i="59" s="1"/>
  <c r="BO80" i="5"/>
  <c r="BO81" i="5"/>
  <c r="CG81" i="5" s="1"/>
  <c r="BN80" i="5"/>
  <c r="BN81" i="5"/>
  <c r="CF81" i="5" s="1"/>
  <c r="AC78" i="1" l="1"/>
  <c r="BB81" i="3"/>
  <c r="BC72" i="3"/>
  <c r="Z11" i="1"/>
  <c r="BC81" i="3"/>
  <c r="D83" i="19"/>
  <c r="AF11" i="1"/>
  <c r="BB72" i="3"/>
  <c r="C74" i="19"/>
  <c r="AC69" i="1"/>
  <c r="Y10" i="1"/>
  <c r="Y9" i="1" s="1"/>
  <c r="Y8" i="1" s="1"/>
  <c r="C83" i="19"/>
  <c r="BS28" i="20"/>
  <c r="BS44" i="20"/>
  <c r="BS66" i="20"/>
  <c r="BS23" i="20"/>
  <c r="BS69" i="20"/>
  <c r="BS60" i="20"/>
  <c r="BS17" i="20"/>
  <c r="BS91" i="20"/>
  <c r="BS82" i="20"/>
  <c r="BS48" i="20"/>
  <c r="BS39" i="20"/>
  <c r="BS102" i="20"/>
  <c r="BS35" i="20"/>
  <c r="BS97" i="20"/>
  <c r="AC48" i="1"/>
  <c r="AC44" i="1"/>
  <c r="AC28" i="1"/>
  <c r="AC39" i="1"/>
  <c r="X10" i="1"/>
  <c r="X9" i="1" s="1"/>
  <c r="X8" i="1" s="1"/>
  <c r="Y7" i="1" s="1"/>
  <c r="AH10" i="1"/>
  <c r="AH9" i="1" s="1"/>
  <c r="AG9" i="1"/>
  <c r="AG8" i="1" s="1"/>
  <c r="AD10" i="1"/>
  <c r="AD9" i="1" s="1"/>
  <c r="AD8" i="1" s="1"/>
  <c r="AC82" i="1"/>
  <c r="I9" i="1"/>
  <c r="I8" i="1" s="1"/>
  <c r="O9" i="1"/>
  <c r="O8" i="1" s="1"/>
  <c r="AE10" i="1"/>
  <c r="R10" i="1"/>
  <c r="R9" i="1" s="1"/>
  <c r="R8" i="1" s="1"/>
  <c r="AL72" i="3"/>
  <c r="E72" i="59" s="1"/>
  <c r="BP81" i="5"/>
  <c r="CH81" i="5" s="1"/>
  <c r="AL81" i="3"/>
  <c r="E81" i="59" s="1"/>
  <c r="D74" i="19"/>
  <c r="L72" i="148"/>
  <c r="L72" i="147"/>
  <c r="U73" i="16"/>
  <c r="V73" i="16"/>
  <c r="AC73" i="16"/>
  <c r="AA73" i="16"/>
  <c r="AB73" i="16"/>
  <c r="AL73" i="16"/>
  <c r="AJ73" i="16"/>
  <c r="AK73" i="16"/>
  <c r="L10" i="1" l="1"/>
  <c r="L9" i="1" s="1"/>
  <c r="L8" i="1" s="1"/>
  <c r="BD81" i="3"/>
  <c r="F10" i="1"/>
  <c r="BD72" i="3"/>
  <c r="E74" i="19"/>
  <c r="AN73" i="16"/>
  <c r="Z10" i="1"/>
  <c r="AM73" i="16"/>
  <c r="L74" i="19"/>
  <c r="M74" i="19"/>
  <c r="Z8" i="1"/>
  <c r="Z9" i="1"/>
  <c r="AC9" i="1" s="1"/>
  <c r="AI10" i="1"/>
  <c r="AE9" i="1"/>
  <c r="AF10" i="1"/>
  <c r="AH8" i="1"/>
  <c r="AI9" i="1"/>
  <c r="F81" i="59"/>
  <c r="W73" i="16"/>
  <c r="AO73" i="16" s="1"/>
  <c r="AI8" i="1" l="1"/>
  <c r="AH7" i="1"/>
  <c r="U10" i="1"/>
  <c r="F9" i="1"/>
  <c r="O74" i="19"/>
  <c r="N74" i="19"/>
  <c r="AE8" i="1"/>
  <c r="AF9" i="1"/>
  <c r="M10" i="1"/>
  <c r="N10" i="1" s="1"/>
  <c r="AF8" i="1" l="1"/>
  <c r="AE7" i="1"/>
  <c r="F8" i="1"/>
  <c r="U9" i="1"/>
  <c r="G10" i="1"/>
  <c r="S10" i="1"/>
  <c r="J10" i="1"/>
  <c r="K10" i="1" s="1"/>
  <c r="AI11" i="6"/>
  <c r="CB110" i="5"/>
  <c r="BY110" i="5"/>
  <c r="CB109" i="5"/>
  <c r="BY109" i="5"/>
  <c r="CB108" i="5"/>
  <c r="BY108" i="5"/>
  <c r="CB107" i="5"/>
  <c r="BY107" i="5"/>
  <c r="CB106" i="5"/>
  <c r="BY106" i="5"/>
  <c r="CB105" i="5"/>
  <c r="BY105" i="5"/>
  <c r="CB104" i="5"/>
  <c r="BY104" i="5"/>
  <c r="CB103" i="5"/>
  <c r="BY103" i="5"/>
  <c r="CA102" i="5"/>
  <c r="CA97" i="5" s="1"/>
  <c r="BZ102" i="5"/>
  <c r="BZ97" i="5" s="1"/>
  <c r="BX102" i="5"/>
  <c r="BW102" i="5"/>
  <c r="BW97" i="5" s="1"/>
  <c r="CB101" i="5"/>
  <c r="BY101" i="5"/>
  <c r="CB100" i="5"/>
  <c r="BY100" i="5"/>
  <c r="CB99" i="5"/>
  <c r="BY99" i="5"/>
  <c r="CB98" i="5"/>
  <c r="BY98" i="5"/>
  <c r="CB96" i="5"/>
  <c r="BY96" i="5"/>
  <c r="CB95" i="5"/>
  <c r="BY95" i="5"/>
  <c r="CB94" i="5"/>
  <c r="BY94" i="5"/>
  <c r="CB93" i="5"/>
  <c r="BY93" i="5"/>
  <c r="CB92" i="5"/>
  <c r="BY92" i="5"/>
  <c r="CA91" i="5"/>
  <c r="BZ91" i="5"/>
  <c r="BX91" i="5"/>
  <c r="BW91" i="5"/>
  <c r="CB90" i="5"/>
  <c r="CB89" i="5"/>
  <c r="CB88" i="5"/>
  <c r="CB87" i="5"/>
  <c r="CB86" i="5"/>
  <c r="CB85" i="5"/>
  <c r="CB84" i="5"/>
  <c r="CB83" i="5"/>
  <c r="CB80" i="5"/>
  <c r="CB79" i="5"/>
  <c r="CB78" i="5"/>
  <c r="CB77" i="5"/>
  <c r="CB76" i="5"/>
  <c r="CB75" i="5"/>
  <c r="CB74" i="5"/>
  <c r="CB73" i="5"/>
  <c r="CB71" i="5"/>
  <c r="CB70" i="5"/>
  <c r="CB68" i="5"/>
  <c r="CB67" i="5"/>
  <c r="CB66" i="5"/>
  <c r="CB62" i="5"/>
  <c r="CB61" i="5"/>
  <c r="CB57" i="5"/>
  <c r="CB56" i="5"/>
  <c r="CB55" i="5"/>
  <c r="CB54" i="5"/>
  <c r="CB53" i="5"/>
  <c r="CB52" i="5"/>
  <c r="CB51" i="5"/>
  <c r="CB50" i="5"/>
  <c r="CB49" i="5"/>
  <c r="CB47" i="5"/>
  <c r="BY47" i="5"/>
  <c r="CB46" i="5"/>
  <c r="BY46" i="5"/>
  <c r="CB45" i="5"/>
  <c r="BY45" i="5"/>
  <c r="CA44" i="5"/>
  <c r="BZ44" i="5"/>
  <c r="BX44" i="5"/>
  <c r="BW44" i="5"/>
  <c r="CB43" i="5"/>
  <c r="BY43" i="5"/>
  <c r="CB42" i="5"/>
  <c r="BY42" i="5"/>
  <c r="CB41" i="5"/>
  <c r="BY41" i="5"/>
  <c r="CB40" i="5"/>
  <c r="BY40" i="5"/>
  <c r="CA39" i="5"/>
  <c r="BZ39" i="5"/>
  <c r="BX39" i="5"/>
  <c r="BW39" i="5"/>
  <c r="CB38" i="5"/>
  <c r="BY38" i="5"/>
  <c r="CB37" i="5"/>
  <c r="BY37" i="5"/>
  <c r="CB36" i="5"/>
  <c r="BY36" i="5"/>
  <c r="CA35" i="5"/>
  <c r="BZ35" i="5"/>
  <c r="BX35" i="5"/>
  <c r="BW35" i="5"/>
  <c r="CB34" i="5"/>
  <c r="BY34" i="5"/>
  <c r="CB33" i="5"/>
  <c r="BY33" i="5"/>
  <c r="CB32" i="5"/>
  <c r="BY32" i="5"/>
  <c r="CB31" i="5"/>
  <c r="BY31" i="5"/>
  <c r="CB30" i="5"/>
  <c r="BY30" i="5"/>
  <c r="CB29" i="5"/>
  <c r="BY29" i="5"/>
  <c r="CA28" i="5"/>
  <c r="BZ28" i="5"/>
  <c r="CB28" i="5" s="1"/>
  <c r="BX28" i="5"/>
  <c r="BW28" i="5"/>
  <c r="CB27" i="5"/>
  <c r="BY27" i="5"/>
  <c r="CB26" i="5"/>
  <c r="BY26" i="5"/>
  <c r="CB25" i="5"/>
  <c r="BY25" i="5"/>
  <c r="CB24" i="5"/>
  <c r="BY24" i="5"/>
  <c r="CA23" i="5"/>
  <c r="BZ23" i="5"/>
  <c r="BX23" i="5"/>
  <c r="BW23" i="5"/>
  <c r="CB22" i="5"/>
  <c r="BY22" i="5"/>
  <c r="CB21" i="5"/>
  <c r="BY21" i="5"/>
  <c r="CB20" i="5"/>
  <c r="BY20" i="5"/>
  <c r="CB19" i="5"/>
  <c r="BY19" i="5"/>
  <c r="CB18" i="5"/>
  <c r="BY18" i="5"/>
  <c r="CA17" i="5"/>
  <c r="BZ17" i="5"/>
  <c r="BX17" i="5"/>
  <c r="BW17" i="5"/>
  <c r="CB16" i="5"/>
  <c r="BY16" i="5"/>
  <c r="CB15" i="5"/>
  <c r="BY15" i="5"/>
  <c r="CB14" i="5"/>
  <c r="BY14" i="5"/>
  <c r="CB13" i="5"/>
  <c r="BY13" i="5"/>
  <c r="CB12" i="5"/>
  <c r="BY12" i="5"/>
  <c r="BS110" i="5"/>
  <c r="BS109" i="5"/>
  <c r="BS108" i="5"/>
  <c r="BS107" i="5"/>
  <c r="BS106" i="5"/>
  <c r="BS105" i="5"/>
  <c r="BS104" i="5"/>
  <c r="BS103" i="5"/>
  <c r="BR102" i="5"/>
  <c r="BR97" i="5" s="1"/>
  <c r="BQ102" i="5"/>
  <c r="BQ97" i="5" s="1"/>
  <c r="BS101" i="5"/>
  <c r="BS100" i="5"/>
  <c r="BS99" i="5"/>
  <c r="BS98" i="5"/>
  <c r="BS96" i="5"/>
  <c r="BS95" i="5"/>
  <c r="BS94" i="5"/>
  <c r="BS93" i="5"/>
  <c r="BS92" i="5"/>
  <c r="BR91" i="5"/>
  <c r="BQ91" i="5"/>
  <c r="BS90" i="5"/>
  <c r="BS89" i="5"/>
  <c r="BS88" i="5"/>
  <c r="BS87" i="5"/>
  <c r="BS86" i="5"/>
  <c r="BS85" i="5"/>
  <c r="BS84" i="5"/>
  <c r="BS83" i="5"/>
  <c r="BS80" i="5"/>
  <c r="BS79" i="5"/>
  <c r="BS78" i="5"/>
  <c r="BS77" i="5"/>
  <c r="BS76" i="5"/>
  <c r="BS75" i="5"/>
  <c r="BS74" i="5"/>
  <c r="BS73" i="5"/>
  <c r="BS71" i="5"/>
  <c r="BS70" i="5"/>
  <c r="BR69" i="5"/>
  <c r="BQ69" i="5"/>
  <c r="BS68" i="5"/>
  <c r="BS67" i="5"/>
  <c r="BR66" i="5"/>
  <c r="BQ66" i="5"/>
  <c r="BS62" i="5"/>
  <c r="BS61" i="5"/>
  <c r="BR60" i="5"/>
  <c r="BQ60" i="5"/>
  <c r="BS57" i="5"/>
  <c r="BS56" i="5"/>
  <c r="BS55" i="5"/>
  <c r="BS54" i="5"/>
  <c r="BS53" i="5"/>
  <c r="BS52" i="5"/>
  <c r="BS51" i="5"/>
  <c r="BS50" i="5"/>
  <c r="BS49" i="5"/>
  <c r="BS47" i="5"/>
  <c r="BS46" i="5"/>
  <c r="BS45" i="5"/>
  <c r="BR44" i="5"/>
  <c r="BQ44" i="5"/>
  <c r="BS43" i="5"/>
  <c r="BS42" i="5"/>
  <c r="BS41" i="5"/>
  <c r="BS40" i="5"/>
  <c r="BR39" i="5"/>
  <c r="BQ39" i="5"/>
  <c r="BS38" i="5"/>
  <c r="BS37" i="5"/>
  <c r="BS36" i="5"/>
  <c r="BR35" i="5"/>
  <c r="BQ35" i="5"/>
  <c r="BS34" i="5"/>
  <c r="BS33" i="5"/>
  <c r="BS32" i="5"/>
  <c r="BS31" i="5"/>
  <c r="BS30" i="5"/>
  <c r="BS29" i="5"/>
  <c r="BR28" i="5"/>
  <c r="BQ28" i="5"/>
  <c r="BS27" i="5"/>
  <c r="BS26" i="5"/>
  <c r="BS25" i="5"/>
  <c r="BS24" i="5"/>
  <c r="BR23" i="5"/>
  <c r="BQ23" i="5"/>
  <c r="BS22" i="5"/>
  <c r="BS21" i="5"/>
  <c r="BS20" i="5"/>
  <c r="BS19" i="5"/>
  <c r="BS18" i="5"/>
  <c r="BR17" i="5"/>
  <c r="BQ17" i="5"/>
  <c r="BS16" i="5"/>
  <c r="BS15" i="5"/>
  <c r="BS14" i="5"/>
  <c r="BS13" i="5"/>
  <c r="BS12" i="5"/>
  <c r="BN82" i="5"/>
  <c r="DF110" i="6"/>
  <c r="DF109" i="6"/>
  <c r="DF108" i="6"/>
  <c r="DF107" i="6"/>
  <c r="DF106" i="6"/>
  <c r="DF105" i="6"/>
  <c r="DF104" i="6"/>
  <c r="DF103" i="6"/>
  <c r="DE102" i="6"/>
  <c r="DD102" i="6"/>
  <c r="DB102" i="6"/>
  <c r="DA102" i="6"/>
  <c r="DF101" i="6"/>
  <c r="DF100" i="6"/>
  <c r="DF99" i="6"/>
  <c r="DF98" i="6"/>
  <c r="DE97" i="6"/>
  <c r="DD97" i="6"/>
  <c r="DB97" i="6"/>
  <c r="DA97" i="6"/>
  <c r="DF96" i="6"/>
  <c r="DF95" i="6"/>
  <c r="DF94" i="6"/>
  <c r="DF93" i="6"/>
  <c r="DF92" i="6"/>
  <c r="DE91" i="6"/>
  <c r="DD91" i="6"/>
  <c r="DB91" i="6"/>
  <c r="DA91" i="6"/>
  <c r="DF90" i="6"/>
  <c r="DF89" i="6"/>
  <c r="DF88" i="6"/>
  <c r="DF87" i="6"/>
  <c r="DF86" i="6"/>
  <c r="DF85" i="6"/>
  <c r="DF84" i="6"/>
  <c r="DF83" i="6"/>
  <c r="DF80" i="6"/>
  <c r="DF79" i="6"/>
  <c r="DF77" i="6"/>
  <c r="DF76" i="6"/>
  <c r="DF75" i="6"/>
  <c r="DF74" i="6"/>
  <c r="DF73" i="6"/>
  <c r="DF71" i="6"/>
  <c r="DF70" i="6"/>
  <c r="DF68" i="6"/>
  <c r="DF67" i="6"/>
  <c r="DF62" i="6"/>
  <c r="DF61" i="6"/>
  <c r="DF57" i="6"/>
  <c r="DF56" i="6"/>
  <c r="DF55" i="6"/>
  <c r="DF54" i="6"/>
  <c r="DF53" i="6"/>
  <c r="DF52" i="6"/>
  <c r="DF51" i="6"/>
  <c r="DF50" i="6"/>
  <c r="DF49" i="6"/>
  <c r="DF47" i="6"/>
  <c r="DF46" i="6"/>
  <c r="DF45" i="6"/>
  <c r="DE44" i="6"/>
  <c r="DD44" i="6"/>
  <c r="DB44" i="6"/>
  <c r="DA44" i="6"/>
  <c r="DF43" i="6"/>
  <c r="DF42" i="6"/>
  <c r="DF41" i="6"/>
  <c r="DF40" i="6"/>
  <c r="DE39" i="6"/>
  <c r="DD39" i="6"/>
  <c r="DB39" i="6"/>
  <c r="DA39" i="6"/>
  <c r="DF38" i="6"/>
  <c r="DF37" i="6"/>
  <c r="DF36" i="6"/>
  <c r="DE35" i="6"/>
  <c r="DD35" i="6"/>
  <c r="DB35" i="6"/>
  <c r="DA35" i="6"/>
  <c r="DF34" i="6"/>
  <c r="DF33" i="6"/>
  <c r="DF32" i="6"/>
  <c r="DF31" i="6"/>
  <c r="DF30" i="6"/>
  <c r="DF29" i="6"/>
  <c r="DE28" i="6"/>
  <c r="DD28" i="6"/>
  <c r="DB28" i="6"/>
  <c r="DA28" i="6"/>
  <c r="DF27" i="6"/>
  <c r="DF26" i="6"/>
  <c r="DF25" i="6"/>
  <c r="DF24" i="6"/>
  <c r="DE23" i="6"/>
  <c r="DD23" i="6"/>
  <c r="DB23" i="6"/>
  <c r="DA23" i="6"/>
  <c r="DF22" i="6"/>
  <c r="DF21" i="6"/>
  <c r="DF20" i="6"/>
  <c r="DF19" i="6"/>
  <c r="DF18" i="6"/>
  <c r="DE17" i="6"/>
  <c r="DD17" i="6"/>
  <c r="DB17" i="6"/>
  <c r="DA17" i="6"/>
  <c r="DF16" i="6"/>
  <c r="DF15" i="6"/>
  <c r="DF14" i="6"/>
  <c r="DF13" i="6"/>
  <c r="DF12" i="6"/>
  <c r="CW110" i="6"/>
  <c r="CW109" i="6"/>
  <c r="CW108" i="6"/>
  <c r="CW107" i="6"/>
  <c r="CW106" i="6"/>
  <c r="CW105" i="6"/>
  <c r="CW104" i="6"/>
  <c r="CW103" i="6"/>
  <c r="CV102" i="6"/>
  <c r="CU102" i="6"/>
  <c r="CW101" i="6"/>
  <c r="CW100" i="6"/>
  <c r="CW99" i="6"/>
  <c r="CW98" i="6"/>
  <c r="CV97" i="6"/>
  <c r="CU97" i="6"/>
  <c r="CW96" i="6"/>
  <c r="CW95" i="6"/>
  <c r="CW94" i="6"/>
  <c r="CW93" i="6"/>
  <c r="CW92" i="6"/>
  <c r="CV91" i="6"/>
  <c r="CU91" i="6"/>
  <c r="CW90" i="6"/>
  <c r="CW89" i="6"/>
  <c r="CW88" i="6"/>
  <c r="CW87" i="6"/>
  <c r="CW86" i="6"/>
  <c r="CW85" i="6"/>
  <c r="CW84" i="6"/>
  <c r="CW83" i="6"/>
  <c r="CW80" i="6"/>
  <c r="CW79" i="6"/>
  <c r="CW78" i="6"/>
  <c r="CW77" i="6"/>
  <c r="CW76" i="6"/>
  <c r="CW75" i="6"/>
  <c r="CW74" i="6"/>
  <c r="CW73" i="6"/>
  <c r="CW71" i="6"/>
  <c r="CW70" i="6"/>
  <c r="CV69" i="6"/>
  <c r="CU69" i="6"/>
  <c r="CW68" i="6"/>
  <c r="CW67" i="6"/>
  <c r="CV66" i="6"/>
  <c r="CU66" i="6"/>
  <c r="CW62" i="6"/>
  <c r="CW61" i="6"/>
  <c r="CV60" i="6"/>
  <c r="CU60" i="6"/>
  <c r="CW55" i="6"/>
  <c r="CW54" i="6"/>
  <c r="CW53" i="6"/>
  <c r="CW52" i="6"/>
  <c r="CW51" i="6"/>
  <c r="CW50" i="6"/>
  <c r="CW49" i="6"/>
  <c r="CW47" i="6"/>
  <c r="CW46" i="6"/>
  <c r="CW45" i="6"/>
  <c r="CV44" i="6"/>
  <c r="CU44" i="6"/>
  <c r="CW43" i="6"/>
  <c r="CW42" i="6"/>
  <c r="CW41" i="6"/>
  <c r="CW40" i="6"/>
  <c r="CV39" i="6"/>
  <c r="CU39" i="6"/>
  <c r="CW38" i="6"/>
  <c r="CW37" i="6"/>
  <c r="CW36" i="6"/>
  <c r="CV35" i="6"/>
  <c r="CU35" i="6"/>
  <c r="CW34" i="6"/>
  <c r="CW33" i="6"/>
  <c r="CW32" i="6"/>
  <c r="CW31" i="6"/>
  <c r="CW30" i="6"/>
  <c r="CW29" i="6"/>
  <c r="CV28" i="6"/>
  <c r="CU28" i="6"/>
  <c r="CW27" i="6"/>
  <c r="CW26" i="6"/>
  <c r="CW25" i="6"/>
  <c r="CW24" i="6"/>
  <c r="CV23" i="6"/>
  <c r="CU23" i="6"/>
  <c r="CW22" i="6"/>
  <c r="CW21" i="6"/>
  <c r="CW20" i="6"/>
  <c r="CW19" i="6"/>
  <c r="CW18" i="6"/>
  <c r="CV17" i="6"/>
  <c r="CU17" i="6"/>
  <c r="CW16" i="6"/>
  <c r="CW15" i="6"/>
  <c r="CW14" i="6"/>
  <c r="CW13" i="6"/>
  <c r="CW12" i="6"/>
  <c r="AI110" i="7"/>
  <c r="AF110" i="7"/>
  <c r="AI109" i="7"/>
  <c r="AF109" i="7"/>
  <c r="AI108" i="7"/>
  <c r="AF108" i="7"/>
  <c r="AI107" i="7"/>
  <c r="AF107" i="7"/>
  <c r="AI106" i="7"/>
  <c r="AF106" i="7"/>
  <c r="AI105" i="7"/>
  <c r="AF105" i="7"/>
  <c r="AI104" i="7"/>
  <c r="AF104" i="7"/>
  <c r="AI103" i="7"/>
  <c r="AF103" i="7"/>
  <c r="AH102" i="7"/>
  <c r="AH97" i="7" s="1"/>
  <c r="AG102" i="7"/>
  <c r="AG97" i="7" s="1"/>
  <c r="AE102" i="7"/>
  <c r="AE97" i="7" s="1"/>
  <c r="AD102" i="7"/>
  <c r="AD97" i="7" s="1"/>
  <c r="AI101" i="7"/>
  <c r="AF101" i="7"/>
  <c r="AI100" i="7"/>
  <c r="AF100" i="7"/>
  <c r="AI99" i="7"/>
  <c r="AF99" i="7"/>
  <c r="AI98" i="7"/>
  <c r="AF98" i="7"/>
  <c r="AI96" i="7"/>
  <c r="AF96" i="7"/>
  <c r="AI95" i="7"/>
  <c r="AF95" i="7"/>
  <c r="AI94" i="7"/>
  <c r="AF94" i="7"/>
  <c r="AI93" i="7"/>
  <c r="AF93" i="7"/>
  <c r="AI92" i="7"/>
  <c r="AF92" i="7"/>
  <c r="AH91" i="7"/>
  <c r="AG91" i="7"/>
  <c r="AE91" i="7"/>
  <c r="AD91" i="7"/>
  <c r="AI90" i="7"/>
  <c r="AI89" i="7"/>
  <c r="AI88" i="7"/>
  <c r="AI87" i="7"/>
  <c r="AI86" i="7"/>
  <c r="AI85" i="7"/>
  <c r="AI84" i="7"/>
  <c r="AI83" i="7"/>
  <c r="AI80" i="7"/>
  <c r="AI79" i="7"/>
  <c r="AI77" i="7"/>
  <c r="AI76" i="7"/>
  <c r="AI75" i="7"/>
  <c r="AI74" i="7"/>
  <c r="AI73" i="7"/>
  <c r="AI71" i="7"/>
  <c r="AI70" i="7"/>
  <c r="AI68" i="7"/>
  <c r="AI67" i="7"/>
  <c r="AI64" i="7"/>
  <c r="AI62" i="7"/>
  <c r="AI61" i="7"/>
  <c r="AI57" i="7"/>
  <c r="AI56" i="7"/>
  <c r="AI55" i="7"/>
  <c r="AI54" i="7"/>
  <c r="AI53" i="7"/>
  <c r="AI52" i="7"/>
  <c r="AI51" i="7"/>
  <c r="AI50" i="7"/>
  <c r="AI49" i="7"/>
  <c r="AH48" i="7"/>
  <c r="AG48" i="7"/>
  <c r="AE48" i="7"/>
  <c r="AD48" i="7"/>
  <c r="AI47" i="7"/>
  <c r="AF47" i="7"/>
  <c r="AI46" i="7"/>
  <c r="AF46" i="7"/>
  <c r="AI45" i="7"/>
  <c r="AF45" i="7"/>
  <c r="AH44" i="7"/>
  <c r="AG44" i="7"/>
  <c r="AE44" i="7"/>
  <c r="AD44" i="7"/>
  <c r="AI43" i="7"/>
  <c r="AF43" i="7"/>
  <c r="AI42" i="7"/>
  <c r="AF42" i="7"/>
  <c r="AI41" i="7"/>
  <c r="AF41" i="7"/>
  <c r="AI40" i="7"/>
  <c r="AF40" i="7"/>
  <c r="AH39" i="7"/>
  <c r="AG39" i="7"/>
  <c r="AE39" i="7"/>
  <c r="AD39" i="7"/>
  <c r="AF39" i="7" s="1"/>
  <c r="AI38" i="7"/>
  <c r="AF38" i="7"/>
  <c r="AI37" i="7"/>
  <c r="AF37" i="7"/>
  <c r="AI36" i="7"/>
  <c r="AF36" i="7"/>
  <c r="AH35" i="7"/>
  <c r="AG35" i="7"/>
  <c r="AE35" i="7"/>
  <c r="AD35" i="7"/>
  <c r="AI34" i="7"/>
  <c r="AF34" i="7"/>
  <c r="AI33" i="7"/>
  <c r="AF33" i="7"/>
  <c r="AI32" i="7"/>
  <c r="AF32" i="7"/>
  <c r="AI31" i="7"/>
  <c r="AF31" i="7"/>
  <c r="AI30" i="7"/>
  <c r="AF30" i="7"/>
  <c r="AI29" i="7"/>
  <c r="AF29" i="7"/>
  <c r="AH28" i="7"/>
  <c r="AG28" i="7"/>
  <c r="AE28" i="7"/>
  <c r="AD28" i="7"/>
  <c r="AI27" i="7"/>
  <c r="AF27" i="7"/>
  <c r="AI26" i="7"/>
  <c r="AF26" i="7"/>
  <c r="AI25" i="7"/>
  <c r="AF25" i="7"/>
  <c r="AI24" i="7"/>
  <c r="AF24" i="7"/>
  <c r="AH23" i="7"/>
  <c r="AG23" i="7"/>
  <c r="AE23" i="7"/>
  <c r="AD23" i="7"/>
  <c r="AI22" i="7"/>
  <c r="AF22" i="7"/>
  <c r="AI21" i="7"/>
  <c r="AF21" i="7"/>
  <c r="AI20" i="7"/>
  <c r="AF20" i="7"/>
  <c r="AI19" i="7"/>
  <c r="AF19" i="7"/>
  <c r="AI18" i="7"/>
  <c r="AF18" i="7"/>
  <c r="AH17" i="7"/>
  <c r="AG17" i="7"/>
  <c r="AE17" i="7"/>
  <c r="AD17" i="7"/>
  <c r="AI16" i="7"/>
  <c r="AF16" i="7"/>
  <c r="AI15" i="7"/>
  <c r="AF15" i="7"/>
  <c r="AI14" i="7"/>
  <c r="AF14" i="7"/>
  <c r="AI13" i="7"/>
  <c r="AF13" i="7"/>
  <c r="AI12" i="7"/>
  <c r="AF12" i="7"/>
  <c r="Z110" i="7"/>
  <c r="Z109" i="7"/>
  <c r="Z108" i="7"/>
  <c r="Z107" i="7"/>
  <c r="Z106" i="7"/>
  <c r="Z105" i="7"/>
  <c r="Z104" i="7"/>
  <c r="Z103" i="7"/>
  <c r="Y102" i="7"/>
  <c r="X102" i="7"/>
  <c r="X97" i="7" s="1"/>
  <c r="Z101" i="7"/>
  <c r="Z100" i="7"/>
  <c r="Z99" i="7"/>
  <c r="Z98" i="7"/>
  <c r="Z96" i="7"/>
  <c r="Z95" i="7"/>
  <c r="Z94" i="7"/>
  <c r="Z93" i="7"/>
  <c r="Z92" i="7"/>
  <c r="Y91" i="7"/>
  <c r="X91" i="7"/>
  <c r="Z90" i="7"/>
  <c r="Z89" i="7"/>
  <c r="Z88" i="7"/>
  <c r="Z87" i="7"/>
  <c r="Z86" i="7"/>
  <c r="Z85" i="7"/>
  <c r="Z84" i="7"/>
  <c r="Z83" i="7"/>
  <c r="Z80" i="7"/>
  <c r="Z79" i="7"/>
  <c r="Z78" i="7"/>
  <c r="Z77" i="7"/>
  <c r="Z76" i="7"/>
  <c r="Z75" i="7"/>
  <c r="Z74" i="7"/>
  <c r="Z73" i="7"/>
  <c r="Z71" i="7"/>
  <c r="Z70" i="7"/>
  <c r="Y69" i="7"/>
  <c r="X69" i="7"/>
  <c r="Z68" i="7"/>
  <c r="Z67" i="7"/>
  <c r="Y66" i="7"/>
  <c r="X66" i="7"/>
  <c r="Z64" i="7"/>
  <c r="Y64" i="7"/>
  <c r="X64" i="7"/>
  <c r="Z62" i="7"/>
  <c r="Z61" i="7"/>
  <c r="Y60" i="7"/>
  <c r="X60" i="7"/>
  <c r="Z57" i="7"/>
  <c r="Z56" i="7"/>
  <c r="Z55" i="7"/>
  <c r="Z54" i="7"/>
  <c r="Z53" i="7"/>
  <c r="Z52" i="7"/>
  <c r="Z51" i="7"/>
  <c r="Z50" i="7"/>
  <c r="Z49" i="7"/>
  <c r="Y48" i="7"/>
  <c r="X48" i="7"/>
  <c r="Z47" i="7"/>
  <c r="Z46" i="7"/>
  <c r="Z45" i="7"/>
  <c r="Y44" i="7"/>
  <c r="X44" i="7"/>
  <c r="Z43" i="7"/>
  <c r="Z42" i="7"/>
  <c r="Z41" i="7"/>
  <c r="Z40" i="7"/>
  <c r="Y39" i="7"/>
  <c r="X39" i="7"/>
  <c r="Z38" i="7"/>
  <c r="Z37" i="7"/>
  <c r="Z36" i="7"/>
  <c r="Y35" i="7"/>
  <c r="X35" i="7"/>
  <c r="Z34" i="7"/>
  <c r="Z33" i="7"/>
  <c r="Z32" i="7"/>
  <c r="Z31" i="7"/>
  <c r="Z30" i="7"/>
  <c r="Z29" i="7"/>
  <c r="Y28" i="7"/>
  <c r="X28" i="7"/>
  <c r="Z27" i="7"/>
  <c r="Z26" i="7"/>
  <c r="Z25" i="7"/>
  <c r="Z24" i="7"/>
  <c r="Y23" i="7"/>
  <c r="X23" i="7"/>
  <c r="Z22" i="7"/>
  <c r="Z21" i="7"/>
  <c r="Z20" i="7"/>
  <c r="Z19" i="7"/>
  <c r="Z18" i="7"/>
  <c r="Y17" i="7"/>
  <c r="X17" i="7"/>
  <c r="Z16" i="7"/>
  <c r="Z15" i="7"/>
  <c r="Z14" i="7"/>
  <c r="Z13" i="7"/>
  <c r="Z12" i="7"/>
  <c r="AI110" i="9"/>
  <c r="AF110" i="9"/>
  <c r="AI109" i="9"/>
  <c r="AF109" i="9"/>
  <c r="AI108" i="9"/>
  <c r="AF108" i="9"/>
  <c r="AI107" i="9"/>
  <c r="AF107" i="9"/>
  <c r="AI106" i="9"/>
  <c r="AF106" i="9"/>
  <c r="AI105" i="9"/>
  <c r="AF105" i="9"/>
  <c r="AI104" i="9"/>
  <c r="AF104" i="9"/>
  <c r="AI103" i="9"/>
  <c r="AF103" i="9"/>
  <c r="AH102" i="9"/>
  <c r="AG102" i="9"/>
  <c r="AE102" i="9"/>
  <c r="AD102" i="9"/>
  <c r="AI101" i="9"/>
  <c r="AF101" i="9"/>
  <c r="AI100" i="9"/>
  <c r="AF100" i="9"/>
  <c r="AI99" i="9"/>
  <c r="AF99" i="9"/>
  <c r="AI98" i="9"/>
  <c r="AF98" i="9"/>
  <c r="AH97" i="9"/>
  <c r="AG97" i="9"/>
  <c r="AE97" i="9"/>
  <c r="AD97" i="9"/>
  <c r="AI96" i="9"/>
  <c r="AF96" i="9"/>
  <c r="AI95" i="9"/>
  <c r="AF95" i="9"/>
  <c r="AI94" i="9"/>
  <c r="AF94" i="9"/>
  <c r="AI93" i="9"/>
  <c r="AF93" i="9"/>
  <c r="AI92" i="9"/>
  <c r="AF92" i="9"/>
  <c r="AH91" i="9"/>
  <c r="AG91" i="9"/>
  <c r="AE91" i="9"/>
  <c r="AD91" i="9"/>
  <c r="AI90" i="9"/>
  <c r="AI89" i="9"/>
  <c r="AI88" i="9"/>
  <c r="AI87" i="9"/>
  <c r="AI86" i="9"/>
  <c r="AI85" i="9"/>
  <c r="AI84" i="9"/>
  <c r="AI83" i="9"/>
  <c r="AI80" i="9"/>
  <c r="AI79" i="9"/>
  <c r="AI77" i="9"/>
  <c r="AI76" i="9"/>
  <c r="AI75" i="9"/>
  <c r="AI74" i="9"/>
  <c r="AI73" i="9"/>
  <c r="AI71" i="9"/>
  <c r="AI70" i="9"/>
  <c r="AI68" i="9"/>
  <c r="AI67" i="9"/>
  <c r="AI66" i="9"/>
  <c r="AI62" i="9"/>
  <c r="AI61" i="9"/>
  <c r="AI57" i="9"/>
  <c r="AI56" i="9"/>
  <c r="AI55" i="9"/>
  <c r="AI54" i="9"/>
  <c r="AI53" i="9"/>
  <c r="AI52" i="9"/>
  <c r="AI51" i="9"/>
  <c r="AI50" i="9"/>
  <c r="AI49" i="9"/>
  <c r="AE48" i="9"/>
  <c r="AD48" i="9"/>
  <c r="AI47" i="9"/>
  <c r="AF47" i="9"/>
  <c r="AI46" i="9"/>
  <c r="AF46" i="9"/>
  <c r="AI45" i="9"/>
  <c r="AF45" i="9"/>
  <c r="AH44" i="9"/>
  <c r="AG44" i="9"/>
  <c r="AE44" i="9"/>
  <c r="AD44" i="9"/>
  <c r="AI43" i="9"/>
  <c r="AF43" i="9"/>
  <c r="AI42" i="9"/>
  <c r="AF42" i="9"/>
  <c r="AI41" i="9"/>
  <c r="AF41" i="9"/>
  <c r="AI40" i="9"/>
  <c r="AF40" i="9"/>
  <c r="AH39" i="9"/>
  <c r="AG39" i="9"/>
  <c r="AE39" i="9"/>
  <c r="AD39" i="9"/>
  <c r="AI38" i="9"/>
  <c r="AF38" i="9"/>
  <c r="AI37" i="9"/>
  <c r="AF37" i="9"/>
  <c r="AI36" i="9"/>
  <c r="AF36" i="9"/>
  <c r="AH35" i="9"/>
  <c r="AG35" i="9"/>
  <c r="AE35" i="9"/>
  <c r="AD35" i="9"/>
  <c r="AI34" i="9"/>
  <c r="AF34" i="9"/>
  <c r="AI33" i="9"/>
  <c r="AF33" i="9"/>
  <c r="AI32" i="9"/>
  <c r="AF32" i="9"/>
  <c r="AI31" i="9"/>
  <c r="AF31" i="9"/>
  <c r="AI30" i="9"/>
  <c r="AF30" i="9"/>
  <c r="AI29" i="9"/>
  <c r="AF29" i="9"/>
  <c r="AH28" i="9"/>
  <c r="AG28" i="9"/>
  <c r="AE28" i="9"/>
  <c r="AD28" i="9"/>
  <c r="AI27" i="9"/>
  <c r="AF27" i="9"/>
  <c r="AI26" i="9"/>
  <c r="AF26" i="9"/>
  <c r="AI25" i="9"/>
  <c r="AF25" i="9"/>
  <c r="AI24" i="9"/>
  <c r="AF24" i="9"/>
  <c r="AH23" i="9"/>
  <c r="AG23" i="9"/>
  <c r="AE23" i="9"/>
  <c r="AD23" i="9"/>
  <c r="AI22" i="9"/>
  <c r="AF22" i="9"/>
  <c r="AI21" i="9"/>
  <c r="AF21" i="9"/>
  <c r="AI20" i="9"/>
  <c r="AF20" i="9"/>
  <c r="AI19" i="9"/>
  <c r="AF19" i="9"/>
  <c r="AI18" i="9"/>
  <c r="AF18" i="9"/>
  <c r="AH17" i="9"/>
  <c r="AG17" i="9"/>
  <c r="AE17" i="9"/>
  <c r="AD17" i="9"/>
  <c r="AI16" i="9"/>
  <c r="AF16" i="9"/>
  <c r="AI15" i="9"/>
  <c r="AF15" i="9"/>
  <c r="AI14" i="9"/>
  <c r="AF14" i="9"/>
  <c r="AI13" i="9"/>
  <c r="AF13" i="9"/>
  <c r="AI12" i="9"/>
  <c r="AF12" i="9"/>
  <c r="Z110" i="9"/>
  <c r="Z109" i="9"/>
  <c r="Z108" i="9"/>
  <c r="Z107" i="9"/>
  <c r="Z106" i="9"/>
  <c r="Z105" i="9"/>
  <c r="Z104" i="9"/>
  <c r="Z103" i="9"/>
  <c r="Y102" i="9"/>
  <c r="X102" i="9"/>
  <c r="X97" i="9" s="1"/>
  <c r="Z101" i="9"/>
  <c r="Z100" i="9"/>
  <c r="Z99" i="9"/>
  <c r="Z98" i="9"/>
  <c r="Z96" i="9"/>
  <c r="Z95" i="9"/>
  <c r="Z94" i="9"/>
  <c r="Z93" i="9"/>
  <c r="Z92" i="9"/>
  <c r="Y91" i="9"/>
  <c r="X91" i="9"/>
  <c r="Z90" i="9"/>
  <c r="Z89" i="9"/>
  <c r="Z88" i="9"/>
  <c r="Z87" i="9"/>
  <c r="Z86" i="9"/>
  <c r="Z85" i="9"/>
  <c r="Z84" i="9"/>
  <c r="Z83" i="9"/>
  <c r="Z80" i="9"/>
  <c r="Z79" i="9"/>
  <c r="Z78" i="9"/>
  <c r="Z77" i="9"/>
  <c r="Z76" i="9"/>
  <c r="Z75" i="9"/>
  <c r="Z74" i="9"/>
  <c r="Z73" i="9"/>
  <c r="Z71" i="9"/>
  <c r="Z70" i="9"/>
  <c r="Y69" i="9"/>
  <c r="X69" i="9"/>
  <c r="Z68" i="9"/>
  <c r="Z67" i="9"/>
  <c r="Y66" i="9"/>
  <c r="X66" i="9"/>
  <c r="Z61" i="9"/>
  <c r="Y60" i="9"/>
  <c r="X60" i="9"/>
  <c r="Z57" i="9"/>
  <c r="Z56" i="9"/>
  <c r="Z55" i="9"/>
  <c r="Z54" i="9"/>
  <c r="Z53" i="9"/>
  <c r="Z52" i="9"/>
  <c r="Z51" i="9"/>
  <c r="Z50" i="9"/>
  <c r="Z49" i="9"/>
  <c r="Y48" i="9"/>
  <c r="X48" i="9"/>
  <c r="Z47" i="9"/>
  <c r="Z46" i="9"/>
  <c r="Z45" i="9"/>
  <c r="Y44" i="9"/>
  <c r="X44" i="9"/>
  <c r="Z43" i="9"/>
  <c r="Z42" i="9"/>
  <c r="Z41" i="9"/>
  <c r="Z40" i="9"/>
  <c r="Y39" i="9"/>
  <c r="X39" i="9"/>
  <c r="Z38" i="9"/>
  <c r="Z37" i="9"/>
  <c r="Z36" i="9"/>
  <c r="Y35" i="9"/>
  <c r="X35" i="9"/>
  <c r="Z34" i="9"/>
  <c r="Z33" i="9"/>
  <c r="Z32" i="9"/>
  <c r="Z31" i="9"/>
  <c r="Z30" i="9"/>
  <c r="Z29" i="9"/>
  <c r="Y28" i="9"/>
  <c r="X28" i="9"/>
  <c r="Z27" i="9"/>
  <c r="Z26" i="9"/>
  <c r="Z25" i="9"/>
  <c r="Z24" i="9"/>
  <c r="Y23" i="9"/>
  <c r="X23" i="9"/>
  <c r="Z22" i="9"/>
  <c r="Z21" i="9"/>
  <c r="Z20" i="9"/>
  <c r="Z19" i="9"/>
  <c r="Z18" i="9"/>
  <c r="Y17" i="9"/>
  <c r="X17" i="9"/>
  <c r="Z16" i="9"/>
  <c r="Z15" i="9"/>
  <c r="Z14" i="9"/>
  <c r="Z13" i="9"/>
  <c r="Z12" i="9"/>
  <c r="AI110" i="10"/>
  <c r="AF110" i="10"/>
  <c r="AI109" i="10"/>
  <c r="AF109" i="10"/>
  <c r="AI108" i="10"/>
  <c r="AF108" i="10"/>
  <c r="AI107" i="10"/>
  <c r="AF107" i="10"/>
  <c r="AI106" i="10"/>
  <c r="AF106" i="10"/>
  <c r="AI105" i="10"/>
  <c r="AF105" i="10"/>
  <c r="AI104" i="10"/>
  <c r="AF104" i="10"/>
  <c r="AI103" i="10"/>
  <c r="AF103" i="10"/>
  <c r="AH102" i="10"/>
  <c r="AG102" i="10"/>
  <c r="AG97" i="10" s="1"/>
  <c r="AE102" i="10"/>
  <c r="AE97" i="10" s="1"/>
  <c r="AD102" i="10"/>
  <c r="AD97" i="10" s="1"/>
  <c r="AI101" i="10"/>
  <c r="AF101" i="10"/>
  <c r="AI100" i="10"/>
  <c r="AF100" i="10"/>
  <c r="AI99" i="10"/>
  <c r="AF99" i="10"/>
  <c r="AI98" i="10"/>
  <c r="AF98" i="10"/>
  <c r="AI96" i="10"/>
  <c r="AF96" i="10"/>
  <c r="AI95" i="10"/>
  <c r="AF95" i="10"/>
  <c r="AI94" i="10"/>
  <c r="AF94" i="10"/>
  <c r="AI93" i="10"/>
  <c r="AF93" i="10"/>
  <c r="AI92" i="10"/>
  <c r="AF92" i="10"/>
  <c r="AH91" i="10"/>
  <c r="AG91" i="10"/>
  <c r="AE91" i="10"/>
  <c r="AD91" i="10"/>
  <c r="AI90" i="10"/>
  <c r="AF90" i="10"/>
  <c r="AE48" i="10"/>
  <c r="AD48" i="10"/>
  <c r="AI47" i="10"/>
  <c r="AF47" i="10"/>
  <c r="AI46" i="10"/>
  <c r="AF46" i="10"/>
  <c r="AI45" i="10"/>
  <c r="AF45" i="10"/>
  <c r="AH44" i="10"/>
  <c r="AG44" i="10"/>
  <c r="AE44" i="10"/>
  <c r="AD44" i="10"/>
  <c r="AI43" i="10"/>
  <c r="AF43" i="10"/>
  <c r="AI42" i="10"/>
  <c r="AF42" i="10"/>
  <c r="AI41" i="10"/>
  <c r="AF41" i="10"/>
  <c r="AI40" i="10"/>
  <c r="AF40" i="10"/>
  <c r="AH39" i="10"/>
  <c r="AG39" i="10"/>
  <c r="AE39" i="10"/>
  <c r="AD39" i="10"/>
  <c r="AI38" i="10"/>
  <c r="AF38" i="10"/>
  <c r="AI37" i="10"/>
  <c r="AF37" i="10"/>
  <c r="AI36" i="10"/>
  <c r="AF36" i="10"/>
  <c r="AH35" i="10"/>
  <c r="AG35" i="10"/>
  <c r="AE35" i="10"/>
  <c r="AD35" i="10"/>
  <c r="AI34" i="10"/>
  <c r="AF34" i="10"/>
  <c r="AI33" i="10"/>
  <c r="AF33" i="10"/>
  <c r="AI32" i="10"/>
  <c r="AF32" i="10"/>
  <c r="AI31" i="10"/>
  <c r="AF31" i="10"/>
  <c r="AI30" i="10"/>
  <c r="AF30" i="10"/>
  <c r="AI29" i="10"/>
  <c r="AF29" i="10"/>
  <c r="AH28" i="10"/>
  <c r="AG28" i="10"/>
  <c r="AE28" i="10"/>
  <c r="AD28" i="10"/>
  <c r="AI27" i="10"/>
  <c r="AF27" i="10"/>
  <c r="AI26" i="10"/>
  <c r="AF26" i="10"/>
  <c r="AI25" i="10"/>
  <c r="AF25" i="10"/>
  <c r="AI24" i="10"/>
  <c r="AF24" i="10"/>
  <c r="AH23" i="10"/>
  <c r="AG23" i="10"/>
  <c r="AE23" i="10"/>
  <c r="AD23" i="10"/>
  <c r="AI22" i="10"/>
  <c r="AF22" i="10"/>
  <c r="AI21" i="10"/>
  <c r="AF21" i="10"/>
  <c r="AI20" i="10"/>
  <c r="AF20" i="10"/>
  <c r="AI19" i="10"/>
  <c r="AF19" i="10"/>
  <c r="AI18" i="10"/>
  <c r="AF18" i="10"/>
  <c r="AH17" i="10"/>
  <c r="AG17" i="10"/>
  <c r="AE17" i="10"/>
  <c r="AD17" i="10"/>
  <c r="AI16" i="10"/>
  <c r="AF16" i="10"/>
  <c r="AI15" i="10"/>
  <c r="AF15" i="10"/>
  <c r="AI14" i="10"/>
  <c r="AF14" i="10"/>
  <c r="AI13" i="10"/>
  <c r="AF13" i="10"/>
  <c r="AI12" i="10"/>
  <c r="AF12" i="10"/>
  <c r="Z110" i="10"/>
  <c r="Z109" i="10"/>
  <c r="Z108" i="10"/>
  <c r="Z107" i="10"/>
  <c r="Z106" i="10"/>
  <c r="Z105" i="10"/>
  <c r="Z104" i="10"/>
  <c r="Z103" i="10"/>
  <c r="Y102" i="10"/>
  <c r="Y97" i="10" s="1"/>
  <c r="X102" i="10"/>
  <c r="X97" i="10" s="1"/>
  <c r="Z101" i="10"/>
  <c r="Z100" i="10"/>
  <c r="Z99" i="10"/>
  <c r="Z98" i="10"/>
  <c r="Z96" i="10"/>
  <c r="Z95" i="10"/>
  <c r="Z94" i="10"/>
  <c r="Z93" i="10"/>
  <c r="Z92" i="10"/>
  <c r="Y91" i="10"/>
  <c r="X91" i="10"/>
  <c r="Z90" i="10"/>
  <c r="Z89" i="10"/>
  <c r="Z88" i="10"/>
  <c r="Z87" i="10"/>
  <c r="Z86" i="10"/>
  <c r="Z85" i="10"/>
  <c r="Z84" i="10"/>
  <c r="Z83" i="10"/>
  <c r="Z80" i="10"/>
  <c r="Z79" i="10"/>
  <c r="Z78" i="10"/>
  <c r="Z77" i="10"/>
  <c r="Z76" i="10"/>
  <c r="Z75" i="10"/>
  <c r="Z74" i="10"/>
  <c r="Z73" i="10"/>
  <c r="Z71" i="10"/>
  <c r="Y69" i="10"/>
  <c r="X69" i="10"/>
  <c r="Z68" i="10"/>
  <c r="Z67" i="10"/>
  <c r="Y66" i="10"/>
  <c r="X66" i="10"/>
  <c r="Z62" i="10"/>
  <c r="Z61" i="10"/>
  <c r="Y60" i="10"/>
  <c r="X60" i="10"/>
  <c r="Z57" i="10"/>
  <c r="Z56" i="10"/>
  <c r="Z55" i="10"/>
  <c r="Z54" i="10"/>
  <c r="Z53" i="10"/>
  <c r="Z52" i="10"/>
  <c r="Z51" i="10"/>
  <c r="Z50" i="10"/>
  <c r="Z49" i="10"/>
  <c r="Y48" i="10"/>
  <c r="X48" i="10"/>
  <c r="Z47" i="10"/>
  <c r="Z46" i="10"/>
  <c r="Z45" i="10"/>
  <c r="Y44" i="10"/>
  <c r="X44" i="10"/>
  <c r="Z43" i="10"/>
  <c r="Z42" i="10"/>
  <c r="Z41" i="10"/>
  <c r="Z40" i="10"/>
  <c r="Y39" i="10"/>
  <c r="X39" i="10"/>
  <c r="Z38" i="10"/>
  <c r="Z37" i="10"/>
  <c r="Z36" i="10"/>
  <c r="Y35" i="10"/>
  <c r="X35" i="10"/>
  <c r="Z34" i="10"/>
  <c r="Z33" i="10"/>
  <c r="Z32" i="10"/>
  <c r="Z31" i="10"/>
  <c r="Z30" i="10"/>
  <c r="Z29" i="10"/>
  <c r="Y28" i="10"/>
  <c r="X28" i="10"/>
  <c r="Z27" i="10"/>
  <c r="Z26" i="10"/>
  <c r="Z25" i="10"/>
  <c r="Z24" i="10"/>
  <c r="Y23" i="10"/>
  <c r="X23" i="10"/>
  <c r="Z22" i="10"/>
  <c r="Z21" i="10"/>
  <c r="Z20" i="10"/>
  <c r="Z19" i="10"/>
  <c r="Z18" i="10"/>
  <c r="Y17" i="10"/>
  <c r="X17" i="10"/>
  <c r="Z16" i="10"/>
  <c r="Z15" i="10"/>
  <c r="Z14" i="10"/>
  <c r="Z13" i="10"/>
  <c r="Z12" i="10"/>
  <c r="AI110" i="11"/>
  <c r="AF110" i="11"/>
  <c r="AI109" i="11"/>
  <c r="AF109" i="11"/>
  <c r="AI108" i="11"/>
  <c r="AF108" i="11"/>
  <c r="AI107" i="11"/>
  <c r="AF107" i="11"/>
  <c r="AI106" i="11"/>
  <c r="AF106" i="11"/>
  <c r="AI105" i="11"/>
  <c r="AF105" i="11"/>
  <c r="AI104" i="11"/>
  <c r="AF104" i="11"/>
  <c r="AI103" i="11"/>
  <c r="AF103" i="11"/>
  <c r="AH102" i="11"/>
  <c r="AG102" i="11"/>
  <c r="AG97" i="11" s="1"/>
  <c r="AE102" i="11"/>
  <c r="AE97" i="11" s="1"/>
  <c r="AD102" i="11"/>
  <c r="AD97" i="11" s="1"/>
  <c r="AI101" i="11"/>
  <c r="AF101" i="11"/>
  <c r="AI100" i="11"/>
  <c r="AF100" i="11"/>
  <c r="AI99" i="11"/>
  <c r="AF99" i="11"/>
  <c r="AI98" i="11"/>
  <c r="AF98" i="11"/>
  <c r="AI96" i="11"/>
  <c r="AF96" i="11"/>
  <c r="AI95" i="11"/>
  <c r="AF95" i="11"/>
  <c r="AI94" i="11"/>
  <c r="AF94" i="11"/>
  <c r="AI93" i="11"/>
  <c r="AF93" i="11"/>
  <c r="AI92" i="11"/>
  <c r="AF92" i="11"/>
  <c r="AH91" i="11"/>
  <c r="AG91" i="11"/>
  <c r="AE91" i="11"/>
  <c r="AD91" i="11"/>
  <c r="AI90" i="11"/>
  <c r="AI89" i="11"/>
  <c r="AI88" i="11"/>
  <c r="AI87" i="11"/>
  <c r="AI86" i="11"/>
  <c r="AI85" i="11"/>
  <c r="AI84" i="11"/>
  <c r="AI83" i="11"/>
  <c r="AI80" i="11"/>
  <c r="AI79" i="11"/>
  <c r="AI78" i="11"/>
  <c r="AI77" i="11"/>
  <c r="AI76" i="11"/>
  <c r="AI75" i="11"/>
  <c r="AI74" i="11"/>
  <c r="AI73" i="11"/>
  <c r="AI71" i="11"/>
  <c r="AI70" i="11"/>
  <c r="AI68" i="11"/>
  <c r="AI67" i="11"/>
  <c r="AI62" i="11"/>
  <c r="AI61" i="11"/>
  <c r="AI57" i="11"/>
  <c r="AI56" i="11"/>
  <c r="AI55" i="11"/>
  <c r="AI54" i="11"/>
  <c r="AI53" i="11"/>
  <c r="AI52" i="11"/>
  <c r="AI51" i="11"/>
  <c r="AI50" i="11"/>
  <c r="AI49" i="11"/>
  <c r="AI47" i="11"/>
  <c r="AF47" i="11"/>
  <c r="AI46" i="11"/>
  <c r="AF46" i="11"/>
  <c r="AI45" i="11"/>
  <c r="AF45" i="11"/>
  <c r="AH44" i="11"/>
  <c r="AG44" i="11"/>
  <c r="AE44" i="11"/>
  <c r="AD44" i="11"/>
  <c r="AI43" i="11"/>
  <c r="AF43" i="11"/>
  <c r="AI42" i="11"/>
  <c r="AF42" i="11"/>
  <c r="AI41" i="11"/>
  <c r="AF41" i="11"/>
  <c r="AI40" i="11"/>
  <c r="AF40" i="11"/>
  <c r="AH39" i="11"/>
  <c r="AG39" i="11"/>
  <c r="AE39" i="11"/>
  <c r="AD39" i="11"/>
  <c r="AI38" i="11"/>
  <c r="AF38" i="11"/>
  <c r="AI37" i="11"/>
  <c r="AF37" i="11"/>
  <c r="AI36" i="11"/>
  <c r="AF36" i="11"/>
  <c r="AH35" i="11"/>
  <c r="AG35" i="11"/>
  <c r="AE35" i="11"/>
  <c r="AD35" i="11"/>
  <c r="AI34" i="11"/>
  <c r="AF34" i="11"/>
  <c r="AI33" i="11"/>
  <c r="AF33" i="11"/>
  <c r="AI32" i="11"/>
  <c r="AF32" i="11"/>
  <c r="AI31" i="11"/>
  <c r="AF31" i="11"/>
  <c r="AI30" i="11"/>
  <c r="AF30" i="11"/>
  <c r="AI29" i="11"/>
  <c r="AF29" i="11"/>
  <c r="AH28" i="11"/>
  <c r="AG28" i="11"/>
  <c r="AE28" i="11"/>
  <c r="AD28" i="11"/>
  <c r="AI27" i="11"/>
  <c r="AF27" i="11"/>
  <c r="AI26" i="11"/>
  <c r="AF26" i="11"/>
  <c r="AI25" i="11"/>
  <c r="AF25" i="11"/>
  <c r="AI24" i="11"/>
  <c r="AF24" i="11"/>
  <c r="AH23" i="11"/>
  <c r="AG23" i="11"/>
  <c r="AE23" i="11"/>
  <c r="AD23" i="11"/>
  <c r="AI22" i="11"/>
  <c r="AF22" i="11"/>
  <c r="AI21" i="11"/>
  <c r="AF21" i="11"/>
  <c r="AI20" i="11"/>
  <c r="AF20" i="11"/>
  <c r="AI19" i="11"/>
  <c r="AF19" i="11"/>
  <c r="AI18" i="11"/>
  <c r="AF18" i="11"/>
  <c r="AH17" i="11"/>
  <c r="AG17" i="11"/>
  <c r="AE17" i="11"/>
  <c r="AD17" i="11"/>
  <c r="AI16" i="11"/>
  <c r="AF16" i="11"/>
  <c r="AI15" i="11"/>
  <c r="AF15" i="11"/>
  <c r="AI14" i="11"/>
  <c r="AF14" i="11"/>
  <c r="AI13" i="11"/>
  <c r="AF13" i="11"/>
  <c r="AI12" i="11"/>
  <c r="AF12" i="11"/>
  <c r="Z110" i="11"/>
  <c r="Z109" i="11"/>
  <c r="Z108" i="11"/>
  <c r="Z107" i="11"/>
  <c r="Z106" i="11"/>
  <c r="Z105" i="11"/>
  <c r="Z104" i="11"/>
  <c r="Z103" i="11"/>
  <c r="Y102" i="11"/>
  <c r="Y97" i="11" s="1"/>
  <c r="X102" i="11"/>
  <c r="X97" i="11" s="1"/>
  <c r="Z101" i="11"/>
  <c r="Z100" i="11"/>
  <c r="Z99" i="11"/>
  <c r="Z98" i="11"/>
  <c r="Z96" i="11"/>
  <c r="Z95" i="11"/>
  <c r="Z94" i="11"/>
  <c r="Z93" i="11"/>
  <c r="Z92" i="11"/>
  <c r="Y91" i="11"/>
  <c r="X91" i="11"/>
  <c r="Z90" i="11"/>
  <c r="Z89" i="11"/>
  <c r="Z88" i="11"/>
  <c r="Z87" i="11"/>
  <c r="Z86" i="11"/>
  <c r="Z85" i="11"/>
  <c r="Z84" i="11"/>
  <c r="Z83" i="11"/>
  <c r="Z80" i="11"/>
  <c r="Z79" i="11"/>
  <c r="Z78" i="11"/>
  <c r="Z77" i="11"/>
  <c r="Z76" i="11"/>
  <c r="Z75" i="11"/>
  <c r="Z74" i="11"/>
  <c r="Z73" i="11"/>
  <c r="Z71" i="11"/>
  <c r="Z70" i="11"/>
  <c r="Y69" i="11"/>
  <c r="X69" i="11"/>
  <c r="Z68" i="11"/>
  <c r="Z67" i="11"/>
  <c r="Y66" i="11"/>
  <c r="X66" i="11"/>
  <c r="Z62" i="11"/>
  <c r="Z61" i="11"/>
  <c r="Y60" i="11"/>
  <c r="X60" i="11"/>
  <c r="Z57" i="11"/>
  <c r="Z56" i="11"/>
  <c r="Z55" i="11"/>
  <c r="Z54" i="11"/>
  <c r="Z53" i="11"/>
  <c r="Z52" i="11"/>
  <c r="Z51" i="11"/>
  <c r="Z50" i="11"/>
  <c r="Z49" i="11"/>
  <c r="Z47" i="11"/>
  <c r="Z46" i="11"/>
  <c r="Z45" i="11"/>
  <c r="Y44" i="11"/>
  <c r="X44" i="11"/>
  <c r="Z43" i="11"/>
  <c r="Z42" i="11"/>
  <c r="Z41" i="11"/>
  <c r="Z40" i="11"/>
  <c r="Y39" i="11"/>
  <c r="X39" i="11"/>
  <c r="Z38" i="11"/>
  <c r="Z37" i="11"/>
  <c r="Z36" i="11"/>
  <c r="Y35" i="11"/>
  <c r="X35" i="11"/>
  <c r="Z34" i="11"/>
  <c r="Z33" i="11"/>
  <c r="Z32" i="11"/>
  <c r="Z31" i="11"/>
  <c r="Z30" i="11"/>
  <c r="Z29" i="11"/>
  <c r="Y28" i="11"/>
  <c r="X28" i="11"/>
  <c r="Z27" i="11"/>
  <c r="Z26" i="11"/>
  <c r="Z25" i="11"/>
  <c r="Z24" i="11"/>
  <c r="Y23" i="11"/>
  <c r="X23" i="11"/>
  <c r="Z22" i="11"/>
  <c r="Z21" i="11"/>
  <c r="Z20" i="11"/>
  <c r="Z19" i="11"/>
  <c r="Z18" i="11"/>
  <c r="Y17" i="11"/>
  <c r="X17" i="11"/>
  <c r="Z16" i="11"/>
  <c r="Z15" i="11"/>
  <c r="Z14" i="11"/>
  <c r="Z13" i="11"/>
  <c r="Z12" i="11"/>
  <c r="AI110" i="12"/>
  <c r="AF110" i="12"/>
  <c r="AI109" i="12"/>
  <c r="AF109" i="12"/>
  <c r="AI108" i="12"/>
  <c r="AF108" i="12"/>
  <c r="AI107" i="12"/>
  <c r="AF107" i="12"/>
  <c r="AI106" i="12"/>
  <c r="AF106" i="12"/>
  <c r="AI105" i="12"/>
  <c r="AF105" i="12"/>
  <c r="AI104" i="12"/>
  <c r="AF104" i="12"/>
  <c r="AI103" i="12"/>
  <c r="AF103" i="12"/>
  <c r="AH102" i="12"/>
  <c r="AG102" i="12"/>
  <c r="AG97" i="12" s="1"/>
  <c r="AE102" i="12"/>
  <c r="AE97" i="12" s="1"/>
  <c r="AD102" i="12"/>
  <c r="AD97" i="12" s="1"/>
  <c r="AI101" i="12"/>
  <c r="AF101" i="12"/>
  <c r="AI100" i="12"/>
  <c r="AF100" i="12"/>
  <c r="AI99" i="12"/>
  <c r="AF99" i="12"/>
  <c r="AI98" i="12"/>
  <c r="AF98" i="12"/>
  <c r="AI96" i="12"/>
  <c r="AF96" i="12"/>
  <c r="AI95" i="12"/>
  <c r="AF95" i="12"/>
  <c r="AI94" i="12"/>
  <c r="AF94" i="12"/>
  <c r="AI93" i="12"/>
  <c r="AF93" i="12"/>
  <c r="AI92" i="12"/>
  <c r="AF92" i="12"/>
  <c r="AH91" i="12"/>
  <c r="AG91" i="12"/>
  <c r="AE91" i="12"/>
  <c r="AD91" i="12"/>
  <c r="AI90" i="12"/>
  <c r="AI89" i="12"/>
  <c r="AI88" i="12"/>
  <c r="AI87" i="12"/>
  <c r="AI86" i="12"/>
  <c r="AI85" i="12"/>
  <c r="AI84" i="12"/>
  <c r="AI83" i="12"/>
  <c r="AI80" i="12"/>
  <c r="AI79" i="12"/>
  <c r="AI77" i="12"/>
  <c r="AI76" i="12"/>
  <c r="AI75" i="12"/>
  <c r="AI74" i="12"/>
  <c r="AI73" i="12"/>
  <c r="AI71" i="12"/>
  <c r="AI70" i="12"/>
  <c r="AI68" i="12"/>
  <c r="AI67" i="12"/>
  <c r="AI62" i="12"/>
  <c r="AI61" i="12"/>
  <c r="AI57" i="12"/>
  <c r="AI56" i="12"/>
  <c r="AI55" i="12"/>
  <c r="AI54" i="12"/>
  <c r="AI53" i="12"/>
  <c r="AI52" i="12"/>
  <c r="AI51" i="12"/>
  <c r="AI50" i="12"/>
  <c r="AI49" i="12"/>
  <c r="AE48" i="12"/>
  <c r="AD48" i="12"/>
  <c r="AI47" i="12"/>
  <c r="AF47" i="12"/>
  <c r="AI46" i="12"/>
  <c r="AF46" i="12"/>
  <c r="AI45" i="12"/>
  <c r="AF45" i="12"/>
  <c r="AH44" i="12"/>
  <c r="AG44" i="12"/>
  <c r="AE44" i="12"/>
  <c r="AD44" i="12"/>
  <c r="AI43" i="12"/>
  <c r="AF43" i="12"/>
  <c r="AI42" i="12"/>
  <c r="AF42" i="12"/>
  <c r="AI41" i="12"/>
  <c r="AF41" i="12"/>
  <c r="AI40" i="12"/>
  <c r="AF40" i="12"/>
  <c r="AH39" i="12"/>
  <c r="AG39" i="12"/>
  <c r="AE39" i="12"/>
  <c r="AD39" i="12"/>
  <c r="AI38" i="12"/>
  <c r="AF38" i="12"/>
  <c r="AI37" i="12"/>
  <c r="AF37" i="12"/>
  <c r="AI36" i="12"/>
  <c r="AF36" i="12"/>
  <c r="AH35" i="12"/>
  <c r="AG35" i="12"/>
  <c r="AE35" i="12"/>
  <c r="AD35" i="12"/>
  <c r="AI34" i="12"/>
  <c r="AF34" i="12"/>
  <c r="AI33" i="12"/>
  <c r="AF33" i="12"/>
  <c r="AI32" i="12"/>
  <c r="AF32" i="12"/>
  <c r="AI31" i="12"/>
  <c r="AF31" i="12"/>
  <c r="AI30" i="12"/>
  <c r="AF30" i="12"/>
  <c r="AI29" i="12"/>
  <c r="AF29" i="12"/>
  <c r="AH28" i="12"/>
  <c r="AG28" i="12"/>
  <c r="AE28" i="12"/>
  <c r="AD28" i="12"/>
  <c r="AI27" i="12"/>
  <c r="AF27" i="12"/>
  <c r="AI26" i="12"/>
  <c r="AF26" i="12"/>
  <c r="AI25" i="12"/>
  <c r="AF25" i="12"/>
  <c r="AI24" i="12"/>
  <c r="AF24" i="12"/>
  <c r="AH23" i="12"/>
  <c r="AG23" i="12"/>
  <c r="AE23" i="12"/>
  <c r="AD23" i="12"/>
  <c r="AI22" i="12"/>
  <c r="AF22" i="12"/>
  <c r="AI21" i="12"/>
  <c r="AF21" i="12"/>
  <c r="AI20" i="12"/>
  <c r="AF20" i="12"/>
  <c r="AI19" i="12"/>
  <c r="AF19" i="12"/>
  <c r="AI18" i="12"/>
  <c r="AF18" i="12"/>
  <c r="AH17" i="12"/>
  <c r="AG17" i="12"/>
  <c r="AE17" i="12"/>
  <c r="AD17" i="12"/>
  <c r="AI16" i="12"/>
  <c r="AF16" i="12"/>
  <c r="AI15" i="12"/>
  <c r="AF15" i="12"/>
  <c r="AI14" i="12"/>
  <c r="AF14" i="12"/>
  <c r="AI13" i="12"/>
  <c r="AF13" i="12"/>
  <c r="AI12" i="12"/>
  <c r="AF12" i="12"/>
  <c r="Z110" i="12"/>
  <c r="Z109" i="12"/>
  <c r="Z108" i="12"/>
  <c r="Z107" i="12"/>
  <c r="Z106" i="12"/>
  <c r="Z105" i="12"/>
  <c r="Z104" i="12"/>
  <c r="Z103" i="12"/>
  <c r="Y102" i="12"/>
  <c r="X102" i="12"/>
  <c r="X97" i="12" s="1"/>
  <c r="Z101" i="12"/>
  <c r="Z100" i="12"/>
  <c r="Z99" i="12"/>
  <c r="Z98" i="12"/>
  <c r="Z96" i="12"/>
  <c r="Z95" i="12"/>
  <c r="Z94" i="12"/>
  <c r="Z93" i="12"/>
  <c r="Z92" i="12"/>
  <c r="Y91" i="12"/>
  <c r="X91" i="12"/>
  <c r="Z90" i="12"/>
  <c r="Z87" i="12"/>
  <c r="Z86" i="12"/>
  <c r="Z84" i="12"/>
  <c r="Z83" i="12"/>
  <c r="Z80" i="12"/>
  <c r="Z79" i="12"/>
  <c r="Z78" i="12"/>
  <c r="Z77" i="12"/>
  <c r="Z76" i="12"/>
  <c r="Z75" i="12"/>
  <c r="Z74" i="12"/>
  <c r="Z73" i="12"/>
  <c r="Z71" i="12"/>
  <c r="Y69" i="12"/>
  <c r="X69" i="12"/>
  <c r="Z68" i="12"/>
  <c r="Z67" i="12"/>
  <c r="Y66" i="12"/>
  <c r="X66" i="12"/>
  <c r="Z62" i="12"/>
  <c r="Z61" i="12"/>
  <c r="Y60" i="12"/>
  <c r="X60" i="12"/>
  <c r="Z57" i="12"/>
  <c r="Z56" i="12"/>
  <c r="Z55" i="12"/>
  <c r="Z54" i="12"/>
  <c r="Z53" i="12"/>
  <c r="Z52" i="12"/>
  <c r="Z51" i="12"/>
  <c r="Z50" i="12"/>
  <c r="Z49" i="12"/>
  <c r="Y48" i="12"/>
  <c r="X48" i="12"/>
  <c r="Z47" i="12"/>
  <c r="Z46" i="12"/>
  <c r="Z45" i="12"/>
  <c r="Y44" i="12"/>
  <c r="X44" i="12"/>
  <c r="Z43" i="12"/>
  <c r="Z42" i="12"/>
  <c r="Z41" i="12"/>
  <c r="Z40" i="12"/>
  <c r="Y39" i="12"/>
  <c r="X39" i="12"/>
  <c r="Z38" i="12"/>
  <c r="Z37" i="12"/>
  <c r="Z36" i="12"/>
  <c r="Y35" i="12"/>
  <c r="X35" i="12"/>
  <c r="Z34" i="12"/>
  <c r="Z33" i="12"/>
  <c r="Z32" i="12"/>
  <c r="Z31" i="12"/>
  <c r="Z30" i="12"/>
  <c r="Z29" i="12"/>
  <c r="Y28" i="12"/>
  <c r="X28" i="12"/>
  <c r="Z27" i="12"/>
  <c r="Z26" i="12"/>
  <c r="Z25" i="12"/>
  <c r="Z24" i="12"/>
  <c r="Y23" i="12"/>
  <c r="X23" i="12"/>
  <c r="Z22" i="12"/>
  <c r="Z21" i="12"/>
  <c r="Z20" i="12"/>
  <c r="Z19" i="12"/>
  <c r="Z18" i="12"/>
  <c r="Y17" i="12"/>
  <c r="X17" i="12"/>
  <c r="Z16" i="12"/>
  <c r="Z15" i="12"/>
  <c r="Z14" i="12"/>
  <c r="Z13" i="12"/>
  <c r="Z12" i="12"/>
  <c r="AI110" i="13"/>
  <c r="AF110" i="13"/>
  <c r="AI109" i="13"/>
  <c r="AF109" i="13"/>
  <c r="AI108" i="13"/>
  <c r="AF108" i="13"/>
  <c r="AI107" i="13"/>
  <c r="AF107" i="13"/>
  <c r="AI106" i="13"/>
  <c r="AF106" i="13"/>
  <c r="AI105" i="13"/>
  <c r="AF105" i="13"/>
  <c r="AI104" i="13"/>
  <c r="AF104" i="13"/>
  <c r="AI103" i="13"/>
  <c r="AF103" i="13"/>
  <c r="AH102" i="13"/>
  <c r="AG102" i="13"/>
  <c r="AE102" i="13"/>
  <c r="AD102" i="13"/>
  <c r="AI101" i="13"/>
  <c r="AF101" i="13"/>
  <c r="AI100" i="13"/>
  <c r="AF100" i="13"/>
  <c r="AI99" i="13"/>
  <c r="AF99" i="13"/>
  <c r="AI98" i="13"/>
  <c r="AF98" i="13"/>
  <c r="AH97" i="13"/>
  <c r="AG97" i="13"/>
  <c r="AE97" i="13"/>
  <c r="AD97" i="13"/>
  <c r="AH95" i="13"/>
  <c r="AG95" i="13"/>
  <c r="AF95" i="13"/>
  <c r="AH94" i="13"/>
  <c r="AG94" i="13"/>
  <c r="AF94" i="13"/>
  <c r="AH93" i="13"/>
  <c r="AG93" i="13"/>
  <c r="AF93" i="13"/>
  <c r="AH92" i="13"/>
  <c r="AG92" i="13"/>
  <c r="AF92" i="13"/>
  <c r="AE91" i="13"/>
  <c r="AD91" i="13"/>
  <c r="AG91" i="13" s="1"/>
  <c r="AH90" i="13"/>
  <c r="AG90" i="13"/>
  <c r="AF90" i="13"/>
  <c r="AI89" i="13"/>
  <c r="AI83" i="13"/>
  <c r="AI80" i="13"/>
  <c r="AI79" i="13"/>
  <c r="AI77" i="13"/>
  <c r="AI76" i="13"/>
  <c r="AI75" i="13"/>
  <c r="AI74" i="13"/>
  <c r="AI73" i="13"/>
  <c r="AI71" i="13"/>
  <c r="AI70" i="13"/>
  <c r="AI68" i="13"/>
  <c r="AI67" i="13"/>
  <c r="AI62" i="13"/>
  <c r="AI61" i="13"/>
  <c r="AI56" i="13"/>
  <c r="AI55" i="13"/>
  <c r="AI53" i="13"/>
  <c r="AI52" i="13"/>
  <c r="AI51" i="13"/>
  <c r="AI50" i="13"/>
  <c r="AI49" i="13"/>
  <c r="AE48" i="13"/>
  <c r="AD48" i="13"/>
  <c r="AI47" i="13"/>
  <c r="AF47" i="13"/>
  <c r="AI46" i="13"/>
  <c r="AF46" i="13"/>
  <c r="AI45" i="13"/>
  <c r="AF45" i="13"/>
  <c r="AH44" i="13"/>
  <c r="AG44" i="13"/>
  <c r="AE44" i="13"/>
  <c r="AD44" i="13"/>
  <c r="AI43" i="13"/>
  <c r="AF43" i="13"/>
  <c r="AI42" i="13"/>
  <c r="AF42" i="13"/>
  <c r="AI41" i="13"/>
  <c r="AF41" i="13"/>
  <c r="AI40" i="13"/>
  <c r="AF40" i="13"/>
  <c r="AH39" i="13"/>
  <c r="AG39" i="13"/>
  <c r="AE39" i="13"/>
  <c r="AD39" i="13"/>
  <c r="AI38" i="13"/>
  <c r="AF38" i="13"/>
  <c r="AI37" i="13"/>
  <c r="AF37" i="13"/>
  <c r="AI36" i="13"/>
  <c r="AF36" i="13"/>
  <c r="AH35" i="13"/>
  <c r="AG35" i="13"/>
  <c r="AE35" i="13"/>
  <c r="AD35" i="13"/>
  <c r="AI34" i="13"/>
  <c r="AF34" i="13"/>
  <c r="AI33" i="13"/>
  <c r="AF33" i="13"/>
  <c r="AI32" i="13"/>
  <c r="AF32" i="13"/>
  <c r="AI31" i="13"/>
  <c r="AF31" i="13"/>
  <c r="AI30" i="13"/>
  <c r="AF30" i="13"/>
  <c r="AI29" i="13"/>
  <c r="AF29" i="13"/>
  <c r="AH28" i="13"/>
  <c r="AG28" i="13"/>
  <c r="AE28" i="13"/>
  <c r="AD28" i="13"/>
  <c r="AI27" i="13"/>
  <c r="AF27" i="13"/>
  <c r="AI26" i="13"/>
  <c r="AF26" i="13"/>
  <c r="AI25" i="13"/>
  <c r="AF25" i="13"/>
  <c r="AI24" i="13"/>
  <c r="AF24" i="13"/>
  <c r="AH23" i="13"/>
  <c r="AG23" i="13"/>
  <c r="AE23" i="13"/>
  <c r="AD23" i="13"/>
  <c r="AI22" i="13"/>
  <c r="AF22" i="13"/>
  <c r="AI21" i="13"/>
  <c r="AF21" i="13"/>
  <c r="AI20" i="13"/>
  <c r="AF20" i="13"/>
  <c r="AI19" i="13"/>
  <c r="AF19" i="13"/>
  <c r="AI18" i="13"/>
  <c r="AF18" i="13"/>
  <c r="AH17" i="13"/>
  <c r="AG17" i="13"/>
  <c r="AE17" i="13"/>
  <c r="AD17" i="13"/>
  <c r="AI16" i="13"/>
  <c r="AF16" i="13"/>
  <c r="AI15" i="13"/>
  <c r="AF15" i="13"/>
  <c r="AI14" i="13"/>
  <c r="AF14" i="13"/>
  <c r="AI13" i="13"/>
  <c r="AF13" i="13"/>
  <c r="AI12" i="13"/>
  <c r="AF12" i="13"/>
  <c r="Z110" i="13"/>
  <c r="Z109" i="13"/>
  <c r="Z108" i="13"/>
  <c r="Z107" i="13"/>
  <c r="Z106" i="13"/>
  <c r="Z105" i="13"/>
  <c r="Z104" i="13"/>
  <c r="Z103" i="13"/>
  <c r="Y102" i="13"/>
  <c r="X102" i="13"/>
  <c r="Z101" i="13"/>
  <c r="Z100" i="13"/>
  <c r="Z99" i="13"/>
  <c r="Z98" i="13"/>
  <c r="Y97" i="13"/>
  <c r="X97" i="13"/>
  <c r="Z95" i="13"/>
  <c r="Z94" i="13"/>
  <c r="Z93" i="13"/>
  <c r="Z92" i="13"/>
  <c r="Z91" i="13"/>
  <c r="Z90" i="13"/>
  <c r="Z89" i="13"/>
  <c r="Z88" i="13"/>
  <c r="Z87" i="13"/>
  <c r="Z86" i="13"/>
  <c r="Z85" i="13"/>
  <c r="Z84" i="13"/>
  <c r="Z83" i="13"/>
  <c r="Z80" i="13"/>
  <c r="Z79" i="13"/>
  <c r="Z78" i="13"/>
  <c r="Z77" i="13"/>
  <c r="Z76" i="13"/>
  <c r="Z75" i="13"/>
  <c r="Z74" i="13"/>
  <c r="Z73" i="13"/>
  <c r="Z71" i="13"/>
  <c r="Y69" i="13"/>
  <c r="X69" i="13"/>
  <c r="Z68" i="13"/>
  <c r="Z67" i="13"/>
  <c r="Y66" i="13"/>
  <c r="X66" i="13"/>
  <c r="Z62" i="13"/>
  <c r="Z61" i="13"/>
  <c r="Y60" i="13"/>
  <c r="X60" i="13"/>
  <c r="Z60" i="13" s="1"/>
  <c r="Z57" i="13"/>
  <c r="Z56" i="13"/>
  <c r="Z55" i="13"/>
  <c r="Z54" i="13"/>
  <c r="Z53" i="13"/>
  <c r="Z52" i="13"/>
  <c r="Z51" i="13"/>
  <c r="Z50" i="13"/>
  <c r="Z49" i="13"/>
  <c r="Y48" i="13"/>
  <c r="X48" i="13"/>
  <c r="Z47" i="13"/>
  <c r="Z46" i="13"/>
  <c r="Z45" i="13"/>
  <c r="Y44" i="13"/>
  <c r="X44" i="13"/>
  <c r="Z43" i="13"/>
  <c r="Z42" i="13"/>
  <c r="Z41" i="13"/>
  <c r="Z40" i="13"/>
  <c r="Y39" i="13"/>
  <c r="X39" i="13"/>
  <c r="Z38" i="13"/>
  <c r="Z37" i="13"/>
  <c r="Z36" i="13"/>
  <c r="Y35" i="13"/>
  <c r="X35" i="13"/>
  <c r="Z34" i="13"/>
  <c r="Z33" i="13"/>
  <c r="Z32" i="13"/>
  <c r="Z31" i="13"/>
  <c r="Z30" i="13"/>
  <c r="Z29" i="13"/>
  <c r="Y28" i="13"/>
  <c r="X28" i="13"/>
  <c r="Z27" i="13"/>
  <c r="Z26" i="13"/>
  <c r="Z25" i="13"/>
  <c r="Z24" i="13"/>
  <c r="Y23" i="13"/>
  <c r="X23" i="13"/>
  <c r="Z22" i="13"/>
  <c r="Z21" i="13"/>
  <c r="Z20" i="13"/>
  <c r="Z19" i="13"/>
  <c r="Z18" i="13"/>
  <c r="Y17" i="13"/>
  <c r="X17" i="13"/>
  <c r="Z16" i="13"/>
  <c r="Z15" i="13"/>
  <c r="Z14" i="13"/>
  <c r="Z13" i="13"/>
  <c r="Z12" i="13"/>
  <c r="AI110" i="14"/>
  <c r="AF110" i="14"/>
  <c r="AI109" i="14"/>
  <c r="AF109" i="14"/>
  <c r="AI108" i="14"/>
  <c r="AF108" i="14"/>
  <c r="AI107" i="14"/>
  <c r="AF107" i="14"/>
  <c r="AI106" i="14"/>
  <c r="AF106" i="14"/>
  <c r="AI105" i="14"/>
  <c r="AF105" i="14"/>
  <c r="AI104" i="14"/>
  <c r="AF104" i="14"/>
  <c r="AI103" i="14"/>
  <c r="AF103" i="14"/>
  <c r="AH102" i="14"/>
  <c r="AG102" i="14"/>
  <c r="AE102" i="14"/>
  <c r="AD102" i="14"/>
  <c r="AI101" i="14"/>
  <c r="AF101" i="14"/>
  <c r="AI100" i="14"/>
  <c r="AF100" i="14"/>
  <c r="AI99" i="14"/>
  <c r="AF99" i="14"/>
  <c r="AI98" i="14"/>
  <c r="AF98" i="14"/>
  <c r="AH97" i="14"/>
  <c r="AG97" i="14"/>
  <c r="AE97" i="14"/>
  <c r="AD97" i="14"/>
  <c r="AI96" i="14"/>
  <c r="AF96" i="14"/>
  <c r="AI95" i="14"/>
  <c r="AF95" i="14"/>
  <c r="AI94" i="14"/>
  <c r="AF94" i="14"/>
  <c r="AI93" i="14"/>
  <c r="AF93" i="14"/>
  <c r="AI92" i="14"/>
  <c r="AF92" i="14"/>
  <c r="AH91" i="14"/>
  <c r="AG91" i="14"/>
  <c r="AE91" i="14"/>
  <c r="AD91" i="14"/>
  <c r="AI90" i="14"/>
  <c r="AF90" i="14"/>
  <c r="AI89" i="14"/>
  <c r="AF89" i="14"/>
  <c r="AI88" i="14"/>
  <c r="AI87" i="14"/>
  <c r="AI82" i="14"/>
  <c r="AI80" i="14"/>
  <c r="AI79" i="14"/>
  <c r="AI77" i="14"/>
  <c r="AI76" i="14"/>
  <c r="AI75" i="14"/>
  <c r="AI74" i="14"/>
  <c r="AI73" i="14"/>
  <c r="AI71" i="14"/>
  <c r="AI70" i="14"/>
  <c r="AI68" i="14"/>
  <c r="AI67" i="14"/>
  <c r="AI62" i="14"/>
  <c r="AI61" i="14"/>
  <c r="AI55" i="14"/>
  <c r="AI54" i="14"/>
  <c r="AI53" i="14"/>
  <c r="AI52" i="14"/>
  <c r="AI51" i="14"/>
  <c r="AI50" i="14"/>
  <c r="AI49" i="14"/>
  <c r="AE48" i="14"/>
  <c r="AD48" i="14"/>
  <c r="AI47" i="14"/>
  <c r="AF47" i="14"/>
  <c r="AI46" i="14"/>
  <c r="AF46" i="14"/>
  <c r="AI45" i="14"/>
  <c r="AF45" i="14"/>
  <c r="AH44" i="14"/>
  <c r="AG44" i="14"/>
  <c r="AE44" i="14"/>
  <c r="AD44" i="14"/>
  <c r="AI43" i="14"/>
  <c r="AF43" i="14"/>
  <c r="AI42" i="14"/>
  <c r="AF42" i="14"/>
  <c r="AI41" i="14"/>
  <c r="AF41" i="14"/>
  <c r="AI40" i="14"/>
  <c r="AF40" i="14"/>
  <c r="AH39" i="14"/>
  <c r="AG39" i="14"/>
  <c r="AE39" i="14"/>
  <c r="AD39" i="14"/>
  <c r="AI38" i="14"/>
  <c r="AF38" i="14"/>
  <c r="AI37" i="14"/>
  <c r="AF37" i="14"/>
  <c r="AI36" i="14"/>
  <c r="AF36" i="14"/>
  <c r="AH35" i="14"/>
  <c r="AG35" i="14"/>
  <c r="AE35" i="14"/>
  <c r="AD35" i="14"/>
  <c r="AI34" i="14"/>
  <c r="AF34" i="14"/>
  <c r="AI33" i="14"/>
  <c r="AF33" i="14"/>
  <c r="AI32" i="14"/>
  <c r="AF32" i="14"/>
  <c r="AI31" i="14"/>
  <c r="AF31" i="14"/>
  <c r="AI30" i="14"/>
  <c r="AF30" i="14"/>
  <c r="AI29" i="14"/>
  <c r="AF29" i="14"/>
  <c r="AH28" i="14"/>
  <c r="AG28" i="14"/>
  <c r="AE28" i="14"/>
  <c r="AD28" i="14"/>
  <c r="AI27" i="14"/>
  <c r="AF27" i="14"/>
  <c r="AI26" i="14"/>
  <c r="AF26" i="14"/>
  <c r="AI25" i="14"/>
  <c r="AF25" i="14"/>
  <c r="AI24" i="14"/>
  <c r="AF24" i="14"/>
  <c r="AH23" i="14"/>
  <c r="AG23" i="14"/>
  <c r="AE23" i="14"/>
  <c r="AD23" i="14"/>
  <c r="AI22" i="14"/>
  <c r="AF22" i="14"/>
  <c r="AI21" i="14"/>
  <c r="AF21" i="14"/>
  <c r="AI20" i="14"/>
  <c r="AF20" i="14"/>
  <c r="AI19" i="14"/>
  <c r="AF19" i="14"/>
  <c r="AI18" i="14"/>
  <c r="AF18" i="14"/>
  <c r="AH17" i="14"/>
  <c r="AG17" i="14"/>
  <c r="AE17" i="14"/>
  <c r="AD17" i="14"/>
  <c r="AI16" i="14"/>
  <c r="AF16" i="14"/>
  <c r="AI15" i="14"/>
  <c r="AF15" i="14"/>
  <c r="AI14" i="14"/>
  <c r="AF14" i="14"/>
  <c r="AI13" i="14"/>
  <c r="AF13" i="14"/>
  <c r="AI12" i="14"/>
  <c r="AF12" i="14"/>
  <c r="Z110" i="14"/>
  <c r="Z109" i="14"/>
  <c r="Z108" i="14"/>
  <c r="Z107" i="14"/>
  <c r="Z106" i="14"/>
  <c r="Z105" i="14"/>
  <c r="Z104" i="14"/>
  <c r="Z103" i="14"/>
  <c r="Y102" i="14"/>
  <c r="X102" i="14"/>
  <c r="Z101" i="14"/>
  <c r="Z100" i="14"/>
  <c r="Z99" i="14"/>
  <c r="Z98" i="14"/>
  <c r="Y97" i="14"/>
  <c r="X97" i="14"/>
  <c r="Z96" i="14"/>
  <c r="Z95" i="14"/>
  <c r="Z94" i="14"/>
  <c r="Z93" i="14"/>
  <c r="Z92" i="14"/>
  <c r="Y91" i="14"/>
  <c r="X91" i="14"/>
  <c r="Z90" i="14"/>
  <c r="Z89" i="14"/>
  <c r="Z88" i="14"/>
  <c r="Z87" i="14"/>
  <c r="Z86" i="14"/>
  <c r="Z85" i="14"/>
  <c r="Z84" i="14"/>
  <c r="Z83" i="14"/>
  <c r="Z80" i="14"/>
  <c r="Z79" i="14"/>
  <c r="Z78" i="14"/>
  <c r="Z77" i="14"/>
  <c r="Z76" i="14"/>
  <c r="Z75" i="14"/>
  <c r="Z74" i="14"/>
  <c r="Z73" i="14"/>
  <c r="Z71" i="14"/>
  <c r="Z70" i="14"/>
  <c r="Y69" i="14"/>
  <c r="X69" i="14"/>
  <c r="Z68" i="14"/>
  <c r="Z67" i="14"/>
  <c r="Y66" i="14"/>
  <c r="X66" i="14"/>
  <c r="Z62" i="14"/>
  <c r="Z61" i="14"/>
  <c r="Y60" i="14"/>
  <c r="X60" i="14"/>
  <c r="Z57" i="14"/>
  <c r="Z56" i="14"/>
  <c r="Z55" i="14"/>
  <c r="Z54" i="14"/>
  <c r="Z53" i="14"/>
  <c r="Z52" i="14"/>
  <c r="Z51" i="14"/>
  <c r="Z50" i="14"/>
  <c r="Z49" i="14"/>
  <c r="Y48" i="14"/>
  <c r="X48" i="14"/>
  <c r="Z47" i="14"/>
  <c r="Z46" i="14"/>
  <c r="Z45" i="14"/>
  <c r="Y44" i="14"/>
  <c r="X44" i="14"/>
  <c r="Z43" i="14"/>
  <c r="Z42" i="14"/>
  <c r="Z41" i="14"/>
  <c r="Z40" i="14"/>
  <c r="Y39" i="14"/>
  <c r="X39" i="14"/>
  <c r="Z38" i="14"/>
  <c r="Z37" i="14"/>
  <c r="Z36" i="14"/>
  <c r="Y35" i="14"/>
  <c r="X35" i="14"/>
  <c r="Z34" i="14"/>
  <c r="Z33" i="14"/>
  <c r="Z32" i="14"/>
  <c r="Z31" i="14"/>
  <c r="Z30" i="14"/>
  <c r="Z29" i="14"/>
  <c r="Y28" i="14"/>
  <c r="X28" i="14"/>
  <c r="Z27" i="14"/>
  <c r="Z26" i="14"/>
  <c r="Z25" i="14"/>
  <c r="Z24" i="14"/>
  <c r="Y23" i="14"/>
  <c r="X23" i="14"/>
  <c r="Z22" i="14"/>
  <c r="Z21" i="14"/>
  <c r="Z20" i="14"/>
  <c r="Z19" i="14"/>
  <c r="Z18" i="14"/>
  <c r="Y17" i="14"/>
  <c r="X17" i="14"/>
  <c r="Z16" i="14"/>
  <c r="Z15" i="14"/>
  <c r="Z14" i="14"/>
  <c r="Z13" i="14"/>
  <c r="Z12" i="14"/>
  <c r="AI110" i="15"/>
  <c r="AF110" i="15"/>
  <c r="AI109" i="15"/>
  <c r="AF109" i="15"/>
  <c r="AI108" i="15"/>
  <c r="AF108" i="15"/>
  <c r="AI107" i="15"/>
  <c r="AF107" i="15"/>
  <c r="AI106" i="15"/>
  <c r="AF106" i="15"/>
  <c r="AI105" i="15"/>
  <c r="AF105" i="15"/>
  <c r="AI104" i="15"/>
  <c r="AF104" i="15"/>
  <c r="AI103" i="15"/>
  <c r="AF103" i="15"/>
  <c r="AH102" i="15"/>
  <c r="AG102" i="15"/>
  <c r="AG97" i="15" s="1"/>
  <c r="AE102" i="15"/>
  <c r="AD102" i="15"/>
  <c r="AD97" i="15" s="1"/>
  <c r="AI101" i="15"/>
  <c r="AF101" i="15"/>
  <c r="AI100" i="15"/>
  <c r="AF100" i="15"/>
  <c r="AI99" i="15"/>
  <c r="AF99" i="15"/>
  <c r="AI98" i="15"/>
  <c r="AF98" i="15"/>
  <c r="AI96" i="15"/>
  <c r="AF96" i="15"/>
  <c r="AI95" i="15"/>
  <c r="AF95" i="15"/>
  <c r="AI94" i="15"/>
  <c r="AF94" i="15"/>
  <c r="AI93" i="15"/>
  <c r="AF93" i="15"/>
  <c r="AI92" i="15"/>
  <c r="AF92" i="15"/>
  <c r="AH91" i="15"/>
  <c r="AG91" i="15"/>
  <c r="AE91" i="15"/>
  <c r="AD91" i="15"/>
  <c r="AI90" i="15"/>
  <c r="AI89" i="15"/>
  <c r="AI88" i="15"/>
  <c r="AI87" i="15"/>
  <c r="AI86" i="15"/>
  <c r="AI85" i="15"/>
  <c r="AI84" i="15"/>
  <c r="AI83" i="15"/>
  <c r="AI80" i="15"/>
  <c r="AI79" i="15"/>
  <c r="AI78" i="15"/>
  <c r="AI77" i="15"/>
  <c r="AI76" i="15"/>
  <c r="AI75" i="15"/>
  <c r="AI74" i="15"/>
  <c r="AI73" i="15"/>
  <c r="AI71" i="15"/>
  <c r="AI70" i="15"/>
  <c r="AI69" i="15"/>
  <c r="AI68" i="15"/>
  <c r="AI67" i="15"/>
  <c r="AI62" i="15"/>
  <c r="AI61" i="15"/>
  <c r="AI57" i="15"/>
  <c r="AI56" i="15"/>
  <c r="AI55" i="15"/>
  <c r="AI54" i="15"/>
  <c r="AI53" i="15"/>
  <c r="AI52" i="15"/>
  <c r="AI51" i="15"/>
  <c r="AI50" i="15"/>
  <c r="AI49" i="15"/>
  <c r="AE48" i="15"/>
  <c r="AD48" i="15"/>
  <c r="AI47" i="15"/>
  <c r="AF47" i="15"/>
  <c r="AI46" i="15"/>
  <c r="AF46" i="15"/>
  <c r="AI45" i="15"/>
  <c r="AF45" i="15"/>
  <c r="AH44" i="15"/>
  <c r="AG44" i="15"/>
  <c r="AE44" i="15"/>
  <c r="AD44" i="15"/>
  <c r="AI43" i="15"/>
  <c r="AF43" i="15"/>
  <c r="AI42" i="15"/>
  <c r="AF42" i="15"/>
  <c r="AI41" i="15"/>
  <c r="AF41" i="15"/>
  <c r="AI40" i="15"/>
  <c r="AF40" i="15"/>
  <c r="AH39" i="15"/>
  <c r="AG39" i="15"/>
  <c r="AE39" i="15"/>
  <c r="AD39" i="15"/>
  <c r="AI38" i="15"/>
  <c r="AF38" i="15"/>
  <c r="AI37" i="15"/>
  <c r="AF37" i="15"/>
  <c r="AI36" i="15"/>
  <c r="AF36" i="15"/>
  <c r="AH35" i="15"/>
  <c r="AG35" i="15"/>
  <c r="AE35" i="15"/>
  <c r="AD35" i="15"/>
  <c r="AI34" i="15"/>
  <c r="AF34" i="15"/>
  <c r="AI33" i="15"/>
  <c r="AF33" i="15"/>
  <c r="AI32" i="15"/>
  <c r="AF32" i="15"/>
  <c r="AI31" i="15"/>
  <c r="AF31" i="15"/>
  <c r="AI30" i="15"/>
  <c r="AF30" i="15"/>
  <c r="AI29" i="15"/>
  <c r="AF29" i="15"/>
  <c r="AH28" i="15"/>
  <c r="AG28" i="15"/>
  <c r="AE28" i="15"/>
  <c r="AD28" i="15"/>
  <c r="AI27" i="15"/>
  <c r="AF27" i="15"/>
  <c r="AI26" i="15"/>
  <c r="AF26" i="15"/>
  <c r="AI25" i="15"/>
  <c r="AF25" i="15"/>
  <c r="AI24" i="15"/>
  <c r="AF24" i="15"/>
  <c r="AH23" i="15"/>
  <c r="AG23" i="15"/>
  <c r="AE23" i="15"/>
  <c r="AD23" i="15"/>
  <c r="AI22" i="15"/>
  <c r="AF22" i="15"/>
  <c r="AI21" i="15"/>
  <c r="AF21" i="15"/>
  <c r="AI20" i="15"/>
  <c r="AF20" i="15"/>
  <c r="AI19" i="15"/>
  <c r="AF19" i="15"/>
  <c r="AI18" i="15"/>
  <c r="AF18" i="15"/>
  <c r="AH17" i="15"/>
  <c r="AG17" i="15"/>
  <c r="AE17" i="15"/>
  <c r="AD17" i="15"/>
  <c r="AI16" i="15"/>
  <c r="AF16" i="15"/>
  <c r="AI15" i="15"/>
  <c r="AF15" i="15"/>
  <c r="AI14" i="15"/>
  <c r="AF14" i="15"/>
  <c r="AI13" i="15"/>
  <c r="AF13" i="15"/>
  <c r="AI12" i="15"/>
  <c r="AF12" i="15"/>
  <c r="Z110" i="15"/>
  <c r="Z109" i="15"/>
  <c r="Z108" i="15"/>
  <c r="Z107" i="15"/>
  <c r="Z106" i="15"/>
  <c r="Z105" i="15"/>
  <c r="Z104" i="15"/>
  <c r="Z103" i="15"/>
  <c r="Y102" i="15"/>
  <c r="Y97" i="15" s="1"/>
  <c r="X102" i="15"/>
  <c r="X97" i="15" s="1"/>
  <c r="Z101" i="15"/>
  <c r="Z100" i="15"/>
  <c r="Z99" i="15"/>
  <c r="Z98" i="15"/>
  <c r="Z96" i="15"/>
  <c r="Z95" i="15"/>
  <c r="Z94" i="15"/>
  <c r="Z93" i="15"/>
  <c r="Z92" i="15"/>
  <c r="Y91" i="15"/>
  <c r="X91" i="15"/>
  <c r="Z90" i="15"/>
  <c r="Z89" i="15"/>
  <c r="Z88" i="15"/>
  <c r="Z87" i="15"/>
  <c r="Z86" i="15"/>
  <c r="Z85" i="15"/>
  <c r="Z84" i="15"/>
  <c r="Z83" i="15"/>
  <c r="Z80" i="15"/>
  <c r="Z79" i="15"/>
  <c r="Z78" i="15"/>
  <c r="Z77" i="15"/>
  <c r="Z76" i="15"/>
  <c r="Z75" i="15"/>
  <c r="Z74" i="15"/>
  <c r="Z73" i="15"/>
  <c r="Z71" i="15"/>
  <c r="Z70" i="15"/>
  <c r="Y69" i="15"/>
  <c r="X69" i="15"/>
  <c r="Z68" i="15"/>
  <c r="Z67" i="15"/>
  <c r="Y66" i="15"/>
  <c r="X66" i="15"/>
  <c r="Z62" i="15"/>
  <c r="Z61" i="15"/>
  <c r="Y60" i="15"/>
  <c r="X60" i="15"/>
  <c r="Z57" i="15"/>
  <c r="Z56" i="15"/>
  <c r="Z55" i="15"/>
  <c r="Z54" i="15"/>
  <c r="Z53" i="15"/>
  <c r="Z52" i="15"/>
  <c r="Z51" i="15"/>
  <c r="Z50" i="15"/>
  <c r="Z49" i="15"/>
  <c r="Y48" i="15"/>
  <c r="X48" i="15"/>
  <c r="Z47" i="15"/>
  <c r="Z46" i="15"/>
  <c r="Z45" i="15"/>
  <c r="Y44" i="15"/>
  <c r="X44" i="15"/>
  <c r="Z43" i="15"/>
  <c r="Z42" i="15"/>
  <c r="Z41" i="15"/>
  <c r="Z40" i="15"/>
  <c r="Y39" i="15"/>
  <c r="X39" i="15"/>
  <c r="Z38" i="15"/>
  <c r="Z37" i="15"/>
  <c r="Z36" i="15"/>
  <c r="Y35" i="15"/>
  <c r="X35" i="15"/>
  <c r="Z34" i="15"/>
  <c r="Z33" i="15"/>
  <c r="Z32" i="15"/>
  <c r="Z31" i="15"/>
  <c r="Z30" i="15"/>
  <c r="Z29" i="15"/>
  <c r="Y28" i="15"/>
  <c r="X28" i="15"/>
  <c r="Z27" i="15"/>
  <c r="Z26" i="15"/>
  <c r="Z25" i="15"/>
  <c r="Z24" i="15"/>
  <c r="Y23" i="15"/>
  <c r="X23" i="15"/>
  <c r="Z22" i="15"/>
  <c r="Z21" i="15"/>
  <c r="Z20" i="15"/>
  <c r="Z19" i="15"/>
  <c r="Z18" i="15"/>
  <c r="Y17" i="15"/>
  <c r="X17" i="15"/>
  <c r="Z16" i="15"/>
  <c r="Z15" i="15"/>
  <c r="Z14" i="15"/>
  <c r="Z13" i="15"/>
  <c r="Z12" i="15"/>
  <c r="AC109" i="1"/>
  <c r="AC108" i="1"/>
  <c r="AC107" i="1"/>
  <c r="AC106" i="1"/>
  <c r="AC105" i="1"/>
  <c r="AC104" i="1"/>
  <c r="AC103" i="1"/>
  <c r="AC101" i="1"/>
  <c r="AC100" i="1"/>
  <c r="AC99" i="1"/>
  <c r="AC98" i="1"/>
  <c r="AC96" i="1"/>
  <c r="AC95" i="1"/>
  <c r="AC94" i="1"/>
  <c r="AC93" i="1"/>
  <c r="AC92" i="1"/>
  <c r="AC90" i="1"/>
  <c r="AC89" i="1"/>
  <c r="Z48" i="11" l="1"/>
  <c r="AI48" i="11"/>
  <c r="AX73" i="3"/>
  <c r="AX71" i="3"/>
  <c r="AX74" i="3"/>
  <c r="AX75" i="3"/>
  <c r="BS48" i="5"/>
  <c r="CB48" i="5"/>
  <c r="AX14" i="3"/>
  <c r="AX15" i="3"/>
  <c r="AU16" i="3"/>
  <c r="AO57" i="3"/>
  <c r="AX18" i="3"/>
  <c r="H10" i="1"/>
  <c r="AU15" i="3"/>
  <c r="BA15" i="3" s="1"/>
  <c r="E15" i="148" s="1"/>
  <c r="AX13" i="3"/>
  <c r="AX16" i="3"/>
  <c r="AX61" i="3"/>
  <c r="AU13" i="3"/>
  <c r="AX62" i="3"/>
  <c r="BA62" i="3" s="1"/>
  <c r="E62" i="148" s="1"/>
  <c r="AU14" i="3"/>
  <c r="U8" i="1"/>
  <c r="AF23" i="9"/>
  <c r="AI48" i="13"/>
  <c r="DC35" i="6"/>
  <c r="Z48" i="15"/>
  <c r="Z97" i="14"/>
  <c r="AI91" i="14"/>
  <c r="AI35" i="15"/>
  <c r="Z39" i="10"/>
  <c r="Z35" i="9"/>
  <c r="BY17" i="5"/>
  <c r="AI39" i="13"/>
  <c r="AI35" i="13"/>
  <c r="AI44" i="13"/>
  <c r="AF44" i="13"/>
  <c r="Z28" i="13"/>
  <c r="Z44" i="14"/>
  <c r="AF28" i="12"/>
  <c r="AI35" i="11"/>
  <c r="Z28" i="11"/>
  <c r="AF28" i="11"/>
  <c r="DC23" i="6"/>
  <c r="DC97" i="6"/>
  <c r="Z28" i="9"/>
  <c r="DC39" i="6"/>
  <c r="AI39" i="11"/>
  <c r="Z48" i="10"/>
  <c r="AF39" i="10"/>
  <c r="AF91" i="9"/>
  <c r="DC28" i="6"/>
  <c r="AH96" i="13"/>
  <c r="AF39" i="9"/>
  <c r="DC17" i="6"/>
  <c r="DC102" i="6"/>
  <c r="Z44" i="15"/>
  <c r="Z66" i="15"/>
  <c r="AI90" i="13"/>
  <c r="Z23" i="13"/>
  <c r="AE96" i="13"/>
  <c r="DC44" i="6"/>
  <c r="AI102" i="15"/>
  <c r="AI28" i="14"/>
  <c r="AI17" i="12"/>
  <c r="AF35" i="12"/>
  <c r="DC91" i="6"/>
  <c r="AF39" i="13"/>
  <c r="AI48" i="14"/>
  <c r="DC48" i="6"/>
  <c r="Z35" i="11"/>
  <c r="Z44" i="13"/>
  <c r="Z66" i="13"/>
  <c r="CB17" i="5"/>
  <c r="BY35" i="5"/>
  <c r="AF23" i="15"/>
  <c r="BS28" i="5"/>
  <c r="AI44" i="14"/>
  <c r="Z60" i="12"/>
  <c r="AF23" i="10"/>
  <c r="AF102" i="15"/>
  <c r="AF28" i="14"/>
  <c r="AI102" i="10"/>
  <c r="AI97" i="9"/>
  <c r="Z23" i="12"/>
  <c r="Z39" i="15"/>
  <c r="AI44" i="7"/>
  <c r="AF23" i="11"/>
  <c r="Z28" i="14"/>
  <c r="BS44" i="5"/>
  <c r="AI17" i="15"/>
  <c r="Z60" i="10"/>
  <c r="AF35" i="10"/>
  <c r="Z17" i="14"/>
  <c r="AF23" i="14"/>
  <c r="Z44" i="11"/>
  <c r="CW44" i="6"/>
  <c r="BS66" i="5"/>
  <c r="Z35" i="14"/>
  <c r="AF39" i="14"/>
  <c r="AF17" i="13"/>
  <c r="Z35" i="15"/>
  <c r="AF39" i="15"/>
  <c r="BY39" i="5"/>
  <c r="Z28" i="15"/>
  <c r="AF17" i="9"/>
  <c r="AF44" i="14"/>
  <c r="Z97" i="10"/>
  <c r="AF17" i="10"/>
  <c r="Z28" i="12"/>
  <c r="AF35" i="13"/>
  <c r="BS39" i="5"/>
  <c r="AE97" i="15"/>
  <c r="AF97" i="15" s="1"/>
  <c r="AI17" i="9"/>
  <c r="BS23" i="5"/>
  <c r="BS60" i="5"/>
  <c r="BS97" i="5"/>
  <c r="AI48" i="9"/>
  <c r="BS69" i="5"/>
  <c r="Z69" i="15"/>
  <c r="AI35" i="9"/>
  <c r="Z91" i="15"/>
  <c r="AI28" i="13"/>
  <c r="AF44" i="12"/>
  <c r="AI44" i="11"/>
  <c r="AF91" i="10"/>
  <c r="Z48" i="9"/>
  <c r="AF44" i="9"/>
  <c r="BY44" i="5"/>
  <c r="Z17" i="15"/>
  <c r="Z60" i="14"/>
  <c r="AI39" i="14"/>
  <c r="AF48" i="14"/>
  <c r="AI97" i="14"/>
  <c r="AI93" i="13"/>
  <c r="Z48" i="12"/>
  <c r="AI91" i="12"/>
  <c r="AF44" i="10"/>
  <c r="AF28" i="9"/>
  <c r="CB82" i="5"/>
  <c r="AI23" i="14"/>
  <c r="Z91" i="10"/>
  <c r="AF28" i="10"/>
  <c r="AI91" i="10"/>
  <c r="BS91" i="5"/>
  <c r="CB44" i="5"/>
  <c r="AF91" i="12"/>
  <c r="AF102" i="9"/>
  <c r="AI94" i="13"/>
  <c r="AF102" i="10"/>
  <c r="BY102" i="5"/>
  <c r="Z102" i="14"/>
  <c r="AF17" i="14"/>
  <c r="AI60" i="14"/>
  <c r="AF91" i="14"/>
  <c r="AF39" i="11"/>
  <c r="CW97" i="6"/>
  <c r="AI66" i="12"/>
  <c r="AF28" i="7"/>
  <c r="CW39" i="6"/>
  <c r="BY91" i="5"/>
  <c r="Z60" i="15"/>
  <c r="AI78" i="13"/>
  <c r="AI95" i="13"/>
  <c r="AF35" i="14"/>
  <c r="BY23" i="5"/>
  <c r="AD96" i="13"/>
  <c r="AF23" i="12"/>
  <c r="Z60" i="11"/>
  <c r="AF102" i="7"/>
  <c r="Z48" i="14"/>
  <c r="Z39" i="12"/>
  <c r="AI39" i="12"/>
  <c r="CB39" i="5"/>
  <c r="AF97" i="14"/>
  <c r="AF17" i="15"/>
  <c r="Z91" i="14"/>
  <c r="AF102" i="14"/>
  <c r="X96" i="13"/>
  <c r="Z60" i="9"/>
  <c r="AF17" i="11"/>
  <c r="AF35" i="15"/>
  <c r="BX97" i="5"/>
  <c r="BY97" i="5" s="1"/>
  <c r="AI60" i="12"/>
  <c r="AF35" i="11"/>
  <c r="Z28" i="10"/>
  <c r="AF97" i="10"/>
  <c r="CB60" i="5"/>
  <c r="Z66" i="10"/>
  <c r="Z102" i="10"/>
  <c r="CB69" i="5"/>
  <c r="AF91" i="11"/>
  <c r="CW69" i="6"/>
  <c r="Z48" i="13"/>
  <c r="AF28" i="13"/>
  <c r="AF35" i="9"/>
  <c r="BS82" i="5"/>
  <c r="AF48" i="7"/>
  <c r="Z82" i="9"/>
  <c r="Z69" i="10"/>
  <c r="AI60" i="11"/>
  <c r="Z82" i="11"/>
  <c r="AI48" i="12"/>
  <c r="Z82" i="12"/>
  <c r="AI60" i="13"/>
  <c r="AF48" i="13"/>
  <c r="Z82" i="13"/>
  <c r="AI82" i="15"/>
  <c r="Z82" i="15"/>
  <c r="M9" i="1"/>
  <c r="P10" i="1"/>
  <c r="G9" i="1"/>
  <c r="T10" i="1"/>
  <c r="S9" i="1"/>
  <c r="Y96" i="13"/>
  <c r="Z97" i="13"/>
  <c r="AI102" i="11"/>
  <c r="AH97" i="11"/>
  <c r="AI97" i="11" s="1"/>
  <c r="AC91" i="1"/>
  <c r="Z97" i="15"/>
  <c r="Z23" i="15"/>
  <c r="Z102" i="15"/>
  <c r="AF28" i="15"/>
  <c r="AF44" i="15"/>
  <c r="AI48" i="15"/>
  <c r="AF91" i="15"/>
  <c r="AH97" i="15"/>
  <c r="AI97" i="15" s="1"/>
  <c r="Z23" i="14"/>
  <c r="Z39" i="14"/>
  <c r="Z66" i="14"/>
  <c r="AI78" i="14"/>
  <c r="AI102" i="14"/>
  <c r="Z35" i="13"/>
  <c r="Z39" i="13"/>
  <c r="AI17" i="13"/>
  <c r="AF23" i="13"/>
  <c r="AF102" i="13"/>
  <c r="AF48" i="12"/>
  <c r="AI17" i="11"/>
  <c r="AI82" i="11"/>
  <c r="Z91" i="12"/>
  <c r="Z102" i="12"/>
  <c r="Y97" i="12"/>
  <c r="Z97" i="12" s="1"/>
  <c r="AI23" i="15"/>
  <c r="AI28" i="15"/>
  <c r="AI39" i="15"/>
  <c r="AI44" i="15"/>
  <c r="AF48" i="15"/>
  <c r="AI60" i="15"/>
  <c r="AI66" i="15"/>
  <c r="AI91" i="15"/>
  <c r="Z82" i="14"/>
  <c r="AI17" i="14"/>
  <c r="AI35" i="14"/>
  <c r="AI66" i="14"/>
  <c r="AI69" i="14"/>
  <c r="Z17" i="13"/>
  <c r="Z102" i="13"/>
  <c r="AI23" i="13"/>
  <c r="AI66" i="13"/>
  <c r="Z91" i="11"/>
  <c r="AI23" i="11"/>
  <c r="AI66" i="11"/>
  <c r="AI102" i="13"/>
  <c r="Z17" i="12"/>
  <c r="Z66" i="12"/>
  <c r="AF17" i="12"/>
  <c r="AI23" i="12"/>
  <c r="AI44" i="12"/>
  <c r="Z23" i="11"/>
  <c r="Z39" i="11"/>
  <c r="Z66" i="11"/>
  <c r="Z97" i="11"/>
  <c r="AF97" i="11"/>
  <c r="Z35" i="10"/>
  <c r="AI39" i="10"/>
  <c r="AI44" i="10"/>
  <c r="AF48" i="10"/>
  <c r="AI69" i="13"/>
  <c r="AF91" i="13"/>
  <c r="AI92" i="13"/>
  <c r="AF97" i="13"/>
  <c r="AI28" i="12"/>
  <c r="AI35" i="12"/>
  <c r="AF39" i="12"/>
  <c r="AI78" i="12"/>
  <c r="AI82" i="12"/>
  <c r="AI102" i="12"/>
  <c r="Z17" i="11"/>
  <c r="Z102" i="11"/>
  <c r="AI28" i="11"/>
  <c r="AF44" i="11"/>
  <c r="AI69" i="11"/>
  <c r="AI91" i="11"/>
  <c r="AF102" i="11"/>
  <c r="Z23" i="10"/>
  <c r="AI23" i="10"/>
  <c r="AI28" i="10"/>
  <c r="Z91" i="9"/>
  <c r="Z102" i="9"/>
  <c r="Y97" i="9"/>
  <c r="Z97" i="9" s="1"/>
  <c r="AH91" i="13"/>
  <c r="AI91" i="13" s="1"/>
  <c r="AG96" i="13"/>
  <c r="Z35" i="12"/>
  <c r="Z44" i="12"/>
  <c r="Z17" i="10"/>
  <c r="Z23" i="9"/>
  <c r="Z39" i="9"/>
  <c r="Z66" i="9"/>
  <c r="AI78" i="9"/>
  <c r="AI102" i="9"/>
  <c r="AI82" i="7"/>
  <c r="AI91" i="7"/>
  <c r="CB97" i="5"/>
  <c r="Z44" i="10"/>
  <c r="Z82" i="10"/>
  <c r="AI17" i="10"/>
  <c r="AI35" i="10"/>
  <c r="AH97" i="10"/>
  <c r="AI97" i="10" s="1"/>
  <c r="Z17" i="9"/>
  <c r="Z44" i="9"/>
  <c r="AI23" i="9"/>
  <c r="AI28" i="9"/>
  <c r="AI39" i="9"/>
  <c r="AI44" i="9"/>
  <c r="AF48" i="9"/>
  <c r="AI60" i="9"/>
  <c r="AI82" i="9"/>
  <c r="AI91" i="9"/>
  <c r="AF97" i="9"/>
  <c r="Z39" i="7"/>
  <c r="Z44" i="7"/>
  <c r="AF23" i="7"/>
  <c r="AF35" i="7"/>
  <c r="CW91" i="6"/>
  <c r="DF39" i="6"/>
  <c r="BS35" i="5"/>
  <c r="BS102" i="5"/>
  <c r="BY28" i="5"/>
  <c r="CB35" i="5"/>
  <c r="CB102" i="5"/>
  <c r="CB91" i="5"/>
  <c r="Z23" i="7"/>
  <c r="Z91" i="7"/>
  <c r="Z102" i="7"/>
  <c r="AI23" i="7"/>
  <c r="AF44" i="7"/>
  <c r="AF91" i="7"/>
  <c r="CW48" i="6"/>
  <c r="CW82" i="6"/>
  <c r="DF48" i="6"/>
  <c r="BS17" i="5"/>
  <c r="CB23" i="5"/>
  <c r="AI82" i="13"/>
  <c r="CW23" i="6"/>
  <c r="CW102" i="6"/>
  <c r="DF23" i="6"/>
  <c r="DF44" i="6"/>
  <c r="DF97" i="6"/>
  <c r="CW17" i="6"/>
  <c r="DF28" i="6"/>
  <c r="DF35" i="6"/>
  <c r="DF66" i="6"/>
  <c r="DF78" i="6"/>
  <c r="DF102" i="6"/>
  <c r="CW28" i="6"/>
  <c r="CW35" i="6"/>
  <c r="CW60" i="6"/>
  <c r="CW66" i="6"/>
  <c r="DF17" i="6"/>
  <c r="DF60" i="6"/>
  <c r="DF82" i="6"/>
  <c r="DF91" i="6"/>
  <c r="DF69" i="6"/>
  <c r="Z17" i="7"/>
  <c r="Y97" i="7"/>
  <c r="Z97" i="7" s="1"/>
  <c r="AI28" i="7"/>
  <c r="AI35" i="7"/>
  <c r="AI66" i="7"/>
  <c r="Z66" i="7"/>
  <c r="AI97" i="7"/>
  <c r="Z28" i="7"/>
  <c r="Z35" i="7"/>
  <c r="Z60" i="7"/>
  <c r="AI17" i="7"/>
  <c r="AI60" i="7"/>
  <c r="AI102" i="7"/>
  <c r="Z48" i="7"/>
  <c r="Z82" i="7"/>
  <c r="AF17" i="7"/>
  <c r="AI39" i="7"/>
  <c r="AI48" i="7"/>
  <c r="AI78" i="7"/>
  <c r="AF97" i="7"/>
  <c r="Z69" i="7"/>
  <c r="AI69" i="7"/>
  <c r="AI69" i="9"/>
  <c r="Z69" i="9"/>
  <c r="Z69" i="11"/>
  <c r="AI69" i="12"/>
  <c r="Z69" i="12"/>
  <c r="Z69" i="13"/>
  <c r="Z69" i="14"/>
  <c r="AC102" i="1"/>
  <c r="AC97" i="1"/>
  <c r="AF97" i="12"/>
  <c r="AH97" i="12"/>
  <c r="AI97" i="12" s="1"/>
  <c r="AF102" i="12"/>
  <c r="AI97" i="13"/>
  <c r="BA14" i="3" l="1"/>
  <c r="E14" i="148" s="1"/>
  <c r="BA13" i="3"/>
  <c r="E13" i="148" s="1"/>
  <c r="BA16" i="3"/>
  <c r="E16" i="148" s="1"/>
  <c r="AF96" i="13"/>
  <c r="AI96" i="13"/>
  <c r="Z96" i="13"/>
  <c r="S8" i="1"/>
  <c r="T8" i="1" s="1"/>
  <c r="T9" i="1"/>
  <c r="E10" i="1"/>
  <c r="E9" i="1"/>
  <c r="G8" i="1"/>
  <c r="H9" i="1"/>
  <c r="J9" i="1"/>
  <c r="Q10" i="1"/>
  <c r="P9" i="1"/>
  <c r="N9" i="1"/>
  <c r="M8" i="1"/>
  <c r="N8" i="1" l="1"/>
  <c r="M7" i="1"/>
  <c r="H8" i="1"/>
  <c r="D8" i="1"/>
  <c r="Q9" i="1"/>
  <c r="P8" i="1"/>
  <c r="K9" i="1"/>
  <c r="J8" i="1"/>
  <c r="K8" i="1" s="1"/>
  <c r="Q8" i="1" l="1"/>
  <c r="P7" i="1"/>
  <c r="E8" i="1"/>
  <c r="BN7" i="5"/>
  <c r="AB110" i="7" l="1"/>
  <c r="AA110" i="7"/>
  <c r="AC110" i="7"/>
  <c r="V110" i="7"/>
  <c r="U110" i="7"/>
  <c r="AB109" i="7"/>
  <c r="AA109" i="7"/>
  <c r="AC109" i="7"/>
  <c r="V109" i="7"/>
  <c r="U109" i="7"/>
  <c r="AB108" i="7"/>
  <c r="AA108" i="7"/>
  <c r="AC108" i="7"/>
  <c r="V108" i="7"/>
  <c r="U108" i="7"/>
  <c r="W108" i="7"/>
  <c r="AB107" i="7"/>
  <c r="AA107" i="7"/>
  <c r="AC107" i="7"/>
  <c r="V107" i="7"/>
  <c r="U107" i="7"/>
  <c r="W107" i="7"/>
  <c r="AB106" i="7"/>
  <c r="AA106" i="7"/>
  <c r="AC106" i="7"/>
  <c r="V106" i="7"/>
  <c r="U106" i="7"/>
  <c r="W106" i="7"/>
  <c r="AC105" i="7"/>
  <c r="AB105" i="7"/>
  <c r="AA105" i="7"/>
  <c r="V105" i="7"/>
  <c r="U105" i="7"/>
  <c r="AB104" i="7"/>
  <c r="AA104" i="7"/>
  <c r="AC104" i="7"/>
  <c r="V104" i="7"/>
  <c r="U104" i="7"/>
  <c r="AB103" i="7"/>
  <c r="AA103" i="7"/>
  <c r="AC103" i="7"/>
  <c r="V103" i="7"/>
  <c r="U103" i="7"/>
  <c r="AA102" i="7"/>
  <c r="AB101" i="7"/>
  <c r="AA101" i="7"/>
  <c r="AC101" i="7"/>
  <c r="V101" i="7"/>
  <c r="U101" i="7"/>
  <c r="AB100" i="7"/>
  <c r="AA100" i="7"/>
  <c r="AC100" i="7"/>
  <c r="V100" i="7"/>
  <c r="U100" i="7"/>
  <c r="W100" i="7"/>
  <c r="AC99" i="7"/>
  <c r="AB99" i="7"/>
  <c r="AA99" i="7"/>
  <c r="V99" i="7"/>
  <c r="U99" i="7"/>
  <c r="AB98" i="7"/>
  <c r="AA98" i="7"/>
  <c r="AC98" i="7"/>
  <c r="V98" i="7"/>
  <c r="U98" i="7"/>
  <c r="AA97" i="7"/>
  <c r="V97" i="7"/>
  <c r="AB96" i="7"/>
  <c r="AA96" i="7"/>
  <c r="AC96" i="7"/>
  <c r="V96" i="7"/>
  <c r="U96" i="7"/>
  <c r="W96" i="7"/>
  <c r="AB95" i="7"/>
  <c r="AA95" i="7"/>
  <c r="AC95" i="7"/>
  <c r="V95" i="7"/>
  <c r="U95" i="7"/>
  <c r="AB94" i="7"/>
  <c r="AA94" i="7"/>
  <c r="AC94" i="7"/>
  <c r="V94" i="7"/>
  <c r="U94" i="7"/>
  <c r="W94" i="7"/>
  <c r="AB93" i="7"/>
  <c r="AA93" i="7"/>
  <c r="AC93" i="7"/>
  <c r="V93" i="7"/>
  <c r="U93" i="7"/>
  <c r="AB92" i="7"/>
  <c r="AA92" i="7"/>
  <c r="AC92" i="7"/>
  <c r="V92" i="7"/>
  <c r="U92" i="7"/>
  <c r="W92" i="7"/>
  <c r="AB91" i="7"/>
  <c r="AA91" i="7"/>
  <c r="V91" i="7"/>
  <c r="AB90" i="7"/>
  <c r="AA90" i="7"/>
  <c r="AC90" i="7"/>
  <c r="V90" i="7"/>
  <c r="U90" i="7"/>
  <c r="W90" i="7"/>
  <c r="AB89" i="7"/>
  <c r="AA89" i="7"/>
  <c r="AC89" i="7"/>
  <c r="V89" i="7"/>
  <c r="U89" i="7"/>
  <c r="W89" i="7"/>
  <c r="AC88" i="7"/>
  <c r="AB88" i="7"/>
  <c r="AA88" i="7"/>
  <c r="V88" i="7"/>
  <c r="U88" i="7"/>
  <c r="AB87" i="7"/>
  <c r="AA87" i="7"/>
  <c r="AC87" i="7"/>
  <c r="V87" i="7"/>
  <c r="U87" i="7"/>
  <c r="W87" i="7"/>
  <c r="AB86" i="7"/>
  <c r="AA86" i="7"/>
  <c r="AC86" i="7"/>
  <c r="V86" i="7"/>
  <c r="U86" i="7"/>
  <c r="W86" i="7"/>
  <c r="AB85" i="7"/>
  <c r="AA85" i="7"/>
  <c r="AC85" i="7"/>
  <c r="V85" i="7"/>
  <c r="U85" i="7"/>
  <c r="W85" i="7"/>
  <c r="AB84" i="7"/>
  <c r="AA84" i="7"/>
  <c r="AC84" i="7"/>
  <c r="V84" i="7"/>
  <c r="AJ45" i="145" s="1"/>
  <c r="U84" i="7"/>
  <c r="AI45" i="145" s="1"/>
  <c r="AI40" i="145" s="1"/>
  <c r="W84" i="7"/>
  <c r="AB83" i="7"/>
  <c r="AA83" i="7"/>
  <c r="AC83" i="7"/>
  <c r="V83" i="7"/>
  <c r="U83" i="7"/>
  <c r="AA82" i="7"/>
  <c r="AB82" i="7"/>
  <c r="AB80" i="7"/>
  <c r="AA80" i="7"/>
  <c r="AC80" i="7"/>
  <c r="V80" i="7"/>
  <c r="U80" i="7"/>
  <c r="W80" i="7"/>
  <c r="AB79" i="7"/>
  <c r="AA79" i="7"/>
  <c r="AC79" i="7"/>
  <c r="V79" i="7"/>
  <c r="U79" i="7"/>
  <c r="W79" i="7"/>
  <c r="AA78" i="7"/>
  <c r="U78" i="7"/>
  <c r="V78" i="7"/>
  <c r="AC77" i="7"/>
  <c r="AB77" i="7"/>
  <c r="AA77" i="7"/>
  <c r="V77" i="7"/>
  <c r="U77" i="7"/>
  <c r="W77" i="7"/>
  <c r="AB76" i="7"/>
  <c r="AA76" i="7"/>
  <c r="AC76" i="7"/>
  <c r="V76" i="7"/>
  <c r="U76" i="7"/>
  <c r="W76" i="7"/>
  <c r="AC75" i="7"/>
  <c r="AB75" i="7"/>
  <c r="AA75" i="7"/>
  <c r="V75" i="7"/>
  <c r="U75" i="7"/>
  <c r="W75" i="7"/>
  <c r="AB74" i="7"/>
  <c r="AA74" i="7"/>
  <c r="AC74" i="7"/>
  <c r="V74" i="7"/>
  <c r="U74" i="7"/>
  <c r="AB73" i="7"/>
  <c r="AA73" i="7"/>
  <c r="AC73" i="7"/>
  <c r="V73" i="7"/>
  <c r="U73" i="7"/>
  <c r="W73" i="7"/>
  <c r="AB71" i="7"/>
  <c r="AA71" i="7"/>
  <c r="AC71" i="7"/>
  <c r="V71" i="7"/>
  <c r="U71" i="7"/>
  <c r="W71" i="7"/>
  <c r="AB70" i="7"/>
  <c r="AA70" i="7"/>
  <c r="AC70" i="7"/>
  <c r="V70" i="7"/>
  <c r="U70" i="7"/>
  <c r="W70" i="7"/>
  <c r="AA69" i="7"/>
  <c r="AC69" i="7"/>
  <c r="V69" i="7"/>
  <c r="U69" i="7"/>
  <c r="AB68" i="7"/>
  <c r="AA68" i="7"/>
  <c r="AC68" i="7"/>
  <c r="V68" i="7"/>
  <c r="U68" i="7"/>
  <c r="AB67" i="7"/>
  <c r="AA67" i="7"/>
  <c r="AC67" i="7"/>
  <c r="V67" i="7"/>
  <c r="U67" i="7"/>
  <c r="W67" i="7"/>
  <c r="AC66" i="7"/>
  <c r="AB66" i="7"/>
  <c r="AA66" i="7"/>
  <c r="V66" i="7"/>
  <c r="U66" i="7"/>
  <c r="AB62" i="7"/>
  <c r="AA62" i="7"/>
  <c r="AC62" i="7"/>
  <c r="V62" i="7"/>
  <c r="U62" i="7"/>
  <c r="W62" i="7"/>
  <c r="AC61" i="7"/>
  <c r="AB61" i="7"/>
  <c r="AA61" i="7"/>
  <c r="V61" i="7"/>
  <c r="U61" i="7"/>
  <c r="W61" i="7"/>
  <c r="AA60" i="7"/>
  <c r="U60" i="7"/>
  <c r="AB57" i="7"/>
  <c r="AA57" i="7"/>
  <c r="AC57" i="7"/>
  <c r="V57" i="7"/>
  <c r="U57" i="7"/>
  <c r="W57" i="7"/>
  <c r="AC56" i="7"/>
  <c r="AB56" i="7"/>
  <c r="AA56" i="7"/>
  <c r="V56" i="7"/>
  <c r="U56" i="7"/>
  <c r="AB55" i="7"/>
  <c r="AA55" i="7"/>
  <c r="AC55" i="7"/>
  <c r="V55" i="7"/>
  <c r="U55" i="7"/>
  <c r="AB54" i="7"/>
  <c r="AA54" i="7"/>
  <c r="AC54" i="7"/>
  <c r="V54" i="7"/>
  <c r="U54" i="7"/>
  <c r="W54" i="7"/>
  <c r="AB53" i="7"/>
  <c r="AA53" i="7"/>
  <c r="AC53" i="7"/>
  <c r="V53" i="7"/>
  <c r="U53" i="7"/>
  <c r="AB52" i="7"/>
  <c r="AA52" i="7"/>
  <c r="AC52" i="7"/>
  <c r="V52" i="7"/>
  <c r="U52" i="7"/>
  <c r="W52" i="7"/>
  <c r="AB51" i="7"/>
  <c r="AA51" i="7"/>
  <c r="AC51" i="7"/>
  <c r="V51" i="7"/>
  <c r="U51" i="7"/>
  <c r="AB50" i="7"/>
  <c r="AA50" i="7"/>
  <c r="AC50" i="7"/>
  <c r="V50" i="7"/>
  <c r="U50" i="7"/>
  <c r="W50" i="7"/>
  <c r="AB49" i="7"/>
  <c r="AA49" i="7"/>
  <c r="AC49" i="7"/>
  <c r="V49" i="7"/>
  <c r="U49" i="7"/>
  <c r="W49" i="7"/>
  <c r="AB48" i="7"/>
  <c r="AA48" i="7"/>
  <c r="V48" i="7"/>
  <c r="AB47" i="7"/>
  <c r="AA47" i="7"/>
  <c r="AC47" i="7"/>
  <c r="V47" i="7"/>
  <c r="U47" i="7"/>
  <c r="W47" i="7"/>
  <c r="AB46" i="7"/>
  <c r="AA46" i="7"/>
  <c r="AC46" i="7"/>
  <c r="V46" i="7"/>
  <c r="U46" i="7"/>
  <c r="W46" i="7"/>
  <c r="AB45" i="7"/>
  <c r="AA45" i="7"/>
  <c r="AC45" i="7"/>
  <c r="V45" i="7"/>
  <c r="U45" i="7"/>
  <c r="AA44" i="7"/>
  <c r="U44" i="7"/>
  <c r="AB43" i="7"/>
  <c r="AA43" i="7"/>
  <c r="AC43" i="7"/>
  <c r="V43" i="7"/>
  <c r="U43" i="7"/>
  <c r="AB42" i="7"/>
  <c r="AA42" i="7"/>
  <c r="AC42" i="7"/>
  <c r="V42" i="7"/>
  <c r="U42" i="7"/>
  <c r="W42" i="7"/>
  <c r="AB41" i="7"/>
  <c r="AA41" i="7"/>
  <c r="AC41" i="7"/>
  <c r="V41" i="7"/>
  <c r="U41" i="7"/>
  <c r="W41" i="7"/>
  <c r="AB40" i="7"/>
  <c r="AA40" i="7"/>
  <c r="AC40" i="7"/>
  <c r="V40" i="7"/>
  <c r="U40" i="7"/>
  <c r="W40" i="7"/>
  <c r="AA39" i="7"/>
  <c r="AC39" i="7"/>
  <c r="AB39" i="7"/>
  <c r="U39" i="7"/>
  <c r="AC38" i="7"/>
  <c r="AB38" i="7"/>
  <c r="AA38" i="7"/>
  <c r="V38" i="7"/>
  <c r="U38" i="7"/>
  <c r="W38" i="7"/>
  <c r="AB37" i="7"/>
  <c r="AA37" i="7"/>
  <c r="AC37" i="7"/>
  <c r="V37" i="7"/>
  <c r="U37" i="7"/>
  <c r="W37" i="7"/>
  <c r="AB36" i="7"/>
  <c r="AA36" i="7"/>
  <c r="AC36" i="7"/>
  <c r="V36" i="7"/>
  <c r="U36" i="7"/>
  <c r="W36" i="7"/>
  <c r="AA35" i="7"/>
  <c r="U35" i="7"/>
  <c r="AB34" i="7"/>
  <c r="AA34" i="7"/>
  <c r="AC34" i="7"/>
  <c r="V34" i="7"/>
  <c r="U34" i="7"/>
  <c r="W34" i="7"/>
  <c r="AB33" i="7"/>
  <c r="AA33" i="7"/>
  <c r="AC33" i="7"/>
  <c r="V33" i="7"/>
  <c r="U33" i="7"/>
  <c r="AC32" i="7"/>
  <c r="AB32" i="7"/>
  <c r="AA32" i="7"/>
  <c r="V32" i="7"/>
  <c r="U32" i="7"/>
  <c r="AB31" i="7"/>
  <c r="AA31" i="7"/>
  <c r="AC31" i="7"/>
  <c r="V31" i="7"/>
  <c r="U31" i="7"/>
  <c r="AB30" i="7"/>
  <c r="AA30" i="7"/>
  <c r="AC30" i="7"/>
  <c r="V30" i="7"/>
  <c r="U30" i="7"/>
  <c r="W30" i="7"/>
  <c r="AB29" i="7"/>
  <c r="AA29" i="7"/>
  <c r="AC29" i="7"/>
  <c r="V29" i="7"/>
  <c r="U29" i="7"/>
  <c r="W29" i="7"/>
  <c r="AB28" i="7"/>
  <c r="AA28" i="7"/>
  <c r="AB27" i="7"/>
  <c r="AA27" i="7"/>
  <c r="AC27" i="7"/>
  <c r="V27" i="7"/>
  <c r="U27" i="7"/>
  <c r="W27" i="7"/>
  <c r="AB26" i="7"/>
  <c r="AA26" i="7"/>
  <c r="AC26" i="7"/>
  <c r="V26" i="7"/>
  <c r="U26" i="7"/>
  <c r="W26" i="7"/>
  <c r="AB25" i="7"/>
  <c r="AA25" i="7"/>
  <c r="AC25" i="7"/>
  <c r="V25" i="7"/>
  <c r="U25" i="7"/>
  <c r="AB24" i="7"/>
  <c r="AA24" i="7"/>
  <c r="AC24" i="7"/>
  <c r="V24" i="7"/>
  <c r="U24" i="7"/>
  <c r="W24" i="7"/>
  <c r="AB23" i="7"/>
  <c r="AA23" i="7"/>
  <c r="AB22" i="7"/>
  <c r="AA22" i="7"/>
  <c r="AC22" i="7"/>
  <c r="V22" i="7"/>
  <c r="U22" i="7"/>
  <c r="W22" i="7"/>
  <c r="AB21" i="7"/>
  <c r="AA21" i="7"/>
  <c r="AC21" i="7"/>
  <c r="V21" i="7"/>
  <c r="U21" i="7"/>
  <c r="AB20" i="7"/>
  <c r="AA20" i="7"/>
  <c r="AC20" i="7"/>
  <c r="V20" i="7"/>
  <c r="U20" i="7"/>
  <c r="W20" i="7"/>
  <c r="AB19" i="7"/>
  <c r="AA19" i="7"/>
  <c r="AC19" i="7"/>
  <c r="V19" i="7"/>
  <c r="U19" i="7"/>
  <c r="W19" i="7"/>
  <c r="AC18" i="7"/>
  <c r="AB18" i="7"/>
  <c r="AA18" i="7"/>
  <c r="V18" i="7"/>
  <c r="U18" i="7"/>
  <c r="W18" i="7"/>
  <c r="AB17" i="7"/>
  <c r="AA17" i="7"/>
  <c r="U17" i="7"/>
  <c r="AB16" i="7"/>
  <c r="AA16" i="7"/>
  <c r="AC16" i="7"/>
  <c r="V16" i="7"/>
  <c r="U16" i="7"/>
  <c r="W16" i="7"/>
  <c r="AC15" i="7"/>
  <c r="AB15" i="7"/>
  <c r="AA15" i="7"/>
  <c r="V15" i="7"/>
  <c r="U15" i="7"/>
  <c r="AB14" i="7"/>
  <c r="AA14" i="7"/>
  <c r="AC14" i="7"/>
  <c r="V14" i="7"/>
  <c r="U14" i="7"/>
  <c r="AB13" i="7"/>
  <c r="AA13" i="7"/>
  <c r="AC13" i="7"/>
  <c r="V13" i="7"/>
  <c r="U13" i="7"/>
  <c r="W13" i="7"/>
  <c r="AB12" i="7"/>
  <c r="AA12" i="7"/>
  <c r="AC12" i="7"/>
  <c r="V12" i="7"/>
  <c r="U12" i="7"/>
  <c r="W12" i="7"/>
  <c r="AB110" i="9"/>
  <c r="AA110" i="9"/>
  <c r="AC110" i="9"/>
  <c r="U110" i="9"/>
  <c r="V110" i="9"/>
  <c r="AC109" i="9"/>
  <c r="AB109" i="9"/>
  <c r="AA109" i="9"/>
  <c r="V109" i="9"/>
  <c r="U109" i="9"/>
  <c r="AB108" i="9"/>
  <c r="AA108" i="9"/>
  <c r="AC108" i="9"/>
  <c r="V108" i="9"/>
  <c r="U108" i="9"/>
  <c r="AB107" i="9"/>
  <c r="AA107" i="9"/>
  <c r="AC107" i="9"/>
  <c r="V107" i="9"/>
  <c r="U107" i="9"/>
  <c r="AB106" i="9"/>
  <c r="AA106" i="9"/>
  <c r="AC106" i="9"/>
  <c r="V106" i="9"/>
  <c r="U106" i="9"/>
  <c r="AB105" i="9"/>
  <c r="AA105" i="9"/>
  <c r="AC105" i="9"/>
  <c r="V105" i="9"/>
  <c r="U105" i="9"/>
  <c r="AB104" i="9"/>
  <c r="AA104" i="9"/>
  <c r="AC104" i="9"/>
  <c r="V104" i="9"/>
  <c r="U104" i="9"/>
  <c r="AB103" i="9"/>
  <c r="AA103" i="9"/>
  <c r="AC103" i="9"/>
  <c r="V103" i="9"/>
  <c r="U103" i="9"/>
  <c r="AA102" i="9"/>
  <c r="U102" i="9"/>
  <c r="AB101" i="9"/>
  <c r="AA101" i="9"/>
  <c r="AC101" i="9"/>
  <c r="V101" i="9"/>
  <c r="U101" i="9"/>
  <c r="W101" i="9"/>
  <c r="AB100" i="9"/>
  <c r="AA100" i="9"/>
  <c r="AC100" i="9"/>
  <c r="V100" i="9"/>
  <c r="U100" i="9"/>
  <c r="AB99" i="9"/>
  <c r="AA99" i="9"/>
  <c r="AC99" i="9"/>
  <c r="V99" i="9"/>
  <c r="U99" i="9"/>
  <c r="AB98" i="9"/>
  <c r="AA98" i="9"/>
  <c r="AC98" i="9"/>
  <c r="V98" i="9"/>
  <c r="U98" i="9"/>
  <c r="AA97" i="9"/>
  <c r="V97" i="9"/>
  <c r="AC96" i="9"/>
  <c r="AB96" i="9"/>
  <c r="AA96" i="9"/>
  <c r="V96" i="9"/>
  <c r="U96" i="9"/>
  <c r="AB95" i="9"/>
  <c r="AA95" i="9"/>
  <c r="AC95" i="9"/>
  <c r="V95" i="9"/>
  <c r="U95" i="9"/>
  <c r="AB94" i="9"/>
  <c r="AA94" i="9"/>
  <c r="AC94" i="9"/>
  <c r="V94" i="9"/>
  <c r="U94" i="9"/>
  <c r="AB93" i="9"/>
  <c r="AA93" i="9"/>
  <c r="AC93" i="9"/>
  <c r="V93" i="9"/>
  <c r="U93" i="9"/>
  <c r="AB92" i="9"/>
  <c r="AA92" i="9"/>
  <c r="AC92" i="9"/>
  <c r="V92" i="9"/>
  <c r="U92" i="9"/>
  <c r="AC91" i="9"/>
  <c r="AB91" i="9"/>
  <c r="AA91" i="9"/>
  <c r="AB90" i="9"/>
  <c r="AA90" i="9"/>
  <c r="AC90" i="9"/>
  <c r="V90" i="9"/>
  <c r="U90" i="9"/>
  <c r="AB89" i="9"/>
  <c r="AA89" i="9"/>
  <c r="AC89" i="9"/>
  <c r="V89" i="9"/>
  <c r="U89" i="9"/>
  <c r="AB88" i="9"/>
  <c r="AA88" i="9"/>
  <c r="AC88" i="9"/>
  <c r="V88" i="9"/>
  <c r="U88" i="9"/>
  <c r="W88" i="9"/>
  <c r="AB87" i="9"/>
  <c r="AA87" i="9"/>
  <c r="AC87" i="9"/>
  <c r="V87" i="9"/>
  <c r="U87" i="9"/>
  <c r="AC86" i="9"/>
  <c r="AB86" i="9"/>
  <c r="AA86" i="9"/>
  <c r="V86" i="9"/>
  <c r="U86" i="9"/>
  <c r="AB85" i="9"/>
  <c r="AA85" i="9"/>
  <c r="AC85" i="9"/>
  <c r="V85" i="9"/>
  <c r="U85" i="9"/>
  <c r="AB84" i="9"/>
  <c r="AA84" i="9"/>
  <c r="AC84" i="9"/>
  <c r="V84" i="9"/>
  <c r="AD45" i="145" s="1"/>
  <c r="U84" i="9"/>
  <c r="AB83" i="9"/>
  <c r="AA83" i="9"/>
  <c r="AC83" i="9"/>
  <c r="V83" i="9"/>
  <c r="U83" i="9"/>
  <c r="AA82" i="9"/>
  <c r="AB80" i="9"/>
  <c r="AA80" i="9"/>
  <c r="AC80" i="9"/>
  <c r="V80" i="9"/>
  <c r="U80" i="9"/>
  <c r="AC79" i="9"/>
  <c r="AB79" i="9"/>
  <c r="AA79" i="9"/>
  <c r="V79" i="9"/>
  <c r="U79" i="9"/>
  <c r="AB78" i="9"/>
  <c r="AC78" i="9"/>
  <c r="AA78" i="9"/>
  <c r="AB77" i="9"/>
  <c r="AA77" i="9"/>
  <c r="AC77" i="9"/>
  <c r="V77" i="9"/>
  <c r="U77" i="9"/>
  <c r="AB76" i="9"/>
  <c r="AA76" i="9"/>
  <c r="AC76" i="9"/>
  <c r="V76" i="9"/>
  <c r="U76" i="9"/>
  <c r="AC75" i="9"/>
  <c r="AB75" i="9"/>
  <c r="AA75" i="9"/>
  <c r="V75" i="9"/>
  <c r="U75" i="9"/>
  <c r="AB74" i="9"/>
  <c r="AA74" i="9"/>
  <c r="AC74" i="9"/>
  <c r="V74" i="9"/>
  <c r="U74" i="9"/>
  <c r="AB73" i="9"/>
  <c r="AA73" i="9"/>
  <c r="AC73" i="9"/>
  <c r="V73" i="9"/>
  <c r="U73" i="9"/>
  <c r="AB71" i="9"/>
  <c r="AA71" i="9"/>
  <c r="AC71" i="9"/>
  <c r="V71" i="9"/>
  <c r="U71" i="9"/>
  <c r="AB70" i="9"/>
  <c r="AA70" i="9"/>
  <c r="AC70" i="9"/>
  <c r="V70" i="9"/>
  <c r="U70" i="9"/>
  <c r="W70" i="9"/>
  <c r="AC69" i="9"/>
  <c r="AB69" i="9"/>
  <c r="AA69" i="9"/>
  <c r="AB68" i="9"/>
  <c r="AA68" i="9"/>
  <c r="AC68" i="9"/>
  <c r="V68" i="9"/>
  <c r="U68" i="9"/>
  <c r="W68" i="9"/>
  <c r="AB67" i="9"/>
  <c r="AA67" i="9"/>
  <c r="AC67" i="9"/>
  <c r="V67" i="9"/>
  <c r="U67" i="9"/>
  <c r="AA66" i="9"/>
  <c r="AB62" i="9"/>
  <c r="AA62" i="9"/>
  <c r="AC62" i="9"/>
  <c r="V62" i="9"/>
  <c r="U62" i="9"/>
  <c r="AB61" i="9"/>
  <c r="AA61" i="9"/>
  <c r="AC61" i="9"/>
  <c r="V61" i="9"/>
  <c r="U61" i="9"/>
  <c r="AA60" i="9"/>
  <c r="AB57" i="9"/>
  <c r="AA57" i="9"/>
  <c r="AC57" i="9"/>
  <c r="V57" i="9"/>
  <c r="U57" i="9"/>
  <c r="AB56" i="9"/>
  <c r="AA56" i="9"/>
  <c r="AC56" i="9"/>
  <c r="V56" i="9"/>
  <c r="U56" i="9"/>
  <c r="AB55" i="9"/>
  <c r="AA55" i="9"/>
  <c r="AC55" i="9"/>
  <c r="V55" i="9"/>
  <c r="U55" i="9"/>
  <c r="W55" i="9"/>
  <c r="AB54" i="9"/>
  <c r="AA54" i="9"/>
  <c r="AC54" i="9"/>
  <c r="V54" i="9"/>
  <c r="U54" i="9"/>
  <c r="AC53" i="9"/>
  <c r="AB53" i="9"/>
  <c r="AA53" i="9"/>
  <c r="V53" i="9"/>
  <c r="U53" i="9"/>
  <c r="AB52" i="9"/>
  <c r="AA52" i="9"/>
  <c r="AC52" i="9"/>
  <c r="V52" i="9"/>
  <c r="U52" i="9"/>
  <c r="AC51" i="9"/>
  <c r="AB51" i="9"/>
  <c r="AA51" i="9"/>
  <c r="V51" i="9"/>
  <c r="U51" i="9"/>
  <c r="AB50" i="9"/>
  <c r="AA50" i="9"/>
  <c r="AC50" i="9"/>
  <c r="V50" i="9"/>
  <c r="U50" i="9"/>
  <c r="AB49" i="9"/>
  <c r="AA49" i="9"/>
  <c r="AC49" i="9"/>
  <c r="V49" i="9"/>
  <c r="U49" i="9"/>
  <c r="AB48" i="9"/>
  <c r="AC48" i="9"/>
  <c r="AA48" i="9"/>
  <c r="AB47" i="9"/>
  <c r="AA47" i="9"/>
  <c r="AC47" i="9"/>
  <c r="V47" i="9"/>
  <c r="U47" i="9"/>
  <c r="AB46" i="9"/>
  <c r="AA46" i="9"/>
  <c r="AC46" i="9"/>
  <c r="V46" i="9"/>
  <c r="U46" i="9"/>
  <c r="AB45" i="9"/>
  <c r="AA45" i="9"/>
  <c r="AC45" i="9"/>
  <c r="V45" i="9"/>
  <c r="U45" i="9"/>
  <c r="W45" i="9"/>
  <c r="AB44" i="9"/>
  <c r="AB43" i="9"/>
  <c r="AA43" i="9"/>
  <c r="AC43" i="9"/>
  <c r="V43" i="9"/>
  <c r="U43" i="9"/>
  <c r="W43" i="9"/>
  <c r="AB42" i="9"/>
  <c r="AA42" i="9"/>
  <c r="AC42" i="9"/>
  <c r="V42" i="9"/>
  <c r="U42" i="9"/>
  <c r="AC41" i="9"/>
  <c r="AB41" i="9"/>
  <c r="AA41" i="9"/>
  <c r="V41" i="9"/>
  <c r="U41" i="9"/>
  <c r="AB40" i="9"/>
  <c r="AA40" i="9"/>
  <c r="AC40" i="9"/>
  <c r="V40" i="9"/>
  <c r="U40" i="9"/>
  <c r="AA39" i="9"/>
  <c r="AB38" i="9"/>
  <c r="AA38" i="9"/>
  <c r="AC38" i="9"/>
  <c r="V38" i="9"/>
  <c r="U38" i="9"/>
  <c r="AC37" i="9"/>
  <c r="AB37" i="9"/>
  <c r="AA37" i="9"/>
  <c r="V37" i="9"/>
  <c r="U37" i="9"/>
  <c r="AB36" i="9"/>
  <c r="AA36" i="9"/>
  <c r="AC36" i="9"/>
  <c r="V36" i="9"/>
  <c r="U36" i="9"/>
  <c r="AA35" i="9"/>
  <c r="AB34" i="9"/>
  <c r="AA34" i="9"/>
  <c r="AC34" i="9"/>
  <c r="V34" i="9"/>
  <c r="U34" i="9"/>
  <c r="AB33" i="9"/>
  <c r="AA33" i="9"/>
  <c r="AC33" i="9"/>
  <c r="V33" i="9"/>
  <c r="U33" i="9"/>
  <c r="W33" i="9"/>
  <c r="AB32" i="9"/>
  <c r="AA32" i="9"/>
  <c r="AC32" i="9"/>
  <c r="V32" i="9"/>
  <c r="U32" i="9"/>
  <c r="AC31" i="9"/>
  <c r="AB31" i="9"/>
  <c r="AA31" i="9"/>
  <c r="V31" i="9"/>
  <c r="U31" i="9"/>
  <c r="AB30" i="9"/>
  <c r="AA30" i="9"/>
  <c r="AC30" i="9"/>
  <c r="V30" i="9"/>
  <c r="U30" i="9"/>
  <c r="AB29" i="9"/>
  <c r="AA29" i="9"/>
  <c r="AC29" i="9"/>
  <c r="V29" i="9"/>
  <c r="U29" i="9"/>
  <c r="AB28" i="9"/>
  <c r="AA28" i="9"/>
  <c r="AC27" i="9"/>
  <c r="AB27" i="9"/>
  <c r="AA27" i="9"/>
  <c r="V27" i="9"/>
  <c r="U27" i="9"/>
  <c r="AB26" i="9"/>
  <c r="AA26" i="9"/>
  <c r="AC26" i="9"/>
  <c r="V26" i="9"/>
  <c r="U26" i="9"/>
  <c r="AB25" i="9"/>
  <c r="AA25" i="9"/>
  <c r="AC25" i="9"/>
  <c r="V25" i="9"/>
  <c r="U25" i="9"/>
  <c r="AB24" i="9"/>
  <c r="AA24" i="9"/>
  <c r="AC24" i="9"/>
  <c r="V24" i="9"/>
  <c r="U24" i="9"/>
  <c r="W24" i="9"/>
  <c r="AA23" i="9"/>
  <c r="AC23" i="9"/>
  <c r="AB22" i="9"/>
  <c r="AA22" i="9"/>
  <c r="AC22" i="9"/>
  <c r="V22" i="9"/>
  <c r="U22" i="9"/>
  <c r="AB21" i="9"/>
  <c r="AA21" i="9"/>
  <c r="AC21" i="9"/>
  <c r="V21" i="9"/>
  <c r="U21" i="9"/>
  <c r="AB20" i="9"/>
  <c r="AA20" i="9"/>
  <c r="AC20" i="9"/>
  <c r="V20" i="9"/>
  <c r="U20" i="9"/>
  <c r="AC19" i="9"/>
  <c r="AB19" i="9"/>
  <c r="AA19" i="9"/>
  <c r="V19" i="9"/>
  <c r="U19" i="9"/>
  <c r="AB18" i="9"/>
  <c r="AA18" i="9"/>
  <c r="AC18" i="9"/>
  <c r="V18" i="9"/>
  <c r="U18" i="9"/>
  <c r="AC17" i="9"/>
  <c r="AA17" i="9"/>
  <c r="U17" i="9"/>
  <c r="AB16" i="9"/>
  <c r="AA16" i="9"/>
  <c r="AC16" i="9"/>
  <c r="V16" i="9"/>
  <c r="U16" i="9"/>
  <c r="AB15" i="9"/>
  <c r="AA15" i="9"/>
  <c r="AC15" i="9"/>
  <c r="V15" i="9"/>
  <c r="U15" i="9"/>
  <c r="W15" i="9"/>
  <c r="AB14" i="9"/>
  <c r="AA14" i="9"/>
  <c r="AC14" i="9"/>
  <c r="V14" i="9"/>
  <c r="U14" i="9"/>
  <c r="AC13" i="9"/>
  <c r="AB13" i="9"/>
  <c r="AA13" i="9"/>
  <c r="V13" i="9"/>
  <c r="U13" i="9"/>
  <c r="AB12" i="9"/>
  <c r="AA12" i="9"/>
  <c r="AC12" i="9"/>
  <c r="V12" i="9"/>
  <c r="U12" i="9"/>
  <c r="AB110" i="10"/>
  <c r="AA110" i="10"/>
  <c r="AC110" i="10"/>
  <c r="V110" i="10"/>
  <c r="U110" i="10"/>
  <c r="AC109" i="10"/>
  <c r="AB109" i="10"/>
  <c r="AA109" i="10"/>
  <c r="V109" i="10"/>
  <c r="U109" i="10"/>
  <c r="AB108" i="10"/>
  <c r="AA108" i="10"/>
  <c r="AC108" i="10"/>
  <c r="V108" i="10"/>
  <c r="U108" i="10"/>
  <c r="AC107" i="10"/>
  <c r="AB107" i="10"/>
  <c r="AA107" i="10"/>
  <c r="V107" i="10"/>
  <c r="U107" i="10"/>
  <c r="AB106" i="10"/>
  <c r="AA106" i="10"/>
  <c r="AC106" i="10"/>
  <c r="V106" i="10"/>
  <c r="U106" i="10"/>
  <c r="AB105" i="10"/>
  <c r="AA105" i="10"/>
  <c r="AC105" i="10"/>
  <c r="V105" i="10"/>
  <c r="U105" i="10"/>
  <c r="AB104" i="10"/>
  <c r="AA104" i="10"/>
  <c r="AC104" i="10"/>
  <c r="V104" i="10"/>
  <c r="U104" i="10"/>
  <c r="W104" i="10"/>
  <c r="AB103" i="10"/>
  <c r="AA103" i="10"/>
  <c r="AC103" i="10"/>
  <c r="V103" i="10"/>
  <c r="U103" i="10"/>
  <c r="AA102" i="10"/>
  <c r="AB101" i="10"/>
  <c r="AA101" i="10"/>
  <c r="AC101" i="10"/>
  <c r="V101" i="10"/>
  <c r="U101" i="10"/>
  <c r="AC100" i="10"/>
  <c r="AB100" i="10"/>
  <c r="AA100" i="10"/>
  <c r="V100" i="10"/>
  <c r="U100" i="10"/>
  <c r="AB99" i="10"/>
  <c r="AA99" i="10"/>
  <c r="AC99" i="10"/>
  <c r="V99" i="10"/>
  <c r="U99" i="10"/>
  <c r="AB98" i="10"/>
  <c r="AA98" i="10"/>
  <c r="AC98" i="10"/>
  <c r="V98" i="10"/>
  <c r="U98" i="10"/>
  <c r="AA97" i="10"/>
  <c r="V97" i="10"/>
  <c r="AB96" i="10"/>
  <c r="AA96" i="10"/>
  <c r="AC96" i="10"/>
  <c r="V96" i="10"/>
  <c r="U96" i="10"/>
  <c r="W96" i="10"/>
  <c r="AB95" i="10"/>
  <c r="AA95" i="10"/>
  <c r="AC95" i="10"/>
  <c r="V95" i="10"/>
  <c r="U95" i="10"/>
  <c r="AC94" i="10"/>
  <c r="AB94" i="10"/>
  <c r="AA94" i="10"/>
  <c r="V94" i="10"/>
  <c r="U94" i="10"/>
  <c r="AB93" i="10"/>
  <c r="AA93" i="10"/>
  <c r="AC93" i="10"/>
  <c r="V93" i="10"/>
  <c r="U93" i="10"/>
  <c r="AC92" i="10"/>
  <c r="AB92" i="10"/>
  <c r="AA92" i="10"/>
  <c r="V92" i="10"/>
  <c r="U92" i="10"/>
  <c r="AB91" i="10"/>
  <c r="AA91" i="10"/>
  <c r="AC90" i="10"/>
  <c r="AB90" i="10"/>
  <c r="AA90" i="10"/>
  <c r="V90" i="10"/>
  <c r="U90" i="10"/>
  <c r="AB89" i="10"/>
  <c r="AA89" i="10"/>
  <c r="AC89" i="10"/>
  <c r="V89" i="10"/>
  <c r="U89" i="10"/>
  <c r="AC88" i="10"/>
  <c r="AB88" i="10"/>
  <c r="AA88" i="10"/>
  <c r="V88" i="10"/>
  <c r="U88" i="10"/>
  <c r="AB87" i="10"/>
  <c r="AA87" i="10"/>
  <c r="AC87" i="10"/>
  <c r="V87" i="10"/>
  <c r="U87" i="10"/>
  <c r="AB86" i="10"/>
  <c r="AA86" i="10"/>
  <c r="AC86" i="10"/>
  <c r="V86" i="10"/>
  <c r="U86" i="10"/>
  <c r="W86" i="10"/>
  <c r="AB85" i="10"/>
  <c r="AA85" i="10"/>
  <c r="AC85" i="10"/>
  <c r="V85" i="10"/>
  <c r="U85" i="10"/>
  <c r="AC84" i="10"/>
  <c r="AB84" i="10"/>
  <c r="AA84" i="10"/>
  <c r="V84" i="10"/>
  <c r="AA45" i="145" s="1"/>
  <c r="U84" i="10"/>
  <c r="AB83" i="10"/>
  <c r="AA83" i="10"/>
  <c r="AC83" i="10"/>
  <c r="V83" i="10"/>
  <c r="U83" i="10"/>
  <c r="AA82" i="10"/>
  <c r="AB80" i="10"/>
  <c r="AA80" i="10"/>
  <c r="AC80" i="10"/>
  <c r="V80" i="10"/>
  <c r="U80" i="10"/>
  <c r="AC79" i="10"/>
  <c r="AB79" i="10"/>
  <c r="AA79" i="10"/>
  <c r="V79" i="10"/>
  <c r="U79" i="10"/>
  <c r="AB78" i="10"/>
  <c r="AC77" i="10"/>
  <c r="AB77" i="10"/>
  <c r="AA77" i="10"/>
  <c r="V77" i="10"/>
  <c r="U77" i="10"/>
  <c r="AB76" i="10"/>
  <c r="AA76" i="10"/>
  <c r="AC76" i="10"/>
  <c r="V76" i="10"/>
  <c r="U76" i="10"/>
  <c r="W76" i="10"/>
  <c r="AB75" i="10"/>
  <c r="AA75" i="10"/>
  <c r="AC75" i="10"/>
  <c r="V75" i="10"/>
  <c r="U75" i="10"/>
  <c r="AB74" i="10"/>
  <c r="AA74" i="10"/>
  <c r="AC74" i="10"/>
  <c r="V74" i="10"/>
  <c r="U74" i="10"/>
  <c r="AB73" i="10"/>
  <c r="AA73" i="10"/>
  <c r="AC73" i="10"/>
  <c r="V73" i="10"/>
  <c r="U73" i="10"/>
  <c r="AB71" i="10"/>
  <c r="AA71" i="10"/>
  <c r="AC71" i="10"/>
  <c r="V71" i="10"/>
  <c r="U71" i="10"/>
  <c r="AB70" i="10"/>
  <c r="AA70" i="10"/>
  <c r="AC70" i="10"/>
  <c r="V70" i="10"/>
  <c r="U70" i="10"/>
  <c r="W70" i="10"/>
  <c r="AA69" i="10"/>
  <c r="AB68" i="10"/>
  <c r="AA68" i="10"/>
  <c r="AC68" i="10"/>
  <c r="V68" i="10"/>
  <c r="U68" i="10"/>
  <c r="W68" i="10"/>
  <c r="AB67" i="10"/>
  <c r="AA67" i="10"/>
  <c r="AC67" i="10"/>
  <c r="V67" i="10"/>
  <c r="U67" i="10"/>
  <c r="AA66" i="10"/>
  <c r="AB62" i="10"/>
  <c r="AA62" i="10"/>
  <c r="AC62" i="10"/>
  <c r="V62" i="10"/>
  <c r="U62" i="10"/>
  <c r="AC61" i="10"/>
  <c r="AB61" i="10"/>
  <c r="AA61" i="10"/>
  <c r="V61" i="10"/>
  <c r="U61" i="10"/>
  <c r="AB60" i="10"/>
  <c r="AA60" i="10"/>
  <c r="V60" i="10"/>
  <c r="AB57" i="10"/>
  <c r="AA57" i="10"/>
  <c r="AC57" i="10"/>
  <c r="V57" i="10"/>
  <c r="U57" i="10"/>
  <c r="AB56" i="10"/>
  <c r="AA56" i="10"/>
  <c r="AC56" i="10"/>
  <c r="V56" i="10"/>
  <c r="U56" i="10"/>
  <c r="W56" i="10"/>
  <c r="AB55" i="10"/>
  <c r="AA55" i="10"/>
  <c r="AC55" i="10"/>
  <c r="V55" i="10"/>
  <c r="U55" i="10"/>
  <c r="AC54" i="10"/>
  <c r="AB54" i="10"/>
  <c r="AA54" i="10"/>
  <c r="V54" i="10"/>
  <c r="U54" i="10"/>
  <c r="AB53" i="10"/>
  <c r="AA53" i="10"/>
  <c r="AC53" i="10"/>
  <c r="V53" i="10"/>
  <c r="U53" i="10"/>
  <c r="W53" i="10"/>
  <c r="AB52" i="10"/>
  <c r="AA52" i="10"/>
  <c r="AC52" i="10"/>
  <c r="V52" i="10"/>
  <c r="U52" i="10"/>
  <c r="AB51" i="10"/>
  <c r="AA51" i="10"/>
  <c r="AC51" i="10"/>
  <c r="V51" i="10"/>
  <c r="U51" i="10"/>
  <c r="AB50" i="10"/>
  <c r="AA50" i="10"/>
  <c r="AC50" i="10"/>
  <c r="V50" i="10"/>
  <c r="U50" i="10"/>
  <c r="AB49" i="10"/>
  <c r="AA49" i="10"/>
  <c r="AC49" i="10"/>
  <c r="V49" i="10"/>
  <c r="U49" i="10"/>
  <c r="AA48" i="10"/>
  <c r="AB47" i="10"/>
  <c r="AA47" i="10"/>
  <c r="AC47" i="10"/>
  <c r="V47" i="10"/>
  <c r="U47" i="10"/>
  <c r="AB46" i="10"/>
  <c r="AA46" i="10"/>
  <c r="AC46" i="10"/>
  <c r="V46" i="10"/>
  <c r="U46" i="10"/>
  <c r="AB45" i="10"/>
  <c r="AA45" i="10"/>
  <c r="AC45" i="10"/>
  <c r="V45" i="10"/>
  <c r="U45" i="10"/>
  <c r="AA44" i="10"/>
  <c r="AB43" i="10"/>
  <c r="AA43" i="10"/>
  <c r="AC43" i="10"/>
  <c r="V43" i="10"/>
  <c r="U43" i="10"/>
  <c r="AB42" i="10"/>
  <c r="AA42" i="10"/>
  <c r="AC42" i="10"/>
  <c r="V42" i="10"/>
  <c r="U42" i="10"/>
  <c r="AC41" i="10"/>
  <c r="AB41" i="10"/>
  <c r="AA41" i="10"/>
  <c r="V41" i="10"/>
  <c r="U41" i="10"/>
  <c r="AB40" i="10"/>
  <c r="AA40" i="10"/>
  <c r="AC40" i="10"/>
  <c r="V40" i="10"/>
  <c r="U40" i="10"/>
  <c r="W40" i="10"/>
  <c r="AA39" i="10"/>
  <c r="AB38" i="10"/>
  <c r="AA38" i="10"/>
  <c r="AC38" i="10"/>
  <c r="V38" i="10"/>
  <c r="U38" i="10"/>
  <c r="W38" i="10"/>
  <c r="AB37" i="10"/>
  <c r="AA37" i="10"/>
  <c r="AC37" i="10"/>
  <c r="V37" i="10"/>
  <c r="U37" i="10"/>
  <c r="AC36" i="10"/>
  <c r="AB36" i="10"/>
  <c r="AA36" i="10"/>
  <c r="V36" i="10"/>
  <c r="U36" i="10"/>
  <c r="AB35" i="10"/>
  <c r="AA35" i="10"/>
  <c r="AB34" i="10"/>
  <c r="AA34" i="10"/>
  <c r="AC34" i="10"/>
  <c r="V34" i="10"/>
  <c r="U34" i="10"/>
  <c r="AB33" i="10"/>
  <c r="AA33" i="10"/>
  <c r="AC33" i="10"/>
  <c r="V33" i="10"/>
  <c r="U33" i="10"/>
  <c r="AB32" i="10"/>
  <c r="AA32" i="10"/>
  <c r="AC32" i="10"/>
  <c r="V32" i="10"/>
  <c r="U32" i="10"/>
  <c r="W32" i="10"/>
  <c r="AB31" i="10"/>
  <c r="AA31" i="10"/>
  <c r="AC31" i="10"/>
  <c r="V31" i="10"/>
  <c r="U31" i="10"/>
  <c r="AC30" i="10"/>
  <c r="AB30" i="10"/>
  <c r="AA30" i="10"/>
  <c r="V30" i="10"/>
  <c r="U30" i="10"/>
  <c r="AB29" i="10"/>
  <c r="AA29" i="10"/>
  <c r="AC29" i="10"/>
  <c r="V29" i="10"/>
  <c r="U29" i="10"/>
  <c r="AB28" i="10"/>
  <c r="AA28" i="10"/>
  <c r="AB27" i="10"/>
  <c r="AA27" i="10"/>
  <c r="AC27" i="10"/>
  <c r="V27" i="10"/>
  <c r="U27" i="10"/>
  <c r="AB26" i="10"/>
  <c r="AA26" i="10"/>
  <c r="AC26" i="10"/>
  <c r="V26" i="10"/>
  <c r="U26" i="10"/>
  <c r="AB25" i="10"/>
  <c r="AA25" i="10"/>
  <c r="AC25" i="10"/>
  <c r="V25" i="10"/>
  <c r="U25" i="10"/>
  <c r="W25" i="10"/>
  <c r="AC24" i="10"/>
  <c r="AB24" i="10"/>
  <c r="AA24" i="10"/>
  <c r="V24" i="10"/>
  <c r="U24" i="10"/>
  <c r="AA23" i="10"/>
  <c r="AB23" i="10"/>
  <c r="AB22" i="10"/>
  <c r="AA22" i="10"/>
  <c r="AC22" i="10"/>
  <c r="V22" i="10"/>
  <c r="U22" i="10"/>
  <c r="W22" i="10"/>
  <c r="AB21" i="10"/>
  <c r="AA21" i="10"/>
  <c r="AC21" i="10"/>
  <c r="V21" i="10"/>
  <c r="U21" i="10"/>
  <c r="AB20" i="10"/>
  <c r="AA20" i="10"/>
  <c r="AC20" i="10"/>
  <c r="V20" i="10"/>
  <c r="U20" i="10"/>
  <c r="AB19" i="10"/>
  <c r="AA19" i="10"/>
  <c r="AC19" i="10"/>
  <c r="V19" i="10"/>
  <c r="U19" i="10"/>
  <c r="AB18" i="10"/>
  <c r="AA18" i="10"/>
  <c r="AC18" i="10"/>
  <c r="V18" i="10"/>
  <c r="U18" i="10"/>
  <c r="AA17" i="10"/>
  <c r="AB17" i="10"/>
  <c r="AB16" i="10"/>
  <c r="AA16" i="10"/>
  <c r="AC16" i="10"/>
  <c r="V16" i="10"/>
  <c r="U16" i="10"/>
  <c r="W16" i="10"/>
  <c r="AB15" i="10"/>
  <c r="AA15" i="10"/>
  <c r="AC15" i="10"/>
  <c r="V15" i="10"/>
  <c r="U15" i="10"/>
  <c r="AB14" i="10"/>
  <c r="AA14" i="10"/>
  <c r="AC14" i="10"/>
  <c r="V14" i="10"/>
  <c r="U14" i="10"/>
  <c r="AB13" i="10"/>
  <c r="AA13" i="10"/>
  <c r="AC13" i="10"/>
  <c r="V13" i="10"/>
  <c r="U13" i="10"/>
  <c r="AB12" i="10"/>
  <c r="AA12" i="10"/>
  <c r="AC12" i="10"/>
  <c r="V12" i="10"/>
  <c r="U12" i="10"/>
  <c r="AB110" i="11"/>
  <c r="AA110" i="11"/>
  <c r="AC110" i="11"/>
  <c r="V110" i="11"/>
  <c r="W110" i="11"/>
  <c r="AB109" i="11"/>
  <c r="AA109" i="11"/>
  <c r="AC109" i="11"/>
  <c r="V109" i="11"/>
  <c r="AB108" i="11"/>
  <c r="AA108" i="11"/>
  <c r="AC108" i="11"/>
  <c r="V108" i="11"/>
  <c r="W108" i="11"/>
  <c r="AB107" i="11"/>
  <c r="AA107" i="11"/>
  <c r="AC107" i="11"/>
  <c r="V107" i="11"/>
  <c r="W107" i="11"/>
  <c r="AB106" i="11"/>
  <c r="AA106" i="11"/>
  <c r="AC106" i="11"/>
  <c r="V106" i="11"/>
  <c r="W106" i="11"/>
  <c r="AB105" i="11"/>
  <c r="AA105" i="11"/>
  <c r="AC105" i="11"/>
  <c r="V105" i="11"/>
  <c r="AB104" i="11"/>
  <c r="AA104" i="11"/>
  <c r="AC104" i="11"/>
  <c r="V104" i="11"/>
  <c r="W104" i="11"/>
  <c r="AB103" i="11"/>
  <c r="AA103" i="11"/>
  <c r="AC103" i="11"/>
  <c r="V103" i="11"/>
  <c r="W103" i="11"/>
  <c r="AB102" i="11"/>
  <c r="AC101" i="11"/>
  <c r="AB101" i="11"/>
  <c r="AA101" i="11"/>
  <c r="V101" i="11"/>
  <c r="W101" i="11"/>
  <c r="AB100" i="11"/>
  <c r="AA100" i="11"/>
  <c r="AC100" i="11"/>
  <c r="V100" i="11"/>
  <c r="AB99" i="11"/>
  <c r="AA99" i="11"/>
  <c r="AC99" i="11"/>
  <c r="V99" i="11"/>
  <c r="W99" i="11"/>
  <c r="AB98" i="11"/>
  <c r="AA98" i="11"/>
  <c r="AC98" i="11"/>
  <c r="V98" i="11"/>
  <c r="AB97" i="11"/>
  <c r="U97" i="11"/>
  <c r="V97" i="11"/>
  <c r="AB96" i="11"/>
  <c r="AA96" i="11"/>
  <c r="AC96" i="11"/>
  <c r="V96" i="11"/>
  <c r="U96" i="11"/>
  <c r="W96" i="11"/>
  <c r="AB95" i="11"/>
  <c r="AA95" i="11"/>
  <c r="AC95" i="11"/>
  <c r="V95" i="11"/>
  <c r="U95" i="11"/>
  <c r="AC94" i="11"/>
  <c r="AB94" i="11"/>
  <c r="AA94" i="11"/>
  <c r="V94" i="11"/>
  <c r="U94" i="11"/>
  <c r="W94" i="11"/>
  <c r="AB93" i="11"/>
  <c r="AA93" i="11"/>
  <c r="AC93" i="11"/>
  <c r="V93" i="11"/>
  <c r="U93" i="11"/>
  <c r="AB92" i="11"/>
  <c r="AA92" i="11"/>
  <c r="AC92" i="11"/>
  <c r="V92" i="11"/>
  <c r="U92" i="11"/>
  <c r="W92" i="11"/>
  <c r="AB91" i="11"/>
  <c r="AA91" i="11"/>
  <c r="U91" i="11"/>
  <c r="AB90" i="11"/>
  <c r="AA90" i="11"/>
  <c r="AC90" i="11"/>
  <c r="V90" i="11"/>
  <c r="U90" i="11"/>
  <c r="W90" i="11"/>
  <c r="AB89" i="11"/>
  <c r="AA89" i="11"/>
  <c r="AC89" i="11"/>
  <c r="V89" i="11"/>
  <c r="U89" i="11"/>
  <c r="W89" i="11"/>
  <c r="AB88" i="11"/>
  <c r="AA88" i="11"/>
  <c r="AC88" i="11"/>
  <c r="V88" i="11"/>
  <c r="U88" i="11"/>
  <c r="W88" i="11"/>
  <c r="AB87" i="11"/>
  <c r="AA87" i="11"/>
  <c r="AC87" i="11"/>
  <c r="V87" i="11"/>
  <c r="U87" i="11"/>
  <c r="W87" i="11"/>
  <c r="AC86" i="11"/>
  <c r="AB86" i="11"/>
  <c r="AA86" i="11"/>
  <c r="V86" i="11"/>
  <c r="U86" i="11"/>
  <c r="W86" i="11"/>
  <c r="AB85" i="11"/>
  <c r="AA85" i="11"/>
  <c r="AC85" i="11"/>
  <c r="V85" i="11"/>
  <c r="U85" i="11"/>
  <c r="AC84" i="11"/>
  <c r="AB84" i="11"/>
  <c r="AA84" i="11"/>
  <c r="V84" i="11"/>
  <c r="X45" i="145" s="1"/>
  <c r="X40" i="145" s="1"/>
  <c r="U84" i="11"/>
  <c r="W45" i="145" s="1"/>
  <c r="W40" i="145" s="1"/>
  <c r="W84" i="11"/>
  <c r="AC83" i="11"/>
  <c r="AB83" i="11"/>
  <c r="AA83" i="11"/>
  <c r="V83" i="11"/>
  <c r="U83" i="11"/>
  <c r="W83" i="11"/>
  <c r="AB82" i="11"/>
  <c r="AA82" i="11"/>
  <c r="AC82" i="11"/>
  <c r="V82" i="11"/>
  <c r="U82" i="11"/>
  <c r="AB80" i="11"/>
  <c r="AA80" i="11"/>
  <c r="AC80" i="11"/>
  <c r="V80" i="11"/>
  <c r="U80" i="11"/>
  <c r="AB79" i="11"/>
  <c r="AA79" i="11"/>
  <c r="AC79" i="11"/>
  <c r="V79" i="11"/>
  <c r="U79" i="11"/>
  <c r="W79" i="11"/>
  <c r="AA78" i="11"/>
  <c r="AC78" i="11"/>
  <c r="AB78" i="11"/>
  <c r="V78" i="11"/>
  <c r="U78" i="11"/>
  <c r="AB77" i="11"/>
  <c r="AA77" i="11"/>
  <c r="AC77" i="11"/>
  <c r="V77" i="11"/>
  <c r="U77" i="11"/>
  <c r="AB76" i="11"/>
  <c r="AA76" i="11"/>
  <c r="AC76" i="11"/>
  <c r="V76" i="11"/>
  <c r="U76" i="11"/>
  <c r="W76" i="11"/>
  <c r="AB75" i="11"/>
  <c r="AA75" i="11"/>
  <c r="AC75" i="11"/>
  <c r="V75" i="11"/>
  <c r="U75" i="11"/>
  <c r="W75" i="11"/>
  <c r="AB74" i="11"/>
  <c r="AA74" i="11"/>
  <c r="AC74" i="11"/>
  <c r="V74" i="11"/>
  <c r="U74" i="11"/>
  <c r="AB73" i="11"/>
  <c r="AA73" i="11"/>
  <c r="AC73" i="11"/>
  <c r="V73" i="11"/>
  <c r="U73" i="11"/>
  <c r="W73" i="11"/>
  <c r="AB71" i="11"/>
  <c r="AA71" i="11"/>
  <c r="AC71" i="11"/>
  <c r="V71" i="11"/>
  <c r="U71" i="11"/>
  <c r="W71" i="11"/>
  <c r="AB70" i="11"/>
  <c r="AA70" i="11"/>
  <c r="AC70" i="11"/>
  <c r="V70" i="11"/>
  <c r="U70" i="11"/>
  <c r="W70" i="11"/>
  <c r="AA69" i="11"/>
  <c r="U69" i="11"/>
  <c r="AB68" i="11"/>
  <c r="AA68" i="11"/>
  <c r="AC68" i="11"/>
  <c r="V68" i="11"/>
  <c r="U68" i="11"/>
  <c r="AB67" i="11"/>
  <c r="AA67" i="11"/>
  <c r="AC67" i="11"/>
  <c r="V67" i="11"/>
  <c r="U67" i="11"/>
  <c r="W67" i="11"/>
  <c r="AC66" i="11"/>
  <c r="AB66" i="11"/>
  <c r="AA66" i="11"/>
  <c r="AB62" i="11"/>
  <c r="AA62" i="11"/>
  <c r="AC62" i="11"/>
  <c r="V62" i="11"/>
  <c r="U62" i="11"/>
  <c r="W62" i="11"/>
  <c r="AB61" i="11"/>
  <c r="AA61" i="11"/>
  <c r="AC61" i="11"/>
  <c r="V61" i="11"/>
  <c r="U61" i="11"/>
  <c r="W61" i="11"/>
  <c r="AA60" i="11"/>
  <c r="U60" i="11"/>
  <c r="AB57" i="11"/>
  <c r="AA57" i="11"/>
  <c r="AC57" i="11"/>
  <c r="V57" i="11"/>
  <c r="U57" i="11"/>
  <c r="W57" i="11"/>
  <c r="AB56" i="11"/>
  <c r="AA56" i="11"/>
  <c r="AC56" i="11"/>
  <c r="V56" i="11"/>
  <c r="U56" i="11"/>
  <c r="AB55" i="11"/>
  <c r="AA55" i="11"/>
  <c r="AC55" i="11"/>
  <c r="V55" i="11"/>
  <c r="U55" i="11"/>
  <c r="AB54" i="11"/>
  <c r="AA54" i="11"/>
  <c r="AC54" i="11"/>
  <c r="V54" i="11"/>
  <c r="U54" i="11"/>
  <c r="AB53" i="11"/>
  <c r="AA53" i="11"/>
  <c r="AC53" i="11"/>
  <c r="V53" i="11"/>
  <c r="U53" i="11"/>
  <c r="W53" i="11"/>
  <c r="AC52" i="11"/>
  <c r="AB52" i="11"/>
  <c r="AA52" i="11"/>
  <c r="V52" i="11"/>
  <c r="U52" i="11"/>
  <c r="W52" i="11"/>
  <c r="AC51" i="11"/>
  <c r="AB51" i="11"/>
  <c r="AA51" i="11"/>
  <c r="V51" i="11"/>
  <c r="U51" i="11"/>
  <c r="W51" i="11"/>
  <c r="AB50" i="11"/>
  <c r="AA50" i="11"/>
  <c r="AC50" i="11"/>
  <c r="V50" i="11"/>
  <c r="U50" i="11"/>
  <c r="W50" i="11"/>
  <c r="AB49" i="11"/>
  <c r="AA49" i="11"/>
  <c r="AC49" i="11"/>
  <c r="V49" i="11"/>
  <c r="U49" i="11"/>
  <c r="W49" i="11"/>
  <c r="AB48" i="11"/>
  <c r="AA48" i="11"/>
  <c r="U48" i="11"/>
  <c r="AC47" i="11"/>
  <c r="AB47" i="11"/>
  <c r="AA47" i="11"/>
  <c r="V47" i="11"/>
  <c r="U47" i="11"/>
  <c r="W47" i="11"/>
  <c r="AB46" i="11"/>
  <c r="AA46" i="11"/>
  <c r="AC46" i="11"/>
  <c r="V46" i="11"/>
  <c r="U46" i="11"/>
  <c r="AB45" i="11"/>
  <c r="AA45" i="11"/>
  <c r="AC45" i="11"/>
  <c r="V45" i="11"/>
  <c r="U45" i="11"/>
  <c r="W45" i="11"/>
  <c r="AB44" i="11"/>
  <c r="AB43" i="11"/>
  <c r="AA43" i="11"/>
  <c r="AC43" i="11"/>
  <c r="V43" i="11"/>
  <c r="U43" i="11"/>
  <c r="W43" i="11"/>
  <c r="AB42" i="11"/>
  <c r="AA42" i="11"/>
  <c r="AC42" i="11"/>
  <c r="V42" i="11"/>
  <c r="U42" i="11"/>
  <c r="AB41" i="11"/>
  <c r="AA41" i="11"/>
  <c r="AC41" i="11"/>
  <c r="V41" i="11"/>
  <c r="U41" i="11"/>
  <c r="AC40" i="11"/>
  <c r="AB40" i="11"/>
  <c r="AA40" i="11"/>
  <c r="V40" i="11"/>
  <c r="U40" i="11"/>
  <c r="W40" i="11"/>
  <c r="AB39" i="11"/>
  <c r="AA39" i="11"/>
  <c r="U39" i="11"/>
  <c r="AB38" i="11"/>
  <c r="AA38" i="11"/>
  <c r="AC38" i="11"/>
  <c r="V38" i="11"/>
  <c r="U38" i="11"/>
  <c r="W38" i="11"/>
  <c r="AB37" i="11"/>
  <c r="AA37" i="11"/>
  <c r="AC37" i="11"/>
  <c r="V37" i="11"/>
  <c r="U37" i="11"/>
  <c r="W37" i="11"/>
  <c r="AB36" i="11"/>
  <c r="AA36" i="11"/>
  <c r="AC36" i="11"/>
  <c r="V36" i="11"/>
  <c r="U36" i="11"/>
  <c r="AB35" i="11"/>
  <c r="AA35" i="11"/>
  <c r="U35" i="11"/>
  <c r="AB34" i="11"/>
  <c r="AA34" i="11"/>
  <c r="AC34" i="11"/>
  <c r="V34" i="11"/>
  <c r="U34" i="11"/>
  <c r="AC33" i="11"/>
  <c r="AB33" i="11"/>
  <c r="AA33" i="11"/>
  <c r="V33" i="11"/>
  <c r="U33" i="11"/>
  <c r="W33" i="11"/>
  <c r="AB32" i="11"/>
  <c r="AA32" i="11"/>
  <c r="AC32" i="11"/>
  <c r="V32" i="11"/>
  <c r="U32" i="11"/>
  <c r="W32" i="11"/>
  <c r="AB31" i="11"/>
  <c r="AA31" i="11"/>
  <c r="AC31" i="11"/>
  <c r="V31" i="11"/>
  <c r="U31" i="11"/>
  <c r="W31" i="11"/>
  <c r="AB30" i="11"/>
  <c r="AA30" i="11"/>
  <c r="AC30" i="11"/>
  <c r="V30" i="11"/>
  <c r="U30" i="11"/>
  <c r="AC29" i="11"/>
  <c r="AB29" i="11"/>
  <c r="AA29" i="11"/>
  <c r="V29" i="11"/>
  <c r="U29" i="11"/>
  <c r="W29" i="11"/>
  <c r="AA28" i="11"/>
  <c r="U28" i="11"/>
  <c r="V28" i="11"/>
  <c r="AB27" i="11"/>
  <c r="AA27" i="11"/>
  <c r="AC27" i="11"/>
  <c r="V27" i="11"/>
  <c r="U27" i="11"/>
  <c r="W27" i="11"/>
  <c r="AB26" i="11"/>
  <c r="AA26" i="11"/>
  <c r="AC26" i="11"/>
  <c r="V26" i="11"/>
  <c r="U26" i="11"/>
  <c r="W26" i="11"/>
  <c r="AB25" i="11"/>
  <c r="AA25" i="11"/>
  <c r="AC25" i="11"/>
  <c r="V25" i="11"/>
  <c r="U25" i="11"/>
  <c r="AB24" i="11"/>
  <c r="AA24" i="11"/>
  <c r="AC24" i="11"/>
  <c r="V24" i="11"/>
  <c r="U24" i="11"/>
  <c r="W24" i="11"/>
  <c r="AA23" i="11"/>
  <c r="U23" i="11"/>
  <c r="AB22" i="11"/>
  <c r="AA22" i="11"/>
  <c r="AC22" i="11"/>
  <c r="V22" i="11"/>
  <c r="U22" i="11"/>
  <c r="W22" i="11"/>
  <c r="AB21" i="11"/>
  <c r="AA21" i="11"/>
  <c r="AC21" i="11"/>
  <c r="V21" i="11"/>
  <c r="U21" i="11"/>
  <c r="W21" i="11"/>
  <c r="AC20" i="11"/>
  <c r="AB20" i="11"/>
  <c r="AA20" i="11"/>
  <c r="V20" i="11"/>
  <c r="U20" i="11"/>
  <c r="AB19" i="11"/>
  <c r="AA19" i="11"/>
  <c r="AC19" i="11"/>
  <c r="V19" i="11"/>
  <c r="U19" i="11"/>
  <c r="W19" i="11"/>
  <c r="AB18" i="11"/>
  <c r="AA18" i="11"/>
  <c r="AC18" i="11"/>
  <c r="V18" i="11"/>
  <c r="U18" i="11"/>
  <c r="W18" i="11"/>
  <c r="AB17" i="11"/>
  <c r="AA17" i="11"/>
  <c r="U17" i="11"/>
  <c r="V17" i="11"/>
  <c r="AC16" i="11"/>
  <c r="AB16" i="11"/>
  <c r="AA16" i="11"/>
  <c r="V16" i="11"/>
  <c r="U16" i="11"/>
  <c r="W16" i="11"/>
  <c r="AB15" i="11"/>
  <c r="AA15" i="11"/>
  <c r="AC15" i="11"/>
  <c r="V15" i="11"/>
  <c r="U15" i="11"/>
  <c r="W15" i="11"/>
  <c r="AB14" i="11"/>
  <c r="AA14" i="11"/>
  <c r="AC14" i="11"/>
  <c r="V14" i="11"/>
  <c r="U14" i="11"/>
  <c r="W14" i="11"/>
  <c r="AB13" i="11"/>
  <c r="AA13" i="11"/>
  <c r="AC13" i="11"/>
  <c r="V13" i="11"/>
  <c r="U13" i="11"/>
  <c r="AC12" i="11"/>
  <c r="AB12" i="11"/>
  <c r="AA12" i="11"/>
  <c r="V12" i="11"/>
  <c r="U12" i="11"/>
  <c r="W12" i="11"/>
  <c r="AB110" i="12"/>
  <c r="AA110" i="12"/>
  <c r="AC110" i="12"/>
  <c r="V110" i="12"/>
  <c r="U110" i="12"/>
  <c r="W110" i="12"/>
  <c r="AB109" i="12"/>
  <c r="AA109" i="12"/>
  <c r="AC109" i="12"/>
  <c r="V109" i="12"/>
  <c r="U109" i="12"/>
  <c r="AC108" i="12"/>
  <c r="AB108" i="12"/>
  <c r="AA108" i="12"/>
  <c r="V108" i="12"/>
  <c r="U108" i="12"/>
  <c r="AB107" i="12"/>
  <c r="AA107" i="12"/>
  <c r="AC107" i="12"/>
  <c r="V107" i="12"/>
  <c r="U107" i="12"/>
  <c r="AB106" i="12"/>
  <c r="AA106" i="12"/>
  <c r="AC106" i="12"/>
  <c r="V106" i="12"/>
  <c r="U106" i="12"/>
  <c r="AC105" i="12"/>
  <c r="AB105" i="12"/>
  <c r="AA105" i="12"/>
  <c r="V105" i="12"/>
  <c r="U105" i="12"/>
  <c r="AB104" i="12"/>
  <c r="AA104" i="12"/>
  <c r="AC104" i="12"/>
  <c r="V104" i="12"/>
  <c r="U104" i="12"/>
  <c r="AB103" i="12"/>
  <c r="AA103" i="12"/>
  <c r="AC103" i="12"/>
  <c r="V103" i="12"/>
  <c r="U103" i="12"/>
  <c r="AB101" i="12"/>
  <c r="AA101" i="12"/>
  <c r="AC101" i="12"/>
  <c r="V101" i="12"/>
  <c r="U101" i="12"/>
  <c r="AB100" i="12"/>
  <c r="AA100" i="12"/>
  <c r="AC100" i="12"/>
  <c r="V100" i="12"/>
  <c r="U100" i="12"/>
  <c r="AC99" i="12"/>
  <c r="AB99" i="12"/>
  <c r="AA99" i="12"/>
  <c r="V99" i="12"/>
  <c r="U99" i="12"/>
  <c r="AB98" i="12"/>
  <c r="AA98" i="12"/>
  <c r="AC98" i="12"/>
  <c r="V98" i="12"/>
  <c r="U98" i="12"/>
  <c r="AB96" i="12"/>
  <c r="AA96" i="12"/>
  <c r="AC96" i="12"/>
  <c r="V96" i="12"/>
  <c r="U96" i="12"/>
  <c r="AB95" i="12"/>
  <c r="AA95" i="12"/>
  <c r="AC95" i="12"/>
  <c r="V95" i="12"/>
  <c r="U95" i="12"/>
  <c r="W95" i="12"/>
  <c r="AB94" i="12"/>
  <c r="AA94" i="12"/>
  <c r="AC94" i="12"/>
  <c r="V94" i="12"/>
  <c r="U94" i="12"/>
  <c r="AC93" i="12"/>
  <c r="AB93" i="12"/>
  <c r="AA93" i="12"/>
  <c r="V93" i="12"/>
  <c r="U93" i="12"/>
  <c r="AB92" i="12"/>
  <c r="AA92" i="12"/>
  <c r="AC92" i="12"/>
  <c r="V92" i="12"/>
  <c r="U92" i="12"/>
  <c r="AA91" i="12"/>
  <c r="U91" i="12"/>
  <c r="AB90" i="12"/>
  <c r="AA90" i="12"/>
  <c r="AC90" i="12"/>
  <c r="V90" i="12"/>
  <c r="U90" i="12"/>
  <c r="AB89" i="12"/>
  <c r="AA89" i="12"/>
  <c r="AC89" i="12"/>
  <c r="V89" i="12"/>
  <c r="U89" i="12"/>
  <c r="W89" i="12"/>
  <c r="AB88" i="12"/>
  <c r="AA88" i="12"/>
  <c r="AC88" i="12"/>
  <c r="V88" i="12"/>
  <c r="U88" i="12"/>
  <c r="AC87" i="12"/>
  <c r="AB87" i="12"/>
  <c r="AA87" i="12"/>
  <c r="V87" i="12"/>
  <c r="U87" i="12"/>
  <c r="AB86" i="12"/>
  <c r="AA86" i="12"/>
  <c r="AC86" i="12"/>
  <c r="V86" i="12"/>
  <c r="U86" i="12"/>
  <c r="AB85" i="12"/>
  <c r="AA85" i="12"/>
  <c r="AC85" i="12"/>
  <c r="V85" i="12"/>
  <c r="U85" i="12"/>
  <c r="AB84" i="12"/>
  <c r="AA84" i="12"/>
  <c r="AC84" i="12"/>
  <c r="V84" i="12"/>
  <c r="U45" i="145" s="1"/>
  <c r="U40" i="145" s="1"/>
  <c r="U84" i="12"/>
  <c r="T45" i="145" s="1"/>
  <c r="T40" i="145" s="1"/>
  <c r="AB83" i="12"/>
  <c r="AA83" i="12"/>
  <c r="AC83" i="12"/>
  <c r="V83" i="12"/>
  <c r="U83" i="12"/>
  <c r="AB82" i="12"/>
  <c r="AA82" i="12"/>
  <c r="AB80" i="12"/>
  <c r="AA80" i="12"/>
  <c r="AC80" i="12"/>
  <c r="V80" i="12"/>
  <c r="U80" i="12"/>
  <c r="AB79" i="12"/>
  <c r="AA79" i="12"/>
  <c r="AC79" i="12"/>
  <c r="V79" i="12"/>
  <c r="U79" i="12"/>
  <c r="AA78" i="12"/>
  <c r="AB77" i="12"/>
  <c r="AA77" i="12"/>
  <c r="AC77" i="12"/>
  <c r="V77" i="12"/>
  <c r="U77" i="12"/>
  <c r="AB76" i="12"/>
  <c r="AA76" i="12"/>
  <c r="AC76" i="12"/>
  <c r="V76" i="12"/>
  <c r="U76" i="12"/>
  <c r="W76" i="12"/>
  <c r="AB75" i="12"/>
  <c r="AA75" i="12"/>
  <c r="AC75" i="12"/>
  <c r="V75" i="12"/>
  <c r="U75" i="12"/>
  <c r="AC74" i="12"/>
  <c r="AB74" i="12"/>
  <c r="AA74" i="12"/>
  <c r="V74" i="12"/>
  <c r="U74" i="12"/>
  <c r="AB73" i="12"/>
  <c r="AA73" i="12"/>
  <c r="AC73" i="12"/>
  <c r="V73" i="12"/>
  <c r="U73" i="12"/>
  <c r="AC71" i="12"/>
  <c r="AB71" i="12"/>
  <c r="AA71" i="12"/>
  <c r="V71" i="12"/>
  <c r="U71" i="12"/>
  <c r="AB70" i="12"/>
  <c r="AA70" i="12"/>
  <c r="AC70" i="12"/>
  <c r="V70" i="12"/>
  <c r="U70" i="12"/>
  <c r="AA69" i="12"/>
  <c r="AB68" i="12"/>
  <c r="AA68" i="12"/>
  <c r="AC68" i="12"/>
  <c r="V68" i="12"/>
  <c r="U68" i="12"/>
  <c r="AB67" i="12"/>
  <c r="AA67" i="12"/>
  <c r="AC67" i="12"/>
  <c r="V67" i="12"/>
  <c r="U67" i="12"/>
  <c r="W67" i="12"/>
  <c r="AB66" i="12"/>
  <c r="AA66" i="12"/>
  <c r="AC62" i="12"/>
  <c r="AB62" i="12"/>
  <c r="AA62" i="12"/>
  <c r="V62" i="12"/>
  <c r="U62" i="12"/>
  <c r="AB61" i="12"/>
  <c r="AA61" i="12"/>
  <c r="AC61" i="12"/>
  <c r="V61" i="12"/>
  <c r="U61" i="12"/>
  <c r="AA60" i="12"/>
  <c r="AB57" i="12"/>
  <c r="AA57" i="12"/>
  <c r="AC57" i="12"/>
  <c r="V57" i="12"/>
  <c r="U57" i="12"/>
  <c r="AC56" i="12"/>
  <c r="AB56" i="12"/>
  <c r="AA56" i="12"/>
  <c r="V56" i="12"/>
  <c r="U56" i="12"/>
  <c r="AB55" i="12"/>
  <c r="AA55" i="12"/>
  <c r="AC55" i="12"/>
  <c r="V55" i="12"/>
  <c r="U55" i="12"/>
  <c r="AC54" i="12"/>
  <c r="AB54" i="12"/>
  <c r="AA54" i="12"/>
  <c r="V54" i="12"/>
  <c r="U54" i="12"/>
  <c r="AB53" i="12"/>
  <c r="AA53" i="12"/>
  <c r="AC53" i="12"/>
  <c r="V53" i="12"/>
  <c r="U53" i="12"/>
  <c r="AB52" i="12"/>
  <c r="AA52" i="12"/>
  <c r="AC52" i="12"/>
  <c r="V52" i="12"/>
  <c r="U52" i="12"/>
  <c r="W52" i="12"/>
  <c r="AB51" i="12"/>
  <c r="AA51" i="12"/>
  <c r="AC51" i="12"/>
  <c r="V51" i="12"/>
  <c r="U51" i="12"/>
  <c r="AC50" i="12"/>
  <c r="AB50" i="12"/>
  <c r="AA50" i="12"/>
  <c r="V50" i="12"/>
  <c r="U50" i="12"/>
  <c r="AB49" i="12"/>
  <c r="AA49" i="12"/>
  <c r="AC49" i="12"/>
  <c r="V49" i="12"/>
  <c r="U49" i="12"/>
  <c r="AA48" i="12"/>
  <c r="AB47" i="12"/>
  <c r="AA47" i="12"/>
  <c r="AC47" i="12"/>
  <c r="V47" i="12"/>
  <c r="U47" i="12"/>
  <c r="AC46" i="12"/>
  <c r="AB46" i="12"/>
  <c r="AA46" i="12"/>
  <c r="V46" i="12"/>
  <c r="U46" i="12"/>
  <c r="AB45" i="12"/>
  <c r="AA45" i="12"/>
  <c r="AC45" i="12"/>
  <c r="V45" i="12"/>
  <c r="U45" i="12"/>
  <c r="W45" i="12"/>
  <c r="AA44" i="12"/>
  <c r="AB43" i="12"/>
  <c r="AA43" i="12"/>
  <c r="AC43" i="12"/>
  <c r="V43" i="12"/>
  <c r="U43" i="12"/>
  <c r="AC42" i="12"/>
  <c r="AB42" i="12"/>
  <c r="AA42" i="12"/>
  <c r="V42" i="12"/>
  <c r="U42" i="12"/>
  <c r="AB41" i="12"/>
  <c r="AA41" i="12"/>
  <c r="AC41" i="12"/>
  <c r="V41" i="12"/>
  <c r="U41" i="12"/>
  <c r="AC40" i="12"/>
  <c r="AB40" i="12"/>
  <c r="AA40" i="12"/>
  <c r="V40" i="12"/>
  <c r="U40" i="12"/>
  <c r="AB39" i="12"/>
  <c r="AA39" i="12"/>
  <c r="AB38" i="12"/>
  <c r="AA38" i="12"/>
  <c r="AC38" i="12"/>
  <c r="V38" i="12"/>
  <c r="U38" i="12"/>
  <c r="W38" i="12"/>
  <c r="AB37" i="12"/>
  <c r="AA37" i="12"/>
  <c r="AC37" i="12"/>
  <c r="V37" i="12"/>
  <c r="U37" i="12"/>
  <c r="AC36" i="12"/>
  <c r="AB36" i="12"/>
  <c r="AA36" i="12"/>
  <c r="V36" i="12"/>
  <c r="U36" i="12"/>
  <c r="AB35" i="12"/>
  <c r="AA35" i="12"/>
  <c r="AC34" i="12"/>
  <c r="AB34" i="12"/>
  <c r="AA34" i="12"/>
  <c r="V34" i="12"/>
  <c r="U34" i="12"/>
  <c r="AB33" i="12"/>
  <c r="AA33" i="12"/>
  <c r="AC33" i="12"/>
  <c r="V33" i="12"/>
  <c r="U33" i="12"/>
  <c r="AC32" i="12"/>
  <c r="AB32" i="12"/>
  <c r="AA32" i="12"/>
  <c r="V32" i="12"/>
  <c r="U32" i="12"/>
  <c r="AB31" i="12"/>
  <c r="AA31" i="12"/>
  <c r="AC31" i="12"/>
  <c r="V31" i="12"/>
  <c r="U31" i="12"/>
  <c r="AB30" i="12"/>
  <c r="AA30" i="12"/>
  <c r="AC30" i="12"/>
  <c r="V30" i="12"/>
  <c r="U30" i="12"/>
  <c r="AB29" i="12"/>
  <c r="AA29" i="12"/>
  <c r="AC29" i="12"/>
  <c r="V29" i="12"/>
  <c r="U29" i="12"/>
  <c r="AA28" i="12"/>
  <c r="AB27" i="12"/>
  <c r="AA27" i="12"/>
  <c r="AC27" i="12"/>
  <c r="V27" i="12"/>
  <c r="U27" i="12"/>
  <c r="AC26" i="12"/>
  <c r="AB26" i="12"/>
  <c r="AA26" i="12"/>
  <c r="V26" i="12"/>
  <c r="U26" i="12"/>
  <c r="AB25" i="12"/>
  <c r="AA25" i="12"/>
  <c r="AC25" i="12"/>
  <c r="V25" i="12"/>
  <c r="U25" i="12"/>
  <c r="AB24" i="12"/>
  <c r="AA24" i="12"/>
  <c r="AC24" i="12"/>
  <c r="V24" i="12"/>
  <c r="U24" i="12"/>
  <c r="AB23" i="12"/>
  <c r="AC23" i="12"/>
  <c r="AA23" i="12"/>
  <c r="U23" i="12"/>
  <c r="AC22" i="12"/>
  <c r="AB22" i="12"/>
  <c r="AA22" i="12"/>
  <c r="V22" i="12"/>
  <c r="U22" i="12"/>
  <c r="AC21" i="12"/>
  <c r="AB21" i="12"/>
  <c r="AA21" i="12"/>
  <c r="V21" i="12"/>
  <c r="U21" i="12"/>
  <c r="AB20" i="12"/>
  <c r="AA20" i="12"/>
  <c r="AC20" i="12"/>
  <c r="V20" i="12"/>
  <c r="U20" i="12"/>
  <c r="W20" i="12"/>
  <c r="AC19" i="12"/>
  <c r="AB19" i="12"/>
  <c r="AA19" i="12"/>
  <c r="V19" i="12"/>
  <c r="U19" i="12"/>
  <c r="AB18" i="12"/>
  <c r="AA18" i="12"/>
  <c r="AC18" i="12"/>
  <c r="V18" i="12"/>
  <c r="U18" i="12"/>
  <c r="W18" i="12"/>
  <c r="AB17" i="12"/>
  <c r="AA17" i="12"/>
  <c r="AC17" i="12"/>
  <c r="U17" i="12"/>
  <c r="AB16" i="12"/>
  <c r="AA16" i="12"/>
  <c r="AC16" i="12"/>
  <c r="V16" i="12"/>
  <c r="U16" i="12"/>
  <c r="AC15" i="12"/>
  <c r="AB15" i="12"/>
  <c r="AA15" i="12"/>
  <c r="V15" i="12"/>
  <c r="U15" i="12"/>
  <c r="AB14" i="12"/>
  <c r="AA14" i="12"/>
  <c r="AC14" i="12"/>
  <c r="V14" i="12"/>
  <c r="U14" i="12"/>
  <c r="W14" i="12"/>
  <c r="AC13" i="12"/>
  <c r="AB13" i="12"/>
  <c r="AA13" i="12"/>
  <c r="V13" i="12"/>
  <c r="U13" i="12"/>
  <c r="AB12" i="12"/>
  <c r="AA12" i="12"/>
  <c r="AC12" i="12"/>
  <c r="V12" i="12"/>
  <c r="U12" i="12"/>
  <c r="AC110" i="13"/>
  <c r="AB110" i="13"/>
  <c r="AA110" i="13"/>
  <c r="V110" i="13"/>
  <c r="U110" i="13"/>
  <c r="AB109" i="13"/>
  <c r="AA109" i="13"/>
  <c r="AC109" i="13"/>
  <c r="V109" i="13"/>
  <c r="U109" i="13"/>
  <c r="W109" i="13"/>
  <c r="AC108" i="13"/>
  <c r="AB108" i="13"/>
  <c r="AA108" i="13"/>
  <c r="V108" i="13"/>
  <c r="U108" i="13"/>
  <c r="AB107" i="13"/>
  <c r="AA107" i="13"/>
  <c r="AC107" i="13"/>
  <c r="V107" i="13"/>
  <c r="U107" i="13"/>
  <c r="AB106" i="13"/>
  <c r="AA106" i="13"/>
  <c r="AC106" i="13"/>
  <c r="V106" i="13"/>
  <c r="U106" i="13"/>
  <c r="AB105" i="13"/>
  <c r="AA105" i="13"/>
  <c r="AC105" i="13"/>
  <c r="V105" i="13"/>
  <c r="U105" i="13"/>
  <c r="AB104" i="13"/>
  <c r="AA104" i="13"/>
  <c r="AC104" i="13"/>
  <c r="V104" i="13"/>
  <c r="U104" i="13"/>
  <c r="AB103" i="13"/>
  <c r="AA103" i="13"/>
  <c r="AC103" i="13"/>
  <c r="V103" i="13"/>
  <c r="U103" i="13"/>
  <c r="AB102" i="13"/>
  <c r="AB101" i="13"/>
  <c r="AA101" i="13"/>
  <c r="AC101" i="13"/>
  <c r="V101" i="13"/>
  <c r="U101" i="13"/>
  <c r="AB100" i="13"/>
  <c r="AA100" i="13"/>
  <c r="AC100" i="13"/>
  <c r="V100" i="13"/>
  <c r="U100" i="13"/>
  <c r="AB99" i="13"/>
  <c r="AA99" i="13"/>
  <c r="AC99" i="13"/>
  <c r="V99" i="13"/>
  <c r="U99" i="13"/>
  <c r="AB98" i="13"/>
  <c r="AA98" i="13"/>
  <c r="AC98" i="13"/>
  <c r="V98" i="13"/>
  <c r="U98" i="13"/>
  <c r="AA97" i="13"/>
  <c r="V96" i="13"/>
  <c r="U96" i="13"/>
  <c r="AB95" i="13"/>
  <c r="AA95" i="13"/>
  <c r="AC95" i="13"/>
  <c r="V95" i="13"/>
  <c r="U95" i="13"/>
  <c r="W95" i="13"/>
  <c r="AB94" i="13"/>
  <c r="AA94" i="13"/>
  <c r="AC94" i="13"/>
  <c r="V94" i="13"/>
  <c r="U94" i="13"/>
  <c r="AB93" i="13"/>
  <c r="AA93" i="13"/>
  <c r="AC93" i="13"/>
  <c r="V93" i="13"/>
  <c r="U93" i="13"/>
  <c r="AC92" i="13"/>
  <c r="AB92" i="13"/>
  <c r="AA92" i="13"/>
  <c r="V92" i="13"/>
  <c r="U92" i="13"/>
  <c r="AB91" i="13"/>
  <c r="AA91" i="13"/>
  <c r="AC91" i="13"/>
  <c r="V91" i="13"/>
  <c r="AB90" i="13"/>
  <c r="AA90" i="13"/>
  <c r="AC90" i="13"/>
  <c r="V90" i="13"/>
  <c r="U90" i="13"/>
  <c r="AB89" i="13"/>
  <c r="AA89" i="13"/>
  <c r="AC89" i="13"/>
  <c r="V89" i="13"/>
  <c r="U89" i="13"/>
  <c r="AB88" i="13"/>
  <c r="AA88" i="13"/>
  <c r="AC88" i="13"/>
  <c r="V88" i="13"/>
  <c r="U88" i="13"/>
  <c r="AB87" i="13"/>
  <c r="AA87" i="13"/>
  <c r="AC87" i="13"/>
  <c r="V87" i="13"/>
  <c r="U87" i="13"/>
  <c r="AC86" i="13"/>
  <c r="AB86" i="13"/>
  <c r="AA86" i="13"/>
  <c r="V86" i="13"/>
  <c r="U86" i="13"/>
  <c r="AB85" i="13"/>
  <c r="AA85" i="13"/>
  <c r="AC85" i="13"/>
  <c r="V85" i="13"/>
  <c r="U85" i="13"/>
  <c r="W85" i="13"/>
  <c r="AB84" i="13"/>
  <c r="AA84" i="13"/>
  <c r="AC84" i="13"/>
  <c r="R45" i="145"/>
  <c r="R40" i="145" s="1"/>
  <c r="U84" i="13"/>
  <c r="Q45" i="145" s="1"/>
  <c r="Q40" i="145" s="1"/>
  <c r="AC83" i="13"/>
  <c r="AB83" i="13"/>
  <c r="AA83" i="13"/>
  <c r="V83" i="13"/>
  <c r="U83" i="13"/>
  <c r="AC82" i="13"/>
  <c r="AA82" i="13"/>
  <c r="AB80" i="13"/>
  <c r="AA80" i="13"/>
  <c r="AC80" i="13"/>
  <c r="V80" i="13"/>
  <c r="U80" i="13"/>
  <c r="AB79" i="13"/>
  <c r="AA79" i="13"/>
  <c r="AC79" i="13"/>
  <c r="V79" i="13"/>
  <c r="U79" i="13"/>
  <c r="W79" i="13"/>
  <c r="AA78" i="13"/>
  <c r="AB78" i="13"/>
  <c r="V78" i="13"/>
  <c r="AC77" i="13"/>
  <c r="AB77" i="13"/>
  <c r="AA77" i="13"/>
  <c r="V77" i="13"/>
  <c r="U77" i="13"/>
  <c r="AB76" i="13"/>
  <c r="AA76" i="13"/>
  <c r="AC76" i="13"/>
  <c r="V76" i="13"/>
  <c r="U76" i="13"/>
  <c r="W76" i="13"/>
  <c r="AB75" i="13"/>
  <c r="AA75" i="13"/>
  <c r="AC75" i="13"/>
  <c r="V75" i="13"/>
  <c r="U75" i="13"/>
  <c r="AB74" i="13"/>
  <c r="AA74" i="13"/>
  <c r="AC74" i="13"/>
  <c r="V74" i="13"/>
  <c r="U74" i="13"/>
  <c r="AB73" i="13"/>
  <c r="AA73" i="13"/>
  <c r="AC73" i="13"/>
  <c r="V73" i="13"/>
  <c r="U73" i="13"/>
  <c r="AB71" i="13"/>
  <c r="AA71" i="13"/>
  <c r="AC71" i="13"/>
  <c r="V71" i="13"/>
  <c r="U71" i="13"/>
  <c r="AB70" i="13"/>
  <c r="AA70" i="13"/>
  <c r="V70" i="13"/>
  <c r="U70" i="13"/>
  <c r="AB69" i="13"/>
  <c r="AA69" i="13"/>
  <c r="U69" i="13"/>
  <c r="AB68" i="13"/>
  <c r="AA68" i="13"/>
  <c r="AC68" i="13"/>
  <c r="V68" i="13"/>
  <c r="U68" i="13"/>
  <c r="W68" i="13"/>
  <c r="AB67" i="13"/>
  <c r="AA67" i="13"/>
  <c r="AC67" i="13"/>
  <c r="V67" i="13"/>
  <c r="U67" i="13"/>
  <c r="AB66" i="13"/>
  <c r="AA66" i="13"/>
  <c r="AB62" i="13"/>
  <c r="AA62" i="13"/>
  <c r="AC62" i="13"/>
  <c r="V62" i="13"/>
  <c r="U62" i="13"/>
  <c r="AB61" i="13"/>
  <c r="AA61" i="13"/>
  <c r="AC61" i="13"/>
  <c r="V61" i="13"/>
  <c r="U61" i="13"/>
  <c r="AC60" i="13"/>
  <c r="AB60" i="13"/>
  <c r="AA60" i="13"/>
  <c r="V60" i="13"/>
  <c r="U60" i="13"/>
  <c r="AC57" i="13"/>
  <c r="AB57" i="13"/>
  <c r="AA57" i="13"/>
  <c r="V57" i="13"/>
  <c r="U57" i="13"/>
  <c r="AB56" i="13"/>
  <c r="AA56" i="13"/>
  <c r="AC56" i="13"/>
  <c r="V56" i="13"/>
  <c r="U56" i="13"/>
  <c r="AC55" i="13"/>
  <c r="AB55" i="13"/>
  <c r="AA55" i="13"/>
  <c r="V55" i="13"/>
  <c r="U55" i="13"/>
  <c r="AB54" i="13"/>
  <c r="AA54" i="13"/>
  <c r="AC54" i="13"/>
  <c r="V54" i="13"/>
  <c r="U54" i="13"/>
  <c r="AB53" i="13"/>
  <c r="AA53" i="13"/>
  <c r="AC53" i="13"/>
  <c r="V53" i="13"/>
  <c r="U53" i="13"/>
  <c r="AB52" i="13"/>
  <c r="AA52" i="13"/>
  <c r="AC52" i="13"/>
  <c r="V52" i="13"/>
  <c r="U52" i="13"/>
  <c r="AB51" i="13"/>
  <c r="AA51" i="13"/>
  <c r="AC51" i="13"/>
  <c r="V51" i="13"/>
  <c r="U51" i="13"/>
  <c r="W51" i="13"/>
  <c r="AB50" i="13"/>
  <c r="AA50" i="13"/>
  <c r="AC50" i="13"/>
  <c r="V50" i="13"/>
  <c r="U50" i="13"/>
  <c r="AC49" i="13"/>
  <c r="AB49" i="13"/>
  <c r="AA49" i="13"/>
  <c r="V49" i="13"/>
  <c r="U49" i="13"/>
  <c r="AB48" i="13"/>
  <c r="U48" i="13"/>
  <c r="AB47" i="13"/>
  <c r="AA47" i="13"/>
  <c r="AC47" i="13"/>
  <c r="V47" i="13"/>
  <c r="U47" i="13"/>
  <c r="AC46" i="13"/>
  <c r="AB46" i="13"/>
  <c r="AA46" i="13"/>
  <c r="V46" i="13"/>
  <c r="U46" i="13"/>
  <c r="AB45" i="13"/>
  <c r="AA45" i="13"/>
  <c r="AC45" i="13"/>
  <c r="V45" i="13"/>
  <c r="U45" i="13"/>
  <c r="AA44" i="13"/>
  <c r="V44" i="13"/>
  <c r="AB43" i="13"/>
  <c r="AA43" i="13"/>
  <c r="AC43" i="13"/>
  <c r="V43" i="13"/>
  <c r="U43" i="13"/>
  <c r="AB42" i="13"/>
  <c r="AA42" i="13"/>
  <c r="AC42" i="13"/>
  <c r="V42" i="13"/>
  <c r="U42" i="13"/>
  <c r="AB41" i="13"/>
  <c r="AA41" i="13"/>
  <c r="AC41" i="13"/>
  <c r="V41" i="13"/>
  <c r="U41" i="13"/>
  <c r="AB40" i="13"/>
  <c r="AA40" i="13"/>
  <c r="AC40" i="13"/>
  <c r="V40" i="13"/>
  <c r="U40" i="13"/>
  <c r="W40" i="13"/>
  <c r="AB39" i="13"/>
  <c r="AA39" i="13"/>
  <c r="U39" i="13"/>
  <c r="AB38" i="13"/>
  <c r="AA38" i="13"/>
  <c r="AC38" i="13"/>
  <c r="V38" i="13"/>
  <c r="U38" i="13"/>
  <c r="AC37" i="13"/>
  <c r="AB37" i="13"/>
  <c r="AA37" i="13"/>
  <c r="V37" i="13"/>
  <c r="U37" i="13"/>
  <c r="AB36" i="13"/>
  <c r="AA36" i="13"/>
  <c r="AC36" i="13"/>
  <c r="V36" i="13"/>
  <c r="U36" i="13"/>
  <c r="AA35" i="13"/>
  <c r="AB35" i="13"/>
  <c r="U35" i="13"/>
  <c r="AB34" i="13"/>
  <c r="AA34" i="13"/>
  <c r="AC34" i="13"/>
  <c r="V34" i="13"/>
  <c r="U34" i="13"/>
  <c r="AB33" i="13"/>
  <c r="AA33" i="13"/>
  <c r="AC33" i="13"/>
  <c r="V33" i="13"/>
  <c r="U33" i="13"/>
  <c r="W33" i="13"/>
  <c r="AB32" i="13"/>
  <c r="AA32" i="13"/>
  <c r="AC32" i="13"/>
  <c r="V32" i="13"/>
  <c r="U32" i="13"/>
  <c r="AC31" i="13"/>
  <c r="AB31" i="13"/>
  <c r="AA31" i="13"/>
  <c r="V31" i="13"/>
  <c r="U31" i="13"/>
  <c r="AB30" i="13"/>
  <c r="AA30" i="13"/>
  <c r="AC30" i="13"/>
  <c r="V30" i="13"/>
  <c r="U30" i="13"/>
  <c r="AB29" i="13"/>
  <c r="AA29" i="13"/>
  <c r="AC29" i="13"/>
  <c r="V29" i="13"/>
  <c r="U29" i="13"/>
  <c r="AB28" i="13"/>
  <c r="AA28" i="13"/>
  <c r="AB27" i="13"/>
  <c r="AA27" i="13"/>
  <c r="AC27" i="13"/>
  <c r="V27" i="13"/>
  <c r="U27" i="13"/>
  <c r="AB26" i="13"/>
  <c r="AA26" i="13"/>
  <c r="AC26" i="13"/>
  <c r="V26" i="13"/>
  <c r="U26" i="13"/>
  <c r="W26" i="13"/>
  <c r="AB25" i="13"/>
  <c r="AA25" i="13"/>
  <c r="AC25" i="13"/>
  <c r="V25" i="13"/>
  <c r="U25" i="13"/>
  <c r="AB24" i="13"/>
  <c r="AA24" i="13"/>
  <c r="AC24" i="13"/>
  <c r="V24" i="13"/>
  <c r="U24" i="13"/>
  <c r="AA23" i="13"/>
  <c r="AB23" i="13"/>
  <c r="V23" i="13"/>
  <c r="AB22" i="13"/>
  <c r="AA22" i="13"/>
  <c r="AC22" i="13"/>
  <c r="V22" i="13"/>
  <c r="U22" i="13"/>
  <c r="AB21" i="13"/>
  <c r="AA21" i="13"/>
  <c r="AC21" i="13"/>
  <c r="V21" i="13"/>
  <c r="U21" i="13"/>
  <c r="AC20" i="13"/>
  <c r="AB20" i="13"/>
  <c r="AA20" i="13"/>
  <c r="V20" i="13"/>
  <c r="U20" i="13"/>
  <c r="AB19" i="13"/>
  <c r="AA19" i="13"/>
  <c r="AC19" i="13"/>
  <c r="V19" i="13"/>
  <c r="U19" i="13"/>
  <c r="AB18" i="13"/>
  <c r="AA18" i="13"/>
  <c r="AC18" i="13"/>
  <c r="V18" i="13"/>
  <c r="U18" i="13"/>
  <c r="AA17" i="13"/>
  <c r="U17" i="13"/>
  <c r="AB16" i="13"/>
  <c r="AA16" i="13"/>
  <c r="AC16" i="13"/>
  <c r="V16" i="13"/>
  <c r="U16" i="13"/>
  <c r="AB15" i="13"/>
  <c r="AA15" i="13"/>
  <c r="AC15" i="13"/>
  <c r="V15" i="13"/>
  <c r="U15" i="13"/>
  <c r="W15" i="13"/>
  <c r="AB14" i="13"/>
  <c r="AA14" i="13"/>
  <c r="AC14" i="13"/>
  <c r="V14" i="13"/>
  <c r="U14" i="13"/>
  <c r="AB13" i="13"/>
  <c r="AA13" i="13"/>
  <c r="AC13" i="13"/>
  <c r="V13" i="13"/>
  <c r="U13" i="13"/>
  <c r="AB12" i="13"/>
  <c r="AA12" i="13"/>
  <c r="AC12" i="13"/>
  <c r="V12" i="13"/>
  <c r="U12" i="13"/>
  <c r="W12" i="13"/>
  <c r="AB110" i="14"/>
  <c r="AA110" i="14"/>
  <c r="AC110" i="14"/>
  <c r="V110" i="14"/>
  <c r="U110" i="14"/>
  <c r="AC109" i="14"/>
  <c r="AB109" i="14"/>
  <c r="AA109" i="14"/>
  <c r="V109" i="14"/>
  <c r="U109" i="14"/>
  <c r="AB108" i="14"/>
  <c r="AA108" i="14"/>
  <c r="AC108" i="14"/>
  <c r="V108" i="14"/>
  <c r="U108" i="14"/>
  <c r="AB107" i="14"/>
  <c r="AA107" i="14"/>
  <c r="AC107" i="14"/>
  <c r="V107" i="14"/>
  <c r="U107" i="14"/>
  <c r="W107" i="14"/>
  <c r="AB106" i="14"/>
  <c r="AA106" i="14"/>
  <c r="AC106" i="14"/>
  <c r="V106" i="14"/>
  <c r="U106" i="14"/>
  <c r="AB105" i="14"/>
  <c r="AA105" i="14"/>
  <c r="AC105" i="14"/>
  <c r="V105" i="14"/>
  <c r="U105" i="14"/>
  <c r="AB104" i="14"/>
  <c r="AA104" i="14"/>
  <c r="AC104" i="14"/>
  <c r="V104" i="14"/>
  <c r="U104" i="14"/>
  <c r="AB103" i="14"/>
  <c r="AA103" i="14"/>
  <c r="AC103" i="14"/>
  <c r="V103" i="14"/>
  <c r="U103" i="14"/>
  <c r="AB102" i="14"/>
  <c r="AC102" i="14"/>
  <c r="AA102" i="14"/>
  <c r="AC101" i="14"/>
  <c r="AB101" i="14"/>
  <c r="AA101" i="14"/>
  <c r="V101" i="14"/>
  <c r="U101" i="14"/>
  <c r="AB100" i="14"/>
  <c r="AA100" i="14"/>
  <c r="AC100" i="14"/>
  <c r="V100" i="14"/>
  <c r="AB99" i="14"/>
  <c r="AA99" i="14"/>
  <c r="AC99" i="14"/>
  <c r="V99" i="14"/>
  <c r="AB98" i="14"/>
  <c r="AA98" i="14"/>
  <c r="AC98" i="14"/>
  <c r="V98" i="14"/>
  <c r="AA97" i="14"/>
  <c r="AB96" i="14"/>
  <c r="AA96" i="14"/>
  <c r="AC96" i="14"/>
  <c r="V96" i="14"/>
  <c r="U96" i="14"/>
  <c r="W96" i="14"/>
  <c r="AB95" i="14"/>
  <c r="AA95" i="14"/>
  <c r="AC95" i="14"/>
  <c r="V95" i="14"/>
  <c r="U95" i="14"/>
  <c r="W95" i="14"/>
  <c r="AB94" i="14"/>
  <c r="AA94" i="14"/>
  <c r="AC94" i="14"/>
  <c r="V94" i="14"/>
  <c r="U94" i="14"/>
  <c r="AB93" i="14"/>
  <c r="AA93" i="14"/>
  <c r="AC93" i="14"/>
  <c r="V93" i="14"/>
  <c r="U93" i="14"/>
  <c r="AC92" i="14"/>
  <c r="AB92" i="14"/>
  <c r="AA92" i="14"/>
  <c r="V92" i="14"/>
  <c r="U92" i="14"/>
  <c r="AB91" i="14"/>
  <c r="AA91" i="14"/>
  <c r="AC90" i="14"/>
  <c r="AB90" i="14"/>
  <c r="AA90" i="14"/>
  <c r="V90" i="14"/>
  <c r="U90" i="14"/>
  <c r="AB89" i="14"/>
  <c r="AA89" i="14"/>
  <c r="AC89" i="14"/>
  <c r="V89" i="14"/>
  <c r="U89" i="14"/>
  <c r="AB88" i="14"/>
  <c r="AA88" i="14"/>
  <c r="AC88" i="14"/>
  <c r="V88" i="14"/>
  <c r="U88" i="14"/>
  <c r="W88" i="14"/>
  <c r="AB87" i="14"/>
  <c r="AA87" i="14"/>
  <c r="AC87" i="14"/>
  <c r="V87" i="14"/>
  <c r="U87" i="14"/>
  <c r="AC86" i="14"/>
  <c r="AB86" i="14"/>
  <c r="AA86" i="14"/>
  <c r="V86" i="14"/>
  <c r="U86" i="14"/>
  <c r="AB85" i="14"/>
  <c r="AA85" i="14"/>
  <c r="AC85" i="14"/>
  <c r="V85" i="14"/>
  <c r="U85" i="14"/>
  <c r="W85" i="14"/>
  <c r="AB84" i="14"/>
  <c r="AA84" i="14"/>
  <c r="AC84" i="14"/>
  <c r="V84" i="14"/>
  <c r="O45" i="145" s="1"/>
  <c r="O40" i="145" s="1"/>
  <c r="U84" i="14"/>
  <c r="N45" i="145" s="1"/>
  <c r="N40" i="145" s="1"/>
  <c r="AB83" i="14"/>
  <c r="AA83" i="14"/>
  <c r="AC83" i="14"/>
  <c r="V83" i="14"/>
  <c r="U83" i="14"/>
  <c r="AA82" i="14"/>
  <c r="AB80" i="14"/>
  <c r="AA80" i="14"/>
  <c r="AC80" i="14"/>
  <c r="V80" i="14"/>
  <c r="U80" i="14"/>
  <c r="AC79" i="14"/>
  <c r="AB79" i="14"/>
  <c r="AA79" i="14"/>
  <c r="V79" i="14"/>
  <c r="U79" i="14"/>
  <c r="AB78" i="14"/>
  <c r="AA78" i="14"/>
  <c r="AC77" i="14"/>
  <c r="AB77" i="14"/>
  <c r="AA77" i="14"/>
  <c r="V77" i="14"/>
  <c r="U77" i="14"/>
  <c r="AB76" i="14"/>
  <c r="AA76" i="14"/>
  <c r="AC76" i="14"/>
  <c r="V76" i="14"/>
  <c r="U76" i="14"/>
  <c r="AB75" i="14"/>
  <c r="AA75" i="14"/>
  <c r="AC75" i="14"/>
  <c r="V75" i="14"/>
  <c r="U75" i="14"/>
  <c r="W75" i="14"/>
  <c r="AB74" i="14"/>
  <c r="AA74" i="14"/>
  <c r="AC74" i="14"/>
  <c r="V74" i="14"/>
  <c r="U74" i="14"/>
  <c r="AC73" i="14"/>
  <c r="AB73" i="14"/>
  <c r="AA73" i="14"/>
  <c r="V73" i="14"/>
  <c r="U73" i="14"/>
  <c r="AB71" i="14"/>
  <c r="AA71" i="14"/>
  <c r="AC71" i="14"/>
  <c r="V71" i="14"/>
  <c r="U71" i="14"/>
  <c r="AB70" i="14"/>
  <c r="AA70" i="14"/>
  <c r="AC70" i="14"/>
  <c r="V70" i="14"/>
  <c r="U70" i="14"/>
  <c r="AB69" i="14"/>
  <c r="AA69" i="14"/>
  <c r="AB68" i="14"/>
  <c r="AA68" i="14"/>
  <c r="AC68" i="14"/>
  <c r="V68" i="14"/>
  <c r="U68" i="14"/>
  <c r="W68" i="14"/>
  <c r="AB67" i="14"/>
  <c r="AA67" i="14"/>
  <c r="AC67" i="14"/>
  <c r="V67" i="14"/>
  <c r="U67" i="14"/>
  <c r="AA66" i="14"/>
  <c r="AB62" i="14"/>
  <c r="AA62" i="14"/>
  <c r="AC62" i="14"/>
  <c r="V62" i="14"/>
  <c r="U62" i="14"/>
  <c r="AB61" i="14"/>
  <c r="AA61" i="14"/>
  <c r="AC61" i="14"/>
  <c r="V61" i="14"/>
  <c r="U61" i="14"/>
  <c r="AC60" i="14"/>
  <c r="AB60" i="14"/>
  <c r="AA60" i="14"/>
  <c r="AC57" i="14"/>
  <c r="AB57" i="14"/>
  <c r="AA57" i="14"/>
  <c r="V57" i="14"/>
  <c r="U57" i="14"/>
  <c r="AB56" i="14"/>
  <c r="AA56" i="14"/>
  <c r="AC56" i="14"/>
  <c r="V56" i="14"/>
  <c r="U56" i="14"/>
  <c r="AB55" i="14"/>
  <c r="AA55" i="14"/>
  <c r="AC55" i="14"/>
  <c r="V55" i="14"/>
  <c r="U55" i="14"/>
  <c r="W55" i="14"/>
  <c r="AB54" i="14"/>
  <c r="AA54" i="14"/>
  <c r="AC54" i="14"/>
  <c r="V54" i="14"/>
  <c r="U54" i="14"/>
  <c r="AC53" i="14"/>
  <c r="AB53" i="14"/>
  <c r="AA53" i="14"/>
  <c r="V53" i="14"/>
  <c r="U53" i="14"/>
  <c r="AB52" i="14"/>
  <c r="AA52" i="14"/>
  <c r="AC52" i="14"/>
  <c r="V52" i="14"/>
  <c r="U52" i="14"/>
  <c r="W52" i="14"/>
  <c r="AB51" i="14"/>
  <c r="AA51" i="14"/>
  <c r="AC51" i="14"/>
  <c r="V51" i="14"/>
  <c r="U51" i="14"/>
  <c r="AB50" i="14"/>
  <c r="AA50" i="14"/>
  <c r="AC50" i="14"/>
  <c r="V50" i="14"/>
  <c r="U50" i="14"/>
  <c r="AC49" i="14"/>
  <c r="AB49" i="14"/>
  <c r="AA49" i="14"/>
  <c r="V49" i="14"/>
  <c r="U49" i="14"/>
  <c r="AC48" i="14"/>
  <c r="AB48" i="14"/>
  <c r="AA48" i="14"/>
  <c r="AC47" i="14"/>
  <c r="AB47" i="14"/>
  <c r="AA47" i="14"/>
  <c r="V47" i="14"/>
  <c r="U47" i="14"/>
  <c r="AB46" i="14"/>
  <c r="AA46" i="14"/>
  <c r="AC46" i="14"/>
  <c r="V46" i="14"/>
  <c r="U46" i="14"/>
  <c r="W46" i="14"/>
  <c r="AB45" i="14"/>
  <c r="AA45" i="14"/>
  <c r="AC45" i="14"/>
  <c r="V45" i="14"/>
  <c r="U45" i="14"/>
  <c r="AA44" i="14"/>
  <c r="AB43" i="14"/>
  <c r="AA43" i="14"/>
  <c r="AC43" i="14"/>
  <c r="V43" i="14"/>
  <c r="U43" i="14"/>
  <c r="W43" i="14"/>
  <c r="AB42" i="14"/>
  <c r="AA42" i="14"/>
  <c r="AC42" i="14"/>
  <c r="V42" i="14"/>
  <c r="U42" i="14"/>
  <c r="AC41" i="14"/>
  <c r="AB41" i="14"/>
  <c r="AA41" i="14"/>
  <c r="V41" i="14"/>
  <c r="U41" i="14"/>
  <c r="AB40" i="14"/>
  <c r="AA40" i="14"/>
  <c r="AC40" i="14"/>
  <c r="V40" i="14"/>
  <c r="U40" i="14"/>
  <c r="W40" i="14"/>
  <c r="AA39" i="14"/>
  <c r="U39" i="14"/>
  <c r="AB38" i="14"/>
  <c r="AA38" i="14"/>
  <c r="AC38" i="14"/>
  <c r="V38" i="14"/>
  <c r="U38" i="14"/>
  <c r="AC37" i="14"/>
  <c r="AB37" i="14"/>
  <c r="AA37" i="14"/>
  <c r="V37" i="14"/>
  <c r="U37" i="14"/>
  <c r="AB36" i="14"/>
  <c r="AA36" i="14"/>
  <c r="AC36" i="14"/>
  <c r="V36" i="14"/>
  <c r="U36" i="14"/>
  <c r="AA35" i="14"/>
  <c r="U35" i="14"/>
  <c r="AB34" i="14"/>
  <c r="AA34" i="14"/>
  <c r="AC34" i="14"/>
  <c r="V34" i="14"/>
  <c r="U34" i="14"/>
  <c r="AB33" i="14"/>
  <c r="AA33" i="14"/>
  <c r="AC33" i="14"/>
  <c r="V33" i="14"/>
  <c r="U33" i="14"/>
  <c r="W33" i="14"/>
  <c r="AB32" i="14"/>
  <c r="AA32" i="14"/>
  <c r="AC32" i="14"/>
  <c r="V32" i="14"/>
  <c r="U32" i="14"/>
  <c r="AC31" i="14"/>
  <c r="AB31" i="14"/>
  <c r="AA31" i="14"/>
  <c r="V31" i="14"/>
  <c r="U31" i="14"/>
  <c r="AB30" i="14"/>
  <c r="AA30" i="14"/>
  <c r="AC30" i="14"/>
  <c r="V30" i="14"/>
  <c r="U30" i="14"/>
  <c r="W30" i="14"/>
  <c r="AB29" i="14"/>
  <c r="AA29" i="14"/>
  <c r="AC29" i="14"/>
  <c r="V29" i="14"/>
  <c r="U29" i="14"/>
  <c r="AB28" i="14"/>
  <c r="AA28" i="14"/>
  <c r="AC27" i="14"/>
  <c r="AB27" i="14"/>
  <c r="AA27" i="14"/>
  <c r="V27" i="14"/>
  <c r="U27" i="14"/>
  <c r="AB26" i="14"/>
  <c r="AA26" i="14"/>
  <c r="AC26" i="14"/>
  <c r="V26" i="14"/>
  <c r="U26" i="14"/>
  <c r="AB25" i="14"/>
  <c r="AA25" i="14"/>
  <c r="AC25" i="14"/>
  <c r="V25" i="14"/>
  <c r="U25" i="14"/>
  <c r="AB24" i="14"/>
  <c r="AA24" i="14"/>
  <c r="AC24" i="14"/>
  <c r="V24" i="14"/>
  <c r="U24" i="14"/>
  <c r="AC23" i="14"/>
  <c r="AA23" i="14"/>
  <c r="AB22" i="14"/>
  <c r="AA22" i="14"/>
  <c r="AC22" i="14"/>
  <c r="V22" i="14"/>
  <c r="U22" i="14"/>
  <c r="W22" i="14"/>
  <c r="AC21" i="14"/>
  <c r="AB21" i="14"/>
  <c r="AA21" i="14"/>
  <c r="V21" i="14"/>
  <c r="U21" i="14"/>
  <c r="AB20" i="14"/>
  <c r="AA20" i="14"/>
  <c r="AC20" i="14"/>
  <c r="V20" i="14"/>
  <c r="U20" i="14"/>
  <c r="AB19" i="14"/>
  <c r="AA19" i="14"/>
  <c r="AC19" i="14"/>
  <c r="V19" i="14"/>
  <c r="U19" i="14"/>
  <c r="AB18" i="14"/>
  <c r="AA18" i="14"/>
  <c r="AC18" i="14"/>
  <c r="V18" i="14"/>
  <c r="U18" i="14"/>
  <c r="AA17" i="14"/>
  <c r="V17" i="14"/>
  <c r="AB16" i="14"/>
  <c r="AA16" i="14"/>
  <c r="AC16" i="14"/>
  <c r="V16" i="14"/>
  <c r="U16" i="14"/>
  <c r="AC15" i="14"/>
  <c r="AB15" i="14"/>
  <c r="AA15" i="14"/>
  <c r="V15" i="14"/>
  <c r="U15" i="14"/>
  <c r="AB14" i="14"/>
  <c r="AA14" i="14"/>
  <c r="AC14" i="14"/>
  <c r="V14" i="14"/>
  <c r="U14" i="14"/>
  <c r="W14" i="14"/>
  <c r="AB13" i="14"/>
  <c r="AA13" i="14"/>
  <c r="AC13" i="14"/>
  <c r="V13" i="14"/>
  <c r="U13" i="14"/>
  <c r="AB12" i="14"/>
  <c r="AA12" i="14"/>
  <c r="AC12" i="14"/>
  <c r="V12" i="14"/>
  <c r="U12" i="14"/>
  <c r="AB110" i="15"/>
  <c r="AA110" i="15"/>
  <c r="AC110" i="15"/>
  <c r="V110" i="15"/>
  <c r="U110" i="15"/>
  <c r="W110" i="15"/>
  <c r="AC109" i="15"/>
  <c r="AB109" i="15"/>
  <c r="AA109" i="15"/>
  <c r="V109" i="15"/>
  <c r="U109" i="15"/>
  <c r="AB108" i="15"/>
  <c r="AA108" i="15"/>
  <c r="AC108" i="15"/>
  <c r="V108" i="15"/>
  <c r="U108" i="15"/>
  <c r="AB107" i="15"/>
  <c r="AA107" i="15"/>
  <c r="AC107" i="15"/>
  <c r="V107" i="15"/>
  <c r="U107" i="15"/>
  <c r="W107" i="15"/>
  <c r="AB106" i="15"/>
  <c r="AA106" i="15"/>
  <c r="AC106" i="15"/>
  <c r="V106" i="15"/>
  <c r="U106" i="15"/>
  <c r="AC105" i="15"/>
  <c r="AB105" i="15"/>
  <c r="AA105" i="15"/>
  <c r="V105" i="15"/>
  <c r="U105" i="15"/>
  <c r="AB104" i="15"/>
  <c r="AA104" i="15"/>
  <c r="AC104" i="15"/>
  <c r="V104" i="15"/>
  <c r="U104" i="15"/>
  <c r="AB103" i="15"/>
  <c r="AA103" i="15"/>
  <c r="AC103" i="15"/>
  <c r="V103" i="15"/>
  <c r="U103" i="15"/>
  <c r="U102" i="15"/>
  <c r="AB101" i="15"/>
  <c r="AA101" i="15"/>
  <c r="AC101" i="15"/>
  <c r="V101" i="15"/>
  <c r="U101" i="15"/>
  <c r="AC100" i="15"/>
  <c r="AB100" i="15"/>
  <c r="AA100" i="15"/>
  <c r="V100" i="15"/>
  <c r="U100" i="15"/>
  <c r="AB99" i="15"/>
  <c r="AA99" i="15"/>
  <c r="AC99" i="15"/>
  <c r="V99" i="15"/>
  <c r="U99" i="15"/>
  <c r="AB98" i="15"/>
  <c r="AA98" i="15"/>
  <c r="AC98" i="15"/>
  <c r="V98" i="15"/>
  <c r="U98" i="15"/>
  <c r="U97" i="15"/>
  <c r="AB96" i="15"/>
  <c r="AA96" i="15"/>
  <c r="AC96" i="15"/>
  <c r="V96" i="15"/>
  <c r="U96" i="15"/>
  <c r="AB95" i="15"/>
  <c r="AA95" i="15"/>
  <c r="AC95" i="15"/>
  <c r="V95" i="15"/>
  <c r="U95" i="15"/>
  <c r="W95" i="15"/>
  <c r="AB94" i="15"/>
  <c r="AA94" i="15"/>
  <c r="AC94" i="15"/>
  <c r="V94" i="15"/>
  <c r="U94" i="15"/>
  <c r="AB93" i="15"/>
  <c r="AA93" i="15"/>
  <c r="AC93" i="15"/>
  <c r="V93" i="15"/>
  <c r="U93" i="15"/>
  <c r="AB92" i="15"/>
  <c r="AA92" i="15"/>
  <c r="AC92" i="15"/>
  <c r="V92" i="15"/>
  <c r="U92" i="15"/>
  <c r="AA91" i="15"/>
  <c r="V91" i="15"/>
  <c r="AB90" i="15"/>
  <c r="AA90" i="15"/>
  <c r="AC90" i="15"/>
  <c r="V90" i="15"/>
  <c r="U90" i="15"/>
  <c r="AC89" i="15"/>
  <c r="AB89" i="15"/>
  <c r="AA89" i="15"/>
  <c r="AB88" i="15"/>
  <c r="AA88" i="15"/>
  <c r="AC88" i="15"/>
  <c r="V88" i="15"/>
  <c r="U88" i="15"/>
  <c r="AB87" i="15"/>
  <c r="AA87" i="15"/>
  <c r="AC87" i="15"/>
  <c r="V87" i="15"/>
  <c r="U87" i="15"/>
  <c r="AC86" i="15"/>
  <c r="AB86" i="15"/>
  <c r="AA86" i="15"/>
  <c r="V86" i="15"/>
  <c r="U86" i="15"/>
  <c r="AC85" i="15"/>
  <c r="AB85" i="15"/>
  <c r="AA85" i="15"/>
  <c r="V85" i="15"/>
  <c r="U85" i="15"/>
  <c r="AB84" i="15"/>
  <c r="AA84" i="15"/>
  <c r="AC84" i="15"/>
  <c r="V84" i="15"/>
  <c r="L45" i="145" s="1"/>
  <c r="U84" i="15"/>
  <c r="AB83" i="15"/>
  <c r="AA83" i="15"/>
  <c r="AC83" i="15"/>
  <c r="V83" i="15"/>
  <c r="U83" i="15"/>
  <c r="AA82" i="15"/>
  <c r="AB80" i="15"/>
  <c r="AA80" i="15"/>
  <c r="AC80" i="15"/>
  <c r="V80" i="15"/>
  <c r="U80" i="15"/>
  <c r="AB79" i="15"/>
  <c r="AA79" i="15"/>
  <c r="AC79" i="15"/>
  <c r="V79" i="15"/>
  <c r="U79" i="15"/>
  <c r="AB78" i="15"/>
  <c r="AA78" i="15"/>
  <c r="AB77" i="15"/>
  <c r="AA77" i="15"/>
  <c r="AC77" i="15"/>
  <c r="V77" i="15"/>
  <c r="U77" i="15"/>
  <c r="AC76" i="15"/>
  <c r="AB76" i="15"/>
  <c r="AA76" i="15"/>
  <c r="V76" i="15"/>
  <c r="U76" i="15"/>
  <c r="AB75" i="15"/>
  <c r="AA75" i="15"/>
  <c r="AC75" i="15"/>
  <c r="V75" i="15"/>
  <c r="U75" i="15"/>
  <c r="AB74" i="15"/>
  <c r="AA74" i="15"/>
  <c r="AC74" i="15"/>
  <c r="V74" i="15"/>
  <c r="U74" i="15"/>
  <c r="AB73" i="15"/>
  <c r="AA73" i="15"/>
  <c r="AC73" i="15"/>
  <c r="V73" i="15"/>
  <c r="U73" i="15"/>
  <c r="W73" i="15"/>
  <c r="AB71" i="15"/>
  <c r="AA71" i="15"/>
  <c r="AC71" i="15"/>
  <c r="V71" i="15"/>
  <c r="U71" i="15"/>
  <c r="AB70" i="15"/>
  <c r="AA70" i="15"/>
  <c r="AC70" i="15"/>
  <c r="V70" i="15"/>
  <c r="U70" i="15"/>
  <c r="AB69" i="15"/>
  <c r="AA69" i="15"/>
  <c r="V69" i="15"/>
  <c r="AB68" i="15"/>
  <c r="AA68" i="15"/>
  <c r="AC68" i="15"/>
  <c r="V68" i="15"/>
  <c r="U68" i="15"/>
  <c r="AB67" i="15"/>
  <c r="AA67" i="15"/>
  <c r="AC67" i="15"/>
  <c r="V67" i="15"/>
  <c r="U67" i="15"/>
  <c r="W67" i="15"/>
  <c r="AA66" i="15"/>
  <c r="AC62" i="15"/>
  <c r="AB62" i="15"/>
  <c r="AA62" i="15"/>
  <c r="V62" i="15"/>
  <c r="AC61" i="15"/>
  <c r="AB61" i="15"/>
  <c r="AA61" i="15"/>
  <c r="AA60" i="15"/>
  <c r="AB57" i="15"/>
  <c r="AA57" i="15"/>
  <c r="AC57" i="15"/>
  <c r="V57" i="15"/>
  <c r="U57" i="15"/>
  <c r="AC56" i="15"/>
  <c r="AB56" i="15"/>
  <c r="AA56" i="15"/>
  <c r="V56" i="15"/>
  <c r="U56" i="15"/>
  <c r="AC55" i="15"/>
  <c r="AB55" i="15"/>
  <c r="AA55" i="15"/>
  <c r="V55" i="15"/>
  <c r="U55" i="15"/>
  <c r="AB54" i="15"/>
  <c r="AA54" i="15"/>
  <c r="AC54" i="15"/>
  <c r="V54" i="15"/>
  <c r="U54" i="15"/>
  <c r="AB53" i="15"/>
  <c r="AA53" i="15"/>
  <c r="AC53" i="15"/>
  <c r="V53" i="15"/>
  <c r="U53" i="15"/>
  <c r="W53" i="15"/>
  <c r="AB52" i="15"/>
  <c r="AA52" i="15"/>
  <c r="AC52" i="15"/>
  <c r="V52" i="15"/>
  <c r="U52" i="15"/>
  <c r="AB51" i="15"/>
  <c r="AA51" i="15"/>
  <c r="AC51" i="15"/>
  <c r="V51" i="15"/>
  <c r="U51" i="15"/>
  <c r="AB50" i="15"/>
  <c r="AA50" i="15"/>
  <c r="AC50" i="15"/>
  <c r="V50" i="15"/>
  <c r="U50" i="15"/>
  <c r="AB49" i="15"/>
  <c r="AA49" i="15"/>
  <c r="AC49" i="15"/>
  <c r="U49" i="15"/>
  <c r="AA48" i="15"/>
  <c r="AB48" i="15"/>
  <c r="AC47" i="15"/>
  <c r="AB47" i="15"/>
  <c r="AA47" i="15"/>
  <c r="V47" i="15"/>
  <c r="U47" i="15"/>
  <c r="AB46" i="15"/>
  <c r="AA46" i="15"/>
  <c r="AC46" i="15"/>
  <c r="V46" i="15"/>
  <c r="AB45" i="15"/>
  <c r="AA45" i="15"/>
  <c r="AC45" i="15"/>
  <c r="V45" i="15"/>
  <c r="U45" i="15"/>
  <c r="AB44" i="15"/>
  <c r="AA44" i="15"/>
  <c r="AB43" i="15"/>
  <c r="AA43" i="15"/>
  <c r="AC43" i="15"/>
  <c r="V43" i="15"/>
  <c r="AC42" i="15"/>
  <c r="AB42" i="15"/>
  <c r="AA42" i="15"/>
  <c r="V42" i="15"/>
  <c r="U42" i="15"/>
  <c r="AB41" i="15"/>
  <c r="AA41" i="15"/>
  <c r="AC41" i="15"/>
  <c r="V41" i="15"/>
  <c r="U41" i="15"/>
  <c r="AB40" i="15"/>
  <c r="AA40" i="15"/>
  <c r="AC40" i="15"/>
  <c r="V40" i="15"/>
  <c r="U40" i="15"/>
  <c r="AB39" i="15"/>
  <c r="AA39" i="15"/>
  <c r="AB38" i="15"/>
  <c r="AA38" i="15"/>
  <c r="AC38" i="15"/>
  <c r="V38" i="15"/>
  <c r="U38" i="15"/>
  <c r="AB37" i="15"/>
  <c r="AA37" i="15"/>
  <c r="AC37" i="15"/>
  <c r="V37" i="15"/>
  <c r="U37" i="15"/>
  <c r="AB36" i="15"/>
  <c r="AA36" i="15"/>
  <c r="AC36" i="15"/>
  <c r="V36" i="15"/>
  <c r="U36" i="15"/>
  <c r="AB35" i="15"/>
  <c r="AB34" i="15"/>
  <c r="AA34" i="15"/>
  <c r="AC34" i="15"/>
  <c r="V34" i="15"/>
  <c r="U34" i="15"/>
  <c r="AC33" i="15"/>
  <c r="AB33" i="15"/>
  <c r="AA33" i="15"/>
  <c r="V33" i="15"/>
  <c r="U33" i="15"/>
  <c r="AC32" i="15"/>
  <c r="AB32" i="15"/>
  <c r="AA32" i="15"/>
  <c r="V32" i="15"/>
  <c r="U32" i="15"/>
  <c r="AC31" i="15"/>
  <c r="AB31" i="15"/>
  <c r="AA31" i="15"/>
  <c r="U31" i="15"/>
  <c r="AB30" i="15"/>
  <c r="AA30" i="15"/>
  <c r="AC30" i="15"/>
  <c r="U30" i="15"/>
  <c r="AC29" i="15"/>
  <c r="AB29" i="15"/>
  <c r="AA29" i="15"/>
  <c r="V29" i="15"/>
  <c r="U29" i="15"/>
  <c r="AB28" i="15"/>
  <c r="AA28" i="15"/>
  <c r="AB27" i="15"/>
  <c r="AA27" i="15"/>
  <c r="AC27" i="15"/>
  <c r="V27" i="15"/>
  <c r="U27" i="15"/>
  <c r="AB26" i="15"/>
  <c r="AA26" i="15"/>
  <c r="AC26" i="15"/>
  <c r="V26" i="15"/>
  <c r="U26" i="15"/>
  <c r="AC25" i="15"/>
  <c r="AB25" i="15"/>
  <c r="AA25" i="15"/>
  <c r="V25" i="15"/>
  <c r="U25" i="15"/>
  <c r="AC24" i="15"/>
  <c r="AB24" i="15"/>
  <c r="AA24" i="15"/>
  <c r="V24" i="15"/>
  <c r="U24" i="15"/>
  <c r="AB23" i="15"/>
  <c r="AC23" i="15"/>
  <c r="AA23" i="15"/>
  <c r="AC22" i="15"/>
  <c r="AB22" i="15"/>
  <c r="AA22" i="15"/>
  <c r="V22" i="15"/>
  <c r="U22" i="15"/>
  <c r="AC21" i="15"/>
  <c r="AB21" i="15"/>
  <c r="AA21" i="15"/>
  <c r="V21" i="15"/>
  <c r="AC20" i="15"/>
  <c r="AB20" i="15"/>
  <c r="AA20" i="15"/>
  <c r="V20" i="15"/>
  <c r="U20" i="15"/>
  <c r="AC19" i="15"/>
  <c r="AB19" i="15"/>
  <c r="AA19" i="15"/>
  <c r="V19" i="15"/>
  <c r="U19" i="15"/>
  <c r="AB18" i="15"/>
  <c r="AA18" i="15"/>
  <c r="AC18" i="15"/>
  <c r="V18" i="15"/>
  <c r="AC17" i="15"/>
  <c r="AB17" i="15"/>
  <c r="AA17" i="15"/>
  <c r="AB16" i="15"/>
  <c r="AA16" i="15"/>
  <c r="AC16" i="15"/>
  <c r="V16" i="15"/>
  <c r="U16" i="15"/>
  <c r="AB15" i="15"/>
  <c r="AA15" i="15"/>
  <c r="AC15" i="15"/>
  <c r="U15" i="15"/>
  <c r="V15" i="15"/>
  <c r="AB14" i="15"/>
  <c r="AA14" i="15"/>
  <c r="AC14" i="15"/>
  <c r="U14" i="15"/>
  <c r="AB13" i="15"/>
  <c r="AA13" i="15"/>
  <c r="AC13" i="15"/>
  <c r="U13" i="15"/>
  <c r="V13" i="15"/>
  <c r="AB12" i="15"/>
  <c r="AA12" i="15"/>
  <c r="AC12" i="15"/>
  <c r="V12" i="15"/>
  <c r="U12" i="15"/>
  <c r="AB110" i="16"/>
  <c r="AA110" i="16"/>
  <c r="AC110" i="16"/>
  <c r="V110" i="16"/>
  <c r="U110" i="16"/>
  <c r="W110" i="16"/>
  <c r="AB109" i="16"/>
  <c r="AA109" i="16"/>
  <c r="AC109" i="16"/>
  <c r="V109" i="16"/>
  <c r="U109" i="16"/>
  <c r="AB108" i="16"/>
  <c r="AA108" i="16"/>
  <c r="AC108" i="16"/>
  <c r="V108" i="16"/>
  <c r="U108" i="16"/>
  <c r="AC107" i="16"/>
  <c r="AB107" i="16"/>
  <c r="AA107" i="16"/>
  <c r="V107" i="16"/>
  <c r="U107" i="16"/>
  <c r="AC106" i="16"/>
  <c r="AB106" i="16"/>
  <c r="AA106" i="16"/>
  <c r="V106" i="16"/>
  <c r="U106" i="16"/>
  <c r="AC105" i="16"/>
  <c r="AB105" i="16"/>
  <c r="AA105" i="16"/>
  <c r="V105" i="16"/>
  <c r="U105" i="16"/>
  <c r="AB104" i="16"/>
  <c r="AA104" i="16"/>
  <c r="AC104" i="16"/>
  <c r="V104" i="16"/>
  <c r="U104" i="16"/>
  <c r="AB103" i="16"/>
  <c r="AA103" i="16"/>
  <c r="AC103" i="16"/>
  <c r="V103" i="16"/>
  <c r="U103" i="16"/>
  <c r="AA102" i="16"/>
  <c r="AC101" i="16"/>
  <c r="AB101" i="16"/>
  <c r="AA101" i="16"/>
  <c r="V101" i="16"/>
  <c r="AB100" i="16"/>
  <c r="AA100" i="16"/>
  <c r="AC100" i="16"/>
  <c r="V100" i="16"/>
  <c r="AC99" i="16"/>
  <c r="AB99" i="16"/>
  <c r="AA99" i="16"/>
  <c r="V99" i="16"/>
  <c r="AB98" i="16"/>
  <c r="AA98" i="16"/>
  <c r="AC98" i="16"/>
  <c r="V98" i="16"/>
  <c r="AB97" i="16"/>
  <c r="AA97" i="16"/>
  <c r="AB96" i="16"/>
  <c r="AA96" i="16"/>
  <c r="AC96" i="16"/>
  <c r="V96" i="16"/>
  <c r="U96" i="16"/>
  <c r="AB95" i="16"/>
  <c r="AA95" i="16"/>
  <c r="AC95" i="16"/>
  <c r="V95" i="16"/>
  <c r="U95" i="16"/>
  <c r="W95" i="16"/>
  <c r="AB94" i="16"/>
  <c r="AA94" i="16"/>
  <c r="AC94" i="16"/>
  <c r="V94" i="16"/>
  <c r="U94" i="16"/>
  <c r="AB93" i="16"/>
  <c r="AA93" i="16"/>
  <c r="AC93" i="16"/>
  <c r="V93" i="16"/>
  <c r="U93" i="16"/>
  <c r="W93" i="16"/>
  <c r="AB92" i="16"/>
  <c r="AA92" i="16"/>
  <c r="AC92" i="16"/>
  <c r="V92" i="16"/>
  <c r="U92" i="16"/>
  <c r="AB91" i="16"/>
  <c r="AA91" i="16"/>
  <c r="AB90" i="16"/>
  <c r="AA90" i="16"/>
  <c r="AC90" i="16"/>
  <c r="V90" i="16"/>
  <c r="U90" i="16"/>
  <c r="AB89" i="16"/>
  <c r="AA89" i="16"/>
  <c r="AC89" i="16"/>
  <c r="V89" i="16"/>
  <c r="U89" i="16"/>
  <c r="W89" i="16"/>
  <c r="AB88" i="16"/>
  <c r="AA88" i="16"/>
  <c r="AC88" i="16"/>
  <c r="V88" i="16"/>
  <c r="U88" i="16"/>
  <c r="AB87" i="16"/>
  <c r="AA87" i="16"/>
  <c r="AC87" i="16"/>
  <c r="V87" i="16"/>
  <c r="U87" i="16"/>
  <c r="W87" i="16"/>
  <c r="AB86" i="16"/>
  <c r="AA86" i="16"/>
  <c r="AC86" i="16"/>
  <c r="V86" i="16"/>
  <c r="U86" i="16"/>
  <c r="AC85" i="16"/>
  <c r="AB85" i="16"/>
  <c r="AA85" i="16"/>
  <c r="V85" i="16"/>
  <c r="U85" i="16"/>
  <c r="AB84" i="16"/>
  <c r="AA84" i="16"/>
  <c r="AC84" i="16"/>
  <c r="AB83" i="16"/>
  <c r="AA83" i="16"/>
  <c r="AC83" i="16"/>
  <c r="V83" i="16"/>
  <c r="U83" i="16"/>
  <c r="AB82" i="16"/>
  <c r="AA82" i="16"/>
  <c r="AB80" i="16"/>
  <c r="AA80" i="16"/>
  <c r="AC80" i="16"/>
  <c r="V80" i="16"/>
  <c r="U80" i="16"/>
  <c r="W80" i="16"/>
  <c r="AB79" i="16"/>
  <c r="AA79" i="16"/>
  <c r="AC79" i="16"/>
  <c r="V79" i="16"/>
  <c r="U79" i="16"/>
  <c r="AA78" i="16"/>
  <c r="AB77" i="16"/>
  <c r="AA77" i="16"/>
  <c r="AC77" i="16"/>
  <c r="V77" i="16"/>
  <c r="U77" i="16"/>
  <c r="AB76" i="16"/>
  <c r="AA76" i="16"/>
  <c r="AC76" i="16"/>
  <c r="V76" i="16"/>
  <c r="U76" i="16"/>
  <c r="W76" i="16"/>
  <c r="AB75" i="16"/>
  <c r="AA75" i="16"/>
  <c r="AC75" i="16"/>
  <c r="V75" i="16"/>
  <c r="U75" i="16"/>
  <c r="AC74" i="16"/>
  <c r="AB74" i="16"/>
  <c r="AA74" i="16"/>
  <c r="V74" i="16"/>
  <c r="U74" i="16"/>
  <c r="AB71" i="16"/>
  <c r="AA71" i="16"/>
  <c r="AC71" i="16"/>
  <c r="V71" i="16"/>
  <c r="U71" i="16"/>
  <c r="AB70" i="16"/>
  <c r="AA70" i="16"/>
  <c r="AC70" i="16"/>
  <c r="V70" i="16"/>
  <c r="U70" i="16"/>
  <c r="W70" i="16"/>
  <c r="AA69" i="16"/>
  <c r="AB69" i="16"/>
  <c r="U69" i="16"/>
  <c r="AB68" i="16"/>
  <c r="AA68" i="16"/>
  <c r="AC68" i="16"/>
  <c r="V68" i="16"/>
  <c r="U68" i="16"/>
  <c r="AB67" i="16"/>
  <c r="AA67" i="16"/>
  <c r="AC67" i="16"/>
  <c r="V67" i="16"/>
  <c r="U67" i="16"/>
  <c r="W67" i="16"/>
  <c r="AB66" i="16"/>
  <c r="AA66" i="16"/>
  <c r="AB62" i="16"/>
  <c r="AA62" i="16"/>
  <c r="AC62" i="16"/>
  <c r="V62" i="16"/>
  <c r="U62" i="16"/>
  <c r="W62" i="16"/>
  <c r="AB61" i="16"/>
  <c r="AA61" i="16"/>
  <c r="AC61" i="16"/>
  <c r="V61" i="16"/>
  <c r="U61" i="16"/>
  <c r="AA60" i="16"/>
  <c r="AB57" i="16"/>
  <c r="AA57" i="16"/>
  <c r="AC57" i="16"/>
  <c r="V57" i="16"/>
  <c r="U57" i="16"/>
  <c r="W57" i="16"/>
  <c r="AB56" i="16"/>
  <c r="AA56" i="16"/>
  <c r="AC56" i="16"/>
  <c r="V56" i="16"/>
  <c r="U56" i="16"/>
  <c r="AC55" i="16"/>
  <c r="AB55" i="16"/>
  <c r="AA55" i="16"/>
  <c r="V55" i="16"/>
  <c r="U55" i="16"/>
  <c r="AC54" i="16"/>
  <c r="AB54" i="16"/>
  <c r="AA54" i="16"/>
  <c r="V54" i="16"/>
  <c r="U54" i="16"/>
  <c r="AB53" i="16"/>
  <c r="AA53" i="16"/>
  <c r="AC53" i="16"/>
  <c r="V53" i="16"/>
  <c r="U53" i="16"/>
  <c r="AB52" i="16"/>
  <c r="AA52" i="16"/>
  <c r="AC52" i="16"/>
  <c r="V52" i="16"/>
  <c r="U52" i="16"/>
  <c r="W52" i="16"/>
  <c r="AB51" i="16"/>
  <c r="AA51" i="16"/>
  <c r="AC51" i="16"/>
  <c r="V51" i="16"/>
  <c r="U51" i="16"/>
  <c r="AB50" i="16"/>
  <c r="AA50" i="16"/>
  <c r="AC50" i="16"/>
  <c r="V50" i="16"/>
  <c r="U50" i="16"/>
  <c r="W50" i="16"/>
  <c r="AB49" i="16"/>
  <c r="AA49" i="16"/>
  <c r="AC49" i="16"/>
  <c r="V49" i="16"/>
  <c r="U49" i="16"/>
  <c r="AB48" i="16"/>
  <c r="AA48" i="16"/>
  <c r="AB47" i="16"/>
  <c r="AA47" i="16"/>
  <c r="AC47" i="16"/>
  <c r="V47" i="16"/>
  <c r="U47" i="16"/>
  <c r="AB46" i="16"/>
  <c r="AA46" i="16"/>
  <c r="AC46" i="16"/>
  <c r="V46" i="16"/>
  <c r="U46" i="16"/>
  <c r="W46" i="16"/>
  <c r="AB45" i="16"/>
  <c r="AA45" i="16"/>
  <c r="AC45" i="16"/>
  <c r="V45" i="16"/>
  <c r="U45" i="16"/>
  <c r="AA44" i="16"/>
  <c r="U44" i="16"/>
  <c r="AB43" i="16"/>
  <c r="AA43" i="16"/>
  <c r="AC43" i="16"/>
  <c r="V43" i="16"/>
  <c r="U43" i="16"/>
  <c r="AB42" i="16"/>
  <c r="AA42" i="16"/>
  <c r="AC42" i="16"/>
  <c r="V42" i="16"/>
  <c r="U42" i="16"/>
  <c r="W42" i="16"/>
  <c r="AB41" i="16"/>
  <c r="AA41" i="16"/>
  <c r="AC41" i="16"/>
  <c r="V41" i="16"/>
  <c r="U41" i="16"/>
  <c r="AC40" i="16"/>
  <c r="AB40" i="16"/>
  <c r="AA40" i="16"/>
  <c r="V40" i="16"/>
  <c r="U40" i="16"/>
  <c r="AB39" i="16"/>
  <c r="AA39" i="16"/>
  <c r="AB38" i="16"/>
  <c r="AA38" i="16"/>
  <c r="AC38" i="16"/>
  <c r="V38" i="16"/>
  <c r="U38" i="16"/>
  <c r="W38" i="16"/>
  <c r="AB37" i="16"/>
  <c r="AA37" i="16"/>
  <c r="AC37" i="16"/>
  <c r="V37" i="16"/>
  <c r="U37" i="16"/>
  <c r="AC36" i="16"/>
  <c r="AB36" i="16"/>
  <c r="AA36" i="16"/>
  <c r="V36" i="16"/>
  <c r="U36" i="16"/>
  <c r="AB35" i="16"/>
  <c r="AC34" i="16"/>
  <c r="AB34" i="16"/>
  <c r="AA34" i="16"/>
  <c r="V34" i="16"/>
  <c r="U34" i="16"/>
  <c r="AB33" i="16"/>
  <c r="AA33" i="16"/>
  <c r="AC33" i="16"/>
  <c r="V33" i="16"/>
  <c r="U33" i="16"/>
  <c r="AB32" i="16"/>
  <c r="AA32" i="16"/>
  <c r="AC32" i="16"/>
  <c r="V32" i="16"/>
  <c r="U32" i="16"/>
  <c r="AB31" i="16"/>
  <c r="AA31" i="16"/>
  <c r="AC31" i="16"/>
  <c r="V31" i="16"/>
  <c r="U31" i="16"/>
  <c r="W31" i="16"/>
  <c r="AB30" i="16"/>
  <c r="AA30" i="16"/>
  <c r="AC30" i="16"/>
  <c r="V30" i="16"/>
  <c r="U30" i="16"/>
  <c r="AB29" i="16"/>
  <c r="AA29" i="16"/>
  <c r="AC29" i="16"/>
  <c r="V29" i="16"/>
  <c r="U29" i="16"/>
  <c r="AB28" i="16"/>
  <c r="AA28" i="16"/>
  <c r="AB27" i="16"/>
  <c r="AA27" i="16"/>
  <c r="AC27" i="16"/>
  <c r="V27" i="16"/>
  <c r="U27" i="16"/>
  <c r="AB26" i="16"/>
  <c r="AA26" i="16"/>
  <c r="AC26" i="16"/>
  <c r="V26" i="16"/>
  <c r="U26" i="16"/>
  <c r="AC25" i="16"/>
  <c r="AB25" i="16"/>
  <c r="AA25" i="16"/>
  <c r="V25" i="16"/>
  <c r="U25" i="16"/>
  <c r="AC24" i="16"/>
  <c r="AB24" i="16"/>
  <c r="AA24" i="16"/>
  <c r="V24" i="16"/>
  <c r="U24" i="16"/>
  <c r="AB23" i="16"/>
  <c r="AA23" i="16"/>
  <c r="AB22" i="16"/>
  <c r="AA22" i="16"/>
  <c r="AC22" i="16"/>
  <c r="V22" i="16"/>
  <c r="U22" i="16"/>
  <c r="W22" i="16"/>
  <c r="AB21" i="16"/>
  <c r="AA21" i="16"/>
  <c r="AC21" i="16"/>
  <c r="V21" i="16"/>
  <c r="U21" i="16"/>
  <c r="AB20" i="16"/>
  <c r="AA20" i="16"/>
  <c r="AC20" i="16"/>
  <c r="V20" i="16"/>
  <c r="U20" i="16"/>
  <c r="AC19" i="16"/>
  <c r="AB19" i="16"/>
  <c r="AA19" i="16"/>
  <c r="V19" i="16"/>
  <c r="U19" i="16"/>
  <c r="AC18" i="16"/>
  <c r="AB18" i="16"/>
  <c r="AA18" i="16"/>
  <c r="V18" i="16"/>
  <c r="U18" i="16"/>
  <c r="AC17" i="16"/>
  <c r="AA17" i="16"/>
  <c r="AC16" i="16"/>
  <c r="AB16" i="16"/>
  <c r="AA16" i="16"/>
  <c r="V16" i="16"/>
  <c r="U16" i="16"/>
  <c r="AC15" i="16"/>
  <c r="AB15" i="16"/>
  <c r="AA15" i="16"/>
  <c r="V15" i="16"/>
  <c r="U15" i="16"/>
  <c r="AB14" i="16"/>
  <c r="AA14" i="16"/>
  <c r="AC14" i="16"/>
  <c r="V14" i="16"/>
  <c r="U14" i="16"/>
  <c r="AB13" i="16"/>
  <c r="AA13" i="16"/>
  <c r="AC13" i="16"/>
  <c r="V13" i="16"/>
  <c r="U13" i="16"/>
  <c r="W13" i="16"/>
  <c r="AB12" i="16"/>
  <c r="AA12" i="16"/>
  <c r="AC12" i="16"/>
  <c r="V12" i="16"/>
  <c r="U12" i="16"/>
  <c r="AC110" i="2"/>
  <c r="AB110" i="2"/>
  <c r="AA110" i="2"/>
  <c r="V110" i="2"/>
  <c r="U110" i="2"/>
  <c r="AB109" i="2"/>
  <c r="AA109" i="2"/>
  <c r="AC109" i="2"/>
  <c r="V109" i="2"/>
  <c r="U109" i="2"/>
  <c r="W109" i="2"/>
  <c r="AB108" i="2"/>
  <c r="AA108" i="2"/>
  <c r="AC108" i="2"/>
  <c r="V108" i="2"/>
  <c r="U108" i="2"/>
  <c r="AC107" i="2"/>
  <c r="AB107" i="2"/>
  <c r="AA107" i="2"/>
  <c r="V107" i="2"/>
  <c r="U107" i="2"/>
  <c r="AC106" i="2"/>
  <c r="AB106" i="2"/>
  <c r="AA106" i="2"/>
  <c r="V106" i="2"/>
  <c r="U106" i="2"/>
  <c r="AB105" i="2"/>
  <c r="AA105" i="2"/>
  <c r="AC105" i="2"/>
  <c r="V105" i="2"/>
  <c r="U105" i="2"/>
  <c r="AB104" i="2"/>
  <c r="AA104" i="2"/>
  <c r="AC104" i="2"/>
  <c r="V104" i="2"/>
  <c r="U104" i="2"/>
  <c r="W104" i="2"/>
  <c r="AB103" i="2"/>
  <c r="AA103" i="2"/>
  <c r="AC103" i="2"/>
  <c r="V103" i="2"/>
  <c r="U103" i="2"/>
  <c r="W103" i="2"/>
  <c r="AB102" i="2"/>
  <c r="AB101" i="2"/>
  <c r="AA101" i="2"/>
  <c r="AC101" i="2"/>
  <c r="V101" i="2"/>
  <c r="U101" i="2"/>
  <c r="AB100" i="2"/>
  <c r="AA100" i="2"/>
  <c r="AC100" i="2"/>
  <c r="V100" i="2"/>
  <c r="U100" i="2"/>
  <c r="AB99" i="2"/>
  <c r="AA99" i="2"/>
  <c r="AC99" i="2"/>
  <c r="V99" i="2"/>
  <c r="U99" i="2"/>
  <c r="AB98" i="2"/>
  <c r="AA98" i="2"/>
  <c r="AC98" i="2"/>
  <c r="V98" i="2"/>
  <c r="U98" i="2"/>
  <c r="U97" i="2"/>
  <c r="AB96" i="2"/>
  <c r="AA96" i="2"/>
  <c r="AC96" i="2"/>
  <c r="V96" i="2"/>
  <c r="U96" i="2"/>
  <c r="AB95" i="2"/>
  <c r="AA95" i="2"/>
  <c r="AC95" i="2"/>
  <c r="V95" i="2"/>
  <c r="U95" i="2"/>
  <c r="AB94" i="2"/>
  <c r="AA94" i="2"/>
  <c r="AC94" i="2"/>
  <c r="V94" i="2"/>
  <c r="U94" i="2"/>
  <c r="AB93" i="2"/>
  <c r="AA93" i="2"/>
  <c r="AC93" i="2"/>
  <c r="V93" i="2"/>
  <c r="U93" i="2"/>
  <c r="AB92" i="2"/>
  <c r="AA92" i="2"/>
  <c r="AC92" i="2"/>
  <c r="V92" i="2"/>
  <c r="U92" i="2"/>
  <c r="W92" i="2"/>
  <c r="AB91" i="2"/>
  <c r="AA91" i="2"/>
  <c r="AC90" i="2"/>
  <c r="AB90" i="2"/>
  <c r="AA90" i="2"/>
  <c r="V90" i="2"/>
  <c r="U90" i="2"/>
  <c r="AC89" i="2"/>
  <c r="AB89" i="2"/>
  <c r="AA89" i="2"/>
  <c r="AC88" i="2"/>
  <c r="AB88" i="2"/>
  <c r="AA88" i="2"/>
  <c r="AB87" i="2"/>
  <c r="AA87" i="2"/>
  <c r="AC87" i="2"/>
  <c r="AB86" i="2"/>
  <c r="AA86" i="2"/>
  <c r="AC86" i="2"/>
  <c r="AB85" i="2"/>
  <c r="AA85" i="2"/>
  <c r="AC85" i="2"/>
  <c r="AB84" i="2"/>
  <c r="AA84" i="2"/>
  <c r="AC84" i="2"/>
  <c r="AB83" i="2"/>
  <c r="AA83" i="2"/>
  <c r="AC83" i="2"/>
  <c r="U83" i="2"/>
  <c r="AB82" i="2"/>
  <c r="AA82" i="2"/>
  <c r="AB80" i="2"/>
  <c r="AA80" i="2"/>
  <c r="AC80" i="2"/>
  <c r="AB79" i="2"/>
  <c r="AA79" i="2"/>
  <c r="AC79" i="2"/>
  <c r="U79" i="2"/>
  <c r="AA78" i="2"/>
  <c r="AB77" i="2"/>
  <c r="AA77" i="2"/>
  <c r="AC77" i="2"/>
  <c r="AC76" i="2"/>
  <c r="AB76" i="2"/>
  <c r="AA76" i="2"/>
  <c r="AC75" i="2"/>
  <c r="AB75" i="2"/>
  <c r="AA75" i="2"/>
  <c r="AB74" i="2"/>
  <c r="AA74" i="2"/>
  <c r="AC74" i="2"/>
  <c r="AB73" i="2"/>
  <c r="AA73" i="2"/>
  <c r="AC73" i="2"/>
  <c r="AC71" i="2"/>
  <c r="AB71" i="2"/>
  <c r="AA71" i="2"/>
  <c r="AC70" i="2"/>
  <c r="AB70" i="2"/>
  <c r="AA70" i="2"/>
  <c r="U70" i="2"/>
  <c r="AA69" i="2"/>
  <c r="AB68" i="2"/>
  <c r="AA68" i="2"/>
  <c r="AC68" i="2"/>
  <c r="AB67" i="2"/>
  <c r="AA67" i="2"/>
  <c r="AC67" i="2"/>
  <c r="U67" i="2"/>
  <c r="AA66" i="2"/>
  <c r="AB62" i="2"/>
  <c r="AA62" i="2"/>
  <c r="AC62" i="2"/>
  <c r="AB61" i="2"/>
  <c r="AA61" i="2"/>
  <c r="AC61" i="2"/>
  <c r="U61" i="2"/>
  <c r="AB60" i="2"/>
  <c r="AA60" i="2"/>
  <c r="AB57" i="2"/>
  <c r="AA57" i="2"/>
  <c r="AC57" i="2"/>
  <c r="AB56" i="2"/>
  <c r="AA56" i="2"/>
  <c r="AC56" i="2"/>
  <c r="AB55" i="2"/>
  <c r="AA55" i="2"/>
  <c r="AC55" i="2"/>
  <c r="AB54" i="2"/>
  <c r="AA54" i="2"/>
  <c r="AC54" i="2"/>
  <c r="AC53" i="2"/>
  <c r="AB53" i="2"/>
  <c r="AA53" i="2"/>
  <c r="AC52" i="2"/>
  <c r="AB52" i="2"/>
  <c r="AA52" i="2"/>
  <c r="AC51" i="2"/>
  <c r="AB51" i="2"/>
  <c r="AA51" i="2"/>
  <c r="AB50" i="2"/>
  <c r="AA50" i="2"/>
  <c r="AC50" i="2"/>
  <c r="AB49" i="2"/>
  <c r="AA49" i="2"/>
  <c r="AC49" i="2"/>
  <c r="U49" i="2"/>
  <c r="AB48" i="2"/>
  <c r="AA48" i="2"/>
  <c r="AB47" i="2"/>
  <c r="AA47" i="2"/>
  <c r="AC47" i="2"/>
  <c r="AB46" i="2"/>
  <c r="AA46" i="2"/>
  <c r="AC46" i="2"/>
  <c r="AB45" i="2"/>
  <c r="AA45" i="2"/>
  <c r="AC45" i="2"/>
  <c r="U45" i="2"/>
  <c r="AB44" i="2"/>
  <c r="AA44" i="2"/>
  <c r="AC43" i="2"/>
  <c r="AB43" i="2"/>
  <c r="AA43" i="2"/>
  <c r="AB42" i="2"/>
  <c r="AA42" i="2"/>
  <c r="AC42" i="2"/>
  <c r="AB41" i="2"/>
  <c r="AA41" i="2"/>
  <c r="AC41" i="2"/>
  <c r="AB40" i="2"/>
  <c r="AA40" i="2"/>
  <c r="AC40" i="2"/>
  <c r="AB39" i="2"/>
  <c r="AA39" i="2"/>
  <c r="U39" i="2"/>
  <c r="AB38" i="2"/>
  <c r="AA38" i="2"/>
  <c r="AC38" i="2"/>
  <c r="AB37" i="2"/>
  <c r="AA37" i="2"/>
  <c r="AC37" i="2"/>
  <c r="AB36" i="2"/>
  <c r="AA36" i="2"/>
  <c r="AC36" i="2"/>
  <c r="AA35" i="2"/>
  <c r="AB35" i="2"/>
  <c r="AB34" i="2"/>
  <c r="AA34" i="2"/>
  <c r="AC34" i="2"/>
  <c r="AC33" i="2"/>
  <c r="AB33" i="2"/>
  <c r="AA33" i="2"/>
  <c r="AC32" i="2"/>
  <c r="AB32" i="2"/>
  <c r="AA32" i="2"/>
  <c r="AC31" i="2"/>
  <c r="AB31" i="2"/>
  <c r="AA31" i="2"/>
  <c r="AB30" i="2"/>
  <c r="AA30" i="2"/>
  <c r="AC30" i="2"/>
  <c r="AB29" i="2"/>
  <c r="AA29" i="2"/>
  <c r="AC29" i="2"/>
  <c r="AB28" i="2"/>
  <c r="AA28" i="2"/>
  <c r="AC27" i="2"/>
  <c r="AB27" i="2"/>
  <c r="AA27" i="2"/>
  <c r="AC26" i="2"/>
  <c r="AB26" i="2"/>
  <c r="AA26" i="2"/>
  <c r="AC25" i="2"/>
  <c r="AB25" i="2"/>
  <c r="AA25" i="2"/>
  <c r="AB24" i="2"/>
  <c r="AA24" i="2"/>
  <c r="AC24" i="2"/>
  <c r="U24" i="2"/>
  <c r="AA23" i="2"/>
  <c r="AB22" i="2"/>
  <c r="AA22" i="2"/>
  <c r="AC22" i="2"/>
  <c r="AC21" i="2"/>
  <c r="AB21" i="2"/>
  <c r="AA21" i="2"/>
  <c r="AC20" i="2"/>
  <c r="AB20" i="2"/>
  <c r="AA20" i="2"/>
  <c r="AC19" i="2"/>
  <c r="AB19" i="2"/>
  <c r="AA19" i="2"/>
  <c r="AB18" i="2"/>
  <c r="AA18" i="2"/>
  <c r="AC18" i="2"/>
  <c r="U18" i="2"/>
  <c r="AA17" i="2"/>
  <c r="AB16" i="2"/>
  <c r="AA16" i="2"/>
  <c r="AC16" i="2"/>
  <c r="AB15" i="2"/>
  <c r="AA15" i="2"/>
  <c r="AC15" i="2"/>
  <c r="AB14" i="2"/>
  <c r="AA14" i="2"/>
  <c r="AC14" i="2"/>
  <c r="AB13" i="2"/>
  <c r="AA13" i="2"/>
  <c r="AC13" i="2"/>
  <c r="AB12" i="2"/>
  <c r="AA12" i="2"/>
  <c r="AC12" i="2"/>
  <c r="AB110" i="1"/>
  <c r="AA110" i="1"/>
  <c r="V110" i="1"/>
  <c r="U110" i="1"/>
  <c r="W110" i="1"/>
  <c r="AB109" i="1"/>
  <c r="AA109" i="1"/>
  <c r="V109" i="1"/>
  <c r="U109" i="1"/>
  <c r="AB108" i="1"/>
  <c r="AA108" i="1"/>
  <c r="V108" i="1"/>
  <c r="U108" i="1"/>
  <c r="AB107" i="1"/>
  <c r="AA107" i="1"/>
  <c r="V107" i="1"/>
  <c r="U107" i="1"/>
  <c r="AB106" i="1"/>
  <c r="AA106" i="1"/>
  <c r="V106" i="1"/>
  <c r="U106" i="1"/>
  <c r="AB105" i="1"/>
  <c r="AA105" i="1"/>
  <c r="V105" i="1"/>
  <c r="U105" i="1"/>
  <c r="W105" i="1"/>
  <c r="AB104" i="1"/>
  <c r="AA104" i="1"/>
  <c r="V104" i="1"/>
  <c r="U104" i="1"/>
  <c r="AB103" i="1"/>
  <c r="AA103" i="1"/>
  <c r="V103" i="1"/>
  <c r="U103" i="1"/>
  <c r="U102" i="1"/>
  <c r="AB101" i="1"/>
  <c r="AA101" i="1"/>
  <c r="V101" i="1"/>
  <c r="U101" i="1"/>
  <c r="AB100" i="1"/>
  <c r="AA100" i="1"/>
  <c r="V100" i="1"/>
  <c r="U100" i="1"/>
  <c r="AB99" i="1"/>
  <c r="AA99" i="1"/>
  <c r="V99" i="1"/>
  <c r="U99" i="1"/>
  <c r="W99" i="1"/>
  <c r="AB98" i="1"/>
  <c r="AA98" i="1"/>
  <c r="V98" i="1"/>
  <c r="U98" i="1"/>
  <c r="V97" i="1"/>
  <c r="U97" i="1"/>
  <c r="AB96" i="1"/>
  <c r="AA96" i="1"/>
  <c r="V96" i="1"/>
  <c r="U96" i="1"/>
  <c r="AB95" i="1"/>
  <c r="AA95" i="1"/>
  <c r="V95" i="1"/>
  <c r="U95" i="1"/>
  <c r="AB94" i="1"/>
  <c r="AA94" i="1"/>
  <c r="V94" i="1"/>
  <c r="U94" i="1"/>
  <c r="AB93" i="1"/>
  <c r="AA93" i="1"/>
  <c r="AB92" i="1"/>
  <c r="AA92" i="1"/>
  <c r="AB91" i="1"/>
  <c r="AA91" i="1"/>
  <c r="AB90" i="1"/>
  <c r="AA90" i="1"/>
  <c r="AB89" i="1"/>
  <c r="AA89" i="1"/>
  <c r="AB88" i="1"/>
  <c r="AA88" i="1"/>
  <c r="AB87" i="1"/>
  <c r="AA87" i="1"/>
  <c r="AB86" i="1"/>
  <c r="AA86" i="1"/>
  <c r="AB85" i="1"/>
  <c r="AA85" i="1"/>
  <c r="AB84" i="1"/>
  <c r="AA84" i="1"/>
  <c r="C45" i="145"/>
  <c r="AB83" i="1"/>
  <c r="AA83" i="1"/>
  <c r="AA82" i="1"/>
  <c r="AB82" i="1"/>
  <c r="AB80" i="1"/>
  <c r="AA80" i="1"/>
  <c r="AB79" i="1"/>
  <c r="AA79" i="1"/>
  <c r="AB77" i="1"/>
  <c r="AA77" i="1"/>
  <c r="AB76" i="1"/>
  <c r="AA76" i="1"/>
  <c r="AB75" i="1"/>
  <c r="AA75" i="1"/>
  <c r="AB74" i="1"/>
  <c r="AA74" i="1"/>
  <c r="AB73" i="1"/>
  <c r="AA73" i="1"/>
  <c r="AB71" i="1"/>
  <c r="AA71" i="1"/>
  <c r="AB70" i="1"/>
  <c r="AA70" i="1"/>
  <c r="AA69" i="1"/>
  <c r="AB68" i="1"/>
  <c r="AA68" i="1"/>
  <c r="AB67" i="1"/>
  <c r="AA67" i="1"/>
  <c r="AA66" i="1"/>
  <c r="AB66" i="1"/>
  <c r="AB64" i="1"/>
  <c r="AA64" i="1"/>
  <c r="AB62" i="1"/>
  <c r="AA62" i="1"/>
  <c r="AB61" i="1"/>
  <c r="AA61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7" i="1"/>
  <c r="AA47" i="1"/>
  <c r="AB46" i="1"/>
  <c r="AA46" i="1"/>
  <c r="AB45" i="1"/>
  <c r="AA45" i="1"/>
  <c r="AB44" i="1"/>
  <c r="AA44" i="1"/>
  <c r="AB43" i="1"/>
  <c r="AA43" i="1"/>
  <c r="AB42" i="1"/>
  <c r="AA42" i="1"/>
  <c r="AB41" i="1"/>
  <c r="AA41" i="1"/>
  <c r="AB40" i="1"/>
  <c r="AA40" i="1"/>
  <c r="AA39" i="1"/>
  <c r="AB38" i="1"/>
  <c r="AA38" i="1"/>
  <c r="AB37" i="1"/>
  <c r="AA37" i="1"/>
  <c r="AB36" i="1"/>
  <c r="AA36" i="1"/>
  <c r="AB35" i="1"/>
  <c r="AA35" i="1"/>
  <c r="AB34" i="1"/>
  <c r="AA34" i="1"/>
  <c r="AB33" i="1"/>
  <c r="AA33" i="1"/>
  <c r="AB32" i="1"/>
  <c r="AA32" i="1"/>
  <c r="AB31" i="1"/>
  <c r="AA31" i="1"/>
  <c r="AB30" i="1"/>
  <c r="AA30" i="1"/>
  <c r="AB29" i="1"/>
  <c r="AA29" i="1"/>
  <c r="AB28" i="1"/>
  <c r="AA28" i="1"/>
  <c r="AB27" i="1"/>
  <c r="AA27" i="1"/>
  <c r="AB26" i="1"/>
  <c r="AA26" i="1"/>
  <c r="AB25" i="1"/>
  <c r="AA25" i="1"/>
  <c r="AB24" i="1"/>
  <c r="AA24" i="1"/>
  <c r="AC23" i="1"/>
  <c r="AA23" i="1"/>
  <c r="AB22" i="1"/>
  <c r="AA22" i="1"/>
  <c r="AB21" i="1"/>
  <c r="AA21" i="1"/>
  <c r="AB20" i="1"/>
  <c r="AA20" i="1"/>
  <c r="AB19" i="1"/>
  <c r="AA19" i="1"/>
  <c r="AB18" i="1"/>
  <c r="AA18" i="1"/>
  <c r="V18" i="1"/>
  <c r="W18" i="1"/>
  <c r="AC17" i="1"/>
  <c r="AA17" i="1"/>
  <c r="AB16" i="1"/>
  <c r="AA16" i="1"/>
  <c r="V16" i="1"/>
  <c r="U16" i="1"/>
  <c r="W16" i="1"/>
  <c r="AB15" i="1"/>
  <c r="AA15" i="1"/>
  <c r="V15" i="1"/>
  <c r="U15" i="1"/>
  <c r="AB14" i="1"/>
  <c r="AA14" i="1"/>
  <c r="V14" i="1"/>
  <c r="U14" i="1"/>
  <c r="AB13" i="1"/>
  <c r="AA13" i="1"/>
  <c r="V13" i="1"/>
  <c r="U13" i="1"/>
  <c r="AB12" i="1"/>
  <c r="AA12" i="1"/>
  <c r="V12" i="1"/>
  <c r="U12" i="1"/>
  <c r="AB78" i="1" l="1"/>
  <c r="AM68" i="16"/>
  <c r="AA78" i="1"/>
  <c r="AC45" i="145"/>
  <c r="AC40" i="145" s="1"/>
  <c r="V40" i="145"/>
  <c r="S40" i="145"/>
  <c r="P40" i="145"/>
  <c r="Y40" i="145"/>
  <c r="Z45" i="145"/>
  <c r="Z40" i="145" s="1"/>
  <c r="E45" i="145"/>
  <c r="E40" i="145" s="1"/>
  <c r="E10" i="145" s="1"/>
  <c r="E9" i="145" s="1"/>
  <c r="K45" i="145"/>
  <c r="K40" i="145" s="1"/>
  <c r="P45" i="145"/>
  <c r="L40" i="145"/>
  <c r="I40" i="145"/>
  <c r="J40" i="145" s="1"/>
  <c r="J45" i="145"/>
  <c r="F40" i="145"/>
  <c r="C40" i="145"/>
  <c r="AJ40" i="145"/>
  <c r="AK40" i="145" s="1"/>
  <c r="AK45" i="145"/>
  <c r="AD40" i="145"/>
  <c r="AA40" i="145"/>
  <c r="Y45" i="145"/>
  <c r="V45" i="145"/>
  <c r="S45" i="145"/>
  <c r="W100" i="13"/>
  <c r="W14" i="1"/>
  <c r="U82" i="2"/>
  <c r="U101" i="16"/>
  <c r="V14" i="15"/>
  <c r="V49" i="15"/>
  <c r="AC66" i="15"/>
  <c r="AB66" i="15"/>
  <c r="U89" i="15"/>
  <c r="V69" i="13"/>
  <c r="AB69" i="2"/>
  <c r="AC69" i="2"/>
  <c r="AC102" i="15"/>
  <c r="AB102" i="15"/>
  <c r="AB97" i="15"/>
  <c r="AC44" i="14"/>
  <c r="AB44" i="14"/>
  <c r="AB17" i="1"/>
  <c r="AB17" i="2"/>
  <c r="AC17" i="2"/>
  <c r="U66" i="2"/>
  <c r="U91" i="2"/>
  <c r="W15" i="1"/>
  <c r="W94" i="1"/>
  <c r="W103" i="1"/>
  <c r="W108" i="1"/>
  <c r="AC44" i="2"/>
  <c r="AC82" i="2"/>
  <c r="W95" i="2"/>
  <c r="AB60" i="16"/>
  <c r="AC60" i="16"/>
  <c r="V31" i="15"/>
  <c r="V82" i="2"/>
  <c r="V91" i="2"/>
  <c r="U102" i="2"/>
  <c r="AC35" i="16"/>
  <c r="AA35" i="16"/>
  <c r="U60" i="15"/>
  <c r="U61" i="15"/>
  <c r="U78" i="15"/>
  <c r="W21" i="16"/>
  <c r="W27" i="16"/>
  <c r="W30" i="16"/>
  <c r="W32" i="16"/>
  <c r="W43" i="16"/>
  <c r="W45" i="16"/>
  <c r="W47" i="16"/>
  <c r="W51" i="16"/>
  <c r="W53" i="16"/>
  <c r="U66" i="16"/>
  <c r="W68" i="16"/>
  <c r="W71" i="16"/>
  <c r="W83" i="16"/>
  <c r="W88" i="16"/>
  <c r="V91" i="16"/>
  <c r="W94" i="16"/>
  <c r="V97" i="16"/>
  <c r="V102" i="16"/>
  <c r="W104" i="16"/>
  <c r="W109" i="16"/>
  <c r="U18" i="15"/>
  <c r="V23" i="15"/>
  <c r="W45" i="15"/>
  <c r="W52" i="15"/>
  <c r="W54" i="15"/>
  <c r="U66" i="15"/>
  <c r="W74" i="15"/>
  <c r="U91" i="15"/>
  <c r="W103" i="15"/>
  <c r="W19" i="14"/>
  <c r="W26" i="14"/>
  <c r="W29" i="14"/>
  <c r="W45" i="14"/>
  <c r="V91" i="10"/>
  <c r="W105" i="2"/>
  <c r="W13" i="1"/>
  <c r="W96" i="1"/>
  <c r="W104" i="1"/>
  <c r="W106" i="1"/>
  <c r="U17" i="2"/>
  <c r="U48" i="2"/>
  <c r="AC48" i="2"/>
  <c r="V60" i="2"/>
  <c r="W90" i="2"/>
  <c r="W108" i="2"/>
  <c r="W12" i="16"/>
  <c r="W15" i="16"/>
  <c r="U17" i="16"/>
  <c r="W19" i="16"/>
  <c r="V23" i="16"/>
  <c r="W25" i="16"/>
  <c r="U28" i="16"/>
  <c r="AC44" i="16"/>
  <c r="W54" i="16"/>
  <c r="W61" i="16"/>
  <c r="U78" i="16"/>
  <c r="U91" i="16"/>
  <c r="W92" i="16"/>
  <c r="W101" i="16"/>
  <c r="W107" i="16"/>
  <c r="U48" i="15"/>
  <c r="AC48" i="15"/>
  <c r="W55" i="15"/>
  <c r="W57" i="15"/>
  <c r="U62" i="15"/>
  <c r="W86" i="15"/>
  <c r="W101" i="15"/>
  <c r="W13" i="14"/>
  <c r="W16" i="14"/>
  <c r="AC17" i="14"/>
  <c r="W20" i="14"/>
  <c r="V23" i="14"/>
  <c r="V35" i="14"/>
  <c r="W42" i="14"/>
  <c r="U82" i="14"/>
  <c r="AB44" i="13"/>
  <c r="AC44" i="13"/>
  <c r="U69" i="12"/>
  <c r="W100" i="1"/>
  <c r="W107" i="1"/>
  <c r="U60" i="2"/>
  <c r="W93" i="2"/>
  <c r="W107" i="2"/>
  <c r="W16" i="16"/>
  <c r="W18" i="16"/>
  <c r="W20" i="16"/>
  <c r="U23" i="16"/>
  <c r="W24" i="16"/>
  <c r="W34" i="16"/>
  <c r="W36" i="16"/>
  <c r="W40" i="16"/>
  <c r="W55" i="16"/>
  <c r="V69" i="16"/>
  <c r="W74" i="16"/>
  <c r="AC82" i="16"/>
  <c r="W85" i="16"/>
  <c r="W106" i="16"/>
  <c r="U23" i="15"/>
  <c r="AC44" i="15"/>
  <c r="W56" i="15"/>
  <c r="W76" i="15"/>
  <c r="W79" i="15"/>
  <c r="W87" i="15"/>
  <c r="W90" i="15"/>
  <c r="W100" i="15"/>
  <c r="W105" i="15"/>
  <c r="W25" i="14"/>
  <c r="W31" i="14"/>
  <c r="W34" i="14"/>
  <c r="W37" i="14"/>
  <c r="W47" i="14"/>
  <c r="V28" i="13"/>
  <c r="AA48" i="13"/>
  <c r="AC48" i="13"/>
  <c r="W96" i="15"/>
  <c r="V97" i="15"/>
  <c r="W98" i="15"/>
  <c r="W12" i="14"/>
  <c r="W15" i="14"/>
  <c r="U17" i="14"/>
  <c r="W18" i="14"/>
  <c r="W21" i="14"/>
  <c r="U23" i="14"/>
  <c r="W24" i="14"/>
  <c r="W27" i="14"/>
  <c r="U28" i="14"/>
  <c r="W32" i="14"/>
  <c r="W35" i="14"/>
  <c r="W41" i="14"/>
  <c r="W50" i="14"/>
  <c r="W53" i="14"/>
  <c r="W62" i="14"/>
  <c r="W69" i="14"/>
  <c r="W73" i="14"/>
  <c r="W79" i="14"/>
  <c r="W83" i="14"/>
  <c r="W86" i="14"/>
  <c r="U91" i="14"/>
  <c r="W93" i="14"/>
  <c r="W102" i="14"/>
  <c r="W105" i="14"/>
  <c r="W109" i="14"/>
  <c r="W13" i="13"/>
  <c r="W20" i="13"/>
  <c r="W22" i="13"/>
  <c r="U23" i="13"/>
  <c r="W24" i="13"/>
  <c r="W31" i="13"/>
  <c r="W37" i="13"/>
  <c r="W41" i="13"/>
  <c r="W46" i="13"/>
  <c r="W49" i="13"/>
  <c r="W55" i="13"/>
  <c r="W57" i="13"/>
  <c r="W66" i="13"/>
  <c r="W70" i="13"/>
  <c r="W74" i="13"/>
  <c r="W77" i="13"/>
  <c r="W82" i="13"/>
  <c r="W83" i="13"/>
  <c r="W92" i="13"/>
  <c r="W101" i="13"/>
  <c r="W106" i="13"/>
  <c r="W15" i="12"/>
  <c r="W74" i="12"/>
  <c r="W83" i="12"/>
  <c r="AA102" i="11"/>
  <c r="AC102" i="11"/>
  <c r="U39" i="10"/>
  <c r="AB69" i="10"/>
  <c r="AC69" i="10"/>
  <c r="W51" i="14"/>
  <c r="W56" i="14"/>
  <c r="W70" i="14"/>
  <c r="W84" i="14"/>
  <c r="W89" i="14"/>
  <c r="W94" i="14"/>
  <c r="V97" i="14"/>
  <c r="W103" i="14"/>
  <c r="W17" i="13"/>
  <c r="W27" i="13"/>
  <c r="U28" i="13"/>
  <c r="W34" i="13"/>
  <c r="V48" i="13"/>
  <c r="W52" i="13"/>
  <c r="W67" i="13"/>
  <c r="W75" i="13"/>
  <c r="AC78" i="13"/>
  <c r="W80" i="13"/>
  <c r="W89" i="13"/>
  <c r="W94" i="13"/>
  <c r="V97" i="13"/>
  <c r="W98" i="13"/>
  <c r="W19" i="12"/>
  <c r="W30" i="12"/>
  <c r="V35" i="12"/>
  <c r="W50" i="12"/>
  <c r="W56" i="12"/>
  <c r="W60" i="12"/>
  <c r="W68" i="12"/>
  <c r="W71" i="12"/>
  <c r="AA44" i="9"/>
  <c r="AC44" i="9"/>
  <c r="W48" i="14"/>
  <c r="W49" i="14"/>
  <c r="W54" i="14"/>
  <c r="W57" i="14"/>
  <c r="W60" i="14"/>
  <c r="W61" i="14"/>
  <c r="U66" i="14"/>
  <c r="W77" i="14"/>
  <c r="W78" i="14"/>
  <c r="W87" i="14"/>
  <c r="W90" i="14"/>
  <c r="W92" i="14"/>
  <c r="W101" i="14"/>
  <c r="W21" i="13"/>
  <c r="AC23" i="13"/>
  <c r="W29" i="13"/>
  <c r="W32" i="13"/>
  <c r="W38" i="13"/>
  <c r="W43" i="13"/>
  <c r="W45" i="13"/>
  <c r="W47" i="13"/>
  <c r="W53" i="13"/>
  <c r="W56" i="13"/>
  <c r="W61" i="13"/>
  <c r="W73" i="13"/>
  <c r="U78" i="13"/>
  <c r="W87" i="13"/>
  <c r="W90" i="13"/>
  <c r="W24" i="12"/>
  <c r="W47" i="12"/>
  <c r="W80" i="12"/>
  <c r="AC82" i="12"/>
  <c r="V91" i="12"/>
  <c r="AB102" i="12"/>
  <c r="AB28" i="11"/>
  <c r="AC28" i="11"/>
  <c r="AA78" i="10"/>
  <c r="AC78" i="10"/>
  <c r="AB60" i="9"/>
  <c r="AC60" i="9"/>
  <c r="W86" i="13"/>
  <c r="U91" i="13"/>
  <c r="W96" i="13"/>
  <c r="U97" i="13"/>
  <c r="U102" i="13"/>
  <c r="AC102" i="13"/>
  <c r="W103" i="13"/>
  <c r="W110" i="13"/>
  <c r="W13" i="12"/>
  <c r="W22" i="12"/>
  <c r="W26" i="12"/>
  <c r="V28" i="12"/>
  <c r="W32" i="12"/>
  <c r="W39" i="12"/>
  <c r="V39" i="12"/>
  <c r="W40" i="12"/>
  <c r="W46" i="12"/>
  <c r="W54" i="12"/>
  <c r="W62" i="12"/>
  <c r="U66" i="12"/>
  <c r="W69" i="12"/>
  <c r="W87" i="12"/>
  <c r="W91" i="12"/>
  <c r="W93" i="12"/>
  <c r="U97" i="12"/>
  <c r="W101" i="12"/>
  <c r="W105" i="12"/>
  <c r="W108" i="12"/>
  <c r="W14" i="10"/>
  <c r="U17" i="10"/>
  <c r="W20" i="10"/>
  <c r="U23" i="10"/>
  <c r="W24" i="10"/>
  <c r="W30" i="10"/>
  <c r="W36" i="10"/>
  <c r="W41" i="10"/>
  <c r="V44" i="10"/>
  <c r="U44" i="10"/>
  <c r="U48" i="10"/>
  <c r="W48" i="10"/>
  <c r="W51" i="10"/>
  <c r="W54" i="10"/>
  <c r="W61" i="10"/>
  <c r="W74" i="10"/>
  <c r="W77" i="10"/>
  <c r="W79" i="10"/>
  <c r="V82" i="10"/>
  <c r="U82" i="10"/>
  <c r="W84" i="10"/>
  <c r="W90" i="10"/>
  <c r="W91" i="10"/>
  <c r="W94" i="10"/>
  <c r="W101" i="10"/>
  <c r="W109" i="10"/>
  <c r="W13" i="9"/>
  <c r="W25" i="9"/>
  <c r="W31" i="9"/>
  <c r="W57" i="9"/>
  <c r="W73" i="9"/>
  <c r="W76" i="9"/>
  <c r="W78" i="9"/>
  <c r="W80" i="9"/>
  <c r="W85" i="12"/>
  <c r="W100" i="12"/>
  <c r="V102" i="12"/>
  <c r="W103" i="12"/>
  <c r="W106" i="12"/>
  <c r="W12" i="10"/>
  <c r="W15" i="10"/>
  <c r="V17" i="10"/>
  <c r="W18" i="10"/>
  <c r="W21" i="10"/>
  <c r="V23" i="10"/>
  <c r="W27" i="10"/>
  <c r="W46" i="10"/>
  <c r="W49" i="10"/>
  <c r="W52" i="10"/>
  <c r="W57" i="10"/>
  <c r="U66" i="10"/>
  <c r="W71" i="10"/>
  <c r="W75" i="10"/>
  <c r="W99" i="10"/>
  <c r="W21" i="9"/>
  <c r="W26" i="9"/>
  <c r="W29" i="9"/>
  <c r="W36" i="9"/>
  <c r="U39" i="9"/>
  <c r="W49" i="9"/>
  <c r="U66" i="9"/>
  <c r="W74" i="9"/>
  <c r="W77" i="9"/>
  <c r="U78" i="9"/>
  <c r="U82" i="9"/>
  <c r="W99" i="12"/>
  <c r="AC102" i="12"/>
  <c r="AC23" i="11"/>
  <c r="W13" i="10"/>
  <c r="W19" i="10"/>
  <c r="W26" i="10"/>
  <c r="W34" i="10"/>
  <c r="W42" i="10"/>
  <c r="W50" i="10"/>
  <c r="W55" i="10"/>
  <c r="W60" i="10"/>
  <c r="W67" i="10"/>
  <c r="W73" i="10"/>
  <c r="W80" i="10"/>
  <c r="W19" i="9"/>
  <c r="W22" i="9"/>
  <c r="V23" i="9"/>
  <c r="W37" i="9"/>
  <c r="V39" i="9"/>
  <c r="W41" i="9"/>
  <c r="W47" i="9"/>
  <c r="W53" i="9"/>
  <c r="AB35" i="7"/>
  <c r="AC35" i="7"/>
  <c r="AB44" i="7"/>
  <c r="AC44" i="7"/>
  <c r="W88" i="10"/>
  <c r="W92" i="10"/>
  <c r="W100" i="10"/>
  <c r="V102" i="10"/>
  <c r="U102" i="10"/>
  <c r="W107" i="10"/>
  <c r="U23" i="9"/>
  <c r="W27" i="9"/>
  <c r="U35" i="9"/>
  <c r="W38" i="9"/>
  <c r="W48" i="9"/>
  <c r="W51" i="9"/>
  <c r="W67" i="9"/>
  <c r="W69" i="9"/>
  <c r="W71" i="9"/>
  <c r="W75" i="9"/>
  <c r="W79" i="9"/>
  <c r="W86" i="9"/>
  <c r="W91" i="9"/>
  <c r="W96" i="9"/>
  <c r="W109" i="9"/>
  <c r="AB69" i="7"/>
  <c r="AC91" i="7"/>
  <c r="W84" i="9"/>
  <c r="W94" i="9"/>
  <c r="W97" i="9"/>
  <c r="W99" i="9"/>
  <c r="W107" i="9"/>
  <c r="W90" i="9"/>
  <c r="V91" i="9"/>
  <c r="W92" i="9"/>
  <c r="W100" i="9"/>
  <c r="W104" i="9"/>
  <c r="AC60" i="7"/>
  <c r="AB60" i="7"/>
  <c r="AB78" i="7"/>
  <c r="AC78" i="7"/>
  <c r="V17" i="7"/>
  <c r="AC17" i="7"/>
  <c r="W21" i="7"/>
  <c r="W28" i="7"/>
  <c r="W33" i="7"/>
  <c r="W39" i="7"/>
  <c r="V39" i="7"/>
  <c r="V44" i="7"/>
  <c r="U48" i="7"/>
  <c r="V60" i="7"/>
  <c r="W88" i="7"/>
  <c r="W97" i="7"/>
  <c r="U102" i="7"/>
  <c r="W105" i="7"/>
  <c r="W14" i="7"/>
  <c r="U23" i="7"/>
  <c r="W55" i="7"/>
  <c r="W68" i="7"/>
  <c r="W99" i="7"/>
  <c r="W15" i="7"/>
  <c r="V23" i="7"/>
  <c r="W23" i="7"/>
  <c r="AC23" i="7"/>
  <c r="U28" i="7"/>
  <c r="W32" i="7"/>
  <c r="V35" i="7"/>
  <c r="W45" i="7"/>
  <c r="W48" i="7"/>
  <c r="W53" i="7"/>
  <c r="W56" i="7"/>
  <c r="W93" i="7"/>
  <c r="V102" i="7"/>
  <c r="AB102" i="7"/>
  <c r="AC102" i="7"/>
  <c r="W104" i="7"/>
  <c r="W109" i="7"/>
  <c r="W69" i="7"/>
  <c r="W82" i="7"/>
  <c r="U82" i="7"/>
  <c r="W103" i="7"/>
  <c r="W110" i="7"/>
  <c r="AC28" i="7"/>
  <c r="W31" i="7"/>
  <c r="W43" i="7"/>
  <c r="W44" i="7"/>
  <c r="W74" i="7"/>
  <c r="V82" i="7"/>
  <c r="AC82" i="7"/>
  <c r="W83" i="7"/>
  <c r="W91" i="7"/>
  <c r="W98" i="7"/>
  <c r="W25" i="7"/>
  <c r="V28" i="7"/>
  <c r="AC48" i="7"/>
  <c r="W51" i="7"/>
  <c r="W66" i="7"/>
  <c r="U91" i="7"/>
  <c r="W95" i="7"/>
  <c r="U97" i="7"/>
  <c r="W101" i="7"/>
  <c r="W102" i="7"/>
  <c r="W12" i="9"/>
  <c r="W14" i="9"/>
  <c r="W16" i="9"/>
  <c r="W18" i="9"/>
  <c r="W20" i="9"/>
  <c r="V17" i="9"/>
  <c r="W28" i="9"/>
  <c r="V44" i="9"/>
  <c r="V48" i="9"/>
  <c r="V60" i="9"/>
  <c r="V66" i="9"/>
  <c r="W106" i="9"/>
  <c r="W110" i="9"/>
  <c r="AB17" i="9"/>
  <c r="AB23" i="9"/>
  <c r="AC28" i="9"/>
  <c r="V35" i="9"/>
  <c r="AB39" i="9"/>
  <c r="AC39" i="9"/>
  <c r="W40" i="9"/>
  <c r="W42" i="9"/>
  <c r="U44" i="9"/>
  <c r="W46" i="9"/>
  <c r="U48" i="9"/>
  <c r="W50" i="9"/>
  <c r="W52" i="9"/>
  <c r="W54" i="9"/>
  <c r="W56" i="9"/>
  <c r="V69" i="9"/>
  <c r="V78" i="9"/>
  <c r="AC82" i="9"/>
  <c r="AB82" i="9"/>
  <c r="W83" i="9"/>
  <c r="W85" i="9"/>
  <c r="W87" i="9"/>
  <c r="W89" i="9"/>
  <c r="W93" i="9"/>
  <c r="W95" i="9"/>
  <c r="W98" i="9"/>
  <c r="V28" i="9"/>
  <c r="W35" i="9"/>
  <c r="AC35" i="9"/>
  <c r="AB35" i="9"/>
  <c r="W39" i="9"/>
  <c r="W44" i="9"/>
  <c r="W60" i="9"/>
  <c r="W61" i="9"/>
  <c r="W62" i="9"/>
  <c r="AC66" i="9"/>
  <c r="AB66" i="9"/>
  <c r="U69" i="9"/>
  <c r="U28" i="9"/>
  <c r="W30" i="9"/>
  <c r="W32" i="9"/>
  <c r="W34" i="9"/>
  <c r="U60" i="9"/>
  <c r="V82" i="9"/>
  <c r="W82" i="9"/>
  <c r="U91" i="9"/>
  <c r="U97" i="9"/>
  <c r="V102" i="9"/>
  <c r="W102" i="9"/>
  <c r="AC102" i="9"/>
  <c r="AB102" i="9"/>
  <c r="W103" i="9"/>
  <c r="W105" i="9"/>
  <c r="W108" i="9"/>
  <c r="W28" i="10"/>
  <c r="W102" i="10"/>
  <c r="W29" i="10"/>
  <c r="W35" i="10"/>
  <c r="V39" i="10"/>
  <c r="W39" i="10"/>
  <c r="AC39" i="10"/>
  <c r="AB39" i="10"/>
  <c r="W44" i="10"/>
  <c r="W66" i="10"/>
  <c r="AB66" i="10"/>
  <c r="AC66" i="10"/>
  <c r="U69" i="10"/>
  <c r="U78" i="10"/>
  <c r="W82" i="10"/>
  <c r="W106" i="10"/>
  <c r="AC17" i="10"/>
  <c r="AC23" i="10"/>
  <c r="AC28" i="10"/>
  <c r="AC35" i="10"/>
  <c r="W43" i="10"/>
  <c r="V48" i="10"/>
  <c r="AC60" i="10"/>
  <c r="W69" i="10"/>
  <c r="W78" i="10"/>
  <c r="AC91" i="10"/>
  <c r="W97" i="10"/>
  <c r="W98" i="10"/>
  <c r="V28" i="10"/>
  <c r="V35" i="10"/>
  <c r="AB48" i="10"/>
  <c r="AC48" i="10"/>
  <c r="U28" i="10"/>
  <c r="W31" i="10"/>
  <c r="W33" i="10"/>
  <c r="U35" i="10"/>
  <c r="W37" i="10"/>
  <c r="AC44" i="10"/>
  <c r="AB44" i="10"/>
  <c r="W45" i="10"/>
  <c r="W47" i="10"/>
  <c r="U60" i="10"/>
  <c r="W62" i="10"/>
  <c r="V66" i="10"/>
  <c r="V69" i="10"/>
  <c r="V78" i="10"/>
  <c r="AB82" i="10"/>
  <c r="AC82" i="10"/>
  <c r="W83" i="10"/>
  <c r="W85" i="10"/>
  <c r="W87" i="10"/>
  <c r="W89" i="10"/>
  <c r="U91" i="10"/>
  <c r="W93" i="10"/>
  <c r="W95" i="10"/>
  <c r="U97" i="10"/>
  <c r="AC102" i="10"/>
  <c r="AB102" i="10"/>
  <c r="W103" i="10"/>
  <c r="W105" i="10"/>
  <c r="W108" i="10"/>
  <c r="W110" i="10"/>
  <c r="W23" i="11"/>
  <c r="V66" i="11"/>
  <c r="AB23" i="11"/>
  <c r="V48" i="11"/>
  <c r="W48" i="11"/>
  <c r="AB60" i="11"/>
  <c r="AC60" i="11"/>
  <c r="W13" i="11"/>
  <c r="V23" i="11"/>
  <c r="W34" i="11"/>
  <c r="W39" i="11"/>
  <c r="W41" i="11"/>
  <c r="W46" i="11"/>
  <c r="W55" i="11"/>
  <c r="V60" i="11"/>
  <c r="W60" i="11"/>
  <c r="AC69" i="11"/>
  <c r="AB69" i="11"/>
  <c r="W74" i="11"/>
  <c r="W98" i="11"/>
  <c r="W97" i="11"/>
  <c r="W56" i="11"/>
  <c r="W109" i="11"/>
  <c r="AC17" i="11"/>
  <c r="W20" i="11"/>
  <c r="W25" i="11"/>
  <c r="V44" i="11"/>
  <c r="AA44" i="11"/>
  <c r="AC44" i="11"/>
  <c r="AC48" i="11"/>
  <c r="W68" i="11"/>
  <c r="W80" i="11"/>
  <c r="W95" i="11"/>
  <c r="U66" i="11"/>
  <c r="V69" i="11"/>
  <c r="W82" i="11"/>
  <c r="W93" i="11"/>
  <c r="V102" i="11"/>
  <c r="W28" i="11"/>
  <c r="W35" i="11"/>
  <c r="AC39" i="11"/>
  <c r="W42" i="11"/>
  <c r="U44" i="11"/>
  <c r="W54" i="11"/>
  <c r="W77" i="11"/>
  <c r="W78" i="11"/>
  <c r="W85" i="11"/>
  <c r="AC91" i="11"/>
  <c r="W100" i="11"/>
  <c r="W105" i="11"/>
  <c r="W30" i="11"/>
  <c r="V35" i="11"/>
  <c r="AC35" i="11"/>
  <c r="W36" i="11"/>
  <c r="V39" i="11"/>
  <c r="W44" i="11"/>
  <c r="V91" i="11"/>
  <c r="W44" i="12"/>
  <c r="W12" i="12"/>
  <c r="W16" i="12"/>
  <c r="W34" i="12"/>
  <c r="W42" i="12"/>
  <c r="W48" i="12"/>
  <c r="U28" i="12"/>
  <c r="W28" i="12"/>
  <c r="U44" i="12"/>
  <c r="AC44" i="12"/>
  <c r="AB44" i="12"/>
  <c r="W21" i="12"/>
  <c r="W36" i="12"/>
  <c r="AB28" i="12"/>
  <c r="AC28" i="12"/>
  <c r="W37" i="12"/>
  <c r="U39" i="12"/>
  <c r="W43" i="12"/>
  <c r="V60" i="12"/>
  <c r="W66" i="12"/>
  <c r="V82" i="12"/>
  <c r="W92" i="12"/>
  <c r="V17" i="12"/>
  <c r="AC35" i="12"/>
  <c r="AC39" i="12"/>
  <c r="V44" i="12"/>
  <c r="AB48" i="12"/>
  <c r="AC48" i="12"/>
  <c r="W49" i="12"/>
  <c r="W51" i="12"/>
  <c r="W53" i="12"/>
  <c r="W55" i="12"/>
  <c r="W57" i="12"/>
  <c r="U60" i="12"/>
  <c r="V66" i="12"/>
  <c r="AB69" i="12"/>
  <c r="AC69" i="12"/>
  <c r="W70" i="12"/>
  <c r="W73" i="12"/>
  <c r="W75" i="12"/>
  <c r="W77" i="12"/>
  <c r="U78" i="12"/>
  <c r="W82" i="12"/>
  <c r="V97" i="12"/>
  <c r="AC97" i="12"/>
  <c r="AB97" i="12"/>
  <c r="U102" i="12"/>
  <c r="W107" i="12"/>
  <c r="W109" i="12"/>
  <c r="W98" i="12"/>
  <c r="V23" i="12"/>
  <c r="W29" i="12"/>
  <c r="W31" i="12"/>
  <c r="W33" i="12"/>
  <c r="U35" i="12"/>
  <c r="W41" i="12"/>
  <c r="V78" i="12"/>
  <c r="AC91" i="12"/>
  <c r="AB91" i="12"/>
  <c r="W94" i="12"/>
  <c r="W96" i="12"/>
  <c r="AA102" i="12"/>
  <c r="AA97" i="12"/>
  <c r="W104" i="12"/>
  <c r="W25" i="12"/>
  <c r="W27" i="12"/>
  <c r="W35" i="12"/>
  <c r="V48" i="12"/>
  <c r="AB60" i="12"/>
  <c r="AC60" i="12"/>
  <c r="W61" i="12"/>
  <c r="AC66" i="12"/>
  <c r="V69" i="12"/>
  <c r="AC78" i="12"/>
  <c r="AB78" i="12"/>
  <c r="W79" i="12"/>
  <c r="U82" i="12"/>
  <c r="W84" i="12"/>
  <c r="W86" i="12"/>
  <c r="W88" i="12"/>
  <c r="W90" i="12"/>
  <c r="W97" i="12"/>
  <c r="W102" i="12"/>
  <c r="W16" i="13"/>
  <c r="W19" i="13"/>
  <c r="AB17" i="13"/>
  <c r="AC17" i="13"/>
  <c r="W14" i="13"/>
  <c r="W18" i="13"/>
  <c r="W25" i="13"/>
  <c r="W23" i="13"/>
  <c r="W28" i="13"/>
  <c r="AC28" i="13"/>
  <c r="W39" i="13"/>
  <c r="W50" i="13"/>
  <c r="W62" i="13"/>
  <c r="V66" i="13"/>
  <c r="U66" i="13"/>
  <c r="W69" i="13"/>
  <c r="AC69" i="13"/>
  <c r="V82" i="13"/>
  <c r="W84" i="13"/>
  <c r="W88" i="13"/>
  <c r="W93" i="13"/>
  <c r="W105" i="13"/>
  <c r="W108" i="13"/>
  <c r="V17" i="13"/>
  <c r="AC39" i="13"/>
  <c r="W42" i="13"/>
  <c r="U44" i="13"/>
  <c r="W54" i="13"/>
  <c r="W78" i="13"/>
  <c r="AB82" i="13"/>
  <c r="AB97" i="13"/>
  <c r="W30" i="13"/>
  <c r="V35" i="13"/>
  <c r="AC35" i="13"/>
  <c r="W36" i="13"/>
  <c r="V39" i="13"/>
  <c r="AC66" i="13"/>
  <c r="W71" i="13"/>
  <c r="U82" i="13"/>
  <c r="W91" i="13"/>
  <c r="AC97" i="13"/>
  <c r="W99" i="13"/>
  <c r="V102" i="13"/>
  <c r="AA96" i="13"/>
  <c r="AA102" i="13"/>
  <c r="W104" i="13"/>
  <c r="W107" i="13"/>
  <c r="W28" i="14"/>
  <c r="V28" i="14"/>
  <c r="AC28" i="14"/>
  <c r="W39" i="14"/>
  <c r="AB39" i="14"/>
  <c r="AC39" i="14"/>
  <c r="U44" i="14"/>
  <c r="U48" i="14"/>
  <c r="U60" i="14"/>
  <c r="AC91" i="14"/>
  <c r="U100" i="14"/>
  <c r="V102" i="14"/>
  <c r="W17" i="14"/>
  <c r="AB17" i="14"/>
  <c r="AB23" i="14"/>
  <c r="AC35" i="14"/>
  <c r="AB35" i="14"/>
  <c r="W36" i="14"/>
  <c r="W38" i="14"/>
  <c r="W44" i="14"/>
  <c r="V66" i="14"/>
  <c r="W66" i="14"/>
  <c r="AC69" i="14"/>
  <c r="AC78" i="14"/>
  <c r="V82" i="14"/>
  <c r="V91" i="14"/>
  <c r="U102" i="14"/>
  <c r="W104" i="14"/>
  <c r="V69" i="14"/>
  <c r="V78" i="14"/>
  <c r="AC82" i="14"/>
  <c r="AB82" i="14"/>
  <c r="AC97" i="14"/>
  <c r="AB97" i="14"/>
  <c r="V39" i="14"/>
  <c r="V44" i="14"/>
  <c r="V48" i="14"/>
  <c r="V60" i="14"/>
  <c r="AC66" i="14"/>
  <c r="AB66" i="14"/>
  <c r="W67" i="14"/>
  <c r="U69" i="14"/>
  <c r="W71" i="14"/>
  <c r="W74" i="14"/>
  <c r="W76" i="14"/>
  <c r="U78" i="14"/>
  <c r="W80" i="14"/>
  <c r="W91" i="14"/>
  <c r="W100" i="14"/>
  <c r="W106" i="14"/>
  <c r="W108" i="14"/>
  <c r="W110" i="14"/>
  <c r="W102" i="15"/>
  <c r="V48" i="15"/>
  <c r="V66" i="15"/>
  <c r="U21" i="15"/>
  <c r="AC28" i="15"/>
  <c r="V44" i="15"/>
  <c r="AB82" i="15"/>
  <c r="AC82" i="15"/>
  <c r="W84" i="15"/>
  <c r="W94" i="15"/>
  <c r="W24" i="15"/>
  <c r="U28" i="15"/>
  <c r="W29" i="15"/>
  <c r="V30" i="15"/>
  <c r="W36" i="15"/>
  <c r="V39" i="15"/>
  <c r="AC39" i="15"/>
  <c r="W49" i="15"/>
  <c r="W51" i="15"/>
  <c r="W70" i="15"/>
  <c r="W80" i="15"/>
  <c r="U82" i="15"/>
  <c r="W85" i="15"/>
  <c r="AB91" i="15"/>
  <c r="AC91" i="15"/>
  <c r="V102" i="15"/>
  <c r="W108" i="15"/>
  <c r="W12" i="15"/>
  <c r="W18" i="15"/>
  <c r="V35" i="15"/>
  <c r="AA35" i="15"/>
  <c r="AC35" i="15"/>
  <c r="U43" i="15"/>
  <c r="U46" i="15"/>
  <c r="AB60" i="15"/>
  <c r="AC60" i="15"/>
  <c r="W61" i="15"/>
  <c r="V61" i="15"/>
  <c r="W62" i="15"/>
  <c r="W69" i="15"/>
  <c r="U69" i="15"/>
  <c r="AC69" i="15"/>
  <c r="W71" i="15"/>
  <c r="W77" i="15"/>
  <c r="W83" i="15"/>
  <c r="W93" i="15"/>
  <c r="W106" i="15"/>
  <c r="W109" i="15"/>
  <c r="U35" i="15"/>
  <c r="W50" i="15"/>
  <c r="W66" i="15"/>
  <c r="AC78" i="15"/>
  <c r="V89" i="15"/>
  <c r="W92" i="15"/>
  <c r="W99" i="15"/>
  <c r="AA102" i="15"/>
  <c r="AA97" i="15"/>
  <c r="U44" i="15"/>
  <c r="W68" i="15"/>
  <c r="W75" i="15"/>
  <c r="V78" i="15"/>
  <c r="W88" i="15"/>
  <c r="W89" i="15"/>
  <c r="W104" i="15"/>
  <c r="V35" i="16"/>
  <c r="V39" i="16"/>
  <c r="V48" i="16"/>
  <c r="V78" i="16"/>
  <c r="U102" i="16"/>
  <c r="AB102" i="16"/>
  <c r="AC102" i="16"/>
  <c r="W14" i="16"/>
  <c r="V17" i="16"/>
  <c r="W29" i="16"/>
  <c r="AC39" i="16"/>
  <c r="W48" i="16"/>
  <c r="U60" i="16"/>
  <c r="V60" i="16"/>
  <c r="AC91" i="16"/>
  <c r="W105" i="16"/>
  <c r="W17" i="16"/>
  <c r="AB17" i="16"/>
  <c r="V28" i="16"/>
  <c r="AC28" i="16"/>
  <c r="U39" i="16"/>
  <c r="W41" i="16"/>
  <c r="V44" i="16"/>
  <c r="V66" i="16"/>
  <c r="AC66" i="16"/>
  <c r="AB78" i="16"/>
  <c r="AC78" i="16"/>
  <c r="W84" i="16"/>
  <c r="W86" i="16"/>
  <c r="W103" i="16"/>
  <c r="AC23" i="16"/>
  <c r="W26" i="16"/>
  <c r="W37" i="16"/>
  <c r="AB44" i="16"/>
  <c r="U48" i="16"/>
  <c r="AC48" i="16"/>
  <c r="W49" i="16"/>
  <c r="W56" i="16"/>
  <c r="W75" i="16"/>
  <c r="W77" i="16"/>
  <c r="V82" i="16"/>
  <c r="AC97" i="16"/>
  <c r="W33" i="16"/>
  <c r="U35" i="16"/>
  <c r="AC69" i="16"/>
  <c r="W79" i="16"/>
  <c r="U82" i="16"/>
  <c r="W90" i="16"/>
  <c r="W96" i="16"/>
  <c r="W102" i="16"/>
  <c r="W108" i="16"/>
  <c r="AB23" i="2"/>
  <c r="AC23" i="2"/>
  <c r="W66" i="2"/>
  <c r="V66" i="2"/>
  <c r="V69" i="2"/>
  <c r="AB66" i="2"/>
  <c r="AC66" i="2"/>
  <c r="AC78" i="2"/>
  <c r="AB78" i="2"/>
  <c r="AB97" i="2"/>
  <c r="W96" i="2"/>
  <c r="W98" i="2"/>
  <c r="W101" i="2"/>
  <c r="AA97" i="2"/>
  <c r="AA102" i="2"/>
  <c r="AC39" i="2"/>
  <c r="W97" i="2"/>
  <c r="V48" i="2"/>
  <c r="W60" i="2"/>
  <c r="AC60" i="2"/>
  <c r="W91" i="2"/>
  <c r="AC91" i="2"/>
  <c r="W94" i="2"/>
  <c r="W99" i="2"/>
  <c r="W110" i="2"/>
  <c r="W78" i="2"/>
  <c r="V102" i="2"/>
  <c r="AC102" i="2"/>
  <c r="W106" i="2"/>
  <c r="AC28" i="2"/>
  <c r="AC35" i="2"/>
  <c r="U44" i="2"/>
  <c r="W48" i="2"/>
  <c r="U69" i="2"/>
  <c r="V78" i="2"/>
  <c r="V97" i="2"/>
  <c r="W100" i="2"/>
  <c r="AB69" i="1"/>
  <c r="AA102" i="1"/>
  <c r="AA97" i="1"/>
  <c r="AB48" i="1"/>
  <c r="V102" i="1"/>
  <c r="AB23" i="1"/>
  <c r="AB39" i="1"/>
  <c r="W101" i="1"/>
  <c r="W98" i="1"/>
  <c r="W95" i="1"/>
  <c r="AB102" i="1"/>
  <c r="W109" i="1"/>
  <c r="AB45" i="145" l="1"/>
  <c r="AE45" i="145"/>
  <c r="AE40" i="145"/>
  <c r="G45" i="145"/>
  <c r="AB40" i="145"/>
  <c r="G40" i="145"/>
  <c r="M45" i="145"/>
  <c r="M40" i="145"/>
  <c r="W102" i="2"/>
  <c r="W69" i="2"/>
  <c r="W102" i="13"/>
  <c r="W97" i="13"/>
  <c r="W23" i="10"/>
  <c r="W78" i="12"/>
  <c r="W97" i="1"/>
  <c r="W82" i="2"/>
  <c r="W91" i="15"/>
  <c r="W35" i="15"/>
  <c r="W82" i="15"/>
  <c r="V60" i="15"/>
  <c r="W23" i="14"/>
  <c r="W60" i="13"/>
  <c r="W17" i="12"/>
  <c r="W17" i="10"/>
  <c r="W23" i="9"/>
  <c r="AA97" i="11"/>
  <c r="AC97" i="11"/>
  <c r="W82" i="14"/>
  <c r="U100" i="16"/>
  <c r="W100" i="16"/>
  <c r="W60" i="16"/>
  <c r="W28" i="16"/>
  <c r="W91" i="16"/>
  <c r="W39" i="16"/>
  <c r="W97" i="15"/>
  <c r="W48" i="15"/>
  <c r="W60" i="15"/>
  <c r="AC97" i="15"/>
  <c r="W78" i="15"/>
  <c r="W35" i="7"/>
  <c r="W60" i="7"/>
  <c r="W17" i="7"/>
  <c r="W78" i="7"/>
  <c r="AC97" i="7"/>
  <c r="AB97" i="7"/>
  <c r="AB97" i="9"/>
  <c r="AC97" i="9"/>
  <c r="W66" i="9"/>
  <c r="W17" i="9"/>
  <c r="AB97" i="10"/>
  <c r="AC97" i="10"/>
  <c r="W69" i="11"/>
  <c r="W91" i="11"/>
  <c r="W66" i="11"/>
  <c r="W102" i="11"/>
  <c r="W17" i="11"/>
  <c r="W23" i="12"/>
  <c r="AB96" i="13"/>
  <c r="AC96" i="13"/>
  <c r="W35" i="13"/>
  <c r="W48" i="13"/>
  <c r="W44" i="13"/>
  <c r="U99" i="14"/>
  <c r="W99" i="14"/>
  <c r="U17" i="15"/>
  <c r="W44" i="15"/>
  <c r="W28" i="15"/>
  <c r="V28" i="15"/>
  <c r="U39" i="15"/>
  <c r="W39" i="15"/>
  <c r="V82" i="15"/>
  <c r="V17" i="15"/>
  <c r="W23" i="15"/>
  <c r="W69" i="16"/>
  <c r="W82" i="16"/>
  <c r="W44" i="16"/>
  <c r="W66" i="16"/>
  <c r="W23" i="16"/>
  <c r="W78" i="16"/>
  <c r="W35" i="16"/>
  <c r="AC97" i="2"/>
  <c r="AB97" i="1"/>
  <c r="W102" i="1"/>
  <c r="U99" i="16" l="1"/>
  <c r="W99" i="16"/>
  <c r="U98" i="14"/>
  <c r="U97" i="14"/>
  <c r="W17" i="15"/>
  <c r="U97" i="16" l="1"/>
  <c r="U98" i="16"/>
  <c r="W97" i="14"/>
  <c r="W98" i="14"/>
  <c r="W97" i="16" l="1"/>
  <c r="W98" i="16"/>
  <c r="D2" i="146" l="1"/>
  <c r="D2" i="56"/>
  <c r="BI11" i="20" l="1"/>
  <c r="BH11" i="20"/>
  <c r="BJ11" i="20" l="1"/>
  <c r="BI10" i="20"/>
  <c r="BI9" i="20" s="1"/>
  <c r="BH10" i="20"/>
  <c r="BH9" i="20" s="1"/>
  <c r="BH8" i="20" l="1"/>
  <c r="BJ10" i="20"/>
  <c r="BJ9" i="20" s="1"/>
  <c r="BI8" i="20"/>
  <c r="BI7" i="20" s="1"/>
  <c r="BJ7" i="20" s="1"/>
  <c r="BJ8" i="20" l="1"/>
  <c r="AK83" i="15" l="1"/>
  <c r="AJ83" i="1" l="1"/>
  <c r="AM83" i="1" s="1"/>
  <c r="AK83" i="1"/>
  <c r="AN83" i="1" s="1"/>
  <c r="AL107" i="15" l="1"/>
  <c r="AL105" i="15"/>
  <c r="AL103" i="15"/>
  <c r="AL102" i="15"/>
  <c r="AL101" i="15"/>
  <c r="AL100" i="15"/>
  <c r="AL98" i="15"/>
  <c r="AJ97" i="15"/>
  <c r="AK91" i="15"/>
  <c r="AL90" i="15"/>
  <c r="AL89" i="15"/>
  <c r="AL88" i="15"/>
  <c r="AL87" i="15"/>
  <c r="AL85" i="15"/>
  <c r="AL84" i="15"/>
  <c r="AL83" i="15"/>
  <c r="AL82" i="15"/>
  <c r="AL80" i="15"/>
  <c r="AL79" i="15"/>
  <c r="AK78" i="15"/>
  <c r="AJ78" i="15"/>
  <c r="AL77" i="15"/>
  <c r="AL76" i="15"/>
  <c r="AL75" i="15"/>
  <c r="AL74" i="15"/>
  <c r="AL73" i="15"/>
  <c r="AL71" i="15"/>
  <c r="AJ69" i="15"/>
  <c r="AL68" i="15"/>
  <c r="AL67" i="15"/>
  <c r="AL66" i="15"/>
  <c r="AL62" i="15"/>
  <c r="AL61" i="15"/>
  <c r="AL55" i="15"/>
  <c r="AL53" i="15"/>
  <c r="AL49" i="15"/>
  <c r="AJ48" i="15"/>
  <c r="AL43" i="15"/>
  <c r="AL41" i="15"/>
  <c r="AK39" i="15"/>
  <c r="AL38" i="15"/>
  <c r="AL37" i="15"/>
  <c r="AL36" i="15"/>
  <c r="AL35" i="15"/>
  <c r="AL34" i="15"/>
  <c r="AL33" i="15"/>
  <c r="AL31" i="15"/>
  <c r="AL30" i="15"/>
  <c r="AJ28" i="15"/>
  <c r="AL26" i="15"/>
  <c r="AJ23" i="15"/>
  <c r="AL17" i="15"/>
  <c r="AJ17" i="15"/>
  <c r="AL13" i="15"/>
  <c r="AJ12" i="15"/>
  <c r="AK12" i="15"/>
  <c r="AJ13" i="15"/>
  <c r="AK13" i="15"/>
  <c r="AJ14" i="15"/>
  <c r="AK14" i="15"/>
  <c r="AJ15" i="15"/>
  <c r="AK15" i="15"/>
  <c r="AL15" i="15"/>
  <c r="AJ16" i="15"/>
  <c r="AK16" i="15"/>
  <c r="AJ18" i="15"/>
  <c r="AK18" i="15"/>
  <c r="AL19" i="15"/>
  <c r="AJ19" i="15"/>
  <c r="AK19" i="15"/>
  <c r="AJ20" i="15"/>
  <c r="AK20" i="15"/>
  <c r="AL21" i="15"/>
  <c r="AJ21" i="15"/>
  <c r="AK21" i="15"/>
  <c r="AJ22" i="15"/>
  <c r="AK22" i="15"/>
  <c r="AJ24" i="15"/>
  <c r="AK24" i="15"/>
  <c r="AJ25" i="15"/>
  <c r="AK25" i="15"/>
  <c r="AL25" i="15"/>
  <c r="AJ26" i="15"/>
  <c r="AK26" i="15"/>
  <c r="AJ27" i="15"/>
  <c r="AK27" i="15"/>
  <c r="AL27" i="15"/>
  <c r="AL29" i="15"/>
  <c r="AJ29" i="15"/>
  <c r="AK29" i="15"/>
  <c r="AJ30" i="15"/>
  <c r="AK30" i="15"/>
  <c r="AJ31" i="15"/>
  <c r="AK31" i="15"/>
  <c r="AL32" i="15"/>
  <c r="AJ32" i="15"/>
  <c r="AK32" i="15"/>
  <c r="AJ33" i="15"/>
  <c r="AK33" i="15"/>
  <c r="AJ34" i="15"/>
  <c r="AK34" i="15"/>
  <c r="AJ35" i="15"/>
  <c r="AJ36" i="15"/>
  <c r="AK36" i="15"/>
  <c r="AJ37" i="15"/>
  <c r="AK37" i="15"/>
  <c r="AJ38" i="15"/>
  <c r="AK38" i="15"/>
  <c r="AJ39" i="15"/>
  <c r="AJ40" i="15"/>
  <c r="AK40" i="15"/>
  <c r="AJ41" i="15"/>
  <c r="AK41" i="15"/>
  <c r="AJ42" i="15"/>
  <c r="AK42" i="15"/>
  <c r="AJ43" i="15"/>
  <c r="AK43" i="15"/>
  <c r="AJ45" i="15"/>
  <c r="AK45" i="15"/>
  <c r="AL45" i="15"/>
  <c r="AJ46" i="15"/>
  <c r="AK46" i="15"/>
  <c r="AJ47" i="15"/>
  <c r="AK47" i="15"/>
  <c r="AL47" i="15"/>
  <c r="AJ49" i="15"/>
  <c r="AK49" i="15"/>
  <c r="AL50" i="15"/>
  <c r="AJ50" i="15"/>
  <c r="AK50" i="15"/>
  <c r="AL51" i="15"/>
  <c r="AJ51" i="15"/>
  <c r="AK51" i="15"/>
  <c r="AJ52" i="15"/>
  <c r="AK52" i="15"/>
  <c r="AJ53" i="15"/>
  <c r="AK53" i="15"/>
  <c r="AL54" i="15"/>
  <c r="AJ54" i="15"/>
  <c r="AK54" i="15"/>
  <c r="AJ55" i="15"/>
  <c r="AK55" i="15"/>
  <c r="AJ56" i="15"/>
  <c r="AK56" i="15"/>
  <c r="AL57" i="15"/>
  <c r="AJ57" i="15"/>
  <c r="AK57" i="15"/>
  <c r="AJ60" i="15"/>
  <c r="AJ61" i="15"/>
  <c r="AK61" i="15"/>
  <c r="AJ62" i="15"/>
  <c r="AK62" i="15"/>
  <c r="AJ66" i="15"/>
  <c r="AK66" i="15"/>
  <c r="AJ67" i="15"/>
  <c r="AK67" i="15"/>
  <c r="AJ68" i="15"/>
  <c r="AK68" i="15"/>
  <c r="AJ70" i="15"/>
  <c r="AK70" i="15"/>
  <c r="AL70" i="15"/>
  <c r="AJ71" i="15"/>
  <c r="AK71" i="15"/>
  <c r="AJ73" i="15"/>
  <c r="AK73" i="15"/>
  <c r="AJ74" i="15"/>
  <c r="AK74" i="15"/>
  <c r="AJ75" i="15"/>
  <c r="AK75" i="15"/>
  <c r="AJ76" i="15"/>
  <c r="AK76" i="15"/>
  <c r="AJ77" i="15"/>
  <c r="AK77" i="15"/>
  <c r="AJ79" i="15"/>
  <c r="AK79" i="15"/>
  <c r="AJ80" i="15"/>
  <c r="AK80" i="15"/>
  <c r="AJ82" i="15"/>
  <c r="AJ83" i="15"/>
  <c r="AJ84" i="15"/>
  <c r="AK84" i="15"/>
  <c r="AJ85" i="15"/>
  <c r="AK85" i="15"/>
  <c r="AJ86" i="15"/>
  <c r="AK86" i="15"/>
  <c r="AL86" i="15"/>
  <c r="AJ87" i="15"/>
  <c r="AK87" i="15"/>
  <c r="AJ88" i="15"/>
  <c r="AK88" i="15"/>
  <c r="AJ89" i="15"/>
  <c r="AK89" i="15"/>
  <c r="AJ90" i="15"/>
  <c r="AK90" i="15"/>
  <c r="AJ91" i="15"/>
  <c r="AL92" i="15"/>
  <c r="AJ92" i="15"/>
  <c r="AK92" i="15"/>
  <c r="AJ93" i="15"/>
  <c r="AK93" i="15"/>
  <c r="AL94" i="15"/>
  <c r="AJ94" i="15"/>
  <c r="AK94" i="15"/>
  <c r="AJ95" i="15"/>
  <c r="AK95" i="15"/>
  <c r="AL96" i="15"/>
  <c r="AJ96" i="15"/>
  <c r="AK96" i="15"/>
  <c r="AJ98" i="15"/>
  <c r="AK98" i="15"/>
  <c r="AJ99" i="15"/>
  <c r="AK99" i="15"/>
  <c r="AL99" i="15"/>
  <c r="AJ100" i="15"/>
  <c r="AK100" i="15"/>
  <c r="AJ101" i="15"/>
  <c r="AK101" i="15"/>
  <c r="AJ102" i="15"/>
  <c r="AJ103" i="15"/>
  <c r="AK103" i="15"/>
  <c r="AL104" i="15"/>
  <c r="AJ104" i="15"/>
  <c r="AK104" i="15"/>
  <c r="AJ105" i="15"/>
  <c r="AK105" i="15"/>
  <c r="AL106" i="15"/>
  <c r="AJ106" i="15"/>
  <c r="AK106" i="15"/>
  <c r="AJ107" i="15"/>
  <c r="AK107" i="15"/>
  <c r="AL108" i="15"/>
  <c r="AJ108" i="15"/>
  <c r="AK108" i="15"/>
  <c r="AL109" i="15"/>
  <c r="AJ109" i="15"/>
  <c r="AK109" i="15"/>
  <c r="AL110" i="15"/>
  <c r="AJ110" i="15"/>
  <c r="AK110" i="15"/>
  <c r="D11" i="6"/>
  <c r="F11" i="6"/>
  <c r="G11" i="6"/>
  <c r="I11" i="6"/>
  <c r="J11" i="6"/>
  <c r="L11" i="6"/>
  <c r="M11" i="6"/>
  <c r="P11" i="6"/>
  <c r="R11" i="6"/>
  <c r="S11" i="6"/>
  <c r="U11" i="6"/>
  <c r="V11" i="6"/>
  <c r="W11" i="6"/>
  <c r="X11" i="6"/>
  <c r="Y11" i="6"/>
  <c r="AA11" i="6"/>
  <c r="AB11" i="6"/>
  <c r="AD11" i="6"/>
  <c r="AE11" i="6"/>
  <c r="AG11" i="6"/>
  <c r="AH11" i="6"/>
  <c r="AJ11" i="6"/>
  <c r="AK11" i="6"/>
  <c r="AL11" i="6"/>
  <c r="AM11" i="6"/>
  <c r="AN11" i="6"/>
  <c r="AO11" i="6" s="1"/>
  <c r="AP11" i="6"/>
  <c r="AQ11" i="6"/>
  <c r="AR11" i="6" s="1"/>
  <c r="AS11" i="6"/>
  <c r="AT11" i="6"/>
  <c r="AV11" i="6"/>
  <c r="AW11" i="6"/>
  <c r="AY11" i="6"/>
  <c r="AZ11" i="6"/>
  <c r="BB11" i="6"/>
  <c r="BC11" i="6"/>
  <c r="BE11" i="6"/>
  <c r="BF11" i="6"/>
  <c r="BG11" i="6" s="1"/>
  <c r="BH11" i="6"/>
  <c r="BI11" i="6"/>
  <c r="BK11" i="6"/>
  <c r="BL11" i="6"/>
  <c r="BM11" i="6"/>
  <c r="BN11" i="6"/>
  <c r="BO11" i="6"/>
  <c r="BP11" i="6"/>
  <c r="BQ11" i="6"/>
  <c r="BR11" i="6"/>
  <c r="BS11" i="6"/>
  <c r="BT11" i="6"/>
  <c r="BU11" i="6"/>
  <c r="BW11" i="6"/>
  <c r="BX11" i="6"/>
  <c r="BY11" i="6"/>
  <c r="BZ11" i="6"/>
  <c r="CA11" i="6"/>
  <c r="CC11" i="6"/>
  <c r="CD11" i="6"/>
  <c r="CE11" i="6" s="1"/>
  <c r="CF11" i="6"/>
  <c r="CG11" i="6"/>
  <c r="CI11" i="6"/>
  <c r="CJ11" i="6"/>
  <c r="CL11" i="6"/>
  <c r="CM11" i="6"/>
  <c r="CN11" i="6" s="1"/>
  <c r="CO11" i="6"/>
  <c r="CP11" i="6"/>
  <c r="AU11" i="6" l="1"/>
  <c r="AX11" i="6"/>
  <c r="AF11" i="6"/>
  <c r="CK11" i="6"/>
  <c r="K11" i="6"/>
  <c r="N11" i="6"/>
  <c r="AC11" i="6"/>
  <c r="CQ11" i="6"/>
  <c r="CB11" i="6"/>
  <c r="H11" i="6"/>
  <c r="CH11" i="6"/>
  <c r="BJ11" i="6"/>
  <c r="Z11" i="6"/>
  <c r="BA11" i="6"/>
  <c r="T11" i="6"/>
  <c r="BD11" i="6"/>
  <c r="Q11" i="6"/>
  <c r="AK102" i="15"/>
  <c r="AK28" i="15"/>
  <c r="AL39" i="15"/>
  <c r="AL40" i="15"/>
  <c r="AL42" i="15"/>
  <c r="AJ44" i="15"/>
  <c r="AL52" i="15"/>
  <c r="AL56" i="15"/>
  <c r="AK17" i="15"/>
  <c r="AL44" i="15"/>
  <c r="AL97" i="15"/>
  <c r="BV11" i="6"/>
  <c r="AK48" i="15"/>
  <c r="AL12" i="15"/>
  <c r="AL14" i="15"/>
  <c r="AL16" i="15"/>
  <c r="AL18" i="15"/>
  <c r="AL20" i="15"/>
  <c r="AL22" i="15"/>
  <c r="AL23" i="15"/>
  <c r="AL24" i="15"/>
  <c r="AL46" i="15"/>
  <c r="AL93" i="15"/>
  <c r="AL95" i="15"/>
  <c r="AL28" i="15"/>
  <c r="AL48" i="15"/>
  <c r="AL69" i="15"/>
  <c r="AL78" i="15"/>
  <c r="AL91" i="15"/>
  <c r="AK97" i="15"/>
  <c r="AK82" i="15"/>
  <c r="AK69" i="15"/>
  <c r="AK60" i="15"/>
  <c r="AK44" i="15"/>
  <c r="AK35" i="15"/>
  <c r="AK23" i="15"/>
  <c r="AL60" i="15" l="1"/>
  <c r="BD64" i="3" l="1"/>
  <c r="X11" i="8" l="1"/>
  <c r="AH11" i="7"/>
  <c r="AG11" i="7"/>
  <c r="AE11" i="7"/>
  <c r="AD11" i="7"/>
  <c r="Y11" i="7"/>
  <c r="X11" i="7"/>
  <c r="S11" i="7"/>
  <c r="R11" i="7"/>
  <c r="P11" i="7"/>
  <c r="O11" i="7"/>
  <c r="M11" i="7"/>
  <c r="L11" i="7"/>
  <c r="J11" i="7"/>
  <c r="I11" i="7"/>
  <c r="G11" i="7"/>
  <c r="F11" i="7"/>
  <c r="D11" i="7"/>
  <c r="C11" i="7"/>
  <c r="K11" i="7" l="1"/>
  <c r="M10" i="7"/>
  <c r="M9" i="7" s="1"/>
  <c r="M8" i="7" s="1"/>
  <c r="Z11" i="7"/>
  <c r="Y10" i="7"/>
  <c r="Y9" i="7" s="1"/>
  <c r="AI11" i="7"/>
  <c r="R10" i="7"/>
  <c r="R9" i="7" s="1"/>
  <c r="R8" i="7" s="1"/>
  <c r="G10" i="7"/>
  <c r="G9" i="7" s="1"/>
  <c r="L10" i="7"/>
  <c r="L9" i="7" s="1"/>
  <c r="L8" i="7" s="1"/>
  <c r="F10" i="7"/>
  <c r="F9" i="7" s="1"/>
  <c r="F8" i="7" s="1"/>
  <c r="AD10" i="7"/>
  <c r="AD9" i="7" s="1"/>
  <c r="AD8" i="7" s="1"/>
  <c r="C10" i="7"/>
  <c r="C9" i="7" s="1"/>
  <c r="C8" i="7" s="1"/>
  <c r="I10" i="7"/>
  <c r="I9" i="7" s="1"/>
  <c r="I8" i="7" s="1"/>
  <c r="AF11" i="7"/>
  <c r="AG10" i="7"/>
  <c r="AG9" i="7" s="1"/>
  <c r="AG8" i="7" s="1"/>
  <c r="J10" i="7"/>
  <c r="J9" i="7" s="1"/>
  <c r="AH10" i="7"/>
  <c r="AE10" i="7"/>
  <c r="X10" i="7"/>
  <c r="X9" i="7" s="1"/>
  <c r="X8" i="7" s="1"/>
  <c r="P10" i="7"/>
  <c r="Q11" i="7"/>
  <c r="H11" i="7"/>
  <c r="D10" i="7"/>
  <c r="E11" i="7"/>
  <c r="N11" i="7"/>
  <c r="S10" i="7"/>
  <c r="O10" i="7"/>
  <c r="O9" i="7" s="1"/>
  <c r="O8" i="7" s="1"/>
  <c r="T11" i="7"/>
  <c r="N9" i="7" l="1"/>
  <c r="N10" i="7"/>
  <c r="N8" i="7"/>
  <c r="K10" i="7"/>
  <c r="H10" i="7"/>
  <c r="AI10" i="7"/>
  <c r="AH9" i="7"/>
  <c r="AF10" i="7"/>
  <c r="AE9" i="7"/>
  <c r="Z9" i="7"/>
  <c r="Z10" i="7"/>
  <c r="K9" i="7"/>
  <c r="J8" i="7"/>
  <c r="K8" i="7" s="1"/>
  <c r="E10" i="7"/>
  <c r="D9" i="7"/>
  <c r="Q10" i="7"/>
  <c r="P9" i="7"/>
  <c r="T10" i="7"/>
  <c r="S9" i="7"/>
  <c r="G8" i="7"/>
  <c r="H8" i="7" s="1"/>
  <c r="H9" i="7"/>
  <c r="AI9" i="7" l="1"/>
  <c r="AH8" i="7"/>
  <c r="AI8" i="7" s="1"/>
  <c r="AF9" i="7"/>
  <c r="AE8" i="7"/>
  <c r="AF8" i="7" s="1"/>
  <c r="Y8" i="7"/>
  <c r="Z8" i="7" s="1"/>
  <c r="S8" i="7"/>
  <c r="T8" i="7" s="1"/>
  <c r="T9" i="7"/>
  <c r="D8" i="7"/>
  <c r="E8" i="7" s="1"/>
  <c r="E9" i="7"/>
  <c r="P8" i="7"/>
  <c r="Q8" i="7" s="1"/>
  <c r="Q9" i="7"/>
  <c r="Y11" i="8" l="1"/>
  <c r="Y10" i="8" s="1"/>
  <c r="X10" i="8" l="1"/>
  <c r="X9" i="8" s="1"/>
  <c r="X8" i="8" s="1"/>
  <c r="Y9" i="8"/>
  <c r="Y8" i="8" s="1"/>
  <c r="G90" i="3" l="1"/>
  <c r="G92" i="3"/>
  <c r="G93" i="3"/>
  <c r="G94" i="3"/>
  <c r="G95" i="3"/>
  <c r="G96" i="3"/>
  <c r="G98" i="3"/>
  <c r="G99" i="3"/>
  <c r="G100" i="3"/>
  <c r="G101" i="3"/>
  <c r="G103" i="3"/>
  <c r="G104" i="3"/>
  <c r="G105" i="3"/>
  <c r="G106" i="3"/>
  <c r="G107" i="3"/>
  <c r="G108" i="3"/>
  <c r="G109" i="3"/>
  <c r="G110" i="3"/>
  <c r="F90" i="3"/>
  <c r="F92" i="3"/>
  <c r="F93" i="3"/>
  <c r="F94" i="3"/>
  <c r="F95" i="3"/>
  <c r="F96" i="3"/>
  <c r="F98" i="3"/>
  <c r="F99" i="3"/>
  <c r="F100" i="3"/>
  <c r="F101" i="3"/>
  <c r="F103" i="3"/>
  <c r="F104" i="3"/>
  <c r="F105" i="3"/>
  <c r="F106" i="3"/>
  <c r="F107" i="3"/>
  <c r="F108" i="3"/>
  <c r="F109" i="3"/>
  <c r="F110" i="3"/>
  <c r="S23" i="66" l="1"/>
  <c r="R23" i="66"/>
  <c r="S22" i="66"/>
  <c r="R22" i="66"/>
  <c r="S21" i="66"/>
  <c r="R21" i="66"/>
  <c r="S20" i="66"/>
  <c r="R20" i="66"/>
  <c r="S19" i="66"/>
  <c r="R19" i="66"/>
  <c r="S18" i="66"/>
  <c r="R18" i="66"/>
  <c r="S17" i="66"/>
  <c r="R17" i="66"/>
  <c r="S16" i="66"/>
  <c r="R16" i="66"/>
  <c r="S15" i="66"/>
  <c r="R15" i="66"/>
  <c r="S14" i="66"/>
  <c r="R14" i="66"/>
  <c r="S13" i="66"/>
  <c r="R13" i="66"/>
  <c r="S12" i="66"/>
  <c r="R12" i="66"/>
  <c r="O26" i="66" l="1"/>
  <c r="BW88" i="20"/>
  <c r="AV26" i="145"/>
  <c r="AZ26" i="145" s="1"/>
  <c r="AV27" i="145"/>
  <c r="AZ27" i="145" s="1"/>
  <c r="P14" i="66"/>
  <c r="AN84" i="3"/>
  <c r="AN85" i="3"/>
  <c r="AN86" i="3"/>
  <c r="AN87" i="3"/>
  <c r="AN88" i="3"/>
  <c r="AN89" i="3"/>
  <c r="AM84" i="3"/>
  <c r="AM85" i="3"/>
  <c r="AM86" i="3"/>
  <c r="AM87" i="3"/>
  <c r="AM88" i="3"/>
  <c r="AM89" i="3"/>
  <c r="BT64" i="20" l="1"/>
  <c r="BU64" i="20"/>
  <c r="BV64" i="20"/>
  <c r="BW64" i="20"/>
  <c r="BX64" i="20"/>
  <c r="BY64" i="20"/>
  <c r="BZ65" i="20"/>
  <c r="BZ64" i="20" s="1"/>
  <c r="CA65" i="20"/>
  <c r="CA64" i="20" s="1"/>
  <c r="F12" i="3"/>
  <c r="I12" i="3"/>
  <c r="J12" i="3"/>
  <c r="L12" i="3"/>
  <c r="M12" i="3"/>
  <c r="O12" i="3"/>
  <c r="P12" i="3"/>
  <c r="R12" i="3"/>
  <c r="S12" i="3"/>
  <c r="U12" i="3"/>
  <c r="V12" i="3"/>
  <c r="X12" i="3"/>
  <c r="Y12" i="3"/>
  <c r="AA12" i="3"/>
  <c r="AB12" i="3"/>
  <c r="AD12" i="3"/>
  <c r="AE12" i="3"/>
  <c r="AG12" i="3"/>
  <c r="AH12" i="3"/>
  <c r="I13" i="3"/>
  <c r="J13" i="3"/>
  <c r="L13" i="3"/>
  <c r="M13" i="3"/>
  <c r="O13" i="3"/>
  <c r="P13" i="3"/>
  <c r="R13" i="3"/>
  <c r="S13" i="3"/>
  <c r="U13" i="3"/>
  <c r="V13" i="3"/>
  <c r="X13" i="3"/>
  <c r="Y13" i="3"/>
  <c r="AA13" i="3"/>
  <c r="AB13" i="3"/>
  <c r="AD13" i="3"/>
  <c r="AE13" i="3"/>
  <c r="AG13" i="3"/>
  <c r="AH13" i="3"/>
  <c r="I14" i="3"/>
  <c r="J14" i="3"/>
  <c r="L14" i="3"/>
  <c r="M14" i="3"/>
  <c r="O14" i="3"/>
  <c r="P14" i="3"/>
  <c r="R14" i="3"/>
  <c r="S14" i="3"/>
  <c r="U14" i="3"/>
  <c r="V14" i="3"/>
  <c r="X14" i="3"/>
  <c r="Y14" i="3"/>
  <c r="AA14" i="3"/>
  <c r="AB14" i="3"/>
  <c r="AD14" i="3"/>
  <c r="AE14" i="3"/>
  <c r="AG14" i="3"/>
  <c r="AH14" i="3"/>
  <c r="I15" i="3"/>
  <c r="J15" i="3"/>
  <c r="L15" i="3"/>
  <c r="M15" i="3"/>
  <c r="O15" i="3"/>
  <c r="P15" i="3"/>
  <c r="R15" i="3"/>
  <c r="S15" i="3"/>
  <c r="U15" i="3"/>
  <c r="V15" i="3"/>
  <c r="X15" i="3"/>
  <c r="Y15" i="3"/>
  <c r="AA15" i="3"/>
  <c r="AB15" i="3"/>
  <c r="AD15" i="3"/>
  <c r="AE15" i="3"/>
  <c r="AG15" i="3"/>
  <c r="AH15" i="3"/>
  <c r="I16" i="3"/>
  <c r="J16" i="3"/>
  <c r="L16" i="3"/>
  <c r="M16" i="3"/>
  <c r="O16" i="3"/>
  <c r="P16" i="3"/>
  <c r="R16" i="3"/>
  <c r="S16" i="3"/>
  <c r="U16" i="3"/>
  <c r="V16" i="3"/>
  <c r="X16" i="3"/>
  <c r="Y16" i="3"/>
  <c r="AA16" i="3"/>
  <c r="AB16" i="3"/>
  <c r="AD16" i="3"/>
  <c r="AE16" i="3"/>
  <c r="AG16" i="3"/>
  <c r="AH16" i="3"/>
  <c r="F18" i="3"/>
  <c r="I18" i="3"/>
  <c r="J18" i="3"/>
  <c r="L18" i="3"/>
  <c r="M18" i="3"/>
  <c r="O18" i="3"/>
  <c r="P18" i="3"/>
  <c r="R18" i="3"/>
  <c r="S18" i="3"/>
  <c r="U18" i="3"/>
  <c r="V18" i="3"/>
  <c r="X18" i="3"/>
  <c r="Y18" i="3"/>
  <c r="AA18" i="3"/>
  <c r="AB18" i="3"/>
  <c r="AD18" i="3"/>
  <c r="AE18" i="3"/>
  <c r="AG18" i="3"/>
  <c r="AH18" i="3"/>
  <c r="I19" i="3"/>
  <c r="J19" i="3"/>
  <c r="L19" i="3"/>
  <c r="M19" i="3"/>
  <c r="O19" i="3"/>
  <c r="P19" i="3"/>
  <c r="R19" i="3"/>
  <c r="S19" i="3"/>
  <c r="U19" i="3"/>
  <c r="V19" i="3"/>
  <c r="X19" i="3"/>
  <c r="Y19" i="3"/>
  <c r="AA19" i="3"/>
  <c r="AB19" i="3"/>
  <c r="AD19" i="3"/>
  <c r="AE19" i="3"/>
  <c r="AG19" i="3"/>
  <c r="AH19" i="3"/>
  <c r="I20" i="3"/>
  <c r="J20" i="3"/>
  <c r="L20" i="3"/>
  <c r="M20" i="3"/>
  <c r="O20" i="3"/>
  <c r="P20" i="3"/>
  <c r="R20" i="3"/>
  <c r="S20" i="3"/>
  <c r="U20" i="3"/>
  <c r="V20" i="3"/>
  <c r="X20" i="3"/>
  <c r="Y20" i="3"/>
  <c r="AA20" i="3"/>
  <c r="AB20" i="3"/>
  <c r="AD20" i="3"/>
  <c r="AE20" i="3"/>
  <c r="AG20" i="3"/>
  <c r="AH20" i="3"/>
  <c r="I21" i="3"/>
  <c r="J21" i="3"/>
  <c r="L21" i="3"/>
  <c r="M21" i="3"/>
  <c r="O21" i="3"/>
  <c r="P21" i="3"/>
  <c r="R21" i="3"/>
  <c r="S21" i="3"/>
  <c r="U21" i="3"/>
  <c r="V21" i="3"/>
  <c r="X21" i="3"/>
  <c r="Y21" i="3"/>
  <c r="AA21" i="3"/>
  <c r="AB21" i="3"/>
  <c r="AD21" i="3"/>
  <c r="AE21" i="3"/>
  <c r="AG21" i="3"/>
  <c r="AH21" i="3"/>
  <c r="I22" i="3"/>
  <c r="J22" i="3"/>
  <c r="L22" i="3"/>
  <c r="M22" i="3"/>
  <c r="O22" i="3"/>
  <c r="P22" i="3"/>
  <c r="R22" i="3"/>
  <c r="S22" i="3"/>
  <c r="U22" i="3"/>
  <c r="V22" i="3"/>
  <c r="X22" i="3"/>
  <c r="Y22" i="3"/>
  <c r="AA22" i="3"/>
  <c r="AB22" i="3"/>
  <c r="AD22" i="3"/>
  <c r="AE22" i="3"/>
  <c r="AG22" i="3"/>
  <c r="AH22" i="3"/>
  <c r="I23" i="3"/>
  <c r="F24" i="3"/>
  <c r="I24" i="3"/>
  <c r="J24" i="3"/>
  <c r="L24" i="3"/>
  <c r="M24" i="3"/>
  <c r="O24" i="3"/>
  <c r="P24" i="3"/>
  <c r="R24" i="3"/>
  <c r="S24" i="3"/>
  <c r="U24" i="3"/>
  <c r="V24" i="3"/>
  <c r="X24" i="3"/>
  <c r="Y24" i="3"/>
  <c r="AA24" i="3"/>
  <c r="AB24" i="3"/>
  <c r="AD24" i="3"/>
  <c r="AE24" i="3"/>
  <c r="AG24" i="3"/>
  <c r="AH24" i="3"/>
  <c r="F25" i="3"/>
  <c r="G25" i="3"/>
  <c r="I25" i="3"/>
  <c r="J25" i="3"/>
  <c r="L25" i="3"/>
  <c r="M25" i="3"/>
  <c r="O25" i="3"/>
  <c r="P25" i="3"/>
  <c r="R25" i="3"/>
  <c r="S25" i="3"/>
  <c r="U25" i="3"/>
  <c r="V25" i="3"/>
  <c r="X25" i="3"/>
  <c r="Y25" i="3"/>
  <c r="AA25" i="3"/>
  <c r="AB25" i="3"/>
  <c r="AD25" i="3"/>
  <c r="AE25" i="3"/>
  <c r="AG25" i="3"/>
  <c r="AH25" i="3"/>
  <c r="F26" i="3"/>
  <c r="G26" i="3"/>
  <c r="I26" i="3"/>
  <c r="J26" i="3"/>
  <c r="L26" i="3"/>
  <c r="M26" i="3"/>
  <c r="O26" i="3"/>
  <c r="P26" i="3"/>
  <c r="R26" i="3"/>
  <c r="S26" i="3"/>
  <c r="U26" i="3"/>
  <c r="V26" i="3"/>
  <c r="X26" i="3"/>
  <c r="Y26" i="3"/>
  <c r="AA26" i="3"/>
  <c r="AB26" i="3"/>
  <c r="AD26" i="3"/>
  <c r="AE26" i="3"/>
  <c r="AG26" i="3"/>
  <c r="AH26" i="3"/>
  <c r="F27" i="3"/>
  <c r="G27" i="3"/>
  <c r="I27" i="3"/>
  <c r="J27" i="3"/>
  <c r="L27" i="3"/>
  <c r="M27" i="3"/>
  <c r="O27" i="3"/>
  <c r="P27" i="3"/>
  <c r="R27" i="3"/>
  <c r="S27" i="3"/>
  <c r="U27" i="3"/>
  <c r="V27" i="3"/>
  <c r="X27" i="3"/>
  <c r="Y27" i="3"/>
  <c r="AA27" i="3"/>
  <c r="AB27" i="3"/>
  <c r="AD27" i="3"/>
  <c r="AE27" i="3"/>
  <c r="AG27" i="3"/>
  <c r="AH27" i="3"/>
  <c r="F29" i="3"/>
  <c r="G29" i="3"/>
  <c r="I29" i="3"/>
  <c r="J29" i="3"/>
  <c r="L29" i="3"/>
  <c r="M29" i="3"/>
  <c r="O29" i="3"/>
  <c r="P29" i="3"/>
  <c r="R29" i="3"/>
  <c r="S29" i="3"/>
  <c r="U29" i="3"/>
  <c r="V29" i="3"/>
  <c r="X29" i="3"/>
  <c r="Y29" i="3"/>
  <c r="AA29" i="3"/>
  <c r="AB29" i="3"/>
  <c r="AD29" i="3"/>
  <c r="AE29" i="3"/>
  <c r="AG29" i="3"/>
  <c r="AH29" i="3"/>
  <c r="F30" i="3"/>
  <c r="G30" i="3"/>
  <c r="I30" i="3"/>
  <c r="J30" i="3"/>
  <c r="L30" i="3"/>
  <c r="M30" i="3"/>
  <c r="O30" i="3"/>
  <c r="P30" i="3"/>
  <c r="R30" i="3"/>
  <c r="S30" i="3"/>
  <c r="U30" i="3"/>
  <c r="V30" i="3"/>
  <c r="X30" i="3"/>
  <c r="Y30" i="3"/>
  <c r="AA30" i="3"/>
  <c r="AB30" i="3"/>
  <c r="AD30" i="3"/>
  <c r="AE30" i="3"/>
  <c r="AG30" i="3"/>
  <c r="AH30" i="3"/>
  <c r="F31" i="3"/>
  <c r="G31" i="3"/>
  <c r="I31" i="3"/>
  <c r="J31" i="3"/>
  <c r="L31" i="3"/>
  <c r="M31" i="3"/>
  <c r="O31" i="3"/>
  <c r="P31" i="3"/>
  <c r="R31" i="3"/>
  <c r="S31" i="3"/>
  <c r="U31" i="3"/>
  <c r="V31" i="3"/>
  <c r="X31" i="3"/>
  <c r="Y31" i="3"/>
  <c r="AA31" i="3"/>
  <c r="AB31" i="3"/>
  <c r="AD31" i="3"/>
  <c r="AE31" i="3"/>
  <c r="AG31" i="3"/>
  <c r="AH31" i="3"/>
  <c r="F32" i="3"/>
  <c r="G32" i="3"/>
  <c r="I32" i="3"/>
  <c r="J32" i="3"/>
  <c r="L32" i="3"/>
  <c r="M32" i="3"/>
  <c r="O32" i="3"/>
  <c r="P32" i="3"/>
  <c r="R32" i="3"/>
  <c r="S32" i="3"/>
  <c r="U32" i="3"/>
  <c r="V32" i="3"/>
  <c r="X32" i="3"/>
  <c r="Y32" i="3"/>
  <c r="AA32" i="3"/>
  <c r="AB32" i="3"/>
  <c r="AD32" i="3"/>
  <c r="AE32" i="3"/>
  <c r="AG32" i="3"/>
  <c r="AH32" i="3"/>
  <c r="F33" i="3"/>
  <c r="G33" i="3"/>
  <c r="I33" i="3"/>
  <c r="J33" i="3"/>
  <c r="L33" i="3"/>
  <c r="M33" i="3"/>
  <c r="O33" i="3"/>
  <c r="P33" i="3"/>
  <c r="R33" i="3"/>
  <c r="S33" i="3"/>
  <c r="U33" i="3"/>
  <c r="V33" i="3"/>
  <c r="X33" i="3"/>
  <c r="Y33" i="3"/>
  <c r="AA33" i="3"/>
  <c r="AB33" i="3"/>
  <c r="AD33" i="3"/>
  <c r="AE33" i="3"/>
  <c r="AG33" i="3"/>
  <c r="AH33" i="3"/>
  <c r="F34" i="3"/>
  <c r="G34" i="3"/>
  <c r="I34" i="3"/>
  <c r="J34" i="3"/>
  <c r="L34" i="3"/>
  <c r="M34" i="3"/>
  <c r="O34" i="3"/>
  <c r="P34" i="3"/>
  <c r="R34" i="3"/>
  <c r="S34" i="3"/>
  <c r="U34" i="3"/>
  <c r="V34" i="3"/>
  <c r="X34" i="3"/>
  <c r="Y34" i="3"/>
  <c r="AA34" i="3"/>
  <c r="AB34" i="3"/>
  <c r="AD34" i="3"/>
  <c r="AE34" i="3"/>
  <c r="AG34" i="3"/>
  <c r="AH34" i="3"/>
  <c r="F36" i="3"/>
  <c r="G36" i="3"/>
  <c r="I36" i="3"/>
  <c r="J36" i="3"/>
  <c r="L36" i="3"/>
  <c r="M36" i="3"/>
  <c r="O36" i="3"/>
  <c r="P36" i="3"/>
  <c r="R36" i="3"/>
  <c r="S36" i="3"/>
  <c r="U36" i="3"/>
  <c r="V36" i="3"/>
  <c r="X36" i="3"/>
  <c r="Y36" i="3"/>
  <c r="AA36" i="3"/>
  <c r="AB36" i="3"/>
  <c r="AD36" i="3"/>
  <c r="AE36" i="3"/>
  <c r="AG36" i="3"/>
  <c r="AH36" i="3"/>
  <c r="F37" i="3"/>
  <c r="G37" i="3"/>
  <c r="I37" i="3"/>
  <c r="J37" i="3"/>
  <c r="L37" i="3"/>
  <c r="M37" i="3"/>
  <c r="O37" i="3"/>
  <c r="P37" i="3"/>
  <c r="R37" i="3"/>
  <c r="S37" i="3"/>
  <c r="U37" i="3"/>
  <c r="V37" i="3"/>
  <c r="X37" i="3"/>
  <c r="Y37" i="3"/>
  <c r="AA37" i="3"/>
  <c r="AB37" i="3"/>
  <c r="AD37" i="3"/>
  <c r="AE37" i="3"/>
  <c r="AG37" i="3"/>
  <c r="AH37" i="3"/>
  <c r="F38" i="3"/>
  <c r="G38" i="3"/>
  <c r="I38" i="3"/>
  <c r="J38" i="3"/>
  <c r="L38" i="3"/>
  <c r="M38" i="3"/>
  <c r="O38" i="3"/>
  <c r="P38" i="3"/>
  <c r="R38" i="3"/>
  <c r="S38" i="3"/>
  <c r="U38" i="3"/>
  <c r="V38" i="3"/>
  <c r="X38" i="3"/>
  <c r="Y38" i="3"/>
  <c r="AA38" i="3"/>
  <c r="AB38" i="3"/>
  <c r="AD38" i="3"/>
  <c r="AE38" i="3"/>
  <c r="AG38" i="3"/>
  <c r="AH38" i="3"/>
  <c r="F40" i="3"/>
  <c r="G40" i="3"/>
  <c r="I40" i="3"/>
  <c r="J40" i="3"/>
  <c r="L40" i="3"/>
  <c r="M40" i="3"/>
  <c r="O40" i="3"/>
  <c r="P40" i="3"/>
  <c r="R40" i="3"/>
  <c r="S40" i="3"/>
  <c r="U40" i="3"/>
  <c r="V40" i="3"/>
  <c r="X40" i="3"/>
  <c r="Y40" i="3"/>
  <c r="AA40" i="3"/>
  <c r="AB40" i="3"/>
  <c r="AD40" i="3"/>
  <c r="AE40" i="3"/>
  <c r="AG40" i="3"/>
  <c r="AH40" i="3"/>
  <c r="F41" i="3"/>
  <c r="G41" i="3"/>
  <c r="I41" i="3"/>
  <c r="J41" i="3"/>
  <c r="L41" i="3"/>
  <c r="M41" i="3"/>
  <c r="O41" i="3"/>
  <c r="P41" i="3"/>
  <c r="R41" i="3"/>
  <c r="S41" i="3"/>
  <c r="U41" i="3"/>
  <c r="V41" i="3"/>
  <c r="X41" i="3"/>
  <c r="Y41" i="3"/>
  <c r="AA41" i="3"/>
  <c r="AB41" i="3"/>
  <c r="AD41" i="3"/>
  <c r="AE41" i="3"/>
  <c r="AG41" i="3"/>
  <c r="AH41" i="3"/>
  <c r="F42" i="3"/>
  <c r="G42" i="3"/>
  <c r="I42" i="3"/>
  <c r="J42" i="3"/>
  <c r="L42" i="3"/>
  <c r="M42" i="3"/>
  <c r="O42" i="3"/>
  <c r="P42" i="3"/>
  <c r="R42" i="3"/>
  <c r="S42" i="3"/>
  <c r="U42" i="3"/>
  <c r="V42" i="3"/>
  <c r="X42" i="3"/>
  <c r="Y42" i="3"/>
  <c r="AA42" i="3"/>
  <c r="AB42" i="3"/>
  <c r="AD42" i="3"/>
  <c r="AE42" i="3"/>
  <c r="AG42" i="3"/>
  <c r="AH42" i="3"/>
  <c r="F43" i="3"/>
  <c r="G43" i="3"/>
  <c r="I43" i="3"/>
  <c r="J43" i="3"/>
  <c r="L43" i="3"/>
  <c r="M43" i="3"/>
  <c r="O43" i="3"/>
  <c r="P43" i="3"/>
  <c r="R43" i="3"/>
  <c r="S43" i="3"/>
  <c r="U43" i="3"/>
  <c r="V43" i="3"/>
  <c r="X43" i="3"/>
  <c r="Y43" i="3"/>
  <c r="AA43" i="3"/>
  <c r="AB43" i="3"/>
  <c r="AD43" i="3"/>
  <c r="AE43" i="3"/>
  <c r="AG43" i="3"/>
  <c r="AH43" i="3"/>
  <c r="F45" i="3"/>
  <c r="G45" i="3"/>
  <c r="I45" i="3"/>
  <c r="J45" i="3"/>
  <c r="L45" i="3"/>
  <c r="M45" i="3"/>
  <c r="O45" i="3"/>
  <c r="P45" i="3"/>
  <c r="R45" i="3"/>
  <c r="S45" i="3"/>
  <c r="U45" i="3"/>
  <c r="V45" i="3"/>
  <c r="X45" i="3"/>
  <c r="Y45" i="3"/>
  <c r="AA45" i="3"/>
  <c r="AB45" i="3"/>
  <c r="AD45" i="3"/>
  <c r="AE45" i="3"/>
  <c r="AG45" i="3"/>
  <c r="AH45" i="3"/>
  <c r="F46" i="3"/>
  <c r="G46" i="3"/>
  <c r="I46" i="3"/>
  <c r="J46" i="3"/>
  <c r="L46" i="3"/>
  <c r="M46" i="3"/>
  <c r="O46" i="3"/>
  <c r="P46" i="3"/>
  <c r="R46" i="3"/>
  <c r="S46" i="3"/>
  <c r="U46" i="3"/>
  <c r="V46" i="3"/>
  <c r="X46" i="3"/>
  <c r="Y46" i="3"/>
  <c r="AA46" i="3"/>
  <c r="AB46" i="3"/>
  <c r="AD46" i="3"/>
  <c r="AE46" i="3"/>
  <c r="AG46" i="3"/>
  <c r="AH46" i="3"/>
  <c r="F47" i="3"/>
  <c r="G47" i="3"/>
  <c r="I47" i="3"/>
  <c r="J47" i="3"/>
  <c r="L47" i="3"/>
  <c r="M47" i="3"/>
  <c r="O47" i="3"/>
  <c r="P47" i="3"/>
  <c r="R47" i="3"/>
  <c r="S47" i="3"/>
  <c r="U47" i="3"/>
  <c r="V47" i="3"/>
  <c r="X47" i="3"/>
  <c r="Y47" i="3"/>
  <c r="AA47" i="3"/>
  <c r="AB47" i="3"/>
  <c r="AD47" i="3"/>
  <c r="AE47" i="3"/>
  <c r="AG47" i="3"/>
  <c r="AH47" i="3"/>
  <c r="G49" i="3"/>
  <c r="I49" i="3"/>
  <c r="J49" i="3"/>
  <c r="L49" i="3"/>
  <c r="M49" i="3"/>
  <c r="O49" i="3"/>
  <c r="P49" i="3"/>
  <c r="R49" i="3"/>
  <c r="S49" i="3"/>
  <c r="U49" i="3"/>
  <c r="V49" i="3"/>
  <c r="X49" i="3"/>
  <c r="Y49" i="3"/>
  <c r="AA49" i="3"/>
  <c r="AB49" i="3"/>
  <c r="AD49" i="3"/>
  <c r="AE49" i="3"/>
  <c r="AG49" i="3"/>
  <c r="AH49" i="3"/>
  <c r="G50" i="3"/>
  <c r="I50" i="3"/>
  <c r="J50" i="3"/>
  <c r="L50" i="3"/>
  <c r="M50" i="3"/>
  <c r="O50" i="3"/>
  <c r="P50" i="3"/>
  <c r="R50" i="3"/>
  <c r="S50" i="3"/>
  <c r="U50" i="3"/>
  <c r="V50" i="3"/>
  <c r="X50" i="3"/>
  <c r="Y50" i="3"/>
  <c r="AA50" i="3"/>
  <c r="AB50" i="3"/>
  <c r="AD50" i="3"/>
  <c r="AE50" i="3"/>
  <c r="AG50" i="3"/>
  <c r="AH50" i="3"/>
  <c r="G51" i="3"/>
  <c r="I51" i="3"/>
  <c r="J51" i="3"/>
  <c r="L51" i="3"/>
  <c r="M51" i="3"/>
  <c r="O51" i="3"/>
  <c r="P51" i="3"/>
  <c r="R51" i="3"/>
  <c r="S51" i="3"/>
  <c r="U51" i="3"/>
  <c r="V51" i="3"/>
  <c r="X51" i="3"/>
  <c r="Y51" i="3"/>
  <c r="AA51" i="3"/>
  <c r="AB51" i="3"/>
  <c r="AD51" i="3"/>
  <c r="AE51" i="3"/>
  <c r="AG51" i="3"/>
  <c r="AH51" i="3"/>
  <c r="G52" i="3"/>
  <c r="I52" i="3"/>
  <c r="J52" i="3"/>
  <c r="L52" i="3"/>
  <c r="M52" i="3"/>
  <c r="O52" i="3"/>
  <c r="P52" i="3"/>
  <c r="R52" i="3"/>
  <c r="S52" i="3"/>
  <c r="U52" i="3"/>
  <c r="V52" i="3"/>
  <c r="X52" i="3"/>
  <c r="Y52" i="3"/>
  <c r="AA52" i="3"/>
  <c r="AB52" i="3"/>
  <c r="AD52" i="3"/>
  <c r="AE52" i="3"/>
  <c r="AG52" i="3"/>
  <c r="AH52" i="3"/>
  <c r="G53" i="3"/>
  <c r="I53" i="3"/>
  <c r="J53" i="3"/>
  <c r="L53" i="3"/>
  <c r="M53" i="3"/>
  <c r="O53" i="3"/>
  <c r="P53" i="3"/>
  <c r="R53" i="3"/>
  <c r="S53" i="3"/>
  <c r="U53" i="3"/>
  <c r="V53" i="3"/>
  <c r="X53" i="3"/>
  <c r="Y53" i="3"/>
  <c r="AA53" i="3"/>
  <c r="AB53" i="3"/>
  <c r="AD53" i="3"/>
  <c r="AE53" i="3"/>
  <c r="AG53" i="3"/>
  <c r="AH53" i="3"/>
  <c r="G54" i="3"/>
  <c r="J54" i="3"/>
  <c r="L54" i="3"/>
  <c r="M54" i="3"/>
  <c r="O54" i="3"/>
  <c r="P54" i="3"/>
  <c r="R54" i="3"/>
  <c r="S54" i="3"/>
  <c r="U54" i="3"/>
  <c r="V54" i="3"/>
  <c r="X54" i="3"/>
  <c r="Y54" i="3"/>
  <c r="AA54" i="3"/>
  <c r="AB54" i="3"/>
  <c r="AD54" i="3"/>
  <c r="AE54" i="3"/>
  <c r="AG54" i="3"/>
  <c r="AH54" i="3"/>
  <c r="G55" i="3"/>
  <c r="J55" i="3"/>
  <c r="L55" i="3"/>
  <c r="M55" i="3"/>
  <c r="O55" i="3"/>
  <c r="P55" i="3"/>
  <c r="R55" i="3"/>
  <c r="S55" i="3"/>
  <c r="U55" i="3"/>
  <c r="V55" i="3"/>
  <c r="X55" i="3"/>
  <c r="Y55" i="3"/>
  <c r="AA55" i="3"/>
  <c r="AB55" i="3"/>
  <c r="AD55" i="3"/>
  <c r="AE55" i="3"/>
  <c r="AG55" i="3"/>
  <c r="AH55" i="3"/>
  <c r="G56" i="3"/>
  <c r="J56" i="3"/>
  <c r="L56" i="3"/>
  <c r="M56" i="3"/>
  <c r="O56" i="3"/>
  <c r="P56" i="3"/>
  <c r="R56" i="3"/>
  <c r="S56" i="3"/>
  <c r="U56" i="3"/>
  <c r="V56" i="3"/>
  <c r="X56" i="3"/>
  <c r="Y56" i="3"/>
  <c r="AA56" i="3"/>
  <c r="AB56" i="3"/>
  <c r="AD56" i="3"/>
  <c r="AE56" i="3"/>
  <c r="AG56" i="3"/>
  <c r="AH56" i="3"/>
  <c r="G57" i="3"/>
  <c r="I57" i="3"/>
  <c r="J57" i="3"/>
  <c r="L57" i="3"/>
  <c r="M57" i="3"/>
  <c r="O57" i="3"/>
  <c r="P57" i="3"/>
  <c r="R57" i="3"/>
  <c r="S57" i="3"/>
  <c r="U57" i="3"/>
  <c r="V57" i="3"/>
  <c r="X57" i="3"/>
  <c r="Y57" i="3"/>
  <c r="AA57" i="3"/>
  <c r="AB57" i="3"/>
  <c r="AD57" i="3"/>
  <c r="AE57" i="3"/>
  <c r="AG57" i="3"/>
  <c r="AH57" i="3"/>
  <c r="F61" i="3"/>
  <c r="G61" i="3"/>
  <c r="I61" i="3"/>
  <c r="J61" i="3"/>
  <c r="L61" i="3"/>
  <c r="M61" i="3"/>
  <c r="O61" i="3"/>
  <c r="P61" i="3"/>
  <c r="R61" i="3"/>
  <c r="S61" i="3"/>
  <c r="U61" i="3"/>
  <c r="V61" i="3"/>
  <c r="X61" i="3"/>
  <c r="Y61" i="3"/>
  <c r="AA61" i="3"/>
  <c r="AB61" i="3"/>
  <c r="AD61" i="3"/>
  <c r="AE61" i="3"/>
  <c r="AG61" i="3"/>
  <c r="AH61" i="3"/>
  <c r="F62" i="3"/>
  <c r="G62" i="3"/>
  <c r="I62" i="3"/>
  <c r="J62" i="3"/>
  <c r="L62" i="3"/>
  <c r="M62" i="3"/>
  <c r="O62" i="3"/>
  <c r="P62" i="3"/>
  <c r="R62" i="3"/>
  <c r="S62" i="3"/>
  <c r="U62" i="3"/>
  <c r="V62" i="3"/>
  <c r="X62" i="3"/>
  <c r="Y62" i="3"/>
  <c r="AA62" i="3"/>
  <c r="AB62" i="3"/>
  <c r="AD62" i="3"/>
  <c r="AE62" i="3"/>
  <c r="AG62" i="3"/>
  <c r="AH62" i="3"/>
  <c r="F64" i="3"/>
  <c r="G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X64" i="3"/>
  <c r="Y64" i="3"/>
  <c r="AA64" i="3"/>
  <c r="AB64" i="3"/>
  <c r="AD64" i="3"/>
  <c r="AE64" i="3"/>
  <c r="AG64" i="3"/>
  <c r="AH64" i="3"/>
  <c r="AI64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F67" i="3"/>
  <c r="G67" i="3"/>
  <c r="I67" i="3"/>
  <c r="J67" i="3"/>
  <c r="L67" i="3"/>
  <c r="M67" i="3"/>
  <c r="O67" i="3"/>
  <c r="P67" i="3"/>
  <c r="R67" i="3"/>
  <c r="S67" i="3"/>
  <c r="U67" i="3"/>
  <c r="V67" i="3"/>
  <c r="X67" i="3"/>
  <c r="Y67" i="3"/>
  <c r="AA67" i="3"/>
  <c r="AB67" i="3"/>
  <c r="AD67" i="3"/>
  <c r="AE67" i="3"/>
  <c r="AG67" i="3"/>
  <c r="AH67" i="3"/>
  <c r="F68" i="3"/>
  <c r="G68" i="3"/>
  <c r="I68" i="3"/>
  <c r="J68" i="3"/>
  <c r="L68" i="3"/>
  <c r="M68" i="3"/>
  <c r="O68" i="3"/>
  <c r="P68" i="3"/>
  <c r="R68" i="3"/>
  <c r="S68" i="3"/>
  <c r="U68" i="3"/>
  <c r="V68" i="3"/>
  <c r="X68" i="3"/>
  <c r="Y68" i="3"/>
  <c r="AA68" i="3"/>
  <c r="AB68" i="3"/>
  <c r="AD68" i="3"/>
  <c r="AE68" i="3"/>
  <c r="AG68" i="3"/>
  <c r="AH68" i="3"/>
  <c r="F70" i="3"/>
  <c r="I70" i="3"/>
  <c r="J70" i="3"/>
  <c r="L70" i="3"/>
  <c r="M70" i="3"/>
  <c r="O70" i="3"/>
  <c r="P70" i="3"/>
  <c r="R70" i="3"/>
  <c r="S70" i="3"/>
  <c r="U70" i="3"/>
  <c r="V70" i="3"/>
  <c r="X70" i="3"/>
  <c r="Y70" i="3"/>
  <c r="AA70" i="3"/>
  <c r="AB70" i="3"/>
  <c r="AD70" i="3"/>
  <c r="AE70" i="3"/>
  <c r="AG70" i="3"/>
  <c r="AH70" i="3"/>
  <c r="R71" i="3"/>
  <c r="S71" i="3"/>
  <c r="X71" i="3"/>
  <c r="Y71" i="3"/>
  <c r="AA71" i="3"/>
  <c r="AB71" i="3"/>
  <c r="AD71" i="3"/>
  <c r="AE71" i="3"/>
  <c r="AG71" i="3"/>
  <c r="AH71" i="3"/>
  <c r="Y73" i="3"/>
  <c r="AA73" i="3"/>
  <c r="AB73" i="3"/>
  <c r="AD73" i="3"/>
  <c r="AE73" i="3"/>
  <c r="AG73" i="3"/>
  <c r="AH73" i="3"/>
  <c r="M74" i="3"/>
  <c r="X74" i="3"/>
  <c r="Y74" i="3"/>
  <c r="AA74" i="3"/>
  <c r="AB74" i="3"/>
  <c r="AD74" i="3"/>
  <c r="AE74" i="3"/>
  <c r="AG74" i="3"/>
  <c r="AH74" i="3"/>
  <c r="L75" i="3"/>
  <c r="M75" i="3"/>
  <c r="O75" i="3"/>
  <c r="P75" i="3"/>
  <c r="S75" i="3"/>
  <c r="X75" i="3"/>
  <c r="Y75" i="3"/>
  <c r="AA75" i="3"/>
  <c r="AB75" i="3"/>
  <c r="AD75" i="3"/>
  <c r="AE75" i="3"/>
  <c r="AG75" i="3"/>
  <c r="AH75" i="3"/>
  <c r="L76" i="3"/>
  <c r="M76" i="3"/>
  <c r="O76" i="3"/>
  <c r="P76" i="3"/>
  <c r="R76" i="3"/>
  <c r="S76" i="3"/>
  <c r="V76" i="3"/>
  <c r="X76" i="3"/>
  <c r="Y76" i="3"/>
  <c r="AA76" i="3"/>
  <c r="AB76" i="3"/>
  <c r="AD76" i="3"/>
  <c r="AE76" i="3"/>
  <c r="AG76" i="3"/>
  <c r="AH76" i="3"/>
  <c r="L77" i="3"/>
  <c r="M77" i="3"/>
  <c r="O77" i="3"/>
  <c r="P77" i="3"/>
  <c r="R77" i="3"/>
  <c r="S77" i="3"/>
  <c r="V77" i="3"/>
  <c r="X77" i="3"/>
  <c r="Y77" i="3"/>
  <c r="AA77" i="3"/>
  <c r="AB77" i="3"/>
  <c r="AD77" i="3"/>
  <c r="AE77" i="3"/>
  <c r="AG77" i="3"/>
  <c r="AH77" i="3"/>
  <c r="F79" i="3"/>
  <c r="G79" i="3"/>
  <c r="I79" i="3"/>
  <c r="J79" i="3"/>
  <c r="L79" i="3"/>
  <c r="M79" i="3"/>
  <c r="O79" i="3"/>
  <c r="P79" i="3"/>
  <c r="R79" i="3"/>
  <c r="S79" i="3"/>
  <c r="V79" i="3"/>
  <c r="X79" i="3"/>
  <c r="Y79" i="3"/>
  <c r="AA79" i="3"/>
  <c r="AD79" i="3"/>
  <c r="AG79" i="3"/>
  <c r="AH79" i="3"/>
  <c r="X80" i="3"/>
  <c r="Y80" i="3"/>
  <c r="F83" i="3"/>
  <c r="G83" i="3"/>
  <c r="I83" i="3"/>
  <c r="J83" i="3"/>
  <c r="L83" i="3"/>
  <c r="M83" i="3"/>
  <c r="O83" i="3"/>
  <c r="P83" i="3"/>
  <c r="R83" i="3"/>
  <c r="S83" i="3"/>
  <c r="U83" i="3"/>
  <c r="V83" i="3"/>
  <c r="X83" i="3"/>
  <c r="Y83" i="3"/>
  <c r="AA83" i="3"/>
  <c r="AB83" i="3"/>
  <c r="AD83" i="3"/>
  <c r="AE83" i="3"/>
  <c r="AG83" i="3"/>
  <c r="AH83" i="3"/>
  <c r="G84" i="3"/>
  <c r="I84" i="3"/>
  <c r="J84" i="3"/>
  <c r="L84" i="3"/>
  <c r="M84" i="3"/>
  <c r="O84" i="3"/>
  <c r="P84" i="3"/>
  <c r="R84" i="3"/>
  <c r="S84" i="3"/>
  <c r="U84" i="3"/>
  <c r="V84" i="3"/>
  <c r="X84" i="3"/>
  <c r="Y84" i="3"/>
  <c r="AA84" i="3"/>
  <c r="AB84" i="3"/>
  <c r="AD84" i="3"/>
  <c r="AE84" i="3"/>
  <c r="AG84" i="3"/>
  <c r="AH84" i="3"/>
  <c r="G85" i="3"/>
  <c r="I85" i="3"/>
  <c r="J85" i="3"/>
  <c r="L85" i="3"/>
  <c r="M85" i="3"/>
  <c r="O85" i="3"/>
  <c r="P85" i="3"/>
  <c r="R85" i="3"/>
  <c r="S85" i="3"/>
  <c r="U85" i="3"/>
  <c r="V85" i="3"/>
  <c r="X85" i="3"/>
  <c r="Y85" i="3"/>
  <c r="AA85" i="3"/>
  <c r="AB85" i="3"/>
  <c r="AD85" i="3"/>
  <c r="AE85" i="3"/>
  <c r="AG85" i="3"/>
  <c r="AH85" i="3"/>
  <c r="F86" i="3"/>
  <c r="G86" i="3"/>
  <c r="I86" i="3"/>
  <c r="J86" i="3"/>
  <c r="L86" i="3"/>
  <c r="M86" i="3"/>
  <c r="O86" i="3"/>
  <c r="P86" i="3"/>
  <c r="R86" i="3"/>
  <c r="S86" i="3"/>
  <c r="U86" i="3"/>
  <c r="V86" i="3"/>
  <c r="X86" i="3"/>
  <c r="Y86" i="3"/>
  <c r="AA86" i="3"/>
  <c r="AB86" i="3"/>
  <c r="AD86" i="3"/>
  <c r="AE86" i="3"/>
  <c r="AG86" i="3"/>
  <c r="AH86" i="3"/>
  <c r="F87" i="3"/>
  <c r="G87" i="3"/>
  <c r="I87" i="3"/>
  <c r="J87" i="3"/>
  <c r="L87" i="3"/>
  <c r="M87" i="3"/>
  <c r="O87" i="3"/>
  <c r="P87" i="3"/>
  <c r="R87" i="3"/>
  <c r="S87" i="3"/>
  <c r="U87" i="3"/>
  <c r="V87" i="3"/>
  <c r="X87" i="3"/>
  <c r="Y87" i="3"/>
  <c r="AA87" i="3"/>
  <c r="AB87" i="3"/>
  <c r="AD87" i="3"/>
  <c r="AE87" i="3"/>
  <c r="AG87" i="3"/>
  <c r="AH87" i="3"/>
  <c r="F88" i="3"/>
  <c r="G88" i="3"/>
  <c r="I88" i="3"/>
  <c r="J88" i="3"/>
  <c r="L88" i="3"/>
  <c r="M88" i="3"/>
  <c r="O88" i="3"/>
  <c r="P88" i="3"/>
  <c r="R88" i="3"/>
  <c r="S88" i="3"/>
  <c r="U88" i="3"/>
  <c r="V88" i="3"/>
  <c r="X88" i="3"/>
  <c r="Y88" i="3"/>
  <c r="AA88" i="3"/>
  <c r="AB88" i="3"/>
  <c r="AD88" i="3"/>
  <c r="AE88" i="3"/>
  <c r="AG88" i="3"/>
  <c r="AH88" i="3"/>
  <c r="F89" i="3"/>
  <c r="G89" i="3"/>
  <c r="I89" i="3"/>
  <c r="J89" i="3"/>
  <c r="L89" i="3"/>
  <c r="M89" i="3"/>
  <c r="O89" i="3"/>
  <c r="P89" i="3"/>
  <c r="R89" i="3"/>
  <c r="S89" i="3"/>
  <c r="U89" i="3"/>
  <c r="V89" i="3"/>
  <c r="X89" i="3"/>
  <c r="Y89" i="3"/>
  <c r="AA89" i="3"/>
  <c r="AB89" i="3"/>
  <c r="AD89" i="3"/>
  <c r="AE89" i="3"/>
  <c r="AG89" i="3"/>
  <c r="AH89" i="3"/>
  <c r="I90" i="3"/>
  <c r="J90" i="3"/>
  <c r="L90" i="3"/>
  <c r="M90" i="3"/>
  <c r="O90" i="3"/>
  <c r="P90" i="3"/>
  <c r="R90" i="3"/>
  <c r="S90" i="3"/>
  <c r="U90" i="3"/>
  <c r="V90" i="3"/>
  <c r="X90" i="3"/>
  <c r="Y90" i="3"/>
  <c r="AA90" i="3"/>
  <c r="AB90" i="3"/>
  <c r="AD90" i="3"/>
  <c r="AE90" i="3"/>
  <c r="AG90" i="3"/>
  <c r="AH90" i="3"/>
  <c r="I92" i="3"/>
  <c r="J92" i="3"/>
  <c r="L92" i="3"/>
  <c r="M92" i="3"/>
  <c r="O92" i="3"/>
  <c r="P92" i="3"/>
  <c r="R92" i="3"/>
  <c r="S92" i="3"/>
  <c r="U92" i="3"/>
  <c r="V92" i="3"/>
  <c r="X92" i="3"/>
  <c r="Y92" i="3"/>
  <c r="AA92" i="3"/>
  <c r="AB92" i="3"/>
  <c r="AD92" i="3"/>
  <c r="AE92" i="3"/>
  <c r="AG92" i="3"/>
  <c r="AH92" i="3"/>
  <c r="I93" i="3"/>
  <c r="J93" i="3"/>
  <c r="L93" i="3"/>
  <c r="M93" i="3"/>
  <c r="O93" i="3"/>
  <c r="P93" i="3"/>
  <c r="R93" i="3"/>
  <c r="S93" i="3"/>
  <c r="U93" i="3"/>
  <c r="V93" i="3"/>
  <c r="X93" i="3"/>
  <c r="Y93" i="3"/>
  <c r="AA93" i="3"/>
  <c r="AB93" i="3"/>
  <c r="AD93" i="3"/>
  <c r="AE93" i="3"/>
  <c r="AG93" i="3"/>
  <c r="AH93" i="3"/>
  <c r="I94" i="3"/>
  <c r="J94" i="3"/>
  <c r="L94" i="3"/>
  <c r="M94" i="3"/>
  <c r="O94" i="3"/>
  <c r="P94" i="3"/>
  <c r="R94" i="3"/>
  <c r="S94" i="3"/>
  <c r="U94" i="3"/>
  <c r="V94" i="3"/>
  <c r="X94" i="3"/>
  <c r="Y94" i="3"/>
  <c r="AA94" i="3"/>
  <c r="AB94" i="3"/>
  <c r="AD94" i="3"/>
  <c r="AE94" i="3"/>
  <c r="AG94" i="3"/>
  <c r="AH94" i="3"/>
  <c r="I95" i="3"/>
  <c r="J95" i="3"/>
  <c r="L95" i="3"/>
  <c r="M95" i="3"/>
  <c r="O95" i="3"/>
  <c r="P95" i="3"/>
  <c r="R95" i="3"/>
  <c r="S95" i="3"/>
  <c r="U95" i="3"/>
  <c r="V95" i="3"/>
  <c r="X95" i="3"/>
  <c r="Y95" i="3"/>
  <c r="AA95" i="3"/>
  <c r="AB95" i="3"/>
  <c r="AD95" i="3"/>
  <c r="AE95" i="3"/>
  <c r="AG95" i="3"/>
  <c r="AH95" i="3"/>
  <c r="I96" i="3"/>
  <c r="J96" i="3"/>
  <c r="L96" i="3"/>
  <c r="M96" i="3"/>
  <c r="O96" i="3"/>
  <c r="P96" i="3"/>
  <c r="R96" i="3"/>
  <c r="S96" i="3"/>
  <c r="U96" i="3"/>
  <c r="V96" i="3"/>
  <c r="X96" i="3"/>
  <c r="Y96" i="3"/>
  <c r="AA96" i="3"/>
  <c r="AB96" i="3"/>
  <c r="AD96" i="3"/>
  <c r="AE96" i="3"/>
  <c r="AG96" i="3"/>
  <c r="AH96" i="3"/>
  <c r="I98" i="3"/>
  <c r="J98" i="3"/>
  <c r="L98" i="3"/>
  <c r="M98" i="3"/>
  <c r="O98" i="3"/>
  <c r="P98" i="3"/>
  <c r="R98" i="3"/>
  <c r="S98" i="3"/>
  <c r="V98" i="3"/>
  <c r="X98" i="3"/>
  <c r="Y98" i="3"/>
  <c r="AA98" i="3"/>
  <c r="AB98" i="3"/>
  <c r="AD98" i="3"/>
  <c r="AE98" i="3"/>
  <c r="AG98" i="3"/>
  <c r="AH98" i="3"/>
  <c r="I99" i="3"/>
  <c r="J99" i="3"/>
  <c r="L99" i="3"/>
  <c r="M99" i="3"/>
  <c r="O99" i="3"/>
  <c r="P99" i="3"/>
  <c r="R99" i="3"/>
  <c r="S99" i="3"/>
  <c r="V99" i="3"/>
  <c r="X99" i="3"/>
  <c r="Y99" i="3"/>
  <c r="AA99" i="3"/>
  <c r="AB99" i="3"/>
  <c r="AD99" i="3"/>
  <c r="AE99" i="3"/>
  <c r="AG99" i="3"/>
  <c r="AH99" i="3"/>
  <c r="I100" i="3"/>
  <c r="J100" i="3"/>
  <c r="L100" i="3"/>
  <c r="M100" i="3"/>
  <c r="O100" i="3"/>
  <c r="P100" i="3"/>
  <c r="R100" i="3"/>
  <c r="S100" i="3"/>
  <c r="V100" i="3"/>
  <c r="X100" i="3"/>
  <c r="Y100" i="3"/>
  <c r="AA100" i="3"/>
  <c r="AB100" i="3"/>
  <c r="AD100" i="3"/>
  <c r="AE100" i="3"/>
  <c r="AG100" i="3"/>
  <c r="AH100" i="3"/>
  <c r="I101" i="3"/>
  <c r="J101" i="3"/>
  <c r="L101" i="3"/>
  <c r="M101" i="3"/>
  <c r="O101" i="3"/>
  <c r="P101" i="3"/>
  <c r="R101" i="3"/>
  <c r="S101" i="3"/>
  <c r="V101" i="3"/>
  <c r="X101" i="3"/>
  <c r="Y101" i="3"/>
  <c r="AA101" i="3"/>
  <c r="AB101" i="3"/>
  <c r="AD101" i="3"/>
  <c r="AE101" i="3"/>
  <c r="AG101" i="3"/>
  <c r="AH101" i="3"/>
  <c r="I103" i="3"/>
  <c r="J103" i="3"/>
  <c r="L103" i="3"/>
  <c r="M103" i="3"/>
  <c r="O103" i="3"/>
  <c r="P103" i="3"/>
  <c r="R103" i="3"/>
  <c r="S103" i="3"/>
  <c r="U103" i="3"/>
  <c r="V103" i="3"/>
  <c r="X103" i="3"/>
  <c r="Y103" i="3"/>
  <c r="AA103" i="3"/>
  <c r="AB103" i="3"/>
  <c r="AD103" i="3"/>
  <c r="AE103" i="3"/>
  <c r="AG103" i="3"/>
  <c r="AH103" i="3"/>
  <c r="I104" i="3"/>
  <c r="J104" i="3"/>
  <c r="L104" i="3"/>
  <c r="M104" i="3"/>
  <c r="O104" i="3"/>
  <c r="P104" i="3"/>
  <c r="R104" i="3"/>
  <c r="S104" i="3"/>
  <c r="U104" i="3"/>
  <c r="V104" i="3"/>
  <c r="X104" i="3"/>
  <c r="Y104" i="3"/>
  <c r="AA104" i="3"/>
  <c r="AB104" i="3"/>
  <c r="AD104" i="3"/>
  <c r="AE104" i="3"/>
  <c r="AG104" i="3"/>
  <c r="AH104" i="3"/>
  <c r="I105" i="3"/>
  <c r="J105" i="3"/>
  <c r="L105" i="3"/>
  <c r="M105" i="3"/>
  <c r="O105" i="3"/>
  <c r="P105" i="3"/>
  <c r="R105" i="3"/>
  <c r="S105" i="3"/>
  <c r="U105" i="3"/>
  <c r="V105" i="3"/>
  <c r="X105" i="3"/>
  <c r="Y105" i="3"/>
  <c r="AA105" i="3"/>
  <c r="AB105" i="3"/>
  <c r="AD105" i="3"/>
  <c r="AE105" i="3"/>
  <c r="AG105" i="3"/>
  <c r="AH105" i="3"/>
  <c r="I106" i="3"/>
  <c r="J106" i="3"/>
  <c r="L106" i="3"/>
  <c r="M106" i="3"/>
  <c r="O106" i="3"/>
  <c r="P106" i="3"/>
  <c r="R106" i="3"/>
  <c r="S106" i="3"/>
  <c r="U106" i="3"/>
  <c r="V106" i="3"/>
  <c r="X106" i="3"/>
  <c r="Y106" i="3"/>
  <c r="AA106" i="3"/>
  <c r="AB106" i="3"/>
  <c r="AD106" i="3"/>
  <c r="AE106" i="3"/>
  <c r="AG106" i="3"/>
  <c r="AH106" i="3"/>
  <c r="I107" i="3"/>
  <c r="J107" i="3"/>
  <c r="L107" i="3"/>
  <c r="M107" i="3"/>
  <c r="O107" i="3"/>
  <c r="P107" i="3"/>
  <c r="R107" i="3"/>
  <c r="S107" i="3"/>
  <c r="U107" i="3"/>
  <c r="V107" i="3"/>
  <c r="X107" i="3"/>
  <c r="Y107" i="3"/>
  <c r="AA107" i="3"/>
  <c r="AB107" i="3"/>
  <c r="AD107" i="3"/>
  <c r="AE107" i="3"/>
  <c r="AG107" i="3"/>
  <c r="AH107" i="3"/>
  <c r="I108" i="3"/>
  <c r="J108" i="3"/>
  <c r="L108" i="3"/>
  <c r="M108" i="3"/>
  <c r="O108" i="3"/>
  <c r="P108" i="3"/>
  <c r="R108" i="3"/>
  <c r="S108" i="3"/>
  <c r="U108" i="3"/>
  <c r="V108" i="3"/>
  <c r="X108" i="3"/>
  <c r="Y108" i="3"/>
  <c r="AA108" i="3"/>
  <c r="AB108" i="3"/>
  <c r="AD108" i="3"/>
  <c r="AE108" i="3"/>
  <c r="AG108" i="3"/>
  <c r="AH108" i="3"/>
  <c r="I109" i="3"/>
  <c r="J109" i="3"/>
  <c r="L109" i="3"/>
  <c r="M109" i="3"/>
  <c r="O109" i="3"/>
  <c r="P109" i="3"/>
  <c r="R109" i="3"/>
  <c r="S109" i="3"/>
  <c r="U109" i="3"/>
  <c r="V109" i="3"/>
  <c r="X109" i="3"/>
  <c r="Y109" i="3"/>
  <c r="AA109" i="3"/>
  <c r="AB109" i="3"/>
  <c r="AD109" i="3"/>
  <c r="AE109" i="3"/>
  <c r="AG109" i="3"/>
  <c r="AH109" i="3"/>
  <c r="I110" i="3"/>
  <c r="J110" i="3"/>
  <c r="L110" i="3"/>
  <c r="M110" i="3"/>
  <c r="O110" i="3"/>
  <c r="P110" i="3"/>
  <c r="R110" i="3"/>
  <c r="S110" i="3"/>
  <c r="U110" i="3"/>
  <c r="V110" i="3"/>
  <c r="X110" i="3"/>
  <c r="Y110" i="3"/>
  <c r="AA110" i="3"/>
  <c r="AB110" i="3"/>
  <c r="AD110" i="3"/>
  <c r="AE110" i="3"/>
  <c r="AG110" i="3"/>
  <c r="AH110" i="3"/>
  <c r="D92" i="3"/>
  <c r="D93" i="3"/>
  <c r="D94" i="3"/>
  <c r="D95" i="3"/>
  <c r="D96" i="3"/>
  <c r="D98" i="3"/>
  <c r="D99" i="3"/>
  <c r="D100" i="3"/>
  <c r="D101" i="3"/>
  <c r="D103" i="3"/>
  <c r="D104" i="3"/>
  <c r="D105" i="3"/>
  <c r="D106" i="3"/>
  <c r="D107" i="3"/>
  <c r="D108" i="3"/>
  <c r="D109" i="3"/>
  <c r="D110" i="3"/>
  <c r="C12" i="3"/>
  <c r="C92" i="3"/>
  <c r="C93" i="3"/>
  <c r="C94" i="3"/>
  <c r="C95" i="3"/>
  <c r="C96" i="3"/>
  <c r="C98" i="3"/>
  <c r="C99" i="3"/>
  <c r="C100" i="3"/>
  <c r="C101" i="3"/>
  <c r="C103" i="3"/>
  <c r="C104" i="3"/>
  <c r="C105" i="3"/>
  <c r="C106" i="3"/>
  <c r="C107" i="3"/>
  <c r="C108" i="3"/>
  <c r="C109" i="3"/>
  <c r="C110" i="3"/>
  <c r="H64" i="3"/>
  <c r="W64" i="3"/>
  <c r="Z64" i="3"/>
  <c r="AC64" i="3"/>
  <c r="AF64" i="3"/>
  <c r="AJ64" i="1"/>
  <c r="AM64" i="1" s="1"/>
  <c r="AK64" i="1"/>
  <c r="AN64" i="1" s="1"/>
  <c r="AL64" i="1"/>
  <c r="AO64" i="1" s="1"/>
  <c r="AK80" i="3" l="1"/>
  <c r="D80" i="59" s="1"/>
  <c r="AK73" i="3"/>
  <c r="D73" i="59" s="1"/>
  <c r="AJ80" i="3"/>
  <c r="C80" i="59" s="1"/>
  <c r="AJ73" i="3"/>
  <c r="C73" i="59" s="1"/>
  <c r="AK65" i="3"/>
  <c r="D65" i="59" s="1"/>
  <c r="AJ65" i="3"/>
  <c r="C65" i="59" s="1"/>
  <c r="AL65" i="3"/>
  <c r="E65" i="59" s="1"/>
  <c r="CB65" i="20"/>
  <c r="CB64" i="20" s="1"/>
  <c r="C67" i="19" l="1"/>
  <c r="C66" i="19" s="1"/>
  <c r="E67" i="19"/>
  <c r="E66" i="19" s="1"/>
  <c r="D67" i="19" l="1"/>
  <c r="D66" i="19" s="1"/>
  <c r="M66" i="19" s="1"/>
  <c r="N66" i="19"/>
  <c r="C27" i="149"/>
  <c r="BM64" i="3"/>
  <c r="BL64" i="3"/>
  <c r="BK64" i="3"/>
  <c r="BJ64" i="3"/>
  <c r="BI64" i="3"/>
  <c r="BH64" i="3"/>
  <c r="BG64" i="3"/>
  <c r="BF64" i="3"/>
  <c r="BE64" i="3"/>
  <c r="BC64" i="3"/>
  <c r="BB64" i="3"/>
  <c r="BA64" i="3"/>
  <c r="E64" i="148" s="1"/>
  <c r="AZ64" i="3"/>
  <c r="D64" i="148" s="1"/>
  <c r="AY64" i="3"/>
  <c r="C64" i="148" s="1"/>
  <c r="AX64" i="3"/>
  <c r="AW64" i="3"/>
  <c r="AV64" i="3"/>
  <c r="AU64" i="3"/>
  <c r="AT64" i="3"/>
  <c r="AS64" i="3"/>
  <c r="AR64" i="3"/>
  <c r="E64" i="147" s="1"/>
  <c r="AQ64" i="3"/>
  <c r="D64" i="147" s="1"/>
  <c r="AP64" i="3"/>
  <c r="C64" i="147" s="1"/>
  <c r="AO64" i="3"/>
  <c r="AN64" i="3"/>
  <c r="AM64" i="3"/>
  <c r="AL64" i="3"/>
  <c r="E64" i="59" s="1"/>
  <c r="AK64" i="3"/>
  <c r="D64" i="59" s="1"/>
  <c r="AJ64" i="3"/>
  <c r="C64" i="59" s="1"/>
  <c r="AS13" i="145"/>
  <c r="AR13" i="145"/>
  <c r="AP13" i="145"/>
  <c r="AL13" i="145"/>
  <c r="AI13" i="145"/>
  <c r="AJ13" i="145"/>
  <c r="AG13" i="145"/>
  <c r="AF13" i="145"/>
  <c r="AD13" i="145"/>
  <c r="AC13" i="145"/>
  <c r="AA13" i="145"/>
  <c r="X13" i="145"/>
  <c r="U13" i="145"/>
  <c r="T13" i="145"/>
  <c r="R13" i="145"/>
  <c r="R12" i="145" s="1"/>
  <c r="R11" i="145" s="1"/>
  <c r="Q13" i="145"/>
  <c r="Q12" i="145" s="1"/>
  <c r="O13" i="145"/>
  <c r="L13" i="145"/>
  <c r="K13" i="145"/>
  <c r="I13" i="145"/>
  <c r="I12" i="145" s="1"/>
  <c r="H13" i="145"/>
  <c r="H12" i="145" s="1"/>
  <c r="F13" i="145"/>
  <c r="C13" i="145"/>
  <c r="B13" i="145"/>
  <c r="AU14" i="145"/>
  <c r="AK13" i="145" l="1"/>
  <c r="M67" i="19"/>
  <c r="AN13" i="145"/>
  <c r="AN12" i="145" s="1"/>
  <c r="AN11" i="145" s="1"/>
  <c r="L66" i="19"/>
  <c r="O66" i="19" s="1"/>
  <c r="L67" i="19"/>
  <c r="D13" i="145"/>
  <c r="AQ11" i="20" l="1"/>
  <c r="AP11" i="20"/>
  <c r="C11" i="20"/>
  <c r="C10" i="20" s="1"/>
  <c r="C9" i="20" s="1"/>
  <c r="C8" i="20" s="1"/>
  <c r="BM110" i="5" l="1"/>
  <c r="AI110" i="3" s="1"/>
  <c r="BJ110" i="5"/>
  <c r="BG110" i="5"/>
  <c r="T110" i="3"/>
  <c r="N110" i="3"/>
  <c r="Q110" i="3"/>
  <c r="K110" i="3"/>
  <c r="BM109" i="5"/>
  <c r="AI109" i="3" s="1"/>
  <c r="BJ109" i="5"/>
  <c r="BG109" i="5"/>
  <c r="T109" i="3"/>
  <c r="N109" i="3"/>
  <c r="Q109" i="3"/>
  <c r="K109" i="3"/>
  <c r="BM108" i="5"/>
  <c r="AI108" i="3" s="1"/>
  <c r="BJ108" i="5"/>
  <c r="BG108" i="5"/>
  <c r="T108" i="3"/>
  <c r="N108" i="3"/>
  <c r="Q108" i="3"/>
  <c r="K108" i="3"/>
  <c r="BM107" i="5"/>
  <c r="AI107" i="3" s="1"/>
  <c r="BJ107" i="5"/>
  <c r="BG107" i="5"/>
  <c r="T107" i="3"/>
  <c r="N107" i="3"/>
  <c r="Q107" i="3"/>
  <c r="K107" i="3"/>
  <c r="BM106" i="5"/>
  <c r="AI106" i="3" s="1"/>
  <c r="BJ106" i="5"/>
  <c r="BG106" i="5"/>
  <c r="T106" i="3"/>
  <c r="N106" i="3"/>
  <c r="Q106" i="3"/>
  <c r="K106" i="3"/>
  <c r="BM105" i="5"/>
  <c r="AI105" i="3" s="1"/>
  <c r="BJ105" i="5"/>
  <c r="BG105" i="5"/>
  <c r="T105" i="3"/>
  <c r="N105" i="3"/>
  <c r="Q105" i="3"/>
  <c r="K105" i="3"/>
  <c r="BM104" i="5"/>
  <c r="AI104" i="3" s="1"/>
  <c r="BJ104" i="5"/>
  <c r="BG104" i="5"/>
  <c r="T104" i="3"/>
  <c r="N104" i="3"/>
  <c r="Q104" i="3"/>
  <c r="K104" i="3"/>
  <c r="BM103" i="5"/>
  <c r="AI103" i="3" s="1"/>
  <c r="BJ103" i="5"/>
  <c r="BG103" i="5"/>
  <c r="T103" i="3"/>
  <c r="N103" i="3"/>
  <c r="Q103" i="3"/>
  <c r="K103" i="3"/>
  <c r="BL102" i="5"/>
  <c r="AH102" i="3" s="1"/>
  <c r="BK102" i="5"/>
  <c r="AG102" i="3" s="1"/>
  <c r="BI102" i="5"/>
  <c r="BH102" i="5"/>
  <c r="BF102" i="5"/>
  <c r="BE102" i="5"/>
  <c r="R102" i="3"/>
  <c r="M102" i="3"/>
  <c r="L102" i="3"/>
  <c r="P102" i="3"/>
  <c r="O102" i="3"/>
  <c r="J102" i="3"/>
  <c r="I102" i="3"/>
  <c r="BM101" i="5"/>
  <c r="AI101" i="3" s="1"/>
  <c r="BJ101" i="5"/>
  <c r="BG101" i="5"/>
  <c r="T101" i="3"/>
  <c r="N101" i="3"/>
  <c r="Q101" i="3"/>
  <c r="K101" i="3"/>
  <c r="BM100" i="5"/>
  <c r="AI100" i="3" s="1"/>
  <c r="BJ100" i="5"/>
  <c r="BG100" i="5"/>
  <c r="T100" i="3"/>
  <c r="N100" i="3"/>
  <c r="Q100" i="3"/>
  <c r="K100" i="3"/>
  <c r="BM99" i="5"/>
  <c r="AI99" i="3" s="1"/>
  <c r="BJ99" i="5"/>
  <c r="BG99" i="5"/>
  <c r="T99" i="3"/>
  <c r="N99" i="3"/>
  <c r="K99" i="3"/>
  <c r="BM98" i="5"/>
  <c r="AI98" i="3" s="1"/>
  <c r="BJ98" i="5"/>
  <c r="BG98" i="5"/>
  <c r="T98" i="3"/>
  <c r="N98" i="3"/>
  <c r="Q98" i="3"/>
  <c r="K98" i="3"/>
  <c r="BL97" i="5"/>
  <c r="AH97" i="3" s="1"/>
  <c r="BK97" i="5"/>
  <c r="AG97" i="3" s="1"/>
  <c r="BI97" i="5"/>
  <c r="BH97" i="5"/>
  <c r="BF97" i="5"/>
  <c r="BE97" i="5"/>
  <c r="S97" i="3"/>
  <c r="R97" i="3"/>
  <c r="M97" i="3"/>
  <c r="L97" i="3"/>
  <c r="P97" i="3"/>
  <c r="O97" i="3"/>
  <c r="J97" i="3"/>
  <c r="I97" i="3"/>
  <c r="BM96" i="5"/>
  <c r="AI96" i="3" s="1"/>
  <c r="BJ96" i="5"/>
  <c r="BG96" i="5"/>
  <c r="T96" i="3"/>
  <c r="N96" i="3"/>
  <c r="Q96" i="3"/>
  <c r="K96" i="3"/>
  <c r="AI95" i="3"/>
  <c r="T95" i="3"/>
  <c r="N95" i="3"/>
  <c r="Q95" i="3"/>
  <c r="K95" i="3"/>
  <c r="AI94" i="3"/>
  <c r="T94" i="3"/>
  <c r="N94" i="3"/>
  <c r="Q94" i="3"/>
  <c r="K94" i="3"/>
  <c r="AI93" i="3"/>
  <c r="T93" i="3"/>
  <c r="N93" i="3"/>
  <c r="Q93" i="3"/>
  <c r="K93" i="3"/>
  <c r="AI92" i="3"/>
  <c r="T92" i="3"/>
  <c r="N92" i="3"/>
  <c r="K92" i="3"/>
  <c r="AH91" i="3"/>
  <c r="AG91" i="3"/>
  <c r="S91" i="3"/>
  <c r="R91" i="3"/>
  <c r="M91" i="3"/>
  <c r="L91" i="3"/>
  <c r="P91" i="3"/>
  <c r="O91" i="3"/>
  <c r="J91" i="3"/>
  <c r="I91" i="3"/>
  <c r="AI90" i="3"/>
  <c r="T90" i="3"/>
  <c r="N90" i="3"/>
  <c r="Q90" i="3"/>
  <c r="K90" i="3"/>
  <c r="AI89" i="3"/>
  <c r="T89" i="3"/>
  <c r="N89" i="3"/>
  <c r="Q89" i="3"/>
  <c r="K89" i="3"/>
  <c r="AI88" i="3"/>
  <c r="T88" i="3"/>
  <c r="N88" i="3"/>
  <c r="Q88" i="3"/>
  <c r="K88" i="3"/>
  <c r="AI87" i="3"/>
  <c r="T87" i="3"/>
  <c r="N87" i="3"/>
  <c r="Q87" i="3"/>
  <c r="AI86" i="3"/>
  <c r="T86" i="3"/>
  <c r="N86" i="3"/>
  <c r="Q86" i="3"/>
  <c r="AI85" i="3"/>
  <c r="T85" i="3"/>
  <c r="N85" i="3"/>
  <c r="Q85" i="3"/>
  <c r="AI84" i="3"/>
  <c r="T84" i="3"/>
  <c r="N84" i="3"/>
  <c r="Q84" i="3"/>
  <c r="T83" i="3"/>
  <c r="N83" i="3"/>
  <c r="Q83" i="3"/>
  <c r="K83" i="3"/>
  <c r="AH82" i="3"/>
  <c r="S82" i="3"/>
  <c r="R82" i="3"/>
  <c r="M82" i="3"/>
  <c r="L82" i="3"/>
  <c r="P82" i="3"/>
  <c r="O82" i="3"/>
  <c r="J82" i="3"/>
  <c r="I82" i="3"/>
  <c r="AI79" i="3"/>
  <c r="T79" i="3"/>
  <c r="N79" i="3"/>
  <c r="Q79" i="3"/>
  <c r="K79" i="3"/>
  <c r="AH78" i="3"/>
  <c r="AG78" i="3"/>
  <c r="R78" i="3"/>
  <c r="M78" i="3"/>
  <c r="L78" i="3"/>
  <c r="P78" i="3"/>
  <c r="O78" i="3"/>
  <c r="J78" i="3"/>
  <c r="I78" i="3"/>
  <c r="AI77" i="3"/>
  <c r="T77" i="3"/>
  <c r="N77" i="3"/>
  <c r="K77" i="3"/>
  <c r="AI76" i="3"/>
  <c r="T76" i="3"/>
  <c r="N76" i="3"/>
  <c r="K76" i="3"/>
  <c r="AI75" i="3"/>
  <c r="T75" i="3"/>
  <c r="N75" i="3"/>
  <c r="AI74" i="3"/>
  <c r="AI73" i="3"/>
  <c r="AI71" i="3"/>
  <c r="T71" i="3"/>
  <c r="AI70" i="3"/>
  <c r="T70" i="3"/>
  <c r="N70" i="3"/>
  <c r="Q70" i="3"/>
  <c r="K70" i="3"/>
  <c r="AH69" i="3"/>
  <c r="AG69" i="3"/>
  <c r="S69" i="3"/>
  <c r="R69" i="3"/>
  <c r="M69" i="3"/>
  <c r="L69" i="3"/>
  <c r="P69" i="3"/>
  <c r="O69" i="3"/>
  <c r="J69" i="3"/>
  <c r="I69" i="3"/>
  <c r="AI68" i="3"/>
  <c r="T68" i="3"/>
  <c r="N68" i="3"/>
  <c r="Q68" i="3"/>
  <c r="K68" i="3"/>
  <c r="AI67" i="3"/>
  <c r="T67" i="3"/>
  <c r="N67" i="3"/>
  <c r="Q67" i="3"/>
  <c r="K67" i="3"/>
  <c r="AG66" i="3"/>
  <c r="T66" i="3"/>
  <c r="S66" i="3"/>
  <c r="R66" i="3"/>
  <c r="M66" i="3"/>
  <c r="P66" i="3"/>
  <c r="O66" i="3"/>
  <c r="I66" i="3"/>
  <c r="AI62" i="3"/>
  <c r="T62" i="3"/>
  <c r="N62" i="3"/>
  <c r="Q62" i="3"/>
  <c r="K62" i="3"/>
  <c r="AI61" i="3"/>
  <c r="T61" i="3"/>
  <c r="N61" i="3"/>
  <c r="Q61" i="3"/>
  <c r="K61" i="3"/>
  <c r="AH60" i="3"/>
  <c r="AG60" i="3"/>
  <c r="S60" i="3"/>
  <c r="R60" i="3"/>
  <c r="M60" i="3"/>
  <c r="L60" i="3"/>
  <c r="P60" i="3"/>
  <c r="O60" i="3"/>
  <c r="J60" i="3"/>
  <c r="I60" i="3"/>
  <c r="AI57" i="3"/>
  <c r="T57" i="3"/>
  <c r="N57" i="3"/>
  <c r="Q57" i="3"/>
  <c r="K57" i="3"/>
  <c r="AI56" i="3"/>
  <c r="T56" i="3"/>
  <c r="N56" i="3"/>
  <c r="Q56" i="3"/>
  <c r="K56" i="3"/>
  <c r="AI55" i="3"/>
  <c r="T55" i="3"/>
  <c r="N55" i="3"/>
  <c r="Q55" i="3"/>
  <c r="K55" i="3"/>
  <c r="AI54" i="3"/>
  <c r="T54" i="3"/>
  <c r="N54" i="3"/>
  <c r="Q54" i="3"/>
  <c r="K54" i="3"/>
  <c r="AI53" i="3"/>
  <c r="T53" i="3"/>
  <c r="N53" i="3"/>
  <c r="Q53" i="3"/>
  <c r="K53" i="3"/>
  <c r="AI52" i="3"/>
  <c r="T52" i="3"/>
  <c r="N52" i="3"/>
  <c r="Q52" i="3"/>
  <c r="K52" i="3"/>
  <c r="AI51" i="3"/>
  <c r="T51" i="3"/>
  <c r="N51" i="3"/>
  <c r="Q51" i="3"/>
  <c r="K51" i="3"/>
  <c r="AI50" i="3"/>
  <c r="T50" i="3"/>
  <c r="N50" i="3"/>
  <c r="Q50" i="3"/>
  <c r="K50" i="3"/>
  <c r="AI49" i="3"/>
  <c r="T49" i="3"/>
  <c r="N49" i="3"/>
  <c r="Q49" i="3"/>
  <c r="K49" i="3"/>
  <c r="AH48" i="3"/>
  <c r="AG48" i="3"/>
  <c r="S48" i="3"/>
  <c r="R48" i="3"/>
  <c r="M48" i="3"/>
  <c r="P48" i="3"/>
  <c r="O48" i="3"/>
  <c r="J48" i="3"/>
  <c r="AI47" i="3"/>
  <c r="T47" i="3"/>
  <c r="N47" i="3"/>
  <c r="Q47" i="3"/>
  <c r="K47" i="3"/>
  <c r="AI46" i="3"/>
  <c r="T46" i="3"/>
  <c r="N46" i="3"/>
  <c r="Q46" i="3"/>
  <c r="K46" i="3"/>
  <c r="AI45" i="3"/>
  <c r="T45" i="3"/>
  <c r="N45" i="3"/>
  <c r="Q45" i="3"/>
  <c r="K45" i="3"/>
  <c r="AH44" i="3"/>
  <c r="AG44" i="3"/>
  <c r="S44" i="3"/>
  <c r="R44" i="3"/>
  <c r="M44" i="3"/>
  <c r="L44" i="3"/>
  <c r="P44" i="3"/>
  <c r="I44" i="3"/>
  <c r="AI43" i="3"/>
  <c r="T43" i="3"/>
  <c r="N43" i="3"/>
  <c r="Q43" i="3"/>
  <c r="K43" i="3"/>
  <c r="AI42" i="3"/>
  <c r="T42" i="3"/>
  <c r="N42" i="3"/>
  <c r="Q42" i="3"/>
  <c r="K42" i="3"/>
  <c r="AI41" i="3"/>
  <c r="T41" i="3"/>
  <c r="N41" i="3"/>
  <c r="Q41" i="3"/>
  <c r="K41" i="3"/>
  <c r="AI40" i="3"/>
  <c r="T40" i="3"/>
  <c r="N40" i="3"/>
  <c r="Q40" i="3"/>
  <c r="K40" i="3"/>
  <c r="AH39" i="3"/>
  <c r="S39" i="3"/>
  <c r="R39" i="3"/>
  <c r="M39" i="3"/>
  <c r="L39" i="3"/>
  <c r="O39" i="3"/>
  <c r="J39" i="3"/>
  <c r="I39" i="3"/>
  <c r="AI38" i="3"/>
  <c r="T38" i="3"/>
  <c r="N38" i="3"/>
  <c r="Q38" i="3"/>
  <c r="K38" i="3"/>
  <c r="AI37" i="3"/>
  <c r="T37" i="3"/>
  <c r="N37" i="3"/>
  <c r="Q37" i="3"/>
  <c r="K37" i="3"/>
  <c r="AI36" i="3"/>
  <c r="T36" i="3"/>
  <c r="N36" i="3"/>
  <c r="Q36" i="3"/>
  <c r="K36" i="3"/>
  <c r="AH35" i="3"/>
  <c r="AG35" i="3"/>
  <c r="S35" i="3"/>
  <c r="M35" i="3"/>
  <c r="L35" i="3"/>
  <c r="P35" i="3"/>
  <c r="O35" i="3"/>
  <c r="J35" i="3"/>
  <c r="I35" i="3"/>
  <c r="AI34" i="3"/>
  <c r="T34" i="3"/>
  <c r="N34" i="3"/>
  <c r="Q34" i="3"/>
  <c r="K34" i="3"/>
  <c r="AI33" i="3"/>
  <c r="T33" i="3"/>
  <c r="N33" i="3"/>
  <c r="Q33" i="3"/>
  <c r="K33" i="3"/>
  <c r="AI32" i="3"/>
  <c r="T32" i="3"/>
  <c r="N32" i="3"/>
  <c r="Q32" i="3"/>
  <c r="K32" i="3"/>
  <c r="AI31" i="3"/>
  <c r="T31" i="3"/>
  <c r="N31" i="3"/>
  <c r="Q31" i="3"/>
  <c r="K31" i="3"/>
  <c r="AI30" i="3"/>
  <c r="T30" i="3"/>
  <c r="N30" i="3"/>
  <c r="Q30" i="3"/>
  <c r="K30" i="3"/>
  <c r="AI29" i="3"/>
  <c r="T29" i="3"/>
  <c r="N29" i="3"/>
  <c r="Q29" i="3"/>
  <c r="K29" i="3"/>
  <c r="AG28" i="3"/>
  <c r="S28" i="3"/>
  <c r="R28" i="3"/>
  <c r="M28" i="3"/>
  <c r="L28" i="3"/>
  <c r="P28" i="3"/>
  <c r="O28" i="3"/>
  <c r="J28" i="3"/>
  <c r="AI27" i="3"/>
  <c r="T27" i="3"/>
  <c r="N27" i="3"/>
  <c r="Q27" i="3"/>
  <c r="K27" i="3"/>
  <c r="AI26" i="3"/>
  <c r="T26" i="3"/>
  <c r="N26" i="3"/>
  <c r="Q26" i="3"/>
  <c r="K26" i="3"/>
  <c r="AI25" i="3"/>
  <c r="T25" i="3"/>
  <c r="N25" i="3"/>
  <c r="Q25" i="3"/>
  <c r="K25" i="3"/>
  <c r="AI24" i="3"/>
  <c r="T24" i="3"/>
  <c r="N24" i="3"/>
  <c r="Q24" i="3"/>
  <c r="K24" i="3"/>
  <c r="AH23" i="3"/>
  <c r="AG23" i="3"/>
  <c r="S23" i="3"/>
  <c r="R23" i="3"/>
  <c r="M23" i="3"/>
  <c r="L23" i="3"/>
  <c r="P23" i="3"/>
  <c r="O23" i="3"/>
  <c r="AI22" i="3"/>
  <c r="T22" i="3"/>
  <c r="N22" i="3"/>
  <c r="Q22" i="3"/>
  <c r="K22" i="3"/>
  <c r="AI21" i="3"/>
  <c r="T21" i="3"/>
  <c r="N21" i="3"/>
  <c r="Q21" i="3"/>
  <c r="K21" i="3"/>
  <c r="AI20" i="3"/>
  <c r="T20" i="3"/>
  <c r="N20" i="3"/>
  <c r="Q20" i="3"/>
  <c r="K20" i="3"/>
  <c r="AI19" i="3"/>
  <c r="T19" i="3"/>
  <c r="N19" i="3"/>
  <c r="Q19" i="3"/>
  <c r="K19" i="3"/>
  <c r="AI18" i="3"/>
  <c r="T18" i="3"/>
  <c r="N18" i="3"/>
  <c r="Q18" i="3"/>
  <c r="K18" i="3"/>
  <c r="AH17" i="3"/>
  <c r="AG17" i="3"/>
  <c r="S17" i="3"/>
  <c r="R17" i="3"/>
  <c r="L17" i="3"/>
  <c r="P17" i="3"/>
  <c r="O17" i="3"/>
  <c r="J17" i="3"/>
  <c r="I17" i="3"/>
  <c r="AI16" i="3"/>
  <c r="T16" i="3"/>
  <c r="N16" i="3"/>
  <c r="Q16" i="3"/>
  <c r="K16" i="3"/>
  <c r="AI15" i="3"/>
  <c r="T15" i="3"/>
  <c r="N15" i="3"/>
  <c r="Q15" i="3"/>
  <c r="K15" i="3"/>
  <c r="AI14" i="3"/>
  <c r="T14" i="3"/>
  <c r="N14" i="3"/>
  <c r="Q14" i="3"/>
  <c r="K14" i="3"/>
  <c r="AI13" i="3"/>
  <c r="T13" i="3"/>
  <c r="N13" i="3"/>
  <c r="Q13" i="3"/>
  <c r="K13" i="3"/>
  <c r="AI12" i="3"/>
  <c r="T12" i="3"/>
  <c r="N12" i="3"/>
  <c r="Q12" i="3"/>
  <c r="K12" i="3"/>
  <c r="AA7" i="8"/>
  <c r="BP80" i="5" l="1"/>
  <c r="BP73" i="5"/>
  <c r="AI83" i="3"/>
  <c r="Q60" i="3"/>
  <c r="N17" i="3"/>
  <c r="M17" i="3"/>
  <c r="AI28" i="3"/>
  <c r="AH28" i="3"/>
  <c r="AI82" i="3"/>
  <c r="AG82" i="3"/>
  <c r="T35" i="3"/>
  <c r="R35" i="3"/>
  <c r="K44" i="3"/>
  <c r="J44" i="3"/>
  <c r="N66" i="3"/>
  <c r="L66" i="3"/>
  <c r="Q97" i="3"/>
  <c r="Q99" i="3"/>
  <c r="K28" i="3"/>
  <c r="I28" i="3"/>
  <c r="Q44" i="3"/>
  <c r="O44" i="3"/>
  <c r="AI66" i="3"/>
  <c r="AH66" i="3"/>
  <c r="Q91" i="3"/>
  <c r="Q92" i="3"/>
  <c r="K23" i="3"/>
  <c r="J23" i="3"/>
  <c r="Q39" i="3"/>
  <c r="P39" i="3"/>
  <c r="AI39" i="3"/>
  <c r="AG39" i="3"/>
  <c r="K66" i="3"/>
  <c r="J66" i="3"/>
  <c r="T78" i="3"/>
  <c r="S78" i="3"/>
  <c r="T25" i="66"/>
  <c r="T102" i="3"/>
  <c r="S102" i="3"/>
  <c r="N44" i="3"/>
  <c r="K102" i="3"/>
  <c r="T48" i="3"/>
  <c r="K35" i="3"/>
  <c r="T97" i="3"/>
  <c r="T23" i="3"/>
  <c r="Q35" i="3"/>
  <c r="N82" i="3"/>
  <c r="Q17" i="3"/>
  <c r="T44" i="3"/>
  <c r="T69" i="3"/>
  <c r="AI69" i="3"/>
  <c r="T39" i="3"/>
  <c r="AI60" i="3"/>
  <c r="K69" i="3"/>
  <c r="Q82" i="3"/>
  <c r="BJ97" i="5"/>
  <c r="BJ102" i="5"/>
  <c r="AI17" i="3"/>
  <c r="Q23" i="3"/>
  <c r="K39" i="3"/>
  <c r="Q78" i="3"/>
  <c r="N102" i="3"/>
  <c r="T17" i="3"/>
  <c r="N35" i="3"/>
  <c r="K60" i="3"/>
  <c r="Q66" i="3"/>
  <c r="N78" i="3"/>
  <c r="BM97" i="5"/>
  <c r="AI97" i="3" s="1"/>
  <c r="AI23" i="3"/>
  <c r="T28" i="3"/>
  <c r="Q48" i="3"/>
  <c r="BG102" i="5"/>
  <c r="N39" i="3"/>
  <c r="N48" i="3"/>
  <c r="T60" i="3"/>
  <c r="BM102" i="5"/>
  <c r="AI102" i="3" s="1"/>
  <c r="N23" i="3"/>
  <c r="K48" i="3"/>
  <c r="N91" i="3"/>
  <c r="AI91" i="3"/>
  <c r="K91" i="3"/>
  <c r="N97" i="3"/>
  <c r="K97" i="3"/>
  <c r="BG97" i="5"/>
  <c r="Q102" i="3"/>
  <c r="Q28" i="3"/>
  <c r="AI48" i="3"/>
  <c r="N60" i="3"/>
  <c r="Q69" i="3"/>
  <c r="K78" i="3"/>
  <c r="AI78" i="3"/>
  <c r="T82" i="3"/>
  <c r="T91" i="3"/>
  <c r="K17" i="3"/>
  <c r="N28" i="3"/>
  <c r="AI35" i="3"/>
  <c r="AI44" i="3"/>
  <c r="N69" i="3"/>
  <c r="K82" i="3"/>
  <c r="P20" i="66" l="1"/>
  <c r="O20" i="66"/>
  <c r="Y7" i="10" l="1"/>
  <c r="Y7" i="13" l="1"/>
  <c r="DH89" i="6" l="1"/>
  <c r="DG89" i="6"/>
  <c r="CY89" i="6"/>
  <c r="P24" i="66" s="1"/>
  <c r="CX89" i="6"/>
  <c r="O24" i="66" s="1"/>
  <c r="CZ89" i="6"/>
  <c r="CS89" i="6"/>
  <c r="DH88" i="6"/>
  <c r="DG88" i="6"/>
  <c r="CY88" i="6"/>
  <c r="P27" i="56" s="1"/>
  <c r="CX88" i="6"/>
  <c r="O27" i="56" s="1"/>
  <c r="CZ88" i="6"/>
  <c r="Q27" i="56" s="1"/>
  <c r="CS88" i="6"/>
  <c r="CR88" i="6"/>
  <c r="DH87" i="6"/>
  <c r="DG87" i="6"/>
  <c r="CY87" i="6"/>
  <c r="CX87" i="6"/>
  <c r="CZ87" i="6"/>
  <c r="CS87" i="6"/>
  <c r="CR87" i="6"/>
  <c r="DH86" i="6"/>
  <c r="DG86" i="6"/>
  <c r="CY86" i="6"/>
  <c r="CX86" i="6"/>
  <c r="CZ86" i="6"/>
  <c r="CS86" i="6"/>
  <c r="CR86" i="6"/>
  <c r="DH85" i="6"/>
  <c r="DG85" i="6"/>
  <c r="CY85" i="6"/>
  <c r="CX85" i="6"/>
  <c r="CZ85" i="6"/>
  <c r="CS85" i="6"/>
  <c r="DH84" i="6"/>
  <c r="DG84" i="6"/>
  <c r="CY84" i="6"/>
  <c r="CX84" i="6"/>
  <c r="CZ84" i="6"/>
  <c r="CS84" i="6"/>
  <c r="CR84" i="6"/>
  <c r="DH83" i="6"/>
  <c r="DG83" i="6"/>
  <c r="CY83" i="6"/>
  <c r="CX83" i="6"/>
  <c r="CZ83" i="6"/>
  <c r="CS83" i="6"/>
  <c r="CR83" i="6"/>
  <c r="DH77" i="6"/>
  <c r="DG77" i="6"/>
  <c r="CY77" i="6"/>
  <c r="CX77" i="6"/>
  <c r="CZ77" i="6"/>
  <c r="CS77" i="6"/>
  <c r="CR77" i="6"/>
  <c r="DH76" i="6"/>
  <c r="DG76" i="6"/>
  <c r="CY76" i="6"/>
  <c r="CX76" i="6"/>
  <c r="CZ76" i="6"/>
  <c r="CS76" i="6"/>
  <c r="CR76" i="6"/>
  <c r="DH75" i="6"/>
  <c r="DG75" i="6"/>
  <c r="CY75" i="6"/>
  <c r="CX75" i="6"/>
  <c r="CZ75" i="6"/>
  <c r="CS75" i="6"/>
  <c r="CR75" i="6"/>
  <c r="CT75" i="6"/>
  <c r="DH74" i="6"/>
  <c r="DG74" i="6"/>
  <c r="CY74" i="6"/>
  <c r="CX74" i="6"/>
  <c r="CZ74" i="6"/>
  <c r="CS74" i="6"/>
  <c r="CR74" i="6"/>
  <c r="DH73" i="6"/>
  <c r="DG73" i="6"/>
  <c r="CY73" i="6"/>
  <c r="CX73" i="6"/>
  <c r="CZ73" i="6"/>
  <c r="CS73" i="6"/>
  <c r="CR73" i="6"/>
  <c r="DH71" i="6"/>
  <c r="DG71" i="6"/>
  <c r="CY71" i="6"/>
  <c r="CX71" i="6"/>
  <c r="CZ71" i="6"/>
  <c r="CS71" i="6"/>
  <c r="CR71" i="6"/>
  <c r="DH70" i="6"/>
  <c r="DG70" i="6"/>
  <c r="CY70" i="6"/>
  <c r="CX70" i="6"/>
  <c r="CZ70" i="6"/>
  <c r="CS70" i="6"/>
  <c r="CR70" i="6"/>
  <c r="DH62" i="6"/>
  <c r="DG62" i="6"/>
  <c r="CY62" i="6"/>
  <c r="CX62" i="6"/>
  <c r="CZ62" i="6"/>
  <c r="CS62" i="6"/>
  <c r="CR62" i="6"/>
  <c r="DH61" i="6"/>
  <c r="DG61" i="6"/>
  <c r="CY61" i="6"/>
  <c r="CX61" i="6"/>
  <c r="CZ61" i="6"/>
  <c r="CS61" i="6"/>
  <c r="CR61" i="6"/>
  <c r="DH57" i="6"/>
  <c r="DG57" i="6"/>
  <c r="CX57" i="6"/>
  <c r="CS57" i="6"/>
  <c r="CR57" i="6"/>
  <c r="DH56" i="6"/>
  <c r="DG56" i="6"/>
  <c r="CX56" i="6"/>
  <c r="CS56" i="6"/>
  <c r="CR56" i="6"/>
  <c r="DH55" i="6"/>
  <c r="DG55" i="6"/>
  <c r="CY55" i="6"/>
  <c r="CX55" i="6"/>
  <c r="CZ55" i="6"/>
  <c r="CS55" i="6"/>
  <c r="CR55" i="6"/>
  <c r="DH54" i="6"/>
  <c r="DG54" i="6"/>
  <c r="CY54" i="6"/>
  <c r="CX54" i="6"/>
  <c r="CZ54" i="6"/>
  <c r="CS54" i="6"/>
  <c r="CR54" i="6"/>
  <c r="DH53" i="6"/>
  <c r="DG53" i="6"/>
  <c r="CY53" i="6"/>
  <c r="CX53" i="6"/>
  <c r="CZ53" i="6"/>
  <c r="CS53" i="6"/>
  <c r="CR53" i="6"/>
  <c r="DH52" i="6"/>
  <c r="DG52" i="6"/>
  <c r="CY52" i="6"/>
  <c r="CX52" i="6"/>
  <c r="CZ52" i="6"/>
  <c r="CS52" i="6"/>
  <c r="CR52" i="6"/>
  <c r="DH51" i="6"/>
  <c r="DG51" i="6"/>
  <c r="CY51" i="6"/>
  <c r="CX51" i="6"/>
  <c r="CZ51" i="6"/>
  <c r="CS51" i="6"/>
  <c r="CR51" i="6"/>
  <c r="DH50" i="6"/>
  <c r="DG50" i="6"/>
  <c r="CY50" i="6"/>
  <c r="CX50" i="6"/>
  <c r="CZ50" i="6"/>
  <c r="CS50" i="6"/>
  <c r="CR50" i="6"/>
  <c r="DH49" i="6"/>
  <c r="DG49" i="6"/>
  <c r="CY49" i="6"/>
  <c r="CX49" i="6"/>
  <c r="CZ49" i="6"/>
  <c r="CS49" i="6"/>
  <c r="CR49" i="6"/>
  <c r="DH47" i="6"/>
  <c r="DG47" i="6"/>
  <c r="CY47" i="6"/>
  <c r="CX47" i="6"/>
  <c r="CZ47" i="6"/>
  <c r="CS47" i="6"/>
  <c r="CR47" i="6"/>
  <c r="DH46" i="6"/>
  <c r="DG46" i="6"/>
  <c r="CY46" i="6"/>
  <c r="CX46" i="6"/>
  <c r="CZ46" i="6"/>
  <c r="CS46" i="6"/>
  <c r="CR46" i="6"/>
  <c r="DH45" i="6"/>
  <c r="DG45" i="6"/>
  <c r="CY45" i="6"/>
  <c r="CX45" i="6"/>
  <c r="CZ45" i="6"/>
  <c r="CS45" i="6"/>
  <c r="CR45" i="6"/>
  <c r="DH43" i="6"/>
  <c r="DG43" i="6"/>
  <c r="CY43" i="6"/>
  <c r="CX43" i="6"/>
  <c r="CZ43" i="6"/>
  <c r="CS43" i="6"/>
  <c r="CR43" i="6"/>
  <c r="DH42" i="6"/>
  <c r="DG42" i="6"/>
  <c r="CY42" i="6"/>
  <c r="CX42" i="6"/>
  <c r="CZ42" i="6"/>
  <c r="CS42" i="6"/>
  <c r="CR42" i="6"/>
  <c r="DH41" i="6"/>
  <c r="DG41" i="6"/>
  <c r="CY41" i="6"/>
  <c r="CX41" i="6"/>
  <c r="CZ41" i="6"/>
  <c r="CS41" i="6"/>
  <c r="CR41" i="6"/>
  <c r="DH40" i="6"/>
  <c r="DG40" i="6"/>
  <c r="CY40" i="6"/>
  <c r="CX40" i="6"/>
  <c r="CZ40" i="6"/>
  <c r="CS40" i="6"/>
  <c r="CR40" i="6"/>
  <c r="DH38" i="6"/>
  <c r="DG38" i="6"/>
  <c r="CY38" i="6"/>
  <c r="CX38" i="6"/>
  <c r="CZ38" i="6"/>
  <c r="CS38" i="6"/>
  <c r="CR38" i="6"/>
  <c r="DH37" i="6"/>
  <c r="DG37" i="6"/>
  <c r="CY37" i="6"/>
  <c r="CX37" i="6"/>
  <c r="CZ37" i="6"/>
  <c r="CS37" i="6"/>
  <c r="CR37" i="6"/>
  <c r="DH36" i="6"/>
  <c r="DG36" i="6"/>
  <c r="CY36" i="6"/>
  <c r="CX36" i="6"/>
  <c r="CZ36" i="6"/>
  <c r="CS36" i="6"/>
  <c r="CR36" i="6"/>
  <c r="DH34" i="6"/>
  <c r="DG34" i="6"/>
  <c r="CY34" i="6"/>
  <c r="CX34" i="6"/>
  <c r="CZ34" i="6"/>
  <c r="CS34" i="6"/>
  <c r="CR34" i="6"/>
  <c r="DH33" i="6"/>
  <c r="DG33" i="6"/>
  <c r="CY33" i="6"/>
  <c r="CX33" i="6"/>
  <c r="CZ33" i="6"/>
  <c r="CS33" i="6"/>
  <c r="CR33" i="6"/>
  <c r="DH32" i="6"/>
  <c r="DG32" i="6"/>
  <c r="CY32" i="6"/>
  <c r="CX32" i="6"/>
  <c r="CZ32" i="6"/>
  <c r="CS32" i="6"/>
  <c r="CR32" i="6"/>
  <c r="DH31" i="6"/>
  <c r="DG31" i="6"/>
  <c r="CY31" i="6"/>
  <c r="CX31" i="6"/>
  <c r="CZ31" i="6"/>
  <c r="CS31" i="6"/>
  <c r="CR31" i="6"/>
  <c r="DH30" i="6"/>
  <c r="DG30" i="6"/>
  <c r="CY30" i="6"/>
  <c r="CX30" i="6"/>
  <c r="CZ30" i="6"/>
  <c r="CS30" i="6"/>
  <c r="CR30" i="6"/>
  <c r="DH29" i="6"/>
  <c r="DG29" i="6"/>
  <c r="CY29" i="6"/>
  <c r="CX29" i="6"/>
  <c r="CZ29" i="6"/>
  <c r="CS29" i="6"/>
  <c r="CR29" i="6"/>
  <c r="DH27" i="6"/>
  <c r="DG27" i="6"/>
  <c r="CY27" i="6"/>
  <c r="CX27" i="6"/>
  <c r="CZ27" i="6"/>
  <c r="CS27" i="6"/>
  <c r="CR27" i="6"/>
  <c r="DH26" i="6"/>
  <c r="DG26" i="6"/>
  <c r="CY26" i="6"/>
  <c r="CX26" i="6"/>
  <c r="CZ26" i="6"/>
  <c r="CS26" i="6"/>
  <c r="CR26" i="6"/>
  <c r="DH25" i="6"/>
  <c r="DG25" i="6"/>
  <c r="CY25" i="6"/>
  <c r="CX25" i="6"/>
  <c r="CZ25" i="6"/>
  <c r="CS25" i="6"/>
  <c r="CR25" i="6"/>
  <c r="DH24" i="6"/>
  <c r="DG24" i="6"/>
  <c r="CY24" i="6"/>
  <c r="CX24" i="6"/>
  <c r="CZ24" i="6"/>
  <c r="CS24" i="6"/>
  <c r="CR24" i="6"/>
  <c r="DH22" i="6"/>
  <c r="DG22" i="6"/>
  <c r="CY22" i="6"/>
  <c r="CX22" i="6"/>
  <c r="CZ22" i="6"/>
  <c r="CS22" i="6"/>
  <c r="CR22" i="6"/>
  <c r="DH21" i="6"/>
  <c r="DG21" i="6"/>
  <c r="CY21" i="6"/>
  <c r="CX21" i="6"/>
  <c r="CZ21" i="6"/>
  <c r="CS21" i="6"/>
  <c r="CR21" i="6"/>
  <c r="DH20" i="6"/>
  <c r="DG20" i="6"/>
  <c r="CY20" i="6"/>
  <c r="CX20" i="6"/>
  <c r="CZ20" i="6"/>
  <c r="CS20" i="6"/>
  <c r="CR20" i="6"/>
  <c r="DH19" i="6"/>
  <c r="DG19" i="6"/>
  <c r="CY19" i="6"/>
  <c r="CX19" i="6"/>
  <c r="CZ19" i="6"/>
  <c r="CS19" i="6"/>
  <c r="CR19" i="6"/>
  <c r="DH18" i="6"/>
  <c r="DG18" i="6"/>
  <c r="CY18" i="6"/>
  <c r="CX18" i="6"/>
  <c r="CZ18" i="6"/>
  <c r="CS18" i="6"/>
  <c r="CR18" i="6"/>
  <c r="DH16" i="6"/>
  <c r="DG16" i="6"/>
  <c r="CY16" i="6"/>
  <c r="CX16" i="6"/>
  <c r="CZ16" i="6"/>
  <c r="CS16" i="6"/>
  <c r="CR16" i="6"/>
  <c r="DH15" i="6"/>
  <c r="DG15" i="6"/>
  <c r="CY15" i="6"/>
  <c r="CX15" i="6"/>
  <c r="CZ15" i="6"/>
  <c r="CS15" i="6"/>
  <c r="CR15" i="6"/>
  <c r="DH14" i="6"/>
  <c r="DG14" i="6"/>
  <c r="CY14" i="6"/>
  <c r="CX14" i="6"/>
  <c r="CZ14" i="6"/>
  <c r="CS14" i="6"/>
  <c r="CR14" i="6"/>
  <c r="DH13" i="6"/>
  <c r="DG13" i="6"/>
  <c r="CY13" i="6"/>
  <c r="CX13" i="6"/>
  <c r="CZ13" i="6"/>
  <c r="CS13" i="6"/>
  <c r="CR13" i="6"/>
  <c r="DH12" i="6"/>
  <c r="DG12" i="6"/>
  <c r="CY12" i="6"/>
  <c r="CX12" i="6"/>
  <c r="CZ12" i="6"/>
  <c r="CS12" i="6"/>
  <c r="CR12" i="6"/>
  <c r="AM45" i="145" l="1"/>
  <c r="AM40" i="145" s="1"/>
  <c r="AL45" i="145"/>
  <c r="AL40" i="145" s="1"/>
  <c r="DI24" i="6"/>
  <c r="DI32" i="6"/>
  <c r="DI56" i="6"/>
  <c r="DI33" i="6"/>
  <c r="DI55" i="6"/>
  <c r="DI77" i="6"/>
  <c r="DI20" i="6"/>
  <c r="DI40" i="6"/>
  <c r="DI54" i="6"/>
  <c r="DJ24" i="6"/>
  <c r="DI19" i="6"/>
  <c r="DI51" i="6"/>
  <c r="DI89" i="6"/>
  <c r="DJ20" i="6"/>
  <c r="DI22" i="6"/>
  <c r="DI52" i="6"/>
  <c r="DI62" i="6"/>
  <c r="DI53" i="6"/>
  <c r="DI12" i="6"/>
  <c r="CT12" i="6"/>
  <c r="DL12" i="6" s="1"/>
  <c r="DI13" i="6"/>
  <c r="DJ19" i="6"/>
  <c r="DI41" i="6"/>
  <c r="DI42" i="6"/>
  <c r="DI70" i="6"/>
  <c r="DI71" i="6"/>
  <c r="CT13" i="6"/>
  <c r="DL13" i="6" s="1"/>
  <c r="CT24" i="6"/>
  <c r="DL24" i="6" s="1"/>
  <c r="CT25" i="6"/>
  <c r="DL25" i="6" s="1"/>
  <c r="DI14" i="6"/>
  <c r="DI15" i="6"/>
  <c r="DI18" i="6"/>
  <c r="CT19" i="6"/>
  <c r="DL19" i="6" s="1"/>
  <c r="DI31" i="6"/>
  <c r="DI43" i="6"/>
  <c r="DI47" i="6"/>
  <c r="CT49" i="6"/>
  <c r="DI49" i="6"/>
  <c r="CT50" i="6"/>
  <c r="DI50" i="6"/>
  <c r="DI75" i="6"/>
  <c r="CT76" i="6"/>
  <c r="DI76" i="6"/>
  <c r="CT77" i="6"/>
  <c r="CT20" i="6"/>
  <c r="DJ21" i="6"/>
  <c r="DJ26" i="6"/>
  <c r="DJ27" i="6"/>
  <c r="CT32" i="6"/>
  <c r="DL32" i="6" s="1"/>
  <c r="CT33" i="6"/>
  <c r="DL33" i="6" s="1"/>
  <c r="CT34" i="6"/>
  <c r="DL34" i="6" s="1"/>
  <c r="CT41" i="6"/>
  <c r="DL41" i="6" s="1"/>
  <c r="CT42" i="6"/>
  <c r="DL42" i="6" s="1"/>
  <c r="CT43" i="6"/>
  <c r="CT51" i="6"/>
  <c r="CT52" i="6"/>
  <c r="CT53" i="6"/>
  <c r="CT54" i="6"/>
  <c r="CT70" i="6"/>
  <c r="CT71" i="6"/>
  <c r="CT73" i="6"/>
  <c r="CT14" i="6"/>
  <c r="CT15" i="6"/>
  <c r="CT16" i="6"/>
  <c r="DL16" i="6" s="1"/>
  <c r="DJ18" i="6"/>
  <c r="DJ22" i="6"/>
  <c r="DJ25" i="6"/>
  <c r="DI26" i="6"/>
  <c r="CT27" i="6"/>
  <c r="DL27" i="6" s="1"/>
  <c r="DI34" i="6"/>
  <c r="CT55" i="6"/>
  <c r="CT56" i="6"/>
  <c r="DI73" i="6"/>
  <c r="CT74" i="6"/>
  <c r="CT83" i="6"/>
  <c r="DI83" i="6"/>
  <c r="CT84" i="6"/>
  <c r="AN45" i="145" s="1"/>
  <c r="AN40" i="145" s="1"/>
  <c r="AN10" i="145" s="1"/>
  <c r="AN9" i="145" s="1"/>
  <c r="DI84" i="6"/>
  <c r="DI85" i="6"/>
  <c r="CT86" i="6"/>
  <c r="DI86" i="6"/>
  <c r="DI16" i="6"/>
  <c r="CT18" i="6"/>
  <c r="DI21" i="6"/>
  <c r="CT22" i="6"/>
  <c r="DI25" i="6"/>
  <c r="DI27" i="6"/>
  <c r="CT29" i="6"/>
  <c r="DI29" i="6"/>
  <c r="CT30" i="6"/>
  <c r="DI30" i="6"/>
  <c r="CT31" i="6"/>
  <c r="CT36" i="6"/>
  <c r="DI36" i="6"/>
  <c r="CT37" i="6"/>
  <c r="DI37" i="6"/>
  <c r="CT38" i="6"/>
  <c r="DL38" i="6" s="1"/>
  <c r="DI38" i="6"/>
  <c r="CT40" i="6"/>
  <c r="CT45" i="6"/>
  <c r="DI45" i="6"/>
  <c r="CT46" i="6"/>
  <c r="DI46" i="6"/>
  <c r="CT47" i="6"/>
  <c r="DI57" i="6"/>
  <c r="CT61" i="6"/>
  <c r="DI61" i="6"/>
  <c r="CT62" i="6"/>
  <c r="DI74" i="6"/>
  <c r="CT87" i="6"/>
  <c r="DI87" i="6"/>
  <c r="CT88" i="6"/>
  <c r="DI88" i="6"/>
  <c r="CT89" i="6"/>
  <c r="CT26" i="6"/>
  <c r="DL26" i="6" s="1"/>
  <c r="CT21" i="6"/>
  <c r="DL21" i="6" s="1"/>
  <c r="DL31" i="6" l="1"/>
  <c r="DL36" i="6"/>
  <c r="DL30" i="6"/>
  <c r="DL29" i="6"/>
  <c r="DL14" i="6"/>
  <c r="DL37" i="6"/>
  <c r="DL18" i="6"/>
  <c r="DL20" i="6"/>
  <c r="DL43" i="6"/>
  <c r="DL22" i="6"/>
  <c r="DL15" i="6"/>
  <c r="DL40" i="6"/>
  <c r="AK90" i="8"/>
  <c r="AJ90" i="8"/>
  <c r="AK89" i="8"/>
  <c r="AJ89" i="8"/>
  <c r="P22" i="66"/>
  <c r="O22" i="66"/>
  <c r="AK88" i="8"/>
  <c r="AJ88" i="8"/>
  <c r="AK87" i="8"/>
  <c r="AJ87" i="8"/>
  <c r="AK86" i="8"/>
  <c r="AJ86" i="8"/>
  <c r="AK85" i="8"/>
  <c r="AK84" i="8"/>
  <c r="AJ84" i="8"/>
  <c r="AK77" i="8"/>
  <c r="AJ77" i="8"/>
  <c r="AK76" i="8"/>
  <c r="AJ76" i="8"/>
  <c r="AK75" i="8"/>
  <c r="AJ75" i="8"/>
  <c r="AK74" i="8"/>
  <c r="AJ74" i="8"/>
  <c r="AK73" i="8"/>
  <c r="AJ73" i="8"/>
  <c r="AK71" i="8"/>
  <c r="AJ71" i="8"/>
  <c r="AK70" i="8"/>
  <c r="AJ70" i="8"/>
  <c r="AK62" i="8"/>
  <c r="AJ62" i="8"/>
  <c r="AK61" i="8"/>
  <c r="AK60" i="8" s="1"/>
  <c r="AJ61" i="8"/>
  <c r="AJ60" i="8" s="1"/>
  <c r="AK57" i="8"/>
  <c r="AJ57" i="8"/>
  <c r="AM57" i="8" s="1"/>
  <c r="AK56" i="8"/>
  <c r="AJ56" i="8"/>
  <c r="AM56" i="8" s="1"/>
  <c r="AL56" i="8"/>
  <c r="AK55" i="8"/>
  <c r="AJ55" i="8"/>
  <c r="AK54" i="8"/>
  <c r="AJ54" i="8"/>
  <c r="AK53" i="8"/>
  <c r="AJ53" i="8"/>
  <c r="AK52" i="8"/>
  <c r="AJ52" i="8"/>
  <c r="AL52" i="8"/>
  <c r="AK51" i="8"/>
  <c r="AJ51" i="8"/>
  <c r="AK50" i="8"/>
  <c r="AJ50" i="8"/>
  <c r="AK49" i="8"/>
  <c r="AJ49" i="8"/>
  <c r="AK47" i="8"/>
  <c r="AJ47" i="8"/>
  <c r="AK46" i="8"/>
  <c r="AJ46" i="8"/>
  <c r="AK45" i="8"/>
  <c r="AJ45" i="8"/>
  <c r="AK43" i="8"/>
  <c r="AJ43" i="8"/>
  <c r="AK42" i="8"/>
  <c r="AJ42" i="8"/>
  <c r="AK41" i="8"/>
  <c r="AJ41" i="8"/>
  <c r="AK40" i="8"/>
  <c r="AJ40" i="8"/>
  <c r="AK38" i="8"/>
  <c r="AJ38" i="8"/>
  <c r="AK37" i="8"/>
  <c r="AJ37" i="8"/>
  <c r="AK36" i="8"/>
  <c r="AJ36" i="8"/>
  <c r="AK34" i="8"/>
  <c r="AJ34" i="8"/>
  <c r="AK33" i="8"/>
  <c r="AJ33" i="8"/>
  <c r="AK32" i="8"/>
  <c r="AJ32" i="8"/>
  <c r="AK31" i="8"/>
  <c r="AJ31" i="8"/>
  <c r="AK30" i="8"/>
  <c r="AJ30" i="8"/>
  <c r="AK29" i="8"/>
  <c r="AJ29" i="8"/>
  <c r="AK27" i="8"/>
  <c r="AJ27" i="8"/>
  <c r="AK26" i="8"/>
  <c r="AJ26" i="8"/>
  <c r="AK25" i="8"/>
  <c r="AJ25" i="8"/>
  <c r="AK24" i="8"/>
  <c r="AJ24" i="8"/>
  <c r="AK22" i="8"/>
  <c r="AJ22" i="8"/>
  <c r="AK21" i="8"/>
  <c r="AJ21" i="8"/>
  <c r="AK20" i="8"/>
  <c r="AJ20" i="8"/>
  <c r="AK19" i="8"/>
  <c r="AJ19" i="8"/>
  <c r="AK18" i="8"/>
  <c r="AJ18" i="8"/>
  <c r="AK16" i="8"/>
  <c r="AJ16" i="8"/>
  <c r="AK15" i="8"/>
  <c r="AJ15" i="8"/>
  <c r="AK14" i="8"/>
  <c r="AJ14" i="8"/>
  <c r="AK13" i="8"/>
  <c r="AJ13" i="8"/>
  <c r="AK12" i="8"/>
  <c r="AJ12" i="8"/>
  <c r="AL76" i="8" l="1"/>
  <c r="AL42" i="8"/>
  <c r="AL51" i="8"/>
  <c r="AM76" i="8"/>
  <c r="AL36" i="8"/>
  <c r="AL71" i="8"/>
  <c r="AL90" i="8"/>
  <c r="AL41" i="8"/>
  <c r="AL75" i="8"/>
  <c r="AL32" i="8"/>
  <c r="AL37" i="8"/>
  <c r="AL33" i="8"/>
  <c r="AL38" i="8"/>
  <c r="AL55" i="8"/>
  <c r="AL34" i="8"/>
  <c r="AL40" i="8"/>
  <c r="AL49" i="8"/>
  <c r="AL57" i="8"/>
  <c r="AL84" i="8"/>
  <c r="AL62" i="8"/>
  <c r="AL77" i="8"/>
  <c r="AL85" i="8"/>
  <c r="AL88" i="8"/>
  <c r="AL86" i="8"/>
  <c r="AL89" i="8"/>
  <c r="AM70" i="8"/>
  <c r="AM77" i="8"/>
  <c r="AM74" i="8"/>
  <c r="AM75" i="8"/>
  <c r="AL30" i="8"/>
  <c r="AL31" i="8"/>
  <c r="AM73" i="8"/>
  <c r="AL53" i="8"/>
  <c r="AL54" i="8"/>
  <c r="AL61" i="8"/>
  <c r="AL73" i="8"/>
  <c r="AL74" i="8"/>
  <c r="AL83" i="8"/>
  <c r="AL87" i="8"/>
  <c r="AM71" i="8"/>
  <c r="AL12" i="8"/>
  <c r="AL13" i="8"/>
  <c r="AL14" i="8"/>
  <c r="AL15" i="8"/>
  <c r="AL16" i="8"/>
  <c r="AL18" i="8"/>
  <c r="AL19" i="8"/>
  <c r="AL20" i="8"/>
  <c r="AL21" i="8"/>
  <c r="AL22" i="8"/>
  <c r="AL24" i="8"/>
  <c r="AL25" i="8"/>
  <c r="AL26" i="8"/>
  <c r="AL27" i="8"/>
  <c r="AL29" i="8"/>
  <c r="AL43" i="8"/>
  <c r="AL45" i="8"/>
  <c r="AL46" i="8"/>
  <c r="AL47" i="8"/>
  <c r="AL50" i="8"/>
  <c r="AL70" i="8"/>
  <c r="AL60" i="8" l="1"/>
  <c r="AK89" i="7"/>
  <c r="AJ89" i="7"/>
  <c r="P23" i="66"/>
  <c r="O23" i="66"/>
  <c r="AK88" i="7"/>
  <c r="AJ88" i="7"/>
  <c r="AL88" i="7"/>
  <c r="AK87" i="7"/>
  <c r="AJ87" i="7"/>
  <c r="AK86" i="7"/>
  <c r="AJ86" i="7"/>
  <c r="AK85" i="7"/>
  <c r="AJ85" i="7"/>
  <c r="AL85" i="7"/>
  <c r="AK84" i="7"/>
  <c r="AJ84" i="7"/>
  <c r="AL84" i="7"/>
  <c r="AK83" i="7"/>
  <c r="AJ83" i="7"/>
  <c r="AK77" i="7"/>
  <c r="AJ77" i="7"/>
  <c r="AK76" i="7"/>
  <c r="AJ76" i="7"/>
  <c r="AK75" i="7"/>
  <c r="AJ75" i="7"/>
  <c r="AL75" i="7"/>
  <c r="AK74" i="7"/>
  <c r="AJ74" i="7"/>
  <c r="AK73" i="7"/>
  <c r="AJ73" i="7"/>
  <c r="AK71" i="7"/>
  <c r="AJ71" i="7"/>
  <c r="AK70" i="7"/>
  <c r="AJ70" i="7"/>
  <c r="AK62" i="7"/>
  <c r="AJ62" i="7"/>
  <c r="AK61" i="7"/>
  <c r="AJ61" i="7"/>
  <c r="AK57" i="7"/>
  <c r="AJ57" i="7"/>
  <c r="AK56" i="7"/>
  <c r="AJ56" i="7"/>
  <c r="AK55" i="7"/>
  <c r="AJ55" i="7"/>
  <c r="AK54" i="7"/>
  <c r="AJ54" i="7"/>
  <c r="AK53" i="7"/>
  <c r="AJ53" i="7"/>
  <c r="AL53" i="7"/>
  <c r="AK52" i="7"/>
  <c r="AJ52" i="7"/>
  <c r="AL52" i="7"/>
  <c r="AK51" i="7"/>
  <c r="AJ51" i="7"/>
  <c r="AK50" i="7"/>
  <c r="AJ50" i="7"/>
  <c r="AK49" i="7"/>
  <c r="AJ49" i="7"/>
  <c r="AK47" i="7"/>
  <c r="AJ47" i="7"/>
  <c r="AL47" i="7"/>
  <c r="AK46" i="7"/>
  <c r="AJ46" i="7"/>
  <c r="AK45" i="7"/>
  <c r="AJ45" i="7"/>
  <c r="AK43" i="7"/>
  <c r="AJ43" i="7"/>
  <c r="AL43" i="7"/>
  <c r="AK42" i="7"/>
  <c r="AJ42" i="7"/>
  <c r="AL42" i="7"/>
  <c r="AK41" i="7"/>
  <c r="AJ41" i="7"/>
  <c r="AK40" i="7"/>
  <c r="AJ40" i="7"/>
  <c r="AK34" i="7"/>
  <c r="AJ34" i="7"/>
  <c r="AK33" i="7"/>
  <c r="AJ33" i="7"/>
  <c r="AL33" i="7"/>
  <c r="AK32" i="7"/>
  <c r="AJ32" i="7"/>
  <c r="AK31" i="7"/>
  <c r="AJ31" i="7"/>
  <c r="AK30" i="7"/>
  <c r="AJ30" i="7"/>
  <c r="AK29" i="7"/>
  <c r="AJ29" i="7"/>
  <c r="AK27" i="7"/>
  <c r="AJ27" i="7"/>
  <c r="AK26" i="7"/>
  <c r="AJ26" i="7"/>
  <c r="AK25" i="7"/>
  <c r="AJ25" i="7"/>
  <c r="AK24" i="7"/>
  <c r="AJ24" i="7"/>
  <c r="AK22" i="7"/>
  <c r="AJ22" i="7"/>
  <c r="AK21" i="7"/>
  <c r="AJ21" i="7"/>
  <c r="AK20" i="7"/>
  <c r="AJ20" i="7"/>
  <c r="AL20" i="7"/>
  <c r="AK19" i="7"/>
  <c r="AJ19" i="7"/>
  <c r="AK18" i="7"/>
  <c r="AJ18" i="7"/>
  <c r="AK16" i="7"/>
  <c r="AJ16" i="7"/>
  <c r="AK15" i="7"/>
  <c r="AJ15" i="7"/>
  <c r="AK14" i="7"/>
  <c r="AJ14" i="7"/>
  <c r="AK13" i="7"/>
  <c r="AJ13" i="7"/>
  <c r="AK12" i="7"/>
  <c r="AJ12" i="7"/>
  <c r="AL16" i="7" l="1"/>
  <c r="AL26" i="7"/>
  <c r="AL40" i="7"/>
  <c r="AL13" i="7"/>
  <c r="AL22" i="7"/>
  <c r="AL32" i="7"/>
  <c r="AL46" i="7"/>
  <c r="AL55" i="7"/>
  <c r="AL74" i="7"/>
  <c r="AL87" i="7"/>
  <c r="AL18" i="7"/>
  <c r="AL27" i="7"/>
  <c r="AL41" i="7"/>
  <c r="AL51" i="7"/>
  <c r="AL83" i="7"/>
  <c r="AL15" i="7"/>
  <c r="AL25" i="7"/>
  <c r="AL57" i="7"/>
  <c r="AL76" i="7"/>
  <c r="AL12" i="7"/>
  <c r="AL21" i="7"/>
  <c r="AL45" i="7"/>
  <c r="AL54" i="7"/>
  <c r="AL61" i="7"/>
  <c r="AL73" i="7"/>
  <c r="AL14" i="7"/>
  <c r="AL19" i="7"/>
  <c r="AL24" i="7"/>
  <c r="AL29" i="7"/>
  <c r="AL34" i="7"/>
  <c r="AL56" i="7"/>
  <c r="AL70" i="7"/>
  <c r="AL71" i="7"/>
  <c r="AL77" i="7"/>
  <c r="AL86" i="7"/>
  <c r="AL30" i="7"/>
  <c r="AL31" i="7"/>
  <c r="AL49" i="7"/>
  <c r="AL50" i="7"/>
  <c r="AL62" i="7"/>
  <c r="AL89" i="7"/>
  <c r="BO90" i="5" l="1"/>
  <c r="CD110" i="5"/>
  <c r="CC110" i="5"/>
  <c r="BU110" i="5"/>
  <c r="BT110" i="5"/>
  <c r="BV110" i="5"/>
  <c r="BO110" i="5"/>
  <c r="BN110" i="5"/>
  <c r="CD109" i="5"/>
  <c r="CC109" i="5"/>
  <c r="BU109" i="5"/>
  <c r="BT109" i="5"/>
  <c r="BV109" i="5"/>
  <c r="BO109" i="5"/>
  <c r="BN109" i="5"/>
  <c r="CD108" i="5"/>
  <c r="CC108" i="5"/>
  <c r="BU108" i="5"/>
  <c r="BT108" i="5"/>
  <c r="BV108" i="5"/>
  <c r="BO108" i="5"/>
  <c r="BN108" i="5"/>
  <c r="CD107" i="5"/>
  <c r="CC107" i="5"/>
  <c r="BU107" i="5"/>
  <c r="BT107" i="5"/>
  <c r="BV107" i="5"/>
  <c r="BO107" i="5"/>
  <c r="BN107" i="5"/>
  <c r="CD106" i="5"/>
  <c r="CC106" i="5"/>
  <c r="BU106" i="5"/>
  <c r="BT106" i="5"/>
  <c r="BV106" i="5"/>
  <c r="BO106" i="5"/>
  <c r="BN106" i="5"/>
  <c r="CD105" i="5"/>
  <c r="CC105" i="5"/>
  <c r="BU105" i="5"/>
  <c r="BT105" i="5"/>
  <c r="BV105" i="5"/>
  <c r="BO105" i="5"/>
  <c r="BN105" i="5"/>
  <c r="CD104" i="5"/>
  <c r="CC104" i="5"/>
  <c r="BU104" i="5"/>
  <c r="BT104" i="5"/>
  <c r="BV104" i="5"/>
  <c r="BO104" i="5"/>
  <c r="BN104" i="5"/>
  <c r="CD103" i="5"/>
  <c r="CC103" i="5"/>
  <c r="BU103" i="5"/>
  <c r="BT103" i="5"/>
  <c r="BV103" i="5"/>
  <c r="BO103" i="5"/>
  <c r="BN103" i="5"/>
  <c r="CD101" i="5"/>
  <c r="CC101" i="5"/>
  <c r="BU101" i="5"/>
  <c r="BT101" i="5"/>
  <c r="BV101" i="5"/>
  <c r="BO101" i="5"/>
  <c r="BN101" i="5"/>
  <c r="CD100" i="5"/>
  <c r="CC100" i="5"/>
  <c r="BU100" i="5"/>
  <c r="BT100" i="5"/>
  <c r="BV100" i="5"/>
  <c r="BO100" i="5"/>
  <c r="BN100" i="5"/>
  <c r="CD99" i="5"/>
  <c r="CC99" i="5"/>
  <c r="BU99" i="5"/>
  <c r="BT99" i="5"/>
  <c r="BV99" i="5"/>
  <c r="BO99" i="5"/>
  <c r="BN99" i="5"/>
  <c r="CD98" i="5"/>
  <c r="CC98" i="5"/>
  <c r="BU98" i="5"/>
  <c r="BT98" i="5"/>
  <c r="BV98" i="5"/>
  <c r="BO98" i="5"/>
  <c r="BN98" i="5"/>
  <c r="CD96" i="5"/>
  <c r="CC96" i="5"/>
  <c r="BU96" i="5"/>
  <c r="BT96" i="5"/>
  <c r="BV96" i="5"/>
  <c r="BO96" i="5"/>
  <c r="BN96" i="5"/>
  <c r="CD95" i="5"/>
  <c r="CC95" i="5"/>
  <c r="BU95" i="5"/>
  <c r="BT95" i="5"/>
  <c r="BV95" i="5"/>
  <c r="BO95" i="5"/>
  <c r="BN95" i="5"/>
  <c r="CD94" i="5"/>
  <c r="CC94" i="5"/>
  <c r="BU94" i="5"/>
  <c r="BT94" i="5"/>
  <c r="BV94" i="5"/>
  <c r="BO94" i="5"/>
  <c r="BN94" i="5"/>
  <c r="CD93" i="5"/>
  <c r="CC93" i="5"/>
  <c r="BU93" i="5"/>
  <c r="BT93" i="5"/>
  <c r="BV93" i="5"/>
  <c r="BO93" i="5"/>
  <c r="BN93" i="5"/>
  <c r="CD92" i="5"/>
  <c r="CC92" i="5"/>
  <c r="BU92" i="5"/>
  <c r="BT92" i="5"/>
  <c r="BV92" i="5"/>
  <c r="BO92" i="5"/>
  <c r="BN92" i="5"/>
  <c r="BT91" i="5"/>
  <c r="BU91" i="5"/>
  <c r="CD90" i="5"/>
  <c r="CC90" i="5"/>
  <c r="BU90" i="5"/>
  <c r="BT90" i="5"/>
  <c r="BV90" i="5"/>
  <c r="BN90" i="5"/>
  <c r="CD89" i="5"/>
  <c r="CC89" i="5"/>
  <c r="BU89" i="5"/>
  <c r="P25" i="66" s="1"/>
  <c r="BT89" i="5"/>
  <c r="O25" i="66" s="1"/>
  <c r="BV89" i="5"/>
  <c r="BO89" i="5"/>
  <c r="CD88" i="5"/>
  <c r="CC88" i="5"/>
  <c r="BU88" i="5"/>
  <c r="BT88" i="5"/>
  <c r="BV88" i="5"/>
  <c r="BO88" i="5"/>
  <c r="BN88" i="5"/>
  <c r="CD87" i="5"/>
  <c r="CC87" i="5"/>
  <c r="BU87" i="5"/>
  <c r="BT87" i="5"/>
  <c r="BV87" i="5"/>
  <c r="BO87" i="5"/>
  <c r="BN87" i="5"/>
  <c r="CD86" i="5"/>
  <c r="CC86" i="5"/>
  <c r="BU86" i="5"/>
  <c r="BT86" i="5"/>
  <c r="BV86" i="5"/>
  <c r="BO86" i="5"/>
  <c r="BN86" i="5"/>
  <c r="BP86" i="5"/>
  <c r="CD85" i="5"/>
  <c r="CC85" i="5"/>
  <c r="BU85" i="5"/>
  <c r="BT85" i="5"/>
  <c r="BV85" i="5"/>
  <c r="BO85" i="5"/>
  <c r="BN85" i="5"/>
  <c r="CD84" i="5"/>
  <c r="CC84" i="5"/>
  <c r="BU84" i="5"/>
  <c r="BT84" i="5"/>
  <c r="BV84" i="5"/>
  <c r="BO84" i="5"/>
  <c r="AP45" i="145" s="1"/>
  <c r="BN84" i="5"/>
  <c r="AO45" i="145" s="1"/>
  <c r="AO40" i="145" s="1"/>
  <c r="CD83" i="5"/>
  <c r="CC83" i="5"/>
  <c r="BU83" i="5"/>
  <c r="BT83" i="5"/>
  <c r="BV83" i="5"/>
  <c r="BO83" i="5"/>
  <c r="BN83" i="5"/>
  <c r="BP83" i="5"/>
  <c r="CD80" i="5"/>
  <c r="CC80" i="5"/>
  <c r="BU80" i="5"/>
  <c r="BT80" i="5"/>
  <c r="BV80" i="5"/>
  <c r="CD79" i="5"/>
  <c r="CC79" i="5"/>
  <c r="BU79" i="5"/>
  <c r="BT79" i="5"/>
  <c r="BV79" i="5"/>
  <c r="BO79" i="5"/>
  <c r="BN79" i="5"/>
  <c r="CD77" i="5"/>
  <c r="CC77" i="5"/>
  <c r="BU77" i="5"/>
  <c r="BT77" i="5"/>
  <c r="BV77" i="5"/>
  <c r="BO77" i="5"/>
  <c r="BN77" i="5"/>
  <c r="CD76" i="5"/>
  <c r="CC76" i="5"/>
  <c r="BU76" i="5"/>
  <c r="BT76" i="5"/>
  <c r="BV76" i="5"/>
  <c r="BO76" i="5"/>
  <c r="BN76" i="5"/>
  <c r="CD75" i="5"/>
  <c r="CC75" i="5"/>
  <c r="BU75" i="5"/>
  <c r="BT75" i="5"/>
  <c r="BV75" i="5"/>
  <c r="BO75" i="5"/>
  <c r="BN75" i="5"/>
  <c r="CD74" i="5"/>
  <c r="CC74" i="5"/>
  <c r="BU74" i="5"/>
  <c r="BT74" i="5"/>
  <c r="BV74" i="5"/>
  <c r="BO74" i="5"/>
  <c r="BN74" i="5"/>
  <c r="CD73" i="5"/>
  <c r="CC73" i="5"/>
  <c r="BU73" i="5"/>
  <c r="BT73" i="5"/>
  <c r="BV73" i="5"/>
  <c r="BO73" i="5"/>
  <c r="BN73" i="5"/>
  <c r="CD71" i="5"/>
  <c r="CC71" i="5"/>
  <c r="BU71" i="5"/>
  <c r="BT71" i="5"/>
  <c r="BV71" i="5"/>
  <c r="BO71" i="5"/>
  <c r="BN71" i="5"/>
  <c r="CD70" i="5"/>
  <c r="CC70" i="5"/>
  <c r="BU70" i="5"/>
  <c r="BT70" i="5"/>
  <c r="BV70" i="5"/>
  <c r="BO70" i="5"/>
  <c r="BN70" i="5"/>
  <c r="CD68" i="5"/>
  <c r="CC68" i="5"/>
  <c r="BU68" i="5"/>
  <c r="BT68" i="5"/>
  <c r="BV68" i="5"/>
  <c r="BO68" i="5"/>
  <c r="BN68" i="5"/>
  <c r="CD67" i="5"/>
  <c r="CC67" i="5"/>
  <c r="BU67" i="5"/>
  <c r="BT67" i="5"/>
  <c r="BV67" i="5"/>
  <c r="BO67" i="5"/>
  <c r="BN67" i="5"/>
  <c r="CD62" i="5"/>
  <c r="CC62" i="5"/>
  <c r="BU62" i="5"/>
  <c r="BT62" i="5"/>
  <c r="BV62" i="5"/>
  <c r="BO62" i="5"/>
  <c r="BN62" i="5"/>
  <c r="CD61" i="5"/>
  <c r="CC61" i="5"/>
  <c r="BU61" i="5"/>
  <c r="BT61" i="5"/>
  <c r="BV61" i="5"/>
  <c r="BO61" i="5"/>
  <c r="BN61" i="5"/>
  <c r="CD57" i="5"/>
  <c r="CC57" i="5"/>
  <c r="BU57" i="5"/>
  <c r="BT57" i="5"/>
  <c r="BV57" i="5"/>
  <c r="BO57" i="5"/>
  <c r="BN57" i="5"/>
  <c r="CD56" i="5"/>
  <c r="CC56" i="5"/>
  <c r="BU56" i="5"/>
  <c r="BT56" i="5"/>
  <c r="BV56" i="5"/>
  <c r="BO56" i="5"/>
  <c r="BN56" i="5"/>
  <c r="CD55" i="5"/>
  <c r="CC55" i="5"/>
  <c r="BU55" i="5"/>
  <c r="BT55" i="5"/>
  <c r="BV55" i="5"/>
  <c r="BO55" i="5"/>
  <c r="BN55" i="5"/>
  <c r="CD54" i="5"/>
  <c r="CC54" i="5"/>
  <c r="BU54" i="5"/>
  <c r="BT54" i="5"/>
  <c r="BV54" i="5"/>
  <c r="BO54" i="5"/>
  <c r="BN54" i="5"/>
  <c r="CD53" i="5"/>
  <c r="CC53" i="5"/>
  <c r="BU53" i="5"/>
  <c r="BT53" i="5"/>
  <c r="BV53" i="5"/>
  <c r="BO53" i="5"/>
  <c r="BN53" i="5"/>
  <c r="CD52" i="5"/>
  <c r="CC52" i="5"/>
  <c r="BU52" i="5"/>
  <c r="BT52" i="5"/>
  <c r="BV52" i="5"/>
  <c r="BO52" i="5"/>
  <c r="BN52" i="5"/>
  <c r="CD51" i="5"/>
  <c r="CC51" i="5"/>
  <c r="BU51" i="5"/>
  <c r="BT51" i="5"/>
  <c r="BV51" i="5"/>
  <c r="BO51" i="5"/>
  <c r="BN51" i="5"/>
  <c r="CD50" i="5"/>
  <c r="CC50" i="5"/>
  <c r="BU50" i="5"/>
  <c r="BT50" i="5"/>
  <c r="BV50" i="5"/>
  <c r="BO50" i="5"/>
  <c r="BN50" i="5"/>
  <c r="CD49" i="5"/>
  <c r="CC49" i="5"/>
  <c r="BU49" i="5"/>
  <c r="BT49" i="5"/>
  <c r="BV49" i="5"/>
  <c r="BO49" i="5"/>
  <c r="BN49" i="5"/>
  <c r="CD47" i="5"/>
  <c r="CC47" i="5"/>
  <c r="BU47" i="5"/>
  <c r="BT47" i="5"/>
  <c r="BV47" i="5"/>
  <c r="BO47" i="5"/>
  <c r="BN47" i="5"/>
  <c r="BP47" i="5"/>
  <c r="CD46" i="5"/>
  <c r="CC46" i="5"/>
  <c r="BU46" i="5"/>
  <c r="BT46" i="5"/>
  <c r="BV46" i="5"/>
  <c r="BO46" i="5"/>
  <c r="BN46" i="5"/>
  <c r="CD45" i="5"/>
  <c r="CC45" i="5"/>
  <c r="BU45" i="5"/>
  <c r="BT45" i="5"/>
  <c r="BV45" i="5"/>
  <c r="BO45" i="5"/>
  <c r="BN45" i="5"/>
  <c r="CD43" i="5"/>
  <c r="CC43" i="5"/>
  <c r="BU43" i="5"/>
  <c r="BT43" i="5"/>
  <c r="BV43" i="5"/>
  <c r="BO43" i="5"/>
  <c r="BN43" i="5"/>
  <c r="CD42" i="5"/>
  <c r="CC42" i="5"/>
  <c r="BU42" i="5"/>
  <c r="BT42" i="5"/>
  <c r="BV42" i="5"/>
  <c r="BO42" i="5"/>
  <c r="BN42" i="5"/>
  <c r="CD41" i="5"/>
  <c r="CC41" i="5"/>
  <c r="BU41" i="5"/>
  <c r="BT41" i="5"/>
  <c r="BV41" i="5"/>
  <c r="BO41" i="5"/>
  <c r="BN41" i="5"/>
  <c r="CD40" i="5"/>
  <c r="CC40" i="5"/>
  <c r="BU40" i="5"/>
  <c r="BT40" i="5"/>
  <c r="BV40" i="5"/>
  <c r="BO40" i="5"/>
  <c r="BN40" i="5"/>
  <c r="CD38" i="5"/>
  <c r="CC38" i="5"/>
  <c r="BU38" i="5"/>
  <c r="BT38" i="5"/>
  <c r="BV38" i="5"/>
  <c r="BO38" i="5"/>
  <c r="BN38" i="5"/>
  <c r="BP38" i="5"/>
  <c r="CD37" i="5"/>
  <c r="CC37" i="5"/>
  <c r="BU37" i="5"/>
  <c r="BT37" i="5"/>
  <c r="BV37" i="5"/>
  <c r="BO37" i="5"/>
  <c r="BN37" i="5"/>
  <c r="CD36" i="5"/>
  <c r="CC36" i="5"/>
  <c r="BU36" i="5"/>
  <c r="BT36" i="5"/>
  <c r="BV36" i="5"/>
  <c r="BO36" i="5"/>
  <c r="BN36" i="5"/>
  <c r="CD34" i="5"/>
  <c r="CC34" i="5"/>
  <c r="BU34" i="5"/>
  <c r="BT34" i="5"/>
  <c r="BV34" i="5"/>
  <c r="CD33" i="5"/>
  <c r="CC33" i="5"/>
  <c r="BU33" i="5"/>
  <c r="BT33" i="5"/>
  <c r="BV33" i="5"/>
  <c r="BO33" i="5"/>
  <c r="BN33" i="5"/>
  <c r="CD32" i="5"/>
  <c r="CC32" i="5"/>
  <c r="BU32" i="5"/>
  <c r="BT32" i="5"/>
  <c r="BV32" i="5"/>
  <c r="BO32" i="5"/>
  <c r="BN32" i="5"/>
  <c r="CD31" i="5"/>
  <c r="CC31" i="5"/>
  <c r="BU31" i="5"/>
  <c r="BT31" i="5"/>
  <c r="BV31" i="5"/>
  <c r="BO31" i="5"/>
  <c r="BN31" i="5"/>
  <c r="CD30" i="5"/>
  <c r="CC30" i="5"/>
  <c r="BU30" i="5"/>
  <c r="BT30" i="5"/>
  <c r="BV30" i="5"/>
  <c r="BO30" i="5"/>
  <c r="BN30" i="5"/>
  <c r="CD29" i="5"/>
  <c r="CC29" i="5"/>
  <c r="BU29" i="5"/>
  <c r="BT29" i="5"/>
  <c r="BV29" i="5"/>
  <c r="BO29" i="5"/>
  <c r="BN29" i="5"/>
  <c r="CD27" i="5"/>
  <c r="CC27" i="5"/>
  <c r="BU27" i="5"/>
  <c r="BT27" i="5"/>
  <c r="BV27" i="5"/>
  <c r="BO27" i="5"/>
  <c r="BN27" i="5"/>
  <c r="CD26" i="5"/>
  <c r="CC26" i="5"/>
  <c r="BU26" i="5"/>
  <c r="BT26" i="5"/>
  <c r="BV26" i="5"/>
  <c r="BO26" i="5"/>
  <c r="BN26" i="5"/>
  <c r="CD25" i="5"/>
  <c r="CC25" i="5"/>
  <c r="BU25" i="5"/>
  <c r="BT25" i="5"/>
  <c r="BV25" i="5"/>
  <c r="BO25" i="5"/>
  <c r="BN25" i="5"/>
  <c r="CD24" i="5"/>
  <c r="CC24" i="5"/>
  <c r="BU24" i="5"/>
  <c r="BT24" i="5"/>
  <c r="BV24" i="5"/>
  <c r="BO24" i="5"/>
  <c r="BN24" i="5"/>
  <c r="CD22" i="5"/>
  <c r="CC22" i="5"/>
  <c r="BU22" i="5"/>
  <c r="BT22" i="5"/>
  <c r="BV22" i="5"/>
  <c r="BO22" i="5"/>
  <c r="BN22" i="5"/>
  <c r="CD21" i="5"/>
  <c r="CC21" i="5"/>
  <c r="BU21" i="5"/>
  <c r="BT21" i="5"/>
  <c r="BV21" i="5"/>
  <c r="BO21" i="5"/>
  <c r="BN21" i="5"/>
  <c r="CD20" i="5"/>
  <c r="CC20" i="5"/>
  <c r="BU20" i="5"/>
  <c r="BT20" i="5"/>
  <c r="BV20" i="5"/>
  <c r="BO20" i="5"/>
  <c r="BN20" i="5"/>
  <c r="CD19" i="5"/>
  <c r="CC19" i="5"/>
  <c r="BU19" i="5"/>
  <c r="BT19" i="5"/>
  <c r="BV19" i="5"/>
  <c r="BO19" i="5"/>
  <c r="BN19" i="5"/>
  <c r="CD18" i="5"/>
  <c r="CC18" i="5"/>
  <c r="BU18" i="5"/>
  <c r="BT18" i="5"/>
  <c r="BV18" i="5"/>
  <c r="BO18" i="5"/>
  <c r="BN18" i="5"/>
  <c r="CD16" i="5"/>
  <c r="CC16" i="5"/>
  <c r="BU16" i="5"/>
  <c r="BT16" i="5"/>
  <c r="BV16" i="5"/>
  <c r="BO16" i="5"/>
  <c r="BN16" i="5"/>
  <c r="CD15" i="5"/>
  <c r="CC15" i="5"/>
  <c r="BU15" i="5"/>
  <c r="BT15" i="5"/>
  <c r="BV15" i="5"/>
  <c r="BO15" i="5"/>
  <c r="BN15" i="5"/>
  <c r="CD14" i="5"/>
  <c r="CC14" i="5"/>
  <c r="BU14" i="5"/>
  <c r="BT14" i="5"/>
  <c r="BV14" i="5"/>
  <c r="BO14" i="5"/>
  <c r="BN14" i="5"/>
  <c r="CD13" i="5"/>
  <c r="CC13" i="5"/>
  <c r="BU13" i="5"/>
  <c r="BT13" i="5"/>
  <c r="BV13" i="5"/>
  <c r="BO13" i="5"/>
  <c r="BN13" i="5"/>
  <c r="CD12" i="5"/>
  <c r="CC12" i="5"/>
  <c r="BU12" i="5"/>
  <c r="BT12" i="5"/>
  <c r="BV12" i="5"/>
  <c r="BO12" i="5"/>
  <c r="BN12" i="5"/>
  <c r="CF80" i="5" l="1"/>
  <c r="AP40" i="145"/>
  <c r="AQ40" i="145" s="1"/>
  <c r="AQ45" i="145"/>
  <c r="CG80" i="5"/>
  <c r="CE67" i="5"/>
  <c r="CE29" i="5"/>
  <c r="CF93" i="5"/>
  <c r="CE32" i="5"/>
  <c r="CE24" i="5"/>
  <c r="CE85" i="5"/>
  <c r="CE92" i="5"/>
  <c r="CE101" i="5"/>
  <c r="CE14" i="5"/>
  <c r="CE22" i="5"/>
  <c r="CE31" i="5"/>
  <c r="CE40" i="5"/>
  <c r="CE49" i="5"/>
  <c r="CE105" i="5"/>
  <c r="CE16" i="5"/>
  <c r="CE61" i="5"/>
  <c r="CE83" i="5"/>
  <c r="CE107" i="5"/>
  <c r="CF98" i="5"/>
  <c r="CE37" i="5"/>
  <c r="CE46" i="5"/>
  <c r="CE77" i="5"/>
  <c r="CE89" i="5"/>
  <c r="CE110" i="5"/>
  <c r="CE108" i="5"/>
  <c r="CF67" i="5"/>
  <c r="CF95" i="5"/>
  <c r="CF92" i="5"/>
  <c r="CF99" i="5"/>
  <c r="CF101" i="5"/>
  <c r="BP87" i="5"/>
  <c r="BP18" i="5"/>
  <c r="CE19" i="5"/>
  <c r="BP62" i="5"/>
  <c r="BP79" i="5"/>
  <c r="BV91" i="5"/>
  <c r="BP92" i="5"/>
  <c r="CF94" i="5"/>
  <c r="CE95" i="5"/>
  <c r="CE27" i="5"/>
  <c r="CE36" i="5"/>
  <c r="CE41" i="5"/>
  <c r="BP42" i="5"/>
  <c r="CE45" i="5"/>
  <c r="BP76" i="5"/>
  <c r="CE80" i="5"/>
  <c r="CH80" i="5" s="1"/>
  <c r="CE12" i="5"/>
  <c r="CE15" i="5"/>
  <c r="CE20" i="5"/>
  <c r="BP32" i="5"/>
  <c r="BP41" i="5"/>
  <c r="CE52" i="5"/>
  <c r="BP53" i="5"/>
  <c r="CE54" i="5"/>
  <c r="CE57" i="5"/>
  <c r="CE68" i="5"/>
  <c r="CE73" i="5"/>
  <c r="CE76" i="5"/>
  <c r="CE84" i="5"/>
  <c r="BP85" i="5"/>
  <c r="CE99" i="5"/>
  <c r="BP100" i="5"/>
  <c r="BP101" i="5"/>
  <c r="BP105" i="5"/>
  <c r="BP108" i="5"/>
  <c r="BP16" i="5"/>
  <c r="BP26" i="5"/>
  <c r="BP30" i="5"/>
  <c r="BP36" i="5"/>
  <c r="BP37" i="5"/>
  <c r="BP45" i="5"/>
  <c r="BP50" i="5"/>
  <c r="BP61" i="5"/>
  <c r="BP71" i="5"/>
  <c r="BP74" i="5"/>
  <c r="BP77" i="5"/>
  <c r="CF90" i="5"/>
  <c r="BO91" i="5"/>
  <c r="BP93" i="5"/>
  <c r="BP94" i="5"/>
  <c r="CF96" i="5"/>
  <c r="CE98" i="5"/>
  <c r="CF100" i="5"/>
  <c r="BP103" i="5"/>
  <c r="BP106" i="5"/>
  <c r="BP12" i="5"/>
  <c r="BP15" i="5"/>
  <c r="BP24" i="5"/>
  <c r="CE26" i="5"/>
  <c r="BP27" i="5"/>
  <c r="BP33" i="5"/>
  <c r="CE34" i="5"/>
  <c r="CE43" i="5"/>
  <c r="BP51" i="5"/>
  <c r="CE51" i="5"/>
  <c r="BP52" i="5"/>
  <c r="CE53" i="5"/>
  <c r="BP54" i="5"/>
  <c r="CE56" i="5"/>
  <c r="BP57" i="5"/>
  <c r="CF68" i="5"/>
  <c r="CE71" i="5"/>
  <c r="BP75" i="5"/>
  <c r="CE75" i="5"/>
  <c r="BP84" i="5"/>
  <c r="CE90" i="5"/>
  <c r="BN91" i="5"/>
  <c r="CC91" i="5"/>
  <c r="CE94" i="5"/>
  <c r="BP95" i="5"/>
  <c r="BP96" i="5"/>
  <c r="CE100" i="5"/>
  <c r="BP104" i="5"/>
  <c r="CE104" i="5"/>
  <c r="BP109" i="5"/>
  <c r="BP13" i="5"/>
  <c r="CE13" i="5"/>
  <c r="BP14" i="5"/>
  <c r="CE18" i="5"/>
  <c r="BP19" i="5"/>
  <c r="CE21" i="5"/>
  <c r="BP25" i="5"/>
  <c r="CE25" i="5"/>
  <c r="BP29" i="5"/>
  <c r="CE30" i="5"/>
  <c r="BP31" i="5"/>
  <c r="CE33" i="5"/>
  <c r="BP34" i="5"/>
  <c r="CE38" i="5"/>
  <c r="BP40" i="5"/>
  <c r="CE42" i="5"/>
  <c r="BP43" i="5"/>
  <c r="BP46" i="5"/>
  <c r="CE47" i="5"/>
  <c r="CE50" i="5"/>
  <c r="BP55" i="5"/>
  <c r="CE55" i="5"/>
  <c r="BP56" i="5"/>
  <c r="CE62" i="5"/>
  <c r="BP67" i="5"/>
  <c r="BP68" i="5"/>
  <c r="BP70" i="5"/>
  <c r="CE70" i="5"/>
  <c r="CE74" i="5"/>
  <c r="CE79" i="5"/>
  <c r="CE86" i="5"/>
  <c r="CE87" i="5"/>
  <c r="CE88" i="5"/>
  <c r="CD91" i="5"/>
  <c r="CE93" i="5"/>
  <c r="CE96" i="5"/>
  <c r="BP98" i="5"/>
  <c r="BP99" i="5"/>
  <c r="CE103" i="5"/>
  <c r="CE106" i="5"/>
  <c r="BP107" i="5"/>
  <c r="CE109" i="5"/>
  <c r="BP110" i="5"/>
  <c r="BP21" i="5"/>
  <c r="BP49" i="5"/>
  <c r="BP22" i="5"/>
  <c r="BP89" i="5"/>
  <c r="BP90" i="5"/>
  <c r="BP88" i="5"/>
  <c r="CE91" i="5" l="1"/>
  <c r="CF91" i="5"/>
  <c r="BP91" i="5"/>
  <c r="DH110" i="6"/>
  <c r="DG110" i="6"/>
  <c r="CY110" i="6"/>
  <c r="CX110" i="6"/>
  <c r="CZ110" i="6"/>
  <c r="CS110" i="6"/>
  <c r="CR110" i="6"/>
  <c r="DH109" i="6"/>
  <c r="DG109" i="6"/>
  <c r="CY109" i="6"/>
  <c r="CX109" i="6"/>
  <c r="CZ109" i="6"/>
  <c r="CS109" i="6"/>
  <c r="CR109" i="6"/>
  <c r="DH108" i="6"/>
  <c r="DG108" i="6"/>
  <c r="CY108" i="6"/>
  <c r="CX108" i="6"/>
  <c r="CZ108" i="6"/>
  <c r="CS108" i="6"/>
  <c r="CR108" i="6"/>
  <c r="DH107" i="6"/>
  <c r="DG107" i="6"/>
  <c r="CY107" i="6"/>
  <c r="CX107" i="6"/>
  <c r="CZ107" i="6"/>
  <c r="CS107" i="6"/>
  <c r="CR107" i="6"/>
  <c r="DH106" i="6"/>
  <c r="DG106" i="6"/>
  <c r="CY106" i="6"/>
  <c r="CX106" i="6"/>
  <c r="CZ106" i="6"/>
  <c r="CS106" i="6"/>
  <c r="CR106" i="6"/>
  <c r="DH105" i="6"/>
  <c r="DG105" i="6"/>
  <c r="CY105" i="6"/>
  <c r="CX105" i="6"/>
  <c r="CZ105" i="6"/>
  <c r="CS105" i="6"/>
  <c r="CR105" i="6"/>
  <c r="DH104" i="6"/>
  <c r="DG104" i="6"/>
  <c r="CY104" i="6"/>
  <c r="CX104" i="6"/>
  <c r="CZ104" i="6"/>
  <c r="CS104" i="6"/>
  <c r="CR104" i="6"/>
  <c r="DH103" i="6"/>
  <c r="DG103" i="6"/>
  <c r="CY103" i="6"/>
  <c r="CX103" i="6"/>
  <c r="CZ103" i="6"/>
  <c r="CS103" i="6"/>
  <c r="CR103" i="6"/>
  <c r="DH101" i="6"/>
  <c r="DG101" i="6"/>
  <c r="CY101" i="6"/>
  <c r="CX101" i="6"/>
  <c r="CZ101" i="6"/>
  <c r="CS101" i="6"/>
  <c r="CR101" i="6"/>
  <c r="DH100" i="6"/>
  <c r="DG100" i="6"/>
  <c r="CY100" i="6"/>
  <c r="CX100" i="6"/>
  <c r="CZ100" i="6"/>
  <c r="CS100" i="6"/>
  <c r="CR100" i="6"/>
  <c r="DH99" i="6"/>
  <c r="DG99" i="6"/>
  <c r="CY99" i="6"/>
  <c r="CX99" i="6"/>
  <c r="CZ99" i="6"/>
  <c r="CS99" i="6"/>
  <c r="CR99" i="6"/>
  <c r="DH98" i="6"/>
  <c r="DG98" i="6"/>
  <c r="CY98" i="6"/>
  <c r="CX98" i="6"/>
  <c r="CZ98" i="6"/>
  <c r="CS98" i="6"/>
  <c r="CR98" i="6"/>
  <c r="DH96" i="6"/>
  <c r="DG96" i="6"/>
  <c r="CY96" i="6"/>
  <c r="CX96" i="6"/>
  <c r="CZ96" i="6"/>
  <c r="CS96" i="6"/>
  <c r="CR96" i="6"/>
  <c r="DH95" i="6"/>
  <c r="DG95" i="6"/>
  <c r="CY95" i="6"/>
  <c r="CX95" i="6"/>
  <c r="CZ95" i="6"/>
  <c r="CS95" i="6"/>
  <c r="CR95" i="6"/>
  <c r="DH94" i="6"/>
  <c r="DG94" i="6"/>
  <c r="CY94" i="6"/>
  <c r="CX94" i="6"/>
  <c r="CZ94" i="6"/>
  <c r="CS94" i="6"/>
  <c r="CR94" i="6"/>
  <c r="DH93" i="6"/>
  <c r="DG93" i="6"/>
  <c r="CY93" i="6"/>
  <c r="CX93" i="6"/>
  <c r="CZ93" i="6"/>
  <c r="CS93" i="6"/>
  <c r="CR93" i="6"/>
  <c r="DH92" i="6"/>
  <c r="DG92" i="6"/>
  <c r="CY92" i="6"/>
  <c r="CX92" i="6"/>
  <c r="CZ92" i="6"/>
  <c r="CS92" i="6"/>
  <c r="CR92" i="6"/>
  <c r="CT92" i="6"/>
  <c r="CY91" i="6"/>
  <c r="CX91" i="6"/>
  <c r="DH90" i="6"/>
  <c r="DG90" i="6"/>
  <c r="CY90" i="6"/>
  <c r="CX90" i="6"/>
  <c r="CZ90" i="6"/>
  <c r="CS90" i="6"/>
  <c r="CR90" i="6"/>
  <c r="DH80" i="6"/>
  <c r="DG80" i="6"/>
  <c r="CY80" i="6"/>
  <c r="CX80" i="6"/>
  <c r="CZ80" i="6"/>
  <c r="CS80" i="6"/>
  <c r="CR80" i="6"/>
  <c r="CT80" i="6"/>
  <c r="DH79" i="6"/>
  <c r="DG79" i="6"/>
  <c r="CY79" i="6"/>
  <c r="CX79" i="6"/>
  <c r="CZ79" i="6"/>
  <c r="CS79" i="6"/>
  <c r="CR79" i="6"/>
  <c r="CT79" i="6"/>
  <c r="DH68" i="6"/>
  <c r="DG68" i="6"/>
  <c r="DI68" i="6"/>
  <c r="CY68" i="6"/>
  <c r="CX68" i="6"/>
  <c r="CZ68" i="6"/>
  <c r="CS68" i="6"/>
  <c r="CR68" i="6"/>
  <c r="CT68" i="6"/>
  <c r="DH67" i="6"/>
  <c r="DG67" i="6"/>
  <c r="DI67" i="6"/>
  <c r="CY67" i="6"/>
  <c r="CX67" i="6"/>
  <c r="CZ67" i="6"/>
  <c r="CS67" i="6"/>
  <c r="CR67" i="6"/>
  <c r="DI80" i="6" l="1"/>
  <c r="DI105" i="6"/>
  <c r="DI98" i="6"/>
  <c r="DJ98" i="6"/>
  <c r="DI110" i="6"/>
  <c r="DG91" i="6"/>
  <c r="DI99" i="6"/>
  <c r="DI108" i="6"/>
  <c r="DI90" i="6"/>
  <c r="DI109" i="6"/>
  <c r="DJ99" i="6"/>
  <c r="DI79" i="6"/>
  <c r="DI104" i="6"/>
  <c r="DI96" i="6"/>
  <c r="DI107" i="6"/>
  <c r="DI103" i="6"/>
  <c r="CT67" i="6"/>
  <c r="DJ100" i="6"/>
  <c r="DJ101" i="6"/>
  <c r="CT98" i="6"/>
  <c r="DI100" i="6"/>
  <c r="DI101" i="6"/>
  <c r="CT103" i="6"/>
  <c r="CT90" i="6"/>
  <c r="CR91" i="6"/>
  <c r="CS91" i="6"/>
  <c r="CZ91" i="6"/>
  <c r="DH91" i="6"/>
  <c r="DI92" i="6"/>
  <c r="CT93" i="6"/>
  <c r="CT99" i="6"/>
  <c r="CT100" i="6"/>
  <c r="CT101" i="6"/>
  <c r="CT108" i="6"/>
  <c r="CT109" i="6"/>
  <c r="CT110" i="6"/>
  <c r="DI93" i="6"/>
  <c r="CT104" i="6"/>
  <c r="CT105" i="6"/>
  <c r="CT106" i="6"/>
  <c r="CT91" i="6"/>
  <c r="CT94" i="6"/>
  <c r="DI94" i="6"/>
  <c r="CT95" i="6"/>
  <c r="DI95" i="6"/>
  <c r="CT96" i="6"/>
  <c r="DI106" i="6"/>
  <c r="CT107" i="6"/>
  <c r="DI91" i="6" l="1"/>
  <c r="AK110" i="8"/>
  <c r="AJ110" i="8"/>
  <c r="AK109" i="8"/>
  <c r="AJ109" i="8"/>
  <c r="AK108" i="8"/>
  <c r="AJ108" i="8"/>
  <c r="AK107" i="8"/>
  <c r="AJ107" i="8"/>
  <c r="AK106" i="8"/>
  <c r="AJ106" i="8"/>
  <c r="AK105" i="8"/>
  <c r="AJ105" i="8"/>
  <c r="AK104" i="8"/>
  <c r="AJ104" i="8"/>
  <c r="AK103" i="8"/>
  <c r="AJ103" i="8"/>
  <c r="AK101" i="8"/>
  <c r="AJ101" i="8"/>
  <c r="AK100" i="8"/>
  <c r="AJ100" i="8"/>
  <c r="AK99" i="8"/>
  <c r="AJ99" i="8"/>
  <c r="AK98" i="8"/>
  <c r="AJ98" i="8"/>
  <c r="AK96" i="8"/>
  <c r="AJ96" i="8"/>
  <c r="AK95" i="8"/>
  <c r="AJ95" i="8"/>
  <c r="AK94" i="8"/>
  <c r="AJ94" i="8"/>
  <c r="AK93" i="8"/>
  <c r="AJ93" i="8"/>
  <c r="AK92" i="8"/>
  <c r="AJ92" i="8"/>
  <c r="AK80" i="8"/>
  <c r="AJ80" i="8"/>
  <c r="AK79" i="8"/>
  <c r="AJ79" i="8"/>
  <c r="AK68" i="8"/>
  <c r="AJ68" i="8"/>
  <c r="AK67" i="8"/>
  <c r="AJ67" i="8"/>
  <c r="AL110" i="8" l="1"/>
  <c r="AL92" i="8"/>
  <c r="AL100" i="8"/>
  <c r="AL93" i="8"/>
  <c r="AL101" i="8"/>
  <c r="AL108" i="8"/>
  <c r="AL68" i="8"/>
  <c r="AL104" i="8"/>
  <c r="AL96" i="8"/>
  <c r="AL105" i="8"/>
  <c r="AL107" i="8"/>
  <c r="AL79" i="8"/>
  <c r="AL67" i="8"/>
  <c r="AL80" i="8"/>
  <c r="AL94" i="8"/>
  <c r="AL98" i="8"/>
  <c r="AL109" i="8"/>
  <c r="AL95" i="8"/>
  <c r="AL99" i="8"/>
  <c r="AL103" i="8"/>
  <c r="AL106" i="8"/>
  <c r="H11" i="20" l="1"/>
  <c r="AE82" i="3" l="1"/>
  <c r="AD82" i="3"/>
  <c r="AE78" i="3"/>
  <c r="AD78" i="3"/>
  <c r="AE69" i="3"/>
  <c r="AD69" i="3"/>
  <c r="AE66" i="3"/>
  <c r="AD66" i="3"/>
  <c r="AE60" i="3"/>
  <c r="AD60" i="3"/>
  <c r="AE48" i="3"/>
  <c r="AD48" i="3"/>
  <c r="AE44" i="3"/>
  <c r="AD44" i="3"/>
  <c r="AE39" i="3"/>
  <c r="AD39" i="3"/>
  <c r="AE35" i="3"/>
  <c r="AD35" i="3"/>
  <c r="AE28" i="3"/>
  <c r="AD28" i="3"/>
  <c r="AA102" i="3"/>
  <c r="AB97" i="3"/>
  <c r="AA97" i="3"/>
  <c r="AB91" i="3"/>
  <c r="AA91" i="3"/>
  <c r="AB82" i="3"/>
  <c r="AA82" i="3"/>
  <c r="AB78" i="3"/>
  <c r="AA78" i="3"/>
  <c r="AB69" i="3"/>
  <c r="AA69" i="3"/>
  <c r="AB66" i="3"/>
  <c r="AA66" i="3"/>
  <c r="AB60" i="3"/>
  <c r="AA60" i="3"/>
  <c r="AB48" i="3"/>
  <c r="AA48" i="3"/>
  <c r="AB44" i="3"/>
  <c r="AA44" i="3"/>
  <c r="AB39" i="3"/>
  <c r="AA39" i="3"/>
  <c r="AB35" i="3"/>
  <c r="AA35" i="3"/>
  <c r="AB28" i="3"/>
  <c r="AA28" i="3"/>
  <c r="X102" i="3"/>
  <c r="Y97" i="3"/>
  <c r="X97" i="3"/>
  <c r="Y91" i="3"/>
  <c r="X91" i="3"/>
  <c r="Y82" i="3"/>
  <c r="X82" i="3"/>
  <c r="Y78" i="3"/>
  <c r="X78" i="3"/>
  <c r="Y69" i="3"/>
  <c r="X69" i="3"/>
  <c r="Y66" i="3"/>
  <c r="X66" i="3"/>
  <c r="Y60" i="3"/>
  <c r="X60" i="3"/>
  <c r="Y48" i="3"/>
  <c r="X48" i="3"/>
  <c r="Y44" i="3"/>
  <c r="X44" i="3"/>
  <c r="Y39" i="3"/>
  <c r="X39" i="3"/>
  <c r="Y35" i="3"/>
  <c r="X35" i="3"/>
  <c r="Y28" i="3"/>
  <c r="X28" i="3"/>
  <c r="V97" i="3"/>
  <c r="V91" i="3"/>
  <c r="U91" i="3"/>
  <c r="V82" i="3"/>
  <c r="U82" i="3"/>
  <c r="V78" i="3"/>
  <c r="V69" i="3"/>
  <c r="U69" i="3"/>
  <c r="V66" i="3"/>
  <c r="U66" i="3"/>
  <c r="V60" i="3"/>
  <c r="U60" i="3"/>
  <c r="V48" i="3"/>
  <c r="U48" i="3"/>
  <c r="V44" i="3"/>
  <c r="U44" i="3"/>
  <c r="V39" i="3"/>
  <c r="U39" i="3"/>
  <c r="V35" i="3"/>
  <c r="U35" i="3"/>
  <c r="V28" i="3"/>
  <c r="U28" i="3"/>
  <c r="U102" i="3" l="1"/>
  <c r="U101" i="3" l="1"/>
  <c r="U100" i="3" l="1"/>
  <c r="U99" i="3" l="1"/>
  <c r="U97" i="3" l="1"/>
  <c r="U98" i="3"/>
  <c r="DJ110" i="6" l="1"/>
  <c r="DK109" i="6"/>
  <c r="DK108" i="6"/>
  <c r="DJ108" i="6"/>
  <c r="DJ106" i="6"/>
  <c r="DK104" i="6"/>
  <c r="DJ104" i="6"/>
  <c r="CY102" i="6"/>
  <c r="DK100" i="6"/>
  <c r="DK98" i="6"/>
  <c r="CX97" i="6"/>
  <c r="DK96" i="6"/>
  <c r="DK93" i="6"/>
  <c r="DK92" i="6"/>
  <c r="DJ90" i="6"/>
  <c r="CX82" i="6"/>
  <c r="DK80" i="6"/>
  <c r="DG78" i="6"/>
  <c r="CX78" i="6"/>
  <c r="DK76" i="6"/>
  <c r="DJ71" i="6"/>
  <c r="CX69" i="6"/>
  <c r="CY66" i="6"/>
  <c r="CX66" i="6"/>
  <c r="DH60" i="6"/>
  <c r="DG60" i="6"/>
  <c r="CX60" i="6"/>
  <c r="CY48" i="6"/>
  <c r="CX48" i="6"/>
  <c r="DK46" i="6"/>
  <c r="CY44" i="6"/>
  <c r="CX44" i="6"/>
  <c r="DK42" i="6"/>
  <c r="DK40" i="6"/>
  <c r="CX39" i="6"/>
  <c r="DJ38" i="6"/>
  <c r="CX35" i="6"/>
  <c r="DK34" i="6"/>
  <c r="DK32" i="6"/>
  <c r="DJ32" i="6"/>
  <c r="DK30" i="6"/>
  <c r="CY28" i="6"/>
  <c r="DK27" i="6"/>
  <c r="CX23" i="6"/>
  <c r="DK22" i="6"/>
  <c r="DK20" i="6"/>
  <c r="CX17" i="6"/>
  <c r="DK16" i="6"/>
  <c r="DE11" i="6"/>
  <c r="DD11" i="6"/>
  <c r="DB11" i="6"/>
  <c r="DA11" i="6"/>
  <c r="CV11" i="6"/>
  <c r="CY11" i="6" s="1"/>
  <c r="CU11" i="6"/>
  <c r="CO10" i="6"/>
  <c r="CO9" i="6" s="1"/>
  <c r="CO8" i="6" s="1"/>
  <c r="CO4" i="6" s="1"/>
  <c r="CI10" i="6"/>
  <c r="CF10" i="6"/>
  <c r="CF9" i="6" s="1"/>
  <c r="CF8" i="6" s="1"/>
  <c r="BW10" i="6"/>
  <c r="BW9" i="6" s="1"/>
  <c r="BW8" i="6" s="1"/>
  <c r="BW4" i="6" s="1"/>
  <c r="BU10" i="6"/>
  <c r="BQ10" i="6"/>
  <c r="BQ9" i="6" s="1"/>
  <c r="BQ8" i="6" s="1"/>
  <c r="BQ4" i="6" s="1"/>
  <c r="BC10" i="6"/>
  <c r="AW10" i="6"/>
  <c r="AW9" i="6" s="1"/>
  <c r="AW8" i="6" s="1"/>
  <c r="AM10" i="6"/>
  <c r="Y10" i="6"/>
  <c r="Y9" i="6" s="1"/>
  <c r="Y8" i="6" s="1"/>
  <c r="U10" i="6"/>
  <c r="L10" i="6"/>
  <c r="C11" i="6"/>
  <c r="E11" i="6" s="1"/>
  <c r="DG7" i="6"/>
  <c r="G27" i="146" s="1"/>
  <c r="CX7" i="6"/>
  <c r="CR7" i="6"/>
  <c r="AM12" i="145"/>
  <c r="DC11" i="6" l="1"/>
  <c r="AM11" i="145"/>
  <c r="AM10" i="145" s="1"/>
  <c r="AM9" i="145" s="1"/>
  <c r="CI9" i="6"/>
  <c r="AJ10" i="6"/>
  <c r="AJ9" i="6" s="1"/>
  <c r="AJ8" i="6" s="1"/>
  <c r="AJ4" i="6" s="1"/>
  <c r="AJ3" i="6"/>
  <c r="DH17" i="6"/>
  <c r="DF11" i="6"/>
  <c r="CV10" i="6"/>
  <c r="CV9" i="6" s="1"/>
  <c r="DJ29" i="6"/>
  <c r="DJ31" i="6"/>
  <c r="DJ41" i="6"/>
  <c r="DJ43" i="6"/>
  <c r="CZ44" i="6"/>
  <c r="DK45" i="6"/>
  <c r="DJ47" i="6"/>
  <c r="CZ48" i="6"/>
  <c r="DK49" i="6"/>
  <c r="DK51" i="6"/>
  <c r="DK53" i="6"/>
  <c r="DK55" i="6"/>
  <c r="DK57" i="6"/>
  <c r="DK95" i="6"/>
  <c r="DJ13" i="6"/>
  <c r="CW11" i="6"/>
  <c r="CZ11" i="6" s="1"/>
  <c r="DJ12" i="6"/>
  <c r="DK13" i="6"/>
  <c r="DK21" i="6"/>
  <c r="DK26" i="6"/>
  <c r="DK38" i="6"/>
  <c r="DH39" i="6"/>
  <c r="DJ46" i="6"/>
  <c r="DK47" i="6"/>
  <c r="DJ62" i="6"/>
  <c r="DK67" i="6"/>
  <c r="DL70" i="6"/>
  <c r="DG28" i="6"/>
  <c r="DH35" i="6"/>
  <c r="DJ37" i="6"/>
  <c r="DJ40" i="6"/>
  <c r="DJ42" i="6"/>
  <c r="DJ57" i="6"/>
  <c r="DH97" i="6"/>
  <c r="DJ67" i="6"/>
  <c r="DK75" i="6"/>
  <c r="DJ77" i="6"/>
  <c r="DJ50" i="6"/>
  <c r="DJ52" i="6"/>
  <c r="DJ54" i="6"/>
  <c r="DK52" i="6"/>
  <c r="DK56" i="6"/>
  <c r="DJ53" i="6"/>
  <c r="DK74" i="6"/>
  <c r="DK71" i="6"/>
  <c r="DJ76" i="6"/>
  <c r="DJ75" i="6"/>
  <c r="DJ80" i="6"/>
  <c r="L9" i="6"/>
  <c r="L8" i="6" s="1"/>
  <c r="L4" i="6" s="1"/>
  <c r="DK61" i="6"/>
  <c r="DJ61" i="6"/>
  <c r="DJ84" i="6"/>
  <c r="DJ89" i="6"/>
  <c r="DK83" i="6"/>
  <c r="CM10" i="6"/>
  <c r="CM9" i="6" s="1"/>
  <c r="CM8" i="6" s="1"/>
  <c r="CM4" i="6" s="1"/>
  <c r="CF4" i="6"/>
  <c r="CA10" i="6"/>
  <c r="BK10" i="6"/>
  <c r="BK9" i="6" s="1"/>
  <c r="BK8" i="6" s="1"/>
  <c r="BK4" i="6" s="1"/>
  <c r="AS10" i="6"/>
  <c r="AS9" i="6" s="1"/>
  <c r="AS8" i="6" s="1"/>
  <c r="AS4" i="6" s="1"/>
  <c r="DK90" i="6"/>
  <c r="AH10" i="6"/>
  <c r="AH9" i="6" s="1"/>
  <c r="AE10" i="6"/>
  <c r="AE9" i="6" s="1"/>
  <c r="AE8" i="6" s="1"/>
  <c r="AE4" i="6" s="1"/>
  <c r="Y7" i="6"/>
  <c r="Z7" i="6" s="1"/>
  <c r="X10" i="6"/>
  <c r="Z10" i="6" s="1"/>
  <c r="P10" i="6"/>
  <c r="P9" i="6" s="1"/>
  <c r="DL53" i="6"/>
  <c r="DJ49" i="6"/>
  <c r="J10" i="6"/>
  <c r="J9" i="6" s="1"/>
  <c r="J8" i="6" s="1"/>
  <c r="J4" i="6" s="1"/>
  <c r="DJ30" i="6"/>
  <c r="DJ34" i="6"/>
  <c r="AW7" i="6"/>
  <c r="AX7" i="6" s="1"/>
  <c r="AW4" i="6"/>
  <c r="CX28" i="6"/>
  <c r="CZ28" i="6"/>
  <c r="DJ7" i="6"/>
  <c r="AA10" i="6"/>
  <c r="AA9" i="6" s="1"/>
  <c r="AA8" i="6" s="1"/>
  <c r="AA4" i="6" s="1"/>
  <c r="DA10" i="6"/>
  <c r="DA9" i="6" s="1"/>
  <c r="DA8" i="6" s="1"/>
  <c r="DA4" i="6" s="1"/>
  <c r="AB10" i="6"/>
  <c r="AB9" i="6" s="1"/>
  <c r="AM9" i="6"/>
  <c r="AM8" i="6" s="1"/>
  <c r="AM4" i="6" s="1"/>
  <c r="DG11" i="6"/>
  <c r="CS17" i="6"/>
  <c r="D10" i="6"/>
  <c r="D9" i="6" s="1"/>
  <c r="D8" i="6" s="1"/>
  <c r="D4" i="6" s="1"/>
  <c r="DH23" i="6"/>
  <c r="DL47" i="6"/>
  <c r="CX102" i="6"/>
  <c r="CZ102" i="6"/>
  <c r="DE10" i="6"/>
  <c r="DE9" i="6" s="1"/>
  <c r="DE8" i="6" s="1"/>
  <c r="CZ69" i="6"/>
  <c r="CY69" i="6"/>
  <c r="DH78" i="6"/>
  <c r="DI78" i="6"/>
  <c r="AV10" i="6"/>
  <c r="AV9" i="6" s="1"/>
  <c r="AN10" i="6"/>
  <c r="CX11" i="6"/>
  <c r="U9" i="6"/>
  <c r="U8" i="6" s="1"/>
  <c r="U4" i="6" s="1"/>
  <c r="I10" i="6"/>
  <c r="I9" i="6" s="1"/>
  <c r="I8" i="6" s="1"/>
  <c r="I4" i="6" s="1"/>
  <c r="AZ10" i="6"/>
  <c r="AZ9" i="6" s="1"/>
  <c r="BF10" i="6"/>
  <c r="BF9" i="6" s="1"/>
  <c r="BF8" i="6" s="1"/>
  <c r="BF4" i="6" s="1"/>
  <c r="CG10" i="6"/>
  <c r="CH10" i="6" s="1"/>
  <c r="CL10" i="6"/>
  <c r="DJ14" i="6"/>
  <c r="DJ33" i="6"/>
  <c r="CD10" i="6"/>
  <c r="CD9" i="6" s="1"/>
  <c r="CD8" i="6" s="1"/>
  <c r="CD4" i="6" s="1"/>
  <c r="DJ15" i="6"/>
  <c r="DK15" i="6"/>
  <c r="DJ16" i="6"/>
  <c r="DK18" i="6"/>
  <c r="DK19" i="6"/>
  <c r="DK24" i="6"/>
  <c r="DK25" i="6"/>
  <c r="DK36" i="6"/>
  <c r="DG44" i="6"/>
  <c r="DJ45" i="6"/>
  <c r="DJ51" i="6"/>
  <c r="DJ56" i="6"/>
  <c r="CR66" i="6"/>
  <c r="DG66" i="6"/>
  <c r="DL68" i="6"/>
  <c r="DL57" i="6"/>
  <c r="DJ60" i="6"/>
  <c r="DG69" i="6"/>
  <c r="CZ78" i="6"/>
  <c r="CY78" i="6"/>
  <c r="CY82" i="6"/>
  <c r="CZ82" i="6"/>
  <c r="DJ36" i="6"/>
  <c r="DJ55" i="6"/>
  <c r="DL56" i="6"/>
  <c r="CT60" i="6"/>
  <c r="DH69" i="6"/>
  <c r="DI69" i="6"/>
  <c r="DJ68" i="6"/>
  <c r="DJ70" i="6"/>
  <c r="DJ73" i="6"/>
  <c r="DJ74" i="6"/>
  <c r="DL75" i="6"/>
  <c r="DK77" i="6"/>
  <c r="DJ79" i="6"/>
  <c r="DJ92" i="6"/>
  <c r="DK94" i="6"/>
  <c r="DL95" i="6"/>
  <c r="DL101" i="6"/>
  <c r="DK101" i="6"/>
  <c r="DL103" i="6"/>
  <c r="DK103" i="6"/>
  <c r="DK106" i="6"/>
  <c r="DL107" i="6"/>
  <c r="DK110" i="6"/>
  <c r="DL77" i="6"/>
  <c r="DL93" i="6"/>
  <c r="CR97" i="6"/>
  <c r="DL100" i="6"/>
  <c r="CS78" i="6"/>
  <c r="Y4" i="6"/>
  <c r="DJ86" i="6"/>
  <c r="DJ87" i="6"/>
  <c r="DJ88" i="6"/>
  <c r="DL105" i="6"/>
  <c r="DL109" i="6"/>
  <c r="DL79" i="6"/>
  <c r="DK86" i="6"/>
  <c r="DK88" i="6"/>
  <c r="DJ93" i="6"/>
  <c r="DJ95" i="6"/>
  <c r="DL106" i="6"/>
  <c r="DJ109" i="6"/>
  <c r="DL86" i="6"/>
  <c r="DL110" i="6"/>
  <c r="DK84" i="6"/>
  <c r="DL94" i="6"/>
  <c r="DJ94" i="6"/>
  <c r="DL96" i="6"/>
  <c r="DJ96" i="6"/>
  <c r="DJ103" i="6"/>
  <c r="DJ105" i="6"/>
  <c r="DJ107" i="6"/>
  <c r="BE10" i="6"/>
  <c r="BE9" i="6" s="1"/>
  <c r="BE8" i="6" s="1"/>
  <c r="AT10" i="6"/>
  <c r="F10" i="6"/>
  <c r="F9" i="6" s="1"/>
  <c r="F8" i="6" s="1"/>
  <c r="AK10" i="6"/>
  <c r="CY23" i="6"/>
  <c r="CZ23" i="6"/>
  <c r="BL10" i="6"/>
  <c r="CJ10" i="6"/>
  <c r="V10" i="6"/>
  <c r="BU9" i="6"/>
  <c r="O9" i="6"/>
  <c r="O8" i="6" s="1"/>
  <c r="BO10" i="6"/>
  <c r="CR28" i="6"/>
  <c r="AG10" i="6"/>
  <c r="AG9" i="6" s="1"/>
  <c r="AG8" i="6" s="1"/>
  <c r="BB10" i="6"/>
  <c r="BB9" i="6" s="1"/>
  <c r="BB8" i="6" s="1"/>
  <c r="BB4" i="6" s="1"/>
  <c r="CR23" i="6"/>
  <c r="BH10" i="6"/>
  <c r="BH9" i="6" s="1"/>
  <c r="BH8" i="6" s="1"/>
  <c r="BH4" i="6" s="1"/>
  <c r="DG39" i="6"/>
  <c r="DI39" i="6"/>
  <c r="DD10" i="6"/>
  <c r="R10" i="6"/>
  <c r="R9" i="6" s="1"/>
  <c r="R8" i="6" s="1"/>
  <c r="R4" i="6" s="1"/>
  <c r="AP10" i="6"/>
  <c r="AP9" i="6" s="1"/>
  <c r="AP8" i="6" s="1"/>
  <c r="AP4" i="6" s="1"/>
  <c r="AD10" i="6"/>
  <c r="S10" i="6"/>
  <c r="CC10" i="6"/>
  <c r="CC9" i="6" s="1"/>
  <c r="CC8" i="6" s="1"/>
  <c r="BT10" i="6"/>
  <c r="BT9" i="6" s="1"/>
  <c r="BT8" i="6" s="1"/>
  <c r="BT4" i="6" s="1"/>
  <c r="CR17" i="6"/>
  <c r="DH28" i="6"/>
  <c r="CS39" i="6"/>
  <c r="BX10" i="6"/>
  <c r="BC9" i="6"/>
  <c r="M10" i="6"/>
  <c r="CR11" i="6"/>
  <c r="CS11" i="6"/>
  <c r="DK14" i="6"/>
  <c r="CS23" i="6"/>
  <c r="DG23" i="6"/>
  <c r="DI23" i="6"/>
  <c r="DK29" i="6"/>
  <c r="DK31" i="6"/>
  <c r="DK33" i="6"/>
  <c r="CY35" i="6"/>
  <c r="CZ35" i="6"/>
  <c r="CR39" i="6"/>
  <c r="DK41" i="6"/>
  <c r="DK43" i="6"/>
  <c r="CS48" i="6"/>
  <c r="BR10" i="6"/>
  <c r="BZ10" i="6"/>
  <c r="BZ9" i="6" s="1"/>
  <c r="BZ8" i="6" s="1"/>
  <c r="BZ4" i="6" s="1"/>
  <c r="CY17" i="6"/>
  <c r="CZ17" i="6"/>
  <c r="CS35" i="6"/>
  <c r="DG35" i="6"/>
  <c r="CS44" i="6"/>
  <c r="CR48" i="6"/>
  <c r="DJ48" i="6" s="1"/>
  <c r="DH48" i="6"/>
  <c r="C10" i="6"/>
  <c r="G10" i="6"/>
  <c r="AQ10" i="6"/>
  <c r="AY10" i="6"/>
  <c r="AY9" i="6" s="1"/>
  <c r="AY8" i="6" s="1"/>
  <c r="AY4" i="6" s="1"/>
  <c r="BI10" i="6"/>
  <c r="CU10" i="6"/>
  <c r="BN10" i="6"/>
  <c r="BN9" i="6" s="1"/>
  <c r="BN8" i="6" s="1"/>
  <c r="BN4" i="6" s="1"/>
  <c r="CP10" i="6"/>
  <c r="DH11" i="6"/>
  <c r="DB10" i="6"/>
  <c r="DK12" i="6"/>
  <c r="DG17" i="6"/>
  <c r="DI17" i="6"/>
  <c r="CS28" i="6"/>
  <c r="CR35" i="6"/>
  <c r="DK37" i="6"/>
  <c r="CY39" i="6"/>
  <c r="CZ39" i="6"/>
  <c r="CR44" i="6"/>
  <c r="DH44" i="6"/>
  <c r="DI44" i="6"/>
  <c r="DL52" i="6"/>
  <c r="CY60" i="6"/>
  <c r="CZ60" i="6"/>
  <c r="DL61" i="6"/>
  <c r="CR78" i="6"/>
  <c r="DJ78" i="6" s="1"/>
  <c r="DJ83" i="6"/>
  <c r="DK85" i="6"/>
  <c r="DK87" i="6"/>
  <c r="DK89" i="6"/>
  <c r="DJ91" i="6"/>
  <c r="DK105" i="6"/>
  <c r="DK50" i="6"/>
  <c r="DK54" i="6"/>
  <c r="CS60" i="6"/>
  <c r="DK62" i="6"/>
  <c r="CS66" i="6"/>
  <c r="DL99" i="6"/>
  <c r="DK99" i="6"/>
  <c r="DK107" i="6"/>
  <c r="CR69" i="6"/>
  <c r="DL92" i="6"/>
  <c r="CS102" i="6"/>
  <c r="DH102" i="6"/>
  <c r="CS69" i="6"/>
  <c r="CS82" i="6"/>
  <c r="DL87" i="6"/>
  <c r="DL89" i="6"/>
  <c r="DL90" i="6"/>
  <c r="CZ97" i="6"/>
  <c r="DG97" i="6"/>
  <c r="DG102" i="6"/>
  <c r="CZ66" i="6"/>
  <c r="DH66" i="6"/>
  <c r="DK73" i="6"/>
  <c r="CY97" i="6"/>
  <c r="DK97" i="6" s="1"/>
  <c r="DI60" i="6"/>
  <c r="DK68" i="6"/>
  <c r="DK70" i="6"/>
  <c r="DL71" i="6"/>
  <c r="DK79" i="6"/>
  <c r="DL80" i="6"/>
  <c r="DG82" i="6"/>
  <c r="DH82" i="6"/>
  <c r="DK91" i="6"/>
  <c r="DL98" i="6"/>
  <c r="CR102" i="6"/>
  <c r="DK48" i="6" l="1"/>
  <c r="O4" i="6"/>
  <c r="O113" i="6"/>
  <c r="CA9" i="6"/>
  <c r="CB9" i="6" s="1"/>
  <c r="CB10" i="6"/>
  <c r="AH8" i="6"/>
  <c r="AH4" i="6" s="1"/>
  <c r="AI9" i="6"/>
  <c r="DJ28" i="6"/>
  <c r="E10" i="6"/>
  <c r="BV9" i="6"/>
  <c r="BV10" i="6"/>
  <c r="DI11" i="6"/>
  <c r="CI8" i="6"/>
  <c r="CI4" i="6" s="1"/>
  <c r="DI28" i="6"/>
  <c r="DI66" i="6"/>
  <c r="DJ39" i="6"/>
  <c r="DJ97" i="6"/>
  <c r="DI82" i="6"/>
  <c r="DI97" i="6"/>
  <c r="DK11" i="6"/>
  <c r="DJ44" i="6"/>
  <c r="DK69" i="6"/>
  <c r="DJ35" i="6"/>
  <c r="DI48" i="6"/>
  <c r="DI35" i="6"/>
  <c r="CY10" i="6"/>
  <c r="CW10" i="6"/>
  <c r="CZ10" i="6" s="1"/>
  <c r="DJ69" i="6"/>
  <c r="DK35" i="6"/>
  <c r="DL104" i="6"/>
  <c r="DI102" i="6"/>
  <c r="DK39" i="6"/>
  <c r="DL108" i="6"/>
  <c r="DL88" i="6"/>
  <c r="DL73" i="6"/>
  <c r="DL67" i="6"/>
  <c r="DL54" i="6"/>
  <c r="DL50" i="6"/>
  <c r="DL84" i="6"/>
  <c r="DJ66" i="6"/>
  <c r="DL46" i="6"/>
  <c r="BD10" i="6"/>
  <c r="AX10" i="6"/>
  <c r="CM7" i="6"/>
  <c r="CN7" i="6" s="1"/>
  <c r="CD7" i="6"/>
  <c r="CE7" i="6" s="1"/>
  <c r="BF7" i="6"/>
  <c r="BG7" i="6" s="1"/>
  <c r="CT23" i="6"/>
  <c r="DL23" i="6" s="1"/>
  <c r="AE7" i="6"/>
  <c r="AF7" i="6" s="1"/>
  <c r="X9" i="6"/>
  <c r="Z9" i="6" s="1"/>
  <c r="DL51" i="6"/>
  <c r="DL55" i="6"/>
  <c r="Q10" i="6"/>
  <c r="K10" i="6"/>
  <c r="CT17" i="6"/>
  <c r="DL17" i="6" s="1"/>
  <c r="D7" i="6"/>
  <c r="E7" i="6" s="1"/>
  <c r="DK17" i="6"/>
  <c r="AG4" i="6"/>
  <c r="DE7" i="6"/>
  <c r="DF7" i="6" s="1"/>
  <c r="DE4" i="6"/>
  <c r="CT102" i="6"/>
  <c r="DK102" i="6"/>
  <c r="DL49" i="6"/>
  <c r="DK60" i="6"/>
  <c r="DK28" i="6"/>
  <c r="CG9" i="6"/>
  <c r="CG8" i="6" s="1"/>
  <c r="CG4" i="6" s="1"/>
  <c r="DK23" i="6"/>
  <c r="DJ11" i="6"/>
  <c r="DJ23" i="6"/>
  <c r="DK78" i="6"/>
  <c r="DL45" i="6"/>
  <c r="DL62" i="6"/>
  <c r="AO10" i="6"/>
  <c r="AN9" i="6"/>
  <c r="AC10" i="6"/>
  <c r="DL91" i="6"/>
  <c r="DF10" i="6"/>
  <c r="BG10" i="6"/>
  <c r="DL83" i="6"/>
  <c r="DK44" i="6"/>
  <c r="CT39" i="6"/>
  <c r="DL39" i="6" s="1"/>
  <c r="DJ17" i="6"/>
  <c r="CE8" i="6"/>
  <c r="CE4" i="6" s="1"/>
  <c r="CC4" i="6"/>
  <c r="CN10" i="6"/>
  <c r="CL9" i="6"/>
  <c r="K9" i="6"/>
  <c r="BG8" i="6"/>
  <c r="BG4" i="6" s="1"/>
  <c r="BE4" i="6"/>
  <c r="BG9" i="6"/>
  <c r="BJ10" i="6"/>
  <c r="BI9" i="6"/>
  <c r="CE10" i="6"/>
  <c r="AC9" i="6"/>
  <c r="AB8" i="6"/>
  <c r="AB4" i="6" s="1"/>
  <c r="BU8" i="6"/>
  <c r="BU4" i="6" s="1"/>
  <c r="AK9" i="6"/>
  <c r="AL10" i="6"/>
  <c r="DL74" i="6"/>
  <c r="CT66" i="6"/>
  <c r="DL76" i="6"/>
  <c r="DK66" i="6"/>
  <c r="CT11" i="6"/>
  <c r="CT48" i="6"/>
  <c r="BY10" i="6"/>
  <c r="BX9" i="6"/>
  <c r="AD9" i="6"/>
  <c r="AF10" i="6"/>
  <c r="CA8" i="6"/>
  <c r="CJ9" i="6"/>
  <c r="CK10" i="6"/>
  <c r="AU10" i="6"/>
  <c r="AT9" i="6"/>
  <c r="CP9" i="6"/>
  <c r="CQ10" i="6"/>
  <c r="CR10" i="6"/>
  <c r="C9" i="6"/>
  <c r="E9" i="6" s="1"/>
  <c r="BC8" i="6"/>
  <c r="BC4" i="6" s="1"/>
  <c r="BD9" i="6"/>
  <c r="BA9" i="6"/>
  <c r="AZ8" i="6"/>
  <c r="AZ4" i="6" s="1"/>
  <c r="BO9" i="6"/>
  <c r="BP10" i="6"/>
  <c r="DJ102" i="6"/>
  <c r="DK82" i="6"/>
  <c r="CT69" i="6"/>
  <c r="DL69" i="6" s="1"/>
  <c r="DH10" i="6"/>
  <c r="DC10" i="6"/>
  <c r="DB9" i="6"/>
  <c r="AQ9" i="6"/>
  <c r="AR10" i="6"/>
  <c r="S9" i="6"/>
  <c r="T10" i="6"/>
  <c r="Q9" i="6"/>
  <c r="P8" i="6"/>
  <c r="K8" i="6"/>
  <c r="K4" i="6" s="1"/>
  <c r="J7" i="6"/>
  <c r="K7" i="6" s="1"/>
  <c r="CT28" i="6"/>
  <c r="AV8" i="6"/>
  <c r="AX9" i="6"/>
  <c r="CT78" i="6"/>
  <c r="DL78" i="6" s="1"/>
  <c r="DL60" i="6"/>
  <c r="CT44" i="6"/>
  <c r="DL44" i="6" s="1"/>
  <c r="CX10" i="6"/>
  <c r="CU9" i="6"/>
  <c r="CW9" i="6" s="1"/>
  <c r="CZ9" i="6" s="1"/>
  <c r="G9" i="6"/>
  <c r="H10" i="6"/>
  <c r="CT35" i="6"/>
  <c r="BS10" i="6"/>
  <c r="BR9" i="6"/>
  <c r="M9" i="6"/>
  <c r="N10" i="6"/>
  <c r="AI10" i="6"/>
  <c r="CE9" i="6"/>
  <c r="DD9" i="6"/>
  <c r="DG10" i="6"/>
  <c r="CY9" i="6"/>
  <c r="CV8" i="6"/>
  <c r="CV4" i="6" s="1"/>
  <c r="BA10" i="6"/>
  <c r="CS10" i="6"/>
  <c r="W10" i="6"/>
  <c r="V9" i="6"/>
  <c r="BM10" i="6"/>
  <c r="BL9" i="6"/>
  <c r="P4" i="6" l="1"/>
  <c r="Q8" i="6"/>
  <c r="CA4" i="6"/>
  <c r="CB8" i="6"/>
  <c r="CB4" i="6" s="1"/>
  <c r="AI8" i="6"/>
  <c r="AI4" i="6" s="1"/>
  <c r="AH7" i="6"/>
  <c r="AI7" i="6" s="1"/>
  <c r="DL66" i="6"/>
  <c r="DL11" i="6"/>
  <c r="DL28" i="6"/>
  <c r="DL48" i="6"/>
  <c r="DL35" i="6"/>
  <c r="DL97" i="6"/>
  <c r="DL102" i="6"/>
  <c r="X8" i="6"/>
  <c r="X4" i="6" s="1"/>
  <c r="DI10" i="6"/>
  <c r="DK10" i="6"/>
  <c r="CH9" i="6"/>
  <c r="AO9" i="6"/>
  <c r="AN8" i="6"/>
  <c r="AO8" i="6" s="1"/>
  <c r="AX8" i="6"/>
  <c r="AX4" i="6" s="1"/>
  <c r="AV4" i="6"/>
  <c r="CN9" i="6"/>
  <c r="CL8" i="6"/>
  <c r="BO8" i="6"/>
  <c r="BO4" i="6" s="1"/>
  <c r="BP9" i="6"/>
  <c r="DD8" i="6"/>
  <c r="DD4" i="6" s="1"/>
  <c r="DF9" i="6"/>
  <c r="DG9" i="6"/>
  <c r="BS9" i="6"/>
  <c r="BR8" i="6"/>
  <c r="BR4" i="6" s="1"/>
  <c r="S8" i="6"/>
  <c r="S4" i="6" s="1"/>
  <c r="T9" i="6"/>
  <c r="DH9" i="6"/>
  <c r="DC9" i="6"/>
  <c r="DB8" i="6"/>
  <c r="DB4" i="6" s="1"/>
  <c r="AZ7" i="6"/>
  <c r="BA7" i="6" s="1"/>
  <c r="BA8" i="6"/>
  <c r="BA4" i="6" s="1"/>
  <c r="CQ9" i="6"/>
  <c r="CP8" i="6"/>
  <c r="CP4" i="6" s="1"/>
  <c r="CK9" i="6"/>
  <c r="CJ8" i="6"/>
  <c r="CJ4" i="6" s="1"/>
  <c r="BU7" i="6"/>
  <c r="BV7" i="6" s="1"/>
  <c r="BV8" i="6"/>
  <c r="BV4" i="6" s="1"/>
  <c r="AQ8" i="6"/>
  <c r="AQ4" i="6" s="1"/>
  <c r="AR9" i="6"/>
  <c r="W9" i="6"/>
  <c r="V8" i="6"/>
  <c r="V4" i="6" s="1"/>
  <c r="CY8" i="6"/>
  <c r="CY4" i="6" s="1"/>
  <c r="CV7" i="6"/>
  <c r="G8" i="6"/>
  <c r="G4" i="6" s="1"/>
  <c r="H9" i="6"/>
  <c r="CS9" i="6"/>
  <c r="CU8" i="6"/>
  <c r="C27" i="56" s="1"/>
  <c r="CX9" i="6"/>
  <c r="CT10" i="6"/>
  <c r="P7" i="6"/>
  <c r="Q7" i="6" s="1"/>
  <c r="Q4" i="6"/>
  <c r="C8" i="6"/>
  <c r="C4" i="6" s="1"/>
  <c r="CR9" i="6"/>
  <c r="AU9" i="6"/>
  <c r="AT8" i="6"/>
  <c r="AT4" i="6" s="1"/>
  <c r="CA7" i="6"/>
  <c r="CB7" i="6" s="1"/>
  <c r="AB7" i="6"/>
  <c r="AC7" i="6" s="1"/>
  <c r="AC8" i="6"/>
  <c r="AC4" i="6" s="1"/>
  <c r="BI8" i="6"/>
  <c r="BI4" i="6" s="1"/>
  <c r="BJ9" i="6"/>
  <c r="BC7" i="6"/>
  <c r="BD7" i="6" s="1"/>
  <c r="BD8" i="6"/>
  <c r="BD4" i="6" s="1"/>
  <c r="AF9" i="6"/>
  <c r="AD8" i="6"/>
  <c r="BM9" i="6"/>
  <c r="BL8" i="6"/>
  <c r="BL4" i="6" s="1"/>
  <c r="N9" i="6"/>
  <c r="M8" i="6"/>
  <c r="M4" i="6" s="1"/>
  <c r="DJ10" i="6"/>
  <c r="BY9" i="6"/>
  <c r="BX8" i="6"/>
  <c r="BX4" i="6" s="1"/>
  <c r="CH8" i="6"/>
  <c r="CH4" i="6" s="1"/>
  <c r="CG7" i="6"/>
  <c r="CH7" i="6" s="1"/>
  <c r="AK8" i="6"/>
  <c r="AK4" i="6" s="1"/>
  <c r="AL9" i="6"/>
  <c r="Z8" i="6" l="1"/>
  <c r="Z4" i="6" s="1"/>
  <c r="DL10" i="6"/>
  <c r="DK9" i="6"/>
  <c r="DJ9" i="6"/>
  <c r="CN8" i="6"/>
  <c r="CN4" i="6" s="1"/>
  <c r="CL4" i="6"/>
  <c r="DI9" i="6"/>
  <c r="CX8" i="6"/>
  <c r="CX4" i="6" s="1"/>
  <c r="CU4" i="6"/>
  <c r="AF8" i="6"/>
  <c r="AF4" i="6" s="1"/>
  <c r="AD4" i="6"/>
  <c r="AN4" i="6"/>
  <c r="AN7" i="6"/>
  <c r="AO7" i="6" s="1"/>
  <c r="AO4" i="6"/>
  <c r="CT9" i="6"/>
  <c r="CW8" i="6"/>
  <c r="CJ7" i="6"/>
  <c r="CK7" i="6" s="1"/>
  <c r="CK8" i="6"/>
  <c r="CK4" i="6" s="1"/>
  <c r="CY7" i="6"/>
  <c r="CZ7" i="6"/>
  <c r="BS8" i="6"/>
  <c r="BS4" i="6" s="1"/>
  <c r="BR7" i="6"/>
  <c r="BS7" i="6" s="1"/>
  <c r="AR8" i="6"/>
  <c r="AR4" i="6" s="1"/>
  <c r="AQ7" i="6"/>
  <c r="AR7" i="6" s="1"/>
  <c r="DF8" i="6"/>
  <c r="DF4" i="6" s="1"/>
  <c r="DG8" i="6"/>
  <c r="DG4" i="6" s="1"/>
  <c r="N8" i="6"/>
  <c r="N4" i="6" s="1"/>
  <c r="M7" i="6"/>
  <c r="N7" i="6" s="1"/>
  <c r="BX7" i="6"/>
  <c r="BY7" i="6" s="1"/>
  <c r="BY8" i="6"/>
  <c r="BY4" i="6" s="1"/>
  <c r="BJ8" i="6"/>
  <c r="BJ4" i="6" s="1"/>
  <c r="BI7" i="6"/>
  <c r="BJ7" i="6" s="1"/>
  <c r="AL8" i="6"/>
  <c r="AL4" i="6" s="1"/>
  <c r="AK7" i="6"/>
  <c r="AL7" i="6" s="1"/>
  <c r="BL7" i="6"/>
  <c r="BM7" i="6" s="1"/>
  <c r="BM8" i="6"/>
  <c r="BM4" i="6" s="1"/>
  <c r="AU8" i="6"/>
  <c r="AU4" i="6" s="1"/>
  <c r="AT7" i="6"/>
  <c r="AU7" i="6" s="1"/>
  <c r="CR8" i="6"/>
  <c r="E8" i="6"/>
  <c r="E4" i="6" s="1"/>
  <c r="G7" i="6"/>
  <c r="H8" i="6"/>
  <c r="CS8" i="6"/>
  <c r="W8" i="6"/>
  <c r="W4" i="6" s="1"/>
  <c r="V7" i="6"/>
  <c r="W7" i="6" s="1"/>
  <c r="CQ8" i="6"/>
  <c r="CQ4" i="6" s="1"/>
  <c r="CP7" i="6"/>
  <c r="CQ7" i="6" s="1"/>
  <c r="DC8" i="6"/>
  <c r="DH8" i="6"/>
  <c r="DH4" i="6" s="1"/>
  <c r="DB7" i="6"/>
  <c r="DC7" i="6" s="1"/>
  <c r="AU7" i="3" s="1"/>
  <c r="T8" i="6"/>
  <c r="T4" i="6" s="1"/>
  <c r="S7" i="6"/>
  <c r="T7" i="6" s="1"/>
  <c r="BP8" i="6"/>
  <c r="BP4" i="6" s="1"/>
  <c r="BO7" i="6"/>
  <c r="BP7" i="6" s="1"/>
  <c r="DL9" i="6" l="1"/>
  <c r="DI8" i="6"/>
  <c r="DI4" i="6" s="1"/>
  <c r="DC4" i="6"/>
  <c r="CZ8" i="6"/>
  <c r="CZ4" i="6" s="1"/>
  <c r="CW4" i="6"/>
  <c r="DK8" i="6"/>
  <c r="DK4" i="6" s="1"/>
  <c r="CS4" i="6"/>
  <c r="DI7" i="6"/>
  <c r="DH7" i="6"/>
  <c r="H7" i="6"/>
  <c r="CT7" i="6" s="1"/>
  <c r="CS7" i="6"/>
  <c r="CT8" i="6"/>
  <c r="DJ8" i="6"/>
  <c r="DM4" i="6" l="1"/>
  <c r="DL7" i="6"/>
  <c r="DK7" i="6"/>
  <c r="DL8" i="6"/>
  <c r="AP12" i="145" l="1"/>
  <c r="AO12" i="145"/>
  <c r="AJ12" i="145"/>
  <c r="AI12" i="145"/>
  <c r="AI11" i="145" s="1"/>
  <c r="AI10" i="145" s="1"/>
  <c r="AI9" i="145" s="1"/>
  <c r="AG12" i="145"/>
  <c r="AF12" i="145"/>
  <c r="CG110" i="5"/>
  <c r="CF110" i="5"/>
  <c r="CG109" i="5"/>
  <c r="CG108" i="5"/>
  <c r="CF108" i="5"/>
  <c r="CG107" i="5"/>
  <c r="CG106" i="5"/>
  <c r="CF106" i="5"/>
  <c r="CG104" i="5"/>
  <c r="CF104" i="5"/>
  <c r="CG103" i="5"/>
  <c r="BU102" i="5"/>
  <c r="BV102" i="5"/>
  <c r="CG101" i="5"/>
  <c r="CG99" i="5"/>
  <c r="CG98" i="5"/>
  <c r="CG96" i="5"/>
  <c r="CG95" i="5"/>
  <c r="CG94" i="5"/>
  <c r="CG93" i="5"/>
  <c r="CG92" i="5"/>
  <c r="CG90" i="5"/>
  <c r="CC82" i="5"/>
  <c r="BT82" i="5"/>
  <c r="CD78" i="5"/>
  <c r="CC78" i="5"/>
  <c r="BT78" i="5"/>
  <c r="CC69" i="5"/>
  <c r="BT69" i="5"/>
  <c r="CD66" i="5"/>
  <c r="BU66" i="5"/>
  <c r="BT66" i="5"/>
  <c r="BN66" i="5"/>
  <c r="CC60" i="5"/>
  <c r="BU60" i="5"/>
  <c r="BT60" i="5"/>
  <c r="CG57" i="5"/>
  <c r="CG55" i="5"/>
  <c r="CG53" i="5"/>
  <c r="CG51" i="5"/>
  <c r="BU48" i="5"/>
  <c r="BT48" i="5"/>
  <c r="CF47" i="5"/>
  <c r="CG47" i="5"/>
  <c r="CG46" i="5"/>
  <c r="CG45" i="5"/>
  <c r="BU44" i="5"/>
  <c r="BT44" i="5"/>
  <c r="BO44" i="5"/>
  <c r="BN44" i="5"/>
  <c r="CG43" i="5"/>
  <c r="CG42" i="5"/>
  <c r="CH42" i="5"/>
  <c r="CG40" i="5"/>
  <c r="CF40" i="5"/>
  <c r="BU39" i="5"/>
  <c r="BT39" i="5"/>
  <c r="CG38" i="5"/>
  <c r="CF38" i="5"/>
  <c r="CG36" i="5"/>
  <c r="BU35" i="5"/>
  <c r="BT35" i="5"/>
  <c r="CG34" i="5"/>
  <c r="CG33" i="5"/>
  <c r="CG32" i="5"/>
  <c r="CG31" i="5"/>
  <c r="CG30" i="5"/>
  <c r="CG29" i="5"/>
  <c r="BU28" i="5"/>
  <c r="BT28" i="5"/>
  <c r="CF27" i="5"/>
  <c r="CF26" i="5"/>
  <c r="CF24" i="5"/>
  <c r="BU23" i="5"/>
  <c r="BT23" i="5"/>
  <c r="CF22" i="5"/>
  <c r="CG21" i="5"/>
  <c r="CG20" i="5"/>
  <c r="CF19" i="5"/>
  <c r="CF18" i="5"/>
  <c r="BU17" i="5"/>
  <c r="BT17" i="5"/>
  <c r="CF16" i="5"/>
  <c r="CG15" i="5"/>
  <c r="CG13" i="5"/>
  <c r="CF12" i="5"/>
  <c r="CA11" i="5"/>
  <c r="BZ11" i="5"/>
  <c r="BX11" i="5"/>
  <c r="BW11" i="5"/>
  <c r="BR11" i="5"/>
  <c r="BU11" i="5" s="1"/>
  <c r="BQ11" i="5"/>
  <c r="BT11" i="5" s="1"/>
  <c r="BL11" i="5"/>
  <c r="AH11" i="3" s="1"/>
  <c r="BK11" i="5"/>
  <c r="AG11" i="3" s="1"/>
  <c r="BI11" i="5"/>
  <c r="BH11" i="5"/>
  <c r="BF11" i="5"/>
  <c r="BE11" i="5"/>
  <c r="BE10" i="5" s="1"/>
  <c r="BE9" i="5" s="1"/>
  <c r="BE8" i="5" s="1"/>
  <c r="BC11" i="5"/>
  <c r="BC10" i="5" s="1"/>
  <c r="BB11" i="5"/>
  <c r="AZ11" i="5"/>
  <c r="AY11" i="5"/>
  <c r="AY10" i="5" s="1"/>
  <c r="AY9" i="5" s="1"/>
  <c r="AY8" i="5" s="1"/>
  <c r="AW11" i="5"/>
  <c r="AV11" i="5"/>
  <c r="AT11" i="5"/>
  <c r="AT10" i="5" s="1"/>
  <c r="AS11" i="5"/>
  <c r="AQ11" i="5"/>
  <c r="AP11" i="5"/>
  <c r="AN11" i="5"/>
  <c r="AM11" i="5"/>
  <c r="AK11" i="5"/>
  <c r="AJ11" i="5"/>
  <c r="AH11" i="5"/>
  <c r="AG11" i="5"/>
  <c r="AG10" i="5" s="1"/>
  <c r="AE11" i="5"/>
  <c r="AD11" i="5"/>
  <c r="AB11" i="5"/>
  <c r="AA11" i="5"/>
  <c r="AA10" i="5" s="1"/>
  <c r="AA9" i="5" s="1"/>
  <c r="AA8" i="5" s="1"/>
  <c r="Y11" i="5"/>
  <c r="X11" i="5"/>
  <c r="V11" i="5"/>
  <c r="U11" i="5"/>
  <c r="S11" i="5"/>
  <c r="R11" i="5"/>
  <c r="P11" i="5"/>
  <c r="M11" i="3" s="1"/>
  <c r="O11" i="5"/>
  <c r="L11" i="3" s="1"/>
  <c r="M11" i="5"/>
  <c r="P11" i="3" s="1"/>
  <c r="L11" i="5"/>
  <c r="O11" i="3" s="1"/>
  <c r="J11" i="5"/>
  <c r="J11" i="3" s="1"/>
  <c r="I11" i="5"/>
  <c r="G11" i="5"/>
  <c r="F11" i="5"/>
  <c r="D11" i="5"/>
  <c r="C11" i="5"/>
  <c r="CC7" i="5"/>
  <c r="G28" i="146" s="1"/>
  <c r="BT7" i="5"/>
  <c r="BM7" i="5"/>
  <c r="AK110" i="7"/>
  <c r="AJ110" i="7"/>
  <c r="AK109" i="7"/>
  <c r="AJ109" i="7"/>
  <c r="AK108" i="7"/>
  <c r="AJ108" i="7"/>
  <c r="AK107" i="7"/>
  <c r="AJ107" i="7"/>
  <c r="AK106" i="7"/>
  <c r="AJ106" i="7"/>
  <c r="AK105" i="7"/>
  <c r="AJ105" i="7"/>
  <c r="AK104" i="7"/>
  <c r="AJ104" i="7"/>
  <c r="AK103" i="7"/>
  <c r="AJ103" i="7"/>
  <c r="AK101" i="7"/>
  <c r="AJ101" i="7"/>
  <c r="AK100" i="7"/>
  <c r="AJ100" i="7"/>
  <c r="AK99" i="7"/>
  <c r="AJ99" i="7"/>
  <c r="AK98" i="7"/>
  <c r="AJ98" i="7"/>
  <c r="AK96" i="7"/>
  <c r="AJ96" i="7"/>
  <c r="AK95" i="7"/>
  <c r="AJ95" i="7"/>
  <c r="AK94" i="7"/>
  <c r="AJ94" i="7"/>
  <c r="AK93" i="7"/>
  <c r="AJ93" i="7"/>
  <c r="AK92" i="7"/>
  <c r="AJ92" i="7"/>
  <c r="AK91" i="7"/>
  <c r="AK90" i="7"/>
  <c r="AJ90" i="7"/>
  <c r="AM89" i="7"/>
  <c r="AP89" i="7" s="1"/>
  <c r="AK82" i="7"/>
  <c r="AK80" i="7"/>
  <c r="AJ80" i="7"/>
  <c r="AK79" i="7"/>
  <c r="AJ79" i="7"/>
  <c r="AL79" i="7"/>
  <c r="AK78" i="7"/>
  <c r="AM74" i="7"/>
  <c r="AK69" i="7"/>
  <c r="AK68" i="7"/>
  <c r="AJ68" i="7"/>
  <c r="AK67" i="7"/>
  <c r="AJ67" i="7"/>
  <c r="AL67" i="7"/>
  <c r="AN62" i="7"/>
  <c r="AJ60" i="7"/>
  <c r="AN57" i="7"/>
  <c r="AO57" i="7"/>
  <c r="AM56" i="7"/>
  <c r="AM53" i="7"/>
  <c r="AO53" i="7"/>
  <c r="AO50" i="7"/>
  <c r="AN49" i="7"/>
  <c r="AN47" i="7"/>
  <c r="AN46" i="7"/>
  <c r="AN45" i="7"/>
  <c r="AM43" i="7"/>
  <c r="AK38" i="7"/>
  <c r="AJ38" i="7"/>
  <c r="AK37" i="7"/>
  <c r="AJ37" i="7"/>
  <c r="AL37" i="7"/>
  <c r="AK36" i="7"/>
  <c r="AJ36" i="7"/>
  <c r="AN34" i="7"/>
  <c r="AM33" i="7"/>
  <c r="AN32" i="7"/>
  <c r="AN31" i="7"/>
  <c r="AM30" i="7"/>
  <c r="AN29" i="7"/>
  <c r="AN27" i="7"/>
  <c r="AM27" i="7"/>
  <c r="AM25" i="7"/>
  <c r="AN22" i="7"/>
  <c r="AM22" i="7"/>
  <c r="AM21" i="7"/>
  <c r="AN19" i="7"/>
  <c r="AM19" i="7"/>
  <c r="AM16" i="7"/>
  <c r="AM13" i="7"/>
  <c r="AM12" i="7"/>
  <c r="AB11" i="7"/>
  <c r="AA11" i="7"/>
  <c r="AJ7" i="7"/>
  <c r="G26" i="146" s="1"/>
  <c r="AA7" i="7"/>
  <c r="U7" i="7"/>
  <c r="AN110" i="8"/>
  <c r="AN109" i="8"/>
  <c r="AM109" i="8"/>
  <c r="AN108" i="8"/>
  <c r="AM108" i="8"/>
  <c r="AM107" i="8"/>
  <c r="AM106" i="8"/>
  <c r="AJ102" i="8"/>
  <c r="AN101" i="8"/>
  <c r="AN100" i="8"/>
  <c r="AM100" i="8"/>
  <c r="AN95" i="8"/>
  <c r="AN94" i="8"/>
  <c r="AM94" i="8"/>
  <c r="AM93" i="8"/>
  <c r="AN93" i="8"/>
  <c r="AN90" i="8"/>
  <c r="AN80" i="8"/>
  <c r="AO80" i="8"/>
  <c r="AN75" i="8"/>
  <c r="AN70" i="8"/>
  <c r="AN68" i="8"/>
  <c r="AM67" i="8"/>
  <c r="AN55" i="8"/>
  <c r="AM54" i="8"/>
  <c r="AM52" i="8"/>
  <c r="AN45" i="8"/>
  <c r="AN41" i="8"/>
  <c r="AN38" i="8"/>
  <c r="AN37" i="8"/>
  <c r="AM36" i="8"/>
  <c r="AN36" i="8"/>
  <c r="AN34" i="8"/>
  <c r="AM33" i="8"/>
  <c r="AN33" i="8"/>
  <c r="AN32" i="8"/>
  <c r="AN29" i="8"/>
  <c r="AN20" i="8"/>
  <c r="AN19" i="8"/>
  <c r="AN18" i="8"/>
  <c r="AN16" i="8"/>
  <c r="AN14" i="8"/>
  <c r="AN13" i="8"/>
  <c r="AN12" i="8"/>
  <c r="AH11" i="8"/>
  <c r="AG11" i="8"/>
  <c r="AE11" i="8"/>
  <c r="AD11" i="8"/>
  <c r="AB11" i="8"/>
  <c r="AA11" i="8"/>
  <c r="S11" i="8"/>
  <c r="R11" i="8"/>
  <c r="P11" i="8"/>
  <c r="O11" i="8"/>
  <c r="M11" i="8"/>
  <c r="L11" i="8"/>
  <c r="J11" i="8"/>
  <c r="I11" i="8"/>
  <c r="G11" i="8"/>
  <c r="F11" i="8"/>
  <c r="D11" i="8"/>
  <c r="C11" i="8"/>
  <c r="AJ7" i="8"/>
  <c r="G25" i="146" s="1"/>
  <c r="U7" i="8"/>
  <c r="S11" i="3" l="1"/>
  <c r="T11" i="5"/>
  <c r="AC11" i="5"/>
  <c r="AK17" i="8"/>
  <c r="AM7" i="8"/>
  <c r="AO11" i="145"/>
  <c r="AO10" i="145" s="1"/>
  <c r="AO9" i="145" s="1"/>
  <c r="AN105" i="7"/>
  <c r="X23" i="66"/>
  <c r="R10" i="5"/>
  <c r="R11" i="3"/>
  <c r="I10" i="5"/>
  <c r="I11" i="3"/>
  <c r="V10" i="5"/>
  <c r="V9" i="5" s="1"/>
  <c r="AJ48" i="7"/>
  <c r="AM48" i="7" s="1"/>
  <c r="AM107" i="7"/>
  <c r="AL104" i="7"/>
  <c r="AO104" i="7" s="1"/>
  <c r="AN37" i="7"/>
  <c r="AJ44" i="8"/>
  <c r="AF11" i="145"/>
  <c r="AF10" i="145" s="1"/>
  <c r="AF9" i="145" s="1"/>
  <c r="AN92" i="7"/>
  <c r="AN96" i="7"/>
  <c r="AL110" i="7"/>
  <c r="AO110" i="7" s="1"/>
  <c r="AG11" i="145"/>
  <c r="AG10" i="145" s="1"/>
  <c r="AG9" i="145" s="1"/>
  <c r="CC48" i="5"/>
  <c r="AK11" i="8"/>
  <c r="AJ28" i="8"/>
  <c r="AL95" i="7"/>
  <c r="AO95" i="7" s="1"/>
  <c r="AJ11" i="145"/>
  <c r="AJ10" i="145" s="1"/>
  <c r="AJ9" i="145" s="1"/>
  <c r="AL12" i="145"/>
  <c r="AP11" i="145"/>
  <c r="AP10" i="145" s="1"/>
  <c r="AP9" i="145" s="1"/>
  <c r="N11" i="5"/>
  <c r="Q11" i="3" s="1"/>
  <c r="AX11" i="5"/>
  <c r="BJ11" i="5"/>
  <c r="AL96" i="7"/>
  <c r="AO96" i="7" s="1"/>
  <c r="AL106" i="7"/>
  <c r="AO106" i="7" s="1"/>
  <c r="AL107" i="7"/>
  <c r="AO107" i="7" s="1"/>
  <c r="AN67" i="7"/>
  <c r="AJ17" i="8"/>
  <c r="AL36" i="7"/>
  <c r="AO36" i="7" s="1"/>
  <c r="AJ11" i="7"/>
  <c r="AK23" i="7"/>
  <c r="AN98" i="7"/>
  <c r="AL105" i="7"/>
  <c r="AO105" i="7" s="1"/>
  <c r="AL108" i="7"/>
  <c r="AO108" i="7" s="1"/>
  <c r="CC39" i="5"/>
  <c r="AM36" i="7"/>
  <c r="AN93" i="7"/>
  <c r="AM95" i="7"/>
  <c r="AM100" i="7"/>
  <c r="AM104" i="7"/>
  <c r="AN110" i="7"/>
  <c r="BT97" i="5"/>
  <c r="AK35" i="8"/>
  <c r="AN35" i="8" s="1"/>
  <c r="AM38" i="7"/>
  <c r="AJ39" i="7"/>
  <c r="AM39" i="7" s="1"/>
  <c r="AJ44" i="7"/>
  <c r="AN68" i="7"/>
  <c r="AM103" i="7"/>
  <c r="AN106" i="7"/>
  <c r="CF7" i="5"/>
  <c r="BG11" i="5"/>
  <c r="BM11" i="5"/>
  <c r="AI11" i="3" s="1"/>
  <c r="BU97" i="5"/>
  <c r="BT102" i="5"/>
  <c r="AK12" i="145"/>
  <c r="AK17" i="7"/>
  <c r="AK44" i="7"/>
  <c r="AL92" i="7"/>
  <c r="AO92" i="7" s="1"/>
  <c r="AM93" i="7"/>
  <c r="AN94" i="7"/>
  <c r="AL94" i="7"/>
  <c r="AO94" i="7" s="1"/>
  <c r="AN99" i="7"/>
  <c r="AL103" i="7"/>
  <c r="AO103" i="7" s="1"/>
  <c r="AM108" i="7"/>
  <c r="AN108" i="7"/>
  <c r="CD23" i="5"/>
  <c r="AK69" i="8"/>
  <c r="AJ35" i="8"/>
  <c r="AE7" i="7"/>
  <c r="AJ23" i="7"/>
  <c r="AM23" i="7" s="1"/>
  <c r="AJ17" i="7"/>
  <c r="AM17" i="7" s="1"/>
  <c r="AK11" i="7"/>
  <c r="AQ13" i="145"/>
  <c r="BV97" i="5"/>
  <c r="CC44" i="5"/>
  <c r="CF44" i="5" s="1"/>
  <c r="CC35" i="5"/>
  <c r="CC28" i="5"/>
  <c r="Q11" i="5"/>
  <c r="N11" i="3" s="1"/>
  <c r="AJ69" i="8"/>
  <c r="AK66" i="8"/>
  <c r="AJ66" i="8"/>
  <c r="C10" i="8"/>
  <c r="C9" i="8" s="1"/>
  <c r="C8" i="8" s="1"/>
  <c r="AG10" i="8"/>
  <c r="AG9" i="8" s="1"/>
  <c r="AG8" i="8" s="1"/>
  <c r="AK44" i="8"/>
  <c r="AN44" i="8" s="1"/>
  <c r="AK28" i="8"/>
  <c r="AJ23" i="8"/>
  <c r="AM23" i="8" s="1"/>
  <c r="AO49" i="7"/>
  <c r="AA10" i="8"/>
  <c r="AO56" i="8"/>
  <c r="AO57" i="8"/>
  <c r="AO79" i="8"/>
  <c r="AO90" i="8"/>
  <c r="AM7" i="7"/>
  <c r="AM27" i="8"/>
  <c r="AO34" i="8"/>
  <c r="AO37" i="8"/>
  <c r="AO38" i="8"/>
  <c r="AM47" i="8"/>
  <c r="AM51" i="8"/>
  <c r="AN52" i="8"/>
  <c r="AN53" i="8"/>
  <c r="AN54" i="8"/>
  <c r="AN71" i="8"/>
  <c r="AN73" i="8"/>
  <c r="AN74" i="8"/>
  <c r="AN76" i="8"/>
  <c r="AN77" i="8"/>
  <c r="AO92" i="8"/>
  <c r="AO27" i="7"/>
  <c r="AM29" i="7"/>
  <c r="AN30" i="7"/>
  <c r="AM32" i="7"/>
  <c r="AN33" i="7"/>
  <c r="AN36" i="7"/>
  <c r="AO40" i="7"/>
  <c r="AO41" i="7"/>
  <c r="AO42" i="7"/>
  <c r="AM46" i="7"/>
  <c r="AM54" i="7"/>
  <c r="M10" i="5"/>
  <c r="CH107" i="5"/>
  <c r="AO16" i="8"/>
  <c r="AF11" i="8"/>
  <c r="AB10" i="8"/>
  <c r="Z11" i="8"/>
  <c r="AC11" i="8" s="1"/>
  <c r="AM15" i="8"/>
  <c r="AM16" i="8"/>
  <c r="AM21" i="8"/>
  <c r="AM24" i="8"/>
  <c r="AM25" i="8"/>
  <c r="AM26" i="8"/>
  <c r="AN27" i="8"/>
  <c r="AM30" i="8"/>
  <c r="AM31" i="8"/>
  <c r="AM32" i="8"/>
  <c r="AM41" i="8"/>
  <c r="AM43" i="8"/>
  <c r="AM46" i="8"/>
  <c r="AN47" i="8"/>
  <c r="AN51" i="8"/>
  <c r="AO52" i="8"/>
  <c r="AO53" i="8"/>
  <c r="AM68" i="8"/>
  <c r="AO73" i="8"/>
  <c r="AO74" i="8"/>
  <c r="AO76" i="8"/>
  <c r="AM79" i="8"/>
  <c r="AM80" i="8"/>
  <c r="AN83" i="8"/>
  <c r="AM90" i="8"/>
  <c r="AM96" i="8"/>
  <c r="AN99" i="8"/>
  <c r="AM104" i="8"/>
  <c r="AM105" i="8"/>
  <c r="AN106" i="8"/>
  <c r="AO107" i="8"/>
  <c r="AO108" i="8"/>
  <c r="AN12" i="7"/>
  <c r="AN13" i="7"/>
  <c r="AM15" i="7"/>
  <c r="AN16" i="7"/>
  <c r="AL17" i="7"/>
  <c r="AM18" i="7"/>
  <c r="AM20" i="7"/>
  <c r="AL23" i="7"/>
  <c r="AM24" i="7"/>
  <c r="AN25" i="7"/>
  <c r="T11" i="8"/>
  <c r="AM12" i="8"/>
  <c r="AM13" i="8"/>
  <c r="AM14" i="8"/>
  <c r="AM18" i="8"/>
  <c r="AM19" i="8"/>
  <c r="AM20" i="8"/>
  <c r="AN21" i="8"/>
  <c r="AN25" i="8"/>
  <c r="AN26" i="8"/>
  <c r="AM29" i="8"/>
  <c r="AN30" i="8"/>
  <c r="AM34" i="8"/>
  <c r="AM37" i="8"/>
  <c r="AN40" i="8"/>
  <c r="AM42" i="8"/>
  <c r="AN43" i="8"/>
  <c r="AM45" i="8"/>
  <c r="AN46" i="8"/>
  <c r="AN49" i="8"/>
  <c r="AN50" i="8"/>
  <c r="AM55" i="8"/>
  <c r="AN56" i="8"/>
  <c r="AN67" i="8"/>
  <c r="AJ78" i="8"/>
  <c r="AM86" i="8"/>
  <c r="AM92" i="8"/>
  <c r="AM95" i="8"/>
  <c r="AM101" i="8"/>
  <c r="AM103" i="8"/>
  <c r="AN104" i="8"/>
  <c r="AM14" i="7"/>
  <c r="AN18" i="7"/>
  <c r="AN24" i="7"/>
  <c r="AM26" i="7"/>
  <c r="AJ28" i="7"/>
  <c r="AM28" i="7" s="1"/>
  <c r="AK28" i="7"/>
  <c r="AM31" i="7"/>
  <c r="AO32" i="7"/>
  <c r="AM34" i="7"/>
  <c r="AK35" i="7"/>
  <c r="AM37" i="7"/>
  <c r="AN38" i="7"/>
  <c r="AL38" i="7"/>
  <c r="AO38" i="7" s="1"/>
  <c r="AM40" i="7"/>
  <c r="AM41" i="7"/>
  <c r="AM42" i="7"/>
  <c r="AN43" i="7"/>
  <c r="AM45" i="7"/>
  <c r="AM47" i="7"/>
  <c r="AM49" i="7"/>
  <c r="AM50" i="7"/>
  <c r="AO54" i="7"/>
  <c r="CF14" i="5"/>
  <c r="CG100" i="5"/>
  <c r="CH103" i="5"/>
  <c r="CG105" i="5"/>
  <c r="CH105" i="5"/>
  <c r="AM57" i="7"/>
  <c r="AM62" i="7"/>
  <c r="AM67" i="7"/>
  <c r="AL90" i="7"/>
  <c r="AO90" i="7" s="1"/>
  <c r="AM96" i="7"/>
  <c r="AL98" i="7"/>
  <c r="AO98" i="7" s="1"/>
  <c r="AM101" i="7"/>
  <c r="AM105" i="7"/>
  <c r="AM110" i="7"/>
  <c r="AU11" i="5"/>
  <c r="BY11" i="5"/>
  <c r="CG18" i="5"/>
  <c r="CF20" i="5"/>
  <c r="CG24" i="5"/>
  <c r="BV28" i="5"/>
  <c r="CF29" i="5"/>
  <c r="CF31" i="5"/>
  <c r="CF33" i="5"/>
  <c r="CF36" i="5"/>
  <c r="CG37" i="5"/>
  <c r="CG41" i="5"/>
  <c r="CF43" i="5"/>
  <c r="CF46" i="5"/>
  <c r="BV66" i="5"/>
  <c r="CG67" i="5"/>
  <c r="CF74" i="5"/>
  <c r="BV35" i="5"/>
  <c r="CH37" i="5"/>
  <c r="BV39" i="5"/>
  <c r="BV60" i="5"/>
  <c r="AM52" i="7"/>
  <c r="AN53" i="7"/>
  <c r="AN88" i="7"/>
  <c r="AM94" i="7"/>
  <c r="AM98" i="7"/>
  <c r="AM99" i="7"/>
  <c r="AN100" i="7"/>
  <c r="AL100" i="7"/>
  <c r="AO100" i="7" s="1"/>
  <c r="AL101" i="7"/>
  <c r="AN103" i="7"/>
  <c r="AN104" i="7"/>
  <c r="AM106" i="7"/>
  <c r="AN107" i="7"/>
  <c r="AN109" i="7"/>
  <c r="BZ10" i="5"/>
  <c r="BZ9" i="5" s="1"/>
  <c r="BZ8" i="5" s="1"/>
  <c r="CG12" i="5"/>
  <c r="CF15" i="5"/>
  <c r="CG19" i="5"/>
  <c r="CF21" i="5"/>
  <c r="CG22" i="5"/>
  <c r="CF25" i="5"/>
  <c r="CF30" i="5"/>
  <c r="CF32" i="5"/>
  <c r="CF34" i="5"/>
  <c r="CF41" i="5"/>
  <c r="BV44" i="5"/>
  <c r="CF45" i="5"/>
  <c r="BV48" i="5"/>
  <c r="CF62" i="5"/>
  <c r="CD69" i="5"/>
  <c r="CH109" i="5"/>
  <c r="AO79" i="7"/>
  <c r="AN52" i="7"/>
  <c r="AN56" i="7"/>
  <c r="AM61" i="7"/>
  <c r="AM75" i="7"/>
  <c r="AM51" i="7"/>
  <c r="AM55" i="7"/>
  <c r="AN61" i="7"/>
  <c r="AN51" i="7"/>
  <c r="AN55" i="7"/>
  <c r="AM68" i="7"/>
  <c r="AO75" i="7"/>
  <c r="AN79" i="7"/>
  <c r="AO70" i="7"/>
  <c r="AM71" i="7"/>
  <c r="AM73" i="7"/>
  <c r="AN74" i="7"/>
  <c r="AM77" i="7"/>
  <c r="AM80" i="7"/>
  <c r="AM83" i="7"/>
  <c r="AM86" i="7"/>
  <c r="AM90" i="7"/>
  <c r="AM70" i="7"/>
  <c r="AN71" i="7"/>
  <c r="AN73" i="7"/>
  <c r="AO74" i="7"/>
  <c r="AM76" i="7"/>
  <c r="AN77" i="7"/>
  <c r="AN80" i="7"/>
  <c r="AM84" i="7"/>
  <c r="AN86" i="7"/>
  <c r="AM87" i="7"/>
  <c r="AN90" i="7"/>
  <c r="AN70" i="7"/>
  <c r="AO71" i="7"/>
  <c r="AN76" i="7"/>
  <c r="AM79" i="7"/>
  <c r="AM85" i="7"/>
  <c r="AN87" i="7"/>
  <c r="AM88" i="7"/>
  <c r="AN41" i="7"/>
  <c r="AN42" i="7"/>
  <c r="AN50" i="7"/>
  <c r="AN54" i="7"/>
  <c r="AM109" i="7"/>
  <c r="CF50" i="5"/>
  <c r="CF52" i="5"/>
  <c r="CF54" i="5"/>
  <c r="CF56" i="5"/>
  <c r="CH73" i="5"/>
  <c r="CG50" i="5"/>
  <c r="CG52" i="5"/>
  <c r="CG54" i="5"/>
  <c r="CG56" i="5"/>
  <c r="CF49" i="5"/>
  <c r="CF51" i="5"/>
  <c r="CF53" i="5"/>
  <c r="CF55" i="5"/>
  <c r="CF57" i="5"/>
  <c r="CH67" i="5"/>
  <c r="CH79" i="5"/>
  <c r="CH71" i="5"/>
  <c r="CH76" i="5"/>
  <c r="CH83" i="5"/>
  <c r="CF77" i="5"/>
  <c r="CF71" i="5"/>
  <c r="CF73" i="5"/>
  <c r="CH75" i="5"/>
  <c r="CF76" i="5"/>
  <c r="CF79" i="5"/>
  <c r="CF83" i="5"/>
  <c r="CF84" i="5"/>
  <c r="CF70" i="5"/>
  <c r="CH74" i="5"/>
  <c r="CF75" i="5"/>
  <c r="AS10" i="5"/>
  <c r="AS9" i="5" s="1"/>
  <c r="AS8" i="5" s="1"/>
  <c r="BI10" i="5"/>
  <c r="BI9" i="5" s="1"/>
  <c r="AL11" i="5"/>
  <c r="CH70" i="5"/>
  <c r="BF10" i="5"/>
  <c r="BF9" i="5" s="1"/>
  <c r="CF42" i="5"/>
  <c r="AQ12" i="145"/>
  <c r="AO83" i="8"/>
  <c r="AN84" i="8"/>
  <c r="AM84" i="8"/>
  <c r="AM85" i="8"/>
  <c r="AN86" i="8"/>
  <c r="AN85" i="8"/>
  <c r="AO86" i="8"/>
  <c r="AN88" i="8"/>
  <c r="AO77" i="8"/>
  <c r="AO49" i="8"/>
  <c r="AO40" i="8"/>
  <c r="AO41" i="8"/>
  <c r="AO15" i="8"/>
  <c r="CG49" i="5"/>
  <c r="CF86" i="5"/>
  <c r="CG89" i="5"/>
  <c r="CG86" i="5"/>
  <c r="CF87" i="5"/>
  <c r="BB10" i="5"/>
  <c r="BB9" i="5" s="1"/>
  <c r="BB8" i="5" s="1"/>
  <c r="BD11" i="5"/>
  <c r="AP10" i="5"/>
  <c r="AP9" i="5" s="1"/>
  <c r="AP8" i="5" s="1"/>
  <c r="AM10" i="5"/>
  <c r="AM9" i="5" s="1"/>
  <c r="AM8" i="5" s="1"/>
  <c r="AO11" i="5"/>
  <c r="AK10" i="5"/>
  <c r="AK9" i="5" s="1"/>
  <c r="AG9" i="5"/>
  <c r="AG8" i="5" s="1"/>
  <c r="AI11" i="5"/>
  <c r="AH10" i="5"/>
  <c r="CH43" i="5"/>
  <c r="AD10" i="5"/>
  <c r="AD9" i="5" s="1"/>
  <c r="AD8" i="5" s="1"/>
  <c r="Z11" i="5"/>
  <c r="CH26" i="5"/>
  <c r="U10" i="5"/>
  <c r="CH18" i="5"/>
  <c r="BN78" i="5"/>
  <c r="CF78" i="5" s="1"/>
  <c r="CH89" i="5"/>
  <c r="CH21" i="5"/>
  <c r="CH22" i="5"/>
  <c r="K11" i="5"/>
  <c r="K11" i="3" s="1"/>
  <c r="J10" i="5"/>
  <c r="CH14" i="5"/>
  <c r="CH87" i="5"/>
  <c r="CH62" i="5"/>
  <c r="G10" i="5"/>
  <c r="G9" i="5" s="1"/>
  <c r="CH24" i="5"/>
  <c r="CH19" i="5"/>
  <c r="CH20" i="5"/>
  <c r="CH13" i="5"/>
  <c r="F10" i="5"/>
  <c r="H11" i="5"/>
  <c r="CH12" i="5"/>
  <c r="BN11" i="5"/>
  <c r="CH16" i="5"/>
  <c r="CH77" i="5"/>
  <c r="CH15" i="5"/>
  <c r="AH13" i="145"/>
  <c r="AO87" i="8"/>
  <c r="O10" i="8"/>
  <c r="O9" i="8" s="1"/>
  <c r="O8" i="8" s="1"/>
  <c r="AM89" i="8" s="1"/>
  <c r="Q11" i="8"/>
  <c r="AO104" i="8"/>
  <c r="L10" i="8"/>
  <c r="L9" i="8" s="1"/>
  <c r="L8" i="8" s="1"/>
  <c r="N11" i="8"/>
  <c r="AO24" i="8"/>
  <c r="K11" i="8"/>
  <c r="I10" i="8"/>
  <c r="I9" i="8" s="1"/>
  <c r="I8" i="8" s="1"/>
  <c r="U11" i="8"/>
  <c r="AO103" i="8"/>
  <c r="AO101" i="8"/>
  <c r="AO100" i="8"/>
  <c r="AN61" i="8"/>
  <c r="AO61" i="8"/>
  <c r="AO51" i="8"/>
  <c r="AN31" i="8"/>
  <c r="AO31" i="8"/>
  <c r="AO30" i="8"/>
  <c r="AN24" i="8"/>
  <c r="AO22" i="8"/>
  <c r="F10" i="8"/>
  <c r="F9" i="8" s="1"/>
  <c r="F8" i="8" s="1"/>
  <c r="AO21" i="8"/>
  <c r="AO20" i="8"/>
  <c r="AO18" i="8"/>
  <c r="AO12" i="8"/>
  <c r="AN22" i="8"/>
  <c r="D10" i="8"/>
  <c r="D9" i="8" s="1"/>
  <c r="D8" i="8" s="1"/>
  <c r="D7" i="8" s="1"/>
  <c r="E11" i="8"/>
  <c r="AN84" i="7"/>
  <c r="AN83" i="7"/>
  <c r="AN89" i="7"/>
  <c r="AA9" i="7"/>
  <c r="AO89" i="7"/>
  <c r="AO21" i="7"/>
  <c r="AO26" i="7"/>
  <c r="AO20" i="7"/>
  <c r="AO62" i="7"/>
  <c r="AO34" i="7"/>
  <c r="AO30" i="7"/>
  <c r="AN21" i="7"/>
  <c r="AO19" i="7"/>
  <c r="AN15" i="7"/>
  <c r="AO14" i="7"/>
  <c r="AO15" i="7"/>
  <c r="AL82" i="7"/>
  <c r="AO85" i="7"/>
  <c r="AJ82" i="7"/>
  <c r="CF85" i="5"/>
  <c r="CF89" i="5"/>
  <c r="CH88" i="5"/>
  <c r="CF88" i="5"/>
  <c r="AM61" i="8"/>
  <c r="CH68" i="5"/>
  <c r="BO17" i="5"/>
  <c r="CH27" i="5"/>
  <c r="CD44" i="5"/>
  <c r="CG44" i="5" s="1"/>
  <c r="BP66" i="5"/>
  <c r="BO66" i="5"/>
  <c r="CG66" i="5" s="1"/>
  <c r="BC9" i="5"/>
  <c r="C10" i="5"/>
  <c r="S10" i="5"/>
  <c r="AR11" i="5"/>
  <c r="CB11" i="5"/>
  <c r="BO78" i="5"/>
  <c r="BU78" i="5"/>
  <c r="BV78" i="5"/>
  <c r="CF105" i="5"/>
  <c r="CF109" i="5"/>
  <c r="AT9" i="5"/>
  <c r="O10" i="5"/>
  <c r="AE10" i="5"/>
  <c r="BK10" i="5"/>
  <c r="BQ10" i="5"/>
  <c r="CA10" i="5"/>
  <c r="E11" i="5"/>
  <c r="W11" i="5"/>
  <c r="AF11" i="5"/>
  <c r="BA11" i="5"/>
  <c r="BS11" i="5"/>
  <c r="BV11" i="5" s="1"/>
  <c r="CC11" i="5"/>
  <c r="BN23" i="5"/>
  <c r="BV23" i="5"/>
  <c r="P10" i="5"/>
  <c r="M10" i="3" s="1"/>
  <c r="CD28" i="5"/>
  <c r="BX10" i="5"/>
  <c r="BO35" i="5"/>
  <c r="D10" i="5"/>
  <c r="AB10" i="5"/>
  <c r="AC10" i="5" s="1"/>
  <c r="AZ10" i="5"/>
  <c r="CF37" i="5"/>
  <c r="CH40" i="5"/>
  <c r="CH61" i="5"/>
  <c r="BO82" i="5"/>
  <c r="CF82" i="5"/>
  <c r="CH84" i="5"/>
  <c r="CC23" i="5"/>
  <c r="AV10" i="5"/>
  <c r="BP28" i="5"/>
  <c r="BL10" i="5"/>
  <c r="AH10" i="3" s="1"/>
  <c r="AJ10" i="5"/>
  <c r="AJ9" i="5" s="1"/>
  <c r="AJ8" i="5" s="1"/>
  <c r="CD48" i="5"/>
  <c r="Y10" i="5"/>
  <c r="CC17" i="5"/>
  <c r="CE17" i="5"/>
  <c r="CD17" i="5"/>
  <c r="X10" i="5"/>
  <c r="AN10" i="5"/>
  <c r="BN39" i="5"/>
  <c r="CF39" i="5" s="1"/>
  <c r="L10" i="5"/>
  <c r="BO60" i="5"/>
  <c r="BP102" i="5"/>
  <c r="CF103" i="5"/>
  <c r="CF107" i="5"/>
  <c r="AQ10" i="5"/>
  <c r="AW10" i="5"/>
  <c r="BR10" i="5"/>
  <c r="BW10" i="5"/>
  <c r="T11" i="3"/>
  <c r="BO11" i="5"/>
  <c r="CD11" i="5"/>
  <c r="CF13" i="5"/>
  <c r="CG14" i="5"/>
  <c r="CG16" i="5"/>
  <c r="BN17" i="5"/>
  <c r="BV17" i="5"/>
  <c r="BO23" i="5"/>
  <c r="CG25" i="5"/>
  <c r="CH36" i="5"/>
  <c r="CH38" i="5"/>
  <c r="BH10" i="5"/>
  <c r="BH9" i="5" s="1"/>
  <c r="BH8" i="5" s="1"/>
  <c r="BO39" i="5"/>
  <c r="CH41" i="5"/>
  <c r="BP48" i="5"/>
  <c r="CF61" i="5"/>
  <c r="BP69" i="5"/>
  <c r="BO69" i="5"/>
  <c r="BU69" i="5"/>
  <c r="BV69" i="5"/>
  <c r="CG27" i="5"/>
  <c r="BN28" i="5"/>
  <c r="BO28" i="5"/>
  <c r="CD35" i="5"/>
  <c r="CH45" i="5"/>
  <c r="CH46" i="5"/>
  <c r="CH47" i="5"/>
  <c r="BN48" i="5"/>
  <c r="BO48" i="5"/>
  <c r="CD60" i="5"/>
  <c r="CG62" i="5"/>
  <c r="BN69" i="5"/>
  <c r="CF69" i="5" s="1"/>
  <c r="CG87" i="5"/>
  <c r="BO97" i="5"/>
  <c r="CD97" i="5"/>
  <c r="CG26" i="5"/>
  <c r="CH29" i="5"/>
  <c r="CH30" i="5"/>
  <c r="CH31" i="5"/>
  <c r="CH32" i="5"/>
  <c r="CH33" i="5"/>
  <c r="CH34" i="5"/>
  <c r="BN35" i="5"/>
  <c r="CD39" i="5"/>
  <c r="CH49" i="5"/>
  <c r="CH50" i="5"/>
  <c r="CH51" i="5"/>
  <c r="CH52" i="5"/>
  <c r="CH53" i="5"/>
  <c r="CH54" i="5"/>
  <c r="CH55" i="5"/>
  <c r="CH56" i="5"/>
  <c r="CH57" i="5"/>
  <c r="BN60" i="5"/>
  <c r="CF60" i="5" s="1"/>
  <c r="CG71" i="5"/>
  <c r="CG74" i="5"/>
  <c r="CG76" i="5"/>
  <c r="CG61" i="5"/>
  <c r="CE66" i="5"/>
  <c r="CG68" i="5"/>
  <c r="CG70" i="5"/>
  <c r="CG73" i="5"/>
  <c r="CG75" i="5"/>
  <c r="CG77" i="5"/>
  <c r="CE78" i="5"/>
  <c r="CG79" i="5"/>
  <c r="BU82" i="5"/>
  <c r="BV82" i="5"/>
  <c r="CG83" i="5"/>
  <c r="CH85" i="5"/>
  <c r="CH104" i="5"/>
  <c r="CH106" i="5"/>
  <c r="CH108" i="5"/>
  <c r="CH110" i="5"/>
  <c r="CC66" i="5"/>
  <c r="CF66" i="5" s="1"/>
  <c r="CH90" i="5"/>
  <c r="CC102" i="5"/>
  <c r="CC97" i="5"/>
  <c r="CD82" i="5"/>
  <c r="CG85" i="5"/>
  <c r="CH98" i="5"/>
  <c r="BP97" i="5"/>
  <c r="CH99" i="5"/>
  <c r="CH100" i="5"/>
  <c r="CH101" i="5"/>
  <c r="BN102" i="5"/>
  <c r="BO102" i="5"/>
  <c r="CD102" i="5"/>
  <c r="CG84" i="5"/>
  <c r="CG88" i="5"/>
  <c r="CH92" i="5"/>
  <c r="CH93" i="5"/>
  <c r="CH94" i="5"/>
  <c r="CH95" i="5"/>
  <c r="CH96" i="5"/>
  <c r="BN97" i="5"/>
  <c r="AO13" i="7"/>
  <c r="AL28" i="7"/>
  <c r="V11" i="7"/>
  <c r="AO12" i="7"/>
  <c r="AN14" i="7"/>
  <c r="AO16" i="7"/>
  <c r="AN20" i="7"/>
  <c r="AO22" i="7"/>
  <c r="AN26" i="7"/>
  <c r="AO29" i="7"/>
  <c r="AO33" i="7"/>
  <c r="AO46" i="7"/>
  <c r="AO47" i="7"/>
  <c r="AO52" i="7"/>
  <c r="AO56" i="7"/>
  <c r="AM60" i="7"/>
  <c r="AO18" i="7"/>
  <c r="AO25" i="7"/>
  <c r="AJ35" i="7"/>
  <c r="AA10" i="7"/>
  <c r="AC11" i="7"/>
  <c r="AO31" i="7"/>
  <c r="AO61" i="7"/>
  <c r="AO67" i="7"/>
  <c r="U11" i="7"/>
  <c r="AO37" i="7"/>
  <c r="AO45" i="7"/>
  <c r="AK60" i="7"/>
  <c r="AN60" i="7" s="1"/>
  <c r="AL60" i="7"/>
  <c r="AL66" i="7"/>
  <c r="AL35" i="7"/>
  <c r="AJ66" i="7"/>
  <c r="AM66" i="7" s="1"/>
  <c r="AK66" i="7"/>
  <c r="AO73" i="7"/>
  <c r="AN75" i="7"/>
  <c r="AO77" i="7"/>
  <c r="AN78" i="7"/>
  <c r="AK39" i="7"/>
  <c r="AN40" i="7"/>
  <c r="AK48" i="7"/>
  <c r="AN48" i="7" s="1"/>
  <c r="AL48" i="7"/>
  <c r="AO51" i="7"/>
  <c r="AO55" i="7"/>
  <c r="AL68" i="7"/>
  <c r="AO68" i="7" s="1"/>
  <c r="AN82" i="7"/>
  <c r="AL99" i="7"/>
  <c r="AO99" i="7" s="1"/>
  <c r="AN101" i="7"/>
  <c r="AJ102" i="7"/>
  <c r="AJ69" i="7"/>
  <c r="AM69" i="7" s="1"/>
  <c r="AJ78" i="7"/>
  <c r="AM78" i="7" s="1"/>
  <c r="AO86" i="7"/>
  <c r="AO87" i="7"/>
  <c r="AO88" i="7"/>
  <c r="AJ91" i="7"/>
  <c r="AM91" i="7" s="1"/>
  <c r="AM92" i="7"/>
  <c r="AK102" i="7"/>
  <c r="AN69" i="7"/>
  <c r="AL69" i="7"/>
  <c r="AL78" i="7"/>
  <c r="AO78" i="7" s="1"/>
  <c r="AL80" i="7"/>
  <c r="AO80" i="7" s="1"/>
  <c r="AO83" i="7"/>
  <c r="AN85" i="7"/>
  <c r="AL93" i="7"/>
  <c r="AO93" i="7" s="1"/>
  <c r="AN95" i="7"/>
  <c r="AL109" i="7"/>
  <c r="AO109" i="7" s="1"/>
  <c r="M10" i="8"/>
  <c r="H11" i="8"/>
  <c r="AO13" i="8"/>
  <c r="AK23" i="8"/>
  <c r="AO26" i="8"/>
  <c r="AL28" i="8"/>
  <c r="AO33" i="8"/>
  <c r="AO36" i="8"/>
  <c r="AL39" i="8"/>
  <c r="AN42" i="8"/>
  <c r="AO43" i="8"/>
  <c r="AM50" i="8"/>
  <c r="AM62" i="8"/>
  <c r="AO95" i="8"/>
  <c r="AO98" i="8"/>
  <c r="AO29" i="8"/>
  <c r="V11" i="8"/>
  <c r="R10" i="8"/>
  <c r="R9" i="8" s="1"/>
  <c r="R8" i="8" s="1"/>
  <c r="AI11" i="8"/>
  <c r="AH10" i="8"/>
  <c r="AN17" i="8"/>
  <c r="AO19" i="8"/>
  <c r="AM22" i="8"/>
  <c r="AJ39" i="8"/>
  <c r="AK39" i="8"/>
  <c r="AO55" i="8"/>
  <c r="AN62" i="8"/>
  <c r="AO70" i="8"/>
  <c r="AO71" i="8"/>
  <c r="AN105" i="8"/>
  <c r="AK48" i="8"/>
  <c r="J10" i="8"/>
  <c r="P10" i="8"/>
  <c r="AJ11" i="8"/>
  <c r="AD10" i="8"/>
  <c r="AO14" i="8"/>
  <c r="AN15" i="8"/>
  <c r="AM38" i="8"/>
  <c r="AM40" i="8"/>
  <c r="AO46" i="8"/>
  <c r="AN57" i="8"/>
  <c r="AO93" i="8"/>
  <c r="AO45" i="8"/>
  <c r="AJ48" i="8"/>
  <c r="AO67" i="8"/>
  <c r="AO85" i="8"/>
  <c r="AN96" i="8"/>
  <c r="AK97" i="8"/>
  <c r="G10" i="8"/>
  <c r="S10" i="8"/>
  <c r="AE10" i="8"/>
  <c r="AO42" i="8"/>
  <c r="AL44" i="8"/>
  <c r="AM49" i="8"/>
  <c r="AM53" i="8"/>
  <c r="AO54" i="8"/>
  <c r="AO62" i="8"/>
  <c r="AO68" i="8"/>
  <c r="AK82" i="8"/>
  <c r="AN87" i="8"/>
  <c r="AM88" i="8"/>
  <c r="AN92" i="8"/>
  <c r="AO96" i="8"/>
  <c r="AN98" i="8"/>
  <c r="AM99" i="8"/>
  <c r="AM102" i="8"/>
  <c r="AM110" i="8"/>
  <c r="AK78" i="8"/>
  <c r="AJ82" i="8"/>
  <c r="AO94" i="8"/>
  <c r="AJ97" i="8"/>
  <c r="AK102" i="8"/>
  <c r="AL102" i="8"/>
  <c r="AO105" i="8"/>
  <c r="AO109" i="8"/>
  <c r="AO75" i="8"/>
  <c r="AN79" i="8"/>
  <c r="AM83" i="8"/>
  <c r="AO84" i="8"/>
  <c r="AM87" i="8"/>
  <c r="AO88" i="8"/>
  <c r="AN89" i="8"/>
  <c r="AJ91" i="8"/>
  <c r="AM91" i="8" s="1"/>
  <c r="AK91" i="8"/>
  <c r="AM98" i="8"/>
  <c r="AO99" i="8"/>
  <c r="AN103" i="8"/>
  <c r="AO106" i="8"/>
  <c r="AN107" i="8"/>
  <c r="AO110" i="8"/>
  <c r="S10" i="3" l="1"/>
  <c r="T10" i="5"/>
  <c r="AM60" i="8"/>
  <c r="AO60" i="8"/>
  <c r="AN60" i="8"/>
  <c r="CF48" i="5"/>
  <c r="CG23" i="5"/>
  <c r="AN11" i="8"/>
  <c r="AN17" i="7"/>
  <c r="AM44" i="8"/>
  <c r="X25" i="66"/>
  <c r="AN11" i="7"/>
  <c r="AN35" i="7"/>
  <c r="AL78" i="8"/>
  <c r="AO78" i="8" s="1"/>
  <c r="CE11" i="5"/>
  <c r="CE69" i="5"/>
  <c r="CH69" i="5" s="1"/>
  <c r="CF17" i="5"/>
  <c r="F9" i="5"/>
  <c r="H9" i="5" s="1"/>
  <c r="U9" i="5"/>
  <c r="W9" i="5" s="1"/>
  <c r="X9" i="5"/>
  <c r="I9" i="5"/>
  <c r="I10" i="3"/>
  <c r="K10" i="5"/>
  <c r="K10" i="3" s="1"/>
  <c r="J10" i="3"/>
  <c r="AV9" i="5"/>
  <c r="M9" i="5"/>
  <c r="P9" i="3" s="1"/>
  <c r="P10" i="3"/>
  <c r="R9" i="5"/>
  <c r="R10" i="3"/>
  <c r="O9" i="5"/>
  <c r="L10" i="3"/>
  <c r="L9" i="5"/>
  <c r="O10" i="3"/>
  <c r="BK9" i="5"/>
  <c r="AG10" i="3"/>
  <c r="X22" i="66"/>
  <c r="AM17" i="8"/>
  <c r="AM28" i="8"/>
  <c r="AL39" i="7"/>
  <c r="AO39" i="7" s="1"/>
  <c r="AM11" i="7"/>
  <c r="CF35" i="5"/>
  <c r="CE48" i="5"/>
  <c r="CH48" i="5" s="1"/>
  <c r="AL11" i="145"/>
  <c r="AL10" i="145" s="1"/>
  <c r="AL9" i="145" s="1"/>
  <c r="AL11" i="7"/>
  <c r="AL44" i="7"/>
  <c r="AO44" i="7" s="1"/>
  <c r="AL35" i="8"/>
  <c r="AL66" i="8"/>
  <c r="CE82" i="5"/>
  <c r="AK10" i="7"/>
  <c r="AL91" i="8"/>
  <c r="AL11" i="8"/>
  <c r="AN44" i="7"/>
  <c r="AM44" i="7"/>
  <c r="CE102" i="5"/>
  <c r="CH102" i="5" s="1"/>
  <c r="CE39" i="5"/>
  <c r="AM66" i="8"/>
  <c r="AM69" i="8"/>
  <c r="AN28" i="7"/>
  <c r="CE44" i="5"/>
  <c r="AL23" i="8"/>
  <c r="AO101" i="7"/>
  <c r="AN39" i="7"/>
  <c r="AN23" i="7"/>
  <c r="CE35" i="5"/>
  <c r="CF28" i="5"/>
  <c r="CE28" i="5"/>
  <c r="CH28" i="5" s="1"/>
  <c r="AL69" i="8"/>
  <c r="AN48" i="8"/>
  <c r="AO28" i="8"/>
  <c r="AN28" i="8"/>
  <c r="AL17" i="8"/>
  <c r="AO28" i="7"/>
  <c r="AA8" i="7"/>
  <c r="BG10" i="5"/>
  <c r="AN91" i="8"/>
  <c r="AM78" i="8"/>
  <c r="AL48" i="8"/>
  <c r="AN39" i="8"/>
  <c r="Y7" i="8"/>
  <c r="AB7" i="8" s="1"/>
  <c r="AA8" i="8"/>
  <c r="Z10" i="8"/>
  <c r="AC10" i="8" s="1"/>
  <c r="CG35" i="5"/>
  <c r="CG11" i="5"/>
  <c r="CG17" i="5"/>
  <c r="AO24" i="7"/>
  <c r="AO43" i="7"/>
  <c r="AM39" i="8"/>
  <c r="AM35" i="7"/>
  <c r="AO27" i="8"/>
  <c r="AN23" i="8"/>
  <c r="AL91" i="7"/>
  <c r="AO91" i="7" s="1"/>
  <c r="AM102" i="7"/>
  <c r="CF23" i="5"/>
  <c r="CH25" i="5"/>
  <c r="AO47" i="8"/>
  <c r="AO69" i="7"/>
  <c r="AO66" i="7"/>
  <c r="AN66" i="7"/>
  <c r="AO76" i="7"/>
  <c r="AO84" i="7"/>
  <c r="AM82" i="7"/>
  <c r="CG78" i="5"/>
  <c r="BJ10" i="5"/>
  <c r="AU10" i="5"/>
  <c r="AI10" i="5"/>
  <c r="AM97" i="8"/>
  <c r="AO89" i="8"/>
  <c r="AN97" i="8"/>
  <c r="AO50" i="8"/>
  <c r="AO44" i="8"/>
  <c r="CG48" i="5"/>
  <c r="CG82" i="5"/>
  <c r="BD10" i="5"/>
  <c r="BP82" i="5"/>
  <c r="AL10" i="5"/>
  <c r="AH9" i="5"/>
  <c r="AH8" i="5" s="1"/>
  <c r="BP23" i="5"/>
  <c r="BP17" i="5"/>
  <c r="CH17" i="5" s="1"/>
  <c r="CF11" i="5"/>
  <c r="W10" i="5"/>
  <c r="BP78" i="5"/>
  <c r="CH78" i="5" s="1"/>
  <c r="J9" i="5"/>
  <c r="H10" i="5"/>
  <c r="AH12" i="145"/>
  <c r="AN82" i="8"/>
  <c r="AN69" i="8"/>
  <c r="AM11" i="8"/>
  <c r="AO39" i="8"/>
  <c r="E10" i="8"/>
  <c r="E8" i="8"/>
  <c r="U8" i="8"/>
  <c r="E9" i="8"/>
  <c r="U9" i="8"/>
  <c r="W11" i="8"/>
  <c r="AK9" i="145"/>
  <c r="AK11" i="145"/>
  <c r="AK10" i="145"/>
  <c r="AO82" i="7"/>
  <c r="AO23" i="7"/>
  <c r="AO17" i="7"/>
  <c r="W11" i="7"/>
  <c r="CE60" i="5"/>
  <c r="AR10" i="5"/>
  <c r="AQ9" i="5"/>
  <c r="CG97" i="5"/>
  <c r="CC10" i="5"/>
  <c r="BW9" i="5"/>
  <c r="AK8" i="5"/>
  <c r="AL9" i="5"/>
  <c r="BJ9" i="5"/>
  <c r="BI8" i="5"/>
  <c r="BP39" i="5"/>
  <c r="BP35" i="5"/>
  <c r="P9" i="5"/>
  <c r="M9" i="3" s="1"/>
  <c r="Q10" i="5"/>
  <c r="N10" i="3" s="1"/>
  <c r="T10" i="3"/>
  <c r="S9" i="5"/>
  <c r="G8" i="5"/>
  <c r="N10" i="5"/>
  <c r="Q10" i="3" s="1"/>
  <c r="CF97" i="5"/>
  <c r="CF102" i="5"/>
  <c r="CG91" i="5"/>
  <c r="CG39" i="5"/>
  <c r="BU10" i="5"/>
  <c r="BS10" i="5"/>
  <c r="BV10" i="5" s="1"/>
  <c r="BR9" i="5"/>
  <c r="CG60" i="5"/>
  <c r="BX9" i="5"/>
  <c r="CD10" i="5"/>
  <c r="BY10" i="5"/>
  <c r="BP11" i="5"/>
  <c r="AF10" i="5"/>
  <c r="AE9" i="5"/>
  <c r="C9" i="5"/>
  <c r="BN10" i="5"/>
  <c r="V8" i="5"/>
  <c r="AN9" i="5"/>
  <c r="AO10" i="5"/>
  <c r="Z10" i="5"/>
  <c r="Y9" i="5"/>
  <c r="BL9" i="5"/>
  <c r="AH9" i="3" s="1"/>
  <c r="BM10" i="5"/>
  <c r="AI10" i="3" s="1"/>
  <c r="CE23" i="5"/>
  <c r="BT10" i="5"/>
  <c r="BQ9" i="5"/>
  <c r="AU9" i="5"/>
  <c r="AT8" i="5"/>
  <c r="CH66" i="5"/>
  <c r="CG102" i="5"/>
  <c r="CG28" i="5"/>
  <c r="AB9" i="5"/>
  <c r="AC9" i="5" s="1"/>
  <c r="CH91" i="5"/>
  <c r="CH86" i="5"/>
  <c r="CE97" i="5"/>
  <c r="CH97" i="5" s="1"/>
  <c r="BP44" i="5"/>
  <c r="CG69" i="5"/>
  <c r="AX10" i="5"/>
  <c r="AW9" i="5"/>
  <c r="BP60" i="5"/>
  <c r="AZ9" i="5"/>
  <c r="BA10" i="5"/>
  <c r="D9" i="5"/>
  <c r="E10" i="5"/>
  <c r="BO10" i="5"/>
  <c r="CB10" i="5"/>
  <c r="CA9" i="5"/>
  <c r="BD9" i="5"/>
  <c r="BC8" i="5"/>
  <c r="BG9" i="5"/>
  <c r="BF8" i="5"/>
  <c r="AN91" i="7"/>
  <c r="AN102" i="7"/>
  <c r="V10" i="7"/>
  <c r="AO35" i="7"/>
  <c r="AO48" i="7"/>
  <c r="AC10" i="7"/>
  <c r="AB10" i="7"/>
  <c r="S7" i="7"/>
  <c r="T7" i="7" s="1"/>
  <c r="AJ10" i="7"/>
  <c r="AO60" i="7"/>
  <c r="AL10" i="7"/>
  <c r="U10" i="7"/>
  <c r="AJ97" i="7"/>
  <c r="AM97" i="7" s="1"/>
  <c r="AL102" i="7"/>
  <c r="AO102" i="7" s="1"/>
  <c r="AK97" i="7"/>
  <c r="AN97" i="7" s="1"/>
  <c r="G9" i="8"/>
  <c r="H10" i="8"/>
  <c r="AN102" i="8"/>
  <c r="AM35" i="8"/>
  <c r="N10" i="8"/>
  <c r="M9" i="8"/>
  <c r="AO102" i="8"/>
  <c r="AF10" i="8"/>
  <c r="AE9" i="8"/>
  <c r="AK10" i="8"/>
  <c r="P9" i="8"/>
  <c r="Q10" i="8"/>
  <c r="U10" i="8"/>
  <c r="AO32" i="8"/>
  <c r="AL97" i="8"/>
  <c r="AL82" i="8"/>
  <c r="T10" i="8"/>
  <c r="S9" i="8"/>
  <c r="AN78" i="8"/>
  <c r="AN66" i="8"/>
  <c r="AM48" i="8"/>
  <c r="AO25" i="8"/>
  <c r="AD9" i="8"/>
  <c r="AJ10" i="8"/>
  <c r="K10" i="8"/>
  <c r="J9" i="8"/>
  <c r="AI10" i="8"/>
  <c r="AH9" i="8"/>
  <c r="V10" i="8"/>
  <c r="E7" i="8"/>
  <c r="S9" i="3" l="1"/>
  <c r="T9" i="5"/>
  <c r="CH11" i="5"/>
  <c r="AO11" i="8"/>
  <c r="AO66" i="8"/>
  <c r="AO23" i="8"/>
  <c r="CH82" i="5"/>
  <c r="N9" i="5"/>
  <c r="Q9" i="3" s="1"/>
  <c r="M8" i="5"/>
  <c r="X24" i="66"/>
  <c r="AM10" i="7"/>
  <c r="CH39" i="5"/>
  <c r="BK8" i="5"/>
  <c r="AG9" i="3"/>
  <c r="X8" i="5"/>
  <c r="U8" i="5"/>
  <c r="W8" i="5" s="1"/>
  <c r="L8" i="5"/>
  <c r="O9" i="3"/>
  <c r="O8" i="5"/>
  <c r="L9" i="3"/>
  <c r="F8" i="5"/>
  <c r="H8" i="5" s="1"/>
  <c r="AV8" i="5"/>
  <c r="K9" i="5"/>
  <c r="K9" i="3" s="1"/>
  <c r="J9" i="3"/>
  <c r="R8" i="5"/>
  <c r="R9" i="3"/>
  <c r="I8" i="5"/>
  <c r="I9" i="3"/>
  <c r="J7" i="7"/>
  <c r="K7" i="7" s="1"/>
  <c r="CH35" i="5"/>
  <c r="AO97" i="8"/>
  <c r="AO17" i="8"/>
  <c r="AO69" i="8"/>
  <c r="AO11" i="7"/>
  <c r="CH44" i="5"/>
  <c r="AO35" i="8"/>
  <c r="CH60" i="5"/>
  <c r="AO91" i="8"/>
  <c r="AI9" i="5"/>
  <c r="AO48" i="8"/>
  <c r="Z9" i="8"/>
  <c r="AC9" i="8" s="1"/>
  <c r="AQ11" i="145"/>
  <c r="AA9" i="8"/>
  <c r="AB9" i="8"/>
  <c r="AM82" i="8"/>
  <c r="AQ9" i="145"/>
  <c r="AQ10" i="145"/>
  <c r="CH23" i="5"/>
  <c r="J8" i="5"/>
  <c r="J7" i="5" s="1"/>
  <c r="K7" i="5" s="1"/>
  <c r="AH11" i="145"/>
  <c r="AO82" i="8"/>
  <c r="BF7" i="5"/>
  <c r="BG7" i="5" s="1"/>
  <c r="BG8" i="5"/>
  <c r="E9" i="5"/>
  <c r="BO9" i="5"/>
  <c r="D8" i="5"/>
  <c r="AX9" i="5"/>
  <c r="AW8" i="5"/>
  <c r="AB8" i="5"/>
  <c r="AC8" i="5" s="1"/>
  <c r="AT7" i="5"/>
  <c r="AU7" i="5" s="1"/>
  <c r="AU8" i="5"/>
  <c r="BX8" i="5"/>
  <c r="BX7" i="5" s="1"/>
  <c r="CD9" i="5"/>
  <c r="BY9" i="5"/>
  <c r="BR8" i="5"/>
  <c r="BR7" i="5" s="1"/>
  <c r="BU9" i="5"/>
  <c r="BS9" i="5"/>
  <c r="BV9" i="5" s="1"/>
  <c r="BJ8" i="5"/>
  <c r="BI7" i="5"/>
  <c r="BJ7" i="5" s="1"/>
  <c r="BW8" i="5"/>
  <c r="CC8" i="5" s="1"/>
  <c r="CC9" i="5"/>
  <c r="BD8" i="5"/>
  <c r="BC7" i="5"/>
  <c r="BD7" i="5" s="1"/>
  <c r="CG10" i="5"/>
  <c r="AZ8" i="5"/>
  <c r="BA9" i="5"/>
  <c r="CF10" i="5"/>
  <c r="T9" i="3"/>
  <c r="S8" i="5"/>
  <c r="T8" i="5" s="1"/>
  <c r="P8" i="5"/>
  <c r="Q9" i="5"/>
  <c r="N9" i="3" s="1"/>
  <c r="AR9" i="5"/>
  <c r="AQ8" i="5"/>
  <c r="BP10" i="5"/>
  <c r="BT9" i="5"/>
  <c r="BQ8" i="5"/>
  <c r="BT8" i="5" s="1"/>
  <c r="BL8" i="5"/>
  <c r="BM9" i="5"/>
  <c r="AI9" i="3" s="1"/>
  <c r="AN8" i="5"/>
  <c r="AO9" i="5"/>
  <c r="C8" i="5"/>
  <c r="BN9" i="5"/>
  <c r="CE10" i="5"/>
  <c r="CB9" i="5"/>
  <c r="CA8" i="5"/>
  <c r="CA7" i="5" s="1"/>
  <c r="Z9" i="5"/>
  <c r="Y8" i="5"/>
  <c r="V7" i="5"/>
  <c r="W7" i="5" s="1"/>
  <c r="AF9" i="5"/>
  <c r="AE8" i="5"/>
  <c r="AF8" i="5" s="1"/>
  <c r="G7" i="5"/>
  <c r="H7" i="5" s="1"/>
  <c r="AL8" i="5"/>
  <c r="AK7" i="5"/>
  <c r="AL7" i="5" s="1"/>
  <c r="AI8" i="5"/>
  <c r="AH7" i="5"/>
  <c r="AI7" i="5" s="1"/>
  <c r="AJ9" i="7"/>
  <c r="W10" i="7"/>
  <c r="AO10" i="7" s="1"/>
  <c r="U9" i="7"/>
  <c r="AB9" i="7"/>
  <c r="AC9" i="7"/>
  <c r="Y7" i="7"/>
  <c r="AN10" i="7"/>
  <c r="G7" i="7"/>
  <c r="H7" i="7" s="1"/>
  <c r="AL97" i="7"/>
  <c r="AO97" i="7" s="1"/>
  <c r="AK9" i="7"/>
  <c r="P7" i="7"/>
  <c r="Q7" i="7" s="1"/>
  <c r="V9" i="7"/>
  <c r="AD8" i="8"/>
  <c r="AJ8" i="8" s="1"/>
  <c r="AM8" i="8" s="1"/>
  <c r="AJ9" i="8"/>
  <c r="AE8" i="8"/>
  <c r="AK9" i="8"/>
  <c r="AF9" i="8"/>
  <c r="AI9" i="8"/>
  <c r="AH8" i="8"/>
  <c r="K9" i="8"/>
  <c r="J8" i="8"/>
  <c r="S8" i="8"/>
  <c r="T9" i="8"/>
  <c r="Q9" i="8"/>
  <c r="P8" i="8"/>
  <c r="AL10" i="8"/>
  <c r="W10" i="8"/>
  <c r="N9" i="8"/>
  <c r="M8" i="8"/>
  <c r="AN10" i="8"/>
  <c r="Z8" i="8"/>
  <c r="AC8" i="8" s="1"/>
  <c r="AB8" i="8"/>
  <c r="AM10" i="8"/>
  <c r="H9" i="8"/>
  <c r="G8" i="8"/>
  <c r="V9" i="8"/>
  <c r="AP82" i="8" l="1"/>
  <c r="M7" i="5"/>
  <c r="N7" i="5" s="1"/>
  <c r="BN8" i="5"/>
  <c r="CF8" i="5" s="1"/>
  <c r="CI82" i="5" s="1"/>
  <c r="N8" i="5"/>
  <c r="AM9" i="8"/>
  <c r="AM9" i="7"/>
  <c r="AL9" i="8"/>
  <c r="AN9" i="8"/>
  <c r="CH10" i="5"/>
  <c r="CG9" i="5"/>
  <c r="CF9" i="5"/>
  <c r="K8" i="5"/>
  <c r="AH9" i="145"/>
  <c r="AH10" i="145"/>
  <c r="W9" i="7"/>
  <c r="P7" i="5"/>
  <c r="Q7" i="5" s="1"/>
  <c r="Q8" i="5"/>
  <c r="AR8" i="5"/>
  <c r="AQ7" i="5"/>
  <c r="AR7" i="5" s="1"/>
  <c r="BP9" i="5"/>
  <c r="CE9" i="5"/>
  <c r="CD8" i="5"/>
  <c r="BY8" i="5"/>
  <c r="AB7" i="5"/>
  <c r="AC7" i="5" s="1"/>
  <c r="AE7" i="5"/>
  <c r="AF7" i="5" s="1"/>
  <c r="Z8" i="5"/>
  <c r="Y7" i="5"/>
  <c r="Z7" i="5" s="1"/>
  <c r="BL7" i="5"/>
  <c r="BM8" i="5"/>
  <c r="S7" i="5"/>
  <c r="T7" i="5" s="1"/>
  <c r="AZ7" i="5"/>
  <c r="BA7" i="5" s="1"/>
  <c r="BA8" i="5"/>
  <c r="BU8" i="5"/>
  <c r="BS8" i="5"/>
  <c r="BV8" i="5" s="1"/>
  <c r="AW7" i="5"/>
  <c r="AX7" i="5" s="1"/>
  <c r="AX8" i="5"/>
  <c r="CB8" i="5"/>
  <c r="AO8" i="5"/>
  <c r="AN7" i="5"/>
  <c r="AO7" i="5" s="1"/>
  <c r="BO8" i="5"/>
  <c r="D7" i="5"/>
  <c r="E8" i="5"/>
  <c r="AC8" i="7"/>
  <c r="AB8" i="7"/>
  <c r="AJ8" i="7"/>
  <c r="AN9" i="7"/>
  <c r="AH7" i="7"/>
  <c r="AK8" i="7"/>
  <c r="U8" i="7"/>
  <c r="M7" i="7"/>
  <c r="N7" i="7" s="1"/>
  <c r="V8" i="7"/>
  <c r="D7" i="7"/>
  <c r="AL9" i="7"/>
  <c r="T8" i="8"/>
  <c r="S7" i="8"/>
  <c r="T7" i="8" s="1"/>
  <c r="N8" i="8"/>
  <c r="M7" i="8"/>
  <c r="N7" i="8" s="1"/>
  <c r="Q8" i="8"/>
  <c r="P7" i="8"/>
  <c r="Q7" i="8" s="1"/>
  <c r="J7" i="8"/>
  <c r="K7" i="8" s="1"/>
  <c r="K8" i="8"/>
  <c r="AK8" i="8"/>
  <c r="AE7" i="8"/>
  <c r="AF8" i="8"/>
  <c r="H8" i="8"/>
  <c r="G7" i="8"/>
  <c r="V8" i="8"/>
  <c r="AI8" i="8"/>
  <c r="AH7" i="8"/>
  <c r="W9" i="8"/>
  <c r="AC7" i="8"/>
  <c r="AO10" i="8"/>
  <c r="AO9" i="8" l="1"/>
  <c r="AN8" i="8"/>
  <c r="CE8" i="5"/>
  <c r="AM8" i="7"/>
  <c r="AP82" i="7" s="1"/>
  <c r="BP8" i="5"/>
  <c r="W8" i="8"/>
  <c r="W8" i="7"/>
  <c r="AO9" i="7"/>
  <c r="CH9" i="5"/>
  <c r="BO7" i="5"/>
  <c r="E7" i="5"/>
  <c r="BP7" i="5" s="1"/>
  <c r="CG8" i="5"/>
  <c r="BU7" i="5"/>
  <c r="BV7" i="5"/>
  <c r="CD7" i="5"/>
  <c r="AN8" i="7"/>
  <c r="AL7" i="7"/>
  <c r="AK7" i="7"/>
  <c r="AL8" i="7"/>
  <c r="AB7" i="7"/>
  <c r="AC7" i="7"/>
  <c r="V7" i="7"/>
  <c r="E7" i="7"/>
  <c r="W7" i="7" s="1"/>
  <c r="AL8" i="8"/>
  <c r="AK7" i="8"/>
  <c r="AL7" i="8"/>
  <c r="H7" i="8"/>
  <c r="W7" i="8" s="1"/>
  <c r="V7" i="8"/>
  <c r="CE7" i="5" l="1"/>
  <c r="AX7" i="3"/>
  <c r="CG7" i="5"/>
  <c r="CH8" i="5"/>
  <c r="AO8" i="8"/>
  <c r="AO7" i="7"/>
  <c r="AN7" i="7"/>
  <c r="AO8" i="7"/>
  <c r="CH7" i="5"/>
  <c r="AN7" i="8"/>
  <c r="AO7" i="8"/>
  <c r="O12" i="145" l="1"/>
  <c r="N12" i="145"/>
  <c r="N11" i="145" s="1"/>
  <c r="K12" i="145"/>
  <c r="F12" i="145"/>
  <c r="F11" i="145" s="1"/>
  <c r="F10" i="145" s="1"/>
  <c r="F9" i="145" s="1"/>
  <c r="C12" i="145"/>
  <c r="B12" i="145"/>
  <c r="AK110" i="14"/>
  <c r="AN110" i="14" s="1"/>
  <c r="AJ110" i="14"/>
  <c r="AK109" i="14"/>
  <c r="AN109" i="14" s="1"/>
  <c r="AJ109" i="14"/>
  <c r="AK108" i="14"/>
  <c r="AN108" i="14" s="1"/>
  <c r="AJ108" i="14"/>
  <c r="AK107" i="14"/>
  <c r="AN107" i="14" s="1"/>
  <c r="AJ107" i="14"/>
  <c r="AK106" i="14"/>
  <c r="AN106" i="14" s="1"/>
  <c r="AJ106" i="14"/>
  <c r="AK105" i="14"/>
  <c r="AN105" i="14" s="1"/>
  <c r="AJ105" i="14"/>
  <c r="AK104" i="14"/>
  <c r="AN104" i="14" s="1"/>
  <c r="AJ104" i="14"/>
  <c r="AK103" i="14"/>
  <c r="AN103" i="14" s="1"/>
  <c r="AJ103" i="14"/>
  <c r="AK101" i="14"/>
  <c r="AJ101" i="14"/>
  <c r="AK100" i="14"/>
  <c r="AJ100" i="14"/>
  <c r="AK99" i="14"/>
  <c r="AJ99" i="14"/>
  <c r="AK98" i="14"/>
  <c r="AJ98" i="14"/>
  <c r="AK96" i="14"/>
  <c r="AJ96" i="14"/>
  <c r="AK95" i="14"/>
  <c r="AJ95" i="14"/>
  <c r="AK94" i="14"/>
  <c r="AJ94" i="14"/>
  <c r="AK93" i="14"/>
  <c r="AJ93" i="14"/>
  <c r="AK92" i="14"/>
  <c r="AJ92" i="14"/>
  <c r="AK90" i="14"/>
  <c r="AJ90" i="14"/>
  <c r="AK89" i="14"/>
  <c r="AJ89" i="14"/>
  <c r="P16" i="66"/>
  <c r="O16" i="66"/>
  <c r="AK88" i="14"/>
  <c r="AJ88" i="14"/>
  <c r="AK87" i="14"/>
  <c r="AJ87" i="14"/>
  <c r="AK86" i="14"/>
  <c r="AJ86" i="14"/>
  <c r="AL86" i="14"/>
  <c r="AK85" i="14"/>
  <c r="AJ85" i="14"/>
  <c r="AL85" i="14"/>
  <c r="AK84" i="14"/>
  <c r="AJ84" i="14"/>
  <c r="AL84" i="14"/>
  <c r="AK83" i="14"/>
  <c r="AJ83" i="14"/>
  <c r="AL83" i="14"/>
  <c r="AJ82" i="14"/>
  <c r="AK82" i="14"/>
  <c r="AK80" i="14"/>
  <c r="AJ80" i="14"/>
  <c r="AK79" i="14"/>
  <c r="AJ79" i="14"/>
  <c r="AK78" i="14"/>
  <c r="AK77" i="14"/>
  <c r="AJ77" i="14"/>
  <c r="AK76" i="14"/>
  <c r="AJ76" i="14"/>
  <c r="AL76" i="14"/>
  <c r="AK75" i="14"/>
  <c r="AJ75" i="14"/>
  <c r="AL75" i="14"/>
  <c r="AK74" i="14"/>
  <c r="AJ74" i="14"/>
  <c r="AL74" i="14"/>
  <c r="AK73" i="14"/>
  <c r="AJ73" i="14"/>
  <c r="AL73" i="14"/>
  <c r="AK71" i="14"/>
  <c r="AJ71" i="14"/>
  <c r="AK70" i="14"/>
  <c r="AJ70" i="14"/>
  <c r="AL70" i="14"/>
  <c r="AJ69" i="14"/>
  <c r="AK68" i="14"/>
  <c r="AJ68" i="14"/>
  <c r="AL68" i="14"/>
  <c r="AK67" i="14"/>
  <c r="AJ67" i="14"/>
  <c r="AL67" i="14"/>
  <c r="AJ66" i="14"/>
  <c r="AK62" i="14"/>
  <c r="AJ62" i="14"/>
  <c r="AL62" i="14"/>
  <c r="AK61" i="14"/>
  <c r="AJ61" i="14"/>
  <c r="AL61" i="14"/>
  <c r="AJ60" i="14"/>
  <c r="AL60" i="14"/>
  <c r="AK60" i="14"/>
  <c r="AK57" i="14"/>
  <c r="AJ57" i="14"/>
  <c r="AK56" i="14"/>
  <c r="AJ56" i="14"/>
  <c r="AK55" i="14"/>
  <c r="AJ55" i="14"/>
  <c r="AL55" i="14"/>
  <c r="AK54" i="14"/>
  <c r="AJ54" i="14"/>
  <c r="AL54" i="14"/>
  <c r="AK53" i="14"/>
  <c r="AJ53" i="14"/>
  <c r="AK52" i="14"/>
  <c r="AJ52" i="14"/>
  <c r="AK51" i="14"/>
  <c r="AJ51" i="14"/>
  <c r="AL51" i="14"/>
  <c r="AK50" i="14"/>
  <c r="AJ50" i="14"/>
  <c r="AL50" i="14"/>
  <c r="AK49" i="14"/>
  <c r="AJ49" i="14"/>
  <c r="AK47" i="14"/>
  <c r="AJ47" i="14"/>
  <c r="AK46" i="14"/>
  <c r="AJ46" i="14"/>
  <c r="AK45" i="14"/>
  <c r="AJ45" i="14"/>
  <c r="AK43" i="14"/>
  <c r="AJ43" i="14"/>
  <c r="AK42" i="14"/>
  <c r="AJ42" i="14"/>
  <c r="AK41" i="14"/>
  <c r="AJ41" i="14"/>
  <c r="AK40" i="14"/>
  <c r="AJ40" i="14"/>
  <c r="AK38" i="14"/>
  <c r="AJ38" i="14"/>
  <c r="AK37" i="14"/>
  <c r="AJ37" i="14"/>
  <c r="AK36" i="14"/>
  <c r="AJ36" i="14"/>
  <c r="AK34" i="14"/>
  <c r="AJ34" i="14"/>
  <c r="AK33" i="14"/>
  <c r="AJ33" i="14"/>
  <c r="AK32" i="14"/>
  <c r="AJ32" i="14"/>
  <c r="AK31" i="14"/>
  <c r="AJ31" i="14"/>
  <c r="AK30" i="14"/>
  <c r="AJ30" i="14"/>
  <c r="AK29" i="14"/>
  <c r="AJ29" i="14"/>
  <c r="AK27" i="14"/>
  <c r="AJ27" i="14"/>
  <c r="AK26" i="14"/>
  <c r="AJ26" i="14"/>
  <c r="AK25" i="14"/>
  <c r="AJ25" i="14"/>
  <c r="AK24" i="14"/>
  <c r="AJ24" i="14"/>
  <c r="AK22" i="14"/>
  <c r="AJ22" i="14"/>
  <c r="AK21" i="14"/>
  <c r="AJ21" i="14"/>
  <c r="AK20" i="14"/>
  <c r="AJ20" i="14"/>
  <c r="AK19" i="14"/>
  <c r="AJ19" i="14"/>
  <c r="AK18" i="14"/>
  <c r="AJ18" i="14"/>
  <c r="AK16" i="14"/>
  <c r="AJ16" i="14"/>
  <c r="AK15" i="14"/>
  <c r="AJ15" i="14"/>
  <c r="AK14" i="14"/>
  <c r="AJ14" i="14"/>
  <c r="AK13" i="14"/>
  <c r="AJ13" i="14"/>
  <c r="AK12" i="14"/>
  <c r="AJ12" i="14"/>
  <c r="AH11" i="14"/>
  <c r="AG11" i="14"/>
  <c r="AE11" i="14"/>
  <c r="AD11" i="14"/>
  <c r="Y11" i="14"/>
  <c r="X11" i="14"/>
  <c r="AA11" i="14" s="1"/>
  <c r="S11" i="14"/>
  <c r="R11" i="14"/>
  <c r="R10" i="14" s="1"/>
  <c r="R9" i="14" s="1"/>
  <c r="R8" i="14" s="1"/>
  <c r="P11" i="14"/>
  <c r="O11" i="14"/>
  <c r="M11" i="14"/>
  <c r="M10" i="14" s="1"/>
  <c r="L11" i="14"/>
  <c r="J11" i="14"/>
  <c r="J10" i="14" s="1"/>
  <c r="I11" i="14"/>
  <c r="G11" i="14"/>
  <c r="F11" i="14"/>
  <c r="F10" i="14" s="1"/>
  <c r="F9" i="14" s="1"/>
  <c r="D11" i="14"/>
  <c r="AJ7" i="14"/>
  <c r="G19" i="146" s="1"/>
  <c r="AA7" i="14"/>
  <c r="U7" i="14"/>
  <c r="P15" i="66"/>
  <c r="O15" i="66"/>
  <c r="AH11" i="15"/>
  <c r="AG11" i="15"/>
  <c r="AE11" i="15"/>
  <c r="AD11" i="15"/>
  <c r="Y11" i="15"/>
  <c r="X11" i="15"/>
  <c r="AA11" i="15" s="1"/>
  <c r="S11" i="15"/>
  <c r="R11" i="15"/>
  <c r="P11" i="15"/>
  <c r="O11" i="15"/>
  <c r="M11" i="15"/>
  <c r="M10" i="15" s="1"/>
  <c r="L11" i="15"/>
  <c r="J11" i="15"/>
  <c r="I11" i="15"/>
  <c r="G11" i="15"/>
  <c r="F11" i="15"/>
  <c r="D11" i="15"/>
  <c r="C11" i="15"/>
  <c r="C10" i="15" s="1"/>
  <c r="AJ7" i="15"/>
  <c r="G18" i="146" s="1"/>
  <c r="AA7" i="15"/>
  <c r="U7" i="15"/>
  <c r="AK110" i="16"/>
  <c r="AJ110" i="16"/>
  <c r="AK109" i="16"/>
  <c r="AJ109" i="16"/>
  <c r="AK108" i="16"/>
  <c r="AN108" i="16" s="1"/>
  <c r="AJ108" i="16"/>
  <c r="AK107" i="16"/>
  <c r="AJ107" i="16"/>
  <c r="AK106" i="16"/>
  <c r="AJ106" i="16"/>
  <c r="AK105" i="16"/>
  <c r="AJ105" i="16"/>
  <c r="AK104" i="16"/>
  <c r="AJ104" i="16"/>
  <c r="AK103" i="16"/>
  <c r="AJ103" i="16"/>
  <c r="AE102" i="3"/>
  <c r="AD102" i="3"/>
  <c r="G102" i="3"/>
  <c r="F102" i="3"/>
  <c r="C102" i="3"/>
  <c r="AK101" i="16"/>
  <c r="AJ101" i="16"/>
  <c r="AK100" i="16"/>
  <c r="AJ100" i="16"/>
  <c r="AK99" i="16"/>
  <c r="AJ99" i="16"/>
  <c r="AK98" i="16"/>
  <c r="AJ98" i="16"/>
  <c r="AE97" i="3"/>
  <c r="AD97" i="3"/>
  <c r="G97" i="3"/>
  <c r="F97" i="3"/>
  <c r="D97" i="3"/>
  <c r="C97" i="3"/>
  <c r="AK96" i="16"/>
  <c r="AJ96" i="16"/>
  <c r="AK95" i="16"/>
  <c r="AJ95" i="16"/>
  <c r="AK94" i="16"/>
  <c r="AJ94" i="16"/>
  <c r="AK93" i="16"/>
  <c r="AJ93" i="16"/>
  <c r="AK92" i="16"/>
  <c r="AJ92" i="16"/>
  <c r="AE91" i="3"/>
  <c r="AD91" i="3"/>
  <c r="G91" i="3"/>
  <c r="F91" i="3"/>
  <c r="D91" i="3"/>
  <c r="C91" i="3"/>
  <c r="AK90" i="16"/>
  <c r="AJ90" i="16"/>
  <c r="AK89" i="16"/>
  <c r="AJ89" i="16"/>
  <c r="O14" i="66"/>
  <c r="AK88" i="16"/>
  <c r="AJ88" i="16"/>
  <c r="AK87" i="16"/>
  <c r="AJ87" i="16"/>
  <c r="AK86" i="16"/>
  <c r="AJ86" i="16"/>
  <c r="AK85" i="16"/>
  <c r="AJ85" i="16"/>
  <c r="AK84" i="16"/>
  <c r="AJ84" i="16"/>
  <c r="AK83" i="16"/>
  <c r="AJ83" i="16"/>
  <c r="AJ82" i="16"/>
  <c r="AK82" i="16"/>
  <c r="G82" i="3"/>
  <c r="AK80" i="16"/>
  <c r="AJ80" i="16"/>
  <c r="AK79" i="16"/>
  <c r="AJ79" i="16"/>
  <c r="G78" i="3"/>
  <c r="F78" i="3"/>
  <c r="AK77" i="16"/>
  <c r="AJ77" i="16"/>
  <c r="AK76" i="16"/>
  <c r="AJ76" i="16"/>
  <c r="AK75" i="16"/>
  <c r="AJ75" i="16"/>
  <c r="AK74" i="16"/>
  <c r="AJ74" i="16"/>
  <c r="AK71" i="16"/>
  <c r="AJ71" i="16"/>
  <c r="AK70" i="16"/>
  <c r="AJ70" i="16"/>
  <c r="AJ69" i="16"/>
  <c r="G69" i="3"/>
  <c r="F69" i="3"/>
  <c r="AK68" i="16"/>
  <c r="AK67" i="16"/>
  <c r="AJ67" i="16"/>
  <c r="AK66" i="16"/>
  <c r="G66" i="3"/>
  <c r="F66" i="3"/>
  <c r="AK62" i="16"/>
  <c r="AJ62" i="16"/>
  <c r="AK61" i="16"/>
  <c r="AJ61" i="16"/>
  <c r="AJ60" i="16"/>
  <c r="G60" i="3"/>
  <c r="F60" i="3"/>
  <c r="AK57" i="16"/>
  <c r="AJ57" i="16"/>
  <c r="AK56" i="16"/>
  <c r="AJ56" i="16"/>
  <c r="AK55" i="16"/>
  <c r="AJ55" i="16"/>
  <c r="AK54" i="16"/>
  <c r="AJ54" i="16"/>
  <c r="AK53" i="16"/>
  <c r="AJ53" i="16"/>
  <c r="AK52" i="16"/>
  <c r="AJ52" i="16"/>
  <c r="AK51" i="16"/>
  <c r="AJ51" i="16"/>
  <c r="AK50" i="16"/>
  <c r="AJ50" i="16"/>
  <c r="AK49" i="16"/>
  <c r="AJ49" i="16"/>
  <c r="G48" i="3"/>
  <c r="AK47" i="16"/>
  <c r="AJ47" i="16"/>
  <c r="AK46" i="16"/>
  <c r="AJ46" i="16"/>
  <c r="AL46" i="16"/>
  <c r="AK45" i="16"/>
  <c r="AJ45" i="16"/>
  <c r="G44" i="3"/>
  <c r="F44" i="3"/>
  <c r="AK43" i="16"/>
  <c r="AJ43" i="16"/>
  <c r="AK42" i="16"/>
  <c r="AJ42" i="16"/>
  <c r="AK41" i="16"/>
  <c r="AJ41" i="16"/>
  <c r="AK40" i="16"/>
  <c r="AJ40" i="16"/>
  <c r="G39" i="3"/>
  <c r="F39" i="3"/>
  <c r="AK38" i="16"/>
  <c r="AJ38" i="16"/>
  <c r="AK37" i="16"/>
  <c r="AJ37" i="16"/>
  <c r="AK36" i="16"/>
  <c r="AJ36" i="16"/>
  <c r="G35" i="3"/>
  <c r="F35" i="3"/>
  <c r="AK34" i="16"/>
  <c r="AJ34" i="16"/>
  <c r="AK33" i="16"/>
  <c r="AJ33" i="16"/>
  <c r="AK32" i="16"/>
  <c r="AJ32" i="16"/>
  <c r="AK31" i="16"/>
  <c r="AJ31" i="16"/>
  <c r="AK30" i="16"/>
  <c r="AJ30" i="16"/>
  <c r="AK29" i="16"/>
  <c r="AJ29" i="16"/>
  <c r="F28" i="3"/>
  <c r="AK27" i="16"/>
  <c r="AJ27" i="16"/>
  <c r="AK26" i="16"/>
  <c r="AJ26" i="16"/>
  <c r="AK25" i="16"/>
  <c r="AJ25" i="16"/>
  <c r="AK24" i="16"/>
  <c r="AJ24" i="16"/>
  <c r="F23" i="3"/>
  <c r="AK22" i="16"/>
  <c r="AJ22" i="16"/>
  <c r="AK21" i="16"/>
  <c r="AJ21" i="16"/>
  <c r="AK20" i="16"/>
  <c r="AJ20" i="16"/>
  <c r="AK19" i="16"/>
  <c r="AJ19" i="16"/>
  <c r="AK18" i="16"/>
  <c r="AJ18" i="16"/>
  <c r="F17" i="3"/>
  <c r="AK16" i="16"/>
  <c r="AJ16" i="16"/>
  <c r="AK15" i="16"/>
  <c r="AJ15" i="16"/>
  <c r="AK14" i="16"/>
  <c r="AJ14" i="16"/>
  <c r="AK13" i="16"/>
  <c r="AJ13" i="16"/>
  <c r="AK12" i="16"/>
  <c r="AJ12" i="16"/>
  <c r="AH11" i="16"/>
  <c r="AG11" i="16"/>
  <c r="AE11" i="16"/>
  <c r="AD11" i="16"/>
  <c r="Y11" i="16"/>
  <c r="AB11" i="16" s="1"/>
  <c r="X11" i="16"/>
  <c r="AA11" i="16" s="1"/>
  <c r="S11" i="16"/>
  <c r="R11" i="16"/>
  <c r="P11" i="16"/>
  <c r="P10" i="16" s="1"/>
  <c r="O11" i="16"/>
  <c r="M11" i="16"/>
  <c r="L11" i="16"/>
  <c r="J11" i="16"/>
  <c r="I11" i="16"/>
  <c r="G11" i="16"/>
  <c r="F11" i="16"/>
  <c r="D11" i="16"/>
  <c r="C11" i="16"/>
  <c r="AJ7" i="16"/>
  <c r="G17" i="146" s="1"/>
  <c r="U7" i="16"/>
  <c r="X7" i="16" s="1"/>
  <c r="AK110" i="2"/>
  <c r="AJ110" i="2"/>
  <c r="AK109" i="2"/>
  <c r="AJ109" i="2"/>
  <c r="AK108" i="2"/>
  <c r="AJ108" i="2"/>
  <c r="AK107" i="2"/>
  <c r="AJ107" i="2"/>
  <c r="AK106" i="2"/>
  <c r="AJ106" i="2"/>
  <c r="AK105" i="2"/>
  <c r="AJ105" i="2"/>
  <c r="AK104" i="2"/>
  <c r="AJ104" i="2"/>
  <c r="AK103" i="2"/>
  <c r="AJ103" i="2"/>
  <c r="AB102" i="3"/>
  <c r="Y102" i="3"/>
  <c r="V102" i="3"/>
  <c r="D102" i="3"/>
  <c r="AK101" i="2"/>
  <c r="AJ101" i="2"/>
  <c r="AK100" i="2"/>
  <c r="AJ100" i="2"/>
  <c r="AK99" i="2"/>
  <c r="AJ99" i="2"/>
  <c r="AK98" i="2"/>
  <c r="AJ98" i="2"/>
  <c r="AK96" i="2"/>
  <c r="AJ96" i="2"/>
  <c r="AK95" i="2"/>
  <c r="AJ95" i="2"/>
  <c r="AK94" i="2"/>
  <c r="AJ94" i="2"/>
  <c r="AL94" i="2"/>
  <c r="AK93" i="2"/>
  <c r="AJ93" i="2"/>
  <c r="AK92" i="2"/>
  <c r="AJ92" i="2"/>
  <c r="AK90" i="2"/>
  <c r="AJ90" i="2"/>
  <c r="AK89" i="2"/>
  <c r="AJ89" i="2"/>
  <c r="P13" i="66"/>
  <c r="O13" i="66"/>
  <c r="AK88" i="2"/>
  <c r="AJ88" i="2"/>
  <c r="AK87" i="2"/>
  <c r="AJ87" i="2"/>
  <c r="AK86" i="2"/>
  <c r="AJ86" i="2"/>
  <c r="AK85" i="2"/>
  <c r="AJ85" i="2"/>
  <c r="AK84" i="2"/>
  <c r="AJ84" i="2"/>
  <c r="AK83" i="2"/>
  <c r="AJ83" i="2"/>
  <c r="AK80" i="2"/>
  <c r="AJ80" i="2"/>
  <c r="AK79" i="2"/>
  <c r="AJ79" i="2"/>
  <c r="AK77" i="2"/>
  <c r="AJ77" i="2"/>
  <c r="AK76" i="2"/>
  <c r="AJ76" i="2"/>
  <c r="AK75" i="2"/>
  <c r="AJ75" i="2"/>
  <c r="AK74" i="2"/>
  <c r="AJ74" i="2"/>
  <c r="AK73" i="2"/>
  <c r="AJ73" i="2"/>
  <c r="AK71" i="2"/>
  <c r="AJ71" i="2"/>
  <c r="AK70" i="2"/>
  <c r="AJ70" i="2"/>
  <c r="AK68" i="2"/>
  <c r="AJ68" i="2"/>
  <c r="AK67" i="2"/>
  <c r="AJ67" i="2"/>
  <c r="AK62" i="2"/>
  <c r="AJ62" i="2"/>
  <c r="AK61" i="2"/>
  <c r="AJ61" i="2"/>
  <c r="AK57" i="2"/>
  <c r="AJ57" i="2"/>
  <c r="AK56" i="2"/>
  <c r="AJ56" i="2"/>
  <c r="AK55" i="2"/>
  <c r="AJ55" i="2"/>
  <c r="AK54" i="2"/>
  <c r="AJ54" i="2"/>
  <c r="AK53" i="2"/>
  <c r="AJ53" i="2"/>
  <c r="AK52" i="2"/>
  <c r="AJ52" i="2"/>
  <c r="AK51" i="2"/>
  <c r="AJ51" i="2"/>
  <c r="AK50" i="2"/>
  <c r="AJ50" i="2"/>
  <c r="AK49" i="2"/>
  <c r="AJ49" i="2"/>
  <c r="AK47" i="2"/>
  <c r="AJ47" i="2"/>
  <c r="AK46" i="2"/>
  <c r="AJ46" i="2"/>
  <c r="AK45" i="2"/>
  <c r="AJ45" i="2"/>
  <c r="AK43" i="2"/>
  <c r="AJ43" i="2"/>
  <c r="AK42" i="2"/>
  <c r="AJ42" i="2"/>
  <c r="AK41" i="2"/>
  <c r="AJ41" i="2"/>
  <c r="AK40" i="2"/>
  <c r="AJ40" i="2"/>
  <c r="AK38" i="2"/>
  <c r="AJ38" i="2"/>
  <c r="AK37" i="2"/>
  <c r="AJ37" i="2"/>
  <c r="AK36" i="2"/>
  <c r="AJ36" i="2"/>
  <c r="AK34" i="2"/>
  <c r="AJ34" i="2"/>
  <c r="AK33" i="2"/>
  <c r="AJ33" i="2"/>
  <c r="AK32" i="2"/>
  <c r="AJ32" i="2"/>
  <c r="AK31" i="2"/>
  <c r="AJ31" i="2"/>
  <c r="AK30" i="2"/>
  <c r="AJ30" i="2"/>
  <c r="AK29" i="2"/>
  <c r="AJ29" i="2"/>
  <c r="G28" i="3"/>
  <c r="AK27" i="2"/>
  <c r="AJ27" i="2"/>
  <c r="AK26" i="2"/>
  <c r="AJ26" i="2"/>
  <c r="AK25" i="2"/>
  <c r="AJ25" i="2"/>
  <c r="AK24" i="2"/>
  <c r="AJ24" i="2"/>
  <c r="AB23" i="3"/>
  <c r="AA23" i="3"/>
  <c r="Y23" i="3"/>
  <c r="X23" i="3"/>
  <c r="V23" i="3"/>
  <c r="U23" i="3"/>
  <c r="AK22" i="2"/>
  <c r="AJ22" i="2"/>
  <c r="AK21" i="2"/>
  <c r="AJ21" i="2"/>
  <c r="AK20" i="2"/>
  <c r="AJ20" i="2"/>
  <c r="AK19" i="2"/>
  <c r="AJ19" i="2"/>
  <c r="AK18" i="2"/>
  <c r="AJ18" i="2"/>
  <c r="AB17" i="3"/>
  <c r="AA17" i="3"/>
  <c r="Y17" i="3"/>
  <c r="X17" i="3"/>
  <c r="V17" i="3"/>
  <c r="U17" i="3"/>
  <c r="AK16" i="2"/>
  <c r="AJ16" i="2"/>
  <c r="AK15" i="2"/>
  <c r="AJ15" i="2"/>
  <c r="AK14" i="2"/>
  <c r="AJ14" i="2"/>
  <c r="AK13" i="2"/>
  <c r="AJ13" i="2"/>
  <c r="AK12" i="2"/>
  <c r="AJ12" i="2"/>
  <c r="AH11" i="2"/>
  <c r="AG11" i="2"/>
  <c r="AE11" i="2"/>
  <c r="AD11" i="2"/>
  <c r="Y11" i="2"/>
  <c r="AB11" i="2" s="1"/>
  <c r="X11" i="2"/>
  <c r="AJ7" i="2"/>
  <c r="G16" i="146" s="1"/>
  <c r="AA7" i="2"/>
  <c r="U7" i="2"/>
  <c r="AK110" i="1"/>
  <c r="AJ110" i="1"/>
  <c r="AK109" i="1"/>
  <c r="AJ109" i="1"/>
  <c r="AK108" i="1"/>
  <c r="AJ108" i="1"/>
  <c r="AK107" i="1"/>
  <c r="AJ107" i="1"/>
  <c r="AK106" i="1"/>
  <c r="AJ106" i="1"/>
  <c r="AK105" i="1"/>
  <c r="AJ105" i="1"/>
  <c r="AK104" i="1"/>
  <c r="AJ104" i="1"/>
  <c r="AK103" i="1"/>
  <c r="AJ103" i="1"/>
  <c r="AK101" i="1"/>
  <c r="AJ101" i="1"/>
  <c r="AK100" i="1"/>
  <c r="AJ100" i="1"/>
  <c r="AK99" i="1"/>
  <c r="AJ99" i="1"/>
  <c r="AK98" i="1"/>
  <c r="AJ98" i="1"/>
  <c r="AK96" i="1"/>
  <c r="AJ96" i="1"/>
  <c r="AK95" i="1"/>
  <c r="AJ95" i="1"/>
  <c r="AK94" i="1"/>
  <c r="AN94" i="1" s="1"/>
  <c r="AJ94" i="1"/>
  <c r="AM94" i="1" s="1"/>
  <c r="AK93" i="1"/>
  <c r="AN93" i="1" s="1"/>
  <c r="AJ93" i="1"/>
  <c r="AM93" i="1" s="1"/>
  <c r="AK92" i="1"/>
  <c r="AN92" i="1" s="1"/>
  <c r="AJ92" i="1"/>
  <c r="AM92" i="1" s="1"/>
  <c r="AK90" i="1"/>
  <c r="AN90" i="1" s="1"/>
  <c r="AJ90" i="1"/>
  <c r="AM90" i="1" s="1"/>
  <c r="AK89" i="1"/>
  <c r="AN89" i="1" s="1"/>
  <c r="AJ89" i="1"/>
  <c r="AM89" i="1" s="1"/>
  <c r="P12" i="66"/>
  <c r="O12" i="66"/>
  <c r="AK88" i="1"/>
  <c r="AN88" i="1" s="1"/>
  <c r="AJ88" i="1"/>
  <c r="AM88" i="1" s="1"/>
  <c r="AK87" i="1"/>
  <c r="AN87" i="1" s="1"/>
  <c r="AJ87" i="1"/>
  <c r="AM87" i="1" s="1"/>
  <c r="AK86" i="1"/>
  <c r="AN86" i="1" s="1"/>
  <c r="AJ86" i="1"/>
  <c r="AM86" i="1" s="1"/>
  <c r="AK85" i="1"/>
  <c r="AN85" i="1" s="1"/>
  <c r="AJ85" i="1"/>
  <c r="AM85" i="1" s="1"/>
  <c r="AK84" i="1"/>
  <c r="AN84" i="1" s="1"/>
  <c r="AJ84" i="1"/>
  <c r="AM84" i="1" s="1"/>
  <c r="AL83" i="1"/>
  <c r="AO83" i="1" s="1"/>
  <c r="AK80" i="1"/>
  <c r="AN80" i="1" s="1"/>
  <c r="AJ80" i="1"/>
  <c r="AM80" i="1" s="1"/>
  <c r="AK79" i="1"/>
  <c r="AN79" i="1" s="1"/>
  <c r="AJ79" i="1"/>
  <c r="AM79" i="1" s="1"/>
  <c r="AK77" i="1"/>
  <c r="AN77" i="1" s="1"/>
  <c r="AJ77" i="1"/>
  <c r="AM77" i="1" s="1"/>
  <c r="AK76" i="1"/>
  <c r="AN76" i="1" s="1"/>
  <c r="AJ76" i="1"/>
  <c r="AM76" i="1" s="1"/>
  <c r="AK75" i="1"/>
  <c r="AN75" i="1" s="1"/>
  <c r="AJ75" i="1"/>
  <c r="AM75" i="1" s="1"/>
  <c r="AK74" i="1"/>
  <c r="AN74" i="1" s="1"/>
  <c r="AJ74" i="1"/>
  <c r="AM74" i="1" s="1"/>
  <c r="AK73" i="1"/>
  <c r="AN73" i="1" s="1"/>
  <c r="AJ73" i="1"/>
  <c r="AM73" i="1" s="1"/>
  <c r="AK71" i="1"/>
  <c r="AN71" i="1" s="1"/>
  <c r="AJ71" i="1"/>
  <c r="AM71" i="1" s="1"/>
  <c r="AK70" i="1"/>
  <c r="AN70" i="1" s="1"/>
  <c r="AJ70" i="1"/>
  <c r="AM70" i="1" s="1"/>
  <c r="AK68" i="1"/>
  <c r="AN68" i="1" s="1"/>
  <c r="AJ68" i="1"/>
  <c r="AM68" i="1" s="1"/>
  <c r="AK67" i="1"/>
  <c r="AN67" i="1" s="1"/>
  <c r="AJ67" i="1"/>
  <c r="AM67" i="1" s="1"/>
  <c r="AK62" i="1"/>
  <c r="AN62" i="1" s="1"/>
  <c r="AJ62" i="1"/>
  <c r="AM62" i="1" s="1"/>
  <c r="AK61" i="1"/>
  <c r="AN61" i="1" s="1"/>
  <c r="AJ61" i="1"/>
  <c r="AM61" i="1" s="1"/>
  <c r="AK57" i="1"/>
  <c r="AN57" i="1" s="1"/>
  <c r="AJ57" i="1"/>
  <c r="AM57" i="1" s="1"/>
  <c r="AK56" i="1"/>
  <c r="AN56" i="1" s="1"/>
  <c r="AJ56" i="1"/>
  <c r="AM56" i="1" s="1"/>
  <c r="AK55" i="1"/>
  <c r="AN55" i="1" s="1"/>
  <c r="AJ55" i="1"/>
  <c r="AM55" i="1" s="1"/>
  <c r="AK54" i="1"/>
  <c r="AN54" i="1" s="1"/>
  <c r="AJ54" i="1"/>
  <c r="AM54" i="1" s="1"/>
  <c r="AK53" i="1"/>
  <c r="AN53" i="1" s="1"/>
  <c r="AJ53" i="1"/>
  <c r="AM53" i="1" s="1"/>
  <c r="AK52" i="1"/>
  <c r="AN52" i="1" s="1"/>
  <c r="AJ52" i="1"/>
  <c r="AM52" i="1" s="1"/>
  <c r="AK51" i="1"/>
  <c r="AN51" i="1" s="1"/>
  <c r="AJ51" i="1"/>
  <c r="AM51" i="1" s="1"/>
  <c r="AK50" i="1"/>
  <c r="AN50" i="1" s="1"/>
  <c r="AJ50" i="1"/>
  <c r="AM50" i="1" s="1"/>
  <c r="AK49" i="1"/>
  <c r="AN49" i="1" s="1"/>
  <c r="AJ49" i="1"/>
  <c r="AM49" i="1" s="1"/>
  <c r="AK47" i="1"/>
  <c r="AN47" i="1" s="1"/>
  <c r="AJ47" i="1"/>
  <c r="AM47" i="1" s="1"/>
  <c r="AK46" i="1"/>
  <c r="AN46" i="1" s="1"/>
  <c r="AJ46" i="1"/>
  <c r="AM46" i="1" s="1"/>
  <c r="AK45" i="1"/>
  <c r="AN45" i="1" s="1"/>
  <c r="AJ45" i="1"/>
  <c r="AM45" i="1" s="1"/>
  <c r="AK43" i="1"/>
  <c r="AN43" i="1" s="1"/>
  <c r="AJ43" i="1"/>
  <c r="AM43" i="1" s="1"/>
  <c r="AK42" i="1"/>
  <c r="AN42" i="1" s="1"/>
  <c r="AJ42" i="1"/>
  <c r="AM42" i="1" s="1"/>
  <c r="AK41" i="1"/>
  <c r="AN41" i="1" s="1"/>
  <c r="AJ41" i="1"/>
  <c r="AM41" i="1" s="1"/>
  <c r="AK40" i="1"/>
  <c r="AN40" i="1" s="1"/>
  <c r="AJ40" i="1"/>
  <c r="AM40" i="1" s="1"/>
  <c r="AK38" i="1"/>
  <c r="AN38" i="1" s="1"/>
  <c r="AJ38" i="1"/>
  <c r="AM38" i="1" s="1"/>
  <c r="AK37" i="1"/>
  <c r="AN37" i="1" s="1"/>
  <c r="AJ37" i="1"/>
  <c r="AM37" i="1" s="1"/>
  <c r="AK36" i="1"/>
  <c r="AN36" i="1" s="1"/>
  <c r="AJ36" i="1"/>
  <c r="AM36" i="1" s="1"/>
  <c r="AK34" i="1"/>
  <c r="AN34" i="1" s="1"/>
  <c r="AJ34" i="1"/>
  <c r="AM34" i="1" s="1"/>
  <c r="AK33" i="1"/>
  <c r="AN33" i="1" s="1"/>
  <c r="AJ33" i="1"/>
  <c r="AM33" i="1" s="1"/>
  <c r="AK32" i="1"/>
  <c r="AN32" i="1" s="1"/>
  <c r="AJ32" i="1"/>
  <c r="AM32" i="1" s="1"/>
  <c r="AK31" i="1"/>
  <c r="AN31" i="1" s="1"/>
  <c r="AJ31" i="1"/>
  <c r="AM31" i="1" s="1"/>
  <c r="AK30" i="1"/>
  <c r="AN30" i="1" s="1"/>
  <c r="AJ30" i="1"/>
  <c r="AM30" i="1" s="1"/>
  <c r="AK29" i="1"/>
  <c r="AN29" i="1" s="1"/>
  <c r="AJ29" i="1"/>
  <c r="AK27" i="1"/>
  <c r="AJ27" i="1"/>
  <c r="AK26" i="1"/>
  <c r="AJ26" i="1"/>
  <c r="AK25" i="1"/>
  <c r="AJ25" i="1"/>
  <c r="AK24" i="1"/>
  <c r="AJ24" i="1"/>
  <c r="AK22" i="1"/>
  <c r="AJ22" i="1"/>
  <c r="AK21" i="1"/>
  <c r="AJ21" i="1"/>
  <c r="AK20" i="1"/>
  <c r="AJ20" i="1"/>
  <c r="AK19" i="1"/>
  <c r="AJ19" i="1"/>
  <c r="AK18" i="1"/>
  <c r="AJ18" i="1"/>
  <c r="AK16" i="1"/>
  <c r="AJ16" i="1"/>
  <c r="AL16" i="1"/>
  <c r="AK15" i="1"/>
  <c r="AJ15" i="1"/>
  <c r="AK14" i="1"/>
  <c r="AJ14" i="1"/>
  <c r="AK13" i="1"/>
  <c r="AJ13" i="1"/>
  <c r="AK12" i="1"/>
  <c r="AJ12" i="1"/>
  <c r="AB11" i="1"/>
  <c r="AA11" i="1"/>
  <c r="AJ7" i="1"/>
  <c r="G15" i="146" s="1"/>
  <c r="AA7" i="1"/>
  <c r="U7" i="1"/>
  <c r="AA7" i="16" l="1"/>
  <c r="U11" i="2"/>
  <c r="V11" i="2"/>
  <c r="AN53" i="15"/>
  <c r="AM80" i="2"/>
  <c r="AL42" i="14"/>
  <c r="AO42" i="14" s="1"/>
  <c r="AL107" i="14"/>
  <c r="AO107" i="14" s="1"/>
  <c r="AL79" i="2"/>
  <c r="AO79" i="2" s="1"/>
  <c r="I11" i="145"/>
  <c r="AL96" i="16"/>
  <c r="AO96" i="16" s="1"/>
  <c r="K11" i="145"/>
  <c r="H11" i="145"/>
  <c r="AM100" i="2"/>
  <c r="AL52" i="1"/>
  <c r="AO52" i="1" s="1"/>
  <c r="Q12" i="66"/>
  <c r="AL22" i="1"/>
  <c r="AL100" i="1"/>
  <c r="AO100" i="1" s="1"/>
  <c r="AL103" i="1"/>
  <c r="AM103" i="1"/>
  <c r="AL15" i="1"/>
  <c r="AM95" i="2"/>
  <c r="AN96" i="2"/>
  <c r="AJ91" i="2"/>
  <c r="AM91" i="2" s="1"/>
  <c r="AL100" i="2"/>
  <c r="AL47" i="2"/>
  <c r="AO47" i="2" s="1"/>
  <c r="AL67" i="2"/>
  <c r="AL106" i="2"/>
  <c r="AO106" i="2" s="1"/>
  <c r="AK17" i="16"/>
  <c r="AN17" i="16" s="1"/>
  <c r="AL54" i="16"/>
  <c r="AL75" i="16"/>
  <c r="AL16" i="16"/>
  <c r="AO16" i="16" s="1"/>
  <c r="AL86" i="16"/>
  <c r="AJ23" i="16"/>
  <c r="AL79" i="16"/>
  <c r="AN42" i="16"/>
  <c r="AM47" i="16"/>
  <c r="AN109" i="16"/>
  <c r="AN57" i="15"/>
  <c r="AN21" i="15"/>
  <c r="AM109" i="15"/>
  <c r="AN36" i="15"/>
  <c r="AM32" i="15"/>
  <c r="AM57" i="15"/>
  <c r="AL37" i="14"/>
  <c r="AL46" i="14"/>
  <c r="AO46" i="14" s="1"/>
  <c r="AI11" i="14"/>
  <c r="AL31" i="14"/>
  <c r="AM94" i="14"/>
  <c r="AN29" i="14"/>
  <c r="AN14" i="14"/>
  <c r="AM15" i="14"/>
  <c r="AN76" i="14"/>
  <c r="AM30" i="14"/>
  <c r="AL106" i="14"/>
  <c r="AO106" i="14" s="1"/>
  <c r="AN100" i="1"/>
  <c r="AM104" i="1"/>
  <c r="AM110" i="1"/>
  <c r="AL31" i="2"/>
  <c r="AN45" i="2"/>
  <c r="AM16" i="16"/>
  <c r="AL27" i="16"/>
  <c r="AO27" i="16" s="1"/>
  <c r="AJ39" i="16"/>
  <c r="AN43" i="16"/>
  <c r="AM46" i="14"/>
  <c r="AJ102" i="14"/>
  <c r="AL92" i="16"/>
  <c r="AL105" i="16"/>
  <c r="AO105" i="16" s="1"/>
  <c r="L12" i="145"/>
  <c r="L11" i="145" s="1"/>
  <c r="AM32" i="2"/>
  <c r="AJ28" i="2"/>
  <c r="AM27" i="16"/>
  <c r="AL31" i="16"/>
  <c r="AO31" i="16" s="1"/>
  <c r="AM93" i="16"/>
  <c r="AM106" i="16"/>
  <c r="AM33" i="15"/>
  <c r="AN77" i="2"/>
  <c r="AN80" i="2"/>
  <c r="AM13" i="1"/>
  <c r="AK35" i="1"/>
  <c r="AN35" i="1" s="1"/>
  <c r="AK91" i="1"/>
  <c r="AN91" i="1" s="1"/>
  <c r="AM92" i="2"/>
  <c r="AN107" i="2"/>
  <c r="AN13" i="16"/>
  <c r="AM19" i="16"/>
  <c r="AN20" i="16"/>
  <c r="AN34" i="16"/>
  <c r="AM24" i="15"/>
  <c r="AN33" i="15"/>
  <c r="AJ39" i="14"/>
  <c r="AN50" i="14"/>
  <c r="B11" i="145"/>
  <c r="O11" i="145"/>
  <c r="AK17" i="1"/>
  <c r="AL34" i="1"/>
  <c r="AO34" i="1" s="1"/>
  <c r="AL37" i="1"/>
  <c r="AO37" i="1" s="1"/>
  <c r="AN92" i="2"/>
  <c r="AM105" i="2"/>
  <c r="AM32" i="16"/>
  <c r="AN33" i="16"/>
  <c r="AN50" i="16"/>
  <c r="AG10" i="15"/>
  <c r="AG9" i="15" s="1"/>
  <c r="AG8" i="15" s="1"/>
  <c r="AN19" i="15"/>
  <c r="AM30" i="15"/>
  <c r="AN40" i="15"/>
  <c r="AN45" i="15"/>
  <c r="AM51" i="15"/>
  <c r="AM96" i="14"/>
  <c r="C11" i="145"/>
  <c r="C10" i="145" s="1"/>
  <c r="C9" i="145" s="1"/>
  <c r="AM15" i="1"/>
  <c r="AM18" i="1"/>
  <c r="AK23" i="1"/>
  <c r="AM99" i="1"/>
  <c r="AL33" i="2"/>
  <c r="AO33" i="2" s="1"/>
  <c r="AK44" i="2"/>
  <c r="AL95" i="2"/>
  <c r="AK28" i="16"/>
  <c r="AM38" i="16"/>
  <c r="AL68" i="16"/>
  <c r="AL90" i="16"/>
  <c r="AL95" i="16"/>
  <c r="AN51" i="15"/>
  <c r="AL15" i="14"/>
  <c r="AL30" i="14"/>
  <c r="AO30" i="14" s="1"/>
  <c r="AL47" i="14"/>
  <c r="AM76" i="14"/>
  <c r="AN100" i="14"/>
  <c r="AM104" i="14"/>
  <c r="X13" i="66"/>
  <c r="AU13" i="145"/>
  <c r="AL86" i="1"/>
  <c r="AO86" i="1" s="1"/>
  <c r="AL74" i="2"/>
  <c r="AM12" i="14"/>
  <c r="AL101" i="14"/>
  <c r="AO101" i="14" s="1"/>
  <c r="AJ69" i="1"/>
  <c r="AM69" i="1" s="1"/>
  <c r="AL77" i="1"/>
  <c r="AO77" i="1" s="1"/>
  <c r="AM106" i="1"/>
  <c r="AN107" i="1"/>
  <c r="AN109" i="1"/>
  <c r="AM7" i="2"/>
  <c r="AK35" i="16"/>
  <c r="AL39" i="16"/>
  <c r="AN61" i="16"/>
  <c r="AK97" i="16"/>
  <c r="AM103" i="16"/>
  <c r="AN104" i="16"/>
  <c r="AM110" i="16"/>
  <c r="AM18" i="15"/>
  <c r="AM27" i="15"/>
  <c r="AN30" i="15"/>
  <c r="AM42" i="15"/>
  <c r="AM45" i="15"/>
  <c r="AM54" i="15"/>
  <c r="AN92" i="15"/>
  <c r="AM99" i="15"/>
  <c r="AN108" i="15"/>
  <c r="AN20" i="14"/>
  <c r="AM21" i="14"/>
  <c r="AM43" i="14"/>
  <c r="AL35" i="1"/>
  <c r="AO35" i="1" s="1"/>
  <c r="AL36" i="1"/>
  <c r="AO36" i="1" s="1"/>
  <c r="AJ39" i="1"/>
  <c r="AM39" i="1" s="1"/>
  <c r="AL56" i="1"/>
  <c r="AO56" i="1" s="1"/>
  <c r="AL76" i="1"/>
  <c r="AO76" i="1" s="1"/>
  <c r="AL92" i="1"/>
  <c r="AO92" i="1" s="1"/>
  <c r="AN98" i="1"/>
  <c r="AL98" i="1"/>
  <c r="AO98" i="1" s="1"/>
  <c r="AM101" i="1"/>
  <c r="AL43" i="2"/>
  <c r="AO43" i="2" s="1"/>
  <c r="AN68" i="2"/>
  <c r="AM75" i="2"/>
  <c r="AL15" i="16"/>
  <c r="AO15" i="16" s="1"/>
  <c r="AL18" i="16"/>
  <c r="AO18" i="16" s="1"/>
  <c r="AL22" i="16"/>
  <c r="AO22" i="16" s="1"/>
  <c r="AL26" i="16"/>
  <c r="AO26" i="16" s="1"/>
  <c r="AL43" i="16"/>
  <c r="AL77" i="16"/>
  <c r="AM14" i="15"/>
  <c r="AO52" i="15"/>
  <c r="AM14" i="14"/>
  <c r="AM37" i="14"/>
  <c r="AM86" i="14"/>
  <c r="AL104" i="14"/>
  <c r="AO104" i="14" s="1"/>
  <c r="AL101" i="1"/>
  <c r="AL105" i="1"/>
  <c r="AL90" i="2"/>
  <c r="AL51" i="16"/>
  <c r="AL95" i="14"/>
  <c r="AO95" i="14" s="1"/>
  <c r="AL105" i="14"/>
  <c r="AO105" i="14" s="1"/>
  <c r="X10" i="16"/>
  <c r="AA10" i="16" s="1"/>
  <c r="AN19" i="1"/>
  <c r="AL19" i="1"/>
  <c r="AO19" i="1" s="1"/>
  <c r="AN24" i="1"/>
  <c r="AM26" i="1"/>
  <c r="AL27" i="1"/>
  <c r="AL30" i="1"/>
  <c r="AO30" i="1" s="1"/>
  <c r="AL33" i="1"/>
  <c r="AO33" i="1" s="1"/>
  <c r="AL53" i="1"/>
  <c r="AO53" i="1" s="1"/>
  <c r="AL54" i="1"/>
  <c r="AO54" i="1" s="1"/>
  <c r="AL55" i="1"/>
  <c r="AO55" i="1" s="1"/>
  <c r="AK66" i="1"/>
  <c r="AL67" i="1"/>
  <c r="AO67" i="1" s="1"/>
  <c r="AL68" i="1"/>
  <c r="AO68" i="1" s="1"/>
  <c r="AK69" i="1"/>
  <c r="AN69" i="1" s="1"/>
  <c r="AL70" i="1"/>
  <c r="AO70" i="1" s="1"/>
  <c r="AL71" i="1"/>
  <c r="AO71" i="1" s="1"/>
  <c r="AL73" i="1"/>
  <c r="AO73" i="1" s="1"/>
  <c r="AL79" i="1"/>
  <c r="AO79" i="1" s="1"/>
  <c r="AJ91" i="1"/>
  <c r="AM91" i="1" s="1"/>
  <c r="AL104" i="1"/>
  <c r="AJ44" i="2"/>
  <c r="AM44" i="2" s="1"/>
  <c r="AM107" i="15"/>
  <c r="AJ44" i="16"/>
  <c r="AL18" i="1"/>
  <c r="AN20" i="1"/>
  <c r="AL20" i="1"/>
  <c r="AM22" i="1"/>
  <c r="AM25" i="1"/>
  <c r="AL62" i="1"/>
  <c r="AO62" i="1" s="1"/>
  <c r="AL75" i="1"/>
  <c r="AO75" i="1" s="1"/>
  <c r="AL89" i="1"/>
  <c r="AO89" i="1" s="1"/>
  <c r="AL90" i="1"/>
  <c r="AO90" i="1" s="1"/>
  <c r="AN96" i="1"/>
  <c r="AM98" i="1"/>
  <c r="AN99" i="1"/>
  <c r="AM105" i="1"/>
  <c r="AL14" i="2"/>
  <c r="AN18" i="2"/>
  <c r="AN19" i="2"/>
  <c r="AN20" i="2"/>
  <c r="AN21" i="2"/>
  <c r="AL21" i="2"/>
  <c r="AO21" i="2" s="1"/>
  <c r="AM109" i="2"/>
  <c r="AL27" i="2"/>
  <c r="AO27" i="2" s="1"/>
  <c r="AL30" i="2"/>
  <c r="AM33" i="2"/>
  <c r="AL91" i="2"/>
  <c r="AN101" i="2"/>
  <c r="AM104" i="2"/>
  <c r="AM14" i="16"/>
  <c r="AN15" i="16"/>
  <c r="AN26" i="16"/>
  <c r="AN31" i="16"/>
  <c r="AM45" i="16"/>
  <c r="AN67" i="16"/>
  <c r="AM95" i="16"/>
  <c r="AL100" i="16"/>
  <c r="AN13" i="15"/>
  <c r="AM15" i="15"/>
  <c r="AN26" i="15"/>
  <c r="AM40" i="15"/>
  <c r="AN41" i="15"/>
  <c r="AM50" i="15"/>
  <c r="AN54" i="15"/>
  <c r="AM61" i="15"/>
  <c r="AN91" i="15"/>
  <c r="AM93" i="15"/>
  <c r="AM95" i="15"/>
  <c r="AN96" i="15"/>
  <c r="AN100" i="15"/>
  <c r="AM106" i="15"/>
  <c r="AN110" i="15"/>
  <c r="AL12" i="14"/>
  <c r="AO12" i="14" s="1"/>
  <c r="AN26" i="14"/>
  <c r="AM27" i="14"/>
  <c r="AJ28" i="14"/>
  <c r="AM32" i="14"/>
  <c r="AJ35" i="14"/>
  <c r="AM35" i="14" s="1"/>
  <c r="AK39" i="14"/>
  <c r="AN39" i="14" s="1"/>
  <c r="AM41" i="14"/>
  <c r="AN71" i="14"/>
  <c r="AJ91" i="14"/>
  <c r="AM91" i="14" s="1"/>
  <c r="AK97" i="14"/>
  <c r="AM106" i="14"/>
  <c r="AL52" i="2"/>
  <c r="AO52" i="2" s="1"/>
  <c r="AL68" i="2"/>
  <c r="AL71" i="2"/>
  <c r="AO94" i="2"/>
  <c r="AL99" i="2"/>
  <c r="AO99" i="2" s="1"/>
  <c r="AL104" i="2"/>
  <c r="AM106" i="2"/>
  <c r="AL109" i="2"/>
  <c r="AL21" i="16"/>
  <c r="AM24" i="16"/>
  <c r="AJ35" i="16"/>
  <c r="AN37" i="16"/>
  <c r="AL37" i="16"/>
  <c r="AL53" i="16"/>
  <c r="AL109" i="16"/>
  <c r="AO109" i="16" s="1"/>
  <c r="AK11" i="15"/>
  <c r="AL20" i="14"/>
  <c r="AL24" i="14"/>
  <c r="AL27" i="14"/>
  <c r="AL29" i="14"/>
  <c r="AL34" i="14"/>
  <c r="AO34" i="14" s="1"/>
  <c r="AL41" i="14"/>
  <c r="AO41" i="14" s="1"/>
  <c r="AL43" i="14"/>
  <c r="AO43" i="14" s="1"/>
  <c r="AM57" i="14"/>
  <c r="AL87" i="14"/>
  <c r="AN96" i="14"/>
  <c r="AM31" i="2"/>
  <c r="AL32" i="2"/>
  <c r="AO32" i="2" s="1"/>
  <c r="AL70" i="2"/>
  <c r="AL92" i="2"/>
  <c r="AM101" i="2"/>
  <c r="AL108" i="2"/>
  <c r="AL13" i="16"/>
  <c r="AO13" i="16" s="1"/>
  <c r="AL20" i="16"/>
  <c r="AO20" i="16" s="1"/>
  <c r="AL24" i="16"/>
  <c r="AL56" i="16"/>
  <c r="AL71" i="16"/>
  <c r="AL85" i="16"/>
  <c r="AN94" i="16"/>
  <c r="AL14" i="14"/>
  <c r="AL18" i="14"/>
  <c r="AL21" i="14"/>
  <c r="AL33" i="14"/>
  <c r="AL36" i="14"/>
  <c r="AO36" i="14" s="1"/>
  <c r="AL88" i="14"/>
  <c r="AL94" i="14"/>
  <c r="AO94" i="14" s="1"/>
  <c r="AN68" i="15"/>
  <c r="AN83" i="15"/>
  <c r="AN109" i="15"/>
  <c r="AM36" i="15"/>
  <c r="AL85" i="1"/>
  <c r="AO85" i="1" s="1"/>
  <c r="AK44" i="1"/>
  <c r="AN44" i="1" s="1"/>
  <c r="AK78" i="2"/>
  <c r="AN15" i="1"/>
  <c r="AN16" i="1"/>
  <c r="AM19" i="1"/>
  <c r="AM21" i="1"/>
  <c r="AN22" i="1"/>
  <c r="AL24" i="1"/>
  <c r="AN26" i="1"/>
  <c r="AL26" i="1"/>
  <c r="AL28" i="1"/>
  <c r="AL29" i="1"/>
  <c r="AO29" i="1" s="1"/>
  <c r="AL32" i="1"/>
  <c r="AO32" i="1" s="1"/>
  <c r="AL69" i="1"/>
  <c r="AO69" i="1" s="1"/>
  <c r="AM95" i="1"/>
  <c r="AM96" i="1"/>
  <c r="AM100" i="1"/>
  <c r="AN103" i="1"/>
  <c r="AN104" i="1"/>
  <c r="AN105" i="1"/>
  <c r="AN106" i="1"/>
  <c r="AL106" i="1"/>
  <c r="AL107" i="1"/>
  <c r="AL108" i="1"/>
  <c r="AL22" i="2"/>
  <c r="AL24" i="2"/>
  <c r="AO24" i="2" s="1"/>
  <c r="AL25" i="2"/>
  <c r="AL26" i="2"/>
  <c r="AO26" i="2" s="1"/>
  <c r="AL34" i="2"/>
  <c r="AO34" i="2" s="1"/>
  <c r="AK35" i="2"/>
  <c r="AM38" i="2"/>
  <c r="AM47" i="2"/>
  <c r="AN47" i="2"/>
  <c r="AL51" i="2"/>
  <c r="AO51" i="2" s="1"/>
  <c r="AL57" i="2"/>
  <c r="AO57" i="2" s="1"/>
  <c r="AM62" i="2"/>
  <c r="AL75" i="2"/>
  <c r="AL76" i="2"/>
  <c r="AL77" i="2"/>
  <c r="AL89" i="2"/>
  <c r="AL101" i="2"/>
  <c r="AM108" i="2"/>
  <c r="AM110" i="2"/>
  <c r="AM20" i="15"/>
  <c r="AO16" i="1"/>
  <c r="AJ28" i="1"/>
  <c r="AM28" i="1" s="1"/>
  <c r="AK48" i="1"/>
  <c r="AN48" i="1" s="1"/>
  <c r="AJ69" i="2"/>
  <c r="AM94" i="2"/>
  <c r="AM99" i="2"/>
  <c r="AM22" i="16"/>
  <c r="AK44" i="16"/>
  <c r="AM12" i="15"/>
  <c r="AM25" i="15"/>
  <c r="AC11" i="1"/>
  <c r="AM14" i="1"/>
  <c r="AL12" i="1"/>
  <c r="AN14" i="1"/>
  <c r="AL14" i="1"/>
  <c r="AN18" i="1"/>
  <c r="AM20" i="1"/>
  <c r="AL21" i="1"/>
  <c r="AM24" i="1"/>
  <c r="AN25" i="1"/>
  <c r="AL25" i="1"/>
  <c r="AM27" i="1"/>
  <c r="AM29" i="1"/>
  <c r="AL38" i="1"/>
  <c r="AO38" i="1" s="1"/>
  <c r="AK39" i="1"/>
  <c r="AN39" i="1" s="1"/>
  <c r="AL40" i="1"/>
  <c r="AO40" i="1" s="1"/>
  <c r="AL41" i="1"/>
  <c r="AO41" i="1" s="1"/>
  <c r="AL42" i="1"/>
  <c r="AO42" i="1" s="1"/>
  <c r="AL46" i="1"/>
  <c r="AO46" i="1" s="1"/>
  <c r="AL47" i="1"/>
  <c r="AO47" i="1" s="1"/>
  <c r="AL49" i="1"/>
  <c r="AO49" i="1" s="1"/>
  <c r="AL50" i="1"/>
  <c r="AO50" i="1" s="1"/>
  <c r="AL57" i="1"/>
  <c r="AO57" i="1" s="1"/>
  <c r="AL87" i="1"/>
  <c r="AO87" i="1" s="1"/>
  <c r="AL94" i="1"/>
  <c r="AO94" i="1" s="1"/>
  <c r="AL95" i="1"/>
  <c r="AL96" i="1"/>
  <c r="AM107" i="1"/>
  <c r="AM108" i="1"/>
  <c r="AM109" i="1"/>
  <c r="AN110" i="1"/>
  <c r="AL110" i="1"/>
  <c r="AL13" i="2"/>
  <c r="AJ17" i="2"/>
  <c r="AM17" i="2" s="1"/>
  <c r="AL18" i="2"/>
  <c r="AO18" i="2" s="1"/>
  <c r="AL19" i="2"/>
  <c r="AO19" i="2" s="1"/>
  <c r="AL20" i="2"/>
  <c r="AM24" i="2"/>
  <c r="AM25" i="2"/>
  <c r="AM26" i="2"/>
  <c r="AM27" i="2"/>
  <c r="AL37" i="2"/>
  <c r="AL38" i="2"/>
  <c r="AM43" i="2"/>
  <c r="AN53" i="2"/>
  <c r="AN54" i="2"/>
  <c r="AN55" i="2"/>
  <c r="AL55" i="2"/>
  <c r="AO55" i="2" s="1"/>
  <c r="AL61" i="2"/>
  <c r="AK69" i="2"/>
  <c r="AM71" i="2"/>
  <c r="AM79" i="2"/>
  <c r="AL80" i="2"/>
  <c r="AM86" i="2"/>
  <c r="AM87" i="2"/>
  <c r="AM89" i="2"/>
  <c r="AM90" i="2"/>
  <c r="AN93" i="2"/>
  <c r="AN95" i="2"/>
  <c r="AM96" i="2"/>
  <c r="AN98" i="2"/>
  <c r="AN99" i="2"/>
  <c r="AN100" i="2"/>
  <c r="AN105" i="2"/>
  <c r="AL105" i="2"/>
  <c r="AM7" i="16"/>
  <c r="AM21" i="16"/>
  <c r="AK23" i="16"/>
  <c r="AM54" i="16"/>
  <c r="AB11" i="15"/>
  <c r="Z11" i="15"/>
  <c r="AC11" i="15" s="1"/>
  <c r="Y10" i="15"/>
  <c r="AB10" i="15" s="1"/>
  <c r="AH10" i="14"/>
  <c r="AH9" i="14" s="1"/>
  <c r="AN108" i="2"/>
  <c r="Q11" i="16"/>
  <c r="AM12" i="16"/>
  <c r="AN14" i="16"/>
  <c r="AL14" i="16"/>
  <c r="AG10" i="16"/>
  <c r="AG9" i="16" s="1"/>
  <c r="AG8" i="16" s="1"/>
  <c r="AN21" i="16"/>
  <c r="AN22" i="16"/>
  <c r="AN25" i="16"/>
  <c r="AL25" i="16"/>
  <c r="AO25" i="16" s="1"/>
  <c r="AM29" i="16"/>
  <c r="AM30" i="16"/>
  <c r="AN32" i="16"/>
  <c r="AL32" i="16"/>
  <c r="AL33" i="16"/>
  <c r="AL34" i="16"/>
  <c r="AL40" i="16"/>
  <c r="AL41" i="16"/>
  <c r="AO41" i="16" s="1"/>
  <c r="AL42" i="16"/>
  <c r="AO42" i="16" s="1"/>
  <c r="AN45" i="16"/>
  <c r="AL45" i="16"/>
  <c r="AL49" i="16"/>
  <c r="AL50" i="16"/>
  <c r="AN54" i="16"/>
  <c r="AL55" i="16"/>
  <c r="AL61" i="16"/>
  <c r="AL62" i="16"/>
  <c r="AL67" i="16"/>
  <c r="AL74" i="16"/>
  <c r="AL84" i="16"/>
  <c r="AN89" i="16"/>
  <c r="AL89" i="16"/>
  <c r="AN101" i="16"/>
  <c r="AL101" i="16"/>
  <c r="AO101" i="16" s="1"/>
  <c r="AL103" i="16"/>
  <c r="AL104" i="16"/>
  <c r="AM107" i="16"/>
  <c r="AM108" i="16"/>
  <c r="AM109" i="16"/>
  <c r="AN110" i="16"/>
  <c r="AL110" i="16"/>
  <c r="AO110" i="16" s="1"/>
  <c r="AM7" i="15"/>
  <c r="N11" i="15"/>
  <c r="AN15" i="15"/>
  <c r="AO16" i="15"/>
  <c r="AN20" i="15"/>
  <c r="AM22" i="15"/>
  <c r="AM29" i="15"/>
  <c r="AN32" i="15"/>
  <c r="AM7" i="14"/>
  <c r="AJ48" i="16"/>
  <c r="AJ102" i="16"/>
  <c r="AL110" i="2"/>
  <c r="AL12" i="16"/>
  <c r="AM15" i="16"/>
  <c r="AN18" i="16"/>
  <c r="AM26" i="16"/>
  <c r="AN27" i="16"/>
  <c r="AJ28" i="16"/>
  <c r="AL29" i="16"/>
  <c r="AL30" i="16"/>
  <c r="AM33" i="16"/>
  <c r="AM34" i="16"/>
  <c r="AM36" i="16"/>
  <c r="AM37" i="16"/>
  <c r="AL38" i="16"/>
  <c r="AO38" i="16" s="1"/>
  <c r="AK39" i="16"/>
  <c r="AM40" i="16"/>
  <c r="AM42" i="16"/>
  <c r="AM43" i="16"/>
  <c r="AM46" i="16"/>
  <c r="AN47" i="16"/>
  <c r="AL47" i="16"/>
  <c r="AO47" i="16" s="1"/>
  <c r="AM50" i="16"/>
  <c r="AM61" i="16"/>
  <c r="AM67" i="16"/>
  <c r="AN92" i="16"/>
  <c r="AL99" i="16"/>
  <c r="AM104" i="16"/>
  <c r="AM105" i="16"/>
  <c r="AN106" i="16"/>
  <c r="AL106" i="16"/>
  <c r="AO106" i="16" s="1"/>
  <c r="AL107" i="16"/>
  <c r="AO107" i="16" s="1"/>
  <c r="AL108" i="16"/>
  <c r="AM13" i="15"/>
  <c r="AN14" i="15"/>
  <c r="AM16" i="15"/>
  <c r="AN18" i="15"/>
  <c r="AM21" i="15"/>
  <c r="AN24" i="15"/>
  <c r="AM26" i="15"/>
  <c r="AN27" i="15"/>
  <c r="AB11" i="14"/>
  <c r="Z11" i="14"/>
  <c r="AC11" i="14" s="1"/>
  <c r="Y10" i="14"/>
  <c r="AB10" i="14" s="1"/>
  <c r="AK91" i="14"/>
  <c r="AM34" i="15"/>
  <c r="AM37" i="15"/>
  <c r="AN42" i="15"/>
  <c r="AN47" i="15"/>
  <c r="AM49" i="15"/>
  <c r="AN50" i="15"/>
  <c r="AO51" i="15"/>
  <c r="AM56" i="15"/>
  <c r="AM67" i="15"/>
  <c r="AM74" i="15"/>
  <c r="AM87" i="15"/>
  <c r="AO92" i="15"/>
  <c r="AO96" i="15"/>
  <c r="AN99" i="15"/>
  <c r="AM101" i="15"/>
  <c r="AM103" i="15"/>
  <c r="AN104" i="15"/>
  <c r="AM13" i="14"/>
  <c r="AN15" i="14"/>
  <c r="AM19" i="14"/>
  <c r="AN21" i="14"/>
  <c r="AM22" i="14"/>
  <c r="AN27" i="14"/>
  <c r="AN32" i="14"/>
  <c r="AM33" i="14"/>
  <c r="AN37" i="14"/>
  <c r="AN41" i="14"/>
  <c r="AN43" i="14"/>
  <c r="AN46" i="14"/>
  <c r="AM47" i="14"/>
  <c r="AN53" i="14"/>
  <c r="AM54" i="14"/>
  <c r="AN92" i="14"/>
  <c r="AN94" i="14"/>
  <c r="AM103" i="14"/>
  <c r="AM108" i="14"/>
  <c r="AN29" i="15"/>
  <c r="AM31" i="15"/>
  <c r="AN34" i="15"/>
  <c r="AN37" i="15"/>
  <c r="AO38" i="15"/>
  <c r="AO40" i="15"/>
  <c r="AM41" i="15"/>
  <c r="AM43" i="15"/>
  <c r="AO45" i="15"/>
  <c r="AN46" i="15"/>
  <c r="AN49" i="15"/>
  <c r="AM55" i="15"/>
  <c r="AN56" i="15"/>
  <c r="AM62" i="15"/>
  <c r="AM85" i="15"/>
  <c r="AN86" i="15"/>
  <c r="AM90" i="15"/>
  <c r="AN94" i="15"/>
  <c r="AO95" i="15"/>
  <c r="AM100" i="15"/>
  <c r="AN106" i="15"/>
  <c r="AO107" i="15"/>
  <c r="AO108" i="15"/>
  <c r="N11" i="14"/>
  <c r="AN13" i="14"/>
  <c r="AM16" i="14"/>
  <c r="AN19" i="14"/>
  <c r="AN22" i="14"/>
  <c r="AN25" i="14"/>
  <c r="AM31" i="14"/>
  <c r="AN33" i="14"/>
  <c r="AK35" i="14"/>
  <c r="AM36" i="14"/>
  <c r="AM38" i="14"/>
  <c r="AN47" i="14"/>
  <c r="AJ48" i="14"/>
  <c r="AM49" i="14"/>
  <c r="AM53" i="14"/>
  <c r="AN54" i="14"/>
  <c r="AN61" i="14"/>
  <c r="AM62" i="14"/>
  <c r="AM67" i="14"/>
  <c r="AM73" i="14"/>
  <c r="AM93" i="14"/>
  <c r="AK102" i="14"/>
  <c r="AM105" i="14"/>
  <c r="AM107" i="14"/>
  <c r="AM110" i="14"/>
  <c r="AO31" i="15"/>
  <c r="AO32" i="15"/>
  <c r="AO37" i="15"/>
  <c r="AM47" i="15"/>
  <c r="AM66" i="15"/>
  <c r="AN93" i="15"/>
  <c r="AO101" i="15"/>
  <c r="AO103" i="15"/>
  <c r="AO104" i="15"/>
  <c r="AM105" i="15"/>
  <c r="AJ11" i="14"/>
  <c r="AL13" i="14"/>
  <c r="AO13" i="14" s="1"/>
  <c r="AL16" i="14"/>
  <c r="AO16" i="14" s="1"/>
  <c r="AJ17" i="14"/>
  <c r="AM18" i="14"/>
  <c r="AL19" i="14"/>
  <c r="AO19" i="14" s="1"/>
  <c r="AM20" i="14"/>
  <c r="AL22" i="14"/>
  <c r="AJ23" i="14"/>
  <c r="AM23" i="14" s="1"/>
  <c r="AM24" i="14"/>
  <c r="AL25" i="14"/>
  <c r="AO25" i="14" s="1"/>
  <c r="AM26" i="14"/>
  <c r="AM29" i="14"/>
  <c r="AN31" i="14"/>
  <c r="AM34" i="14"/>
  <c r="AN38" i="14"/>
  <c r="AN40" i="14"/>
  <c r="AN45" i="14"/>
  <c r="AN49" i="14"/>
  <c r="AM50" i="14"/>
  <c r="AN57" i="14"/>
  <c r="AN67" i="14"/>
  <c r="AN77" i="14"/>
  <c r="AL89" i="14"/>
  <c r="AO89" i="14" s="1"/>
  <c r="AM92" i="14"/>
  <c r="AN93" i="14"/>
  <c r="AL93" i="14"/>
  <c r="AO93" i="14" s="1"/>
  <c r="AL96" i="14"/>
  <c r="AO96" i="14" s="1"/>
  <c r="AN98" i="14"/>
  <c r="AL98" i="14"/>
  <c r="AN99" i="14"/>
  <c r="AL99" i="14"/>
  <c r="AM100" i="14"/>
  <c r="AL103" i="14"/>
  <c r="AL108" i="14"/>
  <c r="AO108" i="14" s="1"/>
  <c r="AM109" i="14"/>
  <c r="AL110" i="14"/>
  <c r="AO110" i="14" s="1"/>
  <c r="AN62" i="15"/>
  <c r="AN66" i="15"/>
  <c r="AN67" i="15"/>
  <c r="AO90" i="15"/>
  <c r="AM83" i="15"/>
  <c r="AM60" i="15"/>
  <c r="AN61" i="15"/>
  <c r="AM68" i="15"/>
  <c r="AN87" i="15"/>
  <c r="AN70" i="15"/>
  <c r="AO71" i="15"/>
  <c r="AM76" i="15"/>
  <c r="AN77" i="15"/>
  <c r="AO79" i="15"/>
  <c r="AN88" i="15"/>
  <c r="AM71" i="15"/>
  <c r="AN73" i="15"/>
  <c r="AM75" i="15"/>
  <c r="AM79" i="15"/>
  <c r="AN80" i="15"/>
  <c r="AO86" i="15"/>
  <c r="AN75" i="15"/>
  <c r="AO76" i="15"/>
  <c r="AN38" i="15"/>
  <c r="AM80" i="15"/>
  <c r="AM88" i="15"/>
  <c r="AM94" i="15"/>
  <c r="AM110" i="15"/>
  <c r="AN74" i="15"/>
  <c r="AM84" i="15"/>
  <c r="AN105" i="15"/>
  <c r="AO50" i="14"/>
  <c r="AO54" i="14"/>
  <c r="AO67" i="14"/>
  <c r="AG10" i="14"/>
  <c r="AG9" i="14" s="1"/>
  <c r="AG8" i="14" s="1"/>
  <c r="AM52" i="14"/>
  <c r="AM56" i="14"/>
  <c r="AO51" i="14"/>
  <c r="AO55" i="14"/>
  <c r="AM61" i="14"/>
  <c r="AO68" i="14"/>
  <c r="AM83" i="14"/>
  <c r="AO74" i="14"/>
  <c r="AN80" i="14"/>
  <c r="AO70" i="14"/>
  <c r="AM74" i="14"/>
  <c r="AO76" i="14"/>
  <c r="AM90" i="14"/>
  <c r="AO75" i="14"/>
  <c r="AN90" i="14"/>
  <c r="AN55" i="14"/>
  <c r="AM40" i="14"/>
  <c r="AN56" i="14"/>
  <c r="AN79" i="14"/>
  <c r="AM80" i="14"/>
  <c r="AN51" i="14"/>
  <c r="AN52" i="14"/>
  <c r="AN68" i="14"/>
  <c r="AM53" i="16"/>
  <c r="AN55" i="16"/>
  <c r="AM51" i="16"/>
  <c r="AN52" i="16"/>
  <c r="AL52" i="16"/>
  <c r="AM56" i="16"/>
  <c r="AL57" i="16"/>
  <c r="AL76" i="16"/>
  <c r="AL82" i="16"/>
  <c r="AM52" i="16"/>
  <c r="AM57" i="16"/>
  <c r="AN51" i="16"/>
  <c r="AM55" i="16"/>
  <c r="AN56" i="16"/>
  <c r="AM74" i="16"/>
  <c r="AN84" i="16"/>
  <c r="AN88" i="16"/>
  <c r="AN71" i="16"/>
  <c r="AM77" i="16"/>
  <c r="AM80" i="16"/>
  <c r="AM85" i="16"/>
  <c r="AN87" i="16"/>
  <c r="AM75" i="16"/>
  <c r="AN76" i="16"/>
  <c r="AN80" i="16"/>
  <c r="AM84" i="16"/>
  <c r="AN85" i="16"/>
  <c r="AN98" i="16"/>
  <c r="AN93" i="16"/>
  <c r="N11" i="16"/>
  <c r="AM83" i="16"/>
  <c r="AM94" i="16"/>
  <c r="AN83" i="16"/>
  <c r="AN96" i="16"/>
  <c r="AM87" i="16"/>
  <c r="AM88" i="16"/>
  <c r="AM25" i="16"/>
  <c r="AN16" i="16"/>
  <c r="D10" i="16"/>
  <c r="D9" i="16" s="1"/>
  <c r="AM13" i="16"/>
  <c r="AL84" i="2"/>
  <c r="AL85" i="2"/>
  <c r="AL86" i="2"/>
  <c r="AG10" i="2"/>
  <c r="AG9" i="2" s="1"/>
  <c r="AG8" i="2" s="1"/>
  <c r="AN84" i="2"/>
  <c r="AN87" i="2"/>
  <c r="AN89" i="2"/>
  <c r="AN83" i="2"/>
  <c r="AN86" i="2"/>
  <c r="AM85" i="2"/>
  <c r="AN61" i="2"/>
  <c r="AN109" i="2"/>
  <c r="P13" i="145"/>
  <c r="AL82" i="14"/>
  <c r="AN83" i="14"/>
  <c r="AM87" i="14"/>
  <c r="AN86" i="14"/>
  <c r="AN87" i="14"/>
  <c r="AM84" i="14"/>
  <c r="AN85" i="14"/>
  <c r="AM89" i="14"/>
  <c r="AN70" i="14"/>
  <c r="P10" i="14"/>
  <c r="P9" i="14" s="1"/>
  <c r="I10" i="14"/>
  <c r="I9" i="14" s="1"/>
  <c r="I8" i="14" s="1"/>
  <c r="K11" i="14"/>
  <c r="AO62" i="14"/>
  <c r="F8" i="14"/>
  <c r="AM77" i="14"/>
  <c r="V11" i="14"/>
  <c r="J13" i="145"/>
  <c r="AM49" i="16"/>
  <c r="AM89" i="16"/>
  <c r="AN70" i="16"/>
  <c r="S10" i="16"/>
  <c r="S9" i="16" s="1"/>
  <c r="S8" i="16" s="1"/>
  <c r="S7" i="16" s="1"/>
  <c r="L10" i="16"/>
  <c r="L9" i="16" s="1"/>
  <c r="L8" i="16" s="1"/>
  <c r="AN24" i="16"/>
  <c r="AN30" i="16"/>
  <c r="AN19" i="16"/>
  <c r="G10" i="16"/>
  <c r="G9" i="16" s="1"/>
  <c r="AN62" i="16"/>
  <c r="AM31" i="16"/>
  <c r="AN12" i="16"/>
  <c r="E11" i="16"/>
  <c r="M13" i="145"/>
  <c r="H11" i="15"/>
  <c r="Q11" i="15"/>
  <c r="O10" i="15"/>
  <c r="O9" i="15" s="1"/>
  <c r="O8" i="15" s="1"/>
  <c r="AO85" i="15"/>
  <c r="AN84" i="15"/>
  <c r="AN89" i="15"/>
  <c r="AM89" i="15"/>
  <c r="AM70" i="15"/>
  <c r="R10" i="15"/>
  <c r="R9" i="15" s="1"/>
  <c r="R8" i="15" s="1"/>
  <c r="AO43" i="15"/>
  <c r="AO18" i="15"/>
  <c r="AO22" i="15"/>
  <c r="I10" i="15"/>
  <c r="I9" i="15" s="1"/>
  <c r="I8" i="15" s="1"/>
  <c r="AO12" i="15"/>
  <c r="AO77" i="15"/>
  <c r="AO62" i="15"/>
  <c r="F10" i="15"/>
  <c r="AO26" i="15"/>
  <c r="AO25" i="15"/>
  <c r="AJ82" i="2"/>
  <c r="AM82" i="2" s="1"/>
  <c r="AN88" i="2"/>
  <c r="AM70" i="2"/>
  <c r="AN104" i="2"/>
  <c r="M10" i="2"/>
  <c r="AN24" i="2"/>
  <c r="AN25" i="2"/>
  <c r="AN26" i="2"/>
  <c r="AN27" i="2"/>
  <c r="AN75" i="2"/>
  <c r="AN76" i="2"/>
  <c r="AN79" i="2"/>
  <c r="AM93" i="2"/>
  <c r="I10" i="2"/>
  <c r="I9" i="2" s="1"/>
  <c r="I8" i="2" s="1"/>
  <c r="O10" i="2"/>
  <c r="O9" i="2" s="1"/>
  <c r="O8" i="2" s="1"/>
  <c r="X10" i="2"/>
  <c r="AA10" i="2" s="1"/>
  <c r="AA11" i="2"/>
  <c r="AM16" i="2"/>
  <c r="AN31" i="2"/>
  <c r="AN34" i="2"/>
  <c r="AM73" i="2"/>
  <c r="AK82" i="2"/>
  <c r="AM83" i="2"/>
  <c r="AN90" i="2"/>
  <c r="AL97" i="2"/>
  <c r="AL102" i="2"/>
  <c r="AM107" i="2"/>
  <c r="AL12" i="2"/>
  <c r="AM40" i="2"/>
  <c r="AM42" i="2"/>
  <c r="AN43" i="2"/>
  <c r="AL45" i="2"/>
  <c r="AL49" i="2"/>
  <c r="AM51" i="2"/>
  <c r="AN51" i="2"/>
  <c r="AN52" i="2"/>
  <c r="AN70" i="2"/>
  <c r="AJ78" i="2"/>
  <c r="AN85" i="2"/>
  <c r="AL87" i="2"/>
  <c r="AM88" i="2"/>
  <c r="AN94" i="2"/>
  <c r="AL96" i="2"/>
  <c r="AK97" i="2"/>
  <c r="AM98" i="2"/>
  <c r="AK102" i="2"/>
  <c r="AM103" i="2"/>
  <c r="AK91" i="2"/>
  <c r="AM12" i="2"/>
  <c r="AM13" i="2"/>
  <c r="AM14" i="2"/>
  <c r="AM15" i="2"/>
  <c r="AN16" i="2"/>
  <c r="AK17" i="2"/>
  <c r="AM22" i="2"/>
  <c r="AJ23" i="2"/>
  <c r="AM29" i="2"/>
  <c r="AN30" i="2"/>
  <c r="AM36" i="2"/>
  <c r="AN37" i="2"/>
  <c r="AN40" i="2"/>
  <c r="AN42" i="2"/>
  <c r="AM46" i="2"/>
  <c r="AM50" i="2"/>
  <c r="AL53" i="2"/>
  <c r="AO53" i="2" s="1"/>
  <c r="AL54" i="2"/>
  <c r="AO54" i="2" s="1"/>
  <c r="AM56" i="2"/>
  <c r="AK66" i="2"/>
  <c r="AN73" i="2"/>
  <c r="AM77" i="2"/>
  <c r="AN103" i="2"/>
  <c r="L10" i="2"/>
  <c r="L9" i="2" s="1"/>
  <c r="L8" i="2" s="1"/>
  <c r="AN12" i="2"/>
  <c r="AN13" i="2"/>
  <c r="AN14" i="2"/>
  <c r="AN15" i="2"/>
  <c r="AL15" i="2"/>
  <c r="AO15" i="2" s="1"/>
  <c r="AL16" i="2"/>
  <c r="AM18" i="2"/>
  <c r="AM19" i="2"/>
  <c r="AM20" i="2"/>
  <c r="AM21" i="2"/>
  <c r="AN22" i="2"/>
  <c r="AN29" i="2"/>
  <c r="AL29" i="2"/>
  <c r="AL36" i="2"/>
  <c r="AJ39" i="2"/>
  <c r="AL40" i="2"/>
  <c r="AL41" i="2"/>
  <c r="AL44" i="2"/>
  <c r="AL46" i="2"/>
  <c r="AM49" i="2"/>
  <c r="AL56" i="2"/>
  <c r="AO56" i="2" s="1"/>
  <c r="AL73" i="2"/>
  <c r="AN74" i="2"/>
  <c r="AL83" i="2"/>
  <c r="AL88" i="2"/>
  <c r="AL93" i="2"/>
  <c r="AJ97" i="2"/>
  <c r="AL98" i="2"/>
  <c r="AJ102" i="2"/>
  <c r="AL103" i="2"/>
  <c r="AL107" i="2"/>
  <c r="AN110" i="2"/>
  <c r="AN49" i="2"/>
  <c r="AN50" i="2"/>
  <c r="AL50" i="2"/>
  <c r="AM52" i="2"/>
  <c r="AM53" i="2"/>
  <c r="AM54" i="2"/>
  <c r="AL62" i="2"/>
  <c r="AM67" i="2"/>
  <c r="AM68" i="2"/>
  <c r="AM74" i="2"/>
  <c r="AM76" i="2"/>
  <c r="AM84" i="2"/>
  <c r="AN106" i="2"/>
  <c r="Z11" i="2"/>
  <c r="AC11" i="2" s="1"/>
  <c r="AN56" i="2"/>
  <c r="AM57" i="2"/>
  <c r="AM61" i="2"/>
  <c r="AN33" i="2"/>
  <c r="AN71" i="2"/>
  <c r="F10" i="2"/>
  <c r="G13" i="145"/>
  <c r="AL84" i="1"/>
  <c r="AO84" i="1" s="1"/>
  <c r="AL61" i="1"/>
  <c r="AO61" i="1" s="1"/>
  <c r="AK82" i="1"/>
  <c r="AN82" i="1" s="1"/>
  <c r="AN13" i="1"/>
  <c r="AN12" i="1"/>
  <c r="AM88" i="14"/>
  <c r="AO85" i="14"/>
  <c r="AM85" i="14"/>
  <c r="AO89" i="15"/>
  <c r="I10" i="16"/>
  <c r="I9" i="16" s="1"/>
  <c r="I8" i="16" s="1"/>
  <c r="U11" i="14"/>
  <c r="E11" i="14"/>
  <c r="M9" i="14"/>
  <c r="AD10" i="14"/>
  <c r="Q11" i="14"/>
  <c r="O10" i="14"/>
  <c r="O9" i="14" s="1"/>
  <c r="O8" i="14" s="1"/>
  <c r="AN12" i="14"/>
  <c r="AN16" i="14"/>
  <c r="AN18" i="14"/>
  <c r="AN24" i="14"/>
  <c r="AL26" i="14"/>
  <c r="AK28" i="14"/>
  <c r="AL32" i="14"/>
  <c r="AN34" i="14"/>
  <c r="AL38" i="14"/>
  <c r="AL39" i="14"/>
  <c r="AK44" i="14"/>
  <c r="AM45" i="14"/>
  <c r="J9" i="14"/>
  <c r="AL78" i="14"/>
  <c r="AJ78" i="14"/>
  <c r="AM78" i="14" s="1"/>
  <c r="T11" i="14"/>
  <c r="S10" i="14"/>
  <c r="AK11" i="14"/>
  <c r="AF11" i="14"/>
  <c r="AE10" i="14"/>
  <c r="H11" i="14"/>
  <c r="G10" i="14"/>
  <c r="AK17" i="14"/>
  <c r="AL17" i="14"/>
  <c r="AK23" i="14"/>
  <c r="AM25" i="14"/>
  <c r="AN30" i="14"/>
  <c r="AN36" i="14"/>
  <c r="AL40" i="14"/>
  <c r="AO40" i="14" s="1"/>
  <c r="AN42" i="14"/>
  <c r="AJ44" i="14"/>
  <c r="AK48" i="14"/>
  <c r="AL48" i="14"/>
  <c r="AL49" i="14"/>
  <c r="AL53" i="14"/>
  <c r="AO53" i="14" s="1"/>
  <c r="AL57" i="14"/>
  <c r="AO57" i="14" s="1"/>
  <c r="AM70" i="14"/>
  <c r="AN73" i="14"/>
  <c r="AO86" i="14"/>
  <c r="AL35" i="14"/>
  <c r="AM42" i="14"/>
  <c r="AM51" i="14"/>
  <c r="AL52" i="14"/>
  <c r="AM55" i="14"/>
  <c r="AL56" i="14"/>
  <c r="AN60" i="14"/>
  <c r="AO61" i="14"/>
  <c r="AN62" i="14"/>
  <c r="AM66" i="14"/>
  <c r="AM68" i="14"/>
  <c r="AM69" i="14"/>
  <c r="AM71" i="14"/>
  <c r="AM79" i="14"/>
  <c r="AL80" i="14"/>
  <c r="AN89" i="14"/>
  <c r="AN95" i="14"/>
  <c r="D10" i="14"/>
  <c r="L10" i="14"/>
  <c r="L9" i="14" s="1"/>
  <c r="L8" i="14" s="1"/>
  <c r="X10" i="14"/>
  <c r="AL45" i="14"/>
  <c r="AO45" i="14" s="1"/>
  <c r="AK66" i="14"/>
  <c r="AN66" i="14" s="1"/>
  <c r="AL66" i="14"/>
  <c r="AN75" i="14"/>
  <c r="AO84" i="14"/>
  <c r="AL90" i="14"/>
  <c r="AO90" i="14" s="1"/>
  <c r="AM99" i="14"/>
  <c r="AL100" i="14"/>
  <c r="AL69" i="14"/>
  <c r="AK69" i="14"/>
  <c r="AO73" i="14"/>
  <c r="AM75" i="14"/>
  <c r="AN78" i="14"/>
  <c r="AL79" i="14"/>
  <c r="AN82" i="14"/>
  <c r="AO83" i="14"/>
  <c r="AN84" i="14"/>
  <c r="AN88" i="14"/>
  <c r="AL71" i="14"/>
  <c r="AO71" i="14" s="1"/>
  <c r="AN74" i="14"/>
  <c r="AL77" i="14"/>
  <c r="AO77" i="14" s="1"/>
  <c r="AL92" i="14"/>
  <c r="AO92" i="14" s="1"/>
  <c r="AM95" i="14"/>
  <c r="AJ97" i="14"/>
  <c r="AL97" i="14"/>
  <c r="AN101" i="14"/>
  <c r="AL109" i="14"/>
  <c r="AO109" i="14" s="1"/>
  <c r="AM101" i="14"/>
  <c r="AL102" i="14"/>
  <c r="AM17" i="15"/>
  <c r="M9" i="15"/>
  <c r="U11" i="15"/>
  <c r="T11" i="15"/>
  <c r="AO68" i="15"/>
  <c r="K11" i="15"/>
  <c r="J10" i="15"/>
  <c r="V11" i="15"/>
  <c r="AH10" i="15"/>
  <c r="AI11" i="15"/>
  <c r="AO13" i="15"/>
  <c r="L10" i="15"/>
  <c r="L9" i="15" s="1"/>
  <c r="L8" i="15" s="1"/>
  <c r="AD10" i="15"/>
  <c r="AJ11" i="15"/>
  <c r="AN12" i="15"/>
  <c r="P10" i="15"/>
  <c r="AN35" i="15"/>
  <c r="AO36" i="15"/>
  <c r="AO55" i="15"/>
  <c r="AO21" i="15"/>
  <c r="AO29" i="15"/>
  <c r="AO56" i="15"/>
  <c r="AO73" i="15"/>
  <c r="AN98" i="15"/>
  <c r="G10" i="15"/>
  <c r="S10" i="15"/>
  <c r="AE10" i="15"/>
  <c r="AF11" i="15"/>
  <c r="AN22" i="15"/>
  <c r="AO30" i="15"/>
  <c r="AN31" i="15"/>
  <c r="AO34" i="15"/>
  <c r="AM38" i="15"/>
  <c r="AO41" i="15"/>
  <c r="AN52" i="15"/>
  <c r="D10" i="15"/>
  <c r="X10" i="15"/>
  <c r="E11" i="15"/>
  <c r="AN16" i="15"/>
  <c r="AM19" i="15"/>
  <c r="AN23" i="15"/>
  <c r="AO24" i="15"/>
  <c r="AN25" i="15"/>
  <c r="AM28" i="15"/>
  <c r="AN39" i="15"/>
  <c r="AO42" i="15"/>
  <c r="AN43" i="15"/>
  <c r="AM44" i="15"/>
  <c r="AM46" i="15"/>
  <c r="AO47" i="15"/>
  <c r="AM53" i="15"/>
  <c r="AO54" i="15"/>
  <c r="AO53" i="15"/>
  <c r="AN55" i="15"/>
  <c r="AO67" i="15"/>
  <c r="AN90" i="15"/>
  <c r="AO98" i="15"/>
  <c r="AO50" i="15"/>
  <c r="AM52" i="15"/>
  <c r="AN79" i="15"/>
  <c r="AO88" i="15"/>
  <c r="AM91" i="15"/>
  <c r="AN69" i="15"/>
  <c r="AO70" i="15"/>
  <c r="AN71" i="15"/>
  <c r="AO75" i="15"/>
  <c r="AN76" i="15"/>
  <c r="AM78" i="15"/>
  <c r="AM86" i="15"/>
  <c r="AM92" i="15"/>
  <c r="AM96" i="15"/>
  <c r="AO100" i="15"/>
  <c r="AN101" i="15"/>
  <c r="AM104" i="15"/>
  <c r="AM108" i="15"/>
  <c r="AO87" i="15"/>
  <c r="AO93" i="15"/>
  <c r="AM73" i="15"/>
  <c r="AM77" i="15"/>
  <c r="AO80" i="15"/>
  <c r="AN85" i="15"/>
  <c r="AO94" i="15"/>
  <c r="AN95" i="15"/>
  <c r="AM97" i="15"/>
  <c r="AM98" i="15"/>
  <c r="AO99" i="15"/>
  <c r="AN103" i="15"/>
  <c r="AN107" i="15"/>
  <c r="AO110" i="15"/>
  <c r="K11" i="16"/>
  <c r="J10" i="16"/>
  <c r="AJ66" i="16"/>
  <c r="AL66" i="16"/>
  <c r="P9" i="16"/>
  <c r="Y10" i="16"/>
  <c r="H11" i="16"/>
  <c r="F10" i="16"/>
  <c r="F9" i="16" s="1"/>
  <c r="F8" i="16" s="1"/>
  <c r="U11" i="16"/>
  <c r="Z11" i="16"/>
  <c r="AC11" i="16" s="1"/>
  <c r="AN29" i="16"/>
  <c r="AN68" i="16"/>
  <c r="V11" i="16"/>
  <c r="AI11" i="16"/>
  <c r="AH10" i="16"/>
  <c r="AJ17" i="16"/>
  <c r="M10" i="16"/>
  <c r="T11" i="16"/>
  <c r="R10" i="16"/>
  <c r="AJ11" i="16"/>
  <c r="AF11" i="16"/>
  <c r="AD10" i="16"/>
  <c r="AK11" i="16"/>
  <c r="AM18" i="16"/>
  <c r="AL19" i="16"/>
  <c r="AM20" i="16"/>
  <c r="AN36" i="16"/>
  <c r="AN41" i="16"/>
  <c r="AO46" i="16"/>
  <c r="AM70" i="16"/>
  <c r="AJ78" i="16"/>
  <c r="AL88" i="16"/>
  <c r="AN90" i="16"/>
  <c r="AK48" i="16"/>
  <c r="AK69" i="16"/>
  <c r="AL69" i="16"/>
  <c r="AM79" i="16"/>
  <c r="AM101" i="16"/>
  <c r="AN105" i="16"/>
  <c r="AL28" i="16"/>
  <c r="AL36" i="16"/>
  <c r="AO36" i="16" s="1"/>
  <c r="AN38" i="16"/>
  <c r="AM41" i="16"/>
  <c r="AN46" i="16"/>
  <c r="AN49" i="16"/>
  <c r="AN53" i="16"/>
  <c r="AN57" i="16"/>
  <c r="AM60" i="16"/>
  <c r="AM62" i="16"/>
  <c r="AL70" i="16"/>
  <c r="AM71" i="16"/>
  <c r="AN74" i="16"/>
  <c r="AN77" i="16"/>
  <c r="AN79" i="16"/>
  <c r="AN86" i="16"/>
  <c r="AJ91" i="16"/>
  <c r="AK91" i="16"/>
  <c r="AN91" i="16" s="1"/>
  <c r="AN100" i="16"/>
  <c r="C10" i="16"/>
  <c r="O10" i="16"/>
  <c r="O9" i="16" s="1"/>
  <c r="O8" i="16" s="1"/>
  <c r="AE10" i="16"/>
  <c r="AL35" i="16"/>
  <c r="AN40" i="16"/>
  <c r="AK60" i="16"/>
  <c r="AL60" i="16"/>
  <c r="AN66" i="16"/>
  <c r="AL78" i="16"/>
  <c r="AK78" i="16"/>
  <c r="AL80" i="16"/>
  <c r="AM82" i="16"/>
  <c r="AL94" i="16"/>
  <c r="AN95" i="16"/>
  <c r="AJ97" i="16"/>
  <c r="AM76" i="16"/>
  <c r="AM92" i="16"/>
  <c r="AL93" i="16"/>
  <c r="AM96" i="16"/>
  <c r="AL98" i="16"/>
  <c r="AN99" i="16"/>
  <c r="AK102" i="16"/>
  <c r="AL102" i="16"/>
  <c r="AM69" i="16"/>
  <c r="AN75" i="16"/>
  <c r="AL83" i="16"/>
  <c r="AM86" i="16"/>
  <c r="AL87" i="16"/>
  <c r="AM90" i="16"/>
  <c r="AN103" i="16"/>
  <c r="AN107" i="16"/>
  <c r="AL35" i="2"/>
  <c r="AJ35" i="2"/>
  <c r="AJ66" i="2"/>
  <c r="AM34" i="2"/>
  <c r="AM37" i="2"/>
  <c r="AK39" i="2"/>
  <c r="AL39" i="2"/>
  <c r="AN57" i="2"/>
  <c r="AN62" i="2"/>
  <c r="Y10" i="2"/>
  <c r="R10" i="2"/>
  <c r="R9" i="2" s="1"/>
  <c r="R8" i="2" s="1"/>
  <c r="AD10" i="2"/>
  <c r="AJ11" i="2"/>
  <c r="AK28" i="2"/>
  <c r="AL28" i="2"/>
  <c r="AM45" i="2"/>
  <c r="AM55" i="2"/>
  <c r="J10" i="2"/>
  <c r="AI11" i="2"/>
  <c r="AH10" i="2"/>
  <c r="AN32" i="2"/>
  <c r="AN41" i="2"/>
  <c r="AK11" i="2"/>
  <c r="AK23" i="2"/>
  <c r="AM30" i="2"/>
  <c r="AN36" i="2"/>
  <c r="AN67" i="2"/>
  <c r="C10" i="2"/>
  <c r="G10" i="2"/>
  <c r="H10" i="2" s="1"/>
  <c r="S10" i="2"/>
  <c r="AE10" i="2"/>
  <c r="AF11" i="2"/>
  <c r="AL17" i="2"/>
  <c r="D10" i="2"/>
  <c r="P10" i="2"/>
  <c r="AN38" i="2"/>
  <c r="AM41" i="2"/>
  <c r="AL42" i="2"/>
  <c r="AN46" i="2"/>
  <c r="AJ48" i="2"/>
  <c r="AK48" i="2"/>
  <c r="AJ60" i="2"/>
  <c r="AK60" i="2"/>
  <c r="V11" i="1"/>
  <c r="AJ11" i="1"/>
  <c r="AK11" i="1"/>
  <c r="AM7" i="1"/>
  <c r="AM12" i="1"/>
  <c r="AL13" i="1"/>
  <c r="AM16" i="1"/>
  <c r="AN27" i="1"/>
  <c r="AL31" i="1"/>
  <c r="AO31" i="1" s="1"/>
  <c r="AJ17" i="1"/>
  <c r="AL17" i="1"/>
  <c r="AJ35" i="1"/>
  <c r="AM35" i="1" s="1"/>
  <c r="AL48" i="1"/>
  <c r="AO48" i="1" s="1"/>
  <c r="AN21" i="1"/>
  <c r="AJ23" i="1"/>
  <c r="AK28" i="1"/>
  <c r="AL43" i="1"/>
  <c r="AO43" i="1" s="1"/>
  <c r="AJ44" i="1"/>
  <c r="AM44" i="1" s="1"/>
  <c r="AN108" i="1"/>
  <c r="AJ66" i="1"/>
  <c r="AM66" i="1" s="1"/>
  <c r="AL74" i="1"/>
  <c r="AO74" i="1" s="1"/>
  <c r="AK78" i="1"/>
  <c r="AN78" i="1" s="1"/>
  <c r="AL45" i="1"/>
  <c r="AO45" i="1" s="1"/>
  <c r="AL51" i="1"/>
  <c r="AO51" i="1" s="1"/>
  <c r="AJ82" i="1"/>
  <c r="AM82" i="1" s="1"/>
  <c r="AL88" i="1"/>
  <c r="AO88" i="1" s="1"/>
  <c r="AL99" i="1"/>
  <c r="AN101" i="1"/>
  <c r="AJ102" i="1"/>
  <c r="AJ97" i="1"/>
  <c r="AJ78" i="1"/>
  <c r="AM78" i="1" s="1"/>
  <c r="AK102" i="1"/>
  <c r="AL80" i="1"/>
  <c r="AO80" i="1" s="1"/>
  <c r="AL93" i="1"/>
  <c r="AO93" i="1" s="1"/>
  <c r="AN95" i="1"/>
  <c r="AL109" i="1"/>
  <c r="Q10" i="2" l="1"/>
  <c r="M9" i="2"/>
  <c r="N10" i="2"/>
  <c r="E10" i="2"/>
  <c r="AM11" i="14"/>
  <c r="AN66" i="1"/>
  <c r="W11" i="2"/>
  <c r="V10" i="2"/>
  <c r="F9" i="2"/>
  <c r="U10" i="2"/>
  <c r="F9" i="15"/>
  <c r="F8" i="15" s="1"/>
  <c r="H10" i="145"/>
  <c r="H9" i="145" s="1"/>
  <c r="K10" i="145"/>
  <c r="K9" i="145" s="1"/>
  <c r="Y12" i="66"/>
  <c r="AL11" i="14"/>
  <c r="AO86" i="16"/>
  <c r="AO50" i="16"/>
  <c r="N10" i="145"/>
  <c r="AO47" i="14"/>
  <c r="AM17" i="14"/>
  <c r="AO22" i="14"/>
  <c r="AN102" i="14"/>
  <c r="AO33" i="14"/>
  <c r="AO37" i="14"/>
  <c r="AO31" i="14"/>
  <c r="AO21" i="14"/>
  <c r="AN35" i="14"/>
  <c r="AO20" i="14"/>
  <c r="AO15" i="14"/>
  <c r="AO24" i="14"/>
  <c r="AO29" i="14"/>
  <c r="AO18" i="14"/>
  <c r="AO60" i="14"/>
  <c r="AM28" i="14"/>
  <c r="Y9" i="14"/>
  <c r="AB9" i="14" s="1"/>
  <c r="Z10" i="15"/>
  <c r="AC10" i="15" s="1"/>
  <c r="Y9" i="15"/>
  <c r="Y8" i="15" s="1"/>
  <c r="AO24" i="16"/>
  <c r="AO29" i="16"/>
  <c r="AO89" i="16"/>
  <c r="AO43" i="16"/>
  <c r="AO79" i="16"/>
  <c r="AO77" i="16"/>
  <c r="AO55" i="16"/>
  <c r="AO37" i="16"/>
  <c r="AO14" i="16"/>
  <c r="AM23" i="16"/>
  <c r="AO108" i="16"/>
  <c r="AN97" i="16"/>
  <c r="AO94" i="16"/>
  <c r="AM39" i="2"/>
  <c r="AM28" i="2"/>
  <c r="AN44" i="2"/>
  <c r="AO30" i="2"/>
  <c r="AO14" i="2"/>
  <c r="AO77" i="2"/>
  <c r="AO31" i="2"/>
  <c r="AO110" i="2"/>
  <c r="AO20" i="2"/>
  <c r="AO46" i="2"/>
  <c r="AO108" i="2"/>
  <c r="X9" i="2"/>
  <c r="X8" i="2" s="1"/>
  <c r="AA8" i="2" s="1"/>
  <c r="AO15" i="1"/>
  <c r="AO104" i="1"/>
  <c r="AO22" i="1"/>
  <c r="AO12" i="1"/>
  <c r="AO18" i="1"/>
  <c r="AO106" i="1"/>
  <c r="AO105" i="1"/>
  <c r="AO21" i="1"/>
  <c r="AO24" i="1"/>
  <c r="L10" i="145"/>
  <c r="L9" i="145" s="1"/>
  <c r="AO75" i="16"/>
  <c r="AO53" i="16"/>
  <c r="AO85" i="16"/>
  <c r="AO51" i="16"/>
  <c r="AO61" i="16"/>
  <c r="AO54" i="16"/>
  <c r="AL66" i="2"/>
  <c r="AO66" i="2" s="1"/>
  <c r="AO96" i="1"/>
  <c r="AN17" i="1"/>
  <c r="AL39" i="1"/>
  <c r="AO39" i="1" s="1"/>
  <c r="AO27" i="1"/>
  <c r="AO20" i="1"/>
  <c r="AO103" i="1"/>
  <c r="AL44" i="1"/>
  <c r="AO44" i="1" s="1"/>
  <c r="O10" i="145"/>
  <c r="O9" i="145" s="1"/>
  <c r="AM44" i="14"/>
  <c r="AO96" i="2"/>
  <c r="AL78" i="1"/>
  <c r="AO78" i="1" s="1"/>
  <c r="AO110" i="1"/>
  <c r="AL82" i="2"/>
  <c r="AO82" i="2" s="1"/>
  <c r="AN102" i="2"/>
  <c r="AO105" i="2"/>
  <c r="AO95" i="2"/>
  <c r="AL69" i="2"/>
  <c r="AO71" i="2"/>
  <c r="AO76" i="2"/>
  <c r="AO104" i="2"/>
  <c r="AO68" i="2"/>
  <c r="AO100" i="2"/>
  <c r="AO80" i="2"/>
  <c r="AO67" i="2"/>
  <c r="AO86" i="2"/>
  <c r="AN66" i="2"/>
  <c r="AO42" i="2"/>
  <c r="AM66" i="2"/>
  <c r="AM35" i="2"/>
  <c r="AO107" i="2"/>
  <c r="AN97" i="2"/>
  <c r="AO78" i="2"/>
  <c r="AO83" i="2"/>
  <c r="AL91" i="1"/>
  <c r="AO91" i="1" s="1"/>
  <c r="AL66" i="1"/>
  <c r="AO66" i="1" s="1"/>
  <c r="AO14" i="1"/>
  <c r="AO99" i="1"/>
  <c r="AO26" i="1"/>
  <c r="AO108" i="1"/>
  <c r="AO85" i="2"/>
  <c r="AO70" i="2"/>
  <c r="AO13" i="2"/>
  <c r="AO16" i="2"/>
  <c r="AM102" i="2"/>
  <c r="AO109" i="2"/>
  <c r="AM69" i="2"/>
  <c r="AO41" i="2"/>
  <c r="AO75" i="2"/>
  <c r="AO25" i="2"/>
  <c r="AO103" i="2"/>
  <c r="AO103" i="16"/>
  <c r="AO67" i="16"/>
  <c r="AO66" i="16"/>
  <c r="AN39" i="16"/>
  <c r="AN28" i="16"/>
  <c r="AO45" i="16"/>
  <c r="AL97" i="16"/>
  <c r="AM28" i="16"/>
  <c r="AO32" i="16"/>
  <c r="AO62" i="16"/>
  <c r="AO83" i="16"/>
  <c r="AO69" i="16"/>
  <c r="AO30" i="16"/>
  <c r="AO90" i="16"/>
  <c r="AO95" i="16"/>
  <c r="AO74" i="16"/>
  <c r="AN44" i="16"/>
  <c r="AM35" i="16"/>
  <c r="AO33" i="16"/>
  <c r="AO12" i="16"/>
  <c r="AO104" i="16"/>
  <c r="AM39" i="16"/>
  <c r="AL11" i="16"/>
  <c r="AO92" i="16"/>
  <c r="AN35" i="16"/>
  <c r="AO71" i="16"/>
  <c r="AO57" i="15"/>
  <c r="AO23" i="15"/>
  <c r="AO32" i="14"/>
  <c r="AO26" i="14"/>
  <c r="AL82" i="1"/>
  <c r="AO82" i="1" s="1"/>
  <c r="AM23" i="2"/>
  <c r="AO39" i="15"/>
  <c r="AO27" i="15"/>
  <c r="AO15" i="15"/>
  <c r="AM102" i="14"/>
  <c r="AO99" i="14"/>
  <c r="AM48" i="14"/>
  <c r="AL23" i="14"/>
  <c r="AO23" i="14" s="1"/>
  <c r="AM39" i="14"/>
  <c r="AO27" i="14"/>
  <c r="AO14" i="14"/>
  <c r="AL44" i="16"/>
  <c r="AM102" i="15"/>
  <c r="AO109" i="1"/>
  <c r="AN60" i="16"/>
  <c r="AM23" i="15"/>
  <c r="AO33" i="15"/>
  <c r="AN44" i="14"/>
  <c r="AO91" i="2"/>
  <c r="AO76" i="16"/>
  <c r="AO92" i="2"/>
  <c r="AL28" i="14"/>
  <c r="AO22" i="2"/>
  <c r="AO61" i="2"/>
  <c r="AN91" i="2"/>
  <c r="AO46" i="15"/>
  <c r="AO40" i="16"/>
  <c r="AO37" i="2"/>
  <c r="AL91" i="16"/>
  <c r="AO91" i="16" s="1"/>
  <c r="AO88" i="16"/>
  <c r="AO101" i="1"/>
  <c r="AN23" i="1"/>
  <c r="AM91" i="16"/>
  <c r="AM78" i="16"/>
  <c r="X9" i="16"/>
  <c r="X8" i="16" s="1"/>
  <c r="AA8" i="16" s="1"/>
  <c r="AO106" i="15"/>
  <c r="AN60" i="15"/>
  <c r="AO88" i="14"/>
  <c r="AN78" i="2"/>
  <c r="AO103" i="14"/>
  <c r="AO74" i="2"/>
  <c r="AO25" i="1"/>
  <c r="AO56" i="16"/>
  <c r="AO34" i="16"/>
  <c r="AO84" i="15"/>
  <c r="AM35" i="15"/>
  <c r="AO87" i="14"/>
  <c r="AO38" i="2"/>
  <c r="AO97" i="2"/>
  <c r="AO21" i="16"/>
  <c r="AM102" i="16"/>
  <c r="AO68" i="16"/>
  <c r="AM44" i="16"/>
  <c r="AN11" i="15"/>
  <c r="AO89" i="2"/>
  <c r="AO90" i="2"/>
  <c r="AO19" i="15"/>
  <c r="AO35" i="16"/>
  <c r="AM97" i="1"/>
  <c r="AO69" i="15"/>
  <c r="AL48" i="16"/>
  <c r="AO29" i="2"/>
  <c r="AM11" i="16"/>
  <c r="AO78" i="14"/>
  <c r="AO80" i="14"/>
  <c r="AO57" i="16"/>
  <c r="AL60" i="2"/>
  <c r="AO84" i="16"/>
  <c r="AO101" i="2"/>
  <c r="AO78" i="16"/>
  <c r="AM66" i="16"/>
  <c r="AN23" i="16"/>
  <c r="AO35" i="14"/>
  <c r="AO38" i="14"/>
  <c r="AO107" i="1"/>
  <c r="AN78" i="15"/>
  <c r="AM69" i="15"/>
  <c r="AO20" i="15"/>
  <c r="AM48" i="15"/>
  <c r="K10" i="14"/>
  <c r="AM60" i="14"/>
  <c r="AO49" i="16"/>
  <c r="AM48" i="16"/>
  <c r="AM60" i="2"/>
  <c r="D12" i="145"/>
  <c r="AL102" i="1"/>
  <c r="AO13" i="1"/>
  <c r="AL23" i="16"/>
  <c r="W11" i="16"/>
  <c r="AM97" i="2"/>
  <c r="AM82" i="15"/>
  <c r="AO48" i="15"/>
  <c r="AO95" i="1"/>
  <c r="AN102" i="15"/>
  <c r="AM11" i="15"/>
  <c r="AN28" i="15"/>
  <c r="AN102" i="16"/>
  <c r="AO102" i="15"/>
  <c r="AN28" i="2"/>
  <c r="AO105" i="15"/>
  <c r="AL11" i="15"/>
  <c r="AN44" i="15"/>
  <c r="AO14" i="15"/>
  <c r="AO102" i="14"/>
  <c r="AO52" i="14"/>
  <c r="AL44" i="14"/>
  <c r="AO44" i="14" s="1"/>
  <c r="AN28" i="14"/>
  <c r="AL91" i="14"/>
  <c r="AO91" i="14" s="1"/>
  <c r="AO66" i="15"/>
  <c r="AN48" i="14"/>
  <c r="AI10" i="14"/>
  <c r="AO79" i="14"/>
  <c r="AO56" i="14"/>
  <c r="AN17" i="14"/>
  <c r="AO70" i="16"/>
  <c r="AO52" i="16"/>
  <c r="AN82" i="16"/>
  <c r="AO80" i="16"/>
  <c r="AO39" i="16"/>
  <c r="AO87" i="16"/>
  <c r="AO82" i="16"/>
  <c r="AO60" i="16"/>
  <c r="AN28" i="1"/>
  <c r="AO84" i="2"/>
  <c r="AO87" i="2"/>
  <c r="AO102" i="2"/>
  <c r="P12" i="145"/>
  <c r="AM82" i="14"/>
  <c r="AO69" i="14"/>
  <c r="AO100" i="14"/>
  <c r="AN97" i="14"/>
  <c r="AO49" i="14"/>
  <c r="AN11" i="14"/>
  <c r="AN48" i="16"/>
  <c r="AO83" i="15"/>
  <c r="N10" i="15"/>
  <c r="AO82" i="15"/>
  <c r="W11" i="15"/>
  <c r="AO61" i="15"/>
  <c r="AO44" i="15"/>
  <c r="AO17" i="15"/>
  <c r="AN17" i="15"/>
  <c r="AO49" i="2"/>
  <c r="AL48" i="2"/>
  <c r="AN69" i="2"/>
  <c r="AO17" i="2"/>
  <c r="AN17" i="2"/>
  <c r="AO12" i="2"/>
  <c r="AO62" i="2"/>
  <c r="AN82" i="2"/>
  <c r="AO73" i="2"/>
  <c r="AO93" i="2"/>
  <c r="AM78" i="2"/>
  <c r="AO98" i="2"/>
  <c r="AO88" i="2"/>
  <c r="AO45" i="2"/>
  <c r="AO40" i="2"/>
  <c r="AN35" i="2"/>
  <c r="AO50" i="2"/>
  <c r="AO36" i="2"/>
  <c r="AL23" i="2"/>
  <c r="AN23" i="2"/>
  <c r="AN11" i="2"/>
  <c r="AL11" i="2"/>
  <c r="AO44" i="2"/>
  <c r="AO28" i="2"/>
  <c r="W11" i="1"/>
  <c r="AO17" i="1"/>
  <c r="D11" i="145"/>
  <c r="M12" i="145"/>
  <c r="G11" i="145"/>
  <c r="J12" i="145"/>
  <c r="P11" i="145"/>
  <c r="G12" i="145"/>
  <c r="AN69" i="14"/>
  <c r="AF10" i="14"/>
  <c r="AE9" i="14"/>
  <c r="AK10" i="14"/>
  <c r="C9" i="14"/>
  <c r="U10" i="14"/>
  <c r="AM97" i="14"/>
  <c r="AM98" i="14"/>
  <c r="AO66" i="14"/>
  <c r="AI9" i="14"/>
  <c r="AH8" i="14"/>
  <c r="AN91" i="14"/>
  <c r="AA10" i="14"/>
  <c r="X9" i="14"/>
  <c r="Z10" i="14"/>
  <c r="AC10" i="14" s="1"/>
  <c r="AO39" i="14"/>
  <c r="AJ10" i="14"/>
  <c r="AD9" i="14"/>
  <c r="Q10" i="14"/>
  <c r="V10" i="14"/>
  <c r="E10" i="14"/>
  <c r="D9" i="14"/>
  <c r="AO82" i="14"/>
  <c r="Q9" i="14"/>
  <c r="P8" i="14"/>
  <c r="W11" i="14"/>
  <c r="AO11" i="14" s="1"/>
  <c r="H10" i="14"/>
  <c r="G9" i="14"/>
  <c r="T10" i="14"/>
  <c r="S9" i="14"/>
  <c r="K9" i="14"/>
  <c r="J8" i="14"/>
  <c r="AO17" i="14"/>
  <c r="N9" i="14"/>
  <c r="M8" i="14"/>
  <c r="AO48" i="14"/>
  <c r="AN23" i="14"/>
  <c r="N10" i="14"/>
  <c r="T10" i="15"/>
  <c r="S9" i="15"/>
  <c r="AO97" i="15"/>
  <c r="AN97" i="15"/>
  <c r="AN82" i="15"/>
  <c r="Q10" i="15"/>
  <c r="P9" i="15"/>
  <c r="K10" i="15"/>
  <c r="J9" i="15"/>
  <c r="AO74" i="15"/>
  <c r="AO49" i="15"/>
  <c r="AA10" i="15"/>
  <c r="X9" i="15"/>
  <c r="H10" i="15"/>
  <c r="G9" i="15"/>
  <c r="N9" i="15"/>
  <c r="M8" i="15"/>
  <c r="AO78" i="15"/>
  <c r="AO35" i="15"/>
  <c r="AO109" i="15"/>
  <c r="AO91" i="15"/>
  <c r="V10" i="15"/>
  <c r="E10" i="15"/>
  <c r="D9" i="15"/>
  <c r="AN48" i="15"/>
  <c r="AM39" i="15"/>
  <c r="AF10" i="15"/>
  <c r="AE9" i="15"/>
  <c r="AK10" i="15"/>
  <c r="C9" i="15"/>
  <c r="U10" i="15"/>
  <c r="AO28" i="15"/>
  <c r="AJ10" i="15"/>
  <c r="AD9" i="15"/>
  <c r="AI10" i="15"/>
  <c r="AH9" i="15"/>
  <c r="N10" i="16"/>
  <c r="M9" i="16"/>
  <c r="AI10" i="16"/>
  <c r="AH9" i="16"/>
  <c r="AO93" i="16"/>
  <c r="AO28" i="16"/>
  <c r="U10" i="16"/>
  <c r="C9" i="16"/>
  <c r="E9" i="16" s="1"/>
  <c r="AN78" i="16"/>
  <c r="E10" i="16"/>
  <c r="AN69" i="16"/>
  <c r="AL17" i="16"/>
  <c r="Z10" i="16"/>
  <c r="AC10" i="16" s="1"/>
  <c r="Y9" i="16"/>
  <c r="AB10" i="16"/>
  <c r="AO19" i="16"/>
  <c r="H10" i="16"/>
  <c r="Q10" i="16"/>
  <c r="AO102" i="16"/>
  <c r="R9" i="16"/>
  <c r="T10" i="16"/>
  <c r="D8" i="16"/>
  <c r="AN11" i="16"/>
  <c r="AM17" i="16"/>
  <c r="H9" i="16"/>
  <c r="G8" i="16"/>
  <c r="AK10" i="16"/>
  <c r="AF10" i="16"/>
  <c r="AE9" i="16"/>
  <c r="AM100" i="16"/>
  <c r="AO100" i="16"/>
  <c r="AD9" i="16"/>
  <c r="AJ10" i="16"/>
  <c r="T7" i="16"/>
  <c r="V10" i="16"/>
  <c r="Q9" i="16"/>
  <c r="P8" i="16"/>
  <c r="K10" i="16"/>
  <c r="J9" i="16"/>
  <c r="AF10" i="2"/>
  <c r="AE9" i="2"/>
  <c r="AK10" i="2"/>
  <c r="AB10" i="2"/>
  <c r="Z10" i="2"/>
  <c r="AC10" i="2" s="1"/>
  <c r="Y9" i="2"/>
  <c r="AM48" i="2"/>
  <c r="AM11" i="2"/>
  <c r="AI10" i="2"/>
  <c r="AH9" i="2"/>
  <c r="AJ10" i="2"/>
  <c r="AD9" i="2"/>
  <c r="G9" i="2"/>
  <c r="AN39" i="2"/>
  <c r="D9" i="2"/>
  <c r="T10" i="2"/>
  <c r="S9" i="2"/>
  <c r="K10" i="2"/>
  <c r="J9" i="2"/>
  <c r="AO39" i="2"/>
  <c r="P9" i="2"/>
  <c r="AO35" i="2"/>
  <c r="C9" i="2"/>
  <c r="AN60" i="2"/>
  <c r="AN48" i="2"/>
  <c r="AC10" i="1"/>
  <c r="AB10" i="1"/>
  <c r="AM11" i="1"/>
  <c r="AA10" i="1"/>
  <c r="AM102" i="1"/>
  <c r="AO28" i="1"/>
  <c r="AM17" i="1"/>
  <c r="AJ10" i="1"/>
  <c r="AN11" i="1"/>
  <c r="AN102" i="1"/>
  <c r="AL97" i="1"/>
  <c r="AK97" i="1"/>
  <c r="AN97" i="1" s="1"/>
  <c r="AK10" i="1"/>
  <c r="AL23" i="1"/>
  <c r="AM23" i="1"/>
  <c r="AL11" i="1"/>
  <c r="V10" i="1"/>
  <c r="M8" i="2" l="1"/>
  <c r="N9" i="2"/>
  <c r="V9" i="2"/>
  <c r="W10" i="2"/>
  <c r="F8" i="2"/>
  <c r="U9" i="2"/>
  <c r="X15" i="66"/>
  <c r="X14" i="66"/>
  <c r="N9" i="145"/>
  <c r="X16" i="66" s="1"/>
  <c r="AO4" i="1"/>
  <c r="V9" i="16"/>
  <c r="AA9" i="2"/>
  <c r="AB9" i="15"/>
  <c r="Z9" i="15"/>
  <c r="AC9" i="15" s="1"/>
  <c r="I10" i="145"/>
  <c r="I9" i="145" s="1"/>
  <c r="AO28" i="14"/>
  <c r="Y8" i="14"/>
  <c r="AB8" i="14" s="1"/>
  <c r="AO44" i="16"/>
  <c r="AA9" i="16"/>
  <c r="AO69" i="2"/>
  <c r="AO102" i="1"/>
  <c r="AO60" i="15"/>
  <c r="AO60" i="2"/>
  <c r="AO23" i="16"/>
  <c r="AO48" i="16"/>
  <c r="AO11" i="16"/>
  <c r="AO11" i="15"/>
  <c r="AL10" i="14"/>
  <c r="AO97" i="1"/>
  <c r="AO48" i="2"/>
  <c r="AO17" i="16"/>
  <c r="AN10" i="15"/>
  <c r="AN10" i="1"/>
  <c r="AO11" i="1"/>
  <c r="AN10" i="16"/>
  <c r="AO23" i="2"/>
  <c r="AM10" i="2"/>
  <c r="AO11" i="2"/>
  <c r="AM10" i="1"/>
  <c r="AO23" i="1"/>
  <c r="V9" i="1"/>
  <c r="W10" i="1"/>
  <c r="J11" i="145"/>
  <c r="M11" i="145"/>
  <c r="P10" i="145"/>
  <c r="G10" i="145"/>
  <c r="G9" i="145"/>
  <c r="J7" i="14"/>
  <c r="K7" i="14" s="1"/>
  <c r="K8" i="14"/>
  <c r="Q8" i="14"/>
  <c r="P7" i="14"/>
  <c r="Q7" i="14" s="1"/>
  <c r="AD8" i="14"/>
  <c r="AJ8" i="14" s="1"/>
  <c r="AJ9" i="14"/>
  <c r="AA9" i="14"/>
  <c r="X8" i="14"/>
  <c r="Z9" i="14"/>
  <c r="AC9" i="14" s="1"/>
  <c r="N8" i="14"/>
  <c r="M7" i="14"/>
  <c r="N7" i="14" s="1"/>
  <c r="S8" i="14"/>
  <c r="T9" i="14"/>
  <c r="AN10" i="14"/>
  <c r="AM10" i="14"/>
  <c r="H9" i="14"/>
  <c r="G8" i="14"/>
  <c r="G7" i="14" s="1"/>
  <c r="V9" i="14"/>
  <c r="E9" i="14"/>
  <c r="D8" i="14"/>
  <c r="D7" i="14" s="1"/>
  <c r="W10" i="14"/>
  <c r="AF9" i="14"/>
  <c r="AL9" i="14" s="1"/>
  <c r="AE8" i="14"/>
  <c r="AK9" i="14"/>
  <c r="AI8" i="14"/>
  <c r="AH7" i="14"/>
  <c r="AO97" i="14"/>
  <c r="AO98" i="14"/>
  <c r="U9" i="14"/>
  <c r="C8" i="14"/>
  <c r="U8" i="14" s="1"/>
  <c r="U9" i="15"/>
  <c r="C8" i="15"/>
  <c r="U8" i="15" s="1"/>
  <c r="N8" i="15"/>
  <c r="M7" i="15"/>
  <c r="N7" i="15" s="1"/>
  <c r="Q9" i="15"/>
  <c r="P8" i="15"/>
  <c r="S8" i="15"/>
  <c r="T9" i="15"/>
  <c r="AI9" i="15"/>
  <c r="AH8" i="15"/>
  <c r="AH7" i="15" s="1"/>
  <c r="AK9" i="15"/>
  <c r="AF9" i="15"/>
  <c r="AE8" i="15"/>
  <c r="AE7" i="15" s="1"/>
  <c r="V9" i="15"/>
  <c r="E9" i="15"/>
  <c r="D8" i="15"/>
  <c r="AM10" i="15"/>
  <c r="AL10" i="15"/>
  <c r="W10" i="15"/>
  <c r="AA9" i="15"/>
  <c r="X8" i="15"/>
  <c r="AA8" i="15" s="1"/>
  <c r="K9" i="15"/>
  <c r="J8" i="15"/>
  <c r="AB8" i="15"/>
  <c r="Y7" i="15"/>
  <c r="AD8" i="15"/>
  <c r="AJ8" i="15" s="1"/>
  <c r="AJ9" i="15"/>
  <c r="H9" i="15"/>
  <c r="G8" i="15"/>
  <c r="AJ9" i="16"/>
  <c r="AD8" i="16"/>
  <c r="AJ8" i="16" s="1"/>
  <c r="AK9" i="16"/>
  <c r="AF9" i="16"/>
  <c r="AE8" i="16"/>
  <c r="AE7" i="16" s="1"/>
  <c r="Z9" i="16"/>
  <c r="AC9" i="16" s="1"/>
  <c r="Y8" i="16"/>
  <c r="Y7" i="16" s="1"/>
  <c r="AB9" i="16"/>
  <c r="W10" i="16"/>
  <c r="N9" i="16"/>
  <c r="M8" i="16"/>
  <c r="AL10" i="16"/>
  <c r="D7" i="16"/>
  <c r="R8" i="16"/>
  <c r="T8" i="16" s="1"/>
  <c r="T9" i="16"/>
  <c r="Q8" i="16"/>
  <c r="P7" i="16"/>
  <c r="Q7" i="16" s="1"/>
  <c r="U9" i="16"/>
  <c r="C8" i="16"/>
  <c r="E8" i="16" s="1"/>
  <c r="AI9" i="16"/>
  <c r="AH8" i="16"/>
  <c r="K9" i="16"/>
  <c r="J8" i="16"/>
  <c r="AM99" i="16"/>
  <c r="AO99" i="16"/>
  <c r="H8" i="16"/>
  <c r="G7" i="16"/>
  <c r="H7" i="16" s="1"/>
  <c r="AM10" i="16"/>
  <c r="C8" i="2"/>
  <c r="E9" i="2"/>
  <c r="D8" i="2"/>
  <c r="AI9" i="2"/>
  <c r="AH8" i="2"/>
  <c r="AH7" i="2" s="1"/>
  <c r="Z9" i="2"/>
  <c r="AC9" i="2" s="1"/>
  <c r="Y8" i="2"/>
  <c r="Y7" i="2" s="1"/>
  <c r="AB9" i="2"/>
  <c r="AK9" i="2"/>
  <c r="AF9" i="2"/>
  <c r="AE8" i="2"/>
  <c r="AE7" i="2" s="1"/>
  <c r="AD8" i="2"/>
  <c r="AJ8" i="2" s="1"/>
  <c r="AJ9" i="2"/>
  <c r="Q9" i="2"/>
  <c r="P8" i="2"/>
  <c r="K9" i="2"/>
  <c r="J8" i="2"/>
  <c r="H9" i="2"/>
  <c r="G8" i="2"/>
  <c r="T9" i="2"/>
  <c r="S8" i="2"/>
  <c r="AN10" i="2"/>
  <c r="AL10" i="2"/>
  <c r="AK9" i="1"/>
  <c r="AB9" i="1"/>
  <c r="AL10" i="1"/>
  <c r="Q7" i="1"/>
  <c r="AJ8" i="1"/>
  <c r="AJ9" i="1"/>
  <c r="AA8" i="1"/>
  <c r="AA9" i="1"/>
  <c r="N8" i="2" l="1"/>
  <c r="M7" i="2"/>
  <c r="N7" i="2" s="1"/>
  <c r="W9" i="2"/>
  <c r="V8" i="2"/>
  <c r="U8" i="2"/>
  <c r="P9" i="145"/>
  <c r="AN9" i="16"/>
  <c r="Y7" i="14"/>
  <c r="AB7" i="14" s="1"/>
  <c r="AM9" i="1"/>
  <c r="AN9" i="1"/>
  <c r="AC7" i="14"/>
  <c r="AO10" i="14"/>
  <c r="AM9" i="14"/>
  <c r="AK7" i="15"/>
  <c r="V8" i="16"/>
  <c r="AL9" i="15"/>
  <c r="AN9" i="15"/>
  <c r="Z8" i="15"/>
  <c r="AC8" i="15" s="1"/>
  <c r="AL9" i="16"/>
  <c r="AN9" i="14"/>
  <c r="AO10" i="16"/>
  <c r="AM9" i="16"/>
  <c r="W9" i="16"/>
  <c r="AM8" i="15"/>
  <c r="AP82" i="15" s="1"/>
  <c r="AO10" i="2"/>
  <c r="V8" i="1"/>
  <c r="AO10" i="1"/>
  <c r="J10" i="145"/>
  <c r="J9" i="145"/>
  <c r="M10" i="145"/>
  <c r="M9" i="145"/>
  <c r="S7" i="14"/>
  <c r="T7" i="14" s="1"/>
  <c r="T8" i="14"/>
  <c r="AA8" i="14"/>
  <c r="AM8" i="14" s="1"/>
  <c r="AP82" i="14" s="1"/>
  <c r="Z8" i="14"/>
  <c r="AC8" i="14" s="1"/>
  <c r="V8" i="14"/>
  <c r="E8" i="14"/>
  <c r="H8" i="14"/>
  <c r="H7" i="14"/>
  <c r="AK8" i="14"/>
  <c r="AE7" i="14"/>
  <c r="AF8" i="14"/>
  <c r="AL8" i="14" s="1"/>
  <c r="W9" i="14"/>
  <c r="AO9" i="14" s="1"/>
  <c r="V8" i="15"/>
  <c r="E8" i="15"/>
  <c r="D7" i="15"/>
  <c r="J7" i="15"/>
  <c r="K7" i="15" s="1"/>
  <c r="K8" i="15"/>
  <c r="AO10" i="15"/>
  <c r="W9" i="15"/>
  <c r="T8" i="15"/>
  <c r="S7" i="15"/>
  <c r="T7" i="15" s="1"/>
  <c r="AC7" i="15"/>
  <c r="AB7" i="15"/>
  <c r="Q8" i="15"/>
  <c r="P7" i="15"/>
  <c r="Q7" i="15" s="1"/>
  <c r="H8" i="15"/>
  <c r="G7" i="15"/>
  <c r="H7" i="15" s="1"/>
  <c r="AI8" i="15"/>
  <c r="AK8" i="15"/>
  <c r="AF8" i="15"/>
  <c r="AM9" i="15"/>
  <c r="AI8" i="16"/>
  <c r="AH7" i="16"/>
  <c r="AM98" i="16"/>
  <c r="AM97" i="16"/>
  <c r="M7" i="16"/>
  <c r="N7" i="16" s="1"/>
  <c r="N8" i="16"/>
  <c r="AB8" i="16"/>
  <c r="Z8" i="16"/>
  <c r="AC8" i="16" s="1"/>
  <c r="J7" i="16"/>
  <c r="K7" i="16" s="1"/>
  <c r="K8" i="16"/>
  <c r="U8" i="16"/>
  <c r="AM8" i="16" s="1"/>
  <c r="E7" i="16"/>
  <c r="AK8" i="16"/>
  <c r="AF8" i="16"/>
  <c r="J7" i="2"/>
  <c r="K7" i="2" s="1"/>
  <c r="K8" i="2"/>
  <c r="AN9" i="2"/>
  <c r="H8" i="2"/>
  <c r="G7" i="2"/>
  <c r="H7" i="2" s="1"/>
  <c r="Q8" i="2"/>
  <c r="P7" i="2"/>
  <c r="Q7" i="2" s="1"/>
  <c r="AK8" i="2"/>
  <c r="AF8" i="2"/>
  <c r="Z8" i="2"/>
  <c r="AC8" i="2" s="1"/>
  <c r="AB8" i="2"/>
  <c r="E8" i="2"/>
  <c r="D7" i="2"/>
  <c r="AM8" i="2"/>
  <c r="S7" i="2"/>
  <c r="T7" i="2" s="1"/>
  <c r="T8" i="2"/>
  <c r="AI8" i="2"/>
  <c r="AL9" i="2"/>
  <c r="AM9" i="2"/>
  <c r="S7" i="1"/>
  <c r="T7" i="1" s="1"/>
  <c r="J7" i="1"/>
  <c r="K7" i="1" s="1"/>
  <c r="AL9" i="1"/>
  <c r="G7" i="1"/>
  <c r="H7" i="1" s="1"/>
  <c r="N7" i="1"/>
  <c r="AB8" i="1"/>
  <c r="AC8" i="1"/>
  <c r="W9" i="1"/>
  <c r="E7" i="1"/>
  <c r="AK8" i="1"/>
  <c r="W7" i="16" l="1"/>
  <c r="W8" i="2"/>
  <c r="C12" i="66"/>
  <c r="AM8" i="1"/>
  <c r="AN8" i="1"/>
  <c r="AL8" i="1"/>
  <c r="AO9" i="1"/>
  <c r="AO9" i="15"/>
  <c r="AL8" i="15"/>
  <c r="AN8" i="15"/>
  <c r="AO9" i="16"/>
  <c r="W8" i="14"/>
  <c r="AO8" i="14" s="1"/>
  <c r="AN8" i="16"/>
  <c r="V7" i="16"/>
  <c r="W8" i="16"/>
  <c r="AO9" i="2"/>
  <c r="W7" i="1"/>
  <c r="AK7" i="14"/>
  <c r="V7" i="14"/>
  <c r="E7" i="14"/>
  <c r="W7" i="14" s="1"/>
  <c r="AN8" i="14"/>
  <c r="AL7" i="15"/>
  <c r="V7" i="15"/>
  <c r="E7" i="15"/>
  <c r="W7" i="15" s="1"/>
  <c r="W8" i="15"/>
  <c r="AL8" i="16"/>
  <c r="AO97" i="16"/>
  <c r="AO98" i="16"/>
  <c r="AL7" i="16"/>
  <c r="AK7" i="16"/>
  <c r="AB7" i="16"/>
  <c r="V7" i="2"/>
  <c r="E7" i="2"/>
  <c r="W7" i="2" s="1"/>
  <c r="AN8" i="2"/>
  <c r="AL8" i="2"/>
  <c r="AC7" i="2"/>
  <c r="AB7" i="2"/>
  <c r="AK7" i="2"/>
  <c r="AL7" i="2"/>
  <c r="V7" i="1"/>
  <c r="AL7" i="1"/>
  <c r="AK7" i="1"/>
  <c r="AC7" i="1"/>
  <c r="AB7" i="1"/>
  <c r="W8" i="1"/>
  <c r="AB12" i="66" l="1"/>
  <c r="AA12" i="66"/>
  <c r="AO8" i="1"/>
  <c r="C11" i="151"/>
  <c r="AO8" i="15"/>
  <c r="E12" i="66"/>
  <c r="AN7" i="16"/>
  <c r="AN7" i="14"/>
  <c r="AO8" i="16"/>
  <c r="AO7" i="16"/>
  <c r="AO8" i="2"/>
  <c r="AO7" i="1"/>
  <c r="AO7" i="14"/>
  <c r="AO7" i="15"/>
  <c r="AN7" i="15"/>
  <c r="AO7" i="2"/>
  <c r="AN7" i="2"/>
  <c r="AN7" i="1"/>
  <c r="AK110" i="9"/>
  <c r="AJ110" i="9"/>
  <c r="AK109" i="9"/>
  <c r="AJ109" i="9"/>
  <c r="AK108" i="9"/>
  <c r="AJ108" i="9"/>
  <c r="AK107" i="9"/>
  <c r="AJ107" i="9"/>
  <c r="AK106" i="9"/>
  <c r="AJ106" i="9"/>
  <c r="AK105" i="9"/>
  <c r="AJ105" i="9"/>
  <c r="AK104" i="9"/>
  <c r="AJ104" i="9"/>
  <c r="AK103" i="9"/>
  <c r="AJ103" i="9"/>
  <c r="AK101" i="9"/>
  <c r="AJ101" i="9"/>
  <c r="AK100" i="9"/>
  <c r="AJ100" i="9"/>
  <c r="AK99" i="9"/>
  <c r="AJ99" i="9"/>
  <c r="AK98" i="9"/>
  <c r="AJ98" i="9"/>
  <c r="AK97" i="9"/>
  <c r="AK96" i="9"/>
  <c r="AJ96" i="9"/>
  <c r="AK95" i="9"/>
  <c r="AJ95" i="9"/>
  <c r="AK94" i="9"/>
  <c r="AJ94" i="9"/>
  <c r="AK93" i="9"/>
  <c r="AJ93" i="9"/>
  <c r="AK92" i="9"/>
  <c r="AJ92" i="9"/>
  <c r="AK90" i="9"/>
  <c r="AJ90" i="9"/>
  <c r="AK89" i="9"/>
  <c r="AJ89" i="9"/>
  <c r="P21" i="66"/>
  <c r="O21" i="66"/>
  <c r="AK88" i="9"/>
  <c r="AJ88" i="9"/>
  <c r="AK87" i="9"/>
  <c r="AJ87" i="9"/>
  <c r="AK86" i="9"/>
  <c r="AJ86" i="9"/>
  <c r="AK85" i="9"/>
  <c r="AJ85" i="9"/>
  <c r="AK84" i="9"/>
  <c r="AJ84" i="9"/>
  <c r="AJ83" i="9"/>
  <c r="AK80" i="9"/>
  <c r="AJ80" i="9"/>
  <c r="AK79" i="9"/>
  <c r="AJ79" i="9"/>
  <c r="AK77" i="9"/>
  <c r="AJ77" i="9"/>
  <c r="AK76" i="9"/>
  <c r="AJ76" i="9"/>
  <c r="AK75" i="9"/>
  <c r="AJ75" i="9"/>
  <c r="AL75" i="9"/>
  <c r="AK74" i="9"/>
  <c r="AJ74" i="9"/>
  <c r="AK73" i="9"/>
  <c r="AJ73" i="9"/>
  <c r="AK71" i="9"/>
  <c r="AJ71" i="9"/>
  <c r="AK70" i="9"/>
  <c r="AJ70" i="9"/>
  <c r="AJ69" i="9"/>
  <c r="AK68" i="9"/>
  <c r="AJ68" i="9"/>
  <c r="AK67" i="9"/>
  <c r="AJ67" i="9"/>
  <c r="AK62" i="9"/>
  <c r="AJ62" i="9"/>
  <c r="AM62" i="9" s="1"/>
  <c r="AK61" i="9"/>
  <c r="AJ61" i="9"/>
  <c r="AK57" i="9"/>
  <c r="AJ57" i="9"/>
  <c r="AK56" i="9"/>
  <c r="AJ56" i="9"/>
  <c r="AK55" i="9"/>
  <c r="AJ55" i="9"/>
  <c r="AK54" i="9"/>
  <c r="AJ54" i="9"/>
  <c r="AK53" i="9"/>
  <c r="AJ53" i="9"/>
  <c r="AK52" i="9"/>
  <c r="AJ52" i="9"/>
  <c r="AK51" i="9"/>
  <c r="AJ51" i="9"/>
  <c r="AK50" i="9"/>
  <c r="AJ50" i="9"/>
  <c r="AK49" i="9"/>
  <c r="AJ49" i="9"/>
  <c r="AK47" i="9"/>
  <c r="AJ47" i="9"/>
  <c r="AK46" i="9"/>
  <c r="AJ46" i="9"/>
  <c r="AK45" i="9"/>
  <c r="AJ45" i="9"/>
  <c r="AK43" i="9"/>
  <c r="AJ43" i="9"/>
  <c r="AK42" i="9"/>
  <c r="AJ42" i="9"/>
  <c r="AK41" i="9"/>
  <c r="AJ41" i="9"/>
  <c r="AK40" i="9"/>
  <c r="AJ40" i="9"/>
  <c r="AK38" i="9"/>
  <c r="AJ38" i="9"/>
  <c r="AK37" i="9"/>
  <c r="AJ37" i="9"/>
  <c r="AK36" i="9"/>
  <c r="AJ36" i="9"/>
  <c r="AK34" i="9"/>
  <c r="AJ34" i="9"/>
  <c r="AK33" i="9"/>
  <c r="AJ33" i="9"/>
  <c r="AK32" i="9"/>
  <c r="AJ32" i="9"/>
  <c r="AK31" i="9"/>
  <c r="AJ31" i="9"/>
  <c r="AK30" i="9"/>
  <c r="AJ30" i="9"/>
  <c r="AK29" i="9"/>
  <c r="AJ29" i="9"/>
  <c r="AK27" i="9"/>
  <c r="AJ27" i="9"/>
  <c r="AK26" i="9"/>
  <c r="AJ26" i="9"/>
  <c r="AK25" i="9"/>
  <c r="AJ25" i="9"/>
  <c r="AK24" i="9"/>
  <c r="AJ24" i="9"/>
  <c r="AK22" i="9"/>
  <c r="AJ22" i="9"/>
  <c r="AK21" i="9"/>
  <c r="AJ21" i="9"/>
  <c r="AK20" i="9"/>
  <c r="AJ20" i="9"/>
  <c r="AK19" i="9"/>
  <c r="AJ19" i="9"/>
  <c r="AK18" i="9"/>
  <c r="AJ18" i="9"/>
  <c r="AK16" i="9"/>
  <c r="AJ16" i="9"/>
  <c r="AK15" i="9"/>
  <c r="AJ15" i="9"/>
  <c r="AK14" i="9"/>
  <c r="AJ14" i="9"/>
  <c r="AK13" i="9"/>
  <c r="AJ13" i="9"/>
  <c r="AK12" i="9"/>
  <c r="AJ12" i="9"/>
  <c r="AH11" i="9"/>
  <c r="AG11" i="9"/>
  <c r="AE11" i="9"/>
  <c r="AD11" i="9"/>
  <c r="Y11" i="9"/>
  <c r="X11" i="9"/>
  <c r="AA11" i="9" s="1"/>
  <c r="S11" i="9"/>
  <c r="R11" i="9"/>
  <c r="P11" i="9"/>
  <c r="O11" i="9"/>
  <c r="M11" i="9"/>
  <c r="L11" i="9"/>
  <c r="J11" i="9"/>
  <c r="I11" i="9"/>
  <c r="G11" i="9"/>
  <c r="F11" i="9"/>
  <c r="D11" i="9"/>
  <c r="C11" i="9"/>
  <c r="AJ7" i="9"/>
  <c r="G24" i="146" s="1"/>
  <c r="AA7" i="9"/>
  <c r="U7" i="9"/>
  <c r="AD12" i="145"/>
  <c r="AM51" i="9" l="1"/>
  <c r="AM94" i="9"/>
  <c r="AL74" i="9"/>
  <c r="AO74" i="9" s="1"/>
  <c r="AL62" i="9"/>
  <c r="AL84" i="9"/>
  <c r="AO84" i="9" s="1"/>
  <c r="AL94" i="9"/>
  <c r="AD11" i="145"/>
  <c r="AD10" i="145" s="1"/>
  <c r="AD9" i="145" s="1"/>
  <c r="AN95" i="9"/>
  <c r="AL43" i="9"/>
  <c r="AO43" i="9" s="1"/>
  <c r="AM7" i="9"/>
  <c r="AN18" i="9"/>
  <c r="AN27" i="9"/>
  <c r="AM49" i="9"/>
  <c r="AM50" i="9"/>
  <c r="AL12" i="9"/>
  <c r="AM15" i="9"/>
  <c r="AM25" i="9"/>
  <c r="AJ44" i="9"/>
  <c r="AL45" i="9"/>
  <c r="AM46" i="9"/>
  <c r="AN47" i="9"/>
  <c r="AM12" i="9"/>
  <c r="AN22" i="9"/>
  <c r="AM45" i="9"/>
  <c r="AN46" i="9"/>
  <c r="AM53" i="9"/>
  <c r="AN54" i="9"/>
  <c r="AL105" i="9"/>
  <c r="AL16" i="9"/>
  <c r="AN21" i="9"/>
  <c r="AL26" i="9"/>
  <c r="AM43" i="9"/>
  <c r="AL15" i="9"/>
  <c r="AL85" i="9"/>
  <c r="AH10" i="9"/>
  <c r="AH9" i="9" s="1"/>
  <c r="AL90" i="9"/>
  <c r="AL92" i="9"/>
  <c r="AO92" i="9" s="1"/>
  <c r="AM98" i="9"/>
  <c r="AL104" i="9"/>
  <c r="AM93" i="9"/>
  <c r="AM100" i="9"/>
  <c r="AM92" i="9"/>
  <c r="AN93" i="9"/>
  <c r="AM104" i="9"/>
  <c r="AN105" i="9"/>
  <c r="AN99" i="9"/>
  <c r="AM103" i="9"/>
  <c r="AL30" i="9"/>
  <c r="AO30" i="9" s="1"/>
  <c r="AM31" i="9"/>
  <c r="AM42" i="9"/>
  <c r="AN43" i="9"/>
  <c r="AM56" i="9"/>
  <c r="AM13" i="9"/>
  <c r="AL31" i="9"/>
  <c r="AL42" i="9"/>
  <c r="AO42" i="9" s="1"/>
  <c r="AL19" i="9"/>
  <c r="AL24" i="9"/>
  <c r="AL25" i="9"/>
  <c r="AO25" i="9" s="1"/>
  <c r="AL38" i="9"/>
  <c r="AL49" i="9"/>
  <c r="AO49" i="9" s="1"/>
  <c r="AL76" i="9"/>
  <c r="AL95" i="9"/>
  <c r="AO95" i="9" s="1"/>
  <c r="AM105" i="9"/>
  <c r="AL36" i="9"/>
  <c r="AO36" i="9" s="1"/>
  <c r="AL37" i="9"/>
  <c r="AN101" i="9"/>
  <c r="AM19" i="9"/>
  <c r="AM37" i="9"/>
  <c r="AM41" i="9"/>
  <c r="AL51" i="9"/>
  <c r="AO51" i="9" s="1"/>
  <c r="AM95" i="9"/>
  <c r="AN96" i="9"/>
  <c r="AM106" i="9"/>
  <c r="AN107" i="9"/>
  <c r="AM110" i="9"/>
  <c r="AL77" i="9"/>
  <c r="AN62" i="9"/>
  <c r="AN68" i="9"/>
  <c r="AM75" i="9"/>
  <c r="AM76" i="9"/>
  <c r="AN77" i="9"/>
  <c r="AM99" i="9"/>
  <c r="X10" i="9"/>
  <c r="X9" i="9" s="1"/>
  <c r="AN24" i="9"/>
  <c r="AM27" i="9"/>
  <c r="AM29" i="9"/>
  <c r="AN30" i="9"/>
  <c r="AJ48" i="9"/>
  <c r="AN61" i="9"/>
  <c r="AM67" i="9"/>
  <c r="AM79" i="9"/>
  <c r="AM80" i="9"/>
  <c r="AM88" i="9"/>
  <c r="AN89" i="9"/>
  <c r="AN90" i="9"/>
  <c r="AK91" i="9"/>
  <c r="AL93" i="9"/>
  <c r="AL103" i="9"/>
  <c r="AM107" i="9"/>
  <c r="AN109" i="9"/>
  <c r="AL14" i="9"/>
  <c r="AL18" i="9"/>
  <c r="AJ28" i="9"/>
  <c r="AL29" i="9"/>
  <c r="AL34" i="9"/>
  <c r="AO34" i="9" s="1"/>
  <c r="AK39" i="9"/>
  <c r="AL40" i="9"/>
  <c r="AL41" i="9"/>
  <c r="AL68" i="9"/>
  <c r="AL80" i="9"/>
  <c r="AL88" i="9"/>
  <c r="AL89" i="9"/>
  <c r="AN108" i="9"/>
  <c r="AL108" i="9"/>
  <c r="AL13" i="9"/>
  <c r="AL22" i="9"/>
  <c r="AO22" i="9" s="1"/>
  <c r="AL46" i="9"/>
  <c r="AO46" i="9" s="1"/>
  <c r="AL79" i="9"/>
  <c r="AL87" i="9"/>
  <c r="AL96" i="9"/>
  <c r="AO96" i="9" s="1"/>
  <c r="AL98" i="9"/>
  <c r="AL99" i="9"/>
  <c r="AL100" i="9"/>
  <c r="AL101" i="9"/>
  <c r="AL106" i="9"/>
  <c r="AL107" i="9"/>
  <c r="AO107" i="9" s="1"/>
  <c r="AL86" i="9"/>
  <c r="AM83" i="9"/>
  <c r="AM87" i="9"/>
  <c r="AM89" i="9"/>
  <c r="AM85" i="9"/>
  <c r="AM86" i="9"/>
  <c r="AN87" i="9"/>
  <c r="G10" i="9"/>
  <c r="G9" i="9" s="1"/>
  <c r="AM33" i="9"/>
  <c r="J10" i="9"/>
  <c r="J9" i="9" s="1"/>
  <c r="R10" i="9"/>
  <c r="R9" i="9" s="1"/>
  <c r="R8" i="9" s="1"/>
  <c r="F10" i="9"/>
  <c r="F9" i="9" s="1"/>
  <c r="F8" i="9" s="1"/>
  <c r="P10" i="9"/>
  <c r="P9" i="9" s="1"/>
  <c r="U11" i="9"/>
  <c r="AK44" i="9"/>
  <c r="AN53" i="9"/>
  <c r="D10" i="9"/>
  <c r="D9" i="9" s="1"/>
  <c r="E11" i="9"/>
  <c r="K11" i="9"/>
  <c r="AK48" i="9"/>
  <c r="AJ17" i="9"/>
  <c r="AD10" i="9"/>
  <c r="AD9" i="9" s="1"/>
  <c r="AD8" i="9" s="1"/>
  <c r="L10" i="9"/>
  <c r="L9" i="9" s="1"/>
  <c r="L8" i="9" s="1"/>
  <c r="O10" i="9"/>
  <c r="O9" i="9" s="1"/>
  <c r="O8" i="9" s="1"/>
  <c r="AO16" i="9"/>
  <c r="AM21" i="9"/>
  <c r="AM22" i="9"/>
  <c r="AM24" i="9"/>
  <c r="AN25" i="9"/>
  <c r="AN26" i="9"/>
  <c r="AM34" i="9"/>
  <c r="AM36" i="9"/>
  <c r="AN37" i="9"/>
  <c r="AN38" i="9"/>
  <c r="AM40" i="9"/>
  <c r="AN41" i="9"/>
  <c r="AN42" i="9"/>
  <c r="AN45" i="9"/>
  <c r="AN49" i="9"/>
  <c r="AN50" i="9"/>
  <c r="AN51" i="9"/>
  <c r="AM73" i="9"/>
  <c r="AM74" i="9"/>
  <c r="AN75" i="9"/>
  <c r="AN76" i="9"/>
  <c r="AN80" i="9"/>
  <c r="AM84" i="9"/>
  <c r="AN86" i="9"/>
  <c r="AN88" i="9"/>
  <c r="AN92" i="9"/>
  <c r="AN94" i="9"/>
  <c r="AN98" i="9"/>
  <c r="AN100" i="9"/>
  <c r="AN104" i="9"/>
  <c r="AN106" i="9"/>
  <c r="AM109" i="9"/>
  <c r="AJ23" i="9"/>
  <c r="AN33" i="9"/>
  <c r="AN34" i="9"/>
  <c r="AJ35" i="9"/>
  <c r="AN36" i="9"/>
  <c r="AN40" i="9"/>
  <c r="AL53" i="9"/>
  <c r="AM55" i="9"/>
  <c r="AN55" i="9"/>
  <c r="AN56" i="9"/>
  <c r="AM57" i="9"/>
  <c r="AN57" i="9"/>
  <c r="AM61" i="9"/>
  <c r="AM70" i="9"/>
  <c r="AN84" i="9"/>
  <c r="AG10" i="9"/>
  <c r="AG9" i="9" s="1"/>
  <c r="AG8" i="9" s="1"/>
  <c r="AN12" i="9"/>
  <c r="AN13" i="9"/>
  <c r="AM14" i="9"/>
  <c r="AN14" i="9"/>
  <c r="AN15" i="9"/>
  <c r="AM16" i="9"/>
  <c r="AN16" i="9"/>
  <c r="AM18" i="9"/>
  <c r="AN19" i="9"/>
  <c r="AN20" i="9"/>
  <c r="AL20" i="9"/>
  <c r="AK28" i="9"/>
  <c r="AN29" i="9"/>
  <c r="AM30" i="9"/>
  <c r="AN31" i="9"/>
  <c r="AN32" i="9"/>
  <c r="AL32" i="9"/>
  <c r="AO32" i="9" s="1"/>
  <c r="AL47" i="9"/>
  <c r="AM52" i="9"/>
  <c r="AL55" i="9"/>
  <c r="AO55" i="9" s="1"/>
  <c r="AL56" i="9"/>
  <c r="AL57" i="9"/>
  <c r="AJ60" i="9"/>
  <c r="AL61" i="9"/>
  <c r="AN71" i="9"/>
  <c r="AL71" i="9"/>
  <c r="AL73" i="9"/>
  <c r="AM77" i="9"/>
  <c r="AK82" i="9"/>
  <c r="AL83" i="9"/>
  <c r="AM101" i="9"/>
  <c r="AN110" i="9"/>
  <c r="AL110" i="9"/>
  <c r="C10" i="9"/>
  <c r="V11" i="9"/>
  <c r="H11" i="9"/>
  <c r="Q11" i="9"/>
  <c r="AK17" i="9"/>
  <c r="AL21" i="9"/>
  <c r="AM26" i="9"/>
  <c r="AM32" i="9"/>
  <c r="AL48" i="9"/>
  <c r="AJ91" i="9"/>
  <c r="I10" i="9"/>
  <c r="I9" i="9" s="1"/>
  <c r="I8" i="9" s="1"/>
  <c r="N11" i="9"/>
  <c r="M10" i="9"/>
  <c r="AJ11" i="9"/>
  <c r="AI11" i="9"/>
  <c r="AK35" i="9"/>
  <c r="AL35" i="9"/>
  <c r="AJ39" i="9"/>
  <c r="AL39" i="9"/>
  <c r="AO41" i="9"/>
  <c r="AK66" i="9"/>
  <c r="AK23" i="9"/>
  <c r="AL23" i="9"/>
  <c r="T11" i="9"/>
  <c r="S10" i="9"/>
  <c r="Z11" i="9"/>
  <c r="AC11" i="9" s="1"/>
  <c r="Y10" i="9"/>
  <c r="AB11" i="9"/>
  <c r="AF11" i="9"/>
  <c r="AE10" i="9"/>
  <c r="AK11" i="9"/>
  <c r="AM20" i="9"/>
  <c r="AL27" i="9"/>
  <c r="AL33" i="9"/>
  <c r="AM38" i="9"/>
  <c r="AL52" i="9"/>
  <c r="AM54" i="9"/>
  <c r="AJ66" i="9"/>
  <c r="AM69" i="9"/>
  <c r="AM47" i="9"/>
  <c r="AL50" i="9"/>
  <c r="AN52" i="9"/>
  <c r="AK60" i="9"/>
  <c r="AL67" i="9"/>
  <c r="AM68" i="9"/>
  <c r="AJ97" i="9"/>
  <c r="AK102" i="9"/>
  <c r="AL54" i="9"/>
  <c r="AN67" i="9"/>
  <c r="AN74" i="9"/>
  <c r="AK69" i="9"/>
  <c r="AL70" i="9"/>
  <c r="AM71" i="9"/>
  <c r="AJ82" i="9"/>
  <c r="AN85" i="9"/>
  <c r="AM90" i="9"/>
  <c r="AO94" i="9"/>
  <c r="AM96" i="9"/>
  <c r="AJ102" i="9"/>
  <c r="AN103" i="9"/>
  <c r="AM108" i="9"/>
  <c r="AO75" i="9"/>
  <c r="AK78" i="9"/>
  <c r="AN70" i="9"/>
  <c r="AN73" i="9"/>
  <c r="AJ78" i="9"/>
  <c r="AN79" i="9"/>
  <c r="AL109" i="9"/>
  <c r="AK83" i="9"/>
  <c r="AN83" i="9" s="1"/>
  <c r="AO45" i="9" l="1"/>
  <c r="AO26" i="9"/>
  <c r="AO12" i="9"/>
  <c r="AO37" i="9"/>
  <c r="AO85" i="9"/>
  <c r="AO77" i="9"/>
  <c r="AO62" i="9"/>
  <c r="AL60" i="9"/>
  <c r="AO83" i="9"/>
  <c r="AO89" i="9"/>
  <c r="AO76" i="9"/>
  <c r="AO80" i="9"/>
  <c r="AL97" i="9"/>
  <c r="AM44" i="9"/>
  <c r="AO24" i="9"/>
  <c r="AM35" i="9"/>
  <c r="AM48" i="9"/>
  <c r="AO29" i="9"/>
  <c r="AL11" i="9"/>
  <c r="AO40" i="9"/>
  <c r="AO105" i="9"/>
  <c r="AL44" i="9"/>
  <c r="AO44" i="9" s="1"/>
  <c r="AO19" i="9"/>
  <c r="AO31" i="9"/>
  <c r="AO106" i="9"/>
  <c r="AN17" i="9"/>
  <c r="AN28" i="9"/>
  <c r="AO87" i="9"/>
  <c r="AM97" i="9"/>
  <c r="AO38" i="9"/>
  <c r="AA10" i="9"/>
  <c r="AO90" i="9"/>
  <c r="AO68" i="9"/>
  <c r="AO86" i="9"/>
  <c r="AO13" i="9"/>
  <c r="AO15" i="9"/>
  <c r="AO108" i="9"/>
  <c r="AL17" i="9"/>
  <c r="AL28" i="9"/>
  <c r="AO14" i="9"/>
  <c r="AL102" i="9"/>
  <c r="AO104" i="9"/>
  <c r="AO71" i="9"/>
  <c r="AO100" i="9"/>
  <c r="AO99" i="9"/>
  <c r="AO93" i="9"/>
  <c r="AO70" i="9"/>
  <c r="AM91" i="9"/>
  <c r="AL82" i="9"/>
  <c r="AO47" i="9"/>
  <c r="AN48" i="9"/>
  <c r="AO110" i="9"/>
  <c r="AO57" i="9"/>
  <c r="AO79" i="9"/>
  <c r="AN78" i="9"/>
  <c r="AJ8" i="9"/>
  <c r="AJ10" i="9"/>
  <c r="AO27" i="9"/>
  <c r="AO67" i="9"/>
  <c r="AO61" i="9"/>
  <c r="AO109" i="9"/>
  <c r="AM102" i="9"/>
  <c r="AO88" i="9"/>
  <c r="AN44" i="9"/>
  <c r="AM60" i="9"/>
  <c r="AO20" i="9"/>
  <c r="AO33" i="9"/>
  <c r="AO98" i="9"/>
  <c r="AO52" i="9"/>
  <c r="AL69" i="9"/>
  <c r="AO18" i="9"/>
  <c r="AM23" i="9"/>
  <c r="AL91" i="9"/>
  <c r="AO103" i="9"/>
  <c r="AI10" i="9"/>
  <c r="AO101" i="9"/>
  <c r="AN91" i="9"/>
  <c r="AM82" i="9"/>
  <c r="AO97" i="9"/>
  <c r="AN39" i="9"/>
  <c r="AN97" i="9"/>
  <c r="AO50" i="9"/>
  <c r="AO39" i="9"/>
  <c r="AM28" i="9"/>
  <c r="E10" i="9"/>
  <c r="V10" i="9"/>
  <c r="AM11" i="9"/>
  <c r="Q10" i="9"/>
  <c r="W11" i="9"/>
  <c r="AM78" i="9"/>
  <c r="AN82" i="9"/>
  <c r="AO56" i="9"/>
  <c r="AO53" i="9"/>
  <c r="AN60" i="9"/>
  <c r="AO73" i="9"/>
  <c r="AM17" i="9"/>
  <c r="AO54" i="9"/>
  <c r="AN11" i="9"/>
  <c r="K9" i="9"/>
  <c r="J8" i="9"/>
  <c r="J7" i="9" s="1"/>
  <c r="K7" i="9" s="1"/>
  <c r="AL78" i="9"/>
  <c r="AN66" i="9"/>
  <c r="AN102" i="9"/>
  <c r="AO48" i="9"/>
  <c r="AL66" i="9"/>
  <c r="AM39" i="9"/>
  <c r="AB10" i="9"/>
  <c r="Z10" i="9"/>
  <c r="AC10" i="9" s="1"/>
  <c r="Y9" i="9"/>
  <c r="AJ9" i="9"/>
  <c r="AN23" i="9"/>
  <c r="U10" i="9"/>
  <c r="C9" i="9"/>
  <c r="E9" i="9" s="1"/>
  <c r="K10" i="9"/>
  <c r="AO35" i="9"/>
  <c r="AA9" i="9"/>
  <c r="X8" i="9"/>
  <c r="AA8" i="9" s="1"/>
  <c r="AN35" i="9"/>
  <c r="AK10" i="9"/>
  <c r="AE9" i="9"/>
  <c r="AF10" i="9"/>
  <c r="AO23" i="9"/>
  <c r="D8" i="9"/>
  <c r="D7" i="9" s="1"/>
  <c r="H10" i="9"/>
  <c r="AI9" i="9"/>
  <c r="AH8" i="9"/>
  <c r="AM66" i="9"/>
  <c r="AN69" i="9"/>
  <c r="T10" i="9"/>
  <c r="S9" i="9"/>
  <c r="N10" i="9"/>
  <c r="M9" i="9"/>
  <c r="Q9" i="9"/>
  <c r="P8" i="9"/>
  <c r="AO21" i="9"/>
  <c r="AO60" i="9" l="1"/>
  <c r="AO28" i="9"/>
  <c r="AO11" i="9"/>
  <c r="AM10" i="9"/>
  <c r="AO17" i="9"/>
  <c r="AO91" i="9"/>
  <c r="AO102" i="9"/>
  <c r="AO78" i="9"/>
  <c r="AO82" i="9"/>
  <c r="AO69" i="9"/>
  <c r="AO66" i="9"/>
  <c r="AL10" i="9"/>
  <c r="W10" i="9"/>
  <c r="AN10" i="9"/>
  <c r="V9" i="9"/>
  <c r="H9" i="9"/>
  <c r="G8" i="9"/>
  <c r="G7" i="9" s="1"/>
  <c r="N9" i="9"/>
  <c r="M8" i="9"/>
  <c r="AI8" i="9"/>
  <c r="AH7" i="9"/>
  <c r="C8" i="9"/>
  <c r="U8" i="9" s="1"/>
  <c r="AM8" i="9" s="1"/>
  <c r="AP82" i="9" s="1"/>
  <c r="U9" i="9"/>
  <c r="AM9" i="9" s="1"/>
  <c r="AB9" i="9"/>
  <c r="Z9" i="9"/>
  <c r="AC9" i="9" s="1"/>
  <c r="Y8" i="9"/>
  <c r="T9" i="9"/>
  <c r="S8" i="9"/>
  <c r="Q8" i="9"/>
  <c r="P7" i="9"/>
  <c r="Q7" i="9" s="1"/>
  <c r="AF9" i="9"/>
  <c r="AL9" i="9" s="1"/>
  <c r="AE8" i="9"/>
  <c r="AK9" i="9"/>
  <c r="K8" i="9"/>
  <c r="AO10" i="9" l="1"/>
  <c r="W9" i="9"/>
  <c r="AO9" i="9" s="1"/>
  <c r="AN9" i="9"/>
  <c r="E8" i="9"/>
  <c r="V8" i="9"/>
  <c r="AB8" i="9"/>
  <c r="Z8" i="9"/>
  <c r="AC8" i="9" s="1"/>
  <c r="Y7" i="9"/>
  <c r="AK8" i="9"/>
  <c r="AE7" i="9"/>
  <c r="AF8" i="9"/>
  <c r="AL8" i="9" s="1"/>
  <c r="H7" i="9"/>
  <c r="H8" i="9"/>
  <c r="S7" i="9"/>
  <c r="T7" i="9" s="1"/>
  <c r="T8" i="9"/>
  <c r="E7" i="9"/>
  <c r="M7" i="9"/>
  <c r="N7" i="9" s="1"/>
  <c r="N8" i="9"/>
  <c r="W8" i="9" l="1"/>
  <c r="AO8" i="9" s="1"/>
  <c r="AN8" i="9"/>
  <c r="V7" i="9"/>
  <c r="AK7" i="9"/>
  <c r="AL7" i="9"/>
  <c r="W7" i="9"/>
  <c r="AB7" i="9"/>
  <c r="AC7" i="9"/>
  <c r="AO7" i="9" l="1"/>
  <c r="AN7" i="9"/>
  <c r="X12" i="145" l="1"/>
  <c r="AK110" i="11"/>
  <c r="AJ110" i="11"/>
  <c r="AK109" i="11"/>
  <c r="AJ109" i="11"/>
  <c r="AK108" i="11"/>
  <c r="AJ108" i="11"/>
  <c r="AK107" i="11"/>
  <c r="AJ107" i="11"/>
  <c r="AK106" i="11"/>
  <c r="AJ106" i="11"/>
  <c r="AK105" i="11"/>
  <c r="AJ105" i="11"/>
  <c r="AK104" i="11"/>
  <c r="AJ104" i="11"/>
  <c r="AK103" i="11"/>
  <c r="AJ103" i="11"/>
  <c r="AK101" i="11"/>
  <c r="AJ101" i="11"/>
  <c r="AK100" i="11"/>
  <c r="AJ100" i="11"/>
  <c r="AK99" i="11"/>
  <c r="AJ99" i="11"/>
  <c r="AK98" i="11"/>
  <c r="AJ98" i="11"/>
  <c r="AK96" i="11"/>
  <c r="AJ96" i="11"/>
  <c r="AK95" i="11"/>
  <c r="AJ95" i="11"/>
  <c r="AK94" i="11"/>
  <c r="AJ94" i="11"/>
  <c r="AK93" i="11"/>
  <c r="AJ93" i="11"/>
  <c r="AK92" i="11"/>
  <c r="AJ92" i="11"/>
  <c r="AK90" i="11"/>
  <c r="AJ90" i="11"/>
  <c r="AK89" i="11"/>
  <c r="AJ89" i="11"/>
  <c r="P19" i="66"/>
  <c r="O19" i="66"/>
  <c r="AK88" i="11"/>
  <c r="AJ88" i="11"/>
  <c r="AK87" i="11"/>
  <c r="AJ87" i="11"/>
  <c r="AK86" i="11"/>
  <c r="AJ86" i="11"/>
  <c r="AK85" i="11"/>
  <c r="AJ85" i="11"/>
  <c r="AK84" i="11"/>
  <c r="AJ84" i="11"/>
  <c r="AK83" i="11"/>
  <c r="AJ83" i="11"/>
  <c r="AK80" i="11"/>
  <c r="AJ80" i="11"/>
  <c r="AK79" i="11"/>
  <c r="AJ79" i="11"/>
  <c r="AK77" i="11"/>
  <c r="AJ77" i="11"/>
  <c r="AK76" i="11"/>
  <c r="AJ76" i="11"/>
  <c r="AK75" i="11"/>
  <c r="AJ75" i="11"/>
  <c r="AK74" i="11"/>
  <c r="AJ74" i="11"/>
  <c r="AK73" i="11"/>
  <c r="AJ73" i="11"/>
  <c r="AK71" i="11"/>
  <c r="AJ71" i="11"/>
  <c r="AK70" i="11"/>
  <c r="AJ70" i="11"/>
  <c r="AK68" i="11"/>
  <c r="AJ68" i="11"/>
  <c r="AK67" i="11"/>
  <c r="AJ67" i="11"/>
  <c r="AK62" i="11"/>
  <c r="AJ62" i="11"/>
  <c r="AK61" i="11"/>
  <c r="AJ61" i="11"/>
  <c r="AK57" i="11"/>
  <c r="AJ57" i="11"/>
  <c r="AK56" i="11"/>
  <c r="AJ56" i="11"/>
  <c r="AK55" i="11"/>
  <c r="AJ55" i="11"/>
  <c r="AK54" i="11"/>
  <c r="AJ54" i="11"/>
  <c r="AK53" i="11"/>
  <c r="AJ53" i="11"/>
  <c r="AK52" i="11"/>
  <c r="AJ52" i="11"/>
  <c r="AK51" i="11"/>
  <c r="AJ51" i="11"/>
  <c r="AK50" i="11"/>
  <c r="AJ50" i="11"/>
  <c r="AK49" i="11"/>
  <c r="AJ49" i="11"/>
  <c r="AK47" i="11"/>
  <c r="AJ47" i="11"/>
  <c r="AK46" i="11"/>
  <c r="AJ46" i="11"/>
  <c r="AK45" i="11"/>
  <c r="AJ45" i="11"/>
  <c r="AK43" i="11"/>
  <c r="AJ43" i="11"/>
  <c r="AK42" i="11"/>
  <c r="AJ42" i="11"/>
  <c r="AK41" i="11"/>
  <c r="AJ41" i="11"/>
  <c r="AK40" i="11"/>
  <c r="AJ40" i="11"/>
  <c r="AK38" i="11"/>
  <c r="AJ38" i="11"/>
  <c r="AK37" i="11"/>
  <c r="AJ37" i="11"/>
  <c r="AK36" i="11"/>
  <c r="AJ36" i="11"/>
  <c r="AK34" i="11"/>
  <c r="AJ34" i="11"/>
  <c r="AK33" i="11"/>
  <c r="AJ33" i="11"/>
  <c r="AK32" i="11"/>
  <c r="AJ32" i="11"/>
  <c r="AK31" i="11"/>
  <c r="AJ31" i="11"/>
  <c r="AK30" i="11"/>
  <c r="AJ30" i="11"/>
  <c r="AK29" i="11"/>
  <c r="AJ29" i="11"/>
  <c r="AK27" i="11"/>
  <c r="AJ27" i="11"/>
  <c r="AK26" i="11"/>
  <c r="AJ26" i="11"/>
  <c r="AK25" i="11"/>
  <c r="AJ25" i="11"/>
  <c r="AK24" i="11"/>
  <c r="AJ24" i="11"/>
  <c r="AK22" i="11"/>
  <c r="AJ22" i="11"/>
  <c r="AK21" i="11"/>
  <c r="AJ21" i="11"/>
  <c r="AK20" i="11"/>
  <c r="AJ20" i="11"/>
  <c r="AK19" i="11"/>
  <c r="AJ19" i="11"/>
  <c r="AK18" i="11"/>
  <c r="AJ18" i="11"/>
  <c r="AK16" i="11"/>
  <c r="AJ16" i="11"/>
  <c r="AK15" i="11"/>
  <c r="AJ15" i="11"/>
  <c r="AK14" i="11"/>
  <c r="AJ14" i="11"/>
  <c r="AK13" i="11"/>
  <c r="AJ13" i="11"/>
  <c r="AK12" i="11"/>
  <c r="AJ12" i="11"/>
  <c r="AH11" i="11"/>
  <c r="AG11" i="11"/>
  <c r="AE11" i="11"/>
  <c r="AD11" i="11"/>
  <c r="Y11" i="11"/>
  <c r="X11" i="11"/>
  <c r="AA11" i="11" s="1"/>
  <c r="S11" i="11"/>
  <c r="R11" i="11"/>
  <c r="P11" i="11"/>
  <c r="O11" i="11"/>
  <c r="M11" i="11"/>
  <c r="L11" i="11"/>
  <c r="J11" i="11"/>
  <c r="I11" i="11"/>
  <c r="G11" i="11"/>
  <c r="F11" i="11"/>
  <c r="F10" i="11" s="1"/>
  <c r="F9" i="11" s="1"/>
  <c r="F8" i="11" s="1"/>
  <c r="D11" i="11"/>
  <c r="C11" i="11"/>
  <c r="AJ7" i="11"/>
  <c r="G22" i="146" s="1"/>
  <c r="AA7" i="11"/>
  <c r="U7" i="11"/>
  <c r="AK110" i="12"/>
  <c r="AJ110" i="12"/>
  <c r="AK109" i="12"/>
  <c r="AJ109" i="12"/>
  <c r="AK108" i="12"/>
  <c r="AJ108" i="12"/>
  <c r="AK107" i="12"/>
  <c r="AJ107" i="12"/>
  <c r="AK106" i="12"/>
  <c r="AJ106" i="12"/>
  <c r="AK105" i="12"/>
  <c r="AJ105" i="12"/>
  <c r="AK104" i="12"/>
  <c r="AJ104" i="12"/>
  <c r="AK103" i="12"/>
  <c r="AJ103" i="12"/>
  <c r="AK101" i="12"/>
  <c r="AJ101" i="12"/>
  <c r="AK100" i="12"/>
  <c r="AJ100" i="12"/>
  <c r="AK99" i="12"/>
  <c r="AJ99" i="12"/>
  <c r="AK98" i="12"/>
  <c r="AJ98" i="12"/>
  <c r="AK96" i="12"/>
  <c r="AJ96" i="12"/>
  <c r="AK95" i="12"/>
  <c r="AJ95" i="12"/>
  <c r="AK94" i="12"/>
  <c r="AJ94" i="12"/>
  <c r="AK93" i="12"/>
  <c r="AJ93" i="12"/>
  <c r="AK92" i="12"/>
  <c r="AJ92" i="12"/>
  <c r="AK90" i="12"/>
  <c r="AJ90" i="12"/>
  <c r="AK89" i="12"/>
  <c r="AJ89" i="12"/>
  <c r="P18" i="66"/>
  <c r="O18" i="66"/>
  <c r="AK88" i="12"/>
  <c r="AJ88" i="12"/>
  <c r="AK87" i="12"/>
  <c r="AJ87" i="12"/>
  <c r="AK86" i="12"/>
  <c r="AJ86" i="12"/>
  <c r="AK85" i="12"/>
  <c r="AJ85" i="12"/>
  <c r="AK84" i="12"/>
  <c r="AJ84" i="12"/>
  <c r="AK83" i="12"/>
  <c r="AJ83" i="12"/>
  <c r="AK80" i="12"/>
  <c r="AJ80" i="12"/>
  <c r="AK79" i="12"/>
  <c r="AJ79" i="12"/>
  <c r="AK77" i="12"/>
  <c r="AJ77" i="12"/>
  <c r="AK76" i="12"/>
  <c r="AJ76" i="12"/>
  <c r="AK75" i="12"/>
  <c r="AJ75" i="12"/>
  <c r="AK74" i="12"/>
  <c r="AJ74" i="12"/>
  <c r="AK73" i="12"/>
  <c r="AJ73" i="12"/>
  <c r="AK71" i="12"/>
  <c r="AJ71" i="12"/>
  <c r="AK70" i="12"/>
  <c r="AJ70" i="12"/>
  <c r="AK68" i="12"/>
  <c r="AJ68" i="12"/>
  <c r="AK67" i="12"/>
  <c r="AJ67" i="12"/>
  <c r="AK62" i="12"/>
  <c r="AJ62" i="12"/>
  <c r="AK61" i="12"/>
  <c r="AJ61" i="12"/>
  <c r="AK57" i="12"/>
  <c r="AJ57" i="12"/>
  <c r="AK56" i="12"/>
  <c r="AJ56" i="12"/>
  <c r="AK55" i="12"/>
  <c r="AJ55" i="12"/>
  <c r="AK54" i="12"/>
  <c r="AJ54" i="12"/>
  <c r="AK53" i="12"/>
  <c r="AJ53" i="12"/>
  <c r="AK52" i="12"/>
  <c r="AJ52" i="12"/>
  <c r="AK51" i="12"/>
  <c r="AJ51" i="12"/>
  <c r="AK50" i="12"/>
  <c r="AJ50" i="12"/>
  <c r="AK49" i="12"/>
  <c r="AJ49" i="12"/>
  <c r="AK47" i="12"/>
  <c r="AJ47" i="12"/>
  <c r="AK46" i="12"/>
  <c r="AJ46" i="12"/>
  <c r="AK45" i="12"/>
  <c r="AJ45" i="12"/>
  <c r="AK43" i="12"/>
  <c r="AJ43" i="12"/>
  <c r="AK42" i="12"/>
  <c r="AJ42" i="12"/>
  <c r="AK41" i="12"/>
  <c r="AJ41" i="12"/>
  <c r="AK40" i="12"/>
  <c r="AJ40" i="12"/>
  <c r="AK38" i="12"/>
  <c r="AJ38" i="12"/>
  <c r="AK37" i="12"/>
  <c r="AJ37" i="12"/>
  <c r="AK36" i="12"/>
  <c r="AJ36" i="12"/>
  <c r="AK34" i="12"/>
  <c r="AJ34" i="12"/>
  <c r="AK33" i="12"/>
  <c r="AJ33" i="12"/>
  <c r="AK32" i="12"/>
  <c r="AJ32" i="12"/>
  <c r="AK31" i="12"/>
  <c r="AJ31" i="12"/>
  <c r="AK30" i="12"/>
  <c r="AJ30" i="12"/>
  <c r="AK29" i="12"/>
  <c r="AJ29" i="12"/>
  <c r="AK27" i="12"/>
  <c r="AJ27" i="12"/>
  <c r="AK26" i="12"/>
  <c r="AJ26" i="12"/>
  <c r="AK25" i="12"/>
  <c r="AJ25" i="12"/>
  <c r="AK24" i="12"/>
  <c r="AJ24" i="12"/>
  <c r="AK22" i="12"/>
  <c r="AJ22" i="12"/>
  <c r="AK21" i="12"/>
  <c r="AJ21" i="12"/>
  <c r="AK20" i="12"/>
  <c r="AJ20" i="12"/>
  <c r="AK19" i="12"/>
  <c r="AJ19" i="12"/>
  <c r="AK18" i="12"/>
  <c r="AJ18" i="12"/>
  <c r="AK16" i="12"/>
  <c r="AJ16" i="12"/>
  <c r="AK15" i="12"/>
  <c r="AJ15" i="12"/>
  <c r="AK14" i="12"/>
  <c r="AJ14" i="12"/>
  <c r="AK13" i="12"/>
  <c r="AJ13" i="12"/>
  <c r="AK12" i="12"/>
  <c r="AJ12" i="12"/>
  <c r="AH11" i="12"/>
  <c r="AG11" i="12"/>
  <c r="AE11" i="12"/>
  <c r="AD11" i="12"/>
  <c r="Y11" i="12"/>
  <c r="AB11" i="12" s="1"/>
  <c r="X11" i="12"/>
  <c r="S11" i="12"/>
  <c r="R11" i="12"/>
  <c r="P11" i="12"/>
  <c r="O11" i="12"/>
  <c r="M11" i="12"/>
  <c r="L11" i="12"/>
  <c r="J11" i="12"/>
  <c r="I11" i="12"/>
  <c r="G11" i="12"/>
  <c r="F11" i="12"/>
  <c r="D11" i="12"/>
  <c r="C11" i="12"/>
  <c r="AJ7" i="12"/>
  <c r="G21" i="146" s="1"/>
  <c r="AA7" i="12"/>
  <c r="U7" i="12"/>
  <c r="AC12" i="145"/>
  <c r="T12" i="145"/>
  <c r="AL101" i="12" l="1"/>
  <c r="AO101" i="12" s="1"/>
  <c r="AM108" i="12"/>
  <c r="AM26" i="11"/>
  <c r="AM33" i="11"/>
  <c r="X11" i="145"/>
  <c r="X10" i="145" s="1"/>
  <c r="X9" i="145" s="1"/>
  <c r="T11" i="145"/>
  <c r="T10" i="145" s="1"/>
  <c r="T9" i="145" s="1"/>
  <c r="AL12" i="12"/>
  <c r="AJ48" i="12"/>
  <c r="AN109" i="12"/>
  <c r="AL55" i="12"/>
  <c r="AM43" i="11"/>
  <c r="AN32" i="11"/>
  <c r="AN37" i="11"/>
  <c r="AM22" i="11"/>
  <c r="AN40" i="11"/>
  <c r="AL89" i="11"/>
  <c r="U12" i="145"/>
  <c r="U11" i="145" s="1"/>
  <c r="U10" i="145" s="1"/>
  <c r="U9" i="145" s="1"/>
  <c r="AM25" i="11"/>
  <c r="W11" i="145"/>
  <c r="AL103" i="11"/>
  <c r="AO103" i="11" s="1"/>
  <c r="AN12" i="12"/>
  <c r="AM19" i="12"/>
  <c r="AN30" i="11"/>
  <c r="AC11" i="145"/>
  <c r="AC10" i="145" s="1"/>
  <c r="AC9" i="145" s="1"/>
  <c r="AI11" i="12"/>
  <c r="AM56" i="12"/>
  <c r="AN20" i="11"/>
  <c r="AN55" i="11"/>
  <c r="AL51" i="12"/>
  <c r="AL92" i="12"/>
  <c r="AM92" i="12"/>
  <c r="AN71" i="12"/>
  <c r="AN76" i="12"/>
  <c r="AN92" i="12"/>
  <c r="AN103" i="12"/>
  <c r="AM106" i="12"/>
  <c r="AL99" i="11"/>
  <c r="AN107" i="11"/>
  <c r="AN109" i="11"/>
  <c r="AN76" i="11"/>
  <c r="AN94" i="11"/>
  <c r="AM107" i="11"/>
  <c r="AM42" i="12"/>
  <c r="AN31" i="11"/>
  <c r="AN36" i="11"/>
  <c r="AL67" i="11"/>
  <c r="AN101" i="11"/>
  <c r="AL18" i="12"/>
  <c r="AL57" i="12"/>
  <c r="AL79" i="12"/>
  <c r="AL87" i="12"/>
  <c r="AN94" i="12"/>
  <c r="AJ35" i="11"/>
  <c r="AM35" i="11" s="1"/>
  <c r="AJ44" i="11"/>
  <c r="AL52" i="12"/>
  <c r="AL93" i="12"/>
  <c r="AL29" i="11"/>
  <c r="AO29" i="11" s="1"/>
  <c r="AL43" i="11"/>
  <c r="AL62" i="12"/>
  <c r="AL94" i="12"/>
  <c r="AO94" i="12" s="1"/>
  <c r="AL32" i="11"/>
  <c r="AL42" i="11"/>
  <c r="AL107" i="11"/>
  <c r="AO107" i="11" s="1"/>
  <c r="AD10" i="12"/>
  <c r="AD9" i="12" s="1"/>
  <c r="AD8" i="12" s="1"/>
  <c r="AL40" i="12"/>
  <c r="AN25" i="11"/>
  <c r="AK11" i="12"/>
  <c r="AM41" i="12"/>
  <c r="AM94" i="12"/>
  <c r="AN95" i="12"/>
  <c r="AN14" i="11"/>
  <c r="AL18" i="11"/>
  <c r="AO18" i="11" s="1"/>
  <c r="AL24" i="11"/>
  <c r="AM31" i="11"/>
  <c r="AM32" i="11"/>
  <c r="AL34" i="11"/>
  <c r="AO34" i="11" s="1"/>
  <c r="AL88" i="11"/>
  <c r="AN108" i="11"/>
  <c r="AL77" i="11"/>
  <c r="AN50" i="11"/>
  <c r="AL51" i="11"/>
  <c r="AM57" i="11"/>
  <c r="AN70" i="11"/>
  <c r="AL87" i="11"/>
  <c r="AN62" i="11"/>
  <c r="AN67" i="11"/>
  <c r="AL68" i="11"/>
  <c r="AM80" i="11"/>
  <c r="AM71" i="11"/>
  <c r="AM56" i="11"/>
  <c r="AM62" i="12"/>
  <c r="AM79" i="12"/>
  <c r="AM77" i="12"/>
  <c r="T11" i="12"/>
  <c r="AM12" i="12"/>
  <c r="AM13" i="12"/>
  <c r="AM32" i="12"/>
  <c r="AM33" i="12"/>
  <c r="AN37" i="12"/>
  <c r="AM46" i="12"/>
  <c r="AN47" i="12"/>
  <c r="AN55" i="12"/>
  <c r="AN67" i="12"/>
  <c r="AM68" i="12"/>
  <c r="AN73" i="12"/>
  <c r="AJ78" i="12"/>
  <c r="AM80" i="12"/>
  <c r="AJ91" i="12"/>
  <c r="AM95" i="12"/>
  <c r="AM109" i="12"/>
  <c r="P10" i="11"/>
  <c r="P9" i="11" s="1"/>
  <c r="AN12" i="11"/>
  <c r="AM15" i="11"/>
  <c r="AN18" i="11"/>
  <c r="AM27" i="11"/>
  <c r="AM37" i="11"/>
  <c r="AK39" i="11"/>
  <c r="AM45" i="11"/>
  <c r="AN46" i="11"/>
  <c r="AL53" i="11"/>
  <c r="AL57" i="11"/>
  <c r="AK66" i="11"/>
  <c r="AN68" i="11"/>
  <c r="AM79" i="11"/>
  <c r="AN80" i="11"/>
  <c r="AJ102" i="11"/>
  <c r="AN106" i="11"/>
  <c r="AN110" i="11"/>
  <c r="AN18" i="12"/>
  <c r="AJ11" i="12"/>
  <c r="AL20" i="12"/>
  <c r="AL33" i="12"/>
  <c r="AL36" i="12"/>
  <c r="AL37" i="12"/>
  <c r="AO37" i="12" s="1"/>
  <c r="AL46" i="12"/>
  <c r="AL68" i="12"/>
  <c r="AM74" i="12"/>
  <c r="AL76" i="12"/>
  <c r="AL77" i="12"/>
  <c r="AL105" i="12"/>
  <c r="AL109" i="12"/>
  <c r="AL38" i="11"/>
  <c r="AK44" i="11"/>
  <c r="AJ48" i="11"/>
  <c r="AL62" i="11"/>
  <c r="AL79" i="11"/>
  <c r="AN40" i="12"/>
  <c r="AL42" i="12"/>
  <c r="AO42" i="12" s="1"/>
  <c r="AL70" i="12"/>
  <c r="AM73" i="12"/>
  <c r="AL75" i="12"/>
  <c r="AL84" i="12"/>
  <c r="AL26" i="11"/>
  <c r="AL86" i="11"/>
  <c r="AL90" i="11"/>
  <c r="AM96" i="11"/>
  <c r="AL108" i="11"/>
  <c r="AM61" i="12"/>
  <c r="AN87" i="12"/>
  <c r="AM90" i="12"/>
  <c r="N11" i="12"/>
  <c r="AN50" i="12"/>
  <c r="AK82" i="11"/>
  <c r="AN83" i="11"/>
  <c r="AN87" i="11"/>
  <c r="AM47" i="11"/>
  <c r="AN62" i="12"/>
  <c r="AM7" i="12"/>
  <c r="AN86" i="12"/>
  <c r="AN70" i="12"/>
  <c r="AN90" i="12"/>
  <c r="AM86" i="12"/>
  <c r="AM14" i="12"/>
  <c r="AL61" i="11"/>
  <c r="H11" i="11"/>
  <c r="E11" i="11"/>
  <c r="AL85" i="11"/>
  <c r="AN21" i="11"/>
  <c r="N11" i="11"/>
  <c r="AN85" i="12"/>
  <c r="AJ60" i="12"/>
  <c r="AL61" i="12"/>
  <c r="G10" i="12"/>
  <c r="AN46" i="12"/>
  <c r="AN31" i="12"/>
  <c r="D10" i="12"/>
  <c r="AN84" i="12"/>
  <c r="AN26" i="12"/>
  <c r="AM99" i="12"/>
  <c r="AM43" i="12"/>
  <c r="AN24" i="12"/>
  <c r="C10" i="12"/>
  <c r="AN24" i="11"/>
  <c r="AN29" i="11"/>
  <c r="AN42" i="11"/>
  <c r="AL17" i="12"/>
  <c r="AN19" i="12"/>
  <c r="AM24" i="12"/>
  <c r="AM25" i="12"/>
  <c r="AM29" i="12"/>
  <c r="AH10" i="12"/>
  <c r="AH9" i="12" s="1"/>
  <c r="AN36" i="12"/>
  <c r="AK39" i="12"/>
  <c r="AM54" i="12"/>
  <c r="AN75" i="12"/>
  <c r="AN100" i="12"/>
  <c r="AM103" i="12"/>
  <c r="AN104" i="12"/>
  <c r="AL104" i="12"/>
  <c r="AL108" i="12"/>
  <c r="Q11" i="11"/>
  <c r="AM16" i="11"/>
  <c r="AN16" i="11"/>
  <c r="AM19" i="11"/>
  <c r="AL21" i="11"/>
  <c r="AO21" i="11" s="1"/>
  <c r="I2" i="11"/>
  <c r="AM34" i="11"/>
  <c r="AM36" i="11"/>
  <c r="AM40" i="11"/>
  <c r="K11" i="12"/>
  <c r="AM15" i="12"/>
  <c r="AM16" i="12"/>
  <c r="L10" i="12"/>
  <c r="AM20" i="12"/>
  <c r="AM21" i="12"/>
  <c r="AM22" i="12"/>
  <c r="AJ23" i="12"/>
  <c r="AL25" i="12"/>
  <c r="AL26" i="12"/>
  <c r="AO26" i="12" s="1"/>
  <c r="AL30" i="12"/>
  <c r="AO30" i="12" s="1"/>
  <c r="AN43" i="12"/>
  <c r="AL45" i="12"/>
  <c r="AM49" i="12"/>
  <c r="AN49" i="12"/>
  <c r="AM52" i="12"/>
  <c r="AL54" i="12"/>
  <c r="AL56" i="12"/>
  <c r="AJ66" i="12"/>
  <c r="AK69" i="12"/>
  <c r="AL74" i="12"/>
  <c r="AM76" i="12"/>
  <c r="AN80" i="12"/>
  <c r="AL83" i="12"/>
  <c r="AN89" i="12"/>
  <c r="AL89" i="12"/>
  <c r="AM96" i="12"/>
  <c r="AM98" i="12"/>
  <c r="AL103" i="12"/>
  <c r="AN15" i="11"/>
  <c r="AL40" i="11"/>
  <c r="F10" i="12"/>
  <c r="AL14" i="12"/>
  <c r="AO14" i="12" s="1"/>
  <c r="AL16" i="12"/>
  <c r="AL22" i="12"/>
  <c r="AM27" i="12"/>
  <c r="AN34" i="12"/>
  <c r="AJ39" i="12"/>
  <c r="AK48" i="12"/>
  <c r="AL49" i="12"/>
  <c r="AN52" i="12"/>
  <c r="AM55" i="12"/>
  <c r="AL73" i="12"/>
  <c r="AM84" i="12"/>
  <c r="AL86" i="12"/>
  <c r="AL88" i="12"/>
  <c r="AL98" i="12"/>
  <c r="AN101" i="12"/>
  <c r="AL106" i="12"/>
  <c r="AL110" i="12"/>
  <c r="AO110" i="12" s="1"/>
  <c r="AM13" i="11"/>
  <c r="AL15" i="11"/>
  <c r="AO15" i="11" s="1"/>
  <c r="AN22" i="11"/>
  <c r="AN100" i="11"/>
  <c r="AL109" i="11"/>
  <c r="Y13" i="145"/>
  <c r="Y12" i="145" s="1"/>
  <c r="AL45" i="11"/>
  <c r="AO45" i="11" s="1"/>
  <c r="AN61" i="11"/>
  <c r="AK69" i="11"/>
  <c r="AN74" i="11"/>
  <c r="AL75" i="11"/>
  <c r="AL80" i="11"/>
  <c r="AM84" i="11"/>
  <c r="AL94" i="11"/>
  <c r="AO94" i="11" s="1"/>
  <c r="AN41" i="11"/>
  <c r="AL41" i="11"/>
  <c r="AN47" i="11"/>
  <c r="AL47" i="11"/>
  <c r="AO47" i="11" s="1"/>
  <c r="AM51" i="11"/>
  <c r="AN52" i="11"/>
  <c r="AM54" i="11"/>
  <c r="AM55" i="11"/>
  <c r="AL56" i="11"/>
  <c r="AL74" i="11"/>
  <c r="AM76" i="11"/>
  <c r="AJ78" i="11"/>
  <c r="AN84" i="11"/>
  <c r="AL84" i="11"/>
  <c r="AN88" i="11"/>
  <c r="AM90" i="11"/>
  <c r="AL92" i="11"/>
  <c r="AL93" i="11"/>
  <c r="AL96" i="11"/>
  <c r="AN98" i="11"/>
  <c r="AN99" i="11"/>
  <c r="AL100" i="11"/>
  <c r="AN105" i="11"/>
  <c r="AL106" i="11"/>
  <c r="AM110" i="11"/>
  <c r="AL46" i="11"/>
  <c r="AL50" i="11"/>
  <c r="AK60" i="11"/>
  <c r="AM61" i="11"/>
  <c r="AJ69" i="11"/>
  <c r="AL71" i="11"/>
  <c r="AN75" i="11"/>
  <c r="AJ91" i="11"/>
  <c r="AL95" i="11"/>
  <c r="AL104" i="11"/>
  <c r="AL105" i="11"/>
  <c r="AM106" i="11"/>
  <c r="AN13" i="12"/>
  <c r="AN15" i="12"/>
  <c r="AN16" i="12"/>
  <c r="AL19" i="12"/>
  <c r="AN21" i="12"/>
  <c r="AN22" i="12"/>
  <c r="O10" i="12"/>
  <c r="AK23" i="12"/>
  <c r="AN23" i="12" s="1"/>
  <c r="AN25" i="12"/>
  <c r="AN29" i="12"/>
  <c r="AN30" i="12"/>
  <c r="AM34" i="12"/>
  <c r="AN38" i="12"/>
  <c r="AN41" i="12"/>
  <c r="AN42" i="12"/>
  <c r="I10" i="12"/>
  <c r="AJ44" i="12"/>
  <c r="AM45" i="12"/>
  <c r="AM50" i="12"/>
  <c r="AM51" i="12"/>
  <c r="AM53" i="12"/>
  <c r="AK66" i="12"/>
  <c r="AN68" i="12"/>
  <c r="AN79" i="12"/>
  <c r="AM83" i="12"/>
  <c r="AN88" i="12"/>
  <c r="AL91" i="12"/>
  <c r="AK102" i="12"/>
  <c r="H11" i="12"/>
  <c r="AL13" i="12"/>
  <c r="AJ17" i="12"/>
  <c r="AM18" i="12"/>
  <c r="AN20" i="12"/>
  <c r="AL24" i="12"/>
  <c r="AN27" i="12"/>
  <c r="AJ28" i="12"/>
  <c r="AM28" i="12" s="1"/>
  <c r="AL29" i="12"/>
  <c r="AL31" i="12"/>
  <c r="AM36" i="12"/>
  <c r="AM37" i="12"/>
  <c r="AL39" i="12"/>
  <c r="AL41" i="12"/>
  <c r="AK44" i="12"/>
  <c r="AN45" i="12"/>
  <c r="AM47" i="12"/>
  <c r="AN51" i="12"/>
  <c r="AN53" i="12"/>
  <c r="AN54" i="12"/>
  <c r="AM57" i="12"/>
  <c r="AK60" i="12"/>
  <c r="AL67" i="12"/>
  <c r="AM71" i="12"/>
  <c r="AN74" i="12"/>
  <c r="AL78" i="12"/>
  <c r="AM85" i="12"/>
  <c r="AM87" i="12"/>
  <c r="AM89" i="12"/>
  <c r="AL90" i="12"/>
  <c r="U11" i="12"/>
  <c r="V13" i="145"/>
  <c r="V12" i="145" s="1"/>
  <c r="E11" i="12"/>
  <c r="AN14" i="12"/>
  <c r="AK17" i="12"/>
  <c r="AM26" i="12"/>
  <c r="AL27" i="12"/>
  <c r="AK28" i="12"/>
  <c r="AM30" i="12"/>
  <c r="AM31" i="12"/>
  <c r="AJ35" i="12"/>
  <c r="AM40" i="12"/>
  <c r="AL43" i="12"/>
  <c r="AL53" i="12"/>
  <c r="AN57" i="12"/>
  <c r="AN61" i="12"/>
  <c r="AM67" i="12"/>
  <c r="AM70" i="12"/>
  <c r="AN77" i="12"/>
  <c r="AL80" i="12"/>
  <c r="AL95" i="12"/>
  <c r="AL107" i="12"/>
  <c r="AO107" i="12" s="1"/>
  <c r="AG10" i="12"/>
  <c r="AG9" i="12" s="1"/>
  <c r="AG8" i="12" s="1"/>
  <c r="R10" i="12"/>
  <c r="AM93" i="12"/>
  <c r="AN98" i="12"/>
  <c r="AN99" i="12"/>
  <c r="AM100" i="12"/>
  <c r="AM104" i="12"/>
  <c r="AM105" i="12"/>
  <c r="AM107" i="12"/>
  <c r="AM110" i="12"/>
  <c r="AM7" i="11"/>
  <c r="X10" i="11"/>
  <c r="X9" i="11" s="1"/>
  <c r="K11" i="11"/>
  <c r="AN13" i="11"/>
  <c r="AM14" i="11"/>
  <c r="AJ17" i="11"/>
  <c r="AN19" i="11"/>
  <c r="AM20" i="11"/>
  <c r="L10" i="11"/>
  <c r="L9" i="11" s="1"/>
  <c r="L8" i="11" s="1"/>
  <c r="AL23" i="11"/>
  <c r="AM24" i="11"/>
  <c r="AL27" i="11"/>
  <c r="AM29" i="11"/>
  <c r="AL30" i="11"/>
  <c r="AO30" i="11" s="1"/>
  <c r="AL31" i="11"/>
  <c r="AN33" i="11"/>
  <c r="AL37" i="11"/>
  <c r="AM46" i="11"/>
  <c r="AM49" i="11"/>
  <c r="AN49" i="11"/>
  <c r="AM50" i="11"/>
  <c r="AM52" i="11"/>
  <c r="AN54" i="11"/>
  <c r="AN56" i="11"/>
  <c r="AM62" i="11"/>
  <c r="AM67" i="11"/>
  <c r="AM70" i="11"/>
  <c r="AN71" i="11"/>
  <c r="AM73" i="11"/>
  <c r="AM74" i="11"/>
  <c r="AL76" i="11"/>
  <c r="AM77" i="11"/>
  <c r="AN93" i="12"/>
  <c r="AN96" i="12"/>
  <c r="AL100" i="12"/>
  <c r="AN105" i="12"/>
  <c r="AN107" i="12"/>
  <c r="AN108" i="12"/>
  <c r="AN110" i="12"/>
  <c r="G10" i="11"/>
  <c r="AK11" i="11"/>
  <c r="AL14" i="11"/>
  <c r="AL16" i="11"/>
  <c r="AK17" i="11"/>
  <c r="AL20" i="11"/>
  <c r="AL22" i="11"/>
  <c r="AJ23" i="11"/>
  <c r="AK23" i="11"/>
  <c r="D10" i="11"/>
  <c r="D9" i="11" s="1"/>
  <c r="AJ28" i="11"/>
  <c r="AM38" i="11"/>
  <c r="AM42" i="11"/>
  <c r="AN45" i="11"/>
  <c r="AN51" i="11"/>
  <c r="AL55" i="11"/>
  <c r="AM100" i="11"/>
  <c r="AL101" i="11"/>
  <c r="AL99" i="12"/>
  <c r="AM101" i="12"/>
  <c r="V11" i="11"/>
  <c r="T11" i="11"/>
  <c r="AF11" i="11"/>
  <c r="AL12" i="11"/>
  <c r="AL13" i="11"/>
  <c r="AL19" i="11"/>
  <c r="AM21" i="11"/>
  <c r="AL25" i="11"/>
  <c r="AN26" i="11"/>
  <c r="AN27" i="11"/>
  <c r="AM30" i="11"/>
  <c r="AL36" i="11"/>
  <c r="AN38" i="11"/>
  <c r="S10" i="11"/>
  <c r="S9" i="11" s="1"/>
  <c r="AL49" i="11"/>
  <c r="AM53" i="11"/>
  <c r="AL54" i="11"/>
  <c r="AL73" i="11"/>
  <c r="AM75" i="11"/>
  <c r="AL83" i="11"/>
  <c r="AM88" i="11"/>
  <c r="AM89" i="11"/>
  <c r="AM94" i="11"/>
  <c r="AM95" i="11"/>
  <c r="AM98" i="11"/>
  <c r="AM99" i="11"/>
  <c r="AM85" i="11"/>
  <c r="AM86" i="11"/>
  <c r="AN86" i="11"/>
  <c r="AM87" i="11"/>
  <c r="AN89" i="11"/>
  <c r="AN90" i="11"/>
  <c r="AM92" i="11"/>
  <c r="AN92" i="11"/>
  <c r="AM93" i="11"/>
  <c r="AN95" i="11"/>
  <c r="AN96" i="11"/>
  <c r="AM101" i="11"/>
  <c r="AM103" i="11"/>
  <c r="AM104" i="11"/>
  <c r="AN104" i="11"/>
  <c r="AM105" i="11"/>
  <c r="AM108" i="11"/>
  <c r="AJ82" i="11"/>
  <c r="AN85" i="11"/>
  <c r="AJ97" i="11"/>
  <c r="AL98" i="11"/>
  <c r="AN103" i="11"/>
  <c r="AL52" i="11"/>
  <c r="C10" i="11"/>
  <c r="AL48" i="11"/>
  <c r="AK48" i="11"/>
  <c r="AN93" i="11"/>
  <c r="AN34" i="11"/>
  <c r="AM68" i="11"/>
  <c r="U11" i="11"/>
  <c r="I10" i="11"/>
  <c r="I9" i="11" s="1"/>
  <c r="I8" i="11" s="1"/>
  <c r="AM41" i="11"/>
  <c r="AG10" i="11"/>
  <c r="AG9" i="11" s="1"/>
  <c r="AG8" i="11" s="1"/>
  <c r="AJ11" i="11"/>
  <c r="AM12" i="11"/>
  <c r="AM18" i="11"/>
  <c r="AJ60" i="11"/>
  <c r="AD10" i="11"/>
  <c r="AB11" i="11"/>
  <c r="Y10" i="11"/>
  <c r="Z11" i="11"/>
  <c r="AC11" i="11" s="1"/>
  <c r="AK35" i="11"/>
  <c r="AE10" i="11"/>
  <c r="AL97" i="11"/>
  <c r="AK97" i="11"/>
  <c r="O10" i="11"/>
  <c r="O9" i="11" s="1"/>
  <c r="O8" i="11" s="1"/>
  <c r="AL33" i="11"/>
  <c r="AN43" i="11"/>
  <c r="AJ66" i="11"/>
  <c r="AN73" i="11"/>
  <c r="AN77" i="11"/>
  <c r="AK78" i="11"/>
  <c r="AN79" i="11"/>
  <c r="AK102" i="11"/>
  <c r="J10" i="11"/>
  <c r="R10" i="11"/>
  <c r="R9" i="11" s="1"/>
  <c r="R8" i="11" s="1"/>
  <c r="AH10" i="11"/>
  <c r="AI11" i="11"/>
  <c r="AL17" i="11"/>
  <c r="AL91" i="11"/>
  <c r="AK91" i="11"/>
  <c r="AL110" i="11"/>
  <c r="AN53" i="11"/>
  <c r="AM83" i="11"/>
  <c r="M10" i="11"/>
  <c r="AJ39" i="11"/>
  <c r="AN57" i="11"/>
  <c r="AL70" i="11"/>
  <c r="AM109" i="11"/>
  <c r="AK28" i="11"/>
  <c r="M10" i="12"/>
  <c r="V11" i="12"/>
  <c r="AF11" i="12"/>
  <c r="AE10" i="12"/>
  <c r="AA11" i="12"/>
  <c r="X10" i="12"/>
  <c r="AN83" i="12"/>
  <c r="Z11" i="12"/>
  <c r="AC11" i="12" s="1"/>
  <c r="AL15" i="12"/>
  <c r="AN33" i="12"/>
  <c r="AM38" i="12"/>
  <c r="Y10" i="12"/>
  <c r="J10" i="12"/>
  <c r="AM88" i="12"/>
  <c r="Q11" i="12"/>
  <c r="P10" i="12"/>
  <c r="AL21" i="12"/>
  <c r="AN32" i="12"/>
  <c r="AL34" i="12"/>
  <c r="AL47" i="12"/>
  <c r="AL50" i="12"/>
  <c r="AN56" i="12"/>
  <c r="AJ69" i="12"/>
  <c r="AN106" i="12"/>
  <c r="AM75" i="12"/>
  <c r="AJ82" i="12"/>
  <c r="AL85" i="12"/>
  <c r="AK35" i="12"/>
  <c r="AK82" i="12"/>
  <c r="AJ102" i="12"/>
  <c r="S10" i="12"/>
  <c r="AL32" i="12"/>
  <c r="AL38" i="12"/>
  <c r="AL71" i="12"/>
  <c r="AL96" i="12"/>
  <c r="AK78" i="12"/>
  <c r="AK91" i="12"/>
  <c r="AJ97" i="12"/>
  <c r="AE12" i="145"/>
  <c r="AE13" i="145"/>
  <c r="AL11" i="12" l="1"/>
  <c r="AO42" i="11"/>
  <c r="AO88" i="11"/>
  <c r="AM44" i="11"/>
  <c r="AO32" i="11"/>
  <c r="AO99" i="11"/>
  <c r="AO89" i="12"/>
  <c r="AO49" i="12"/>
  <c r="AO29" i="12"/>
  <c r="AO12" i="12"/>
  <c r="AO22" i="12"/>
  <c r="AO55" i="12"/>
  <c r="AO104" i="12"/>
  <c r="AO24" i="12"/>
  <c r="AN11" i="12"/>
  <c r="AO53" i="12"/>
  <c r="AO57" i="12"/>
  <c r="AO51" i="12"/>
  <c r="AO54" i="12"/>
  <c r="AN48" i="12"/>
  <c r="AL48" i="12"/>
  <c r="AO92" i="12"/>
  <c r="AO46" i="11"/>
  <c r="AO105" i="12"/>
  <c r="AL35" i="12"/>
  <c r="AO20" i="11"/>
  <c r="AO90" i="11"/>
  <c r="AM48" i="12"/>
  <c r="AN17" i="12"/>
  <c r="AO38" i="11"/>
  <c r="AO52" i="12"/>
  <c r="AO36" i="12"/>
  <c r="AL23" i="12"/>
  <c r="X21" i="66"/>
  <c r="W10" i="145"/>
  <c r="W9" i="145" s="1"/>
  <c r="AO87" i="12"/>
  <c r="AO62" i="12"/>
  <c r="R9" i="12"/>
  <c r="O9" i="12"/>
  <c r="L9" i="12"/>
  <c r="I9" i="12"/>
  <c r="F9" i="12"/>
  <c r="D9" i="12"/>
  <c r="X18" i="66"/>
  <c r="G9" i="12"/>
  <c r="AO40" i="12"/>
  <c r="AO99" i="12"/>
  <c r="AO31" i="12"/>
  <c r="AO20" i="12"/>
  <c r="E10" i="12"/>
  <c r="AO108" i="11"/>
  <c r="AO89" i="11"/>
  <c r="AL44" i="11"/>
  <c r="AO24" i="11"/>
  <c r="AO43" i="11"/>
  <c r="AL39" i="11"/>
  <c r="AL28" i="11"/>
  <c r="AO98" i="11"/>
  <c r="AO73" i="11"/>
  <c r="AO106" i="11"/>
  <c r="AO96" i="11"/>
  <c r="AN44" i="11"/>
  <c r="AO19" i="11"/>
  <c r="AO109" i="11"/>
  <c r="AO53" i="11"/>
  <c r="AO87" i="11"/>
  <c r="AO18" i="12"/>
  <c r="AL69" i="11"/>
  <c r="AO14" i="11"/>
  <c r="AN44" i="12"/>
  <c r="AM39" i="12"/>
  <c r="AL102" i="12"/>
  <c r="AO37" i="11"/>
  <c r="AM28" i="11"/>
  <c r="AM44" i="12"/>
  <c r="AL11" i="11"/>
  <c r="AA10" i="11"/>
  <c r="AN39" i="12"/>
  <c r="AO56" i="12"/>
  <c r="AO98" i="12"/>
  <c r="AO46" i="12"/>
  <c r="AO25" i="12"/>
  <c r="AO16" i="12"/>
  <c r="AL102" i="11"/>
  <c r="AO109" i="12"/>
  <c r="AO40" i="11"/>
  <c r="AO100" i="12"/>
  <c r="AO68" i="12"/>
  <c r="AO93" i="12"/>
  <c r="AO80" i="12"/>
  <c r="AO76" i="12"/>
  <c r="AO84" i="12"/>
  <c r="AM66" i="12"/>
  <c r="AO79" i="12"/>
  <c r="AM60" i="12"/>
  <c r="AO83" i="12"/>
  <c r="AM78" i="12"/>
  <c r="AO95" i="12"/>
  <c r="AO93" i="11"/>
  <c r="AO100" i="11"/>
  <c r="AL66" i="11"/>
  <c r="AO92" i="11"/>
  <c r="AM91" i="11"/>
  <c r="AM102" i="11"/>
  <c r="AO67" i="11"/>
  <c r="AL82" i="12"/>
  <c r="AO19" i="12"/>
  <c r="AO101" i="11"/>
  <c r="AO25" i="11"/>
  <c r="AO73" i="12"/>
  <c r="AO13" i="11"/>
  <c r="AM97" i="11"/>
  <c r="AO12" i="11"/>
  <c r="AO103" i="12"/>
  <c r="AO104" i="11"/>
  <c r="AO77" i="11"/>
  <c r="AO62" i="11"/>
  <c r="AO71" i="11"/>
  <c r="AO75" i="11"/>
  <c r="AN66" i="11"/>
  <c r="AM69" i="11"/>
  <c r="AO49" i="11"/>
  <c r="AN48" i="11"/>
  <c r="AM78" i="11"/>
  <c r="AM48" i="11"/>
  <c r="AO51" i="11"/>
  <c r="AO68" i="11"/>
  <c r="AO79" i="11"/>
  <c r="AO50" i="11"/>
  <c r="AO57" i="11"/>
  <c r="AN91" i="11"/>
  <c r="AO33" i="11"/>
  <c r="AM66" i="11"/>
  <c r="AO83" i="11"/>
  <c r="AO56" i="11"/>
  <c r="AO91" i="11"/>
  <c r="AO41" i="11"/>
  <c r="AO74" i="12"/>
  <c r="AO67" i="12"/>
  <c r="AJ9" i="12"/>
  <c r="AL69" i="12"/>
  <c r="AO75" i="12"/>
  <c r="AO70" i="12"/>
  <c r="AN66" i="12"/>
  <c r="AO77" i="12"/>
  <c r="AO86" i="12"/>
  <c r="AO96" i="12"/>
  <c r="AO32" i="12"/>
  <c r="AO71" i="12"/>
  <c r="AO45" i="12"/>
  <c r="AN69" i="12"/>
  <c r="AO33" i="12"/>
  <c r="AO106" i="12"/>
  <c r="AO61" i="12"/>
  <c r="AJ8" i="12"/>
  <c r="AO22" i="11"/>
  <c r="AN23" i="11"/>
  <c r="AO78" i="12"/>
  <c r="AN28" i="11"/>
  <c r="AO54" i="11"/>
  <c r="AO16" i="11"/>
  <c r="AO74" i="11"/>
  <c r="AN60" i="11"/>
  <c r="AL44" i="12"/>
  <c r="AO88" i="12"/>
  <c r="AO105" i="11"/>
  <c r="AO108" i="12"/>
  <c r="AM97" i="12"/>
  <c r="AO27" i="12"/>
  <c r="AO97" i="11"/>
  <c r="AO95" i="11"/>
  <c r="AL60" i="11"/>
  <c r="AO90" i="12"/>
  <c r="AL66" i="12"/>
  <c r="AO41" i="12"/>
  <c r="AM35" i="12"/>
  <c r="AO91" i="12"/>
  <c r="AL78" i="11"/>
  <c r="AN97" i="11"/>
  <c r="AO55" i="11"/>
  <c r="AM23" i="11"/>
  <c r="AO26" i="11"/>
  <c r="AM91" i="12"/>
  <c r="AM23" i="12"/>
  <c r="AO86" i="11"/>
  <c r="AM17" i="11"/>
  <c r="AL60" i="12"/>
  <c r="AM17" i="12"/>
  <c r="AO61" i="11"/>
  <c r="AO85" i="11"/>
  <c r="AM39" i="11"/>
  <c r="AM11" i="12"/>
  <c r="AO85" i="12"/>
  <c r="AO38" i="12"/>
  <c r="C9" i="12"/>
  <c r="AL82" i="11"/>
  <c r="AO23" i="11"/>
  <c r="AO69" i="11"/>
  <c r="AN39" i="11"/>
  <c r="AO17" i="11"/>
  <c r="Y11" i="145"/>
  <c r="AO84" i="11"/>
  <c r="AO48" i="11"/>
  <c r="W11" i="11"/>
  <c r="AN82" i="11"/>
  <c r="AN17" i="11"/>
  <c r="AN11" i="11"/>
  <c r="AJ10" i="12"/>
  <c r="AI10" i="12"/>
  <c r="AN60" i="12"/>
  <c r="H10" i="12"/>
  <c r="AN82" i="12"/>
  <c r="AM82" i="12"/>
  <c r="W11" i="12"/>
  <c r="V10" i="12"/>
  <c r="AO39" i="12"/>
  <c r="AN102" i="12"/>
  <c r="U10" i="12"/>
  <c r="AO15" i="12"/>
  <c r="AO13" i="12"/>
  <c r="AO80" i="11"/>
  <c r="AO27" i="11"/>
  <c r="AO43" i="12"/>
  <c r="V11" i="145"/>
  <c r="AO70" i="11"/>
  <c r="AL35" i="11"/>
  <c r="AM82" i="11"/>
  <c r="AO36" i="11"/>
  <c r="Q10" i="11"/>
  <c r="AO17" i="12"/>
  <c r="AN35" i="12"/>
  <c r="AN35" i="11"/>
  <c r="AO76" i="11"/>
  <c r="AO31" i="11"/>
  <c r="H10" i="11"/>
  <c r="G9" i="11"/>
  <c r="N10" i="11"/>
  <c r="M9" i="11"/>
  <c r="AM60" i="11"/>
  <c r="AN78" i="11"/>
  <c r="AO52" i="11"/>
  <c r="AI10" i="11"/>
  <c r="AH9" i="11"/>
  <c r="Q9" i="11"/>
  <c r="P8" i="11"/>
  <c r="AA9" i="11"/>
  <c r="X8" i="11"/>
  <c r="AA8" i="11" s="1"/>
  <c r="AN69" i="11"/>
  <c r="AB10" i="11"/>
  <c r="Z10" i="11"/>
  <c r="AC10" i="11" s="1"/>
  <c r="Y9" i="11"/>
  <c r="D8" i="11"/>
  <c r="U10" i="11"/>
  <c r="C9" i="11"/>
  <c r="E9" i="11" s="1"/>
  <c r="K10" i="11"/>
  <c r="J9" i="11"/>
  <c r="AM11" i="11"/>
  <c r="E10" i="11"/>
  <c r="AN102" i="11"/>
  <c r="T9" i="11"/>
  <c r="S8" i="11"/>
  <c r="V10" i="11"/>
  <c r="AO110" i="11"/>
  <c r="AK10" i="11"/>
  <c r="AE9" i="11"/>
  <c r="AF10" i="11"/>
  <c r="AJ10" i="11"/>
  <c r="AD9" i="11"/>
  <c r="T10" i="11"/>
  <c r="AM102" i="12"/>
  <c r="S9" i="12"/>
  <c r="T10" i="12"/>
  <c r="AF10" i="12"/>
  <c r="AE9" i="12"/>
  <c r="AK10" i="12"/>
  <c r="AO47" i="12"/>
  <c r="AN91" i="12"/>
  <c r="M9" i="12"/>
  <c r="N10" i="12"/>
  <c r="AM69" i="12"/>
  <c r="AH8" i="12"/>
  <c r="AI9" i="12"/>
  <c r="AL97" i="12"/>
  <c r="AK97" i="12"/>
  <c r="AO34" i="12"/>
  <c r="AL28" i="12"/>
  <c r="AO50" i="12"/>
  <c r="AO21" i="12"/>
  <c r="Q10" i="12"/>
  <c r="P9" i="12"/>
  <c r="AA10" i="12"/>
  <c r="X9" i="12"/>
  <c r="AN78" i="12"/>
  <c r="K10" i="12"/>
  <c r="J9" i="12"/>
  <c r="Z10" i="12"/>
  <c r="AC10" i="12" s="1"/>
  <c r="Y9" i="12"/>
  <c r="AB10" i="12"/>
  <c r="AN28" i="12"/>
  <c r="AE11" i="145"/>
  <c r="AO11" i="12" l="1"/>
  <c r="AO35" i="12"/>
  <c r="AO23" i="12"/>
  <c r="AO48" i="12"/>
  <c r="AO39" i="11"/>
  <c r="AO28" i="11"/>
  <c r="AO11" i="11"/>
  <c r="Y10" i="145"/>
  <c r="X19" i="66"/>
  <c r="R8" i="12"/>
  <c r="O8" i="12"/>
  <c r="L8" i="12"/>
  <c r="I8" i="12"/>
  <c r="G8" i="12"/>
  <c r="G7" i="12" s="1"/>
  <c r="H9" i="12"/>
  <c r="F8" i="12"/>
  <c r="U9" i="12"/>
  <c r="D8" i="12"/>
  <c r="D7" i="12" s="1"/>
  <c r="E7" i="12" s="1"/>
  <c r="AO102" i="12"/>
  <c r="AO44" i="11"/>
  <c r="AO44" i="12"/>
  <c r="AO60" i="11"/>
  <c r="AO102" i="11"/>
  <c r="AO66" i="11"/>
  <c r="AO66" i="12"/>
  <c r="AO82" i="12"/>
  <c r="AO78" i="11"/>
  <c r="AO35" i="11"/>
  <c r="AL10" i="12"/>
  <c r="AO69" i="12"/>
  <c r="AO60" i="12"/>
  <c r="AO97" i="12"/>
  <c r="C8" i="12"/>
  <c r="AO82" i="11"/>
  <c r="AN10" i="12"/>
  <c r="E9" i="12"/>
  <c r="AM10" i="11"/>
  <c r="AL10" i="11"/>
  <c r="V9" i="11"/>
  <c r="AM10" i="12"/>
  <c r="G8" i="11"/>
  <c r="H9" i="11"/>
  <c r="W10" i="12"/>
  <c r="K9" i="11"/>
  <c r="J8" i="11"/>
  <c r="AK9" i="11"/>
  <c r="AE8" i="11"/>
  <c r="AE7" i="11" s="1"/>
  <c r="AF9" i="11"/>
  <c r="W10" i="11"/>
  <c r="AN10" i="11"/>
  <c r="Q8" i="11"/>
  <c r="P7" i="11"/>
  <c r="Q7" i="11" s="1"/>
  <c r="T8" i="11"/>
  <c r="S7" i="11"/>
  <c r="T7" i="11" s="1"/>
  <c r="AB9" i="11"/>
  <c r="Z9" i="11"/>
  <c r="AC9" i="11" s="1"/>
  <c r="Y8" i="11"/>
  <c r="AJ9" i="11"/>
  <c r="AD8" i="11"/>
  <c r="AJ8" i="11" s="1"/>
  <c r="N9" i="11"/>
  <c r="M8" i="11"/>
  <c r="D7" i="11"/>
  <c r="U9" i="11"/>
  <c r="C8" i="11"/>
  <c r="U8" i="11" s="1"/>
  <c r="AI9" i="11"/>
  <c r="AH8" i="11"/>
  <c r="Z9" i="12"/>
  <c r="AC9" i="12" s="1"/>
  <c r="Y8" i="12"/>
  <c r="Y7" i="12" s="1"/>
  <c r="AB9" i="12"/>
  <c r="Q9" i="12"/>
  <c r="P8" i="12"/>
  <c r="S8" i="12"/>
  <c r="T9" i="12"/>
  <c r="V9" i="12"/>
  <c r="AO28" i="12"/>
  <c r="AH7" i="12"/>
  <c r="AI8" i="12"/>
  <c r="K9" i="12"/>
  <c r="J8" i="12"/>
  <c r="AN97" i="12"/>
  <c r="AF9" i="12"/>
  <c r="AL9" i="12" s="1"/>
  <c r="AE8" i="12"/>
  <c r="AK9" i="12"/>
  <c r="X8" i="12"/>
  <c r="AA8" i="12" s="1"/>
  <c r="AA9" i="12"/>
  <c r="N9" i="12"/>
  <c r="M8" i="12"/>
  <c r="AE9" i="145"/>
  <c r="AE10" i="145"/>
  <c r="V10" i="145"/>
  <c r="V9" i="145" s="1"/>
  <c r="AM8" i="11" l="1"/>
  <c r="AP82" i="11" s="1"/>
  <c r="H8" i="12"/>
  <c r="AM9" i="12"/>
  <c r="U8" i="12"/>
  <c r="AM8" i="12" s="1"/>
  <c r="AP82" i="12" s="1"/>
  <c r="AO10" i="12"/>
  <c r="E8" i="12"/>
  <c r="AO10" i="11"/>
  <c r="V8" i="11"/>
  <c r="AN9" i="11"/>
  <c r="W9" i="11"/>
  <c r="E8" i="11"/>
  <c r="AM9" i="11"/>
  <c r="D1" i="8"/>
  <c r="AN9" i="12"/>
  <c r="W9" i="12"/>
  <c r="AO9" i="12" s="1"/>
  <c r="G7" i="11"/>
  <c r="H7" i="11" s="1"/>
  <c r="H8" i="11"/>
  <c r="AL9" i="11"/>
  <c r="Y9" i="145"/>
  <c r="AB8" i="11"/>
  <c r="Y7" i="11"/>
  <c r="Z8" i="11"/>
  <c r="AC8" i="11" s="1"/>
  <c r="E7" i="11"/>
  <c r="AF8" i="11"/>
  <c r="AK8" i="11"/>
  <c r="AI8" i="11"/>
  <c r="AH7" i="11"/>
  <c r="M7" i="11"/>
  <c r="N7" i="11" s="1"/>
  <c r="N8" i="11"/>
  <c r="K8" i="11"/>
  <c r="J7" i="11"/>
  <c r="K7" i="11" s="1"/>
  <c r="AE7" i="12"/>
  <c r="AF8" i="12"/>
  <c r="AL8" i="12" s="1"/>
  <c r="AK8" i="12"/>
  <c r="H7" i="12"/>
  <c r="S7" i="12"/>
  <c r="T7" i="12" s="1"/>
  <c r="T8" i="12"/>
  <c r="J7" i="12"/>
  <c r="K7" i="12" s="1"/>
  <c r="K8" i="12"/>
  <c r="Q8" i="12"/>
  <c r="P7" i="12"/>
  <c r="Q7" i="12" s="1"/>
  <c r="N8" i="12"/>
  <c r="M7" i="12"/>
  <c r="N7" i="12" s="1"/>
  <c r="Z8" i="12"/>
  <c r="AC8" i="12" s="1"/>
  <c r="AB8" i="12"/>
  <c r="V8" i="12"/>
  <c r="AO9" i="11" l="1"/>
  <c r="AN8" i="11"/>
  <c r="AN8" i="12"/>
  <c r="W8" i="12"/>
  <c r="AO8" i="12" s="1"/>
  <c r="W8" i="11"/>
  <c r="AB7" i="11"/>
  <c r="AL7" i="11"/>
  <c r="AK7" i="11"/>
  <c r="W7" i="11"/>
  <c r="V7" i="11"/>
  <c r="AL8" i="11"/>
  <c r="V7" i="12"/>
  <c r="AB7" i="12"/>
  <c r="AC7" i="12"/>
  <c r="W7" i="12"/>
  <c r="AK7" i="12"/>
  <c r="AL7" i="12"/>
  <c r="AO7" i="11" l="1"/>
  <c r="AO8" i="11"/>
  <c r="AN7" i="11"/>
  <c r="AO7" i="12"/>
  <c r="AN7" i="12"/>
  <c r="L11" i="10" l="1"/>
  <c r="U1" i="5"/>
  <c r="D18" i="56" l="1"/>
  <c r="D15" i="56"/>
  <c r="AA7" i="3" l="1"/>
  <c r="X7" i="3"/>
  <c r="AD7" i="3"/>
  <c r="AG7" i="3"/>
  <c r="U7" i="3"/>
  <c r="R7" i="3"/>
  <c r="O7" i="3"/>
  <c r="L7" i="3"/>
  <c r="I7" i="3"/>
  <c r="F7" i="3"/>
  <c r="C7" i="3"/>
  <c r="C15" i="56"/>
  <c r="AM12" i="3"/>
  <c r="AN12" i="3"/>
  <c r="AM13" i="3"/>
  <c r="AN13" i="3"/>
  <c r="AM14" i="3"/>
  <c r="AN14" i="3"/>
  <c r="AM15" i="3"/>
  <c r="AN15" i="3"/>
  <c r="AM16" i="3"/>
  <c r="AN16" i="3"/>
  <c r="AM18" i="3"/>
  <c r="AN18" i="3"/>
  <c r="AM19" i="3"/>
  <c r="AN19" i="3"/>
  <c r="AM20" i="3"/>
  <c r="AN20" i="3"/>
  <c r="AM21" i="3"/>
  <c r="AN21" i="3"/>
  <c r="AM22" i="3"/>
  <c r="AN22" i="3"/>
  <c r="AM24" i="3"/>
  <c r="AN24" i="3"/>
  <c r="AM25" i="3"/>
  <c r="AN25" i="3"/>
  <c r="AM26" i="3"/>
  <c r="AN26" i="3"/>
  <c r="AM27" i="3"/>
  <c r="AN27" i="3"/>
  <c r="AM29" i="3"/>
  <c r="AN29" i="3"/>
  <c r="AM30" i="3"/>
  <c r="AN30" i="3"/>
  <c r="AM31" i="3"/>
  <c r="AN31" i="3"/>
  <c r="AM32" i="3"/>
  <c r="AN32" i="3"/>
  <c r="AM33" i="3"/>
  <c r="AN33" i="3"/>
  <c r="AM34" i="3"/>
  <c r="AN34" i="3"/>
  <c r="AM36" i="3"/>
  <c r="AN36" i="3"/>
  <c r="AM37" i="3"/>
  <c r="AN37" i="3"/>
  <c r="AM38" i="3"/>
  <c r="AN38" i="3"/>
  <c r="AM40" i="3"/>
  <c r="AN40" i="3"/>
  <c r="AM41" i="3"/>
  <c r="AN41" i="3"/>
  <c r="AM42" i="3"/>
  <c r="AN42" i="3"/>
  <c r="AM43" i="3"/>
  <c r="AN43" i="3"/>
  <c r="AM45" i="3"/>
  <c r="AN45" i="3"/>
  <c r="AM46" i="3"/>
  <c r="AN46" i="3"/>
  <c r="AM47" i="3"/>
  <c r="AN47" i="3"/>
  <c r="AM49" i="3"/>
  <c r="AN49" i="3"/>
  <c r="AM50" i="3"/>
  <c r="AN50" i="3"/>
  <c r="AM51" i="3"/>
  <c r="AN51" i="3"/>
  <c r="AM52" i="3"/>
  <c r="AN52" i="3"/>
  <c r="AM53" i="3"/>
  <c r="AN53" i="3"/>
  <c r="AM54" i="3"/>
  <c r="AN54" i="3"/>
  <c r="AM55" i="3"/>
  <c r="AN55" i="3"/>
  <c r="AM56" i="3"/>
  <c r="AN56" i="3"/>
  <c r="AM61" i="3"/>
  <c r="AN61" i="3"/>
  <c r="AM62" i="3"/>
  <c r="AN62" i="3"/>
  <c r="AM67" i="3"/>
  <c r="AN67" i="3"/>
  <c r="AM68" i="3"/>
  <c r="AN68" i="3"/>
  <c r="AM70" i="3"/>
  <c r="AN70" i="3"/>
  <c r="AM71" i="3"/>
  <c r="AP71" i="3" s="1"/>
  <c r="AN71" i="3"/>
  <c r="AQ71" i="3" s="1"/>
  <c r="AM73" i="3"/>
  <c r="AP73" i="3" s="1"/>
  <c r="AN73" i="3"/>
  <c r="AQ73" i="3" s="1"/>
  <c r="AM74" i="3"/>
  <c r="AP74" i="3" s="1"/>
  <c r="AN74" i="3"/>
  <c r="AM75" i="3"/>
  <c r="AP75" i="3" s="1"/>
  <c r="AN75" i="3"/>
  <c r="AM76" i="3"/>
  <c r="AN76" i="3"/>
  <c r="AM77" i="3"/>
  <c r="AN77" i="3"/>
  <c r="AM79" i="3"/>
  <c r="AN79" i="3"/>
  <c r="AM80" i="3"/>
  <c r="AN80" i="3"/>
  <c r="AM83" i="3"/>
  <c r="AN83" i="3"/>
  <c r="AM90" i="3"/>
  <c r="AN90" i="3"/>
  <c r="AM92" i="3"/>
  <c r="AN92" i="3"/>
  <c r="AM93" i="3"/>
  <c r="AN93" i="3"/>
  <c r="AM94" i="3"/>
  <c r="AN94" i="3"/>
  <c r="AM95" i="3"/>
  <c r="AN95" i="3"/>
  <c r="AM98" i="3"/>
  <c r="AN98" i="3"/>
  <c r="AM99" i="3"/>
  <c r="AN99" i="3"/>
  <c r="AM100" i="3"/>
  <c r="AN100" i="3"/>
  <c r="AM101" i="3"/>
  <c r="AN101" i="3"/>
  <c r="AM103" i="3"/>
  <c r="AN103" i="3"/>
  <c r="AM104" i="3"/>
  <c r="AN104" i="3"/>
  <c r="AM105" i="3"/>
  <c r="AN105" i="3"/>
  <c r="AM106" i="3"/>
  <c r="AN106" i="3"/>
  <c r="AM107" i="3"/>
  <c r="AN107" i="3"/>
  <c r="AM108" i="3"/>
  <c r="AN108" i="3"/>
  <c r="AM109" i="3"/>
  <c r="AN109" i="3"/>
  <c r="AM110" i="3"/>
  <c r="AN110" i="3"/>
  <c r="AM7" i="3"/>
  <c r="AW110" i="3"/>
  <c r="AV110" i="3"/>
  <c r="AW109" i="3"/>
  <c r="AV109" i="3"/>
  <c r="AW108" i="3"/>
  <c r="AV108" i="3"/>
  <c r="AW107" i="3"/>
  <c r="AV107" i="3"/>
  <c r="AW106" i="3"/>
  <c r="AV106" i="3"/>
  <c r="AW105" i="3"/>
  <c r="AV105" i="3"/>
  <c r="AW104" i="3"/>
  <c r="AV104" i="3"/>
  <c r="AW103" i="3"/>
  <c r="AV103" i="3"/>
  <c r="AW101" i="3"/>
  <c r="AV101" i="3"/>
  <c r="AW100" i="3"/>
  <c r="AV100" i="3"/>
  <c r="AW99" i="3"/>
  <c r="AV99" i="3"/>
  <c r="AW98" i="3"/>
  <c r="AV98" i="3"/>
  <c r="AW89" i="3"/>
  <c r="AV89" i="3"/>
  <c r="AW88" i="3"/>
  <c r="AV88" i="3"/>
  <c r="AW87" i="3"/>
  <c r="AV87" i="3"/>
  <c r="AW86" i="3"/>
  <c r="AV86" i="3"/>
  <c r="AW85" i="3"/>
  <c r="AV85" i="3"/>
  <c r="AW84" i="3"/>
  <c r="AV84" i="3"/>
  <c r="AW83" i="3"/>
  <c r="AV83" i="3"/>
  <c r="AW80" i="3"/>
  <c r="AV80" i="3"/>
  <c r="AW79" i="3"/>
  <c r="AV79" i="3"/>
  <c r="AW77" i="3"/>
  <c r="AV77" i="3"/>
  <c r="AW76" i="3"/>
  <c r="AV76" i="3"/>
  <c r="AW75" i="3"/>
  <c r="AV75" i="3"/>
  <c r="AW74" i="3"/>
  <c r="AV74" i="3"/>
  <c r="AW73" i="3"/>
  <c r="AV73" i="3"/>
  <c r="AW71" i="3"/>
  <c r="AV71" i="3"/>
  <c r="AW70" i="3"/>
  <c r="AV70" i="3"/>
  <c r="AW68" i="3"/>
  <c r="AW67" i="3"/>
  <c r="AV67" i="3"/>
  <c r="AW57" i="3"/>
  <c r="AV57" i="3"/>
  <c r="AW56" i="3"/>
  <c r="AV56" i="3"/>
  <c r="AW55" i="3"/>
  <c r="AV55" i="3"/>
  <c r="AW54" i="3"/>
  <c r="AV54" i="3"/>
  <c r="AW53" i="3"/>
  <c r="AV53" i="3"/>
  <c r="AW52" i="3"/>
  <c r="AV52" i="3"/>
  <c r="AW51" i="3"/>
  <c r="AV51" i="3"/>
  <c r="AW50" i="3"/>
  <c r="AV50" i="3"/>
  <c r="AW49" i="3"/>
  <c r="AV49" i="3"/>
  <c r="AW47" i="3"/>
  <c r="AV47" i="3"/>
  <c r="AW46" i="3"/>
  <c r="AV46" i="3"/>
  <c r="AW45" i="3"/>
  <c r="AV45" i="3"/>
  <c r="AW43" i="3"/>
  <c r="AV43" i="3"/>
  <c r="AW42" i="3"/>
  <c r="AV42" i="3"/>
  <c r="AW41" i="3"/>
  <c r="AV41" i="3"/>
  <c r="AW40" i="3"/>
  <c r="AV40" i="3"/>
  <c r="AW38" i="3"/>
  <c r="AV38" i="3"/>
  <c r="AW37" i="3"/>
  <c r="AV37" i="3"/>
  <c r="AW36" i="3"/>
  <c r="AV36" i="3"/>
  <c r="AW34" i="3"/>
  <c r="AV34" i="3"/>
  <c r="AW33" i="3"/>
  <c r="AV33" i="3"/>
  <c r="AW32" i="3"/>
  <c r="AV32" i="3"/>
  <c r="AW31" i="3"/>
  <c r="AV31" i="3"/>
  <c r="AW30" i="3"/>
  <c r="AV30" i="3"/>
  <c r="AW29" i="3"/>
  <c r="AV29" i="3"/>
  <c r="AW27" i="3"/>
  <c r="AV27" i="3"/>
  <c r="AW26" i="3"/>
  <c r="AV26" i="3"/>
  <c r="AW25" i="3"/>
  <c r="AV25" i="3"/>
  <c r="AW24" i="3"/>
  <c r="AV24" i="3"/>
  <c r="AW22" i="3"/>
  <c r="AV22" i="3"/>
  <c r="AW21" i="3"/>
  <c r="AV21" i="3"/>
  <c r="AW20" i="3"/>
  <c r="AV20" i="3"/>
  <c r="AW19" i="3"/>
  <c r="AV19" i="3"/>
  <c r="AW12" i="3"/>
  <c r="AV12" i="3"/>
  <c r="AV7" i="3"/>
  <c r="AT110" i="3"/>
  <c r="AS110" i="3"/>
  <c r="AT109" i="3"/>
  <c r="AS109" i="3"/>
  <c r="AT108" i="3"/>
  <c r="AS108" i="3"/>
  <c r="AT107" i="3"/>
  <c r="AS107" i="3"/>
  <c r="AT106" i="3"/>
  <c r="AS106" i="3"/>
  <c r="AT105" i="3"/>
  <c r="AS105" i="3"/>
  <c r="AT104" i="3"/>
  <c r="AS104" i="3"/>
  <c r="AT103" i="3"/>
  <c r="AS103" i="3"/>
  <c r="AT101" i="3"/>
  <c r="AS101" i="3"/>
  <c r="AT100" i="3"/>
  <c r="AS100" i="3"/>
  <c r="AT99" i="3"/>
  <c r="AS99" i="3"/>
  <c r="AT98" i="3"/>
  <c r="AS98" i="3"/>
  <c r="AT95" i="3"/>
  <c r="AS95" i="3"/>
  <c r="AT94" i="3"/>
  <c r="AS94" i="3"/>
  <c r="AT93" i="3"/>
  <c r="AS93" i="3"/>
  <c r="AT92" i="3"/>
  <c r="AS92" i="3"/>
  <c r="AT90" i="3"/>
  <c r="AS90" i="3"/>
  <c r="AT89" i="3"/>
  <c r="AS89" i="3"/>
  <c r="AT88" i="3"/>
  <c r="AS88" i="3"/>
  <c r="AT87" i="3"/>
  <c r="AS87" i="3"/>
  <c r="AT86" i="3"/>
  <c r="AS86" i="3"/>
  <c r="AT85" i="3"/>
  <c r="AS85" i="3"/>
  <c r="AT84" i="3"/>
  <c r="AS84" i="3"/>
  <c r="AS83" i="3"/>
  <c r="AT80" i="3"/>
  <c r="AS80" i="3"/>
  <c r="AT79" i="3"/>
  <c r="AS79" i="3"/>
  <c r="AT77" i="3"/>
  <c r="AS77" i="3"/>
  <c r="AT76" i="3"/>
  <c r="AS76" i="3"/>
  <c r="AT75" i="3"/>
  <c r="AT74" i="3"/>
  <c r="AT73" i="3"/>
  <c r="AT71" i="3"/>
  <c r="AT70" i="3"/>
  <c r="AS70" i="3"/>
  <c r="AT68" i="3"/>
  <c r="AS68" i="3"/>
  <c r="AT67" i="3"/>
  <c r="AS67" i="3"/>
  <c r="AT62" i="3"/>
  <c r="AZ62" i="3" s="1"/>
  <c r="D62" i="148" s="1"/>
  <c r="AS62" i="3"/>
  <c r="AY62" i="3" s="1"/>
  <c r="C62" i="148" s="1"/>
  <c r="AT61" i="3"/>
  <c r="AZ61" i="3" s="1"/>
  <c r="D61" i="148" s="1"/>
  <c r="AS61" i="3"/>
  <c r="AY61" i="3" s="1"/>
  <c r="C61" i="148" s="1"/>
  <c r="AT57" i="3"/>
  <c r="AS57" i="3"/>
  <c r="AT56" i="3"/>
  <c r="AS56" i="3"/>
  <c r="AT55" i="3"/>
  <c r="AS55" i="3"/>
  <c r="AT54" i="3"/>
  <c r="AS54" i="3"/>
  <c r="AT53" i="3"/>
  <c r="AS53" i="3"/>
  <c r="AT52" i="3"/>
  <c r="AS52" i="3"/>
  <c r="AT51" i="3"/>
  <c r="AS51" i="3"/>
  <c r="AT50" i="3"/>
  <c r="AS50" i="3"/>
  <c r="AT49" i="3"/>
  <c r="AS49" i="3"/>
  <c r="AT47" i="3"/>
  <c r="AS47" i="3"/>
  <c r="AT46" i="3"/>
  <c r="AS46" i="3"/>
  <c r="AT45" i="3"/>
  <c r="AS45" i="3"/>
  <c r="AT43" i="3"/>
  <c r="AS43" i="3"/>
  <c r="AT42" i="3"/>
  <c r="AS42" i="3"/>
  <c r="AT41" i="3"/>
  <c r="AS41" i="3"/>
  <c r="AT40" i="3"/>
  <c r="AS40" i="3"/>
  <c r="AT38" i="3"/>
  <c r="AS38" i="3"/>
  <c r="AT37" i="3"/>
  <c r="AS37" i="3"/>
  <c r="AT36" i="3"/>
  <c r="AS36" i="3"/>
  <c r="AT34" i="3"/>
  <c r="AS34" i="3"/>
  <c r="AT33" i="3"/>
  <c r="AS33" i="3"/>
  <c r="AT32" i="3"/>
  <c r="AS32" i="3"/>
  <c r="AT31" i="3"/>
  <c r="AS31" i="3"/>
  <c r="AT30" i="3"/>
  <c r="AS30" i="3"/>
  <c r="AT29" i="3"/>
  <c r="AS29" i="3"/>
  <c r="AT27" i="3"/>
  <c r="AS27" i="3"/>
  <c r="AT26" i="3"/>
  <c r="AS26" i="3"/>
  <c r="AT25" i="3"/>
  <c r="AS25" i="3"/>
  <c r="AT24" i="3"/>
  <c r="AS24" i="3"/>
  <c r="AT22" i="3"/>
  <c r="AS22" i="3"/>
  <c r="AT21" i="3"/>
  <c r="AS21" i="3"/>
  <c r="AT20" i="3"/>
  <c r="AS20" i="3"/>
  <c r="AT19" i="3"/>
  <c r="AS19" i="3"/>
  <c r="AT18" i="3"/>
  <c r="AS18" i="3"/>
  <c r="AT16" i="3"/>
  <c r="AZ16" i="3" s="1"/>
  <c r="D16" i="148" s="1"/>
  <c r="AS16" i="3"/>
  <c r="AY16" i="3" s="1"/>
  <c r="C16" i="148" s="1"/>
  <c r="AT15" i="3"/>
  <c r="AZ15" i="3" s="1"/>
  <c r="D15" i="148" s="1"/>
  <c r="AS15" i="3"/>
  <c r="AY15" i="3" s="1"/>
  <c r="C15" i="148" s="1"/>
  <c r="AT14" i="3"/>
  <c r="AZ14" i="3" s="1"/>
  <c r="D14" i="148" s="1"/>
  <c r="AS14" i="3"/>
  <c r="AY14" i="3" s="1"/>
  <c r="C14" i="148" s="1"/>
  <c r="AT13" i="3"/>
  <c r="AZ13" i="3" s="1"/>
  <c r="D13" i="148" s="1"/>
  <c r="AS13" i="3"/>
  <c r="AY13" i="3" s="1"/>
  <c r="C13" i="148" s="1"/>
  <c r="AT12" i="3"/>
  <c r="AS12" i="3"/>
  <c r="AS7" i="3"/>
  <c r="E91" i="3" l="1"/>
  <c r="AJ7" i="3"/>
  <c r="K23" i="56"/>
  <c r="Q23" i="56"/>
  <c r="N23" i="56"/>
  <c r="AO4" i="11"/>
  <c r="AO4" i="15"/>
  <c r="AO4" i="2"/>
  <c r="AO4" i="7"/>
  <c r="P29" i="146"/>
  <c r="H15" i="146"/>
  <c r="E15" i="56"/>
  <c r="M15" i="146"/>
  <c r="N15" i="146"/>
  <c r="M16" i="146"/>
  <c r="N16" i="146"/>
  <c r="M17" i="146"/>
  <c r="N17" i="146"/>
  <c r="M21" i="146"/>
  <c r="N21" i="146"/>
  <c r="M25" i="146"/>
  <c r="N25" i="146"/>
  <c r="M26" i="146"/>
  <c r="N26" i="146"/>
  <c r="J15" i="146"/>
  <c r="K15" i="146"/>
  <c r="J16" i="146"/>
  <c r="K16" i="146"/>
  <c r="J17" i="146"/>
  <c r="K17" i="146"/>
  <c r="J21" i="146"/>
  <c r="K21" i="146"/>
  <c r="J25" i="146"/>
  <c r="K25" i="146"/>
  <c r="J26" i="146"/>
  <c r="K26" i="146"/>
  <c r="H16" i="146"/>
  <c r="H17" i="146"/>
  <c r="H18" i="146"/>
  <c r="H21" i="146"/>
  <c r="H25" i="146"/>
  <c r="D15" i="146"/>
  <c r="D16" i="146"/>
  <c r="E16" i="146"/>
  <c r="D17" i="146"/>
  <c r="E17" i="146"/>
  <c r="D18" i="146"/>
  <c r="E18" i="146"/>
  <c r="D21" i="146"/>
  <c r="E21" i="146"/>
  <c r="D22" i="146"/>
  <c r="E22" i="146"/>
  <c r="D25" i="146"/>
  <c r="E25" i="146"/>
  <c r="D26" i="146"/>
  <c r="E26" i="146"/>
  <c r="Y13" i="66"/>
  <c r="Z13" i="66"/>
  <c r="Y14" i="66"/>
  <c r="Z14" i="66"/>
  <c r="Y15" i="66"/>
  <c r="Z15" i="66"/>
  <c r="Y18" i="66"/>
  <c r="Z18" i="66"/>
  <c r="Y19" i="66"/>
  <c r="Z19" i="66"/>
  <c r="Y21" i="66"/>
  <c r="Z21" i="66"/>
  <c r="Y22" i="66"/>
  <c r="Z22" i="66"/>
  <c r="Y23" i="66"/>
  <c r="Z23" i="66"/>
  <c r="M27" i="146"/>
  <c r="J27" i="146"/>
  <c r="L27" i="56"/>
  <c r="M27" i="56"/>
  <c r="N27" i="56"/>
  <c r="P15" i="56"/>
  <c r="Q15" i="56"/>
  <c r="P16" i="56"/>
  <c r="Q16" i="56"/>
  <c r="P17" i="56"/>
  <c r="Q17" i="56"/>
  <c r="P18" i="56"/>
  <c r="Q18" i="56"/>
  <c r="P19" i="56"/>
  <c r="P20" i="56"/>
  <c r="P21" i="56"/>
  <c r="Q21" i="56"/>
  <c r="P22" i="56"/>
  <c r="Q22" i="56"/>
  <c r="P23" i="56"/>
  <c r="P24" i="56"/>
  <c r="P25" i="56"/>
  <c r="P26" i="56"/>
  <c r="Q26" i="56"/>
  <c r="M15" i="56"/>
  <c r="N15" i="56"/>
  <c r="M16" i="56"/>
  <c r="N16" i="56"/>
  <c r="M17" i="56"/>
  <c r="N17" i="56"/>
  <c r="M18" i="56"/>
  <c r="N18" i="56"/>
  <c r="M19" i="56"/>
  <c r="M20" i="56"/>
  <c r="M21" i="56"/>
  <c r="N21" i="56"/>
  <c r="M22" i="56"/>
  <c r="N22" i="56"/>
  <c r="M23" i="56"/>
  <c r="M24" i="56"/>
  <c r="M25" i="56"/>
  <c r="M26" i="56"/>
  <c r="J15" i="56"/>
  <c r="K15" i="56"/>
  <c r="J16" i="56"/>
  <c r="K16" i="56"/>
  <c r="J17" i="56"/>
  <c r="K17" i="56"/>
  <c r="J18" i="56"/>
  <c r="K18" i="56"/>
  <c r="J19" i="56"/>
  <c r="J20" i="56"/>
  <c r="J21" i="56"/>
  <c r="K21" i="56"/>
  <c r="J22" i="56"/>
  <c r="K22" i="56"/>
  <c r="J23" i="56"/>
  <c r="J24" i="56"/>
  <c r="J25" i="56"/>
  <c r="K25" i="56"/>
  <c r="J26" i="56"/>
  <c r="K26" i="56"/>
  <c r="J27" i="56"/>
  <c r="J28" i="56"/>
  <c r="J29" i="56"/>
  <c r="D16" i="56"/>
  <c r="E16" i="56"/>
  <c r="E18" i="56"/>
  <c r="D19" i="56"/>
  <c r="D22" i="56"/>
  <c r="E22" i="56"/>
  <c r="D25" i="56"/>
  <c r="D26" i="56"/>
  <c r="E26" i="56"/>
  <c r="G15" i="56"/>
  <c r="H15" i="56"/>
  <c r="G16" i="56"/>
  <c r="H16" i="56"/>
  <c r="G17" i="56"/>
  <c r="H17" i="56"/>
  <c r="G18" i="56"/>
  <c r="H18" i="56"/>
  <c r="G19" i="56"/>
  <c r="G20" i="56"/>
  <c r="G21" i="56"/>
  <c r="H21" i="56"/>
  <c r="G22" i="56"/>
  <c r="H22" i="56"/>
  <c r="G23" i="56"/>
  <c r="G24" i="56"/>
  <c r="G25" i="56"/>
  <c r="H25" i="56"/>
  <c r="G26" i="56"/>
  <c r="H26" i="56"/>
  <c r="G27" i="56"/>
  <c r="H27" i="56"/>
  <c r="G28" i="56"/>
  <c r="G29" i="56"/>
  <c r="H23" i="56" l="1"/>
  <c r="K27" i="56"/>
  <c r="J30" i="56"/>
  <c r="G30" i="56"/>
  <c r="H27" i="146" l="1"/>
  <c r="K27" i="146"/>
  <c r="N27" i="146" l="1"/>
  <c r="Y2" i="6" l="1"/>
  <c r="D27" i="56" l="1"/>
  <c r="C1" i="6"/>
  <c r="D27" i="146" l="1"/>
  <c r="E27" i="146"/>
  <c r="E27" i="56"/>
  <c r="DM18" i="6"/>
  <c r="C24" i="66"/>
  <c r="AA24" i="66" s="1"/>
  <c r="D12" i="151" l="1"/>
  <c r="D18" i="151"/>
  <c r="D21" i="151"/>
  <c r="D22" i="151"/>
  <c r="D23" i="151"/>
  <c r="C23" i="151"/>
  <c r="C22" i="151"/>
  <c r="C18" i="151"/>
  <c r="C13" i="151"/>
  <c r="C12" i="151"/>
  <c r="E12" i="151" l="1"/>
  <c r="F18" i="151"/>
  <c r="F22" i="151"/>
  <c r="E18" i="151"/>
  <c r="E22" i="151"/>
  <c r="F12" i="151"/>
  <c r="F23" i="151"/>
  <c r="E23" i="151"/>
  <c r="AH4" i="10" l="1"/>
  <c r="AG4" i="10"/>
  <c r="AH11" i="10"/>
  <c r="AG11" i="10"/>
  <c r="AE4" i="10"/>
  <c r="AD4" i="10"/>
  <c r="AE11" i="10"/>
  <c r="AD11" i="10"/>
  <c r="X4" i="10"/>
  <c r="Y11" i="10"/>
  <c r="X11" i="10"/>
  <c r="G4" i="10"/>
  <c r="F4" i="10"/>
  <c r="G11" i="10"/>
  <c r="F11" i="10"/>
  <c r="D4" i="10"/>
  <c r="C4" i="10"/>
  <c r="D11" i="10"/>
  <c r="C11" i="10"/>
  <c r="AH10" i="10" l="1"/>
  <c r="AH9" i="10" s="1"/>
  <c r="AH8" i="10" s="1"/>
  <c r="AH7" i="10" s="1"/>
  <c r="AE10" i="10"/>
  <c r="AE9" i="10" s="1"/>
  <c r="AE8" i="10" s="1"/>
  <c r="AE7" i="10" s="1"/>
  <c r="X10" i="10"/>
  <c r="X9" i="10" s="1"/>
  <c r="Z4" i="10"/>
  <c r="Y4" i="10"/>
  <c r="Y10" i="10"/>
  <c r="Z11" i="10"/>
  <c r="AG10" i="10"/>
  <c r="AG9" i="10" s="1"/>
  <c r="AG8" i="10" s="1"/>
  <c r="G10" i="10"/>
  <c r="D10" i="10"/>
  <c r="F10" i="10"/>
  <c r="C10" i="10"/>
  <c r="AD10" i="10"/>
  <c r="F9" i="10" l="1"/>
  <c r="G9" i="10"/>
  <c r="D9" i="10"/>
  <c r="C9" i="10"/>
  <c r="Z10" i="10"/>
  <c r="Y9" i="10"/>
  <c r="Y8" i="10" s="1"/>
  <c r="AD9" i="10"/>
  <c r="X8" i="10"/>
  <c r="G8" i="10" l="1"/>
  <c r="G7" i="10" s="1"/>
  <c r="F8" i="10"/>
  <c r="C8" i="10"/>
  <c r="D8" i="10"/>
  <c r="D7" i="10" s="1"/>
  <c r="Z9" i="10"/>
  <c r="D23" i="56"/>
  <c r="AD8" i="10"/>
  <c r="Z8" i="10"/>
  <c r="E23" i="56" s="1"/>
  <c r="AA7" i="10" l="1"/>
  <c r="AE23" i="3"/>
  <c r="AD23" i="3"/>
  <c r="S11" i="10"/>
  <c r="R11" i="10"/>
  <c r="P4" i="10"/>
  <c r="O4" i="10"/>
  <c r="P11" i="10"/>
  <c r="O11" i="10"/>
  <c r="M4" i="10"/>
  <c r="L4" i="10"/>
  <c r="M11" i="10"/>
  <c r="J4" i="10"/>
  <c r="I4" i="10"/>
  <c r="J11" i="10"/>
  <c r="I11" i="10"/>
  <c r="S4" i="10" l="1"/>
  <c r="AE17" i="3"/>
  <c r="R4" i="10"/>
  <c r="AD17" i="3"/>
  <c r="R10" i="10"/>
  <c r="O10" i="10"/>
  <c r="I1" i="10"/>
  <c r="S10" i="10"/>
  <c r="P10" i="10"/>
  <c r="M10" i="10"/>
  <c r="J10" i="10"/>
  <c r="I10" i="10"/>
  <c r="L10" i="10"/>
  <c r="S9" i="10" l="1"/>
  <c r="R9" i="10"/>
  <c r="O9" i="10"/>
  <c r="P9" i="10"/>
  <c r="M9" i="10"/>
  <c r="L9" i="10"/>
  <c r="I9" i="10"/>
  <c r="J9" i="10"/>
  <c r="AA7" i="13"/>
  <c r="AW95" i="3"/>
  <c r="AV95" i="3"/>
  <c r="AW94" i="3"/>
  <c r="AV94" i="3"/>
  <c r="AW93" i="3"/>
  <c r="AV93" i="3"/>
  <c r="AW92" i="3"/>
  <c r="AV92" i="3"/>
  <c r="AW90" i="3"/>
  <c r="AV90" i="3"/>
  <c r="AH11" i="13"/>
  <c r="AG11" i="13"/>
  <c r="AE11" i="13"/>
  <c r="AD11" i="13"/>
  <c r="Y11" i="13"/>
  <c r="X11" i="13"/>
  <c r="S11" i="13"/>
  <c r="AE11" i="3" s="1"/>
  <c r="R11" i="13"/>
  <c r="AD11" i="3" s="1"/>
  <c r="P11" i="13"/>
  <c r="AB11" i="3" s="1"/>
  <c r="O11" i="13"/>
  <c r="AA11" i="3" s="1"/>
  <c r="M11" i="13"/>
  <c r="Y11" i="3" s="1"/>
  <c r="L11" i="13"/>
  <c r="X11" i="3" s="1"/>
  <c r="J11" i="13"/>
  <c r="V11" i="3" s="1"/>
  <c r="I11" i="13"/>
  <c r="U11" i="3" s="1"/>
  <c r="G11" i="13"/>
  <c r="G11" i="3" s="1"/>
  <c r="F11" i="13"/>
  <c r="F11" i="3" s="1"/>
  <c r="D11" i="13"/>
  <c r="D11" i="3" s="1"/>
  <c r="C11" i="13"/>
  <c r="C11" i="3" s="1"/>
  <c r="C10" i="13" l="1"/>
  <c r="F10" i="13"/>
  <c r="R8" i="10"/>
  <c r="S8" i="10"/>
  <c r="S7" i="10" s="1"/>
  <c r="P8" i="10"/>
  <c r="P7" i="10" s="1"/>
  <c r="O8" i="10"/>
  <c r="L8" i="10"/>
  <c r="M8" i="10"/>
  <c r="M7" i="10" s="1"/>
  <c r="J8" i="10"/>
  <c r="J7" i="10" s="1"/>
  <c r="I8" i="10"/>
  <c r="AW96" i="3"/>
  <c r="AV96" i="3"/>
  <c r="P10" i="13"/>
  <c r="AT96" i="3"/>
  <c r="AM96" i="3"/>
  <c r="AD10" i="13"/>
  <c r="AD9" i="13" s="1"/>
  <c r="AD8" i="13" s="1"/>
  <c r="AG10" i="13"/>
  <c r="AG9" i="13" s="1"/>
  <c r="AG8" i="13" s="1"/>
  <c r="Y10" i="13"/>
  <c r="Y9" i="13" s="1"/>
  <c r="Y8" i="13" s="1"/>
  <c r="AN96" i="3"/>
  <c r="AE10" i="13"/>
  <c r="AE9" i="13" s="1"/>
  <c r="AE8" i="13" s="1"/>
  <c r="AE7" i="13" s="1"/>
  <c r="AS96" i="3"/>
  <c r="AH10" i="13"/>
  <c r="AH9" i="13" s="1"/>
  <c r="X10" i="13"/>
  <c r="X9" i="13" s="1"/>
  <c r="X8" i="13" s="1"/>
  <c r="S10" i="13"/>
  <c r="AE10" i="3" s="1"/>
  <c r="R10" i="13"/>
  <c r="AD10" i="3" s="1"/>
  <c r="O10" i="13"/>
  <c r="M10" i="13"/>
  <c r="L10" i="13"/>
  <c r="J10" i="13"/>
  <c r="I10" i="13"/>
  <c r="G10" i="13"/>
  <c r="G10" i="3" s="1"/>
  <c r="D10" i="13"/>
  <c r="D10" i="3" s="1"/>
  <c r="D21" i="56"/>
  <c r="F9" i="13" l="1"/>
  <c r="F10" i="3"/>
  <c r="C9" i="13"/>
  <c r="C9" i="3" s="1"/>
  <c r="C10" i="3"/>
  <c r="AH8" i="13"/>
  <c r="AH7" i="13" s="1"/>
  <c r="O9" i="13"/>
  <c r="AA10" i="3"/>
  <c r="P9" i="13"/>
  <c r="AB10" i="3"/>
  <c r="L9" i="13"/>
  <c r="X10" i="3"/>
  <c r="M9" i="13"/>
  <c r="Y10" i="3"/>
  <c r="I9" i="13"/>
  <c r="U10" i="3"/>
  <c r="J9" i="13"/>
  <c r="V10" i="3"/>
  <c r="G9" i="13"/>
  <c r="G9" i="3" s="1"/>
  <c r="D9" i="13"/>
  <c r="D9" i="3" s="1"/>
  <c r="AN7" i="10"/>
  <c r="D20" i="56"/>
  <c r="S9" i="13"/>
  <c r="AE9" i="3" s="1"/>
  <c r="R9" i="13"/>
  <c r="AD9" i="3" s="1"/>
  <c r="I27" i="146"/>
  <c r="F27" i="146"/>
  <c r="F26" i="146"/>
  <c r="F25" i="146"/>
  <c r="F17" i="146"/>
  <c r="F16" i="146"/>
  <c r="C27" i="146"/>
  <c r="C26" i="146"/>
  <c r="C25" i="146"/>
  <c r="C22" i="146"/>
  <c r="C17" i="146"/>
  <c r="C16" i="146"/>
  <c r="I15" i="146"/>
  <c r="F15" i="146"/>
  <c r="L26" i="56"/>
  <c r="F8" i="13" l="1"/>
  <c r="F8" i="3" s="1"/>
  <c r="F9" i="3"/>
  <c r="O8" i="13"/>
  <c r="AA9" i="3"/>
  <c r="P8" i="13"/>
  <c r="P7" i="13" s="1"/>
  <c r="AB9" i="3"/>
  <c r="M8" i="13"/>
  <c r="M7" i="13" s="1"/>
  <c r="Y9" i="3"/>
  <c r="L8" i="13"/>
  <c r="X9" i="3"/>
  <c r="I8" i="13"/>
  <c r="U8" i="3" s="1"/>
  <c r="U9" i="3"/>
  <c r="J8" i="13"/>
  <c r="J7" i="13" s="1"/>
  <c r="V9" i="3"/>
  <c r="G8" i="13"/>
  <c r="C8" i="13"/>
  <c r="C8" i="3" s="1"/>
  <c r="D8" i="13"/>
  <c r="S8" i="13"/>
  <c r="S7" i="13" s="1"/>
  <c r="R8" i="13"/>
  <c r="N28" i="146"/>
  <c r="K28" i="56"/>
  <c r="Q28" i="56"/>
  <c r="BM111" i="5"/>
  <c r="P28" i="56"/>
  <c r="H28" i="146"/>
  <c r="F28" i="146"/>
  <c r="N28" i="56"/>
  <c r="M28" i="56"/>
  <c r="K28" i="146"/>
  <c r="J28" i="146"/>
  <c r="I28" i="146"/>
  <c r="M28" i="146"/>
  <c r="D7" i="13" l="1"/>
  <c r="D8" i="3"/>
  <c r="G7" i="13"/>
  <c r="G8" i="3"/>
  <c r="AJ9" i="3"/>
  <c r="H28" i="56"/>
  <c r="AI7" i="3"/>
  <c r="D28" i="56"/>
  <c r="M8" i="3" l="1"/>
  <c r="I8" i="3"/>
  <c r="R8" i="3" l="1"/>
  <c r="J8" i="3"/>
  <c r="E28" i="56"/>
  <c r="AG8" i="3"/>
  <c r="J7" i="3"/>
  <c r="K7" i="3"/>
  <c r="P8" i="3"/>
  <c r="K8" i="3"/>
  <c r="M7" i="3"/>
  <c r="N7" i="3"/>
  <c r="AH7" i="3"/>
  <c r="AH8" i="3"/>
  <c r="AI8" i="3" l="1"/>
  <c r="E28" i="146"/>
  <c r="L8" i="3"/>
  <c r="N8" i="3"/>
  <c r="P7" i="3"/>
  <c r="Q7" i="3"/>
  <c r="S8" i="3"/>
  <c r="T8" i="3"/>
  <c r="Q8" i="3"/>
  <c r="O8" i="3"/>
  <c r="C28" i="146"/>
  <c r="D28" i="146"/>
  <c r="C24" i="151" l="1"/>
  <c r="C25" i="66"/>
  <c r="AA25" i="66" s="1"/>
  <c r="D24" i="151"/>
  <c r="S7" i="3"/>
  <c r="T7" i="3"/>
  <c r="CH4" i="5" l="1"/>
  <c r="E24" i="151"/>
  <c r="F24" i="151"/>
  <c r="AW102" i="3"/>
  <c r="AV102" i="3"/>
  <c r="AW97" i="3"/>
  <c r="AV97" i="3"/>
  <c r="AW91" i="3"/>
  <c r="AV91" i="3"/>
  <c r="AW78" i="3"/>
  <c r="AV78" i="3"/>
  <c r="AW69" i="3"/>
  <c r="AV69" i="3"/>
  <c r="AW66" i="3"/>
  <c r="AV66" i="3"/>
  <c r="AW60" i="3"/>
  <c r="AW48" i="3"/>
  <c r="AW44" i="3"/>
  <c r="AV44" i="3"/>
  <c r="AW39" i="3"/>
  <c r="AV39" i="3"/>
  <c r="AW35" i="3"/>
  <c r="AV35" i="3"/>
  <c r="AW28" i="3"/>
  <c r="AV28" i="3"/>
  <c r="AW23" i="3"/>
  <c r="AV23" i="3"/>
  <c r="AW17" i="3"/>
  <c r="AV17" i="3"/>
  <c r="AT102" i="3"/>
  <c r="AS102" i="3"/>
  <c r="AT97" i="3"/>
  <c r="AS97" i="3"/>
  <c r="AT91" i="3"/>
  <c r="AS91" i="3"/>
  <c r="AT83" i="3"/>
  <c r="AT78" i="3"/>
  <c r="AS78" i="3"/>
  <c r="AT69" i="3"/>
  <c r="AS69" i="3"/>
  <c r="AT66" i="3"/>
  <c r="AS66" i="3"/>
  <c r="AT60" i="3"/>
  <c r="AT48" i="3"/>
  <c r="AT44" i="3"/>
  <c r="AS44" i="3"/>
  <c r="AT39" i="3"/>
  <c r="AS39" i="3"/>
  <c r="AT35" i="3"/>
  <c r="AS35" i="3"/>
  <c r="AT28" i="3"/>
  <c r="AS28" i="3"/>
  <c r="AT23" i="3"/>
  <c r="AS23" i="3"/>
  <c r="AT17" i="3"/>
  <c r="AS17" i="3"/>
  <c r="AN102" i="3"/>
  <c r="AM102" i="3"/>
  <c r="AN97" i="3"/>
  <c r="AM97" i="3"/>
  <c r="AN91" i="3"/>
  <c r="AM91" i="3"/>
  <c r="AM78" i="3"/>
  <c r="AN66" i="3"/>
  <c r="AM66" i="3"/>
  <c r="AN60" i="3"/>
  <c r="AM60" i="3"/>
  <c r="AN48" i="3"/>
  <c r="AM48" i="3"/>
  <c r="AN44" i="3"/>
  <c r="AM44" i="3"/>
  <c r="AN39" i="3"/>
  <c r="AM39" i="3"/>
  <c r="AN35" i="3"/>
  <c r="AM35" i="3"/>
  <c r="AN28" i="3"/>
  <c r="AM28" i="3"/>
  <c r="AN23" i="3"/>
  <c r="AM23" i="3"/>
  <c r="AN17" i="3"/>
  <c r="AM17" i="3"/>
  <c r="AN11" i="3"/>
  <c r="AW11" i="3" l="1"/>
  <c r="D24" i="56"/>
  <c r="AN10" i="3"/>
  <c r="AM10" i="3"/>
  <c r="AM11" i="3"/>
  <c r="AS11" i="3"/>
  <c r="AT11" i="3"/>
  <c r="AV11" i="3"/>
  <c r="V7" i="3" l="1"/>
  <c r="AW10" i="3"/>
  <c r="AT10" i="3"/>
  <c r="V8" i="3"/>
  <c r="AT9" i="3" l="1"/>
  <c r="AA8" i="3"/>
  <c r="AD8" i="3"/>
  <c r="X8" i="3"/>
  <c r="AW9" i="3"/>
  <c r="AM82" i="3"/>
  <c r="AM69" i="3"/>
  <c r="AT8" i="3" l="1"/>
  <c r="AE8" i="3"/>
  <c r="AB8" i="3"/>
  <c r="AB7" i="3"/>
  <c r="Y8" i="3"/>
  <c r="Y7" i="3"/>
  <c r="AW8" i="3"/>
  <c r="AM8" i="3"/>
  <c r="AM9" i="3"/>
  <c r="AV82" i="3" l="1"/>
  <c r="AS82" i="3"/>
  <c r="AE7" i="3" l="1"/>
  <c r="AW82" i="3"/>
  <c r="AT82" i="3"/>
  <c r="AW7" i="3" l="1"/>
  <c r="AT7" i="3"/>
  <c r="L28" i="56" l="1"/>
  <c r="L25" i="56"/>
  <c r="L24" i="56"/>
  <c r="L23" i="56"/>
  <c r="L22" i="56"/>
  <c r="L21" i="56"/>
  <c r="L20" i="56"/>
  <c r="L19" i="56"/>
  <c r="L18" i="56"/>
  <c r="L17" i="56"/>
  <c r="S31" i="56"/>
  <c r="O28" i="56"/>
  <c r="O26" i="56"/>
  <c r="O25" i="56"/>
  <c r="O24" i="56"/>
  <c r="O23" i="56"/>
  <c r="O22" i="56"/>
  <c r="O21" i="56"/>
  <c r="O20" i="56"/>
  <c r="O19" i="56"/>
  <c r="O18" i="56"/>
  <c r="O17" i="56"/>
  <c r="O16" i="56"/>
  <c r="AN78" i="3" l="1"/>
  <c r="AN69" i="3"/>
  <c r="AO4" i="16"/>
  <c r="AN9" i="3" l="1"/>
  <c r="D17" i="56" l="1"/>
  <c r="AN8" i="3"/>
  <c r="E17" i="56"/>
  <c r="D13" i="151" l="1"/>
  <c r="E13" i="151" l="1"/>
  <c r="F13" i="151"/>
  <c r="L16" i="56" l="1"/>
  <c r="AS48" i="3" l="1"/>
  <c r="AV48" i="3"/>
  <c r="AV10" i="3"/>
  <c r="AV60" i="3"/>
  <c r="AS60" i="3"/>
  <c r="AS10" i="3"/>
  <c r="AN82" i="3"/>
  <c r="AV9" i="3" l="1"/>
  <c r="AS9" i="3"/>
  <c r="AV8" i="3" l="1"/>
  <c r="C15" i="146"/>
  <c r="E15" i="146"/>
  <c r="AS8" i="3"/>
  <c r="AN7" i="3" l="1"/>
  <c r="D11" i="151"/>
  <c r="E11" i="151" s="1"/>
  <c r="T24" i="66" l="1"/>
  <c r="T23" i="66"/>
  <c r="T22" i="66"/>
  <c r="T21" i="66"/>
  <c r="T20" i="66"/>
  <c r="T19" i="66"/>
  <c r="T18" i="66"/>
  <c r="T17" i="66"/>
  <c r="T16" i="66"/>
  <c r="T15" i="66"/>
  <c r="T14" i="66"/>
  <c r="T13" i="66"/>
  <c r="T12" i="66"/>
  <c r="BV110" i="20" l="1"/>
  <c r="BV109" i="20"/>
  <c r="BV108" i="20"/>
  <c r="BV107" i="20"/>
  <c r="BV106" i="20"/>
  <c r="BV105" i="20"/>
  <c r="BV104" i="20"/>
  <c r="BV103" i="20"/>
  <c r="BU102" i="20"/>
  <c r="BT102" i="20"/>
  <c r="BV101" i="20"/>
  <c r="BV100" i="20"/>
  <c r="BV99" i="20"/>
  <c r="BV98" i="20"/>
  <c r="BV96" i="20"/>
  <c r="BV95" i="20"/>
  <c r="BV94" i="20"/>
  <c r="BV93" i="20"/>
  <c r="BV92" i="20"/>
  <c r="BU91" i="20"/>
  <c r="BT91" i="20"/>
  <c r="BV90" i="20"/>
  <c r="BV89" i="20"/>
  <c r="K29" i="56" s="1"/>
  <c r="BV88" i="20"/>
  <c r="BV87" i="20"/>
  <c r="BV86" i="20"/>
  <c r="BV85" i="20"/>
  <c r="BV84" i="20"/>
  <c r="BV83" i="20"/>
  <c r="BV80" i="20"/>
  <c r="BV79" i="20"/>
  <c r="BV77" i="20"/>
  <c r="BV76" i="20"/>
  <c r="BV75" i="20"/>
  <c r="BV74" i="20"/>
  <c r="BV73" i="20"/>
  <c r="BV71" i="20"/>
  <c r="BU69" i="20"/>
  <c r="BT69" i="20"/>
  <c r="BV68" i="20"/>
  <c r="BV67" i="20"/>
  <c r="BU66" i="20"/>
  <c r="BT66" i="20"/>
  <c r="BV62" i="20"/>
  <c r="BV61" i="20"/>
  <c r="BV60" i="20" s="1"/>
  <c r="BV57" i="20"/>
  <c r="BV56" i="20"/>
  <c r="BV55" i="20"/>
  <c r="BV54" i="20"/>
  <c r="BV53" i="20"/>
  <c r="BV52" i="20"/>
  <c r="BV51" i="20"/>
  <c r="BV50" i="20"/>
  <c r="BV49" i="20"/>
  <c r="BV47" i="20"/>
  <c r="BV46" i="20"/>
  <c r="BV45" i="20"/>
  <c r="BU44" i="20"/>
  <c r="BT44" i="20"/>
  <c r="BV43" i="20"/>
  <c r="BV42" i="20"/>
  <c r="BV41" i="20"/>
  <c r="BV40" i="20"/>
  <c r="BU39" i="20"/>
  <c r="BT39" i="20"/>
  <c r="BV38" i="20"/>
  <c r="BV37" i="20"/>
  <c r="BV36" i="20"/>
  <c r="BU35" i="20"/>
  <c r="BT35" i="20"/>
  <c r="BV34" i="20"/>
  <c r="BV33" i="20"/>
  <c r="BV32" i="20"/>
  <c r="BV31" i="20"/>
  <c r="BV30" i="20"/>
  <c r="BV29" i="20"/>
  <c r="BU28" i="20"/>
  <c r="BT28" i="20"/>
  <c r="BV27" i="20"/>
  <c r="BV26" i="20"/>
  <c r="BV25" i="20"/>
  <c r="BV24" i="20"/>
  <c r="BU23" i="20"/>
  <c r="BT23" i="20"/>
  <c r="BV22" i="20"/>
  <c r="BV21" i="20"/>
  <c r="BV20" i="20"/>
  <c r="BV19" i="20"/>
  <c r="BV18" i="20"/>
  <c r="BU17" i="20"/>
  <c r="BT17" i="20"/>
  <c r="BV16" i="20"/>
  <c r="BV15" i="20"/>
  <c r="BV14" i="20"/>
  <c r="BV13" i="20"/>
  <c r="BV12" i="20"/>
  <c r="BU11" i="20"/>
  <c r="BT11" i="20"/>
  <c r="BO11" i="20"/>
  <c r="BN11" i="20"/>
  <c r="BF11" i="20"/>
  <c r="BE11" i="20"/>
  <c r="BC11" i="20"/>
  <c r="BB11" i="20"/>
  <c r="AN11" i="20"/>
  <c r="AM11" i="20"/>
  <c r="AK11" i="20"/>
  <c r="AJ11" i="20"/>
  <c r="AH11" i="20"/>
  <c r="AG11" i="20"/>
  <c r="AE11" i="20"/>
  <c r="AD11" i="20"/>
  <c r="AB11" i="20"/>
  <c r="AA11" i="20"/>
  <c r="V11" i="20"/>
  <c r="U11" i="20"/>
  <c r="S11" i="20"/>
  <c r="R11" i="20"/>
  <c r="P11" i="20"/>
  <c r="O11" i="20"/>
  <c r="L11" i="20"/>
  <c r="J11" i="20"/>
  <c r="I11" i="20"/>
  <c r="D11" i="20"/>
  <c r="C28" i="56"/>
  <c r="K24" i="56"/>
  <c r="F24" i="146"/>
  <c r="J24" i="146"/>
  <c r="K24" i="146"/>
  <c r="M24" i="146"/>
  <c r="AK110" i="10"/>
  <c r="AJ110" i="10"/>
  <c r="AK109" i="10"/>
  <c r="AJ109" i="10"/>
  <c r="AK108" i="10"/>
  <c r="AJ108" i="10"/>
  <c r="AK107" i="10"/>
  <c r="AJ107" i="10"/>
  <c r="AK106" i="10"/>
  <c r="AJ106" i="10"/>
  <c r="AK105" i="10"/>
  <c r="AJ105" i="10"/>
  <c r="AK104" i="10"/>
  <c r="AJ104" i="10"/>
  <c r="AK103" i="10"/>
  <c r="AJ103" i="10"/>
  <c r="AJ102" i="10"/>
  <c r="AK101" i="10"/>
  <c r="AJ101" i="10"/>
  <c r="AK100" i="10"/>
  <c r="AJ100" i="10"/>
  <c r="AK99" i="10"/>
  <c r="AJ99" i="10"/>
  <c r="AK98" i="10"/>
  <c r="AJ98" i="10"/>
  <c r="AJ97" i="10"/>
  <c r="AK96" i="10"/>
  <c r="AJ96" i="10"/>
  <c r="AC96" i="3"/>
  <c r="Z96" i="3"/>
  <c r="W96" i="3"/>
  <c r="H96" i="3"/>
  <c r="E96" i="3"/>
  <c r="AK95" i="10"/>
  <c r="AJ95" i="10"/>
  <c r="AK94" i="10"/>
  <c r="AJ94" i="10"/>
  <c r="AK93" i="10"/>
  <c r="AJ93" i="10"/>
  <c r="AK92" i="10"/>
  <c r="AJ92" i="10"/>
  <c r="AK91" i="10"/>
  <c r="AJ91" i="10"/>
  <c r="AK90" i="10"/>
  <c r="AJ90" i="10"/>
  <c r="AK89" i="10"/>
  <c r="AJ89" i="10"/>
  <c r="AK88" i="10"/>
  <c r="AJ88" i="10"/>
  <c r="AK87" i="10"/>
  <c r="AJ87" i="10"/>
  <c r="AX87" i="3"/>
  <c r="AK86" i="10"/>
  <c r="AJ86" i="10"/>
  <c r="AK85" i="10"/>
  <c r="AJ85" i="10"/>
  <c r="F23" i="146" s="1"/>
  <c r="AK84" i="10"/>
  <c r="J23" i="146" s="1"/>
  <c r="AJ84" i="10"/>
  <c r="AK83" i="10"/>
  <c r="M23" i="146" s="1"/>
  <c r="AJ83" i="10"/>
  <c r="AJ82" i="10"/>
  <c r="AK80" i="10"/>
  <c r="AJ80" i="10"/>
  <c r="AK79" i="10"/>
  <c r="AJ79" i="10"/>
  <c r="AK78" i="10"/>
  <c r="AJ78" i="10"/>
  <c r="AK77" i="10"/>
  <c r="AJ77" i="10"/>
  <c r="AK76" i="10"/>
  <c r="AJ76" i="10"/>
  <c r="AK75" i="10"/>
  <c r="AJ75" i="10"/>
  <c r="AK74" i="10"/>
  <c r="AJ74" i="10"/>
  <c r="AK73" i="10"/>
  <c r="AJ73" i="10"/>
  <c r="AK71" i="10"/>
  <c r="AJ71" i="10"/>
  <c r="AK70" i="10"/>
  <c r="AJ70" i="10"/>
  <c r="AJ69" i="10"/>
  <c r="AK68" i="10"/>
  <c r="AJ68" i="10"/>
  <c r="AK67" i="10"/>
  <c r="AJ67" i="10"/>
  <c r="AK66" i="10"/>
  <c r="AJ66" i="10"/>
  <c r="AK62" i="10"/>
  <c r="AJ62" i="10"/>
  <c r="AK61" i="10"/>
  <c r="AJ61" i="10"/>
  <c r="AJ60" i="10"/>
  <c r="AK57" i="10"/>
  <c r="AJ57" i="10"/>
  <c r="AX57" i="3"/>
  <c r="AK56" i="10"/>
  <c r="AJ56" i="10"/>
  <c r="AK55" i="10"/>
  <c r="AJ55" i="10"/>
  <c r="AK54" i="10"/>
  <c r="AJ54" i="10"/>
  <c r="AK53" i="10"/>
  <c r="AJ53" i="10"/>
  <c r="AX53" i="3"/>
  <c r="AK52" i="10"/>
  <c r="AJ52" i="10"/>
  <c r="AK51" i="10"/>
  <c r="AJ51" i="10"/>
  <c r="AK50" i="10"/>
  <c r="AJ50" i="10"/>
  <c r="AK49" i="10"/>
  <c r="AJ49" i="10"/>
  <c r="AK48" i="10"/>
  <c r="AJ48" i="10"/>
  <c r="AK47" i="10"/>
  <c r="AJ47" i="10"/>
  <c r="AK46" i="10"/>
  <c r="AJ46" i="10"/>
  <c r="AK45" i="10"/>
  <c r="AJ45" i="10"/>
  <c r="AK44" i="10"/>
  <c r="AJ44" i="10"/>
  <c r="AK43" i="10"/>
  <c r="AJ43" i="10"/>
  <c r="AK42" i="10"/>
  <c r="AJ42" i="10"/>
  <c r="AK41" i="10"/>
  <c r="AJ41" i="10"/>
  <c r="AK40" i="10"/>
  <c r="AJ40" i="10"/>
  <c r="AK39" i="10"/>
  <c r="AK38" i="10"/>
  <c r="AJ38" i="10"/>
  <c r="AK37" i="10"/>
  <c r="AJ37" i="10"/>
  <c r="AK36" i="10"/>
  <c r="AJ36" i="10"/>
  <c r="AJ35" i="10"/>
  <c r="AK34" i="10"/>
  <c r="AJ34" i="10"/>
  <c r="AK33" i="10"/>
  <c r="AJ33" i="10"/>
  <c r="AK32" i="10"/>
  <c r="AJ32" i="10"/>
  <c r="AK31" i="10"/>
  <c r="AJ31" i="10"/>
  <c r="AK30" i="10"/>
  <c r="AJ30" i="10"/>
  <c r="AK29" i="10"/>
  <c r="AJ29" i="10"/>
  <c r="AJ28" i="10"/>
  <c r="AK27" i="10"/>
  <c r="AJ27" i="10"/>
  <c r="AK26" i="10"/>
  <c r="AJ26" i="10"/>
  <c r="AK25" i="10"/>
  <c r="AJ25" i="10"/>
  <c r="AK24" i="10"/>
  <c r="AJ24" i="10"/>
  <c r="AJ23" i="10"/>
  <c r="AK22" i="10"/>
  <c r="AJ22" i="10"/>
  <c r="AK21" i="10"/>
  <c r="AJ21" i="10"/>
  <c r="AK20" i="10"/>
  <c r="AJ20" i="10"/>
  <c r="AK19" i="10"/>
  <c r="AJ19" i="10"/>
  <c r="AK18" i="10"/>
  <c r="AJ18" i="10"/>
  <c r="AJ17" i="10"/>
  <c r="AK17" i="10"/>
  <c r="AK16" i="10"/>
  <c r="AJ16" i="10"/>
  <c r="AK15" i="10"/>
  <c r="AJ15" i="10"/>
  <c r="AK14" i="10"/>
  <c r="AJ14" i="10"/>
  <c r="AK13" i="10"/>
  <c r="AJ13" i="10"/>
  <c r="AK12" i="10"/>
  <c r="AJ12" i="10"/>
  <c r="AJ11" i="10"/>
  <c r="AK11" i="10"/>
  <c r="AF11" i="10"/>
  <c r="AB11" i="10"/>
  <c r="AC11" i="10"/>
  <c r="T11" i="10"/>
  <c r="Q11" i="10"/>
  <c r="N11" i="10"/>
  <c r="K11" i="10"/>
  <c r="H11" i="10"/>
  <c r="V11" i="10"/>
  <c r="U11" i="10"/>
  <c r="AJ10" i="10"/>
  <c r="AB10" i="10"/>
  <c r="H10" i="10"/>
  <c r="AJ9" i="10"/>
  <c r="AJ7" i="10"/>
  <c r="G23" i="146" s="1"/>
  <c r="U7" i="10"/>
  <c r="F22" i="146"/>
  <c r="J22" i="146"/>
  <c r="M22" i="146"/>
  <c r="F21" i="146"/>
  <c r="AK110" i="13"/>
  <c r="AJ110" i="13"/>
  <c r="AK109" i="13"/>
  <c r="AJ109" i="13"/>
  <c r="AK108" i="13"/>
  <c r="AJ108" i="13"/>
  <c r="AX108" i="3"/>
  <c r="AK107" i="13"/>
  <c r="AJ107" i="13"/>
  <c r="AX107" i="3"/>
  <c r="AK106" i="13"/>
  <c r="AJ106" i="13"/>
  <c r="AU106" i="3"/>
  <c r="AK105" i="13"/>
  <c r="AJ105" i="13"/>
  <c r="AK104" i="13"/>
  <c r="AJ104" i="13"/>
  <c r="AK103" i="13"/>
  <c r="AJ103" i="13"/>
  <c r="AX103" i="3"/>
  <c r="AJ102" i="13"/>
  <c r="AK101" i="13"/>
  <c r="AJ101" i="13"/>
  <c r="AK100" i="13"/>
  <c r="AJ100" i="13"/>
  <c r="AX100" i="3"/>
  <c r="AK99" i="13"/>
  <c r="AJ99" i="13"/>
  <c r="AK98" i="13"/>
  <c r="AJ98" i="13"/>
  <c r="AJ97" i="13"/>
  <c r="AK96" i="13"/>
  <c r="AJ96" i="13"/>
  <c r="AK95" i="13"/>
  <c r="AJ95" i="13"/>
  <c r="AK94" i="13"/>
  <c r="AJ94" i="13"/>
  <c r="AK93" i="13"/>
  <c r="AJ93" i="13"/>
  <c r="AK92" i="13"/>
  <c r="AJ92" i="13"/>
  <c r="AX92" i="3"/>
  <c r="AK91" i="13"/>
  <c r="AU91" i="3"/>
  <c r="AJ91" i="13"/>
  <c r="AK90" i="13"/>
  <c r="AJ90" i="13"/>
  <c r="AK89" i="13"/>
  <c r="AJ89" i="13"/>
  <c r="P17" i="66"/>
  <c r="O17" i="66"/>
  <c r="AK88" i="13"/>
  <c r="AJ88" i="13"/>
  <c r="AK87" i="13"/>
  <c r="AJ87" i="13"/>
  <c r="AK86" i="13"/>
  <c r="AJ86" i="13"/>
  <c r="AK85" i="13"/>
  <c r="AJ85" i="13"/>
  <c r="F20" i="146" s="1"/>
  <c r="AK84" i="13"/>
  <c r="J20" i="146" s="1"/>
  <c r="AJ84" i="13"/>
  <c r="AK83" i="13"/>
  <c r="M20" i="146" s="1"/>
  <c r="AJ83" i="13"/>
  <c r="AJ82" i="13"/>
  <c r="AK80" i="13"/>
  <c r="AJ80" i="13"/>
  <c r="AX80" i="3"/>
  <c r="AU80" i="3"/>
  <c r="AK79" i="13"/>
  <c r="AJ79" i="13"/>
  <c r="AK78" i="13"/>
  <c r="AX78" i="3"/>
  <c r="AJ78" i="13"/>
  <c r="AK77" i="13"/>
  <c r="AJ77" i="13"/>
  <c r="AK76" i="13"/>
  <c r="AJ76" i="13"/>
  <c r="AK75" i="13"/>
  <c r="AJ75" i="13"/>
  <c r="AK74" i="13"/>
  <c r="AJ74" i="13"/>
  <c r="AK73" i="13"/>
  <c r="AJ73" i="13"/>
  <c r="AK71" i="13"/>
  <c r="AJ71" i="13"/>
  <c r="AK70" i="13"/>
  <c r="AJ70" i="13"/>
  <c r="AX70" i="3"/>
  <c r="AJ69" i="13"/>
  <c r="AK68" i="13"/>
  <c r="AJ68" i="13"/>
  <c r="AU68" i="3"/>
  <c r="AK67" i="13"/>
  <c r="AJ67" i="13"/>
  <c r="AX67" i="3"/>
  <c r="AJ66" i="13"/>
  <c r="AK66" i="13"/>
  <c r="AK62" i="13"/>
  <c r="AJ62" i="13"/>
  <c r="AK61" i="13"/>
  <c r="AJ61" i="13"/>
  <c r="AK60" i="13"/>
  <c r="AK57" i="13"/>
  <c r="AJ57" i="13"/>
  <c r="AK56" i="13"/>
  <c r="AJ56" i="13"/>
  <c r="AK55" i="13"/>
  <c r="AJ55" i="13"/>
  <c r="AK54" i="13"/>
  <c r="AJ54" i="13"/>
  <c r="AK53" i="13"/>
  <c r="AJ53" i="13"/>
  <c r="AK52" i="13"/>
  <c r="AJ52" i="13"/>
  <c r="AK51" i="13"/>
  <c r="AJ51" i="13"/>
  <c r="AK50" i="13"/>
  <c r="AJ50" i="13"/>
  <c r="AK49" i="13"/>
  <c r="AJ49" i="13"/>
  <c r="AK48" i="13"/>
  <c r="AJ48" i="13"/>
  <c r="AK47" i="13"/>
  <c r="AJ47" i="13"/>
  <c r="AK46" i="13"/>
  <c r="AJ46" i="13"/>
  <c r="AX46" i="3"/>
  <c r="AK45" i="13"/>
  <c r="AJ45" i="13"/>
  <c r="AU45" i="3"/>
  <c r="AK44" i="13"/>
  <c r="AJ44" i="13"/>
  <c r="AK43" i="13"/>
  <c r="AN43" i="13" s="1"/>
  <c r="AJ43" i="13"/>
  <c r="AK42" i="13"/>
  <c r="AJ42" i="13"/>
  <c r="AX42" i="3"/>
  <c r="AK41" i="13"/>
  <c r="AJ41" i="13"/>
  <c r="AU41" i="3"/>
  <c r="AK40" i="13"/>
  <c r="AJ40" i="13"/>
  <c r="AK39" i="13"/>
  <c r="AK38" i="13"/>
  <c r="AJ38" i="13"/>
  <c r="AU38" i="3"/>
  <c r="AK37" i="13"/>
  <c r="AJ37" i="13"/>
  <c r="AK36" i="13"/>
  <c r="AJ36" i="13"/>
  <c r="AX36" i="3"/>
  <c r="AK35" i="13"/>
  <c r="AJ35" i="13"/>
  <c r="AK34" i="13"/>
  <c r="AJ34" i="13"/>
  <c r="AK33" i="13"/>
  <c r="AJ33" i="13"/>
  <c r="AK32" i="13"/>
  <c r="AJ32" i="13"/>
  <c r="AX32" i="3"/>
  <c r="AK31" i="13"/>
  <c r="AJ31" i="13"/>
  <c r="AX31" i="3"/>
  <c r="AK30" i="13"/>
  <c r="AJ30" i="13"/>
  <c r="AK29" i="13"/>
  <c r="AJ29" i="13"/>
  <c r="AX28" i="3"/>
  <c r="AK28" i="13"/>
  <c r="AJ28" i="13"/>
  <c r="AK27" i="13"/>
  <c r="AJ27" i="13"/>
  <c r="AX27" i="3"/>
  <c r="AK26" i="13"/>
  <c r="AJ26" i="13"/>
  <c r="AU26" i="3"/>
  <c r="AK25" i="13"/>
  <c r="AJ25" i="13"/>
  <c r="AX25" i="3"/>
  <c r="AK24" i="13"/>
  <c r="AJ24" i="13"/>
  <c r="AU24" i="3"/>
  <c r="AJ23" i="13"/>
  <c r="AK23" i="13"/>
  <c r="AK22" i="13"/>
  <c r="AJ22" i="13"/>
  <c r="AX22" i="3"/>
  <c r="AK21" i="13"/>
  <c r="AJ21" i="13"/>
  <c r="AX21" i="3"/>
  <c r="AK20" i="13"/>
  <c r="AJ20" i="13"/>
  <c r="AK19" i="13"/>
  <c r="AJ19" i="13"/>
  <c r="AK18" i="13"/>
  <c r="AJ18" i="13"/>
  <c r="AY18" i="3" s="1"/>
  <c r="C18" i="148" s="1"/>
  <c r="AJ17" i="13"/>
  <c r="AK17" i="13"/>
  <c r="AK16" i="13"/>
  <c r="AJ16" i="13"/>
  <c r="AC16" i="3"/>
  <c r="Z16" i="3"/>
  <c r="AK15" i="13"/>
  <c r="AJ15" i="13"/>
  <c r="Z15" i="3"/>
  <c r="W15" i="3"/>
  <c r="AK14" i="13"/>
  <c r="AJ14" i="13"/>
  <c r="AF14" i="3"/>
  <c r="AK13" i="13"/>
  <c r="AJ13" i="13"/>
  <c r="AF13" i="3"/>
  <c r="AK12" i="13"/>
  <c r="AJ12" i="13"/>
  <c r="AX12" i="3"/>
  <c r="AJ11" i="13"/>
  <c r="AK11" i="13"/>
  <c r="AF11" i="13"/>
  <c r="AB11" i="13"/>
  <c r="Z11" i="13"/>
  <c r="AC11" i="13" s="1"/>
  <c r="AA11" i="13"/>
  <c r="T11" i="13"/>
  <c r="Q11" i="13"/>
  <c r="N11" i="13"/>
  <c r="U11" i="13"/>
  <c r="K11" i="13"/>
  <c r="H11" i="13"/>
  <c r="V11" i="13"/>
  <c r="AJ10" i="13"/>
  <c r="AF10" i="13"/>
  <c r="AA10" i="13"/>
  <c r="AB10" i="13"/>
  <c r="Q10" i="13"/>
  <c r="H10" i="13"/>
  <c r="AF9" i="13"/>
  <c r="AA9" i="13"/>
  <c r="Q9" i="13"/>
  <c r="H9" i="13"/>
  <c r="H8" i="13"/>
  <c r="AJ7" i="13"/>
  <c r="G20" i="146" s="1"/>
  <c r="U7" i="13"/>
  <c r="AU108" i="3"/>
  <c r="AU102" i="3"/>
  <c r="AX98" i="3"/>
  <c r="AO98" i="3"/>
  <c r="AX94" i="3"/>
  <c r="AU93" i="3"/>
  <c r="AO86" i="3"/>
  <c r="F19" i="146"/>
  <c r="H19" i="146"/>
  <c r="J19" i="146"/>
  <c r="M19" i="146"/>
  <c r="AO54" i="3"/>
  <c r="AX47" i="3"/>
  <c r="AO42" i="3"/>
  <c r="AX41" i="3"/>
  <c r="AX39" i="3"/>
  <c r="AO36" i="3"/>
  <c r="AU35" i="3"/>
  <c r="AU34" i="3"/>
  <c r="AO27" i="3"/>
  <c r="AX26" i="3"/>
  <c r="AO22" i="3"/>
  <c r="F18" i="146"/>
  <c r="J18" i="146"/>
  <c r="M18" i="146"/>
  <c r="C16" i="56"/>
  <c r="BV48" i="20" l="1"/>
  <c r="AZ18" i="3"/>
  <c r="D18" i="148" s="1"/>
  <c r="H11" i="3"/>
  <c r="H10" i="3"/>
  <c r="BR11" i="20"/>
  <c r="BQ11" i="20"/>
  <c r="AX54" i="3"/>
  <c r="AX56" i="3"/>
  <c r="AU53" i="3"/>
  <c r="AU78" i="3"/>
  <c r="AU61" i="3"/>
  <c r="BA61" i="3" s="1"/>
  <c r="E61" i="148" s="1"/>
  <c r="AF18" i="3"/>
  <c r="AF22" i="3"/>
  <c r="AF19" i="3"/>
  <c r="AO14" i="3"/>
  <c r="AO107" i="3"/>
  <c r="AX24" i="3"/>
  <c r="AX29" i="3"/>
  <c r="AU32" i="3"/>
  <c r="AX33" i="3"/>
  <c r="AX43" i="3"/>
  <c r="AX55" i="3"/>
  <c r="AU67" i="3"/>
  <c r="AX68" i="3"/>
  <c r="AO20" i="3"/>
  <c r="AL31" i="13"/>
  <c r="AO31" i="13" s="1"/>
  <c r="AU47" i="3"/>
  <c r="AX105" i="3"/>
  <c r="O27" i="66"/>
  <c r="AX38" i="3"/>
  <c r="AX88" i="3"/>
  <c r="W12" i="3"/>
  <c r="Z13" i="3"/>
  <c r="Z18" i="3"/>
  <c r="Z22" i="3"/>
  <c r="AF28" i="3"/>
  <c r="Z36" i="3"/>
  <c r="AC37" i="3"/>
  <c r="H38" i="3"/>
  <c r="AF38" i="3"/>
  <c r="AO62" i="3"/>
  <c r="AC110" i="3"/>
  <c r="AX110" i="3"/>
  <c r="AF12" i="3"/>
  <c r="AF16" i="3"/>
  <c r="AF17" i="3"/>
  <c r="AF21" i="3"/>
  <c r="Z27" i="3"/>
  <c r="AC29" i="3"/>
  <c r="AF34" i="3"/>
  <c r="Z35" i="3"/>
  <c r="AF11" i="3"/>
  <c r="Z12" i="3"/>
  <c r="Z17" i="3"/>
  <c r="AC18" i="3"/>
  <c r="W20" i="3"/>
  <c r="AC22" i="3"/>
  <c r="Z26" i="3"/>
  <c r="AC27" i="3"/>
  <c r="W28" i="3"/>
  <c r="AF29" i="3"/>
  <c r="W30" i="3"/>
  <c r="Z31" i="3"/>
  <c r="AC32" i="3"/>
  <c r="AF33" i="3"/>
  <c r="W34" i="3"/>
  <c r="AC35" i="3"/>
  <c r="AC36" i="3"/>
  <c r="H37" i="3"/>
  <c r="AF37" i="3"/>
  <c r="W38" i="3"/>
  <c r="W31" i="3"/>
  <c r="AC33" i="3"/>
  <c r="AO92" i="3"/>
  <c r="AF15" i="3"/>
  <c r="W16" i="3"/>
  <c r="AC12" i="3"/>
  <c r="AC17" i="3"/>
  <c r="H27" i="3"/>
  <c r="AF27" i="3"/>
  <c r="Z28" i="3"/>
  <c r="W29" i="3"/>
  <c r="Z30" i="3"/>
  <c r="AC31" i="3"/>
  <c r="AF32" i="3"/>
  <c r="W33" i="3"/>
  <c r="Z34" i="3"/>
  <c r="AF35" i="3"/>
  <c r="H36" i="3"/>
  <c r="AF36" i="3"/>
  <c r="W37" i="3"/>
  <c r="Z38" i="3"/>
  <c r="AF30" i="3"/>
  <c r="Z32" i="3"/>
  <c r="AF20" i="3"/>
  <c r="AU22" i="3"/>
  <c r="AC11" i="3"/>
  <c r="W13" i="3"/>
  <c r="AC15" i="3"/>
  <c r="AC28" i="3"/>
  <c r="Z29" i="3"/>
  <c r="AU29" i="3"/>
  <c r="AC30" i="3"/>
  <c r="AF31" i="3"/>
  <c r="W32" i="3"/>
  <c r="Z33" i="3"/>
  <c r="AC34" i="3"/>
  <c r="W35" i="3"/>
  <c r="W36" i="3"/>
  <c r="Z37" i="3"/>
  <c r="AC38" i="3"/>
  <c r="H39" i="3"/>
  <c r="H40" i="3"/>
  <c r="AF40" i="3"/>
  <c r="W41" i="3"/>
  <c r="Z42" i="3"/>
  <c r="AF44" i="3"/>
  <c r="H45" i="3"/>
  <c r="AF45" i="3"/>
  <c r="W46" i="3"/>
  <c r="Z47" i="3"/>
  <c r="AC48" i="3"/>
  <c r="W49" i="3"/>
  <c r="Z50" i="3"/>
  <c r="AC51" i="3"/>
  <c r="AF52" i="3"/>
  <c r="W53" i="3"/>
  <c r="Z54" i="3"/>
  <c r="AC55" i="3"/>
  <c r="AF56" i="3"/>
  <c r="W57" i="3"/>
  <c r="W60" i="3"/>
  <c r="AC61" i="3"/>
  <c r="AF62" i="3"/>
  <c r="H66" i="3"/>
  <c r="AF66" i="3"/>
  <c r="Z67" i="3"/>
  <c r="AC68" i="3"/>
  <c r="H69" i="3"/>
  <c r="AC69" i="3"/>
  <c r="W70" i="3"/>
  <c r="Z71" i="3"/>
  <c r="AC73" i="3"/>
  <c r="AF74" i="3"/>
  <c r="W75" i="3"/>
  <c r="Z76" i="3"/>
  <c r="AC77" i="3"/>
  <c r="H78" i="3"/>
  <c r="AF78" i="3"/>
  <c r="AC79" i="3"/>
  <c r="AC83" i="3"/>
  <c r="Z84" i="3"/>
  <c r="W85" i="3"/>
  <c r="H86" i="3"/>
  <c r="AF86" i="3"/>
  <c r="AC87" i="3"/>
  <c r="Z88" i="3"/>
  <c r="W90" i="3"/>
  <c r="E92" i="3"/>
  <c r="AC92" i="3"/>
  <c r="H93" i="3"/>
  <c r="AF93" i="3"/>
  <c r="W94" i="3"/>
  <c r="Z95" i="3"/>
  <c r="E98" i="3"/>
  <c r="AC98" i="3"/>
  <c r="H99" i="3"/>
  <c r="AF99" i="3"/>
  <c r="W100" i="3"/>
  <c r="Z101" i="3"/>
  <c r="AC102" i="3"/>
  <c r="W103" i="3"/>
  <c r="Z104" i="3"/>
  <c r="E105" i="3"/>
  <c r="AC105" i="3"/>
  <c r="H106" i="3"/>
  <c r="AF106" i="3"/>
  <c r="W107" i="3"/>
  <c r="Z108" i="3"/>
  <c r="E109" i="3"/>
  <c r="AC109" i="3"/>
  <c r="H110" i="3"/>
  <c r="AF110" i="3"/>
  <c r="W39" i="3"/>
  <c r="W40" i="3"/>
  <c r="Z41" i="3"/>
  <c r="AC42" i="3"/>
  <c r="W44" i="3"/>
  <c r="W45" i="3"/>
  <c r="Z46" i="3"/>
  <c r="AC47" i="3"/>
  <c r="H48" i="3"/>
  <c r="AF48" i="3"/>
  <c r="Z49" i="3"/>
  <c r="AC50" i="3"/>
  <c r="AF51" i="3"/>
  <c r="W52" i="3"/>
  <c r="Z53" i="3"/>
  <c r="AC54" i="3"/>
  <c r="AF55" i="3"/>
  <c r="W56" i="3"/>
  <c r="Z57" i="3"/>
  <c r="Z60" i="3"/>
  <c r="AF61" i="3"/>
  <c r="W62" i="3"/>
  <c r="AC67" i="3"/>
  <c r="H68" i="3"/>
  <c r="AF68" i="3"/>
  <c r="AF69" i="3"/>
  <c r="Z70" i="3"/>
  <c r="AC71" i="3"/>
  <c r="AF73" i="3"/>
  <c r="W74" i="3"/>
  <c r="Z75" i="3"/>
  <c r="AC76" i="3"/>
  <c r="AF77" i="3"/>
  <c r="W78" i="3"/>
  <c r="H79" i="3"/>
  <c r="AF79" i="3"/>
  <c r="W80" i="3"/>
  <c r="H83" i="3"/>
  <c r="AF83" i="3"/>
  <c r="AC84" i="3"/>
  <c r="Z85" i="3"/>
  <c r="W86" i="3"/>
  <c r="H87" i="3"/>
  <c r="AF87" i="3"/>
  <c r="AC88" i="3"/>
  <c r="Z89" i="3"/>
  <c r="Z90" i="3"/>
  <c r="H92" i="3"/>
  <c r="AF92" i="3"/>
  <c r="W93" i="3"/>
  <c r="Z94" i="3"/>
  <c r="E95" i="3"/>
  <c r="AC95" i="3"/>
  <c r="AF96" i="3"/>
  <c r="H98" i="3"/>
  <c r="AF98" i="3"/>
  <c r="W99" i="3"/>
  <c r="Z100" i="3"/>
  <c r="E101" i="3"/>
  <c r="AC101" i="3"/>
  <c r="Z103" i="3"/>
  <c r="E104" i="3"/>
  <c r="AC104" i="3"/>
  <c r="H105" i="3"/>
  <c r="AF105" i="3"/>
  <c r="W106" i="3"/>
  <c r="Z107" i="3"/>
  <c r="E108" i="3"/>
  <c r="AC108" i="3"/>
  <c r="H109" i="3"/>
  <c r="AF109" i="3"/>
  <c r="W110" i="3"/>
  <c r="Z39" i="3"/>
  <c r="Z40" i="3"/>
  <c r="AC41" i="3"/>
  <c r="H42" i="3"/>
  <c r="AF42" i="3"/>
  <c r="Z44" i="3"/>
  <c r="Z45" i="3"/>
  <c r="AC46" i="3"/>
  <c r="AF47" i="3"/>
  <c r="W48" i="3"/>
  <c r="AC49" i="3"/>
  <c r="AF50" i="3"/>
  <c r="W51" i="3"/>
  <c r="Z52" i="3"/>
  <c r="AC53" i="3"/>
  <c r="AF54" i="3"/>
  <c r="W55" i="3"/>
  <c r="Z56" i="3"/>
  <c r="AC57" i="3"/>
  <c r="AC60" i="3"/>
  <c r="W61" i="3"/>
  <c r="Z62" i="3"/>
  <c r="Z66" i="3"/>
  <c r="H67" i="3"/>
  <c r="AF67" i="3"/>
  <c r="W68" i="3"/>
  <c r="W69" i="3"/>
  <c r="AC70" i="3"/>
  <c r="AF71" i="3"/>
  <c r="Z74" i="3"/>
  <c r="AC75" i="3"/>
  <c r="AF76" i="3"/>
  <c r="W77" i="3"/>
  <c r="Z78" i="3"/>
  <c r="W79" i="3"/>
  <c r="Z80" i="3"/>
  <c r="W83" i="3"/>
  <c r="AF84" i="3"/>
  <c r="AC85" i="3"/>
  <c r="Z86" i="3"/>
  <c r="W87" i="3"/>
  <c r="H88" i="3"/>
  <c r="AF88" i="3"/>
  <c r="AC90" i="3"/>
  <c r="W92" i="3"/>
  <c r="Z93" i="3"/>
  <c r="E94" i="3"/>
  <c r="AC94" i="3"/>
  <c r="H95" i="3"/>
  <c r="AF95" i="3"/>
  <c r="W98" i="3"/>
  <c r="Z99" i="3"/>
  <c r="E100" i="3"/>
  <c r="AC100" i="3"/>
  <c r="H101" i="3"/>
  <c r="AF101" i="3"/>
  <c r="H102" i="3"/>
  <c r="E103" i="3"/>
  <c r="AC103" i="3"/>
  <c r="H104" i="3"/>
  <c r="AF104" i="3"/>
  <c r="W105" i="3"/>
  <c r="Z106" i="3"/>
  <c r="E107" i="3"/>
  <c r="AC107" i="3"/>
  <c r="H108" i="3"/>
  <c r="AF108" i="3"/>
  <c r="W109" i="3"/>
  <c r="Z110" i="3"/>
  <c r="AC39" i="3"/>
  <c r="AC40" i="3"/>
  <c r="H41" i="3"/>
  <c r="AF41" i="3"/>
  <c r="W42" i="3"/>
  <c r="AC44" i="3"/>
  <c r="AC45" i="3"/>
  <c r="AF46" i="3"/>
  <c r="W47" i="3"/>
  <c r="Z48" i="3"/>
  <c r="AF49" i="3"/>
  <c r="W50" i="3"/>
  <c r="Z51" i="3"/>
  <c r="AC52" i="3"/>
  <c r="AF53" i="3"/>
  <c r="W54" i="3"/>
  <c r="Z55" i="3"/>
  <c r="AC56" i="3"/>
  <c r="H57" i="3"/>
  <c r="AF57" i="3"/>
  <c r="AF60" i="3"/>
  <c r="Z61" i="3"/>
  <c r="AC62" i="3"/>
  <c r="AC66" i="3"/>
  <c r="W67" i="3"/>
  <c r="Z68" i="3"/>
  <c r="Z69" i="3"/>
  <c r="H70" i="3"/>
  <c r="AF70" i="3"/>
  <c r="W71" i="3"/>
  <c r="Z73" i="3"/>
  <c r="AC74" i="3"/>
  <c r="AF75" i="3"/>
  <c r="W76" i="3"/>
  <c r="Z77" i="3"/>
  <c r="AC78" i="3"/>
  <c r="Z79" i="3"/>
  <c r="Z83" i="3"/>
  <c r="W84" i="3"/>
  <c r="AF85" i="3"/>
  <c r="AC86" i="3"/>
  <c r="Z87" i="3"/>
  <c r="W88" i="3"/>
  <c r="H90" i="3"/>
  <c r="AF90" i="3"/>
  <c r="Z92" i="3"/>
  <c r="E93" i="3"/>
  <c r="AC93" i="3"/>
  <c r="H94" i="3"/>
  <c r="AF94" i="3"/>
  <c r="W95" i="3"/>
  <c r="Z98" i="3"/>
  <c r="E99" i="3"/>
  <c r="AC99" i="3"/>
  <c r="H100" i="3"/>
  <c r="AF100" i="3"/>
  <c r="W101" i="3"/>
  <c r="Z102" i="3"/>
  <c r="H103" i="3"/>
  <c r="AF103" i="3"/>
  <c r="W104" i="3"/>
  <c r="Z105" i="3"/>
  <c r="E106" i="3"/>
  <c r="AC106" i="3"/>
  <c r="H107" i="3"/>
  <c r="AF107" i="3"/>
  <c r="W108" i="3"/>
  <c r="Z109" i="3"/>
  <c r="E110" i="3"/>
  <c r="AX60" i="3"/>
  <c r="AF82" i="3"/>
  <c r="AF89" i="3"/>
  <c r="AF43" i="3"/>
  <c r="AF39" i="3"/>
  <c r="AF26" i="3"/>
  <c r="AF25" i="3"/>
  <c r="AF23" i="3"/>
  <c r="AF24" i="3"/>
  <c r="AC82" i="3"/>
  <c r="AC89" i="3"/>
  <c r="AC43" i="3"/>
  <c r="AC23" i="3"/>
  <c r="AC26" i="3"/>
  <c r="AC24" i="3"/>
  <c r="AC25" i="3"/>
  <c r="AC21" i="3"/>
  <c r="AC19" i="3"/>
  <c r="AC20" i="3"/>
  <c r="AC14" i="3"/>
  <c r="AC13" i="3"/>
  <c r="Z82" i="3"/>
  <c r="Z43" i="3"/>
  <c r="Z25" i="3"/>
  <c r="Z23" i="3"/>
  <c r="Z24" i="3"/>
  <c r="Z21" i="3"/>
  <c r="Z20" i="3"/>
  <c r="Z19" i="3"/>
  <c r="Z11" i="3"/>
  <c r="Z14" i="3"/>
  <c r="W82" i="3"/>
  <c r="W89" i="3"/>
  <c r="W23" i="3"/>
  <c r="W43" i="3"/>
  <c r="W27" i="3"/>
  <c r="W26" i="3"/>
  <c r="W25" i="3"/>
  <c r="W24" i="3"/>
  <c r="W17" i="3"/>
  <c r="W21" i="3"/>
  <c r="W19" i="3"/>
  <c r="W18" i="3"/>
  <c r="W22" i="3"/>
  <c r="W11" i="3"/>
  <c r="W14" i="3"/>
  <c r="H89" i="3"/>
  <c r="H84" i="3"/>
  <c r="H62" i="3"/>
  <c r="H61" i="3"/>
  <c r="H60" i="3"/>
  <c r="H55" i="3"/>
  <c r="H50" i="3"/>
  <c r="H54" i="3"/>
  <c r="H52" i="3"/>
  <c r="H56" i="3"/>
  <c r="H51" i="3"/>
  <c r="H49" i="3"/>
  <c r="H53" i="3"/>
  <c r="H44" i="3"/>
  <c r="H47" i="3"/>
  <c r="H46" i="3"/>
  <c r="H43" i="3"/>
  <c r="H35" i="3"/>
  <c r="H30" i="3"/>
  <c r="H34" i="3"/>
  <c r="H29" i="3"/>
  <c r="H33" i="3"/>
  <c r="H32" i="3"/>
  <c r="H31" i="3"/>
  <c r="H25" i="3"/>
  <c r="H26" i="3"/>
  <c r="AX44" i="3"/>
  <c r="AX69" i="3"/>
  <c r="AU75" i="3"/>
  <c r="AU94" i="3"/>
  <c r="AU100" i="3"/>
  <c r="AU103" i="3"/>
  <c r="AU19" i="3"/>
  <c r="AX20" i="3"/>
  <c r="AN44" i="13"/>
  <c r="AX109" i="3"/>
  <c r="AX19" i="3"/>
  <c r="AX40" i="3"/>
  <c r="AX30" i="3"/>
  <c r="AX45" i="3"/>
  <c r="AX52" i="3"/>
  <c r="AU77" i="3"/>
  <c r="AU11" i="3"/>
  <c r="AX106" i="3"/>
  <c r="AX35" i="3"/>
  <c r="AM82" i="10"/>
  <c r="AO95" i="3"/>
  <c r="AU21" i="3"/>
  <c r="AL110" i="13"/>
  <c r="AL76" i="10"/>
  <c r="AU74" i="3"/>
  <c r="S10" i="20"/>
  <c r="AX99" i="3"/>
  <c r="AX50" i="3"/>
  <c r="AX76" i="3"/>
  <c r="AO16" i="3"/>
  <c r="AX90" i="3"/>
  <c r="AD10" i="20"/>
  <c r="AD9" i="20" s="1"/>
  <c r="AX101" i="3"/>
  <c r="AX104" i="3"/>
  <c r="AM13" i="10"/>
  <c r="AM32" i="10"/>
  <c r="AM36" i="10"/>
  <c r="AL44" i="10"/>
  <c r="U10" i="20"/>
  <c r="U9" i="20" s="1"/>
  <c r="BU10" i="20"/>
  <c r="BU9" i="20" s="1"/>
  <c r="AX86" i="3"/>
  <c r="AN62" i="10"/>
  <c r="AX89" i="3"/>
  <c r="AU88" i="3"/>
  <c r="AM73" i="10"/>
  <c r="AM100" i="10"/>
  <c r="AN101" i="10"/>
  <c r="AO76" i="3"/>
  <c r="AR76" i="3" s="1"/>
  <c r="AM100" i="13"/>
  <c r="AN101" i="13"/>
  <c r="AO79" i="3"/>
  <c r="AL93" i="13"/>
  <c r="AL96" i="13"/>
  <c r="BU97" i="20"/>
  <c r="AX91" i="3"/>
  <c r="AX51" i="3"/>
  <c r="AX49" i="3"/>
  <c r="AL19" i="10"/>
  <c r="AL24" i="10"/>
  <c r="AU51" i="3"/>
  <c r="AX77" i="3"/>
  <c r="AX79" i="3"/>
  <c r="AX37" i="3"/>
  <c r="AL44" i="13"/>
  <c r="AL53" i="13"/>
  <c r="AL90" i="13"/>
  <c r="AX95" i="3"/>
  <c r="AU87" i="3"/>
  <c r="AL70" i="13"/>
  <c r="AL86" i="13"/>
  <c r="AO33" i="3"/>
  <c r="AO46" i="3"/>
  <c r="AO73" i="3"/>
  <c r="AR73" i="3" s="1"/>
  <c r="AM40" i="13"/>
  <c r="AM46" i="13"/>
  <c r="AN47" i="13"/>
  <c r="AN49" i="13"/>
  <c r="AM74" i="13"/>
  <c r="AO30" i="3"/>
  <c r="AO40" i="3"/>
  <c r="AO12" i="3"/>
  <c r="AO18" i="3"/>
  <c r="AO24" i="3"/>
  <c r="AO52" i="3"/>
  <c r="AO101" i="3"/>
  <c r="AO104" i="3"/>
  <c r="AO109" i="3"/>
  <c r="Z97" i="3"/>
  <c r="AM101" i="10"/>
  <c r="AM104" i="10"/>
  <c r="BN10" i="20"/>
  <c r="AO56" i="3"/>
  <c r="AO71" i="3"/>
  <c r="AR71" i="3" s="1"/>
  <c r="AX93" i="3"/>
  <c r="AM98" i="13"/>
  <c r="AM99" i="13"/>
  <c r="AU90" i="3"/>
  <c r="AL25" i="13"/>
  <c r="AL30" i="13"/>
  <c r="AO30" i="13" s="1"/>
  <c r="AN40" i="13"/>
  <c r="AL41" i="13"/>
  <c r="AK4" i="10"/>
  <c r="AN90" i="13"/>
  <c r="AN86" i="13"/>
  <c r="AL43" i="13"/>
  <c r="AL77" i="13"/>
  <c r="AL92" i="13"/>
  <c r="AO92" i="13" s="1"/>
  <c r="AL101" i="13"/>
  <c r="AL104" i="13"/>
  <c r="AO104" i="13" s="1"/>
  <c r="AL38" i="10"/>
  <c r="AO38" i="10" s="1"/>
  <c r="AL36" i="13"/>
  <c r="AL20" i="13"/>
  <c r="AL67" i="13"/>
  <c r="AM96" i="13"/>
  <c r="AL22" i="13"/>
  <c r="AL92" i="10"/>
  <c r="AL19" i="13"/>
  <c r="AL50" i="13"/>
  <c r="AL80" i="13"/>
  <c r="K20" i="56"/>
  <c r="AM101" i="13"/>
  <c r="AN67" i="10"/>
  <c r="AB4" i="10"/>
  <c r="AL86" i="10"/>
  <c r="AM98" i="10"/>
  <c r="H24" i="56"/>
  <c r="BP11" i="20"/>
  <c r="BV44" i="20"/>
  <c r="BV66" i="20"/>
  <c r="AL26" i="13"/>
  <c r="AL27" i="13"/>
  <c r="AL32" i="13"/>
  <c r="AL37" i="13"/>
  <c r="AM43" i="13"/>
  <c r="AL61" i="13"/>
  <c r="AM108" i="13"/>
  <c r="AL109" i="13"/>
  <c r="AL26" i="10"/>
  <c r="AO26" i="10" s="1"/>
  <c r="AF4" i="10"/>
  <c r="AL75" i="10"/>
  <c r="BV11" i="20"/>
  <c r="BV28" i="20"/>
  <c r="BV35" i="20"/>
  <c r="AL12" i="13"/>
  <c r="AL78" i="13"/>
  <c r="H20" i="56"/>
  <c r="AL105" i="13"/>
  <c r="AO105" i="13" s="1"/>
  <c r="AL108" i="13"/>
  <c r="AC11" i="20"/>
  <c r="BV39" i="20"/>
  <c r="BT97" i="20"/>
  <c r="AL24" i="13"/>
  <c r="AM27" i="13"/>
  <c r="AN41" i="13"/>
  <c r="AL56" i="13"/>
  <c r="AO56" i="13" s="1"/>
  <c r="AL100" i="13"/>
  <c r="AL103" i="13"/>
  <c r="AL107" i="13"/>
  <c r="AJ4" i="10"/>
  <c r="AM110" i="10"/>
  <c r="N24" i="146"/>
  <c r="Q24" i="56"/>
  <c r="W11" i="20"/>
  <c r="BB10" i="20"/>
  <c r="BB9" i="20" s="1"/>
  <c r="BE10" i="20"/>
  <c r="BV23" i="20"/>
  <c r="BV91" i="20"/>
  <c r="N20" i="56"/>
  <c r="AN84" i="10"/>
  <c r="V4" i="10"/>
  <c r="T4" i="10"/>
  <c r="K4" i="10"/>
  <c r="N4" i="10"/>
  <c r="Q4" i="10"/>
  <c r="H4" i="10"/>
  <c r="U4" i="10"/>
  <c r="AN70" i="13"/>
  <c r="Q20" i="56"/>
  <c r="AU96" i="3"/>
  <c r="AX96" i="3"/>
  <c r="BD11" i="20"/>
  <c r="BV17" i="20"/>
  <c r="H29" i="56"/>
  <c r="BV102" i="20"/>
  <c r="BG11" i="20"/>
  <c r="AL11" i="20"/>
  <c r="BC10" i="20"/>
  <c r="BC9" i="20" s="1"/>
  <c r="AX48" i="3"/>
  <c r="AL49" i="13"/>
  <c r="AL48" i="13"/>
  <c r="AX83" i="3"/>
  <c r="AX84" i="3"/>
  <c r="K22" i="146"/>
  <c r="N22" i="146"/>
  <c r="N26" i="56"/>
  <c r="N25" i="56"/>
  <c r="Q25" i="56"/>
  <c r="AX82" i="3"/>
  <c r="AX34" i="3"/>
  <c r="AX85" i="3"/>
  <c r="AU18" i="3"/>
  <c r="N19" i="146"/>
  <c r="AU83" i="3"/>
  <c r="AU104" i="3"/>
  <c r="AU48" i="3"/>
  <c r="AU60" i="3"/>
  <c r="AU82" i="3"/>
  <c r="AU49" i="3"/>
  <c r="AU17" i="3"/>
  <c r="AU27" i="3"/>
  <c r="AU33" i="3"/>
  <c r="AU44" i="3"/>
  <c r="AU25" i="3"/>
  <c r="AU31" i="3"/>
  <c r="AU37" i="3"/>
  <c r="AU46" i="3"/>
  <c r="AU12" i="3"/>
  <c r="AU110" i="3"/>
  <c r="AU43" i="3"/>
  <c r="AU57" i="3"/>
  <c r="AU95" i="3"/>
  <c r="AU99" i="3"/>
  <c r="AU101" i="3"/>
  <c r="AU109" i="3"/>
  <c r="AU23" i="3"/>
  <c r="AU40" i="3"/>
  <c r="AU42" i="3"/>
  <c r="AU55" i="3"/>
  <c r="AU56" i="3"/>
  <c r="AU76" i="3"/>
  <c r="AU89" i="3"/>
  <c r="AU92" i="3"/>
  <c r="AU98" i="3"/>
  <c r="AU107" i="3"/>
  <c r="AU30" i="3"/>
  <c r="AU36" i="3"/>
  <c r="AU79" i="3"/>
  <c r="AU20" i="3"/>
  <c r="AU50" i="3"/>
  <c r="AU52" i="3"/>
  <c r="AU54" i="3"/>
  <c r="AU66" i="3"/>
  <c r="AU70" i="3"/>
  <c r="AU71" i="3"/>
  <c r="AU73" i="3"/>
  <c r="K19" i="146"/>
  <c r="AU84" i="3"/>
  <c r="AU86" i="3"/>
  <c r="AU105" i="3"/>
  <c r="AO26" i="3"/>
  <c r="AO84" i="3"/>
  <c r="AO25" i="3"/>
  <c r="AO106" i="3"/>
  <c r="AO108" i="3"/>
  <c r="AO110" i="3"/>
  <c r="AO83" i="3"/>
  <c r="H19" i="56"/>
  <c r="AO19" i="3"/>
  <c r="AO21" i="3"/>
  <c r="AO32" i="3"/>
  <c r="AO34" i="3"/>
  <c r="AO41" i="3"/>
  <c r="AO43" i="3"/>
  <c r="AO68" i="3"/>
  <c r="AO80" i="3"/>
  <c r="AO102" i="3"/>
  <c r="AO103" i="3"/>
  <c r="AO105" i="3"/>
  <c r="AO13" i="3"/>
  <c r="AO15" i="3"/>
  <c r="AO29" i="3"/>
  <c r="AO31" i="3"/>
  <c r="AO51" i="3"/>
  <c r="AO53" i="3"/>
  <c r="AO55" i="3"/>
  <c r="AO67" i="3"/>
  <c r="AO50" i="3"/>
  <c r="AO75" i="3"/>
  <c r="AR75" i="3" s="1"/>
  <c r="AO77" i="3"/>
  <c r="AO38" i="3"/>
  <c r="AO49" i="3"/>
  <c r="AO74" i="3"/>
  <c r="AR74" i="3" s="1"/>
  <c r="AO94" i="3"/>
  <c r="AO96" i="3"/>
  <c r="AO100" i="3"/>
  <c r="AO37" i="3"/>
  <c r="AO61" i="3"/>
  <c r="AO70" i="3"/>
  <c r="AO88" i="3"/>
  <c r="Q19" i="56"/>
  <c r="AO89" i="3"/>
  <c r="K19" i="56"/>
  <c r="AO90" i="3"/>
  <c r="AO93" i="3"/>
  <c r="AO99" i="3"/>
  <c r="AO44" i="3"/>
  <c r="AO45" i="3"/>
  <c r="AO47" i="3"/>
  <c r="N19" i="56"/>
  <c r="AO87" i="3"/>
  <c r="H24" i="146"/>
  <c r="AU85" i="3"/>
  <c r="AO85" i="3"/>
  <c r="N24" i="56"/>
  <c r="AO82" i="3"/>
  <c r="AC4" i="10"/>
  <c r="K18" i="146"/>
  <c r="N18" i="146"/>
  <c r="AN43" i="10"/>
  <c r="AM46" i="10"/>
  <c r="AN47" i="10"/>
  <c r="AL88" i="10"/>
  <c r="AL94" i="10"/>
  <c r="AM102" i="10"/>
  <c r="AL16" i="10"/>
  <c r="AO16" i="10" s="1"/>
  <c r="AL21" i="10"/>
  <c r="AM30" i="10"/>
  <c r="AN31" i="10"/>
  <c r="AN53" i="10"/>
  <c r="AL57" i="10"/>
  <c r="AO57" i="10" s="1"/>
  <c r="AL107" i="10"/>
  <c r="AL106" i="10"/>
  <c r="AL33" i="10"/>
  <c r="AL47" i="10"/>
  <c r="AN74" i="10"/>
  <c r="AN33" i="10"/>
  <c r="AN55" i="10"/>
  <c r="AN42" i="10"/>
  <c r="AL51" i="10"/>
  <c r="AM83" i="10"/>
  <c r="AN45" i="10"/>
  <c r="AL93" i="10"/>
  <c r="AL20" i="10"/>
  <c r="AL13" i="10"/>
  <c r="AN87" i="10"/>
  <c r="AM14" i="10"/>
  <c r="AN15" i="10"/>
  <c r="AM19" i="10"/>
  <c r="AN25" i="10"/>
  <c r="AM33" i="10"/>
  <c r="AN34" i="10"/>
  <c r="AM37" i="10"/>
  <c r="AM43" i="10"/>
  <c r="AM70" i="10"/>
  <c r="AM76" i="10"/>
  <c r="AN16" i="10"/>
  <c r="AM20" i="10"/>
  <c r="AM62" i="10"/>
  <c r="P10" i="20"/>
  <c r="P9" i="20" s="1"/>
  <c r="M10" i="20"/>
  <c r="M9" i="20" s="1"/>
  <c r="AQ10" i="20"/>
  <c r="AQ9" i="20" s="1"/>
  <c r="AL85" i="10"/>
  <c r="H23" i="146" s="1"/>
  <c r="AL15" i="10"/>
  <c r="AM40" i="10"/>
  <c r="AN41" i="10"/>
  <c r="AM45" i="10"/>
  <c r="AN46" i="10"/>
  <c r="AL49" i="10"/>
  <c r="AN54" i="10"/>
  <c r="AN68" i="10"/>
  <c r="AM71" i="10"/>
  <c r="AL77" i="10"/>
  <c r="AL82" i="10"/>
  <c r="AL89" i="10"/>
  <c r="AL95" i="10"/>
  <c r="AO95" i="10" s="1"/>
  <c r="AL98" i="10"/>
  <c r="AL109" i="10"/>
  <c r="AL108" i="10"/>
  <c r="AL37" i="10"/>
  <c r="AL43" i="10"/>
  <c r="AL48" i="10"/>
  <c r="AL56" i="10"/>
  <c r="AL62" i="10"/>
  <c r="AM90" i="10"/>
  <c r="AM99" i="10"/>
  <c r="AN21" i="10"/>
  <c r="AL23" i="10"/>
  <c r="AL31" i="10"/>
  <c r="AL36" i="10"/>
  <c r="AL42" i="10"/>
  <c r="AM49" i="10"/>
  <c r="AL55" i="10"/>
  <c r="AL61" i="10"/>
  <c r="AO61" i="10" s="1"/>
  <c r="AM89" i="10"/>
  <c r="AN90" i="10"/>
  <c r="AM95" i="10"/>
  <c r="AN96" i="10"/>
  <c r="AN99" i="10"/>
  <c r="AL30" i="10"/>
  <c r="AL35" i="10"/>
  <c r="AL41" i="10"/>
  <c r="AL46" i="10"/>
  <c r="AL54" i="10"/>
  <c r="AO54" i="10" s="1"/>
  <c r="AL68" i="10"/>
  <c r="AL73" i="10"/>
  <c r="AL79" i="10"/>
  <c r="AM88" i="10"/>
  <c r="AM94" i="10"/>
  <c r="AN95" i="10"/>
  <c r="AL29" i="10"/>
  <c r="AL40" i="10"/>
  <c r="AL45" i="10"/>
  <c r="AL53" i="10"/>
  <c r="AL71" i="10"/>
  <c r="AM75" i="10"/>
  <c r="AL84" i="10"/>
  <c r="K23" i="146" s="1"/>
  <c r="AM87" i="10"/>
  <c r="AM93" i="10"/>
  <c r="AL101" i="10"/>
  <c r="AL104" i="10"/>
  <c r="AL22" i="10"/>
  <c r="AL27" i="10"/>
  <c r="AL52" i="10"/>
  <c r="AL70" i="10"/>
  <c r="AL78" i="10"/>
  <c r="AL83" i="10"/>
  <c r="N23" i="146" s="1"/>
  <c r="AM92" i="10"/>
  <c r="AN93" i="10"/>
  <c r="AL100" i="10"/>
  <c r="AL103" i="10"/>
  <c r="AN80" i="10"/>
  <c r="AL90" i="10"/>
  <c r="AL96" i="10"/>
  <c r="AL110" i="10"/>
  <c r="AL32" i="10"/>
  <c r="AN50" i="10"/>
  <c r="AM12" i="10"/>
  <c r="AN14" i="10"/>
  <c r="AL18" i="10"/>
  <c r="AN40" i="10"/>
  <c r="AN49" i="10"/>
  <c r="AN89" i="10"/>
  <c r="AN22" i="10"/>
  <c r="AM86" i="10"/>
  <c r="AM18" i="10"/>
  <c r="AN20" i="10"/>
  <c r="AM31" i="10"/>
  <c r="AM108" i="10"/>
  <c r="AN110" i="10"/>
  <c r="AM84" i="10"/>
  <c r="AM107" i="10"/>
  <c r="AN29" i="10"/>
  <c r="AL50" i="10"/>
  <c r="AL74" i="10"/>
  <c r="AM105" i="10"/>
  <c r="AN107" i="10"/>
  <c r="AL14" i="10"/>
  <c r="AN24" i="10"/>
  <c r="AL34" i="10"/>
  <c r="AN61" i="10"/>
  <c r="AL67" i="10"/>
  <c r="AN83" i="10"/>
  <c r="AN92" i="10"/>
  <c r="AN105" i="10"/>
  <c r="AL12" i="10"/>
  <c r="AN52" i="10"/>
  <c r="AL80" i="10"/>
  <c r="AL87" i="10"/>
  <c r="AN103" i="10"/>
  <c r="AN36" i="10"/>
  <c r="AN37" i="10"/>
  <c r="AN66" i="10"/>
  <c r="AM67" i="10"/>
  <c r="AM68" i="10"/>
  <c r="AN17" i="10"/>
  <c r="AM27" i="10"/>
  <c r="AM57" i="10"/>
  <c r="AM26" i="10"/>
  <c r="AM34" i="10"/>
  <c r="AM50" i="10"/>
  <c r="AM51" i="10"/>
  <c r="AM52" i="10"/>
  <c r="AM54" i="10"/>
  <c r="AM55" i="10"/>
  <c r="AM56" i="10"/>
  <c r="AN57" i="10"/>
  <c r="AM60" i="10"/>
  <c r="AM74" i="10"/>
  <c r="AN75" i="10"/>
  <c r="AN76" i="10"/>
  <c r="AN77" i="10"/>
  <c r="AM85" i="10"/>
  <c r="AN86" i="10"/>
  <c r="AM109" i="10"/>
  <c r="AN11" i="10"/>
  <c r="AM25" i="10"/>
  <c r="AM28" i="10"/>
  <c r="AN108" i="10"/>
  <c r="AN70" i="10"/>
  <c r="AM79" i="10"/>
  <c r="AM80" i="10"/>
  <c r="AM53" i="10"/>
  <c r="AN79" i="10"/>
  <c r="AM69" i="10"/>
  <c r="AN13" i="10"/>
  <c r="AN30" i="10"/>
  <c r="AN32" i="10"/>
  <c r="AN88" i="10"/>
  <c r="AN18" i="10"/>
  <c r="AM77" i="10"/>
  <c r="AM61" i="10"/>
  <c r="AN73" i="10"/>
  <c r="AM15" i="10"/>
  <c r="AM16" i="10"/>
  <c r="AN104" i="10"/>
  <c r="AM38" i="10"/>
  <c r="AN94" i="10"/>
  <c r="AN98" i="10"/>
  <c r="AM21" i="10"/>
  <c r="AM22" i="10"/>
  <c r="AM7" i="10"/>
  <c r="AN19" i="10"/>
  <c r="AM106" i="10"/>
  <c r="AM24" i="10"/>
  <c r="AM103" i="10"/>
  <c r="AN106" i="10"/>
  <c r="AN109" i="10"/>
  <c r="AN12" i="10"/>
  <c r="AM47" i="10"/>
  <c r="AN51" i="10"/>
  <c r="AN26" i="10"/>
  <c r="AN27" i="10"/>
  <c r="AM42" i="10"/>
  <c r="AN100" i="10"/>
  <c r="AL82" i="13"/>
  <c r="AN14" i="13"/>
  <c r="AM34" i="13"/>
  <c r="AM73" i="13"/>
  <c r="AN74" i="13"/>
  <c r="AM79" i="13"/>
  <c r="AM84" i="13"/>
  <c r="AN85" i="13"/>
  <c r="AL89" i="13"/>
  <c r="AM33" i="13"/>
  <c r="AN34" i="13"/>
  <c r="AL35" i="13"/>
  <c r="AL88" i="13"/>
  <c r="AL95" i="13"/>
  <c r="AO95" i="13" s="1"/>
  <c r="AL98" i="13"/>
  <c r="AL16" i="13"/>
  <c r="AL29" i="13"/>
  <c r="AL40" i="13"/>
  <c r="AO40" i="13" s="1"/>
  <c r="AL42" i="13"/>
  <c r="AO42" i="13" s="1"/>
  <c r="AL55" i="13"/>
  <c r="AL57" i="13"/>
  <c r="AL76" i="13"/>
  <c r="AO76" i="13" s="1"/>
  <c r="AL87" i="13"/>
  <c r="AL94" i="13"/>
  <c r="AL15" i="13"/>
  <c r="AL21" i="13"/>
  <c r="AO21" i="13" s="1"/>
  <c r="AL47" i="13"/>
  <c r="AO47" i="13" s="1"/>
  <c r="AL54" i="13"/>
  <c r="AL75" i="13"/>
  <c r="AN92" i="13"/>
  <c r="AL46" i="13"/>
  <c r="AL52" i="13"/>
  <c r="AL62" i="13"/>
  <c r="AL85" i="13"/>
  <c r="H20" i="146" s="1"/>
  <c r="AM88" i="13"/>
  <c r="AM95" i="13"/>
  <c r="AN96" i="13"/>
  <c r="AL13" i="13"/>
  <c r="AL28" i="13"/>
  <c r="AL45" i="13"/>
  <c r="AL51" i="13"/>
  <c r="AL68" i="13"/>
  <c r="AL73" i="13"/>
  <c r="AL79" i="13"/>
  <c r="AL84" i="13"/>
  <c r="K20" i="146" s="1"/>
  <c r="AM94" i="13"/>
  <c r="AN103" i="13"/>
  <c r="AL18" i="13"/>
  <c r="AL33" i="13"/>
  <c r="AL38" i="13"/>
  <c r="AO38" i="13" s="1"/>
  <c r="AL60" i="13"/>
  <c r="AL71" i="13"/>
  <c r="AL83" i="13"/>
  <c r="N20" i="146" s="1"/>
  <c r="AL106" i="13"/>
  <c r="AM31" i="13"/>
  <c r="AN61" i="13"/>
  <c r="AN62" i="13"/>
  <c r="AL74" i="13"/>
  <c r="AO74" i="13" s="1"/>
  <c r="AM83" i="13"/>
  <c r="AN84" i="13"/>
  <c r="AN95" i="13"/>
  <c r="AM107" i="13"/>
  <c r="AM29" i="13"/>
  <c r="AM30" i="13"/>
  <c r="AN31" i="13"/>
  <c r="AN50" i="13"/>
  <c r="AN83" i="13"/>
  <c r="AN93" i="13"/>
  <c r="AM105" i="13"/>
  <c r="AN107" i="13"/>
  <c r="AN11" i="13"/>
  <c r="AN29" i="13"/>
  <c r="AN30" i="13"/>
  <c r="AN76" i="13"/>
  <c r="AM91" i="13"/>
  <c r="AM104" i="13"/>
  <c r="AN105" i="13"/>
  <c r="AL14" i="13"/>
  <c r="AM23" i="13"/>
  <c r="AL34" i="13"/>
  <c r="AM70" i="13"/>
  <c r="AN71" i="13"/>
  <c r="AN73" i="13"/>
  <c r="AM87" i="13"/>
  <c r="AN89" i="13"/>
  <c r="AM7" i="13"/>
  <c r="AN46" i="13"/>
  <c r="AM86" i="13"/>
  <c r="AN87" i="13"/>
  <c r="AM109" i="13"/>
  <c r="AM17" i="13"/>
  <c r="AM11" i="13"/>
  <c r="AM92" i="13"/>
  <c r="AM93" i="13"/>
  <c r="AM22" i="13"/>
  <c r="AM25" i="13"/>
  <c r="AN27" i="13"/>
  <c r="AM57" i="13"/>
  <c r="AM67" i="13"/>
  <c r="AM80" i="13"/>
  <c r="AN99" i="13"/>
  <c r="AM102" i="13"/>
  <c r="AM16" i="13"/>
  <c r="AM18" i="13"/>
  <c r="AM19" i="13"/>
  <c r="AM20" i="13"/>
  <c r="AN22" i="13"/>
  <c r="AN26" i="13"/>
  <c r="AM37" i="13"/>
  <c r="AN39" i="13"/>
  <c r="AM51" i="13"/>
  <c r="AM52" i="13"/>
  <c r="AM53" i="13"/>
  <c r="AM54" i="13"/>
  <c r="AM55" i="13"/>
  <c r="AN56" i="13"/>
  <c r="AN67" i="13"/>
  <c r="AM69" i="13"/>
  <c r="AN80" i="13"/>
  <c r="AM89" i="13"/>
  <c r="AM13" i="13"/>
  <c r="AM14" i="13"/>
  <c r="AN15" i="13"/>
  <c r="AN16" i="13"/>
  <c r="AN20" i="13"/>
  <c r="AN23" i="13"/>
  <c r="AN37" i="13"/>
  <c r="AM49" i="13"/>
  <c r="AM50" i="13"/>
  <c r="AN52" i="13"/>
  <c r="AN53" i="13"/>
  <c r="AN55" i="13"/>
  <c r="AM75" i="13"/>
  <c r="AM76" i="13"/>
  <c r="AM110" i="13"/>
  <c r="AN77" i="13"/>
  <c r="AN108" i="13"/>
  <c r="AN110" i="13"/>
  <c r="AM36" i="13"/>
  <c r="AN36" i="13"/>
  <c r="AN98" i="13"/>
  <c r="AM77" i="13"/>
  <c r="AN45" i="13"/>
  <c r="AN51" i="13"/>
  <c r="AN54" i="13"/>
  <c r="AM45" i="13"/>
  <c r="AM47" i="13"/>
  <c r="AN57" i="13"/>
  <c r="AM68" i="13"/>
  <c r="AN68" i="13"/>
  <c r="AN42" i="13"/>
  <c r="AN79" i="13"/>
  <c r="AN94" i="13"/>
  <c r="AM103" i="13"/>
  <c r="AN106" i="13"/>
  <c r="AN109" i="13"/>
  <c r="AM15" i="13"/>
  <c r="AN32" i="13"/>
  <c r="AN33" i="13"/>
  <c r="AM12" i="13"/>
  <c r="AN12" i="13"/>
  <c r="AN13" i="13"/>
  <c r="AM21" i="13"/>
  <c r="AM24" i="13"/>
  <c r="AM26" i="13"/>
  <c r="AN104" i="13"/>
  <c r="AN18" i="13"/>
  <c r="AN21" i="13"/>
  <c r="AN24" i="13"/>
  <c r="AN19" i="13"/>
  <c r="AM38" i="13"/>
  <c r="AM62" i="13"/>
  <c r="AM85" i="13"/>
  <c r="AN88" i="13"/>
  <c r="AN100" i="13"/>
  <c r="AM71" i="13"/>
  <c r="AM32" i="13"/>
  <c r="AM41" i="13"/>
  <c r="AM42" i="13"/>
  <c r="AM56" i="13"/>
  <c r="AN75" i="13"/>
  <c r="AM106" i="13"/>
  <c r="H22" i="146"/>
  <c r="H26" i="146"/>
  <c r="AP10" i="20"/>
  <c r="AP9" i="20" s="1"/>
  <c r="AR11" i="20"/>
  <c r="I10" i="20"/>
  <c r="K11" i="20"/>
  <c r="L10" i="20"/>
  <c r="L9" i="20" s="1"/>
  <c r="N11" i="20"/>
  <c r="AA10" i="20"/>
  <c r="AA9" i="20" s="1"/>
  <c r="R10" i="20"/>
  <c r="R9" i="20" s="1"/>
  <c r="T11" i="20"/>
  <c r="AJ10" i="20"/>
  <c r="AJ9" i="20" s="1"/>
  <c r="AG10" i="20"/>
  <c r="AG9" i="20" s="1"/>
  <c r="AI11" i="20"/>
  <c r="AF11" i="20"/>
  <c r="AM10" i="20"/>
  <c r="AM9" i="20" s="1"/>
  <c r="AO11" i="20"/>
  <c r="O10" i="20"/>
  <c r="O9" i="20" s="1"/>
  <c r="Q11" i="20"/>
  <c r="E11" i="20"/>
  <c r="BT10" i="20"/>
  <c r="BT9" i="20" s="1"/>
  <c r="BV82" i="20"/>
  <c r="BV69" i="20"/>
  <c r="BO10" i="20"/>
  <c r="BO9" i="20" s="1"/>
  <c r="BF10" i="20"/>
  <c r="BF9" i="20" s="1"/>
  <c r="AN10" i="20"/>
  <c r="AN9" i="20" s="1"/>
  <c r="AK10" i="20"/>
  <c r="AK9" i="20" s="1"/>
  <c r="AH10" i="20"/>
  <c r="AH9" i="20" s="1"/>
  <c r="AE10" i="20"/>
  <c r="AE9" i="20" s="1"/>
  <c r="AB10" i="20"/>
  <c r="AB9" i="20" s="1"/>
  <c r="V10" i="20"/>
  <c r="V9" i="20" s="1"/>
  <c r="J10" i="20"/>
  <c r="J9" i="20" s="1"/>
  <c r="D10" i="20"/>
  <c r="AJ8" i="10"/>
  <c r="C23" i="146" s="1"/>
  <c r="AF10" i="10"/>
  <c r="AL25" i="10"/>
  <c r="AM91" i="10"/>
  <c r="AM96" i="10"/>
  <c r="AA11" i="10"/>
  <c r="AM11" i="10" s="1"/>
  <c r="AI11" i="10"/>
  <c r="AL11" i="10" s="1"/>
  <c r="AM17" i="10"/>
  <c r="AL17" i="10"/>
  <c r="AM23" i="10"/>
  <c r="AN39" i="10"/>
  <c r="AL99" i="10"/>
  <c r="AL105" i="10"/>
  <c r="E10" i="10"/>
  <c r="AK23" i="10"/>
  <c r="AN23" i="10" s="1"/>
  <c r="AL102" i="10"/>
  <c r="E11" i="10"/>
  <c r="H28" i="3"/>
  <c r="AM29" i="10"/>
  <c r="AM48" i="10"/>
  <c r="AL60" i="10"/>
  <c r="AN71" i="10"/>
  <c r="AM97" i="10"/>
  <c r="AK28" i="10"/>
  <c r="AM44" i="10"/>
  <c r="AN56" i="10"/>
  <c r="AM78" i="10"/>
  <c r="AL91" i="10"/>
  <c r="AM35" i="10"/>
  <c r="AN38" i="10"/>
  <c r="AJ39" i="10"/>
  <c r="AM39" i="10" s="1"/>
  <c r="AL39" i="10"/>
  <c r="AM41" i="10"/>
  <c r="AM66" i="10"/>
  <c r="AK69" i="10"/>
  <c r="AN69" i="10" s="1"/>
  <c r="AL69" i="10"/>
  <c r="AN85" i="10"/>
  <c r="AK35" i="10"/>
  <c r="AN44" i="10"/>
  <c r="AN48" i="10"/>
  <c r="AN78" i="10"/>
  <c r="AK82" i="10"/>
  <c r="AN91" i="10"/>
  <c r="W66" i="3"/>
  <c r="AK102" i="10"/>
  <c r="AN102" i="10" s="1"/>
  <c r="AK60" i="10"/>
  <c r="AO4" i="12"/>
  <c r="AN17" i="13"/>
  <c r="AN28" i="13"/>
  <c r="AN60" i="13"/>
  <c r="H7" i="13"/>
  <c r="AF8" i="13"/>
  <c r="AJ8" i="13"/>
  <c r="C20" i="146" s="1"/>
  <c r="Z10" i="13"/>
  <c r="AC10" i="13" s="1"/>
  <c r="AI11" i="13"/>
  <c r="AM28" i="13"/>
  <c r="AM44" i="13"/>
  <c r="AN66" i="13"/>
  <c r="AL66" i="13"/>
  <c r="AM82" i="13"/>
  <c r="AN35" i="13"/>
  <c r="AM97" i="13"/>
  <c r="E11" i="13"/>
  <c r="AM35" i="13"/>
  <c r="AJ39" i="13"/>
  <c r="AM39" i="13" s="1"/>
  <c r="AL39" i="13"/>
  <c r="AM90" i="13"/>
  <c r="AL99" i="13"/>
  <c r="AN25" i="13"/>
  <c r="AN38" i="13"/>
  <c r="AK69" i="13"/>
  <c r="AN69" i="13" s="1"/>
  <c r="AL69" i="13"/>
  <c r="AL102" i="13"/>
  <c r="AM61" i="13"/>
  <c r="AM66" i="13"/>
  <c r="AM48" i="13"/>
  <c r="AM78" i="13"/>
  <c r="AL91" i="13"/>
  <c r="AN48" i="13"/>
  <c r="AN78" i="13"/>
  <c r="AK82" i="13"/>
  <c r="AN91" i="13"/>
  <c r="AJ60" i="13"/>
  <c r="AM60" i="13" s="1"/>
  <c r="AK102" i="13"/>
  <c r="AN102" i="13" s="1"/>
  <c r="W11" i="13" l="1"/>
  <c r="E11" i="3"/>
  <c r="BA18" i="3"/>
  <c r="E18" i="148" s="1"/>
  <c r="BQ10" i="20"/>
  <c r="BS11" i="20"/>
  <c r="BR10" i="20"/>
  <c r="BE9" i="20"/>
  <c r="AL80" i="3"/>
  <c r="E80" i="59" s="1"/>
  <c r="AL73" i="3"/>
  <c r="E73" i="59" s="1"/>
  <c r="I9" i="20"/>
  <c r="D9" i="20"/>
  <c r="AO24" i="10"/>
  <c r="AO103" i="13"/>
  <c r="AO37" i="13"/>
  <c r="AO96" i="13"/>
  <c r="AO50" i="13"/>
  <c r="AO93" i="13"/>
  <c r="AO70" i="13"/>
  <c r="E102" i="3"/>
  <c r="AO13" i="10"/>
  <c r="AC91" i="3"/>
  <c r="H91" i="3"/>
  <c r="AO100" i="10"/>
  <c r="AO31" i="10"/>
  <c r="AO25" i="13"/>
  <c r="AO108" i="13"/>
  <c r="AO19" i="10"/>
  <c r="AO110" i="13"/>
  <c r="AO106" i="13"/>
  <c r="AO44" i="13"/>
  <c r="AO36" i="10"/>
  <c r="W91" i="3"/>
  <c r="AF91" i="3"/>
  <c r="AF102" i="3"/>
  <c r="Z91" i="3"/>
  <c r="W97" i="3"/>
  <c r="AC97" i="3"/>
  <c r="W102" i="3"/>
  <c r="BN9" i="20"/>
  <c r="E97" i="3"/>
  <c r="H97" i="3"/>
  <c r="S9" i="20"/>
  <c r="S8" i="20" s="1"/>
  <c r="AO76" i="10"/>
  <c r="AO75" i="10"/>
  <c r="W11" i="10"/>
  <c r="AO11" i="10" s="1"/>
  <c r="AO82" i="10"/>
  <c r="AO35" i="10"/>
  <c r="AO23" i="10"/>
  <c r="AO69" i="10"/>
  <c r="AO44" i="10"/>
  <c r="AO17" i="10"/>
  <c r="AO109" i="13"/>
  <c r="AO45" i="10"/>
  <c r="AO40" i="10"/>
  <c r="AN82" i="10"/>
  <c r="AO37" i="10"/>
  <c r="AO41" i="10"/>
  <c r="AO20" i="10"/>
  <c r="AO42" i="10"/>
  <c r="BD10" i="20"/>
  <c r="BD9" i="20" s="1"/>
  <c r="BV97" i="20"/>
  <c r="AO99" i="13"/>
  <c r="AO43" i="10"/>
  <c r="AO21" i="10"/>
  <c r="AO33" i="10"/>
  <c r="AO71" i="13"/>
  <c r="AO54" i="13"/>
  <c r="AO47" i="10"/>
  <c r="AO53" i="13"/>
  <c r="AX102" i="3"/>
  <c r="AO98" i="10"/>
  <c r="AO30" i="10"/>
  <c r="AO92" i="10"/>
  <c r="AO107" i="10"/>
  <c r="AO104" i="10"/>
  <c r="AO55" i="10"/>
  <c r="AO77" i="10"/>
  <c r="AO68" i="10"/>
  <c r="AO70" i="10"/>
  <c r="AO88" i="10"/>
  <c r="AO84" i="10"/>
  <c r="AO93" i="10"/>
  <c r="AO90" i="10"/>
  <c r="AO43" i="13"/>
  <c r="AO22" i="13"/>
  <c r="AO52" i="13"/>
  <c r="AO86" i="13"/>
  <c r="AO90" i="13"/>
  <c r="AO15" i="10"/>
  <c r="AO32" i="10"/>
  <c r="AO101" i="10"/>
  <c r="AO18" i="10"/>
  <c r="AO91" i="10"/>
  <c r="AO34" i="10"/>
  <c r="AO86" i="10"/>
  <c r="AO62" i="10"/>
  <c r="AO52" i="10"/>
  <c r="AO51" i="10"/>
  <c r="AO80" i="10"/>
  <c r="AO80" i="13"/>
  <c r="AO67" i="13"/>
  <c r="AO62" i="13"/>
  <c r="AO68" i="13"/>
  <c r="AO13" i="13"/>
  <c r="AO73" i="10"/>
  <c r="AO94" i="10"/>
  <c r="AO22" i="10"/>
  <c r="AO108" i="10"/>
  <c r="AO67" i="10"/>
  <c r="AO96" i="10"/>
  <c r="AO14" i="13"/>
  <c r="AO94" i="13"/>
  <c r="AO88" i="13"/>
  <c r="AO109" i="10"/>
  <c r="AO87" i="13"/>
  <c r="AO77" i="13"/>
  <c r="AO18" i="13"/>
  <c r="AO41" i="13"/>
  <c r="AO100" i="13"/>
  <c r="AO35" i="13"/>
  <c r="AO55" i="13"/>
  <c r="AO61" i="13"/>
  <c r="AO27" i="13"/>
  <c r="AO46" i="13"/>
  <c r="AO20" i="13"/>
  <c r="AO16" i="13"/>
  <c r="AO12" i="13"/>
  <c r="AO24" i="13"/>
  <c r="AO79" i="13"/>
  <c r="AO60" i="13"/>
  <c r="AO98" i="13"/>
  <c r="AO73" i="13"/>
  <c r="AO45" i="13"/>
  <c r="AO32" i="13"/>
  <c r="AO19" i="13"/>
  <c r="H30" i="56"/>
  <c r="AO87" i="10"/>
  <c r="AO48" i="10"/>
  <c r="AO50" i="10"/>
  <c r="AO85" i="13"/>
  <c r="K30" i="56"/>
  <c r="AO29" i="10"/>
  <c r="AO84" i="13"/>
  <c r="AO82" i="13"/>
  <c r="AO83" i="13"/>
  <c r="AO78" i="13"/>
  <c r="AO34" i="13"/>
  <c r="AO29" i="13"/>
  <c r="AO110" i="10"/>
  <c r="AO106" i="10"/>
  <c r="AO46" i="10"/>
  <c r="AO66" i="13"/>
  <c r="AO101" i="13"/>
  <c r="AO51" i="13"/>
  <c r="AO57" i="13"/>
  <c r="AO102" i="10"/>
  <c r="AO79" i="10"/>
  <c r="AO27" i="10"/>
  <c r="AO33" i="13"/>
  <c r="AO53" i="10"/>
  <c r="AO85" i="10"/>
  <c r="AO107" i="13"/>
  <c r="AO49" i="13"/>
  <c r="AO89" i="13"/>
  <c r="AO36" i="13"/>
  <c r="AO83" i="10"/>
  <c r="AO26" i="13"/>
  <c r="AO75" i="13"/>
  <c r="AO15" i="13"/>
  <c r="AO14" i="10"/>
  <c r="AO91" i="3"/>
  <c r="AO102" i="13"/>
  <c r="AL66" i="10"/>
  <c r="AX66" i="3"/>
  <c r="AL23" i="13"/>
  <c r="AO23" i="13" s="1"/>
  <c r="AX23" i="3"/>
  <c r="AL28" i="10"/>
  <c r="AO28" i="10" s="1"/>
  <c r="AU28" i="3"/>
  <c r="AL17" i="13"/>
  <c r="AO17" i="13" s="1"/>
  <c r="AX17" i="3"/>
  <c r="AL4" i="10"/>
  <c r="AI4" i="10"/>
  <c r="AL11" i="13"/>
  <c r="AX11" i="3"/>
  <c r="AA4" i="10"/>
  <c r="AN4" i="10"/>
  <c r="AO49" i="10"/>
  <c r="E4" i="10"/>
  <c r="AO12" i="10"/>
  <c r="N10" i="20"/>
  <c r="N9" i="20" s="1"/>
  <c r="AQ8" i="20"/>
  <c r="BU8" i="20"/>
  <c r="BU7" i="20" s="1"/>
  <c r="BE8" i="20"/>
  <c r="U8" i="20"/>
  <c r="BB8" i="20"/>
  <c r="AU97" i="3"/>
  <c r="BV10" i="20"/>
  <c r="BV9" i="20" s="1"/>
  <c r="AM4" i="10"/>
  <c r="AU39" i="3"/>
  <c r="AU69" i="3"/>
  <c r="AO48" i="3"/>
  <c r="AO28" i="3"/>
  <c r="AO60" i="3"/>
  <c r="AO23" i="3"/>
  <c r="AO39" i="3"/>
  <c r="AO66" i="3"/>
  <c r="AO17" i="3"/>
  <c r="AO11" i="3"/>
  <c r="AO35" i="3"/>
  <c r="AO97" i="3"/>
  <c r="AO78" i="3"/>
  <c r="AO69" i="3"/>
  <c r="AO89" i="10"/>
  <c r="AO74" i="10"/>
  <c r="AO71" i="10"/>
  <c r="AO56" i="10"/>
  <c r="AO103" i="10"/>
  <c r="AO105" i="10"/>
  <c r="AO99" i="10"/>
  <c r="AO39" i="10"/>
  <c r="AO25" i="10"/>
  <c r="AO78" i="10"/>
  <c r="AO39" i="13"/>
  <c r="AR10" i="20"/>
  <c r="AR9" i="20" s="1"/>
  <c r="Q10" i="20"/>
  <c r="Q9" i="20" s="1"/>
  <c r="BP10" i="20"/>
  <c r="BP9" i="20" s="1"/>
  <c r="BG10" i="20"/>
  <c r="BG9" i="20" s="1"/>
  <c r="AO10" i="20"/>
  <c r="AO9" i="20" s="1"/>
  <c r="AL10" i="20"/>
  <c r="AL9" i="20" s="1"/>
  <c r="AI10" i="20"/>
  <c r="AI9" i="20" s="1"/>
  <c r="AF10" i="20"/>
  <c r="AF9" i="20" s="1"/>
  <c r="AC10" i="20"/>
  <c r="W10" i="20"/>
  <c r="W9" i="20" s="1"/>
  <c r="T10" i="20"/>
  <c r="T9" i="20" s="1"/>
  <c r="K10" i="20"/>
  <c r="K9" i="20" s="1"/>
  <c r="H10" i="20"/>
  <c r="E10" i="20"/>
  <c r="AU10" i="3"/>
  <c r="N10" i="10"/>
  <c r="AO60" i="10"/>
  <c r="AA10" i="10"/>
  <c r="AI10" i="10"/>
  <c r="AL10" i="10" s="1"/>
  <c r="AK9" i="10"/>
  <c r="Q10" i="10"/>
  <c r="AC10" i="3" s="1"/>
  <c r="AC10" i="10"/>
  <c r="AF9" i="10"/>
  <c r="AL97" i="10"/>
  <c r="AK97" i="10"/>
  <c r="K10" i="10"/>
  <c r="H9" i="10"/>
  <c r="H9" i="3" s="1"/>
  <c r="V10" i="10"/>
  <c r="AB9" i="10"/>
  <c r="AC9" i="10"/>
  <c r="AN35" i="10"/>
  <c r="AN28" i="10"/>
  <c r="U10" i="10"/>
  <c r="E9" i="10"/>
  <c r="AN60" i="10"/>
  <c r="T10" i="10"/>
  <c r="AK10" i="10"/>
  <c r="AJ9" i="13"/>
  <c r="C20" i="56"/>
  <c r="AA8" i="13"/>
  <c r="AL97" i="13"/>
  <c r="AK97" i="13"/>
  <c r="K10" i="13"/>
  <c r="Q7" i="13"/>
  <c r="Q8" i="13"/>
  <c r="AN82" i="13"/>
  <c r="U9" i="13"/>
  <c r="U8" i="13"/>
  <c r="AI10" i="13"/>
  <c r="AL10" i="13" s="1"/>
  <c r="AO69" i="13"/>
  <c r="AO28" i="13"/>
  <c r="AO48" i="13"/>
  <c r="V10" i="13"/>
  <c r="E10" i="13"/>
  <c r="E10" i="3" s="1"/>
  <c r="Z9" i="13"/>
  <c r="AC9" i="13" s="1"/>
  <c r="AB9" i="13"/>
  <c r="T10" i="13"/>
  <c r="N10" i="13"/>
  <c r="AK10" i="13"/>
  <c r="T9" i="13"/>
  <c r="U10" i="13"/>
  <c r="AM10" i="13" s="1"/>
  <c r="AO11" i="13" l="1"/>
  <c r="BR9" i="20"/>
  <c r="BQ9" i="20"/>
  <c r="C9" i="59" s="1"/>
  <c r="E9" i="20"/>
  <c r="BS10" i="20"/>
  <c r="BN8" i="20"/>
  <c r="AF10" i="3"/>
  <c r="AF97" i="3"/>
  <c r="Z10" i="3"/>
  <c r="W10" i="3"/>
  <c r="W4" i="10"/>
  <c r="AC9" i="20"/>
  <c r="AO91" i="13"/>
  <c r="AO66" i="10"/>
  <c r="AO4" i="13"/>
  <c r="AX10" i="3"/>
  <c r="AO4" i="10"/>
  <c r="M8" i="20"/>
  <c r="I8" i="20"/>
  <c r="BT8" i="20"/>
  <c r="C29" i="56" s="1"/>
  <c r="BC8" i="20"/>
  <c r="AA8" i="20"/>
  <c r="O8" i="20"/>
  <c r="AP8" i="20"/>
  <c r="L8" i="20"/>
  <c r="R8" i="20"/>
  <c r="AJ8" i="20"/>
  <c r="P8" i="20"/>
  <c r="AM8" i="20"/>
  <c r="AG8" i="20"/>
  <c r="D29" i="56"/>
  <c r="D30" i="56" s="1"/>
  <c r="AD8" i="20"/>
  <c r="AO97" i="10"/>
  <c r="AM9" i="13"/>
  <c r="AX97" i="3"/>
  <c r="AO10" i="3"/>
  <c r="AN10" i="10"/>
  <c r="W10" i="10"/>
  <c r="AO10" i="10" s="1"/>
  <c r="AN10" i="13"/>
  <c r="AO97" i="13"/>
  <c r="BO8" i="20"/>
  <c r="BF8" i="20"/>
  <c r="AN8" i="20"/>
  <c r="AK8" i="20"/>
  <c r="AH8" i="20"/>
  <c r="AE8" i="20"/>
  <c r="AB8" i="20"/>
  <c r="V8" i="20"/>
  <c r="V7" i="20" s="1"/>
  <c r="J8" i="20"/>
  <c r="D8" i="20"/>
  <c r="AU9" i="3"/>
  <c r="AA9" i="10"/>
  <c r="AM10" i="10"/>
  <c r="Q9" i="10"/>
  <c r="AC9" i="3" s="1"/>
  <c r="H8" i="10"/>
  <c r="H8" i="3" s="1"/>
  <c r="H7" i="10"/>
  <c r="N9" i="10"/>
  <c r="AF8" i="10"/>
  <c r="AK8" i="10"/>
  <c r="D23" i="146" s="1"/>
  <c r="K9" i="10"/>
  <c r="AI9" i="10"/>
  <c r="AL9" i="10" s="1"/>
  <c r="U9" i="10"/>
  <c r="U8" i="10"/>
  <c r="T9" i="10"/>
  <c r="AF9" i="3" s="1"/>
  <c r="AN97" i="10"/>
  <c r="V9" i="10"/>
  <c r="AN9" i="10" s="1"/>
  <c r="AB8" i="10"/>
  <c r="AC8" i="10"/>
  <c r="E8" i="10"/>
  <c r="C21" i="56"/>
  <c r="C21" i="146"/>
  <c r="AB8" i="13"/>
  <c r="Z8" i="13"/>
  <c r="V9" i="13"/>
  <c r="E9" i="13"/>
  <c r="E9" i="3" s="1"/>
  <c r="T8" i="13"/>
  <c r="T7" i="13"/>
  <c r="W10" i="13"/>
  <c r="AO10" i="13" s="1"/>
  <c r="K9" i="13"/>
  <c r="AI9" i="13"/>
  <c r="AL9" i="13" s="1"/>
  <c r="AK9" i="13"/>
  <c r="N9" i="13"/>
  <c r="AN97" i="13"/>
  <c r="AM8" i="13"/>
  <c r="C19" i="56"/>
  <c r="C18" i="146"/>
  <c r="BQ8" i="20" l="1"/>
  <c r="C26" i="66" s="1"/>
  <c r="C16" i="151"/>
  <c r="AP82" i="13"/>
  <c r="BR8" i="20"/>
  <c r="Z9" i="3"/>
  <c r="W9" i="3"/>
  <c r="M7" i="20"/>
  <c r="N7" i="20" s="1"/>
  <c r="N8" i="20"/>
  <c r="Q8" i="20"/>
  <c r="P7" i="20"/>
  <c r="Q7" i="20" s="1"/>
  <c r="BV8" i="20"/>
  <c r="AR8" i="20"/>
  <c r="AQ7" i="20"/>
  <c r="AR7" i="20" s="1"/>
  <c r="BD8" i="20"/>
  <c r="BC7" i="20"/>
  <c r="BD7" i="20" s="1"/>
  <c r="AX9" i="3"/>
  <c r="E21" i="56"/>
  <c r="AC8" i="13"/>
  <c r="E20" i="56"/>
  <c r="E25" i="56"/>
  <c r="C15" i="151"/>
  <c r="AO9" i="3"/>
  <c r="AM9" i="10"/>
  <c r="W9" i="10"/>
  <c r="AO9" i="10" s="1"/>
  <c r="W9" i="13"/>
  <c r="AO9" i="13" s="1"/>
  <c r="BO7" i="20"/>
  <c r="BP7" i="20" s="1"/>
  <c r="BP8" i="20"/>
  <c r="BF7" i="20"/>
  <c r="BG7" i="20" s="1"/>
  <c r="BG8" i="20"/>
  <c r="AO8" i="20"/>
  <c r="AN7" i="20"/>
  <c r="AO7" i="20" s="1"/>
  <c r="AL8" i="20"/>
  <c r="AK7" i="20"/>
  <c r="AL7" i="20" s="1"/>
  <c r="AI8" i="20"/>
  <c r="AH7" i="20"/>
  <c r="AI7" i="20" s="1"/>
  <c r="AE7" i="20"/>
  <c r="AF7" i="20" s="1"/>
  <c r="AF8" i="20"/>
  <c r="AB7" i="20"/>
  <c r="AC7" i="20" s="1"/>
  <c r="AC8" i="20"/>
  <c r="W7" i="20"/>
  <c r="W8" i="20"/>
  <c r="T8" i="20"/>
  <c r="S7" i="20"/>
  <c r="T7" i="20" s="1"/>
  <c r="K8" i="20"/>
  <c r="J7" i="20"/>
  <c r="K7" i="20" s="1"/>
  <c r="E8" i="20"/>
  <c r="D7" i="20"/>
  <c r="C26" i="56"/>
  <c r="C25" i="56"/>
  <c r="D24" i="146"/>
  <c r="C24" i="56"/>
  <c r="C24" i="146"/>
  <c r="E7" i="10"/>
  <c r="Q8" i="10"/>
  <c r="Q7" i="10"/>
  <c r="T8" i="10"/>
  <c r="AF8" i="3" s="1"/>
  <c r="T7" i="10"/>
  <c r="AF7" i="3" s="1"/>
  <c r="K8" i="10"/>
  <c r="K7" i="10"/>
  <c r="V8" i="10"/>
  <c r="AN8" i="10" s="1"/>
  <c r="D19" i="151" s="1"/>
  <c r="AB7" i="10"/>
  <c r="AC7" i="10"/>
  <c r="N7" i="10"/>
  <c r="N8" i="10"/>
  <c r="AA8" i="10"/>
  <c r="AM8" i="10" s="1"/>
  <c r="C23" i="56"/>
  <c r="AI8" i="10"/>
  <c r="AL8" i="10" s="1"/>
  <c r="E23" i="146" s="1"/>
  <c r="C22" i="56"/>
  <c r="C17" i="151"/>
  <c r="K8" i="13"/>
  <c r="K7" i="13"/>
  <c r="AN9" i="13"/>
  <c r="V8" i="13"/>
  <c r="E8" i="13"/>
  <c r="E8" i="3" s="1"/>
  <c r="N8" i="13"/>
  <c r="N7" i="13"/>
  <c r="AI8" i="13"/>
  <c r="AL8" i="13" s="1"/>
  <c r="E20" i="146" s="1"/>
  <c r="AK8" i="13"/>
  <c r="D20" i="146" s="1"/>
  <c r="AC7" i="13"/>
  <c r="AB7" i="13"/>
  <c r="D19" i="146"/>
  <c r="C18" i="56"/>
  <c r="C14" i="151"/>
  <c r="D14" i="151"/>
  <c r="C17" i="56"/>
  <c r="C19" i="151" l="1"/>
  <c r="F19" i="151" s="1"/>
  <c r="AP82" i="10"/>
  <c r="E7" i="20"/>
  <c r="T26" i="66"/>
  <c r="Z7" i="3"/>
  <c r="AC8" i="3"/>
  <c r="Z8" i="3"/>
  <c r="E29" i="56"/>
  <c r="AC7" i="3"/>
  <c r="AX8" i="3"/>
  <c r="E24" i="56"/>
  <c r="E19" i="151"/>
  <c r="E19" i="146"/>
  <c r="AU8" i="3"/>
  <c r="AO8" i="3"/>
  <c r="E19" i="56"/>
  <c r="W8" i="3"/>
  <c r="E14" i="151"/>
  <c r="F14" i="151"/>
  <c r="W8" i="10"/>
  <c r="AO8" i="10" s="1"/>
  <c r="D17" i="151"/>
  <c r="E17" i="151" s="1"/>
  <c r="W8" i="13"/>
  <c r="AO8" i="13" s="1"/>
  <c r="E24" i="146"/>
  <c r="D20" i="151"/>
  <c r="AL7" i="10"/>
  <c r="W7" i="10"/>
  <c r="AK7" i="10"/>
  <c r="V7" i="10"/>
  <c r="V7" i="13"/>
  <c r="E7" i="13"/>
  <c r="W7" i="13" s="1"/>
  <c r="AN8" i="13"/>
  <c r="D16" i="151" s="1"/>
  <c r="AL7" i="13"/>
  <c r="AK7" i="13"/>
  <c r="E16" i="151" l="1"/>
  <c r="F16" i="151"/>
  <c r="E30" i="56"/>
  <c r="F17" i="151"/>
  <c r="AO4" i="8"/>
  <c r="C21" i="151"/>
  <c r="AO4" i="9"/>
  <c r="C20" i="151"/>
  <c r="W7" i="3"/>
  <c r="AO4" i="14"/>
  <c r="D15" i="151"/>
  <c r="AO7" i="3"/>
  <c r="AO7" i="10"/>
  <c r="AO7" i="13"/>
  <c r="AN7" i="13"/>
  <c r="E21" i="151" l="1"/>
  <c r="F21" i="151"/>
  <c r="E20" i="151"/>
  <c r="F20" i="151"/>
  <c r="E15" i="151"/>
  <c r="F15" i="151"/>
  <c r="AV14" i="145"/>
  <c r="AU15" i="145"/>
  <c r="AV15" i="145"/>
  <c r="AU16" i="145"/>
  <c r="AV16" i="145"/>
  <c r="AZ16" i="145" s="1"/>
  <c r="AU17" i="145"/>
  <c r="AV17" i="145"/>
  <c r="AZ17" i="145" s="1"/>
  <c r="AU18" i="145"/>
  <c r="AV18" i="145"/>
  <c r="AZ18" i="145" s="1"/>
  <c r="AU19" i="145"/>
  <c r="AV19" i="145"/>
  <c r="AZ19" i="145" s="1"/>
  <c r="AU20" i="145"/>
  <c r="AV20" i="145"/>
  <c r="AZ20" i="145" s="1"/>
  <c r="AU22" i="145"/>
  <c r="AV22" i="145"/>
  <c r="AZ22" i="145" s="1"/>
  <c r="AU24" i="145"/>
  <c r="AV24" i="145"/>
  <c r="AZ24" i="145" s="1"/>
  <c r="AU25" i="145"/>
  <c r="AV25" i="145"/>
  <c r="AZ25" i="145" s="1"/>
  <c r="AU26" i="145"/>
  <c r="AU27" i="145"/>
  <c r="AU29" i="145"/>
  <c r="AV29" i="145"/>
  <c r="AZ29" i="145" s="1"/>
  <c r="AU31" i="145"/>
  <c r="AU32" i="145"/>
  <c r="AU35" i="145"/>
  <c r="AU36" i="145"/>
  <c r="AU37" i="145"/>
  <c r="AU38" i="145"/>
  <c r="AU39" i="145"/>
  <c r="AV39" i="145"/>
  <c r="AZ39" i="145" s="1"/>
  <c r="AU41" i="145"/>
  <c r="AV41" i="145"/>
  <c r="AZ41" i="145" s="1"/>
  <c r="AU42" i="145"/>
  <c r="AV42" i="145"/>
  <c r="AZ42" i="145" s="1"/>
  <c r="AU43" i="145"/>
  <c r="AV43" i="145"/>
  <c r="AZ43" i="145" s="1"/>
  <c r="AU44" i="145"/>
  <c r="AV44" i="145"/>
  <c r="AZ44" i="145" s="1"/>
  <c r="AU47" i="145"/>
  <c r="AV47" i="145"/>
  <c r="AZ47" i="145" s="1"/>
  <c r="AV48" i="145"/>
  <c r="AZ48" i="145" s="1"/>
  <c r="AZ15" i="145" l="1"/>
  <c r="AX15" i="145"/>
  <c r="AZ14" i="145"/>
  <c r="AX14" i="145"/>
  <c r="Q11" i="145"/>
  <c r="AA12" i="145"/>
  <c r="Z12" i="145"/>
  <c r="R10" i="145" l="1"/>
  <c r="R9" i="145" s="1"/>
  <c r="AA11" i="145"/>
  <c r="AA10" i="145" s="1"/>
  <c r="AA9" i="145" s="1"/>
  <c r="Q10" i="145"/>
  <c r="Q9" i="145" s="1"/>
  <c r="Z11" i="145"/>
  <c r="Z10" i="145" s="1"/>
  <c r="Z9" i="145" s="1"/>
  <c r="X17" i="66" l="1"/>
  <c r="X20" i="66"/>
  <c r="Y20" i="66"/>
  <c r="Y17" i="66" l="1"/>
  <c r="Y16" i="66" l="1"/>
  <c r="L26" i="146" l="1"/>
  <c r="L25" i="146"/>
  <c r="L24" i="146"/>
  <c r="L23" i="146"/>
  <c r="L22" i="146"/>
  <c r="L21" i="146"/>
  <c r="L20" i="146"/>
  <c r="L19" i="146"/>
  <c r="L18" i="146"/>
  <c r="L17" i="146"/>
  <c r="I26" i="146"/>
  <c r="I25" i="146"/>
  <c r="I24" i="146"/>
  <c r="I23" i="146"/>
  <c r="I22" i="146"/>
  <c r="I21" i="146"/>
  <c r="I20" i="146"/>
  <c r="I19" i="146"/>
  <c r="I18" i="146"/>
  <c r="I17" i="146"/>
  <c r="I29" i="56"/>
  <c r="I28" i="56"/>
  <c r="I27" i="56"/>
  <c r="I26" i="56"/>
  <c r="I25" i="56"/>
  <c r="I24" i="56"/>
  <c r="I23" i="56"/>
  <c r="I22" i="56"/>
  <c r="I21" i="56"/>
  <c r="I20" i="56"/>
  <c r="I19" i="56"/>
  <c r="I18" i="56"/>
  <c r="I17" i="56"/>
  <c r="I16" i="56"/>
  <c r="I15" i="56"/>
  <c r="F29" i="56"/>
  <c r="F28" i="56"/>
  <c r="F27" i="56"/>
  <c r="F26" i="56"/>
  <c r="F25" i="56"/>
  <c r="F24" i="56"/>
  <c r="F23" i="56"/>
  <c r="F22" i="56"/>
  <c r="F21" i="56"/>
  <c r="F20" i="56"/>
  <c r="F19" i="56"/>
  <c r="F18" i="56"/>
  <c r="F17" i="56"/>
  <c r="F16" i="56"/>
  <c r="F15" i="56"/>
  <c r="G27" i="66"/>
  <c r="I27" i="66"/>
  <c r="J27" i="66"/>
  <c r="U27" i="66"/>
  <c r="V27" i="66"/>
  <c r="L26" i="66"/>
  <c r="L27" i="66" s="1"/>
  <c r="D12" i="66"/>
  <c r="D13" i="66"/>
  <c r="D14" i="66"/>
  <c r="E14" i="66"/>
  <c r="D15" i="66"/>
  <c r="E15" i="66"/>
  <c r="D16" i="66"/>
  <c r="E16" i="66"/>
  <c r="D17" i="66"/>
  <c r="E17" i="66"/>
  <c r="D18" i="66"/>
  <c r="E18" i="66"/>
  <c r="D19" i="66"/>
  <c r="E19" i="66"/>
  <c r="D20" i="66"/>
  <c r="E20" i="66"/>
  <c r="D21" i="66"/>
  <c r="E21" i="66"/>
  <c r="D22" i="66"/>
  <c r="E22" i="66"/>
  <c r="D23" i="66"/>
  <c r="E23" i="66"/>
  <c r="D24" i="66"/>
  <c r="E24" i="66"/>
  <c r="V35" i="66" l="1"/>
  <c r="AV45" i="145"/>
  <c r="AZ45" i="145" s="1"/>
  <c r="P20" i="146"/>
  <c r="AK13" i="3"/>
  <c r="D13" i="59" s="1"/>
  <c r="P17" i="146"/>
  <c r="S24" i="56"/>
  <c r="P21" i="146"/>
  <c r="S16" i="56"/>
  <c r="S20" i="56"/>
  <c r="S22" i="56"/>
  <c r="S26" i="56"/>
  <c r="P23" i="146"/>
  <c r="P24" i="146"/>
  <c r="S17" i="56"/>
  <c r="P25" i="146"/>
  <c r="P26" i="146"/>
  <c r="P22" i="146"/>
  <c r="S21" i="56"/>
  <c r="S18" i="56"/>
  <c r="P18" i="146"/>
  <c r="AJ45" i="3"/>
  <c r="C45" i="59" s="1"/>
  <c r="AJ37" i="3"/>
  <c r="C37" i="59" s="1"/>
  <c r="AK41" i="3"/>
  <c r="D41" i="59" s="1"/>
  <c r="AK85" i="3"/>
  <c r="D85" i="59" s="1"/>
  <c r="AK42" i="3"/>
  <c r="D42" i="59" s="1"/>
  <c r="AK38" i="3"/>
  <c r="D38" i="59" s="1"/>
  <c r="AK57" i="3"/>
  <c r="D57" i="59" s="1"/>
  <c r="AJ93" i="3"/>
  <c r="C93" i="59" s="1"/>
  <c r="AK94" i="3"/>
  <c r="D94" i="59" s="1"/>
  <c r="AK55" i="3"/>
  <c r="D55" i="59" s="1"/>
  <c r="AK45" i="3"/>
  <c r="D45" i="59" s="1"/>
  <c r="AK37" i="3"/>
  <c r="D37" i="59" s="1"/>
  <c r="AJ110" i="3"/>
  <c r="C110" i="59" s="1"/>
  <c r="AJ94" i="3"/>
  <c r="C94" i="59" s="1"/>
  <c r="AL56" i="3"/>
  <c r="E56" i="59" s="1"/>
  <c r="AK95" i="3"/>
  <c r="D95" i="59" s="1"/>
  <c r="AK56" i="3"/>
  <c r="D56" i="59" s="1"/>
  <c r="AJ95" i="3"/>
  <c r="C95" i="59" s="1"/>
  <c r="AL57" i="3"/>
  <c r="E57" i="59" s="1"/>
  <c r="AJ56" i="3"/>
  <c r="C56" i="59" s="1"/>
  <c r="AK84" i="3"/>
  <c r="D84" i="59" s="1"/>
  <c r="I30" i="56"/>
  <c r="AL41" i="3"/>
  <c r="E41" i="59" s="1"/>
  <c r="AJ83" i="3"/>
  <c r="S28" i="56"/>
  <c r="AL84" i="3"/>
  <c r="E84" i="59" s="1"/>
  <c r="AJ47" i="3"/>
  <c r="C47" i="59" s="1"/>
  <c r="AK40" i="3"/>
  <c r="D40" i="59" s="1"/>
  <c r="AL40" i="3"/>
  <c r="E40" i="59" s="1"/>
  <c r="AJ40" i="3"/>
  <c r="C40" i="59" s="1"/>
  <c r="S27" i="56"/>
  <c r="AL106" i="3"/>
  <c r="E106" i="59" s="1"/>
  <c r="AJ62" i="3"/>
  <c r="C62" i="59" s="1"/>
  <c r="AJ55" i="3"/>
  <c r="C55" i="59" s="1"/>
  <c r="AJ54" i="3"/>
  <c r="C54" i="59" s="1"/>
  <c r="AK46" i="3"/>
  <c r="D46" i="59" s="1"/>
  <c r="AL46" i="3"/>
  <c r="E46" i="59" s="1"/>
  <c r="AJ46" i="3"/>
  <c r="C46" i="59" s="1"/>
  <c r="AJ38" i="3"/>
  <c r="C38" i="59" s="1"/>
  <c r="AL32" i="3"/>
  <c r="E32" i="59" s="1"/>
  <c r="AJ31" i="3"/>
  <c r="C31" i="59" s="1"/>
  <c r="AJ29" i="3"/>
  <c r="C29" i="59" s="1"/>
  <c r="AK32" i="3"/>
  <c r="D32" i="59" s="1"/>
  <c r="AK30" i="3"/>
  <c r="D30" i="59" s="1"/>
  <c r="AK31" i="3"/>
  <c r="D31" i="59" s="1"/>
  <c r="AJ30" i="3"/>
  <c r="C30" i="59" s="1"/>
  <c r="AJ27" i="3"/>
  <c r="C27" i="59" s="1"/>
  <c r="AJ25" i="3"/>
  <c r="C25" i="59" s="1"/>
  <c r="AJ24" i="3"/>
  <c r="C24" i="59" s="1"/>
  <c r="AK14" i="3"/>
  <c r="D14" i="59" s="1"/>
  <c r="AL12" i="3"/>
  <c r="AJ11" i="3"/>
  <c r="C11" i="59" s="1"/>
  <c r="AJ78" i="3"/>
  <c r="C78" i="59" s="1"/>
  <c r="AK39" i="3"/>
  <c r="D39" i="59" s="1"/>
  <c r="AJ39" i="3"/>
  <c r="C39" i="59" s="1"/>
  <c r="AL28" i="3"/>
  <c r="E28" i="59" s="1"/>
  <c r="AK28" i="3"/>
  <c r="D28" i="59" s="1"/>
  <c r="AJ10" i="3"/>
  <c r="C10" i="59" s="1"/>
  <c r="AK96" i="3"/>
  <c r="D96" i="59" s="1"/>
  <c r="AJ96" i="3"/>
  <c r="C96" i="59" s="1"/>
  <c r="AL90" i="3"/>
  <c r="E90" i="59" s="1"/>
  <c r="P19" i="146"/>
  <c r="F30" i="56"/>
  <c r="S19" i="56"/>
  <c r="AL110" i="3"/>
  <c r="E110" i="59" s="1"/>
  <c r="AK109" i="3"/>
  <c r="D109" i="59" s="1"/>
  <c r="AK108" i="3"/>
  <c r="D108" i="59" s="1"/>
  <c r="AJ104" i="3"/>
  <c r="C104" i="59" s="1"/>
  <c r="AJ103" i="3"/>
  <c r="C103" i="59" s="1"/>
  <c r="AL92" i="3"/>
  <c r="E92" i="59" s="1"/>
  <c r="AK91" i="3"/>
  <c r="D91" i="59" s="1"/>
  <c r="AJ90" i="3"/>
  <c r="C90" i="59" s="1"/>
  <c r="AK89" i="3"/>
  <c r="D89" i="59" s="1"/>
  <c r="AL88" i="3"/>
  <c r="E88" i="59" s="1"/>
  <c r="AL87" i="3"/>
  <c r="E87" i="59" s="1"/>
  <c r="AJ86" i="3"/>
  <c r="C86" i="59" s="1"/>
  <c r="AL77" i="3"/>
  <c r="E77" i="59" s="1"/>
  <c r="AL76" i="3"/>
  <c r="E76" i="59" s="1"/>
  <c r="AL75" i="3"/>
  <c r="E75" i="59" s="1"/>
  <c r="AK74" i="3"/>
  <c r="D74" i="59" s="1"/>
  <c r="D75" i="19"/>
  <c r="AJ71" i="3"/>
  <c r="C71" i="59" s="1"/>
  <c r="AJ70" i="3"/>
  <c r="C70" i="59" s="1"/>
  <c r="AJ69" i="3"/>
  <c r="C69" i="59" s="1"/>
  <c r="AL47" i="3"/>
  <c r="E47" i="59" s="1"/>
  <c r="AJ36" i="3"/>
  <c r="C36" i="59" s="1"/>
  <c r="AL29" i="3"/>
  <c r="E29" i="59" s="1"/>
  <c r="AK26" i="3"/>
  <c r="D26" i="59" s="1"/>
  <c r="AK25" i="3"/>
  <c r="D25" i="59" s="1"/>
  <c r="AK24" i="3"/>
  <c r="D24" i="59" s="1"/>
  <c r="AJ23" i="3"/>
  <c r="C23" i="59" s="1"/>
  <c r="AJ22" i="3"/>
  <c r="C22" i="59" s="1"/>
  <c r="AJ21" i="3"/>
  <c r="C21" i="59" s="1"/>
  <c r="AJ20" i="3"/>
  <c r="C20" i="59" s="1"/>
  <c r="AL13" i="3"/>
  <c r="E13" i="59" s="1"/>
  <c r="AL10" i="3"/>
  <c r="E10" i="59" s="1"/>
  <c r="AK110" i="3"/>
  <c r="D110" i="59" s="1"/>
  <c r="AJ109" i="3"/>
  <c r="C109" i="59" s="1"/>
  <c r="AJ108" i="3"/>
  <c r="C108" i="59" s="1"/>
  <c r="AL93" i="3"/>
  <c r="E93" i="59" s="1"/>
  <c r="AK92" i="3"/>
  <c r="D92" i="59" s="1"/>
  <c r="AJ91" i="3"/>
  <c r="C91" i="59" s="1"/>
  <c r="AJ89" i="3"/>
  <c r="C89" i="59" s="1"/>
  <c r="AK88" i="3"/>
  <c r="D88" i="59" s="1"/>
  <c r="AK87" i="3"/>
  <c r="D87" i="59" s="1"/>
  <c r="E83" i="19"/>
  <c r="AL79" i="3"/>
  <c r="E79" i="59" s="1"/>
  <c r="AL78" i="3"/>
  <c r="E78" i="59" s="1"/>
  <c r="AK77" i="3"/>
  <c r="D77" i="59" s="1"/>
  <c r="AK76" i="3"/>
  <c r="D76" i="59" s="1"/>
  <c r="AK75" i="3"/>
  <c r="D75" i="59" s="1"/>
  <c r="AJ74" i="3"/>
  <c r="C74" i="59" s="1"/>
  <c r="C75" i="19"/>
  <c r="AL60" i="3"/>
  <c r="E60" i="59" s="1"/>
  <c r="AL48" i="3"/>
  <c r="E48" i="59" s="1"/>
  <c r="AK47" i="3"/>
  <c r="D47" i="59" s="1"/>
  <c r="AL39" i="3"/>
  <c r="E39" i="59" s="1"/>
  <c r="AL38" i="3"/>
  <c r="E38" i="59" s="1"/>
  <c r="AL37" i="3"/>
  <c r="E37" i="59" s="1"/>
  <c r="AK29" i="3"/>
  <c r="D29" i="59" s="1"/>
  <c r="AL27" i="3"/>
  <c r="E27" i="59" s="1"/>
  <c r="AJ26" i="3"/>
  <c r="C26" i="59" s="1"/>
  <c r="AL11" i="3"/>
  <c r="AK10" i="3"/>
  <c r="AL98" i="3"/>
  <c r="E98" i="59" s="1"/>
  <c r="AL94" i="3"/>
  <c r="E94" i="59" s="1"/>
  <c r="AK93" i="3"/>
  <c r="D93" i="59" s="1"/>
  <c r="AJ92" i="3"/>
  <c r="C92" i="59" s="1"/>
  <c r="AJ88" i="3"/>
  <c r="C88" i="59" s="1"/>
  <c r="AJ87" i="3"/>
  <c r="C87" i="59" s="1"/>
  <c r="AK82" i="3"/>
  <c r="D82" i="59" s="1"/>
  <c r="D82" i="19"/>
  <c r="AK79" i="3"/>
  <c r="D79" i="59" s="1"/>
  <c r="AK78" i="3"/>
  <c r="D78" i="59" s="1"/>
  <c r="AJ77" i="3"/>
  <c r="C77" i="59" s="1"/>
  <c r="AJ76" i="3"/>
  <c r="C76" i="59" s="1"/>
  <c r="AJ75" i="3"/>
  <c r="C75" i="59" s="1"/>
  <c r="AL61" i="3"/>
  <c r="E61" i="59" s="1"/>
  <c r="AK60" i="3"/>
  <c r="D60" i="59" s="1"/>
  <c r="AK48" i="3"/>
  <c r="D48" i="59" s="1"/>
  <c r="AL31" i="3"/>
  <c r="E31" i="59" s="1"/>
  <c r="AL30" i="3"/>
  <c r="E30" i="59" s="1"/>
  <c r="AK27" i="3"/>
  <c r="D27" i="59" s="1"/>
  <c r="AL14" i="3"/>
  <c r="E14" i="59" s="1"/>
  <c r="AJ13" i="3"/>
  <c r="C13" i="59" s="1"/>
  <c r="AK11" i="3"/>
  <c r="AK98" i="3"/>
  <c r="D98" i="59" s="1"/>
  <c r="AL97" i="3"/>
  <c r="E97" i="59" s="1"/>
  <c r="AL96" i="3"/>
  <c r="E96" i="59" s="1"/>
  <c r="AL95" i="3"/>
  <c r="E95" i="59" s="1"/>
  <c r="AL83" i="3"/>
  <c r="E83" i="59" s="1"/>
  <c r="C82" i="19"/>
  <c r="AJ79" i="3"/>
  <c r="C79" i="59" s="1"/>
  <c r="AK61" i="3"/>
  <c r="D61" i="59" s="1"/>
  <c r="AJ60" i="3"/>
  <c r="C60" i="59" s="1"/>
  <c r="AJ57" i="3"/>
  <c r="C57" i="59" s="1"/>
  <c r="AL51" i="3"/>
  <c r="E51" i="59" s="1"/>
  <c r="AL50" i="3"/>
  <c r="E50" i="59" s="1"/>
  <c r="AL49" i="3"/>
  <c r="E49" i="59" s="1"/>
  <c r="AJ48" i="3"/>
  <c r="C48" i="59" s="1"/>
  <c r="AL42" i="3"/>
  <c r="E42" i="59" s="1"/>
  <c r="AL15" i="3"/>
  <c r="E15" i="59" s="1"/>
  <c r="AL99" i="3"/>
  <c r="E99" i="59" s="1"/>
  <c r="AJ98" i="3"/>
  <c r="C98" i="59" s="1"/>
  <c r="AK97" i="3"/>
  <c r="D97" i="59" s="1"/>
  <c r="AK83" i="3"/>
  <c r="D83" i="59" s="1"/>
  <c r="AL67" i="3"/>
  <c r="E67" i="59" s="1"/>
  <c r="AL66" i="3"/>
  <c r="E66" i="59" s="1"/>
  <c r="AL62" i="3"/>
  <c r="E62" i="59" s="1"/>
  <c r="AJ61" i="3"/>
  <c r="C61" i="59" s="1"/>
  <c r="AL52" i="3"/>
  <c r="E52" i="59" s="1"/>
  <c r="AK51" i="3"/>
  <c r="D51" i="59" s="1"/>
  <c r="AK50" i="3"/>
  <c r="D50" i="59" s="1"/>
  <c r="AK49" i="3"/>
  <c r="D49" i="59" s="1"/>
  <c r="AL43" i="3"/>
  <c r="E43" i="59" s="1"/>
  <c r="AL18" i="3"/>
  <c r="E18" i="59" s="1"/>
  <c r="AL17" i="3"/>
  <c r="E17" i="59" s="1"/>
  <c r="AL16" i="3"/>
  <c r="E16" i="59" s="1"/>
  <c r="AK15" i="3"/>
  <c r="D15" i="59" s="1"/>
  <c r="AJ14" i="3"/>
  <c r="C14" i="59" s="1"/>
  <c r="AL107" i="3"/>
  <c r="E107" i="59" s="1"/>
  <c r="AK106" i="3"/>
  <c r="D106" i="59" s="1"/>
  <c r="AL105" i="3"/>
  <c r="E105" i="59" s="1"/>
  <c r="AL102" i="3"/>
  <c r="E102" i="59" s="1"/>
  <c r="AL101" i="3"/>
  <c r="E101" i="59" s="1"/>
  <c r="AL100" i="3"/>
  <c r="E100" i="59" s="1"/>
  <c r="AK99" i="3"/>
  <c r="D99" i="59" s="1"/>
  <c r="AJ97" i="3"/>
  <c r="C97" i="59" s="1"/>
  <c r="AL68" i="3"/>
  <c r="E68" i="59" s="1"/>
  <c r="AK67" i="3"/>
  <c r="D67" i="59" s="1"/>
  <c r="AK66" i="3"/>
  <c r="D66" i="59" s="1"/>
  <c r="AK62" i="3"/>
  <c r="D62" i="59" s="1"/>
  <c r="AL53" i="3"/>
  <c r="E53" i="59" s="1"/>
  <c r="AK52" i="3"/>
  <c r="D52" i="59" s="1"/>
  <c r="AJ51" i="3"/>
  <c r="C51" i="59" s="1"/>
  <c r="AJ50" i="3"/>
  <c r="C50" i="59" s="1"/>
  <c r="AJ49" i="3"/>
  <c r="C49" i="59" s="1"/>
  <c r="AL44" i="3"/>
  <c r="E44" i="59" s="1"/>
  <c r="AK43" i="3"/>
  <c r="D43" i="59" s="1"/>
  <c r="AJ42" i="3"/>
  <c r="C42" i="59" s="1"/>
  <c r="AJ41" i="3"/>
  <c r="C41" i="59" s="1"/>
  <c r="AL35" i="3"/>
  <c r="E35" i="59" s="1"/>
  <c r="AL34" i="3"/>
  <c r="E34" i="59" s="1"/>
  <c r="AL33" i="3"/>
  <c r="E33" i="59" s="1"/>
  <c r="AL19" i="3"/>
  <c r="E19" i="59" s="1"/>
  <c r="AK18" i="3"/>
  <c r="D18" i="59" s="1"/>
  <c r="AK17" i="3"/>
  <c r="D17" i="59" s="1"/>
  <c r="AK16" i="3"/>
  <c r="D16" i="59" s="1"/>
  <c r="AJ15" i="3"/>
  <c r="C15" i="59" s="1"/>
  <c r="AK12" i="3"/>
  <c r="AL8" i="3"/>
  <c r="AK107" i="3"/>
  <c r="D107" i="59" s="1"/>
  <c r="AJ106" i="3"/>
  <c r="C106" i="59" s="1"/>
  <c r="AK105" i="3"/>
  <c r="D105" i="59" s="1"/>
  <c r="AL104" i="3"/>
  <c r="E104" i="59" s="1"/>
  <c r="AL103" i="3"/>
  <c r="E103" i="59" s="1"/>
  <c r="AK102" i="3"/>
  <c r="D102" i="59" s="1"/>
  <c r="AK101" i="3"/>
  <c r="D101" i="59" s="1"/>
  <c r="AK100" i="3"/>
  <c r="D100" i="59" s="1"/>
  <c r="AJ99" i="3"/>
  <c r="C99" i="59" s="1"/>
  <c r="AL86" i="3"/>
  <c r="E86" i="59" s="1"/>
  <c r="AL71" i="3"/>
  <c r="E71" i="59" s="1"/>
  <c r="AL70" i="3"/>
  <c r="E70" i="59" s="1"/>
  <c r="AL69" i="3"/>
  <c r="E69" i="59" s="1"/>
  <c r="AK68" i="3"/>
  <c r="D68" i="59" s="1"/>
  <c r="AJ67" i="3"/>
  <c r="C67" i="59" s="1"/>
  <c r="AJ66" i="3"/>
  <c r="C66" i="59" s="1"/>
  <c r="AL54" i="3"/>
  <c r="E54" i="59" s="1"/>
  <c r="AK53" i="3"/>
  <c r="D53" i="59" s="1"/>
  <c r="AJ52" i="3"/>
  <c r="C52" i="59" s="1"/>
  <c r="AK44" i="3"/>
  <c r="D44" i="59" s="1"/>
  <c r="AJ43" i="3"/>
  <c r="C43" i="59" s="1"/>
  <c r="AL36" i="3"/>
  <c r="E36" i="59" s="1"/>
  <c r="AK35" i="3"/>
  <c r="D35" i="59" s="1"/>
  <c r="AK34" i="3"/>
  <c r="D34" i="59" s="1"/>
  <c r="AK33" i="3"/>
  <c r="D33" i="59" s="1"/>
  <c r="AJ32" i="3"/>
  <c r="C32" i="59" s="1"/>
  <c r="AJ28" i="3"/>
  <c r="C28" i="59" s="1"/>
  <c r="AL23" i="3"/>
  <c r="E23" i="59" s="1"/>
  <c r="AL22" i="3"/>
  <c r="E22" i="59" s="1"/>
  <c r="AL21" i="3"/>
  <c r="E21" i="59" s="1"/>
  <c r="AL20" i="3"/>
  <c r="E20" i="59" s="1"/>
  <c r="AK19" i="3"/>
  <c r="D19" i="59" s="1"/>
  <c r="AJ18" i="3"/>
  <c r="C18" i="59" s="1"/>
  <c r="AJ17" i="3"/>
  <c r="C17" i="59" s="1"/>
  <c r="AJ16" i="3"/>
  <c r="C16" i="59" s="1"/>
  <c r="AJ12" i="3"/>
  <c r="AL9" i="3"/>
  <c r="AK8" i="3"/>
  <c r="AL109" i="3"/>
  <c r="E109" i="59" s="1"/>
  <c r="AL108" i="3"/>
  <c r="E108" i="59" s="1"/>
  <c r="AJ107" i="3"/>
  <c r="C107" i="59" s="1"/>
  <c r="AJ105" i="3"/>
  <c r="C105" i="59" s="1"/>
  <c r="AK104" i="3"/>
  <c r="D104" i="59" s="1"/>
  <c r="AK103" i="3"/>
  <c r="D103" i="59" s="1"/>
  <c r="AJ102" i="3"/>
  <c r="C102" i="59" s="1"/>
  <c r="AJ101" i="3"/>
  <c r="C101" i="59" s="1"/>
  <c r="AJ100" i="3"/>
  <c r="C100" i="59" s="1"/>
  <c r="AL91" i="3"/>
  <c r="E91" i="59" s="1"/>
  <c r="AK90" i="3"/>
  <c r="D90" i="59" s="1"/>
  <c r="AL89" i="3"/>
  <c r="E89" i="59" s="1"/>
  <c r="AK86" i="3"/>
  <c r="D86" i="59" s="1"/>
  <c r="AL74" i="3"/>
  <c r="E74" i="59" s="1"/>
  <c r="E75" i="19"/>
  <c r="AK71" i="3"/>
  <c r="D71" i="59" s="1"/>
  <c r="AK70" i="3"/>
  <c r="D70" i="59" s="1"/>
  <c r="AK69" i="3"/>
  <c r="D69" i="59" s="1"/>
  <c r="AJ68" i="3"/>
  <c r="C68" i="59" s="1"/>
  <c r="AL55" i="3"/>
  <c r="E55" i="59" s="1"/>
  <c r="AK54" i="3"/>
  <c r="D54" i="59" s="1"/>
  <c r="AJ53" i="3"/>
  <c r="C53" i="59" s="1"/>
  <c r="AL45" i="3"/>
  <c r="E45" i="59" s="1"/>
  <c r="AJ44" i="3"/>
  <c r="C44" i="59" s="1"/>
  <c r="AK36" i="3"/>
  <c r="D36" i="59" s="1"/>
  <c r="AJ35" i="3"/>
  <c r="C35" i="59" s="1"/>
  <c r="AJ34" i="3"/>
  <c r="C34" i="59" s="1"/>
  <c r="AJ33" i="3"/>
  <c r="C33" i="59" s="1"/>
  <c r="AL26" i="3"/>
  <c r="E26" i="59" s="1"/>
  <c r="AL25" i="3"/>
  <c r="E25" i="59" s="1"/>
  <c r="AL24" i="3"/>
  <c r="E24" i="59" s="1"/>
  <c r="AK23" i="3"/>
  <c r="D23" i="59" s="1"/>
  <c r="AK22" i="3"/>
  <c r="D22" i="59" s="1"/>
  <c r="AK21" i="3"/>
  <c r="D21" i="59" s="1"/>
  <c r="AK20" i="3"/>
  <c r="D20" i="59" s="1"/>
  <c r="AJ19" i="3"/>
  <c r="C19" i="59" s="1"/>
  <c r="AK9" i="3"/>
  <c r="AJ8" i="3"/>
  <c r="C8" i="59" s="1"/>
  <c r="S23" i="56"/>
  <c r="S25" i="56"/>
  <c r="S27" i="66"/>
  <c r="R27" i="66"/>
  <c r="T27" i="66"/>
  <c r="C83" i="59" l="1"/>
  <c r="C85" i="19" s="1"/>
  <c r="D76" i="19"/>
  <c r="E78" i="19"/>
  <c r="C77" i="19"/>
  <c r="C78" i="19"/>
  <c r="E79" i="19"/>
  <c r="C36" i="19"/>
  <c r="C62" i="19"/>
  <c r="C79" i="19"/>
  <c r="E77" i="19"/>
  <c r="C76" i="19"/>
  <c r="D12" i="59"/>
  <c r="D8" i="59"/>
  <c r="E12" i="59"/>
  <c r="D11" i="59"/>
  <c r="D77" i="19"/>
  <c r="D73" i="19"/>
  <c r="D10" i="59"/>
  <c r="D15" i="19"/>
  <c r="E76" i="19"/>
  <c r="E11" i="59"/>
  <c r="D9" i="59"/>
  <c r="C73" i="19"/>
  <c r="D78" i="19"/>
  <c r="D79" i="19"/>
  <c r="C12" i="59"/>
  <c r="F73" i="59"/>
  <c r="C23" i="66"/>
  <c r="AA23" i="66" s="1"/>
  <c r="C22" i="66"/>
  <c r="AA22" i="66" s="1"/>
  <c r="C21" i="66"/>
  <c r="AA21" i="66" s="1"/>
  <c r="C20" i="66"/>
  <c r="AA20" i="66" s="1"/>
  <c r="C19" i="66"/>
  <c r="AA19" i="66" s="1"/>
  <c r="C18" i="66"/>
  <c r="AA18" i="66" s="1"/>
  <c r="C17" i="66"/>
  <c r="AA17" i="66" s="1"/>
  <c r="C16" i="66"/>
  <c r="AA16" i="66" s="1"/>
  <c r="C15" i="66"/>
  <c r="AA15" i="66" s="1"/>
  <c r="C14" i="66"/>
  <c r="AA14" i="66" s="1"/>
  <c r="C13" i="66"/>
  <c r="AA13" i="66" s="1"/>
  <c r="L28" i="146"/>
  <c r="P28" i="146" s="1"/>
  <c r="I16" i="146"/>
  <c r="L16" i="146"/>
  <c r="K29" i="146"/>
  <c r="P26" i="66"/>
  <c r="P27" i="66" s="1"/>
  <c r="P16" i="146" l="1"/>
  <c r="F77" i="59"/>
  <c r="F75" i="59"/>
  <c r="C14" i="19"/>
  <c r="F71" i="59"/>
  <c r="AB13" i="66"/>
  <c r="AD13" i="66" s="1"/>
  <c r="AB19" i="66"/>
  <c r="AD19" i="66" s="1"/>
  <c r="AB14" i="66"/>
  <c r="AD14" i="66" s="1"/>
  <c r="AB16" i="66"/>
  <c r="AD16" i="66" s="1"/>
  <c r="AB15" i="66"/>
  <c r="AD15" i="66" s="1"/>
  <c r="AB20" i="66"/>
  <c r="AD20" i="66" s="1"/>
  <c r="AB18" i="66"/>
  <c r="AD18" i="66" s="1"/>
  <c r="AB17" i="66"/>
  <c r="AD17" i="66" s="1"/>
  <c r="AB21" i="66"/>
  <c r="AD21" i="66" s="1"/>
  <c r="AB22" i="66"/>
  <c r="AD22" i="66" s="1"/>
  <c r="AB23" i="66"/>
  <c r="AD23" i="66" s="1"/>
  <c r="E13" i="66" l="1"/>
  <c r="E25" i="66"/>
  <c r="AB24" i="66" l="1"/>
  <c r="AD24" i="66" s="1"/>
  <c r="AD26" i="66"/>
  <c r="D25" i="66"/>
  <c r="AB25" i="66" l="1"/>
  <c r="AD25" i="66" s="1"/>
  <c r="M26" i="66" l="1"/>
  <c r="M27" i="66" s="1"/>
  <c r="L15" i="146"/>
  <c r="P15" i="146" s="1"/>
  <c r="AW26" i="145" l="1"/>
  <c r="Z16" i="66"/>
  <c r="C49" i="149"/>
  <c r="B49" i="149"/>
  <c r="C48" i="149"/>
  <c r="B48" i="149"/>
  <c r="C46" i="149"/>
  <c r="C45" i="149"/>
  <c r="B45" i="149"/>
  <c r="C44" i="149"/>
  <c r="B44" i="149"/>
  <c r="C43" i="149"/>
  <c r="B43" i="149"/>
  <c r="C42" i="149"/>
  <c r="B42" i="149"/>
  <c r="C40" i="149"/>
  <c r="B40" i="149"/>
  <c r="C39" i="149"/>
  <c r="B39" i="149"/>
  <c r="C38" i="149"/>
  <c r="B38" i="149"/>
  <c r="C37" i="149"/>
  <c r="B37" i="149"/>
  <c r="C36" i="149"/>
  <c r="B36" i="149"/>
  <c r="C35" i="149"/>
  <c r="B35" i="149"/>
  <c r="C34" i="149"/>
  <c r="B34" i="149"/>
  <c r="C33" i="149"/>
  <c r="B33" i="149"/>
  <c r="C32" i="149"/>
  <c r="B32" i="149"/>
  <c r="C30" i="149"/>
  <c r="B30" i="149"/>
  <c r="C28" i="149"/>
  <c r="B28" i="149"/>
  <c r="B27" i="149"/>
  <c r="C26" i="149"/>
  <c r="B26" i="149"/>
  <c r="C25" i="149"/>
  <c r="B25" i="149"/>
  <c r="C23" i="149"/>
  <c r="B23" i="149"/>
  <c r="C21" i="149"/>
  <c r="B21" i="149"/>
  <c r="C20" i="149"/>
  <c r="B20" i="149"/>
  <c r="C19" i="149"/>
  <c r="B19" i="149"/>
  <c r="C18" i="149"/>
  <c r="B18" i="149"/>
  <c r="C17" i="149"/>
  <c r="B17" i="149"/>
  <c r="C16" i="149"/>
  <c r="B16" i="149"/>
  <c r="C15" i="149"/>
  <c r="B15" i="149"/>
  <c r="AV28" i="145"/>
  <c r="AZ28" i="145" s="1"/>
  <c r="AS12" i="145"/>
  <c r="AR12" i="145"/>
  <c r="AR11" i="145" s="1"/>
  <c r="E28" i="149" l="1"/>
  <c r="AW27" i="145"/>
  <c r="E16" i="149"/>
  <c r="AS11" i="145"/>
  <c r="AS10" i="145" s="1"/>
  <c r="D21" i="149"/>
  <c r="D34" i="149"/>
  <c r="D38" i="149"/>
  <c r="D43" i="149"/>
  <c r="D48" i="149"/>
  <c r="D30" i="149"/>
  <c r="AW31" i="145"/>
  <c r="D33" i="149"/>
  <c r="AV46" i="145"/>
  <c r="AW39" i="145"/>
  <c r="AV21" i="145"/>
  <c r="D49" i="149"/>
  <c r="D42" i="149"/>
  <c r="D27" i="149"/>
  <c r="D23" i="149"/>
  <c r="AV30" i="145"/>
  <c r="AV23" i="145"/>
  <c r="AV13" i="145"/>
  <c r="D44" i="149"/>
  <c r="D37" i="149"/>
  <c r="D39" i="149"/>
  <c r="D28" i="149"/>
  <c r="D25" i="149"/>
  <c r="D19" i="149"/>
  <c r="D18" i="149"/>
  <c r="D17" i="149"/>
  <c r="D15" i="149"/>
  <c r="D16" i="149"/>
  <c r="D20" i="149"/>
  <c r="D26" i="149"/>
  <c r="D32" i="149"/>
  <c r="D36" i="149"/>
  <c r="D40" i="149"/>
  <c r="D45" i="149"/>
  <c r="D35" i="149"/>
  <c r="AW32" i="145"/>
  <c r="AW34" i="145"/>
  <c r="AW42" i="145"/>
  <c r="AW14" i="145"/>
  <c r="B14" i="149"/>
  <c r="AU21" i="145"/>
  <c r="B22" i="149" s="1"/>
  <c r="AU23" i="145"/>
  <c r="B24" i="149" s="1"/>
  <c r="AU28" i="145"/>
  <c r="B29" i="149" s="1"/>
  <c r="AU30" i="145"/>
  <c r="B31" i="149" s="1"/>
  <c r="AU46" i="145"/>
  <c r="B47" i="149" s="1"/>
  <c r="AW15" i="145"/>
  <c r="AW47" i="145"/>
  <c r="AW24" i="145"/>
  <c r="AW48" i="145"/>
  <c r="AW20" i="145"/>
  <c r="AW36" i="145"/>
  <c r="AW44" i="145"/>
  <c r="AW43" i="145"/>
  <c r="AW29" i="145"/>
  <c r="AW37" i="145"/>
  <c r="AW19" i="145"/>
  <c r="AW35" i="145"/>
  <c r="AV40" i="145"/>
  <c r="AW22" i="145"/>
  <c r="AW38" i="145"/>
  <c r="AW16" i="145"/>
  <c r="AW17" i="145"/>
  <c r="AW25" i="145"/>
  <c r="AW33" i="145"/>
  <c r="AW41" i="145"/>
  <c r="AW18" i="145"/>
  <c r="Y24" i="66"/>
  <c r="C29" i="149"/>
  <c r="AT13" i="145"/>
  <c r="AB13" i="145"/>
  <c r="S12" i="145"/>
  <c r="S13" i="145"/>
  <c r="E45" i="149"/>
  <c r="E27" i="149"/>
  <c r="E33" i="149"/>
  <c r="E37" i="149"/>
  <c r="E36" i="149"/>
  <c r="E42" i="149"/>
  <c r="E48" i="149"/>
  <c r="E18" i="149"/>
  <c r="E25" i="149"/>
  <c r="E32" i="149"/>
  <c r="E35" i="149"/>
  <c r="E19" i="149"/>
  <c r="E26" i="149"/>
  <c r="E23" i="149"/>
  <c r="E39" i="149"/>
  <c r="E17" i="149"/>
  <c r="E49" i="149"/>
  <c r="E15" i="149"/>
  <c r="E44" i="149"/>
  <c r="C47" i="149" l="1"/>
  <c r="E47" i="149" s="1"/>
  <c r="AZ46" i="145"/>
  <c r="C22" i="149"/>
  <c r="AZ21" i="145"/>
  <c r="C41" i="149"/>
  <c r="AZ40" i="145"/>
  <c r="C31" i="149"/>
  <c r="E31" i="149" s="1"/>
  <c r="AZ30" i="145"/>
  <c r="C24" i="149"/>
  <c r="D24" i="149" s="1"/>
  <c r="AZ23" i="145"/>
  <c r="C14" i="149"/>
  <c r="D14" i="149" s="1"/>
  <c r="AZ13" i="145"/>
  <c r="AR10" i="145"/>
  <c r="AR49" i="145" s="1"/>
  <c r="AR52" i="145" s="1"/>
  <c r="AU11" i="145"/>
  <c r="D22" i="149"/>
  <c r="D29" i="149"/>
  <c r="AW28" i="145"/>
  <c r="AW30" i="145"/>
  <c r="AW23" i="145"/>
  <c r="AW46" i="145"/>
  <c r="AW21" i="145"/>
  <c r="AW13" i="145"/>
  <c r="AV12" i="145"/>
  <c r="AU12" i="145"/>
  <c r="B13" i="149" s="1"/>
  <c r="AT12" i="145"/>
  <c r="AT11" i="145"/>
  <c r="Y26" i="66"/>
  <c r="E22" i="149"/>
  <c r="Z24" i="66"/>
  <c r="AB12" i="145"/>
  <c r="S11" i="145"/>
  <c r="Y25" i="66"/>
  <c r="BW49" i="20"/>
  <c r="BZ49" i="20" s="1"/>
  <c r="D47" i="149" l="1"/>
  <c r="D31" i="149"/>
  <c r="E24" i="149"/>
  <c r="E14" i="149"/>
  <c r="C13" i="149"/>
  <c r="D13" i="149" s="1"/>
  <c r="AZ12" i="145"/>
  <c r="AT10" i="145"/>
  <c r="X26" i="66"/>
  <c r="AA26" i="66" s="1"/>
  <c r="Y27" i="66"/>
  <c r="AT9" i="145"/>
  <c r="AT49" i="145" s="1"/>
  <c r="AT52" i="145" s="1"/>
  <c r="AW12" i="145"/>
  <c r="B12" i="149"/>
  <c r="AV11" i="145"/>
  <c r="S10" i="145"/>
  <c r="AB11" i="145"/>
  <c r="Z25" i="66"/>
  <c r="E13" i="149" l="1"/>
  <c r="C12" i="149"/>
  <c r="D12" i="149" s="1"/>
  <c r="AZ11" i="145"/>
  <c r="Z26" i="66"/>
  <c r="L27" i="146"/>
  <c r="P27" i="146" s="1"/>
  <c r="J30" i="146"/>
  <c r="I30" i="146"/>
  <c r="AP57" i="3"/>
  <c r="C57" i="147" s="1"/>
  <c r="AP79" i="3"/>
  <c r="C79" i="147" s="1"/>
  <c r="AP85" i="3"/>
  <c r="C85" i="147" s="1"/>
  <c r="AP100" i="3"/>
  <c r="C100" i="147" s="1"/>
  <c r="AP107" i="3"/>
  <c r="C107" i="147" s="1"/>
  <c r="AQ14" i="3"/>
  <c r="D14" i="147" s="1"/>
  <c r="AQ19" i="3"/>
  <c r="D19" i="147" s="1"/>
  <c r="AQ24" i="3"/>
  <c r="D24" i="147" s="1"/>
  <c r="AQ29" i="3"/>
  <c r="D29" i="147" s="1"/>
  <c r="AQ33" i="3"/>
  <c r="D33" i="147" s="1"/>
  <c r="AQ38" i="3"/>
  <c r="D38" i="147" s="1"/>
  <c r="AQ43" i="3"/>
  <c r="D43" i="147" s="1"/>
  <c r="AQ49" i="3"/>
  <c r="D49" i="147" s="1"/>
  <c r="AQ53" i="3"/>
  <c r="D53" i="147" s="1"/>
  <c r="AQ57" i="3"/>
  <c r="D57" i="147" s="1"/>
  <c r="AQ68" i="3"/>
  <c r="D68" i="147" s="1"/>
  <c r="AQ74" i="3"/>
  <c r="D74" i="147" s="1"/>
  <c r="AQ79" i="3"/>
  <c r="D79" i="147" s="1"/>
  <c r="AQ85" i="3"/>
  <c r="D85" i="147" s="1"/>
  <c r="AQ90" i="3"/>
  <c r="D90" i="147" s="1"/>
  <c r="AQ95" i="3"/>
  <c r="D95" i="147" s="1"/>
  <c r="AQ100" i="3"/>
  <c r="D100" i="147" s="1"/>
  <c r="AQ105" i="3"/>
  <c r="D105" i="147" s="1"/>
  <c r="AQ107" i="3"/>
  <c r="D107" i="147" s="1"/>
  <c r="AQ109" i="3"/>
  <c r="D109" i="147" s="1"/>
  <c r="AP38" i="3"/>
  <c r="C38" i="147" s="1"/>
  <c r="C74" i="147"/>
  <c r="AP90" i="3"/>
  <c r="C90" i="147" s="1"/>
  <c r="AP95" i="3"/>
  <c r="C95" i="147" s="1"/>
  <c r="AP105" i="3"/>
  <c r="C105" i="147" s="1"/>
  <c r="AP13" i="3"/>
  <c r="C13" i="147" s="1"/>
  <c r="AP18" i="3"/>
  <c r="C18" i="147" s="1"/>
  <c r="AP22" i="3"/>
  <c r="C22" i="147" s="1"/>
  <c r="AP27" i="3"/>
  <c r="C27" i="147" s="1"/>
  <c r="AP32" i="3"/>
  <c r="C32" i="147" s="1"/>
  <c r="AP37" i="3"/>
  <c r="C37" i="147" s="1"/>
  <c r="AP42" i="3"/>
  <c r="C42" i="147" s="1"/>
  <c r="AP47" i="3"/>
  <c r="C47" i="147" s="1"/>
  <c r="AP52" i="3"/>
  <c r="C52" i="147" s="1"/>
  <c r="AP56" i="3"/>
  <c r="C56" i="147" s="1"/>
  <c r="AP67" i="3"/>
  <c r="C67" i="147" s="1"/>
  <c r="C73" i="147"/>
  <c r="AP77" i="3"/>
  <c r="C77" i="147" s="1"/>
  <c r="AP84" i="3"/>
  <c r="C84" i="147" s="1"/>
  <c r="AP88" i="3"/>
  <c r="C88" i="147" s="1"/>
  <c r="AP94" i="3"/>
  <c r="C94" i="147" s="1"/>
  <c r="AP99" i="3"/>
  <c r="C99" i="147" s="1"/>
  <c r="AP43" i="3"/>
  <c r="C43" i="147" s="1"/>
  <c r="AP109" i="3"/>
  <c r="C109" i="147" s="1"/>
  <c r="AQ13" i="3"/>
  <c r="D13" i="147" s="1"/>
  <c r="AQ18" i="3"/>
  <c r="D18" i="147" s="1"/>
  <c r="AQ22" i="3"/>
  <c r="D22" i="147" s="1"/>
  <c r="AQ27" i="3"/>
  <c r="D27" i="147" s="1"/>
  <c r="AQ32" i="3"/>
  <c r="D32" i="147" s="1"/>
  <c r="AQ37" i="3"/>
  <c r="D37" i="147" s="1"/>
  <c r="AQ42" i="3"/>
  <c r="D42" i="147" s="1"/>
  <c r="AQ47" i="3"/>
  <c r="D47" i="147" s="1"/>
  <c r="AQ52" i="3"/>
  <c r="D52" i="147" s="1"/>
  <c r="AQ56" i="3"/>
  <c r="D56" i="147" s="1"/>
  <c r="AQ67" i="3"/>
  <c r="D67" i="147" s="1"/>
  <c r="D73" i="147"/>
  <c r="AQ77" i="3"/>
  <c r="D77" i="147" s="1"/>
  <c r="AQ84" i="3"/>
  <c r="D84" i="147" s="1"/>
  <c r="AQ88" i="3"/>
  <c r="D88" i="147" s="1"/>
  <c r="AQ94" i="3"/>
  <c r="D94" i="147" s="1"/>
  <c r="AQ99" i="3"/>
  <c r="D99" i="147" s="1"/>
  <c r="AP21" i="3"/>
  <c r="C21" i="147" s="1"/>
  <c r="AP26" i="3"/>
  <c r="C26" i="147" s="1"/>
  <c r="AP46" i="3"/>
  <c r="C46" i="147" s="1"/>
  <c r="AP51" i="3"/>
  <c r="C51" i="147" s="1"/>
  <c r="AP62" i="3"/>
  <c r="C62" i="147" s="1"/>
  <c r="C71" i="147"/>
  <c r="AP76" i="3"/>
  <c r="C76" i="147" s="1"/>
  <c r="AP83" i="3"/>
  <c r="C83" i="147" s="1"/>
  <c r="AP87" i="3"/>
  <c r="C87" i="147" s="1"/>
  <c r="AP93" i="3"/>
  <c r="C93" i="147" s="1"/>
  <c r="AP98" i="3"/>
  <c r="C98" i="147" s="1"/>
  <c r="AP104" i="3"/>
  <c r="C104" i="147" s="1"/>
  <c r="AP106" i="3"/>
  <c r="C106" i="147" s="1"/>
  <c r="AP108" i="3"/>
  <c r="C108" i="147" s="1"/>
  <c r="AP33" i="3"/>
  <c r="C33" i="147" s="1"/>
  <c r="AP12" i="3"/>
  <c r="AP41" i="3"/>
  <c r="C41" i="147" s="1"/>
  <c r="AQ12" i="3"/>
  <c r="AQ16" i="3"/>
  <c r="D16" i="147" s="1"/>
  <c r="AQ21" i="3"/>
  <c r="D21" i="147" s="1"/>
  <c r="AQ26" i="3"/>
  <c r="D26" i="147" s="1"/>
  <c r="AQ31" i="3"/>
  <c r="D31" i="147" s="1"/>
  <c r="AQ36" i="3"/>
  <c r="D36" i="147" s="1"/>
  <c r="AQ41" i="3"/>
  <c r="D41" i="147" s="1"/>
  <c r="AQ46" i="3"/>
  <c r="D46" i="147" s="1"/>
  <c r="AQ51" i="3"/>
  <c r="D51" i="147" s="1"/>
  <c r="AQ55" i="3"/>
  <c r="D55" i="147" s="1"/>
  <c r="AQ62" i="3"/>
  <c r="D62" i="147" s="1"/>
  <c r="D71" i="147"/>
  <c r="AQ76" i="3"/>
  <c r="D76" i="147" s="1"/>
  <c r="AQ83" i="3"/>
  <c r="D83" i="147" s="1"/>
  <c r="AQ87" i="3"/>
  <c r="D87" i="147" s="1"/>
  <c r="AQ93" i="3"/>
  <c r="D93" i="147" s="1"/>
  <c r="AQ98" i="3"/>
  <c r="D98" i="147" s="1"/>
  <c r="AQ104" i="3"/>
  <c r="D104" i="147" s="1"/>
  <c r="AQ106" i="3"/>
  <c r="D106" i="147" s="1"/>
  <c r="AQ108" i="3"/>
  <c r="D108" i="147" s="1"/>
  <c r="AP19" i="3"/>
  <c r="C19" i="147" s="1"/>
  <c r="AP29" i="3"/>
  <c r="C29" i="147" s="1"/>
  <c r="AP53" i="3"/>
  <c r="C53" i="147" s="1"/>
  <c r="AP16" i="3"/>
  <c r="C16" i="147" s="1"/>
  <c r="AP36" i="3"/>
  <c r="C36" i="147" s="1"/>
  <c r="AP15" i="3"/>
  <c r="C15" i="147" s="1"/>
  <c r="AP20" i="3"/>
  <c r="C20" i="147" s="1"/>
  <c r="AP25" i="3"/>
  <c r="C25" i="147" s="1"/>
  <c r="AP30" i="3"/>
  <c r="C30" i="147" s="1"/>
  <c r="AP34" i="3"/>
  <c r="C34" i="147" s="1"/>
  <c r="AP40" i="3"/>
  <c r="C40" i="147" s="1"/>
  <c r="AP45" i="3"/>
  <c r="C45" i="147" s="1"/>
  <c r="AP50" i="3"/>
  <c r="C50" i="147" s="1"/>
  <c r="AP54" i="3"/>
  <c r="C54" i="147" s="1"/>
  <c r="AP61" i="3"/>
  <c r="C61" i="147" s="1"/>
  <c r="AP70" i="3"/>
  <c r="C70" i="147" s="1"/>
  <c r="C75" i="147"/>
  <c r="AP80" i="3"/>
  <c r="C80" i="147" s="1"/>
  <c r="AP86" i="3"/>
  <c r="C86" i="147" s="1"/>
  <c r="AP92" i="3"/>
  <c r="C92" i="147" s="1"/>
  <c r="AP96" i="3"/>
  <c r="C96" i="147" s="1"/>
  <c r="AP101" i="3"/>
  <c r="C101" i="147" s="1"/>
  <c r="AP14" i="3"/>
  <c r="C14" i="147" s="1"/>
  <c r="AP24" i="3"/>
  <c r="C24" i="147" s="1"/>
  <c r="AP49" i="3"/>
  <c r="C49" i="147" s="1"/>
  <c r="AP68" i="3"/>
  <c r="C68" i="147" s="1"/>
  <c r="AP31" i="3"/>
  <c r="C31" i="147" s="1"/>
  <c r="AP55" i="3"/>
  <c r="C55" i="147" s="1"/>
  <c r="AQ15" i="3"/>
  <c r="D15" i="147" s="1"/>
  <c r="AQ20" i="3"/>
  <c r="D20" i="147" s="1"/>
  <c r="AQ25" i="3"/>
  <c r="D25" i="147" s="1"/>
  <c r="AQ30" i="3"/>
  <c r="D30" i="147" s="1"/>
  <c r="AQ34" i="3"/>
  <c r="D34" i="147" s="1"/>
  <c r="AQ40" i="3"/>
  <c r="D40" i="147" s="1"/>
  <c r="AQ45" i="3"/>
  <c r="D45" i="147" s="1"/>
  <c r="AQ50" i="3"/>
  <c r="D50" i="147" s="1"/>
  <c r="AQ54" i="3"/>
  <c r="D54" i="147" s="1"/>
  <c r="AQ61" i="3"/>
  <c r="D61" i="147" s="1"/>
  <c r="AQ70" i="3"/>
  <c r="D70" i="147" s="1"/>
  <c r="AQ75" i="3"/>
  <c r="D75" i="147" s="1"/>
  <c r="AQ80" i="3"/>
  <c r="D80" i="147" s="1"/>
  <c r="AQ86" i="3"/>
  <c r="D86" i="147" s="1"/>
  <c r="AQ92" i="3"/>
  <c r="D92" i="147" s="1"/>
  <c r="AQ96" i="3"/>
  <c r="D96" i="147" s="1"/>
  <c r="AQ101" i="3"/>
  <c r="D101" i="147" s="1"/>
  <c r="AW11" i="145"/>
  <c r="AV10" i="145"/>
  <c r="AB10" i="145"/>
  <c r="S9" i="145"/>
  <c r="D81" i="19"/>
  <c r="C70" i="19"/>
  <c r="D23" i="19"/>
  <c r="C106" i="19"/>
  <c r="AY85" i="3"/>
  <c r="C85" i="148" s="1"/>
  <c r="AY20" i="3"/>
  <c r="C20" i="148" s="1"/>
  <c r="AY32" i="3"/>
  <c r="C32" i="148" s="1"/>
  <c r="AY52" i="3"/>
  <c r="C52" i="148" s="1"/>
  <c r="AY80" i="3"/>
  <c r="C80" i="148" s="1"/>
  <c r="AY100" i="3"/>
  <c r="C100" i="148" s="1"/>
  <c r="AY95" i="3"/>
  <c r="C95" i="148" s="1"/>
  <c r="AZ100" i="3"/>
  <c r="D100" i="148" s="1"/>
  <c r="AY71" i="3"/>
  <c r="C71" i="148" s="1"/>
  <c r="AZ88" i="3"/>
  <c r="D88" i="148" s="1"/>
  <c r="AY101" i="3"/>
  <c r="C101" i="148" s="1"/>
  <c r="AY24" i="3"/>
  <c r="C24" i="148" s="1"/>
  <c r="AY56" i="3"/>
  <c r="C56" i="148" s="1"/>
  <c r="AY77" i="3"/>
  <c r="C77" i="148" s="1"/>
  <c r="I15" i="19"/>
  <c r="AZ22" i="3"/>
  <c r="D22" i="148" s="1"/>
  <c r="AZ38" i="3"/>
  <c r="D38" i="148" s="1"/>
  <c r="AY93" i="3"/>
  <c r="C93" i="148" s="1"/>
  <c r="AY36" i="3"/>
  <c r="C36" i="148" s="1"/>
  <c r="AZ12" i="3"/>
  <c r="J16" i="19"/>
  <c r="J18" i="19"/>
  <c r="AZ30" i="3"/>
  <c r="D30" i="148" s="1"/>
  <c r="AY67" i="3"/>
  <c r="C67" i="148" s="1"/>
  <c r="AZ71" i="3"/>
  <c r="D71" i="148" s="1"/>
  <c r="AY83" i="3"/>
  <c r="C83" i="148" s="1"/>
  <c r="AY87" i="3"/>
  <c r="C87" i="148" s="1"/>
  <c r="AZ26" i="3"/>
  <c r="D26" i="148" s="1"/>
  <c r="AY40" i="3"/>
  <c r="C40" i="148" s="1"/>
  <c r="AZ50" i="3"/>
  <c r="D50" i="148" s="1"/>
  <c r="AZ67" i="3"/>
  <c r="D67" i="148" s="1"/>
  <c r="AZ46" i="3"/>
  <c r="D46" i="148" s="1"/>
  <c r="AZ74" i="3"/>
  <c r="AZ42" i="3"/>
  <c r="D42" i="148" s="1"/>
  <c r="AZ54" i="3"/>
  <c r="D54" i="148" s="1"/>
  <c r="AZ76" i="3"/>
  <c r="D76" i="148" s="1"/>
  <c r="AY99" i="3"/>
  <c r="C99" i="148" s="1"/>
  <c r="AZ99" i="3"/>
  <c r="D99" i="148" s="1"/>
  <c r="AY12" i="3"/>
  <c r="C12" i="148" s="1"/>
  <c r="I14" i="19" s="1"/>
  <c r="AY75" i="3"/>
  <c r="C75" i="148" s="1"/>
  <c r="AZ79" i="3"/>
  <c r="D79" i="148" s="1"/>
  <c r="AY98" i="3"/>
  <c r="C98" i="148" s="1"/>
  <c r="J15" i="19"/>
  <c r="J17" i="19"/>
  <c r="AY25" i="3"/>
  <c r="C25" i="148" s="1"/>
  <c r="AY33" i="3"/>
  <c r="C33" i="148" s="1"/>
  <c r="AY37" i="3"/>
  <c r="C37" i="148" s="1"/>
  <c r="AY41" i="3"/>
  <c r="C41" i="148" s="1"/>
  <c r="AY43" i="3"/>
  <c r="C43" i="148" s="1"/>
  <c r="AY45" i="3"/>
  <c r="C45" i="148" s="1"/>
  <c r="AY49" i="3"/>
  <c r="C49" i="148" s="1"/>
  <c r="AY53" i="3"/>
  <c r="C53" i="148" s="1"/>
  <c r="AY57" i="3"/>
  <c r="C57" i="148" s="1"/>
  <c r="AY68" i="3"/>
  <c r="C68" i="148" s="1"/>
  <c r="AY70" i="3"/>
  <c r="C70" i="148" s="1"/>
  <c r="AZ75" i="3"/>
  <c r="D75" i="148" s="1"/>
  <c r="AZ77" i="3"/>
  <c r="D77" i="148" s="1"/>
  <c r="AZ80" i="3"/>
  <c r="D80" i="148" s="1"/>
  <c r="AZ83" i="3"/>
  <c r="D83" i="148" s="1"/>
  <c r="AY86" i="3"/>
  <c r="C86" i="148" s="1"/>
  <c r="AZ87" i="3"/>
  <c r="D87" i="148" s="1"/>
  <c r="AZ101" i="3"/>
  <c r="D101" i="148" s="1"/>
  <c r="AZ21" i="3"/>
  <c r="D21" i="148" s="1"/>
  <c r="AZ25" i="3"/>
  <c r="D25" i="148" s="1"/>
  <c r="AZ29" i="3"/>
  <c r="D29" i="148" s="1"/>
  <c r="AZ33" i="3"/>
  <c r="D33" i="148" s="1"/>
  <c r="AZ37" i="3"/>
  <c r="D37" i="148" s="1"/>
  <c r="AZ41" i="3"/>
  <c r="D41" i="148" s="1"/>
  <c r="AZ45" i="3"/>
  <c r="D45" i="148" s="1"/>
  <c r="AZ49" i="3"/>
  <c r="D49" i="148" s="1"/>
  <c r="AZ53" i="3"/>
  <c r="D53" i="148" s="1"/>
  <c r="AZ57" i="3"/>
  <c r="D57" i="148" s="1"/>
  <c r="AZ68" i="3"/>
  <c r="D68" i="148" s="1"/>
  <c r="AY74" i="3"/>
  <c r="C74" i="148" s="1"/>
  <c r="AY76" i="3"/>
  <c r="C76" i="148" s="1"/>
  <c r="AY84" i="3"/>
  <c r="C84" i="148" s="1"/>
  <c r="AY88" i="3"/>
  <c r="C88" i="148" s="1"/>
  <c r="AY90" i="3"/>
  <c r="C90" i="148" s="1"/>
  <c r="AY92" i="3"/>
  <c r="C92" i="148" s="1"/>
  <c r="AY94" i="3"/>
  <c r="C94" i="148" s="1"/>
  <c r="AY96" i="3"/>
  <c r="C96" i="148" s="1"/>
  <c r="AZ96" i="3"/>
  <c r="D96" i="148" s="1"/>
  <c r="AZ27" i="3"/>
  <c r="D27" i="148" s="1"/>
  <c r="J20" i="19"/>
  <c r="AZ19" i="3"/>
  <c r="D19" i="148" s="1"/>
  <c r="AZ24" i="3"/>
  <c r="D24" i="148" s="1"/>
  <c r="AY29" i="3"/>
  <c r="C29" i="148" s="1"/>
  <c r="AZ20" i="3"/>
  <c r="D20" i="148" s="1"/>
  <c r="AZ32" i="3"/>
  <c r="D32" i="148" s="1"/>
  <c r="AZ36" i="3"/>
  <c r="D36" i="148" s="1"/>
  <c r="AZ52" i="3"/>
  <c r="D52" i="148" s="1"/>
  <c r="AZ55" i="3"/>
  <c r="D55" i="148" s="1"/>
  <c r="AZ47" i="3"/>
  <c r="D47" i="148" s="1"/>
  <c r="AZ31" i="3"/>
  <c r="D31" i="148" s="1"/>
  <c r="AZ40" i="3"/>
  <c r="D40" i="148" s="1"/>
  <c r="AZ51" i="3"/>
  <c r="D51" i="148" s="1"/>
  <c r="AZ56" i="3"/>
  <c r="D56" i="148" s="1"/>
  <c r="AZ34" i="3"/>
  <c r="D34" i="148" s="1"/>
  <c r="AZ43" i="3"/>
  <c r="D43" i="148" s="1"/>
  <c r="J64" i="19"/>
  <c r="AZ70" i="3"/>
  <c r="D70" i="148" s="1"/>
  <c r="AY73" i="3"/>
  <c r="AY79" i="3"/>
  <c r="C79" i="148" s="1"/>
  <c r="AZ90" i="3"/>
  <c r="D90" i="148" s="1"/>
  <c r="AZ93" i="3"/>
  <c r="D93" i="148" s="1"/>
  <c r="AZ94" i="3"/>
  <c r="D94" i="148" s="1"/>
  <c r="AZ95" i="3"/>
  <c r="D95" i="148" s="1"/>
  <c r="AZ92" i="3"/>
  <c r="D92" i="148" s="1"/>
  <c r="AY47" i="3"/>
  <c r="C47" i="148" s="1"/>
  <c r="AY22" i="3"/>
  <c r="C22" i="148" s="1"/>
  <c r="AY26" i="3"/>
  <c r="C26" i="148" s="1"/>
  <c r="AY30" i="3"/>
  <c r="C30" i="148" s="1"/>
  <c r="AY34" i="3"/>
  <c r="C34" i="148" s="1"/>
  <c r="AY51" i="3"/>
  <c r="C51" i="148" s="1"/>
  <c r="AY19" i="3"/>
  <c r="C19" i="148" s="1"/>
  <c r="AY27" i="3"/>
  <c r="C27" i="148" s="1"/>
  <c r="AY31" i="3"/>
  <c r="C31" i="148" s="1"/>
  <c r="AY21" i="3"/>
  <c r="C21" i="148" s="1"/>
  <c r="AY55" i="3"/>
  <c r="C55" i="148" s="1"/>
  <c r="AY38" i="3"/>
  <c r="C38" i="148" s="1"/>
  <c r="AY42" i="3"/>
  <c r="C42" i="148" s="1"/>
  <c r="AY46" i="3"/>
  <c r="C46" i="148" s="1"/>
  <c r="AY50" i="3"/>
  <c r="C50" i="148" s="1"/>
  <c r="AY54" i="3"/>
  <c r="C54" i="148" s="1"/>
  <c r="AZ73" i="3"/>
  <c r="AZ84" i="3"/>
  <c r="D84" i="148" s="1"/>
  <c r="AZ85" i="3"/>
  <c r="D85" i="148" s="1"/>
  <c r="AZ86" i="3"/>
  <c r="D86" i="148" s="1"/>
  <c r="AZ98" i="3"/>
  <c r="D98" i="148" s="1"/>
  <c r="D73" i="148" l="1"/>
  <c r="J75" i="19" s="1"/>
  <c r="C73" i="148"/>
  <c r="I75" i="19" s="1"/>
  <c r="D74" i="148"/>
  <c r="J76" i="19" s="1"/>
  <c r="E12" i="149"/>
  <c r="J42" i="19"/>
  <c r="F57" i="19"/>
  <c r="BB55" i="3"/>
  <c r="J33" i="19"/>
  <c r="F33" i="19"/>
  <c r="BB31" i="3"/>
  <c r="G38" i="19"/>
  <c r="G103" i="19"/>
  <c r="G33" i="19"/>
  <c r="BC31" i="3"/>
  <c r="F28" i="19"/>
  <c r="BB26" i="3"/>
  <c r="F92" i="19"/>
  <c r="BB90" i="3"/>
  <c r="G26" i="19"/>
  <c r="BC24" i="3"/>
  <c r="I28" i="19"/>
  <c r="J54" i="19"/>
  <c r="J55" i="19"/>
  <c r="I51" i="19"/>
  <c r="J69" i="19"/>
  <c r="I103" i="19"/>
  <c r="G98" i="19"/>
  <c r="F26" i="19"/>
  <c r="F18" i="19"/>
  <c r="BB16" i="3"/>
  <c r="G28" i="19"/>
  <c r="BC26" i="3"/>
  <c r="F23" i="19"/>
  <c r="BB21" i="3"/>
  <c r="F101" i="19"/>
  <c r="F76" i="19"/>
  <c r="BB74" i="3"/>
  <c r="G21" i="19"/>
  <c r="BC19" i="3"/>
  <c r="I32" i="19"/>
  <c r="J47" i="19"/>
  <c r="BB88" i="3"/>
  <c r="F109" i="19"/>
  <c r="G43" i="19"/>
  <c r="BC41" i="3"/>
  <c r="I58" i="19"/>
  <c r="F38" i="19"/>
  <c r="J38" i="19"/>
  <c r="F16" i="19"/>
  <c r="BB14" i="3"/>
  <c r="G23" i="19"/>
  <c r="BC21" i="3"/>
  <c r="I45" i="19"/>
  <c r="G18" i="19"/>
  <c r="BC16" i="3"/>
  <c r="G111" i="19"/>
  <c r="J88" i="19"/>
  <c r="J94" i="19"/>
  <c r="J22" i="19"/>
  <c r="J43" i="19"/>
  <c r="I43" i="19"/>
  <c r="J28" i="19"/>
  <c r="J102" i="19"/>
  <c r="BC80" i="3"/>
  <c r="F98" i="19"/>
  <c r="F21" i="19"/>
  <c r="BB19" i="3"/>
  <c r="D12" i="147"/>
  <c r="G14" i="19" s="1"/>
  <c r="BC12" i="3"/>
  <c r="BC88" i="3"/>
  <c r="F86" i="19"/>
  <c r="G109" i="19"/>
  <c r="F102" i="19"/>
  <c r="J44" i="19"/>
  <c r="F53" i="19"/>
  <c r="BB51" i="3"/>
  <c r="J70" i="19"/>
  <c r="F51" i="19"/>
  <c r="BB49" i="3"/>
  <c r="F96" i="19"/>
  <c r="G88" i="19"/>
  <c r="BC86" i="3"/>
  <c r="J97" i="19"/>
  <c r="J39" i="19"/>
  <c r="I89" i="19"/>
  <c r="I97" i="19"/>
  <c r="G77" i="19"/>
  <c r="BC75" i="3"/>
  <c r="F94" i="19"/>
  <c r="G110" i="19"/>
  <c r="F43" i="19"/>
  <c r="BB41" i="3"/>
  <c r="G86" i="19"/>
  <c r="BC84" i="3"/>
  <c r="F79" i="19"/>
  <c r="BB77" i="3"/>
  <c r="G107" i="19"/>
  <c r="F87" i="19"/>
  <c r="F27" i="19"/>
  <c r="BB25" i="3"/>
  <c r="I53" i="19"/>
  <c r="F22" i="19"/>
  <c r="BB20" i="3"/>
  <c r="F17" i="19"/>
  <c r="BB15" i="3"/>
  <c r="I55" i="19"/>
  <c r="J90" i="19"/>
  <c r="J87" i="19"/>
  <c r="I31" i="19"/>
  <c r="I39" i="19"/>
  <c r="J86" i="19"/>
  <c r="J96" i="19"/>
  <c r="J26" i="19"/>
  <c r="J35" i="19"/>
  <c r="I35" i="19"/>
  <c r="I85" i="19"/>
  <c r="I102" i="19"/>
  <c r="G72" i="19"/>
  <c r="BC70" i="3"/>
  <c r="F88" i="19"/>
  <c r="BB86" i="3"/>
  <c r="G108" i="19"/>
  <c r="C12" i="147"/>
  <c r="F14" i="19" s="1"/>
  <c r="BB12" i="3"/>
  <c r="G79" i="19"/>
  <c r="BC77" i="3"/>
  <c r="F75" i="19"/>
  <c r="BB73" i="3"/>
  <c r="G102" i="19"/>
  <c r="F81" i="19"/>
  <c r="BB79" i="3"/>
  <c r="G48" i="19"/>
  <c r="BC46" i="3"/>
  <c r="I70" i="19"/>
  <c r="I36" i="19"/>
  <c r="F35" i="19"/>
  <c r="BB33" i="3"/>
  <c r="G75" i="19"/>
  <c r="BC73" i="3"/>
  <c r="F69" i="19"/>
  <c r="G97" i="19"/>
  <c r="F59" i="19"/>
  <c r="BB57" i="3"/>
  <c r="F15" i="19"/>
  <c r="BB13" i="3"/>
  <c r="F111" i="19"/>
  <c r="J57" i="19"/>
  <c r="J51" i="19"/>
  <c r="I69" i="19"/>
  <c r="F77" i="19"/>
  <c r="BB75" i="3"/>
  <c r="G100" i="19"/>
  <c r="F110" i="19"/>
  <c r="G69" i="19"/>
  <c r="F58" i="19"/>
  <c r="BB56" i="3"/>
  <c r="G92" i="19"/>
  <c r="BC90" i="3"/>
  <c r="F64" i="19"/>
  <c r="BB62" i="3"/>
  <c r="G31" i="19"/>
  <c r="BC29" i="3"/>
  <c r="G96" i="19"/>
  <c r="F108" i="19"/>
  <c r="G87" i="19"/>
  <c r="BC85" i="3"/>
  <c r="I78" i="19"/>
  <c r="F97" i="19"/>
  <c r="I100" i="19"/>
  <c r="G82" i="19"/>
  <c r="BC79" i="3"/>
  <c r="I21" i="19"/>
  <c r="J56" i="19"/>
  <c r="G15" i="19"/>
  <c r="BC13" i="3"/>
  <c r="J49" i="19"/>
  <c r="F45" i="19"/>
  <c r="BB43" i="3"/>
  <c r="I47" i="19"/>
  <c r="G94" i="19"/>
  <c r="F55" i="19"/>
  <c r="BB53" i="3"/>
  <c r="F31" i="19"/>
  <c r="BB29" i="3"/>
  <c r="I27" i="19"/>
  <c r="G63" i="19"/>
  <c r="BC61" i="3"/>
  <c r="G56" i="19"/>
  <c r="BC54" i="3"/>
  <c r="J72" i="19"/>
  <c r="I87" i="19"/>
  <c r="G42" i="19"/>
  <c r="BC40" i="3"/>
  <c r="F56" i="19"/>
  <c r="BB54" i="3"/>
  <c r="G85" i="19"/>
  <c r="BC83" i="3"/>
  <c r="F100" i="19"/>
  <c r="G49" i="19"/>
  <c r="BC47" i="3"/>
  <c r="F44" i="19"/>
  <c r="BB42" i="3"/>
  <c r="G76" i="19"/>
  <c r="BC74" i="3"/>
  <c r="F107" i="19"/>
  <c r="I59" i="19"/>
  <c r="I26" i="19"/>
  <c r="F40" i="19"/>
  <c r="J100" i="19"/>
  <c r="I42" i="19"/>
  <c r="J21" i="19"/>
  <c r="G106" i="19"/>
  <c r="J92" i="19"/>
  <c r="J29" i="19"/>
  <c r="G58" i="19"/>
  <c r="BC56" i="3"/>
  <c r="I88" i="19"/>
  <c r="D12" i="148"/>
  <c r="J14" i="19" s="1"/>
  <c r="G36" i="19"/>
  <c r="BC34" i="3"/>
  <c r="F52" i="19"/>
  <c r="BB50" i="3"/>
  <c r="G78" i="19"/>
  <c r="BC76" i="3"/>
  <c r="F95" i="19"/>
  <c r="G44" i="19"/>
  <c r="BC42" i="3"/>
  <c r="F39" i="19"/>
  <c r="G70" i="19"/>
  <c r="G40" i="19"/>
  <c r="J48" i="19"/>
  <c r="J52" i="19"/>
  <c r="G16" i="19"/>
  <c r="BC14" i="3"/>
  <c r="J34" i="19"/>
  <c r="J95" i="19"/>
  <c r="F83" i="19"/>
  <c r="BB80" i="3"/>
  <c r="I56" i="19"/>
  <c r="J27" i="19"/>
  <c r="G52" i="19"/>
  <c r="BC50" i="3"/>
  <c r="I38" i="19"/>
  <c r="G32" i="19"/>
  <c r="BC30" i="3"/>
  <c r="F47" i="19"/>
  <c r="BB45" i="3"/>
  <c r="G73" i="19"/>
  <c r="BC71" i="3"/>
  <c r="F89" i="19"/>
  <c r="BB87" i="3"/>
  <c r="G39" i="19"/>
  <c r="F34" i="19"/>
  <c r="BB32" i="3"/>
  <c r="G59" i="19"/>
  <c r="BC57" i="3"/>
  <c r="G20" i="19"/>
  <c r="BC18" i="3"/>
  <c r="I79" i="19"/>
  <c r="F70" i="19"/>
  <c r="J31" i="19"/>
  <c r="I54" i="19"/>
  <c r="J23" i="19"/>
  <c r="I34" i="19"/>
  <c r="F72" i="19"/>
  <c r="G95" i="19"/>
  <c r="F54" i="19"/>
  <c r="BB52" i="3"/>
  <c r="I48" i="19"/>
  <c r="J103" i="19"/>
  <c r="G54" i="19"/>
  <c r="BC52" i="3"/>
  <c r="J101" i="19"/>
  <c r="I95" i="19"/>
  <c r="G27" i="19"/>
  <c r="BC25" i="3"/>
  <c r="F42" i="19"/>
  <c r="BB40" i="3"/>
  <c r="G64" i="19"/>
  <c r="BC62" i="3"/>
  <c r="F85" i="19"/>
  <c r="G34" i="19"/>
  <c r="BC32" i="3"/>
  <c r="F29" i="19"/>
  <c r="BB27" i="3"/>
  <c r="G55" i="19"/>
  <c r="BC53" i="3"/>
  <c r="G35" i="19"/>
  <c r="BC33" i="3"/>
  <c r="I49" i="19"/>
  <c r="J32" i="19"/>
  <c r="I22" i="19"/>
  <c r="G47" i="19"/>
  <c r="BC45" i="3"/>
  <c r="F63" i="19"/>
  <c r="BB61" i="3"/>
  <c r="G89" i="19"/>
  <c r="BC87" i="3"/>
  <c r="F106" i="19"/>
  <c r="F49" i="19"/>
  <c r="BB47" i="3"/>
  <c r="I44" i="19"/>
  <c r="I98" i="19"/>
  <c r="J89" i="19"/>
  <c r="I40" i="19"/>
  <c r="I96" i="19"/>
  <c r="I57" i="19"/>
  <c r="I94" i="19"/>
  <c r="I23" i="19"/>
  <c r="J36" i="19"/>
  <c r="J58" i="19"/>
  <c r="J79" i="19"/>
  <c r="I101" i="19"/>
  <c r="J40" i="19"/>
  <c r="G22" i="19"/>
  <c r="BC20" i="3"/>
  <c r="F36" i="19"/>
  <c r="BB34" i="3"/>
  <c r="G57" i="19"/>
  <c r="BC55" i="3"/>
  <c r="F78" i="19"/>
  <c r="BB76" i="3"/>
  <c r="G29" i="19"/>
  <c r="BC27" i="3"/>
  <c r="F24" i="19"/>
  <c r="BB22" i="3"/>
  <c r="G51" i="19"/>
  <c r="BC49" i="3"/>
  <c r="I72" i="19"/>
  <c r="F48" i="19"/>
  <c r="BB46" i="3"/>
  <c r="J59" i="19"/>
  <c r="I24" i="19"/>
  <c r="G101" i="19"/>
  <c r="F103" i="19"/>
  <c r="I52" i="19"/>
  <c r="J98" i="19"/>
  <c r="J45" i="19"/>
  <c r="J85" i="19"/>
  <c r="I92" i="19"/>
  <c r="I33" i="19"/>
  <c r="I90" i="19"/>
  <c r="I29" i="19"/>
  <c r="J53" i="19"/>
  <c r="I86" i="19"/>
  <c r="J77" i="19"/>
  <c r="J78" i="19"/>
  <c r="J24" i="19"/>
  <c r="G17" i="19"/>
  <c r="BC15" i="3"/>
  <c r="F32" i="19"/>
  <c r="BB30" i="3"/>
  <c r="G53" i="19"/>
  <c r="BC51" i="3"/>
  <c r="F73" i="19"/>
  <c r="BB71" i="3"/>
  <c r="G24" i="19"/>
  <c r="BC22" i="3"/>
  <c r="F20" i="19"/>
  <c r="BB18" i="3"/>
  <c r="G45" i="19"/>
  <c r="BC43" i="3"/>
  <c r="J81" i="19"/>
  <c r="J82" i="19"/>
  <c r="I63" i="19"/>
  <c r="J63" i="19"/>
  <c r="I81" i="19"/>
  <c r="I82" i="19"/>
  <c r="C11" i="149"/>
  <c r="AZ10" i="145"/>
  <c r="I64" i="19"/>
  <c r="J83" i="19"/>
  <c r="G83" i="19"/>
  <c r="I18" i="19"/>
  <c r="J73" i="19"/>
  <c r="I73" i="19"/>
  <c r="I17" i="19"/>
  <c r="I20" i="19"/>
  <c r="I76" i="19"/>
  <c r="I16" i="19"/>
  <c r="I77" i="19"/>
  <c r="I83" i="19"/>
  <c r="Z17" i="66"/>
  <c r="AB9" i="145"/>
  <c r="C29" i="19"/>
  <c r="C100" i="19"/>
  <c r="BB98" i="3"/>
  <c r="D100" i="19"/>
  <c r="BC98" i="3"/>
  <c r="C94" i="19"/>
  <c r="BB92" i="3"/>
  <c r="C64" i="19"/>
  <c r="C48" i="19"/>
  <c r="D32" i="19"/>
  <c r="D103" i="19"/>
  <c r="BC101" i="3"/>
  <c r="D58" i="19"/>
  <c r="D44" i="19"/>
  <c r="D34" i="19"/>
  <c r="D20" i="19"/>
  <c r="C69" i="19"/>
  <c r="BB67" i="3"/>
  <c r="C32" i="19"/>
  <c r="C22" i="19"/>
  <c r="C39" i="19"/>
  <c r="BB37" i="3"/>
  <c r="D94" i="19"/>
  <c r="BC92" i="3"/>
  <c r="C43" i="19"/>
  <c r="C107" i="19"/>
  <c r="D89" i="19"/>
  <c r="D27" i="19"/>
  <c r="D96" i="19"/>
  <c r="BC94" i="3"/>
  <c r="C31" i="19"/>
  <c r="C59" i="19"/>
  <c r="C108" i="19"/>
  <c r="D22" i="19"/>
  <c r="D102" i="19"/>
  <c r="BC100" i="3"/>
  <c r="D39" i="19"/>
  <c r="BC37" i="3"/>
  <c r="C88" i="19"/>
  <c r="C97" i="19"/>
  <c r="BB95" i="3"/>
  <c r="C53" i="19"/>
  <c r="D56" i="19"/>
  <c r="D18" i="19"/>
  <c r="C28" i="19"/>
  <c r="C15" i="19"/>
  <c r="D101" i="19"/>
  <c r="BC99" i="3"/>
  <c r="C35" i="19"/>
  <c r="C102" i="19"/>
  <c r="BB100" i="3"/>
  <c r="D85" i="19"/>
  <c r="C23" i="19"/>
  <c r="C47" i="19"/>
  <c r="C21" i="19"/>
  <c r="C51" i="19"/>
  <c r="C49" i="19"/>
  <c r="D16" i="19"/>
  <c r="C98" i="19"/>
  <c r="BB96" i="3"/>
  <c r="C92" i="19"/>
  <c r="C57" i="19"/>
  <c r="D97" i="19"/>
  <c r="BC95" i="3"/>
  <c r="D42" i="19"/>
  <c r="D28" i="19"/>
  <c r="C45" i="19"/>
  <c r="L14" i="19"/>
  <c r="D72" i="19"/>
  <c r="D98" i="19"/>
  <c r="BC96" i="3"/>
  <c r="D55" i="19"/>
  <c r="D35" i="19"/>
  <c r="C27" i="19"/>
  <c r="C17" i="19"/>
  <c r="D88" i="19"/>
  <c r="C42" i="19"/>
  <c r="D95" i="19"/>
  <c r="BC93" i="3"/>
  <c r="D54" i="19"/>
  <c r="D40" i="19"/>
  <c r="BC38" i="3"/>
  <c r="D90" i="19"/>
  <c r="C24" i="19"/>
  <c r="D43" i="19"/>
  <c r="D29" i="19"/>
  <c r="D49" i="19"/>
  <c r="D107" i="19"/>
  <c r="D33" i="19"/>
  <c r="BB68" i="3"/>
  <c r="D47" i="19"/>
  <c r="C103" i="19"/>
  <c r="BB101" i="3"/>
  <c r="C96" i="19"/>
  <c r="BB94" i="3"/>
  <c r="C44" i="19"/>
  <c r="C54" i="19"/>
  <c r="BB83" i="3"/>
  <c r="D52" i="19"/>
  <c r="D26" i="19"/>
  <c r="C56" i="19"/>
  <c r="C40" i="19"/>
  <c r="BB38" i="3"/>
  <c r="C18" i="19"/>
  <c r="D70" i="19"/>
  <c r="BC68" i="3"/>
  <c r="D109" i="19"/>
  <c r="D91" i="19"/>
  <c r="D21" i="19"/>
  <c r="C38" i="19"/>
  <c r="BB36" i="3"/>
  <c r="D92" i="19"/>
  <c r="D14" i="19"/>
  <c r="C33" i="19"/>
  <c r="C20" i="19"/>
  <c r="D69" i="19"/>
  <c r="BC67" i="3"/>
  <c r="D38" i="19"/>
  <c r="BC36" i="3"/>
  <c r="D24" i="19"/>
  <c r="C16" i="19"/>
  <c r="C26" i="19"/>
  <c r="BB24" i="3"/>
  <c r="D111" i="19"/>
  <c r="C90" i="19"/>
  <c r="D31" i="19"/>
  <c r="D87" i="19"/>
  <c r="D17" i="19"/>
  <c r="C55" i="19"/>
  <c r="C58" i="19"/>
  <c r="D45" i="19"/>
  <c r="D51" i="19"/>
  <c r="C89" i="19"/>
  <c r="C109" i="19"/>
  <c r="C101" i="19"/>
  <c r="BB99" i="3"/>
  <c r="C111" i="19"/>
  <c r="C95" i="19"/>
  <c r="BB93" i="3"/>
  <c r="C72" i="19"/>
  <c r="BB70" i="3"/>
  <c r="C81" i="19"/>
  <c r="D64" i="19"/>
  <c r="D48" i="19"/>
  <c r="D36" i="19"/>
  <c r="D86" i="19"/>
  <c r="C52" i="19"/>
  <c r="C34" i="19"/>
  <c r="C110" i="19"/>
  <c r="D53" i="19"/>
  <c r="D106" i="19"/>
  <c r="D59" i="19"/>
  <c r="D57" i="19"/>
  <c r="D110" i="19"/>
  <c r="L36" i="19" l="1"/>
  <c r="G81" i="19"/>
  <c r="F82" i="19"/>
  <c r="L82" i="19" s="1"/>
  <c r="M23" i="19"/>
  <c r="L79" i="19"/>
  <c r="M14" i="19"/>
  <c r="M15" i="19"/>
  <c r="M61" i="19"/>
  <c r="D63" i="19"/>
  <c r="C63" i="19"/>
  <c r="L63" i="19" s="1"/>
  <c r="L70" i="19"/>
  <c r="M79" i="19"/>
  <c r="L76" i="19"/>
  <c r="M78" i="19"/>
  <c r="L77" i="19"/>
  <c r="L75" i="19"/>
  <c r="L78" i="19"/>
  <c r="M76" i="19"/>
  <c r="L83" i="19"/>
  <c r="L38" i="19"/>
  <c r="L22" i="19"/>
  <c r="L94" i="19"/>
  <c r="M28" i="19"/>
  <c r="M20" i="19"/>
  <c r="M16" i="19"/>
  <c r="L16" i="19"/>
  <c r="L15" i="19"/>
  <c r="M57" i="19"/>
  <c r="L69" i="19"/>
  <c r="L85" i="19"/>
  <c r="L17" i="19"/>
  <c r="L31" i="19"/>
  <c r="M59" i="19"/>
  <c r="L21" i="19"/>
  <c r="M56" i="19"/>
  <c r="L55" i="19"/>
  <c r="L54" i="19"/>
  <c r="L27" i="19"/>
  <c r="M42" i="19"/>
  <c r="M96" i="19"/>
  <c r="L45" i="19"/>
  <c r="L42" i="19"/>
  <c r="L58" i="19"/>
  <c r="M34" i="19"/>
  <c r="L20" i="19"/>
  <c r="L44" i="19"/>
  <c r="L24" i="19"/>
  <c r="M97" i="19"/>
  <c r="M27" i="19"/>
  <c r="L95" i="19"/>
  <c r="L23" i="19"/>
  <c r="O23" i="19" s="1"/>
  <c r="L53" i="19"/>
  <c r="M44" i="19"/>
  <c r="L29" i="19"/>
  <c r="L33" i="19"/>
  <c r="L96" i="19"/>
  <c r="M55" i="19"/>
  <c r="L57" i="19"/>
  <c r="M89" i="19"/>
  <c r="L28" i="19"/>
  <c r="M52" i="19"/>
  <c r="L100" i="19"/>
  <c r="M58" i="19"/>
  <c r="L103" i="19"/>
  <c r="M103" i="19"/>
  <c r="M95" i="19"/>
  <c r="M22" i="19"/>
  <c r="M40" i="19"/>
  <c r="L97" i="19"/>
  <c r="L92" i="19"/>
  <c r="L52" i="19"/>
  <c r="L35" i="19"/>
  <c r="L64" i="19"/>
  <c r="L59" i="19"/>
  <c r="M18" i="19"/>
  <c r="L18" i="19"/>
  <c r="M98" i="19"/>
  <c r="L102" i="19"/>
  <c r="L56" i="19"/>
  <c r="M36" i="19"/>
  <c r="M26" i="19"/>
  <c r="L49" i="19"/>
  <c r="L32" i="19"/>
  <c r="L51" i="19"/>
  <c r="L72" i="19"/>
  <c r="L47" i="19"/>
  <c r="L34" i="19"/>
  <c r="L101" i="19"/>
  <c r="M54" i="19"/>
  <c r="L88" i="19"/>
  <c r="L43" i="19"/>
  <c r="L40" i="19"/>
  <c r="L98" i="19"/>
  <c r="L89" i="19"/>
  <c r="L26" i="19"/>
  <c r="M33" i="19"/>
  <c r="M101" i="19"/>
  <c r="M102" i="19"/>
  <c r="L39" i="19"/>
  <c r="L48" i="19"/>
  <c r="M82" i="19"/>
  <c r="M72" i="19"/>
  <c r="F70" i="59"/>
  <c r="M81" i="19"/>
  <c r="Z20" i="66"/>
  <c r="BG88" i="3"/>
  <c r="F21" i="59"/>
  <c r="F33" i="59"/>
  <c r="F46" i="59"/>
  <c r="F49" i="59"/>
  <c r="F19" i="59"/>
  <c r="M70" i="19"/>
  <c r="F47" i="59"/>
  <c r="F92" i="59"/>
  <c r="M77" i="19"/>
  <c r="F41" i="59"/>
  <c r="M88" i="19"/>
  <c r="F29" i="59"/>
  <c r="F43" i="59"/>
  <c r="F90" i="59"/>
  <c r="M47" i="19"/>
  <c r="M69" i="19"/>
  <c r="F62" i="59"/>
  <c r="F22" i="59"/>
  <c r="F51" i="59"/>
  <c r="F15" i="59"/>
  <c r="M17" i="19"/>
  <c r="F61" i="59"/>
  <c r="F27" i="59"/>
  <c r="M39" i="19"/>
  <c r="F30" i="59"/>
  <c r="M100" i="19"/>
  <c r="F12" i="59"/>
  <c r="F79" i="59"/>
  <c r="L81" i="19"/>
  <c r="F36" i="59"/>
  <c r="F14" i="59"/>
  <c r="F34" i="59"/>
  <c r="F50" i="59"/>
  <c r="F26" i="59"/>
  <c r="F20" i="59"/>
  <c r="F52" i="59"/>
  <c r="F16" i="59"/>
  <c r="F80" i="59"/>
  <c r="F32" i="59"/>
  <c r="F54" i="59"/>
  <c r="F94" i="59"/>
  <c r="F42" i="59"/>
  <c r="F53" i="59"/>
  <c r="F40" i="59"/>
  <c r="F83" i="59"/>
  <c r="F25" i="59"/>
  <c r="F24" i="59"/>
  <c r="F95" i="59"/>
  <c r="F55" i="59"/>
  <c r="F31" i="59"/>
  <c r="F38" i="59"/>
  <c r="F93" i="59"/>
  <c r="F18" i="59"/>
  <c r="O15" i="19" l="1"/>
  <c r="O44" i="19"/>
  <c r="O22" i="19"/>
  <c r="O42" i="19"/>
  <c r="O79" i="19"/>
  <c r="O95" i="19"/>
  <c r="O28" i="19"/>
  <c r="O40" i="19"/>
  <c r="O96" i="19"/>
  <c r="O18" i="19"/>
  <c r="O26" i="19"/>
  <c r="O33" i="19"/>
  <c r="O27" i="19"/>
  <c r="O97" i="19"/>
  <c r="O54" i="19"/>
  <c r="M85" i="19"/>
  <c r="O85" i="19" s="1"/>
  <c r="M87" i="19"/>
  <c r="O52" i="19"/>
  <c r="O36" i="19"/>
  <c r="O57" i="19"/>
  <c r="O34" i="19"/>
  <c r="O56" i="19"/>
  <c r="M75" i="19"/>
  <c r="O75" i="19" s="1"/>
  <c r="M83" i="19"/>
  <c r="O83" i="19" s="1"/>
  <c r="O55" i="19"/>
  <c r="O72" i="19"/>
  <c r="O20" i="19"/>
  <c r="O16" i="19"/>
  <c r="O82" i="19"/>
  <c r="O77" i="19"/>
  <c r="O81" i="19"/>
  <c r="M92" i="19"/>
  <c r="O92" i="19" s="1"/>
  <c r="M31" i="19"/>
  <c r="O31" i="19" s="1"/>
  <c r="M51" i="19"/>
  <c r="O51" i="19" s="1"/>
  <c r="M86" i="19"/>
  <c r="M24" i="19"/>
  <c r="O24" i="19" s="1"/>
  <c r="M43" i="19"/>
  <c r="O43" i="19" s="1"/>
  <c r="M94" i="19"/>
  <c r="O94" i="19" s="1"/>
  <c r="M35" i="19"/>
  <c r="O35" i="19" s="1"/>
  <c r="M38" i="19"/>
  <c r="O38" i="19" s="1"/>
  <c r="M45" i="19"/>
  <c r="O45" i="19" s="1"/>
  <c r="M21" i="19"/>
  <c r="O21" i="19" s="1"/>
  <c r="M48" i="19"/>
  <c r="O48" i="19" s="1"/>
  <c r="M32" i="19"/>
  <c r="O32" i="19" s="1"/>
  <c r="M29" i="19"/>
  <c r="O29" i="19" s="1"/>
  <c r="M63" i="19"/>
  <c r="O63" i="19" s="1"/>
  <c r="M53" i="19"/>
  <c r="O53" i="19" s="1"/>
  <c r="M64" i="19"/>
  <c r="O64" i="19" s="1"/>
  <c r="M49" i="19"/>
  <c r="O49" i="19" s="1"/>
  <c r="O17" i="19"/>
  <c r="O14" i="19"/>
  <c r="K30" i="146"/>
  <c r="AY105" i="3"/>
  <c r="C105" i="148" s="1"/>
  <c r="AY107" i="3"/>
  <c r="C107" i="148" s="1"/>
  <c r="AY108" i="3"/>
  <c r="C108" i="148" s="1"/>
  <c r="AY109" i="3"/>
  <c r="C109" i="148" s="1"/>
  <c r="AY106" i="3"/>
  <c r="C106" i="148" s="1"/>
  <c r="AZ106" i="3"/>
  <c r="D106" i="148" s="1"/>
  <c r="AZ108" i="3"/>
  <c r="D108" i="148" s="1"/>
  <c r="AZ109" i="3"/>
  <c r="D109" i="148" s="1"/>
  <c r="AZ107" i="3"/>
  <c r="D107" i="148" s="1"/>
  <c r="J108" i="19" l="1"/>
  <c r="BB105" i="3"/>
  <c r="BC109" i="3"/>
  <c r="BB109" i="3"/>
  <c r="BC107" i="3"/>
  <c r="BC108" i="3"/>
  <c r="BB108" i="3"/>
  <c r="BB107" i="3"/>
  <c r="BB106" i="3"/>
  <c r="AY104" i="3"/>
  <c r="C104" i="148" s="1"/>
  <c r="AZ105" i="3"/>
  <c r="D105" i="148" s="1"/>
  <c r="I109" i="19" l="1"/>
  <c r="L109" i="19" s="1"/>
  <c r="I110" i="19"/>
  <c r="L110" i="19" s="1"/>
  <c r="I111" i="19"/>
  <c r="L111" i="19" s="1"/>
  <c r="I108" i="19"/>
  <c r="L108" i="19" s="1"/>
  <c r="J110" i="19"/>
  <c r="M110" i="19" s="1"/>
  <c r="J109" i="19"/>
  <c r="M109" i="19" s="1"/>
  <c r="J111" i="19"/>
  <c r="M111" i="19" s="1"/>
  <c r="I107" i="19"/>
  <c r="L107" i="19" s="1"/>
  <c r="BC105" i="3"/>
  <c r="BB104" i="3"/>
  <c r="AZ104" i="3"/>
  <c r="D104" i="148" s="1"/>
  <c r="I106" i="19" l="1"/>
  <c r="L106" i="19" s="1"/>
  <c r="J107" i="19"/>
  <c r="M107" i="19" s="1"/>
  <c r="BC104" i="3"/>
  <c r="J106" i="19" l="1"/>
  <c r="M106" i="19" s="1"/>
  <c r="AQ89" i="3"/>
  <c r="D89" i="147" s="1"/>
  <c r="G91" i="19" l="1"/>
  <c r="D108" i="19"/>
  <c r="BC106" i="3"/>
  <c r="M108" i="19" l="1"/>
  <c r="O15" i="56" l="1"/>
  <c r="AQ103" i="3" l="1"/>
  <c r="D103" i="147" s="1"/>
  <c r="AY103" i="3"/>
  <c r="C103" i="148" s="1"/>
  <c r="I105" i="19" l="1"/>
  <c r="G105" i="19"/>
  <c r="AP103" i="3"/>
  <c r="C103" i="147" s="1"/>
  <c r="D105" i="19"/>
  <c r="C105" i="19"/>
  <c r="AZ103" i="3"/>
  <c r="D103" i="148" s="1"/>
  <c r="F105" i="19" l="1"/>
  <c r="L105" i="19" s="1"/>
  <c r="J105" i="19"/>
  <c r="M105" i="19" s="1"/>
  <c r="BB103" i="3"/>
  <c r="BC103" i="3"/>
  <c r="AR109" i="3" l="1"/>
  <c r="E109" i="147" s="1"/>
  <c r="E111" i="19"/>
  <c r="BA86" i="3"/>
  <c r="E86" i="148" s="1"/>
  <c r="K88" i="19" l="1"/>
  <c r="H111" i="19"/>
  <c r="AR86" i="3"/>
  <c r="E86" i="147" s="1"/>
  <c r="AR108" i="3"/>
  <c r="E108" i="147" s="1"/>
  <c r="E110" i="19"/>
  <c r="H110" i="19" l="1"/>
  <c r="H88" i="19"/>
  <c r="BD86" i="3"/>
  <c r="AZ89" i="3"/>
  <c r="D89" i="148" s="1"/>
  <c r="BC89" i="3" l="1"/>
  <c r="J91" i="19"/>
  <c r="M91" i="19" l="1"/>
  <c r="AR87" i="3"/>
  <c r="E87" i="147" s="1"/>
  <c r="AR85" i="3"/>
  <c r="E85" i="147" s="1"/>
  <c r="AR88" i="3"/>
  <c r="E88" i="147" s="1"/>
  <c r="H89" i="19" l="1"/>
  <c r="H87" i="19"/>
  <c r="AP89" i="3"/>
  <c r="C89" i="147" s="1"/>
  <c r="F91" i="19" l="1"/>
  <c r="AQ23" i="3"/>
  <c r="D23" i="147" s="1"/>
  <c r="AP60" i="3"/>
  <c r="C60" i="147" s="1"/>
  <c r="AQ66" i="3"/>
  <c r="D66" i="147" s="1"/>
  <c r="AQ69" i="3"/>
  <c r="D69" i="147" s="1"/>
  <c r="E73" i="147"/>
  <c r="AR77" i="3"/>
  <c r="E77" i="147" s="1"/>
  <c r="AR98" i="3"/>
  <c r="E98" i="147" s="1"/>
  <c r="AR89" i="3"/>
  <c r="E89" i="147" s="1"/>
  <c r="AQ102" i="3"/>
  <c r="D102" i="147" s="1"/>
  <c r="AQ48" i="3"/>
  <c r="D48" i="147" s="1"/>
  <c r="AR52" i="3"/>
  <c r="E52" i="147" s="1"/>
  <c r="AP78" i="3"/>
  <c r="C78" i="147" s="1"/>
  <c r="AR40" i="3"/>
  <c r="E40" i="147" s="1"/>
  <c r="AQ35" i="3"/>
  <c r="D35" i="147" s="1"/>
  <c r="E75" i="147"/>
  <c r="AQ78" i="3"/>
  <c r="D78" i="147" s="1"/>
  <c r="AQ97" i="3"/>
  <c r="D97" i="147" s="1"/>
  <c r="AR37" i="3"/>
  <c r="E37" i="147" s="1"/>
  <c r="AP28" i="3"/>
  <c r="C28" i="147" s="1"/>
  <c r="AP39" i="3"/>
  <c r="C39" i="147" s="1"/>
  <c r="AR42" i="3"/>
  <c r="E42" i="147" s="1"/>
  <c r="C25" i="19"/>
  <c r="D25" i="19"/>
  <c r="D80" i="19"/>
  <c r="C93" i="19"/>
  <c r="D104" i="19"/>
  <c r="E39" i="19"/>
  <c r="D112" i="19"/>
  <c r="C37" i="19"/>
  <c r="D41" i="19"/>
  <c r="E42" i="19"/>
  <c r="E90" i="19"/>
  <c r="C99" i="19"/>
  <c r="E54" i="19"/>
  <c r="D46" i="19"/>
  <c r="D37" i="19"/>
  <c r="E44" i="19"/>
  <c r="E100" i="19"/>
  <c r="BA106" i="3"/>
  <c r="E106" i="148" s="1"/>
  <c r="BA109" i="3"/>
  <c r="E109" i="148" s="1"/>
  <c r="BA40" i="3"/>
  <c r="E40" i="148" s="1"/>
  <c r="BA90" i="3"/>
  <c r="E90" i="148" s="1"/>
  <c r="BA99" i="3"/>
  <c r="E99" i="148" s="1"/>
  <c r="AZ91" i="3"/>
  <c r="D91" i="148" s="1"/>
  <c r="BA100" i="3"/>
  <c r="E100" i="148" s="1"/>
  <c r="BA80" i="3"/>
  <c r="E80" i="148" s="1"/>
  <c r="BA42" i="3"/>
  <c r="E42" i="148" s="1"/>
  <c r="BA25" i="3"/>
  <c r="E25" i="148" s="1"/>
  <c r="BA45" i="3"/>
  <c r="E45" i="148" s="1"/>
  <c r="AZ11" i="3"/>
  <c r="AY17" i="3"/>
  <c r="C17" i="148" s="1"/>
  <c r="BA20" i="3"/>
  <c r="E20" i="148" s="1"/>
  <c r="BA12" i="3"/>
  <c r="BA92" i="3"/>
  <c r="E92" i="148" s="1"/>
  <c r="BA54" i="3"/>
  <c r="E54" i="148" s="1"/>
  <c r="BA98" i="3"/>
  <c r="E98" i="148" s="1"/>
  <c r="BA29" i="3"/>
  <c r="E29" i="148" s="1"/>
  <c r="AY66" i="3"/>
  <c r="C66" i="148" s="1"/>
  <c r="AY69" i="3"/>
  <c r="C69" i="148" s="1"/>
  <c r="BA24" i="3"/>
  <c r="E24" i="148" s="1"/>
  <c r="BA55" i="3"/>
  <c r="E55" i="148" s="1"/>
  <c r="BA83" i="3"/>
  <c r="E83" i="148" s="1"/>
  <c r="BA96" i="3"/>
  <c r="E96" i="148" s="1"/>
  <c r="BA79" i="3"/>
  <c r="E79" i="148" s="1"/>
  <c r="AY91" i="3"/>
  <c r="C91" i="148" s="1"/>
  <c r="BA33" i="3"/>
  <c r="E33" i="148" s="1"/>
  <c r="AY39" i="3"/>
  <c r="C39" i="148" s="1"/>
  <c r="BA94" i="3"/>
  <c r="E94" i="148" s="1"/>
  <c r="BA108" i="3"/>
  <c r="E108" i="148" s="1"/>
  <c r="K18" i="19"/>
  <c r="AZ102" i="3"/>
  <c r="D102" i="148" s="1"/>
  <c r="BA46" i="3"/>
  <c r="E46" i="148" s="1"/>
  <c r="BA49" i="3"/>
  <c r="E49" i="148" s="1"/>
  <c r="AY102" i="3"/>
  <c r="C102" i="148" s="1"/>
  <c r="BA21" i="3"/>
  <c r="E21" i="148" s="1"/>
  <c r="AZ39" i="3"/>
  <c r="D39" i="148" s="1"/>
  <c r="K15" i="19"/>
  <c r="AZ17" i="3"/>
  <c r="D17" i="148" s="1"/>
  <c r="AZ23" i="3"/>
  <c r="D23" i="148" s="1"/>
  <c r="BA32" i="3"/>
  <c r="E32" i="148" s="1"/>
  <c r="BA36" i="3"/>
  <c r="E36" i="148" s="1"/>
  <c r="BA38" i="3"/>
  <c r="E38" i="148" s="1"/>
  <c r="AZ44" i="3"/>
  <c r="D44" i="148" s="1"/>
  <c r="AY48" i="3"/>
  <c r="C48" i="148" s="1"/>
  <c r="AY60" i="3"/>
  <c r="C60" i="148" s="1"/>
  <c r="AZ66" i="3"/>
  <c r="D66" i="148" s="1"/>
  <c r="AZ69" i="3"/>
  <c r="D69" i="148" s="1"/>
  <c r="BA88" i="3"/>
  <c r="E88" i="148" s="1"/>
  <c r="BA93" i="3"/>
  <c r="E93" i="148" s="1"/>
  <c r="AY97" i="3"/>
  <c r="C97" i="148" s="1"/>
  <c r="BA103" i="3"/>
  <c r="E103" i="148" s="1"/>
  <c r="AY11" i="3"/>
  <c r="C11" i="148" s="1"/>
  <c r="I13" i="19" s="1"/>
  <c r="K17" i="19"/>
  <c r="BA19" i="3"/>
  <c r="E19" i="148" s="1"/>
  <c r="AY23" i="3"/>
  <c r="C23" i="148" s="1"/>
  <c r="BA27" i="3"/>
  <c r="E27" i="148" s="1"/>
  <c r="AZ28" i="3"/>
  <c r="D28" i="148" s="1"/>
  <c r="BA31" i="3"/>
  <c r="E31" i="148" s="1"/>
  <c r="AY35" i="3"/>
  <c r="C35" i="148" s="1"/>
  <c r="BA37" i="3"/>
  <c r="E37" i="148" s="1"/>
  <c r="AY44" i="3"/>
  <c r="C44" i="148" s="1"/>
  <c r="AZ48" i="3"/>
  <c r="D48" i="148" s="1"/>
  <c r="BA51" i="3"/>
  <c r="E51" i="148" s="1"/>
  <c r="BA53" i="3"/>
  <c r="E53" i="148" s="1"/>
  <c r="BA57" i="3"/>
  <c r="E57" i="148" s="1"/>
  <c r="AZ60" i="3"/>
  <c r="D60" i="148" s="1"/>
  <c r="BA68" i="3"/>
  <c r="E68" i="148" s="1"/>
  <c r="BA71" i="3"/>
  <c r="E71" i="148" s="1"/>
  <c r="BA74" i="3"/>
  <c r="BA76" i="3"/>
  <c r="E76" i="148" s="1"/>
  <c r="AY78" i="3"/>
  <c r="C78" i="148" s="1"/>
  <c r="AZ97" i="3"/>
  <c r="D97" i="148" s="1"/>
  <c r="K16" i="19"/>
  <c r="K20" i="19"/>
  <c r="BA22" i="3"/>
  <c r="E22" i="148" s="1"/>
  <c r="BA26" i="3"/>
  <c r="E26" i="148" s="1"/>
  <c r="AY28" i="3"/>
  <c r="C28" i="148" s="1"/>
  <c r="BA30" i="3"/>
  <c r="E30" i="148" s="1"/>
  <c r="BA34" i="3"/>
  <c r="E34" i="148" s="1"/>
  <c r="AZ35" i="3"/>
  <c r="D35" i="148" s="1"/>
  <c r="BA41" i="3"/>
  <c r="E41" i="148" s="1"/>
  <c r="BA43" i="3"/>
  <c r="E43" i="148" s="1"/>
  <c r="BA47" i="3"/>
  <c r="E47" i="148" s="1"/>
  <c r="BA50" i="3"/>
  <c r="E50" i="148" s="1"/>
  <c r="BA52" i="3"/>
  <c r="E52" i="148" s="1"/>
  <c r="BA56" i="3"/>
  <c r="E56" i="148" s="1"/>
  <c r="K64" i="19"/>
  <c r="BA67" i="3"/>
  <c r="E67" i="148" s="1"/>
  <c r="BA70" i="3"/>
  <c r="E70" i="148" s="1"/>
  <c r="BA73" i="3"/>
  <c r="BA75" i="3"/>
  <c r="BA77" i="3"/>
  <c r="E77" i="148" s="1"/>
  <c r="AZ78" i="3"/>
  <c r="D78" i="148" s="1"/>
  <c r="BA84" i="3"/>
  <c r="E84" i="148" s="1"/>
  <c r="BA87" i="3"/>
  <c r="E87" i="148" s="1"/>
  <c r="BA95" i="3"/>
  <c r="E95" i="148" s="1"/>
  <c r="BA101" i="3"/>
  <c r="E101" i="148" s="1"/>
  <c r="BA104" i="3"/>
  <c r="E104" i="148" s="1"/>
  <c r="BA105" i="3"/>
  <c r="E105" i="148" s="1"/>
  <c r="BA107" i="3"/>
  <c r="E107" i="148" s="1"/>
  <c r="E73" i="148" l="1"/>
  <c r="K75" i="19" s="1"/>
  <c r="E75" i="148"/>
  <c r="K77" i="19" s="1"/>
  <c r="E74" i="148"/>
  <c r="K76" i="19" s="1"/>
  <c r="K97" i="19"/>
  <c r="J41" i="19"/>
  <c r="K51" i="19"/>
  <c r="H42" i="19"/>
  <c r="BD40" i="3"/>
  <c r="K86" i="19"/>
  <c r="K21" i="19"/>
  <c r="H54" i="19"/>
  <c r="BD52" i="3"/>
  <c r="G50" i="19"/>
  <c r="BC48" i="3"/>
  <c r="G104" i="19"/>
  <c r="K31" i="19"/>
  <c r="H91" i="19"/>
  <c r="K103" i="19"/>
  <c r="J30" i="19"/>
  <c r="G99" i="19"/>
  <c r="K28" i="19"/>
  <c r="I25" i="19"/>
  <c r="J104" i="19"/>
  <c r="D11" i="148"/>
  <c r="J13" i="19" s="1"/>
  <c r="K47" i="19"/>
  <c r="H100" i="19"/>
  <c r="K100" i="19"/>
  <c r="K79" i="19"/>
  <c r="K22" i="19"/>
  <c r="I81" i="148"/>
  <c r="K69" i="19"/>
  <c r="K96" i="19"/>
  <c r="I41" i="19"/>
  <c r="K54" i="19"/>
  <c r="K23" i="19"/>
  <c r="K72" i="19"/>
  <c r="K95" i="19"/>
  <c r="K90" i="19"/>
  <c r="BD88" i="3"/>
  <c r="K70" i="19"/>
  <c r="K44" i="19"/>
  <c r="I50" i="19"/>
  <c r="K56" i="19"/>
  <c r="K59" i="19"/>
  <c r="G68" i="19"/>
  <c r="I30" i="19"/>
  <c r="K29" i="19"/>
  <c r="J71" i="19"/>
  <c r="K58" i="19"/>
  <c r="H75" i="19"/>
  <c r="BD73" i="3"/>
  <c r="F62" i="19"/>
  <c r="BB60" i="3"/>
  <c r="K105" i="19"/>
  <c r="J68" i="19"/>
  <c r="H79" i="19"/>
  <c r="BD77" i="3"/>
  <c r="I93" i="19"/>
  <c r="K52" i="19"/>
  <c r="G71" i="19"/>
  <c r="BC69" i="3"/>
  <c r="K43" i="19"/>
  <c r="K42" i="19"/>
  <c r="H44" i="19"/>
  <c r="BD42" i="3"/>
  <c r="G25" i="19"/>
  <c r="BC23" i="3"/>
  <c r="K49" i="19"/>
  <c r="J46" i="19"/>
  <c r="J50" i="19"/>
  <c r="K92" i="19"/>
  <c r="I46" i="19"/>
  <c r="K39" i="19"/>
  <c r="K34" i="19"/>
  <c r="K26" i="19"/>
  <c r="F41" i="19"/>
  <c r="BB39" i="3"/>
  <c r="G81" i="147"/>
  <c r="BC78" i="3"/>
  <c r="K89" i="19"/>
  <c r="BD87" i="3"/>
  <c r="K24" i="19"/>
  <c r="H77" i="19"/>
  <c r="BD75" i="3"/>
  <c r="I104" i="19"/>
  <c r="K94" i="19"/>
  <c r="G37" i="19"/>
  <c r="BC35" i="3"/>
  <c r="J81" i="147"/>
  <c r="E12" i="148"/>
  <c r="K14" i="19" s="1"/>
  <c r="J99" i="19"/>
  <c r="K48" i="19"/>
  <c r="F80" i="19"/>
  <c r="K27" i="19"/>
  <c r="K102" i="19"/>
  <c r="K53" i="19"/>
  <c r="K101" i="19"/>
  <c r="K40" i="19"/>
  <c r="K57" i="19"/>
  <c r="K109" i="19"/>
  <c r="J37" i="19"/>
  <c r="K107" i="19"/>
  <c r="K36" i="19"/>
  <c r="I37" i="19"/>
  <c r="J25" i="19"/>
  <c r="I71" i="19"/>
  <c r="K108" i="19"/>
  <c r="F30" i="19"/>
  <c r="BB28" i="3"/>
  <c r="I99" i="19"/>
  <c r="K35" i="19"/>
  <c r="K55" i="19"/>
  <c r="J93" i="19"/>
  <c r="K98" i="19"/>
  <c r="K45" i="19"/>
  <c r="K85" i="19"/>
  <c r="K38" i="19"/>
  <c r="K106" i="19"/>
  <c r="K32" i="19"/>
  <c r="K33" i="19"/>
  <c r="J19" i="19"/>
  <c r="I68" i="19"/>
  <c r="H39" i="19"/>
  <c r="K63" i="19"/>
  <c r="I62" i="19"/>
  <c r="K81" i="19"/>
  <c r="K82" i="19"/>
  <c r="J62" i="19"/>
  <c r="L60" i="19"/>
  <c r="D62" i="19"/>
  <c r="I19" i="19"/>
  <c r="K78" i="19"/>
  <c r="K83" i="19"/>
  <c r="K73" i="19"/>
  <c r="I81" i="147"/>
  <c r="AR68" i="3"/>
  <c r="E68" i="147" s="1"/>
  <c r="AR16" i="3"/>
  <c r="E16" i="147" s="1"/>
  <c r="AP9" i="3"/>
  <c r="AR31" i="3"/>
  <c r="E31" i="147" s="1"/>
  <c r="AQ17" i="3"/>
  <c r="D17" i="147" s="1"/>
  <c r="AQ91" i="3"/>
  <c r="D91" i="147" s="1"/>
  <c r="AP66" i="3"/>
  <c r="C66" i="147" s="1"/>
  <c r="AQ82" i="3"/>
  <c r="D82" i="147" s="1"/>
  <c r="AR43" i="3"/>
  <c r="E43" i="147" s="1"/>
  <c r="AR26" i="3"/>
  <c r="E26" i="147" s="1"/>
  <c r="AR96" i="3"/>
  <c r="E96" i="147" s="1"/>
  <c r="AR84" i="3"/>
  <c r="E84" i="147" s="1"/>
  <c r="AR105" i="3"/>
  <c r="E105" i="147" s="1"/>
  <c r="AR92" i="3"/>
  <c r="E92" i="147" s="1"/>
  <c r="E76" i="147"/>
  <c r="AP48" i="3"/>
  <c r="C48" i="147" s="1"/>
  <c r="AR15" i="3"/>
  <c r="E15" i="147" s="1"/>
  <c r="AR79" i="3"/>
  <c r="E79" i="147" s="1"/>
  <c r="AQ39" i="3"/>
  <c r="D39" i="147" s="1"/>
  <c r="AR12" i="3"/>
  <c r="AR94" i="3"/>
  <c r="E94" i="147" s="1"/>
  <c r="AR61" i="3"/>
  <c r="E61" i="147" s="1"/>
  <c r="AQ44" i="3"/>
  <c r="D44" i="147" s="1"/>
  <c r="AR21" i="3"/>
  <c r="E21" i="147" s="1"/>
  <c r="AR70" i="3"/>
  <c r="E70" i="147" s="1"/>
  <c r="AR41" i="3"/>
  <c r="E41" i="147" s="1"/>
  <c r="AP23" i="3"/>
  <c r="C23" i="147" s="1"/>
  <c r="AR106" i="3"/>
  <c r="E106" i="147" s="1"/>
  <c r="AR100" i="3"/>
  <c r="E100" i="147" s="1"/>
  <c r="AR90" i="3"/>
  <c r="E90" i="147" s="1"/>
  <c r="AQ60" i="3"/>
  <c r="D60" i="147" s="1"/>
  <c r="AR38" i="3"/>
  <c r="E38" i="147" s="1"/>
  <c r="AR24" i="3"/>
  <c r="E24" i="147" s="1"/>
  <c r="AR67" i="3"/>
  <c r="E67" i="147" s="1"/>
  <c r="AR22" i="3"/>
  <c r="E22" i="147" s="1"/>
  <c r="AR104" i="3"/>
  <c r="E104" i="147" s="1"/>
  <c r="E74" i="147"/>
  <c r="AR57" i="3"/>
  <c r="E57" i="147" s="1"/>
  <c r="AR27" i="3"/>
  <c r="E27" i="147" s="1"/>
  <c r="AP11" i="3"/>
  <c r="AR54" i="3"/>
  <c r="E54" i="147" s="1"/>
  <c r="AP91" i="3"/>
  <c r="C91" i="147" s="1"/>
  <c r="AR55" i="3"/>
  <c r="E55" i="147" s="1"/>
  <c r="AR13" i="3"/>
  <c r="E13" i="147" s="1"/>
  <c r="AR62" i="3"/>
  <c r="E62" i="147" s="1"/>
  <c r="BD37" i="3"/>
  <c r="F23" i="59"/>
  <c r="AR93" i="3"/>
  <c r="E93" i="147" s="1"/>
  <c r="AR25" i="3"/>
  <c r="E25" i="147" s="1"/>
  <c r="AP102" i="3"/>
  <c r="C102" i="147" s="1"/>
  <c r="AR103" i="3"/>
  <c r="E103" i="147" s="1"/>
  <c r="AR36" i="3"/>
  <c r="E36" i="147" s="1"/>
  <c r="AR20" i="3"/>
  <c r="E20" i="147" s="1"/>
  <c r="AQ11" i="3"/>
  <c r="AR49" i="3"/>
  <c r="E49" i="147" s="1"/>
  <c r="AR33" i="3"/>
  <c r="E33" i="147" s="1"/>
  <c r="AR56" i="3"/>
  <c r="E56" i="147" s="1"/>
  <c r="AP35" i="3"/>
  <c r="C35" i="147" s="1"/>
  <c r="AR18" i="3"/>
  <c r="E18" i="147" s="1"/>
  <c r="AR45" i="3"/>
  <c r="E45" i="147" s="1"/>
  <c r="AQ28" i="3"/>
  <c r="D28" i="147" s="1"/>
  <c r="AQ110" i="3"/>
  <c r="AP82" i="3"/>
  <c r="C82" i="147" s="1"/>
  <c r="E71" i="147"/>
  <c r="AR53" i="3"/>
  <c r="E53" i="147" s="1"/>
  <c r="AR99" i="3"/>
  <c r="E99" i="147" s="1"/>
  <c r="AR14" i="3"/>
  <c r="E14" i="147" s="1"/>
  <c r="AR83" i="3"/>
  <c r="E83" i="147" s="1"/>
  <c r="AR101" i="3"/>
  <c r="E101" i="147" s="1"/>
  <c r="AR50" i="3"/>
  <c r="E50" i="147" s="1"/>
  <c r="AR34" i="3"/>
  <c r="E34" i="147" s="1"/>
  <c r="AR51" i="3"/>
  <c r="E51" i="147" s="1"/>
  <c r="AP44" i="3"/>
  <c r="C44" i="147" s="1"/>
  <c r="AQ10" i="3"/>
  <c r="AR107" i="3"/>
  <c r="E107" i="147" s="1"/>
  <c r="AP97" i="3"/>
  <c r="C97" i="147" s="1"/>
  <c r="AR19" i="3"/>
  <c r="E19" i="147" s="1"/>
  <c r="AP69" i="3"/>
  <c r="C69" i="147" s="1"/>
  <c r="AR32" i="3"/>
  <c r="E32" i="147" s="1"/>
  <c r="AP17" i="3"/>
  <c r="C17" i="147" s="1"/>
  <c r="AR80" i="3"/>
  <c r="E80" i="147" s="1"/>
  <c r="AR46" i="3"/>
  <c r="E46" i="147" s="1"/>
  <c r="AR29" i="3"/>
  <c r="E29" i="147" s="1"/>
  <c r="AR95" i="3"/>
  <c r="E95" i="147" s="1"/>
  <c r="AR47" i="3"/>
  <c r="E47" i="147" s="1"/>
  <c r="AR30" i="3"/>
  <c r="E30" i="147" s="1"/>
  <c r="F35" i="59"/>
  <c r="E101" i="19"/>
  <c r="E26" i="19"/>
  <c r="C46" i="19"/>
  <c r="E15" i="19"/>
  <c r="E64" i="19"/>
  <c r="C50" i="19"/>
  <c r="E43" i="19"/>
  <c r="C112" i="19"/>
  <c r="E98" i="19"/>
  <c r="C30" i="19"/>
  <c r="BD109" i="3"/>
  <c r="C80" i="19"/>
  <c r="BB78" i="3"/>
  <c r="E34" i="19"/>
  <c r="E14" i="19"/>
  <c r="E102" i="19"/>
  <c r="E23" i="19"/>
  <c r="E49" i="19"/>
  <c r="E32" i="19"/>
  <c r="E20" i="19"/>
  <c r="E109" i="19"/>
  <c r="E55" i="19"/>
  <c r="E29" i="19"/>
  <c r="BC102" i="3"/>
  <c r="E22" i="19"/>
  <c r="E51" i="19"/>
  <c r="C41" i="19"/>
  <c r="E31" i="19"/>
  <c r="C104" i="19"/>
  <c r="E108" i="19"/>
  <c r="E94" i="19"/>
  <c r="E70" i="19"/>
  <c r="E53" i="19"/>
  <c r="E21" i="19"/>
  <c r="E35" i="19"/>
  <c r="E40" i="19"/>
  <c r="E103" i="19"/>
  <c r="E88" i="19"/>
  <c r="E69" i="19"/>
  <c r="E58" i="19"/>
  <c r="D30" i="19"/>
  <c r="D19" i="19"/>
  <c r="E107" i="19"/>
  <c r="D93" i="19"/>
  <c r="BD108" i="3"/>
  <c r="BD98" i="3"/>
  <c r="E105" i="19"/>
  <c r="E95" i="19"/>
  <c r="D99" i="19"/>
  <c r="BC97" i="3"/>
  <c r="E89" i="19"/>
  <c r="D50" i="19"/>
  <c r="E86" i="19"/>
  <c r="E28" i="19"/>
  <c r="E16" i="19"/>
  <c r="E106" i="19"/>
  <c r="E92" i="19"/>
  <c r="C68" i="19"/>
  <c r="E96" i="19"/>
  <c r="E47" i="19"/>
  <c r="E38" i="19"/>
  <c r="E85" i="19"/>
  <c r="E48" i="19"/>
  <c r="D68" i="19"/>
  <c r="BC66" i="3"/>
  <c r="E52" i="19"/>
  <c r="E33" i="19"/>
  <c r="E17" i="19"/>
  <c r="E24" i="19"/>
  <c r="E59" i="19"/>
  <c r="E56" i="19"/>
  <c r="E18" i="19"/>
  <c r="D84" i="19"/>
  <c r="E57" i="19"/>
  <c r="E27" i="19"/>
  <c r="E97" i="19"/>
  <c r="E45" i="19"/>
  <c r="E36" i="19"/>
  <c r="C19" i="19"/>
  <c r="BA85" i="3"/>
  <c r="E85" i="148" s="1"/>
  <c r="AZ82" i="3"/>
  <c r="D82" i="148" s="1"/>
  <c r="BA35" i="3"/>
  <c r="E35" i="148" s="1"/>
  <c r="BA69" i="3"/>
  <c r="E69" i="148" s="1"/>
  <c r="BA102" i="3"/>
  <c r="E102" i="148" s="1"/>
  <c r="BA78" i="3"/>
  <c r="E78" i="148" s="1"/>
  <c r="BA60" i="3"/>
  <c r="E60" i="148" s="1"/>
  <c r="AY10" i="3"/>
  <c r="C10" i="148" s="1"/>
  <c r="BA66" i="3"/>
  <c r="E66" i="148" s="1"/>
  <c r="BA23" i="3"/>
  <c r="E23" i="148" s="1"/>
  <c r="AY110" i="3"/>
  <c r="BA44" i="3"/>
  <c r="E44" i="148" s="1"/>
  <c r="BA11" i="3"/>
  <c r="BA48" i="3"/>
  <c r="E48" i="148" s="1"/>
  <c r="BA91" i="3"/>
  <c r="E91" i="148" s="1"/>
  <c r="BA17" i="3"/>
  <c r="E17" i="148" s="1"/>
  <c r="BA28" i="3"/>
  <c r="E28" i="148" s="1"/>
  <c r="BA97" i="3"/>
  <c r="E97" i="148" s="1"/>
  <c r="BA39" i="3"/>
  <c r="E39" i="148" s="1"/>
  <c r="AZ110" i="3"/>
  <c r="D110" i="147" l="1"/>
  <c r="G112" i="19" s="1"/>
  <c r="C110" i="148"/>
  <c r="I112" i="19" s="1"/>
  <c r="D110" i="148"/>
  <c r="J112" i="19" s="1"/>
  <c r="F81" i="148"/>
  <c r="F81" i="147"/>
  <c r="M104" i="19"/>
  <c r="N44" i="19"/>
  <c r="G80" i="19"/>
  <c r="G81" i="148"/>
  <c r="J80" i="19"/>
  <c r="N39" i="19"/>
  <c r="M25" i="19"/>
  <c r="M37" i="19"/>
  <c r="N100" i="19"/>
  <c r="N42" i="19"/>
  <c r="H49" i="19"/>
  <c r="N49" i="19" s="1"/>
  <c r="BD47" i="3"/>
  <c r="K25" i="19"/>
  <c r="H36" i="19"/>
  <c r="N36" i="19" s="1"/>
  <c r="BD34" i="3"/>
  <c r="H105" i="19"/>
  <c r="N105" i="19" s="1"/>
  <c r="H40" i="19"/>
  <c r="N40" i="19" s="1"/>
  <c r="H86" i="19"/>
  <c r="BD84" i="3"/>
  <c r="K41" i="19"/>
  <c r="F71" i="19"/>
  <c r="BB69" i="3"/>
  <c r="BC39" i="3"/>
  <c r="K68" i="19"/>
  <c r="K37" i="19"/>
  <c r="H52" i="19"/>
  <c r="N52" i="19" s="1"/>
  <c r="BD50" i="3"/>
  <c r="F104" i="19"/>
  <c r="L104" i="19" s="1"/>
  <c r="BC60" i="3"/>
  <c r="H98" i="19"/>
  <c r="N98" i="19" s="1"/>
  <c r="K87" i="19"/>
  <c r="H103" i="19"/>
  <c r="N103" i="19" s="1"/>
  <c r="H27" i="19"/>
  <c r="N27" i="19" s="1"/>
  <c r="BD25" i="3"/>
  <c r="H92" i="19"/>
  <c r="BD90" i="3"/>
  <c r="H28" i="19"/>
  <c r="N28" i="19" s="1"/>
  <c r="BD26" i="3"/>
  <c r="K99" i="19"/>
  <c r="H101" i="19"/>
  <c r="N101" i="19" s="1"/>
  <c r="H29" i="19"/>
  <c r="N29" i="19" s="1"/>
  <c r="BD27" i="3"/>
  <c r="H85" i="19"/>
  <c r="BD83" i="3"/>
  <c r="H95" i="19"/>
  <c r="N95" i="19" s="1"/>
  <c r="H102" i="19"/>
  <c r="N102" i="19" s="1"/>
  <c r="H45" i="19"/>
  <c r="N45" i="19" s="1"/>
  <c r="BD43" i="3"/>
  <c r="F68" i="19"/>
  <c r="L68" i="19" s="1"/>
  <c r="H108" i="19"/>
  <c r="N108" i="19" s="1"/>
  <c r="H43" i="19"/>
  <c r="N43" i="19" s="1"/>
  <c r="BD41" i="3"/>
  <c r="K19" i="19"/>
  <c r="H97" i="19"/>
  <c r="N97" i="19" s="1"/>
  <c r="H73" i="19"/>
  <c r="BD71" i="3"/>
  <c r="H64" i="19"/>
  <c r="N64" i="19" s="1"/>
  <c r="BD62" i="3"/>
  <c r="H72" i="19"/>
  <c r="BD70" i="3"/>
  <c r="G19" i="19"/>
  <c r="M19" i="19" s="1"/>
  <c r="BC17" i="3"/>
  <c r="K50" i="19"/>
  <c r="H48" i="19"/>
  <c r="N48" i="19" s="1"/>
  <c r="BD46" i="3"/>
  <c r="H57" i="19"/>
  <c r="N57" i="19" s="1"/>
  <c r="BD55" i="3"/>
  <c r="G46" i="19"/>
  <c r="M46" i="19" s="1"/>
  <c r="BC44" i="3"/>
  <c r="I80" i="19"/>
  <c r="L80" i="19" s="1"/>
  <c r="H16" i="19"/>
  <c r="N16" i="19" s="1"/>
  <c r="BD14" i="3"/>
  <c r="H15" i="19"/>
  <c r="N15" i="19" s="1"/>
  <c r="BD13" i="3"/>
  <c r="E11" i="148"/>
  <c r="K13" i="19" s="1"/>
  <c r="H83" i="19"/>
  <c r="BD80" i="3"/>
  <c r="F93" i="19"/>
  <c r="L93" i="19" s="1"/>
  <c r="H63" i="19"/>
  <c r="BD61" i="3"/>
  <c r="H18" i="19"/>
  <c r="N18" i="19" s="1"/>
  <c r="BD16" i="3"/>
  <c r="K46" i="19"/>
  <c r="H47" i="19"/>
  <c r="N47" i="19" s="1"/>
  <c r="BD45" i="3"/>
  <c r="H56" i="19"/>
  <c r="N56" i="19" s="1"/>
  <c r="BD54" i="3"/>
  <c r="H96" i="19"/>
  <c r="N96" i="19" s="1"/>
  <c r="H70" i="19"/>
  <c r="N70" i="19" s="1"/>
  <c r="H34" i="19"/>
  <c r="N34" i="19" s="1"/>
  <c r="BD32" i="3"/>
  <c r="H20" i="19"/>
  <c r="N20" i="19" s="1"/>
  <c r="BD18" i="3"/>
  <c r="C11" i="147"/>
  <c r="F13" i="19" s="1"/>
  <c r="BB11" i="3"/>
  <c r="E12" i="147"/>
  <c r="H14" i="19" s="1"/>
  <c r="N14" i="19" s="1"/>
  <c r="BD12" i="3"/>
  <c r="G84" i="19"/>
  <c r="BC82" i="3"/>
  <c r="K30" i="19"/>
  <c r="H55" i="19"/>
  <c r="N55" i="19" s="1"/>
  <c r="BD53" i="3"/>
  <c r="G93" i="19"/>
  <c r="M93" i="19" s="1"/>
  <c r="H31" i="19"/>
  <c r="N31" i="19" s="1"/>
  <c r="BD29" i="3"/>
  <c r="H23" i="19"/>
  <c r="N23" i="19" s="1"/>
  <c r="BD21" i="3"/>
  <c r="G30" i="19"/>
  <c r="BC28" i="3"/>
  <c r="F37" i="19"/>
  <c r="L37" i="19" s="1"/>
  <c r="BB35" i="3"/>
  <c r="H21" i="19"/>
  <c r="N21" i="19" s="1"/>
  <c r="BD19" i="3"/>
  <c r="H58" i="19"/>
  <c r="N58" i="19" s="1"/>
  <c r="BD56" i="3"/>
  <c r="H59" i="19"/>
  <c r="N59" i="19" s="1"/>
  <c r="BD57" i="3"/>
  <c r="H82" i="19"/>
  <c r="BD79" i="3"/>
  <c r="H76" i="19"/>
  <c r="BD74" i="3"/>
  <c r="F50" i="19"/>
  <c r="L50" i="19" s="1"/>
  <c r="BB48" i="3"/>
  <c r="H78" i="19"/>
  <c r="BD76" i="3"/>
  <c r="J81" i="148"/>
  <c r="D10" i="147"/>
  <c r="G12" i="19" s="1"/>
  <c r="D11" i="147"/>
  <c r="G13" i="19" s="1"/>
  <c r="BC11" i="3"/>
  <c r="H24" i="19"/>
  <c r="N24" i="19" s="1"/>
  <c r="BD22" i="3"/>
  <c r="H94" i="19"/>
  <c r="N94" i="19" s="1"/>
  <c r="H32" i="19"/>
  <c r="N32" i="19" s="1"/>
  <c r="BD30" i="3"/>
  <c r="K93" i="19"/>
  <c r="H33" i="19"/>
  <c r="N33" i="19" s="1"/>
  <c r="BD31" i="3"/>
  <c r="H35" i="19"/>
  <c r="N35" i="19" s="1"/>
  <c r="BD33" i="3"/>
  <c r="H17" i="19"/>
  <c r="N17" i="19" s="1"/>
  <c r="BD15" i="3"/>
  <c r="H109" i="19"/>
  <c r="N109" i="19" s="1"/>
  <c r="H51" i="19"/>
  <c r="N51" i="19" s="1"/>
  <c r="BD49" i="3"/>
  <c r="H106" i="19"/>
  <c r="N106" i="19" s="1"/>
  <c r="K80" i="19"/>
  <c r="K104" i="19"/>
  <c r="F46" i="19"/>
  <c r="L46" i="19" s="1"/>
  <c r="BB44" i="3"/>
  <c r="H22" i="19"/>
  <c r="N22" i="19" s="1"/>
  <c r="BD20" i="3"/>
  <c r="H69" i="19"/>
  <c r="N69" i="19" s="1"/>
  <c r="K71" i="19"/>
  <c r="H53" i="19"/>
  <c r="N53" i="19" s="1"/>
  <c r="BD51" i="3"/>
  <c r="H38" i="19"/>
  <c r="N38" i="19" s="1"/>
  <c r="H26" i="19"/>
  <c r="N26" i="19" s="1"/>
  <c r="BD24" i="3"/>
  <c r="H107" i="19"/>
  <c r="N107" i="19" s="1"/>
  <c r="F25" i="19"/>
  <c r="L25" i="19" s="1"/>
  <c r="BB23" i="3"/>
  <c r="C9" i="147"/>
  <c r="F11" i="19" s="1"/>
  <c r="F19" i="19"/>
  <c r="L19" i="19" s="1"/>
  <c r="BB17" i="3"/>
  <c r="K111" i="19"/>
  <c r="N111" i="19" s="1"/>
  <c r="K110" i="19"/>
  <c r="N110" i="19" s="1"/>
  <c r="K62" i="19"/>
  <c r="E82" i="19"/>
  <c r="E81" i="19"/>
  <c r="E63" i="19"/>
  <c r="N61" i="19"/>
  <c r="N54" i="19"/>
  <c r="N77" i="19"/>
  <c r="N75" i="19"/>
  <c r="I12" i="19"/>
  <c r="N79" i="19"/>
  <c r="C12" i="19"/>
  <c r="L30" i="19"/>
  <c r="C13" i="19"/>
  <c r="N89" i="19"/>
  <c r="N88" i="19"/>
  <c r="D13" i="19"/>
  <c r="J84" i="19"/>
  <c r="F84" i="19"/>
  <c r="L81" i="147"/>
  <c r="M81" i="147"/>
  <c r="BD103" i="3"/>
  <c r="BD68" i="3"/>
  <c r="BC91" i="3"/>
  <c r="BD94" i="3"/>
  <c r="BD105" i="3"/>
  <c r="BD92" i="3"/>
  <c r="BD95" i="3"/>
  <c r="BD104" i="3"/>
  <c r="BD36" i="3"/>
  <c r="BD100" i="3"/>
  <c r="BD99" i="3"/>
  <c r="BD67" i="3"/>
  <c r="AZ10" i="3"/>
  <c r="D10" i="148" s="1"/>
  <c r="BD101" i="3"/>
  <c r="F78" i="59"/>
  <c r="BB66" i="3"/>
  <c r="BB91" i="3"/>
  <c r="BD38" i="3"/>
  <c r="BD106" i="3"/>
  <c r="BD107" i="3"/>
  <c r="F44" i="59"/>
  <c r="BB102" i="3"/>
  <c r="AR69" i="3"/>
  <c r="E69" i="147" s="1"/>
  <c r="AR102" i="3"/>
  <c r="E102" i="147" s="1"/>
  <c r="AP110" i="3"/>
  <c r="AR60" i="3"/>
  <c r="E60" i="147" s="1"/>
  <c r="F91" i="59"/>
  <c r="AP10" i="3"/>
  <c r="BB10" i="3" s="1"/>
  <c r="AR91" i="3"/>
  <c r="E91" i="147" s="1"/>
  <c r="AR28" i="3"/>
  <c r="E28" i="147" s="1"/>
  <c r="F60" i="59"/>
  <c r="L62" i="19"/>
  <c r="M68" i="19"/>
  <c r="M99" i="19"/>
  <c r="BB97" i="3"/>
  <c r="AR44" i="3"/>
  <c r="E44" i="147" s="1"/>
  <c r="BD93" i="3"/>
  <c r="AR17" i="3"/>
  <c r="E17" i="147" s="1"/>
  <c r="AR11" i="3"/>
  <c r="F39" i="59"/>
  <c r="L41" i="19"/>
  <c r="AR97" i="3"/>
  <c r="E97" i="147" s="1"/>
  <c r="AR82" i="3"/>
  <c r="E82" i="147" s="1"/>
  <c r="F10" i="59"/>
  <c r="D12" i="19"/>
  <c r="AR35" i="3"/>
  <c r="E35" i="147" s="1"/>
  <c r="AR23" i="3"/>
  <c r="E23" i="147" s="1"/>
  <c r="F48" i="59"/>
  <c r="M50" i="19"/>
  <c r="BD96" i="3"/>
  <c r="AR78" i="3"/>
  <c r="E78" i="147" s="1"/>
  <c r="AR39" i="3"/>
  <c r="E39" i="147" s="1"/>
  <c r="AR66" i="3"/>
  <c r="E66" i="147" s="1"/>
  <c r="AR48" i="3"/>
  <c r="E48" i="147" s="1"/>
  <c r="F28" i="59"/>
  <c r="E30" i="19"/>
  <c r="E80" i="19"/>
  <c r="E93" i="19"/>
  <c r="F17" i="59"/>
  <c r="E41" i="19"/>
  <c r="E112" i="19"/>
  <c r="E46" i="19"/>
  <c r="E68" i="19"/>
  <c r="E19" i="19"/>
  <c r="E104" i="19"/>
  <c r="BC110" i="3"/>
  <c r="F11" i="59"/>
  <c r="E37" i="19"/>
  <c r="E50" i="19"/>
  <c r="E99" i="19"/>
  <c r="E25" i="19"/>
  <c r="BA10" i="3"/>
  <c r="E10" i="148" s="1"/>
  <c r="AZ9" i="3"/>
  <c r="D9" i="148" s="1"/>
  <c r="BA110" i="3"/>
  <c r="AY9" i="3"/>
  <c r="C9" i="148" s="1"/>
  <c r="M81" i="148" l="1"/>
  <c r="M80" i="19"/>
  <c r="M112" i="19"/>
  <c r="E110" i="148"/>
  <c r="K112" i="19" s="1"/>
  <c r="C110" i="147"/>
  <c r="F112" i="19" s="1"/>
  <c r="L112" i="19" s="1"/>
  <c r="O37" i="19"/>
  <c r="H81" i="19"/>
  <c r="N81" i="19" s="1"/>
  <c r="M13" i="19"/>
  <c r="K81" i="148"/>
  <c r="O25" i="19"/>
  <c r="K81" i="147"/>
  <c r="BD60" i="3"/>
  <c r="H104" i="19"/>
  <c r="N104" i="19" s="1"/>
  <c r="H50" i="19"/>
  <c r="N50" i="19" s="1"/>
  <c r="BD48" i="3"/>
  <c r="H99" i="19"/>
  <c r="N99" i="19" s="1"/>
  <c r="H71" i="19"/>
  <c r="BD69" i="3"/>
  <c r="BB9" i="3"/>
  <c r="E11" i="147"/>
  <c r="H13" i="19" s="1"/>
  <c r="BD11" i="3"/>
  <c r="H46" i="19"/>
  <c r="N46" i="19" s="1"/>
  <c r="BD44" i="3"/>
  <c r="H68" i="19"/>
  <c r="N68" i="19" s="1"/>
  <c r="N63" i="19"/>
  <c r="H41" i="19"/>
  <c r="N41" i="19" s="1"/>
  <c r="BD39" i="3"/>
  <c r="H30" i="19"/>
  <c r="N30" i="19" s="1"/>
  <c r="BD28" i="3"/>
  <c r="H93" i="19"/>
  <c r="N93" i="19" s="1"/>
  <c r="L13" i="19"/>
  <c r="BC10" i="3"/>
  <c r="H81" i="148"/>
  <c r="BD78" i="3"/>
  <c r="H37" i="19"/>
  <c r="N37" i="19" s="1"/>
  <c r="BD35" i="3"/>
  <c r="H25" i="19"/>
  <c r="N25" i="19" s="1"/>
  <c r="BD23" i="3"/>
  <c r="H19" i="19"/>
  <c r="N19" i="19" s="1"/>
  <c r="BD17" i="3"/>
  <c r="H62" i="19"/>
  <c r="M60" i="19"/>
  <c r="G62" i="19"/>
  <c r="M62" i="19" s="1"/>
  <c r="O62" i="19" s="1"/>
  <c r="G41" i="19"/>
  <c r="M41" i="19" s="1"/>
  <c r="O41" i="19" s="1"/>
  <c r="F99" i="19"/>
  <c r="L99" i="19" s="1"/>
  <c r="N60" i="19"/>
  <c r="E62" i="19"/>
  <c r="O46" i="19"/>
  <c r="N92" i="19"/>
  <c r="N86" i="19"/>
  <c r="N76" i="19"/>
  <c r="N78" i="19"/>
  <c r="K12" i="19"/>
  <c r="J12" i="19"/>
  <c r="M12" i="19" s="1"/>
  <c r="I11" i="19"/>
  <c r="J11" i="19"/>
  <c r="N83" i="19"/>
  <c r="N85" i="19"/>
  <c r="E13" i="19"/>
  <c r="O68" i="19"/>
  <c r="N82" i="19"/>
  <c r="O80" i="19"/>
  <c r="O81" i="147"/>
  <c r="H84" i="19"/>
  <c r="M30" i="19"/>
  <c r="O30" i="19" s="1"/>
  <c r="O19" i="19"/>
  <c r="BD91" i="3"/>
  <c r="BD102" i="3"/>
  <c r="O50" i="19"/>
  <c r="BD97" i="3"/>
  <c r="BB110" i="3"/>
  <c r="BD66" i="3"/>
  <c r="AQ9" i="3"/>
  <c r="AR110" i="3"/>
  <c r="AR10" i="3"/>
  <c r="C10" i="147"/>
  <c r="F12" i="19" s="1"/>
  <c r="L12" i="19" s="1"/>
  <c r="AP8" i="3"/>
  <c r="BA9" i="3"/>
  <c r="E9" i="148" s="1"/>
  <c r="AZ8" i="3"/>
  <c r="D8" i="148" s="1"/>
  <c r="AY8" i="3"/>
  <c r="C8" i="148" s="1"/>
  <c r="E110" i="147" l="1"/>
  <c r="H112" i="19" s="1"/>
  <c r="N112" i="19" s="1"/>
  <c r="O13" i="19"/>
  <c r="H81" i="147"/>
  <c r="N62" i="19"/>
  <c r="H80" i="19"/>
  <c r="D9" i="147"/>
  <c r="BC9" i="3"/>
  <c r="N13" i="19"/>
  <c r="E10" i="147"/>
  <c r="H12" i="19" s="1"/>
  <c r="BD10" i="3"/>
  <c r="C8" i="147"/>
  <c r="BB8" i="3"/>
  <c r="M84" i="19"/>
  <c r="K11" i="19"/>
  <c r="G11" i="19"/>
  <c r="E12" i="19"/>
  <c r="N12" i="19" s="1"/>
  <c r="N80" i="19"/>
  <c r="N81" i="147"/>
  <c r="O12" i="19"/>
  <c r="O93" i="19"/>
  <c r="BD110" i="3"/>
  <c r="AR9" i="3"/>
  <c r="AR8" i="3"/>
  <c r="AQ8" i="3"/>
  <c r="C91" i="19"/>
  <c r="BA8" i="3"/>
  <c r="E8" i="148" s="1"/>
  <c r="AY89" i="3"/>
  <c r="C89" i="148" s="1"/>
  <c r="I91" i="19" l="1"/>
  <c r="BB89" i="3"/>
  <c r="D8" i="147"/>
  <c r="BC8" i="3"/>
  <c r="BD4" i="3" s="1"/>
  <c r="E8" i="147"/>
  <c r="BD8" i="3"/>
  <c r="E9" i="147"/>
  <c r="H11" i="19" s="1"/>
  <c r="BD9" i="3"/>
  <c r="F89" i="59"/>
  <c r="AY82" i="3"/>
  <c r="C82" i="148" s="1"/>
  <c r="BA89" i="3"/>
  <c r="E89" i="148" s="1"/>
  <c r="K91" i="19" l="1"/>
  <c r="BD89" i="3"/>
  <c r="L91" i="19"/>
  <c r="O91" i="19" s="1"/>
  <c r="I84" i="19"/>
  <c r="L81" i="148"/>
  <c r="O81" i="148" s="1"/>
  <c r="E91" i="19"/>
  <c r="BA82" i="3"/>
  <c r="E82" i="148" s="1"/>
  <c r="N91" i="19" l="1"/>
  <c r="K84" i="19"/>
  <c r="N81" i="148"/>
  <c r="L15" i="56" l="1"/>
  <c r="S15" i="56" s="1"/>
  <c r="AM116" i="3" l="1"/>
  <c r="BX95" i="20" l="1"/>
  <c r="CA95" i="20" s="1"/>
  <c r="BW95" i="20"/>
  <c r="BZ95" i="20" s="1"/>
  <c r="BY95" i="20"/>
  <c r="CB95" i="20" s="1"/>
  <c r="BX94" i="20"/>
  <c r="CA94" i="20" s="1"/>
  <c r="BW94" i="20"/>
  <c r="BZ94" i="20" s="1"/>
  <c r="BY94" i="20"/>
  <c r="CB94" i="20" s="1"/>
  <c r="BX93" i="20"/>
  <c r="CA93" i="20" s="1"/>
  <c r="BW93" i="20"/>
  <c r="BZ93" i="20" s="1"/>
  <c r="BY93" i="20"/>
  <c r="CB93" i="20" s="1"/>
  <c r="BX92" i="20"/>
  <c r="CA92" i="20" s="1"/>
  <c r="BW92" i="20"/>
  <c r="BZ92" i="20" s="1"/>
  <c r="BY92" i="20"/>
  <c r="CB92" i="20" s="1"/>
  <c r="BX91" i="20"/>
  <c r="CA91" i="20" s="1"/>
  <c r="BW91" i="20"/>
  <c r="BZ91" i="20" s="1"/>
  <c r="BX90" i="20"/>
  <c r="CA90" i="20" s="1"/>
  <c r="BW90" i="20"/>
  <c r="BZ90" i="20" s="1"/>
  <c r="BY90" i="20"/>
  <c r="CB90" i="20" s="1"/>
  <c r="BY91" i="20" l="1"/>
  <c r="CB91" i="20" s="1"/>
  <c r="C15" i="150" l="1"/>
  <c r="D15" i="150" l="1"/>
  <c r="E15" i="150" l="1"/>
  <c r="F15" i="150"/>
  <c r="C14" i="150"/>
  <c r="D14" i="150" l="1"/>
  <c r="F14" i="150" l="1"/>
  <c r="E14" i="150"/>
  <c r="C13" i="150"/>
  <c r="D13" i="150" l="1"/>
  <c r="E13" i="150" l="1"/>
  <c r="F13" i="150"/>
  <c r="C12" i="150"/>
  <c r="D12" i="150" l="1"/>
  <c r="E12" i="150" l="1"/>
  <c r="F12" i="150"/>
  <c r="D11" i="150" l="1"/>
  <c r="BX86" i="20" l="1"/>
  <c r="CA86" i="20" s="1"/>
  <c r="BW86" i="20"/>
  <c r="BZ86" i="20" s="1"/>
  <c r="BY86" i="20"/>
  <c r="CB86" i="20" s="1"/>
  <c r="F11" i="151" l="1"/>
  <c r="C18" i="150" l="1"/>
  <c r="D18" i="150" l="1"/>
  <c r="E18" i="150" l="1"/>
  <c r="F18" i="150"/>
  <c r="C19" i="150"/>
  <c r="D19" i="150" l="1"/>
  <c r="F19" i="150" s="1"/>
  <c r="E19" i="150" l="1"/>
  <c r="C16" i="150"/>
  <c r="D16" i="150" l="1"/>
  <c r="F16" i="150" s="1"/>
  <c r="E16" i="150" l="1"/>
  <c r="C17" i="150"/>
  <c r="D17" i="150" l="1"/>
  <c r="E17" i="150" l="1"/>
  <c r="F17" i="150"/>
  <c r="C20" i="150"/>
  <c r="D20" i="150" l="1"/>
  <c r="E20" i="150" l="1"/>
  <c r="F20" i="150"/>
  <c r="D21" i="150"/>
  <c r="C21" i="150" l="1"/>
  <c r="E21" i="150" s="1"/>
  <c r="F21" i="150" l="1"/>
  <c r="C22" i="150"/>
  <c r="C23" i="150"/>
  <c r="D24" i="150" l="1"/>
  <c r="D22" i="150"/>
  <c r="E22" i="150" l="1"/>
  <c r="F22" i="150"/>
  <c r="C24" i="150"/>
  <c r="D23" i="150"/>
  <c r="E24" i="150" l="1"/>
  <c r="F24" i="150"/>
  <c r="F23" i="150"/>
  <c r="E23" i="150"/>
  <c r="BX110" i="20"/>
  <c r="CA110" i="20" s="1"/>
  <c r="BW110" i="20"/>
  <c r="BZ110" i="20" s="1"/>
  <c r="BY110" i="20"/>
  <c r="CB110" i="20" s="1"/>
  <c r="BX109" i="20"/>
  <c r="CA109" i="20" s="1"/>
  <c r="BW109" i="20"/>
  <c r="BZ109" i="20" s="1"/>
  <c r="BY109" i="20"/>
  <c r="CB109" i="20" s="1"/>
  <c r="BX108" i="20"/>
  <c r="CA108" i="20" s="1"/>
  <c r="BW108" i="20"/>
  <c r="BZ108" i="20" s="1"/>
  <c r="BY108" i="20"/>
  <c r="CB108" i="20" s="1"/>
  <c r="BX107" i="20"/>
  <c r="CA107" i="20" s="1"/>
  <c r="BW107" i="20"/>
  <c r="BZ107" i="20" s="1"/>
  <c r="BY107" i="20"/>
  <c r="CB107" i="20" s="1"/>
  <c r="BX106" i="20"/>
  <c r="CA106" i="20" s="1"/>
  <c r="BW106" i="20"/>
  <c r="BZ106" i="20" s="1"/>
  <c r="BY106" i="20"/>
  <c r="CB106" i="20" s="1"/>
  <c r="BX105" i="20"/>
  <c r="CA105" i="20" s="1"/>
  <c r="BW105" i="20"/>
  <c r="BZ105" i="20" s="1"/>
  <c r="BY105" i="20"/>
  <c r="CB105" i="20" s="1"/>
  <c r="BX104" i="20"/>
  <c r="CA104" i="20" s="1"/>
  <c r="BW104" i="20"/>
  <c r="BZ104" i="20" s="1"/>
  <c r="BY104" i="20"/>
  <c r="CB104" i="20" s="1"/>
  <c r="BX103" i="20"/>
  <c r="CA103" i="20" s="1"/>
  <c r="BW103" i="20"/>
  <c r="BZ103" i="20" s="1"/>
  <c r="BX102" i="20"/>
  <c r="CA102" i="20" s="1"/>
  <c r="BW102" i="20"/>
  <c r="BZ102" i="20" s="1"/>
  <c r="BY102" i="20"/>
  <c r="CB102" i="20" s="1"/>
  <c r="BX101" i="20"/>
  <c r="CA101" i="20" s="1"/>
  <c r="BW101" i="20"/>
  <c r="BZ101" i="20" s="1"/>
  <c r="BY101" i="20"/>
  <c r="CB101" i="20" s="1"/>
  <c r="BX100" i="20"/>
  <c r="CA100" i="20" s="1"/>
  <c r="BW100" i="20"/>
  <c r="BZ100" i="20" s="1"/>
  <c r="BY100" i="20"/>
  <c r="CB100" i="20" s="1"/>
  <c r="BX99" i="20"/>
  <c r="CA99" i="20" s="1"/>
  <c r="BW99" i="20"/>
  <c r="BZ99" i="20" s="1"/>
  <c r="BY99" i="20"/>
  <c r="CB99" i="20" s="1"/>
  <c r="BX98" i="20"/>
  <c r="CA98" i="20" s="1"/>
  <c r="BW98" i="20"/>
  <c r="BZ98" i="20" s="1"/>
  <c r="BY98" i="20"/>
  <c r="CB98" i="20" s="1"/>
  <c r="BX97" i="20"/>
  <c r="CA97" i="20" s="1"/>
  <c r="BW97" i="20"/>
  <c r="BZ97" i="20" s="1"/>
  <c r="BX96" i="20"/>
  <c r="CA96" i="20" s="1"/>
  <c r="BW96" i="20"/>
  <c r="BZ96" i="20" s="1"/>
  <c r="BY96" i="20"/>
  <c r="CB96" i="20" s="1"/>
  <c r="BX88" i="20"/>
  <c r="BY88" i="20"/>
  <c r="BX87" i="20"/>
  <c r="CA87" i="20" s="1"/>
  <c r="BW87" i="20"/>
  <c r="BZ87" i="20" s="1"/>
  <c r="BY87" i="20"/>
  <c r="CB87" i="20" s="1"/>
  <c r="BX85" i="20"/>
  <c r="BW85" i="20"/>
  <c r="BY85" i="20"/>
  <c r="BX84" i="20"/>
  <c r="CA84" i="20" s="1"/>
  <c r="BW84" i="20"/>
  <c r="BZ84" i="20" s="1"/>
  <c r="BY84" i="20"/>
  <c r="CB84" i="20" s="1"/>
  <c r="BX83" i="20"/>
  <c r="CA83" i="20" s="1"/>
  <c r="BW83" i="20"/>
  <c r="BZ83" i="20" s="1"/>
  <c r="BY83" i="20"/>
  <c r="CB83" i="20" s="1"/>
  <c r="BX80" i="20"/>
  <c r="CA80" i="20" s="1"/>
  <c r="BW80" i="20"/>
  <c r="BZ80" i="20" s="1"/>
  <c r="BY80" i="20"/>
  <c r="CB80" i="20" s="1"/>
  <c r="BX79" i="20"/>
  <c r="CA79" i="20" s="1"/>
  <c r="BW79" i="20"/>
  <c r="BZ79" i="20" s="1"/>
  <c r="BY79" i="20"/>
  <c r="CB79" i="20" s="1"/>
  <c r="BX77" i="20"/>
  <c r="CA77" i="20" s="1"/>
  <c r="BW77" i="20"/>
  <c r="BZ77" i="20" s="1"/>
  <c r="BY77" i="20"/>
  <c r="CB77" i="20" s="1"/>
  <c r="BX76" i="20"/>
  <c r="CA76" i="20" s="1"/>
  <c r="BW76" i="20"/>
  <c r="BZ76" i="20" s="1"/>
  <c r="BY76" i="20"/>
  <c r="CB76" i="20" s="1"/>
  <c r="BX75" i="20"/>
  <c r="CA75" i="20" s="1"/>
  <c r="BW75" i="20"/>
  <c r="BZ75" i="20" s="1"/>
  <c r="BY75" i="20"/>
  <c r="CB75" i="20" s="1"/>
  <c r="BX74" i="20"/>
  <c r="CA74" i="20" s="1"/>
  <c r="BW74" i="20"/>
  <c r="BZ74" i="20" s="1"/>
  <c r="BY74" i="20"/>
  <c r="CB74" i="20" s="1"/>
  <c r="BX73" i="20"/>
  <c r="CA73" i="20" s="1"/>
  <c r="BW73" i="20"/>
  <c r="BZ73" i="20" s="1"/>
  <c r="BY73" i="20"/>
  <c r="CB73" i="20" s="1"/>
  <c r="BX71" i="20"/>
  <c r="BW71" i="20"/>
  <c r="BY71" i="20"/>
  <c r="BX70" i="20"/>
  <c r="CA70" i="20" s="1"/>
  <c r="BW70" i="20"/>
  <c r="BZ70" i="20" s="1"/>
  <c r="BY70" i="20"/>
  <c r="BX69" i="20"/>
  <c r="BW69" i="20"/>
  <c r="BX68" i="20"/>
  <c r="CA68" i="20" s="1"/>
  <c r="BW68" i="20"/>
  <c r="BZ68" i="20" s="1"/>
  <c r="BY68" i="20"/>
  <c r="CB68" i="20" s="1"/>
  <c r="BX67" i="20"/>
  <c r="CA67" i="20" s="1"/>
  <c r="BW67" i="20"/>
  <c r="BZ67" i="20" s="1"/>
  <c r="BY67" i="20"/>
  <c r="CB67" i="20" s="1"/>
  <c r="BX66" i="20"/>
  <c r="CA66" i="20" s="1"/>
  <c r="BW66" i="20"/>
  <c r="BZ66" i="20" s="1"/>
  <c r="BX62" i="20"/>
  <c r="CA62" i="20" s="1"/>
  <c r="BW62" i="20"/>
  <c r="BZ62" i="20" s="1"/>
  <c r="BY62" i="20"/>
  <c r="CB62" i="20" s="1"/>
  <c r="BX61" i="20"/>
  <c r="CA61" i="20" s="1"/>
  <c r="BW61" i="20"/>
  <c r="BZ61" i="20" s="1"/>
  <c r="BY61" i="20"/>
  <c r="CB61" i="20" s="1"/>
  <c r="BX60" i="20"/>
  <c r="CA60" i="20" s="1"/>
  <c r="BW60" i="20"/>
  <c r="BZ60" i="20" s="1"/>
  <c r="BX57" i="20"/>
  <c r="CA57" i="20" s="1"/>
  <c r="BW57" i="20"/>
  <c r="BZ57" i="20" s="1"/>
  <c r="BY57" i="20"/>
  <c r="CB57" i="20" s="1"/>
  <c r="BX56" i="20"/>
  <c r="CA56" i="20" s="1"/>
  <c r="BW56" i="20"/>
  <c r="BZ56" i="20" s="1"/>
  <c r="BY56" i="20"/>
  <c r="CB56" i="20" s="1"/>
  <c r="BX55" i="20"/>
  <c r="CA55" i="20" s="1"/>
  <c r="BW55" i="20"/>
  <c r="BZ55" i="20" s="1"/>
  <c r="BY55" i="20"/>
  <c r="CB55" i="20" s="1"/>
  <c r="BX54" i="20"/>
  <c r="CA54" i="20" s="1"/>
  <c r="BW54" i="20"/>
  <c r="BZ54" i="20" s="1"/>
  <c r="BY54" i="20"/>
  <c r="CB54" i="20" s="1"/>
  <c r="BX53" i="20"/>
  <c r="CA53" i="20" s="1"/>
  <c r="BW53" i="20"/>
  <c r="BZ53" i="20" s="1"/>
  <c r="BY53" i="20"/>
  <c r="CB53" i="20" s="1"/>
  <c r="BX52" i="20"/>
  <c r="CA52" i="20" s="1"/>
  <c r="BW52" i="20"/>
  <c r="BZ52" i="20" s="1"/>
  <c r="BY52" i="20"/>
  <c r="CB52" i="20" s="1"/>
  <c r="BX51" i="20"/>
  <c r="CA51" i="20" s="1"/>
  <c r="BW51" i="20"/>
  <c r="BZ51" i="20" s="1"/>
  <c r="BY51" i="20"/>
  <c r="CB51" i="20" s="1"/>
  <c r="BX50" i="20"/>
  <c r="CA50" i="20" s="1"/>
  <c r="BW50" i="20"/>
  <c r="BZ50" i="20" s="1"/>
  <c r="BY50" i="20"/>
  <c r="CB50" i="20" s="1"/>
  <c r="BX49" i="20"/>
  <c r="CA49" i="20" s="1"/>
  <c r="BY49" i="20"/>
  <c r="CB49" i="20" s="1"/>
  <c r="BX48" i="20"/>
  <c r="CA48" i="20" s="1"/>
  <c r="BW48" i="20"/>
  <c r="BZ48" i="20" s="1"/>
  <c r="BX47" i="20"/>
  <c r="CA47" i="20" s="1"/>
  <c r="BW47" i="20"/>
  <c r="BZ47" i="20" s="1"/>
  <c r="BY47" i="20"/>
  <c r="CB47" i="20" s="1"/>
  <c r="BX46" i="20"/>
  <c r="CA46" i="20" s="1"/>
  <c r="BW46" i="20"/>
  <c r="BZ46" i="20" s="1"/>
  <c r="BY46" i="20"/>
  <c r="CB46" i="20" s="1"/>
  <c r="BX45" i="20"/>
  <c r="CA45" i="20" s="1"/>
  <c r="BW45" i="20"/>
  <c r="BZ45" i="20" s="1"/>
  <c r="BY45" i="20"/>
  <c r="CB45" i="20" s="1"/>
  <c r="BX44" i="20"/>
  <c r="CA44" i="20" s="1"/>
  <c r="BW44" i="20"/>
  <c r="BZ44" i="20" s="1"/>
  <c r="BX43" i="20"/>
  <c r="CA43" i="20" s="1"/>
  <c r="BW43" i="20"/>
  <c r="BZ43" i="20" s="1"/>
  <c r="BY43" i="20"/>
  <c r="CB43" i="20" s="1"/>
  <c r="BX42" i="20"/>
  <c r="CA42" i="20" s="1"/>
  <c r="BW42" i="20"/>
  <c r="BZ42" i="20" s="1"/>
  <c r="BY42" i="20"/>
  <c r="CB42" i="20" s="1"/>
  <c r="BX41" i="20"/>
  <c r="CA41" i="20" s="1"/>
  <c r="BW41" i="20"/>
  <c r="BZ41" i="20" s="1"/>
  <c r="BY41" i="20"/>
  <c r="CB41" i="20" s="1"/>
  <c r="BX40" i="20"/>
  <c r="CA40" i="20" s="1"/>
  <c r="BW40" i="20"/>
  <c r="BZ40" i="20" s="1"/>
  <c r="BY40" i="20"/>
  <c r="CB40" i="20" s="1"/>
  <c r="BW39" i="20"/>
  <c r="BZ39" i="20" s="1"/>
  <c r="BX38" i="20"/>
  <c r="CA38" i="20" s="1"/>
  <c r="BW38" i="20"/>
  <c r="BZ38" i="20" s="1"/>
  <c r="BY38" i="20"/>
  <c r="CB38" i="20" s="1"/>
  <c r="BX37" i="20"/>
  <c r="CA37" i="20" s="1"/>
  <c r="BW37" i="20"/>
  <c r="BZ37" i="20" s="1"/>
  <c r="BY37" i="20"/>
  <c r="CB37" i="20" s="1"/>
  <c r="BX36" i="20"/>
  <c r="CA36" i="20" s="1"/>
  <c r="BW36" i="20"/>
  <c r="BZ36" i="20" s="1"/>
  <c r="BY36" i="20"/>
  <c r="CB36" i="20" s="1"/>
  <c r="BX35" i="20"/>
  <c r="CA35" i="20" s="1"/>
  <c r="BW35" i="20"/>
  <c r="BZ35" i="20" s="1"/>
  <c r="BX34" i="20"/>
  <c r="CA34" i="20" s="1"/>
  <c r="BW34" i="20"/>
  <c r="BZ34" i="20" s="1"/>
  <c r="BY34" i="20"/>
  <c r="CB34" i="20" s="1"/>
  <c r="BX33" i="20"/>
  <c r="CA33" i="20" s="1"/>
  <c r="BW33" i="20"/>
  <c r="BZ33" i="20" s="1"/>
  <c r="BY33" i="20"/>
  <c r="CB33" i="20" s="1"/>
  <c r="BX32" i="20"/>
  <c r="CA32" i="20" s="1"/>
  <c r="BW32" i="20"/>
  <c r="BZ32" i="20" s="1"/>
  <c r="BY32" i="20"/>
  <c r="CB32" i="20" s="1"/>
  <c r="BX31" i="20"/>
  <c r="CA31" i="20" s="1"/>
  <c r="BW31" i="20"/>
  <c r="BZ31" i="20" s="1"/>
  <c r="BY31" i="20"/>
  <c r="CB31" i="20" s="1"/>
  <c r="BX30" i="20"/>
  <c r="CA30" i="20" s="1"/>
  <c r="BW30" i="20"/>
  <c r="BZ30" i="20" s="1"/>
  <c r="BY30" i="20"/>
  <c r="CB30" i="20" s="1"/>
  <c r="BX29" i="20"/>
  <c r="CA29" i="20" s="1"/>
  <c r="BW29" i="20"/>
  <c r="BZ29" i="20" s="1"/>
  <c r="BY29" i="20"/>
  <c r="CB29" i="20" s="1"/>
  <c r="BX28" i="20"/>
  <c r="CA28" i="20" s="1"/>
  <c r="BW28" i="20"/>
  <c r="BZ28" i="20" s="1"/>
  <c r="BX27" i="20"/>
  <c r="CA27" i="20" s="1"/>
  <c r="BW27" i="20"/>
  <c r="BZ27" i="20" s="1"/>
  <c r="BY27" i="20"/>
  <c r="CB27" i="20" s="1"/>
  <c r="BX26" i="20"/>
  <c r="CA26" i="20" s="1"/>
  <c r="BW26" i="20"/>
  <c r="BZ26" i="20" s="1"/>
  <c r="BY26" i="20"/>
  <c r="CB26" i="20" s="1"/>
  <c r="BX25" i="20"/>
  <c r="CA25" i="20" s="1"/>
  <c r="BW25" i="20"/>
  <c r="BZ25" i="20" s="1"/>
  <c r="BY25" i="20"/>
  <c r="CB25" i="20" s="1"/>
  <c r="BX24" i="20"/>
  <c r="CA24" i="20" s="1"/>
  <c r="BW24" i="20"/>
  <c r="BZ24" i="20" s="1"/>
  <c r="BY24" i="20"/>
  <c r="CB24" i="20" s="1"/>
  <c r="BX23" i="20"/>
  <c r="CA23" i="20" s="1"/>
  <c r="BW23" i="20"/>
  <c r="BZ23" i="20" s="1"/>
  <c r="BX22" i="20"/>
  <c r="CA22" i="20" s="1"/>
  <c r="BW22" i="20"/>
  <c r="BZ22" i="20" s="1"/>
  <c r="BY22" i="20"/>
  <c r="CB22" i="20" s="1"/>
  <c r="BX21" i="20"/>
  <c r="CA21" i="20" s="1"/>
  <c r="BW21" i="20"/>
  <c r="BZ21" i="20" s="1"/>
  <c r="BY21" i="20"/>
  <c r="CB21" i="20" s="1"/>
  <c r="BX20" i="20"/>
  <c r="CA20" i="20" s="1"/>
  <c r="BW20" i="20"/>
  <c r="BZ20" i="20" s="1"/>
  <c r="BY20" i="20"/>
  <c r="CB20" i="20" s="1"/>
  <c r="BX19" i="20"/>
  <c r="CA19" i="20" s="1"/>
  <c r="BW19" i="20"/>
  <c r="BZ19" i="20" s="1"/>
  <c r="BY19" i="20"/>
  <c r="CB19" i="20" s="1"/>
  <c r="BX18" i="20"/>
  <c r="CA18" i="20" s="1"/>
  <c r="BW18" i="20"/>
  <c r="BZ18" i="20" s="1"/>
  <c r="BY18" i="20"/>
  <c r="CB18" i="20" s="1"/>
  <c r="BX17" i="20"/>
  <c r="CA17" i="20" s="1"/>
  <c r="BW17" i="20"/>
  <c r="BZ17" i="20" s="1"/>
  <c r="BX16" i="20"/>
  <c r="CA16" i="20" s="1"/>
  <c r="BW16" i="20"/>
  <c r="BZ16" i="20" s="1"/>
  <c r="BY16" i="20"/>
  <c r="CB16" i="20" s="1"/>
  <c r="BX15" i="20"/>
  <c r="CA15" i="20" s="1"/>
  <c r="BW15" i="20"/>
  <c r="BZ15" i="20" s="1"/>
  <c r="BY15" i="20"/>
  <c r="CB15" i="20" s="1"/>
  <c r="BX14" i="20"/>
  <c r="CA14" i="20" s="1"/>
  <c r="BW14" i="20"/>
  <c r="BZ14" i="20" s="1"/>
  <c r="BY14" i="20"/>
  <c r="CB14" i="20" s="1"/>
  <c r="BX13" i="20"/>
  <c r="CA13" i="20" s="1"/>
  <c r="BW13" i="20"/>
  <c r="BZ13" i="20" s="1"/>
  <c r="BY13" i="20"/>
  <c r="CB13" i="20" s="1"/>
  <c r="BX12" i="20"/>
  <c r="CA12" i="20" s="1"/>
  <c r="BW12" i="20"/>
  <c r="BZ12" i="20" s="1"/>
  <c r="BY12" i="20"/>
  <c r="CB12" i="20" s="1"/>
  <c r="BX11" i="20"/>
  <c r="CA11" i="20" s="1"/>
  <c r="BW7" i="20"/>
  <c r="BZ7" i="20" s="1"/>
  <c r="CB88" i="20" l="1"/>
  <c r="BZ88" i="20"/>
  <c r="CB85" i="20"/>
  <c r="N29" i="56"/>
  <c r="N30" i="56" s="1"/>
  <c r="CA88" i="20"/>
  <c r="BZ85" i="20"/>
  <c r="L29" i="56"/>
  <c r="CA85" i="20"/>
  <c r="M29" i="56"/>
  <c r="M30" i="56" s="1"/>
  <c r="BW11" i="20"/>
  <c r="BZ11" i="20" s="1"/>
  <c r="BX39" i="20"/>
  <c r="CA39" i="20" s="1"/>
  <c r="BY11" i="20"/>
  <c r="CB11" i="20" s="1"/>
  <c r="BY17" i="20"/>
  <c r="CB17" i="20" s="1"/>
  <c r="BY23" i="20"/>
  <c r="CB23" i="20" s="1"/>
  <c r="BY28" i="20"/>
  <c r="CB28" i="20" s="1"/>
  <c r="BY35" i="20"/>
  <c r="CB35" i="20" s="1"/>
  <c r="BY39" i="20"/>
  <c r="CB39" i="20" s="1"/>
  <c r="BY44" i="20"/>
  <c r="CB44" i="20" s="1"/>
  <c r="BY48" i="20"/>
  <c r="CB48" i="20" s="1"/>
  <c r="BY60" i="20"/>
  <c r="CB60" i="20" s="1"/>
  <c r="BY66" i="20"/>
  <c r="CB66" i="20" s="1"/>
  <c r="BY69" i="20"/>
  <c r="BY97" i="20"/>
  <c r="CB97" i="20" s="1"/>
  <c r="BY103" i="20"/>
  <c r="CB103" i="20" s="1"/>
  <c r="Q25" i="66"/>
  <c r="P29" i="56" l="1"/>
  <c r="P30" i="56" s="1"/>
  <c r="G90" i="19"/>
  <c r="O29" i="56"/>
  <c r="O30" i="56" s="1"/>
  <c r="F90" i="19"/>
  <c r="Q29" i="56"/>
  <c r="Q30" i="56" s="1"/>
  <c r="H90" i="19"/>
  <c r="L30" i="56"/>
  <c r="BX10" i="20"/>
  <c r="BY10" i="20"/>
  <c r="CB10" i="20" s="1"/>
  <c r="BW10" i="20"/>
  <c r="L90" i="19" l="1"/>
  <c r="N90" i="19"/>
  <c r="M90" i="19"/>
  <c r="S29" i="56"/>
  <c r="BZ10" i="20"/>
  <c r="BW9" i="20"/>
  <c r="CA10" i="20"/>
  <c r="BX9" i="20"/>
  <c r="CA9" i="20" s="1"/>
  <c r="BY9" i="20"/>
  <c r="AY7" i="3"/>
  <c r="AP7" i="3"/>
  <c r="AQ7" i="3"/>
  <c r="D7" i="147" s="1"/>
  <c r="AZ7" i="3"/>
  <c r="D7" i="148" s="1"/>
  <c r="M30" i="146"/>
  <c r="L30" i="146"/>
  <c r="G30" i="146"/>
  <c r="F30" i="146"/>
  <c r="N29" i="146"/>
  <c r="H29" i="146"/>
  <c r="O90" i="19" l="1"/>
  <c r="C7" i="147"/>
  <c r="F9" i="19" s="1"/>
  <c r="C7" i="148"/>
  <c r="I9" i="19" s="1"/>
  <c r="BA7" i="3"/>
  <c r="AR7" i="3"/>
  <c r="E7" i="147" s="1"/>
  <c r="BX8" i="20"/>
  <c r="CA8" i="20" s="1"/>
  <c r="D25" i="151" s="1"/>
  <c r="BW8" i="20"/>
  <c r="E29" i="146"/>
  <c r="J9" i="19"/>
  <c r="H30" i="146"/>
  <c r="N30" i="146"/>
  <c r="C30" i="146"/>
  <c r="P30" i="146" s="1"/>
  <c r="D30" i="146"/>
  <c r="E7" i="148" l="1"/>
  <c r="BY8" i="20"/>
  <c r="BW89" i="20"/>
  <c r="BZ89" i="20" s="1"/>
  <c r="BW82" i="20"/>
  <c r="BZ82" i="20" s="1"/>
  <c r="BY7" i="20"/>
  <c r="BX89" i="20"/>
  <c r="CA89" i="20" s="1"/>
  <c r="BY89" i="20"/>
  <c r="CB89" i="20" s="1"/>
  <c r="E30" i="146"/>
  <c r="D25" i="150"/>
  <c r="F25" i="150" s="1"/>
  <c r="K9" i="19" l="1"/>
  <c r="D26" i="150"/>
  <c r="E25" i="150"/>
  <c r="H9" i="19"/>
  <c r="BX7" i="20"/>
  <c r="BY82" i="20"/>
  <c r="CB82" i="20" s="1"/>
  <c r="BX82" i="20"/>
  <c r="CA82" i="20" s="1"/>
  <c r="AV9" i="145"/>
  <c r="AZ9" i="145" l="1"/>
  <c r="AV49" i="145"/>
  <c r="AV52" i="145" s="1"/>
  <c r="C10" i="149"/>
  <c r="G9" i="19"/>
  <c r="G10" i="19"/>
  <c r="I10" i="19"/>
  <c r="AZ49" i="145" l="1"/>
  <c r="AZ55" i="145" s="1"/>
  <c r="AZ52" i="145"/>
  <c r="C7" i="59"/>
  <c r="BB7" i="3"/>
  <c r="J10" i="19"/>
  <c r="F10" i="19"/>
  <c r="K10" i="19"/>
  <c r="H10" i="19" l="1"/>
  <c r="W25" i="66" l="1"/>
  <c r="W24" i="66"/>
  <c r="W23" i="66"/>
  <c r="W22" i="66"/>
  <c r="W21" i="66"/>
  <c r="W20" i="66"/>
  <c r="W19" i="66"/>
  <c r="W18" i="66"/>
  <c r="W17" i="66"/>
  <c r="W16" i="66"/>
  <c r="W15" i="66"/>
  <c r="W14" i="66"/>
  <c r="W13" i="66"/>
  <c r="W12" i="66"/>
  <c r="Q26" i="66"/>
  <c r="Q24" i="66"/>
  <c r="Q23" i="66"/>
  <c r="Q22" i="66"/>
  <c r="Q21" i="66"/>
  <c r="Q20" i="66"/>
  <c r="Q19" i="66"/>
  <c r="Q18" i="66"/>
  <c r="Q17" i="66"/>
  <c r="Q16" i="66"/>
  <c r="Q15" i="66"/>
  <c r="Q14" i="66"/>
  <c r="Q13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K26" i="66"/>
  <c r="K24" i="66"/>
  <c r="K23" i="66"/>
  <c r="K22" i="66"/>
  <c r="K20" i="66"/>
  <c r="K19" i="66"/>
  <c r="K18" i="66"/>
  <c r="K17" i="66"/>
  <c r="K16" i="66"/>
  <c r="K15" i="66"/>
  <c r="K13" i="66"/>
  <c r="K12" i="66"/>
  <c r="Q27" i="66" l="1"/>
  <c r="N27" i="66"/>
  <c r="C9" i="19" l="1"/>
  <c r="L9" i="19" s="1"/>
  <c r="C30" i="56" l="1"/>
  <c r="S30" i="56" l="1"/>
  <c r="K25" i="66" l="1"/>
  <c r="K21" i="66" l="1"/>
  <c r="K14" i="66" l="1"/>
  <c r="K27" i="66" s="1"/>
  <c r="H27" i="66" l="1"/>
  <c r="W27" i="66" l="1"/>
  <c r="D7" i="3" l="1"/>
  <c r="E7" i="3"/>
  <c r="G7" i="3" l="1"/>
  <c r="AK7" i="3" s="1"/>
  <c r="BC7" i="3" l="1"/>
  <c r="H7" i="3"/>
  <c r="AL7" i="3" s="1"/>
  <c r="BD7" i="3" l="1"/>
  <c r="L73" i="19" l="1"/>
  <c r="E73" i="19"/>
  <c r="CB70" i="20" l="1"/>
  <c r="H9" i="20"/>
  <c r="BS9" i="20" s="1"/>
  <c r="E9" i="59" s="1"/>
  <c r="M73" i="19"/>
  <c r="O73" i="19" s="1"/>
  <c r="CB71" i="20"/>
  <c r="N73" i="19"/>
  <c r="BZ71" i="20"/>
  <c r="CA71" i="20"/>
  <c r="E72" i="19" l="1"/>
  <c r="N72" i="19" l="1"/>
  <c r="BZ69" i="20"/>
  <c r="BZ8" i="20"/>
  <c r="CC82" i="20" l="1"/>
  <c r="R10" i="19"/>
  <c r="C71" i="19"/>
  <c r="L71" i="19" l="1"/>
  <c r="BZ9" i="20"/>
  <c r="C25" i="151"/>
  <c r="C26" i="151" s="1"/>
  <c r="C10" i="19" l="1"/>
  <c r="L10" i="19" s="1"/>
  <c r="P10" i="19" s="1"/>
  <c r="C11" i="19"/>
  <c r="L11" i="19" s="1"/>
  <c r="C27" i="66"/>
  <c r="AB27" i="66" l="1"/>
  <c r="AD27" i="66" s="1"/>
  <c r="CB69" i="20"/>
  <c r="CA69" i="20"/>
  <c r="D71" i="19" l="1"/>
  <c r="E71" i="19"/>
  <c r="N71" i="19" l="1"/>
  <c r="F69" i="59"/>
  <c r="M71" i="19"/>
  <c r="O71" i="19" s="1"/>
  <c r="H8" i="20"/>
  <c r="BS8" i="20" s="1"/>
  <c r="E8" i="59" s="1"/>
  <c r="G7" i="20"/>
  <c r="BR7" i="20" s="1"/>
  <c r="CB9" i="20"/>
  <c r="F9" i="59"/>
  <c r="D11" i="19"/>
  <c r="M11" i="19" s="1"/>
  <c r="E11" i="19" l="1"/>
  <c r="N11" i="19" s="1"/>
  <c r="H7" i="20"/>
  <c r="BS7" i="20" s="1"/>
  <c r="D26" i="66"/>
  <c r="D27" i="66" s="1"/>
  <c r="O11" i="19" l="1"/>
  <c r="D10" i="19"/>
  <c r="M10" i="19" s="1"/>
  <c r="F8" i="59"/>
  <c r="CA7" i="20"/>
  <c r="D7" i="59"/>
  <c r="CB4" i="20"/>
  <c r="CB8" i="20"/>
  <c r="E26" i="66"/>
  <c r="E27" i="66" s="1"/>
  <c r="D9" i="19" l="1"/>
  <c r="M9" i="19" s="1"/>
  <c r="E10" i="19"/>
  <c r="N10" i="19" s="1"/>
  <c r="E25" i="151"/>
  <c r="E26" i="151" s="1"/>
  <c r="F25" i="151"/>
  <c r="D26" i="151"/>
  <c r="E7" i="59"/>
  <c r="CB7" i="20"/>
  <c r="O10" i="19"/>
  <c r="F26" i="151" l="1"/>
  <c r="P9" i="19"/>
  <c r="E9" i="19"/>
  <c r="H85" i="3"/>
  <c r="AL85" i="3" s="1"/>
  <c r="E85" i="59" s="1"/>
  <c r="F85" i="3"/>
  <c r="AJ85" i="3" s="1"/>
  <c r="C85" i="59" s="1"/>
  <c r="CR82" i="6"/>
  <c r="DJ82" i="6" s="1"/>
  <c r="H4" i="6"/>
  <c r="CT85" i="6"/>
  <c r="DL85" i="6" s="1"/>
  <c r="CR85" i="6"/>
  <c r="DJ85" i="6" s="1"/>
  <c r="F4" i="6"/>
  <c r="BD85" i="3" l="1"/>
  <c r="BB85" i="3"/>
  <c r="C87" i="19"/>
  <c r="DJ4" i="6"/>
  <c r="DM82" i="6"/>
  <c r="CR4" i="6"/>
  <c r="CT82" i="6"/>
  <c r="E87" i="19" l="1"/>
  <c r="N87" i="19" s="1"/>
  <c r="CT4" i="6"/>
  <c r="DL82" i="6"/>
  <c r="DL4" i="6" s="1"/>
  <c r="L87" i="19"/>
  <c r="O87" i="19" s="1"/>
  <c r="F85" i="59"/>
  <c r="F84" i="3"/>
  <c r="AJ84" i="3" s="1"/>
  <c r="C84" i="59" s="1"/>
  <c r="F82" i="3"/>
  <c r="AJ82" i="3" s="1"/>
  <c r="C82" i="59" s="1"/>
  <c r="BB84" i="3" l="1"/>
  <c r="C86" i="19"/>
  <c r="B45" i="145"/>
  <c r="BB82" i="3"/>
  <c r="C84" i="19"/>
  <c r="L84" i="19" s="1"/>
  <c r="P58" i="19" s="1"/>
  <c r="D45" i="145" l="1"/>
  <c r="AW45" i="145" s="1"/>
  <c r="B40" i="145"/>
  <c r="AU45" i="145"/>
  <c r="B46" i="149" s="1"/>
  <c r="H82" i="3"/>
  <c r="AL82" i="3" s="1"/>
  <c r="E82" i="59" s="1"/>
  <c r="F82" i="59"/>
  <c r="F84" i="59"/>
  <c r="L86" i="19"/>
  <c r="O86" i="19" s="1"/>
  <c r="BD82" i="3" l="1"/>
  <c r="AU40" i="145"/>
  <c r="B41" i="149" s="1"/>
  <c r="B10" i="145"/>
  <c r="D40" i="145"/>
  <c r="AW40" i="145" s="1"/>
  <c r="D46" i="149"/>
  <c r="E46" i="149"/>
  <c r="O84" i="19"/>
  <c r="E84" i="19" l="1"/>
  <c r="N84" i="19" s="1"/>
  <c r="AU10" i="145"/>
  <c r="B11" i="149" s="1"/>
  <c r="D10" i="145"/>
  <c r="AW10" i="145" s="1"/>
  <c r="B9" i="145"/>
  <c r="AU9" i="145" s="1"/>
  <c r="AU49" i="145" s="1"/>
  <c r="AU52" i="145" s="1"/>
  <c r="D41" i="149"/>
  <c r="E41" i="149"/>
  <c r="X12" i="66" l="1"/>
  <c r="C11" i="150"/>
  <c r="D9" i="145"/>
  <c r="E11" i="149"/>
  <c r="D11" i="149"/>
  <c r="AW9" i="145" l="1"/>
  <c r="AW49" i="145" s="1"/>
  <c r="AW52" i="145" s="1"/>
  <c r="Z12" i="66"/>
  <c r="Z27" i="66" s="1"/>
  <c r="B10" i="149"/>
  <c r="C26" i="150"/>
  <c r="F26" i="150" s="1"/>
  <c r="E11" i="150"/>
  <c r="E26" i="150" s="1"/>
  <c r="F11" i="150"/>
  <c r="X27" i="66"/>
  <c r="AA27" i="66" s="1"/>
  <c r="D10" i="149" l="1"/>
  <c r="E10" i="149"/>
</calcChain>
</file>

<file path=xl/sharedStrings.xml><?xml version="1.0" encoding="utf-8"?>
<sst xmlns="http://schemas.openxmlformats.org/spreadsheetml/2006/main" count="3787" uniqueCount="346">
  <si>
    <t>¹</t>
  </si>
  <si>
    <t>Өмнөх оны үлдэгдлээс санхүүжих</t>
  </si>
  <si>
    <t>д/д</t>
  </si>
  <si>
    <t>Нийт дүн</t>
  </si>
  <si>
    <t>II.  НИЙТ ЗАРЛАГЫН ДҮН</t>
  </si>
  <si>
    <t>IV. УРСГАЛ ЗАРДЛЫН ДҮН</t>
  </si>
  <si>
    <t xml:space="preserve">  Бараа, үйлчилгээний зардал</t>
  </si>
  <si>
    <t xml:space="preserve">    Цалин, хєлс болон нэмэгдэл урамшил</t>
  </si>
  <si>
    <t xml:space="preserve">      Үндсэн цалин</t>
  </si>
  <si>
    <t xml:space="preserve">      Гэрээт ажлын цалин</t>
  </si>
  <si>
    <t xml:space="preserve">      Нэмэгдэл</t>
  </si>
  <si>
    <t xml:space="preserve">      Унаа хоолны хөнгөлөлт</t>
  </si>
  <si>
    <t xml:space="preserve">      Урамшуулал</t>
  </si>
  <si>
    <t xml:space="preserve">      Тэтгэврийн даатгал</t>
  </si>
  <si>
    <t xml:space="preserve">      Тэтгэмжийн даатгал</t>
  </si>
  <si>
    <t xml:space="preserve">      ҮОМШ євчний даатгал</t>
  </si>
  <si>
    <t xml:space="preserve">    Ажил олгогчоос тєлєх НДШ</t>
  </si>
  <si>
    <t xml:space="preserve">      Ажилгүйдлийн даатгал</t>
  </si>
  <si>
    <t xml:space="preserve">      ЭМД-ийн даатгал</t>
  </si>
  <si>
    <t xml:space="preserve">      Гэрэл цахилгаан</t>
  </si>
  <si>
    <t xml:space="preserve">      Түлш, халаалт</t>
  </si>
  <si>
    <t xml:space="preserve">      Цэвэр, бохир ус</t>
  </si>
  <si>
    <t xml:space="preserve">      Бичиг хэрэг</t>
  </si>
  <si>
    <t xml:space="preserve">      Тээвэр (шатахуун)</t>
  </si>
  <si>
    <t xml:space="preserve">      Шуудан, холбоо интернэтийн төлбөр</t>
  </si>
  <si>
    <t xml:space="preserve">      Ном, хэвлэл авах</t>
  </si>
  <si>
    <t xml:space="preserve">      Хог хаягдал устгах, ариутгал, цэвэрлэгээ</t>
  </si>
  <si>
    <t xml:space="preserve">      Бага үнэтэй, түргэн элэгдэх зүйлс</t>
  </si>
  <si>
    <t xml:space="preserve">       Эм</t>
  </si>
  <si>
    <t xml:space="preserve">       Хоол</t>
  </si>
  <si>
    <t xml:space="preserve">       Нормын хувцас, зєєлєн эдлэл</t>
  </si>
  <si>
    <t xml:space="preserve">      Багаж техник,хэрэгсэл</t>
  </si>
  <si>
    <t xml:space="preserve">      Тавилга</t>
  </si>
  <si>
    <t xml:space="preserve">      Урсгал засвар</t>
  </si>
  <si>
    <t xml:space="preserve">    Байр ашиглалттай холбоотой тогтмол зардал</t>
  </si>
  <si>
    <t xml:space="preserve">    Хангамж, бараа материалын зардал</t>
  </si>
  <si>
    <t xml:space="preserve">    Нормативт зардал</t>
  </si>
  <si>
    <t xml:space="preserve">    Эд хогшил, урсгал засварын зардал</t>
  </si>
  <si>
    <t xml:space="preserve">    Томилолт зочны зардал</t>
  </si>
  <si>
    <t xml:space="preserve">      Дотоод албан томилолт</t>
  </si>
  <si>
    <t xml:space="preserve">      Гадаад албан томилолт</t>
  </si>
  <si>
    <t xml:space="preserve">      Хөдөлмөр хамгааллын хэрэгсэл</t>
  </si>
  <si>
    <t xml:space="preserve">      Зочин төлөөлөгч хүлээн авах</t>
  </si>
  <si>
    <t xml:space="preserve">    Бусдаар гүйцэтгїїлсэн ажил, үйлчилгээний төлбөр хураамж</t>
  </si>
  <si>
    <t xml:space="preserve">      Аудит, баталгаажуулалт, зэрэглэл тогтоох</t>
  </si>
  <si>
    <t xml:space="preserve">      Даатгалын үйлчилгээ</t>
  </si>
  <si>
    <t xml:space="preserve">      Тээврийн хэрэгслийн оношилгоо</t>
  </si>
  <si>
    <t xml:space="preserve">       Мэдээлэл технологийн үйлчилгээ</t>
  </si>
  <si>
    <t xml:space="preserve">       Газрын тєлбєр</t>
  </si>
  <si>
    <t xml:space="preserve">       Банкны үйлчилгээний хураамж</t>
  </si>
  <si>
    <t xml:space="preserve">       Улсын мэдээллийн маягт хэвлэх, бэлтгэх</t>
  </si>
  <si>
    <t xml:space="preserve">      Тээврийн хэрэгслийн татвар</t>
  </si>
  <si>
    <t xml:space="preserve">    Бараа үйлчилгээний бусад зардал</t>
  </si>
  <si>
    <t xml:space="preserve">      Хичээл үйлдвэрлэлийн дадлага хийх</t>
  </si>
  <si>
    <t xml:space="preserve">    Төрийн өмчийн байгууллагад олгох татаас</t>
  </si>
  <si>
    <t xml:space="preserve">    Хувийн хэвшлийн байгууллагад олгох татаас</t>
  </si>
  <si>
    <t xml:space="preserve">      Төрөөс иргэдэд олгох тэтгэмж урамшуулал</t>
  </si>
  <si>
    <t xml:space="preserve">      Ээлжийн амралтаар нутаг явах унааны хөнгөлөлт</t>
  </si>
  <si>
    <t xml:space="preserve">      Тэтгэвэрт гарахад олгох нэг удаагийн мөнгөн тэтгэмж</t>
  </si>
  <si>
    <t xml:space="preserve">      Хөдөө орон нутагт тогтвор сууршилтай ажилласан</t>
  </si>
  <si>
    <t xml:space="preserve">      Нэг удаагийн тэтгэмж, шагнал урамшуулал</t>
  </si>
  <si>
    <t xml:space="preserve">  Хөрөнгийн зардал</t>
  </si>
  <si>
    <t>ЗАPДЛЫГ САНХЇЇЖЇЇЛЭХ ЭХ ҮҮСВЭР :</t>
  </si>
  <si>
    <t xml:space="preserve">      Туслах үйл ажиллагааны орлогоос санхүүжих</t>
  </si>
  <si>
    <t xml:space="preserve">      Үндсэн үйл ажиллагааны орлогоос санхүүжих</t>
  </si>
  <si>
    <t xml:space="preserve">      Тусгай зориулалтын шилжүүлгээс санхүүжих</t>
  </si>
  <si>
    <t xml:space="preserve">      Орлогын шилжүүлгээс санхүүжих</t>
  </si>
  <si>
    <t xml:space="preserve">  Байгууллагын тоо</t>
  </si>
  <si>
    <t xml:space="preserve">  Ажиллагсадын тоо</t>
  </si>
  <si>
    <t xml:space="preserve">      Удирдах ажилтан</t>
  </si>
  <si>
    <t xml:space="preserve">      Гүйцэтгэх ажилтан</t>
  </si>
  <si>
    <t xml:space="preserve">      Үйлчлэх ажилтан</t>
  </si>
  <si>
    <t xml:space="preserve">      Гэрээт ажилтан</t>
  </si>
  <si>
    <t xml:space="preserve">      Байрны түрээс</t>
  </si>
  <si>
    <t xml:space="preserve">      Бусдаар гүйцэтгїїлсэн ажил, үйлчилгээний төлбөр хураамж</t>
  </si>
  <si>
    <t xml:space="preserve">      Бараа үйлчилгээний бусад зардал</t>
  </si>
  <si>
    <t xml:space="preserve">      Урд оны үлдэгдлээс санхүүжих</t>
  </si>
  <si>
    <t xml:space="preserve">  Татаас</t>
  </si>
  <si>
    <t xml:space="preserve">  Урсгал шилжүүлэг</t>
  </si>
  <si>
    <t>Зориулалт</t>
  </si>
  <si>
    <t>Байгууллагын нэр</t>
  </si>
  <si>
    <t>СИТХ</t>
  </si>
  <si>
    <t>СЗДТГ</t>
  </si>
  <si>
    <t>№</t>
  </si>
  <si>
    <t>Хот тохижилт</t>
  </si>
  <si>
    <t xml:space="preserve">      Нийгмийн халамжийн тэтгэвэр тэтгэмж</t>
  </si>
  <si>
    <t>АИТХ</t>
  </si>
  <si>
    <t>Байгаль орчин аялал жуулчлалын газар</t>
  </si>
  <si>
    <t>Санхүүгийн хяналт, аудитын газар</t>
  </si>
  <si>
    <t>Засаг дарга</t>
  </si>
  <si>
    <t xml:space="preserve">      Засгийн газрын дотоод шилжүүлэг</t>
  </si>
  <si>
    <t>Нийгмийн халамж үйлчилгээний хэлтэс</t>
  </si>
  <si>
    <t>АЗДТГ</t>
  </si>
  <si>
    <t>ОНХНС-аас олгох орлогын шилжүүлэг</t>
  </si>
  <si>
    <t>Сумдад олгох санхүүжилт</t>
  </si>
  <si>
    <t>Улсын төсөвт төвлөрүүлэх орлого</t>
  </si>
  <si>
    <t xml:space="preserve">             </t>
  </si>
  <si>
    <t>Орон нутгийн өмчийн газар</t>
  </si>
  <si>
    <t>Сумдын нэр</t>
  </si>
  <si>
    <t>Орон нутгийн төсвөөс ОНХС-д төвлөрүүлэх</t>
  </si>
  <si>
    <t>Соёлын төв</t>
  </si>
  <si>
    <t>Музей сургалт судалгааны төв</t>
  </si>
  <si>
    <t>Номын сан</t>
  </si>
  <si>
    <t>Саран хөхөө театр</t>
  </si>
  <si>
    <t>Биеийн тамир, спортын газар</t>
  </si>
  <si>
    <t>Хүүхдийн цэцэрлэг</t>
  </si>
  <si>
    <t>ЕБСургууль</t>
  </si>
  <si>
    <t>СЭМТ</t>
  </si>
  <si>
    <t>Шинэ цэцэрлэг</t>
  </si>
  <si>
    <t>Шинэ сургууль</t>
  </si>
  <si>
    <t>Бусад эх үүсвэр</t>
  </si>
  <si>
    <t>Орон нутгийн хөгжлийн сангийн төсөв</t>
  </si>
  <si>
    <t>Нийтлэг үйлчилгээний газар</t>
  </si>
  <si>
    <t>Төсвийн зарлага</t>
  </si>
  <si>
    <t>төлөвлөгөө</t>
  </si>
  <si>
    <t>гүйцэтгэл</t>
  </si>
  <si>
    <t>зөрүү</t>
  </si>
  <si>
    <t>Төсвийн гүйцэтгэлийн мэдээ:</t>
  </si>
  <si>
    <t>ОНХС-ийн төсвийн зарлага</t>
  </si>
  <si>
    <t>ОНХС-ийн санхүүжих эх үүсвэр</t>
  </si>
  <si>
    <t>Урд оны үлдэгдэл</t>
  </si>
  <si>
    <t>Орон нутгийн суурь төсвийн дүн</t>
  </si>
  <si>
    <t>Мөнгөн хөрөнгийн эхний /эцсийн/ үлдэгдэл</t>
  </si>
  <si>
    <t>Өр, авлага</t>
  </si>
  <si>
    <t xml:space="preserve">      Авлагын дүн</t>
  </si>
  <si>
    <t xml:space="preserve">      Өглөгийн дүн</t>
  </si>
  <si>
    <t>1-р цэцэрлэг</t>
  </si>
  <si>
    <t>2-р цэцэрлэг</t>
  </si>
  <si>
    <t>3-р цэцэрлэг</t>
  </si>
  <si>
    <t>4-р цэцэрлэг</t>
  </si>
  <si>
    <t>5-р цэцэрлэг</t>
  </si>
  <si>
    <t>6-р цэцэрлэг</t>
  </si>
  <si>
    <t>7-р цэцэрлэг</t>
  </si>
  <si>
    <t>8-р цэцэрлэг</t>
  </si>
  <si>
    <t>9-р цэцэрлэг</t>
  </si>
  <si>
    <t>10-р цэцэрлэг</t>
  </si>
  <si>
    <t>11-р цэцэрлэг</t>
  </si>
  <si>
    <t>12-р цэцэрлэг</t>
  </si>
  <si>
    <t>13-р цэцэрлэг</t>
  </si>
  <si>
    <t>14-р цэцэрлэг</t>
  </si>
  <si>
    <t>1-р сургууль</t>
  </si>
  <si>
    <t>2-р сургууль</t>
  </si>
  <si>
    <t>3-р сургууль</t>
  </si>
  <si>
    <t>5-р сургууль</t>
  </si>
  <si>
    <t>Зүүнбаян сургууль</t>
  </si>
  <si>
    <t>Зүүнбаян цэцэрлэг</t>
  </si>
  <si>
    <t>ӨЭМТ</t>
  </si>
  <si>
    <t>Захирагчийн ажлын алба</t>
  </si>
  <si>
    <t>Хөрөнгө оруулалт</t>
  </si>
  <si>
    <t>Хот тохижилтын газар</t>
  </si>
  <si>
    <t>Зүүнбаян Хот тохижилтын газар</t>
  </si>
  <si>
    <t>Ойн анги</t>
  </si>
  <si>
    <t>Захирагчийн алба</t>
  </si>
  <si>
    <t>Орон нутгийн төсвийн дүн</t>
  </si>
  <si>
    <t>Орон нутгийн суурь төсөв</t>
  </si>
  <si>
    <t>1.1.2. Үйл ажиллагааны орлогын татвар</t>
  </si>
  <si>
    <t>1.1.3. Хадгаламжийн хүүгийн орлого</t>
  </si>
  <si>
    <t>1.1.4. Хувь хүнээс суутгасан орлогын албан татвар</t>
  </si>
  <si>
    <t>1.1.5. Хөрөнгө борлуулсны орлогын албан татвар</t>
  </si>
  <si>
    <t>2.2. Галт зэвсгийн албан татвар</t>
  </si>
  <si>
    <t>4.6. Хог хаягдлын хураамж</t>
  </si>
  <si>
    <t>Орон нутгийн хөгжлийн сан</t>
  </si>
  <si>
    <t>Тусгай сангууд</t>
  </si>
  <si>
    <t>ОНХС-ийн төсвийн дүн</t>
  </si>
  <si>
    <t>Тусгай сангуудын төсвийн дүн</t>
  </si>
  <si>
    <t>ОНХС</t>
  </si>
  <si>
    <t>Сум хөгжүүлэх сан</t>
  </si>
  <si>
    <t>Нөхөн сэргээлтийн сан</t>
  </si>
  <si>
    <t>Тусгай сангуудын эх үүсвэр</t>
  </si>
  <si>
    <t>Тусгай сангуудын зарлага</t>
  </si>
  <si>
    <t>хувь</t>
  </si>
  <si>
    <t>Биелэлт</t>
  </si>
  <si>
    <t>Хувийн цэцэрлэг</t>
  </si>
  <si>
    <t xml:space="preserve">      Эрүүл мэндийн даатгалын сангаас</t>
  </si>
  <si>
    <t>Д/Д</t>
  </si>
  <si>
    <t>Сумын нэр</t>
  </si>
  <si>
    <t>Төсвийн орлого</t>
  </si>
  <si>
    <t>дүн</t>
  </si>
  <si>
    <t>САНХҮҮ, ТӨРИЙН САНГИЙН</t>
  </si>
  <si>
    <t>ХЭЛТЭС</t>
  </si>
  <si>
    <t xml:space="preserve">      Орон нутгийн төсвөөс санхүүжих</t>
  </si>
  <si>
    <t>Хувь</t>
  </si>
  <si>
    <t>Дүн</t>
  </si>
  <si>
    <t xml:space="preserve">         - Татварын байгууллага</t>
  </si>
  <si>
    <t xml:space="preserve">         - Нийгмийн даатгалын байгууллага</t>
  </si>
  <si>
    <t xml:space="preserve">         - Хувь хүмүүсээс авлага</t>
  </si>
  <si>
    <t xml:space="preserve">         - Аж ахуйн байгууллага</t>
  </si>
  <si>
    <t xml:space="preserve">         - Цалин хөлстэй холбоотой зардал</t>
  </si>
  <si>
    <t xml:space="preserve">         - НДШ-ийн зардал</t>
  </si>
  <si>
    <t xml:space="preserve">         - Байр ашиглалттай холбоотой зардал</t>
  </si>
  <si>
    <t xml:space="preserve">         - Хангамж, бараа материалын зардал</t>
  </si>
  <si>
    <t xml:space="preserve">         - Нормативт зардал</t>
  </si>
  <si>
    <t xml:space="preserve">         - Эд хогшил, урсгал засвар</t>
  </si>
  <si>
    <t xml:space="preserve">         - Томилолт</t>
  </si>
  <si>
    <t xml:space="preserve">         - Бусад </t>
  </si>
  <si>
    <t>/ мянган төгрөгөөр /</t>
  </si>
  <si>
    <t>Сумаас татан төвлөрүүлэх орлого</t>
  </si>
  <si>
    <t>Айраг</t>
  </si>
  <si>
    <t>Алтанширээ</t>
  </si>
  <si>
    <t>Даланжаргалан</t>
  </si>
  <si>
    <t>Дэлгэрэх</t>
  </si>
  <si>
    <t>Иххэт</t>
  </si>
  <si>
    <t>Мандах</t>
  </si>
  <si>
    <t>Өргөн</t>
  </si>
  <si>
    <t>Сайхандулаан</t>
  </si>
  <si>
    <t>Улаанбадрах</t>
  </si>
  <si>
    <t>Хатанбулаг</t>
  </si>
  <si>
    <t>Хөвсгөл</t>
  </si>
  <si>
    <t>Эрдэнэ</t>
  </si>
  <si>
    <t>Сайншанд</t>
  </si>
  <si>
    <t>Замын-Үүд</t>
  </si>
  <si>
    <t>Аймгийн төв</t>
  </si>
  <si>
    <t xml:space="preserve">              Дүн</t>
  </si>
  <si>
    <t>I.НИЙТ ОРЛОГЫН ДҮН</t>
  </si>
  <si>
    <t>II.УРСГАЛ ОРЛОГО</t>
  </si>
  <si>
    <t>III.ТАТВАРЫН ОРЛОГО</t>
  </si>
  <si>
    <t xml:space="preserve">  1.Орлогын албан татвар</t>
  </si>
  <si>
    <t xml:space="preserve">  1.1.Хувь хүний орлогын албан татвар</t>
  </si>
  <si>
    <t>1.1.1. Цалин хөлс, түүнтэй адилтгах бусад орлого</t>
  </si>
  <si>
    <t>1.1.6. Бусад орлогын тавар</t>
  </si>
  <si>
    <t>1.1.7. Хувь хүний орлогын албан татварын буцаалт</t>
  </si>
  <si>
    <t xml:space="preserve">  1.2.ААН-ийн орлогын албан татвар</t>
  </si>
  <si>
    <t xml:space="preserve">  2.ӨМЧИЙН АЛБАН ТАТВАР</t>
  </si>
  <si>
    <t>2.1. Үл хөдлөххөрөнгийн татвар</t>
  </si>
  <si>
    <t>2.3. АТБӨЯХ-ийн албан татвар</t>
  </si>
  <si>
    <t>2.4. Малын тоо толгойн албан татвар</t>
  </si>
  <si>
    <t xml:space="preserve"> 3. ШИЛЖҮҮЛГИЙН ОРЛОГО</t>
  </si>
  <si>
    <t>3.1. Нэмэгдсэн өртгийн албан татвар</t>
  </si>
  <si>
    <t xml:space="preserve"> 4. БУСАД ТАТВАР</t>
  </si>
  <si>
    <t>4.1. Улсын тэмдэгтийн хураамж</t>
  </si>
  <si>
    <t>4.2. Ан агнах зөвшөөрлийн хураамж</t>
  </si>
  <si>
    <t>4.3. Ашигт малтмал ашигласны төлбөр</t>
  </si>
  <si>
    <t>4.4. Газрын төлбөр</t>
  </si>
  <si>
    <t>4.5. Рашаан, ус ашигласны төлбөр</t>
  </si>
  <si>
    <t>4.7. Ашигт малтмалаас бусад байгалийн баялаг ашигласны төлбөр</t>
  </si>
  <si>
    <t>4.8. Түгээмэл тархацтай ашигт малтмал ашигласны төлбөр</t>
  </si>
  <si>
    <t>4.9. Бусад татвар, төлбөр, хураамж</t>
  </si>
  <si>
    <t xml:space="preserve"> IV.ТАТВАРЫН БУС ОРЛОГО</t>
  </si>
  <si>
    <t xml:space="preserve">  1. Түрээсийн орлого</t>
  </si>
  <si>
    <t xml:space="preserve">  2.  Хүүгийн орлого</t>
  </si>
  <si>
    <t xml:space="preserve">  3. Торгуулийн орлого</t>
  </si>
  <si>
    <t xml:space="preserve">  4. Нэр зааж ангилагдаагүй орлого</t>
  </si>
  <si>
    <t xml:space="preserve">  5. Төсөвт байгууллагын өөрийн орлого</t>
  </si>
  <si>
    <t>V.ХӨРӨНГИЙН ОРЛОГО</t>
  </si>
  <si>
    <t xml:space="preserve">  1. Үндсэн хөрөнгө борлуулсны орлого</t>
  </si>
  <si>
    <t xml:space="preserve">  2. Дуудлага худалдааны орлого</t>
  </si>
  <si>
    <t>Орлогын нэр төрөл</t>
  </si>
  <si>
    <t>1.2.1. ААН-ийн орлогын албан татвар</t>
  </si>
  <si>
    <t xml:space="preserve">Айраг </t>
  </si>
  <si>
    <t>Улсын төсвийн байгууллагуудад олгосон санхүүжилт</t>
  </si>
  <si>
    <t xml:space="preserve"> Туслах үйл ажиллагааны орлого</t>
  </si>
  <si>
    <t>Үндсэн үйл ажиллагааны орлого</t>
  </si>
  <si>
    <t xml:space="preserve">        СУМДЫН ОРОН НУТГИЙН ТӨСВИЙН БАЙГУУЛЛАГУУДЫН 2021 ОНЫ ТӨСВИЙН ЗАРЛАГЫН ТӨЛӨВЛӨГӨӨНИЙ ТӨСӨЛ</t>
  </si>
  <si>
    <t>МСҮТ</t>
  </si>
  <si>
    <t>Орон нутгийн хөрөнгө оруулалт</t>
  </si>
  <si>
    <t>ОНТ-өөс олгох санхүүжилт</t>
  </si>
  <si>
    <t xml:space="preserve">    Барилга байгууламж</t>
  </si>
  <si>
    <t xml:space="preserve">    Их засвар</t>
  </si>
  <si>
    <t>Хоршоо хөгжүүлэх сан</t>
  </si>
  <si>
    <t>Дээд шатны төсөвт төвлөрүүлэх</t>
  </si>
  <si>
    <t>Хүү</t>
  </si>
  <si>
    <t xml:space="preserve">     Дотоод зээлийн үйлчилгээний төлбөр</t>
  </si>
  <si>
    <t>/төгрөгөөр /</t>
  </si>
  <si>
    <t>/ төгрөгөөр /</t>
  </si>
  <si>
    <t xml:space="preserve">Худалдан авах ажиллагааны газар </t>
  </si>
  <si>
    <t xml:space="preserve">    Бусад хөрөнгө</t>
  </si>
  <si>
    <t xml:space="preserve">      Бусад Ажил олгогчоос олгох бусад тэтгэмж, урамшуулал</t>
  </si>
  <si>
    <t xml:space="preserve">    Бусад хєрєнгє</t>
  </si>
  <si>
    <t>6 сургууль</t>
  </si>
  <si>
    <t>Соёлын төв шинэ</t>
  </si>
  <si>
    <t>Нэгдсэн эмнэлэг</t>
  </si>
  <si>
    <t>Дг.УАУРСТөв</t>
  </si>
  <si>
    <t>До. Замын-Үүд Нэгдсэн эмнэлэг</t>
  </si>
  <si>
    <t>p</t>
  </si>
  <si>
    <t>Гадаад зээл тусламжийн эргэн төлөлт</t>
  </si>
  <si>
    <t xml:space="preserve">                                                     ÄÎÐÍÎÃÎÂÜ ÀÉÌÃÈÉÍ 2025 ОНЫ ÎÐÎÍ ÍÓÒÃÈÉÍ ХӨГЖЛИЙН САНГИЙН</t>
  </si>
  <si>
    <t xml:space="preserve">                                                     ÄÎÐÍÎÃÎÂÜ ÀÉÌÃÈÉÍ 2025 ОНЫ ТУСГАЙ САНГУУДЫН </t>
  </si>
  <si>
    <t xml:space="preserve">                                  ХАТАНБУЛАГ СУМЫН 2025 ОНЫ ТӨСВИЙН ГҮЙЦЭТГЭЛИЙН МЭДЭЭ</t>
  </si>
  <si>
    <t>Сайншанд тохижилтын газар</t>
  </si>
  <si>
    <t>Зүүнбаян соёлын төв</t>
  </si>
  <si>
    <t>Сайншанд хотын Захирагчийн ажлын алба</t>
  </si>
  <si>
    <t xml:space="preserve">                                                                                  ТӨСВИЙН ГҮЙЦЭТГЭЛИЙН 10 САРЫН МЭДЭЭ</t>
  </si>
  <si>
    <t xml:space="preserve">                                                                  ТӨСВИЙН ГҮЙЦЭТГЭЛИЙН 10 САРЫН МЭДЭЭ</t>
  </si>
  <si>
    <t xml:space="preserve">Зүүнбаян ЗААалба </t>
  </si>
  <si>
    <t>4-р сургууль</t>
  </si>
  <si>
    <t>15-р цэцэрлэг</t>
  </si>
  <si>
    <t>Цалин хөлстэй холбоотой зардал</t>
  </si>
  <si>
    <t>НДШ-ийн зардал</t>
  </si>
  <si>
    <t>Байр ашиглалттай холбоотой зардал</t>
  </si>
  <si>
    <t>Нормативт зардал</t>
  </si>
  <si>
    <t>Эд хогшил, урсгал засвар</t>
  </si>
  <si>
    <t>Томилолт</t>
  </si>
  <si>
    <t>Д/д</t>
  </si>
  <si>
    <t xml:space="preserve">Нийт </t>
  </si>
  <si>
    <t>2025 онд үүссэн өр төлбөрийн судалгаа</t>
  </si>
  <si>
    <t>Айраг (ИТХ)</t>
  </si>
  <si>
    <t xml:space="preserve">Нийт дүн </t>
  </si>
  <si>
    <t>Дэлгэрэх (ИТХ, ЗДТГ)</t>
  </si>
  <si>
    <t>Иххэт (ИТХ, ЗДТГ)</t>
  </si>
  <si>
    <t>Мандах (ИТХ, Соёлын төв, цэцэрлэг)</t>
  </si>
  <si>
    <t>Өргөн (ИТХ, ЗДТГ, цэцэрлэг, ЕБС)</t>
  </si>
  <si>
    <t>Сайхандулаан (ИТХ, ЗДТГ)</t>
  </si>
  <si>
    <t>Улаанбадрах (ИТХ, ЗДТГ)</t>
  </si>
  <si>
    <t>Хатанбулаг (ИТХ, ЗДТГ)</t>
  </si>
  <si>
    <t>Хөвсгөл (ИТХ, ЗДТГ)</t>
  </si>
  <si>
    <t>Эрдэнэ (ИТХ, ЗДТГ)</t>
  </si>
  <si>
    <t>Сайншанд (ИТХ, ЗДТГ, ЗАА, Хот тохижилт, 2-р ЕБС)</t>
  </si>
  <si>
    <t xml:space="preserve">Сумын нэр </t>
  </si>
  <si>
    <t>Замын-Үүд (ИТХ, ЗДТГ, ЗАА, 1, 3-р цэцэрлэг)</t>
  </si>
  <si>
    <t>Аймгийн төв (ИТХ, ЗДТГ, НҮГ, ОНӨГ, СХДАА)</t>
  </si>
  <si>
    <t>мян.төг</t>
  </si>
  <si>
    <t>Бусад /Бусдаар гүйцэтгүүлэх, бараа ажил үйлчилгээний зардал</t>
  </si>
  <si>
    <t>Хангамж, бараа материалын зардал /Бичиг хэрэг, Шуудан холбоо, БҮТЭЗ/</t>
  </si>
  <si>
    <t>Алтанширээ (ИТХ)</t>
  </si>
  <si>
    <t>Даланжаргалан (ЗДТГ, ИТХ, ХХС)</t>
  </si>
  <si>
    <t xml:space="preserve">                                            2026 ОНЫ ОРОН НУТГИЙН СУУРЬ ТӨСВИЙН   ТӨСӨВ ХООРОНДЫН ШИЛЖҮҮЛГИЙН ТООЦОО</t>
  </si>
  <si>
    <t>ОРОН НУТГИЙН ХӨГЖЛИЙН САНГИЙН 2026 ОНЫ  ОРЛОГО, ЗАРЛАГЫН МЭДЭЭ /НЭГТГЭЛ/</t>
  </si>
  <si>
    <t>ТУСГАЙ ЗОРИУЛАЛТЫН САНГУУДЫН 2026 ОНЫ САНГИЙН  ОРЛОГО, ЗАРЛАГЫН МЭДЭЭ /НЭГТГЭЛ/</t>
  </si>
  <si>
    <t xml:space="preserve">               ДОРНОГОВЬ АЙМГИЙН 2026 ОНЫ ТӨСВИЙН ОРЛОГЫН ГҮЙЦЭТГЭЛИЙН МЭДЭЭ</t>
  </si>
  <si>
    <t xml:space="preserve">  ДОРНОГОВЬ АЙМГИЙН 2026 ОНЫ ТӨСВИЙН ОРЛОГЫН ГҮЙЦЭТГЭЛ</t>
  </si>
  <si>
    <t xml:space="preserve">                        ДОРНОГОВЬ АЙМГИЙН 2026 ОНЫ ТӨСВИЙН ОРЛОГЫН ГҮЙЦЭТГЭЛИЙН МЭДЭЭ</t>
  </si>
  <si>
    <t>ДОРНОГОВЬ АЙМГИЙН 2026 ОНЫ ТӨСВИЙН ЗАРЛАГЫН ГҮЙЦЭТГЭЛ</t>
  </si>
  <si>
    <t xml:space="preserve">                                                     ÄÎÐÍÎÃÎÂÜ ÀÉÌÃÈÉÍ 2026 ОНЫ ÎÐÎÍ ÍÓÒÃÈÉÍ СУУРЬ ÒªÑÂÈÉÍ </t>
  </si>
  <si>
    <t>Мэдээлэл, сурталчилгааны зардал 210903</t>
  </si>
  <si>
    <t>Хувийн хэвшлээр гүйцэлдүүлэх үйлчилгээ 210812</t>
  </si>
  <si>
    <t>Тохижилт үйлчилгээ 210810</t>
  </si>
  <si>
    <t xml:space="preserve">                                  АЙРАГ СУМЫН 2026 ОНЫ ТӨСВИЙН ГҮЙЦЭТГЭЛИЙН МЭДЭЭ</t>
  </si>
  <si>
    <t xml:space="preserve">  ЗАМЫН-ҮҮД СУМЫН 2026 ОНЫ ТӨСВИЙН ГҮЙЦЭТГЭЛИЙН МЭДЭЭ</t>
  </si>
  <si>
    <t xml:space="preserve">                                  АЛТАНШИРЭЭ СУМЫН 2026 ОНЫ ТӨСВИЙН ГҮЙЦЭТГЭЛИЙН МЭДЭЭ</t>
  </si>
  <si>
    <t xml:space="preserve">                                  ДАЛАНЖАРГАЛАН СУМЫН 2026 ОНЫ ТӨСВИЙН ГҮЙЦЭТГЭЛИЙН МЭДЭЭ</t>
  </si>
  <si>
    <t xml:space="preserve">                                 ДЭЛГЭРЭХ СУМЫН 2026 ОНЫ ТӨСВИЙН ГҮЙЦЭТГЭЛИЙН МЭДЭЭ</t>
  </si>
  <si>
    <t xml:space="preserve">                                  ИХХЭТ СУМЫН 2026 ОНЫ ТӨСВИЙН ГҮЙЦЭТГЭЛИЙН МЭДЭЭ</t>
  </si>
  <si>
    <t xml:space="preserve">                                  МАНДАХ СУМЫН 2026 ОНЫ ТӨСВИЙН ГҮЙЦЭТГЭЛИЙН МЭДЭЭ</t>
  </si>
  <si>
    <t xml:space="preserve">                                  ӨРГӨН СУМЫН 2026 ОНЫ ТӨСВИЙН ГҮЙЦЭТГЭЛИЙН МЭДЭЭ</t>
  </si>
  <si>
    <t xml:space="preserve">                                  САЙХАНДУЛААН СУМЫН 2026 ОНЫ ТӨСВИЙН ГҮЙЦЭТГЭЛИЙН МЭДЭЭ</t>
  </si>
  <si>
    <t xml:space="preserve">                                  УЛААНБАДРАХ СУМЫН 2026 ОНЫ ТӨСВИЙН ГҮЙЦЭТГЭЛИЙН МЭДЭЭ</t>
  </si>
  <si>
    <t xml:space="preserve">                                  ХАТАНБУЛАГ СУМЫН 2026 ОНЫ ТӨСВИЙН ГҮЙЦЭТГЭЛИЙН МЭДЭЭ</t>
  </si>
  <si>
    <t xml:space="preserve">                                 ХӨВСГӨЛ СУМЫН 2026 ОНЫ ТӨСВИЙН ГҮЙЦЭТГЭЛИЙН МЭДЭЭ</t>
  </si>
  <si>
    <t xml:space="preserve">                                  ЭРДЭНЭ СУМЫН 2026 ОНЫ ТӨСВИЙН ГҮЙЦЭТГЭЛИЙН МЭДЭЭ</t>
  </si>
  <si>
    <t xml:space="preserve">  САЙНШАНД СУМЫН 2026 ОНЫ ТӨСВИЙН ГҮЙЦЭТГЭЛИЙН МЭДЭЭ</t>
  </si>
  <si>
    <t>4-р сар</t>
  </si>
  <si>
    <t>2026.04.31</t>
  </si>
  <si>
    <t xml:space="preserve"> АЙМГИЙН ТӨВИЙН ОРОН НУТГИЙН ТӨСВИЙН БАЙГУУЛЛАГУУДЫН 2026 ОНЫ ТӨСВИЙН ГҮЙЦЭТГЭЛИЙН МЭДЭЭ</t>
  </si>
  <si>
    <t>2026.05.06</t>
  </si>
  <si>
    <t>ДОРНОГОВЬ АЙМГИЙН 2026 ОНЫ ОРОН НУТГИЙН ТӨСВИЙН ГҮЙЦЭТГЭЛИЙН 4 САРЫН МЭДЭЭ</t>
  </si>
  <si>
    <t xml:space="preserve">                                                                                    ГҮЙЦЭТГЭЛИЙН 4 САРЫН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</si>
</sst>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_₮_-;\-* #,##0_₮_-;_-* &quot;-&quot;_₮_-;_-@_-"/>
    <numFmt numFmtId="165" formatCode="0.0"/>
    <numFmt numFmtId="166" formatCode="#,##0.0"/>
    <numFmt numFmtId="167" formatCode="_-* #,##0.0_₮_-;\-* #,##0.0_₮_-;_-* &quot;-&quot;_₮_-;_-@_-"/>
    <numFmt numFmtId="168" formatCode="_(* #,##0.0_);_(* \(#,##0.0\);_(* &quot;-&quot;??_);_(@_)"/>
    <numFmt numFmtId="169" formatCode="_(* #,##0_);_(* \(#,##0\);_(* &quot;-&quot;??_);_(@_)"/>
  </numFmts>
  <fonts count="78">
    <font>
      <sz val="10"/>
      <name val="Arial Mo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8"/>
      <name val="Arial Mon"/>
      <family val="2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 Mon"/>
      <family val="2"/>
    </font>
    <font>
      <sz val="12"/>
      <name val="Arial Mon"/>
      <family val="2"/>
      <charset val="204"/>
    </font>
    <font>
      <sz val="10"/>
      <name val="Arial Mon"/>
      <family val="2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Mon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 tint="4.9989318521683403E-2"/>
      <name val="Times New Roman"/>
      <family val="1"/>
    </font>
    <font>
      <sz val="8"/>
      <color rgb="FFFF0000"/>
      <name val="Arial"/>
      <family val="2"/>
    </font>
    <font>
      <sz val="9"/>
      <name val="Times New Roman"/>
      <family val="1"/>
    </font>
    <font>
      <b/>
      <i/>
      <sz val="8"/>
      <name val="Arial"/>
      <family val="2"/>
    </font>
    <font>
      <b/>
      <i/>
      <sz val="8"/>
      <name val="Arial Mon"/>
      <family val="2"/>
    </font>
    <font>
      <b/>
      <sz val="8"/>
      <color rgb="FFFF0000"/>
      <name val="Arial"/>
      <family val="2"/>
    </font>
    <font>
      <sz val="8"/>
      <name val="Arial Unicode MS"/>
      <family val="2"/>
      <charset val="204"/>
    </font>
    <font>
      <b/>
      <i/>
      <sz val="8"/>
      <name val="Calibri"/>
      <family val="2"/>
      <scheme val="minor"/>
    </font>
    <font>
      <b/>
      <sz val="8"/>
      <color rgb="FFFF0000"/>
      <name val="Times New Roman"/>
      <family val="1"/>
    </font>
    <font>
      <sz val="8"/>
      <color theme="1"/>
      <name val="Times New Roman Mo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name val="Arial Mon"/>
      <family val="2"/>
    </font>
    <font>
      <b/>
      <sz val="11"/>
      <name val="Arial Mon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Times New Roman"/>
      <family val="1"/>
    </font>
    <font>
      <sz val="8"/>
      <color theme="1" tint="0.249977111117893"/>
      <name val="Times New Roman"/>
      <family val="1"/>
    </font>
    <font>
      <b/>
      <i/>
      <sz val="9"/>
      <name val="Times New Roman"/>
      <family val="1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1">
    <xf numFmtId="0" fontId="0" fillId="0" borderId="0"/>
    <xf numFmtId="0" fontId="21" fillId="0" borderId="0"/>
    <xf numFmtId="0" fontId="21" fillId="0" borderId="0"/>
    <xf numFmtId="0" fontId="22" fillId="0" borderId="0"/>
    <xf numFmtId="0" fontId="16" fillId="0" borderId="0"/>
    <xf numFmtId="0" fontId="15" fillId="0" borderId="0"/>
    <xf numFmtId="0" fontId="22" fillId="0" borderId="0"/>
    <xf numFmtId="0" fontId="27" fillId="0" borderId="0"/>
    <xf numFmtId="0" fontId="14" fillId="0" borderId="0"/>
    <xf numFmtId="0" fontId="14" fillId="0" borderId="0"/>
    <xf numFmtId="0" fontId="28" fillId="0" borderId="0"/>
    <xf numFmtId="0" fontId="13" fillId="0" borderId="0"/>
    <xf numFmtId="0" fontId="13" fillId="0" borderId="0"/>
    <xf numFmtId="0" fontId="21" fillId="0" borderId="0"/>
    <xf numFmtId="0" fontId="12" fillId="0" borderId="0"/>
    <xf numFmtId="0" fontId="12" fillId="0" borderId="0"/>
    <xf numFmtId="164" fontId="29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14" fillId="4" borderId="0" applyNumberFormat="0" applyBorder="0" applyAlignment="0" applyProtection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2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27" fillId="0" borderId="0" applyFont="0" applyFill="0" applyBorder="0" applyAlignment="0" applyProtection="0"/>
    <xf numFmtId="0" fontId="8" fillId="0" borderId="0"/>
    <xf numFmtId="0" fontId="8" fillId="0" borderId="0"/>
    <xf numFmtId="43" fontId="34" fillId="0" borderId="0" applyFont="0" applyFill="0" applyBorder="0" applyAlignment="0" applyProtection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0" applyNumberFormat="0" applyBorder="0" applyAlignment="0" applyProtection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2" fillId="0" borderId="0" applyNumberFormat="0" applyFill="0" applyBorder="0" applyAlignment="0" applyProtection="0"/>
    <xf numFmtId="0" fontId="63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66" fillId="16" borderId="15" applyNumberFormat="0" applyAlignment="0" applyProtection="0"/>
    <xf numFmtId="0" fontId="67" fillId="17" borderId="16" applyNumberFormat="0" applyAlignment="0" applyProtection="0"/>
    <xf numFmtId="0" fontId="68" fillId="17" borderId="15" applyNumberFormat="0" applyAlignment="0" applyProtection="0"/>
    <xf numFmtId="0" fontId="69" fillId="0" borderId="17" applyNumberFormat="0" applyFill="0" applyAlignment="0" applyProtection="0"/>
    <xf numFmtId="0" fontId="70" fillId="18" borderId="18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20" applyNumberFormat="0" applyFill="0" applyAlignment="0" applyProtection="0"/>
    <xf numFmtId="0" fontId="74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4" borderId="0" applyNumberFormat="0" applyBorder="0" applyAlignment="0" applyProtection="0"/>
    <xf numFmtId="0" fontId="2" fillId="22" borderId="0" applyNumberFormat="0" applyBorder="0" applyAlignment="0" applyProtection="0"/>
    <xf numFmtId="0" fontId="74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4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4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4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74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0" borderId="0"/>
    <xf numFmtId="0" fontId="2" fillId="19" borderId="19" applyNumberFormat="0" applyFont="0" applyAlignment="0" applyProtection="0"/>
    <xf numFmtId="0" fontId="1" fillId="0" borderId="0"/>
    <xf numFmtId="0" fontId="1" fillId="19" borderId="19" applyNumberFormat="0" applyFont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</cellStyleXfs>
  <cellXfs count="622">
    <xf numFmtId="0" fontId="0" fillId="0" borderId="0" xfId="0"/>
    <xf numFmtId="0" fontId="18" fillId="0" borderId="1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3" fillId="0" borderId="1" xfId="0" applyFont="1" applyBorder="1" applyAlignment="1">
      <alignment horizontal="center" vertical="center"/>
    </xf>
    <xf numFmtId="165" fontId="23" fillId="0" borderId="0" xfId="0" applyNumberFormat="1" applyFont="1"/>
    <xf numFmtId="0" fontId="23" fillId="0" borderId="0" xfId="0" applyFont="1" applyAlignment="1">
      <alignment vertical="center"/>
    </xf>
    <xf numFmtId="0" fontId="30" fillId="0" borderId="0" xfId="0" applyFont="1"/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8" fillId="0" borderId="1" xfId="0" applyFont="1" applyBorder="1" applyAlignment="1">
      <alignment vertical="center"/>
    </xf>
    <xf numFmtId="0" fontId="23" fillId="0" borderId="0" xfId="0" applyFont="1" applyAlignment="1">
      <alignment horizontal="right"/>
    </xf>
    <xf numFmtId="0" fontId="31" fillId="0" borderId="0" xfId="0" applyFont="1"/>
    <xf numFmtId="0" fontId="31" fillId="0" borderId="1" xfId="0" applyFont="1" applyBorder="1" applyAlignment="1">
      <alignment vertical="center"/>
    </xf>
    <xf numFmtId="165" fontId="31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19" fillId="0" borderId="0" xfId="0" applyFont="1"/>
    <xf numFmtId="0" fontId="32" fillId="0" borderId="0" xfId="0" applyFont="1"/>
    <xf numFmtId="165" fontId="19" fillId="0" borderId="0" xfId="0" applyNumberFormat="1" applyFont="1"/>
    <xf numFmtId="0" fontId="19" fillId="0" borderId="0" xfId="0" applyFont="1" applyAlignment="1">
      <alignment vertical="center"/>
    </xf>
    <xf numFmtId="0" fontId="20" fillId="0" borderId="0" xfId="0" applyFont="1"/>
    <xf numFmtId="49" fontId="19" fillId="0" borderId="0" xfId="0" applyNumberFormat="1" applyFont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164" fontId="26" fillId="0" borderId="1" xfId="16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66" fontId="18" fillId="0" borderId="1" xfId="0" applyNumberFormat="1" applyFont="1" applyBorder="1" applyAlignment="1">
      <alignment horizontal="right" vertical="center" wrapText="1"/>
    </xf>
    <xf numFmtId="43" fontId="18" fillId="0" borderId="1" xfId="16" applyNumberFormat="1" applyFont="1" applyBorder="1" applyAlignment="1">
      <alignment horizontal="right" vertical="center" wrapText="1"/>
    </xf>
    <xf numFmtId="166" fontId="26" fillId="0" borderId="1" xfId="16" applyNumberFormat="1" applyFont="1" applyBorder="1" applyAlignment="1">
      <alignment horizontal="right" vertical="center" wrapText="1"/>
    </xf>
    <xf numFmtId="43" fontId="26" fillId="0" borderId="1" xfId="16" applyNumberFormat="1" applyFont="1" applyBorder="1" applyAlignment="1">
      <alignment horizontal="right" vertical="center" wrapText="1"/>
    </xf>
    <xf numFmtId="167" fontId="23" fillId="0" borderId="0" xfId="0" applyNumberFormat="1" applyFont="1" applyAlignment="1">
      <alignment vertical="center" wrapText="1"/>
    </xf>
    <xf numFmtId="0" fontId="19" fillId="0" borderId="0" xfId="0" applyFont="1" applyAlignment="1">
      <alignment wrapText="1"/>
    </xf>
    <xf numFmtId="0" fontId="19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vertical="center"/>
    </xf>
    <xf numFmtId="0" fontId="19" fillId="0" borderId="5" xfId="0" applyFont="1" applyBorder="1" applyAlignment="1">
      <alignment horizontal="center" vertical="center" wrapText="1"/>
    </xf>
    <xf numFmtId="0" fontId="33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/>
    </xf>
    <xf numFmtId="166" fontId="23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vertical="center"/>
    </xf>
    <xf numFmtId="43" fontId="18" fillId="0" borderId="1" xfId="37" applyFont="1" applyBorder="1" applyAlignment="1">
      <alignment vertical="center"/>
    </xf>
    <xf numFmtId="43" fontId="18" fillId="3" borderId="1" xfId="37" applyFont="1" applyFill="1" applyBorder="1" applyAlignment="1">
      <alignment vertical="center"/>
    </xf>
    <xf numFmtId="43" fontId="26" fillId="3" borderId="1" xfId="37" applyFont="1" applyFill="1" applyBorder="1" applyAlignment="1">
      <alignment vertical="center"/>
    </xf>
    <xf numFmtId="43" fontId="26" fillId="0" borderId="1" xfId="37" applyFont="1" applyBorder="1" applyAlignment="1">
      <alignment vertical="center"/>
    </xf>
    <xf numFmtId="43" fontId="36" fillId="2" borderId="1" xfId="37" applyFont="1" applyFill="1" applyBorder="1" applyAlignment="1">
      <alignment horizontal="right" vertical="center" wrapText="1"/>
    </xf>
    <xf numFmtId="43" fontId="37" fillId="2" borderId="1" xfId="37" applyFont="1" applyFill="1" applyBorder="1" applyAlignment="1">
      <alignment vertical="center"/>
    </xf>
    <xf numFmtId="43" fontId="38" fillId="2" borderId="1" xfId="37" applyFont="1" applyFill="1" applyBorder="1" applyAlignment="1">
      <alignment vertical="center"/>
    </xf>
    <xf numFmtId="43" fontId="36" fillId="2" borderId="1" xfId="37" applyFont="1" applyFill="1" applyBorder="1" applyAlignment="1">
      <alignment horizontal="center" vertical="center" wrapText="1"/>
    </xf>
    <xf numFmtId="43" fontId="20" fillId="0" borderId="1" xfId="37" applyFont="1" applyBorder="1" applyAlignment="1">
      <alignment horizontal="center" vertical="center" wrapText="1"/>
    </xf>
    <xf numFmtId="43" fontId="19" fillId="0" borderId="1" xfId="37" applyFont="1" applyBorder="1" applyAlignment="1">
      <alignment horizontal="center" vertical="center" wrapText="1"/>
    </xf>
    <xf numFmtId="43" fontId="40" fillId="2" borderId="1" xfId="37" applyFont="1" applyFill="1" applyBorder="1" applyAlignment="1">
      <alignment vertical="center"/>
    </xf>
    <xf numFmtId="43" fontId="23" fillId="0" borderId="0" xfId="37" applyFont="1"/>
    <xf numFmtId="43" fontId="19" fillId="0" borderId="0" xfId="37" applyFont="1"/>
    <xf numFmtId="43" fontId="30" fillId="0" borderId="0" xfId="37" applyFont="1"/>
    <xf numFmtId="43" fontId="20" fillId="0" borderId="0" xfId="37" applyFont="1"/>
    <xf numFmtId="43" fontId="39" fillId="3" borderId="1" xfId="37" applyFont="1" applyFill="1" applyBorder="1" applyAlignment="1">
      <alignment vertical="center"/>
    </xf>
    <xf numFmtId="43" fontId="18" fillId="0" borderId="1" xfId="37" applyFont="1" applyFill="1" applyBorder="1" applyAlignment="1">
      <alignment vertical="center"/>
    </xf>
    <xf numFmtId="43" fontId="19" fillId="3" borderId="1" xfId="37" applyFont="1" applyFill="1" applyBorder="1" applyAlignment="1">
      <alignment vertical="center"/>
    </xf>
    <xf numFmtId="43" fontId="42" fillId="3" borderId="1" xfId="37" applyFont="1" applyFill="1" applyBorder="1" applyAlignment="1">
      <alignment vertical="center"/>
    </xf>
    <xf numFmtId="43" fontId="39" fillId="2" borderId="1" xfId="37" applyFont="1" applyFill="1" applyBorder="1" applyAlignment="1">
      <alignment vertical="center"/>
    </xf>
    <xf numFmtId="43" fontId="40" fillId="3" borderId="1" xfId="37" applyFont="1" applyFill="1" applyBorder="1" applyAlignment="1">
      <alignment vertical="center"/>
    </xf>
    <xf numFmtId="43" fontId="43" fillId="2" borderId="1" xfId="37" applyFont="1" applyFill="1" applyBorder="1" applyAlignment="1">
      <alignment vertical="center"/>
    </xf>
    <xf numFmtId="43" fontId="43" fillId="3" borderId="1" xfId="37" applyFont="1" applyFill="1" applyBorder="1" applyAlignment="1">
      <alignment vertical="center"/>
    </xf>
    <xf numFmtId="43" fontId="43" fillId="0" borderId="0" xfId="37" applyFont="1"/>
    <xf numFmtId="43" fontId="19" fillId="0" borderId="0" xfId="37" applyFont="1" applyAlignment="1">
      <alignment vertical="center"/>
    </xf>
    <xf numFmtId="43" fontId="18" fillId="0" borderId="1" xfId="37" applyFont="1" applyFill="1" applyBorder="1" applyAlignment="1">
      <alignment horizontal="right" vertical="center"/>
    </xf>
    <xf numFmtId="43" fontId="26" fillId="0" borderId="1" xfId="37" applyFont="1" applyFill="1" applyBorder="1" applyAlignment="1">
      <alignment vertical="center"/>
    </xf>
    <xf numFmtId="0" fontId="19" fillId="3" borderId="0" xfId="0" applyFont="1" applyFill="1"/>
    <xf numFmtId="43" fontId="33" fillId="0" borderId="0" xfId="37" applyFont="1"/>
    <xf numFmtId="43" fontId="32" fillId="0" borderId="0" xfId="37" applyFont="1"/>
    <xf numFmtId="43" fontId="20" fillId="0" borderId="0" xfId="37" applyFont="1" applyAlignment="1">
      <alignment vertical="center"/>
    </xf>
    <xf numFmtId="43" fontId="18" fillId="0" borderId="1" xfId="37" applyFont="1" applyBorder="1" applyAlignment="1">
      <alignment horizontal="center"/>
    </xf>
    <xf numFmtId="43" fontId="19" fillId="0" borderId="1" xfId="37" applyFont="1" applyBorder="1" applyAlignment="1">
      <alignment horizontal="center"/>
    </xf>
    <xf numFmtId="43" fontId="18" fillId="2" borderId="1" xfId="37" applyFont="1" applyFill="1" applyBorder="1" applyAlignment="1">
      <alignment horizontal="center"/>
    </xf>
    <xf numFmtId="43" fontId="18" fillId="0" borderId="1" xfId="37" applyFont="1" applyBorder="1" applyAlignment="1">
      <alignment horizontal="center" vertical="center"/>
    </xf>
    <xf numFmtId="43" fontId="19" fillId="0" borderId="0" xfId="37" applyFont="1" applyAlignment="1">
      <alignment horizontal="center"/>
    </xf>
    <xf numFmtId="43" fontId="41" fillId="0" borderId="0" xfId="37" applyFont="1"/>
    <xf numFmtId="43" fontId="19" fillId="0" borderId="0" xfId="0" applyNumberFormat="1" applyFont="1"/>
    <xf numFmtId="43" fontId="42" fillId="0" borderId="0" xfId="37" applyFont="1"/>
    <xf numFmtId="43" fontId="30" fillId="0" borderId="0" xfId="37" applyFont="1" applyAlignment="1">
      <alignment vertical="center"/>
    </xf>
    <xf numFmtId="43" fontId="23" fillId="0" borderId="0" xfId="37" applyFont="1" applyAlignment="1">
      <alignment vertical="center"/>
    </xf>
    <xf numFmtId="43" fontId="23" fillId="0" borderId="4" xfId="37" applyFont="1" applyBorder="1" applyAlignment="1">
      <alignment horizontal="center" vertical="center" wrapText="1"/>
    </xf>
    <xf numFmtId="43" fontId="23" fillId="0" borderId="1" xfId="37" applyFont="1" applyBorder="1" applyAlignment="1">
      <alignment horizontal="center" vertical="center" wrapText="1"/>
    </xf>
    <xf numFmtId="43" fontId="23" fillId="0" borderId="1" xfId="37" applyFont="1" applyBorder="1" applyAlignment="1">
      <alignment vertical="center" wrapText="1"/>
    </xf>
    <xf numFmtId="43" fontId="25" fillId="0" borderId="1" xfId="37" applyFont="1" applyBorder="1" applyAlignment="1">
      <alignment horizontal="center"/>
    </xf>
    <xf numFmtId="43" fontId="23" fillId="0" borderId="1" xfId="37" applyFont="1" applyBorder="1" applyAlignment="1">
      <alignment horizontal="center"/>
    </xf>
    <xf numFmtId="43" fontId="25" fillId="0" borderId="1" xfId="37" applyFont="1" applyBorder="1" applyAlignment="1">
      <alignment horizontal="center" vertical="center"/>
    </xf>
    <xf numFmtId="43" fontId="23" fillId="0" borderId="0" xfId="37" applyFont="1" applyAlignment="1">
      <alignment horizontal="center"/>
    </xf>
    <xf numFmtId="43" fontId="31" fillId="0" borderId="0" xfId="37" applyFont="1" applyAlignment="1">
      <alignment horizontal="center"/>
    </xf>
    <xf numFmtId="43" fontId="31" fillId="0" borderId="0" xfId="37" applyFont="1"/>
    <xf numFmtId="43" fontId="43" fillId="0" borderId="1" xfId="37" applyFont="1" applyBorder="1" applyAlignment="1">
      <alignment horizontal="center" vertical="center" wrapText="1"/>
    </xf>
    <xf numFmtId="43" fontId="43" fillId="0" borderId="1" xfId="37" applyFont="1" applyBorder="1" applyAlignment="1">
      <alignment horizontal="right" vertical="center" wrapText="1"/>
    </xf>
    <xf numFmtId="43" fontId="43" fillId="0" borderId="1" xfId="37" applyFont="1" applyBorder="1" applyAlignment="1">
      <alignment horizontal="right" vertical="center"/>
    </xf>
    <xf numFmtId="43" fontId="43" fillId="0" borderId="1" xfId="37" applyFont="1" applyBorder="1" applyAlignment="1">
      <alignment vertical="center"/>
    </xf>
    <xf numFmtId="43" fontId="19" fillId="0" borderId="0" xfId="37" applyFont="1" applyAlignment="1">
      <alignment horizontal="center" vertical="center"/>
    </xf>
    <xf numFmtId="0" fontId="35" fillId="0" borderId="0" xfId="0" applyFont="1"/>
    <xf numFmtId="0" fontId="47" fillId="0" borderId="0" xfId="0" applyFont="1"/>
    <xf numFmtId="43" fontId="47" fillId="0" borderId="0" xfId="37" applyFont="1"/>
    <xf numFmtId="0" fontId="35" fillId="0" borderId="5" xfId="0" applyFont="1" applyBorder="1" applyAlignment="1">
      <alignment horizontal="center" vertical="center" wrapText="1"/>
    </xf>
    <xf numFmtId="0" fontId="35" fillId="0" borderId="1" xfId="0" applyFont="1" applyBorder="1"/>
    <xf numFmtId="0" fontId="35" fillId="0" borderId="1" xfId="0" applyFont="1" applyBorder="1" applyAlignment="1">
      <alignment horizontal="center" vertical="center" wrapText="1"/>
    </xf>
    <xf numFmtId="43" fontId="35" fillId="0" borderId="1" xfId="37" applyFont="1" applyBorder="1" applyAlignment="1">
      <alignment horizontal="center" vertical="center" wrapText="1"/>
    </xf>
    <xf numFmtId="43" fontId="35" fillId="0" borderId="1" xfId="37" applyFont="1" applyBorder="1" applyAlignment="1">
      <alignment horizontal="right" vertical="center" wrapText="1"/>
    </xf>
    <xf numFmtId="43" fontId="45" fillId="0" borderId="1" xfId="37" applyFont="1" applyBorder="1" applyAlignment="1">
      <alignment horizontal="right" vertical="center" wrapText="1"/>
    </xf>
    <xf numFmtId="0" fontId="45" fillId="0" borderId="1" xfId="0" applyFont="1" applyBorder="1"/>
    <xf numFmtId="0" fontId="35" fillId="3" borderId="1" xfId="0" applyFont="1" applyFill="1" applyBorder="1" applyAlignment="1">
      <alignment horizontal="center"/>
    </xf>
    <xf numFmtId="0" fontId="37" fillId="3" borderId="1" xfId="0" applyFont="1" applyFill="1" applyBorder="1" applyAlignment="1">
      <alignment vertical="center"/>
    </xf>
    <xf numFmtId="43" fontId="35" fillId="3" borderId="1" xfId="37" applyFont="1" applyFill="1" applyBorder="1" applyAlignment="1">
      <alignment horizontal="right" vertical="center" wrapText="1"/>
    </xf>
    <xf numFmtId="165" fontId="35" fillId="3" borderId="1" xfId="0" applyNumberFormat="1" applyFont="1" applyFill="1" applyBorder="1"/>
    <xf numFmtId="0" fontId="37" fillId="0" borderId="1" xfId="0" applyFont="1" applyBorder="1" applyAlignment="1">
      <alignment vertical="center"/>
    </xf>
    <xf numFmtId="165" fontId="35" fillId="0" borderId="1" xfId="0" applyNumberFormat="1" applyFont="1" applyBorder="1"/>
    <xf numFmtId="0" fontId="37" fillId="0" borderId="1" xfId="0" applyFont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43" fontId="35" fillId="0" borderId="0" xfId="37" applyFont="1"/>
    <xf numFmtId="0" fontId="48" fillId="0" borderId="0" xfId="0" applyFont="1"/>
    <xf numFmtId="43" fontId="36" fillId="0" borderId="1" xfId="37" applyFont="1" applyBorder="1" applyAlignment="1">
      <alignment horizontal="center" vertical="center" wrapText="1"/>
    </xf>
    <xf numFmtId="43" fontId="36" fillId="0" borderId="1" xfId="37" applyFont="1" applyBorder="1" applyAlignment="1">
      <alignment vertical="center" wrapText="1"/>
    </xf>
    <xf numFmtId="43" fontId="36" fillId="0" borderId="1" xfId="37" applyFont="1" applyBorder="1"/>
    <xf numFmtId="43" fontId="36" fillId="3" borderId="1" xfId="37" applyFont="1" applyFill="1" applyBorder="1" applyAlignment="1">
      <alignment vertical="center" wrapText="1"/>
    </xf>
    <xf numFmtId="43" fontId="36" fillId="3" borderId="1" xfId="37" applyFont="1" applyFill="1" applyBorder="1"/>
    <xf numFmtId="43" fontId="36" fillId="2" borderId="1" xfId="37" applyFont="1" applyFill="1" applyBorder="1" applyAlignment="1">
      <alignment vertical="center" wrapText="1"/>
    </xf>
    <xf numFmtId="43" fontId="36" fillId="0" borderId="0" xfId="37" applyFont="1"/>
    <xf numFmtId="43" fontId="40" fillId="0" borderId="1" xfId="37" applyFont="1" applyBorder="1" applyAlignment="1">
      <alignment horizontal="center" vertical="center" wrapText="1"/>
    </xf>
    <xf numFmtId="43" fontId="40" fillId="0" borderId="1" xfId="37" applyFont="1" applyBorder="1" applyAlignment="1">
      <alignment horizontal="right" vertical="center" wrapText="1"/>
    </xf>
    <xf numFmtId="0" fontId="39" fillId="3" borderId="1" xfId="0" applyFont="1" applyFill="1" applyBorder="1" applyAlignment="1">
      <alignment vertical="center"/>
    </xf>
    <xf numFmtId="0" fontId="42" fillId="3" borderId="0" xfId="0" applyFont="1" applyFill="1"/>
    <xf numFmtId="43" fontId="39" fillId="3" borderId="1" xfId="37" applyFont="1" applyFill="1" applyBorder="1" applyAlignment="1">
      <alignment horizontal="right" vertical="center"/>
    </xf>
    <xf numFmtId="43" fontId="40" fillId="0" borderId="1" xfId="37" applyFont="1" applyBorder="1" applyAlignment="1">
      <alignment vertical="center"/>
    </xf>
    <xf numFmtId="43" fontId="40" fillId="2" borderId="1" xfId="37" applyFont="1" applyFill="1" applyBorder="1" applyAlignment="1">
      <alignment horizontal="right" vertical="center"/>
    </xf>
    <xf numFmtId="43" fontId="40" fillId="0" borderId="1" xfId="37" applyFont="1" applyBorder="1" applyAlignment="1">
      <alignment horizontal="right" vertical="center"/>
    </xf>
    <xf numFmtId="43" fontId="44" fillId="3" borderId="1" xfId="37" applyFont="1" applyFill="1" applyBorder="1" applyAlignment="1">
      <alignment vertical="center"/>
    </xf>
    <xf numFmtId="43" fontId="39" fillId="0" borderId="1" xfId="37" applyFont="1" applyBorder="1" applyAlignment="1">
      <alignment vertical="center"/>
    </xf>
    <xf numFmtId="43" fontId="39" fillId="9" borderId="1" xfId="37" applyFont="1" applyFill="1" applyBorder="1" applyAlignment="1">
      <alignment vertical="center"/>
    </xf>
    <xf numFmtId="43" fontId="40" fillId="0" borderId="8" xfId="37" applyFont="1" applyBorder="1" applyAlignment="1">
      <alignment horizontal="right" vertical="center"/>
    </xf>
    <xf numFmtId="43" fontId="40" fillId="7" borderId="8" xfId="37" applyFont="1" applyFill="1" applyBorder="1" applyAlignment="1">
      <alignment vertical="center"/>
    </xf>
    <xf numFmtId="43" fontId="40" fillId="8" borderId="8" xfId="37" applyFont="1" applyFill="1" applyBorder="1" applyAlignment="1">
      <alignment vertical="center"/>
    </xf>
    <xf numFmtId="43" fontId="40" fillId="0" borderId="8" xfId="37" applyFont="1" applyBorder="1" applyAlignment="1">
      <alignment vertical="center"/>
    </xf>
    <xf numFmtId="0" fontId="35" fillId="0" borderId="1" xfId="0" applyFont="1" applyBorder="1" applyAlignment="1">
      <alignment horizontal="center"/>
    </xf>
    <xf numFmtId="43" fontId="39" fillId="0" borderId="8" xfId="37" applyFont="1" applyBorder="1" applyAlignment="1">
      <alignment vertical="center"/>
    </xf>
    <xf numFmtId="43" fontId="39" fillId="8" borderId="8" xfId="37" applyFont="1" applyFill="1" applyBorder="1" applyAlignment="1">
      <alignment vertical="center"/>
    </xf>
    <xf numFmtId="43" fontId="41" fillId="2" borderId="1" xfId="37" applyFont="1" applyFill="1" applyBorder="1" applyAlignment="1">
      <alignment vertical="center"/>
    </xf>
    <xf numFmtId="43" fontId="43" fillId="0" borderId="1" xfId="37" applyFont="1" applyBorder="1"/>
    <xf numFmtId="43" fontId="40" fillId="2" borderId="1" xfId="37" applyFont="1" applyFill="1" applyBorder="1"/>
    <xf numFmtId="43" fontId="40" fillId="0" borderId="1" xfId="37" applyFont="1" applyBorder="1"/>
    <xf numFmtId="43" fontId="43" fillId="2" borderId="1" xfId="37" applyFont="1" applyFill="1" applyBorder="1"/>
    <xf numFmtId="0" fontId="51" fillId="0" borderId="0" xfId="0" applyFont="1"/>
    <xf numFmtId="0" fontId="50" fillId="0" borderId="1" xfId="0" applyFont="1" applyBorder="1"/>
    <xf numFmtId="0" fontId="43" fillId="0" borderId="1" xfId="0" applyFont="1" applyBorder="1"/>
    <xf numFmtId="0" fontId="40" fillId="2" borderId="1" xfId="0" applyFont="1" applyFill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3" borderId="1" xfId="0" applyFont="1" applyFill="1" applyBorder="1" applyAlignment="1">
      <alignment vertical="center"/>
    </xf>
    <xf numFmtId="0" fontId="43" fillId="0" borderId="0" xfId="0" applyFont="1"/>
    <xf numFmtId="0" fontId="43" fillId="0" borderId="1" xfId="0" applyFont="1" applyBorder="1" applyAlignment="1">
      <alignment horizontal="center" vertical="center" wrapText="1"/>
    </xf>
    <xf numFmtId="43" fontId="42" fillId="0" borderId="1" xfId="37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right" vertical="center" wrapText="1"/>
    </xf>
    <xf numFmtId="165" fontId="40" fillId="0" borderId="1" xfId="0" applyNumberFormat="1" applyFont="1" applyBorder="1" applyAlignment="1">
      <alignment horizontal="right" vertical="center"/>
    </xf>
    <xf numFmtId="165" fontId="39" fillId="0" borderId="1" xfId="0" applyNumberFormat="1" applyFont="1" applyBorder="1" applyAlignment="1">
      <alignment horizontal="right" vertical="center"/>
    </xf>
    <xf numFmtId="43" fontId="39" fillId="0" borderId="1" xfId="37" applyFont="1" applyBorder="1" applyAlignment="1">
      <alignment horizontal="right" vertical="center"/>
    </xf>
    <xf numFmtId="0" fontId="43" fillId="3" borderId="1" xfId="0" applyFont="1" applyFill="1" applyBorder="1" applyAlignment="1">
      <alignment horizontal="center"/>
    </xf>
    <xf numFmtId="43" fontId="52" fillId="3" borderId="1" xfId="37" applyFont="1" applyFill="1" applyBorder="1" applyAlignment="1">
      <alignment vertical="center"/>
    </xf>
    <xf numFmtId="0" fontId="43" fillId="0" borderId="1" xfId="0" applyFont="1" applyBorder="1" applyAlignment="1">
      <alignment horizontal="center"/>
    </xf>
    <xf numFmtId="0" fontId="40" fillId="0" borderId="1" xfId="0" applyFont="1" applyBorder="1" applyAlignment="1">
      <alignment horizontal="left" vertical="center"/>
    </xf>
    <xf numFmtId="43" fontId="40" fillId="0" borderId="1" xfId="37" applyFont="1" applyFill="1" applyBorder="1" applyAlignment="1">
      <alignment vertical="center"/>
    </xf>
    <xf numFmtId="0" fontId="43" fillId="3" borderId="1" xfId="0" applyFont="1" applyFill="1" applyBorder="1"/>
    <xf numFmtId="43" fontId="40" fillId="0" borderId="8" xfId="37" applyFont="1" applyBorder="1" applyAlignment="1">
      <alignment horizontal="right" vertical="center" wrapText="1"/>
    </xf>
    <xf numFmtId="43" fontId="40" fillId="7" borderId="8" xfId="37" applyFont="1" applyFill="1" applyBorder="1" applyAlignment="1">
      <alignment horizontal="right" vertical="center" wrapText="1"/>
    </xf>
    <xf numFmtId="43" fontId="39" fillId="0" borderId="8" xfId="37" applyFont="1" applyBorder="1" applyAlignment="1">
      <alignment horizontal="right" vertical="center"/>
    </xf>
    <xf numFmtId="43" fontId="39" fillId="8" borderId="8" xfId="37" applyFont="1" applyFill="1" applyBorder="1" applyAlignment="1">
      <alignment horizontal="right" vertical="center"/>
    </xf>
    <xf numFmtId="166" fontId="43" fillId="0" borderId="1" xfId="0" applyNumberFormat="1" applyFont="1" applyBorder="1" applyAlignment="1">
      <alignment horizontal="right"/>
    </xf>
    <xf numFmtId="43" fontId="40" fillId="0" borderId="1" xfId="34" applyFont="1" applyFill="1" applyBorder="1" applyAlignment="1">
      <alignment vertical="center"/>
    </xf>
    <xf numFmtId="43" fontId="40" fillId="0" borderId="1" xfId="34" applyFont="1" applyBorder="1" applyAlignment="1">
      <alignment vertical="center"/>
    </xf>
    <xf numFmtId="43" fontId="40" fillId="3" borderId="1" xfId="34" applyFont="1" applyFill="1" applyBorder="1" applyAlignment="1">
      <alignment vertical="center"/>
    </xf>
    <xf numFmtId="43" fontId="40" fillId="0" borderId="1" xfId="148" applyFont="1" applyBorder="1" applyAlignment="1">
      <alignment vertical="center"/>
    </xf>
    <xf numFmtId="43" fontId="40" fillId="2" borderId="1" xfId="148" applyFont="1" applyFill="1" applyBorder="1" applyAlignment="1">
      <alignment vertical="center"/>
    </xf>
    <xf numFmtId="43" fontId="40" fillId="3" borderId="1" xfId="148" applyFont="1" applyFill="1" applyBorder="1" applyAlignment="1">
      <alignment vertical="center"/>
    </xf>
    <xf numFmtId="4" fontId="40" fillId="0" borderId="1" xfId="0" applyNumberFormat="1" applyFont="1" applyBorder="1"/>
    <xf numFmtId="43" fontId="40" fillId="0" borderId="9" xfId="37" applyFont="1" applyBorder="1" applyAlignment="1">
      <alignment horizontal="right" vertical="center"/>
    </xf>
    <xf numFmtId="0" fontId="40" fillId="0" borderId="1" xfId="0" applyFont="1" applyBorder="1"/>
    <xf numFmtId="43" fontId="44" fillId="2" borderId="1" xfId="37" applyFont="1" applyFill="1" applyBorder="1" applyAlignment="1">
      <alignment vertical="center"/>
    </xf>
    <xf numFmtId="4" fontId="53" fillId="0" borderId="1" xfId="0" applyNumberFormat="1" applyFont="1" applyBorder="1"/>
    <xf numFmtId="0" fontId="53" fillId="0" borderId="1" xfId="0" applyFont="1" applyBorder="1"/>
    <xf numFmtId="4" fontId="17" fillId="0" borderId="1" xfId="0" applyNumberFormat="1" applyFont="1" applyBorder="1"/>
    <xf numFmtId="0" fontId="17" fillId="0" borderId="1" xfId="0" applyFont="1" applyBorder="1"/>
    <xf numFmtId="4" fontId="43" fillId="0" borderId="1" xfId="0" applyNumberFormat="1" applyFont="1" applyBorder="1"/>
    <xf numFmtId="43" fontId="40" fillId="7" borderId="1" xfId="37" applyFont="1" applyFill="1" applyBorder="1" applyAlignment="1">
      <alignment vertical="center"/>
    </xf>
    <xf numFmtId="43" fontId="40" fillId="8" borderId="1" xfId="37" applyFont="1" applyFill="1" applyBorder="1" applyAlignment="1">
      <alignment vertical="center"/>
    </xf>
    <xf numFmtId="43" fontId="41" fillId="0" borderId="1" xfId="37" applyFont="1" applyBorder="1" applyAlignment="1">
      <alignment vertical="center"/>
    </xf>
    <xf numFmtId="43" fontId="23" fillId="0" borderId="0" xfId="0" applyNumberFormat="1" applyFont="1"/>
    <xf numFmtId="43" fontId="43" fillId="0" borderId="2" xfId="37" applyFont="1" applyBorder="1" applyAlignment="1">
      <alignment horizontal="center" vertical="center" wrapText="1"/>
    </xf>
    <xf numFmtId="43" fontId="43" fillId="0" borderId="7" xfId="37" applyFont="1" applyBorder="1" applyAlignment="1">
      <alignment horizontal="center" vertical="center" wrapText="1"/>
    </xf>
    <xf numFmtId="43" fontId="40" fillId="0" borderId="10" xfId="37" applyFont="1" applyBorder="1" applyAlignment="1">
      <alignment horizontal="right" vertical="center" wrapText="1"/>
    </xf>
    <xf numFmtId="43" fontId="40" fillId="0" borderId="9" xfId="37" applyFont="1" applyBorder="1" applyAlignment="1">
      <alignment horizontal="right" vertical="center" wrapText="1"/>
    </xf>
    <xf numFmtId="4" fontId="43" fillId="0" borderId="0" xfId="0" applyNumberFormat="1" applyFont="1"/>
    <xf numFmtId="0" fontId="54" fillId="0" borderId="0" xfId="0" applyFont="1"/>
    <xf numFmtId="43" fontId="46" fillId="0" borderId="0" xfId="37" applyFont="1"/>
    <xf numFmtId="43" fontId="46" fillId="2" borderId="0" xfId="37" applyFont="1" applyFill="1"/>
    <xf numFmtId="0" fontId="46" fillId="0" borderId="0" xfId="0" applyFont="1"/>
    <xf numFmtId="0" fontId="54" fillId="0" borderId="0" xfId="0" applyFont="1" applyAlignment="1">
      <alignment horizontal="center"/>
    </xf>
    <xf numFmtId="43" fontId="46" fillId="2" borderId="1" xfId="37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7" applyFont="1" applyBorder="1" applyAlignment="1">
      <alignment vertical="center"/>
    </xf>
    <xf numFmtId="166" fontId="46" fillId="0" borderId="1" xfId="0" applyNumberFormat="1" applyFont="1" applyBorder="1" applyAlignment="1">
      <alignment horizontal="right" vertical="center" wrapText="1"/>
    </xf>
    <xf numFmtId="43" fontId="46" fillId="2" borderId="1" xfId="37" applyFont="1" applyFill="1" applyBorder="1" applyAlignment="1">
      <alignment horizontal="right"/>
    </xf>
    <xf numFmtId="43" fontId="55" fillId="2" borderId="1" xfId="37" applyFont="1" applyFill="1" applyBorder="1" applyAlignment="1">
      <alignment horizontal="center" vertical="center" wrapText="1"/>
    </xf>
    <xf numFmtId="166" fontId="46" fillId="2" borderId="1" xfId="0" applyNumberFormat="1" applyFont="1" applyFill="1" applyBorder="1" applyAlignment="1">
      <alignment horizontal="right" vertical="center" wrapText="1"/>
    </xf>
    <xf numFmtId="0" fontId="46" fillId="2" borderId="1" xfId="7" applyFont="1" applyFill="1" applyBorder="1" applyAlignment="1">
      <alignment vertical="center"/>
    </xf>
    <xf numFmtId="43" fontId="55" fillId="2" borderId="1" xfId="37" applyFont="1" applyFill="1" applyBorder="1" applyAlignment="1">
      <alignment vertical="center"/>
    </xf>
    <xf numFmtId="43" fontId="55" fillId="0" borderId="1" xfId="37" applyFont="1" applyBorder="1" applyAlignment="1">
      <alignment vertical="center"/>
    </xf>
    <xf numFmtId="0" fontId="43" fillId="0" borderId="0" xfId="0" applyFont="1" applyAlignment="1">
      <alignment wrapText="1"/>
    </xf>
    <xf numFmtId="43" fontId="40" fillId="2" borderId="1" xfId="37" applyFont="1" applyFill="1" applyBorder="1" applyAlignment="1">
      <alignment horizontal="center" vertical="center" wrapText="1"/>
    </xf>
    <xf numFmtId="43" fontId="40" fillId="3" borderId="1" xfId="37" applyFont="1" applyFill="1" applyBorder="1" applyAlignment="1">
      <alignment horizontal="right" vertical="center"/>
    </xf>
    <xf numFmtId="165" fontId="43" fillId="0" borderId="0" xfId="0" applyNumberFormat="1" applyFont="1"/>
    <xf numFmtId="0" fontId="43" fillId="2" borderId="0" xfId="0" applyFont="1" applyFill="1"/>
    <xf numFmtId="0" fontId="40" fillId="0" borderId="1" xfId="0" applyFont="1" applyBorder="1" applyAlignment="1">
      <alignment horizontal="center" vertical="center" wrapText="1"/>
    </xf>
    <xf numFmtId="43" fontId="39" fillId="2" borderId="1" xfId="37" applyFont="1" applyFill="1" applyBorder="1" applyAlignment="1">
      <alignment horizontal="center" vertical="center" wrapText="1"/>
    </xf>
    <xf numFmtId="0" fontId="43" fillId="2" borderId="0" xfId="0" applyFont="1" applyFill="1" applyAlignment="1">
      <alignment wrapText="1"/>
    </xf>
    <xf numFmtId="43" fontId="40" fillId="2" borderId="1" xfId="37" applyFont="1" applyFill="1" applyBorder="1" applyAlignment="1">
      <alignment horizontal="right" vertical="center" wrapText="1"/>
    </xf>
    <xf numFmtId="43" fontId="39" fillId="2" borderId="1" xfId="37" applyFont="1" applyFill="1" applyBorder="1" applyAlignment="1">
      <alignment horizontal="right" vertical="center" wrapText="1"/>
    </xf>
    <xf numFmtId="0" fontId="40" fillId="9" borderId="1" xfId="0" applyFont="1" applyFill="1" applyBorder="1" applyAlignment="1">
      <alignment horizontal="center"/>
    </xf>
    <xf numFmtId="0" fontId="40" fillId="9" borderId="1" xfId="0" applyFont="1" applyFill="1" applyBorder="1" applyAlignment="1">
      <alignment vertical="center" wrapText="1"/>
    </xf>
    <xf numFmtId="43" fontId="40" fillId="9" borderId="1" xfId="37" applyFont="1" applyFill="1" applyBorder="1" applyAlignment="1">
      <alignment vertical="center"/>
    </xf>
    <xf numFmtId="43" fontId="40" fillId="9" borderId="1" xfId="37" applyFont="1" applyFill="1" applyBorder="1" applyAlignment="1">
      <alignment horizontal="right" vertical="center"/>
    </xf>
    <xf numFmtId="43" fontId="39" fillId="9" borderId="1" xfId="37" applyFont="1" applyFill="1" applyBorder="1" applyAlignment="1">
      <alignment horizontal="right" vertical="center" wrapText="1"/>
    </xf>
    <xf numFmtId="0" fontId="41" fillId="9" borderId="0" xfId="0" applyFont="1" applyFill="1"/>
    <xf numFmtId="0" fontId="43" fillId="9" borderId="0" xfId="0" applyFont="1" applyFill="1"/>
    <xf numFmtId="0" fontId="40" fillId="0" borderId="1" xfId="0" applyFont="1" applyBorder="1" applyAlignment="1">
      <alignment horizontal="center"/>
    </xf>
    <xf numFmtId="0" fontId="40" fillId="2" borderId="1" xfId="0" applyFont="1" applyFill="1" applyBorder="1" applyAlignment="1">
      <alignment vertical="center" wrapText="1"/>
    </xf>
    <xf numFmtId="0" fontId="40" fillId="2" borderId="1" xfId="0" applyFont="1" applyFill="1" applyBorder="1" applyAlignment="1">
      <alignment horizontal="left" vertical="center" wrapText="1"/>
    </xf>
    <xf numFmtId="0" fontId="40" fillId="3" borderId="1" xfId="0" applyFont="1" applyFill="1" applyBorder="1" applyAlignment="1">
      <alignment horizontal="center"/>
    </xf>
    <xf numFmtId="43" fontId="41" fillId="2" borderId="1" xfId="37" applyFont="1" applyFill="1" applyBorder="1" applyAlignment="1">
      <alignment horizontal="right" vertical="center"/>
    </xf>
    <xf numFmtId="0" fontId="40" fillId="9" borderId="1" xfId="0" applyFont="1" applyFill="1" applyBorder="1" applyAlignment="1">
      <alignment wrapText="1"/>
    </xf>
    <xf numFmtId="0" fontId="40" fillId="2" borderId="1" xfId="0" applyFont="1" applyFill="1" applyBorder="1" applyAlignment="1">
      <alignment wrapText="1"/>
    </xf>
    <xf numFmtId="0" fontId="42" fillId="2" borderId="0" xfId="0" applyFont="1" applyFill="1"/>
    <xf numFmtId="0" fontId="42" fillId="0" borderId="0" xfId="0" applyFont="1"/>
    <xf numFmtId="43" fontId="43" fillId="2" borderId="0" xfId="37" applyFont="1" applyFill="1"/>
    <xf numFmtId="43" fontId="42" fillId="2" borderId="0" xfId="37" applyFont="1" applyFill="1"/>
    <xf numFmtId="4" fontId="35" fillId="0" borderId="1" xfId="0" applyNumberFormat="1" applyFont="1" applyBorder="1"/>
    <xf numFmtId="43" fontId="37" fillId="0" borderId="1" xfId="37" applyFont="1" applyBorder="1" applyAlignment="1">
      <alignment horizontal="right" vertical="center"/>
    </xf>
    <xf numFmtId="43" fontId="37" fillId="0" borderId="1" xfId="37" applyFont="1" applyBorder="1" applyAlignment="1">
      <alignment vertical="center"/>
    </xf>
    <xf numFmtId="43" fontId="37" fillId="3" borderId="1" xfId="37" applyFont="1" applyFill="1" applyBorder="1" applyAlignment="1">
      <alignment vertical="center"/>
    </xf>
    <xf numFmtId="43" fontId="35" fillId="0" borderId="1" xfId="37" applyFont="1" applyBorder="1"/>
    <xf numFmtId="43" fontId="37" fillId="0" borderId="1" xfId="37" applyFont="1" applyFill="1" applyBorder="1" applyAlignment="1">
      <alignment vertical="center"/>
    </xf>
    <xf numFmtId="0" fontId="37" fillId="0" borderId="1" xfId="0" applyFont="1" applyBorder="1"/>
    <xf numFmtId="4" fontId="37" fillId="0" borderId="1" xfId="0" applyNumberFormat="1" applyFont="1" applyBorder="1"/>
    <xf numFmtId="0" fontId="57" fillId="0" borderId="1" xfId="0" applyFont="1" applyBorder="1" applyAlignment="1">
      <alignment horizontal="center" vertical="center"/>
    </xf>
    <xf numFmtId="43" fontId="57" fillId="0" borderId="1" xfId="37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58" fillId="0" borderId="1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7" fillId="0" borderId="1" xfId="0" applyFont="1" applyBorder="1" applyAlignment="1">
      <alignment vertical="center" wrapText="1"/>
    </xf>
    <xf numFmtId="0" fontId="58" fillId="0" borderId="0" xfId="0" applyFont="1" applyAlignment="1">
      <alignment vertical="center"/>
    </xf>
    <xf numFmtId="0" fontId="57" fillId="0" borderId="0" xfId="0" applyFont="1" applyAlignment="1">
      <alignment vertical="center" wrapText="1"/>
    </xf>
    <xf numFmtId="43" fontId="57" fillId="0" borderId="1" xfId="37" applyFont="1" applyBorder="1" applyAlignment="1">
      <alignment horizontal="center" vertical="center"/>
    </xf>
    <xf numFmtId="43" fontId="58" fillId="0" borderId="1" xfId="0" applyNumberFormat="1" applyFont="1" applyBorder="1" applyAlignment="1">
      <alignment horizontal="center" vertical="center"/>
    </xf>
    <xf numFmtId="43" fontId="57" fillId="0" borderId="0" xfId="37" applyFont="1" applyAlignment="1">
      <alignment horizontal="center" vertical="center"/>
    </xf>
    <xf numFmtId="0" fontId="58" fillId="0" borderId="0" xfId="0" applyFont="1" applyAlignment="1">
      <alignment horizontal="right" vertical="center"/>
    </xf>
    <xf numFmtId="43" fontId="38" fillId="0" borderId="1" xfId="37" applyFont="1" applyBorder="1" applyAlignment="1">
      <alignment horizontal="right" vertical="center"/>
    </xf>
    <xf numFmtId="0" fontId="35" fillId="0" borderId="0" xfId="0" applyFont="1" applyAlignment="1">
      <alignment wrapText="1"/>
    </xf>
    <xf numFmtId="43" fontId="38" fillId="3" borderId="1" xfId="37" applyFont="1" applyFill="1" applyBorder="1" applyAlignment="1">
      <alignment vertical="center"/>
    </xf>
    <xf numFmtId="43" fontId="38" fillId="0" borderId="1" xfId="37" applyFont="1" applyBorder="1" applyAlignment="1">
      <alignment vertical="center"/>
    </xf>
    <xf numFmtId="0" fontId="35" fillId="3" borderId="1" xfId="0" applyFont="1" applyFill="1" applyBorder="1"/>
    <xf numFmtId="43" fontId="38" fillId="3" borderId="1" xfId="37" applyFont="1" applyFill="1" applyBorder="1" applyAlignment="1">
      <alignment horizontal="right" vertical="center"/>
    </xf>
    <xf numFmtId="43" fontId="43" fillId="0" borderId="0" xfId="0" applyNumberFormat="1" applyFont="1"/>
    <xf numFmtId="43" fontId="39" fillId="6" borderId="1" xfId="37" applyFont="1" applyFill="1" applyBorder="1" applyAlignment="1">
      <alignment vertical="center"/>
    </xf>
    <xf numFmtId="43" fontId="43" fillId="12" borderId="0" xfId="0" applyNumberFormat="1" applyFont="1" applyFill="1"/>
    <xf numFmtId="43" fontId="39" fillId="0" borderId="1" xfId="37" applyFont="1" applyFill="1" applyBorder="1" applyAlignment="1">
      <alignment vertical="center"/>
    </xf>
    <xf numFmtId="0" fontId="43" fillId="11" borderId="1" xfId="0" applyFont="1" applyFill="1" applyBorder="1" applyAlignment="1">
      <alignment horizontal="center"/>
    </xf>
    <xf numFmtId="0" fontId="40" fillId="11" borderId="1" xfId="0" applyFont="1" applyFill="1" applyBorder="1" applyAlignment="1">
      <alignment vertical="center"/>
    </xf>
    <xf numFmtId="43" fontId="40" fillId="11" borderId="1" xfId="37" applyFont="1" applyFill="1" applyBorder="1" applyAlignment="1">
      <alignment vertical="center"/>
    </xf>
    <xf numFmtId="43" fontId="40" fillId="11" borderId="1" xfId="37" applyFont="1" applyFill="1" applyBorder="1" applyAlignment="1">
      <alignment horizontal="right" vertical="center"/>
    </xf>
    <xf numFmtId="43" fontId="39" fillId="11" borderId="1" xfId="37" applyFont="1" applyFill="1" applyBorder="1" applyAlignment="1">
      <alignment vertical="center"/>
    </xf>
    <xf numFmtId="0" fontId="43" fillId="11" borderId="0" xfId="0" applyFont="1" applyFill="1"/>
    <xf numFmtId="43" fontId="42" fillId="0" borderId="1" xfId="37" applyFont="1" applyBorder="1" applyAlignment="1">
      <alignment horizontal="right" vertical="center" wrapText="1"/>
    </xf>
    <xf numFmtId="43" fontId="41" fillId="0" borderId="1" xfId="37" applyFont="1" applyBorder="1" applyAlignment="1">
      <alignment horizontal="right" vertical="center" wrapText="1"/>
    </xf>
    <xf numFmtId="43" fontId="52" fillId="0" borderId="1" xfId="37" applyFont="1" applyBorder="1" applyAlignment="1">
      <alignment horizontal="right" vertical="center" wrapText="1"/>
    </xf>
    <xf numFmtId="43" fontId="41" fillId="3" borderId="1" xfId="37" applyFont="1" applyFill="1" applyBorder="1" applyAlignment="1">
      <alignment vertical="center"/>
    </xf>
    <xf numFmtId="43" fontId="40" fillId="0" borderId="1" xfId="37" applyFont="1" applyFill="1" applyBorder="1" applyAlignment="1">
      <alignment horizontal="right" vertical="center"/>
    </xf>
    <xf numFmtId="165" fontId="40" fillId="3" borderId="1" xfId="0" applyNumberFormat="1" applyFont="1" applyFill="1" applyBorder="1" applyAlignment="1">
      <alignment horizontal="right" vertical="center"/>
    </xf>
    <xf numFmtId="165" fontId="39" fillId="3" borderId="1" xfId="0" applyNumberFormat="1" applyFont="1" applyFill="1" applyBorder="1" applyAlignment="1">
      <alignment vertical="center"/>
    </xf>
    <xf numFmtId="165" fontId="40" fillId="3" borderId="1" xfId="0" applyNumberFormat="1" applyFont="1" applyFill="1" applyBorder="1" applyAlignment="1">
      <alignment vertical="center"/>
    </xf>
    <xf numFmtId="0" fontId="43" fillId="3" borderId="0" xfId="0" applyFont="1" applyFill="1"/>
    <xf numFmtId="0" fontId="31" fillId="0" borderId="0" xfId="0" applyFont="1" applyAlignment="1">
      <alignment wrapText="1"/>
    </xf>
    <xf numFmtId="43" fontId="46" fillId="0" borderId="1" xfId="37" applyFont="1" applyBorder="1"/>
    <xf numFmtId="43" fontId="42" fillId="0" borderId="0" xfId="37" applyFont="1" applyAlignment="1">
      <alignment horizontal="center" vertical="center"/>
    </xf>
    <xf numFmtId="43" fontId="49" fillId="3" borderId="1" xfId="37" applyFont="1" applyFill="1" applyBorder="1" applyAlignment="1">
      <alignment vertical="center"/>
    </xf>
    <xf numFmtId="0" fontId="37" fillId="2" borderId="1" xfId="0" applyFont="1" applyFill="1" applyBorder="1" applyAlignment="1">
      <alignment horizontal="left" vertical="center" wrapText="1"/>
    </xf>
    <xf numFmtId="43" fontId="49" fillId="0" borderId="1" xfId="37" applyFont="1" applyBorder="1" applyAlignment="1">
      <alignment vertical="center"/>
    </xf>
    <xf numFmtId="169" fontId="40" fillId="0" borderId="1" xfId="37" applyNumberFormat="1" applyFont="1" applyBorder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2" fillId="3" borderId="1" xfId="0" applyFont="1" applyFill="1" applyBorder="1"/>
    <xf numFmtId="43" fontId="43" fillId="0" borderId="1" xfId="37" applyFont="1" applyFill="1" applyBorder="1"/>
    <xf numFmtId="43" fontId="43" fillId="0" borderId="1" xfId="37" applyFont="1" applyFill="1" applyBorder="1" applyAlignment="1">
      <alignment horizontal="center" vertical="center" wrapText="1"/>
    </xf>
    <xf numFmtId="43" fontId="42" fillId="0" borderId="1" xfId="37" applyFont="1" applyFill="1" applyBorder="1" applyAlignment="1">
      <alignment horizontal="center" vertical="center" wrapText="1"/>
    </xf>
    <xf numFmtId="0" fontId="43" fillId="2" borderId="1" xfId="0" applyFont="1" applyFill="1" applyBorder="1"/>
    <xf numFmtId="43" fontId="43" fillId="0" borderId="1" xfId="37" applyFont="1" applyFill="1" applyBorder="1" applyAlignment="1">
      <alignment horizontal="right" vertical="center" wrapText="1"/>
    </xf>
    <xf numFmtId="43" fontId="42" fillId="0" borderId="1" xfId="37" applyFont="1" applyFill="1" applyBorder="1" applyAlignment="1">
      <alignment horizontal="right" vertical="center" wrapText="1"/>
    </xf>
    <xf numFmtId="43" fontId="39" fillId="0" borderId="1" xfId="37" applyFont="1" applyFill="1" applyBorder="1" applyAlignment="1">
      <alignment horizontal="right" vertical="center"/>
    </xf>
    <xf numFmtId="43" fontId="43" fillId="0" borderId="1" xfId="37" applyFont="1" applyFill="1" applyBorder="1" applyAlignment="1">
      <alignment vertical="center"/>
    </xf>
    <xf numFmtId="165" fontId="40" fillId="0" borderId="1" xfId="0" applyNumberFormat="1" applyFont="1" applyBorder="1"/>
    <xf numFmtId="0" fontId="43" fillId="0" borderId="1" xfId="0" applyFont="1" applyBorder="1" applyAlignment="1">
      <alignment vertical="center"/>
    </xf>
    <xf numFmtId="43" fontId="43" fillId="0" borderId="1" xfId="37" applyFont="1" applyFill="1" applyBorder="1" applyAlignment="1">
      <alignment horizontal="right" vertical="center"/>
    </xf>
    <xf numFmtId="43" fontId="42" fillId="0" borderId="1" xfId="37" applyFont="1" applyFill="1" applyBorder="1" applyAlignment="1">
      <alignment vertical="center"/>
    </xf>
    <xf numFmtId="43" fontId="43" fillId="12" borderId="1" xfId="0" applyNumberFormat="1" applyFont="1" applyFill="1" applyBorder="1"/>
    <xf numFmtId="43" fontId="43" fillId="0" borderId="1" xfId="0" applyNumberFormat="1" applyFont="1" applyBorder="1"/>
    <xf numFmtId="0" fontId="19" fillId="9" borderId="1" xfId="0" applyFont="1" applyFill="1" applyBorder="1" applyAlignment="1">
      <alignment horizontal="center"/>
    </xf>
    <xf numFmtId="0" fontId="18" fillId="9" borderId="1" xfId="0" applyFont="1" applyFill="1" applyBorder="1" applyAlignment="1">
      <alignment horizontal="left" vertical="center"/>
    </xf>
    <xf numFmtId="43" fontId="18" fillId="9" borderId="1" xfId="37" applyFont="1" applyFill="1" applyBorder="1" applyAlignment="1">
      <alignment vertical="center"/>
    </xf>
    <xf numFmtId="43" fontId="26" fillId="9" borderId="1" xfId="37" applyFont="1" applyFill="1" applyBorder="1" applyAlignment="1">
      <alignment vertical="center"/>
    </xf>
    <xf numFmtId="0" fontId="19" fillId="9" borderId="0" xfId="0" applyFont="1" applyFill="1"/>
    <xf numFmtId="49" fontId="35" fillId="0" borderId="1" xfId="0" applyNumberFormat="1" applyFont="1" applyBorder="1" applyAlignment="1">
      <alignment horizontal="left"/>
    </xf>
    <xf numFmtId="4" fontId="37" fillId="0" borderId="1" xfId="189" applyNumberFormat="1" applyFont="1" applyBorder="1"/>
    <xf numFmtId="0" fontId="37" fillId="0" borderId="1" xfId="189" applyFont="1" applyBorder="1"/>
    <xf numFmtId="4" fontId="40" fillId="0" borderId="1" xfId="189" applyNumberFormat="1" applyFont="1" applyBorder="1"/>
    <xf numFmtId="0" fontId="40" fillId="0" borderId="1" xfId="189" applyFont="1" applyBorder="1"/>
    <xf numFmtId="165" fontId="39" fillId="3" borderId="7" xfId="0" applyNumberFormat="1" applyFont="1" applyFill="1" applyBorder="1" applyAlignment="1">
      <alignment vertical="center"/>
    </xf>
    <xf numFmtId="0" fontId="43" fillId="0" borderId="1" xfId="0" applyFont="1" applyBorder="1" applyAlignment="1">
      <alignment vertical="top"/>
    </xf>
    <xf numFmtId="43" fontId="41" fillId="0" borderId="1" xfId="37" applyFont="1" applyBorder="1"/>
    <xf numFmtId="43" fontId="42" fillId="0" borderId="1" xfId="37" applyFont="1" applyBorder="1"/>
    <xf numFmtId="0" fontId="43" fillId="0" borderId="1" xfId="0" applyFont="1" applyBorder="1" applyAlignment="1">
      <alignment wrapText="1"/>
    </xf>
    <xf numFmtId="0" fontId="42" fillId="0" borderId="1" xfId="0" applyFont="1" applyBorder="1"/>
    <xf numFmtId="0" fontId="40" fillId="0" borderId="1" xfId="0" applyFont="1" applyBorder="1" applyAlignment="1">
      <alignment wrapText="1"/>
    </xf>
    <xf numFmtId="0" fontId="40" fillId="2" borderId="1" xfId="0" applyFont="1" applyFill="1" applyBorder="1"/>
    <xf numFmtId="43" fontId="39" fillId="2" borderId="1" xfId="37" applyFont="1" applyFill="1" applyBorder="1"/>
    <xf numFmtId="165" fontId="40" fillId="2" borderId="1" xfId="0" applyNumberFormat="1" applyFont="1" applyFill="1" applyBorder="1"/>
    <xf numFmtId="0" fontId="40" fillId="9" borderId="1" xfId="0" applyFont="1" applyFill="1" applyBorder="1"/>
    <xf numFmtId="165" fontId="43" fillId="0" borderId="1" xfId="0" applyNumberFormat="1" applyFont="1" applyBorder="1"/>
    <xf numFmtId="43" fontId="43" fillId="2" borderId="1" xfId="37" applyFont="1" applyFill="1" applyBorder="1" applyAlignment="1">
      <alignment horizontal="right" vertical="center" wrapText="1"/>
    </xf>
    <xf numFmtId="43" fontId="42" fillId="2" borderId="1" xfId="37" applyFont="1" applyFill="1" applyBorder="1" applyAlignment="1">
      <alignment horizontal="right" vertical="center" wrapText="1"/>
    </xf>
    <xf numFmtId="43" fontId="43" fillId="2" borderId="1" xfId="37" applyFont="1" applyFill="1" applyBorder="1" applyAlignment="1">
      <alignment horizontal="center" vertical="center" wrapText="1"/>
    </xf>
    <xf numFmtId="49" fontId="46" fillId="0" borderId="0" xfId="0" applyNumberFormat="1" applyFont="1" applyAlignment="1">
      <alignment horizontal="left"/>
    </xf>
    <xf numFmtId="4" fontId="46" fillId="0" borderId="1" xfId="0" applyNumberFormat="1" applyFont="1" applyBorder="1"/>
    <xf numFmtId="0" fontId="46" fillId="0" borderId="1" xfId="0" applyFont="1" applyBorder="1"/>
    <xf numFmtId="4" fontId="46" fillId="0" borderId="0" xfId="0" applyNumberFormat="1" applyFont="1"/>
    <xf numFmtId="0" fontId="46" fillId="2" borderId="0" xfId="0" applyFont="1" applyFill="1"/>
    <xf numFmtId="43" fontId="46" fillId="0" borderId="0" xfId="0" applyNumberFormat="1" applyFont="1"/>
    <xf numFmtId="43" fontId="46" fillId="0" borderId="1" xfId="37" applyFont="1" applyBorder="1" applyAlignment="1">
      <alignment horizontal="center" vertical="center" wrapText="1"/>
    </xf>
    <xf numFmtId="43" fontId="54" fillId="0" borderId="1" xfId="37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43" fontId="55" fillId="0" borderId="1" xfId="37" applyFont="1" applyBorder="1" applyAlignment="1">
      <alignment horizontal="right" vertical="center"/>
    </xf>
    <xf numFmtId="43" fontId="56" fillId="0" borderId="1" xfId="37" applyFont="1" applyBorder="1" applyAlignment="1">
      <alignment horizontal="right" vertical="center"/>
    </xf>
    <xf numFmtId="0" fontId="4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/>
    </xf>
    <xf numFmtId="43" fontId="55" fillId="3" borderId="1" xfId="37" applyFont="1" applyFill="1" applyBorder="1" applyAlignment="1">
      <alignment vertical="center"/>
    </xf>
    <xf numFmtId="43" fontId="56" fillId="3" borderId="1" xfId="37" applyFont="1" applyFill="1" applyBorder="1" applyAlignment="1">
      <alignment vertical="center"/>
    </xf>
    <xf numFmtId="0" fontId="46" fillId="0" borderId="1" xfId="0" applyFont="1" applyBorder="1" applyAlignment="1">
      <alignment horizontal="center"/>
    </xf>
    <xf numFmtId="0" fontId="55" fillId="0" borderId="1" xfId="0" applyFont="1" applyBorder="1" applyAlignment="1">
      <alignment vertical="center"/>
    </xf>
    <xf numFmtId="43" fontId="56" fillId="0" borderId="1" xfId="37" applyFont="1" applyBorder="1" applyAlignment="1">
      <alignment vertical="center"/>
    </xf>
    <xf numFmtId="0" fontId="55" fillId="0" borderId="1" xfId="0" applyFont="1" applyBorder="1" applyAlignment="1">
      <alignment horizontal="left" vertical="center"/>
    </xf>
    <xf numFmtId="4" fontId="55" fillId="0" borderId="1" xfId="0" applyNumberFormat="1" applyFont="1" applyBorder="1"/>
    <xf numFmtId="0" fontId="55" fillId="0" borderId="1" xfId="0" applyFont="1" applyBorder="1"/>
    <xf numFmtId="0" fontId="55" fillId="2" borderId="1" xfId="0" applyFont="1" applyFill="1" applyBorder="1" applyAlignment="1">
      <alignment horizontal="left" vertical="center" wrapText="1"/>
    </xf>
    <xf numFmtId="0" fontId="55" fillId="2" borderId="1" xfId="0" applyFont="1" applyFill="1" applyBorder="1" applyAlignment="1">
      <alignment vertical="center"/>
    </xf>
    <xf numFmtId="43" fontId="55" fillId="0" borderId="1" xfId="37" applyFont="1" applyFill="1" applyBorder="1" applyAlignment="1">
      <alignment vertical="center"/>
    </xf>
    <xf numFmtId="0" fontId="46" fillId="3" borderId="1" xfId="0" applyFont="1" applyFill="1" applyBorder="1"/>
    <xf numFmtId="43" fontId="56" fillId="3" borderId="1" xfId="37" applyFont="1" applyFill="1" applyBorder="1" applyAlignment="1">
      <alignment horizontal="right" vertical="center"/>
    </xf>
    <xf numFmtId="169" fontId="40" fillId="2" borderId="1" xfId="37" applyNumberFormat="1" applyFont="1" applyFill="1" applyBorder="1" applyAlignment="1">
      <alignment vertical="center"/>
    </xf>
    <xf numFmtId="43" fontId="41" fillId="0" borderId="1" xfId="37" applyFont="1" applyBorder="1" applyAlignment="1">
      <alignment horizontal="right" vertical="center"/>
    </xf>
    <xf numFmtId="43" fontId="39" fillId="11" borderId="1" xfId="37" applyFont="1" applyFill="1" applyBorder="1" applyAlignment="1">
      <alignment horizontal="right" vertical="center"/>
    </xf>
    <xf numFmtId="43" fontId="43" fillId="3" borderId="0" xfId="0" applyNumberFormat="1" applyFont="1" applyFill="1"/>
    <xf numFmtId="0" fontId="43" fillId="11" borderId="1" xfId="0" applyFont="1" applyFill="1" applyBorder="1"/>
    <xf numFmtId="43" fontId="42" fillId="2" borderId="1" xfId="37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43" fontId="35" fillId="2" borderId="1" xfId="37" applyFont="1" applyFill="1" applyBorder="1" applyAlignment="1">
      <alignment horizontal="right" vertical="center" wrapText="1"/>
    </xf>
    <xf numFmtId="43" fontId="40" fillId="2" borderId="7" xfId="37" applyFont="1" applyFill="1" applyBorder="1" applyAlignment="1">
      <alignment vertical="center"/>
    </xf>
    <xf numFmtId="43" fontId="40" fillId="3" borderId="7" xfId="37" applyFont="1" applyFill="1" applyBorder="1" applyAlignment="1">
      <alignment vertical="center"/>
    </xf>
    <xf numFmtId="43" fontId="40" fillId="0" borderId="7" xfId="37" applyFont="1" applyBorder="1" applyAlignment="1">
      <alignment vertical="center"/>
    </xf>
    <xf numFmtId="43" fontId="40" fillId="2" borderId="1" xfId="37" applyFont="1" applyFill="1" applyBorder="1" applyAlignment="1">
      <alignment horizontal="left" vertical="center"/>
    </xf>
    <xf numFmtId="43" fontId="40" fillId="0" borderId="1" xfId="37" applyFont="1" applyBorder="1" applyAlignment="1">
      <alignment horizontal="left" vertical="center"/>
    </xf>
    <xf numFmtId="4" fontId="43" fillId="2" borderId="1" xfId="0" applyNumberFormat="1" applyFont="1" applyFill="1" applyBorder="1"/>
    <xf numFmtId="43" fontId="39" fillId="0" borderId="1" xfId="143" applyFont="1" applyBorder="1" applyAlignment="1">
      <alignment vertical="center"/>
    </xf>
    <xf numFmtId="43" fontId="39" fillId="3" borderId="1" xfId="143" applyFont="1" applyFill="1" applyBorder="1" applyAlignment="1">
      <alignment vertical="center"/>
    </xf>
    <xf numFmtId="168" fontId="40" fillId="0" borderId="1" xfId="37" applyNumberFormat="1" applyFont="1" applyBorder="1" applyAlignment="1">
      <alignment vertical="center"/>
    </xf>
    <xf numFmtId="43" fontId="43" fillId="3" borderId="1" xfId="37" applyFont="1" applyFill="1" applyBorder="1" applyAlignment="1">
      <alignment horizontal="right" vertical="center"/>
    </xf>
    <xf numFmtId="0" fontId="43" fillId="6" borderId="1" xfId="0" applyFont="1" applyFill="1" applyBorder="1" applyAlignment="1">
      <alignment horizontal="center" vertical="center" wrapText="1"/>
    </xf>
    <xf numFmtId="43" fontId="43" fillId="6" borderId="1" xfId="37" applyFont="1" applyFill="1" applyBorder="1" applyAlignment="1">
      <alignment horizontal="center" vertical="center" wrapText="1"/>
    </xf>
    <xf numFmtId="43" fontId="42" fillId="6" borderId="1" xfId="37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43" fontId="41" fillId="0" borderId="1" xfId="37" applyFont="1" applyBorder="1" applyAlignment="1">
      <alignment horizontal="center" vertical="center" wrapText="1"/>
    </xf>
    <xf numFmtId="43" fontId="52" fillId="0" borderId="1" xfId="37" applyFont="1" applyBorder="1" applyAlignment="1">
      <alignment horizontal="right" vertical="center"/>
    </xf>
    <xf numFmtId="43" fontId="76" fillId="2" borderId="1" xfId="37" applyFont="1" applyFill="1" applyBorder="1" applyAlignment="1">
      <alignment vertical="center"/>
    </xf>
    <xf numFmtId="43" fontId="42" fillId="0" borderId="1" xfId="37" applyFont="1" applyBorder="1" applyAlignment="1">
      <alignment vertical="center"/>
    </xf>
    <xf numFmtId="43" fontId="43" fillId="2" borderId="1" xfId="37" applyFont="1" applyFill="1" applyBorder="1" applyAlignment="1">
      <alignment horizontal="right" vertical="center"/>
    </xf>
    <xf numFmtId="43" fontId="42" fillId="2" borderId="1" xfId="37" applyFont="1" applyFill="1" applyBorder="1" applyAlignment="1">
      <alignment vertical="center"/>
    </xf>
    <xf numFmtId="43" fontId="43" fillId="9" borderId="1" xfId="37" applyFont="1" applyFill="1" applyBorder="1" applyAlignment="1">
      <alignment horizontal="right" vertical="center"/>
    </xf>
    <xf numFmtId="43" fontId="42" fillId="0" borderId="1" xfId="37" applyFont="1" applyBorder="1" applyAlignment="1">
      <alignment horizontal="right" vertical="center"/>
    </xf>
    <xf numFmtId="43" fontId="43" fillId="2" borderId="5" xfId="37" applyFont="1" applyFill="1" applyBorder="1" applyAlignment="1">
      <alignment vertical="center"/>
    </xf>
    <xf numFmtId="0" fontId="40" fillId="3" borderId="2" xfId="0" applyFont="1" applyFill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2" xfId="0" applyFont="1" applyBorder="1" applyAlignment="1">
      <alignment horizontal="left" vertical="center"/>
    </xf>
    <xf numFmtId="0" fontId="40" fillId="2" borderId="2" xfId="0" applyFont="1" applyFill="1" applyBorder="1" applyAlignment="1">
      <alignment horizontal="left" vertical="center" wrapText="1"/>
    </xf>
    <xf numFmtId="0" fontId="40" fillId="2" borderId="2" xfId="0" applyFont="1" applyFill="1" applyBorder="1" applyAlignment="1">
      <alignment vertical="center"/>
    </xf>
    <xf numFmtId="0" fontId="43" fillId="0" borderId="2" xfId="0" applyFont="1" applyBorder="1"/>
    <xf numFmtId="0" fontId="43" fillId="3" borderId="2" xfId="0" applyFont="1" applyFill="1" applyBorder="1"/>
    <xf numFmtId="43" fontId="40" fillId="0" borderId="7" xfId="37" applyFont="1" applyBorder="1" applyAlignment="1">
      <alignment horizontal="right" vertical="center"/>
    </xf>
    <xf numFmtId="43" fontId="43" fillId="3" borderId="7" xfId="37" applyFont="1" applyFill="1" applyBorder="1" applyAlignment="1">
      <alignment horizontal="right" vertical="center"/>
    </xf>
    <xf numFmtId="43" fontId="43" fillId="2" borderId="7" xfId="37" applyFont="1" applyFill="1" applyBorder="1" applyAlignment="1">
      <alignment horizontal="right" vertical="center"/>
    </xf>
    <xf numFmtId="43" fontId="43" fillId="9" borderId="7" xfId="37" applyFont="1" applyFill="1" applyBorder="1" applyAlignment="1">
      <alignment horizontal="right" vertical="center"/>
    </xf>
    <xf numFmtId="43" fontId="41" fillId="3" borderId="1" xfId="37" applyFont="1" applyFill="1" applyBorder="1" applyAlignment="1">
      <alignment horizontal="right" vertical="center"/>
    </xf>
    <xf numFmtId="43" fontId="40" fillId="3" borderId="7" xfId="37" applyFont="1" applyFill="1" applyBorder="1" applyAlignment="1">
      <alignment horizontal="right" vertical="center"/>
    </xf>
    <xf numFmtId="43" fontId="43" fillId="3" borderId="7" xfId="37" applyFont="1" applyFill="1" applyBorder="1" applyAlignment="1">
      <alignment vertical="center"/>
    </xf>
    <xf numFmtId="0" fontId="40" fillId="3" borderId="1" xfId="0" applyFont="1" applyFill="1" applyBorder="1" applyAlignment="1">
      <alignment vertical="center" wrapText="1"/>
    </xf>
    <xf numFmtId="43" fontId="39" fillId="3" borderId="1" xfId="37" applyFont="1" applyFill="1" applyBorder="1" applyAlignment="1">
      <alignment horizontal="right" vertical="center" wrapText="1"/>
    </xf>
    <xf numFmtId="43" fontId="40" fillId="3" borderId="1" xfId="0" applyNumberFormat="1" applyFont="1" applyFill="1" applyBorder="1"/>
    <xf numFmtId="0" fontId="41" fillId="3" borderId="0" xfId="0" applyFont="1" applyFill="1"/>
    <xf numFmtId="0" fontId="40" fillId="3" borderId="1" xfId="0" applyFont="1" applyFill="1" applyBorder="1" applyAlignment="1">
      <alignment wrapText="1"/>
    </xf>
    <xf numFmtId="0" fontId="40" fillId="3" borderId="1" xfId="0" applyFont="1" applyFill="1" applyBorder="1"/>
    <xf numFmtId="0" fontId="31" fillId="3" borderId="0" xfId="0" applyFont="1" applyFill="1"/>
    <xf numFmtId="43" fontId="43" fillId="0" borderId="1" xfId="37" applyFont="1" applyBorder="1" applyAlignment="1">
      <alignment horizontal="right"/>
    </xf>
    <xf numFmtId="43" fontId="40" fillId="45" borderId="1" xfId="37" applyFont="1" applyFill="1" applyBorder="1" applyAlignment="1">
      <alignment vertical="center"/>
    </xf>
    <xf numFmtId="43" fontId="40" fillId="3" borderId="8" xfId="37" applyFont="1" applyFill="1" applyBorder="1" applyAlignment="1">
      <alignment horizontal="right" vertical="center"/>
    </xf>
    <xf numFmtId="43" fontId="39" fillId="46" borderId="8" xfId="37" applyFont="1" applyFill="1" applyBorder="1" applyAlignment="1">
      <alignment vertical="center"/>
    </xf>
    <xf numFmtId="43" fontId="40" fillId="46" borderId="8" xfId="37" applyFont="1" applyFill="1" applyBorder="1" applyAlignment="1">
      <alignment vertical="center"/>
    </xf>
    <xf numFmtId="43" fontId="40" fillId="46" borderId="11" xfId="37" applyFont="1" applyFill="1" applyBorder="1" applyAlignment="1">
      <alignment vertical="center"/>
    </xf>
    <xf numFmtId="43" fontId="40" fillId="3" borderId="11" xfId="37" applyFont="1" applyFill="1" applyBorder="1" applyAlignment="1">
      <alignment horizontal="right" vertical="center"/>
    </xf>
    <xf numFmtId="43" fontId="40" fillId="45" borderId="8" xfId="37" applyFont="1" applyFill="1" applyBorder="1" applyAlignment="1">
      <alignment vertical="center"/>
    </xf>
    <xf numFmtId="43" fontId="40" fillId="46" borderId="21" xfId="37" applyFont="1" applyFill="1" applyBorder="1" applyAlignment="1">
      <alignment vertical="center"/>
    </xf>
    <xf numFmtId="43" fontId="39" fillId="0" borderId="10" xfId="37" applyFont="1" applyBorder="1" applyAlignment="1">
      <alignment vertical="center"/>
    </xf>
    <xf numFmtId="43" fontId="55" fillId="6" borderId="1" xfId="37" applyFont="1" applyFill="1" applyBorder="1" applyAlignment="1">
      <alignment vertical="center"/>
    </xf>
    <xf numFmtId="43" fontId="55" fillId="3" borderId="1" xfId="37" applyFont="1" applyFill="1" applyBorder="1" applyAlignment="1">
      <alignment horizontal="right" vertical="center"/>
    </xf>
    <xf numFmtId="43" fontId="54" fillId="2" borderId="1" xfId="37" applyFont="1" applyFill="1" applyBorder="1" applyAlignment="1">
      <alignment vertical="center"/>
    </xf>
    <xf numFmtId="43" fontId="55" fillId="0" borderId="1" xfId="37" applyFont="1" applyBorder="1"/>
    <xf numFmtId="43" fontId="75" fillId="2" borderId="1" xfId="37" applyFont="1" applyFill="1" applyBorder="1" applyAlignment="1">
      <alignment vertical="center"/>
    </xf>
    <xf numFmtId="165" fontId="46" fillId="0" borderId="0" xfId="0" applyNumberFormat="1" applyFont="1"/>
    <xf numFmtId="43" fontId="56" fillId="6" borderId="1" xfId="37" applyFont="1" applyFill="1" applyBorder="1" applyAlignment="1">
      <alignment vertical="center"/>
    </xf>
    <xf numFmtId="43" fontId="46" fillId="3" borderId="0" xfId="0" applyNumberFormat="1" applyFont="1" applyFill="1"/>
    <xf numFmtId="0" fontId="46" fillId="3" borderId="0" xfId="0" applyFont="1" applyFill="1"/>
    <xf numFmtId="4" fontId="55" fillId="0" borderId="5" xfId="0" applyNumberFormat="1" applyFont="1" applyBorder="1"/>
    <xf numFmtId="4" fontId="46" fillId="0" borderId="7" xfId="0" applyNumberFormat="1" applyFont="1" applyBorder="1"/>
    <xf numFmtId="43" fontId="43" fillId="3" borderId="1" xfId="0" applyNumberFormat="1" applyFont="1" applyFill="1" applyBorder="1"/>
    <xf numFmtId="43" fontId="43" fillId="6" borderId="0" xfId="37" applyFont="1" applyFill="1"/>
    <xf numFmtId="0" fontId="40" fillId="0" borderId="0" xfId="0" applyFont="1"/>
    <xf numFmtId="43" fontId="43" fillId="0" borderId="3" xfId="37" applyFont="1" applyFill="1" applyBorder="1" applyAlignment="1">
      <alignment vertical="center"/>
    </xf>
    <xf numFmtId="4" fontId="35" fillId="2" borderId="1" xfId="0" applyNumberFormat="1" applyFont="1" applyFill="1" applyBorder="1"/>
    <xf numFmtId="0" fontId="35" fillId="2" borderId="1" xfId="0" applyFont="1" applyFill="1" applyBorder="1"/>
    <xf numFmtId="0" fontId="37" fillId="2" borderId="1" xfId="0" applyFont="1" applyFill="1" applyBorder="1"/>
    <xf numFmtId="4" fontId="37" fillId="2" borderId="1" xfId="0" applyNumberFormat="1" applyFont="1" applyFill="1" applyBorder="1"/>
    <xf numFmtId="0" fontId="35" fillId="3" borderId="0" xfId="0" applyFont="1" applyFill="1"/>
    <xf numFmtId="4" fontId="37" fillId="2" borderId="1" xfId="189" applyNumberFormat="1" applyFont="1" applyFill="1" applyBorder="1"/>
    <xf numFmtId="0" fontId="35" fillId="0" borderId="1" xfId="0" applyFont="1" applyBorder="1" applyAlignment="1">
      <alignment horizontal="right" vertical="center" wrapText="1"/>
    </xf>
    <xf numFmtId="165" fontId="37" fillId="0" borderId="1" xfId="0" applyNumberFormat="1" applyFont="1" applyBorder="1" applyAlignment="1">
      <alignment horizontal="right" vertical="center"/>
    </xf>
    <xf numFmtId="43" fontId="37" fillId="3" borderId="1" xfId="37" applyFont="1" applyFill="1" applyBorder="1" applyAlignment="1">
      <alignment horizontal="right" vertical="center"/>
    </xf>
    <xf numFmtId="0" fontId="40" fillId="2" borderId="1" xfId="0" applyFont="1" applyFill="1" applyBorder="1" applyAlignment="1">
      <alignment horizontal="center"/>
    </xf>
    <xf numFmtId="4" fontId="40" fillId="2" borderId="1" xfId="0" applyNumberFormat="1" applyFont="1" applyFill="1" applyBorder="1"/>
    <xf numFmtId="0" fontId="43" fillId="2" borderId="1" xfId="0" applyFont="1" applyFill="1" applyBorder="1" applyAlignment="1">
      <alignment horizontal="center"/>
    </xf>
    <xf numFmtId="43" fontId="39" fillId="2" borderId="1" xfId="37" applyFont="1" applyFill="1" applyBorder="1" applyAlignment="1">
      <alignment horizontal="right" vertical="center"/>
    </xf>
    <xf numFmtId="43" fontId="43" fillId="2" borderId="1" xfId="0" applyNumberFormat="1" applyFont="1" applyFill="1" applyBorder="1"/>
    <xf numFmtId="0" fontId="40" fillId="2" borderId="1" xfId="0" applyFont="1" applyFill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77" fillId="0" borderId="0" xfId="0" applyFont="1"/>
    <xf numFmtId="0" fontId="46" fillId="0" borderId="0" xfId="0" applyFont="1" applyAlignment="1">
      <alignment horizontal="left"/>
    </xf>
    <xf numFmtId="43" fontId="46" fillId="0" borderId="0" xfId="37" applyFont="1" applyAlignment="1">
      <alignment horizontal="left"/>
    </xf>
    <xf numFmtId="0" fontId="46" fillId="0" borderId="0" xfId="0" applyFont="1" applyAlignment="1">
      <alignment horizontal="right"/>
    </xf>
    <xf numFmtId="49" fontId="43" fillId="0" borderId="0" xfId="0" applyNumberFormat="1" applyFont="1" applyAlignment="1">
      <alignment horizontal="left"/>
    </xf>
    <xf numFmtId="43" fontId="46" fillId="0" borderId="0" xfId="37" applyFont="1" applyAlignment="1">
      <alignment horizontal="center" vertical="center" wrapText="1"/>
    </xf>
    <xf numFmtId="0" fontId="46" fillId="0" borderId="1" xfId="0" applyFont="1" applyBorder="1" applyAlignment="1">
      <alignment vertical="center"/>
    </xf>
    <xf numFmtId="168" fontId="46" fillId="0" borderId="1" xfId="37" applyNumberFormat="1" applyFont="1" applyBorder="1" applyAlignment="1">
      <alignment horizontal="right"/>
    </xf>
    <xf numFmtId="168" fontId="46" fillId="0" borderId="1" xfId="37" applyNumberFormat="1" applyFont="1" applyFill="1" applyBorder="1" applyAlignment="1">
      <alignment horizontal="right"/>
    </xf>
    <xf numFmtId="43" fontId="46" fillId="0" borderId="1" xfId="37" applyFont="1" applyFill="1" applyBorder="1" applyAlignment="1">
      <alignment horizontal="right"/>
    </xf>
    <xf numFmtId="43" fontId="46" fillId="0" borderId="1" xfId="37" applyFont="1" applyBorder="1" applyAlignment="1">
      <alignment horizontal="right"/>
    </xf>
    <xf numFmtId="43" fontId="55" fillId="2" borderId="1" xfId="37" applyFont="1" applyFill="1" applyBorder="1"/>
    <xf numFmtId="43" fontId="46" fillId="2" borderId="1" xfId="37" applyFont="1" applyFill="1" applyBorder="1"/>
    <xf numFmtId="168" fontId="46" fillId="2" borderId="1" xfId="37" applyNumberFormat="1" applyFont="1" applyFill="1" applyBorder="1" applyAlignment="1">
      <alignment horizontal="right"/>
    </xf>
    <xf numFmtId="168" fontId="46" fillId="0" borderId="1" xfId="37" applyNumberFormat="1" applyFont="1" applyBorder="1" applyAlignment="1">
      <alignment horizontal="right" vertical="center"/>
    </xf>
    <xf numFmtId="43" fontId="46" fillId="0" borderId="1" xfId="37" applyFont="1" applyBorder="1" applyAlignment="1">
      <alignment horizontal="right" vertical="center"/>
    </xf>
    <xf numFmtId="165" fontId="46" fillId="0" borderId="0" xfId="0" applyNumberFormat="1" applyFont="1" applyAlignment="1">
      <alignment vertical="center"/>
    </xf>
    <xf numFmtId="0" fontId="46" fillId="0" borderId="0" xfId="0" applyFont="1" applyAlignment="1">
      <alignment vertical="center"/>
    </xf>
    <xf numFmtId="165" fontId="46" fillId="0" borderId="0" xfId="0" applyNumberFormat="1" applyFont="1" applyAlignment="1">
      <alignment horizontal="center"/>
    </xf>
    <xf numFmtId="43" fontId="46" fillId="0" borderId="0" xfId="37" applyFont="1" applyAlignment="1">
      <alignment horizontal="center"/>
    </xf>
    <xf numFmtId="43" fontId="46" fillId="2" borderId="0" xfId="37" applyFont="1" applyFill="1" applyAlignment="1">
      <alignment horizontal="center"/>
    </xf>
    <xf numFmtId="0" fontId="46" fillId="3" borderId="1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vertical="center"/>
    </xf>
    <xf numFmtId="168" fontId="46" fillId="3" borderId="1" xfId="37" applyNumberFormat="1" applyFont="1" applyFill="1" applyBorder="1" applyAlignment="1">
      <alignment horizontal="right" vertical="center"/>
    </xf>
    <xf numFmtId="43" fontId="46" fillId="3" borderId="1" xfId="37" applyFont="1" applyFill="1" applyBorder="1" applyAlignment="1">
      <alignment horizontal="right" vertical="center"/>
    </xf>
    <xf numFmtId="168" fontId="46" fillId="2" borderId="1" xfId="37" applyNumberFormat="1" applyFont="1" applyFill="1" applyBorder="1" applyAlignment="1">
      <alignment horizontal="right" vertical="center"/>
    </xf>
    <xf numFmtId="0" fontId="46" fillId="47" borderId="1" xfId="0" applyFont="1" applyFill="1" applyBorder="1" applyAlignment="1">
      <alignment horizontal="center" vertical="center" wrapText="1"/>
    </xf>
    <xf numFmtId="43" fontId="46" fillId="47" borderId="1" xfId="37" applyFont="1" applyFill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 wrapText="1"/>
    </xf>
    <xf numFmtId="43" fontId="18" fillId="0" borderId="1" xfId="16" applyNumberFormat="1" applyFont="1" applyBorder="1" applyAlignment="1">
      <alignment horizontal="center" vertical="center" wrapText="1"/>
    </xf>
    <xf numFmtId="166" fontId="26" fillId="0" borderId="1" xfId="16" applyNumberFormat="1" applyFont="1" applyBorder="1" applyAlignment="1">
      <alignment horizontal="center" vertical="center" wrapText="1"/>
    </xf>
    <xf numFmtId="43" fontId="26" fillId="0" borderId="1" xfId="16" applyNumberFormat="1" applyFont="1" applyBorder="1" applyAlignment="1">
      <alignment horizontal="center" vertical="center" wrapText="1"/>
    </xf>
    <xf numFmtId="0" fontId="46" fillId="0" borderId="3" xfId="7" applyFont="1" applyBorder="1" applyAlignment="1">
      <alignment vertical="center"/>
    </xf>
    <xf numFmtId="43" fontId="42" fillId="2" borderId="0" xfId="37" applyFont="1" applyFill="1" applyAlignment="1">
      <alignment horizontal="center"/>
    </xf>
    <xf numFmtId="0" fontId="42" fillId="0" borderId="0" xfId="0" applyFont="1" applyAlignment="1">
      <alignment horizontal="center"/>
    </xf>
    <xf numFmtId="43" fontId="42" fillId="0" borderId="0" xfId="37" applyFont="1" applyAlignment="1">
      <alignment horizontal="center"/>
    </xf>
    <xf numFmtId="0" fontId="43" fillId="43" borderId="0" xfId="0" applyFont="1" applyFill="1" applyAlignment="1">
      <alignment horizontal="center" vertical="center"/>
    </xf>
    <xf numFmtId="0" fontId="43" fillId="43" borderId="0" xfId="0" applyFont="1" applyFill="1"/>
    <xf numFmtId="43" fontId="41" fillId="6" borderId="1" xfId="37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9" borderId="1" xfId="7" applyFont="1" applyFill="1" applyBorder="1" applyAlignment="1">
      <alignment vertical="center"/>
    </xf>
    <xf numFmtId="43" fontId="43" fillId="9" borderId="1" xfId="37" applyFont="1" applyFill="1" applyBorder="1" applyAlignment="1">
      <alignment horizontal="right" vertical="center" wrapText="1"/>
    </xf>
    <xf numFmtId="166" fontId="43" fillId="9" borderId="1" xfId="0" applyNumberFormat="1" applyFont="1" applyFill="1" applyBorder="1" applyAlignment="1">
      <alignment horizontal="right" vertical="center" wrapText="1"/>
    </xf>
    <xf numFmtId="166" fontId="43" fillId="9" borderId="0" xfId="0" applyNumberFormat="1" applyFont="1" applyFill="1" applyAlignment="1">
      <alignment horizontal="right" vertical="center" wrapText="1"/>
    </xf>
    <xf numFmtId="4" fontId="43" fillId="9" borderId="0" xfId="0" applyNumberFormat="1" applyFont="1" applyFill="1"/>
    <xf numFmtId="0" fontId="43" fillId="2" borderId="1" xfId="7" applyFont="1" applyFill="1" applyBorder="1" applyAlignment="1">
      <alignment vertical="center"/>
    </xf>
    <xf numFmtId="166" fontId="40" fillId="2" borderId="1" xfId="0" applyNumberFormat="1" applyFont="1" applyFill="1" applyBorder="1" applyAlignment="1">
      <alignment horizontal="right" vertical="center" wrapText="1"/>
    </xf>
    <xf numFmtId="166" fontId="41" fillId="2" borderId="1" xfId="0" applyNumberFormat="1" applyFont="1" applyFill="1" applyBorder="1" applyAlignment="1">
      <alignment horizontal="right" vertical="center" wrapText="1"/>
    </xf>
    <xf numFmtId="166" fontId="43" fillId="2" borderId="1" xfId="0" applyNumberFormat="1" applyFont="1" applyFill="1" applyBorder="1" applyAlignment="1">
      <alignment horizontal="right" vertical="center" wrapText="1"/>
    </xf>
    <xf numFmtId="166" fontId="43" fillId="2" borderId="0" xfId="0" applyNumberFormat="1" applyFont="1" applyFill="1" applyAlignment="1">
      <alignment horizontal="right" vertical="center" wrapText="1"/>
    </xf>
    <xf numFmtId="4" fontId="43" fillId="2" borderId="0" xfId="0" applyNumberFormat="1" applyFont="1" applyFill="1"/>
    <xf numFmtId="0" fontId="43" fillId="0" borderId="1" xfId="7" applyFont="1" applyBorder="1" applyAlignment="1">
      <alignment vertical="center"/>
    </xf>
    <xf numFmtId="166" fontId="40" fillId="6" borderId="1" xfId="0" applyNumberFormat="1" applyFont="1" applyFill="1" applyBorder="1" applyAlignment="1">
      <alignment horizontal="right" vertical="center" wrapText="1"/>
    </xf>
    <xf numFmtId="166" fontId="43" fillId="6" borderId="1" xfId="0" applyNumberFormat="1" applyFont="1" applyFill="1" applyBorder="1" applyAlignment="1">
      <alignment horizontal="right" vertical="center" wrapText="1"/>
    </xf>
    <xf numFmtId="166" fontId="43" fillId="0" borderId="1" xfId="0" applyNumberFormat="1" applyFont="1" applyBorder="1" applyAlignment="1">
      <alignment horizontal="right" vertical="center" wrapText="1"/>
    </xf>
    <xf numFmtId="166" fontId="43" fillId="0" borderId="0" xfId="0" applyNumberFormat="1" applyFont="1" applyAlignment="1">
      <alignment horizontal="right" vertical="center" wrapText="1"/>
    </xf>
    <xf numFmtId="43" fontId="40" fillId="9" borderId="1" xfId="37" applyFont="1" applyFill="1" applyBorder="1" applyAlignment="1">
      <alignment horizontal="right" vertical="center" wrapText="1"/>
    </xf>
    <xf numFmtId="166" fontId="40" fillId="0" borderId="1" xfId="0" applyNumberFormat="1" applyFont="1" applyBorder="1" applyAlignment="1">
      <alignment horizontal="right" vertical="center" wrapText="1"/>
    </xf>
    <xf numFmtId="166" fontId="43" fillId="6" borderId="0" xfId="0" applyNumberFormat="1" applyFont="1" applyFill="1" applyAlignment="1">
      <alignment horizontal="right" vertical="center" wrapText="1"/>
    </xf>
    <xf numFmtId="43" fontId="43" fillId="2" borderId="1" xfId="37" applyFont="1" applyFill="1" applyBorder="1" applyAlignment="1">
      <alignment horizontal="right"/>
    </xf>
    <xf numFmtId="43" fontId="42" fillId="9" borderId="1" xfId="37" applyFont="1" applyFill="1" applyBorder="1" applyAlignment="1">
      <alignment horizontal="center" vertical="center" wrapText="1"/>
    </xf>
    <xf numFmtId="43" fontId="39" fillId="9" borderId="1" xfId="37" applyFont="1" applyFill="1" applyBorder="1" applyAlignment="1">
      <alignment horizontal="center" vertical="center" wrapText="1"/>
    </xf>
    <xf numFmtId="43" fontId="40" fillId="2" borderId="1" xfId="37" applyFont="1" applyFill="1" applyBorder="1" applyAlignment="1">
      <alignment horizontal="right"/>
    </xf>
    <xf numFmtId="0" fontId="43" fillId="0" borderId="1" xfId="7" applyFont="1" applyBorder="1" applyAlignment="1">
      <alignment vertical="center" wrapText="1"/>
    </xf>
    <xf numFmtId="43" fontId="44" fillId="0" borderId="1" xfId="37" applyFont="1" applyBorder="1" applyAlignment="1">
      <alignment horizontal="right" vertical="center" wrapText="1"/>
    </xf>
    <xf numFmtId="43" fontId="40" fillId="0" borderId="1" xfId="37" applyFont="1" applyFill="1" applyBorder="1" applyAlignment="1">
      <alignment horizontal="right" vertical="center" wrapText="1"/>
    </xf>
    <xf numFmtId="43" fontId="40" fillId="2" borderId="1" xfId="37" applyFont="1" applyFill="1" applyBorder="1" applyAlignment="1">
      <alignment horizontal="center" vertical="center"/>
    </xf>
    <xf numFmtId="43" fontId="41" fillId="2" borderId="1" xfId="37" applyFont="1" applyFill="1" applyBorder="1" applyAlignment="1">
      <alignment horizontal="right" vertical="center" wrapText="1"/>
    </xf>
    <xf numFmtId="0" fontId="43" fillId="6" borderId="1" xfId="7" applyFont="1" applyFill="1" applyBorder="1" applyAlignment="1">
      <alignment vertical="center"/>
    </xf>
    <xf numFmtId="43" fontId="43" fillId="6" borderId="1" xfId="37" applyFont="1" applyFill="1" applyBorder="1" applyAlignment="1">
      <alignment horizontal="right" vertical="center" wrapText="1"/>
    </xf>
    <xf numFmtId="43" fontId="40" fillId="6" borderId="1" xfId="37" applyFont="1" applyFill="1" applyBorder="1" applyAlignment="1">
      <alignment horizontal="right" vertical="center" wrapText="1"/>
    </xf>
    <xf numFmtId="0" fontId="43" fillId="6" borderId="0" xfId="0" applyFont="1" applyFill="1"/>
    <xf numFmtId="0" fontId="43" fillId="44" borderId="0" xfId="0" applyFont="1" applyFill="1"/>
    <xf numFmtId="43" fontId="42" fillId="44" borderId="0" xfId="37" applyFont="1" applyFill="1"/>
    <xf numFmtId="43" fontId="43" fillId="44" borderId="0" xfId="37" applyFont="1" applyFill="1"/>
    <xf numFmtId="4" fontId="43" fillId="44" borderId="0" xfId="0" applyNumberFormat="1" applyFont="1" applyFill="1"/>
    <xf numFmtId="0" fontId="43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46" fillId="47" borderId="1" xfId="0" applyFont="1" applyFill="1" applyBorder="1" applyAlignment="1">
      <alignment horizontal="center" vertical="center" wrapText="1"/>
    </xf>
    <xf numFmtId="0" fontId="46" fillId="47" borderId="5" xfId="0" applyFont="1" applyFill="1" applyBorder="1" applyAlignment="1">
      <alignment horizontal="center" vertical="center"/>
    </xf>
    <xf numFmtId="0" fontId="46" fillId="47" borderId="3" xfId="0" applyFont="1" applyFill="1" applyBorder="1" applyAlignment="1">
      <alignment horizontal="center" vertical="center"/>
    </xf>
    <xf numFmtId="43" fontId="46" fillId="47" borderId="1" xfId="37" applyFont="1" applyFill="1" applyBorder="1" applyAlignment="1">
      <alignment horizontal="center" vertical="center" wrapText="1"/>
    </xf>
    <xf numFmtId="43" fontId="19" fillId="0" borderId="1" xfId="37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/>
    <xf numFmtId="0" fontId="19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43" fontId="19" fillId="0" borderId="2" xfId="37" applyFont="1" applyBorder="1" applyAlignment="1">
      <alignment horizontal="center" vertical="center" wrapText="1"/>
    </xf>
    <xf numFmtId="43" fontId="19" fillId="0" borderId="4" xfId="37" applyFont="1" applyBorder="1" applyAlignment="1">
      <alignment horizontal="center" vertical="center" wrapText="1"/>
    </xf>
    <xf numFmtId="43" fontId="19" fillId="0" borderId="7" xfId="37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/>
    <xf numFmtId="0" fontId="31" fillId="0" borderId="5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43" fontId="23" fillId="0" borderId="2" xfId="37" applyFont="1" applyBorder="1" applyAlignment="1">
      <alignment horizontal="center" vertical="center" wrapText="1"/>
    </xf>
    <xf numFmtId="43" fontId="23" fillId="0" borderId="4" xfId="37" applyFont="1" applyBorder="1" applyAlignment="1">
      <alignment horizontal="center" vertical="center" wrapText="1"/>
    </xf>
    <xf numFmtId="43" fontId="23" fillId="0" borderId="1" xfId="37" applyFont="1" applyBorder="1" applyAlignment="1">
      <alignment horizontal="center" vertical="center" wrapText="1"/>
    </xf>
    <xf numFmtId="43" fontId="43" fillId="6" borderId="1" xfId="37" applyFont="1" applyFill="1" applyBorder="1" applyAlignment="1">
      <alignment horizontal="center" vertical="center" wrapText="1"/>
    </xf>
    <xf numFmtId="0" fontId="43" fillId="43" borderId="1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3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64" fontId="26" fillId="0" borderId="1" xfId="16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43" fontId="35" fillId="0" borderId="1" xfId="37" applyFont="1" applyBorder="1" applyAlignment="1">
      <alignment horizontal="center" vertical="center" wrapText="1"/>
    </xf>
    <xf numFmtId="43" fontId="36" fillId="0" borderId="1" xfId="37" applyFont="1" applyBorder="1" applyAlignment="1">
      <alignment horizontal="center" vertical="center" wrapText="1"/>
    </xf>
    <xf numFmtId="43" fontId="42" fillId="0" borderId="1" xfId="37" applyFont="1" applyBorder="1" applyAlignment="1">
      <alignment horizontal="center" vertical="center" wrapText="1"/>
    </xf>
    <xf numFmtId="43" fontId="43" fillId="0" borderId="1" xfId="37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43" fillId="0" borderId="2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43" fontId="42" fillId="0" borderId="2" xfId="37" applyFont="1" applyBorder="1" applyAlignment="1">
      <alignment horizontal="center" vertical="center" wrapText="1"/>
    </xf>
    <xf numFmtId="43" fontId="42" fillId="0" borderId="4" xfId="37" applyFont="1" applyBorder="1" applyAlignment="1">
      <alignment horizontal="center" vertical="center" wrapText="1"/>
    </xf>
    <xf numFmtId="43" fontId="42" fillId="0" borderId="7" xfId="37" applyFont="1" applyBorder="1" applyAlignment="1">
      <alignment horizontal="center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43" fontId="43" fillId="0" borderId="2" xfId="37" applyFont="1" applyBorder="1" applyAlignment="1">
      <alignment horizontal="center" vertical="center" wrapText="1"/>
    </xf>
    <xf numFmtId="43" fontId="43" fillId="0" borderId="4" xfId="37" applyFont="1" applyBorder="1" applyAlignment="1">
      <alignment horizontal="center" vertical="center" wrapText="1"/>
    </xf>
    <xf numFmtId="43" fontId="43" fillId="0" borderId="7" xfId="37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43" fontId="46" fillId="0" borderId="1" xfId="37" applyFont="1" applyBorder="1" applyAlignment="1">
      <alignment horizontal="center" vertical="center" wrapText="1"/>
    </xf>
    <xf numFmtId="43" fontId="46" fillId="0" borderId="2" xfId="37" applyFont="1" applyBorder="1" applyAlignment="1">
      <alignment horizontal="center" vertical="center" wrapText="1"/>
    </xf>
    <xf numFmtId="43" fontId="46" fillId="0" borderId="4" xfId="37" applyFont="1" applyBorder="1" applyAlignment="1">
      <alignment horizontal="center" vertical="center" wrapText="1"/>
    </xf>
    <xf numFmtId="43" fontId="46" fillId="0" borderId="7" xfId="37" applyFont="1" applyBorder="1" applyAlignment="1">
      <alignment horizontal="center" vertical="center" wrapText="1"/>
    </xf>
    <xf numFmtId="43" fontId="54" fillId="0" borderId="2" xfId="37" applyFont="1" applyBorder="1" applyAlignment="1">
      <alignment horizontal="center" vertical="center" wrapText="1"/>
    </xf>
    <xf numFmtId="43" fontId="54" fillId="0" borderId="4" xfId="37" applyFont="1" applyBorder="1" applyAlignment="1">
      <alignment horizontal="center" vertical="center" wrapText="1"/>
    </xf>
    <xf numFmtId="43" fontId="54" fillId="0" borderId="7" xfId="37" applyFont="1" applyBorder="1" applyAlignment="1">
      <alignment horizontal="center" vertical="center" wrapText="1"/>
    </xf>
    <xf numFmtId="43" fontId="54" fillId="0" borderId="1" xfId="37" applyFont="1" applyBorder="1" applyAlignment="1">
      <alignment horizontal="center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7" xfId="0" applyFont="1" applyBorder="1" applyAlignment="1">
      <alignment horizontal="left" vertical="center" wrapText="1"/>
    </xf>
    <xf numFmtId="43" fontId="40" fillId="2" borderId="1" xfId="37" applyFont="1" applyFill="1" applyBorder="1" applyAlignment="1">
      <alignment horizontal="center" vertical="center" wrapText="1"/>
    </xf>
    <xf numFmtId="43" fontId="39" fillId="2" borderId="1" xfId="37" applyFont="1" applyFill="1" applyBorder="1" applyAlignment="1">
      <alignment horizontal="center" vertical="center" wrapText="1"/>
    </xf>
    <xf numFmtId="43" fontId="40" fillId="0" borderId="1" xfId="37" applyFont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3" fontId="43" fillId="2" borderId="1" xfId="37" applyFont="1" applyFill="1" applyBorder="1" applyAlignment="1">
      <alignment horizontal="center" vertical="center" wrapText="1"/>
    </xf>
    <xf numFmtId="43" fontId="43" fillId="10" borderId="1" xfId="37" applyFont="1" applyFill="1" applyBorder="1" applyAlignment="1">
      <alignment horizontal="center" vertical="center" wrapText="1"/>
    </xf>
    <xf numFmtId="43" fontId="42" fillId="0" borderId="1" xfId="37" applyFont="1" applyFill="1" applyBorder="1" applyAlignment="1">
      <alignment horizontal="center" vertical="center" wrapText="1"/>
    </xf>
    <xf numFmtId="43" fontId="43" fillId="0" borderId="1" xfId="37" applyFont="1" applyFill="1" applyBorder="1" applyAlignment="1">
      <alignment horizontal="center" vertical="center" wrapText="1"/>
    </xf>
    <xf numFmtId="43" fontId="20" fillId="0" borderId="1" xfId="37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30" fillId="5" borderId="0" xfId="0" applyFont="1" applyFill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 vertical="center" wrapText="1"/>
    </xf>
    <xf numFmtId="0" fontId="35" fillId="0" borderId="7" xfId="0" applyFont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</cellXfs>
  <cellStyles count="211">
    <cellStyle name="20% - Accent1" xfId="166" builtinId="30" customBuiltin="1"/>
    <cellStyle name="20% - Accent1 2" xfId="193" xr:uid="{E8579C1B-E209-4C7B-A60A-5DBFAF16C18F}"/>
    <cellStyle name="20% - Accent2" xfId="170" builtinId="34" customBuiltin="1"/>
    <cellStyle name="20% - Accent2 2" xfId="196" xr:uid="{0A27A5D3-CA0C-493D-BD1D-FE9D71B61CB8}"/>
    <cellStyle name="20% - Accent3" xfId="174" builtinId="38" customBuiltin="1"/>
    <cellStyle name="20% - Accent3 2" xfId="199" xr:uid="{4C696CB9-8001-4306-A886-385DDB284D2A}"/>
    <cellStyle name="20% - Accent4" xfId="178" builtinId="42" customBuiltin="1"/>
    <cellStyle name="20% - Accent4 2" xfId="202" xr:uid="{A2D2608F-B18E-4615-9B0F-8430188D5BDB}"/>
    <cellStyle name="20% - Accent5" xfId="182" builtinId="46" customBuiltin="1"/>
    <cellStyle name="20% - Accent5 2" xfId="205" xr:uid="{8CC0C6AA-878A-49B0-B127-35161FC86D47}"/>
    <cellStyle name="20% - Accent6" xfId="186" builtinId="50" customBuiltin="1"/>
    <cellStyle name="20% - Accent6 2" xfId="208" xr:uid="{2C0AF75F-2D5D-4E9E-8CF1-0757AB08F0D2}"/>
    <cellStyle name="40% - Accent1" xfId="167" builtinId="31" customBuiltin="1"/>
    <cellStyle name="40% - Accent1 2" xfId="21" xr:uid="{00000000-0005-0000-0000-000000000000}"/>
    <cellStyle name="40% - Accent1 2 2" xfId="51" xr:uid="{00000000-0005-0000-0000-000001000000}"/>
    <cellStyle name="40% - Accent1 2 2 2" xfId="90" xr:uid="{00000000-0005-0000-0000-000002000000}"/>
    <cellStyle name="40% - Accent1 2 2 2 2" xfId="134" xr:uid="{00000000-0005-0000-0000-000003000000}"/>
    <cellStyle name="40% - Accent1 2 2 3" xfId="71" xr:uid="{00000000-0005-0000-0000-000004000000}"/>
    <cellStyle name="40% - Accent1 2 2 3 2" xfId="118" xr:uid="{00000000-0005-0000-0000-000005000000}"/>
    <cellStyle name="40% - Accent1 2 2 4" xfId="108" xr:uid="{00000000-0005-0000-0000-000006000000}"/>
    <cellStyle name="40% - Accent1 2 3" xfId="85" xr:uid="{00000000-0005-0000-0000-000007000000}"/>
    <cellStyle name="40% - Accent1 2 3 2" xfId="129" xr:uid="{00000000-0005-0000-0000-000008000000}"/>
    <cellStyle name="40% - Accent1 2 4" xfId="66" xr:uid="{00000000-0005-0000-0000-000009000000}"/>
    <cellStyle name="40% - Accent1 2 4 2" xfId="113" xr:uid="{00000000-0005-0000-0000-00000A000000}"/>
    <cellStyle name="40% - Accent1 2 5" xfId="103" xr:uid="{00000000-0005-0000-0000-00000B000000}"/>
    <cellStyle name="40% - Accent1 3" xfId="194" xr:uid="{E76EDC38-AA4F-4470-9204-94A121D07558}"/>
    <cellStyle name="40% - Accent2" xfId="171" builtinId="35" customBuiltin="1"/>
    <cellStyle name="40% - Accent2 2" xfId="197" xr:uid="{F0DA77B7-FDC0-4C0B-940E-07DBADFD7532}"/>
    <cellStyle name="40% - Accent3" xfId="175" builtinId="39" customBuiltin="1"/>
    <cellStyle name="40% - Accent3 2" xfId="200" xr:uid="{41597D10-6D30-43CE-B762-08CE13EEE491}"/>
    <cellStyle name="40% - Accent4" xfId="179" builtinId="43" customBuiltin="1"/>
    <cellStyle name="40% - Accent4 2" xfId="203" xr:uid="{96BF5965-F099-44AB-97FA-1FFFD488D978}"/>
    <cellStyle name="40% - Accent5" xfId="183" builtinId="47" customBuiltin="1"/>
    <cellStyle name="40% - Accent5 2" xfId="206" xr:uid="{2C58F2F3-1823-4330-905E-75E2EAB39672}"/>
    <cellStyle name="40% - Accent6" xfId="187" builtinId="51" customBuiltin="1"/>
    <cellStyle name="40% - Accent6 2" xfId="209" xr:uid="{D3FE1FCB-F2B6-4FD5-89F1-14103D0E5169}"/>
    <cellStyle name="60% - Accent1" xfId="168" builtinId="32" customBuiltin="1"/>
    <cellStyle name="60% - Accent1 2" xfId="195" xr:uid="{B8909A0F-E396-45AD-AE9D-851D93D97B39}"/>
    <cellStyle name="60% - Accent2" xfId="172" builtinId="36" customBuiltin="1"/>
    <cellStyle name="60% - Accent2 2" xfId="198" xr:uid="{39FF2627-AA3E-4766-B100-EA94E52D6EFD}"/>
    <cellStyle name="60% - Accent3" xfId="176" builtinId="40" customBuiltin="1"/>
    <cellStyle name="60% - Accent3 2" xfId="201" xr:uid="{723803BE-445F-43A9-808D-FF6EF7467A75}"/>
    <cellStyle name="60% - Accent4" xfId="180" builtinId="44" customBuiltin="1"/>
    <cellStyle name="60% - Accent4 2" xfId="204" xr:uid="{A1FD6C0B-6160-4800-B0A0-0E49D432E0C6}"/>
    <cellStyle name="60% - Accent5" xfId="184" builtinId="48" customBuiltin="1"/>
    <cellStyle name="60% - Accent5 2" xfId="207" xr:uid="{972C2DB9-4011-4ABC-B35A-61922381EBBC}"/>
    <cellStyle name="60% - Accent6" xfId="188" builtinId="52" customBuiltin="1"/>
    <cellStyle name="60% - Accent6 2" xfId="210" xr:uid="{A808D529-C51A-43A0-85E6-C4F30A945031}"/>
    <cellStyle name="Accent1" xfId="165" builtinId="29" customBuiltin="1"/>
    <cellStyle name="Accent2" xfId="169" builtinId="33" customBuiltin="1"/>
    <cellStyle name="Accent3" xfId="173" builtinId="37" customBuiltin="1"/>
    <cellStyle name="Accent4" xfId="177" builtinId="41" customBuiltin="1"/>
    <cellStyle name="Accent5" xfId="181" builtinId="45" customBuiltin="1"/>
    <cellStyle name="Accent6" xfId="185" builtinId="49" customBuiltin="1"/>
    <cellStyle name="Bad" xfId="155" builtinId="27" customBuiltin="1"/>
    <cellStyle name="Calculation" xfId="159" builtinId="22" customBuiltin="1"/>
    <cellStyle name="Check Cell" xfId="161" builtinId="23" customBuiltin="1"/>
    <cellStyle name="Comma" xfId="37" builtinId="3"/>
    <cellStyle name="Comma [0]" xfId="16" builtinId="6"/>
    <cellStyle name="Comma [0] 2" xfId="29" xr:uid="{00000000-0005-0000-0000-00000E000000}"/>
    <cellStyle name="Comma 10" xfId="145" xr:uid="{00000000-0005-0000-0000-00000F000000}"/>
    <cellStyle name="Comma 11" xfId="148" xr:uid="{00000000-0005-0000-0000-000010000000}"/>
    <cellStyle name="Comma 2" xfId="34" xr:uid="{00000000-0005-0000-0000-000011000000}"/>
    <cellStyle name="Comma 3" xfId="96" xr:uid="{00000000-0005-0000-0000-000012000000}"/>
    <cellStyle name="Comma 4" xfId="97" xr:uid="{00000000-0005-0000-0000-000013000000}"/>
    <cellStyle name="Comma 5" xfId="98" xr:uid="{00000000-0005-0000-0000-000014000000}"/>
    <cellStyle name="Comma 6" xfId="141" xr:uid="{00000000-0005-0000-0000-000015000000}"/>
    <cellStyle name="Comma 7" xfId="143" xr:uid="{00000000-0005-0000-0000-000016000000}"/>
    <cellStyle name="Comma 8" xfId="142" xr:uid="{00000000-0005-0000-0000-000017000000}"/>
    <cellStyle name="Comma 9" xfId="144" xr:uid="{00000000-0005-0000-0000-000018000000}"/>
    <cellStyle name="Explanatory Text" xfId="163" builtinId="53" customBuiltin="1"/>
    <cellStyle name="Good" xfId="154" builtinId="26" customBuiltin="1"/>
    <cellStyle name="Heading 1" xfId="150" builtinId="16" customBuiltin="1"/>
    <cellStyle name="Heading 2" xfId="151" builtinId="17" customBuiltin="1"/>
    <cellStyle name="Heading 3" xfId="152" builtinId="18" customBuiltin="1"/>
    <cellStyle name="Heading 4" xfId="153" builtinId="19" customBuiltin="1"/>
    <cellStyle name="Input" xfId="157" builtinId="20" customBuiltin="1"/>
    <cellStyle name="Linked Cell" xfId="160" builtinId="24" customBuiltin="1"/>
    <cellStyle name="Neutral" xfId="156" builtinId="28" customBuiltin="1"/>
    <cellStyle name="Normal" xfId="0" builtinId="0"/>
    <cellStyle name="Normal 10" xfId="13" xr:uid="{00000000-0005-0000-0000-00001A000000}"/>
    <cellStyle name="Normal 11" xfId="140" xr:uid="{00000000-0005-0000-0000-00001B000000}"/>
    <cellStyle name="Normal 12" xfId="147" xr:uid="{00000000-0005-0000-0000-00001C000000}"/>
    <cellStyle name="Normal 13" xfId="189" xr:uid="{568BB61F-DE79-4D47-A059-04F04E111A37}"/>
    <cellStyle name="Normal 14" xfId="191" xr:uid="{D735A891-5BF8-44E4-8105-5AE561342655}"/>
    <cellStyle name="Normal 2" xfId="4" xr:uid="{00000000-0005-0000-0000-00001D000000}"/>
    <cellStyle name="Normal 2 2" xfId="5" xr:uid="{00000000-0005-0000-0000-00001E000000}"/>
    <cellStyle name="Normal 2 2 2" xfId="12" xr:uid="{00000000-0005-0000-0000-00001F000000}"/>
    <cellStyle name="Normal 2 2 2 2" xfId="26" xr:uid="{00000000-0005-0000-0000-000020000000}"/>
    <cellStyle name="Normal 2 2 2 2 2" xfId="55" xr:uid="{00000000-0005-0000-0000-000021000000}"/>
    <cellStyle name="Normal 2 2 2 3" xfId="44" xr:uid="{00000000-0005-0000-0000-000022000000}"/>
    <cellStyle name="Normal 2 2 3" xfId="15" xr:uid="{00000000-0005-0000-0000-000023000000}"/>
    <cellStyle name="Normal 2 2 3 2" xfId="28" xr:uid="{00000000-0005-0000-0000-000024000000}"/>
    <cellStyle name="Normal 2 2 3 2 2" xfId="57" xr:uid="{00000000-0005-0000-0000-000025000000}"/>
    <cellStyle name="Normal 2 2 3 3" xfId="46" xr:uid="{00000000-0005-0000-0000-000026000000}"/>
    <cellStyle name="Normal 2 2 4" xfId="18" xr:uid="{00000000-0005-0000-0000-000027000000}"/>
    <cellStyle name="Normal 2 2 4 2" xfId="31" xr:uid="{00000000-0005-0000-0000-000028000000}"/>
    <cellStyle name="Normal 2 2 4 2 2" xfId="59" xr:uid="{00000000-0005-0000-0000-000029000000}"/>
    <cellStyle name="Normal 2 2 4 3" xfId="48" xr:uid="{00000000-0005-0000-0000-00002A000000}"/>
    <cellStyle name="Normal 2 2 5" xfId="20" xr:uid="{00000000-0005-0000-0000-00002B000000}"/>
    <cellStyle name="Normal 2 2 5 2" xfId="33" xr:uid="{00000000-0005-0000-0000-00002C000000}"/>
    <cellStyle name="Normal 2 2 5 2 2" xfId="61" xr:uid="{00000000-0005-0000-0000-00002D000000}"/>
    <cellStyle name="Normal 2 2 5 3" xfId="50" xr:uid="{00000000-0005-0000-0000-00002E000000}"/>
    <cellStyle name="Normal 2 2 6" xfId="24" xr:uid="{00000000-0005-0000-0000-00002F000000}"/>
    <cellStyle name="Normal 2 2 6 2" xfId="53" xr:uid="{00000000-0005-0000-0000-000030000000}"/>
    <cellStyle name="Normal 2 2 7" xfId="36" xr:uid="{00000000-0005-0000-0000-000031000000}"/>
    <cellStyle name="Normal 2 3" xfId="11" xr:uid="{00000000-0005-0000-0000-000032000000}"/>
    <cellStyle name="Normal 2 3 2" xfId="25" xr:uid="{00000000-0005-0000-0000-000033000000}"/>
    <cellStyle name="Normal 2 3 2 2" xfId="54" xr:uid="{00000000-0005-0000-0000-000034000000}"/>
    <cellStyle name="Normal 2 3 3" xfId="43" xr:uid="{00000000-0005-0000-0000-000035000000}"/>
    <cellStyle name="Normal 2 4" xfId="14" xr:uid="{00000000-0005-0000-0000-000036000000}"/>
    <cellStyle name="Normal 2 4 2" xfId="27" xr:uid="{00000000-0005-0000-0000-000037000000}"/>
    <cellStyle name="Normal 2 4 2 2" xfId="56" xr:uid="{00000000-0005-0000-0000-000038000000}"/>
    <cellStyle name="Normal 2 4 3" xfId="45" xr:uid="{00000000-0005-0000-0000-000039000000}"/>
    <cellStyle name="Normal 2 5" xfId="17" xr:uid="{00000000-0005-0000-0000-00003A000000}"/>
    <cellStyle name="Normal 2 5 2" xfId="30" xr:uid="{00000000-0005-0000-0000-00003B000000}"/>
    <cellStyle name="Normal 2 5 2 2" xfId="58" xr:uid="{00000000-0005-0000-0000-00003C000000}"/>
    <cellStyle name="Normal 2 5 3" xfId="47" xr:uid="{00000000-0005-0000-0000-00003D000000}"/>
    <cellStyle name="Normal 2 6" xfId="19" xr:uid="{00000000-0005-0000-0000-00003E000000}"/>
    <cellStyle name="Normal 2 6 2" xfId="32" xr:uid="{00000000-0005-0000-0000-00003F000000}"/>
    <cellStyle name="Normal 2 6 2 2" xfId="60" xr:uid="{00000000-0005-0000-0000-000040000000}"/>
    <cellStyle name="Normal 2 6 3" xfId="49" xr:uid="{00000000-0005-0000-0000-000041000000}"/>
    <cellStyle name="Normal 2 7" xfId="23" xr:uid="{00000000-0005-0000-0000-000042000000}"/>
    <cellStyle name="Normal 2 7 2" xfId="52" xr:uid="{00000000-0005-0000-0000-000043000000}"/>
    <cellStyle name="Normal 2 8" xfId="35" xr:uid="{00000000-0005-0000-0000-000044000000}"/>
    <cellStyle name="Normal 2 9" xfId="38" xr:uid="{00000000-0005-0000-0000-000045000000}"/>
    <cellStyle name="Normal 3" xfId="22" xr:uid="{00000000-0005-0000-0000-000046000000}"/>
    <cellStyle name="Normal 39" xfId="10" xr:uid="{00000000-0005-0000-0000-000047000000}"/>
    <cellStyle name="Normal 4" xfId="78" xr:uid="{00000000-0005-0000-0000-000048000000}"/>
    <cellStyle name="Normal 5" xfId="73" xr:uid="{00000000-0005-0000-0000-000049000000}"/>
    <cellStyle name="Normal 6" xfId="72" xr:uid="{00000000-0005-0000-0000-00004A000000}"/>
    <cellStyle name="Normal 6 2" xfId="91" xr:uid="{00000000-0005-0000-0000-00004B000000}"/>
    <cellStyle name="Normal 6 2 2" xfId="135" xr:uid="{00000000-0005-0000-0000-00004C000000}"/>
    <cellStyle name="Normal 6 3" xfId="119" xr:uid="{00000000-0005-0000-0000-00004D000000}"/>
    <cellStyle name="Normal 697 2" xfId="2" xr:uid="{00000000-0005-0000-0000-00004E000000}"/>
    <cellStyle name="Normal 7" xfId="80" xr:uid="{00000000-0005-0000-0000-00004F000000}"/>
    <cellStyle name="Normal 711 2" xfId="1" xr:uid="{00000000-0005-0000-0000-000050000000}"/>
    <cellStyle name="Normal 714" xfId="3" xr:uid="{00000000-0005-0000-0000-000051000000}"/>
    <cellStyle name="Normal 714 2" xfId="8" xr:uid="{00000000-0005-0000-0000-000052000000}"/>
    <cellStyle name="Normal 714 2 2" xfId="41" xr:uid="{00000000-0005-0000-0000-000053000000}"/>
    <cellStyle name="Normal 714 2 2 2" xfId="88" xr:uid="{00000000-0005-0000-0000-000054000000}"/>
    <cellStyle name="Normal 714 2 2 2 2" xfId="132" xr:uid="{00000000-0005-0000-0000-000055000000}"/>
    <cellStyle name="Normal 714 2 2 3" xfId="69" xr:uid="{00000000-0005-0000-0000-000056000000}"/>
    <cellStyle name="Normal 714 2 2 3 2" xfId="116" xr:uid="{00000000-0005-0000-0000-000057000000}"/>
    <cellStyle name="Normal 714 2 2 4" xfId="106" xr:uid="{00000000-0005-0000-0000-000058000000}"/>
    <cellStyle name="Normal 714 2 3" xfId="76" xr:uid="{00000000-0005-0000-0000-000059000000}"/>
    <cellStyle name="Normal 714 2 3 2" xfId="94" xr:uid="{00000000-0005-0000-0000-00005A000000}"/>
    <cellStyle name="Normal 714 2 3 2 2" xfId="138" xr:uid="{00000000-0005-0000-0000-00005B000000}"/>
    <cellStyle name="Normal 714 2 3 3" xfId="122" xr:uid="{00000000-0005-0000-0000-00005C000000}"/>
    <cellStyle name="Normal 714 2 4" xfId="83" xr:uid="{00000000-0005-0000-0000-00005D000000}"/>
    <cellStyle name="Normal 714 2 4 2" xfId="127" xr:uid="{00000000-0005-0000-0000-00005E000000}"/>
    <cellStyle name="Normal 714 2 5" xfId="64" xr:uid="{00000000-0005-0000-0000-00005F000000}"/>
    <cellStyle name="Normal 714 2 5 2" xfId="111" xr:uid="{00000000-0005-0000-0000-000060000000}"/>
    <cellStyle name="Normal 714 2 6" xfId="101" xr:uid="{00000000-0005-0000-0000-000061000000}"/>
    <cellStyle name="Normal 714 3" xfId="39" xr:uid="{00000000-0005-0000-0000-000062000000}"/>
    <cellStyle name="Normal 714 3 2" xfId="86" xr:uid="{00000000-0005-0000-0000-000063000000}"/>
    <cellStyle name="Normal 714 3 2 2" xfId="130" xr:uid="{00000000-0005-0000-0000-000064000000}"/>
    <cellStyle name="Normal 714 3 3" xfId="67" xr:uid="{00000000-0005-0000-0000-000065000000}"/>
    <cellStyle name="Normal 714 3 3 2" xfId="114" xr:uid="{00000000-0005-0000-0000-000066000000}"/>
    <cellStyle name="Normal 714 3 4" xfId="104" xr:uid="{00000000-0005-0000-0000-000067000000}"/>
    <cellStyle name="Normal 714 4" xfId="74" xr:uid="{00000000-0005-0000-0000-000068000000}"/>
    <cellStyle name="Normal 714 4 2" xfId="92" xr:uid="{00000000-0005-0000-0000-000069000000}"/>
    <cellStyle name="Normal 714 4 2 2" xfId="136" xr:uid="{00000000-0005-0000-0000-00006A000000}"/>
    <cellStyle name="Normal 714 4 3" xfId="120" xr:uid="{00000000-0005-0000-0000-00006B000000}"/>
    <cellStyle name="Normal 714 5" xfId="81" xr:uid="{00000000-0005-0000-0000-00006C000000}"/>
    <cellStyle name="Normal 714 5 2" xfId="125" xr:uid="{00000000-0005-0000-0000-00006D000000}"/>
    <cellStyle name="Normal 714 6" xfId="62" xr:uid="{00000000-0005-0000-0000-00006E000000}"/>
    <cellStyle name="Normal 714 6 2" xfId="109" xr:uid="{00000000-0005-0000-0000-00006F000000}"/>
    <cellStyle name="Normal 714 7" xfId="99" xr:uid="{00000000-0005-0000-0000-000070000000}"/>
    <cellStyle name="Normal 8" xfId="79" xr:uid="{00000000-0005-0000-0000-000071000000}"/>
    <cellStyle name="Normal 8 2" xfId="124" xr:uid="{00000000-0005-0000-0000-000072000000}"/>
    <cellStyle name="Normal 9" xfId="6" xr:uid="{00000000-0005-0000-0000-000073000000}"/>
    <cellStyle name="Normal 9 2" xfId="9" xr:uid="{00000000-0005-0000-0000-000074000000}"/>
    <cellStyle name="Normal 9 2 2" xfId="42" xr:uid="{00000000-0005-0000-0000-000075000000}"/>
    <cellStyle name="Normal 9 2 2 2" xfId="89" xr:uid="{00000000-0005-0000-0000-000076000000}"/>
    <cellStyle name="Normal 9 2 2 2 2" xfId="133" xr:uid="{00000000-0005-0000-0000-000077000000}"/>
    <cellStyle name="Normal 9 2 2 3" xfId="70" xr:uid="{00000000-0005-0000-0000-000078000000}"/>
    <cellStyle name="Normal 9 2 2 3 2" xfId="117" xr:uid="{00000000-0005-0000-0000-000079000000}"/>
    <cellStyle name="Normal 9 2 2 4" xfId="107" xr:uid="{00000000-0005-0000-0000-00007A000000}"/>
    <cellStyle name="Normal 9 2 3" xfId="77" xr:uid="{00000000-0005-0000-0000-00007B000000}"/>
    <cellStyle name="Normal 9 2 3 2" xfId="95" xr:uid="{00000000-0005-0000-0000-00007C000000}"/>
    <cellStyle name="Normal 9 2 3 2 2" xfId="139" xr:uid="{00000000-0005-0000-0000-00007D000000}"/>
    <cellStyle name="Normal 9 2 3 3" xfId="123" xr:uid="{00000000-0005-0000-0000-00007E000000}"/>
    <cellStyle name="Normal 9 2 4" xfId="84" xr:uid="{00000000-0005-0000-0000-00007F000000}"/>
    <cellStyle name="Normal 9 2 4 2" xfId="128" xr:uid="{00000000-0005-0000-0000-000080000000}"/>
    <cellStyle name="Normal 9 2 5" xfId="65" xr:uid="{00000000-0005-0000-0000-000081000000}"/>
    <cellStyle name="Normal 9 2 5 2" xfId="112" xr:uid="{00000000-0005-0000-0000-000082000000}"/>
    <cellStyle name="Normal 9 2 6" xfId="102" xr:uid="{00000000-0005-0000-0000-000083000000}"/>
    <cellStyle name="Normal 9 3" xfId="40" xr:uid="{00000000-0005-0000-0000-000084000000}"/>
    <cellStyle name="Normal 9 3 2" xfId="87" xr:uid="{00000000-0005-0000-0000-000085000000}"/>
    <cellStyle name="Normal 9 3 2 2" xfId="131" xr:uid="{00000000-0005-0000-0000-000086000000}"/>
    <cellStyle name="Normal 9 3 3" xfId="68" xr:uid="{00000000-0005-0000-0000-000087000000}"/>
    <cellStyle name="Normal 9 3 3 2" xfId="115" xr:uid="{00000000-0005-0000-0000-000088000000}"/>
    <cellStyle name="Normal 9 3 4" xfId="105" xr:uid="{00000000-0005-0000-0000-000089000000}"/>
    <cellStyle name="Normal 9 4" xfId="75" xr:uid="{00000000-0005-0000-0000-00008A000000}"/>
    <cellStyle name="Normal 9 4 2" xfId="93" xr:uid="{00000000-0005-0000-0000-00008B000000}"/>
    <cellStyle name="Normal 9 4 2 2" xfId="137" xr:uid="{00000000-0005-0000-0000-00008C000000}"/>
    <cellStyle name="Normal 9 4 3" xfId="121" xr:uid="{00000000-0005-0000-0000-00008D000000}"/>
    <cellStyle name="Normal 9 5" xfId="82" xr:uid="{00000000-0005-0000-0000-00008E000000}"/>
    <cellStyle name="Normal 9 5 2" xfId="126" xr:uid="{00000000-0005-0000-0000-00008F000000}"/>
    <cellStyle name="Normal 9 6" xfId="63" xr:uid="{00000000-0005-0000-0000-000090000000}"/>
    <cellStyle name="Normal 9 6 2" xfId="110" xr:uid="{00000000-0005-0000-0000-000091000000}"/>
    <cellStyle name="Normal 9 7" xfId="100" xr:uid="{00000000-0005-0000-0000-000092000000}"/>
    <cellStyle name="Normal_TUSUL_2009 1" xfId="7" xr:uid="{00000000-0005-0000-0000-000093000000}"/>
    <cellStyle name="Note 2" xfId="190" xr:uid="{53016D0A-EEFA-433F-9443-455618109AF0}"/>
    <cellStyle name="Note 3" xfId="192" xr:uid="{83AC9F58-2A9E-4BBE-B4D4-BE5DAFCAFA3D}"/>
    <cellStyle name="Output" xfId="158" builtinId="21" customBuiltin="1"/>
    <cellStyle name="Percent 2" xfId="146" xr:uid="{00000000-0005-0000-0000-000094000000}"/>
    <cellStyle name="Title" xfId="149" builtinId="15" customBuiltin="1"/>
    <cellStyle name="Total" xfId="164" builtinId="25" customBuiltin="1"/>
    <cellStyle name="Warning Text" xfId="16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esktop/TUSUV%20202207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antuya\2022\&#1057;&#1072;&#1088;&#1099;&#1085;%20&#1084;&#1101;&#1076;&#1101;&#1101;%20&#1058;&#1256;&#1051;&#1256;&#1042;&#1051;&#1256;&#1043;&#1256;&#1256;%20&#1043;&#1198;&#1049;&#1062;&#1069;&#1058;&#1043;&#1069;&#1051;\Tusuv%20%2020221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xlsdata"/>
    </sheetNames>
    <sheetDataSet>
      <sheetData sheetId="0" refreshError="1"/>
      <sheetData sheetId="1" refreshError="1">
        <row r="70">
          <cell r="L70">
            <v>202348.70000000004</v>
          </cell>
        </row>
        <row r="7915">
          <cell r="L7915">
            <v>703712.60000000009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xlsdata"/>
    </sheetNames>
    <sheetDataSet>
      <sheetData sheetId="0"/>
      <sheetData sheetId="1">
        <row r="8589">
          <cell r="N8589">
            <v>7305821.4000000004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D35"/>
  <sheetViews>
    <sheetView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C7" sqref="C7"/>
    </sheetView>
  </sheetViews>
  <sheetFormatPr defaultColWidth="9.140625" defaultRowHeight="12"/>
  <cols>
    <col min="1" max="1" width="3.5703125" style="456" customWidth="1"/>
    <col min="2" max="2" width="14.28515625" style="201" customWidth="1"/>
    <col min="3" max="3" width="15.140625" style="201" customWidth="1"/>
    <col min="4" max="4" width="15.28515625" style="201" customWidth="1"/>
    <col min="5" max="5" width="15.7109375" style="201" customWidth="1"/>
    <col min="6" max="7" width="14.85546875" style="199" customWidth="1"/>
    <col min="8" max="8" width="15.140625" style="199" customWidth="1"/>
    <col min="9" max="9" width="15.7109375" style="200" customWidth="1"/>
    <col min="10" max="10" width="17" style="200" customWidth="1"/>
    <col min="11" max="11" width="14.85546875" style="199" customWidth="1"/>
    <col min="12" max="12" width="14.28515625" style="201" customWidth="1"/>
    <col min="13" max="13" width="9.42578125" style="201" customWidth="1"/>
    <col min="14" max="14" width="15.42578125" style="201" customWidth="1"/>
    <col min="15" max="15" width="15.85546875" style="199" customWidth="1"/>
    <col min="16" max="17" width="14.85546875" style="199" customWidth="1"/>
    <col min="18" max="18" width="14" style="201" customWidth="1"/>
    <col min="19" max="20" width="14.5703125" style="201" customWidth="1"/>
    <col min="21" max="21" width="13.85546875" style="201" customWidth="1"/>
    <col min="22" max="22" width="16.140625" style="201" customWidth="1"/>
    <col min="23" max="23" width="14.42578125" style="201" customWidth="1"/>
    <col min="24" max="24" width="14.85546875" style="201" customWidth="1"/>
    <col min="25" max="25" width="15.140625" style="201" customWidth="1"/>
    <col min="26" max="26" width="14.85546875" style="201" customWidth="1"/>
    <col min="27" max="27" width="16" style="199" customWidth="1"/>
    <col min="28" max="29" width="16" style="201" customWidth="1"/>
    <col min="30" max="30" width="17" style="201" customWidth="1"/>
    <col min="31" max="16384" width="9.140625" style="201"/>
  </cols>
  <sheetData>
    <row r="2" spans="1:30">
      <c r="A2" s="198" t="s">
        <v>117</v>
      </c>
      <c r="D2" s="198" t="s">
        <v>340</v>
      </c>
      <c r="E2" s="198"/>
    </row>
    <row r="6" spans="1:30">
      <c r="B6" s="198" t="s">
        <v>315</v>
      </c>
    </row>
    <row r="7" spans="1:30" ht="16.5" customHeight="1">
      <c r="C7" s="457" t="s">
        <v>96</v>
      </c>
      <c r="D7" s="458"/>
      <c r="E7" s="457"/>
      <c r="G7" s="459"/>
      <c r="H7" s="459"/>
    </row>
    <row r="8" spans="1:30">
      <c r="Z8" s="460" t="s">
        <v>195</v>
      </c>
    </row>
    <row r="9" spans="1:30">
      <c r="A9" s="461" t="s">
        <v>343</v>
      </c>
    </row>
    <row r="10" spans="1:30" s="296" customFormat="1" ht="24.75" customHeight="1">
      <c r="A10" s="539" t="s">
        <v>2</v>
      </c>
      <c r="B10" s="539" t="s">
        <v>98</v>
      </c>
      <c r="C10" s="538" t="s">
        <v>113</v>
      </c>
      <c r="D10" s="538"/>
      <c r="E10" s="538"/>
      <c r="F10" s="541" t="s">
        <v>94</v>
      </c>
      <c r="G10" s="541"/>
      <c r="H10" s="541"/>
      <c r="I10" s="541" t="s">
        <v>196</v>
      </c>
      <c r="J10" s="541"/>
      <c r="K10" s="541"/>
      <c r="L10" s="538" t="s">
        <v>1</v>
      </c>
      <c r="M10" s="538"/>
      <c r="N10" s="538"/>
      <c r="O10" s="541" t="s">
        <v>99</v>
      </c>
      <c r="P10" s="541"/>
      <c r="Q10" s="541"/>
      <c r="R10" s="538" t="s">
        <v>249</v>
      </c>
      <c r="S10" s="538"/>
      <c r="T10" s="538"/>
      <c r="U10" s="538" t="s">
        <v>95</v>
      </c>
      <c r="V10" s="538"/>
      <c r="W10" s="538"/>
      <c r="X10" s="538" t="s">
        <v>176</v>
      </c>
      <c r="Y10" s="538"/>
      <c r="Z10" s="538"/>
      <c r="AA10" s="462"/>
    </row>
    <row r="11" spans="1:30" s="296" customFormat="1">
      <c r="A11" s="540"/>
      <c r="B11" s="540"/>
      <c r="C11" s="483" t="s">
        <v>114</v>
      </c>
      <c r="D11" s="483" t="s">
        <v>115</v>
      </c>
      <c r="E11" s="483" t="s">
        <v>116</v>
      </c>
      <c r="F11" s="484" t="s">
        <v>114</v>
      </c>
      <c r="G11" s="484" t="s">
        <v>115</v>
      </c>
      <c r="H11" s="484" t="s">
        <v>116</v>
      </c>
      <c r="I11" s="484" t="s">
        <v>114</v>
      </c>
      <c r="J11" s="484" t="s">
        <v>115</v>
      </c>
      <c r="K11" s="484" t="s">
        <v>116</v>
      </c>
      <c r="L11" s="483" t="s">
        <v>114</v>
      </c>
      <c r="M11" s="483" t="s">
        <v>115</v>
      </c>
      <c r="N11" s="483" t="s">
        <v>116</v>
      </c>
      <c r="O11" s="484" t="s">
        <v>114</v>
      </c>
      <c r="P11" s="484" t="s">
        <v>115</v>
      </c>
      <c r="Q11" s="484" t="s">
        <v>116</v>
      </c>
      <c r="R11" s="483" t="s">
        <v>114</v>
      </c>
      <c r="S11" s="483" t="s">
        <v>115</v>
      </c>
      <c r="T11" s="483" t="s">
        <v>116</v>
      </c>
      <c r="U11" s="483" t="s">
        <v>114</v>
      </c>
      <c r="V11" s="483" t="s">
        <v>115</v>
      </c>
      <c r="W11" s="483" t="s">
        <v>116</v>
      </c>
      <c r="X11" s="483" t="s">
        <v>114</v>
      </c>
      <c r="Y11" s="483" t="s">
        <v>115</v>
      </c>
      <c r="Z11" s="483" t="s">
        <v>116</v>
      </c>
      <c r="AA11" s="462"/>
    </row>
    <row r="12" spans="1:30">
      <c r="A12" s="455">
        <v>1</v>
      </c>
      <c r="B12" s="463" t="s">
        <v>197</v>
      </c>
      <c r="C12" s="464">
        <f>SUM(AIRAG!U8)</f>
        <v>712611300</v>
      </c>
      <c r="D12" s="464">
        <f>SUM(AIRAG!V8)</f>
        <v>658620942.16000009</v>
      </c>
      <c r="E12" s="464">
        <f>SUM(AIRAG!W8)</f>
        <v>-53990357.839999974</v>
      </c>
      <c r="F12" s="188"/>
      <c r="G12" s="188"/>
      <c r="H12" s="207">
        <f t="shared" ref="H12:H26" si="0">SUM(G12-F12)</f>
        <v>0</v>
      </c>
      <c r="I12" s="207"/>
      <c r="J12" s="207"/>
      <c r="K12" s="207">
        <f t="shared" ref="K12:K26" si="1">SUM(J12-I12)</f>
        <v>0</v>
      </c>
      <c r="L12" s="465"/>
      <c r="M12" s="465"/>
      <c r="N12" s="465">
        <f t="shared" ref="N12:N26" si="2">SUM(M12-L12)</f>
        <v>0</v>
      </c>
      <c r="O12" s="466">
        <f>+AIRAG!AA89</f>
        <v>13100000</v>
      </c>
      <c r="P12" s="466">
        <f>+AIRAG!AB89</f>
        <v>24008600</v>
      </c>
      <c r="Q12" s="467">
        <f>SUM(P12-O12)</f>
        <v>10908600</v>
      </c>
      <c r="R12" s="464">
        <f>SUM(AIRAG!I89+AIRAG!L89+AIRAG!O89+AIRAG!R89)</f>
        <v>292677700</v>
      </c>
      <c r="S12" s="464">
        <f>SUM(AIRAG!J89+AIRAG!M89+AIRAG!P89+AIRAG!S89)</f>
        <v>279947500</v>
      </c>
      <c r="T12" s="464">
        <f>SUM(S12-R12)</f>
        <v>-12730200</v>
      </c>
      <c r="U12" s="464"/>
      <c r="V12" s="464"/>
      <c r="W12" s="464">
        <f t="shared" ref="W12:W26" si="3">SUM(V12-U12)</f>
        <v>0</v>
      </c>
      <c r="X12" s="464">
        <f>SUM(орлого!B9)</f>
        <v>430422400</v>
      </c>
      <c r="Y12" s="464">
        <f>SUM(орлого!C9-орлого!C27)</f>
        <v>508856940.23000002</v>
      </c>
      <c r="Z12" s="464">
        <f>SUM(орлого!D9-орлого!D27)</f>
        <v>87109540.230000019</v>
      </c>
      <c r="AA12" s="199">
        <f>SUM(C12-R12-F12-X12+O12)</f>
        <v>2611200</v>
      </c>
      <c r="AB12" s="342">
        <f>SUM(C12-R12)</f>
        <v>419933600</v>
      </c>
    </row>
    <row r="13" spans="1:30">
      <c r="A13" s="455">
        <v>2</v>
      </c>
      <c r="B13" s="463" t="s">
        <v>198</v>
      </c>
      <c r="C13" s="464">
        <f>SUM(ALTANSHIREE!U8)</f>
        <v>666157300</v>
      </c>
      <c r="D13" s="464">
        <f>SUM(ALTANSHIREE!V8)</f>
        <v>559982072.87</v>
      </c>
      <c r="E13" s="464">
        <f>SUM(ALTANSHIREE!W8)</f>
        <v>-106175227.13000005</v>
      </c>
      <c r="F13" s="290"/>
      <c r="G13" s="290"/>
      <c r="H13" s="207">
        <f t="shared" si="0"/>
        <v>0</v>
      </c>
      <c r="I13" s="468">
        <v>180000000</v>
      </c>
      <c r="J13" s="468">
        <v>94000000</v>
      </c>
      <c r="K13" s="207">
        <f>SUM(J13-I13)</f>
        <v>-86000000</v>
      </c>
      <c r="L13" s="465"/>
      <c r="M13" s="465"/>
      <c r="N13" s="465">
        <f t="shared" si="2"/>
        <v>0</v>
      </c>
      <c r="O13" s="466">
        <f>+ALTANSHIREE!AA89</f>
        <v>3500000</v>
      </c>
      <c r="P13" s="466">
        <f>+ALTANSHIREE!AB89</f>
        <v>0</v>
      </c>
      <c r="Q13" s="467">
        <f t="shared" ref="Q13:Q26" si="4">SUM(P13-O13)</f>
        <v>-3500000</v>
      </c>
      <c r="R13" s="464">
        <f>SUM(ALTANSHIREE!I89+ALTANSHIREE!L89+ALTANSHIREE!O89+ALTANSHIREE!R89)</f>
        <v>177510300</v>
      </c>
      <c r="S13" s="464">
        <f>SUM(ALTANSHIREE!J89+ALTANSHIREE!M89+ALTANSHIREE!P89+ALTANSHIREE!S89)</f>
        <v>161652100</v>
      </c>
      <c r="T13" s="464">
        <f t="shared" ref="T13:T24" si="5">SUM(S13-R13)</f>
        <v>-15858200</v>
      </c>
      <c r="U13" s="464"/>
      <c r="V13" s="464"/>
      <c r="W13" s="464">
        <f t="shared" si="3"/>
        <v>0</v>
      </c>
      <c r="X13" s="464">
        <f>SUM(орлого!E9)</f>
        <v>670385000</v>
      </c>
      <c r="Y13" s="464">
        <f>SUM(орлого!F9-орлого!F27)</f>
        <v>576166285.32999992</v>
      </c>
      <c r="Z13" s="464">
        <f>SUM(орлого!G9-орлого!G27)</f>
        <v>-87218714.670000076</v>
      </c>
      <c r="AA13" s="199">
        <f>SUM(C13+I13-R13-F13-X13+O13)</f>
        <v>1762000</v>
      </c>
      <c r="AB13" s="342">
        <f>SUM(C13-R13)</f>
        <v>488647000</v>
      </c>
      <c r="AC13" s="430">
        <v>156094.6</v>
      </c>
      <c r="AD13" s="342">
        <f>SUM(AC13-AB13)</f>
        <v>-488490905.39999998</v>
      </c>
    </row>
    <row r="14" spans="1:30">
      <c r="A14" s="455">
        <v>3</v>
      </c>
      <c r="B14" s="463" t="s">
        <v>199</v>
      </c>
      <c r="C14" s="464">
        <f>SUM(DALANGARGALAN!U8)</f>
        <v>924207300</v>
      </c>
      <c r="D14" s="464">
        <f>SUM(DALANGARGALAN!V8)</f>
        <v>720197963.35000002</v>
      </c>
      <c r="E14" s="464">
        <f>SUM(DALANGARGALAN!W8)</f>
        <v>-204009336.64999998</v>
      </c>
      <c r="F14" s="207"/>
      <c r="G14" s="207"/>
      <c r="H14" s="207">
        <f t="shared" si="0"/>
        <v>0</v>
      </c>
      <c r="I14" s="469">
        <v>3584000000</v>
      </c>
      <c r="J14" s="469">
        <v>692000000</v>
      </c>
      <c r="K14" s="207">
        <f t="shared" si="1"/>
        <v>-2892000000</v>
      </c>
      <c r="L14" s="465"/>
      <c r="M14" s="465"/>
      <c r="N14" s="465">
        <f t="shared" si="2"/>
        <v>0</v>
      </c>
      <c r="O14" s="466">
        <f>+DALANGARGALAN!AA89</f>
        <v>6253000</v>
      </c>
      <c r="P14" s="466">
        <f>+DALANGARGALAN!AB89</f>
        <v>0</v>
      </c>
      <c r="Q14" s="467">
        <f t="shared" si="4"/>
        <v>-6253000</v>
      </c>
      <c r="R14" s="464">
        <f>SUM(DALANGARGALAN!I89+DALANGARGALAN!L89+DALANGARGALAN!O89+DALANGARGALAN!R89)</f>
        <v>273530300</v>
      </c>
      <c r="S14" s="464">
        <f>SUM(DALANGARGALAN!J89+DALANGARGALAN!M89+DALANGARGALAN!P89+DALANGARGALAN!S89)</f>
        <v>263509400</v>
      </c>
      <c r="T14" s="464">
        <f t="shared" si="5"/>
        <v>-10020900</v>
      </c>
      <c r="U14" s="464"/>
      <c r="V14" s="464"/>
      <c r="W14" s="464">
        <f t="shared" si="3"/>
        <v>0</v>
      </c>
      <c r="X14" s="464">
        <f>SUM(орлого!H9)</f>
        <v>4266506600</v>
      </c>
      <c r="Y14" s="464">
        <f>SUM(орлого!I9-орлого!I27)</f>
        <v>2100273553.21</v>
      </c>
      <c r="Z14" s="464">
        <f>SUM(орлого!J9-орлого!J27)</f>
        <v>-2157897046.79</v>
      </c>
      <c r="AA14" s="199">
        <f>SUM(C14+I14-R14-F14-X14+O14)</f>
        <v>-25576600</v>
      </c>
      <c r="AB14" s="342">
        <f t="shared" ref="AB14:AB27" si="6">SUM(C14-R14)</f>
        <v>650677000</v>
      </c>
      <c r="AC14" s="430">
        <v>224023</v>
      </c>
      <c r="AD14" s="342">
        <f t="shared" ref="AD14:AD26" si="7">SUM(AC14-AB14)</f>
        <v>-650452977</v>
      </c>
    </row>
    <row r="15" spans="1:30">
      <c r="A15" s="455">
        <v>4</v>
      </c>
      <c r="B15" s="463" t="s">
        <v>200</v>
      </c>
      <c r="C15" s="464">
        <f>SUM(DELGEREH!U8)</f>
        <v>582364400</v>
      </c>
      <c r="D15" s="464">
        <f>SUM(DELGEREH!V8)</f>
        <v>440854445.75999993</v>
      </c>
      <c r="E15" s="464">
        <f>SUM(DELGEREH!W8)</f>
        <v>-141509954.24000007</v>
      </c>
      <c r="F15" s="290">
        <f>орлого!K51</f>
        <v>252000000</v>
      </c>
      <c r="G15" s="290">
        <f>орлого!L51</f>
        <v>249000000</v>
      </c>
      <c r="H15" s="207">
        <f t="shared" si="0"/>
        <v>-3000000</v>
      </c>
      <c r="I15" s="207"/>
      <c r="J15" s="207"/>
      <c r="K15" s="207">
        <f t="shared" si="1"/>
        <v>0</v>
      </c>
      <c r="L15" s="465"/>
      <c r="M15" s="465"/>
      <c r="N15" s="465">
        <f t="shared" si="2"/>
        <v>0</v>
      </c>
      <c r="O15" s="466">
        <f>+DELGEREH!AA89</f>
        <v>0</v>
      </c>
      <c r="P15" s="466">
        <f>+DELGEREH!AB89</f>
        <v>0</v>
      </c>
      <c r="Q15" s="467">
        <f t="shared" si="4"/>
        <v>0</v>
      </c>
      <c r="R15" s="464">
        <f>SUM(DELGEREH!I89+DELGEREH!L89+DELGEREH!O89+DELGEREH!R89)</f>
        <v>135914200</v>
      </c>
      <c r="S15" s="464">
        <f>SUM(DELGEREH!J89+DELGEREH!M89+DELGEREH!P89+DELGEREH!S89)</f>
        <v>116345800</v>
      </c>
      <c r="T15" s="464">
        <f t="shared" si="5"/>
        <v>-19568400</v>
      </c>
      <c r="U15" s="464"/>
      <c r="V15" s="464"/>
      <c r="W15" s="464">
        <f t="shared" si="3"/>
        <v>0</v>
      </c>
      <c r="X15" s="464">
        <f>SUM(орлого!K9)</f>
        <v>200756800</v>
      </c>
      <c r="Y15" s="464">
        <f>SUM(орлого!L9-орлого!L27)</f>
        <v>192902197.31999999</v>
      </c>
      <c r="Z15" s="464">
        <f>SUM(орлого!M9-орлого!M27)</f>
        <v>-7854602.6800000072</v>
      </c>
      <c r="AA15" s="199">
        <f>SUM(C15-R15-F15-X15+O15)</f>
        <v>-6306600</v>
      </c>
      <c r="AB15" s="342">
        <f t="shared" si="6"/>
        <v>446450200</v>
      </c>
      <c r="AC15" s="430">
        <v>121861.8</v>
      </c>
      <c r="AD15" s="342">
        <f t="shared" si="7"/>
        <v>-446328338.19999999</v>
      </c>
    </row>
    <row r="16" spans="1:30">
      <c r="A16" s="455">
        <v>5</v>
      </c>
      <c r="B16" s="463" t="s">
        <v>201</v>
      </c>
      <c r="C16" s="464">
        <f>SUM(IHHET!U8)</f>
        <v>748620200</v>
      </c>
      <c r="D16" s="464">
        <f>SUM(IHHET!V8)</f>
        <v>645060864.52999997</v>
      </c>
      <c r="E16" s="464">
        <f>SUM(IHHET!W8)</f>
        <v>-103559335.47</v>
      </c>
      <c r="F16" s="290">
        <f>орлого!N51</f>
        <v>70000000</v>
      </c>
      <c r="G16" s="290">
        <f>орлого!O51</f>
        <v>17500000</v>
      </c>
      <c r="H16" s="207">
        <f t="shared" si="0"/>
        <v>-52500000</v>
      </c>
      <c r="I16" s="207"/>
      <c r="J16" s="207"/>
      <c r="K16" s="207">
        <f t="shared" si="1"/>
        <v>0</v>
      </c>
      <c r="L16" s="465"/>
      <c r="M16" s="465"/>
      <c r="N16" s="465">
        <f t="shared" si="2"/>
        <v>0</v>
      </c>
      <c r="O16" s="466">
        <f>+IHHET!AA89</f>
        <v>0</v>
      </c>
      <c r="P16" s="466">
        <f>+IHHET!AB89</f>
        <v>0</v>
      </c>
      <c r="Q16" s="467">
        <f t="shared" si="4"/>
        <v>0</v>
      </c>
      <c r="R16" s="464">
        <f>SUM(IHHET!I89+IHHET!L89+IHHET!O89+IHHET!R89)</f>
        <v>292625600</v>
      </c>
      <c r="S16" s="464">
        <f>SUM(IHHET!J89+IHHET!M89+IHHET!P89+IHHET!S89)</f>
        <v>293625600</v>
      </c>
      <c r="T16" s="464">
        <f t="shared" si="5"/>
        <v>1000000</v>
      </c>
      <c r="U16" s="464"/>
      <c r="V16" s="464"/>
      <c r="W16" s="464">
        <f t="shared" si="3"/>
        <v>0</v>
      </c>
      <c r="X16" s="464">
        <f>SUM(орлого!N9)</f>
        <v>395811300</v>
      </c>
      <c r="Y16" s="464">
        <f>SUM(орлого!O9-орлого!O27)</f>
        <v>371451266.49999994</v>
      </c>
      <c r="Z16" s="464">
        <f>SUM(орлого!P9-орлого!P27)</f>
        <v>-24360033.50000006</v>
      </c>
      <c r="AA16" s="199">
        <f>SUM(C16-R16-F16-X16+O16)</f>
        <v>-9816700</v>
      </c>
      <c r="AB16" s="342">
        <f t="shared" si="6"/>
        <v>455994600</v>
      </c>
      <c r="AC16" s="430">
        <v>148457.1</v>
      </c>
      <c r="AD16" s="342">
        <f t="shared" si="7"/>
        <v>-455846142.89999998</v>
      </c>
    </row>
    <row r="17" spans="1:30">
      <c r="A17" s="455">
        <v>6</v>
      </c>
      <c r="B17" s="463" t="s">
        <v>202</v>
      </c>
      <c r="C17" s="464">
        <f>SUM(MANDAX!U8)</f>
        <v>630864700</v>
      </c>
      <c r="D17" s="464">
        <f>SUM(MANDAX!V8)</f>
        <v>439438091.71999997</v>
      </c>
      <c r="E17" s="464">
        <f>SUM(MANDAX!W8)</f>
        <v>-191426608.28000003</v>
      </c>
      <c r="F17" s="207"/>
      <c r="G17" s="207"/>
      <c r="H17" s="207">
        <f t="shared" si="0"/>
        <v>0</v>
      </c>
      <c r="I17" s="469">
        <v>595000000</v>
      </c>
      <c r="J17" s="469">
        <v>595000000</v>
      </c>
      <c r="K17" s="207">
        <f t="shared" si="1"/>
        <v>0</v>
      </c>
      <c r="L17" s="465"/>
      <c r="M17" s="465"/>
      <c r="N17" s="465">
        <f t="shared" si="2"/>
        <v>0</v>
      </c>
      <c r="O17" s="466">
        <f>+MANDAX!AA89</f>
        <v>-17626800</v>
      </c>
      <c r="P17" s="466">
        <f>+MANDAX!AB89</f>
        <v>200000000</v>
      </c>
      <c r="Q17" s="467">
        <f t="shared" si="4"/>
        <v>217626800</v>
      </c>
      <c r="R17" s="464">
        <f>SUM(MANDAX!I89+MANDAX!L89+MANDAX!O89+MANDAX!R89)</f>
        <v>76018000</v>
      </c>
      <c r="S17" s="464">
        <f>SUM(MANDAX!J89+MANDAX!M89+MANDAX!P89+MANDAX!S89)</f>
        <v>53489600</v>
      </c>
      <c r="T17" s="464">
        <f t="shared" si="5"/>
        <v>-22528400</v>
      </c>
      <c r="U17" s="464"/>
      <c r="V17" s="464"/>
      <c r="W17" s="464">
        <f t="shared" si="3"/>
        <v>0</v>
      </c>
      <c r="X17" s="464">
        <f>SUM(орлого!Q9)</f>
        <v>1157808700</v>
      </c>
      <c r="Y17" s="464">
        <f>SUM(орлого!R9-орлого!R27)</f>
        <v>2147134288.4200001</v>
      </c>
      <c r="Z17" s="464">
        <f>SUM(орлого!S9-орлого!S27)</f>
        <v>995325588.42000008</v>
      </c>
      <c r="AA17" s="199">
        <f>SUM(C17+I17-R17-F17-X17+O17)</f>
        <v>-25588800</v>
      </c>
      <c r="AB17" s="342">
        <f t="shared" si="6"/>
        <v>554846700</v>
      </c>
      <c r="AC17" s="430">
        <v>147973.5</v>
      </c>
      <c r="AD17" s="342">
        <f t="shared" si="7"/>
        <v>-554698726.5</v>
      </c>
    </row>
    <row r="18" spans="1:30">
      <c r="A18" s="455">
        <v>7</v>
      </c>
      <c r="B18" s="463" t="s">
        <v>203</v>
      </c>
      <c r="C18" s="464">
        <f>SUM(ORGON!U8)</f>
        <v>631909700</v>
      </c>
      <c r="D18" s="464">
        <f>SUM(ORGON!V8)</f>
        <v>562233876.61000001</v>
      </c>
      <c r="E18" s="464">
        <f>SUM(ORGON!W8)</f>
        <v>-69675823.390000045</v>
      </c>
      <c r="F18" s="207"/>
      <c r="G18" s="207"/>
      <c r="H18" s="207">
        <f t="shared" si="0"/>
        <v>0</v>
      </c>
      <c r="I18" s="469">
        <v>213500000</v>
      </c>
      <c r="J18" s="469">
        <v>205500000</v>
      </c>
      <c r="K18" s="207">
        <f t="shared" si="1"/>
        <v>-8000000</v>
      </c>
      <c r="L18" s="465"/>
      <c r="M18" s="465"/>
      <c r="N18" s="465">
        <f t="shared" si="2"/>
        <v>0</v>
      </c>
      <c r="O18" s="466">
        <f>+ORGON!AA89</f>
        <v>0</v>
      </c>
      <c r="P18" s="466">
        <f>+ORGON!AB89</f>
        <v>19097100</v>
      </c>
      <c r="Q18" s="467">
        <f t="shared" si="4"/>
        <v>19097100</v>
      </c>
      <c r="R18" s="464">
        <f>SUM(ORGON!I89+ORGON!L89+ORGON!O89+ORGON!R89)</f>
        <v>182684500</v>
      </c>
      <c r="S18" s="464">
        <f>SUM(ORGON!J89+ORGON!M89+ORGON!P89+ORGON!S89)</f>
        <v>183445800</v>
      </c>
      <c r="T18" s="464">
        <f t="shared" si="5"/>
        <v>761300</v>
      </c>
      <c r="U18" s="464"/>
      <c r="V18" s="464"/>
      <c r="W18" s="464">
        <f t="shared" si="3"/>
        <v>0</v>
      </c>
      <c r="X18" s="464">
        <f>SUM(орлого!T9)</f>
        <v>663046400</v>
      </c>
      <c r="Y18" s="464">
        <f>SUM(орлого!U9-орлого!U27)</f>
        <v>958210403.51999998</v>
      </c>
      <c r="Z18" s="464">
        <f>SUM(орлого!V9-орлого!V27)</f>
        <v>295164003.51999998</v>
      </c>
      <c r="AA18" s="199">
        <f>SUM(C18+I18-R18-F18-X18+O18)</f>
        <v>-321200</v>
      </c>
      <c r="AB18" s="342">
        <f t="shared" si="6"/>
        <v>449225200</v>
      </c>
      <c r="AC18" s="430">
        <v>146619</v>
      </c>
      <c r="AD18" s="342">
        <f t="shared" si="7"/>
        <v>-449078581</v>
      </c>
    </row>
    <row r="19" spans="1:30">
      <c r="A19" s="455">
        <v>8</v>
      </c>
      <c r="B19" s="463" t="s">
        <v>204</v>
      </c>
      <c r="C19" s="464">
        <f>SUM(SAIXANDULAAN!U8)</f>
        <v>473336300</v>
      </c>
      <c r="D19" s="464">
        <f>SUM(SAIXANDULAAN!V8)</f>
        <v>410229473.54000002</v>
      </c>
      <c r="E19" s="464">
        <f>SUM(SAIXANDULAAN!W8)</f>
        <v>-63106826.459999964</v>
      </c>
      <c r="F19" s="290">
        <f>орлого!W51</f>
        <v>242500000</v>
      </c>
      <c r="G19" s="290">
        <f>орлого!X51</f>
        <v>230700000</v>
      </c>
      <c r="H19" s="207">
        <f t="shared" si="0"/>
        <v>-11800000</v>
      </c>
      <c r="I19" s="207"/>
      <c r="J19" s="207"/>
      <c r="K19" s="207">
        <f t="shared" si="1"/>
        <v>0</v>
      </c>
      <c r="L19" s="465"/>
      <c r="M19" s="465"/>
      <c r="N19" s="465">
        <f t="shared" si="2"/>
        <v>0</v>
      </c>
      <c r="O19" s="466">
        <f>+SAIXANDULAAN!AA89</f>
        <v>16750000</v>
      </c>
      <c r="P19" s="466">
        <f>+SAIXANDULAAN!AB89</f>
        <v>0</v>
      </c>
      <c r="Q19" s="467">
        <f t="shared" si="4"/>
        <v>-16750000</v>
      </c>
      <c r="R19" s="464">
        <f>SUM(SAIXANDULAAN!I89+SAIXANDULAAN!L89+SAIXANDULAAN!O89+SAIXANDULAAN!R89)</f>
        <v>63697200</v>
      </c>
      <c r="S19" s="464">
        <f>SUM(SAIXANDULAAN!J89+SAIXANDULAAN!M89+SAIXANDULAAN!P89+SAIXANDULAAN!S89)</f>
        <v>51513600</v>
      </c>
      <c r="T19" s="464">
        <f t="shared" si="5"/>
        <v>-12183600</v>
      </c>
      <c r="U19" s="464"/>
      <c r="V19" s="464"/>
      <c r="W19" s="464">
        <f t="shared" si="3"/>
        <v>0</v>
      </c>
      <c r="X19" s="464">
        <f>SUM(орлого!W9)</f>
        <v>188989100</v>
      </c>
      <c r="Y19" s="464">
        <f>SUM(орлого!X9-орлого!X27)</f>
        <v>232752345.47000003</v>
      </c>
      <c r="Z19" s="464">
        <f>SUM(орлого!Y9-орлого!Y27)</f>
        <v>60513245.470000029</v>
      </c>
      <c r="AA19" s="199">
        <f>SUM(C19-R19-F19-X19+O19)</f>
        <v>-5100000</v>
      </c>
      <c r="AB19" s="342">
        <f>SUM(C19-R19)</f>
        <v>409639100</v>
      </c>
      <c r="AC19" s="430">
        <v>141975.5</v>
      </c>
      <c r="AD19" s="342">
        <f t="shared" si="7"/>
        <v>-409497124.5</v>
      </c>
    </row>
    <row r="20" spans="1:30">
      <c r="A20" s="455">
        <v>9</v>
      </c>
      <c r="B20" s="463" t="s">
        <v>205</v>
      </c>
      <c r="C20" s="464">
        <f>SUM(ULAANBADRAX!U8)</f>
        <v>810707300</v>
      </c>
      <c r="D20" s="464">
        <f>SUM(ULAANBADRAX!V8)</f>
        <v>628507113.77999985</v>
      </c>
      <c r="E20" s="464">
        <f>SUM(ULAANBADRAX!W8)</f>
        <v>-182200186.22</v>
      </c>
      <c r="F20" s="469">
        <f>орлого!Z51</f>
        <v>59500000</v>
      </c>
      <c r="G20" s="469">
        <f>орлого!AA51</f>
        <v>27000000</v>
      </c>
      <c r="H20" s="207">
        <f t="shared" si="0"/>
        <v>-32500000</v>
      </c>
      <c r="I20" s="207"/>
      <c r="J20" s="207"/>
      <c r="K20" s="207">
        <f t="shared" si="1"/>
        <v>0</v>
      </c>
      <c r="L20" s="465"/>
      <c r="M20" s="465"/>
      <c r="N20" s="465">
        <f t="shared" si="2"/>
        <v>0</v>
      </c>
      <c r="O20" s="466">
        <f>+ULAANBADRAX!AA89</f>
        <v>3373000</v>
      </c>
      <c r="P20" s="466">
        <f>+ULAANBADRAX!AB89</f>
        <v>0</v>
      </c>
      <c r="Q20" s="467">
        <f t="shared" si="4"/>
        <v>-3373000</v>
      </c>
      <c r="R20" s="464">
        <f>SUM(ULAANBADRAX!I89+ULAANBADRAX!L89+ULAANBADRAX!O89+ULAANBADRAX!R89)</f>
        <v>172101300</v>
      </c>
      <c r="S20" s="464">
        <f>SUM(ULAANBADRAX!J89+ULAANBADRAX!M89+ULAANBADRAX!P89+ULAANBADRAX!S89)</f>
        <v>167353700</v>
      </c>
      <c r="T20" s="464">
        <f t="shared" si="5"/>
        <v>-4747600</v>
      </c>
      <c r="U20" s="464"/>
      <c r="V20" s="464"/>
      <c r="W20" s="464">
        <f t="shared" si="3"/>
        <v>0</v>
      </c>
      <c r="X20" s="464">
        <f>SUM(орлого!Z9)</f>
        <v>610447900</v>
      </c>
      <c r="Y20" s="464">
        <f>SUM(орлого!AA9-орлого!AA27)</f>
        <v>1065546364.27</v>
      </c>
      <c r="Z20" s="464">
        <f>SUM(орлого!AB9-орлого!AB27)</f>
        <v>465219264.26999998</v>
      </c>
      <c r="AA20" s="199">
        <f>SUM(C20+I20-R20-F20-X20+O20)</f>
        <v>-27968900</v>
      </c>
      <c r="AB20" s="342">
        <f t="shared" si="6"/>
        <v>638606000</v>
      </c>
      <c r="AC20" s="430">
        <v>138942.79999999999</v>
      </c>
      <c r="AD20" s="342">
        <f t="shared" si="7"/>
        <v>-638467057.20000005</v>
      </c>
    </row>
    <row r="21" spans="1:30">
      <c r="A21" s="455">
        <v>10</v>
      </c>
      <c r="B21" s="463" t="s">
        <v>206</v>
      </c>
      <c r="C21" s="464">
        <f>SUM(HATANBULAG!U8)</f>
        <v>1196889300</v>
      </c>
      <c r="D21" s="464">
        <f>SUM(HATANBULAG!V8)</f>
        <v>803569303.40999997</v>
      </c>
      <c r="E21" s="464">
        <f>SUM(HATANBULAG!W8)</f>
        <v>-393319996.58999991</v>
      </c>
      <c r="F21" s="207"/>
      <c r="G21" s="207"/>
      <c r="H21" s="207">
        <f t="shared" si="0"/>
        <v>0</v>
      </c>
      <c r="I21" s="469">
        <v>1966500000</v>
      </c>
      <c r="J21" s="469">
        <v>727000000</v>
      </c>
      <c r="K21" s="207">
        <f t="shared" si="1"/>
        <v>-1239500000</v>
      </c>
      <c r="L21" s="465"/>
      <c r="M21" s="465"/>
      <c r="N21" s="465">
        <f t="shared" si="2"/>
        <v>0</v>
      </c>
      <c r="O21" s="466">
        <f>+HATANBULAG!AA89</f>
        <v>0</v>
      </c>
      <c r="P21" s="466">
        <f>+HATANBULAG!AB89</f>
        <v>0</v>
      </c>
      <c r="Q21" s="467">
        <f t="shared" si="4"/>
        <v>0</v>
      </c>
      <c r="R21" s="464">
        <f>SUM(HATANBULAG!I89+HATANBULAG!L89+HATANBULAG!O89+HATANBULAG!R89)</f>
        <v>277905000</v>
      </c>
      <c r="S21" s="464">
        <f>SUM(HATANBULAG!J89+HATANBULAG!M89+HATANBULAG!P89+HATANBULAG!S89)</f>
        <v>217677200</v>
      </c>
      <c r="T21" s="464">
        <f t="shared" si="5"/>
        <v>-60227800</v>
      </c>
      <c r="U21" s="464"/>
      <c r="V21" s="464"/>
      <c r="W21" s="464">
        <f t="shared" si="3"/>
        <v>0</v>
      </c>
      <c r="X21" s="464">
        <f>SUM(орлого!AC9)</f>
        <v>2866713500</v>
      </c>
      <c r="Y21" s="464">
        <f>SUM(орлого!AD9-орлого!AD27)</f>
        <v>1705652213.6700001</v>
      </c>
      <c r="Z21" s="464">
        <f>SUM(орлого!AE9-орлого!AE27)</f>
        <v>-1161061286.3299999</v>
      </c>
      <c r="AA21" s="199">
        <f>SUM(C21+I21-R21-F21-X21+O21)</f>
        <v>18770800</v>
      </c>
      <c r="AB21" s="342">
        <f t="shared" si="6"/>
        <v>918984300</v>
      </c>
      <c r="AC21" s="430">
        <v>273883.7</v>
      </c>
      <c r="AD21" s="342">
        <f t="shared" si="7"/>
        <v>-918710416.29999995</v>
      </c>
    </row>
    <row r="22" spans="1:30">
      <c r="A22" s="455">
        <v>11</v>
      </c>
      <c r="B22" s="463" t="s">
        <v>207</v>
      </c>
      <c r="C22" s="464">
        <f>SUM(HOBSGOL!U8)</f>
        <v>718307600</v>
      </c>
      <c r="D22" s="464">
        <f>SUM(HOBSGOL!V8)</f>
        <v>537036397.26999998</v>
      </c>
      <c r="E22" s="464">
        <f>SUM(HOBSGOL!W8)</f>
        <v>-181271202.73000002</v>
      </c>
      <c r="F22" s="207"/>
      <c r="G22" s="207"/>
      <c r="H22" s="207">
        <f t="shared" si="0"/>
        <v>0</v>
      </c>
      <c r="I22" s="469">
        <v>600000000</v>
      </c>
      <c r="J22" s="469">
        <v>470000000</v>
      </c>
      <c r="K22" s="207">
        <f t="shared" si="1"/>
        <v>-130000000</v>
      </c>
      <c r="L22" s="465"/>
      <c r="M22" s="465"/>
      <c r="N22" s="465">
        <f t="shared" si="2"/>
        <v>0</v>
      </c>
      <c r="O22" s="466">
        <f>+HOBSGOL!AA89</f>
        <v>0</v>
      </c>
      <c r="P22" s="466">
        <f>+HOBSGOL!AB89</f>
        <v>0</v>
      </c>
      <c r="Q22" s="467">
        <f t="shared" si="4"/>
        <v>0</v>
      </c>
      <c r="R22" s="464">
        <f>SUM(HOBSGOL!I89+HOBSGOL!L89+HOBSGOL!O89+HOBSGOL!R89)</f>
        <v>161704200</v>
      </c>
      <c r="S22" s="464">
        <f>SUM(HOBSGOL!J89+HOBSGOL!M89+HOBSGOL!P89+HOBSGOL!S89)</f>
        <v>160223400</v>
      </c>
      <c r="T22" s="464">
        <f t="shared" si="5"/>
        <v>-1480800</v>
      </c>
      <c r="U22" s="464"/>
      <c r="V22" s="464"/>
      <c r="W22" s="464">
        <f t="shared" si="3"/>
        <v>0</v>
      </c>
      <c r="X22" s="464">
        <f>SUM(орлого!AF9)</f>
        <v>1150329900</v>
      </c>
      <c r="Y22" s="464">
        <f>SUM(орлого!AG9-орлого!AG27)</f>
        <v>1525880489.4300001</v>
      </c>
      <c r="Z22" s="464">
        <f>SUM(орлого!AH9-орлого!AH27)</f>
        <v>375550589.43000007</v>
      </c>
      <c r="AA22" s="199">
        <f>SUM(C22+I22-R22-F22-X22+O22)</f>
        <v>6273500</v>
      </c>
      <c r="AB22" s="342">
        <f t="shared" si="6"/>
        <v>556603400</v>
      </c>
      <c r="AC22" s="430">
        <v>139580</v>
      </c>
      <c r="AD22" s="342">
        <f t="shared" si="7"/>
        <v>-556463820</v>
      </c>
    </row>
    <row r="23" spans="1:30">
      <c r="A23" s="455">
        <v>12</v>
      </c>
      <c r="B23" s="463" t="s">
        <v>208</v>
      </c>
      <c r="C23" s="464">
        <f>SUM(ERDENE!U8)</f>
        <v>712457900</v>
      </c>
      <c r="D23" s="464">
        <f>SUM(ERDENE!V8)</f>
        <v>596374186.59000003</v>
      </c>
      <c r="E23" s="464">
        <f>SUM(ERDENE!W8)</f>
        <v>-116083713.40999994</v>
      </c>
      <c r="F23" s="469"/>
      <c r="G23" s="469"/>
      <c r="H23" s="207">
        <f t="shared" si="0"/>
        <v>0</v>
      </c>
      <c r="I23" s="469">
        <v>33000000</v>
      </c>
      <c r="J23" s="469">
        <v>33000000</v>
      </c>
      <c r="K23" s="207">
        <f t="shared" si="1"/>
        <v>0</v>
      </c>
      <c r="L23" s="465"/>
      <c r="M23" s="465"/>
      <c r="N23" s="465">
        <f t="shared" si="2"/>
        <v>0</v>
      </c>
      <c r="O23" s="466">
        <f>+ERDENE!AA89</f>
        <v>55000000</v>
      </c>
      <c r="P23" s="466">
        <f>+ERDENE!AB89</f>
        <v>35000000</v>
      </c>
      <c r="Q23" s="467">
        <f t="shared" si="4"/>
        <v>-20000000</v>
      </c>
      <c r="R23" s="464">
        <f>SUM(ERDENE!I89+ERDENE!L89+ERDENE!O89+ERDENE!R89)</f>
        <v>242386100</v>
      </c>
      <c r="S23" s="464">
        <f>SUM(ERDENE!J89+ERDENE!M89+ERDENE!P89+ERDENE!S89)</f>
        <v>209356400</v>
      </c>
      <c r="T23" s="464">
        <f t="shared" si="5"/>
        <v>-33029700</v>
      </c>
      <c r="U23" s="464"/>
      <c r="V23" s="464"/>
      <c r="W23" s="464">
        <f t="shared" si="3"/>
        <v>0</v>
      </c>
      <c r="X23" s="464">
        <f>SUM(орлого!AI9)</f>
        <v>549339600</v>
      </c>
      <c r="Y23" s="464">
        <f>SUM(орлого!AJ9-орлого!AJ27)</f>
        <v>538445855.43999994</v>
      </c>
      <c r="Z23" s="464">
        <f>SUM(орлого!AK9-орлого!AK27)</f>
        <v>34106255.439999938</v>
      </c>
      <c r="AA23" s="199">
        <f>SUM(C23+I23-R23-F23-X23+O23)</f>
        <v>8732200</v>
      </c>
      <c r="AB23" s="342">
        <f t="shared" si="6"/>
        <v>470071800</v>
      </c>
      <c r="AC23" s="430">
        <v>147470</v>
      </c>
      <c r="AD23" s="342">
        <f t="shared" si="7"/>
        <v>-469924330</v>
      </c>
    </row>
    <row r="24" spans="1:30">
      <c r="A24" s="455">
        <v>13</v>
      </c>
      <c r="B24" s="463" t="s">
        <v>209</v>
      </c>
      <c r="C24" s="464">
        <f>SUM(SAINSHAND!CR8)</f>
        <v>5545298500</v>
      </c>
      <c r="D24" s="464">
        <f>SUM(SAINSHAND!CS8)</f>
        <v>4627989936.5299988</v>
      </c>
      <c r="E24" s="464">
        <f>SUM(SAINSHAND!CT8)</f>
        <v>-917308563.47000003</v>
      </c>
      <c r="F24" s="207"/>
      <c r="G24" s="207"/>
      <c r="H24" s="207">
        <f t="shared" si="0"/>
        <v>0</v>
      </c>
      <c r="I24" s="469">
        <v>5241398100</v>
      </c>
      <c r="J24" s="469">
        <v>4927000000</v>
      </c>
      <c r="K24" s="207">
        <f>SUM(J24-I24)</f>
        <v>-314398100</v>
      </c>
      <c r="L24" s="465"/>
      <c r="M24" s="465"/>
      <c r="N24" s="465">
        <f t="shared" si="2"/>
        <v>0</v>
      </c>
      <c r="O24" s="466">
        <f>+SAINSHAND!CX89</f>
        <v>6000000</v>
      </c>
      <c r="P24" s="466">
        <f>+SAINSHAND!CY89</f>
        <v>0</v>
      </c>
      <c r="Q24" s="467">
        <f t="shared" si="4"/>
        <v>-6000000</v>
      </c>
      <c r="R24" s="470">
        <f>SAINSHAND!X89+SAINSHAND!AA89+SAINSHAND!AD89+SAINSHAND!AG89+SAINSHAND!AJ89+SAINSHAND!AM89+SAINSHAND!AP89+SAINSHAND!AS89+SAINSHAND!AV89+SAINSHAND!AY89+SAINSHAND!BB89+SAINSHAND!BE89+SAINSHAND!BH89+SAINSHAND!BK89+SAINSHAND!BN89+SAINSHAND!BT89+SAINSHAND!BW89+SAINSHAND!BZ89+SAINSHAND!CC89+SAINSHAND!CF89+SAINSHAND!CL89+SAINSHAND!CO89+SAINSHAND!CI89+SAINSHAND!BQ89</f>
        <v>1980467500</v>
      </c>
      <c r="S24" s="470">
        <f>SAINSHAND!Y89+SAINSHAND!AB89+SAINSHAND!AE89+SAINSHAND!AH89+SAINSHAND!AK89+SAINSHAND!AN89+SAINSHAND!AQ89+SAINSHAND!AT89+SAINSHAND!AW89+SAINSHAND!AZ89+SAINSHAND!BC89+SAINSHAND!BF89+SAINSHAND!BI89+SAINSHAND!BL89+SAINSHAND!BO89+SAINSHAND!BU89+SAINSHAND!BX89+SAINSHAND!CA89+SAINSHAND!CD89+SAINSHAND!CG89+SAINSHAND!CM89+SAINSHAND!CP89+SAINSHAND!CJ89+SAINSHAND!BR89</f>
        <v>1778789800</v>
      </c>
      <c r="T24" s="470">
        <f t="shared" si="5"/>
        <v>-201677700</v>
      </c>
      <c r="U24" s="464"/>
      <c r="V24" s="464"/>
      <c r="W24" s="464">
        <f t="shared" si="3"/>
        <v>0</v>
      </c>
      <c r="X24" s="464">
        <f>SUM(орлого!AL9)</f>
        <v>8583212900</v>
      </c>
      <c r="Y24" s="464">
        <f>SUM(орлого!AM9-орлого!AM27)</f>
        <v>9316335769.0499992</v>
      </c>
      <c r="Z24" s="464">
        <f>SUM(орлого!AN9-орлого!AN27)</f>
        <v>741122869.05000019</v>
      </c>
      <c r="AA24" s="199">
        <f>SUM(C24+I24-R24-F24-X24+O24)</f>
        <v>229016200</v>
      </c>
      <c r="AB24" s="342">
        <f t="shared" si="6"/>
        <v>3564831000</v>
      </c>
      <c r="AC24" s="430">
        <v>1393349.1</v>
      </c>
      <c r="AD24" s="342">
        <f t="shared" si="7"/>
        <v>-3563437650.9000001</v>
      </c>
    </row>
    <row r="25" spans="1:30">
      <c r="A25" s="455">
        <v>14</v>
      </c>
      <c r="B25" s="463" t="s">
        <v>210</v>
      </c>
      <c r="C25" s="464">
        <f>SUM('ZAMIIN UUD'!BN8)</f>
        <v>10413538300</v>
      </c>
      <c r="D25" s="464">
        <f>SUM('ZAMIIN UUD'!BO8)</f>
        <v>9653503336.2499981</v>
      </c>
      <c r="E25" s="464">
        <f>SUM('ZAMIIN UUD'!BP8)</f>
        <v>-760034963.75000012</v>
      </c>
      <c r="F25" s="207"/>
      <c r="G25" s="207"/>
      <c r="H25" s="207">
        <f t="shared" si="0"/>
        <v>0</v>
      </c>
      <c r="I25" s="469">
        <v>8164164700</v>
      </c>
      <c r="J25" s="469">
        <v>3780000000</v>
      </c>
      <c r="K25" s="207">
        <f t="shared" si="1"/>
        <v>-4384164700</v>
      </c>
      <c r="L25" s="465">
        <v>1590730600</v>
      </c>
      <c r="M25" s="465"/>
      <c r="N25" s="465">
        <f t="shared" si="2"/>
        <v>-1590730600</v>
      </c>
      <c r="O25" s="466">
        <f>+'ZAMIIN UUD'!BT89</f>
        <v>2500000</v>
      </c>
      <c r="P25" s="466">
        <f>+'ZAMIIN UUD'!BU89</f>
        <v>0</v>
      </c>
      <c r="Q25" s="467">
        <f>SUM(P25-O25)</f>
        <v>-2500000</v>
      </c>
      <c r="R25" s="470">
        <f>SUM('ZAMIIN UUD'!U89+'ZAMIIN UUD'!X89+'ZAMIIN UUD'!AA89+'ZAMIIN UUD'!AD89+'ZAMIIN UUD'!AG89+'ZAMIIN UUD'!AJ89+'ZAMIIN UUD'!AM89+'ZAMIIN UUD'!AP89+'ZAMIIN UUD'!AS89+'ZAMIIN UUD'!AV89+'ZAMIIN UUD'!AY89+'ZAMIIN UUD'!BB89+'ZAMIIN UUD'!BE89+'ZAMIIN UUD'!BH89+'ZAMIIN UUD'!BK89)</f>
        <v>1865380500</v>
      </c>
      <c r="S25" s="470">
        <f>SUM('ZAMIIN UUD'!V89+'ZAMIIN UUD'!Y89+'ZAMIIN UUD'!AB89+'ZAMIIN UUD'!AE89+'ZAMIIN UUD'!AH89+'ZAMIIN UUD'!AK89+'ZAMIIN UUD'!AN89+'ZAMIIN UUD'!AQ89+'ZAMIIN UUD'!AT89+'ZAMIIN UUD'!AW89+'ZAMIIN UUD'!AZ89+'ZAMIIN UUD'!BC89+'ZAMIIN UUD'!BF89+'ZAMIIN UUD'!BI89+'ZAMIIN UUD'!BL89)</f>
        <v>1848656900</v>
      </c>
      <c r="T25" s="470">
        <f>SUM('ZAMIIN UUD'!W89+'ZAMIIN UUD'!Z89+'ZAMIIN UUD'!AC89+'ZAMIIN UUD'!AF89+'ZAMIIN UUD'!AI89+'ZAMIIN UUD'!AL89+'ZAMIIN UUD'!AO89+'ZAMIIN UUD'!AR89+'ZAMIIN UUD'!AU89+'ZAMIIN UUD'!AX89+'ZAMIIN UUD'!BA89+'ZAMIIN UUD'!BD89+'ZAMIIN UUD'!BG89+'ZAMIIN UUD'!BJ89+'ZAMIIN UUD'!BM89)</f>
        <v>-16723600</v>
      </c>
      <c r="U25" s="464"/>
      <c r="V25" s="464"/>
      <c r="W25" s="464">
        <f t="shared" si="3"/>
        <v>0</v>
      </c>
      <c r="X25" s="464">
        <f>SUM(орлого!AO9)</f>
        <v>16397927000</v>
      </c>
      <c r="Y25" s="464">
        <f>SUM(орлого!AP9-орлого!AP27)</f>
        <v>14967222257.639999</v>
      </c>
      <c r="Z25" s="464">
        <f>SUM(орлого!AQ9-орлого!AQ27)</f>
        <v>-1428204742.3600006</v>
      </c>
      <c r="AA25" s="199">
        <f>SUM(C25+I25-R25-F25-X25+O25-L25)</f>
        <v>-1273835100</v>
      </c>
      <c r="AB25" s="342">
        <f t="shared" si="6"/>
        <v>8548157800</v>
      </c>
      <c r="AC25" s="430">
        <v>1157180.3</v>
      </c>
      <c r="AD25" s="342">
        <f t="shared" si="7"/>
        <v>-8547000619.6999998</v>
      </c>
    </row>
    <row r="26" spans="1:30" s="474" customFormat="1">
      <c r="A26" s="455">
        <v>15</v>
      </c>
      <c r="B26" s="463" t="s">
        <v>211</v>
      </c>
      <c r="C26" s="471">
        <f>SUM('AIMAG TOB'!BQ8)</f>
        <v>23357688800</v>
      </c>
      <c r="D26" s="471">
        <f>SUM('AIMAG TOB'!BR8)</f>
        <v>17414553834.190002</v>
      </c>
      <c r="E26" s="471">
        <f>SUM('AIMAG TOB'!BS8)</f>
        <v>-5943134965.8099995</v>
      </c>
      <c r="F26" s="207"/>
      <c r="G26" s="207"/>
      <c r="H26" s="207">
        <f t="shared" si="0"/>
        <v>0</v>
      </c>
      <c r="I26" s="207">
        <v>0</v>
      </c>
      <c r="J26" s="207"/>
      <c r="K26" s="207">
        <f t="shared" si="1"/>
        <v>0</v>
      </c>
      <c r="L26" s="471">
        <f>SUM('AIMAG TOB'!AA85)</f>
        <v>250000000</v>
      </c>
      <c r="M26" s="471">
        <f>SUM('AIMAG TOB'!AB85)</f>
        <v>0</v>
      </c>
      <c r="N26" s="464">
        <f t="shared" si="2"/>
        <v>-250000000</v>
      </c>
      <c r="O26" s="472">
        <f>+'AIMAG TOB'!BT89</f>
        <v>0</v>
      </c>
      <c r="P26" s="472">
        <f>SUM('AIMAG TOB'!BU89)</f>
        <v>0</v>
      </c>
      <c r="Q26" s="467">
        <f t="shared" si="4"/>
        <v>0</v>
      </c>
      <c r="R26" s="471">
        <f>SUM('AIMAG TOB'!AD89+'AIMAG TOB'!AG89+'AIMAG TOB'!AJ89+'AIMAG TOB'!AM89+'AIMAG TOB'!AP89+'AIMAG TOB'!BE89+'AIMAG TOB'!BH89+'AIMAG TOB'!AS89+'AIMAG TOB'!AV89+'AIMAG TOB'!AY89)</f>
        <v>1316468600</v>
      </c>
      <c r="S26" s="471">
        <f>SUM('AIMAG TOB'!AE89+'AIMAG TOB'!AH89+'AIMAG TOB'!AK89+'AIMAG TOB'!AN89+'AIMAG TOB'!AQ89+'AIMAG TOB'!BF89+'AIMAG TOB'!BI89+'AIMAG TOB'!AT89+'AIMAG TOB'!AW89+'AIMAG TOB'!AZ89)</f>
        <v>1318862500</v>
      </c>
      <c r="T26" s="471">
        <f>SUM('AIMAG TOB'!AF8+'AIMAG TOB'!AI8+'AIMAG TOB'!AL8+'AIMAG TOB'!AO8+'AIMAG TOB'!AR8+'AIMAG TOB'!BG8+'AIMAG TOB'!BP8)</f>
        <v>-72941233.060000002</v>
      </c>
      <c r="U26" s="482">
        <v>3808613900</v>
      </c>
      <c r="V26" s="471">
        <f>+'AIMAG TOB'!BC89</f>
        <v>1000000000</v>
      </c>
      <c r="W26" s="464">
        <f t="shared" si="3"/>
        <v>-2808613900</v>
      </c>
      <c r="X26" s="464">
        <f>SUM(орлого!AR9)</f>
        <v>7852752500</v>
      </c>
      <c r="Y26" s="464">
        <f>SUM(орлого!AS9-орлого!AS27)</f>
        <v>6290613101.6600008</v>
      </c>
      <c r="Z26" s="464">
        <f>SUM(орлого!AT9-орлого!AT27)</f>
        <v>-1562139398.3399992</v>
      </c>
      <c r="AA26" s="199">
        <f>SUM(C26+I26-R26-F26-X26+O26)</f>
        <v>14188467700</v>
      </c>
      <c r="AB26" s="342"/>
      <c r="AC26" s="473"/>
      <c r="AD26" s="342">
        <f t="shared" si="7"/>
        <v>0</v>
      </c>
    </row>
    <row r="27" spans="1:30" s="474" customFormat="1" ht="27.75" customHeight="1">
      <c r="A27" s="478"/>
      <c r="B27" s="479" t="s">
        <v>212</v>
      </c>
      <c r="C27" s="480">
        <f>SUM(C12:C26)</f>
        <v>48124958900</v>
      </c>
      <c r="D27" s="480">
        <f t="shared" ref="D27:X27" si="8">SUM(D12:D26)</f>
        <v>38698151838.559998</v>
      </c>
      <c r="E27" s="480">
        <f t="shared" si="8"/>
        <v>-9426807061.4399986</v>
      </c>
      <c r="F27" s="481">
        <f>SUM(F12:F26)</f>
        <v>624000000</v>
      </c>
      <c r="G27" s="481">
        <f t="shared" si="8"/>
        <v>524200000</v>
      </c>
      <c r="H27" s="481">
        <f t="shared" si="8"/>
        <v>-99800000</v>
      </c>
      <c r="I27" s="481">
        <f t="shared" si="8"/>
        <v>20577562800</v>
      </c>
      <c r="J27" s="481">
        <f t="shared" si="8"/>
        <v>11523500000</v>
      </c>
      <c r="K27" s="481">
        <f t="shared" si="8"/>
        <v>-9054062800</v>
      </c>
      <c r="L27" s="480">
        <f t="shared" si="8"/>
        <v>1840730600</v>
      </c>
      <c r="M27" s="480">
        <f t="shared" si="8"/>
        <v>0</v>
      </c>
      <c r="N27" s="480">
        <f t="shared" si="8"/>
        <v>-1840730600</v>
      </c>
      <c r="O27" s="481">
        <f>SUM(O12:O26)</f>
        <v>88849200</v>
      </c>
      <c r="P27" s="481">
        <f t="shared" ref="P27:Q27" si="9">SUM(P12:P26)</f>
        <v>278105700</v>
      </c>
      <c r="Q27" s="481">
        <f t="shared" si="9"/>
        <v>189256500</v>
      </c>
      <c r="R27" s="480">
        <f t="shared" si="8"/>
        <v>7511071000</v>
      </c>
      <c r="S27" s="480">
        <f t="shared" si="8"/>
        <v>7104449300</v>
      </c>
      <c r="T27" s="480">
        <f t="shared" si="8"/>
        <v>-481956833.06</v>
      </c>
      <c r="U27" s="480">
        <f t="shared" si="8"/>
        <v>3808613900</v>
      </c>
      <c r="V27" s="480">
        <f t="shared" si="8"/>
        <v>1000000000</v>
      </c>
      <c r="W27" s="480">
        <f t="shared" si="8"/>
        <v>-2808613900</v>
      </c>
      <c r="X27" s="480">
        <f t="shared" si="8"/>
        <v>45984449600</v>
      </c>
      <c r="Y27" s="480">
        <f t="shared" ref="Y27:Z27" si="10">SUM(Y12:Y26)</f>
        <v>42497443331.160004</v>
      </c>
      <c r="Z27" s="480">
        <f t="shared" si="10"/>
        <v>-3374624468.8399992</v>
      </c>
      <c r="AA27" s="199">
        <f>SUM(X27+L27-C27-U27)-R27</f>
        <v>-11619463600</v>
      </c>
      <c r="AB27" s="342">
        <f t="shared" si="6"/>
        <v>40613887900</v>
      </c>
      <c r="AD27" s="342">
        <f>SUM(AB27-AC27)</f>
        <v>40613887900</v>
      </c>
    </row>
    <row r="28" spans="1:30">
      <c r="C28" s="475"/>
      <c r="D28" s="475"/>
      <c r="E28" s="475"/>
      <c r="F28" s="476"/>
      <c r="G28" s="476"/>
      <c r="H28" s="476"/>
      <c r="I28" s="477"/>
      <c r="J28" s="477"/>
      <c r="K28" s="476"/>
      <c r="L28" s="475"/>
      <c r="M28" s="475"/>
      <c r="N28" s="475"/>
      <c r="O28" s="476"/>
      <c r="P28" s="476"/>
      <c r="Q28" s="476"/>
      <c r="R28" s="475"/>
      <c r="S28" s="475"/>
      <c r="T28" s="475"/>
      <c r="U28" s="456"/>
      <c r="V28" s="456"/>
      <c r="W28" s="475"/>
      <c r="X28" s="475"/>
      <c r="Z28" s="475"/>
    </row>
    <row r="29" spans="1:30">
      <c r="C29" s="475"/>
      <c r="D29" s="475"/>
      <c r="E29" s="475"/>
      <c r="F29" s="476"/>
      <c r="G29" s="476"/>
      <c r="H29" s="476"/>
      <c r="I29" s="477"/>
      <c r="J29" s="477"/>
      <c r="K29" s="476"/>
      <c r="L29" s="475"/>
      <c r="M29" s="475"/>
      <c r="N29" s="475"/>
      <c r="O29" s="476"/>
      <c r="P29" s="476"/>
      <c r="Q29" s="476"/>
      <c r="R29" s="476"/>
      <c r="S29" s="476"/>
      <c r="T29" s="476"/>
      <c r="U29" s="475"/>
      <c r="V29" s="475"/>
      <c r="W29" s="475"/>
      <c r="X29" s="475"/>
    </row>
    <row r="30" spans="1:30">
      <c r="A30" s="201"/>
      <c r="C30" s="456"/>
      <c r="D30" s="456"/>
      <c r="E30" s="456"/>
      <c r="F30" s="476"/>
      <c r="G30" s="476"/>
      <c r="H30" s="476"/>
      <c r="I30" s="477"/>
      <c r="J30" s="477"/>
      <c r="K30" s="476"/>
      <c r="L30" s="475"/>
      <c r="M30" s="475"/>
      <c r="N30" s="475"/>
      <c r="O30" s="476"/>
      <c r="P30" s="476"/>
      <c r="Q30" s="476"/>
      <c r="R30" s="476"/>
      <c r="S30" s="476"/>
      <c r="T30" s="476"/>
      <c r="U30" s="475"/>
      <c r="V30" s="475"/>
      <c r="W30" s="475"/>
      <c r="X30" s="475"/>
    </row>
    <row r="31" spans="1:30">
      <c r="A31" s="201"/>
      <c r="C31" s="456"/>
      <c r="D31" s="456"/>
      <c r="E31" s="456"/>
      <c r="F31" s="476"/>
      <c r="G31" s="476"/>
      <c r="H31" s="476"/>
      <c r="I31" s="200">
        <v>0</v>
      </c>
      <c r="K31" s="476"/>
      <c r="L31" s="475"/>
      <c r="M31" s="475"/>
      <c r="N31" s="475"/>
      <c r="O31" s="476"/>
      <c r="P31" s="476"/>
      <c r="Q31" s="476"/>
      <c r="R31" s="476"/>
      <c r="S31" s="476"/>
      <c r="T31" s="475"/>
      <c r="U31" s="475"/>
      <c r="V31" s="475"/>
      <c r="W31" s="475" t="s">
        <v>178</v>
      </c>
      <c r="X31" s="475"/>
    </row>
    <row r="32" spans="1:30">
      <c r="C32" s="430"/>
      <c r="R32" s="199"/>
      <c r="S32" s="199"/>
      <c r="W32" s="201" t="s">
        <v>179</v>
      </c>
    </row>
    <row r="33" spans="11:22">
      <c r="K33" s="476"/>
      <c r="R33" s="199"/>
      <c r="S33" s="199"/>
    </row>
    <row r="34" spans="11:22">
      <c r="R34" s="199"/>
      <c r="S34" s="199"/>
    </row>
    <row r="35" spans="11:22">
      <c r="V35" s="201">
        <f>V27/U27*100</f>
        <v>26.256271343230669</v>
      </c>
    </row>
  </sheetData>
  <mergeCells count="10">
    <mergeCell ref="U10:W10"/>
    <mergeCell ref="X10:Z10"/>
    <mergeCell ref="A10:A11"/>
    <mergeCell ref="B10:B11"/>
    <mergeCell ref="C10:E10"/>
    <mergeCell ref="F10:H10"/>
    <mergeCell ref="I10:K10"/>
    <mergeCell ref="L10:N10"/>
    <mergeCell ref="O10:Q10"/>
    <mergeCell ref="R10:T10"/>
  </mergeCells>
  <phoneticPr fontId="17" type="noConversion"/>
  <pageMargins left="0.17" right="0.17" top="1.24" bottom="0.98425196850393704" header="0.51181102362204722" footer="0.51181102362204722"/>
  <pageSetup scale="31" fitToHeight="0"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O145"/>
  <sheetViews>
    <sheetView zoomScale="115" zoomScaleNormal="115" workbookViewId="0">
      <pane xSplit="2" ySplit="8" topLeftCell="W21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defaultColWidth="9.140625" defaultRowHeight="9.75" customHeight="1"/>
  <cols>
    <col min="1" max="1" width="5.28515625" style="99" customWidth="1"/>
    <col min="2" max="2" width="36" style="99" customWidth="1"/>
    <col min="3" max="3" width="15.28515625" style="99" customWidth="1"/>
    <col min="4" max="4" width="15.140625" style="99" customWidth="1"/>
    <col min="5" max="5" width="13.85546875" style="99" customWidth="1"/>
    <col min="6" max="6" width="14.140625" style="99" customWidth="1"/>
    <col min="7" max="8" width="14.5703125" style="99" customWidth="1"/>
    <col min="9" max="9" width="13.85546875" style="99" customWidth="1"/>
    <col min="10" max="10" width="12.5703125" style="99" customWidth="1"/>
    <col min="11" max="11" width="13.140625" style="99" customWidth="1"/>
    <col min="12" max="12" width="15.7109375" style="99" customWidth="1"/>
    <col min="13" max="13" width="12.5703125" style="99" customWidth="1"/>
    <col min="14" max="14" width="13.85546875" style="99" customWidth="1"/>
    <col min="15" max="15" width="14.5703125" style="99" customWidth="1"/>
    <col min="16" max="16" width="13.85546875" style="99" customWidth="1"/>
    <col min="17" max="17" width="15" style="99" customWidth="1"/>
    <col min="18" max="18" width="13.7109375" style="99" customWidth="1"/>
    <col min="19" max="19" width="13" style="99" customWidth="1"/>
    <col min="20" max="20" width="12.5703125" style="99" customWidth="1"/>
    <col min="21" max="23" width="14.28515625" style="117" customWidth="1"/>
    <col min="24" max="24" width="14.42578125" style="99" customWidth="1"/>
    <col min="25" max="25" width="12.5703125" style="99" customWidth="1"/>
    <col min="26" max="26" width="14.42578125" style="99" customWidth="1"/>
    <col min="27" max="27" width="15.85546875" style="99" customWidth="1"/>
    <col min="28" max="28" width="14.85546875" style="99" customWidth="1"/>
    <col min="29" max="29" width="13.140625" style="99" customWidth="1"/>
    <col min="30" max="30" width="14.85546875" style="99" customWidth="1"/>
    <col min="31" max="31" width="15" style="99" customWidth="1"/>
    <col min="32" max="32" width="13.85546875" style="99" customWidth="1"/>
    <col min="33" max="33" width="13.7109375" style="99" customWidth="1"/>
    <col min="34" max="34" width="13.140625" style="99" customWidth="1"/>
    <col min="35" max="35" width="15.5703125" style="99" customWidth="1"/>
    <col min="36" max="36" width="13" style="99" customWidth="1"/>
    <col min="37" max="37" width="13.5703125" style="99" customWidth="1"/>
    <col min="38" max="38" width="14.140625" style="99" customWidth="1"/>
    <col min="39" max="40" width="14.28515625" style="99" bestFit="1" customWidth="1"/>
    <col min="41" max="41" width="14.85546875" style="99" bestFit="1" customWidth="1"/>
    <col min="42" max="16384" width="9.140625" style="99"/>
  </cols>
  <sheetData>
    <row r="1" spans="1:41" ht="11.25"/>
    <row r="2" spans="1:41" ht="11.25"/>
    <row r="3" spans="1:41" ht="11.25">
      <c r="A3" s="103"/>
      <c r="B3" s="576" t="s">
        <v>329</v>
      </c>
      <c r="C3" s="576"/>
      <c r="D3" s="576"/>
      <c r="E3" s="576"/>
      <c r="F3" s="576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245"/>
      <c r="V3" s="245"/>
      <c r="W3" s="245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</row>
    <row r="4" spans="1:41" ht="11.25">
      <c r="A4" s="103"/>
      <c r="B4" s="103" t="str">
        <f>+ALTANSHIREE!B4</f>
        <v>2026.04.31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45"/>
      <c r="V4" s="245"/>
      <c r="W4" s="245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14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-515662736.64999998</v>
      </c>
    </row>
    <row r="5" spans="1:41" ht="11.25" customHeight="1">
      <c r="A5" s="575"/>
      <c r="B5" s="104" t="s">
        <v>80</v>
      </c>
      <c r="C5" s="575" t="s">
        <v>81</v>
      </c>
      <c r="D5" s="575"/>
      <c r="E5" s="575"/>
      <c r="F5" s="575" t="s">
        <v>82</v>
      </c>
      <c r="G5" s="575"/>
      <c r="H5" s="575"/>
      <c r="I5" s="575" t="s">
        <v>100</v>
      </c>
      <c r="J5" s="575"/>
      <c r="K5" s="575"/>
      <c r="L5" s="575" t="s">
        <v>105</v>
      </c>
      <c r="M5" s="575"/>
      <c r="N5" s="575"/>
      <c r="O5" s="575" t="s">
        <v>106</v>
      </c>
      <c r="P5" s="575"/>
      <c r="Q5" s="575"/>
      <c r="R5" s="575" t="s">
        <v>107</v>
      </c>
      <c r="S5" s="575"/>
      <c r="T5" s="575"/>
      <c r="U5" s="578" t="s">
        <v>121</v>
      </c>
      <c r="V5" s="578"/>
      <c r="W5" s="578"/>
      <c r="X5" s="575" t="s">
        <v>165</v>
      </c>
      <c r="Y5" s="575"/>
      <c r="Z5" s="575"/>
      <c r="AA5" s="581" t="s">
        <v>163</v>
      </c>
      <c r="AB5" s="581"/>
      <c r="AC5" s="581"/>
      <c r="AD5" s="575" t="s">
        <v>166</v>
      </c>
      <c r="AE5" s="575"/>
      <c r="AF5" s="575"/>
      <c r="AG5" s="575" t="s">
        <v>167</v>
      </c>
      <c r="AH5" s="575"/>
      <c r="AI5" s="575"/>
      <c r="AJ5" s="575" t="s">
        <v>164</v>
      </c>
      <c r="AK5" s="575"/>
      <c r="AL5" s="575"/>
      <c r="AM5" s="575" t="s">
        <v>3</v>
      </c>
      <c r="AN5" s="575"/>
      <c r="AO5" s="575"/>
    </row>
    <row r="6" spans="1:41" s="265" customFormat="1" ht="11.25">
      <c r="A6" s="575"/>
      <c r="B6" s="104" t="s">
        <v>79</v>
      </c>
      <c r="C6" s="104" t="s">
        <v>114</v>
      </c>
      <c r="D6" s="104" t="s">
        <v>115</v>
      </c>
      <c r="E6" s="104" t="s">
        <v>116</v>
      </c>
      <c r="F6" s="104" t="s">
        <v>114</v>
      </c>
      <c r="G6" s="104" t="s">
        <v>115</v>
      </c>
      <c r="H6" s="104" t="s">
        <v>116</v>
      </c>
      <c r="I6" s="104" t="s">
        <v>114</v>
      </c>
      <c r="J6" s="104" t="s">
        <v>115</v>
      </c>
      <c r="K6" s="104" t="s">
        <v>116</v>
      </c>
      <c r="L6" s="104" t="s">
        <v>114</v>
      </c>
      <c r="M6" s="104" t="s">
        <v>115</v>
      </c>
      <c r="N6" s="104" t="s">
        <v>116</v>
      </c>
      <c r="O6" s="104" t="s">
        <v>114</v>
      </c>
      <c r="P6" s="104" t="s">
        <v>115</v>
      </c>
      <c r="Q6" s="104" t="s">
        <v>116</v>
      </c>
      <c r="R6" s="104" t="s">
        <v>114</v>
      </c>
      <c r="S6" s="104" t="s">
        <v>115</v>
      </c>
      <c r="T6" s="104" t="s">
        <v>116</v>
      </c>
      <c r="U6" s="119" t="s">
        <v>114</v>
      </c>
      <c r="V6" s="119" t="s">
        <v>115</v>
      </c>
      <c r="W6" s="119" t="s">
        <v>116</v>
      </c>
      <c r="X6" s="104" t="s">
        <v>114</v>
      </c>
      <c r="Y6" s="104" t="s">
        <v>115</v>
      </c>
      <c r="Z6" s="104" t="s">
        <v>116</v>
      </c>
      <c r="AA6" s="119" t="s">
        <v>114</v>
      </c>
      <c r="AB6" s="119" t="s">
        <v>115</v>
      </c>
      <c r="AC6" s="119" t="s">
        <v>116</v>
      </c>
      <c r="AD6" s="104" t="s">
        <v>114</v>
      </c>
      <c r="AE6" s="104" t="s">
        <v>115</v>
      </c>
      <c r="AF6" s="104" t="s">
        <v>116</v>
      </c>
      <c r="AG6" s="104" t="s">
        <v>114</v>
      </c>
      <c r="AH6" s="104" t="s">
        <v>115</v>
      </c>
      <c r="AI6" s="104" t="s">
        <v>116</v>
      </c>
      <c r="AJ6" s="104" t="s">
        <v>114</v>
      </c>
      <c r="AK6" s="104" t="s">
        <v>115</v>
      </c>
      <c r="AL6" s="104" t="s">
        <v>116</v>
      </c>
      <c r="AM6" s="104" t="s">
        <v>114</v>
      </c>
      <c r="AN6" s="104" t="s">
        <v>115</v>
      </c>
      <c r="AO6" s="104" t="s">
        <v>116</v>
      </c>
    </row>
    <row r="7" spans="1:41" s="265" customFormat="1" ht="11.25">
      <c r="A7" s="574" t="s">
        <v>122</v>
      </c>
      <c r="B7" s="574"/>
      <c r="C7" s="106"/>
      <c r="D7" s="106">
        <f>SUM(C7+D82-D8)</f>
        <v>62581126.789999999</v>
      </c>
      <c r="E7" s="242">
        <f>SUM(D7-C7)</f>
        <v>62581126.789999999</v>
      </c>
      <c r="F7" s="446"/>
      <c r="G7" s="106">
        <f>SUM(F7+G82-G8)</f>
        <v>124065235.44</v>
      </c>
      <c r="H7" s="447">
        <f>SUM(G7-F7)</f>
        <v>124065235.44</v>
      </c>
      <c r="I7" s="106"/>
      <c r="J7" s="106">
        <f>SUM(I7+J82-J8)</f>
        <v>15953539.549999997</v>
      </c>
      <c r="K7" s="242">
        <f>SUM(J7-I7)</f>
        <v>15953539.549999997</v>
      </c>
      <c r="L7" s="446"/>
      <c r="M7" s="106">
        <f>SUM(L7+M82-M8)</f>
        <v>1658034.8699999973</v>
      </c>
      <c r="N7" s="447">
        <f>SUM(M7-L7)</f>
        <v>1658034.8699999973</v>
      </c>
      <c r="O7" s="106"/>
      <c r="P7" s="106">
        <f>SUM(O7+P82-P8)</f>
        <v>543900</v>
      </c>
      <c r="Q7" s="242">
        <f>SUM(P7-O7)</f>
        <v>543900</v>
      </c>
      <c r="R7" s="106"/>
      <c r="S7" s="106">
        <f>SUM(R7+S82-S8)</f>
        <v>0</v>
      </c>
      <c r="T7" s="242">
        <f>SUM(S7-R7)</f>
        <v>0</v>
      </c>
      <c r="U7" s="264">
        <f>SUM(C7+F7+I7+L7+O7+R7)</f>
        <v>0</v>
      </c>
      <c r="V7" s="264">
        <f t="shared" ref="V7:W22" si="1">SUM(D7+G7+J7+M7+P7+S7)</f>
        <v>204801836.64999998</v>
      </c>
      <c r="W7" s="264">
        <f t="shared" ref="W7" si="2">SUM(E7+H7+K7+N7+Q7+T7)</f>
        <v>204801836.64999998</v>
      </c>
      <c r="X7" s="264">
        <f t="shared" ref="X7" si="3">SUM(F7+I7+L7+O7+R7+U7)</f>
        <v>0</v>
      </c>
      <c r="Y7" s="264">
        <f>+X7+Y82-Y8</f>
        <v>-885000</v>
      </c>
      <c r="Z7" s="242">
        <v>0</v>
      </c>
      <c r="AA7" s="264">
        <f>SUM(X7)</f>
        <v>0</v>
      </c>
      <c r="AB7" s="264">
        <f>SUM(Y7)</f>
        <v>-885000</v>
      </c>
      <c r="AC7" s="264">
        <v>0</v>
      </c>
      <c r="AD7" s="51"/>
      <c r="AE7" s="48">
        <f>SUM(AD7+AE82-AE8)</f>
        <v>0</v>
      </c>
      <c r="AF7" s="242">
        <v>0</v>
      </c>
      <c r="AG7" s="51"/>
      <c r="AH7" s="370">
        <f>SUM(AG7+AH82-AH8)</f>
        <v>1175000</v>
      </c>
      <c r="AI7" s="242">
        <v>0</v>
      </c>
      <c r="AJ7" s="264">
        <f t="shared" ref="AJ7:AL22" si="4">SUM(AD7+AG7)</f>
        <v>0</v>
      </c>
      <c r="AK7" s="264">
        <f t="shared" si="4"/>
        <v>1175000</v>
      </c>
      <c r="AL7" s="264">
        <f t="shared" si="4"/>
        <v>0</v>
      </c>
      <c r="AM7" s="264">
        <f>SUM(U7+AA7+AJ7)</f>
        <v>0</v>
      </c>
      <c r="AN7" s="264">
        <f t="shared" ref="AN7:AO22" si="5">SUM(V7+AB7+AK7)</f>
        <v>205091836.64999998</v>
      </c>
      <c r="AO7" s="264">
        <f t="shared" si="5"/>
        <v>204801836.64999998</v>
      </c>
    </row>
    <row r="8" spans="1:41" s="444" customFormat="1" ht="11.25">
      <c r="A8" s="109">
        <v>1</v>
      </c>
      <c r="B8" s="110" t="s">
        <v>4</v>
      </c>
      <c r="C8" s="244">
        <f>SUM(C9+C78)</f>
        <v>94031200</v>
      </c>
      <c r="D8" s="244">
        <f t="shared" ref="D8:S8" si="6">SUM(D9+D78)</f>
        <v>39315073.210000001</v>
      </c>
      <c r="E8" s="448">
        <f t="shared" ref="E8:E77" si="7">SUM(D8-C8)</f>
        <v>-54716126.789999999</v>
      </c>
      <c r="F8" s="244">
        <f t="shared" si="6"/>
        <v>556645800</v>
      </c>
      <c r="G8" s="244">
        <f t="shared" si="6"/>
        <v>435528964.56</v>
      </c>
      <c r="H8" s="448">
        <f t="shared" ref="H8:H77" si="8">SUM(G8-F8)</f>
        <v>-121116835.44</v>
      </c>
      <c r="I8" s="244">
        <f t="shared" si="6"/>
        <v>56573600</v>
      </c>
      <c r="J8" s="244">
        <f t="shared" si="6"/>
        <v>35280860.450000003</v>
      </c>
      <c r="K8" s="448">
        <f t="shared" ref="K8:K77" si="9">SUM(J8-I8)</f>
        <v>-21292739.549999997</v>
      </c>
      <c r="L8" s="244">
        <f t="shared" si="6"/>
        <v>51688800</v>
      </c>
      <c r="M8" s="244">
        <f t="shared" si="6"/>
        <v>49545265.130000003</v>
      </c>
      <c r="N8" s="448">
        <f t="shared" ref="N8:N77" si="10">SUM(M8-L8)</f>
        <v>-2143534.8699999973</v>
      </c>
      <c r="O8" s="244">
        <f t="shared" si="6"/>
        <v>108469500</v>
      </c>
      <c r="P8" s="244">
        <f t="shared" si="6"/>
        <v>107126500</v>
      </c>
      <c r="Q8" s="448">
        <f t="shared" ref="Q8:Q77" si="11">SUM(P8-O8)</f>
        <v>-1343000</v>
      </c>
      <c r="R8" s="244">
        <f t="shared" si="6"/>
        <v>56798400</v>
      </c>
      <c r="S8" s="244">
        <f t="shared" si="6"/>
        <v>53401300</v>
      </c>
      <c r="T8" s="448">
        <f t="shared" ref="T8:T77" si="12">SUM(S8-R8)</f>
        <v>-3397100</v>
      </c>
      <c r="U8" s="266">
        <f t="shared" ref="U8:W50" si="13">SUM(C8+F8+I8+L8+O8+R8)</f>
        <v>924207300</v>
      </c>
      <c r="V8" s="266">
        <f t="shared" si="1"/>
        <v>720197963.35000002</v>
      </c>
      <c r="W8" s="266">
        <f t="shared" si="1"/>
        <v>-204009336.64999998</v>
      </c>
      <c r="X8" s="244">
        <f>SUM(X9+X78)</f>
        <v>184242300</v>
      </c>
      <c r="Y8" s="244">
        <f>SUM(Y9+Y78)</f>
        <v>885000</v>
      </c>
      <c r="Z8" s="448">
        <f t="shared" ref="Z8:Z77" si="14">SUM(Y8-X8)</f>
        <v>-183357300</v>
      </c>
      <c r="AA8" s="266">
        <f t="shared" ref="AA8:AB11" si="15">SUM(X8)</f>
        <v>184242300</v>
      </c>
      <c r="AB8" s="266">
        <f t="shared" si="15"/>
        <v>885000</v>
      </c>
      <c r="AC8" s="266">
        <f t="shared" ref="AC8:AC11" si="16">SUM(Z8)</f>
        <v>-183357300</v>
      </c>
      <c r="AD8" s="244">
        <f>SUM(AD9+AD78)</f>
        <v>128371100</v>
      </c>
      <c r="AE8" s="244">
        <f>SUM(AE9+AE78)</f>
        <v>0</v>
      </c>
      <c r="AF8" s="448">
        <f t="shared" ref="AF8:AF77" si="17">SUM(AE8-AD8)</f>
        <v>-128371100</v>
      </c>
      <c r="AG8" s="244">
        <f>SUM(AG9+AG78)</f>
        <v>84445700</v>
      </c>
      <c r="AH8" s="244">
        <f>SUM(AH9+AH78)</f>
        <v>0</v>
      </c>
      <c r="AI8" s="448">
        <f t="shared" ref="AI8:AI77" si="18">SUM(AH8-AG8)</f>
        <v>-84445700</v>
      </c>
      <c r="AJ8" s="266">
        <f t="shared" si="4"/>
        <v>212816800</v>
      </c>
      <c r="AK8" s="266">
        <f t="shared" si="4"/>
        <v>0</v>
      </c>
      <c r="AL8" s="266">
        <f t="shared" si="4"/>
        <v>-212816800</v>
      </c>
      <c r="AM8" s="292">
        <f t="shared" ref="AM8:AO77" si="19">SUM(U8+AA8+AJ8)</f>
        <v>1321266400</v>
      </c>
      <c r="AN8" s="266">
        <f t="shared" si="5"/>
        <v>721082963.35000002</v>
      </c>
      <c r="AO8" s="266">
        <f t="shared" si="5"/>
        <v>-600183436.64999998</v>
      </c>
    </row>
    <row r="9" spans="1:41" ht="11.25">
      <c r="A9" s="109">
        <v>2</v>
      </c>
      <c r="B9" s="110" t="s">
        <v>5</v>
      </c>
      <c r="C9" s="244">
        <f>SUM(C10+C66+C69)</f>
        <v>94031200</v>
      </c>
      <c r="D9" s="244">
        <f t="shared" ref="D9:S9" si="20">SUM(D10+D66+D69)</f>
        <v>39315073.210000001</v>
      </c>
      <c r="E9" s="242">
        <f t="shared" si="7"/>
        <v>-54716126.789999999</v>
      </c>
      <c r="F9" s="244">
        <f t="shared" si="20"/>
        <v>556645800</v>
      </c>
      <c r="G9" s="244">
        <f t="shared" si="20"/>
        <v>435528964.56</v>
      </c>
      <c r="H9" s="242">
        <f t="shared" si="8"/>
        <v>-121116835.44</v>
      </c>
      <c r="I9" s="244">
        <f t="shared" si="20"/>
        <v>56573600</v>
      </c>
      <c r="J9" s="244">
        <f t="shared" si="20"/>
        <v>35280860.450000003</v>
      </c>
      <c r="K9" s="242">
        <f t="shared" si="9"/>
        <v>-21292739.549999997</v>
      </c>
      <c r="L9" s="244">
        <f t="shared" si="20"/>
        <v>51688800</v>
      </c>
      <c r="M9" s="244">
        <f t="shared" si="20"/>
        <v>49545265.130000003</v>
      </c>
      <c r="N9" s="242">
        <f t="shared" si="10"/>
        <v>-2143534.8699999973</v>
      </c>
      <c r="O9" s="244">
        <f t="shared" si="20"/>
        <v>108469500</v>
      </c>
      <c r="P9" s="244">
        <f t="shared" si="20"/>
        <v>107126500</v>
      </c>
      <c r="Q9" s="242">
        <f t="shared" si="11"/>
        <v>-1343000</v>
      </c>
      <c r="R9" s="244">
        <f t="shared" si="20"/>
        <v>56798400</v>
      </c>
      <c r="S9" s="244">
        <f t="shared" si="20"/>
        <v>53401300</v>
      </c>
      <c r="T9" s="242">
        <f t="shared" si="12"/>
        <v>-3397100</v>
      </c>
      <c r="U9" s="266">
        <f t="shared" si="13"/>
        <v>924207300</v>
      </c>
      <c r="V9" s="266">
        <f>SUM(D9+G9+J9+M9+P9+S9)</f>
        <v>720197963.35000002</v>
      </c>
      <c r="W9" s="266">
        <f t="shared" si="1"/>
        <v>-204009336.64999998</v>
      </c>
      <c r="X9" s="49">
        <f>SUM(X10+X66+X69)</f>
        <v>184242300</v>
      </c>
      <c r="Y9" s="49">
        <f>SUM(Y10+Y66+Y69)</f>
        <v>885000</v>
      </c>
      <c r="Z9" s="242">
        <f t="shared" si="14"/>
        <v>-183357300</v>
      </c>
      <c r="AA9" s="266">
        <f t="shared" si="15"/>
        <v>184242300</v>
      </c>
      <c r="AB9" s="266">
        <f t="shared" si="15"/>
        <v>885000</v>
      </c>
      <c r="AC9" s="266">
        <f t="shared" si="16"/>
        <v>-183357300</v>
      </c>
      <c r="AD9" s="49">
        <f>SUM(AD10+AD66+AD69)</f>
        <v>128371100</v>
      </c>
      <c r="AE9" s="49">
        <f>SUM(AE10+AE66+AE69)</f>
        <v>0</v>
      </c>
      <c r="AF9" s="242">
        <f t="shared" si="17"/>
        <v>-128371100</v>
      </c>
      <c r="AG9" s="49">
        <f>SUM(AG10+AG66+AG69)</f>
        <v>84445700</v>
      </c>
      <c r="AH9" s="49">
        <f>SUM(AH10+AH66+AH69)</f>
        <v>0</v>
      </c>
      <c r="AI9" s="242">
        <f t="shared" si="18"/>
        <v>-84445700</v>
      </c>
      <c r="AJ9" s="266">
        <f t="shared" si="4"/>
        <v>212816800</v>
      </c>
      <c r="AK9" s="266">
        <f t="shared" si="4"/>
        <v>0</v>
      </c>
      <c r="AL9" s="266">
        <f t="shared" si="4"/>
        <v>-212816800</v>
      </c>
      <c r="AM9" s="266">
        <f t="shared" si="19"/>
        <v>1321266400</v>
      </c>
      <c r="AN9" s="266">
        <f>SUM(V9+AB9+AK9)</f>
        <v>721082963.35000002</v>
      </c>
      <c r="AO9" s="266">
        <f t="shared" si="5"/>
        <v>-600183436.64999998</v>
      </c>
    </row>
    <row r="10" spans="1:41" ht="11.25">
      <c r="A10" s="109">
        <v>3</v>
      </c>
      <c r="B10" s="110" t="s">
        <v>6</v>
      </c>
      <c r="C10" s="244">
        <f>SUM(C11+C17+C23+C28+C35+C39+C44+C48+C60)</f>
        <v>94031200</v>
      </c>
      <c r="D10" s="244">
        <f t="shared" ref="D10:S10" si="21">SUM(D11+D17+D23+D28+D35+D39+D44+D48+D60)</f>
        <v>39315073.210000001</v>
      </c>
      <c r="E10" s="242">
        <f t="shared" si="7"/>
        <v>-54716126.789999999</v>
      </c>
      <c r="F10" s="244">
        <f t="shared" si="21"/>
        <v>556645800</v>
      </c>
      <c r="G10" s="244">
        <f t="shared" si="21"/>
        <v>435528964.56</v>
      </c>
      <c r="H10" s="242">
        <f t="shared" si="8"/>
        <v>-121116835.44</v>
      </c>
      <c r="I10" s="244">
        <f t="shared" si="21"/>
        <v>56573600</v>
      </c>
      <c r="J10" s="244">
        <f t="shared" si="21"/>
        <v>35280860.450000003</v>
      </c>
      <c r="K10" s="242">
        <f t="shared" si="9"/>
        <v>-21292739.549999997</v>
      </c>
      <c r="L10" s="244">
        <f t="shared" si="21"/>
        <v>51688800</v>
      </c>
      <c r="M10" s="244">
        <f t="shared" si="21"/>
        <v>49545265.130000003</v>
      </c>
      <c r="N10" s="242">
        <f t="shared" si="10"/>
        <v>-2143534.8699999973</v>
      </c>
      <c r="O10" s="244">
        <f t="shared" si="21"/>
        <v>108469500</v>
      </c>
      <c r="P10" s="244">
        <f t="shared" si="21"/>
        <v>107126500</v>
      </c>
      <c r="Q10" s="242">
        <f t="shared" si="11"/>
        <v>-1343000</v>
      </c>
      <c r="R10" s="244">
        <f t="shared" si="21"/>
        <v>56798400</v>
      </c>
      <c r="S10" s="244">
        <f t="shared" si="21"/>
        <v>53401300</v>
      </c>
      <c r="T10" s="242">
        <f t="shared" si="12"/>
        <v>-3397100</v>
      </c>
      <c r="U10" s="266">
        <f t="shared" si="13"/>
        <v>924207300</v>
      </c>
      <c r="V10" s="266">
        <f t="shared" si="1"/>
        <v>720197963.35000002</v>
      </c>
      <c r="W10" s="266">
        <f t="shared" si="1"/>
        <v>-204009336.64999998</v>
      </c>
      <c r="X10" s="49">
        <f>SUM(X11+X17+X23+X28+X35+X39+X44+X48+X60)</f>
        <v>0</v>
      </c>
      <c r="Y10" s="49">
        <f>SUM(Y11+Y17+Y23+Y28+Y35+Y39+Y44+Y48+Y60)</f>
        <v>0</v>
      </c>
      <c r="Z10" s="242">
        <f t="shared" si="14"/>
        <v>0</v>
      </c>
      <c r="AA10" s="266">
        <f t="shared" si="15"/>
        <v>0</v>
      </c>
      <c r="AB10" s="266">
        <f t="shared" si="15"/>
        <v>0</v>
      </c>
      <c r="AC10" s="266">
        <f t="shared" si="16"/>
        <v>0</v>
      </c>
      <c r="AD10" s="49">
        <f>SUM(AD11+AD17+AD23+AD28+AD35+AD39+AD44+AD48+AD60)</f>
        <v>128371100</v>
      </c>
      <c r="AE10" s="49">
        <f>SUM(AE11+AE17+AE23+AE28+AE35+AE39+AE44+AE48+AE60)</f>
        <v>0</v>
      </c>
      <c r="AF10" s="242">
        <f t="shared" si="17"/>
        <v>-128371100</v>
      </c>
      <c r="AG10" s="49">
        <f>SUM(AG11+AG17+AG23+AG28+AG35+AG39+AG44+AG48+AG60)</f>
        <v>84445700</v>
      </c>
      <c r="AH10" s="49">
        <f>SUM(AH11+AH17+AH23+AH28+AH35+AH39+AH44+AH48+AH60)</f>
        <v>0</v>
      </c>
      <c r="AI10" s="242">
        <f t="shared" si="18"/>
        <v>-84445700</v>
      </c>
      <c r="AJ10" s="266">
        <f t="shared" si="4"/>
        <v>212816800</v>
      </c>
      <c r="AK10" s="266">
        <f t="shared" si="4"/>
        <v>0</v>
      </c>
      <c r="AL10" s="266">
        <f t="shared" si="4"/>
        <v>-212816800</v>
      </c>
      <c r="AM10" s="266">
        <f t="shared" si="19"/>
        <v>1137024100</v>
      </c>
      <c r="AN10" s="266">
        <f t="shared" si="5"/>
        <v>720197963.35000002</v>
      </c>
      <c r="AO10" s="266">
        <f t="shared" si="5"/>
        <v>-416826136.64999998</v>
      </c>
    </row>
    <row r="11" spans="1:41" ht="11.25">
      <c r="A11" s="109">
        <v>4</v>
      </c>
      <c r="B11" s="110" t="s">
        <v>7</v>
      </c>
      <c r="C11" s="244">
        <f t="shared" ref="C11:S11" si="22">SUM(C12:C16)</f>
        <v>73119000</v>
      </c>
      <c r="D11" s="244">
        <f t="shared" si="22"/>
        <v>34323059.810000002</v>
      </c>
      <c r="E11" s="242">
        <f t="shared" si="7"/>
        <v>-38795940.189999998</v>
      </c>
      <c r="F11" s="244">
        <f t="shared" si="22"/>
        <v>343567700</v>
      </c>
      <c r="G11" s="244">
        <f t="shared" si="22"/>
        <v>282184960.31</v>
      </c>
      <c r="H11" s="242">
        <f t="shared" si="8"/>
        <v>-61382739.689999998</v>
      </c>
      <c r="I11" s="244">
        <f t="shared" si="22"/>
        <v>0</v>
      </c>
      <c r="J11" s="244">
        <f t="shared" si="22"/>
        <v>0</v>
      </c>
      <c r="K11" s="242">
        <f t="shared" si="9"/>
        <v>0</v>
      </c>
      <c r="L11" s="244">
        <f t="shared" si="22"/>
        <v>0</v>
      </c>
      <c r="M11" s="244">
        <f t="shared" si="22"/>
        <v>0</v>
      </c>
      <c r="N11" s="242">
        <f t="shared" si="10"/>
        <v>0</v>
      </c>
      <c r="O11" s="244">
        <f t="shared" si="22"/>
        <v>0</v>
      </c>
      <c r="P11" s="244">
        <f t="shared" si="22"/>
        <v>0</v>
      </c>
      <c r="Q11" s="242">
        <f t="shared" si="11"/>
        <v>0</v>
      </c>
      <c r="R11" s="244">
        <f t="shared" si="22"/>
        <v>0</v>
      </c>
      <c r="S11" s="244">
        <f t="shared" si="22"/>
        <v>0</v>
      </c>
      <c r="T11" s="242">
        <f t="shared" si="12"/>
        <v>0</v>
      </c>
      <c r="U11" s="266">
        <f t="shared" si="13"/>
        <v>416686700</v>
      </c>
      <c r="V11" s="266">
        <f t="shared" si="1"/>
        <v>316508020.12</v>
      </c>
      <c r="W11" s="266">
        <f t="shared" si="1"/>
        <v>-100178679.88</v>
      </c>
      <c r="X11" s="49">
        <f>SUM(X12:X16)</f>
        <v>0</v>
      </c>
      <c r="Y11" s="49">
        <f>SUM(Y12:Y16)</f>
        <v>0</v>
      </c>
      <c r="Z11" s="242">
        <f t="shared" si="14"/>
        <v>0</v>
      </c>
      <c r="AA11" s="266">
        <f t="shared" si="15"/>
        <v>0</v>
      </c>
      <c r="AB11" s="266">
        <f t="shared" si="15"/>
        <v>0</v>
      </c>
      <c r="AC11" s="266">
        <f t="shared" si="16"/>
        <v>0</v>
      </c>
      <c r="AD11" s="49">
        <f>SUM(AD12:AD16)</f>
        <v>0</v>
      </c>
      <c r="AE11" s="49">
        <f>SUM(AE12:AE16)</f>
        <v>0</v>
      </c>
      <c r="AF11" s="242">
        <f t="shared" si="17"/>
        <v>0</v>
      </c>
      <c r="AG11" s="49">
        <f>SUM(AG12:AG16)</f>
        <v>0</v>
      </c>
      <c r="AH11" s="49">
        <f>SUM(AH12:AH16)</f>
        <v>0</v>
      </c>
      <c r="AI11" s="242">
        <f t="shared" si="18"/>
        <v>0</v>
      </c>
      <c r="AJ11" s="266">
        <f t="shared" si="4"/>
        <v>0</v>
      </c>
      <c r="AK11" s="266">
        <f t="shared" si="4"/>
        <v>0</v>
      </c>
      <c r="AL11" s="266">
        <f t="shared" si="4"/>
        <v>0</v>
      </c>
      <c r="AM11" s="266">
        <f t="shared" si="19"/>
        <v>416686700</v>
      </c>
      <c r="AN11" s="266">
        <f t="shared" si="5"/>
        <v>316508020.12</v>
      </c>
      <c r="AO11" s="266">
        <f t="shared" si="5"/>
        <v>-100178679.88</v>
      </c>
    </row>
    <row r="12" spans="1:41" ht="11.25">
      <c r="A12" s="141">
        <v>5</v>
      </c>
      <c r="B12" s="113" t="s">
        <v>8</v>
      </c>
      <c r="C12" s="241">
        <v>25675000</v>
      </c>
      <c r="D12" s="241">
        <v>22050500.609999999</v>
      </c>
      <c r="E12" s="242">
        <f t="shared" si="7"/>
        <v>-3624499.3900000006</v>
      </c>
      <c r="F12" s="241">
        <v>129444000</v>
      </c>
      <c r="G12" s="241">
        <v>116971424.84999999</v>
      </c>
      <c r="H12" s="242">
        <f t="shared" si="8"/>
        <v>-12472575.150000006</v>
      </c>
      <c r="I12" s="243"/>
      <c r="J12" s="243"/>
      <c r="K12" s="242">
        <f t="shared" si="9"/>
        <v>0</v>
      </c>
      <c r="L12" s="243"/>
      <c r="M12" s="243"/>
      <c r="N12" s="242">
        <f t="shared" si="10"/>
        <v>0</v>
      </c>
      <c r="O12" s="243"/>
      <c r="P12" s="243"/>
      <c r="Q12" s="242">
        <f t="shared" si="11"/>
        <v>0</v>
      </c>
      <c r="R12" s="243"/>
      <c r="S12" s="243"/>
      <c r="T12" s="242">
        <f t="shared" si="12"/>
        <v>0</v>
      </c>
      <c r="U12" s="267">
        <f t="shared" si="13"/>
        <v>155119000</v>
      </c>
      <c r="V12" s="267">
        <f t="shared" si="1"/>
        <v>139021925.45999998</v>
      </c>
      <c r="W12" s="267">
        <f t="shared" si="1"/>
        <v>-16097074.540000007</v>
      </c>
      <c r="X12" s="49"/>
      <c r="Y12" s="49"/>
      <c r="Z12" s="242">
        <f t="shared" si="14"/>
        <v>0</v>
      </c>
      <c r="AA12" s="267">
        <f t="shared" ref="AA12:AC77" si="23">SUM(X12)</f>
        <v>0</v>
      </c>
      <c r="AB12" s="267">
        <f t="shared" si="23"/>
        <v>0</v>
      </c>
      <c r="AC12" s="267">
        <f t="shared" si="23"/>
        <v>0</v>
      </c>
      <c r="AD12" s="49"/>
      <c r="AE12" s="49"/>
      <c r="AF12" s="242">
        <f t="shared" si="17"/>
        <v>0</v>
      </c>
      <c r="AG12" s="49"/>
      <c r="AH12" s="49"/>
      <c r="AI12" s="242">
        <f t="shared" si="18"/>
        <v>0</v>
      </c>
      <c r="AJ12" s="267">
        <f t="shared" si="4"/>
        <v>0</v>
      </c>
      <c r="AK12" s="267">
        <f t="shared" si="4"/>
        <v>0</v>
      </c>
      <c r="AL12" s="267">
        <f t="shared" si="4"/>
        <v>0</v>
      </c>
      <c r="AM12" s="267">
        <f t="shared" si="19"/>
        <v>155119000</v>
      </c>
      <c r="AN12" s="267">
        <f t="shared" si="5"/>
        <v>139021925.45999998</v>
      </c>
      <c r="AO12" s="267">
        <f t="shared" si="5"/>
        <v>-16097074.540000007</v>
      </c>
    </row>
    <row r="13" spans="1:41" ht="11.25">
      <c r="A13" s="141">
        <v>6</v>
      </c>
      <c r="B13" s="113" t="s">
        <v>10</v>
      </c>
      <c r="C13" s="241">
        <v>39600000</v>
      </c>
      <c r="D13" s="241">
        <v>10442559.199999999</v>
      </c>
      <c r="E13" s="242">
        <f t="shared" si="7"/>
        <v>-29157440.800000001</v>
      </c>
      <c r="F13" s="241">
        <v>145252400</v>
      </c>
      <c r="G13" s="241">
        <v>127467286.34999999</v>
      </c>
      <c r="H13" s="242">
        <f t="shared" si="8"/>
        <v>-17785113.650000006</v>
      </c>
      <c r="I13" s="243"/>
      <c r="J13" s="243"/>
      <c r="K13" s="242">
        <f t="shared" si="9"/>
        <v>0</v>
      </c>
      <c r="L13" s="243"/>
      <c r="M13" s="243"/>
      <c r="N13" s="242">
        <f t="shared" si="10"/>
        <v>0</v>
      </c>
      <c r="O13" s="243"/>
      <c r="P13" s="243"/>
      <c r="Q13" s="242">
        <f t="shared" si="11"/>
        <v>0</v>
      </c>
      <c r="R13" s="243"/>
      <c r="S13" s="243"/>
      <c r="T13" s="242">
        <f t="shared" si="12"/>
        <v>0</v>
      </c>
      <c r="U13" s="267">
        <f t="shared" si="13"/>
        <v>184852400</v>
      </c>
      <c r="V13" s="267">
        <f t="shared" si="1"/>
        <v>137909845.54999998</v>
      </c>
      <c r="W13" s="267">
        <f t="shared" si="1"/>
        <v>-46942554.450000003</v>
      </c>
      <c r="X13" s="49"/>
      <c r="Y13" s="49"/>
      <c r="Z13" s="242">
        <f t="shared" si="14"/>
        <v>0</v>
      </c>
      <c r="AA13" s="267">
        <f t="shared" si="23"/>
        <v>0</v>
      </c>
      <c r="AB13" s="267">
        <f t="shared" si="23"/>
        <v>0</v>
      </c>
      <c r="AC13" s="267">
        <f t="shared" si="23"/>
        <v>0</v>
      </c>
      <c r="AD13" s="49"/>
      <c r="AE13" s="49"/>
      <c r="AF13" s="242">
        <f t="shared" si="17"/>
        <v>0</v>
      </c>
      <c r="AG13" s="49"/>
      <c r="AH13" s="49"/>
      <c r="AI13" s="242">
        <f t="shared" si="18"/>
        <v>0</v>
      </c>
      <c r="AJ13" s="267">
        <f t="shared" si="4"/>
        <v>0</v>
      </c>
      <c r="AK13" s="267">
        <f t="shared" si="4"/>
        <v>0</v>
      </c>
      <c r="AL13" s="267">
        <f t="shared" si="4"/>
        <v>0</v>
      </c>
      <c r="AM13" s="267">
        <f t="shared" si="19"/>
        <v>184852400</v>
      </c>
      <c r="AN13" s="267">
        <f t="shared" si="5"/>
        <v>137909845.54999998</v>
      </c>
      <c r="AO13" s="267">
        <f t="shared" si="5"/>
        <v>-46942554.450000003</v>
      </c>
    </row>
    <row r="14" spans="1:41" ht="11.25">
      <c r="A14" s="141">
        <v>7</v>
      </c>
      <c r="B14" s="113" t="s">
        <v>11</v>
      </c>
      <c r="C14" s="241">
        <v>3780000</v>
      </c>
      <c r="D14" s="241">
        <v>1830000</v>
      </c>
      <c r="E14" s="242">
        <f t="shared" si="7"/>
        <v>-1950000</v>
      </c>
      <c r="F14" s="241">
        <v>35280000</v>
      </c>
      <c r="G14" s="241">
        <v>30840000</v>
      </c>
      <c r="H14" s="242">
        <f t="shared" si="8"/>
        <v>-4440000</v>
      </c>
      <c r="I14" s="243"/>
      <c r="J14" s="243"/>
      <c r="K14" s="242">
        <f t="shared" si="9"/>
        <v>0</v>
      </c>
      <c r="L14" s="243"/>
      <c r="M14" s="243"/>
      <c r="N14" s="242">
        <f t="shared" si="10"/>
        <v>0</v>
      </c>
      <c r="O14" s="243"/>
      <c r="P14" s="243"/>
      <c r="Q14" s="242">
        <f t="shared" si="11"/>
        <v>0</v>
      </c>
      <c r="R14" s="243"/>
      <c r="S14" s="243"/>
      <c r="T14" s="242">
        <f t="shared" si="12"/>
        <v>0</v>
      </c>
      <c r="U14" s="267">
        <f t="shared" si="13"/>
        <v>39060000</v>
      </c>
      <c r="V14" s="267">
        <f t="shared" si="1"/>
        <v>32670000</v>
      </c>
      <c r="W14" s="267">
        <f t="shared" si="1"/>
        <v>-6390000</v>
      </c>
      <c r="X14" s="49"/>
      <c r="Y14" s="49"/>
      <c r="Z14" s="242">
        <f t="shared" si="14"/>
        <v>0</v>
      </c>
      <c r="AA14" s="267">
        <f t="shared" si="23"/>
        <v>0</v>
      </c>
      <c r="AB14" s="267">
        <f t="shared" si="23"/>
        <v>0</v>
      </c>
      <c r="AC14" s="267">
        <f t="shared" si="23"/>
        <v>0</v>
      </c>
      <c r="AD14" s="49"/>
      <c r="AE14" s="49"/>
      <c r="AF14" s="242">
        <f t="shared" si="17"/>
        <v>0</v>
      </c>
      <c r="AG14" s="49"/>
      <c r="AH14" s="49"/>
      <c r="AI14" s="242">
        <f t="shared" si="18"/>
        <v>0</v>
      </c>
      <c r="AJ14" s="267">
        <f t="shared" si="4"/>
        <v>0</v>
      </c>
      <c r="AK14" s="267">
        <f t="shared" si="4"/>
        <v>0</v>
      </c>
      <c r="AL14" s="267">
        <f t="shared" si="4"/>
        <v>0</v>
      </c>
      <c r="AM14" s="267">
        <f t="shared" si="19"/>
        <v>39060000</v>
      </c>
      <c r="AN14" s="267">
        <f t="shared" si="5"/>
        <v>32670000</v>
      </c>
      <c r="AO14" s="267">
        <f t="shared" si="5"/>
        <v>-6390000</v>
      </c>
    </row>
    <row r="15" spans="1:41" ht="11.25">
      <c r="A15" s="141">
        <v>8</v>
      </c>
      <c r="B15" s="113" t="s">
        <v>12</v>
      </c>
      <c r="C15" s="241">
        <v>4064000</v>
      </c>
      <c r="D15" s="103">
        <v>0</v>
      </c>
      <c r="E15" s="242">
        <f t="shared" si="7"/>
        <v>-4064000</v>
      </c>
      <c r="F15" s="241">
        <v>23811300</v>
      </c>
      <c r="G15" s="241">
        <v>1819200</v>
      </c>
      <c r="H15" s="242">
        <f t="shared" si="8"/>
        <v>-21992100</v>
      </c>
      <c r="I15" s="243"/>
      <c r="J15" s="243"/>
      <c r="K15" s="242">
        <f t="shared" si="9"/>
        <v>0</v>
      </c>
      <c r="L15" s="243"/>
      <c r="M15" s="243"/>
      <c r="N15" s="242">
        <f t="shared" si="10"/>
        <v>0</v>
      </c>
      <c r="O15" s="243"/>
      <c r="P15" s="243"/>
      <c r="Q15" s="242">
        <f t="shared" si="11"/>
        <v>0</v>
      </c>
      <c r="R15" s="243"/>
      <c r="S15" s="243"/>
      <c r="T15" s="242">
        <f t="shared" si="12"/>
        <v>0</v>
      </c>
      <c r="U15" s="267">
        <f t="shared" si="13"/>
        <v>27875300</v>
      </c>
      <c r="V15" s="267">
        <f t="shared" si="1"/>
        <v>1819200</v>
      </c>
      <c r="W15" s="267">
        <f t="shared" si="1"/>
        <v>-26056100</v>
      </c>
      <c r="X15" s="49"/>
      <c r="Y15" s="49"/>
      <c r="Z15" s="242">
        <f t="shared" si="14"/>
        <v>0</v>
      </c>
      <c r="AA15" s="267">
        <f t="shared" si="23"/>
        <v>0</v>
      </c>
      <c r="AB15" s="267">
        <f t="shared" si="23"/>
        <v>0</v>
      </c>
      <c r="AC15" s="267">
        <f t="shared" si="23"/>
        <v>0</v>
      </c>
      <c r="AD15" s="49"/>
      <c r="AE15" s="49"/>
      <c r="AF15" s="242">
        <f t="shared" si="17"/>
        <v>0</v>
      </c>
      <c r="AG15" s="49"/>
      <c r="AH15" s="49"/>
      <c r="AI15" s="242">
        <f t="shared" si="18"/>
        <v>0</v>
      </c>
      <c r="AJ15" s="267">
        <f t="shared" si="4"/>
        <v>0</v>
      </c>
      <c r="AK15" s="267">
        <f t="shared" si="4"/>
        <v>0</v>
      </c>
      <c r="AL15" s="267">
        <f t="shared" si="4"/>
        <v>0</v>
      </c>
      <c r="AM15" s="267">
        <f t="shared" si="19"/>
        <v>27875300</v>
      </c>
      <c r="AN15" s="267">
        <f t="shared" si="5"/>
        <v>1819200</v>
      </c>
      <c r="AO15" s="267">
        <f t="shared" si="5"/>
        <v>-26056100</v>
      </c>
    </row>
    <row r="16" spans="1:41" ht="11.25">
      <c r="A16" s="141">
        <v>9</v>
      </c>
      <c r="B16" s="113" t="s">
        <v>9</v>
      </c>
      <c r="C16" s="243"/>
      <c r="D16" s="243"/>
      <c r="E16" s="242">
        <f t="shared" si="7"/>
        <v>0</v>
      </c>
      <c r="F16" s="241">
        <v>9780000</v>
      </c>
      <c r="G16" s="241">
        <v>5087049.1100000003</v>
      </c>
      <c r="H16" s="242">
        <f t="shared" si="8"/>
        <v>-4692950.8899999997</v>
      </c>
      <c r="I16" s="243"/>
      <c r="J16" s="243"/>
      <c r="K16" s="242">
        <f t="shared" si="9"/>
        <v>0</v>
      </c>
      <c r="L16" s="243"/>
      <c r="M16" s="243"/>
      <c r="N16" s="242">
        <f t="shared" si="10"/>
        <v>0</v>
      </c>
      <c r="O16" s="243"/>
      <c r="P16" s="243"/>
      <c r="Q16" s="242">
        <f t="shared" si="11"/>
        <v>0</v>
      </c>
      <c r="R16" s="243"/>
      <c r="S16" s="243"/>
      <c r="T16" s="242">
        <f t="shared" si="12"/>
        <v>0</v>
      </c>
      <c r="U16" s="267">
        <f t="shared" si="13"/>
        <v>9780000</v>
      </c>
      <c r="V16" s="267">
        <f t="shared" si="1"/>
        <v>5087049.1100000003</v>
      </c>
      <c r="W16" s="267">
        <f t="shared" si="1"/>
        <v>-4692950.8899999997</v>
      </c>
      <c r="X16" s="49"/>
      <c r="Y16" s="49"/>
      <c r="Z16" s="242">
        <f t="shared" si="14"/>
        <v>0</v>
      </c>
      <c r="AA16" s="267">
        <f t="shared" si="23"/>
        <v>0</v>
      </c>
      <c r="AB16" s="267">
        <f t="shared" si="23"/>
        <v>0</v>
      </c>
      <c r="AC16" s="267">
        <f t="shared" si="23"/>
        <v>0</v>
      </c>
      <c r="AD16" s="49"/>
      <c r="AE16" s="49"/>
      <c r="AF16" s="242">
        <f t="shared" si="17"/>
        <v>0</v>
      </c>
      <c r="AG16" s="49"/>
      <c r="AH16" s="49"/>
      <c r="AI16" s="242">
        <f t="shared" si="18"/>
        <v>0</v>
      </c>
      <c r="AJ16" s="267">
        <f t="shared" si="4"/>
        <v>0</v>
      </c>
      <c r="AK16" s="267">
        <f t="shared" si="4"/>
        <v>0</v>
      </c>
      <c r="AL16" s="267">
        <f t="shared" si="4"/>
        <v>0</v>
      </c>
      <c r="AM16" s="267">
        <f t="shared" si="19"/>
        <v>9780000</v>
      </c>
      <c r="AN16" s="267">
        <f t="shared" si="5"/>
        <v>5087049.1100000003</v>
      </c>
      <c r="AO16" s="267">
        <f t="shared" si="5"/>
        <v>-4692950.8899999997</v>
      </c>
    </row>
    <row r="17" spans="1:41" ht="11.25">
      <c r="A17" s="109">
        <v>10</v>
      </c>
      <c r="B17" s="110" t="s">
        <v>16</v>
      </c>
      <c r="C17" s="244">
        <f>SUM(C18:C22)</f>
        <v>9139700</v>
      </c>
      <c r="D17" s="244">
        <f>SUM(D18:D22)</f>
        <v>4572013.4000000004</v>
      </c>
      <c r="E17" s="242">
        <f t="shared" si="7"/>
        <v>-4567686.5999999996</v>
      </c>
      <c r="F17" s="244">
        <f>SUM(F18:F22)</f>
        <v>42946100</v>
      </c>
      <c r="G17" s="244">
        <f>SUM(G18:G22)</f>
        <v>36319092.870000005</v>
      </c>
      <c r="H17" s="242">
        <f t="shared" si="8"/>
        <v>-6627007.1299999952</v>
      </c>
      <c r="I17" s="244">
        <f>SUM(I18:I22)</f>
        <v>0</v>
      </c>
      <c r="J17" s="244">
        <f>SUM(J18:J22)</f>
        <v>0</v>
      </c>
      <c r="K17" s="242">
        <f t="shared" si="9"/>
        <v>0</v>
      </c>
      <c r="L17" s="244">
        <f>SUM(L18:L22)</f>
        <v>0</v>
      </c>
      <c r="M17" s="244">
        <f>SUM(M18:M22)</f>
        <v>0</v>
      </c>
      <c r="N17" s="242">
        <f t="shared" si="10"/>
        <v>0</v>
      </c>
      <c r="O17" s="244">
        <f>SUM(O18:O22)</f>
        <v>0</v>
      </c>
      <c r="P17" s="244">
        <f>SUM(P18:P22)</f>
        <v>0</v>
      </c>
      <c r="Q17" s="242">
        <f t="shared" si="11"/>
        <v>0</v>
      </c>
      <c r="R17" s="244">
        <f>SUM(R18:R22)</f>
        <v>0</v>
      </c>
      <c r="S17" s="244">
        <f>SUM(S18:S22)</f>
        <v>0</v>
      </c>
      <c r="T17" s="242">
        <f t="shared" si="12"/>
        <v>0</v>
      </c>
      <c r="U17" s="266">
        <f t="shared" si="13"/>
        <v>52085800</v>
      </c>
      <c r="V17" s="266">
        <f t="shared" si="1"/>
        <v>40891106.270000003</v>
      </c>
      <c r="W17" s="266">
        <f t="shared" si="1"/>
        <v>-11194693.729999995</v>
      </c>
      <c r="X17" s="49">
        <f>SUM(X18:X22)</f>
        <v>0</v>
      </c>
      <c r="Y17" s="49">
        <f>SUM(Y18:Y22)</f>
        <v>0</v>
      </c>
      <c r="Z17" s="242">
        <f t="shared" si="14"/>
        <v>0</v>
      </c>
      <c r="AA17" s="266">
        <f t="shared" si="23"/>
        <v>0</v>
      </c>
      <c r="AB17" s="266">
        <f t="shared" si="23"/>
        <v>0</v>
      </c>
      <c r="AC17" s="266">
        <f t="shared" si="23"/>
        <v>0</v>
      </c>
      <c r="AD17" s="49">
        <f>SUM(AD18:AD22)</f>
        <v>0</v>
      </c>
      <c r="AE17" s="49">
        <f>SUM(AE18:AE22)</f>
        <v>0</v>
      </c>
      <c r="AF17" s="242">
        <f t="shared" si="17"/>
        <v>0</v>
      </c>
      <c r="AG17" s="49">
        <f>SUM(AG18:AG22)</f>
        <v>0</v>
      </c>
      <c r="AH17" s="49">
        <f>SUM(AH18:AH22)</f>
        <v>0</v>
      </c>
      <c r="AI17" s="242">
        <f t="shared" si="18"/>
        <v>0</v>
      </c>
      <c r="AJ17" s="266">
        <f t="shared" si="4"/>
        <v>0</v>
      </c>
      <c r="AK17" s="266">
        <f t="shared" si="4"/>
        <v>0</v>
      </c>
      <c r="AL17" s="266">
        <f t="shared" si="4"/>
        <v>0</v>
      </c>
      <c r="AM17" s="266">
        <f t="shared" si="19"/>
        <v>52085800</v>
      </c>
      <c r="AN17" s="266">
        <f t="shared" si="5"/>
        <v>40891106.270000003</v>
      </c>
      <c r="AO17" s="266">
        <f t="shared" si="5"/>
        <v>-11194693.729999995</v>
      </c>
    </row>
    <row r="18" spans="1:41" ht="11.25">
      <c r="A18" s="141">
        <v>11</v>
      </c>
      <c r="B18" s="113" t="s">
        <v>13</v>
      </c>
      <c r="C18" s="241">
        <v>6215100</v>
      </c>
      <c r="D18" s="241">
        <v>2677698.2599999998</v>
      </c>
      <c r="E18" s="242">
        <f t="shared" si="7"/>
        <v>-3537401.74</v>
      </c>
      <c r="F18" s="241">
        <v>29202900</v>
      </c>
      <c r="G18" s="241">
        <v>24776237.25</v>
      </c>
      <c r="H18" s="242">
        <f t="shared" si="8"/>
        <v>-4426662.75</v>
      </c>
      <c r="I18" s="243"/>
      <c r="J18" s="243"/>
      <c r="K18" s="242">
        <f t="shared" si="9"/>
        <v>0</v>
      </c>
      <c r="L18" s="243"/>
      <c r="M18" s="243"/>
      <c r="N18" s="242">
        <f t="shared" si="10"/>
        <v>0</v>
      </c>
      <c r="O18" s="243"/>
      <c r="P18" s="243"/>
      <c r="Q18" s="242">
        <f t="shared" si="11"/>
        <v>0</v>
      </c>
      <c r="R18" s="243"/>
      <c r="S18" s="243"/>
      <c r="T18" s="242">
        <f t="shared" si="12"/>
        <v>0</v>
      </c>
      <c r="U18" s="267">
        <f t="shared" si="13"/>
        <v>35418000</v>
      </c>
      <c r="V18" s="267">
        <f t="shared" si="1"/>
        <v>27453935.509999998</v>
      </c>
      <c r="W18" s="267">
        <f t="shared" si="1"/>
        <v>-7964064.4900000002</v>
      </c>
      <c r="X18" s="49"/>
      <c r="Y18" s="49"/>
      <c r="Z18" s="242">
        <f t="shared" si="14"/>
        <v>0</v>
      </c>
      <c r="AA18" s="267">
        <f t="shared" si="23"/>
        <v>0</v>
      </c>
      <c r="AB18" s="267">
        <f t="shared" si="23"/>
        <v>0</v>
      </c>
      <c r="AC18" s="267">
        <f t="shared" si="23"/>
        <v>0</v>
      </c>
      <c r="AD18" s="49"/>
      <c r="AE18" s="49"/>
      <c r="AF18" s="242">
        <f t="shared" si="17"/>
        <v>0</v>
      </c>
      <c r="AG18" s="49"/>
      <c r="AH18" s="49"/>
      <c r="AI18" s="242">
        <f t="shared" si="18"/>
        <v>0</v>
      </c>
      <c r="AJ18" s="267">
        <f t="shared" si="4"/>
        <v>0</v>
      </c>
      <c r="AK18" s="267">
        <f t="shared" si="4"/>
        <v>0</v>
      </c>
      <c r="AL18" s="267">
        <f t="shared" si="4"/>
        <v>0</v>
      </c>
      <c r="AM18" s="267">
        <f t="shared" si="19"/>
        <v>35418000</v>
      </c>
      <c r="AN18" s="267">
        <f t="shared" si="5"/>
        <v>27453935.509999998</v>
      </c>
      <c r="AO18" s="267">
        <f t="shared" si="5"/>
        <v>-7964064.4900000002</v>
      </c>
    </row>
    <row r="19" spans="1:41" ht="11.25">
      <c r="A19" s="141">
        <v>12</v>
      </c>
      <c r="B19" s="113" t="s">
        <v>14</v>
      </c>
      <c r="C19" s="241">
        <v>731100</v>
      </c>
      <c r="D19" s="241">
        <v>600721.16</v>
      </c>
      <c r="E19" s="242">
        <f t="shared" si="7"/>
        <v>-130378.83999999997</v>
      </c>
      <c r="F19" s="241">
        <v>3435800</v>
      </c>
      <c r="G19" s="241">
        <v>2896589.25</v>
      </c>
      <c r="H19" s="242">
        <f t="shared" si="8"/>
        <v>-539210.75</v>
      </c>
      <c r="I19" s="243"/>
      <c r="J19" s="243"/>
      <c r="K19" s="242">
        <f t="shared" si="9"/>
        <v>0</v>
      </c>
      <c r="L19" s="243"/>
      <c r="M19" s="243"/>
      <c r="N19" s="242">
        <f t="shared" si="10"/>
        <v>0</v>
      </c>
      <c r="O19" s="243"/>
      <c r="P19" s="243"/>
      <c r="Q19" s="242">
        <f t="shared" si="11"/>
        <v>0</v>
      </c>
      <c r="R19" s="243"/>
      <c r="S19" s="243"/>
      <c r="T19" s="242">
        <f t="shared" si="12"/>
        <v>0</v>
      </c>
      <c r="U19" s="267">
        <f t="shared" si="13"/>
        <v>4166900</v>
      </c>
      <c r="V19" s="267">
        <f t="shared" si="1"/>
        <v>3497310.41</v>
      </c>
      <c r="W19" s="267">
        <f t="shared" si="1"/>
        <v>-669589.59</v>
      </c>
      <c r="X19" s="49"/>
      <c r="Y19" s="49"/>
      <c r="Z19" s="242">
        <f t="shared" si="14"/>
        <v>0</v>
      </c>
      <c r="AA19" s="267">
        <f t="shared" si="23"/>
        <v>0</v>
      </c>
      <c r="AB19" s="267">
        <f t="shared" si="23"/>
        <v>0</v>
      </c>
      <c r="AC19" s="267">
        <f t="shared" si="23"/>
        <v>0</v>
      </c>
      <c r="AD19" s="49"/>
      <c r="AE19" s="49"/>
      <c r="AF19" s="242">
        <f t="shared" si="17"/>
        <v>0</v>
      </c>
      <c r="AG19" s="49"/>
      <c r="AH19" s="49"/>
      <c r="AI19" s="242">
        <f t="shared" si="18"/>
        <v>0</v>
      </c>
      <c r="AJ19" s="267">
        <f t="shared" si="4"/>
        <v>0</v>
      </c>
      <c r="AK19" s="267">
        <f t="shared" si="4"/>
        <v>0</v>
      </c>
      <c r="AL19" s="267">
        <f t="shared" si="4"/>
        <v>0</v>
      </c>
      <c r="AM19" s="267">
        <f t="shared" si="19"/>
        <v>4166900</v>
      </c>
      <c r="AN19" s="267">
        <f t="shared" si="5"/>
        <v>3497310.41</v>
      </c>
      <c r="AO19" s="267">
        <f t="shared" si="5"/>
        <v>-669589.59</v>
      </c>
    </row>
    <row r="20" spans="1:41" ht="11.25">
      <c r="A20" s="141">
        <v>13</v>
      </c>
      <c r="B20" s="113" t="s">
        <v>15</v>
      </c>
      <c r="C20" s="241">
        <v>365500</v>
      </c>
      <c r="D20" s="241">
        <v>173218.08</v>
      </c>
      <c r="E20" s="242">
        <f t="shared" si="7"/>
        <v>-192281.92</v>
      </c>
      <c r="F20" s="241">
        <v>1717900</v>
      </c>
      <c r="G20" s="241">
        <v>1849418.18</v>
      </c>
      <c r="H20" s="242">
        <f t="shared" si="8"/>
        <v>131518.17999999993</v>
      </c>
      <c r="I20" s="243"/>
      <c r="J20" s="243"/>
      <c r="K20" s="242">
        <f t="shared" si="9"/>
        <v>0</v>
      </c>
      <c r="L20" s="243"/>
      <c r="M20" s="243"/>
      <c r="N20" s="242">
        <f t="shared" si="10"/>
        <v>0</v>
      </c>
      <c r="O20" s="243"/>
      <c r="P20" s="243"/>
      <c r="Q20" s="242">
        <f t="shared" si="11"/>
        <v>0</v>
      </c>
      <c r="R20" s="243"/>
      <c r="S20" s="243"/>
      <c r="T20" s="242">
        <f t="shared" si="12"/>
        <v>0</v>
      </c>
      <c r="U20" s="267">
        <f t="shared" si="13"/>
        <v>2083400</v>
      </c>
      <c r="V20" s="267">
        <f t="shared" si="1"/>
        <v>2022636.26</v>
      </c>
      <c r="W20" s="267">
        <f t="shared" si="1"/>
        <v>-60763.740000000078</v>
      </c>
      <c r="X20" s="49"/>
      <c r="Y20" s="49"/>
      <c r="Z20" s="242">
        <f t="shared" si="14"/>
        <v>0</v>
      </c>
      <c r="AA20" s="267">
        <f t="shared" si="23"/>
        <v>0</v>
      </c>
      <c r="AB20" s="267">
        <f t="shared" si="23"/>
        <v>0</v>
      </c>
      <c r="AC20" s="267">
        <f t="shared" si="23"/>
        <v>0</v>
      </c>
      <c r="AD20" s="49"/>
      <c r="AE20" s="49"/>
      <c r="AF20" s="242">
        <f t="shared" si="17"/>
        <v>0</v>
      </c>
      <c r="AG20" s="49"/>
      <c r="AH20" s="49"/>
      <c r="AI20" s="242">
        <f t="shared" si="18"/>
        <v>0</v>
      </c>
      <c r="AJ20" s="267">
        <f t="shared" si="4"/>
        <v>0</v>
      </c>
      <c r="AK20" s="267">
        <f t="shared" si="4"/>
        <v>0</v>
      </c>
      <c r="AL20" s="267">
        <f t="shared" si="4"/>
        <v>0</v>
      </c>
      <c r="AM20" s="267">
        <f t="shared" si="19"/>
        <v>2083400</v>
      </c>
      <c r="AN20" s="267">
        <f t="shared" si="5"/>
        <v>2022636.26</v>
      </c>
      <c r="AO20" s="267">
        <f t="shared" si="5"/>
        <v>-60763.740000000078</v>
      </c>
    </row>
    <row r="21" spans="1:41" ht="11.25">
      <c r="A21" s="141">
        <v>14</v>
      </c>
      <c r="B21" s="113" t="s">
        <v>17</v>
      </c>
      <c r="C21" s="241">
        <v>365500</v>
      </c>
      <c r="D21" s="241">
        <v>173218.08</v>
      </c>
      <c r="E21" s="242">
        <f t="shared" si="7"/>
        <v>-192281.92</v>
      </c>
      <c r="F21" s="241">
        <v>1717900</v>
      </c>
      <c r="G21" s="241">
        <v>1358793.71</v>
      </c>
      <c r="H21" s="242">
        <f t="shared" si="8"/>
        <v>-359106.29000000004</v>
      </c>
      <c r="I21" s="243"/>
      <c r="J21" s="243"/>
      <c r="K21" s="242">
        <f t="shared" si="9"/>
        <v>0</v>
      </c>
      <c r="L21" s="243"/>
      <c r="M21" s="243"/>
      <c r="N21" s="242">
        <f t="shared" si="10"/>
        <v>0</v>
      </c>
      <c r="O21" s="243"/>
      <c r="P21" s="243"/>
      <c r="Q21" s="242">
        <f t="shared" si="11"/>
        <v>0</v>
      </c>
      <c r="R21" s="243"/>
      <c r="S21" s="243"/>
      <c r="T21" s="242">
        <f t="shared" si="12"/>
        <v>0</v>
      </c>
      <c r="U21" s="267">
        <f t="shared" si="13"/>
        <v>2083400</v>
      </c>
      <c r="V21" s="267">
        <f t="shared" si="1"/>
        <v>1532011.79</v>
      </c>
      <c r="W21" s="267">
        <f t="shared" si="1"/>
        <v>-551388.21000000008</v>
      </c>
      <c r="X21" s="49"/>
      <c r="Y21" s="49"/>
      <c r="Z21" s="242">
        <f t="shared" si="14"/>
        <v>0</v>
      </c>
      <c r="AA21" s="267">
        <f t="shared" si="23"/>
        <v>0</v>
      </c>
      <c r="AB21" s="267">
        <f t="shared" si="23"/>
        <v>0</v>
      </c>
      <c r="AC21" s="267">
        <f t="shared" si="23"/>
        <v>0</v>
      </c>
      <c r="AD21" s="49"/>
      <c r="AE21" s="49"/>
      <c r="AF21" s="242">
        <f t="shared" si="17"/>
        <v>0</v>
      </c>
      <c r="AG21" s="49"/>
      <c r="AH21" s="49"/>
      <c r="AI21" s="242">
        <f t="shared" si="18"/>
        <v>0</v>
      </c>
      <c r="AJ21" s="267">
        <f t="shared" si="4"/>
        <v>0</v>
      </c>
      <c r="AK21" s="267">
        <f t="shared" si="4"/>
        <v>0</v>
      </c>
      <c r="AL21" s="267">
        <f t="shared" si="4"/>
        <v>0</v>
      </c>
      <c r="AM21" s="267">
        <f t="shared" si="19"/>
        <v>2083400</v>
      </c>
      <c r="AN21" s="267">
        <f t="shared" si="5"/>
        <v>1532011.79</v>
      </c>
      <c r="AO21" s="267">
        <f t="shared" si="5"/>
        <v>-551388.21000000008</v>
      </c>
    </row>
    <row r="22" spans="1:41" ht="11.25">
      <c r="A22" s="141">
        <v>15</v>
      </c>
      <c r="B22" s="113" t="s">
        <v>18</v>
      </c>
      <c r="C22" s="241">
        <v>1462500</v>
      </c>
      <c r="D22" s="241">
        <v>947157.82</v>
      </c>
      <c r="E22" s="242">
        <f t="shared" si="7"/>
        <v>-515342.18000000005</v>
      </c>
      <c r="F22" s="241">
        <v>6871600</v>
      </c>
      <c r="G22" s="241">
        <v>5438054.4800000004</v>
      </c>
      <c r="H22" s="242">
        <f t="shared" si="8"/>
        <v>-1433545.5199999996</v>
      </c>
      <c r="I22" s="243"/>
      <c r="J22" s="243"/>
      <c r="K22" s="242">
        <f t="shared" si="9"/>
        <v>0</v>
      </c>
      <c r="L22" s="243"/>
      <c r="M22" s="243"/>
      <c r="N22" s="242">
        <f t="shared" si="10"/>
        <v>0</v>
      </c>
      <c r="O22" s="243"/>
      <c r="P22" s="243"/>
      <c r="Q22" s="242">
        <f t="shared" si="11"/>
        <v>0</v>
      </c>
      <c r="R22" s="243"/>
      <c r="S22" s="243"/>
      <c r="T22" s="242">
        <f t="shared" si="12"/>
        <v>0</v>
      </c>
      <c r="U22" s="267">
        <f t="shared" si="13"/>
        <v>8334100</v>
      </c>
      <c r="V22" s="267">
        <f t="shared" si="1"/>
        <v>6385212.3000000007</v>
      </c>
      <c r="W22" s="267">
        <f t="shared" si="1"/>
        <v>-1948887.6999999997</v>
      </c>
      <c r="X22" s="49"/>
      <c r="Y22" s="49"/>
      <c r="Z22" s="242">
        <f t="shared" si="14"/>
        <v>0</v>
      </c>
      <c r="AA22" s="267">
        <f t="shared" si="23"/>
        <v>0</v>
      </c>
      <c r="AB22" s="267">
        <f t="shared" si="23"/>
        <v>0</v>
      </c>
      <c r="AC22" s="267">
        <f t="shared" si="23"/>
        <v>0</v>
      </c>
      <c r="AD22" s="49"/>
      <c r="AE22" s="49"/>
      <c r="AF22" s="242">
        <f t="shared" si="17"/>
        <v>0</v>
      </c>
      <c r="AG22" s="49"/>
      <c r="AH22" s="49"/>
      <c r="AI22" s="242">
        <f t="shared" si="18"/>
        <v>0</v>
      </c>
      <c r="AJ22" s="267">
        <f t="shared" si="4"/>
        <v>0</v>
      </c>
      <c r="AK22" s="267">
        <f t="shared" si="4"/>
        <v>0</v>
      </c>
      <c r="AL22" s="267">
        <f t="shared" si="4"/>
        <v>0</v>
      </c>
      <c r="AM22" s="267">
        <f t="shared" si="19"/>
        <v>8334100</v>
      </c>
      <c r="AN22" s="267">
        <f t="shared" si="5"/>
        <v>6385212.3000000007</v>
      </c>
      <c r="AO22" s="267">
        <f t="shared" si="5"/>
        <v>-1948887.6999999997</v>
      </c>
    </row>
    <row r="23" spans="1:41" ht="11.25">
      <c r="A23" s="109">
        <v>16</v>
      </c>
      <c r="B23" s="110" t="s">
        <v>34</v>
      </c>
      <c r="C23" s="244">
        <f>SUM(C24:C27)</f>
        <v>0</v>
      </c>
      <c r="D23" s="244">
        <f>SUM(D24:D27)</f>
        <v>0</v>
      </c>
      <c r="E23" s="242">
        <f t="shared" si="7"/>
        <v>0</v>
      </c>
      <c r="F23" s="244">
        <f>SUM(F24:F27)</f>
        <v>42060800</v>
      </c>
      <c r="G23" s="244">
        <f>SUM(G24:G27)</f>
        <v>36016051.380000003</v>
      </c>
      <c r="H23" s="242">
        <f t="shared" si="8"/>
        <v>-6044748.6199999973</v>
      </c>
      <c r="I23" s="244">
        <f>SUM(I24:I27)</f>
        <v>54573600</v>
      </c>
      <c r="J23" s="244">
        <f>SUM(J24:J27)</f>
        <v>35280860.450000003</v>
      </c>
      <c r="K23" s="242">
        <f t="shared" si="9"/>
        <v>-19292739.549999997</v>
      </c>
      <c r="L23" s="244">
        <f>SUM(L24:L27)</f>
        <v>50688800</v>
      </c>
      <c r="M23" s="244">
        <f>SUM(M24:M27)</f>
        <v>49545265.130000003</v>
      </c>
      <c r="N23" s="242">
        <f t="shared" si="10"/>
        <v>-1143534.8699999973</v>
      </c>
      <c r="O23" s="244">
        <f>SUM(O24:O27)</f>
        <v>104670400</v>
      </c>
      <c r="P23" s="244">
        <f>SUM(P24:P27)</f>
        <v>104670400</v>
      </c>
      <c r="Q23" s="242">
        <f t="shared" si="11"/>
        <v>0</v>
      </c>
      <c r="R23" s="244">
        <f>SUM(R24:R27)</f>
        <v>54798400</v>
      </c>
      <c r="S23" s="244">
        <f>S24+S25+S26</f>
        <v>53401300</v>
      </c>
      <c r="T23" s="242">
        <f t="shared" si="12"/>
        <v>-1397100</v>
      </c>
      <c r="U23" s="266">
        <f t="shared" si="13"/>
        <v>306792000</v>
      </c>
      <c r="V23" s="266">
        <f t="shared" si="13"/>
        <v>278913876.96000004</v>
      </c>
      <c r="W23" s="266">
        <f t="shared" si="13"/>
        <v>-27878123.039999992</v>
      </c>
      <c r="X23" s="49">
        <f>SUM(X24:X27)</f>
        <v>0</v>
      </c>
      <c r="Y23" s="49">
        <f>SUM(Y24:Y27)</f>
        <v>0</v>
      </c>
      <c r="Z23" s="242">
        <f t="shared" si="14"/>
        <v>0</v>
      </c>
      <c r="AA23" s="266">
        <f t="shared" si="23"/>
        <v>0</v>
      </c>
      <c r="AB23" s="266">
        <f t="shared" si="23"/>
        <v>0</v>
      </c>
      <c r="AC23" s="266">
        <f t="shared" si="23"/>
        <v>0</v>
      </c>
      <c r="AD23" s="49">
        <f>SUM(AD24:AD27)</f>
        <v>0</v>
      </c>
      <c r="AE23" s="49">
        <f>SUM(AE24:AE27)</f>
        <v>0</v>
      </c>
      <c r="AF23" s="242">
        <f t="shared" si="17"/>
        <v>0</v>
      </c>
      <c r="AG23" s="49">
        <f>SUM(AG24:AG27)</f>
        <v>0</v>
      </c>
      <c r="AH23" s="49">
        <f>SUM(AH24:AH27)</f>
        <v>0</v>
      </c>
      <c r="AI23" s="242">
        <f t="shared" si="18"/>
        <v>0</v>
      </c>
      <c r="AJ23" s="266">
        <f t="shared" ref="AJ23:AL93" si="24">SUM(AD23+AG23)</f>
        <v>0</v>
      </c>
      <c r="AK23" s="266">
        <f t="shared" si="24"/>
        <v>0</v>
      </c>
      <c r="AL23" s="266">
        <f t="shared" si="24"/>
        <v>0</v>
      </c>
      <c r="AM23" s="266">
        <f t="shared" si="19"/>
        <v>306792000</v>
      </c>
      <c r="AN23" s="266">
        <f t="shared" si="19"/>
        <v>278913876.96000004</v>
      </c>
      <c r="AO23" s="266">
        <f t="shared" si="19"/>
        <v>-27878123.039999992</v>
      </c>
    </row>
    <row r="24" spans="1:41" ht="11.25">
      <c r="A24" s="141">
        <v>17</v>
      </c>
      <c r="B24" s="115" t="s">
        <v>19</v>
      </c>
      <c r="C24" s="243"/>
      <c r="D24" s="243"/>
      <c r="E24" s="242">
        <f t="shared" si="7"/>
        <v>0</v>
      </c>
      <c r="F24" s="241">
        <v>14221400</v>
      </c>
      <c r="G24" s="241">
        <v>9975603.3800000008</v>
      </c>
      <c r="H24" s="242">
        <f t="shared" si="8"/>
        <v>-4245796.6199999992</v>
      </c>
      <c r="I24" s="241">
        <v>1200000</v>
      </c>
      <c r="J24" s="241">
        <v>141756.45000000001</v>
      </c>
      <c r="K24" s="242">
        <f t="shared" si="9"/>
        <v>-1058243.55</v>
      </c>
      <c r="L24" s="241">
        <v>4320000</v>
      </c>
      <c r="M24" s="241">
        <v>4345059.96</v>
      </c>
      <c r="N24" s="242">
        <f t="shared" si="10"/>
        <v>25059.959999999963</v>
      </c>
      <c r="O24" s="241">
        <v>8400000</v>
      </c>
      <c r="P24" s="241">
        <v>6471924.9299999997</v>
      </c>
      <c r="Q24" s="242">
        <f t="shared" si="11"/>
        <v>-1928075.0700000003</v>
      </c>
      <c r="R24" s="241">
        <v>5806800</v>
      </c>
      <c r="S24" s="241">
        <v>5806800</v>
      </c>
      <c r="T24" s="242">
        <f t="shared" si="12"/>
        <v>0</v>
      </c>
      <c r="U24" s="267">
        <f t="shared" si="13"/>
        <v>33948200</v>
      </c>
      <c r="V24" s="267">
        <f t="shared" si="13"/>
        <v>26741144.719999999</v>
      </c>
      <c r="W24" s="267">
        <f t="shared" si="13"/>
        <v>-7207055.2799999993</v>
      </c>
      <c r="X24" s="49"/>
      <c r="Y24" s="49"/>
      <c r="Z24" s="242">
        <f t="shared" si="14"/>
        <v>0</v>
      </c>
      <c r="AA24" s="267">
        <f t="shared" si="23"/>
        <v>0</v>
      </c>
      <c r="AB24" s="267">
        <f t="shared" si="23"/>
        <v>0</v>
      </c>
      <c r="AC24" s="267">
        <f t="shared" si="23"/>
        <v>0</v>
      </c>
      <c r="AD24" s="49"/>
      <c r="AE24" s="49"/>
      <c r="AF24" s="242">
        <f t="shared" si="17"/>
        <v>0</v>
      </c>
      <c r="AG24" s="49"/>
      <c r="AH24" s="49"/>
      <c r="AI24" s="242">
        <f t="shared" si="18"/>
        <v>0</v>
      </c>
      <c r="AJ24" s="267">
        <f t="shared" si="24"/>
        <v>0</v>
      </c>
      <c r="AK24" s="267">
        <f t="shared" si="24"/>
        <v>0</v>
      </c>
      <c r="AL24" s="267">
        <f t="shared" si="24"/>
        <v>0</v>
      </c>
      <c r="AM24" s="267">
        <f t="shared" si="19"/>
        <v>33948200</v>
      </c>
      <c r="AN24" s="267">
        <f t="shared" si="19"/>
        <v>26741144.719999999</v>
      </c>
      <c r="AO24" s="267">
        <f t="shared" si="19"/>
        <v>-7207055.2799999993</v>
      </c>
    </row>
    <row r="25" spans="1:41" ht="11.25">
      <c r="A25" s="141">
        <v>18</v>
      </c>
      <c r="B25" s="115" t="s">
        <v>20</v>
      </c>
      <c r="C25" s="243"/>
      <c r="D25" s="243"/>
      <c r="E25" s="242">
        <f t="shared" si="7"/>
        <v>0</v>
      </c>
      <c r="F25" s="241">
        <v>25264200</v>
      </c>
      <c r="G25" s="241">
        <v>24803740</v>
      </c>
      <c r="H25" s="242">
        <f t="shared" si="8"/>
        <v>-460460</v>
      </c>
      <c r="I25" s="241">
        <v>52209200</v>
      </c>
      <c r="J25" s="241">
        <v>34881000</v>
      </c>
      <c r="K25" s="242">
        <f t="shared" si="9"/>
        <v>-17328200</v>
      </c>
      <c r="L25" s="241">
        <v>42968800</v>
      </c>
      <c r="M25" s="241">
        <v>43365360</v>
      </c>
      <c r="N25" s="242">
        <f t="shared" si="10"/>
        <v>396560</v>
      </c>
      <c r="O25" s="241">
        <v>87870400</v>
      </c>
      <c r="P25" s="241">
        <v>88034838.260000005</v>
      </c>
      <c r="Q25" s="242">
        <f t="shared" si="11"/>
        <v>164438.26000000536</v>
      </c>
      <c r="R25" s="241">
        <v>46546400</v>
      </c>
      <c r="S25" s="241">
        <v>45760600</v>
      </c>
      <c r="T25" s="242">
        <f t="shared" si="12"/>
        <v>-785800</v>
      </c>
      <c r="U25" s="267">
        <f t="shared" si="13"/>
        <v>254859000</v>
      </c>
      <c r="V25" s="267">
        <f t="shared" si="13"/>
        <v>236845538.25999999</v>
      </c>
      <c r="W25" s="267">
        <f t="shared" si="13"/>
        <v>-18013461.739999995</v>
      </c>
      <c r="X25" s="49"/>
      <c r="Y25" s="49"/>
      <c r="Z25" s="242">
        <f t="shared" si="14"/>
        <v>0</v>
      </c>
      <c r="AA25" s="267">
        <f t="shared" si="23"/>
        <v>0</v>
      </c>
      <c r="AB25" s="267">
        <f t="shared" si="23"/>
        <v>0</v>
      </c>
      <c r="AC25" s="267">
        <f t="shared" si="23"/>
        <v>0</v>
      </c>
      <c r="AD25" s="49"/>
      <c r="AE25" s="49"/>
      <c r="AF25" s="242">
        <f t="shared" si="17"/>
        <v>0</v>
      </c>
      <c r="AG25" s="49"/>
      <c r="AH25" s="49"/>
      <c r="AI25" s="242">
        <f t="shared" si="18"/>
        <v>0</v>
      </c>
      <c r="AJ25" s="267">
        <f t="shared" si="24"/>
        <v>0</v>
      </c>
      <c r="AK25" s="267">
        <f t="shared" si="24"/>
        <v>0</v>
      </c>
      <c r="AL25" s="267">
        <f t="shared" si="24"/>
        <v>0</v>
      </c>
      <c r="AM25" s="267">
        <f t="shared" si="19"/>
        <v>254859000</v>
      </c>
      <c r="AN25" s="267">
        <f t="shared" si="19"/>
        <v>236845538.25999999</v>
      </c>
      <c r="AO25" s="267">
        <f t="shared" si="19"/>
        <v>-18013461.739999995</v>
      </c>
    </row>
    <row r="26" spans="1:41" ht="11.25">
      <c r="A26" s="141">
        <v>19</v>
      </c>
      <c r="B26" s="115" t="s">
        <v>21</v>
      </c>
      <c r="C26" s="243"/>
      <c r="D26" s="243"/>
      <c r="E26" s="242">
        <f t="shared" si="7"/>
        <v>0</v>
      </c>
      <c r="F26" s="241">
        <v>2575200</v>
      </c>
      <c r="G26" s="241">
        <v>1236708</v>
      </c>
      <c r="H26" s="242">
        <f t="shared" si="8"/>
        <v>-1338492</v>
      </c>
      <c r="I26" s="241">
        <v>1164400</v>
      </c>
      <c r="J26" s="241">
        <v>258104</v>
      </c>
      <c r="K26" s="242">
        <f t="shared" si="9"/>
        <v>-906296</v>
      </c>
      <c r="L26" s="241">
        <v>3400000</v>
      </c>
      <c r="M26" s="241">
        <v>1834845.17</v>
      </c>
      <c r="N26" s="242">
        <f t="shared" si="10"/>
        <v>-1565154.83</v>
      </c>
      <c r="O26" s="241">
        <v>8400000</v>
      </c>
      <c r="P26" s="241">
        <v>10163636.810000001</v>
      </c>
      <c r="Q26" s="242">
        <f t="shared" si="11"/>
        <v>1763636.8100000005</v>
      </c>
      <c r="R26" s="241">
        <v>2445200</v>
      </c>
      <c r="S26" s="241">
        <v>1833900</v>
      </c>
      <c r="T26" s="242">
        <f t="shared" si="12"/>
        <v>-611300</v>
      </c>
      <c r="U26" s="267">
        <f t="shared" si="13"/>
        <v>17984800</v>
      </c>
      <c r="V26" s="267">
        <f t="shared" si="13"/>
        <v>15327193.98</v>
      </c>
      <c r="W26" s="267">
        <f t="shared" si="13"/>
        <v>-2657606.0199999996</v>
      </c>
      <c r="X26" s="49"/>
      <c r="Y26" s="49"/>
      <c r="Z26" s="242">
        <f t="shared" si="14"/>
        <v>0</v>
      </c>
      <c r="AA26" s="267">
        <f t="shared" si="23"/>
        <v>0</v>
      </c>
      <c r="AB26" s="267">
        <f t="shared" si="23"/>
        <v>0</v>
      </c>
      <c r="AC26" s="267">
        <f t="shared" si="23"/>
        <v>0</v>
      </c>
      <c r="AD26" s="49"/>
      <c r="AE26" s="49"/>
      <c r="AF26" s="242">
        <f t="shared" si="17"/>
        <v>0</v>
      </c>
      <c r="AG26" s="49"/>
      <c r="AH26" s="49"/>
      <c r="AI26" s="242">
        <f t="shared" si="18"/>
        <v>0</v>
      </c>
      <c r="AJ26" s="267">
        <f t="shared" si="24"/>
        <v>0</v>
      </c>
      <c r="AK26" s="267">
        <f t="shared" si="24"/>
        <v>0</v>
      </c>
      <c r="AL26" s="267">
        <f t="shared" si="24"/>
        <v>0</v>
      </c>
      <c r="AM26" s="267">
        <f t="shared" si="19"/>
        <v>17984800</v>
      </c>
      <c r="AN26" s="267">
        <f t="shared" si="19"/>
        <v>15327193.98</v>
      </c>
      <c r="AO26" s="267">
        <f t="shared" si="19"/>
        <v>-2657606.0199999996</v>
      </c>
    </row>
    <row r="27" spans="1:41" ht="11.25">
      <c r="A27" s="141">
        <v>20</v>
      </c>
      <c r="B27" s="115" t="s">
        <v>73</v>
      </c>
      <c r="C27" s="243"/>
      <c r="D27" s="243"/>
      <c r="E27" s="242">
        <f t="shared" si="7"/>
        <v>0</v>
      </c>
      <c r="F27" s="243"/>
      <c r="G27" s="243"/>
      <c r="H27" s="242">
        <f t="shared" si="8"/>
        <v>0</v>
      </c>
      <c r="I27" s="243"/>
      <c r="J27" s="243"/>
      <c r="K27" s="242">
        <f t="shared" si="9"/>
        <v>0</v>
      </c>
      <c r="L27" s="243"/>
      <c r="M27" s="243"/>
      <c r="N27" s="242">
        <f t="shared" si="10"/>
        <v>0</v>
      </c>
      <c r="O27" s="243"/>
      <c r="P27" s="243"/>
      <c r="Q27" s="242">
        <f t="shared" si="11"/>
        <v>0</v>
      </c>
      <c r="R27" s="243"/>
      <c r="S27" s="243"/>
      <c r="T27" s="242">
        <f t="shared" si="12"/>
        <v>0</v>
      </c>
      <c r="U27" s="267">
        <f t="shared" si="13"/>
        <v>0</v>
      </c>
      <c r="V27" s="267">
        <f t="shared" si="13"/>
        <v>0</v>
      </c>
      <c r="W27" s="267">
        <f t="shared" si="13"/>
        <v>0</v>
      </c>
      <c r="X27" s="49"/>
      <c r="Y27" s="49"/>
      <c r="Z27" s="242">
        <f t="shared" si="14"/>
        <v>0</v>
      </c>
      <c r="AA27" s="267">
        <f t="shared" si="23"/>
        <v>0</v>
      </c>
      <c r="AB27" s="267">
        <f t="shared" si="23"/>
        <v>0</v>
      </c>
      <c r="AC27" s="267">
        <f t="shared" si="23"/>
        <v>0</v>
      </c>
      <c r="AD27" s="49"/>
      <c r="AE27" s="49"/>
      <c r="AF27" s="242">
        <f t="shared" si="17"/>
        <v>0</v>
      </c>
      <c r="AG27" s="49"/>
      <c r="AH27" s="49"/>
      <c r="AI27" s="242">
        <f t="shared" si="18"/>
        <v>0</v>
      </c>
      <c r="AJ27" s="267">
        <f t="shared" si="24"/>
        <v>0</v>
      </c>
      <c r="AK27" s="267">
        <f t="shared" si="24"/>
        <v>0</v>
      </c>
      <c r="AL27" s="267">
        <f t="shared" si="24"/>
        <v>0</v>
      </c>
      <c r="AM27" s="267">
        <f t="shared" si="19"/>
        <v>0</v>
      </c>
      <c r="AN27" s="267">
        <f t="shared" si="19"/>
        <v>0</v>
      </c>
      <c r="AO27" s="267">
        <f t="shared" si="19"/>
        <v>0</v>
      </c>
    </row>
    <row r="28" spans="1:41" ht="11.25">
      <c r="A28" s="109">
        <v>21</v>
      </c>
      <c r="B28" s="110" t="s">
        <v>35</v>
      </c>
      <c r="C28" s="244">
        <f>SUM(C29:C34)</f>
        <v>1985000</v>
      </c>
      <c r="D28" s="244">
        <f>SUM(D29:D34)</f>
        <v>0</v>
      </c>
      <c r="E28" s="242">
        <f t="shared" si="7"/>
        <v>-1985000</v>
      </c>
      <c r="F28" s="244">
        <f>SUM(F29:F34)</f>
        <v>13017200</v>
      </c>
      <c r="G28" s="244">
        <f>SUM(G29:G34)</f>
        <v>9018640</v>
      </c>
      <c r="H28" s="242">
        <f t="shared" si="8"/>
        <v>-3998560</v>
      </c>
      <c r="I28" s="244">
        <f>SUM(I29:I34)</f>
        <v>0</v>
      </c>
      <c r="J28" s="244">
        <f>SUM(J29:J34)</f>
        <v>0</v>
      </c>
      <c r="K28" s="242">
        <f t="shared" si="9"/>
        <v>0</v>
      </c>
      <c r="L28" s="244">
        <f>SUM(L29:L34)</f>
        <v>0</v>
      </c>
      <c r="M28" s="244">
        <f>SUM(M29:M34)</f>
        <v>0</v>
      </c>
      <c r="N28" s="242">
        <f t="shared" si="10"/>
        <v>0</v>
      </c>
      <c r="O28" s="244">
        <f>SUM(O29:O34)</f>
        <v>0</v>
      </c>
      <c r="P28" s="244">
        <f>SUM(P29:P34)</f>
        <v>0</v>
      </c>
      <c r="Q28" s="242">
        <f t="shared" si="11"/>
        <v>0</v>
      </c>
      <c r="R28" s="244">
        <f>SUM(R29:R34)</f>
        <v>0</v>
      </c>
      <c r="S28" s="244">
        <f>SUM(S29:S34)</f>
        <v>0</v>
      </c>
      <c r="T28" s="242">
        <f t="shared" si="12"/>
        <v>0</v>
      </c>
      <c r="U28" s="266">
        <f t="shared" si="13"/>
        <v>15002200</v>
      </c>
      <c r="V28" s="266">
        <f t="shared" si="13"/>
        <v>9018640</v>
      </c>
      <c r="W28" s="266">
        <f t="shared" si="13"/>
        <v>-5983560</v>
      </c>
      <c r="X28" s="49">
        <f>SUM(X29:X34)</f>
        <v>0</v>
      </c>
      <c r="Y28" s="49">
        <f>SUM(Y29:Y34)</f>
        <v>0</v>
      </c>
      <c r="Z28" s="242">
        <f t="shared" si="14"/>
        <v>0</v>
      </c>
      <c r="AA28" s="266">
        <f t="shared" si="23"/>
        <v>0</v>
      </c>
      <c r="AB28" s="266">
        <f t="shared" si="23"/>
        <v>0</v>
      </c>
      <c r="AC28" s="266">
        <f t="shared" si="23"/>
        <v>0</v>
      </c>
      <c r="AD28" s="49">
        <f>SUM(AD29:AD34)</f>
        <v>0</v>
      </c>
      <c r="AE28" s="49">
        <f>SUM(AE29:AE34)</f>
        <v>0</v>
      </c>
      <c r="AF28" s="242">
        <f t="shared" si="17"/>
        <v>0</v>
      </c>
      <c r="AG28" s="49">
        <f>SUM(AG29:AG34)</f>
        <v>0</v>
      </c>
      <c r="AH28" s="49">
        <f>SUM(AH29:AH34)</f>
        <v>0</v>
      </c>
      <c r="AI28" s="242">
        <f t="shared" si="18"/>
        <v>0</v>
      </c>
      <c r="AJ28" s="266">
        <f t="shared" si="24"/>
        <v>0</v>
      </c>
      <c r="AK28" s="266">
        <f t="shared" si="24"/>
        <v>0</v>
      </c>
      <c r="AL28" s="266">
        <f t="shared" si="24"/>
        <v>0</v>
      </c>
      <c r="AM28" s="266">
        <f t="shared" si="19"/>
        <v>15002200</v>
      </c>
      <c r="AN28" s="266">
        <f t="shared" si="19"/>
        <v>9018640</v>
      </c>
      <c r="AO28" s="266">
        <f t="shared" si="19"/>
        <v>-5983560</v>
      </c>
    </row>
    <row r="29" spans="1:41" ht="11.25">
      <c r="A29" s="141">
        <v>22</v>
      </c>
      <c r="B29" s="115" t="s">
        <v>22</v>
      </c>
      <c r="C29" s="241">
        <v>510000</v>
      </c>
      <c r="D29" s="103">
        <v>0</v>
      </c>
      <c r="E29" s="242">
        <f t="shared" si="7"/>
        <v>-510000</v>
      </c>
      <c r="F29" s="241">
        <v>2261500</v>
      </c>
      <c r="G29" s="241">
        <v>2163700</v>
      </c>
      <c r="H29" s="242">
        <f t="shared" si="8"/>
        <v>-97800</v>
      </c>
      <c r="I29" s="243"/>
      <c r="J29" s="243"/>
      <c r="K29" s="242">
        <f t="shared" si="9"/>
        <v>0</v>
      </c>
      <c r="L29" s="243"/>
      <c r="M29" s="243"/>
      <c r="N29" s="242">
        <f t="shared" si="10"/>
        <v>0</v>
      </c>
      <c r="O29" s="243"/>
      <c r="P29" s="243"/>
      <c r="Q29" s="242">
        <f t="shared" si="11"/>
        <v>0</v>
      </c>
      <c r="R29" s="243"/>
      <c r="S29" s="243"/>
      <c r="T29" s="242">
        <f t="shared" si="12"/>
        <v>0</v>
      </c>
      <c r="U29" s="267">
        <f t="shared" si="13"/>
        <v>2771500</v>
      </c>
      <c r="V29" s="267">
        <f t="shared" si="13"/>
        <v>2163700</v>
      </c>
      <c r="W29" s="267">
        <f t="shared" si="13"/>
        <v>-607800</v>
      </c>
      <c r="X29" s="49"/>
      <c r="Y29" s="49"/>
      <c r="Z29" s="242">
        <f t="shared" si="14"/>
        <v>0</v>
      </c>
      <c r="AA29" s="267">
        <f t="shared" si="23"/>
        <v>0</v>
      </c>
      <c r="AB29" s="267">
        <f t="shared" si="23"/>
        <v>0</v>
      </c>
      <c r="AC29" s="267">
        <f t="shared" si="23"/>
        <v>0</v>
      </c>
      <c r="AD29" s="49"/>
      <c r="AE29" s="49"/>
      <c r="AF29" s="242">
        <f t="shared" si="17"/>
        <v>0</v>
      </c>
      <c r="AG29" s="49"/>
      <c r="AH29" s="49"/>
      <c r="AI29" s="242">
        <f t="shared" si="18"/>
        <v>0</v>
      </c>
      <c r="AJ29" s="267">
        <f t="shared" si="24"/>
        <v>0</v>
      </c>
      <c r="AK29" s="267">
        <f t="shared" si="24"/>
        <v>0</v>
      </c>
      <c r="AL29" s="267">
        <f t="shared" si="24"/>
        <v>0</v>
      </c>
      <c r="AM29" s="267">
        <f t="shared" si="19"/>
        <v>2771500</v>
      </c>
      <c r="AN29" s="267">
        <f t="shared" si="19"/>
        <v>2163700</v>
      </c>
      <c r="AO29" s="267">
        <f t="shared" si="19"/>
        <v>-607800</v>
      </c>
    </row>
    <row r="30" spans="1:41" ht="11.25">
      <c r="A30" s="141">
        <v>23</v>
      </c>
      <c r="B30" s="115" t="s">
        <v>23</v>
      </c>
      <c r="C30" s="241">
        <v>1200000</v>
      </c>
      <c r="D30" s="103">
        <v>0</v>
      </c>
      <c r="E30" s="242">
        <f t="shared" si="7"/>
        <v>-1200000</v>
      </c>
      <c r="F30" s="241">
        <v>6694800</v>
      </c>
      <c r="G30" s="241">
        <v>4196760</v>
      </c>
      <c r="H30" s="242">
        <f t="shared" si="8"/>
        <v>-2498040</v>
      </c>
      <c r="I30" s="243"/>
      <c r="J30" s="243"/>
      <c r="K30" s="242">
        <f t="shared" si="9"/>
        <v>0</v>
      </c>
      <c r="L30" s="243"/>
      <c r="M30" s="243"/>
      <c r="N30" s="242">
        <f t="shared" si="10"/>
        <v>0</v>
      </c>
      <c r="O30" s="243"/>
      <c r="P30" s="243"/>
      <c r="Q30" s="242">
        <f t="shared" si="11"/>
        <v>0</v>
      </c>
      <c r="R30" s="243"/>
      <c r="S30" s="243"/>
      <c r="T30" s="242">
        <f t="shared" si="12"/>
        <v>0</v>
      </c>
      <c r="U30" s="267">
        <f t="shared" si="13"/>
        <v>7894800</v>
      </c>
      <c r="V30" s="267">
        <f t="shared" si="13"/>
        <v>4196760</v>
      </c>
      <c r="W30" s="267">
        <f t="shared" si="13"/>
        <v>-3698040</v>
      </c>
      <c r="X30" s="49"/>
      <c r="Y30" s="49"/>
      <c r="Z30" s="242">
        <f t="shared" si="14"/>
        <v>0</v>
      </c>
      <c r="AA30" s="267">
        <f t="shared" si="23"/>
        <v>0</v>
      </c>
      <c r="AB30" s="267">
        <f t="shared" si="23"/>
        <v>0</v>
      </c>
      <c r="AC30" s="267">
        <f t="shared" si="23"/>
        <v>0</v>
      </c>
      <c r="AD30" s="49"/>
      <c r="AE30" s="49">
        <v>0</v>
      </c>
      <c r="AF30" s="242">
        <f t="shared" si="17"/>
        <v>0</v>
      </c>
      <c r="AG30" s="49"/>
      <c r="AH30" s="49"/>
      <c r="AI30" s="242">
        <f t="shared" si="18"/>
        <v>0</v>
      </c>
      <c r="AJ30" s="267">
        <f t="shared" si="24"/>
        <v>0</v>
      </c>
      <c r="AK30" s="267">
        <f t="shared" si="24"/>
        <v>0</v>
      </c>
      <c r="AL30" s="267">
        <f t="shared" si="24"/>
        <v>0</v>
      </c>
      <c r="AM30" s="267">
        <f t="shared" si="19"/>
        <v>7894800</v>
      </c>
      <c r="AN30" s="267">
        <f t="shared" si="19"/>
        <v>4196760</v>
      </c>
      <c r="AO30" s="267">
        <f t="shared" si="19"/>
        <v>-3698040</v>
      </c>
    </row>
    <row r="31" spans="1:41" ht="11.25">
      <c r="A31" s="141">
        <v>24</v>
      </c>
      <c r="B31" s="115" t="s">
        <v>24</v>
      </c>
      <c r="C31" s="241">
        <v>200000</v>
      </c>
      <c r="D31" s="103">
        <v>0</v>
      </c>
      <c r="E31" s="242">
        <f t="shared" si="7"/>
        <v>-200000</v>
      </c>
      <c r="F31" s="241">
        <v>2139400</v>
      </c>
      <c r="G31" s="241">
        <v>1455080</v>
      </c>
      <c r="H31" s="242">
        <f t="shared" si="8"/>
        <v>-684320</v>
      </c>
      <c r="I31" s="243"/>
      <c r="J31" s="243"/>
      <c r="K31" s="242">
        <f t="shared" si="9"/>
        <v>0</v>
      </c>
      <c r="L31" s="243"/>
      <c r="M31" s="243"/>
      <c r="N31" s="242">
        <f t="shared" si="10"/>
        <v>0</v>
      </c>
      <c r="O31" s="243"/>
      <c r="P31" s="243"/>
      <c r="Q31" s="242">
        <f t="shared" si="11"/>
        <v>0</v>
      </c>
      <c r="R31" s="243"/>
      <c r="S31" s="243"/>
      <c r="T31" s="242">
        <f t="shared" si="12"/>
        <v>0</v>
      </c>
      <c r="U31" s="267">
        <f t="shared" si="13"/>
        <v>2339400</v>
      </c>
      <c r="V31" s="267">
        <f t="shared" si="13"/>
        <v>1455080</v>
      </c>
      <c r="W31" s="267">
        <f t="shared" si="13"/>
        <v>-884320</v>
      </c>
      <c r="X31" s="49"/>
      <c r="Y31" s="49"/>
      <c r="Z31" s="242">
        <f t="shared" si="14"/>
        <v>0</v>
      </c>
      <c r="AA31" s="267">
        <f t="shared" si="23"/>
        <v>0</v>
      </c>
      <c r="AB31" s="267">
        <f t="shared" si="23"/>
        <v>0</v>
      </c>
      <c r="AC31" s="267">
        <f t="shared" si="23"/>
        <v>0</v>
      </c>
      <c r="AD31" s="49"/>
      <c r="AE31" s="49"/>
      <c r="AF31" s="242">
        <f t="shared" si="17"/>
        <v>0</v>
      </c>
      <c r="AG31" s="49"/>
      <c r="AH31" s="49"/>
      <c r="AI31" s="242">
        <f t="shared" si="18"/>
        <v>0</v>
      </c>
      <c r="AJ31" s="267">
        <f t="shared" si="24"/>
        <v>0</v>
      </c>
      <c r="AK31" s="267">
        <f t="shared" si="24"/>
        <v>0</v>
      </c>
      <c r="AL31" s="267">
        <f t="shared" si="24"/>
        <v>0</v>
      </c>
      <c r="AM31" s="267">
        <f t="shared" si="19"/>
        <v>2339400</v>
      </c>
      <c r="AN31" s="267">
        <f t="shared" si="19"/>
        <v>1455080</v>
      </c>
      <c r="AO31" s="267">
        <f t="shared" si="19"/>
        <v>-884320</v>
      </c>
    </row>
    <row r="32" spans="1:41" ht="11.25">
      <c r="A32" s="141">
        <v>25</v>
      </c>
      <c r="B32" s="115" t="s">
        <v>25</v>
      </c>
      <c r="C32" s="243">
        <v>0</v>
      </c>
      <c r="D32" s="243">
        <v>0</v>
      </c>
      <c r="E32" s="242">
        <f t="shared" si="7"/>
        <v>0</v>
      </c>
      <c r="F32" s="243"/>
      <c r="G32" s="243"/>
      <c r="H32" s="242">
        <f t="shared" si="8"/>
        <v>0</v>
      </c>
      <c r="I32" s="243"/>
      <c r="J32" s="243"/>
      <c r="K32" s="242">
        <f t="shared" si="9"/>
        <v>0</v>
      </c>
      <c r="L32" s="243"/>
      <c r="M32" s="243"/>
      <c r="N32" s="242">
        <f t="shared" si="10"/>
        <v>0</v>
      </c>
      <c r="O32" s="243"/>
      <c r="P32" s="243"/>
      <c r="Q32" s="242">
        <f t="shared" si="11"/>
        <v>0</v>
      </c>
      <c r="R32" s="243"/>
      <c r="S32" s="243"/>
      <c r="T32" s="242">
        <f t="shared" si="12"/>
        <v>0</v>
      </c>
      <c r="U32" s="267">
        <f t="shared" si="13"/>
        <v>0</v>
      </c>
      <c r="V32" s="267">
        <f t="shared" si="13"/>
        <v>0</v>
      </c>
      <c r="W32" s="267">
        <f t="shared" si="13"/>
        <v>0</v>
      </c>
      <c r="X32" s="49"/>
      <c r="Y32" s="49"/>
      <c r="Z32" s="242">
        <f t="shared" si="14"/>
        <v>0</v>
      </c>
      <c r="AA32" s="267">
        <f t="shared" si="23"/>
        <v>0</v>
      </c>
      <c r="AB32" s="267">
        <f t="shared" si="23"/>
        <v>0</v>
      </c>
      <c r="AC32" s="267">
        <f t="shared" si="23"/>
        <v>0</v>
      </c>
      <c r="AD32" s="49"/>
      <c r="AE32" s="49"/>
      <c r="AF32" s="242">
        <f t="shared" si="17"/>
        <v>0</v>
      </c>
      <c r="AG32" s="49"/>
      <c r="AH32" s="49"/>
      <c r="AI32" s="242">
        <f t="shared" si="18"/>
        <v>0</v>
      </c>
      <c r="AJ32" s="267">
        <f t="shared" si="24"/>
        <v>0</v>
      </c>
      <c r="AK32" s="267">
        <f t="shared" si="24"/>
        <v>0</v>
      </c>
      <c r="AL32" s="267">
        <f t="shared" si="24"/>
        <v>0</v>
      </c>
      <c r="AM32" s="267">
        <f t="shared" si="19"/>
        <v>0</v>
      </c>
      <c r="AN32" s="267">
        <f t="shared" si="19"/>
        <v>0</v>
      </c>
      <c r="AO32" s="267">
        <f t="shared" si="19"/>
        <v>0</v>
      </c>
    </row>
    <row r="33" spans="1:41" ht="11.25">
      <c r="A33" s="141">
        <v>26</v>
      </c>
      <c r="B33" s="115" t="s">
        <v>26</v>
      </c>
      <c r="C33" s="243"/>
      <c r="D33" s="243">
        <v>0</v>
      </c>
      <c r="E33" s="242">
        <f t="shared" si="7"/>
        <v>0</v>
      </c>
      <c r="F33" s="243">
        <v>0</v>
      </c>
      <c r="G33" s="243">
        <v>0</v>
      </c>
      <c r="H33" s="242">
        <f t="shared" si="8"/>
        <v>0</v>
      </c>
      <c r="I33" s="243"/>
      <c r="J33" s="243"/>
      <c r="K33" s="242">
        <f t="shared" si="9"/>
        <v>0</v>
      </c>
      <c r="L33" s="243"/>
      <c r="M33" s="243"/>
      <c r="N33" s="242">
        <f t="shared" si="10"/>
        <v>0</v>
      </c>
      <c r="O33" s="243"/>
      <c r="P33" s="243"/>
      <c r="Q33" s="242">
        <f t="shared" si="11"/>
        <v>0</v>
      </c>
      <c r="R33" s="243"/>
      <c r="S33" s="243"/>
      <c r="T33" s="242">
        <f t="shared" si="12"/>
        <v>0</v>
      </c>
      <c r="U33" s="267">
        <f t="shared" si="13"/>
        <v>0</v>
      </c>
      <c r="V33" s="267">
        <f t="shared" si="13"/>
        <v>0</v>
      </c>
      <c r="W33" s="267">
        <f t="shared" si="13"/>
        <v>0</v>
      </c>
      <c r="X33" s="49"/>
      <c r="Y33" s="49"/>
      <c r="Z33" s="242">
        <f t="shared" si="14"/>
        <v>0</v>
      </c>
      <c r="AA33" s="267">
        <f t="shared" si="23"/>
        <v>0</v>
      </c>
      <c r="AB33" s="267">
        <f t="shared" si="23"/>
        <v>0</v>
      </c>
      <c r="AC33" s="267">
        <f t="shared" si="23"/>
        <v>0</v>
      </c>
      <c r="AD33" s="49"/>
      <c r="AE33" s="49"/>
      <c r="AF33" s="242">
        <f t="shared" si="17"/>
        <v>0</v>
      </c>
      <c r="AG33" s="49"/>
      <c r="AH33" s="49"/>
      <c r="AI33" s="242">
        <f t="shared" si="18"/>
        <v>0</v>
      </c>
      <c r="AJ33" s="267">
        <f t="shared" si="24"/>
        <v>0</v>
      </c>
      <c r="AK33" s="267">
        <f t="shared" si="24"/>
        <v>0</v>
      </c>
      <c r="AL33" s="267">
        <f t="shared" si="24"/>
        <v>0</v>
      </c>
      <c r="AM33" s="267">
        <f t="shared" si="19"/>
        <v>0</v>
      </c>
      <c r="AN33" s="267">
        <f t="shared" si="19"/>
        <v>0</v>
      </c>
      <c r="AO33" s="267">
        <f t="shared" si="19"/>
        <v>0</v>
      </c>
    </row>
    <row r="34" spans="1:41" ht="11.25">
      <c r="A34" s="141">
        <v>27</v>
      </c>
      <c r="B34" s="115" t="s">
        <v>27</v>
      </c>
      <c r="C34" s="241">
        <v>75000</v>
      </c>
      <c r="D34" s="103">
        <v>0</v>
      </c>
      <c r="E34" s="242">
        <f t="shared" si="7"/>
        <v>-75000</v>
      </c>
      <c r="F34" s="241">
        <v>1921500</v>
      </c>
      <c r="G34" s="241">
        <v>1203100</v>
      </c>
      <c r="H34" s="242">
        <f t="shared" si="8"/>
        <v>-718400</v>
      </c>
      <c r="I34" s="243"/>
      <c r="J34" s="243"/>
      <c r="K34" s="242">
        <f t="shared" si="9"/>
        <v>0</v>
      </c>
      <c r="L34" s="243"/>
      <c r="M34" s="243"/>
      <c r="N34" s="242">
        <f t="shared" si="10"/>
        <v>0</v>
      </c>
      <c r="O34" s="243"/>
      <c r="P34" s="243"/>
      <c r="Q34" s="242">
        <f t="shared" si="11"/>
        <v>0</v>
      </c>
      <c r="R34" s="243"/>
      <c r="S34" s="243"/>
      <c r="T34" s="242">
        <f t="shared" si="12"/>
        <v>0</v>
      </c>
      <c r="U34" s="267">
        <f t="shared" si="13"/>
        <v>1996500</v>
      </c>
      <c r="V34" s="267">
        <f t="shared" si="13"/>
        <v>1203100</v>
      </c>
      <c r="W34" s="267">
        <f t="shared" si="13"/>
        <v>-793400</v>
      </c>
      <c r="X34" s="49"/>
      <c r="Y34" s="49"/>
      <c r="Z34" s="242">
        <f t="shared" si="14"/>
        <v>0</v>
      </c>
      <c r="AA34" s="267">
        <f t="shared" si="23"/>
        <v>0</v>
      </c>
      <c r="AB34" s="267">
        <f t="shared" si="23"/>
        <v>0</v>
      </c>
      <c r="AC34" s="267">
        <f t="shared" si="23"/>
        <v>0</v>
      </c>
      <c r="AD34" s="49"/>
      <c r="AE34" s="49"/>
      <c r="AF34" s="242">
        <f t="shared" si="17"/>
        <v>0</v>
      </c>
      <c r="AG34" s="49"/>
      <c r="AH34" s="49"/>
      <c r="AI34" s="242">
        <f t="shared" si="18"/>
        <v>0</v>
      </c>
      <c r="AJ34" s="267">
        <f t="shared" si="24"/>
        <v>0</v>
      </c>
      <c r="AK34" s="267">
        <f t="shared" si="24"/>
        <v>0</v>
      </c>
      <c r="AL34" s="267">
        <f t="shared" si="24"/>
        <v>0</v>
      </c>
      <c r="AM34" s="267">
        <f t="shared" si="19"/>
        <v>1996500</v>
      </c>
      <c r="AN34" s="267">
        <f t="shared" si="19"/>
        <v>1203100</v>
      </c>
      <c r="AO34" s="267">
        <f t="shared" si="19"/>
        <v>-793400</v>
      </c>
    </row>
    <row r="35" spans="1:41" ht="11.25">
      <c r="A35" s="109">
        <v>28</v>
      </c>
      <c r="B35" s="110" t="s">
        <v>36</v>
      </c>
      <c r="C35" s="244">
        <f>SUM(C36:C38)</f>
        <v>0</v>
      </c>
      <c r="D35" s="244">
        <f>SUM(D36:D38)</f>
        <v>0</v>
      </c>
      <c r="E35" s="242">
        <f t="shared" si="7"/>
        <v>0</v>
      </c>
      <c r="F35" s="244">
        <f>SUM(F36:F38)</f>
        <v>375000</v>
      </c>
      <c r="G35" s="244">
        <f>SUM(G36:G38)</f>
        <v>0</v>
      </c>
      <c r="H35" s="242">
        <f t="shared" si="8"/>
        <v>-375000</v>
      </c>
      <c r="I35" s="244">
        <f>SUM(I36:I38)</f>
        <v>0</v>
      </c>
      <c r="J35" s="244">
        <f>SUM(J36:J38)</f>
        <v>0</v>
      </c>
      <c r="K35" s="242">
        <f t="shared" si="9"/>
        <v>0</v>
      </c>
      <c r="L35" s="244">
        <f>SUM(L36:L38)</f>
        <v>0</v>
      </c>
      <c r="M35" s="244">
        <f>SUM(M36:M38)</f>
        <v>0</v>
      </c>
      <c r="N35" s="242">
        <f t="shared" si="10"/>
        <v>0</v>
      </c>
      <c r="O35" s="244">
        <f>SUM(O36:O38)</f>
        <v>0</v>
      </c>
      <c r="P35" s="244">
        <f>SUM(P36:P38)</f>
        <v>0</v>
      </c>
      <c r="Q35" s="242">
        <f t="shared" si="11"/>
        <v>0</v>
      </c>
      <c r="R35" s="244">
        <f>SUM(R36:R38)</f>
        <v>0</v>
      </c>
      <c r="S35" s="244">
        <f>SUM(S36:S38)</f>
        <v>0</v>
      </c>
      <c r="T35" s="242">
        <f t="shared" si="12"/>
        <v>0</v>
      </c>
      <c r="U35" s="266">
        <f t="shared" si="13"/>
        <v>375000</v>
      </c>
      <c r="V35" s="266">
        <f t="shared" si="13"/>
        <v>0</v>
      </c>
      <c r="W35" s="266">
        <f t="shared" si="13"/>
        <v>-375000</v>
      </c>
      <c r="X35" s="49">
        <f>SUM(X36:X38)</f>
        <v>0</v>
      </c>
      <c r="Y35" s="49">
        <f>SUM(Y36:Y38)</f>
        <v>0</v>
      </c>
      <c r="Z35" s="242">
        <f t="shared" si="14"/>
        <v>0</v>
      </c>
      <c r="AA35" s="266">
        <f t="shared" si="23"/>
        <v>0</v>
      </c>
      <c r="AB35" s="266">
        <f t="shared" si="23"/>
        <v>0</v>
      </c>
      <c r="AC35" s="266">
        <f t="shared" si="23"/>
        <v>0</v>
      </c>
      <c r="AD35" s="49">
        <f>SUM(AD36:AD38)</f>
        <v>0</v>
      </c>
      <c r="AE35" s="49">
        <f>SUM(AE36:AE38)</f>
        <v>0</v>
      </c>
      <c r="AF35" s="242">
        <f t="shared" si="17"/>
        <v>0</v>
      </c>
      <c r="AG35" s="49">
        <f>SUM(AG36:AG38)</f>
        <v>0</v>
      </c>
      <c r="AH35" s="49">
        <f>SUM(AH36:AH38)</f>
        <v>0</v>
      </c>
      <c r="AI35" s="242">
        <f t="shared" si="18"/>
        <v>0</v>
      </c>
      <c r="AJ35" s="266">
        <f t="shared" si="24"/>
        <v>0</v>
      </c>
      <c r="AK35" s="266">
        <f t="shared" si="24"/>
        <v>0</v>
      </c>
      <c r="AL35" s="266">
        <f t="shared" si="24"/>
        <v>0</v>
      </c>
      <c r="AM35" s="266">
        <f t="shared" si="19"/>
        <v>375000</v>
      </c>
      <c r="AN35" s="266">
        <f t="shared" si="19"/>
        <v>0</v>
      </c>
      <c r="AO35" s="266">
        <f t="shared" si="19"/>
        <v>-375000</v>
      </c>
    </row>
    <row r="36" spans="1:41" ht="11.25">
      <c r="A36" s="141">
        <v>29</v>
      </c>
      <c r="B36" s="113" t="s">
        <v>28</v>
      </c>
      <c r="C36" s="243"/>
      <c r="D36" s="243"/>
      <c r="E36" s="242">
        <f t="shared" si="7"/>
        <v>0</v>
      </c>
      <c r="F36" s="243"/>
      <c r="G36" s="243"/>
      <c r="H36" s="242">
        <f t="shared" si="8"/>
        <v>0</v>
      </c>
      <c r="I36" s="243"/>
      <c r="J36" s="243"/>
      <c r="K36" s="242">
        <f t="shared" si="9"/>
        <v>0</v>
      </c>
      <c r="L36" s="243"/>
      <c r="M36" s="243"/>
      <c r="N36" s="242">
        <f t="shared" si="10"/>
        <v>0</v>
      </c>
      <c r="O36" s="243"/>
      <c r="P36" s="243"/>
      <c r="Q36" s="242">
        <f t="shared" si="11"/>
        <v>0</v>
      </c>
      <c r="R36" s="243"/>
      <c r="S36" s="243"/>
      <c r="T36" s="242">
        <f t="shared" si="12"/>
        <v>0</v>
      </c>
      <c r="U36" s="267">
        <f t="shared" si="13"/>
        <v>0</v>
      </c>
      <c r="V36" s="267">
        <f t="shared" si="13"/>
        <v>0</v>
      </c>
      <c r="W36" s="267">
        <f t="shared" si="13"/>
        <v>0</v>
      </c>
      <c r="X36" s="49"/>
      <c r="Y36" s="49"/>
      <c r="Z36" s="242">
        <f t="shared" si="14"/>
        <v>0</v>
      </c>
      <c r="AA36" s="267">
        <f t="shared" si="23"/>
        <v>0</v>
      </c>
      <c r="AB36" s="267">
        <f t="shared" si="23"/>
        <v>0</v>
      </c>
      <c r="AC36" s="267">
        <f t="shared" si="23"/>
        <v>0</v>
      </c>
      <c r="AD36" s="49"/>
      <c r="AE36" s="49"/>
      <c r="AF36" s="242">
        <f t="shared" si="17"/>
        <v>0</v>
      </c>
      <c r="AG36" s="49"/>
      <c r="AH36" s="49"/>
      <c r="AI36" s="242">
        <f t="shared" si="18"/>
        <v>0</v>
      </c>
      <c r="AJ36" s="267">
        <f t="shared" si="24"/>
        <v>0</v>
      </c>
      <c r="AK36" s="267">
        <f t="shared" si="24"/>
        <v>0</v>
      </c>
      <c r="AL36" s="267">
        <f t="shared" si="24"/>
        <v>0</v>
      </c>
      <c r="AM36" s="267">
        <f t="shared" si="19"/>
        <v>0</v>
      </c>
      <c r="AN36" s="267">
        <f t="shared" si="19"/>
        <v>0</v>
      </c>
      <c r="AO36" s="267">
        <f t="shared" si="19"/>
        <v>0</v>
      </c>
    </row>
    <row r="37" spans="1:41" ht="11.25">
      <c r="A37" s="141">
        <v>30</v>
      </c>
      <c r="B37" s="113" t="s">
        <v>29</v>
      </c>
      <c r="C37" s="243"/>
      <c r="D37" s="243"/>
      <c r="E37" s="242">
        <f t="shared" si="7"/>
        <v>0</v>
      </c>
      <c r="F37" s="243"/>
      <c r="G37" s="243"/>
      <c r="H37" s="242">
        <f t="shared" si="8"/>
        <v>0</v>
      </c>
      <c r="I37" s="243"/>
      <c r="J37" s="243"/>
      <c r="K37" s="242">
        <f t="shared" si="9"/>
        <v>0</v>
      </c>
      <c r="L37" s="243"/>
      <c r="M37" s="243"/>
      <c r="N37" s="242">
        <f t="shared" si="10"/>
        <v>0</v>
      </c>
      <c r="O37" s="243"/>
      <c r="P37" s="243"/>
      <c r="Q37" s="242">
        <f t="shared" si="11"/>
        <v>0</v>
      </c>
      <c r="R37" s="243"/>
      <c r="S37" s="243"/>
      <c r="T37" s="242">
        <f t="shared" si="12"/>
        <v>0</v>
      </c>
      <c r="U37" s="267">
        <f t="shared" si="13"/>
        <v>0</v>
      </c>
      <c r="V37" s="267">
        <f t="shared" si="13"/>
        <v>0</v>
      </c>
      <c r="W37" s="267">
        <f t="shared" si="13"/>
        <v>0</v>
      </c>
      <c r="X37" s="49"/>
      <c r="Y37" s="49"/>
      <c r="Z37" s="242">
        <f t="shared" si="14"/>
        <v>0</v>
      </c>
      <c r="AA37" s="267">
        <f t="shared" si="23"/>
        <v>0</v>
      </c>
      <c r="AB37" s="267">
        <f t="shared" si="23"/>
        <v>0</v>
      </c>
      <c r="AC37" s="267">
        <f t="shared" si="23"/>
        <v>0</v>
      </c>
      <c r="AD37" s="49"/>
      <c r="AE37" s="49"/>
      <c r="AF37" s="242">
        <f t="shared" si="17"/>
        <v>0</v>
      </c>
      <c r="AG37" s="49"/>
      <c r="AH37" s="49"/>
      <c r="AI37" s="242">
        <f t="shared" si="18"/>
        <v>0</v>
      </c>
      <c r="AJ37" s="267">
        <f t="shared" si="24"/>
        <v>0</v>
      </c>
      <c r="AK37" s="267">
        <f t="shared" si="24"/>
        <v>0</v>
      </c>
      <c r="AL37" s="267">
        <f t="shared" si="24"/>
        <v>0</v>
      </c>
      <c r="AM37" s="267">
        <f t="shared" si="19"/>
        <v>0</v>
      </c>
      <c r="AN37" s="267">
        <f t="shared" si="19"/>
        <v>0</v>
      </c>
      <c r="AO37" s="267">
        <f t="shared" si="19"/>
        <v>0</v>
      </c>
    </row>
    <row r="38" spans="1:41" ht="11.25">
      <c r="A38" s="141">
        <v>31</v>
      </c>
      <c r="B38" s="113" t="s">
        <v>30</v>
      </c>
      <c r="C38" s="243"/>
      <c r="D38" s="243"/>
      <c r="E38" s="242">
        <f t="shared" si="7"/>
        <v>0</v>
      </c>
      <c r="F38" s="241">
        <v>375000</v>
      </c>
      <c r="G38" s="103">
        <v>0</v>
      </c>
      <c r="H38" s="242">
        <f t="shared" si="8"/>
        <v>-375000</v>
      </c>
      <c r="I38" s="243"/>
      <c r="J38" s="243"/>
      <c r="K38" s="242">
        <f t="shared" si="9"/>
        <v>0</v>
      </c>
      <c r="L38" s="243"/>
      <c r="M38" s="243"/>
      <c r="N38" s="242">
        <f t="shared" si="10"/>
        <v>0</v>
      </c>
      <c r="O38" s="243"/>
      <c r="P38" s="243"/>
      <c r="Q38" s="242">
        <f t="shared" si="11"/>
        <v>0</v>
      </c>
      <c r="R38" s="243"/>
      <c r="S38" s="243"/>
      <c r="T38" s="242">
        <f t="shared" si="12"/>
        <v>0</v>
      </c>
      <c r="U38" s="267">
        <f t="shared" si="13"/>
        <v>375000</v>
      </c>
      <c r="V38" s="267">
        <f t="shared" si="13"/>
        <v>0</v>
      </c>
      <c r="W38" s="267">
        <f t="shared" si="13"/>
        <v>-375000</v>
      </c>
      <c r="X38" s="49"/>
      <c r="Y38" s="49"/>
      <c r="Z38" s="242">
        <f t="shared" si="14"/>
        <v>0</v>
      </c>
      <c r="AA38" s="267">
        <f t="shared" si="23"/>
        <v>0</v>
      </c>
      <c r="AB38" s="267">
        <f t="shared" si="23"/>
        <v>0</v>
      </c>
      <c r="AC38" s="267">
        <f t="shared" si="23"/>
        <v>0</v>
      </c>
      <c r="AD38" s="49"/>
      <c r="AE38" s="49"/>
      <c r="AF38" s="242">
        <f t="shared" si="17"/>
        <v>0</v>
      </c>
      <c r="AG38" s="49"/>
      <c r="AH38" s="49"/>
      <c r="AI38" s="242">
        <f t="shared" si="18"/>
        <v>0</v>
      </c>
      <c r="AJ38" s="267">
        <f t="shared" si="24"/>
        <v>0</v>
      </c>
      <c r="AK38" s="267">
        <f t="shared" si="24"/>
        <v>0</v>
      </c>
      <c r="AL38" s="267">
        <f t="shared" si="24"/>
        <v>0</v>
      </c>
      <c r="AM38" s="267">
        <f t="shared" si="19"/>
        <v>375000</v>
      </c>
      <c r="AN38" s="267">
        <f t="shared" si="19"/>
        <v>0</v>
      </c>
      <c r="AO38" s="267">
        <f t="shared" si="19"/>
        <v>-375000</v>
      </c>
    </row>
    <row r="39" spans="1:41" ht="11.25">
      <c r="A39" s="109">
        <v>32</v>
      </c>
      <c r="B39" s="110" t="s">
        <v>37</v>
      </c>
      <c r="C39" s="244">
        <f>SUM(C40:C43)</f>
        <v>250000</v>
      </c>
      <c r="D39" s="244">
        <f>SUM(D40:D43)</f>
        <v>0</v>
      </c>
      <c r="E39" s="242">
        <f t="shared" si="7"/>
        <v>-250000</v>
      </c>
      <c r="F39" s="244">
        <f>SUM(F40:F43)</f>
        <v>12644000</v>
      </c>
      <c r="G39" s="244">
        <f>SUM(G40:G43)</f>
        <v>3669000</v>
      </c>
      <c r="H39" s="242">
        <f t="shared" si="8"/>
        <v>-8975000</v>
      </c>
      <c r="I39" s="244">
        <f>SUM(I40:I43)</f>
        <v>2000000</v>
      </c>
      <c r="J39" s="244">
        <f>SUM(J40:J43)</f>
        <v>0</v>
      </c>
      <c r="K39" s="242">
        <f t="shared" si="9"/>
        <v>-2000000</v>
      </c>
      <c r="L39" s="244">
        <f>SUM(L40:L43)</f>
        <v>1000000</v>
      </c>
      <c r="M39" s="244">
        <f>SUM(M40:M43)</f>
        <v>0</v>
      </c>
      <c r="N39" s="242">
        <f t="shared" si="10"/>
        <v>-1000000</v>
      </c>
      <c r="O39" s="244">
        <f>SUM(O40:O43)</f>
        <v>3799100</v>
      </c>
      <c r="P39" s="244">
        <f>SUM(P40:P43)</f>
        <v>2456100</v>
      </c>
      <c r="Q39" s="242">
        <f t="shared" si="11"/>
        <v>-1343000</v>
      </c>
      <c r="R39" s="244">
        <f>SUM(R40:R43)</f>
        <v>2000000</v>
      </c>
      <c r="S39" s="244">
        <f>SUM(S40:S43)</f>
        <v>0</v>
      </c>
      <c r="T39" s="242">
        <f t="shared" si="12"/>
        <v>-2000000</v>
      </c>
      <c r="U39" s="266">
        <f t="shared" si="13"/>
        <v>21693100</v>
      </c>
      <c r="V39" s="266">
        <f t="shared" si="13"/>
        <v>6125100</v>
      </c>
      <c r="W39" s="266">
        <f t="shared" si="13"/>
        <v>-15568000</v>
      </c>
      <c r="X39" s="49">
        <f>SUM(X40:X43)</f>
        <v>0</v>
      </c>
      <c r="Y39" s="49">
        <f>SUM(Y40:Y43)</f>
        <v>0</v>
      </c>
      <c r="Z39" s="242">
        <f t="shared" si="14"/>
        <v>0</v>
      </c>
      <c r="AA39" s="266">
        <f t="shared" si="23"/>
        <v>0</v>
      </c>
      <c r="AB39" s="266">
        <f t="shared" si="23"/>
        <v>0</v>
      </c>
      <c r="AC39" s="266">
        <f t="shared" si="23"/>
        <v>0</v>
      </c>
      <c r="AD39" s="49">
        <f>SUM(AD40:AD43)</f>
        <v>0</v>
      </c>
      <c r="AE39" s="49">
        <f>SUM(AE40:AE43)</f>
        <v>0</v>
      </c>
      <c r="AF39" s="242">
        <f t="shared" si="17"/>
        <v>0</v>
      </c>
      <c r="AG39" s="49">
        <f>SUM(AG40:AG43)</f>
        <v>0</v>
      </c>
      <c r="AH39" s="49">
        <f>SUM(AH40:AH43)</f>
        <v>0</v>
      </c>
      <c r="AI39" s="242">
        <f t="shared" si="18"/>
        <v>0</v>
      </c>
      <c r="AJ39" s="266">
        <f t="shared" si="24"/>
        <v>0</v>
      </c>
      <c r="AK39" s="266">
        <f t="shared" si="24"/>
        <v>0</v>
      </c>
      <c r="AL39" s="266">
        <f t="shared" si="24"/>
        <v>0</v>
      </c>
      <c r="AM39" s="266">
        <f t="shared" si="19"/>
        <v>21693100</v>
      </c>
      <c r="AN39" s="266">
        <f t="shared" si="19"/>
        <v>6125100</v>
      </c>
      <c r="AO39" s="266">
        <f t="shared" si="19"/>
        <v>-15568000</v>
      </c>
    </row>
    <row r="40" spans="1:41" ht="11.25">
      <c r="A40" s="141">
        <v>33</v>
      </c>
      <c r="B40" s="115" t="s">
        <v>31</v>
      </c>
      <c r="C40" s="241">
        <v>250000</v>
      </c>
      <c r="D40" s="103">
        <v>0</v>
      </c>
      <c r="E40" s="242">
        <f t="shared" si="7"/>
        <v>-250000</v>
      </c>
      <c r="F40" s="241">
        <v>2625000</v>
      </c>
      <c r="G40" s="103">
        <v>0</v>
      </c>
      <c r="H40" s="242">
        <f t="shared" si="8"/>
        <v>-2625000</v>
      </c>
      <c r="I40" s="243"/>
      <c r="J40" s="243"/>
      <c r="K40" s="242">
        <f t="shared" si="9"/>
        <v>0</v>
      </c>
      <c r="L40" s="243"/>
      <c r="M40" s="243"/>
      <c r="N40" s="242">
        <f t="shared" si="10"/>
        <v>0</v>
      </c>
      <c r="O40" s="243"/>
      <c r="P40" s="243"/>
      <c r="Q40" s="242">
        <f t="shared" si="11"/>
        <v>0</v>
      </c>
      <c r="R40" s="243"/>
      <c r="S40" s="243"/>
      <c r="T40" s="242">
        <f t="shared" si="12"/>
        <v>0</v>
      </c>
      <c r="U40" s="267">
        <f t="shared" si="13"/>
        <v>2875000</v>
      </c>
      <c r="V40" s="267">
        <f t="shared" si="13"/>
        <v>0</v>
      </c>
      <c r="W40" s="267">
        <f t="shared" si="13"/>
        <v>-2875000</v>
      </c>
      <c r="X40" s="49"/>
      <c r="Y40" s="49"/>
      <c r="Z40" s="242">
        <f t="shared" si="14"/>
        <v>0</v>
      </c>
      <c r="AA40" s="267">
        <f t="shared" si="23"/>
        <v>0</v>
      </c>
      <c r="AB40" s="267">
        <f t="shared" si="23"/>
        <v>0</v>
      </c>
      <c r="AC40" s="267">
        <f t="shared" si="23"/>
        <v>0</v>
      </c>
      <c r="AD40" s="49"/>
      <c r="AE40" s="49"/>
      <c r="AF40" s="242">
        <f t="shared" si="17"/>
        <v>0</v>
      </c>
      <c r="AG40" s="49"/>
      <c r="AH40" s="49"/>
      <c r="AI40" s="242">
        <f t="shared" si="18"/>
        <v>0</v>
      </c>
      <c r="AJ40" s="267">
        <f t="shared" si="24"/>
        <v>0</v>
      </c>
      <c r="AK40" s="267">
        <f t="shared" si="24"/>
        <v>0</v>
      </c>
      <c r="AL40" s="267">
        <f t="shared" si="24"/>
        <v>0</v>
      </c>
      <c r="AM40" s="267">
        <f t="shared" si="19"/>
        <v>2875000</v>
      </c>
      <c r="AN40" s="267">
        <f t="shared" si="19"/>
        <v>0</v>
      </c>
      <c r="AO40" s="267">
        <f t="shared" si="19"/>
        <v>-2875000</v>
      </c>
    </row>
    <row r="41" spans="1:41" ht="11.25">
      <c r="A41" s="141">
        <v>34</v>
      </c>
      <c r="B41" s="115" t="s">
        <v>32</v>
      </c>
      <c r="C41" s="243"/>
      <c r="D41" s="243"/>
      <c r="E41" s="242">
        <f t="shared" si="7"/>
        <v>0</v>
      </c>
      <c r="F41" s="243"/>
      <c r="G41" s="243"/>
      <c r="H41" s="242">
        <f t="shared" si="8"/>
        <v>0</v>
      </c>
      <c r="I41" s="243"/>
      <c r="J41" s="243"/>
      <c r="K41" s="242">
        <f t="shared" si="9"/>
        <v>0</v>
      </c>
      <c r="L41" s="243"/>
      <c r="M41" s="243"/>
      <c r="N41" s="242">
        <f t="shared" si="10"/>
        <v>0</v>
      </c>
      <c r="O41" s="243"/>
      <c r="P41" s="243"/>
      <c r="Q41" s="242">
        <f t="shared" si="11"/>
        <v>0</v>
      </c>
      <c r="R41" s="243"/>
      <c r="S41" s="243"/>
      <c r="T41" s="242">
        <f t="shared" si="12"/>
        <v>0</v>
      </c>
      <c r="U41" s="267">
        <f t="shared" si="13"/>
        <v>0</v>
      </c>
      <c r="V41" s="267">
        <f t="shared" si="13"/>
        <v>0</v>
      </c>
      <c r="W41" s="267">
        <f t="shared" si="13"/>
        <v>0</v>
      </c>
      <c r="X41" s="49"/>
      <c r="Y41" s="49"/>
      <c r="Z41" s="242">
        <f t="shared" si="14"/>
        <v>0</v>
      </c>
      <c r="AA41" s="267">
        <f t="shared" si="23"/>
        <v>0</v>
      </c>
      <c r="AB41" s="267">
        <f t="shared" si="23"/>
        <v>0</v>
      </c>
      <c r="AC41" s="267">
        <f t="shared" si="23"/>
        <v>0</v>
      </c>
      <c r="AD41" s="49"/>
      <c r="AE41" s="49"/>
      <c r="AF41" s="242">
        <f t="shared" si="17"/>
        <v>0</v>
      </c>
      <c r="AG41" s="49"/>
      <c r="AH41" s="49"/>
      <c r="AI41" s="242">
        <f t="shared" si="18"/>
        <v>0</v>
      </c>
      <c r="AJ41" s="267">
        <f t="shared" si="24"/>
        <v>0</v>
      </c>
      <c r="AK41" s="267">
        <f t="shared" si="24"/>
        <v>0</v>
      </c>
      <c r="AL41" s="267">
        <f t="shared" si="24"/>
        <v>0</v>
      </c>
      <c r="AM41" s="267">
        <f t="shared" si="19"/>
        <v>0</v>
      </c>
      <c r="AN41" s="267">
        <f t="shared" si="19"/>
        <v>0</v>
      </c>
      <c r="AO41" s="267">
        <f t="shared" si="19"/>
        <v>0</v>
      </c>
    </row>
    <row r="42" spans="1:41" ht="11.25">
      <c r="A42" s="141">
        <v>35</v>
      </c>
      <c r="B42" s="115" t="s">
        <v>41</v>
      </c>
      <c r="C42" s="243"/>
      <c r="D42" s="243"/>
      <c r="E42" s="242">
        <f t="shared" si="7"/>
        <v>0</v>
      </c>
      <c r="F42" s="243"/>
      <c r="G42" s="243"/>
      <c r="H42" s="242">
        <f t="shared" si="8"/>
        <v>0</v>
      </c>
      <c r="I42" s="243"/>
      <c r="J42" s="243"/>
      <c r="K42" s="242">
        <f t="shared" si="9"/>
        <v>0</v>
      </c>
      <c r="L42" s="243"/>
      <c r="M42" s="243"/>
      <c r="N42" s="242">
        <f t="shared" si="10"/>
        <v>0</v>
      </c>
      <c r="O42" s="243"/>
      <c r="P42" s="243"/>
      <c r="Q42" s="242">
        <f t="shared" si="11"/>
        <v>0</v>
      </c>
      <c r="R42" s="243"/>
      <c r="S42" s="243"/>
      <c r="T42" s="242">
        <f t="shared" si="12"/>
        <v>0</v>
      </c>
      <c r="U42" s="267">
        <f t="shared" si="13"/>
        <v>0</v>
      </c>
      <c r="V42" s="267">
        <f t="shared" si="13"/>
        <v>0</v>
      </c>
      <c r="W42" s="267">
        <f t="shared" si="13"/>
        <v>0</v>
      </c>
      <c r="X42" s="49"/>
      <c r="Y42" s="49"/>
      <c r="Z42" s="242">
        <f t="shared" si="14"/>
        <v>0</v>
      </c>
      <c r="AA42" s="267">
        <f t="shared" si="23"/>
        <v>0</v>
      </c>
      <c r="AB42" s="267">
        <f t="shared" si="23"/>
        <v>0</v>
      </c>
      <c r="AC42" s="267">
        <f t="shared" si="23"/>
        <v>0</v>
      </c>
      <c r="AD42" s="49"/>
      <c r="AE42" s="49"/>
      <c r="AF42" s="242">
        <f t="shared" si="17"/>
        <v>0</v>
      </c>
      <c r="AG42" s="49"/>
      <c r="AH42" s="49"/>
      <c r="AI42" s="242">
        <f t="shared" si="18"/>
        <v>0</v>
      </c>
      <c r="AJ42" s="267">
        <f t="shared" si="24"/>
        <v>0</v>
      </c>
      <c r="AK42" s="267">
        <f t="shared" si="24"/>
        <v>0</v>
      </c>
      <c r="AL42" s="267">
        <f t="shared" si="24"/>
        <v>0</v>
      </c>
      <c r="AM42" s="267">
        <f t="shared" si="19"/>
        <v>0</v>
      </c>
      <c r="AN42" s="267">
        <f t="shared" si="19"/>
        <v>0</v>
      </c>
      <c r="AO42" s="267">
        <f t="shared" si="19"/>
        <v>0</v>
      </c>
    </row>
    <row r="43" spans="1:41" ht="11.25">
      <c r="A43" s="141">
        <v>36</v>
      </c>
      <c r="B43" s="113" t="s">
        <v>33</v>
      </c>
      <c r="C43" s="243"/>
      <c r="D43" s="243">
        <v>0</v>
      </c>
      <c r="E43" s="242">
        <f t="shared" si="7"/>
        <v>0</v>
      </c>
      <c r="F43" s="241">
        <v>10019000</v>
      </c>
      <c r="G43" s="241">
        <v>3669000</v>
      </c>
      <c r="H43" s="242">
        <f t="shared" si="8"/>
        <v>-6350000</v>
      </c>
      <c r="I43" s="241">
        <v>2000000</v>
      </c>
      <c r="J43" s="103">
        <v>0</v>
      </c>
      <c r="K43" s="242">
        <f t="shared" si="9"/>
        <v>-2000000</v>
      </c>
      <c r="L43" s="241">
        <v>1000000</v>
      </c>
      <c r="M43" s="103">
        <v>0</v>
      </c>
      <c r="N43" s="242">
        <f t="shared" si="10"/>
        <v>-1000000</v>
      </c>
      <c r="O43" s="241">
        <v>3799100</v>
      </c>
      <c r="P43" s="241">
        <v>2456100</v>
      </c>
      <c r="Q43" s="242">
        <f t="shared" si="11"/>
        <v>-1343000</v>
      </c>
      <c r="R43" s="241">
        <v>2000000</v>
      </c>
      <c r="S43" s="103">
        <v>0</v>
      </c>
      <c r="T43" s="242">
        <f t="shared" si="12"/>
        <v>-2000000</v>
      </c>
      <c r="U43" s="267">
        <f t="shared" si="13"/>
        <v>18818100</v>
      </c>
      <c r="V43" s="267">
        <f t="shared" si="13"/>
        <v>6125100</v>
      </c>
      <c r="W43" s="267">
        <f t="shared" si="13"/>
        <v>-12693000</v>
      </c>
      <c r="X43" s="49"/>
      <c r="Y43" s="49"/>
      <c r="Z43" s="242">
        <f t="shared" si="14"/>
        <v>0</v>
      </c>
      <c r="AA43" s="267">
        <f t="shared" si="23"/>
        <v>0</v>
      </c>
      <c r="AB43" s="267">
        <f t="shared" si="23"/>
        <v>0</v>
      </c>
      <c r="AC43" s="267">
        <f t="shared" si="23"/>
        <v>0</v>
      </c>
      <c r="AD43" s="49"/>
      <c r="AE43" s="49"/>
      <c r="AF43" s="242">
        <f t="shared" si="17"/>
        <v>0</v>
      </c>
      <c r="AG43" s="49"/>
      <c r="AH43" s="49"/>
      <c r="AI43" s="242">
        <f t="shared" si="18"/>
        <v>0</v>
      </c>
      <c r="AJ43" s="267">
        <f t="shared" si="24"/>
        <v>0</v>
      </c>
      <c r="AK43" s="267">
        <f t="shared" si="24"/>
        <v>0</v>
      </c>
      <c r="AL43" s="267">
        <f t="shared" si="24"/>
        <v>0</v>
      </c>
      <c r="AM43" s="267">
        <f t="shared" si="19"/>
        <v>18818100</v>
      </c>
      <c r="AN43" s="267">
        <f t="shared" si="19"/>
        <v>6125100</v>
      </c>
      <c r="AO43" s="267">
        <f t="shared" si="19"/>
        <v>-12693000</v>
      </c>
    </row>
    <row r="44" spans="1:41" ht="11.25">
      <c r="A44" s="109">
        <v>37</v>
      </c>
      <c r="B44" s="110" t="s">
        <v>38</v>
      </c>
      <c r="C44" s="244">
        <f>SUM(C45:C47)</f>
        <v>600000</v>
      </c>
      <c r="D44" s="244">
        <f>SUM(D45:D47)</f>
        <v>420000</v>
      </c>
      <c r="E44" s="242">
        <f t="shared" si="7"/>
        <v>-180000</v>
      </c>
      <c r="F44" s="244">
        <f>SUM(F45:F47)</f>
        <v>5839900</v>
      </c>
      <c r="G44" s="244">
        <f>SUM(G45:G47)</f>
        <v>2340000</v>
      </c>
      <c r="H44" s="242">
        <f t="shared" si="8"/>
        <v>-3499900</v>
      </c>
      <c r="I44" s="244">
        <f>SUM(I45:I47)</f>
        <v>0</v>
      </c>
      <c r="J44" s="244">
        <f>SUM(J45:J47)</f>
        <v>0</v>
      </c>
      <c r="K44" s="242">
        <f t="shared" si="9"/>
        <v>0</v>
      </c>
      <c r="L44" s="244">
        <f>SUM(L45:L47)</f>
        <v>0</v>
      </c>
      <c r="M44" s="244">
        <f>SUM(M45:M47)</f>
        <v>0</v>
      </c>
      <c r="N44" s="242">
        <f t="shared" si="10"/>
        <v>0</v>
      </c>
      <c r="O44" s="244">
        <f>SUM(O45:O47)</f>
        <v>0</v>
      </c>
      <c r="P44" s="244">
        <f>SUM(P45:P47)</f>
        <v>0</v>
      </c>
      <c r="Q44" s="242">
        <f t="shared" si="11"/>
        <v>0</v>
      </c>
      <c r="R44" s="244">
        <f>SUM(R45:R47)</f>
        <v>0</v>
      </c>
      <c r="S44" s="244">
        <f>SUM(S45:S47)</f>
        <v>0</v>
      </c>
      <c r="T44" s="242">
        <f t="shared" si="12"/>
        <v>0</v>
      </c>
      <c r="U44" s="266">
        <f t="shared" si="13"/>
        <v>6439900</v>
      </c>
      <c r="V44" s="266">
        <f t="shared" si="13"/>
        <v>2760000</v>
      </c>
      <c r="W44" s="266">
        <f t="shared" si="13"/>
        <v>-3679900</v>
      </c>
      <c r="X44" s="49">
        <f>SUM(X45:X47)</f>
        <v>0</v>
      </c>
      <c r="Y44" s="49">
        <f>SUM(Y45:Y47)</f>
        <v>0</v>
      </c>
      <c r="Z44" s="242">
        <f t="shared" si="14"/>
        <v>0</v>
      </c>
      <c r="AA44" s="266">
        <f t="shared" si="23"/>
        <v>0</v>
      </c>
      <c r="AB44" s="266">
        <f t="shared" si="23"/>
        <v>0</v>
      </c>
      <c r="AC44" s="266">
        <f t="shared" si="23"/>
        <v>0</v>
      </c>
      <c r="AD44" s="49">
        <f>SUM(AD45:AD47)</f>
        <v>0</v>
      </c>
      <c r="AE44" s="49">
        <f>SUM(AE45:AE47)</f>
        <v>0</v>
      </c>
      <c r="AF44" s="242">
        <f t="shared" si="17"/>
        <v>0</v>
      </c>
      <c r="AG44" s="49">
        <f>SUM(AG45:AG47)</f>
        <v>0</v>
      </c>
      <c r="AH44" s="49">
        <f>SUM(AH45:AH47)</f>
        <v>0</v>
      </c>
      <c r="AI44" s="242">
        <f t="shared" si="18"/>
        <v>0</v>
      </c>
      <c r="AJ44" s="266">
        <f t="shared" si="24"/>
        <v>0</v>
      </c>
      <c r="AK44" s="266">
        <f t="shared" si="24"/>
        <v>0</v>
      </c>
      <c r="AL44" s="266">
        <f t="shared" si="24"/>
        <v>0</v>
      </c>
      <c r="AM44" s="266">
        <f t="shared" si="19"/>
        <v>6439900</v>
      </c>
      <c r="AN44" s="266">
        <f t="shared" si="19"/>
        <v>2760000</v>
      </c>
      <c r="AO44" s="266">
        <f t="shared" si="19"/>
        <v>-3679900</v>
      </c>
    </row>
    <row r="45" spans="1:41" ht="11.25">
      <c r="A45" s="141">
        <v>38</v>
      </c>
      <c r="B45" s="113" t="s">
        <v>40</v>
      </c>
      <c r="C45" s="243"/>
      <c r="D45" s="243"/>
      <c r="E45" s="242">
        <f t="shared" si="7"/>
        <v>0</v>
      </c>
      <c r="F45" s="243"/>
      <c r="G45" s="243"/>
      <c r="H45" s="242">
        <f t="shared" si="8"/>
        <v>0</v>
      </c>
      <c r="I45" s="243"/>
      <c r="J45" s="243"/>
      <c r="K45" s="242">
        <f t="shared" si="9"/>
        <v>0</v>
      </c>
      <c r="L45" s="243"/>
      <c r="M45" s="243"/>
      <c r="N45" s="242">
        <f t="shared" si="10"/>
        <v>0</v>
      </c>
      <c r="O45" s="243"/>
      <c r="P45" s="243"/>
      <c r="Q45" s="242">
        <f t="shared" si="11"/>
        <v>0</v>
      </c>
      <c r="R45" s="243"/>
      <c r="S45" s="243"/>
      <c r="T45" s="242">
        <f t="shared" si="12"/>
        <v>0</v>
      </c>
      <c r="U45" s="267">
        <f t="shared" si="13"/>
        <v>0</v>
      </c>
      <c r="V45" s="267">
        <f t="shared" si="13"/>
        <v>0</v>
      </c>
      <c r="W45" s="267">
        <f t="shared" si="13"/>
        <v>0</v>
      </c>
      <c r="X45" s="49"/>
      <c r="Y45" s="49"/>
      <c r="Z45" s="242">
        <f t="shared" si="14"/>
        <v>0</v>
      </c>
      <c r="AA45" s="267">
        <f t="shared" si="23"/>
        <v>0</v>
      </c>
      <c r="AB45" s="267">
        <f t="shared" si="23"/>
        <v>0</v>
      </c>
      <c r="AC45" s="267">
        <f t="shared" si="23"/>
        <v>0</v>
      </c>
      <c r="AD45" s="49"/>
      <c r="AE45" s="49"/>
      <c r="AF45" s="242">
        <f t="shared" si="17"/>
        <v>0</v>
      </c>
      <c r="AG45" s="49"/>
      <c r="AH45" s="49"/>
      <c r="AI45" s="242">
        <f t="shared" si="18"/>
        <v>0</v>
      </c>
      <c r="AJ45" s="267">
        <f t="shared" si="24"/>
        <v>0</v>
      </c>
      <c r="AK45" s="267">
        <f t="shared" si="24"/>
        <v>0</v>
      </c>
      <c r="AL45" s="267">
        <f t="shared" si="24"/>
        <v>0</v>
      </c>
      <c r="AM45" s="267">
        <f t="shared" si="19"/>
        <v>0</v>
      </c>
      <c r="AN45" s="267">
        <f t="shared" si="19"/>
        <v>0</v>
      </c>
      <c r="AO45" s="267">
        <f t="shared" si="19"/>
        <v>0</v>
      </c>
    </row>
    <row r="46" spans="1:41" ht="11.25">
      <c r="A46" s="141">
        <v>39</v>
      </c>
      <c r="B46" s="113" t="s">
        <v>39</v>
      </c>
      <c r="C46" s="241">
        <v>600000</v>
      </c>
      <c r="D46" s="241">
        <v>420000</v>
      </c>
      <c r="E46" s="242">
        <f t="shared" si="7"/>
        <v>-180000</v>
      </c>
      <c r="F46" s="241">
        <v>5839900</v>
      </c>
      <c r="G46" s="241">
        <v>2340000</v>
      </c>
      <c r="H46" s="242">
        <f t="shared" si="8"/>
        <v>-3499900</v>
      </c>
      <c r="I46" s="243"/>
      <c r="J46" s="243"/>
      <c r="K46" s="242">
        <f t="shared" si="9"/>
        <v>0</v>
      </c>
      <c r="L46" s="243"/>
      <c r="M46" s="243"/>
      <c r="N46" s="242">
        <f t="shared" si="10"/>
        <v>0</v>
      </c>
      <c r="O46" s="243"/>
      <c r="P46" s="243"/>
      <c r="Q46" s="242">
        <f t="shared" si="11"/>
        <v>0</v>
      </c>
      <c r="R46" s="243"/>
      <c r="S46" s="243"/>
      <c r="T46" s="242">
        <f t="shared" si="12"/>
        <v>0</v>
      </c>
      <c r="U46" s="267">
        <f t="shared" si="13"/>
        <v>6439900</v>
      </c>
      <c r="V46" s="267">
        <f t="shared" si="13"/>
        <v>2760000</v>
      </c>
      <c r="W46" s="267">
        <f t="shared" si="13"/>
        <v>-3679900</v>
      </c>
      <c r="X46" s="49"/>
      <c r="Y46" s="49"/>
      <c r="Z46" s="242">
        <f t="shared" si="14"/>
        <v>0</v>
      </c>
      <c r="AA46" s="267">
        <f t="shared" si="23"/>
        <v>0</v>
      </c>
      <c r="AB46" s="267">
        <f t="shared" si="23"/>
        <v>0</v>
      </c>
      <c r="AC46" s="267">
        <f t="shared" si="23"/>
        <v>0</v>
      </c>
      <c r="AD46" s="49"/>
      <c r="AE46" s="49"/>
      <c r="AF46" s="242">
        <f t="shared" si="17"/>
        <v>0</v>
      </c>
      <c r="AG46" s="49"/>
      <c r="AH46" s="49"/>
      <c r="AI46" s="242">
        <f t="shared" si="18"/>
        <v>0</v>
      </c>
      <c r="AJ46" s="267">
        <f t="shared" si="24"/>
        <v>0</v>
      </c>
      <c r="AK46" s="267">
        <f t="shared" si="24"/>
        <v>0</v>
      </c>
      <c r="AL46" s="267">
        <f t="shared" si="24"/>
        <v>0</v>
      </c>
      <c r="AM46" s="267">
        <f t="shared" si="19"/>
        <v>6439900</v>
      </c>
      <c r="AN46" s="267">
        <f t="shared" si="19"/>
        <v>2760000</v>
      </c>
      <c r="AO46" s="267">
        <f t="shared" si="19"/>
        <v>-3679900</v>
      </c>
    </row>
    <row r="47" spans="1:41" ht="11.25">
      <c r="A47" s="141">
        <v>40</v>
      </c>
      <c r="B47" s="113" t="s">
        <v>42</v>
      </c>
      <c r="C47" s="243"/>
      <c r="D47" s="243"/>
      <c r="E47" s="242">
        <f t="shared" si="7"/>
        <v>0</v>
      </c>
      <c r="F47" s="243"/>
      <c r="G47" s="243"/>
      <c r="H47" s="242">
        <f t="shared" si="8"/>
        <v>0</v>
      </c>
      <c r="I47" s="243"/>
      <c r="J47" s="243"/>
      <c r="K47" s="242">
        <f t="shared" si="9"/>
        <v>0</v>
      </c>
      <c r="L47" s="243"/>
      <c r="M47" s="243"/>
      <c r="N47" s="242">
        <f t="shared" si="10"/>
        <v>0</v>
      </c>
      <c r="O47" s="243"/>
      <c r="P47" s="243"/>
      <c r="Q47" s="242">
        <f t="shared" si="11"/>
        <v>0</v>
      </c>
      <c r="R47" s="243"/>
      <c r="S47" s="243"/>
      <c r="T47" s="242">
        <f t="shared" si="12"/>
        <v>0</v>
      </c>
      <c r="U47" s="267">
        <f t="shared" si="13"/>
        <v>0</v>
      </c>
      <c r="V47" s="267">
        <f t="shared" si="13"/>
        <v>0</v>
      </c>
      <c r="W47" s="267">
        <f t="shared" si="13"/>
        <v>0</v>
      </c>
      <c r="X47" s="49"/>
      <c r="Y47" s="49"/>
      <c r="Z47" s="242">
        <f t="shared" si="14"/>
        <v>0</v>
      </c>
      <c r="AA47" s="267">
        <f t="shared" si="23"/>
        <v>0</v>
      </c>
      <c r="AB47" s="267">
        <f t="shared" si="23"/>
        <v>0</v>
      </c>
      <c r="AC47" s="267">
        <f t="shared" si="23"/>
        <v>0</v>
      </c>
      <c r="AD47" s="49"/>
      <c r="AE47" s="49"/>
      <c r="AF47" s="242">
        <f t="shared" si="17"/>
        <v>0</v>
      </c>
      <c r="AG47" s="49"/>
      <c r="AH47" s="49"/>
      <c r="AI47" s="242">
        <f t="shared" si="18"/>
        <v>0</v>
      </c>
      <c r="AJ47" s="267">
        <f t="shared" si="24"/>
        <v>0</v>
      </c>
      <c r="AK47" s="267">
        <f t="shared" si="24"/>
        <v>0</v>
      </c>
      <c r="AL47" s="267">
        <f t="shared" si="24"/>
        <v>0</v>
      </c>
      <c r="AM47" s="267">
        <f t="shared" si="19"/>
        <v>0</v>
      </c>
      <c r="AN47" s="267">
        <f t="shared" si="19"/>
        <v>0</v>
      </c>
      <c r="AO47" s="267">
        <f t="shared" si="19"/>
        <v>0</v>
      </c>
    </row>
    <row r="48" spans="1:41" ht="11.25">
      <c r="A48" s="109">
        <v>41</v>
      </c>
      <c r="B48" s="110" t="s">
        <v>43</v>
      </c>
      <c r="C48" s="244">
        <f>SUM(C49:C59)</f>
        <v>0</v>
      </c>
      <c r="D48" s="244">
        <f t="shared" ref="D48:T48" si="25">SUM(D49:D59)</f>
        <v>0</v>
      </c>
      <c r="E48" s="244">
        <f t="shared" si="25"/>
        <v>0</v>
      </c>
      <c r="F48" s="244">
        <f t="shared" si="25"/>
        <v>68127700</v>
      </c>
      <c r="G48" s="244">
        <f t="shared" si="25"/>
        <v>50443720</v>
      </c>
      <c r="H48" s="244">
        <f t="shared" si="25"/>
        <v>-17683980</v>
      </c>
      <c r="I48" s="244">
        <f t="shared" si="25"/>
        <v>0</v>
      </c>
      <c r="J48" s="244">
        <f t="shared" si="25"/>
        <v>0</v>
      </c>
      <c r="K48" s="244">
        <f t="shared" si="25"/>
        <v>0</v>
      </c>
      <c r="L48" s="244">
        <f t="shared" si="25"/>
        <v>0</v>
      </c>
      <c r="M48" s="244">
        <f t="shared" si="25"/>
        <v>0</v>
      </c>
      <c r="N48" s="244">
        <f t="shared" si="25"/>
        <v>0</v>
      </c>
      <c r="O48" s="244">
        <f t="shared" si="25"/>
        <v>0</v>
      </c>
      <c r="P48" s="244">
        <f t="shared" si="25"/>
        <v>0</v>
      </c>
      <c r="Q48" s="244">
        <f t="shared" si="25"/>
        <v>0</v>
      </c>
      <c r="R48" s="244">
        <f t="shared" si="25"/>
        <v>0</v>
      </c>
      <c r="S48" s="244">
        <f t="shared" si="25"/>
        <v>0</v>
      </c>
      <c r="T48" s="244">
        <f t="shared" si="25"/>
        <v>0</v>
      </c>
      <c r="U48" s="266">
        <f t="shared" si="13"/>
        <v>68127700</v>
      </c>
      <c r="V48" s="266">
        <f t="shared" si="13"/>
        <v>50443720</v>
      </c>
      <c r="W48" s="266">
        <f t="shared" si="13"/>
        <v>-17683980</v>
      </c>
      <c r="X48" s="49">
        <f>SUM(X49:X57)</f>
        <v>0</v>
      </c>
      <c r="Y48" s="49">
        <f>SUM(Y49:Y57)</f>
        <v>0</v>
      </c>
      <c r="Z48" s="242">
        <f t="shared" si="14"/>
        <v>0</v>
      </c>
      <c r="AA48" s="266">
        <f t="shared" si="23"/>
        <v>0</v>
      </c>
      <c r="AB48" s="266">
        <f t="shared" si="23"/>
        <v>0</v>
      </c>
      <c r="AC48" s="266">
        <f t="shared" si="23"/>
        <v>0</v>
      </c>
      <c r="AD48" s="49">
        <f>SUM(AD49:AD59)</f>
        <v>0</v>
      </c>
      <c r="AE48" s="49">
        <f t="shared" ref="AE48:AI48" si="26">SUM(AE49:AE59)</f>
        <v>0</v>
      </c>
      <c r="AF48" s="49">
        <f t="shared" si="26"/>
        <v>0</v>
      </c>
      <c r="AG48" s="49">
        <f t="shared" si="26"/>
        <v>84445700</v>
      </c>
      <c r="AH48" s="49">
        <f t="shared" si="26"/>
        <v>0</v>
      </c>
      <c r="AI48" s="49">
        <f t="shared" si="26"/>
        <v>-84445700</v>
      </c>
      <c r="AJ48" s="266">
        <f t="shared" si="24"/>
        <v>84445700</v>
      </c>
      <c r="AK48" s="266">
        <f t="shared" si="24"/>
        <v>0</v>
      </c>
      <c r="AL48" s="266">
        <f t="shared" si="24"/>
        <v>-84445700</v>
      </c>
      <c r="AM48" s="266">
        <f t="shared" si="19"/>
        <v>152573400</v>
      </c>
      <c r="AN48" s="266">
        <f t="shared" si="19"/>
        <v>50443720</v>
      </c>
      <c r="AO48" s="266">
        <f t="shared" si="19"/>
        <v>-102129680</v>
      </c>
    </row>
    <row r="49" spans="1:41" ht="11.25">
      <c r="A49" s="141">
        <v>42</v>
      </c>
      <c r="B49" s="115" t="s">
        <v>74</v>
      </c>
      <c r="C49" s="241"/>
      <c r="D49" s="245"/>
      <c r="E49" s="242">
        <f t="shared" si="7"/>
        <v>0</v>
      </c>
      <c r="F49" s="241">
        <v>67178700</v>
      </c>
      <c r="G49" s="241">
        <v>49600720</v>
      </c>
      <c r="H49" s="242">
        <f t="shared" si="8"/>
        <v>-17577980</v>
      </c>
      <c r="I49" s="243"/>
      <c r="J49" s="243"/>
      <c r="K49" s="242">
        <f t="shared" si="9"/>
        <v>0</v>
      </c>
      <c r="L49" s="243"/>
      <c r="M49" s="243"/>
      <c r="N49" s="242">
        <f t="shared" si="10"/>
        <v>0</v>
      </c>
      <c r="O49" s="243"/>
      <c r="P49" s="243"/>
      <c r="Q49" s="242">
        <f t="shared" si="11"/>
        <v>0</v>
      </c>
      <c r="R49" s="243"/>
      <c r="S49" s="243"/>
      <c r="T49" s="242">
        <f t="shared" si="12"/>
        <v>0</v>
      </c>
      <c r="U49" s="267">
        <f t="shared" si="13"/>
        <v>67178700</v>
      </c>
      <c r="V49" s="267">
        <f t="shared" si="13"/>
        <v>49600720</v>
      </c>
      <c r="W49" s="267">
        <f t="shared" si="13"/>
        <v>-17577980</v>
      </c>
      <c r="X49" s="49"/>
      <c r="Y49" s="49"/>
      <c r="Z49" s="242">
        <f t="shared" si="14"/>
        <v>0</v>
      </c>
      <c r="AA49" s="267">
        <f t="shared" si="23"/>
        <v>0</v>
      </c>
      <c r="AB49" s="267">
        <f t="shared" si="23"/>
        <v>0</v>
      </c>
      <c r="AC49" s="267">
        <f t="shared" si="23"/>
        <v>0</v>
      </c>
      <c r="AD49" s="241"/>
      <c r="AE49" s="245"/>
      <c r="AF49" s="242">
        <f t="shared" si="17"/>
        <v>0</v>
      </c>
      <c r="AG49" s="241"/>
      <c r="AH49" s="103"/>
      <c r="AI49" s="242">
        <f t="shared" si="18"/>
        <v>0</v>
      </c>
      <c r="AJ49" s="267">
        <f t="shared" si="24"/>
        <v>0</v>
      </c>
      <c r="AK49" s="267">
        <f t="shared" si="24"/>
        <v>0</v>
      </c>
      <c r="AL49" s="267">
        <f t="shared" si="24"/>
        <v>0</v>
      </c>
      <c r="AM49" s="267">
        <f t="shared" si="19"/>
        <v>67178700</v>
      </c>
      <c r="AN49" s="267">
        <f t="shared" si="19"/>
        <v>49600720</v>
      </c>
      <c r="AO49" s="267">
        <f t="shared" si="19"/>
        <v>-17577980</v>
      </c>
    </row>
    <row r="50" spans="1:41" ht="11.25">
      <c r="A50" s="141">
        <v>43</v>
      </c>
      <c r="B50" s="113" t="s">
        <v>44</v>
      </c>
      <c r="C50" s="243"/>
      <c r="D50" s="243"/>
      <c r="E50" s="242">
        <f t="shared" si="7"/>
        <v>0</v>
      </c>
      <c r="F50" s="243">
        <v>0</v>
      </c>
      <c r="G50" s="243">
        <v>0</v>
      </c>
      <c r="H50" s="242">
        <f t="shared" si="8"/>
        <v>0</v>
      </c>
      <c r="I50" s="243"/>
      <c r="J50" s="243"/>
      <c r="K50" s="242">
        <f t="shared" si="9"/>
        <v>0</v>
      </c>
      <c r="L50" s="243"/>
      <c r="M50" s="243"/>
      <c r="N50" s="242">
        <f t="shared" si="10"/>
        <v>0</v>
      </c>
      <c r="O50" s="243"/>
      <c r="P50" s="243"/>
      <c r="Q50" s="242">
        <f t="shared" si="11"/>
        <v>0</v>
      </c>
      <c r="R50" s="243"/>
      <c r="S50" s="243"/>
      <c r="T50" s="242">
        <f t="shared" si="12"/>
        <v>0</v>
      </c>
      <c r="U50" s="267">
        <f t="shared" si="13"/>
        <v>0</v>
      </c>
      <c r="V50" s="267">
        <f t="shared" ref="U50:W110" si="27">SUM(D50+G50+J50+M50+P50+S50)</f>
        <v>0</v>
      </c>
      <c r="W50" s="267">
        <f t="shared" si="27"/>
        <v>0</v>
      </c>
      <c r="X50" s="49"/>
      <c r="Y50" s="49"/>
      <c r="Z50" s="242">
        <f t="shared" si="14"/>
        <v>0</v>
      </c>
      <c r="AA50" s="267">
        <f t="shared" si="23"/>
        <v>0</v>
      </c>
      <c r="AB50" s="267">
        <f t="shared" si="23"/>
        <v>0</v>
      </c>
      <c r="AC50" s="267">
        <f t="shared" si="23"/>
        <v>0</v>
      </c>
      <c r="AD50" s="49"/>
      <c r="AE50" s="49"/>
      <c r="AF50" s="242">
        <f t="shared" si="17"/>
        <v>0</v>
      </c>
      <c r="AG50" s="49"/>
      <c r="AH50" s="49"/>
      <c r="AI50" s="242">
        <f t="shared" si="18"/>
        <v>0</v>
      </c>
      <c r="AJ50" s="267">
        <f t="shared" si="24"/>
        <v>0</v>
      </c>
      <c r="AK50" s="267">
        <f t="shared" si="24"/>
        <v>0</v>
      </c>
      <c r="AL50" s="267">
        <f t="shared" si="24"/>
        <v>0</v>
      </c>
      <c r="AM50" s="267">
        <f t="shared" si="19"/>
        <v>0</v>
      </c>
      <c r="AN50" s="267">
        <f t="shared" si="19"/>
        <v>0</v>
      </c>
      <c r="AO50" s="267">
        <f t="shared" si="19"/>
        <v>0</v>
      </c>
    </row>
    <row r="51" spans="1:41" ht="11.25">
      <c r="A51" s="141">
        <v>44</v>
      </c>
      <c r="B51" s="113" t="s">
        <v>45</v>
      </c>
      <c r="C51" s="243"/>
      <c r="D51" s="243"/>
      <c r="E51" s="242">
        <f t="shared" si="7"/>
        <v>0</v>
      </c>
      <c r="F51" s="243">
        <v>843000</v>
      </c>
      <c r="G51" s="243">
        <v>843000</v>
      </c>
      <c r="H51" s="242">
        <f t="shared" si="8"/>
        <v>0</v>
      </c>
      <c r="I51" s="243"/>
      <c r="J51" s="243"/>
      <c r="K51" s="242">
        <f t="shared" si="9"/>
        <v>0</v>
      </c>
      <c r="L51" s="243"/>
      <c r="M51" s="243"/>
      <c r="N51" s="242">
        <f t="shared" si="10"/>
        <v>0</v>
      </c>
      <c r="O51" s="243"/>
      <c r="P51" s="243"/>
      <c r="Q51" s="242">
        <f t="shared" si="11"/>
        <v>0</v>
      </c>
      <c r="R51" s="243"/>
      <c r="S51" s="243"/>
      <c r="T51" s="242">
        <f t="shared" si="12"/>
        <v>0</v>
      </c>
      <c r="U51" s="267">
        <f t="shared" si="27"/>
        <v>843000</v>
      </c>
      <c r="V51" s="267">
        <f t="shared" si="27"/>
        <v>843000</v>
      </c>
      <c r="W51" s="267">
        <f t="shared" si="27"/>
        <v>0</v>
      </c>
      <c r="X51" s="49"/>
      <c r="Y51" s="49"/>
      <c r="Z51" s="242">
        <f t="shared" si="14"/>
        <v>0</v>
      </c>
      <c r="AA51" s="267">
        <f t="shared" si="23"/>
        <v>0</v>
      </c>
      <c r="AB51" s="267">
        <f t="shared" si="23"/>
        <v>0</v>
      </c>
      <c r="AC51" s="267">
        <f t="shared" si="23"/>
        <v>0</v>
      </c>
      <c r="AD51" s="49"/>
      <c r="AE51" s="49"/>
      <c r="AF51" s="242">
        <f t="shared" si="17"/>
        <v>0</v>
      </c>
      <c r="AG51" s="49"/>
      <c r="AH51" s="49"/>
      <c r="AI51" s="242">
        <f t="shared" si="18"/>
        <v>0</v>
      </c>
      <c r="AJ51" s="267">
        <f t="shared" si="24"/>
        <v>0</v>
      </c>
      <c r="AK51" s="267">
        <f t="shared" si="24"/>
        <v>0</v>
      </c>
      <c r="AL51" s="267">
        <f t="shared" si="24"/>
        <v>0</v>
      </c>
      <c r="AM51" s="267">
        <f t="shared" si="19"/>
        <v>843000</v>
      </c>
      <c r="AN51" s="267">
        <f t="shared" si="19"/>
        <v>843000</v>
      </c>
      <c r="AO51" s="267">
        <f t="shared" si="19"/>
        <v>0</v>
      </c>
    </row>
    <row r="52" spans="1:41" ht="11.25">
      <c r="A52" s="141">
        <v>45</v>
      </c>
      <c r="B52" s="113" t="s">
        <v>51</v>
      </c>
      <c r="C52" s="243"/>
      <c r="D52" s="243"/>
      <c r="E52" s="242">
        <f t="shared" si="7"/>
        <v>0</v>
      </c>
      <c r="F52" s="241">
        <v>106000</v>
      </c>
      <c r="G52" s="103">
        <v>0</v>
      </c>
      <c r="H52" s="242">
        <f t="shared" si="8"/>
        <v>-106000</v>
      </c>
      <c r="I52" s="243"/>
      <c r="J52" s="243"/>
      <c r="K52" s="242">
        <f t="shared" si="9"/>
        <v>0</v>
      </c>
      <c r="L52" s="243"/>
      <c r="M52" s="243"/>
      <c r="N52" s="242">
        <f t="shared" si="10"/>
        <v>0</v>
      </c>
      <c r="O52" s="243"/>
      <c r="P52" s="243"/>
      <c r="Q52" s="242">
        <f t="shared" si="11"/>
        <v>0</v>
      </c>
      <c r="R52" s="243"/>
      <c r="S52" s="243"/>
      <c r="T52" s="242">
        <f t="shared" si="12"/>
        <v>0</v>
      </c>
      <c r="U52" s="267">
        <f t="shared" si="27"/>
        <v>106000</v>
      </c>
      <c r="V52" s="267">
        <f t="shared" si="27"/>
        <v>0</v>
      </c>
      <c r="W52" s="267">
        <f t="shared" si="27"/>
        <v>-106000</v>
      </c>
      <c r="X52" s="49"/>
      <c r="Y52" s="49"/>
      <c r="Z52" s="242">
        <f t="shared" si="14"/>
        <v>0</v>
      </c>
      <c r="AA52" s="267">
        <f t="shared" si="23"/>
        <v>0</v>
      </c>
      <c r="AB52" s="267">
        <f t="shared" si="23"/>
        <v>0</v>
      </c>
      <c r="AC52" s="267">
        <f t="shared" si="23"/>
        <v>0</v>
      </c>
      <c r="AD52" s="49"/>
      <c r="AE52" s="49"/>
      <c r="AF52" s="242">
        <f t="shared" si="17"/>
        <v>0</v>
      </c>
      <c r="AG52" s="49"/>
      <c r="AH52" s="49"/>
      <c r="AI52" s="242">
        <f t="shared" si="18"/>
        <v>0</v>
      </c>
      <c r="AJ52" s="267">
        <f t="shared" si="24"/>
        <v>0</v>
      </c>
      <c r="AK52" s="267">
        <f t="shared" si="24"/>
        <v>0</v>
      </c>
      <c r="AL52" s="267">
        <f t="shared" si="24"/>
        <v>0</v>
      </c>
      <c r="AM52" s="267">
        <f t="shared" si="19"/>
        <v>106000</v>
      </c>
      <c r="AN52" s="267">
        <f t="shared" si="19"/>
        <v>0</v>
      </c>
      <c r="AO52" s="267">
        <f t="shared" si="19"/>
        <v>-106000</v>
      </c>
    </row>
    <row r="53" spans="1:41" ht="11.25">
      <c r="A53" s="141">
        <v>46</v>
      </c>
      <c r="B53" s="113" t="s">
        <v>46</v>
      </c>
      <c r="C53" s="243"/>
      <c r="D53" s="243"/>
      <c r="E53" s="242">
        <f t="shared" si="7"/>
        <v>0</v>
      </c>
      <c r="F53" s="243"/>
      <c r="G53" s="243"/>
      <c r="H53" s="242">
        <f t="shared" si="8"/>
        <v>0</v>
      </c>
      <c r="I53" s="243"/>
      <c r="J53" s="243"/>
      <c r="K53" s="242">
        <f t="shared" si="9"/>
        <v>0</v>
      </c>
      <c r="L53" s="243"/>
      <c r="M53" s="243"/>
      <c r="N53" s="242">
        <f t="shared" si="10"/>
        <v>0</v>
      </c>
      <c r="O53" s="243"/>
      <c r="P53" s="243"/>
      <c r="Q53" s="242">
        <f t="shared" si="11"/>
        <v>0</v>
      </c>
      <c r="R53" s="243"/>
      <c r="S53" s="243"/>
      <c r="T53" s="242">
        <f t="shared" si="12"/>
        <v>0</v>
      </c>
      <c r="U53" s="267">
        <f t="shared" si="27"/>
        <v>0</v>
      </c>
      <c r="V53" s="267">
        <f t="shared" si="27"/>
        <v>0</v>
      </c>
      <c r="W53" s="267">
        <f t="shared" si="27"/>
        <v>0</v>
      </c>
      <c r="X53" s="49"/>
      <c r="Y53" s="49"/>
      <c r="Z53" s="242">
        <f t="shared" si="14"/>
        <v>0</v>
      </c>
      <c r="AA53" s="267">
        <f t="shared" si="23"/>
        <v>0</v>
      </c>
      <c r="AB53" s="267">
        <f t="shared" si="23"/>
        <v>0</v>
      </c>
      <c r="AC53" s="267">
        <f t="shared" si="23"/>
        <v>0</v>
      </c>
      <c r="AD53" s="241"/>
      <c r="AE53" s="241"/>
      <c r="AF53" s="242">
        <f t="shared" si="17"/>
        <v>0</v>
      </c>
      <c r="AG53" s="49"/>
      <c r="AH53" s="49"/>
      <c r="AI53" s="242">
        <f t="shared" si="18"/>
        <v>0</v>
      </c>
      <c r="AJ53" s="267">
        <f t="shared" si="24"/>
        <v>0</v>
      </c>
      <c r="AK53" s="267">
        <f t="shared" si="24"/>
        <v>0</v>
      </c>
      <c r="AL53" s="267">
        <f t="shared" si="24"/>
        <v>0</v>
      </c>
      <c r="AM53" s="267">
        <f t="shared" si="19"/>
        <v>0</v>
      </c>
      <c r="AN53" s="267">
        <f t="shared" si="19"/>
        <v>0</v>
      </c>
      <c r="AO53" s="267">
        <f t="shared" si="19"/>
        <v>0</v>
      </c>
    </row>
    <row r="54" spans="1:41" ht="11.25">
      <c r="A54" s="141">
        <v>47</v>
      </c>
      <c r="B54" s="113" t="s">
        <v>47</v>
      </c>
      <c r="C54" s="243"/>
      <c r="D54" s="243"/>
      <c r="E54" s="242">
        <f t="shared" si="7"/>
        <v>0</v>
      </c>
      <c r="F54" s="243"/>
      <c r="G54" s="243"/>
      <c r="H54" s="242">
        <f t="shared" si="8"/>
        <v>0</v>
      </c>
      <c r="I54" s="243"/>
      <c r="J54" s="243"/>
      <c r="K54" s="242">
        <f t="shared" si="9"/>
        <v>0</v>
      </c>
      <c r="L54" s="243"/>
      <c r="M54" s="243"/>
      <c r="N54" s="242">
        <f t="shared" si="10"/>
        <v>0</v>
      </c>
      <c r="O54" s="243"/>
      <c r="P54" s="243"/>
      <c r="Q54" s="242">
        <f t="shared" si="11"/>
        <v>0</v>
      </c>
      <c r="R54" s="243"/>
      <c r="S54" s="243"/>
      <c r="T54" s="242">
        <f t="shared" si="12"/>
        <v>0</v>
      </c>
      <c r="U54" s="267">
        <f t="shared" si="27"/>
        <v>0</v>
      </c>
      <c r="V54" s="267">
        <f t="shared" si="27"/>
        <v>0</v>
      </c>
      <c r="W54" s="267">
        <f t="shared" si="27"/>
        <v>0</v>
      </c>
      <c r="X54" s="49"/>
      <c r="Y54" s="49"/>
      <c r="Z54" s="242">
        <f t="shared" si="14"/>
        <v>0</v>
      </c>
      <c r="AA54" s="267">
        <f t="shared" si="23"/>
        <v>0</v>
      </c>
      <c r="AB54" s="267">
        <f t="shared" si="23"/>
        <v>0</v>
      </c>
      <c r="AC54" s="267">
        <f t="shared" si="23"/>
        <v>0</v>
      </c>
      <c r="AD54" s="49"/>
      <c r="AE54" s="49"/>
      <c r="AF54" s="242">
        <f t="shared" si="17"/>
        <v>0</v>
      </c>
      <c r="AG54" s="49"/>
      <c r="AH54" s="49"/>
      <c r="AI54" s="242">
        <f t="shared" si="18"/>
        <v>0</v>
      </c>
      <c r="AJ54" s="267">
        <f t="shared" si="24"/>
        <v>0</v>
      </c>
      <c r="AK54" s="267">
        <f t="shared" si="24"/>
        <v>0</v>
      </c>
      <c r="AL54" s="267">
        <f t="shared" si="24"/>
        <v>0</v>
      </c>
      <c r="AM54" s="267">
        <f t="shared" si="19"/>
        <v>0</v>
      </c>
      <c r="AN54" s="267">
        <f t="shared" si="19"/>
        <v>0</v>
      </c>
      <c r="AO54" s="267">
        <f t="shared" si="19"/>
        <v>0</v>
      </c>
    </row>
    <row r="55" spans="1:41" ht="11.25">
      <c r="A55" s="141">
        <v>48</v>
      </c>
      <c r="B55" s="113" t="s">
        <v>48</v>
      </c>
      <c r="C55" s="243"/>
      <c r="D55" s="243"/>
      <c r="E55" s="242">
        <f t="shared" si="7"/>
        <v>0</v>
      </c>
      <c r="F55" s="243"/>
      <c r="G55" s="243"/>
      <c r="H55" s="242">
        <f t="shared" si="8"/>
        <v>0</v>
      </c>
      <c r="I55" s="243"/>
      <c r="J55" s="243"/>
      <c r="K55" s="242">
        <f t="shared" si="9"/>
        <v>0</v>
      </c>
      <c r="L55" s="243"/>
      <c r="M55" s="243"/>
      <c r="N55" s="242">
        <f t="shared" si="10"/>
        <v>0</v>
      </c>
      <c r="O55" s="243"/>
      <c r="P55" s="243"/>
      <c r="Q55" s="242">
        <f t="shared" si="11"/>
        <v>0</v>
      </c>
      <c r="R55" s="243"/>
      <c r="S55" s="243"/>
      <c r="T55" s="242">
        <f t="shared" si="12"/>
        <v>0</v>
      </c>
      <c r="U55" s="267">
        <f t="shared" si="27"/>
        <v>0</v>
      </c>
      <c r="V55" s="267">
        <f t="shared" si="27"/>
        <v>0</v>
      </c>
      <c r="W55" s="267">
        <f t="shared" si="27"/>
        <v>0</v>
      </c>
      <c r="X55" s="49"/>
      <c r="Y55" s="49"/>
      <c r="Z55" s="242">
        <f t="shared" si="14"/>
        <v>0</v>
      </c>
      <c r="AA55" s="267">
        <f t="shared" si="23"/>
        <v>0</v>
      </c>
      <c r="AB55" s="267">
        <f t="shared" si="23"/>
        <v>0</v>
      </c>
      <c r="AC55" s="267">
        <f t="shared" si="23"/>
        <v>0</v>
      </c>
      <c r="AD55" s="49"/>
      <c r="AE55" s="49"/>
      <c r="AF55" s="242">
        <f t="shared" si="17"/>
        <v>0</v>
      </c>
      <c r="AG55" s="49"/>
      <c r="AH55" s="49"/>
      <c r="AI55" s="242">
        <f t="shared" si="18"/>
        <v>0</v>
      </c>
      <c r="AJ55" s="267">
        <f t="shared" si="24"/>
        <v>0</v>
      </c>
      <c r="AK55" s="267">
        <f t="shared" si="24"/>
        <v>0</v>
      </c>
      <c r="AL55" s="267">
        <f t="shared" si="24"/>
        <v>0</v>
      </c>
      <c r="AM55" s="267">
        <f t="shared" si="19"/>
        <v>0</v>
      </c>
      <c r="AN55" s="267">
        <f t="shared" si="19"/>
        <v>0</v>
      </c>
      <c r="AO55" s="267">
        <f t="shared" si="19"/>
        <v>0</v>
      </c>
    </row>
    <row r="56" spans="1:41" ht="11.25">
      <c r="A56" s="141">
        <v>49</v>
      </c>
      <c r="B56" s="113" t="s">
        <v>49</v>
      </c>
      <c r="C56" s="243"/>
      <c r="D56" s="243"/>
      <c r="E56" s="242">
        <f t="shared" si="7"/>
        <v>0</v>
      </c>
      <c r="F56" s="243"/>
      <c r="G56" s="243"/>
      <c r="H56" s="242">
        <f t="shared" si="8"/>
        <v>0</v>
      </c>
      <c r="I56" s="243"/>
      <c r="J56" s="243"/>
      <c r="K56" s="242">
        <f t="shared" si="9"/>
        <v>0</v>
      </c>
      <c r="L56" s="243"/>
      <c r="M56" s="243"/>
      <c r="N56" s="242">
        <f t="shared" si="10"/>
        <v>0</v>
      </c>
      <c r="O56" s="243"/>
      <c r="P56" s="243"/>
      <c r="Q56" s="242">
        <f t="shared" si="11"/>
        <v>0</v>
      </c>
      <c r="R56" s="243"/>
      <c r="S56" s="243"/>
      <c r="T56" s="242">
        <f t="shared" si="12"/>
        <v>0</v>
      </c>
      <c r="U56" s="267">
        <f t="shared" si="27"/>
        <v>0</v>
      </c>
      <c r="V56" s="267">
        <f t="shared" si="27"/>
        <v>0</v>
      </c>
      <c r="W56" s="267">
        <f t="shared" si="27"/>
        <v>0</v>
      </c>
      <c r="X56" s="49"/>
      <c r="Y56" s="49"/>
      <c r="Z56" s="242">
        <f t="shared" si="14"/>
        <v>0</v>
      </c>
      <c r="AA56" s="267">
        <f t="shared" si="23"/>
        <v>0</v>
      </c>
      <c r="AB56" s="267">
        <f t="shared" si="23"/>
        <v>0</v>
      </c>
      <c r="AC56" s="267">
        <f t="shared" si="23"/>
        <v>0</v>
      </c>
      <c r="AD56" s="49"/>
      <c r="AE56" s="49"/>
      <c r="AF56" s="242">
        <f t="shared" si="17"/>
        <v>0</v>
      </c>
      <c r="AG56" s="49"/>
      <c r="AH56" s="49"/>
      <c r="AI56" s="242">
        <f t="shared" si="18"/>
        <v>0</v>
      </c>
      <c r="AJ56" s="267">
        <f t="shared" si="24"/>
        <v>0</v>
      </c>
      <c r="AK56" s="267">
        <f t="shared" si="24"/>
        <v>0</v>
      </c>
      <c r="AL56" s="267">
        <f t="shared" si="24"/>
        <v>0</v>
      </c>
      <c r="AM56" s="267">
        <f t="shared" si="19"/>
        <v>0</v>
      </c>
      <c r="AN56" s="267">
        <f t="shared" si="19"/>
        <v>0</v>
      </c>
      <c r="AO56" s="267">
        <f t="shared" si="19"/>
        <v>0</v>
      </c>
    </row>
    <row r="57" spans="1:41" ht="11.25">
      <c r="A57" s="141">
        <v>50</v>
      </c>
      <c r="B57" s="113" t="s">
        <v>50</v>
      </c>
      <c r="C57" s="243"/>
      <c r="D57" s="243"/>
      <c r="E57" s="242">
        <f t="shared" si="7"/>
        <v>0</v>
      </c>
      <c r="F57" s="243"/>
      <c r="G57" s="243"/>
      <c r="H57" s="242">
        <f t="shared" si="8"/>
        <v>0</v>
      </c>
      <c r="I57" s="243"/>
      <c r="J57" s="243"/>
      <c r="K57" s="242">
        <f t="shared" si="9"/>
        <v>0</v>
      </c>
      <c r="L57" s="243"/>
      <c r="M57" s="243"/>
      <c r="N57" s="242">
        <f t="shared" si="10"/>
        <v>0</v>
      </c>
      <c r="O57" s="243"/>
      <c r="P57" s="243"/>
      <c r="Q57" s="242">
        <f t="shared" si="11"/>
        <v>0</v>
      </c>
      <c r="R57" s="243"/>
      <c r="S57" s="243"/>
      <c r="T57" s="242">
        <f t="shared" si="12"/>
        <v>0</v>
      </c>
      <c r="U57" s="267">
        <f t="shared" si="27"/>
        <v>0</v>
      </c>
      <c r="V57" s="267">
        <f t="shared" si="27"/>
        <v>0</v>
      </c>
      <c r="W57" s="267">
        <f t="shared" si="27"/>
        <v>0</v>
      </c>
      <c r="X57" s="49"/>
      <c r="Y57" s="49"/>
      <c r="Z57" s="242">
        <f t="shared" si="14"/>
        <v>0</v>
      </c>
      <c r="AA57" s="267">
        <f t="shared" si="23"/>
        <v>0</v>
      </c>
      <c r="AB57" s="267">
        <f t="shared" si="23"/>
        <v>0</v>
      </c>
      <c r="AC57" s="267">
        <f t="shared" si="23"/>
        <v>0</v>
      </c>
      <c r="AD57" s="49"/>
      <c r="AE57" s="49"/>
      <c r="AF57" s="242">
        <f t="shared" si="17"/>
        <v>0</v>
      </c>
      <c r="AG57" s="49"/>
      <c r="AH57" s="49"/>
      <c r="AI57" s="242">
        <f t="shared" si="18"/>
        <v>0</v>
      </c>
      <c r="AJ57" s="267">
        <f t="shared" si="24"/>
        <v>0</v>
      </c>
      <c r="AK57" s="267">
        <f t="shared" si="24"/>
        <v>0</v>
      </c>
      <c r="AL57" s="267">
        <f t="shared" si="24"/>
        <v>0</v>
      </c>
      <c r="AM57" s="267">
        <f t="shared" si="19"/>
        <v>0</v>
      </c>
      <c r="AN57" s="267">
        <f t="shared" si="19"/>
        <v>0</v>
      </c>
      <c r="AO57" s="267">
        <f t="shared" si="19"/>
        <v>0</v>
      </c>
    </row>
    <row r="58" spans="1:41" ht="11.25">
      <c r="A58" s="141">
        <v>51</v>
      </c>
      <c r="B58" s="293" t="s">
        <v>325</v>
      </c>
      <c r="C58" s="243"/>
      <c r="D58" s="243"/>
      <c r="E58" s="242">
        <f t="shared" si="7"/>
        <v>0</v>
      </c>
      <c r="F58" s="243"/>
      <c r="G58" s="243"/>
      <c r="H58" s="242">
        <f t="shared" si="8"/>
        <v>0</v>
      </c>
      <c r="I58" s="243"/>
      <c r="J58" s="243"/>
      <c r="K58" s="242"/>
      <c r="L58" s="243"/>
      <c r="M58" s="243"/>
      <c r="N58" s="242"/>
      <c r="O58" s="243"/>
      <c r="P58" s="243"/>
      <c r="Q58" s="242"/>
      <c r="R58" s="243"/>
      <c r="S58" s="243"/>
      <c r="T58" s="242"/>
      <c r="U58" s="267">
        <f t="shared" si="27"/>
        <v>0</v>
      </c>
      <c r="V58" s="267">
        <f t="shared" si="27"/>
        <v>0</v>
      </c>
      <c r="W58" s="267">
        <f t="shared" si="27"/>
        <v>0</v>
      </c>
      <c r="X58" s="243"/>
      <c r="Y58" s="243"/>
      <c r="Z58" s="49"/>
      <c r="AA58" s="267">
        <f t="shared" ref="AA58:AC59" si="28">SUM(X58)</f>
        <v>0</v>
      </c>
      <c r="AB58" s="267">
        <f t="shared" si="28"/>
        <v>0</v>
      </c>
      <c r="AC58" s="267">
        <f t="shared" si="28"/>
        <v>0</v>
      </c>
      <c r="AD58" s="243"/>
      <c r="AE58" s="243"/>
      <c r="AF58" s="242">
        <f t="shared" si="17"/>
        <v>0</v>
      </c>
      <c r="AG58" s="243"/>
      <c r="AH58" s="243"/>
      <c r="AI58" s="242">
        <f t="shared" si="18"/>
        <v>0</v>
      </c>
      <c r="AJ58" s="267">
        <f t="shared" ref="AJ58:AJ59" si="29">SUM(AD58+AG58)</f>
        <v>0</v>
      </c>
      <c r="AK58" s="267">
        <f t="shared" ref="AK58:AK59" si="30">SUM(AE58+AH58)</f>
        <v>0</v>
      </c>
      <c r="AL58" s="267">
        <f t="shared" ref="AL58:AL59" si="31">SUM(AF58+AI58)</f>
        <v>0</v>
      </c>
      <c r="AM58" s="267">
        <f t="shared" si="19"/>
        <v>0</v>
      </c>
      <c r="AN58" s="267">
        <f t="shared" si="19"/>
        <v>0</v>
      </c>
      <c r="AO58" s="267">
        <f t="shared" si="19"/>
        <v>0</v>
      </c>
    </row>
    <row r="59" spans="1:41" ht="11.25">
      <c r="A59" s="141">
        <v>52</v>
      </c>
      <c r="B59" s="113" t="s">
        <v>324</v>
      </c>
      <c r="C59" s="243">
        <v>0</v>
      </c>
      <c r="D59" s="243"/>
      <c r="E59" s="242">
        <f t="shared" si="7"/>
        <v>0</v>
      </c>
      <c r="F59" s="243"/>
      <c r="G59" s="243"/>
      <c r="H59" s="242"/>
      <c r="I59" s="243"/>
      <c r="J59" s="243"/>
      <c r="K59" s="242"/>
      <c r="L59" s="243"/>
      <c r="M59" s="243"/>
      <c r="N59" s="242"/>
      <c r="O59" s="243"/>
      <c r="P59" s="243"/>
      <c r="Q59" s="242"/>
      <c r="R59" s="243"/>
      <c r="S59" s="243"/>
      <c r="T59" s="242"/>
      <c r="U59" s="267">
        <f t="shared" si="27"/>
        <v>0</v>
      </c>
      <c r="V59" s="267">
        <f t="shared" si="27"/>
        <v>0</v>
      </c>
      <c r="W59" s="267">
        <f t="shared" si="27"/>
        <v>0</v>
      </c>
      <c r="X59" s="243"/>
      <c r="Y59" s="243"/>
      <c r="Z59" s="49"/>
      <c r="AA59" s="267">
        <f t="shared" si="28"/>
        <v>0</v>
      </c>
      <c r="AB59" s="267">
        <f t="shared" si="28"/>
        <v>0</v>
      </c>
      <c r="AC59" s="267">
        <f t="shared" si="28"/>
        <v>0</v>
      </c>
      <c r="AD59" s="243"/>
      <c r="AE59" s="243"/>
      <c r="AF59" s="242">
        <f t="shared" si="17"/>
        <v>0</v>
      </c>
      <c r="AG59" s="241">
        <v>84445700</v>
      </c>
      <c r="AH59" s="103">
        <v>0</v>
      </c>
      <c r="AI59" s="242">
        <f t="shared" si="18"/>
        <v>-84445700</v>
      </c>
      <c r="AJ59" s="267">
        <f t="shared" si="29"/>
        <v>84445700</v>
      </c>
      <c r="AK59" s="267">
        <f t="shared" si="30"/>
        <v>0</v>
      </c>
      <c r="AL59" s="267">
        <f t="shared" si="31"/>
        <v>-84445700</v>
      </c>
      <c r="AM59" s="267">
        <f t="shared" si="19"/>
        <v>84445700</v>
      </c>
      <c r="AN59" s="267">
        <f t="shared" si="19"/>
        <v>0</v>
      </c>
      <c r="AO59" s="267">
        <f t="shared" si="19"/>
        <v>-84445700</v>
      </c>
    </row>
    <row r="60" spans="1:41" s="444" customFormat="1" ht="11.25">
      <c r="A60" s="109">
        <v>51</v>
      </c>
      <c r="B60" s="110" t="s">
        <v>52</v>
      </c>
      <c r="C60" s="244">
        <f>SUM(C61:C63)</f>
        <v>8937500</v>
      </c>
      <c r="D60" s="244">
        <f t="shared" ref="D60:T60" si="32">SUM(D61:D63)</f>
        <v>0</v>
      </c>
      <c r="E60" s="244">
        <f t="shared" si="32"/>
        <v>-8937500</v>
      </c>
      <c r="F60" s="244">
        <f t="shared" si="32"/>
        <v>28067400</v>
      </c>
      <c r="G60" s="244">
        <f t="shared" si="32"/>
        <v>15537500</v>
      </c>
      <c r="H60" s="244">
        <f t="shared" si="32"/>
        <v>-12529900</v>
      </c>
      <c r="I60" s="244">
        <f t="shared" si="32"/>
        <v>0</v>
      </c>
      <c r="J60" s="244">
        <f t="shared" si="32"/>
        <v>0</v>
      </c>
      <c r="K60" s="244">
        <f t="shared" si="32"/>
        <v>0</v>
      </c>
      <c r="L60" s="244">
        <f t="shared" si="32"/>
        <v>0</v>
      </c>
      <c r="M60" s="244">
        <f t="shared" si="32"/>
        <v>0</v>
      </c>
      <c r="N60" s="244">
        <f t="shared" si="32"/>
        <v>0</v>
      </c>
      <c r="O60" s="244">
        <f t="shared" si="32"/>
        <v>0</v>
      </c>
      <c r="P60" s="244">
        <f t="shared" si="32"/>
        <v>0</v>
      </c>
      <c r="Q60" s="244">
        <f t="shared" si="32"/>
        <v>0</v>
      </c>
      <c r="R60" s="244">
        <f t="shared" si="32"/>
        <v>0</v>
      </c>
      <c r="S60" s="244">
        <f t="shared" si="32"/>
        <v>0</v>
      </c>
      <c r="T60" s="244">
        <f t="shared" si="32"/>
        <v>0</v>
      </c>
      <c r="U60" s="266">
        <f t="shared" si="27"/>
        <v>37004900</v>
      </c>
      <c r="V60" s="266">
        <f t="shared" si="27"/>
        <v>15537500</v>
      </c>
      <c r="W60" s="266">
        <f t="shared" si="27"/>
        <v>-21467400</v>
      </c>
      <c r="X60" s="244">
        <f>SUM(X61:X62)</f>
        <v>0</v>
      </c>
      <c r="Y60" s="244">
        <f>SUM(Y61:Y62)</f>
        <v>0</v>
      </c>
      <c r="Z60" s="448">
        <f t="shared" si="14"/>
        <v>0</v>
      </c>
      <c r="AA60" s="266">
        <f t="shared" si="23"/>
        <v>0</v>
      </c>
      <c r="AB60" s="266">
        <f t="shared" si="23"/>
        <v>0</v>
      </c>
      <c r="AC60" s="266">
        <f t="shared" si="23"/>
        <v>0</v>
      </c>
      <c r="AD60" s="244">
        <f>SUM(AD61:AD63)</f>
        <v>128371100</v>
      </c>
      <c r="AE60" s="244">
        <f t="shared" ref="AE60:AI60" si="33">SUM(AE61:AE63)</f>
        <v>0</v>
      </c>
      <c r="AF60" s="244">
        <f t="shared" si="33"/>
        <v>-128371100</v>
      </c>
      <c r="AG60" s="244">
        <f t="shared" si="33"/>
        <v>0</v>
      </c>
      <c r="AH60" s="244">
        <f t="shared" si="33"/>
        <v>0</v>
      </c>
      <c r="AI60" s="244">
        <f t="shared" si="33"/>
        <v>0</v>
      </c>
      <c r="AJ60" s="266">
        <f t="shared" si="24"/>
        <v>128371100</v>
      </c>
      <c r="AK60" s="266">
        <f t="shared" si="24"/>
        <v>0</v>
      </c>
      <c r="AL60" s="266">
        <f t="shared" si="24"/>
        <v>-128371100</v>
      </c>
      <c r="AM60" s="266">
        <f t="shared" si="19"/>
        <v>165376000</v>
      </c>
      <c r="AN60" s="266">
        <f t="shared" si="19"/>
        <v>15537500</v>
      </c>
      <c r="AO60" s="266">
        <f t="shared" si="19"/>
        <v>-149838500</v>
      </c>
    </row>
    <row r="61" spans="1:41" ht="11.25">
      <c r="A61" s="141">
        <v>52</v>
      </c>
      <c r="B61" s="116" t="s">
        <v>75</v>
      </c>
      <c r="C61" s="241">
        <v>7362500</v>
      </c>
      <c r="D61" s="103">
        <v>0</v>
      </c>
      <c r="E61" s="242">
        <f t="shared" si="7"/>
        <v>-7362500</v>
      </c>
      <c r="F61" s="241">
        <v>26442600</v>
      </c>
      <c r="G61" s="241">
        <v>15537500</v>
      </c>
      <c r="H61" s="242">
        <f t="shared" si="8"/>
        <v>-10905100</v>
      </c>
      <c r="I61" s="243"/>
      <c r="J61" s="243"/>
      <c r="K61" s="242">
        <f t="shared" si="9"/>
        <v>0</v>
      </c>
      <c r="L61" s="243"/>
      <c r="M61" s="243"/>
      <c r="N61" s="242">
        <f t="shared" si="10"/>
        <v>0</v>
      </c>
      <c r="O61" s="243"/>
      <c r="P61" s="243"/>
      <c r="Q61" s="242">
        <f t="shared" si="11"/>
        <v>0</v>
      </c>
      <c r="R61" s="243"/>
      <c r="S61" s="243"/>
      <c r="T61" s="242">
        <f t="shared" si="12"/>
        <v>0</v>
      </c>
      <c r="U61" s="267">
        <f t="shared" si="27"/>
        <v>33805100</v>
      </c>
      <c r="V61" s="267">
        <f t="shared" si="27"/>
        <v>15537500</v>
      </c>
      <c r="W61" s="267">
        <f t="shared" si="27"/>
        <v>-18267600</v>
      </c>
      <c r="X61" s="49"/>
      <c r="Y61" s="49"/>
      <c r="Z61" s="242">
        <f t="shared" si="14"/>
        <v>0</v>
      </c>
      <c r="AA61" s="267">
        <f t="shared" si="23"/>
        <v>0</v>
      </c>
      <c r="AB61" s="267">
        <f t="shared" si="23"/>
        <v>0</v>
      </c>
      <c r="AC61" s="267">
        <f t="shared" si="23"/>
        <v>0</v>
      </c>
      <c r="AD61" s="241">
        <v>128371100</v>
      </c>
      <c r="AE61" s="103">
        <v>0</v>
      </c>
      <c r="AF61" s="242">
        <f t="shared" si="17"/>
        <v>-128371100</v>
      </c>
      <c r="AG61" s="49">
        <v>0</v>
      </c>
      <c r="AH61" s="49"/>
      <c r="AI61" s="242">
        <f t="shared" si="18"/>
        <v>0</v>
      </c>
      <c r="AJ61" s="267">
        <f t="shared" si="24"/>
        <v>128371100</v>
      </c>
      <c r="AK61" s="267">
        <f t="shared" si="24"/>
        <v>0</v>
      </c>
      <c r="AL61" s="267">
        <f t="shared" si="24"/>
        <v>-128371100</v>
      </c>
      <c r="AM61" s="267">
        <f t="shared" si="19"/>
        <v>162176200</v>
      </c>
      <c r="AN61" s="267">
        <f t="shared" si="19"/>
        <v>15537500</v>
      </c>
      <c r="AO61" s="267">
        <f t="shared" si="19"/>
        <v>-146638700</v>
      </c>
    </row>
    <row r="62" spans="1:41" ht="11.25">
      <c r="A62" s="141">
        <v>53</v>
      </c>
      <c r="B62" s="116" t="s">
        <v>53</v>
      </c>
      <c r="C62" s="241">
        <v>1500000</v>
      </c>
      <c r="D62" s="103">
        <v>0</v>
      </c>
      <c r="E62" s="242">
        <f t="shared" si="7"/>
        <v>-1500000</v>
      </c>
      <c r="F62" s="241">
        <v>1624800</v>
      </c>
      <c r="G62" s="103">
        <v>0</v>
      </c>
      <c r="H62" s="242">
        <f t="shared" si="8"/>
        <v>-1624800</v>
      </c>
      <c r="I62" s="243"/>
      <c r="J62" s="243"/>
      <c r="K62" s="242">
        <f t="shared" si="9"/>
        <v>0</v>
      </c>
      <c r="L62" s="243"/>
      <c r="M62" s="243"/>
      <c r="N62" s="242">
        <f t="shared" si="10"/>
        <v>0</v>
      </c>
      <c r="O62" s="243"/>
      <c r="P62" s="243"/>
      <c r="Q62" s="242">
        <f t="shared" si="11"/>
        <v>0</v>
      </c>
      <c r="R62" s="243"/>
      <c r="S62" s="243"/>
      <c r="T62" s="242">
        <f t="shared" si="12"/>
        <v>0</v>
      </c>
      <c r="U62" s="267">
        <f t="shared" si="27"/>
        <v>3124800</v>
      </c>
      <c r="V62" s="267">
        <f t="shared" si="27"/>
        <v>0</v>
      </c>
      <c r="W62" s="267">
        <f t="shared" si="27"/>
        <v>-3124800</v>
      </c>
      <c r="X62" s="49"/>
      <c r="Y62" s="49"/>
      <c r="Z62" s="242">
        <f t="shared" si="14"/>
        <v>0</v>
      </c>
      <c r="AA62" s="267">
        <f t="shared" si="23"/>
        <v>0</v>
      </c>
      <c r="AB62" s="267">
        <f t="shared" si="23"/>
        <v>0</v>
      </c>
      <c r="AC62" s="267">
        <f t="shared" si="23"/>
        <v>0</v>
      </c>
      <c r="AD62" s="49"/>
      <c r="AE62" s="49"/>
      <c r="AF62" s="242">
        <f t="shared" si="17"/>
        <v>0</v>
      </c>
      <c r="AG62" s="49"/>
      <c r="AH62" s="49"/>
      <c r="AI62" s="242">
        <f t="shared" si="18"/>
        <v>0</v>
      </c>
      <c r="AJ62" s="267">
        <f t="shared" si="24"/>
        <v>0</v>
      </c>
      <c r="AK62" s="267">
        <f t="shared" si="24"/>
        <v>0</v>
      </c>
      <c r="AL62" s="267">
        <f t="shared" si="24"/>
        <v>0</v>
      </c>
      <c r="AM62" s="267">
        <f t="shared" si="19"/>
        <v>3124800</v>
      </c>
      <c r="AN62" s="267">
        <f t="shared" si="19"/>
        <v>0</v>
      </c>
      <c r="AO62" s="267">
        <f t="shared" si="19"/>
        <v>-3124800</v>
      </c>
    </row>
    <row r="63" spans="1:41" ht="11.25">
      <c r="A63" s="141"/>
      <c r="B63" s="113" t="s">
        <v>323</v>
      </c>
      <c r="C63" s="241">
        <v>75000</v>
      </c>
      <c r="D63" s="103">
        <v>0</v>
      </c>
      <c r="E63" s="242">
        <f t="shared" si="7"/>
        <v>-75000</v>
      </c>
      <c r="F63" s="103">
        <v>0</v>
      </c>
      <c r="G63" s="103">
        <v>0</v>
      </c>
      <c r="H63" s="49"/>
      <c r="I63" s="243"/>
      <c r="J63" s="243"/>
      <c r="K63" s="49"/>
      <c r="L63" s="243"/>
      <c r="M63" s="243"/>
      <c r="N63" s="49"/>
      <c r="O63" s="243"/>
      <c r="P63" s="243"/>
      <c r="Q63" s="49"/>
      <c r="R63" s="243"/>
      <c r="S63" s="243"/>
      <c r="T63" s="49"/>
      <c r="U63" s="267">
        <f t="shared" ref="U63" si="34">SUM(C63+F63+I63+L63+O63+R63)</f>
        <v>75000</v>
      </c>
      <c r="V63" s="267">
        <f t="shared" ref="V63" si="35">SUM(D63+G63+J63+M63+P63+S63)</f>
        <v>0</v>
      </c>
      <c r="W63" s="267">
        <f t="shared" ref="W63" si="36">SUM(E63+H63+K63+N63+Q63+T63)</f>
        <v>-75000</v>
      </c>
      <c r="X63" s="243"/>
      <c r="Y63" s="243"/>
      <c r="Z63" s="49"/>
      <c r="AA63" s="267"/>
      <c r="AB63" s="267"/>
      <c r="AC63" s="243"/>
      <c r="AD63" s="243"/>
      <c r="AE63" s="243"/>
      <c r="AF63" s="242">
        <f t="shared" si="17"/>
        <v>0</v>
      </c>
      <c r="AG63" s="243"/>
      <c r="AH63" s="243"/>
      <c r="AI63" s="242">
        <f t="shared" si="18"/>
        <v>0</v>
      </c>
      <c r="AJ63" s="264"/>
      <c r="AK63" s="264"/>
      <c r="AL63" s="264"/>
      <c r="AM63" s="267">
        <f t="shared" ref="AM63:AM65" si="37">SUM(U63+AA63+AJ63)</f>
        <v>75000</v>
      </c>
      <c r="AN63" s="267">
        <f t="shared" ref="AN63:AN65" si="38">SUM(V63+AB63+AK63)</f>
        <v>0</v>
      </c>
      <c r="AO63" s="267">
        <f t="shared" ref="AO63:AO65" si="39">SUM(W63+AC63+AL63)</f>
        <v>-75000</v>
      </c>
    </row>
    <row r="64" spans="1:41" ht="11.25">
      <c r="A64" s="141"/>
      <c r="B64" s="110" t="s">
        <v>260</v>
      </c>
      <c r="C64" s="243"/>
      <c r="D64" s="243"/>
      <c r="E64" s="242"/>
      <c r="F64" s="243"/>
      <c r="G64" s="243"/>
      <c r="H64" s="242"/>
      <c r="I64" s="243"/>
      <c r="J64" s="243"/>
      <c r="K64" s="242"/>
      <c r="L64" s="243"/>
      <c r="M64" s="243"/>
      <c r="N64" s="242"/>
      <c r="O64" s="243"/>
      <c r="P64" s="243"/>
      <c r="Q64" s="242"/>
      <c r="R64" s="243"/>
      <c r="S64" s="243"/>
      <c r="T64" s="242"/>
      <c r="U64" s="267"/>
      <c r="V64" s="267"/>
      <c r="W64" s="267"/>
      <c r="X64" s="49"/>
      <c r="Y64" s="49"/>
      <c r="Z64" s="242"/>
      <c r="AA64" s="267"/>
      <c r="AB64" s="267"/>
      <c r="AC64" s="267"/>
      <c r="AD64" s="49"/>
      <c r="AE64" s="49"/>
      <c r="AF64" s="242"/>
      <c r="AG64" s="49"/>
      <c r="AH64" s="49"/>
      <c r="AI64" s="242">
        <f t="shared" si="18"/>
        <v>0</v>
      </c>
      <c r="AJ64" s="267"/>
      <c r="AK64" s="267"/>
      <c r="AL64" s="267"/>
      <c r="AM64" s="267">
        <f t="shared" si="37"/>
        <v>0</v>
      </c>
      <c r="AN64" s="267">
        <f t="shared" si="38"/>
        <v>0</v>
      </c>
      <c r="AO64" s="267">
        <f t="shared" si="39"/>
        <v>0</v>
      </c>
    </row>
    <row r="65" spans="1:41" ht="11.25">
      <c r="A65" s="141"/>
      <c r="B65" s="113" t="s">
        <v>261</v>
      </c>
      <c r="C65" s="243"/>
      <c r="D65" s="243"/>
      <c r="E65" s="242"/>
      <c r="F65" s="243"/>
      <c r="G65" s="243"/>
      <c r="H65" s="242"/>
      <c r="I65" s="243"/>
      <c r="J65" s="243"/>
      <c r="K65" s="242"/>
      <c r="L65" s="243"/>
      <c r="M65" s="243"/>
      <c r="N65" s="242"/>
      <c r="O65" s="243"/>
      <c r="P65" s="243"/>
      <c r="Q65" s="242"/>
      <c r="R65" s="243"/>
      <c r="S65" s="243"/>
      <c r="T65" s="242"/>
      <c r="U65" s="267"/>
      <c r="V65" s="267"/>
      <c r="W65" s="267"/>
      <c r="X65" s="49"/>
      <c r="Y65" s="49"/>
      <c r="Z65" s="242"/>
      <c r="AA65" s="267"/>
      <c r="AB65" s="267"/>
      <c r="AC65" s="267"/>
      <c r="AD65" s="49"/>
      <c r="AE65" s="49"/>
      <c r="AF65" s="242"/>
      <c r="AG65" s="49"/>
      <c r="AH65" s="49"/>
      <c r="AI65" s="242">
        <f t="shared" si="18"/>
        <v>0</v>
      </c>
      <c r="AJ65" s="267"/>
      <c r="AK65" s="267"/>
      <c r="AL65" s="267"/>
      <c r="AM65" s="267">
        <f t="shared" si="37"/>
        <v>0</v>
      </c>
      <c r="AN65" s="267">
        <f t="shared" si="38"/>
        <v>0</v>
      </c>
      <c r="AO65" s="267">
        <f t="shared" si="39"/>
        <v>0</v>
      </c>
    </row>
    <row r="66" spans="1:41" s="444" customFormat="1" ht="11.25">
      <c r="A66" s="109">
        <v>54</v>
      </c>
      <c r="B66" s="110" t="s">
        <v>77</v>
      </c>
      <c r="C66" s="244">
        <f>SUM(C67:C68)</f>
        <v>0</v>
      </c>
      <c r="D66" s="244">
        <f>SUM(D67:D68)</f>
        <v>0</v>
      </c>
      <c r="E66" s="448">
        <f t="shared" si="7"/>
        <v>0</v>
      </c>
      <c r="F66" s="244">
        <f>SUM(F67:F68)</f>
        <v>0</v>
      </c>
      <c r="G66" s="244">
        <f>SUM(G67:G68)</f>
        <v>0</v>
      </c>
      <c r="H66" s="448">
        <f t="shared" si="8"/>
        <v>0</v>
      </c>
      <c r="I66" s="244">
        <f>SUM(I67:I68)</f>
        <v>0</v>
      </c>
      <c r="J66" s="244">
        <f>SUM(J67:J68)</f>
        <v>0</v>
      </c>
      <c r="K66" s="448">
        <f t="shared" si="9"/>
        <v>0</v>
      </c>
      <c r="L66" s="244">
        <f>SUM(L67:L68)</f>
        <v>0</v>
      </c>
      <c r="M66" s="244">
        <f>SUM(M67:M68)</f>
        <v>0</v>
      </c>
      <c r="N66" s="448">
        <f t="shared" si="10"/>
        <v>0</v>
      </c>
      <c r="O66" s="244">
        <f>SUM(O67:O68)</f>
        <v>0</v>
      </c>
      <c r="P66" s="244">
        <f>SUM(P67:P68)</f>
        <v>0</v>
      </c>
      <c r="Q66" s="448">
        <f t="shared" si="11"/>
        <v>0</v>
      </c>
      <c r="R66" s="244">
        <f>SUM(R67:R68)</f>
        <v>0</v>
      </c>
      <c r="S66" s="244">
        <f>SUM(S67:S68)</f>
        <v>0</v>
      </c>
      <c r="T66" s="448">
        <f t="shared" si="12"/>
        <v>0</v>
      </c>
      <c r="U66" s="266">
        <f t="shared" si="27"/>
        <v>0</v>
      </c>
      <c r="V66" s="266">
        <f t="shared" si="27"/>
        <v>0</v>
      </c>
      <c r="W66" s="266">
        <f t="shared" si="27"/>
        <v>0</v>
      </c>
      <c r="X66" s="244">
        <f>SUM(X67:X68)</f>
        <v>0</v>
      </c>
      <c r="Y66" s="244">
        <f>SUM(Y67:Y68)</f>
        <v>0</v>
      </c>
      <c r="Z66" s="448">
        <f t="shared" si="14"/>
        <v>0</v>
      </c>
      <c r="AA66" s="266">
        <f t="shared" si="23"/>
        <v>0</v>
      </c>
      <c r="AB66" s="266">
        <f t="shared" si="23"/>
        <v>0</v>
      </c>
      <c r="AC66" s="266">
        <f t="shared" si="23"/>
        <v>0</v>
      </c>
      <c r="AD66" s="244">
        <f>SUM(AD67:AD68)</f>
        <v>0</v>
      </c>
      <c r="AE66" s="244">
        <f>SUM(AE67:AE68)</f>
        <v>0</v>
      </c>
      <c r="AF66" s="448">
        <f t="shared" si="17"/>
        <v>0</v>
      </c>
      <c r="AG66" s="244">
        <f>SUM(AG67:AG68)</f>
        <v>0</v>
      </c>
      <c r="AH66" s="244">
        <f>SUM(AH67:AH68)</f>
        <v>0</v>
      </c>
      <c r="AI66" s="448">
        <f t="shared" si="18"/>
        <v>0</v>
      </c>
      <c r="AJ66" s="266">
        <f t="shared" si="24"/>
        <v>0</v>
      </c>
      <c r="AK66" s="266">
        <f t="shared" si="24"/>
        <v>0</v>
      </c>
      <c r="AL66" s="266">
        <f t="shared" si="24"/>
        <v>0</v>
      </c>
      <c r="AM66" s="266">
        <f t="shared" si="19"/>
        <v>0</v>
      </c>
      <c r="AN66" s="266">
        <f t="shared" si="19"/>
        <v>0</v>
      </c>
      <c r="AO66" s="266">
        <f t="shared" si="19"/>
        <v>0</v>
      </c>
    </row>
    <row r="67" spans="1:41" ht="11.25">
      <c r="A67" s="141">
        <v>55</v>
      </c>
      <c r="B67" s="116" t="s">
        <v>54</v>
      </c>
      <c r="C67" s="243"/>
      <c r="D67" s="243"/>
      <c r="E67" s="242">
        <f t="shared" si="7"/>
        <v>0</v>
      </c>
      <c r="F67" s="243"/>
      <c r="G67" s="243"/>
      <c r="H67" s="242">
        <f t="shared" si="8"/>
        <v>0</v>
      </c>
      <c r="I67" s="243"/>
      <c r="J67" s="243"/>
      <c r="K67" s="242">
        <f t="shared" si="9"/>
        <v>0</v>
      </c>
      <c r="L67" s="243"/>
      <c r="M67" s="243"/>
      <c r="N67" s="242">
        <f t="shared" si="10"/>
        <v>0</v>
      </c>
      <c r="O67" s="243"/>
      <c r="P67" s="243"/>
      <c r="Q67" s="242">
        <f t="shared" si="11"/>
        <v>0</v>
      </c>
      <c r="R67" s="243"/>
      <c r="S67" s="243"/>
      <c r="T67" s="242">
        <f t="shared" si="12"/>
        <v>0</v>
      </c>
      <c r="U67" s="267">
        <f t="shared" si="27"/>
        <v>0</v>
      </c>
      <c r="V67" s="267">
        <f t="shared" si="27"/>
        <v>0</v>
      </c>
      <c r="W67" s="267">
        <f t="shared" si="27"/>
        <v>0</v>
      </c>
      <c r="X67" s="49"/>
      <c r="Y67" s="49"/>
      <c r="Z67" s="242">
        <f t="shared" si="14"/>
        <v>0</v>
      </c>
      <c r="AA67" s="267">
        <f t="shared" si="23"/>
        <v>0</v>
      </c>
      <c r="AB67" s="267">
        <f t="shared" si="23"/>
        <v>0</v>
      </c>
      <c r="AC67" s="267">
        <f t="shared" si="23"/>
        <v>0</v>
      </c>
      <c r="AD67" s="49"/>
      <c r="AE67" s="49"/>
      <c r="AF67" s="242">
        <f t="shared" si="17"/>
        <v>0</v>
      </c>
      <c r="AG67" s="49"/>
      <c r="AH67" s="49"/>
      <c r="AI67" s="242">
        <f t="shared" si="18"/>
        <v>0</v>
      </c>
      <c r="AJ67" s="267">
        <f t="shared" si="24"/>
        <v>0</v>
      </c>
      <c r="AK67" s="267">
        <f t="shared" si="24"/>
        <v>0</v>
      </c>
      <c r="AL67" s="267">
        <f t="shared" si="24"/>
        <v>0</v>
      </c>
      <c r="AM67" s="267">
        <f t="shared" si="19"/>
        <v>0</v>
      </c>
      <c r="AN67" s="267">
        <f t="shared" si="19"/>
        <v>0</v>
      </c>
      <c r="AO67" s="267">
        <f t="shared" si="19"/>
        <v>0</v>
      </c>
    </row>
    <row r="68" spans="1:41" ht="11.25">
      <c r="A68" s="141">
        <v>56</v>
      </c>
      <c r="B68" s="116" t="s">
        <v>55</v>
      </c>
      <c r="C68" s="243"/>
      <c r="D68" s="243"/>
      <c r="E68" s="242">
        <f t="shared" si="7"/>
        <v>0</v>
      </c>
      <c r="F68" s="243"/>
      <c r="G68" s="243"/>
      <c r="H68" s="242">
        <f t="shared" si="8"/>
        <v>0</v>
      </c>
      <c r="I68" s="243"/>
      <c r="J68" s="243"/>
      <c r="K68" s="242">
        <f t="shared" si="9"/>
        <v>0</v>
      </c>
      <c r="L68" s="243"/>
      <c r="M68" s="243"/>
      <c r="N68" s="242">
        <f t="shared" si="10"/>
        <v>0</v>
      </c>
      <c r="O68" s="243"/>
      <c r="P68" s="243"/>
      <c r="Q68" s="242">
        <f t="shared" si="11"/>
        <v>0</v>
      </c>
      <c r="R68" s="243"/>
      <c r="S68" s="243"/>
      <c r="T68" s="242">
        <f t="shared" si="12"/>
        <v>0</v>
      </c>
      <c r="U68" s="267">
        <f t="shared" si="27"/>
        <v>0</v>
      </c>
      <c r="V68" s="267">
        <f t="shared" si="27"/>
        <v>0</v>
      </c>
      <c r="W68" s="267">
        <f t="shared" si="27"/>
        <v>0</v>
      </c>
      <c r="X68" s="49"/>
      <c r="Y68" s="49"/>
      <c r="Z68" s="242">
        <f t="shared" si="14"/>
        <v>0</v>
      </c>
      <c r="AA68" s="267">
        <f t="shared" si="23"/>
        <v>0</v>
      </c>
      <c r="AB68" s="267">
        <f t="shared" si="23"/>
        <v>0</v>
      </c>
      <c r="AC68" s="267">
        <f t="shared" si="23"/>
        <v>0</v>
      </c>
      <c r="AD68" s="49"/>
      <c r="AE68" s="49"/>
      <c r="AF68" s="242">
        <f t="shared" si="17"/>
        <v>0</v>
      </c>
      <c r="AG68" s="103"/>
      <c r="AH68" s="103"/>
      <c r="AI68" s="242">
        <f t="shared" si="18"/>
        <v>0</v>
      </c>
      <c r="AJ68" s="267">
        <v>0</v>
      </c>
      <c r="AK68" s="267">
        <f>SUM(AE68+AH59)</f>
        <v>0</v>
      </c>
      <c r="AL68" s="267">
        <f t="shared" si="24"/>
        <v>0</v>
      </c>
      <c r="AM68" s="267">
        <f t="shared" si="19"/>
        <v>0</v>
      </c>
      <c r="AN68" s="267">
        <f t="shared" si="19"/>
        <v>0</v>
      </c>
      <c r="AO68" s="267">
        <f t="shared" si="19"/>
        <v>0</v>
      </c>
    </row>
    <row r="69" spans="1:41" s="444" customFormat="1" ht="11.25">
      <c r="A69" s="109">
        <v>57</v>
      </c>
      <c r="B69" s="110" t="s">
        <v>78</v>
      </c>
      <c r="C69" s="244">
        <f>SUM(C70:C77)</f>
        <v>0</v>
      </c>
      <c r="D69" s="244">
        <f>SUM(D70:D77)</f>
        <v>0</v>
      </c>
      <c r="E69" s="448">
        <f t="shared" si="7"/>
        <v>0</v>
      </c>
      <c r="F69" s="244">
        <f>SUM(F70:F77)</f>
        <v>0</v>
      </c>
      <c r="G69" s="244">
        <f>SUM(G70:G77)</f>
        <v>0</v>
      </c>
      <c r="H69" s="448">
        <f t="shared" si="8"/>
        <v>0</v>
      </c>
      <c r="I69" s="244">
        <f>SUM(I70:I77)</f>
        <v>0</v>
      </c>
      <c r="J69" s="244">
        <f>SUM(J70:J77)</f>
        <v>0</v>
      </c>
      <c r="K69" s="448">
        <f t="shared" si="9"/>
        <v>0</v>
      </c>
      <c r="L69" s="244">
        <f>SUM(L70:L77)</f>
        <v>0</v>
      </c>
      <c r="M69" s="244">
        <f>SUM(M70:M77)</f>
        <v>0</v>
      </c>
      <c r="N69" s="448">
        <f t="shared" si="10"/>
        <v>0</v>
      </c>
      <c r="O69" s="244">
        <f>SUM(O70:O77)</f>
        <v>0</v>
      </c>
      <c r="P69" s="244">
        <f>SUM(P70:P77)</f>
        <v>0</v>
      </c>
      <c r="Q69" s="448">
        <f t="shared" si="11"/>
        <v>0</v>
      </c>
      <c r="R69" s="244">
        <f>SUM(R70:R77)</f>
        <v>0</v>
      </c>
      <c r="S69" s="244">
        <f>SUM(S70:S77)</f>
        <v>0</v>
      </c>
      <c r="T69" s="448">
        <f t="shared" si="12"/>
        <v>0</v>
      </c>
      <c r="U69" s="266">
        <f t="shared" si="27"/>
        <v>0</v>
      </c>
      <c r="V69" s="266">
        <f t="shared" si="27"/>
        <v>0</v>
      </c>
      <c r="W69" s="266">
        <f t="shared" si="27"/>
        <v>0</v>
      </c>
      <c r="X69" s="244">
        <f>SUM(X70:X77)</f>
        <v>184242300</v>
      </c>
      <c r="Y69" s="244">
        <f>SUM(Y70:Y77)</f>
        <v>885000</v>
      </c>
      <c r="Z69" s="448">
        <f t="shared" si="14"/>
        <v>-183357300</v>
      </c>
      <c r="AA69" s="266">
        <f t="shared" si="23"/>
        <v>184242300</v>
      </c>
      <c r="AB69" s="266">
        <f t="shared" si="23"/>
        <v>885000</v>
      </c>
      <c r="AC69" s="266">
        <f t="shared" si="23"/>
        <v>-183357300</v>
      </c>
      <c r="AD69" s="244">
        <f>SUM(AD70:AD77)</f>
        <v>0</v>
      </c>
      <c r="AE69" s="244">
        <f>SUM(AE70:AE77)</f>
        <v>0</v>
      </c>
      <c r="AF69" s="448">
        <f t="shared" si="17"/>
        <v>0</v>
      </c>
      <c r="AG69" s="244">
        <f>SUM(AG70:AG77)</f>
        <v>0</v>
      </c>
      <c r="AH69" s="244">
        <f>SUM(AH70:AH77)</f>
        <v>0</v>
      </c>
      <c r="AI69" s="448">
        <f t="shared" si="18"/>
        <v>0</v>
      </c>
      <c r="AJ69" s="266">
        <f t="shared" si="24"/>
        <v>0</v>
      </c>
      <c r="AK69" s="266">
        <f t="shared" si="24"/>
        <v>0</v>
      </c>
      <c r="AL69" s="266">
        <f t="shared" si="24"/>
        <v>0</v>
      </c>
      <c r="AM69" s="266">
        <f t="shared" si="19"/>
        <v>184242300</v>
      </c>
      <c r="AN69" s="266">
        <f t="shared" si="19"/>
        <v>885000</v>
      </c>
      <c r="AO69" s="266">
        <f t="shared" si="19"/>
        <v>-183357300</v>
      </c>
    </row>
    <row r="70" spans="1:41" ht="11.25">
      <c r="A70" s="141">
        <v>58</v>
      </c>
      <c r="B70" s="116" t="s">
        <v>90</v>
      </c>
      <c r="C70" s="243"/>
      <c r="D70" s="243"/>
      <c r="E70" s="242">
        <f t="shared" si="7"/>
        <v>0</v>
      </c>
      <c r="F70" s="243"/>
      <c r="G70" s="243"/>
      <c r="H70" s="242">
        <f t="shared" si="8"/>
        <v>0</v>
      </c>
      <c r="I70" s="243"/>
      <c r="J70" s="243"/>
      <c r="K70" s="242">
        <f t="shared" si="9"/>
        <v>0</v>
      </c>
      <c r="L70" s="243"/>
      <c r="M70" s="243"/>
      <c r="N70" s="242">
        <f t="shared" si="10"/>
        <v>0</v>
      </c>
      <c r="O70" s="243"/>
      <c r="P70" s="243"/>
      <c r="Q70" s="242">
        <f t="shared" si="11"/>
        <v>0</v>
      </c>
      <c r="R70" s="243"/>
      <c r="S70" s="243"/>
      <c r="T70" s="242">
        <f t="shared" si="12"/>
        <v>0</v>
      </c>
      <c r="U70" s="267">
        <f t="shared" si="27"/>
        <v>0</v>
      </c>
      <c r="V70" s="267">
        <f t="shared" si="27"/>
        <v>0</v>
      </c>
      <c r="W70" s="267">
        <f t="shared" si="27"/>
        <v>0</v>
      </c>
      <c r="X70" s="241">
        <v>184242300</v>
      </c>
      <c r="Y70" s="241">
        <v>885000</v>
      </c>
      <c r="Z70" s="242">
        <f>SUM(Y70-X70)</f>
        <v>-183357300</v>
      </c>
      <c r="AA70" s="267">
        <f t="shared" si="23"/>
        <v>184242300</v>
      </c>
      <c r="AB70" s="267">
        <f t="shared" si="23"/>
        <v>885000</v>
      </c>
      <c r="AC70" s="267">
        <f t="shared" si="23"/>
        <v>-183357300</v>
      </c>
      <c r="AD70" s="49"/>
      <c r="AE70" s="49"/>
      <c r="AF70" s="242">
        <f t="shared" si="17"/>
        <v>0</v>
      </c>
      <c r="AG70" s="49"/>
      <c r="AH70" s="49"/>
      <c r="AI70" s="242">
        <f t="shared" si="18"/>
        <v>0</v>
      </c>
      <c r="AJ70" s="267">
        <f t="shared" si="24"/>
        <v>0</v>
      </c>
      <c r="AK70" s="267">
        <f t="shared" si="24"/>
        <v>0</v>
      </c>
      <c r="AL70" s="267">
        <f t="shared" si="24"/>
        <v>0</v>
      </c>
      <c r="AM70" s="267">
        <f t="shared" si="19"/>
        <v>184242300</v>
      </c>
      <c r="AN70" s="267">
        <f t="shared" si="19"/>
        <v>885000</v>
      </c>
      <c r="AO70" s="267">
        <f t="shared" si="19"/>
        <v>-183357300</v>
      </c>
    </row>
    <row r="71" spans="1:41" ht="11.25">
      <c r="A71" s="141">
        <v>59</v>
      </c>
      <c r="B71" s="116" t="s">
        <v>85</v>
      </c>
      <c r="C71" s="243"/>
      <c r="D71" s="243"/>
      <c r="E71" s="242">
        <f t="shared" si="7"/>
        <v>0</v>
      </c>
      <c r="F71" s="243"/>
      <c r="G71" s="243"/>
      <c r="H71" s="242">
        <f t="shared" si="8"/>
        <v>0</v>
      </c>
      <c r="I71" s="243"/>
      <c r="J71" s="243"/>
      <c r="K71" s="242">
        <f t="shared" si="9"/>
        <v>0</v>
      </c>
      <c r="L71" s="243"/>
      <c r="M71" s="243"/>
      <c r="N71" s="242">
        <f t="shared" si="10"/>
        <v>0</v>
      </c>
      <c r="O71" s="243"/>
      <c r="P71" s="243"/>
      <c r="Q71" s="242">
        <f t="shared" si="11"/>
        <v>0</v>
      </c>
      <c r="R71" s="243"/>
      <c r="S71" s="243"/>
      <c r="T71" s="242">
        <f t="shared" si="12"/>
        <v>0</v>
      </c>
      <c r="U71" s="267">
        <f t="shared" si="27"/>
        <v>0</v>
      </c>
      <c r="V71" s="267">
        <f t="shared" si="27"/>
        <v>0</v>
      </c>
      <c r="W71" s="267">
        <f t="shared" si="27"/>
        <v>0</v>
      </c>
      <c r="X71" s="49"/>
      <c r="Y71" s="49"/>
      <c r="Z71" s="242">
        <f t="shared" si="14"/>
        <v>0</v>
      </c>
      <c r="AA71" s="267">
        <f t="shared" si="23"/>
        <v>0</v>
      </c>
      <c r="AB71" s="267">
        <f t="shared" si="23"/>
        <v>0</v>
      </c>
      <c r="AC71" s="267">
        <f t="shared" si="23"/>
        <v>0</v>
      </c>
      <c r="AD71" s="49"/>
      <c r="AE71" s="49"/>
      <c r="AF71" s="242">
        <f t="shared" si="17"/>
        <v>0</v>
      </c>
      <c r="AG71" s="49"/>
      <c r="AH71" s="49"/>
      <c r="AI71" s="242">
        <f t="shared" si="18"/>
        <v>0</v>
      </c>
      <c r="AJ71" s="267">
        <f t="shared" si="24"/>
        <v>0</v>
      </c>
      <c r="AK71" s="267">
        <f t="shared" si="24"/>
        <v>0</v>
      </c>
      <c r="AL71" s="267">
        <f t="shared" si="24"/>
        <v>0</v>
      </c>
      <c r="AM71" s="267">
        <f t="shared" si="19"/>
        <v>0</v>
      </c>
      <c r="AN71" s="267">
        <f t="shared" si="19"/>
        <v>0</v>
      </c>
      <c r="AO71" s="267">
        <f t="shared" si="19"/>
        <v>0</v>
      </c>
    </row>
    <row r="72" spans="1:41" ht="11.25">
      <c r="A72" s="141"/>
      <c r="B72" s="103" t="s">
        <v>266</v>
      </c>
      <c r="C72" s="243"/>
      <c r="D72" s="243"/>
      <c r="E72" s="49"/>
      <c r="F72" s="243"/>
      <c r="G72" s="243"/>
      <c r="H72" s="49"/>
      <c r="I72" s="243"/>
      <c r="J72" s="243"/>
      <c r="K72" s="49"/>
      <c r="L72" s="243"/>
      <c r="M72" s="243"/>
      <c r="N72" s="49"/>
      <c r="O72" s="243"/>
      <c r="P72" s="243"/>
      <c r="Q72" s="49"/>
      <c r="R72" s="243"/>
      <c r="S72" s="243"/>
      <c r="T72" s="49"/>
      <c r="U72" s="267"/>
      <c r="V72" s="267"/>
      <c r="W72" s="267"/>
      <c r="X72" s="243"/>
      <c r="Y72" s="243"/>
      <c r="Z72" s="49"/>
      <c r="AA72" s="267"/>
      <c r="AB72" s="267"/>
      <c r="AC72" s="243"/>
      <c r="AD72" s="243"/>
      <c r="AE72" s="243"/>
      <c r="AF72" s="49"/>
      <c r="AG72" s="243"/>
      <c r="AH72" s="243"/>
      <c r="AI72" s="49"/>
      <c r="AJ72" s="264"/>
      <c r="AK72" s="264"/>
      <c r="AL72" s="264"/>
      <c r="AM72" s="267"/>
      <c r="AN72" s="267"/>
      <c r="AO72" s="267"/>
    </row>
    <row r="73" spans="1:41" ht="11.25">
      <c r="A73" s="141">
        <v>60</v>
      </c>
      <c r="B73" s="116" t="s">
        <v>56</v>
      </c>
      <c r="C73" s="243"/>
      <c r="D73" s="243"/>
      <c r="E73" s="242">
        <f t="shared" si="7"/>
        <v>0</v>
      </c>
      <c r="F73" s="243"/>
      <c r="G73" s="243"/>
      <c r="H73" s="242">
        <f t="shared" si="8"/>
        <v>0</v>
      </c>
      <c r="I73" s="243"/>
      <c r="J73" s="243"/>
      <c r="K73" s="242">
        <f t="shared" si="9"/>
        <v>0</v>
      </c>
      <c r="L73" s="243"/>
      <c r="M73" s="243"/>
      <c r="N73" s="242">
        <f t="shared" si="10"/>
        <v>0</v>
      </c>
      <c r="O73" s="243"/>
      <c r="P73" s="243"/>
      <c r="Q73" s="242">
        <f t="shared" si="11"/>
        <v>0</v>
      </c>
      <c r="R73" s="243"/>
      <c r="S73" s="243"/>
      <c r="T73" s="242">
        <f t="shared" si="12"/>
        <v>0</v>
      </c>
      <c r="U73" s="267">
        <f t="shared" si="27"/>
        <v>0</v>
      </c>
      <c r="V73" s="267">
        <f t="shared" si="27"/>
        <v>0</v>
      </c>
      <c r="W73" s="267">
        <f t="shared" si="27"/>
        <v>0</v>
      </c>
      <c r="X73" s="49"/>
      <c r="Y73" s="49"/>
      <c r="Z73" s="242">
        <f t="shared" si="14"/>
        <v>0</v>
      </c>
      <c r="AA73" s="267">
        <f t="shared" si="23"/>
        <v>0</v>
      </c>
      <c r="AB73" s="267">
        <f t="shared" si="23"/>
        <v>0</v>
      </c>
      <c r="AC73" s="267">
        <f t="shared" si="23"/>
        <v>0</v>
      </c>
      <c r="AD73" s="49"/>
      <c r="AE73" s="49"/>
      <c r="AF73" s="242">
        <f t="shared" si="17"/>
        <v>0</v>
      </c>
      <c r="AG73" s="49"/>
      <c r="AH73" s="49"/>
      <c r="AI73" s="242">
        <f t="shared" si="18"/>
        <v>0</v>
      </c>
      <c r="AJ73" s="267">
        <f t="shared" si="24"/>
        <v>0</v>
      </c>
      <c r="AK73" s="267">
        <f t="shared" si="24"/>
        <v>0</v>
      </c>
      <c r="AL73" s="267">
        <f t="shared" si="24"/>
        <v>0</v>
      </c>
      <c r="AM73" s="267">
        <f t="shared" si="19"/>
        <v>0</v>
      </c>
      <c r="AN73" s="267">
        <f t="shared" si="19"/>
        <v>0</v>
      </c>
      <c r="AO73" s="267">
        <f t="shared" si="19"/>
        <v>0</v>
      </c>
    </row>
    <row r="74" spans="1:41" ht="11.25">
      <c r="A74" s="141">
        <v>61</v>
      </c>
      <c r="B74" s="113" t="s">
        <v>57</v>
      </c>
      <c r="C74" s="243"/>
      <c r="D74" s="243"/>
      <c r="E74" s="242">
        <f t="shared" si="7"/>
        <v>0</v>
      </c>
      <c r="F74" s="243"/>
      <c r="G74" s="243"/>
      <c r="H74" s="242">
        <f t="shared" si="8"/>
        <v>0</v>
      </c>
      <c r="I74" s="243"/>
      <c r="J74" s="243"/>
      <c r="K74" s="242">
        <f t="shared" si="9"/>
        <v>0</v>
      </c>
      <c r="L74" s="243"/>
      <c r="M74" s="243"/>
      <c r="N74" s="242">
        <f t="shared" si="10"/>
        <v>0</v>
      </c>
      <c r="O74" s="243"/>
      <c r="P74" s="243"/>
      <c r="Q74" s="242">
        <f t="shared" si="11"/>
        <v>0</v>
      </c>
      <c r="R74" s="243"/>
      <c r="S74" s="243"/>
      <c r="T74" s="242">
        <f t="shared" si="12"/>
        <v>0</v>
      </c>
      <c r="U74" s="267">
        <f t="shared" si="27"/>
        <v>0</v>
      </c>
      <c r="V74" s="267">
        <f t="shared" si="27"/>
        <v>0</v>
      </c>
      <c r="W74" s="267">
        <f t="shared" si="27"/>
        <v>0</v>
      </c>
      <c r="X74" s="49"/>
      <c r="Y74" s="49"/>
      <c r="Z74" s="242">
        <f t="shared" si="14"/>
        <v>0</v>
      </c>
      <c r="AA74" s="267">
        <f t="shared" si="23"/>
        <v>0</v>
      </c>
      <c r="AB74" s="267">
        <f t="shared" si="23"/>
        <v>0</v>
      </c>
      <c r="AC74" s="267">
        <f t="shared" si="23"/>
        <v>0</v>
      </c>
      <c r="AD74" s="49"/>
      <c r="AE74" s="49"/>
      <c r="AF74" s="242">
        <f t="shared" si="17"/>
        <v>0</v>
      </c>
      <c r="AG74" s="49"/>
      <c r="AH74" s="49"/>
      <c r="AI74" s="242">
        <f t="shared" si="18"/>
        <v>0</v>
      </c>
      <c r="AJ74" s="267">
        <f t="shared" si="24"/>
        <v>0</v>
      </c>
      <c r="AK74" s="267">
        <f t="shared" si="24"/>
        <v>0</v>
      </c>
      <c r="AL74" s="267">
        <f t="shared" si="24"/>
        <v>0</v>
      </c>
      <c r="AM74" s="267">
        <f t="shared" si="19"/>
        <v>0</v>
      </c>
      <c r="AN74" s="267">
        <f t="shared" si="19"/>
        <v>0</v>
      </c>
      <c r="AO74" s="267">
        <f t="shared" si="19"/>
        <v>0</v>
      </c>
    </row>
    <row r="75" spans="1:41" ht="11.25">
      <c r="A75" s="141">
        <v>62</v>
      </c>
      <c r="B75" s="113" t="s">
        <v>58</v>
      </c>
      <c r="C75" s="243"/>
      <c r="D75" s="243"/>
      <c r="E75" s="242">
        <f t="shared" si="7"/>
        <v>0</v>
      </c>
      <c r="F75" s="243"/>
      <c r="G75" s="243"/>
      <c r="H75" s="242">
        <f t="shared" si="8"/>
        <v>0</v>
      </c>
      <c r="I75" s="243"/>
      <c r="J75" s="243"/>
      <c r="K75" s="242">
        <f t="shared" si="9"/>
        <v>0</v>
      </c>
      <c r="L75" s="243"/>
      <c r="M75" s="243"/>
      <c r="N75" s="242">
        <f t="shared" si="10"/>
        <v>0</v>
      </c>
      <c r="O75" s="243"/>
      <c r="P75" s="243"/>
      <c r="Q75" s="242">
        <f t="shared" si="11"/>
        <v>0</v>
      </c>
      <c r="R75" s="243"/>
      <c r="S75" s="243"/>
      <c r="T75" s="242">
        <f t="shared" si="12"/>
        <v>0</v>
      </c>
      <c r="U75" s="267">
        <f t="shared" si="27"/>
        <v>0</v>
      </c>
      <c r="V75" s="267">
        <f t="shared" si="27"/>
        <v>0</v>
      </c>
      <c r="W75" s="267">
        <f t="shared" si="27"/>
        <v>0</v>
      </c>
      <c r="X75" s="49"/>
      <c r="Y75" s="49"/>
      <c r="Z75" s="242">
        <f t="shared" si="14"/>
        <v>0</v>
      </c>
      <c r="AA75" s="267">
        <f t="shared" si="23"/>
        <v>0</v>
      </c>
      <c r="AB75" s="267">
        <f t="shared" si="23"/>
        <v>0</v>
      </c>
      <c r="AC75" s="267">
        <f t="shared" si="23"/>
        <v>0</v>
      </c>
      <c r="AD75" s="49"/>
      <c r="AE75" s="49"/>
      <c r="AF75" s="242">
        <f t="shared" si="17"/>
        <v>0</v>
      </c>
      <c r="AG75" s="49"/>
      <c r="AH75" s="49"/>
      <c r="AI75" s="242">
        <f t="shared" si="18"/>
        <v>0</v>
      </c>
      <c r="AJ75" s="267">
        <f t="shared" si="24"/>
        <v>0</v>
      </c>
      <c r="AK75" s="267">
        <f t="shared" si="24"/>
        <v>0</v>
      </c>
      <c r="AL75" s="267">
        <f t="shared" si="24"/>
        <v>0</v>
      </c>
      <c r="AM75" s="267">
        <f t="shared" si="19"/>
        <v>0</v>
      </c>
      <c r="AN75" s="267">
        <f t="shared" si="19"/>
        <v>0</v>
      </c>
      <c r="AO75" s="267">
        <f t="shared" si="19"/>
        <v>0</v>
      </c>
    </row>
    <row r="76" spans="1:41" ht="11.25">
      <c r="A76" s="141">
        <v>63</v>
      </c>
      <c r="B76" s="113" t="s">
        <v>59</v>
      </c>
      <c r="C76" s="243"/>
      <c r="D76" s="243"/>
      <c r="E76" s="242">
        <f t="shared" si="7"/>
        <v>0</v>
      </c>
      <c r="F76" s="243"/>
      <c r="G76" s="243"/>
      <c r="H76" s="242">
        <f t="shared" si="8"/>
        <v>0</v>
      </c>
      <c r="I76" s="243"/>
      <c r="J76" s="243"/>
      <c r="K76" s="242">
        <f t="shared" si="9"/>
        <v>0</v>
      </c>
      <c r="L76" s="243"/>
      <c r="M76" s="243"/>
      <c r="N76" s="242">
        <f t="shared" si="10"/>
        <v>0</v>
      </c>
      <c r="O76" s="243"/>
      <c r="P76" s="243"/>
      <c r="Q76" s="242">
        <f t="shared" si="11"/>
        <v>0</v>
      </c>
      <c r="R76" s="243"/>
      <c r="S76" s="243"/>
      <c r="T76" s="242">
        <f t="shared" si="12"/>
        <v>0</v>
      </c>
      <c r="U76" s="267">
        <f t="shared" si="27"/>
        <v>0</v>
      </c>
      <c r="V76" s="267">
        <f t="shared" si="27"/>
        <v>0</v>
      </c>
      <c r="W76" s="267">
        <f t="shared" si="27"/>
        <v>0</v>
      </c>
      <c r="X76" s="49"/>
      <c r="Y76" s="49"/>
      <c r="Z76" s="242">
        <f t="shared" si="14"/>
        <v>0</v>
      </c>
      <c r="AA76" s="267">
        <f t="shared" si="23"/>
        <v>0</v>
      </c>
      <c r="AB76" s="267">
        <f t="shared" si="23"/>
        <v>0</v>
      </c>
      <c r="AC76" s="267">
        <f t="shared" si="23"/>
        <v>0</v>
      </c>
      <c r="AD76" s="49"/>
      <c r="AE76" s="49"/>
      <c r="AF76" s="242">
        <f t="shared" si="17"/>
        <v>0</v>
      </c>
      <c r="AG76" s="49"/>
      <c r="AH76" s="49"/>
      <c r="AI76" s="242">
        <f t="shared" si="18"/>
        <v>0</v>
      </c>
      <c r="AJ76" s="267">
        <f t="shared" si="24"/>
        <v>0</v>
      </c>
      <c r="AK76" s="267">
        <f t="shared" si="24"/>
        <v>0</v>
      </c>
      <c r="AL76" s="267">
        <f t="shared" si="24"/>
        <v>0</v>
      </c>
      <c r="AM76" s="267">
        <f t="shared" si="19"/>
        <v>0</v>
      </c>
      <c r="AN76" s="267">
        <f t="shared" si="19"/>
        <v>0</v>
      </c>
      <c r="AO76" s="267">
        <f t="shared" si="19"/>
        <v>0</v>
      </c>
    </row>
    <row r="77" spans="1:41" ht="11.25">
      <c r="A77" s="141">
        <v>64</v>
      </c>
      <c r="B77" s="113" t="s">
        <v>60</v>
      </c>
      <c r="C77" s="243"/>
      <c r="D77" s="243"/>
      <c r="E77" s="242">
        <f t="shared" si="7"/>
        <v>0</v>
      </c>
      <c r="F77" s="243"/>
      <c r="G77" s="243">
        <v>0</v>
      </c>
      <c r="H77" s="242">
        <f t="shared" si="8"/>
        <v>0</v>
      </c>
      <c r="I77" s="243"/>
      <c r="J77" s="243"/>
      <c r="K77" s="242">
        <f t="shared" si="9"/>
        <v>0</v>
      </c>
      <c r="L77" s="243"/>
      <c r="M77" s="243"/>
      <c r="N77" s="242">
        <f t="shared" si="10"/>
        <v>0</v>
      </c>
      <c r="O77" s="243"/>
      <c r="P77" s="243"/>
      <c r="Q77" s="242">
        <f t="shared" si="11"/>
        <v>0</v>
      </c>
      <c r="R77" s="243"/>
      <c r="S77" s="243"/>
      <c r="T77" s="242">
        <f t="shared" si="12"/>
        <v>0</v>
      </c>
      <c r="U77" s="267">
        <f t="shared" si="27"/>
        <v>0</v>
      </c>
      <c r="V77" s="267">
        <f t="shared" si="27"/>
        <v>0</v>
      </c>
      <c r="W77" s="267">
        <f t="shared" si="27"/>
        <v>0</v>
      </c>
      <c r="X77" s="49"/>
      <c r="Y77" s="49"/>
      <c r="Z77" s="242">
        <f t="shared" si="14"/>
        <v>0</v>
      </c>
      <c r="AA77" s="267">
        <f t="shared" si="23"/>
        <v>0</v>
      </c>
      <c r="AB77" s="267">
        <f t="shared" si="23"/>
        <v>0</v>
      </c>
      <c r="AC77" s="267">
        <f t="shared" si="23"/>
        <v>0</v>
      </c>
      <c r="AD77" s="49"/>
      <c r="AE77" s="49"/>
      <c r="AF77" s="242">
        <f t="shared" si="17"/>
        <v>0</v>
      </c>
      <c r="AG77" s="49"/>
      <c r="AH77" s="49"/>
      <c r="AI77" s="242">
        <f t="shared" si="18"/>
        <v>0</v>
      </c>
      <c r="AJ77" s="267">
        <f t="shared" si="24"/>
        <v>0</v>
      </c>
      <c r="AK77" s="267">
        <f t="shared" si="24"/>
        <v>0</v>
      </c>
      <c r="AL77" s="267">
        <f t="shared" si="24"/>
        <v>0</v>
      </c>
      <c r="AM77" s="267">
        <f t="shared" si="19"/>
        <v>0</v>
      </c>
      <c r="AN77" s="267">
        <f t="shared" si="19"/>
        <v>0</v>
      </c>
      <c r="AO77" s="267">
        <f t="shared" si="19"/>
        <v>0</v>
      </c>
    </row>
    <row r="78" spans="1:41" s="444" customFormat="1" ht="11.25">
      <c r="A78" s="109">
        <v>65</v>
      </c>
      <c r="B78" s="110" t="s">
        <v>61</v>
      </c>
      <c r="C78" s="244">
        <f>SUM(C79:C80)</f>
        <v>0</v>
      </c>
      <c r="D78" s="244">
        <f>SUM(D79:D80)</f>
        <v>0</v>
      </c>
      <c r="E78" s="448">
        <f t="shared" ref="E78:E96" si="40">SUM(D78-C78)</f>
        <v>0</v>
      </c>
      <c r="F78" s="244">
        <f>SUM(F79:F80)</f>
        <v>0</v>
      </c>
      <c r="G78" s="244">
        <f>SUM(G79:G80)</f>
        <v>0</v>
      </c>
      <c r="H78" s="448">
        <f t="shared" ref="H78:H96" si="41">SUM(G78-F78)</f>
        <v>0</v>
      </c>
      <c r="I78" s="244">
        <f>SUM(I79:I80)</f>
        <v>0</v>
      </c>
      <c r="J78" s="244">
        <f>SUM(J79:J80)</f>
        <v>0</v>
      </c>
      <c r="K78" s="448">
        <f t="shared" ref="K78:K96" si="42">SUM(J78-I78)</f>
        <v>0</v>
      </c>
      <c r="L78" s="244">
        <f>SUM(L79:L80)</f>
        <v>0</v>
      </c>
      <c r="M78" s="244">
        <f>SUM(M79:M80)</f>
        <v>0</v>
      </c>
      <c r="N78" s="448">
        <f t="shared" ref="N78:N96" si="43">SUM(M78-L78)</f>
        <v>0</v>
      </c>
      <c r="O78" s="244">
        <f>SUM(O79:O80)</f>
        <v>0</v>
      </c>
      <c r="P78" s="244">
        <f>SUM(P79:P80)</f>
        <v>0</v>
      </c>
      <c r="Q78" s="448">
        <f t="shared" ref="Q78:Q96" si="44">SUM(P78-O78)</f>
        <v>0</v>
      </c>
      <c r="R78" s="244">
        <f>SUM(R79:R80)</f>
        <v>0</v>
      </c>
      <c r="S78" s="244">
        <f>SUM(S79:S80)</f>
        <v>0</v>
      </c>
      <c r="T78" s="448">
        <f t="shared" ref="T78:T96" si="45">SUM(S78-R78)</f>
        <v>0</v>
      </c>
      <c r="U78" s="266">
        <f t="shared" si="27"/>
        <v>0</v>
      </c>
      <c r="V78" s="266">
        <f t="shared" si="27"/>
        <v>0</v>
      </c>
      <c r="W78" s="266">
        <f t="shared" si="27"/>
        <v>0</v>
      </c>
      <c r="X78" s="244">
        <f>SUM(X79:X80)</f>
        <v>0</v>
      </c>
      <c r="Y78" s="244">
        <f>SUM(Y79:Y80)</f>
        <v>0</v>
      </c>
      <c r="Z78" s="448">
        <f t="shared" ref="Z78:Z110" si="46">SUM(Y78-X78)</f>
        <v>0</v>
      </c>
      <c r="AA78" s="266">
        <f t="shared" ref="AA78:AC110" si="47">SUM(X78)</f>
        <v>0</v>
      </c>
      <c r="AB78" s="266">
        <f t="shared" si="47"/>
        <v>0</v>
      </c>
      <c r="AC78" s="266">
        <f t="shared" si="47"/>
        <v>0</v>
      </c>
      <c r="AD78" s="244">
        <f>SUM(AD79:AD80)</f>
        <v>0</v>
      </c>
      <c r="AE78" s="244">
        <f>SUM(AE79:AE80)</f>
        <v>0</v>
      </c>
      <c r="AF78" s="448">
        <f t="shared" ref="AF78:AF89" si="48">SUM(AE78-AD78)</f>
        <v>0</v>
      </c>
      <c r="AG78" s="244">
        <f>SUM(AG79:AG80)</f>
        <v>0</v>
      </c>
      <c r="AH78" s="244">
        <f>SUM(AH79:AH80)</f>
        <v>0</v>
      </c>
      <c r="AI78" s="448">
        <f t="shared" ref="AI78:AI110" si="49">SUM(AH78-AG78)</f>
        <v>0</v>
      </c>
      <c r="AJ78" s="266">
        <f t="shared" si="24"/>
        <v>0</v>
      </c>
      <c r="AK78" s="266">
        <f t="shared" si="24"/>
        <v>0</v>
      </c>
      <c r="AL78" s="266">
        <f t="shared" si="24"/>
        <v>0</v>
      </c>
      <c r="AM78" s="266">
        <f t="shared" ref="AM78:AO110" si="50">SUM(U78+AA78+AJ78)</f>
        <v>0</v>
      </c>
      <c r="AN78" s="266">
        <f t="shared" si="50"/>
        <v>0</v>
      </c>
      <c r="AO78" s="266">
        <f t="shared" si="50"/>
        <v>0</v>
      </c>
    </row>
    <row r="79" spans="1:41" ht="11.25">
      <c r="A79" s="141">
        <v>66</v>
      </c>
      <c r="B79" s="116" t="s">
        <v>256</v>
      </c>
      <c r="C79" s="243"/>
      <c r="D79" s="243"/>
      <c r="E79" s="242">
        <f t="shared" si="40"/>
        <v>0</v>
      </c>
      <c r="F79" s="243"/>
      <c r="G79" s="243"/>
      <c r="H79" s="242">
        <f t="shared" si="41"/>
        <v>0</v>
      </c>
      <c r="I79" s="243"/>
      <c r="J79" s="243"/>
      <c r="K79" s="242">
        <f t="shared" si="42"/>
        <v>0</v>
      </c>
      <c r="L79" s="243"/>
      <c r="M79" s="243"/>
      <c r="N79" s="242">
        <f t="shared" si="43"/>
        <v>0</v>
      </c>
      <c r="O79" s="243"/>
      <c r="P79" s="243"/>
      <c r="Q79" s="242">
        <f t="shared" si="44"/>
        <v>0</v>
      </c>
      <c r="R79" s="243"/>
      <c r="S79" s="243"/>
      <c r="T79" s="242">
        <f t="shared" si="45"/>
        <v>0</v>
      </c>
      <c r="U79" s="267">
        <f t="shared" si="27"/>
        <v>0</v>
      </c>
      <c r="V79" s="267">
        <f t="shared" si="27"/>
        <v>0</v>
      </c>
      <c r="W79" s="267">
        <f t="shared" si="27"/>
        <v>0</v>
      </c>
      <c r="X79" s="49"/>
      <c r="Y79" s="49"/>
      <c r="Z79" s="242">
        <f t="shared" si="46"/>
        <v>0</v>
      </c>
      <c r="AA79" s="267">
        <f t="shared" si="47"/>
        <v>0</v>
      </c>
      <c r="AB79" s="267">
        <f t="shared" si="47"/>
        <v>0</v>
      </c>
      <c r="AC79" s="267">
        <f t="shared" si="47"/>
        <v>0</v>
      </c>
      <c r="AD79" s="49"/>
      <c r="AE79" s="49"/>
      <c r="AF79" s="242">
        <f t="shared" si="48"/>
        <v>0</v>
      </c>
      <c r="AG79" s="49"/>
      <c r="AH79" s="49"/>
      <c r="AI79" s="242">
        <f t="shared" si="49"/>
        <v>0</v>
      </c>
      <c r="AJ79" s="267">
        <f t="shared" si="24"/>
        <v>0</v>
      </c>
      <c r="AK79" s="267">
        <f t="shared" si="24"/>
        <v>0</v>
      </c>
      <c r="AL79" s="267">
        <f t="shared" si="24"/>
        <v>0</v>
      </c>
      <c r="AM79" s="267">
        <f t="shared" si="50"/>
        <v>0</v>
      </c>
      <c r="AN79" s="267">
        <f t="shared" si="50"/>
        <v>0</v>
      </c>
      <c r="AO79" s="267">
        <f t="shared" si="50"/>
        <v>0</v>
      </c>
    </row>
    <row r="80" spans="1:41" ht="11.25">
      <c r="A80" s="141">
        <v>67</v>
      </c>
      <c r="B80" s="116" t="s">
        <v>257</v>
      </c>
      <c r="C80" s="243"/>
      <c r="D80" s="243"/>
      <c r="E80" s="242">
        <f t="shared" si="40"/>
        <v>0</v>
      </c>
      <c r="F80" s="243"/>
      <c r="G80" s="243"/>
      <c r="H80" s="242">
        <f t="shared" si="41"/>
        <v>0</v>
      </c>
      <c r="I80" s="243"/>
      <c r="J80" s="243"/>
      <c r="K80" s="242">
        <f t="shared" si="42"/>
        <v>0</v>
      </c>
      <c r="L80" s="243"/>
      <c r="M80" s="243"/>
      <c r="N80" s="242">
        <f t="shared" si="43"/>
        <v>0</v>
      </c>
      <c r="O80" s="243"/>
      <c r="P80" s="243"/>
      <c r="Q80" s="242">
        <f t="shared" si="44"/>
        <v>0</v>
      </c>
      <c r="R80" s="243"/>
      <c r="S80" s="243"/>
      <c r="T80" s="242">
        <f t="shared" si="45"/>
        <v>0</v>
      </c>
      <c r="U80" s="267">
        <f t="shared" si="27"/>
        <v>0</v>
      </c>
      <c r="V80" s="267">
        <f t="shared" si="27"/>
        <v>0</v>
      </c>
      <c r="W80" s="267">
        <f t="shared" si="27"/>
        <v>0</v>
      </c>
      <c r="X80" s="49">
        <v>0</v>
      </c>
      <c r="Y80" s="49"/>
      <c r="Z80" s="242">
        <f t="shared" si="46"/>
        <v>0</v>
      </c>
      <c r="AA80" s="267">
        <f t="shared" si="47"/>
        <v>0</v>
      </c>
      <c r="AB80" s="267">
        <f t="shared" si="47"/>
        <v>0</v>
      </c>
      <c r="AC80" s="267">
        <f t="shared" si="47"/>
        <v>0</v>
      </c>
      <c r="AD80" s="49"/>
      <c r="AE80" s="49"/>
      <c r="AF80" s="242">
        <f t="shared" si="48"/>
        <v>0</v>
      </c>
      <c r="AG80" s="49"/>
      <c r="AH80" s="49"/>
      <c r="AI80" s="242">
        <f t="shared" si="49"/>
        <v>0</v>
      </c>
      <c r="AJ80" s="267">
        <f t="shared" si="24"/>
        <v>0</v>
      </c>
      <c r="AK80" s="267">
        <f t="shared" si="24"/>
        <v>0</v>
      </c>
      <c r="AL80" s="267">
        <f t="shared" si="24"/>
        <v>0</v>
      </c>
      <c r="AM80" s="267">
        <f t="shared" si="50"/>
        <v>0</v>
      </c>
      <c r="AN80" s="267">
        <f t="shared" si="50"/>
        <v>0</v>
      </c>
      <c r="AO80" s="267">
        <f t="shared" si="50"/>
        <v>0</v>
      </c>
    </row>
    <row r="81" spans="1:41" ht="11.25">
      <c r="A81" s="141"/>
      <c r="B81" s="103" t="s">
        <v>267</v>
      </c>
      <c r="C81" s="243"/>
      <c r="D81" s="243"/>
      <c r="E81" s="49"/>
      <c r="F81" s="243"/>
      <c r="G81" s="243"/>
      <c r="H81" s="49"/>
      <c r="I81" s="243"/>
      <c r="J81" s="243"/>
      <c r="K81" s="49"/>
      <c r="L81" s="243"/>
      <c r="M81" s="243"/>
      <c r="N81" s="49"/>
      <c r="O81" s="243"/>
      <c r="P81" s="243"/>
      <c r="Q81" s="49"/>
      <c r="R81" s="243"/>
      <c r="S81" s="243"/>
      <c r="T81" s="49"/>
      <c r="U81" s="267"/>
      <c r="V81" s="267"/>
      <c r="W81" s="267"/>
      <c r="X81" s="243"/>
      <c r="Y81" s="243"/>
      <c r="Z81" s="49"/>
      <c r="AA81" s="267"/>
      <c r="AB81" s="267"/>
      <c r="AC81" s="243"/>
      <c r="AD81" s="243"/>
      <c r="AE81" s="243"/>
      <c r="AF81" s="49"/>
      <c r="AG81" s="243"/>
      <c r="AH81" s="243"/>
      <c r="AI81" s="49"/>
      <c r="AJ81" s="264"/>
      <c r="AK81" s="264"/>
      <c r="AL81" s="264"/>
      <c r="AM81" s="267"/>
      <c r="AN81" s="267"/>
      <c r="AO81" s="267"/>
    </row>
    <row r="82" spans="1:41" s="444" customFormat="1" ht="11.25">
      <c r="A82" s="109">
        <v>68</v>
      </c>
      <c r="B82" s="110" t="s">
        <v>62</v>
      </c>
      <c r="C82" s="244">
        <f>SUM(C83:C89)</f>
        <v>94031200</v>
      </c>
      <c r="D82" s="244">
        <f>SUM(D83:D89)</f>
        <v>101896200</v>
      </c>
      <c r="E82" s="448">
        <f t="shared" si="40"/>
        <v>7865000</v>
      </c>
      <c r="F82" s="244">
        <f>SUM(F83:F89)</f>
        <v>556645800</v>
      </c>
      <c r="G82" s="244">
        <f>SUM(G83:G89)</f>
        <v>559594200</v>
      </c>
      <c r="H82" s="448">
        <f t="shared" si="41"/>
        <v>2948400</v>
      </c>
      <c r="I82" s="244">
        <f>SUM(I83:I89)</f>
        <v>56573600</v>
      </c>
      <c r="J82" s="244">
        <f>SUM(J83:J89)</f>
        <v>51234400</v>
      </c>
      <c r="K82" s="448">
        <f t="shared" si="42"/>
        <v>-5339200</v>
      </c>
      <c r="L82" s="244">
        <f>SUM(L83:L89)</f>
        <v>51688800</v>
      </c>
      <c r="M82" s="244">
        <f>SUM(M83:M89)</f>
        <v>51203300</v>
      </c>
      <c r="N82" s="448">
        <f t="shared" si="43"/>
        <v>-485500</v>
      </c>
      <c r="O82" s="244">
        <f>SUM(O83:O89)</f>
        <v>108469500</v>
      </c>
      <c r="P82" s="244">
        <f>SUM(P83:P89)</f>
        <v>107670400</v>
      </c>
      <c r="Q82" s="448">
        <f t="shared" si="44"/>
        <v>-799100</v>
      </c>
      <c r="R82" s="244">
        <f>SUM(R83:R89)</f>
        <v>56798400</v>
      </c>
      <c r="S82" s="244">
        <f>SUM(S83:S89)</f>
        <v>53401300</v>
      </c>
      <c r="T82" s="448">
        <f t="shared" si="45"/>
        <v>-3397100</v>
      </c>
      <c r="U82" s="266">
        <f t="shared" si="27"/>
        <v>924207300</v>
      </c>
      <c r="V82" s="266">
        <f t="shared" si="27"/>
        <v>924999800</v>
      </c>
      <c r="W82" s="266">
        <f t="shared" si="27"/>
        <v>792500</v>
      </c>
      <c r="X82" s="244">
        <f>SUM(X83:X89)</f>
        <v>184242300</v>
      </c>
      <c r="Y82" s="244">
        <f>SUM(Y83:Y89)</f>
        <v>0</v>
      </c>
      <c r="Z82" s="448">
        <f t="shared" si="46"/>
        <v>-184242300</v>
      </c>
      <c r="AA82" s="266">
        <f t="shared" si="47"/>
        <v>184242300</v>
      </c>
      <c r="AB82" s="266">
        <f t="shared" si="47"/>
        <v>0</v>
      </c>
      <c r="AC82" s="266">
        <f t="shared" si="47"/>
        <v>-184242300</v>
      </c>
      <c r="AD82" s="244">
        <f>SUM(AD83:AD89)</f>
        <v>128371100</v>
      </c>
      <c r="AE82" s="244">
        <f>SUM(AE83:AE89)</f>
        <v>0</v>
      </c>
      <c r="AF82" s="448">
        <f t="shared" si="48"/>
        <v>-128371100</v>
      </c>
      <c r="AG82" s="244">
        <f>SUM(AG83:AG89)</f>
        <v>84445700</v>
      </c>
      <c r="AH82" s="244">
        <f>SUM(AH83:AH89)</f>
        <v>1175000</v>
      </c>
      <c r="AI82" s="448">
        <f t="shared" si="49"/>
        <v>-83270700</v>
      </c>
      <c r="AJ82" s="266">
        <f t="shared" si="24"/>
        <v>212816800</v>
      </c>
      <c r="AK82" s="266">
        <f t="shared" si="24"/>
        <v>1175000</v>
      </c>
      <c r="AL82" s="266">
        <f t="shared" si="24"/>
        <v>-211641800</v>
      </c>
      <c r="AM82" s="292">
        <f t="shared" si="50"/>
        <v>1321266400</v>
      </c>
      <c r="AN82" s="266">
        <f t="shared" si="50"/>
        <v>926174800</v>
      </c>
      <c r="AO82" s="266">
        <f t="shared" si="50"/>
        <v>-395091600</v>
      </c>
    </row>
    <row r="83" spans="1:41" ht="11.25">
      <c r="A83" s="141">
        <v>69</v>
      </c>
      <c r="B83" s="113" t="s">
        <v>64</v>
      </c>
      <c r="C83" s="243"/>
      <c r="D83" s="243"/>
      <c r="E83" s="242">
        <f t="shared" si="40"/>
        <v>0</v>
      </c>
      <c r="F83" s="241"/>
      <c r="G83" s="241"/>
      <c r="H83" s="242">
        <f t="shared" si="41"/>
        <v>0</v>
      </c>
      <c r="I83" s="243"/>
      <c r="J83" s="243"/>
      <c r="K83" s="242">
        <f t="shared" si="42"/>
        <v>0</v>
      </c>
      <c r="L83" s="243"/>
      <c r="M83" s="243"/>
      <c r="N83" s="242">
        <f t="shared" si="43"/>
        <v>0</v>
      </c>
      <c r="O83" s="243"/>
      <c r="P83" s="243"/>
      <c r="Q83" s="242">
        <f t="shared" si="44"/>
        <v>0</v>
      </c>
      <c r="R83" s="243"/>
      <c r="S83" s="243"/>
      <c r="T83" s="242">
        <f t="shared" si="45"/>
        <v>0</v>
      </c>
      <c r="U83" s="267">
        <f t="shared" si="27"/>
        <v>0</v>
      </c>
      <c r="V83" s="267">
        <f t="shared" si="27"/>
        <v>0</v>
      </c>
      <c r="W83" s="267">
        <f t="shared" si="27"/>
        <v>0</v>
      </c>
      <c r="X83" s="49"/>
      <c r="Y83" s="49">
        <v>0</v>
      </c>
      <c r="Z83" s="242">
        <f t="shared" si="46"/>
        <v>0</v>
      </c>
      <c r="AA83" s="267">
        <f t="shared" si="47"/>
        <v>0</v>
      </c>
      <c r="AB83" s="267">
        <f t="shared" si="47"/>
        <v>0</v>
      </c>
      <c r="AC83" s="267">
        <f t="shared" si="47"/>
        <v>0</v>
      </c>
      <c r="AD83" s="49">
        <v>0</v>
      </c>
      <c r="AE83" s="49"/>
      <c r="AF83" s="242">
        <f t="shared" si="48"/>
        <v>0</v>
      </c>
      <c r="AG83" s="49">
        <v>0</v>
      </c>
      <c r="AH83" s="49"/>
      <c r="AI83" s="242">
        <f t="shared" si="49"/>
        <v>0</v>
      </c>
      <c r="AJ83" s="267">
        <f t="shared" si="24"/>
        <v>0</v>
      </c>
      <c r="AK83" s="267">
        <f t="shared" si="24"/>
        <v>0</v>
      </c>
      <c r="AL83" s="267">
        <f t="shared" si="24"/>
        <v>0</v>
      </c>
      <c r="AM83" s="267">
        <f t="shared" si="50"/>
        <v>0</v>
      </c>
      <c r="AN83" s="267">
        <f t="shared" si="50"/>
        <v>0</v>
      </c>
      <c r="AO83" s="267">
        <f t="shared" si="50"/>
        <v>0</v>
      </c>
    </row>
    <row r="84" spans="1:41" ht="11.25">
      <c r="A84" s="141">
        <v>70</v>
      </c>
      <c r="B84" s="113" t="s">
        <v>63</v>
      </c>
      <c r="C84" s="243"/>
      <c r="D84" s="243"/>
      <c r="E84" s="242">
        <f t="shared" si="40"/>
        <v>0</v>
      </c>
      <c r="F84" s="241">
        <v>1888000</v>
      </c>
      <c r="G84" s="103">
        <v>0</v>
      </c>
      <c r="H84" s="242">
        <f t="shared" si="41"/>
        <v>-1888000</v>
      </c>
      <c r="I84" s="243"/>
      <c r="J84" s="243"/>
      <c r="K84" s="242">
        <f t="shared" si="42"/>
        <v>0</v>
      </c>
      <c r="L84" s="243"/>
      <c r="M84" s="243"/>
      <c r="N84" s="242">
        <f t="shared" si="43"/>
        <v>0</v>
      </c>
      <c r="O84" s="243"/>
      <c r="P84" s="243"/>
      <c r="Q84" s="242">
        <f t="shared" si="44"/>
        <v>0</v>
      </c>
      <c r="R84" s="243"/>
      <c r="S84" s="243"/>
      <c r="T84" s="242">
        <f t="shared" si="45"/>
        <v>0</v>
      </c>
      <c r="U84" s="267">
        <f>SUM(C84+F84+I84+L84+O84+R84)</f>
        <v>1888000</v>
      </c>
      <c r="V84" s="267">
        <f>SUM(D84+G84+J84+M84+P84+S84)</f>
        <v>0</v>
      </c>
      <c r="W84" s="267">
        <f t="shared" si="27"/>
        <v>-1888000</v>
      </c>
      <c r="X84" s="49"/>
      <c r="Y84" s="49">
        <v>0</v>
      </c>
      <c r="Z84" s="242">
        <f t="shared" si="46"/>
        <v>0</v>
      </c>
      <c r="AA84" s="267">
        <f t="shared" si="47"/>
        <v>0</v>
      </c>
      <c r="AB84" s="267">
        <f t="shared" si="47"/>
        <v>0</v>
      </c>
      <c r="AC84" s="267">
        <f t="shared" si="47"/>
        <v>0</v>
      </c>
      <c r="AD84" s="49">
        <v>0</v>
      </c>
      <c r="AE84" s="49"/>
      <c r="AF84" s="242">
        <f t="shared" si="48"/>
        <v>0</v>
      </c>
      <c r="AG84" s="103">
        <v>0</v>
      </c>
      <c r="AH84" s="241">
        <v>1175000</v>
      </c>
      <c r="AI84" s="242">
        <f t="shared" si="49"/>
        <v>1175000</v>
      </c>
      <c r="AJ84" s="267">
        <f t="shared" si="24"/>
        <v>0</v>
      </c>
      <c r="AK84" s="267">
        <f t="shared" si="24"/>
        <v>1175000</v>
      </c>
      <c r="AL84" s="267">
        <f t="shared" si="24"/>
        <v>1175000</v>
      </c>
      <c r="AM84" s="267">
        <f t="shared" si="50"/>
        <v>1888000</v>
      </c>
      <c r="AN84" s="267">
        <f t="shared" si="50"/>
        <v>1175000</v>
      </c>
      <c r="AO84" s="267">
        <f t="shared" si="50"/>
        <v>-713000</v>
      </c>
    </row>
    <row r="85" spans="1:41" ht="11.25">
      <c r="A85" s="141">
        <v>71</v>
      </c>
      <c r="B85" s="113" t="s">
        <v>76</v>
      </c>
      <c r="C85" s="243"/>
      <c r="D85" s="243"/>
      <c r="E85" s="242">
        <f t="shared" si="40"/>
        <v>0</v>
      </c>
      <c r="F85" s="243"/>
      <c r="G85" s="243"/>
      <c r="H85" s="242">
        <f t="shared" si="41"/>
        <v>0</v>
      </c>
      <c r="I85" s="243"/>
      <c r="J85" s="243"/>
      <c r="K85" s="242">
        <f t="shared" si="42"/>
        <v>0</v>
      </c>
      <c r="L85" s="243"/>
      <c r="M85" s="243"/>
      <c r="N85" s="242">
        <f t="shared" si="43"/>
        <v>0</v>
      </c>
      <c r="O85" s="243"/>
      <c r="P85" s="243"/>
      <c r="Q85" s="242">
        <f t="shared" si="44"/>
        <v>0</v>
      </c>
      <c r="R85" s="243"/>
      <c r="S85" s="243"/>
      <c r="T85" s="242">
        <f t="shared" si="45"/>
        <v>0</v>
      </c>
      <c r="U85" s="267">
        <f t="shared" si="27"/>
        <v>0</v>
      </c>
      <c r="V85" s="267">
        <f t="shared" si="27"/>
        <v>0</v>
      </c>
      <c r="W85" s="267">
        <f t="shared" si="27"/>
        <v>0</v>
      </c>
      <c r="X85" s="241">
        <v>99502500</v>
      </c>
      <c r="Y85" s="103">
        <v>0</v>
      </c>
      <c r="Z85" s="242">
        <f t="shared" si="46"/>
        <v>-99502500</v>
      </c>
      <c r="AA85" s="267">
        <f t="shared" si="47"/>
        <v>99502500</v>
      </c>
      <c r="AB85" s="267">
        <f t="shared" si="47"/>
        <v>0</v>
      </c>
      <c r="AC85" s="267">
        <f t="shared" si="47"/>
        <v>-99502500</v>
      </c>
      <c r="AD85" s="241">
        <v>128371100</v>
      </c>
      <c r="AE85" s="241">
        <v>0</v>
      </c>
      <c r="AF85" s="242">
        <f t="shared" si="48"/>
        <v>-128371100</v>
      </c>
      <c r="AG85" s="241">
        <v>84445700</v>
      </c>
      <c r="AH85" s="103">
        <v>0</v>
      </c>
      <c r="AI85" s="242">
        <f t="shared" si="49"/>
        <v>-84445700</v>
      </c>
      <c r="AJ85" s="267">
        <f t="shared" si="24"/>
        <v>212816800</v>
      </c>
      <c r="AK85" s="267">
        <f t="shared" si="24"/>
        <v>0</v>
      </c>
      <c r="AL85" s="267">
        <f t="shared" si="24"/>
        <v>-212816800</v>
      </c>
      <c r="AM85" s="267">
        <f t="shared" si="50"/>
        <v>312319300</v>
      </c>
      <c r="AN85" s="267">
        <f t="shared" si="50"/>
        <v>0</v>
      </c>
      <c r="AO85" s="267">
        <f t="shared" si="50"/>
        <v>-312319300</v>
      </c>
    </row>
    <row r="86" spans="1:41" ht="11.25">
      <c r="A86" s="141">
        <v>72</v>
      </c>
      <c r="B86" s="113" t="s">
        <v>173</v>
      </c>
      <c r="C86" s="243"/>
      <c r="D86" s="243"/>
      <c r="E86" s="242">
        <f t="shared" si="40"/>
        <v>0</v>
      </c>
      <c r="F86" s="243"/>
      <c r="G86" s="243"/>
      <c r="H86" s="242">
        <f t="shared" si="41"/>
        <v>0</v>
      </c>
      <c r="I86" s="243"/>
      <c r="J86" s="243"/>
      <c r="K86" s="242">
        <f t="shared" si="42"/>
        <v>0</v>
      </c>
      <c r="L86" s="243"/>
      <c r="M86" s="243"/>
      <c r="N86" s="242">
        <f t="shared" si="43"/>
        <v>0</v>
      </c>
      <c r="O86" s="243"/>
      <c r="P86" s="243"/>
      <c r="Q86" s="242">
        <f t="shared" si="44"/>
        <v>0</v>
      </c>
      <c r="R86" s="243"/>
      <c r="S86" s="243"/>
      <c r="T86" s="242">
        <f t="shared" si="45"/>
        <v>0</v>
      </c>
      <c r="U86" s="267">
        <f t="shared" si="27"/>
        <v>0</v>
      </c>
      <c r="V86" s="267">
        <f t="shared" si="27"/>
        <v>0</v>
      </c>
      <c r="W86" s="267">
        <f t="shared" si="27"/>
        <v>0</v>
      </c>
      <c r="X86" s="49"/>
      <c r="Y86" s="49"/>
      <c r="Z86" s="242">
        <f t="shared" si="46"/>
        <v>0</v>
      </c>
      <c r="AA86" s="267">
        <f t="shared" si="47"/>
        <v>0</v>
      </c>
      <c r="AB86" s="267">
        <f t="shared" si="47"/>
        <v>0</v>
      </c>
      <c r="AC86" s="267">
        <f t="shared" si="47"/>
        <v>0</v>
      </c>
      <c r="AD86" s="49"/>
      <c r="AE86" s="49"/>
      <c r="AF86" s="242">
        <f t="shared" si="48"/>
        <v>0</v>
      </c>
      <c r="AG86" s="49"/>
      <c r="AH86" s="49"/>
      <c r="AI86" s="242">
        <f t="shared" si="49"/>
        <v>0</v>
      </c>
      <c r="AJ86" s="267">
        <f t="shared" si="24"/>
        <v>0</v>
      </c>
      <c r="AK86" s="267">
        <f t="shared" si="24"/>
        <v>0</v>
      </c>
      <c r="AL86" s="267">
        <f t="shared" si="24"/>
        <v>0</v>
      </c>
      <c r="AM86" s="267">
        <f t="shared" si="50"/>
        <v>0</v>
      </c>
      <c r="AN86" s="267">
        <f t="shared" si="50"/>
        <v>0</v>
      </c>
      <c r="AO86" s="267">
        <f t="shared" si="50"/>
        <v>0</v>
      </c>
    </row>
    <row r="87" spans="1:41" ht="11.25">
      <c r="A87" s="141">
        <v>73</v>
      </c>
      <c r="B87" s="113" t="s">
        <v>65</v>
      </c>
      <c r="C87" s="243"/>
      <c r="D87" s="243"/>
      <c r="E87" s="242">
        <f t="shared" si="40"/>
        <v>0</v>
      </c>
      <c r="F87" s="243"/>
      <c r="G87" s="243"/>
      <c r="H87" s="242">
        <f t="shared" si="41"/>
        <v>0</v>
      </c>
      <c r="I87" s="243"/>
      <c r="J87" s="243"/>
      <c r="K87" s="242">
        <f t="shared" si="42"/>
        <v>0</v>
      </c>
      <c r="L87" s="243"/>
      <c r="M87" s="243"/>
      <c r="N87" s="242">
        <f t="shared" si="43"/>
        <v>0</v>
      </c>
      <c r="O87" s="243"/>
      <c r="P87" s="243"/>
      <c r="Q87" s="242">
        <f t="shared" si="44"/>
        <v>0</v>
      </c>
      <c r="R87" s="243"/>
      <c r="S87" s="243"/>
      <c r="T87" s="242">
        <f t="shared" si="45"/>
        <v>0</v>
      </c>
      <c r="U87" s="267">
        <f t="shared" si="27"/>
        <v>0</v>
      </c>
      <c r="V87" s="267">
        <f t="shared" si="27"/>
        <v>0</v>
      </c>
      <c r="W87" s="267">
        <f t="shared" si="27"/>
        <v>0</v>
      </c>
      <c r="X87" s="49"/>
      <c r="Y87" s="49"/>
      <c r="Z87" s="242">
        <f t="shared" si="46"/>
        <v>0</v>
      </c>
      <c r="AA87" s="267">
        <f t="shared" si="47"/>
        <v>0</v>
      </c>
      <c r="AB87" s="267">
        <f t="shared" si="47"/>
        <v>0</v>
      </c>
      <c r="AC87" s="267">
        <f t="shared" si="47"/>
        <v>0</v>
      </c>
      <c r="AD87" s="49"/>
      <c r="AE87" s="49"/>
      <c r="AF87" s="242">
        <f t="shared" si="48"/>
        <v>0</v>
      </c>
      <c r="AG87" s="49"/>
      <c r="AH87" s="49"/>
      <c r="AI87" s="242">
        <f t="shared" si="49"/>
        <v>0</v>
      </c>
      <c r="AJ87" s="267">
        <f t="shared" si="24"/>
        <v>0</v>
      </c>
      <c r="AK87" s="267">
        <f t="shared" si="24"/>
        <v>0</v>
      </c>
      <c r="AL87" s="267">
        <f t="shared" si="24"/>
        <v>0</v>
      </c>
      <c r="AM87" s="267">
        <f t="shared" si="50"/>
        <v>0</v>
      </c>
      <c r="AN87" s="267">
        <f t="shared" si="50"/>
        <v>0</v>
      </c>
      <c r="AO87" s="267">
        <f t="shared" si="50"/>
        <v>0</v>
      </c>
    </row>
    <row r="88" spans="1:41" ht="11.25">
      <c r="A88" s="141">
        <v>74</v>
      </c>
      <c r="B88" s="113" t="s">
        <v>66</v>
      </c>
      <c r="C88" s="243"/>
      <c r="D88" s="243"/>
      <c r="E88" s="242">
        <f t="shared" si="40"/>
        <v>0</v>
      </c>
      <c r="F88" s="243"/>
      <c r="G88" s="243"/>
      <c r="H88" s="242">
        <f t="shared" si="41"/>
        <v>0</v>
      </c>
      <c r="I88" s="243"/>
      <c r="J88" s="243"/>
      <c r="K88" s="242">
        <f t="shared" si="42"/>
        <v>0</v>
      </c>
      <c r="L88" s="243"/>
      <c r="M88" s="243"/>
      <c r="N88" s="242">
        <f t="shared" si="43"/>
        <v>0</v>
      </c>
      <c r="O88" s="243"/>
      <c r="P88" s="243"/>
      <c r="Q88" s="242">
        <f t="shared" si="44"/>
        <v>0</v>
      </c>
      <c r="R88" s="243"/>
      <c r="S88" s="243"/>
      <c r="T88" s="242">
        <f t="shared" si="45"/>
        <v>0</v>
      </c>
      <c r="U88" s="267">
        <f t="shared" si="27"/>
        <v>0</v>
      </c>
      <c r="V88" s="267">
        <f t="shared" si="27"/>
        <v>0</v>
      </c>
      <c r="W88" s="267">
        <f t="shared" si="27"/>
        <v>0</v>
      </c>
      <c r="X88" s="241">
        <v>78486800</v>
      </c>
      <c r="Y88" s="103">
        <v>0</v>
      </c>
      <c r="Z88" s="242">
        <f t="shared" si="46"/>
        <v>-78486800</v>
      </c>
      <c r="AA88" s="267">
        <f t="shared" si="47"/>
        <v>78486800</v>
      </c>
      <c r="AB88" s="267">
        <f t="shared" si="47"/>
        <v>0</v>
      </c>
      <c r="AC88" s="267">
        <f t="shared" si="47"/>
        <v>-78486800</v>
      </c>
      <c r="AD88" s="49">
        <v>0</v>
      </c>
      <c r="AE88" s="49"/>
      <c r="AF88" s="242">
        <f t="shared" si="48"/>
        <v>0</v>
      </c>
      <c r="AG88" s="49"/>
      <c r="AH88" s="49"/>
      <c r="AI88" s="242">
        <f t="shared" si="49"/>
        <v>0</v>
      </c>
      <c r="AJ88" s="267">
        <f t="shared" si="24"/>
        <v>0</v>
      </c>
      <c r="AK88" s="267">
        <f t="shared" si="24"/>
        <v>0</v>
      </c>
      <c r="AL88" s="267">
        <f t="shared" si="24"/>
        <v>0</v>
      </c>
      <c r="AM88" s="267">
        <f t="shared" si="50"/>
        <v>78486800</v>
      </c>
      <c r="AN88" s="267">
        <f t="shared" si="50"/>
        <v>0</v>
      </c>
      <c r="AO88" s="267">
        <f t="shared" si="50"/>
        <v>-78486800</v>
      </c>
    </row>
    <row r="89" spans="1:41" ht="11.25">
      <c r="A89" s="141">
        <v>75</v>
      </c>
      <c r="B89" s="113" t="s">
        <v>180</v>
      </c>
      <c r="C89" s="241">
        <v>94031200</v>
      </c>
      <c r="D89" s="241">
        <v>101896200</v>
      </c>
      <c r="E89" s="242">
        <f t="shared" si="40"/>
        <v>7865000</v>
      </c>
      <c r="F89" s="241">
        <v>554757800</v>
      </c>
      <c r="G89" s="241">
        <v>559594200</v>
      </c>
      <c r="H89" s="242">
        <f t="shared" si="41"/>
        <v>4836400</v>
      </c>
      <c r="I89" s="241">
        <v>56573600</v>
      </c>
      <c r="J89" s="241">
        <v>51234400</v>
      </c>
      <c r="K89" s="242">
        <f t="shared" si="42"/>
        <v>-5339200</v>
      </c>
      <c r="L89" s="241">
        <v>51688800</v>
      </c>
      <c r="M89" s="241">
        <v>51203300</v>
      </c>
      <c r="N89" s="242">
        <f t="shared" si="43"/>
        <v>-485500</v>
      </c>
      <c r="O89" s="241">
        <v>108469500</v>
      </c>
      <c r="P89" s="241">
        <v>107670400</v>
      </c>
      <c r="Q89" s="242">
        <f t="shared" si="44"/>
        <v>-799100</v>
      </c>
      <c r="R89" s="241">
        <v>56798400</v>
      </c>
      <c r="S89" s="241">
        <v>53401300</v>
      </c>
      <c r="T89" s="242">
        <f t="shared" si="45"/>
        <v>-3397100</v>
      </c>
      <c r="U89" s="267">
        <f t="shared" si="27"/>
        <v>922319300</v>
      </c>
      <c r="V89" s="267">
        <f t="shared" si="27"/>
        <v>924999800</v>
      </c>
      <c r="W89" s="267">
        <f t="shared" si="27"/>
        <v>2680500</v>
      </c>
      <c r="X89" s="241">
        <v>6253000</v>
      </c>
      <c r="Y89" s="103">
        <v>0</v>
      </c>
      <c r="Z89" s="242">
        <f t="shared" si="46"/>
        <v>-6253000</v>
      </c>
      <c r="AA89" s="267">
        <f t="shared" si="47"/>
        <v>6253000</v>
      </c>
      <c r="AB89" s="267">
        <f t="shared" si="47"/>
        <v>0</v>
      </c>
      <c r="AC89" s="267">
        <f t="shared" si="47"/>
        <v>-6253000</v>
      </c>
      <c r="AD89" s="49"/>
      <c r="AE89" s="49"/>
      <c r="AF89" s="242">
        <f t="shared" si="48"/>
        <v>0</v>
      </c>
      <c r="AG89" s="49"/>
      <c r="AH89" s="49"/>
      <c r="AI89" s="242">
        <f t="shared" si="49"/>
        <v>0</v>
      </c>
      <c r="AJ89" s="267">
        <f t="shared" si="24"/>
        <v>0</v>
      </c>
      <c r="AK89" s="267">
        <f t="shared" si="24"/>
        <v>0</v>
      </c>
      <c r="AL89" s="267">
        <f t="shared" si="24"/>
        <v>0</v>
      </c>
      <c r="AM89" s="267">
        <f t="shared" si="50"/>
        <v>928572300</v>
      </c>
      <c r="AN89" s="267">
        <f t="shared" si="50"/>
        <v>924999800</v>
      </c>
      <c r="AO89" s="267">
        <f t="shared" si="50"/>
        <v>-3572500</v>
      </c>
    </row>
    <row r="90" spans="1:41" ht="11.25">
      <c r="A90" s="141">
        <v>76</v>
      </c>
      <c r="B90" s="103" t="s">
        <v>67</v>
      </c>
      <c r="C90" s="243">
        <v>1</v>
      </c>
      <c r="D90" s="243">
        <v>1</v>
      </c>
      <c r="E90" s="242">
        <f t="shared" si="40"/>
        <v>0</v>
      </c>
      <c r="F90" s="243">
        <v>6</v>
      </c>
      <c r="G90" s="243">
        <v>6</v>
      </c>
      <c r="H90" s="242">
        <f t="shared" si="41"/>
        <v>0</v>
      </c>
      <c r="I90" s="243"/>
      <c r="J90" s="243"/>
      <c r="K90" s="242">
        <f t="shared" si="42"/>
        <v>0</v>
      </c>
      <c r="L90" s="243"/>
      <c r="M90" s="243"/>
      <c r="N90" s="242">
        <f t="shared" si="43"/>
        <v>0</v>
      </c>
      <c r="O90" s="243"/>
      <c r="P90" s="243"/>
      <c r="Q90" s="242">
        <f t="shared" si="44"/>
        <v>0</v>
      </c>
      <c r="R90" s="243"/>
      <c r="S90" s="243"/>
      <c r="T90" s="242">
        <f t="shared" si="45"/>
        <v>0</v>
      </c>
      <c r="U90" s="267">
        <f t="shared" si="27"/>
        <v>7</v>
      </c>
      <c r="V90" s="267">
        <f t="shared" si="27"/>
        <v>7</v>
      </c>
      <c r="W90" s="267">
        <f t="shared" si="27"/>
        <v>0</v>
      </c>
      <c r="X90" s="49"/>
      <c r="Y90" s="49"/>
      <c r="Z90" s="242">
        <f t="shared" si="46"/>
        <v>0</v>
      </c>
      <c r="AA90" s="267">
        <f t="shared" si="47"/>
        <v>0</v>
      </c>
      <c r="AB90" s="267">
        <f t="shared" si="47"/>
        <v>0</v>
      </c>
      <c r="AC90" s="267">
        <f t="shared" si="47"/>
        <v>0</v>
      </c>
      <c r="AD90" s="49"/>
      <c r="AE90" s="49"/>
      <c r="AF90" s="242">
        <f t="shared" ref="AF90:AF110" si="51">SUM(AE90-AD90)</f>
        <v>0</v>
      </c>
      <c r="AG90" s="49"/>
      <c r="AH90" s="49"/>
      <c r="AI90" s="242">
        <f t="shared" si="49"/>
        <v>0</v>
      </c>
      <c r="AJ90" s="267">
        <f t="shared" si="24"/>
        <v>0</v>
      </c>
      <c r="AK90" s="267">
        <f t="shared" si="24"/>
        <v>0</v>
      </c>
      <c r="AL90" s="267">
        <f t="shared" si="24"/>
        <v>0</v>
      </c>
      <c r="AM90" s="267">
        <f t="shared" si="50"/>
        <v>7</v>
      </c>
      <c r="AN90" s="267">
        <f t="shared" si="50"/>
        <v>7</v>
      </c>
      <c r="AO90" s="267">
        <f t="shared" si="50"/>
        <v>0</v>
      </c>
    </row>
    <row r="91" spans="1:41" ht="11.25">
      <c r="A91" s="109">
        <v>77</v>
      </c>
      <c r="B91" s="110" t="s">
        <v>68</v>
      </c>
      <c r="C91" s="244">
        <f>SUM(C92:C95)</f>
        <v>2</v>
      </c>
      <c r="D91" s="244">
        <f>SUM(D92:D95)</f>
        <v>2</v>
      </c>
      <c r="E91" s="244">
        <f>D91-C91</f>
        <v>0</v>
      </c>
      <c r="F91" s="244">
        <f>SUM(F92:F95)</f>
        <v>29</v>
      </c>
      <c r="G91" s="244">
        <f>SUM(G92:G95)</f>
        <v>25</v>
      </c>
      <c r="H91" s="244">
        <f t="shared" ref="H91:T91" si="52">SUM(H92:H95)</f>
        <v>-4</v>
      </c>
      <c r="I91" s="244">
        <f>SUM(I92:I95)</f>
        <v>2</v>
      </c>
      <c r="J91" s="244">
        <f>SUM(J92:J95)</f>
        <v>2</v>
      </c>
      <c r="K91" s="244">
        <f t="shared" si="52"/>
        <v>0</v>
      </c>
      <c r="L91" s="244">
        <f>SUM(L92:L95)</f>
        <v>13</v>
      </c>
      <c r="M91" s="244">
        <f>SUM(M92:M95)</f>
        <v>13</v>
      </c>
      <c r="N91" s="244">
        <f t="shared" si="52"/>
        <v>0</v>
      </c>
      <c r="O91" s="244">
        <f>SUM(O92:O95)</f>
        <v>13</v>
      </c>
      <c r="P91" s="244">
        <f>SUM(P92:P95)</f>
        <v>13</v>
      </c>
      <c r="Q91" s="244">
        <f t="shared" si="52"/>
        <v>0</v>
      </c>
      <c r="R91" s="244">
        <f t="shared" si="52"/>
        <v>0</v>
      </c>
      <c r="S91" s="244">
        <f t="shared" si="52"/>
        <v>0</v>
      </c>
      <c r="T91" s="244">
        <f t="shared" si="52"/>
        <v>0</v>
      </c>
      <c r="U91" s="266">
        <f t="shared" si="27"/>
        <v>59</v>
      </c>
      <c r="V91" s="266">
        <f t="shared" si="27"/>
        <v>55</v>
      </c>
      <c r="W91" s="266">
        <f t="shared" si="27"/>
        <v>-4</v>
      </c>
      <c r="X91" s="49">
        <f>SUM(X92:X95)</f>
        <v>0</v>
      </c>
      <c r="Y91" s="49">
        <f>SUM(Y92:Y95)</f>
        <v>0</v>
      </c>
      <c r="Z91" s="242">
        <f t="shared" si="46"/>
        <v>0</v>
      </c>
      <c r="AA91" s="266">
        <f t="shared" si="47"/>
        <v>0</v>
      </c>
      <c r="AB91" s="266">
        <f t="shared" si="47"/>
        <v>0</v>
      </c>
      <c r="AC91" s="266">
        <f t="shared" si="47"/>
        <v>0</v>
      </c>
      <c r="AD91" s="49">
        <f>SUM(AD92:AD95)</f>
        <v>0</v>
      </c>
      <c r="AE91" s="49">
        <f>SUM(AE92:AE95)</f>
        <v>0</v>
      </c>
      <c r="AF91" s="242">
        <f t="shared" si="51"/>
        <v>0</v>
      </c>
      <c r="AG91" s="49">
        <f>SUM(AG92:AG95)</f>
        <v>0</v>
      </c>
      <c r="AH91" s="49">
        <f>SUM(AH92:AH95)</f>
        <v>0</v>
      </c>
      <c r="AI91" s="242">
        <f t="shared" si="49"/>
        <v>0</v>
      </c>
      <c r="AJ91" s="266">
        <f t="shared" si="24"/>
        <v>0</v>
      </c>
      <c r="AK91" s="266">
        <f t="shared" si="24"/>
        <v>0</v>
      </c>
      <c r="AL91" s="266">
        <f t="shared" si="24"/>
        <v>0</v>
      </c>
      <c r="AM91" s="266">
        <f t="shared" si="50"/>
        <v>59</v>
      </c>
      <c r="AN91" s="266">
        <f t="shared" si="50"/>
        <v>55</v>
      </c>
      <c r="AO91" s="266">
        <f t="shared" si="50"/>
        <v>-4</v>
      </c>
    </row>
    <row r="92" spans="1:41" ht="11.25">
      <c r="A92" s="141">
        <v>78</v>
      </c>
      <c r="B92" s="103" t="s">
        <v>69</v>
      </c>
      <c r="C92" s="243">
        <v>1</v>
      </c>
      <c r="D92" s="243">
        <v>1</v>
      </c>
      <c r="E92" s="242">
        <f t="shared" si="40"/>
        <v>0</v>
      </c>
      <c r="F92" s="243">
        <v>8</v>
      </c>
      <c r="G92" s="243">
        <v>7</v>
      </c>
      <c r="H92" s="242">
        <f t="shared" si="41"/>
        <v>-1</v>
      </c>
      <c r="I92" s="243"/>
      <c r="J92" s="243"/>
      <c r="K92" s="242">
        <f t="shared" si="42"/>
        <v>0</v>
      </c>
      <c r="L92" s="243"/>
      <c r="M92" s="243"/>
      <c r="N92" s="242">
        <f t="shared" si="43"/>
        <v>0</v>
      </c>
      <c r="O92" s="243"/>
      <c r="P92" s="243"/>
      <c r="Q92" s="242">
        <f t="shared" si="44"/>
        <v>0</v>
      </c>
      <c r="R92" s="243"/>
      <c r="S92" s="243"/>
      <c r="T92" s="242">
        <f t="shared" si="45"/>
        <v>0</v>
      </c>
      <c r="U92" s="267">
        <f t="shared" si="27"/>
        <v>9</v>
      </c>
      <c r="V92" s="267">
        <f t="shared" si="27"/>
        <v>8</v>
      </c>
      <c r="W92" s="267">
        <f t="shared" si="27"/>
        <v>-1</v>
      </c>
      <c r="X92" s="49"/>
      <c r="Y92" s="49"/>
      <c r="Z92" s="242">
        <f t="shared" si="46"/>
        <v>0</v>
      </c>
      <c r="AA92" s="267">
        <f t="shared" si="47"/>
        <v>0</v>
      </c>
      <c r="AB92" s="267">
        <f t="shared" si="47"/>
        <v>0</v>
      </c>
      <c r="AC92" s="267">
        <f t="shared" si="47"/>
        <v>0</v>
      </c>
      <c r="AD92" s="49"/>
      <c r="AE92" s="49"/>
      <c r="AF92" s="242">
        <f t="shared" si="51"/>
        <v>0</v>
      </c>
      <c r="AG92" s="49"/>
      <c r="AH92" s="49"/>
      <c r="AI92" s="242">
        <f t="shared" si="49"/>
        <v>0</v>
      </c>
      <c r="AJ92" s="267">
        <f t="shared" si="24"/>
        <v>0</v>
      </c>
      <c r="AK92" s="267">
        <f t="shared" si="24"/>
        <v>0</v>
      </c>
      <c r="AL92" s="267">
        <f t="shared" si="24"/>
        <v>0</v>
      </c>
      <c r="AM92" s="267">
        <f t="shared" si="50"/>
        <v>9</v>
      </c>
      <c r="AN92" s="267">
        <f t="shared" si="50"/>
        <v>8</v>
      </c>
      <c r="AO92" s="267">
        <f t="shared" si="50"/>
        <v>-1</v>
      </c>
    </row>
    <row r="93" spans="1:41" ht="11.25">
      <c r="A93" s="141">
        <v>79</v>
      </c>
      <c r="B93" s="103" t="s">
        <v>70</v>
      </c>
      <c r="C93" s="243">
        <v>1</v>
      </c>
      <c r="D93" s="243">
        <v>1</v>
      </c>
      <c r="E93" s="242">
        <f t="shared" si="40"/>
        <v>0</v>
      </c>
      <c r="F93" s="243">
        <v>11</v>
      </c>
      <c r="G93" s="243">
        <v>9</v>
      </c>
      <c r="H93" s="242">
        <f t="shared" si="41"/>
        <v>-2</v>
      </c>
      <c r="I93" s="243"/>
      <c r="J93" s="243"/>
      <c r="K93" s="242">
        <f t="shared" si="42"/>
        <v>0</v>
      </c>
      <c r="L93" s="243"/>
      <c r="M93" s="243"/>
      <c r="N93" s="242">
        <f t="shared" si="43"/>
        <v>0</v>
      </c>
      <c r="O93" s="243"/>
      <c r="P93" s="243"/>
      <c r="Q93" s="242">
        <f t="shared" si="44"/>
        <v>0</v>
      </c>
      <c r="R93" s="243"/>
      <c r="S93" s="243"/>
      <c r="T93" s="242">
        <f t="shared" si="45"/>
        <v>0</v>
      </c>
      <c r="U93" s="267">
        <f t="shared" si="27"/>
        <v>12</v>
      </c>
      <c r="V93" s="267">
        <f t="shared" si="27"/>
        <v>10</v>
      </c>
      <c r="W93" s="267">
        <f t="shared" si="27"/>
        <v>-2</v>
      </c>
      <c r="X93" s="49"/>
      <c r="Y93" s="49"/>
      <c r="Z93" s="242">
        <f t="shared" si="46"/>
        <v>0</v>
      </c>
      <c r="AA93" s="267">
        <f t="shared" si="47"/>
        <v>0</v>
      </c>
      <c r="AB93" s="267">
        <f>SUM(Y93)</f>
        <v>0</v>
      </c>
      <c r="AC93" s="267">
        <f t="shared" si="47"/>
        <v>0</v>
      </c>
      <c r="AD93" s="49"/>
      <c r="AE93" s="49"/>
      <c r="AF93" s="242">
        <f t="shared" si="51"/>
        <v>0</v>
      </c>
      <c r="AG93" s="49"/>
      <c r="AH93" s="49"/>
      <c r="AI93" s="242">
        <f t="shared" si="49"/>
        <v>0</v>
      </c>
      <c r="AJ93" s="267">
        <f t="shared" si="24"/>
        <v>0</v>
      </c>
      <c r="AK93" s="267">
        <f t="shared" si="24"/>
        <v>0</v>
      </c>
      <c r="AL93" s="267">
        <f t="shared" si="24"/>
        <v>0</v>
      </c>
      <c r="AM93" s="267">
        <f t="shared" si="50"/>
        <v>12</v>
      </c>
      <c r="AN93" s="267">
        <f t="shared" si="50"/>
        <v>10</v>
      </c>
      <c r="AO93" s="267">
        <f t="shared" si="50"/>
        <v>-2</v>
      </c>
    </row>
    <row r="94" spans="1:41" ht="11.25">
      <c r="A94" s="141">
        <v>80</v>
      </c>
      <c r="B94" s="103" t="s">
        <v>71</v>
      </c>
      <c r="C94" s="243"/>
      <c r="D94" s="243"/>
      <c r="E94" s="242">
        <f t="shared" si="40"/>
        <v>0</v>
      </c>
      <c r="F94" s="243">
        <v>7</v>
      </c>
      <c r="G94" s="243">
        <v>7</v>
      </c>
      <c r="H94" s="242">
        <f t="shared" si="41"/>
        <v>0</v>
      </c>
      <c r="I94" s="243">
        <v>2</v>
      </c>
      <c r="J94" s="243">
        <v>2</v>
      </c>
      <c r="K94" s="242">
        <f t="shared" si="42"/>
        <v>0</v>
      </c>
      <c r="L94" s="243">
        <v>13</v>
      </c>
      <c r="M94" s="243">
        <v>13</v>
      </c>
      <c r="N94" s="242">
        <f t="shared" si="43"/>
        <v>0</v>
      </c>
      <c r="O94" s="243">
        <v>13</v>
      </c>
      <c r="P94" s="243">
        <v>13</v>
      </c>
      <c r="Q94" s="242">
        <f t="shared" si="44"/>
        <v>0</v>
      </c>
      <c r="R94" s="243"/>
      <c r="S94" s="243"/>
      <c r="T94" s="242">
        <f t="shared" si="45"/>
        <v>0</v>
      </c>
      <c r="U94" s="267">
        <f t="shared" si="27"/>
        <v>35</v>
      </c>
      <c r="V94" s="267">
        <f t="shared" si="27"/>
        <v>35</v>
      </c>
      <c r="W94" s="267">
        <f t="shared" si="27"/>
        <v>0</v>
      </c>
      <c r="X94" s="49"/>
      <c r="Y94" s="49"/>
      <c r="Z94" s="242">
        <f t="shared" si="46"/>
        <v>0</v>
      </c>
      <c r="AA94" s="267">
        <f t="shared" si="47"/>
        <v>0</v>
      </c>
      <c r="AB94" s="267">
        <f t="shared" si="47"/>
        <v>0</v>
      </c>
      <c r="AC94" s="267">
        <f t="shared" si="47"/>
        <v>0</v>
      </c>
      <c r="AD94" s="49"/>
      <c r="AE94" s="49"/>
      <c r="AF94" s="242">
        <f t="shared" si="51"/>
        <v>0</v>
      </c>
      <c r="AG94" s="49"/>
      <c r="AH94" s="49"/>
      <c r="AI94" s="242">
        <f t="shared" si="49"/>
        <v>0</v>
      </c>
      <c r="AJ94" s="267">
        <f t="shared" ref="AJ94:AL110" si="53">SUM(AD94+AG94)</f>
        <v>0</v>
      </c>
      <c r="AK94" s="267">
        <f t="shared" si="53"/>
        <v>0</v>
      </c>
      <c r="AL94" s="267">
        <f t="shared" si="53"/>
        <v>0</v>
      </c>
      <c r="AM94" s="267">
        <f t="shared" si="50"/>
        <v>35</v>
      </c>
      <c r="AN94" s="267">
        <f t="shared" si="50"/>
        <v>35</v>
      </c>
      <c r="AO94" s="267">
        <f t="shared" si="50"/>
        <v>0</v>
      </c>
    </row>
    <row r="95" spans="1:41" ht="11.25">
      <c r="A95" s="141">
        <v>81</v>
      </c>
      <c r="B95" s="103" t="s">
        <v>72</v>
      </c>
      <c r="C95" s="243"/>
      <c r="D95" s="243"/>
      <c r="E95" s="242">
        <f t="shared" si="40"/>
        <v>0</v>
      </c>
      <c r="F95" s="243">
        <v>3</v>
      </c>
      <c r="G95" s="243">
        <v>2</v>
      </c>
      <c r="H95" s="242">
        <f t="shared" si="41"/>
        <v>-1</v>
      </c>
      <c r="I95" s="243"/>
      <c r="J95" s="243"/>
      <c r="K95" s="242">
        <f t="shared" si="42"/>
        <v>0</v>
      </c>
      <c r="L95" s="243"/>
      <c r="M95" s="243"/>
      <c r="N95" s="242">
        <f t="shared" si="43"/>
        <v>0</v>
      </c>
      <c r="O95" s="243"/>
      <c r="P95" s="243"/>
      <c r="Q95" s="242">
        <f t="shared" si="44"/>
        <v>0</v>
      </c>
      <c r="R95" s="243"/>
      <c r="S95" s="243"/>
      <c r="T95" s="242">
        <f t="shared" si="45"/>
        <v>0</v>
      </c>
      <c r="U95" s="267">
        <f t="shared" si="27"/>
        <v>3</v>
      </c>
      <c r="V95" s="267">
        <f t="shared" si="27"/>
        <v>2</v>
      </c>
      <c r="W95" s="267">
        <f t="shared" si="27"/>
        <v>-1</v>
      </c>
      <c r="X95" s="49"/>
      <c r="Y95" s="49"/>
      <c r="Z95" s="242">
        <f t="shared" si="46"/>
        <v>0</v>
      </c>
      <c r="AA95" s="267">
        <f t="shared" si="47"/>
        <v>0</v>
      </c>
      <c r="AB95" s="267">
        <f t="shared" si="47"/>
        <v>0</v>
      </c>
      <c r="AC95" s="267">
        <f t="shared" si="47"/>
        <v>0</v>
      </c>
      <c r="AD95" s="49"/>
      <c r="AE95" s="49"/>
      <c r="AF95" s="242">
        <f t="shared" si="51"/>
        <v>0</v>
      </c>
      <c r="AG95" s="49"/>
      <c r="AH95" s="49"/>
      <c r="AI95" s="242">
        <f t="shared" si="49"/>
        <v>0</v>
      </c>
      <c r="AJ95" s="267">
        <f t="shared" si="53"/>
        <v>0</v>
      </c>
      <c r="AK95" s="267">
        <f t="shared" si="53"/>
        <v>0</v>
      </c>
      <c r="AL95" s="267">
        <f t="shared" si="53"/>
        <v>0</v>
      </c>
      <c r="AM95" s="267">
        <f t="shared" si="50"/>
        <v>3</v>
      </c>
      <c r="AN95" s="267">
        <f t="shared" si="50"/>
        <v>2</v>
      </c>
      <c r="AO95" s="267">
        <f t="shared" si="50"/>
        <v>-1</v>
      </c>
    </row>
    <row r="96" spans="1:41" ht="11.25">
      <c r="A96" s="141">
        <v>82</v>
      </c>
      <c r="B96" s="103" t="s">
        <v>123</v>
      </c>
      <c r="C96" s="243"/>
      <c r="D96" s="243"/>
      <c r="E96" s="49">
        <f t="shared" si="40"/>
        <v>0</v>
      </c>
      <c r="F96" s="243"/>
      <c r="G96" s="243"/>
      <c r="H96" s="49">
        <f t="shared" si="41"/>
        <v>0</v>
      </c>
      <c r="I96" s="243"/>
      <c r="J96" s="243"/>
      <c r="K96" s="49">
        <f t="shared" si="42"/>
        <v>0</v>
      </c>
      <c r="L96" s="243"/>
      <c r="M96" s="243"/>
      <c r="N96" s="49">
        <f t="shared" si="43"/>
        <v>0</v>
      </c>
      <c r="O96" s="243"/>
      <c r="P96" s="243"/>
      <c r="Q96" s="49">
        <f t="shared" si="44"/>
        <v>0</v>
      </c>
      <c r="R96" s="243"/>
      <c r="S96" s="243"/>
      <c r="T96" s="49">
        <f t="shared" si="45"/>
        <v>0</v>
      </c>
      <c r="U96" s="267">
        <f t="shared" si="27"/>
        <v>0</v>
      </c>
      <c r="V96" s="267">
        <f t="shared" si="27"/>
        <v>0</v>
      </c>
      <c r="W96" s="267">
        <f t="shared" si="27"/>
        <v>0</v>
      </c>
      <c r="X96" s="243"/>
      <c r="Y96" s="243"/>
      <c r="Z96" s="49">
        <f t="shared" si="46"/>
        <v>0</v>
      </c>
      <c r="AA96" s="267">
        <f t="shared" si="47"/>
        <v>0</v>
      </c>
      <c r="AB96" s="267">
        <f t="shared" si="47"/>
        <v>0</v>
      </c>
      <c r="AC96" s="267">
        <f t="shared" si="47"/>
        <v>0</v>
      </c>
      <c r="AD96" s="243"/>
      <c r="AE96" s="243"/>
      <c r="AF96" s="49">
        <f t="shared" si="51"/>
        <v>0</v>
      </c>
      <c r="AG96" s="243"/>
      <c r="AH96" s="243"/>
      <c r="AI96" s="49">
        <f t="shared" si="49"/>
        <v>0</v>
      </c>
      <c r="AJ96" s="264">
        <f t="shared" si="53"/>
        <v>0</v>
      </c>
      <c r="AK96" s="264">
        <f t="shared" si="53"/>
        <v>0</v>
      </c>
      <c r="AL96" s="264">
        <f t="shared" si="53"/>
        <v>0</v>
      </c>
      <c r="AM96" s="267">
        <f t="shared" si="50"/>
        <v>0</v>
      </c>
      <c r="AN96" s="267">
        <f t="shared" si="50"/>
        <v>0</v>
      </c>
      <c r="AO96" s="267">
        <f t="shared" si="50"/>
        <v>0</v>
      </c>
    </row>
    <row r="97" spans="1:41" ht="11.25">
      <c r="A97" s="109">
        <v>83</v>
      </c>
      <c r="B97" s="268" t="s">
        <v>124</v>
      </c>
      <c r="C97" s="244">
        <f>SUM(C98:C101)</f>
        <v>0</v>
      </c>
      <c r="D97" s="244">
        <f t="shared" ref="D97:S97" si="54">SUM(D98:D101)</f>
        <v>0</v>
      </c>
      <c r="E97" s="244">
        <f t="shared" si="54"/>
        <v>0</v>
      </c>
      <c r="F97" s="244">
        <f t="shared" si="54"/>
        <v>0</v>
      </c>
      <c r="G97" s="244">
        <f t="shared" si="54"/>
        <v>0</v>
      </c>
      <c r="H97" s="244">
        <f t="shared" si="54"/>
        <v>0</v>
      </c>
      <c r="I97" s="244">
        <f>SUM(I98:I101)</f>
        <v>0</v>
      </c>
      <c r="J97" s="244">
        <f>SUM(J98:J101)</f>
        <v>0</v>
      </c>
      <c r="K97" s="244">
        <f t="shared" si="54"/>
        <v>0</v>
      </c>
      <c r="L97" s="244">
        <f>SUM(L98:L101)</f>
        <v>0</v>
      </c>
      <c r="M97" s="244">
        <f>SUM(M98:M101)</f>
        <v>0</v>
      </c>
      <c r="N97" s="244">
        <f t="shared" si="54"/>
        <v>0</v>
      </c>
      <c r="O97" s="244">
        <f>SUM(O98:O101)</f>
        <v>0</v>
      </c>
      <c r="P97" s="244">
        <f>SUM(P98:P101)</f>
        <v>0</v>
      </c>
      <c r="Q97" s="244">
        <f t="shared" si="54"/>
        <v>0</v>
      </c>
      <c r="R97" s="244">
        <f t="shared" si="54"/>
        <v>0</v>
      </c>
      <c r="S97" s="244">
        <f t="shared" si="54"/>
        <v>0</v>
      </c>
      <c r="T97" s="244">
        <f t="shared" ref="T97:T110" si="55">SUM(S97-R97)</f>
        <v>0</v>
      </c>
      <c r="U97" s="266">
        <f t="shared" si="27"/>
        <v>0</v>
      </c>
      <c r="V97" s="266">
        <f t="shared" si="27"/>
        <v>0</v>
      </c>
      <c r="W97" s="266">
        <f t="shared" si="27"/>
        <v>0</v>
      </c>
      <c r="X97" s="244">
        <f>SUM(X98:X101)</f>
        <v>0</v>
      </c>
      <c r="Y97" s="244">
        <f>SUM(Y98:Y101)</f>
        <v>0</v>
      </c>
      <c r="Z97" s="244">
        <f t="shared" si="46"/>
        <v>0</v>
      </c>
      <c r="AA97" s="266">
        <f t="shared" si="47"/>
        <v>0</v>
      </c>
      <c r="AB97" s="266">
        <f t="shared" si="47"/>
        <v>0</v>
      </c>
      <c r="AC97" s="266">
        <f t="shared" si="47"/>
        <v>0</v>
      </c>
      <c r="AD97" s="244">
        <f>SUM(AD98:AD101)</f>
        <v>0</v>
      </c>
      <c r="AE97" s="244">
        <f>SUM(AE98:AE101)</f>
        <v>0</v>
      </c>
      <c r="AF97" s="244">
        <f t="shared" si="51"/>
        <v>0</v>
      </c>
      <c r="AG97" s="244">
        <f>SUM(AG98:AG101)</f>
        <v>0</v>
      </c>
      <c r="AH97" s="244">
        <f>SUM(AH98:AH101)</f>
        <v>0</v>
      </c>
      <c r="AI97" s="244">
        <f t="shared" si="49"/>
        <v>0</v>
      </c>
      <c r="AJ97" s="269">
        <f t="shared" si="53"/>
        <v>0</v>
      </c>
      <c r="AK97" s="269">
        <f t="shared" si="53"/>
        <v>0</v>
      </c>
      <c r="AL97" s="269">
        <f t="shared" si="53"/>
        <v>0</v>
      </c>
      <c r="AM97" s="266">
        <f t="shared" si="50"/>
        <v>0</v>
      </c>
      <c r="AN97" s="266">
        <f t="shared" si="50"/>
        <v>0</v>
      </c>
      <c r="AO97" s="266">
        <f t="shared" si="50"/>
        <v>0</v>
      </c>
    </row>
    <row r="98" spans="1:41" ht="11.25">
      <c r="A98" s="141">
        <v>84</v>
      </c>
      <c r="B98" s="103" t="s">
        <v>183</v>
      </c>
      <c r="C98" s="243"/>
      <c r="D98" s="243"/>
      <c r="E98" s="242">
        <f t="shared" ref="E98:E110" si="56">SUM(D98-C98)</f>
        <v>0</v>
      </c>
      <c r="F98" s="243">
        <v>0</v>
      </c>
      <c r="G98" s="243"/>
      <c r="H98" s="242"/>
      <c r="I98" s="243">
        <f>SUM(I99:I102)</f>
        <v>0</v>
      </c>
      <c r="J98" s="243">
        <v>0</v>
      </c>
      <c r="K98" s="242">
        <f t="shared" ref="K98:K110" si="57">SUM(J98-I98)</f>
        <v>0</v>
      </c>
      <c r="L98" s="243">
        <v>0</v>
      </c>
      <c r="M98" s="243">
        <v>0</v>
      </c>
      <c r="N98" s="242">
        <f t="shared" ref="N98:N110" si="58">SUM(M98-L98)</f>
        <v>0</v>
      </c>
      <c r="O98" s="243"/>
      <c r="P98" s="243"/>
      <c r="Q98" s="242">
        <f t="shared" ref="Q98:Q110" si="59">SUM(P98-O98)</f>
        <v>0</v>
      </c>
      <c r="R98" s="243"/>
      <c r="S98" s="243"/>
      <c r="T98" s="242">
        <f t="shared" si="55"/>
        <v>0</v>
      </c>
      <c r="U98" s="267">
        <f t="shared" si="27"/>
        <v>0</v>
      </c>
      <c r="V98" s="267">
        <f t="shared" si="27"/>
        <v>0</v>
      </c>
      <c r="W98" s="267">
        <f t="shared" si="27"/>
        <v>0</v>
      </c>
      <c r="X98" s="49"/>
      <c r="Y98" s="49"/>
      <c r="Z98" s="242">
        <f t="shared" si="46"/>
        <v>0</v>
      </c>
      <c r="AA98" s="267">
        <f t="shared" si="47"/>
        <v>0</v>
      </c>
      <c r="AB98" s="267">
        <f t="shared" si="47"/>
        <v>0</v>
      </c>
      <c r="AC98" s="267">
        <f t="shared" si="47"/>
        <v>0</v>
      </c>
      <c r="AD98" s="49"/>
      <c r="AE98" s="49"/>
      <c r="AF98" s="242">
        <f t="shared" si="51"/>
        <v>0</v>
      </c>
      <c r="AG98" s="49"/>
      <c r="AH98" s="49"/>
      <c r="AI98" s="242">
        <f t="shared" si="49"/>
        <v>0</v>
      </c>
      <c r="AJ98" s="267">
        <f t="shared" si="53"/>
        <v>0</v>
      </c>
      <c r="AK98" s="267">
        <f t="shared" si="53"/>
        <v>0</v>
      </c>
      <c r="AL98" s="267">
        <f t="shared" si="53"/>
        <v>0</v>
      </c>
      <c r="AM98" s="267">
        <f t="shared" si="50"/>
        <v>0</v>
      </c>
      <c r="AN98" s="267">
        <f t="shared" si="50"/>
        <v>0</v>
      </c>
      <c r="AO98" s="267">
        <f t="shared" si="50"/>
        <v>0</v>
      </c>
    </row>
    <row r="99" spans="1:41" ht="11.25">
      <c r="A99" s="141">
        <v>85</v>
      </c>
      <c r="B99" s="103" t="s">
        <v>184</v>
      </c>
      <c r="C99" s="243"/>
      <c r="D99" s="243"/>
      <c r="E99" s="242">
        <f t="shared" si="56"/>
        <v>0</v>
      </c>
      <c r="F99" s="243"/>
      <c r="G99" s="243"/>
      <c r="H99" s="242"/>
      <c r="I99" s="243">
        <f>SUM(I100:I103)</f>
        <v>0</v>
      </c>
      <c r="J99" s="243">
        <v>0</v>
      </c>
      <c r="K99" s="242">
        <f t="shared" si="57"/>
        <v>0</v>
      </c>
      <c r="L99" s="243">
        <v>0</v>
      </c>
      <c r="M99" s="243">
        <v>0</v>
      </c>
      <c r="N99" s="242">
        <f t="shared" si="58"/>
        <v>0</v>
      </c>
      <c r="O99" s="243"/>
      <c r="P99" s="243"/>
      <c r="Q99" s="242">
        <f t="shared" si="59"/>
        <v>0</v>
      </c>
      <c r="R99" s="243"/>
      <c r="S99" s="243"/>
      <c r="T99" s="242">
        <f t="shared" si="55"/>
        <v>0</v>
      </c>
      <c r="U99" s="267">
        <f t="shared" si="27"/>
        <v>0</v>
      </c>
      <c r="V99" s="267">
        <f t="shared" si="27"/>
        <v>0</v>
      </c>
      <c r="W99" s="267">
        <f t="shared" si="27"/>
        <v>0</v>
      </c>
      <c r="X99" s="49"/>
      <c r="Y99" s="49"/>
      <c r="Z99" s="242">
        <f t="shared" si="46"/>
        <v>0</v>
      </c>
      <c r="AA99" s="267">
        <f t="shared" si="47"/>
        <v>0</v>
      </c>
      <c r="AB99" s="267">
        <f t="shared" si="47"/>
        <v>0</v>
      </c>
      <c r="AC99" s="267">
        <f t="shared" si="47"/>
        <v>0</v>
      </c>
      <c r="AD99" s="49"/>
      <c r="AE99" s="49"/>
      <c r="AF99" s="242">
        <f t="shared" si="51"/>
        <v>0</v>
      </c>
      <c r="AG99" s="49"/>
      <c r="AH99" s="49"/>
      <c r="AI99" s="242">
        <f t="shared" si="49"/>
        <v>0</v>
      </c>
      <c r="AJ99" s="267">
        <f t="shared" si="53"/>
        <v>0</v>
      </c>
      <c r="AK99" s="267">
        <f t="shared" si="53"/>
        <v>0</v>
      </c>
      <c r="AL99" s="267">
        <f t="shared" si="53"/>
        <v>0</v>
      </c>
      <c r="AM99" s="267">
        <f t="shared" si="50"/>
        <v>0</v>
      </c>
      <c r="AN99" s="267">
        <f t="shared" si="50"/>
        <v>0</v>
      </c>
      <c r="AO99" s="267">
        <f t="shared" si="50"/>
        <v>0</v>
      </c>
    </row>
    <row r="100" spans="1:41" ht="11.25">
      <c r="A100" s="141">
        <v>86</v>
      </c>
      <c r="B100" s="103" t="s">
        <v>185</v>
      </c>
      <c r="C100" s="243"/>
      <c r="D100" s="243"/>
      <c r="E100" s="242">
        <f t="shared" si="56"/>
        <v>0</v>
      </c>
      <c r="F100" s="243"/>
      <c r="G100" s="243"/>
      <c r="H100" s="242"/>
      <c r="I100" s="243">
        <f>SUM(I101:I104)</f>
        <v>0</v>
      </c>
      <c r="J100" s="243">
        <v>0</v>
      </c>
      <c r="K100" s="242">
        <f t="shared" si="57"/>
        <v>0</v>
      </c>
      <c r="L100" s="243">
        <v>0</v>
      </c>
      <c r="M100" s="243">
        <v>0</v>
      </c>
      <c r="N100" s="242">
        <f t="shared" si="58"/>
        <v>0</v>
      </c>
      <c r="O100" s="243"/>
      <c r="P100" s="243"/>
      <c r="Q100" s="242">
        <f t="shared" si="59"/>
        <v>0</v>
      </c>
      <c r="R100" s="243"/>
      <c r="S100" s="243"/>
      <c r="T100" s="242">
        <f t="shared" si="55"/>
        <v>0</v>
      </c>
      <c r="U100" s="267">
        <f t="shared" si="27"/>
        <v>0</v>
      </c>
      <c r="V100" s="267">
        <f t="shared" si="27"/>
        <v>0</v>
      </c>
      <c r="W100" s="267">
        <f t="shared" si="27"/>
        <v>0</v>
      </c>
      <c r="X100" s="49"/>
      <c r="Y100" s="49"/>
      <c r="Z100" s="242">
        <f t="shared" si="46"/>
        <v>0</v>
      </c>
      <c r="AA100" s="267">
        <f t="shared" si="47"/>
        <v>0</v>
      </c>
      <c r="AB100" s="267">
        <f t="shared" si="47"/>
        <v>0</v>
      </c>
      <c r="AC100" s="267">
        <f t="shared" si="47"/>
        <v>0</v>
      </c>
      <c r="AD100" s="49"/>
      <c r="AE100" s="49"/>
      <c r="AF100" s="242">
        <f t="shared" si="51"/>
        <v>0</v>
      </c>
      <c r="AG100" s="49"/>
      <c r="AH100" s="49"/>
      <c r="AI100" s="242">
        <f t="shared" si="49"/>
        <v>0</v>
      </c>
      <c r="AJ100" s="267">
        <f t="shared" si="53"/>
        <v>0</v>
      </c>
      <c r="AK100" s="267">
        <f t="shared" si="53"/>
        <v>0</v>
      </c>
      <c r="AL100" s="267">
        <f t="shared" si="53"/>
        <v>0</v>
      </c>
      <c r="AM100" s="267">
        <f t="shared" si="50"/>
        <v>0</v>
      </c>
      <c r="AN100" s="267">
        <f t="shared" si="50"/>
        <v>0</v>
      </c>
      <c r="AO100" s="267">
        <f t="shared" si="50"/>
        <v>0</v>
      </c>
    </row>
    <row r="101" spans="1:41" ht="11.25">
      <c r="A101" s="141">
        <v>87</v>
      </c>
      <c r="B101" s="103" t="s">
        <v>186</v>
      </c>
      <c r="C101" s="243"/>
      <c r="D101" s="243">
        <v>0</v>
      </c>
      <c r="E101" s="242">
        <f t="shared" si="56"/>
        <v>0</v>
      </c>
      <c r="F101" s="243"/>
      <c r="G101" s="243"/>
      <c r="H101" s="242"/>
      <c r="I101" s="243">
        <f>SUM(I102:I105)</f>
        <v>0</v>
      </c>
      <c r="J101" s="243">
        <v>0</v>
      </c>
      <c r="K101" s="242">
        <f t="shared" si="57"/>
        <v>0</v>
      </c>
      <c r="L101" s="243">
        <v>0</v>
      </c>
      <c r="M101" s="243">
        <v>0</v>
      </c>
      <c r="N101" s="242">
        <f t="shared" si="58"/>
        <v>0</v>
      </c>
      <c r="O101" s="243"/>
      <c r="P101" s="243"/>
      <c r="Q101" s="242">
        <f t="shared" si="59"/>
        <v>0</v>
      </c>
      <c r="R101" s="243"/>
      <c r="S101" s="243"/>
      <c r="T101" s="242">
        <f t="shared" si="55"/>
        <v>0</v>
      </c>
      <c r="U101" s="267">
        <f t="shared" si="27"/>
        <v>0</v>
      </c>
      <c r="V101" s="267">
        <f t="shared" si="27"/>
        <v>0</v>
      </c>
      <c r="W101" s="267">
        <f t="shared" si="27"/>
        <v>0</v>
      </c>
      <c r="X101" s="49"/>
      <c r="Y101" s="49"/>
      <c r="Z101" s="242">
        <f t="shared" si="46"/>
        <v>0</v>
      </c>
      <c r="AA101" s="267">
        <f t="shared" si="47"/>
        <v>0</v>
      </c>
      <c r="AB101" s="267">
        <f t="shared" si="47"/>
        <v>0</v>
      </c>
      <c r="AC101" s="267">
        <f t="shared" si="47"/>
        <v>0</v>
      </c>
      <c r="AD101" s="49"/>
      <c r="AE101" s="49"/>
      <c r="AF101" s="242">
        <f t="shared" si="51"/>
        <v>0</v>
      </c>
      <c r="AG101" s="49"/>
      <c r="AH101" s="49"/>
      <c r="AI101" s="242">
        <f t="shared" si="49"/>
        <v>0</v>
      </c>
      <c r="AJ101" s="267">
        <f t="shared" si="53"/>
        <v>0</v>
      </c>
      <c r="AK101" s="267">
        <f t="shared" si="53"/>
        <v>0</v>
      </c>
      <c r="AL101" s="267">
        <f t="shared" si="53"/>
        <v>0</v>
      </c>
      <c r="AM101" s="267">
        <f t="shared" si="50"/>
        <v>0</v>
      </c>
      <c r="AN101" s="267">
        <f t="shared" si="50"/>
        <v>0</v>
      </c>
      <c r="AO101" s="267">
        <f t="shared" si="50"/>
        <v>0</v>
      </c>
    </row>
    <row r="102" spans="1:41" ht="11.25">
      <c r="A102" s="109">
        <v>88</v>
      </c>
      <c r="B102" s="110" t="s">
        <v>125</v>
      </c>
      <c r="C102" s="244">
        <f>SUM(C103:C110)</f>
        <v>0</v>
      </c>
      <c r="D102" s="244">
        <f>SUM(D103:D110)</f>
        <v>0</v>
      </c>
      <c r="E102" s="242">
        <f t="shared" si="56"/>
        <v>0</v>
      </c>
      <c r="F102" s="244">
        <f>SUM(F103:F110)</f>
        <v>0</v>
      </c>
      <c r="G102" s="244">
        <f>SUM(G103:G110)</f>
        <v>0</v>
      </c>
      <c r="H102" s="242">
        <f t="shared" ref="H102:H110" si="60">SUM(G102-F102)</f>
        <v>0</v>
      </c>
      <c r="I102" s="244">
        <f>SUM(I103:I110)</f>
        <v>0</v>
      </c>
      <c r="J102" s="244">
        <f>SUM(J103:J110)</f>
        <v>0</v>
      </c>
      <c r="K102" s="242">
        <f t="shared" si="57"/>
        <v>0</v>
      </c>
      <c r="L102" s="244">
        <f>SUM(L103:L110)</f>
        <v>0</v>
      </c>
      <c r="M102" s="244">
        <f>SUM(M103:M110)</f>
        <v>0</v>
      </c>
      <c r="N102" s="242">
        <f t="shared" si="58"/>
        <v>0</v>
      </c>
      <c r="O102" s="244">
        <f>SUM(O103:O110)</f>
        <v>0</v>
      </c>
      <c r="P102" s="244">
        <f>SUM(P103:P110)</f>
        <v>0</v>
      </c>
      <c r="Q102" s="242">
        <f t="shared" si="59"/>
        <v>0</v>
      </c>
      <c r="R102" s="244">
        <f>SUM(R103:R110)</f>
        <v>0</v>
      </c>
      <c r="S102" s="244">
        <f>SUM(S103:S110)</f>
        <v>0</v>
      </c>
      <c r="T102" s="242">
        <f t="shared" si="55"/>
        <v>0</v>
      </c>
      <c r="U102" s="267">
        <f t="shared" si="27"/>
        <v>0</v>
      </c>
      <c r="V102" s="267">
        <f t="shared" si="27"/>
        <v>0</v>
      </c>
      <c r="W102" s="267">
        <f t="shared" si="27"/>
        <v>0</v>
      </c>
      <c r="X102" s="50">
        <f>SUM(X103:X110)</f>
        <v>0</v>
      </c>
      <c r="Y102" s="50">
        <f>SUM(Y103:Y110)</f>
        <v>0</v>
      </c>
      <c r="Z102" s="242">
        <f t="shared" si="46"/>
        <v>0</v>
      </c>
      <c r="AA102" s="266">
        <f t="shared" si="47"/>
        <v>0</v>
      </c>
      <c r="AB102" s="266">
        <f t="shared" si="47"/>
        <v>0</v>
      </c>
      <c r="AC102" s="266">
        <f t="shared" si="47"/>
        <v>0</v>
      </c>
      <c r="AD102" s="50">
        <f>SUM(AD103:AD110)</f>
        <v>0</v>
      </c>
      <c r="AE102" s="50">
        <f>SUM(AE103:AE110)</f>
        <v>0</v>
      </c>
      <c r="AF102" s="242">
        <f t="shared" si="51"/>
        <v>0</v>
      </c>
      <c r="AG102" s="50">
        <f>SUM(AG103:AG110)</f>
        <v>0</v>
      </c>
      <c r="AH102" s="50">
        <f>SUM(AH103:AH110)</f>
        <v>0</v>
      </c>
      <c r="AI102" s="242">
        <f t="shared" si="49"/>
        <v>0</v>
      </c>
      <c r="AJ102" s="266">
        <f t="shared" si="53"/>
        <v>0</v>
      </c>
      <c r="AK102" s="266">
        <f t="shared" si="53"/>
        <v>0</v>
      </c>
      <c r="AL102" s="266">
        <f t="shared" si="53"/>
        <v>0</v>
      </c>
      <c r="AM102" s="266">
        <f t="shared" si="50"/>
        <v>0</v>
      </c>
      <c r="AN102" s="266">
        <f t="shared" si="50"/>
        <v>0</v>
      </c>
      <c r="AO102" s="266">
        <f t="shared" si="50"/>
        <v>0</v>
      </c>
    </row>
    <row r="103" spans="1:41" ht="11.25">
      <c r="A103" s="141">
        <v>89</v>
      </c>
      <c r="B103" s="103" t="s">
        <v>187</v>
      </c>
      <c r="C103" s="243"/>
      <c r="D103" s="243"/>
      <c r="E103" s="242">
        <f t="shared" si="56"/>
        <v>0</v>
      </c>
      <c r="F103" s="243"/>
      <c r="G103" s="243"/>
      <c r="H103" s="242">
        <f t="shared" si="60"/>
        <v>0</v>
      </c>
      <c r="I103" s="243"/>
      <c r="J103" s="243"/>
      <c r="K103" s="242">
        <f t="shared" si="57"/>
        <v>0</v>
      </c>
      <c r="L103" s="243">
        <v>0</v>
      </c>
      <c r="M103" s="243"/>
      <c r="N103" s="242">
        <f t="shared" si="58"/>
        <v>0</v>
      </c>
      <c r="O103" s="243"/>
      <c r="P103" s="243">
        <v>0</v>
      </c>
      <c r="Q103" s="242">
        <f t="shared" si="59"/>
        <v>0</v>
      </c>
      <c r="R103" s="243">
        <v>0</v>
      </c>
      <c r="S103" s="243">
        <v>0</v>
      </c>
      <c r="T103" s="242">
        <f t="shared" si="55"/>
        <v>0</v>
      </c>
      <c r="U103" s="267">
        <f t="shared" si="27"/>
        <v>0</v>
      </c>
      <c r="V103" s="267">
        <f t="shared" si="27"/>
        <v>0</v>
      </c>
      <c r="W103" s="267">
        <f t="shared" si="27"/>
        <v>0</v>
      </c>
      <c r="X103" s="49"/>
      <c r="Y103" s="49"/>
      <c r="Z103" s="242">
        <f t="shared" si="46"/>
        <v>0</v>
      </c>
      <c r="AA103" s="267">
        <f t="shared" si="47"/>
        <v>0</v>
      </c>
      <c r="AB103" s="267">
        <f t="shared" si="47"/>
        <v>0</v>
      </c>
      <c r="AC103" s="267">
        <f t="shared" si="47"/>
        <v>0</v>
      </c>
      <c r="AD103" s="49"/>
      <c r="AE103" s="49"/>
      <c r="AF103" s="242">
        <f t="shared" si="51"/>
        <v>0</v>
      </c>
      <c r="AG103" s="49"/>
      <c r="AH103" s="49"/>
      <c r="AI103" s="242">
        <f t="shared" si="49"/>
        <v>0</v>
      </c>
      <c r="AJ103" s="267">
        <f t="shared" si="53"/>
        <v>0</v>
      </c>
      <c r="AK103" s="267">
        <f t="shared" si="53"/>
        <v>0</v>
      </c>
      <c r="AL103" s="267">
        <f t="shared" si="53"/>
        <v>0</v>
      </c>
      <c r="AM103" s="267">
        <f t="shared" si="50"/>
        <v>0</v>
      </c>
      <c r="AN103" s="267">
        <f t="shared" si="50"/>
        <v>0</v>
      </c>
      <c r="AO103" s="267">
        <f t="shared" si="50"/>
        <v>0</v>
      </c>
    </row>
    <row r="104" spans="1:41" ht="11.25">
      <c r="A104" s="141">
        <v>90</v>
      </c>
      <c r="B104" s="103" t="s">
        <v>188</v>
      </c>
      <c r="C104" s="243"/>
      <c r="D104" s="243"/>
      <c r="E104" s="242">
        <f t="shared" si="56"/>
        <v>0</v>
      </c>
      <c r="F104" s="243"/>
      <c r="G104" s="243"/>
      <c r="H104" s="242">
        <f t="shared" si="60"/>
        <v>0</v>
      </c>
      <c r="I104" s="243"/>
      <c r="J104" s="243"/>
      <c r="K104" s="242">
        <f t="shared" si="57"/>
        <v>0</v>
      </c>
      <c r="L104" s="243">
        <v>0</v>
      </c>
      <c r="M104" s="243"/>
      <c r="N104" s="242">
        <f t="shared" si="58"/>
        <v>0</v>
      </c>
      <c r="O104" s="243"/>
      <c r="P104" s="243">
        <v>0</v>
      </c>
      <c r="Q104" s="242">
        <f t="shared" si="59"/>
        <v>0</v>
      </c>
      <c r="R104" s="243">
        <v>0</v>
      </c>
      <c r="S104" s="243">
        <v>0</v>
      </c>
      <c r="T104" s="242">
        <f t="shared" si="55"/>
        <v>0</v>
      </c>
      <c r="U104" s="267">
        <f t="shared" si="27"/>
        <v>0</v>
      </c>
      <c r="V104" s="267">
        <f t="shared" si="27"/>
        <v>0</v>
      </c>
      <c r="W104" s="267">
        <f t="shared" si="27"/>
        <v>0</v>
      </c>
      <c r="X104" s="49"/>
      <c r="Y104" s="49"/>
      <c r="Z104" s="242">
        <f t="shared" si="46"/>
        <v>0</v>
      </c>
      <c r="AA104" s="267">
        <f t="shared" si="47"/>
        <v>0</v>
      </c>
      <c r="AB104" s="267">
        <f t="shared" si="47"/>
        <v>0</v>
      </c>
      <c r="AC104" s="267">
        <f t="shared" si="47"/>
        <v>0</v>
      </c>
      <c r="AD104" s="49"/>
      <c r="AE104" s="49"/>
      <c r="AF104" s="242">
        <f t="shared" si="51"/>
        <v>0</v>
      </c>
      <c r="AG104" s="49"/>
      <c r="AH104" s="49"/>
      <c r="AI104" s="242">
        <f t="shared" si="49"/>
        <v>0</v>
      </c>
      <c r="AJ104" s="267">
        <f t="shared" si="53"/>
        <v>0</v>
      </c>
      <c r="AK104" s="267">
        <f t="shared" si="53"/>
        <v>0</v>
      </c>
      <c r="AL104" s="267">
        <f t="shared" si="53"/>
        <v>0</v>
      </c>
      <c r="AM104" s="267">
        <f t="shared" si="50"/>
        <v>0</v>
      </c>
      <c r="AN104" s="267">
        <f t="shared" si="50"/>
        <v>0</v>
      </c>
      <c r="AO104" s="267">
        <f t="shared" si="50"/>
        <v>0</v>
      </c>
    </row>
    <row r="105" spans="1:41" ht="11.25">
      <c r="A105" s="141">
        <v>91</v>
      </c>
      <c r="B105" s="103" t="s">
        <v>189</v>
      </c>
      <c r="C105" s="243"/>
      <c r="D105" s="243"/>
      <c r="E105" s="242">
        <f t="shared" si="56"/>
        <v>0</v>
      </c>
      <c r="F105" s="243"/>
      <c r="G105" s="243"/>
      <c r="H105" s="242">
        <f t="shared" si="60"/>
        <v>0</v>
      </c>
      <c r="I105" s="243"/>
      <c r="J105" s="243"/>
      <c r="K105" s="242">
        <f t="shared" si="57"/>
        <v>0</v>
      </c>
      <c r="L105" s="243">
        <v>0</v>
      </c>
      <c r="M105" s="243">
        <v>0</v>
      </c>
      <c r="N105" s="242">
        <f t="shared" si="58"/>
        <v>0</v>
      </c>
      <c r="O105" s="243"/>
      <c r="P105" s="243"/>
      <c r="Q105" s="242">
        <f t="shared" si="59"/>
        <v>0</v>
      </c>
      <c r="R105" s="243">
        <v>0</v>
      </c>
      <c r="S105" s="243"/>
      <c r="T105" s="242">
        <f t="shared" si="55"/>
        <v>0</v>
      </c>
      <c r="U105" s="267">
        <f t="shared" si="27"/>
        <v>0</v>
      </c>
      <c r="V105" s="267">
        <f t="shared" si="27"/>
        <v>0</v>
      </c>
      <c r="W105" s="267">
        <f t="shared" si="27"/>
        <v>0</v>
      </c>
      <c r="X105" s="49"/>
      <c r="Y105" s="49"/>
      <c r="Z105" s="242">
        <f t="shared" si="46"/>
        <v>0</v>
      </c>
      <c r="AA105" s="267">
        <f t="shared" si="47"/>
        <v>0</v>
      </c>
      <c r="AB105" s="267">
        <f t="shared" si="47"/>
        <v>0</v>
      </c>
      <c r="AC105" s="267">
        <f t="shared" si="47"/>
        <v>0</v>
      </c>
      <c r="AD105" s="49"/>
      <c r="AE105" s="49"/>
      <c r="AF105" s="242">
        <f t="shared" si="51"/>
        <v>0</v>
      </c>
      <c r="AG105" s="49"/>
      <c r="AH105" s="49"/>
      <c r="AI105" s="242">
        <f t="shared" si="49"/>
        <v>0</v>
      </c>
      <c r="AJ105" s="267">
        <f t="shared" si="53"/>
        <v>0</v>
      </c>
      <c r="AK105" s="267">
        <f t="shared" si="53"/>
        <v>0</v>
      </c>
      <c r="AL105" s="267">
        <f t="shared" si="53"/>
        <v>0</v>
      </c>
      <c r="AM105" s="267">
        <f t="shared" si="50"/>
        <v>0</v>
      </c>
      <c r="AN105" s="267">
        <f t="shared" si="50"/>
        <v>0</v>
      </c>
      <c r="AO105" s="267">
        <f t="shared" si="50"/>
        <v>0</v>
      </c>
    </row>
    <row r="106" spans="1:41" ht="11.25">
      <c r="A106" s="141">
        <v>92</v>
      </c>
      <c r="B106" s="103" t="s">
        <v>190</v>
      </c>
      <c r="C106" s="243"/>
      <c r="D106" s="243"/>
      <c r="E106" s="242">
        <f t="shared" si="56"/>
        <v>0</v>
      </c>
      <c r="F106" s="243"/>
      <c r="G106" s="243"/>
      <c r="H106" s="242"/>
      <c r="I106" s="243"/>
      <c r="J106" s="243"/>
      <c r="K106" s="242">
        <f t="shared" si="57"/>
        <v>0</v>
      </c>
      <c r="L106" s="243">
        <v>0</v>
      </c>
      <c r="M106" s="243"/>
      <c r="N106" s="242">
        <f t="shared" si="58"/>
        <v>0</v>
      </c>
      <c r="O106" s="243"/>
      <c r="P106" s="243"/>
      <c r="Q106" s="242">
        <f t="shared" si="59"/>
        <v>0</v>
      </c>
      <c r="R106" s="243">
        <v>0</v>
      </c>
      <c r="S106" s="243">
        <v>0</v>
      </c>
      <c r="T106" s="242">
        <f t="shared" si="55"/>
        <v>0</v>
      </c>
      <c r="U106" s="267">
        <f t="shared" si="27"/>
        <v>0</v>
      </c>
      <c r="V106" s="267">
        <f t="shared" si="27"/>
        <v>0</v>
      </c>
      <c r="W106" s="267">
        <f t="shared" si="27"/>
        <v>0</v>
      </c>
      <c r="X106" s="49"/>
      <c r="Y106" s="49"/>
      <c r="Z106" s="242">
        <f t="shared" si="46"/>
        <v>0</v>
      </c>
      <c r="AA106" s="267">
        <f t="shared" si="47"/>
        <v>0</v>
      </c>
      <c r="AB106" s="267">
        <f t="shared" si="47"/>
        <v>0</v>
      </c>
      <c r="AC106" s="267">
        <f t="shared" si="47"/>
        <v>0</v>
      </c>
      <c r="AD106" s="49"/>
      <c r="AE106" s="49"/>
      <c r="AF106" s="242">
        <f t="shared" si="51"/>
        <v>0</v>
      </c>
      <c r="AG106" s="49"/>
      <c r="AH106" s="49"/>
      <c r="AI106" s="242">
        <f t="shared" si="49"/>
        <v>0</v>
      </c>
      <c r="AJ106" s="267">
        <f t="shared" si="53"/>
        <v>0</v>
      </c>
      <c r="AK106" s="267">
        <f t="shared" si="53"/>
        <v>0</v>
      </c>
      <c r="AL106" s="267">
        <f t="shared" si="53"/>
        <v>0</v>
      </c>
      <c r="AM106" s="267">
        <f t="shared" si="50"/>
        <v>0</v>
      </c>
      <c r="AN106" s="267">
        <f t="shared" si="50"/>
        <v>0</v>
      </c>
      <c r="AO106" s="267">
        <f t="shared" si="50"/>
        <v>0</v>
      </c>
    </row>
    <row r="107" spans="1:41" ht="11.25">
      <c r="A107" s="141">
        <v>93</v>
      </c>
      <c r="B107" s="103" t="s">
        <v>191</v>
      </c>
      <c r="C107" s="243"/>
      <c r="D107" s="243"/>
      <c r="E107" s="242">
        <f t="shared" si="56"/>
        <v>0</v>
      </c>
      <c r="F107" s="243"/>
      <c r="G107" s="243"/>
      <c r="H107" s="242"/>
      <c r="I107" s="243"/>
      <c r="J107" s="243"/>
      <c r="K107" s="242">
        <f t="shared" si="57"/>
        <v>0</v>
      </c>
      <c r="L107" s="243">
        <v>0</v>
      </c>
      <c r="M107" s="243">
        <v>0</v>
      </c>
      <c r="N107" s="242">
        <f t="shared" si="58"/>
        <v>0</v>
      </c>
      <c r="O107" s="243"/>
      <c r="P107" s="243"/>
      <c r="Q107" s="242">
        <f t="shared" si="59"/>
        <v>0</v>
      </c>
      <c r="R107" s="243">
        <v>0</v>
      </c>
      <c r="S107" s="243">
        <v>0</v>
      </c>
      <c r="T107" s="242">
        <f t="shared" si="55"/>
        <v>0</v>
      </c>
      <c r="U107" s="267">
        <f t="shared" si="27"/>
        <v>0</v>
      </c>
      <c r="V107" s="267">
        <f t="shared" si="27"/>
        <v>0</v>
      </c>
      <c r="W107" s="267">
        <f t="shared" si="27"/>
        <v>0</v>
      </c>
      <c r="X107" s="49"/>
      <c r="Y107" s="49"/>
      <c r="Z107" s="242">
        <f t="shared" si="46"/>
        <v>0</v>
      </c>
      <c r="AA107" s="267">
        <f t="shared" si="47"/>
        <v>0</v>
      </c>
      <c r="AB107" s="267">
        <f t="shared" si="47"/>
        <v>0</v>
      </c>
      <c r="AC107" s="267">
        <f t="shared" si="47"/>
        <v>0</v>
      </c>
      <c r="AD107" s="49"/>
      <c r="AE107" s="49"/>
      <c r="AF107" s="242">
        <f t="shared" si="51"/>
        <v>0</v>
      </c>
      <c r="AG107" s="49"/>
      <c r="AH107" s="49"/>
      <c r="AI107" s="242">
        <f t="shared" si="49"/>
        <v>0</v>
      </c>
      <c r="AJ107" s="267">
        <f t="shared" si="53"/>
        <v>0</v>
      </c>
      <c r="AK107" s="267">
        <f t="shared" si="53"/>
        <v>0</v>
      </c>
      <c r="AL107" s="267">
        <f t="shared" si="53"/>
        <v>0</v>
      </c>
      <c r="AM107" s="267">
        <f t="shared" si="50"/>
        <v>0</v>
      </c>
      <c r="AN107" s="267">
        <f t="shared" si="50"/>
        <v>0</v>
      </c>
      <c r="AO107" s="267">
        <f t="shared" si="50"/>
        <v>0</v>
      </c>
    </row>
    <row r="108" spans="1:41" ht="11.25">
      <c r="A108" s="141">
        <v>94</v>
      </c>
      <c r="B108" s="103" t="s">
        <v>192</v>
      </c>
      <c r="C108" s="243"/>
      <c r="D108" s="243"/>
      <c r="E108" s="242">
        <f t="shared" si="56"/>
        <v>0</v>
      </c>
      <c r="F108" s="243"/>
      <c r="G108" s="243"/>
      <c r="H108" s="242"/>
      <c r="I108" s="243"/>
      <c r="J108" s="243"/>
      <c r="K108" s="242">
        <f t="shared" si="57"/>
        <v>0</v>
      </c>
      <c r="L108" s="243">
        <v>0</v>
      </c>
      <c r="M108" s="243">
        <v>0</v>
      </c>
      <c r="N108" s="242">
        <f t="shared" si="58"/>
        <v>0</v>
      </c>
      <c r="O108" s="243"/>
      <c r="P108" s="243">
        <v>0</v>
      </c>
      <c r="Q108" s="242">
        <f t="shared" si="59"/>
        <v>0</v>
      </c>
      <c r="R108" s="243">
        <v>0</v>
      </c>
      <c r="S108" s="243">
        <v>0</v>
      </c>
      <c r="T108" s="242">
        <f t="shared" si="55"/>
        <v>0</v>
      </c>
      <c r="U108" s="267">
        <f t="shared" si="27"/>
        <v>0</v>
      </c>
      <c r="V108" s="267">
        <f t="shared" si="27"/>
        <v>0</v>
      </c>
      <c r="W108" s="267">
        <f t="shared" si="27"/>
        <v>0</v>
      </c>
      <c r="X108" s="49"/>
      <c r="Y108" s="49"/>
      <c r="Z108" s="242">
        <f t="shared" si="46"/>
        <v>0</v>
      </c>
      <c r="AA108" s="267">
        <f t="shared" si="47"/>
        <v>0</v>
      </c>
      <c r="AB108" s="267">
        <f t="shared" si="47"/>
        <v>0</v>
      </c>
      <c r="AC108" s="267">
        <f t="shared" si="47"/>
        <v>0</v>
      </c>
      <c r="AD108" s="49"/>
      <c r="AE108" s="49"/>
      <c r="AF108" s="242">
        <f t="shared" si="51"/>
        <v>0</v>
      </c>
      <c r="AG108" s="49"/>
      <c r="AH108" s="49"/>
      <c r="AI108" s="242">
        <f t="shared" si="49"/>
        <v>0</v>
      </c>
      <c r="AJ108" s="267">
        <f t="shared" si="53"/>
        <v>0</v>
      </c>
      <c r="AK108" s="267">
        <f t="shared" si="53"/>
        <v>0</v>
      </c>
      <c r="AL108" s="267">
        <f t="shared" si="53"/>
        <v>0</v>
      </c>
      <c r="AM108" s="267">
        <f t="shared" si="50"/>
        <v>0</v>
      </c>
      <c r="AN108" s="267">
        <f t="shared" si="50"/>
        <v>0</v>
      </c>
      <c r="AO108" s="267">
        <f t="shared" si="50"/>
        <v>0</v>
      </c>
    </row>
    <row r="109" spans="1:41" ht="11.25">
      <c r="A109" s="141">
        <v>95</v>
      </c>
      <c r="B109" s="103" t="s">
        <v>193</v>
      </c>
      <c r="C109" s="243"/>
      <c r="D109" s="243"/>
      <c r="E109" s="242">
        <f t="shared" si="56"/>
        <v>0</v>
      </c>
      <c r="F109" s="243"/>
      <c r="G109" s="243"/>
      <c r="H109" s="242">
        <f t="shared" si="60"/>
        <v>0</v>
      </c>
      <c r="I109" s="243"/>
      <c r="J109" s="243"/>
      <c r="K109" s="242">
        <f t="shared" si="57"/>
        <v>0</v>
      </c>
      <c r="L109" s="243">
        <v>0</v>
      </c>
      <c r="M109" s="243">
        <v>0</v>
      </c>
      <c r="N109" s="242">
        <f t="shared" si="58"/>
        <v>0</v>
      </c>
      <c r="O109" s="243"/>
      <c r="P109" s="243"/>
      <c r="Q109" s="242">
        <f t="shared" si="59"/>
        <v>0</v>
      </c>
      <c r="R109" s="243">
        <v>0</v>
      </c>
      <c r="S109" s="243">
        <v>0</v>
      </c>
      <c r="T109" s="242">
        <f t="shared" si="55"/>
        <v>0</v>
      </c>
      <c r="U109" s="267">
        <f t="shared" si="27"/>
        <v>0</v>
      </c>
      <c r="V109" s="267">
        <f t="shared" si="27"/>
        <v>0</v>
      </c>
      <c r="W109" s="267">
        <f t="shared" si="27"/>
        <v>0</v>
      </c>
      <c r="X109" s="49"/>
      <c r="Y109" s="49"/>
      <c r="Z109" s="242">
        <f t="shared" si="46"/>
        <v>0</v>
      </c>
      <c r="AA109" s="267">
        <f t="shared" si="47"/>
        <v>0</v>
      </c>
      <c r="AB109" s="267">
        <f t="shared" si="47"/>
        <v>0</v>
      </c>
      <c r="AC109" s="267">
        <f t="shared" si="47"/>
        <v>0</v>
      </c>
      <c r="AD109" s="49"/>
      <c r="AE109" s="49"/>
      <c r="AF109" s="242">
        <f t="shared" si="51"/>
        <v>0</v>
      </c>
      <c r="AG109" s="49"/>
      <c r="AH109" s="49"/>
      <c r="AI109" s="242">
        <f t="shared" si="49"/>
        <v>0</v>
      </c>
      <c r="AJ109" s="267">
        <f t="shared" si="53"/>
        <v>0</v>
      </c>
      <c r="AK109" s="267">
        <f t="shared" si="53"/>
        <v>0</v>
      </c>
      <c r="AL109" s="267">
        <f t="shared" si="53"/>
        <v>0</v>
      </c>
      <c r="AM109" s="267">
        <f t="shared" si="50"/>
        <v>0</v>
      </c>
      <c r="AN109" s="267">
        <f t="shared" si="50"/>
        <v>0</v>
      </c>
      <c r="AO109" s="267">
        <f t="shared" si="50"/>
        <v>0</v>
      </c>
    </row>
    <row r="110" spans="1:41" ht="11.25">
      <c r="A110" s="141">
        <v>96</v>
      </c>
      <c r="B110" s="103" t="s">
        <v>194</v>
      </c>
      <c r="C110" s="243">
        <v>0</v>
      </c>
      <c r="D110" s="243"/>
      <c r="E110" s="242">
        <f t="shared" si="56"/>
        <v>0</v>
      </c>
      <c r="F110" s="243"/>
      <c r="G110" s="243"/>
      <c r="H110" s="242">
        <f t="shared" si="60"/>
        <v>0</v>
      </c>
      <c r="I110" s="243">
        <v>0</v>
      </c>
      <c r="J110" s="243"/>
      <c r="K110" s="242">
        <f t="shared" si="57"/>
        <v>0</v>
      </c>
      <c r="L110" s="243">
        <v>0</v>
      </c>
      <c r="M110" s="243">
        <v>0</v>
      </c>
      <c r="N110" s="242">
        <f t="shared" si="58"/>
        <v>0</v>
      </c>
      <c r="O110" s="243">
        <v>0</v>
      </c>
      <c r="P110" s="243">
        <v>0</v>
      </c>
      <c r="Q110" s="242">
        <f t="shared" si="59"/>
        <v>0</v>
      </c>
      <c r="R110" s="243">
        <v>0</v>
      </c>
      <c r="S110" s="243">
        <v>0</v>
      </c>
      <c r="T110" s="242">
        <f t="shared" si="55"/>
        <v>0</v>
      </c>
      <c r="U110" s="267">
        <f t="shared" si="27"/>
        <v>0</v>
      </c>
      <c r="V110" s="267">
        <f t="shared" si="27"/>
        <v>0</v>
      </c>
      <c r="W110" s="267">
        <f t="shared" si="27"/>
        <v>0</v>
      </c>
      <c r="X110" s="49"/>
      <c r="Y110" s="49"/>
      <c r="Z110" s="242">
        <f t="shared" si="46"/>
        <v>0</v>
      </c>
      <c r="AA110" s="267">
        <f t="shared" si="47"/>
        <v>0</v>
      </c>
      <c r="AB110" s="267">
        <f t="shared" si="47"/>
        <v>0</v>
      </c>
      <c r="AC110" s="267">
        <f t="shared" si="47"/>
        <v>0</v>
      </c>
      <c r="AD110" s="49"/>
      <c r="AE110" s="49"/>
      <c r="AF110" s="242">
        <f t="shared" si="51"/>
        <v>0</v>
      </c>
      <c r="AG110" s="49"/>
      <c r="AH110" s="49"/>
      <c r="AI110" s="242">
        <f t="shared" si="49"/>
        <v>0</v>
      </c>
      <c r="AJ110" s="267">
        <f t="shared" si="53"/>
        <v>0</v>
      </c>
      <c r="AK110" s="267">
        <f t="shared" si="53"/>
        <v>0</v>
      </c>
      <c r="AL110" s="267">
        <f t="shared" si="53"/>
        <v>0</v>
      </c>
      <c r="AM110" s="267">
        <f t="shared" si="50"/>
        <v>0</v>
      </c>
      <c r="AN110" s="267">
        <f t="shared" si="50"/>
        <v>0</v>
      </c>
      <c r="AO110" s="267">
        <f t="shared" si="50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55000000000000004" right="0.15748031496062992" top="0.22" bottom="0.2" header="0.2" footer="0.2"/>
  <pageSetup scale="68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Q146"/>
  <sheetViews>
    <sheetView zoomScale="115" zoomScaleNormal="115" workbookViewId="0">
      <pane xSplit="2" ySplit="8" topLeftCell="AD66" activePane="bottomRight" state="frozen"/>
      <selection pane="topRight" activeCell="C1" sqref="C1"/>
      <selection pane="bottomLeft" activeCell="A9" sqref="A9"/>
      <selection pane="bottomRight" activeCell="AO110" sqref="AO110"/>
    </sheetView>
  </sheetViews>
  <sheetFormatPr defaultColWidth="9.140625" defaultRowHeight="9.75" customHeight="1"/>
  <cols>
    <col min="1" max="1" width="5.28515625" style="155" customWidth="1"/>
    <col min="2" max="2" width="36" style="155" customWidth="1"/>
    <col min="3" max="3" width="12.5703125" style="155" customWidth="1"/>
    <col min="4" max="4" width="13.28515625" style="155" customWidth="1"/>
    <col min="5" max="5" width="12.7109375" style="155" customWidth="1"/>
    <col min="6" max="6" width="13.85546875" style="155" customWidth="1"/>
    <col min="7" max="7" width="14.85546875" style="155" customWidth="1"/>
    <col min="8" max="8" width="13.5703125" style="155" customWidth="1"/>
    <col min="9" max="10" width="12.5703125" style="155" customWidth="1"/>
    <col min="11" max="11" width="13.42578125" style="155" customWidth="1"/>
    <col min="12" max="13" width="12.7109375" style="155" customWidth="1"/>
    <col min="14" max="14" width="13.7109375" style="155" customWidth="1"/>
    <col min="15" max="15" width="14" style="155" customWidth="1"/>
    <col min="16" max="16" width="13.42578125" style="155" customWidth="1"/>
    <col min="17" max="18" width="13.28515625" style="155" customWidth="1"/>
    <col min="19" max="19" width="13.85546875" style="155" customWidth="1"/>
    <col min="20" max="20" width="14.42578125" style="155" customWidth="1"/>
    <col min="21" max="23" width="14.85546875" style="67" customWidth="1"/>
    <col min="24" max="24" width="14.5703125" style="155" customWidth="1"/>
    <col min="25" max="25" width="13" style="155" customWidth="1"/>
    <col min="26" max="26" width="13.28515625" style="155" customWidth="1"/>
    <col min="27" max="29" width="14.42578125" style="67" customWidth="1"/>
    <col min="30" max="30" width="14.28515625" style="155" customWidth="1"/>
    <col min="31" max="31" width="14" style="155" customWidth="1"/>
    <col min="32" max="32" width="13.140625" style="155" customWidth="1"/>
    <col min="33" max="33" width="13.5703125" style="155" customWidth="1"/>
    <col min="34" max="34" width="14.7109375" style="155" customWidth="1"/>
    <col min="35" max="35" width="12" style="155" customWidth="1"/>
    <col min="36" max="36" width="12.5703125" style="155" customWidth="1"/>
    <col min="37" max="37" width="12.85546875" style="155" customWidth="1"/>
    <col min="38" max="38" width="15" style="155" customWidth="1"/>
    <col min="39" max="39" width="14.42578125" style="155" bestFit="1" customWidth="1"/>
    <col min="40" max="40" width="14.7109375" style="155" customWidth="1"/>
    <col min="41" max="41" width="13.7109375" style="155" bestFit="1" customWidth="1"/>
    <col min="42" max="42" width="12" style="155" bestFit="1" customWidth="1"/>
    <col min="43" max="16384" width="9.140625" style="155"/>
  </cols>
  <sheetData>
    <row r="1" spans="1:41" ht="11.25"/>
    <row r="2" spans="1:41" ht="11.25"/>
    <row r="3" spans="1:41" ht="11.25">
      <c r="B3" s="582" t="s">
        <v>330</v>
      </c>
      <c r="C3" s="582"/>
      <c r="D3" s="582"/>
      <c r="E3" s="582"/>
      <c r="F3" s="582"/>
    </row>
    <row r="4" spans="1:41" ht="11.25">
      <c r="B4" s="155" t="str">
        <f>+ALTANSHIREE!B4</f>
        <v>2026.04.31</v>
      </c>
      <c r="AO4" s="216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-211706954.24000001</v>
      </c>
    </row>
    <row r="5" spans="1:41" ht="11.25" customHeight="1">
      <c r="A5" s="534"/>
      <c r="B5" s="156" t="s">
        <v>80</v>
      </c>
      <c r="C5" s="583" t="s">
        <v>81</v>
      </c>
      <c r="D5" s="584"/>
      <c r="E5" s="584"/>
      <c r="F5" s="583" t="s">
        <v>82</v>
      </c>
      <c r="G5" s="584"/>
      <c r="H5" s="584"/>
      <c r="I5" s="583" t="s">
        <v>100</v>
      </c>
      <c r="J5" s="584"/>
      <c r="K5" s="584"/>
      <c r="L5" s="534" t="s">
        <v>105</v>
      </c>
      <c r="M5" s="534"/>
      <c r="N5" s="534"/>
      <c r="O5" s="534" t="s">
        <v>106</v>
      </c>
      <c r="P5" s="534"/>
      <c r="Q5" s="534"/>
      <c r="R5" s="583" t="s">
        <v>107</v>
      </c>
      <c r="S5" s="584"/>
      <c r="T5" s="585"/>
      <c r="U5" s="586" t="s">
        <v>121</v>
      </c>
      <c r="V5" s="587"/>
      <c r="W5" s="588"/>
      <c r="X5" s="583" t="s">
        <v>165</v>
      </c>
      <c r="Y5" s="584"/>
      <c r="Z5" s="585"/>
      <c r="AA5" s="579" t="s">
        <v>163</v>
      </c>
      <c r="AB5" s="579"/>
      <c r="AC5" s="579"/>
      <c r="AD5" s="583" t="s">
        <v>166</v>
      </c>
      <c r="AE5" s="584"/>
      <c r="AF5" s="585"/>
      <c r="AG5" s="583" t="s">
        <v>167</v>
      </c>
      <c r="AH5" s="584"/>
      <c r="AI5" s="585"/>
      <c r="AJ5" s="534" t="s">
        <v>164</v>
      </c>
      <c r="AK5" s="534"/>
      <c r="AL5" s="534"/>
      <c r="AM5" s="534" t="s">
        <v>3</v>
      </c>
      <c r="AN5" s="534"/>
      <c r="AO5" s="534"/>
    </row>
    <row r="6" spans="1:41" s="213" customFormat="1" ht="11.25">
      <c r="A6" s="534"/>
      <c r="B6" s="156" t="s">
        <v>79</v>
      </c>
      <c r="C6" s="94" t="s">
        <v>114</v>
      </c>
      <c r="D6" s="94" t="s">
        <v>115</v>
      </c>
      <c r="E6" s="94" t="s">
        <v>116</v>
      </c>
      <c r="F6" s="156" t="s">
        <v>114</v>
      </c>
      <c r="G6" s="156" t="s">
        <v>115</v>
      </c>
      <c r="H6" s="156" t="s">
        <v>116</v>
      </c>
      <c r="I6" s="156" t="s">
        <v>114</v>
      </c>
      <c r="J6" s="156" t="s">
        <v>115</v>
      </c>
      <c r="K6" s="156" t="s">
        <v>116</v>
      </c>
      <c r="L6" s="156" t="s">
        <v>114</v>
      </c>
      <c r="M6" s="156" t="s">
        <v>115</v>
      </c>
      <c r="N6" s="156" t="s">
        <v>116</v>
      </c>
      <c r="O6" s="156" t="s">
        <v>114</v>
      </c>
      <c r="P6" s="156" t="s">
        <v>115</v>
      </c>
      <c r="Q6" s="156" t="s">
        <v>116</v>
      </c>
      <c r="R6" s="156" t="s">
        <v>114</v>
      </c>
      <c r="S6" s="156" t="s">
        <v>115</v>
      </c>
      <c r="T6" s="156" t="s">
        <v>116</v>
      </c>
      <c r="U6" s="157" t="s">
        <v>114</v>
      </c>
      <c r="V6" s="157" t="s">
        <v>115</v>
      </c>
      <c r="W6" s="157" t="s">
        <v>116</v>
      </c>
      <c r="X6" s="156" t="s">
        <v>114</v>
      </c>
      <c r="Y6" s="156" t="s">
        <v>115</v>
      </c>
      <c r="Z6" s="156" t="s">
        <v>116</v>
      </c>
      <c r="AA6" s="157" t="s">
        <v>114</v>
      </c>
      <c r="AB6" s="157" t="s">
        <v>115</v>
      </c>
      <c r="AC6" s="157" t="s">
        <v>116</v>
      </c>
      <c r="AD6" s="156" t="s">
        <v>114</v>
      </c>
      <c r="AE6" s="156" t="s">
        <v>115</v>
      </c>
      <c r="AF6" s="156" t="s">
        <v>116</v>
      </c>
      <c r="AG6" s="156" t="s">
        <v>114</v>
      </c>
      <c r="AH6" s="156" t="s">
        <v>115</v>
      </c>
      <c r="AI6" s="156" t="s">
        <v>116</v>
      </c>
      <c r="AJ6" s="156" t="s">
        <v>114</v>
      </c>
      <c r="AK6" s="156" t="s">
        <v>115</v>
      </c>
      <c r="AL6" s="156" t="s">
        <v>116</v>
      </c>
      <c r="AM6" s="156" t="s">
        <v>114</v>
      </c>
      <c r="AN6" s="156" t="s">
        <v>115</v>
      </c>
      <c r="AO6" s="156" t="s">
        <v>116</v>
      </c>
    </row>
    <row r="7" spans="1:41" s="213" customFormat="1" ht="11.25">
      <c r="A7" s="589" t="s">
        <v>122</v>
      </c>
      <c r="B7" s="590"/>
      <c r="C7" s="95"/>
      <c r="D7" s="95">
        <f>SUM(C7+D82-D8)</f>
        <v>12346768.969999999</v>
      </c>
      <c r="E7" s="133">
        <f>SUM(D7-C7)</f>
        <v>12346768.969999999</v>
      </c>
      <c r="F7" s="95"/>
      <c r="G7" s="95">
        <f>SUM(F7+G82-G8)</f>
        <v>97184212.210000038</v>
      </c>
      <c r="H7" s="133">
        <f>SUM(G7-F7)</f>
        <v>97184212.210000038</v>
      </c>
      <c r="I7" s="95"/>
      <c r="J7" s="95">
        <f>SUM(I7+J82-J8)</f>
        <v>768462.44999999925</v>
      </c>
      <c r="K7" s="133">
        <f>SUM(J7-I7)</f>
        <v>768462.44999999925</v>
      </c>
      <c r="L7" s="95"/>
      <c r="M7" s="95">
        <f>SUM(L7+M82-M8)</f>
        <v>3104034.5</v>
      </c>
      <c r="N7" s="133">
        <f>SUM(M7-L7)</f>
        <v>3104034.5</v>
      </c>
      <c r="O7" s="95"/>
      <c r="P7" s="95">
        <f>SUM(O7+P82-P8)</f>
        <v>30622.54999999702</v>
      </c>
      <c r="Q7" s="133">
        <f>SUM(P7-O7)</f>
        <v>30622.54999999702</v>
      </c>
      <c r="R7" s="95"/>
      <c r="S7" s="95">
        <f>SUM(R7+S82-S8)</f>
        <v>80953.559999998659</v>
      </c>
      <c r="T7" s="133">
        <f>SUM(S7-R7)</f>
        <v>80953.559999998659</v>
      </c>
      <c r="U7" s="162">
        <f>SUM(C7+F7+I7+L7+O7+R7)</f>
        <v>0</v>
      </c>
      <c r="V7" s="162">
        <f t="shared" ref="V7:W22" si="1">SUM(D7+G7+J7+M7+P7+S7)</f>
        <v>113515054.24000004</v>
      </c>
      <c r="W7" s="162">
        <f t="shared" si="1"/>
        <v>113515054.24000004</v>
      </c>
      <c r="X7" s="95"/>
      <c r="Y7" s="95">
        <f>SUM(X7+Y82-Y8)</f>
        <v>20000000</v>
      </c>
      <c r="Z7" s="133">
        <v>0</v>
      </c>
      <c r="AA7" s="162">
        <f>SUM(X7)</f>
        <v>0</v>
      </c>
      <c r="AB7" s="162">
        <f>SUM(Y7)</f>
        <v>20000000</v>
      </c>
      <c r="AC7" s="162">
        <f t="shared" ref="AC7:AC11" si="2">SUM(Z7)</f>
        <v>0</v>
      </c>
      <c r="AD7" s="95"/>
      <c r="AE7" s="95">
        <f>SUM(AD7+AE82-AE8)</f>
        <v>-49559489</v>
      </c>
      <c r="AF7" s="133">
        <v>0</v>
      </c>
      <c r="AG7" s="95"/>
      <c r="AH7" s="95">
        <f>SUM(AG7+AH82-AH8)</f>
        <v>0</v>
      </c>
      <c r="AI7" s="133">
        <v>0</v>
      </c>
      <c r="AJ7" s="162">
        <f t="shared" ref="AJ7:AL22" si="3">SUM(AD7+AG7)</f>
        <v>0</v>
      </c>
      <c r="AK7" s="162">
        <f>SUM(AE7+AH7)</f>
        <v>-49559489</v>
      </c>
      <c r="AL7" s="162">
        <f t="shared" si="3"/>
        <v>0</v>
      </c>
      <c r="AM7" s="162">
        <f>SUM(U7+AA7+AJ7)</f>
        <v>0</v>
      </c>
      <c r="AN7" s="162">
        <f t="shared" ref="AN7:AO22" si="4">SUM(V7+AB7+AK7)</f>
        <v>83955565.240000039</v>
      </c>
      <c r="AO7" s="162">
        <f t="shared" si="4"/>
        <v>113515054.24000004</v>
      </c>
    </row>
    <row r="8" spans="1:41" s="288" customFormat="1" ht="11.25">
      <c r="A8" s="163">
        <v>1</v>
      </c>
      <c r="B8" s="154" t="s">
        <v>4</v>
      </c>
      <c r="C8" s="64">
        <f>SUM(C9+C78)</f>
        <v>75146000</v>
      </c>
      <c r="D8" s="64">
        <f t="shared" ref="D8" si="5">SUM(D9+D78)</f>
        <v>50129131.030000001</v>
      </c>
      <c r="E8" s="215">
        <f t="shared" ref="E8:E75" si="6">SUM(D8-C8)</f>
        <v>-25016868.969999999</v>
      </c>
      <c r="F8" s="64">
        <f>SUM(F9+F78)</f>
        <v>371304200</v>
      </c>
      <c r="G8" s="64">
        <f t="shared" ref="G8" si="7">SUM(G9+G78)</f>
        <v>278363587.78999996</v>
      </c>
      <c r="H8" s="215">
        <f t="shared" ref="H8:H75" si="8">SUM(G8-F8)</f>
        <v>-92940612.210000038</v>
      </c>
      <c r="I8" s="64">
        <f t="shared" ref="I8:J8" si="9">SUM(I9+I78)</f>
        <v>39063800</v>
      </c>
      <c r="J8" s="64">
        <f t="shared" si="9"/>
        <v>26325937.550000001</v>
      </c>
      <c r="K8" s="215">
        <f t="shared" ref="K8:K75" si="10">SUM(J8-I8)</f>
        <v>-12737862.449999999</v>
      </c>
      <c r="L8" s="64">
        <f t="shared" ref="L8:M8" si="11">SUM(L9+L78)</f>
        <v>18765600</v>
      </c>
      <c r="M8" s="64">
        <f t="shared" si="11"/>
        <v>14661565.5</v>
      </c>
      <c r="N8" s="215">
        <f t="shared" ref="N8:N75" si="12">SUM(M8-L8)</f>
        <v>-4104034.5</v>
      </c>
      <c r="O8" s="64">
        <f t="shared" ref="O8:P8" si="13">SUM(O9+O78)</f>
        <v>56370400</v>
      </c>
      <c r="P8" s="64">
        <f t="shared" si="13"/>
        <v>52419377.450000003</v>
      </c>
      <c r="Q8" s="215">
        <f t="shared" ref="Q8:Q75" si="14">SUM(P8-O8)</f>
        <v>-3951022.549999997</v>
      </c>
      <c r="R8" s="64">
        <f t="shared" ref="R8:S8" si="15">SUM(R9+R78)</f>
        <v>21714400</v>
      </c>
      <c r="S8" s="64">
        <f t="shared" si="15"/>
        <v>18954846.440000001</v>
      </c>
      <c r="T8" s="215">
        <f t="shared" ref="T8:T77" si="16">SUM(S8-R8)</f>
        <v>-2759553.5599999987</v>
      </c>
      <c r="U8" s="59">
        <f t="shared" ref="U8:W50" si="17">SUM(C8+F8+I8+L8+O8+R8)</f>
        <v>582364400</v>
      </c>
      <c r="V8" s="59">
        <f t="shared" si="1"/>
        <v>440854445.75999993</v>
      </c>
      <c r="W8" s="59">
        <f t="shared" si="1"/>
        <v>-141509954.24000007</v>
      </c>
      <c r="X8" s="64">
        <f t="shared" ref="X8:Y8" si="18">SUM(X9+X78)</f>
        <v>110447000</v>
      </c>
      <c r="Y8" s="64">
        <f t="shared" si="18"/>
        <v>40000000</v>
      </c>
      <c r="Z8" s="215">
        <f t="shared" ref="Z8:Z77" si="19">SUM(Y8-X8)</f>
        <v>-70447000</v>
      </c>
      <c r="AA8" s="59">
        <f t="shared" ref="AA8:AB11" si="20">SUM(X8)</f>
        <v>110447000</v>
      </c>
      <c r="AB8" s="59">
        <f t="shared" si="20"/>
        <v>40000000</v>
      </c>
      <c r="AC8" s="59">
        <f t="shared" si="2"/>
        <v>-70447000</v>
      </c>
      <c r="AD8" s="64">
        <f t="shared" ref="AD8:AE8" si="21">SUM(AD9+AD78)</f>
        <v>50000000</v>
      </c>
      <c r="AE8" s="64">
        <f t="shared" si="21"/>
        <v>50000000</v>
      </c>
      <c r="AF8" s="215">
        <f t="shared" ref="AF8:AF75" si="22">SUM(AE8-AD8)</f>
        <v>0</v>
      </c>
      <c r="AG8" s="64">
        <f t="shared" ref="AG8:AH8" si="23">SUM(AG9+AG78)</f>
        <v>5000000</v>
      </c>
      <c r="AH8" s="64">
        <f t="shared" si="23"/>
        <v>0</v>
      </c>
      <c r="AI8" s="215">
        <f t="shared" ref="AI8:AI77" si="24">SUM(AH8-AG8)</f>
        <v>-5000000</v>
      </c>
      <c r="AJ8" s="59">
        <f t="shared" si="3"/>
        <v>55000000</v>
      </c>
      <c r="AK8" s="59">
        <f t="shared" si="3"/>
        <v>50000000</v>
      </c>
      <c r="AL8" s="59">
        <f t="shared" si="3"/>
        <v>-5000000</v>
      </c>
      <c r="AM8" s="164">
        <f t="shared" ref="AM8:AO77" si="25">SUM(U8+AA8+AJ8)</f>
        <v>747811400</v>
      </c>
      <c r="AN8" s="59">
        <f t="shared" si="4"/>
        <v>530854445.75999993</v>
      </c>
      <c r="AO8" s="59">
        <f t="shared" si="4"/>
        <v>-216956954.24000007</v>
      </c>
    </row>
    <row r="9" spans="1:41" s="288" customFormat="1" ht="11.25">
      <c r="A9" s="163">
        <v>2</v>
      </c>
      <c r="B9" s="154" t="s">
        <v>5</v>
      </c>
      <c r="C9" s="64">
        <f>SUM(C10+C66+C69)</f>
        <v>75146000</v>
      </c>
      <c r="D9" s="64">
        <f t="shared" ref="D9" si="26">SUM(D10+D66+D69)</f>
        <v>50129131.030000001</v>
      </c>
      <c r="E9" s="215">
        <f t="shared" si="6"/>
        <v>-25016868.969999999</v>
      </c>
      <c r="F9" s="64">
        <f>SUM(F10+F66+F69)</f>
        <v>371304200</v>
      </c>
      <c r="G9" s="64">
        <f t="shared" ref="G9" si="27">SUM(G10+G66+G69)</f>
        <v>278363587.78999996</v>
      </c>
      <c r="H9" s="215">
        <f t="shared" si="8"/>
        <v>-92940612.210000038</v>
      </c>
      <c r="I9" s="64">
        <f t="shared" ref="I9:J9" si="28">SUM(I10+I66+I69)</f>
        <v>39063800</v>
      </c>
      <c r="J9" s="64">
        <f t="shared" si="28"/>
        <v>26325937.550000001</v>
      </c>
      <c r="K9" s="215">
        <f t="shared" si="10"/>
        <v>-12737862.449999999</v>
      </c>
      <c r="L9" s="64">
        <f t="shared" ref="L9:M9" si="29">SUM(L10+L66+L69)</f>
        <v>18765600</v>
      </c>
      <c r="M9" s="64">
        <f t="shared" si="29"/>
        <v>14661565.5</v>
      </c>
      <c r="N9" s="215">
        <f t="shared" si="12"/>
        <v>-4104034.5</v>
      </c>
      <c r="O9" s="64">
        <f>SUM(O10+O66+O69)</f>
        <v>56370400</v>
      </c>
      <c r="P9" s="64">
        <f t="shared" ref="P9" si="30">SUM(P10+P66+P69)</f>
        <v>52419377.450000003</v>
      </c>
      <c r="Q9" s="215">
        <f t="shared" si="14"/>
        <v>-3951022.549999997</v>
      </c>
      <c r="R9" s="64">
        <f t="shared" ref="R9:S9" si="31">SUM(R10+R66+R69)</f>
        <v>21714400</v>
      </c>
      <c r="S9" s="64">
        <f t="shared" si="31"/>
        <v>18954846.440000001</v>
      </c>
      <c r="T9" s="215">
        <f t="shared" si="16"/>
        <v>-2759553.5599999987</v>
      </c>
      <c r="U9" s="59">
        <f t="shared" si="17"/>
        <v>582364400</v>
      </c>
      <c r="V9" s="59">
        <f t="shared" si="1"/>
        <v>440854445.75999993</v>
      </c>
      <c r="W9" s="59">
        <f t="shared" si="1"/>
        <v>-141509954.24000007</v>
      </c>
      <c r="X9" s="64">
        <f t="shared" ref="X9:Y9" si="32">SUM(X10+X66+X69)</f>
        <v>110447000</v>
      </c>
      <c r="Y9" s="64">
        <f t="shared" si="32"/>
        <v>40000000</v>
      </c>
      <c r="Z9" s="215">
        <f t="shared" si="19"/>
        <v>-70447000</v>
      </c>
      <c r="AA9" s="59">
        <f t="shared" si="20"/>
        <v>110447000</v>
      </c>
      <c r="AB9" s="59">
        <f t="shared" si="20"/>
        <v>40000000</v>
      </c>
      <c r="AC9" s="59">
        <f t="shared" si="2"/>
        <v>-70447000</v>
      </c>
      <c r="AD9" s="64">
        <f t="shared" ref="AD9:AE9" si="33">SUM(AD10+AD66+AD69)</f>
        <v>50000000</v>
      </c>
      <c r="AE9" s="64">
        <f t="shared" si="33"/>
        <v>50000000</v>
      </c>
      <c r="AF9" s="215">
        <f t="shared" si="22"/>
        <v>0</v>
      </c>
      <c r="AG9" s="64">
        <f t="shared" ref="AG9:AH9" si="34">SUM(AG10+AG66+AG69)</f>
        <v>5000000</v>
      </c>
      <c r="AH9" s="64">
        <f t="shared" si="34"/>
        <v>0</v>
      </c>
      <c r="AI9" s="215">
        <f t="shared" si="24"/>
        <v>-5000000</v>
      </c>
      <c r="AJ9" s="59">
        <f t="shared" si="3"/>
        <v>55000000</v>
      </c>
      <c r="AK9" s="59">
        <f t="shared" si="3"/>
        <v>50000000</v>
      </c>
      <c r="AL9" s="59">
        <f t="shared" si="3"/>
        <v>-5000000</v>
      </c>
      <c r="AM9" s="59">
        <f t="shared" si="25"/>
        <v>747811400</v>
      </c>
      <c r="AN9" s="59">
        <f t="shared" si="4"/>
        <v>530854445.75999993</v>
      </c>
      <c r="AO9" s="59">
        <f t="shared" si="4"/>
        <v>-216956954.24000007</v>
      </c>
    </row>
    <row r="10" spans="1:41" s="288" customFormat="1" ht="11.25">
      <c r="A10" s="163">
        <v>3</v>
      </c>
      <c r="B10" s="154" t="s">
        <v>6</v>
      </c>
      <c r="C10" s="64">
        <f>SUM(C11+C17+C23+C28+C35+C39+C44+C48+C60)</f>
        <v>74946000</v>
      </c>
      <c r="D10" s="64">
        <f t="shared" ref="D10" si="35">SUM(D11+D17+D23+D28+D35+D39+D44+D48+D60)</f>
        <v>50129131.030000001</v>
      </c>
      <c r="E10" s="215">
        <f t="shared" si="6"/>
        <v>-24816868.969999999</v>
      </c>
      <c r="F10" s="64">
        <f t="shared" ref="F10:G10" si="36">SUM(F11+F17+F23+F28+F35+F39+F44+F48+F60)</f>
        <v>371304200</v>
      </c>
      <c r="G10" s="64">
        <f t="shared" si="36"/>
        <v>278363587.78999996</v>
      </c>
      <c r="H10" s="215">
        <f t="shared" si="8"/>
        <v>-92940612.210000038</v>
      </c>
      <c r="I10" s="64">
        <f t="shared" ref="I10:J10" si="37">SUM(I11+I17+I23+I28+I35+I39+I44+I48+I60)</f>
        <v>39063800</v>
      </c>
      <c r="J10" s="64">
        <f t="shared" si="37"/>
        <v>26325937.550000001</v>
      </c>
      <c r="K10" s="215">
        <f t="shared" si="10"/>
        <v>-12737862.449999999</v>
      </c>
      <c r="L10" s="64">
        <f t="shared" ref="L10:M10" si="38">SUM(L11+L17+L23+L28+L35+L39+L44+L48+L60)</f>
        <v>18765600</v>
      </c>
      <c r="M10" s="64">
        <f t="shared" si="38"/>
        <v>14661565.5</v>
      </c>
      <c r="N10" s="215">
        <f t="shared" si="12"/>
        <v>-4104034.5</v>
      </c>
      <c r="O10" s="64">
        <f>SUM(O11+O17+O23+O28+O35+O39+O44+O48+O60)</f>
        <v>56370400</v>
      </c>
      <c r="P10" s="64">
        <f t="shared" ref="P10" si="39">SUM(P11+P17+P23+P28+P35+P39+P44+P48+P60)</f>
        <v>52419377.450000003</v>
      </c>
      <c r="Q10" s="215">
        <f t="shared" si="14"/>
        <v>-3951022.549999997</v>
      </c>
      <c r="R10" s="64">
        <f t="shared" ref="R10:S10" si="40">SUM(R11+R17+R23+R28+R35+R39+R44+R48+R60)</f>
        <v>21714400</v>
      </c>
      <c r="S10" s="64">
        <f t="shared" si="40"/>
        <v>18954846.440000001</v>
      </c>
      <c r="T10" s="215">
        <f t="shared" si="16"/>
        <v>-2759553.5599999987</v>
      </c>
      <c r="U10" s="59">
        <f t="shared" si="17"/>
        <v>582164400</v>
      </c>
      <c r="V10" s="59">
        <f t="shared" si="1"/>
        <v>440854445.75999993</v>
      </c>
      <c r="W10" s="59">
        <f t="shared" si="1"/>
        <v>-141309954.24000007</v>
      </c>
      <c r="X10" s="64">
        <f t="shared" ref="X10:Y10" si="41">SUM(X11+X17+X23+X28+X35+X39+X44+X48+X60)</f>
        <v>0</v>
      </c>
      <c r="Y10" s="64">
        <f t="shared" si="41"/>
        <v>0</v>
      </c>
      <c r="Z10" s="215">
        <f t="shared" si="19"/>
        <v>0</v>
      </c>
      <c r="AA10" s="59">
        <f t="shared" si="20"/>
        <v>0</v>
      </c>
      <c r="AB10" s="59">
        <f t="shared" si="20"/>
        <v>0</v>
      </c>
      <c r="AC10" s="59">
        <f t="shared" si="2"/>
        <v>0</v>
      </c>
      <c r="AD10" s="64">
        <f t="shared" ref="AD10:AE10" si="42">SUM(AD11+AD17+AD23+AD28+AD35+AD39+AD44+AD48+AD60)</f>
        <v>50000000</v>
      </c>
      <c r="AE10" s="64">
        <f t="shared" si="42"/>
        <v>50000000</v>
      </c>
      <c r="AF10" s="215">
        <f t="shared" si="22"/>
        <v>0</v>
      </c>
      <c r="AG10" s="64">
        <f t="shared" ref="AG10:AH10" si="43">SUM(AG11+AG17+AG23+AG28+AG35+AG39+AG44+AG48+AG60)</f>
        <v>5000000</v>
      </c>
      <c r="AH10" s="64">
        <f t="shared" si="43"/>
        <v>0</v>
      </c>
      <c r="AI10" s="215">
        <f t="shared" si="24"/>
        <v>-5000000</v>
      </c>
      <c r="AJ10" s="59">
        <f t="shared" si="3"/>
        <v>55000000</v>
      </c>
      <c r="AK10" s="59">
        <f t="shared" si="3"/>
        <v>50000000</v>
      </c>
      <c r="AL10" s="59">
        <f t="shared" si="3"/>
        <v>-5000000</v>
      </c>
      <c r="AM10" s="59">
        <f t="shared" si="25"/>
        <v>637164400</v>
      </c>
      <c r="AN10" s="59">
        <f t="shared" si="4"/>
        <v>490854445.75999993</v>
      </c>
      <c r="AO10" s="59">
        <f t="shared" si="4"/>
        <v>-146309954.24000007</v>
      </c>
    </row>
    <row r="11" spans="1:41" s="288" customFormat="1" ht="11.25">
      <c r="A11" s="163">
        <v>4</v>
      </c>
      <c r="B11" s="154" t="s">
        <v>7</v>
      </c>
      <c r="C11" s="64">
        <f t="shared" ref="C11:D11" si="44">SUM(C12:C16)</f>
        <v>56904000</v>
      </c>
      <c r="D11" s="64">
        <f t="shared" si="44"/>
        <v>41896561.030000001</v>
      </c>
      <c r="E11" s="215">
        <f t="shared" si="6"/>
        <v>-15007438.969999999</v>
      </c>
      <c r="F11" s="64">
        <f t="shared" ref="F11:G11" si="45">SUM(F12:F16)</f>
        <v>283246200</v>
      </c>
      <c r="G11" s="64">
        <f t="shared" si="45"/>
        <v>221181323.23999998</v>
      </c>
      <c r="H11" s="215">
        <f t="shared" si="8"/>
        <v>-62064876.76000002</v>
      </c>
      <c r="I11" s="64">
        <f t="shared" ref="I11:J11" si="46">SUM(I12:I16)</f>
        <v>0</v>
      </c>
      <c r="J11" s="64">
        <f t="shared" si="46"/>
        <v>0</v>
      </c>
      <c r="K11" s="215">
        <f t="shared" si="10"/>
        <v>0</v>
      </c>
      <c r="L11" s="64">
        <f t="shared" ref="L11:M11" si="47">SUM(L12:L16)</f>
        <v>0</v>
      </c>
      <c r="M11" s="64">
        <f t="shared" si="47"/>
        <v>0</v>
      </c>
      <c r="N11" s="215">
        <f t="shared" si="12"/>
        <v>0</v>
      </c>
      <c r="O11" s="64">
        <f t="shared" ref="O11:P11" si="48">SUM(O12:O16)</f>
        <v>0</v>
      </c>
      <c r="P11" s="64">
        <f t="shared" si="48"/>
        <v>0</v>
      </c>
      <c r="Q11" s="215">
        <f t="shared" si="14"/>
        <v>0</v>
      </c>
      <c r="R11" s="64">
        <f t="shared" ref="R11:S11" si="49">SUM(R12:R16)</f>
        <v>0</v>
      </c>
      <c r="S11" s="64">
        <f t="shared" si="49"/>
        <v>0</v>
      </c>
      <c r="T11" s="215">
        <f t="shared" si="16"/>
        <v>0</v>
      </c>
      <c r="U11" s="59">
        <f t="shared" si="17"/>
        <v>340150200</v>
      </c>
      <c r="V11" s="59">
        <f t="shared" si="1"/>
        <v>263077884.26999998</v>
      </c>
      <c r="W11" s="59">
        <f t="shared" si="1"/>
        <v>-77072315.730000019</v>
      </c>
      <c r="X11" s="64">
        <f t="shared" ref="X11:Y11" si="50">SUM(X12:X16)</f>
        <v>0</v>
      </c>
      <c r="Y11" s="64">
        <f t="shared" si="50"/>
        <v>0</v>
      </c>
      <c r="Z11" s="215">
        <f t="shared" si="19"/>
        <v>0</v>
      </c>
      <c r="AA11" s="59">
        <f t="shared" si="20"/>
        <v>0</v>
      </c>
      <c r="AB11" s="59">
        <f t="shared" si="20"/>
        <v>0</v>
      </c>
      <c r="AC11" s="59">
        <f t="shared" si="2"/>
        <v>0</v>
      </c>
      <c r="AD11" s="64">
        <f t="shared" ref="AD11:AE11" si="51">SUM(AD12:AD16)</f>
        <v>0</v>
      </c>
      <c r="AE11" s="64">
        <f t="shared" si="51"/>
        <v>0</v>
      </c>
      <c r="AF11" s="215">
        <f t="shared" si="22"/>
        <v>0</v>
      </c>
      <c r="AG11" s="64">
        <f t="shared" ref="AG11:AH11" si="52">SUM(AG12:AG16)</f>
        <v>0</v>
      </c>
      <c r="AH11" s="64">
        <f t="shared" si="52"/>
        <v>0</v>
      </c>
      <c r="AI11" s="215">
        <f t="shared" si="24"/>
        <v>0</v>
      </c>
      <c r="AJ11" s="59">
        <f t="shared" si="3"/>
        <v>0</v>
      </c>
      <c r="AK11" s="59">
        <f t="shared" si="3"/>
        <v>0</v>
      </c>
      <c r="AL11" s="59">
        <f t="shared" si="3"/>
        <v>0</v>
      </c>
      <c r="AM11" s="59">
        <f t="shared" si="25"/>
        <v>340150200</v>
      </c>
      <c r="AN11" s="59">
        <f t="shared" si="4"/>
        <v>263077884.26999998</v>
      </c>
      <c r="AO11" s="59">
        <f t="shared" si="4"/>
        <v>-77072315.730000019</v>
      </c>
    </row>
    <row r="12" spans="1:41" ht="11.25">
      <c r="A12" s="165">
        <v>5</v>
      </c>
      <c r="B12" s="153" t="s">
        <v>8</v>
      </c>
      <c r="C12" s="188">
        <v>25028000</v>
      </c>
      <c r="D12" s="188">
        <v>21721233.890000001</v>
      </c>
      <c r="E12" s="133">
        <f>SUM(D12-C12)</f>
        <v>-3306766.1099999994</v>
      </c>
      <c r="F12" s="188">
        <v>132731000</v>
      </c>
      <c r="G12" s="188">
        <v>126511128.72</v>
      </c>
      <c r="H12" s="133">
        <f>SUM(G12-F12)</f>
        <v>-6219871.2800000012</v>
      </c>
      <c r="I12" s="131"/>
      <c r="J12" s="131"/>
      <c r="K12" s="133">
        <f t="shared" si="10"/>
        <v>0</v>
      </c>
      <c r="L12" s="131"/>
      <c r="M12" s="131"/>
      <c r="N12" s="133">
        <f t="shared" si="12"/>
        <v>0</v>
      </c>
      <c r="O12" s="131"/>
      <c r="P12" s="131"/>
      <c r="Q12" s="133">
        <f t="shared" si="14"/>
        <v>0</v>
      </c>
      <c r="R12" s="131"/>
      <c r="S12" s="131"/>
      <c r="T12" s="133">
        <f t="shared" si="16"/>
        <v>0</v>
      </c>
      <c r="U12" s="135">
        <f t="shared" si="17"/>
        <v>157759000</v>
      </c>
      <c r="V12" s="135">
        <f t="shared" si="1"/>
        <v>148232362.61000001</v>
      </c>
      <c r="W12" s="135">
        <f t="shared" si="1"/>
        <v>-9526637.3900000006</v>
      </c>
      <c r="X12" s="131"/>
      <c r="Y12" s="131"/>
      <c r="Z12" s="133">
        <f t="shared" si="19"/>
        <v>0</v>
      </c>
      <c r="AA12" s="135">
        <f t="shared" ref="AA12:AC82" si="53">SUM(X12)</f>
        <v>0</v>
      </c>
      <c r="AB12" s="135">
        <f t="shared" si="53"/>
        <v>0</v>
      </c>
      <c r="AC12" s="135">
        <f t="shared" si="53"/>
        <v>0</v>
      </c>
      <c r="AD12" s="131"/>
      <c r="AE12" s="131"/>
      <c r="AF12" s="133">
        <f t="shared" si="22"/>
        <v>0</v>
      </c>
      <c r="AG12" s="131"/>
      <c r="AH12" s="131"/>
      <c r="AI12" s="133">
        <f t="shared" si="24"/>
        <v>0</v>
      </c>
      <c r="AJ12" s="135">
        <f t="shared" si="3"/>
        <v>0</v>
      </c>
      <c r="AK12" s="135">
        <f t="shared" si="3"/>
        <v>0</v>
      </c>
      <c r="AL12" s="135">
        <f t="shared" si="3"/>
        <v>0</v>
      </c>
      <c r="AM12" s="135">
        <f t="shared" si="25"/>
        <v>157759000</v>
      </c>
      <c r="AN12" s="135">
        <f t="shared" si="4"/>
        <v>148232362.61000001</v>
      </c>
      <c r="AO12" s="135">
        <f t="shared" si="4"/>
        <v>-9526637.3900000006</v>
      </c>
    </row>
    <row r="13" spans="1:41" ht="11.25">
      <c r="A13" s="165">
        <v>6</v>
      </c>
      <c r="B13" s="153" t="s">
        <v>10</v>
      </c>
      <c r="C13" s="188">
        <v>25200000</v>
      </c>
      <c r="D13" s="188">
        <v>18615327.140000001</v>
      </c>
      <c r="E13" s="133">
        <f t="shared" ref="E13:E16" si="54">SUM(D13-C13)</f>
        <v>-6584672.8599999994</v>
      </c>
      <c r="F13" s="188">
        <v>120995200</v>
      </c>
      <c r="G13" s="188">
        <v>79827401.920000002</v>
      </c>
      <c r="H13" s="133">
        <f t="shared" ref="H13:H16" si="55">SUM(G13-F13)</f>
        <v>-41167798.079999998</v>
      </c>
      <c r="I13" s="131"/>
      <c r="J13" s="131"/>
      <c r="K13" s="133">
        <f t="shared" si="10"/>
        <v>0</v>
      </c>
      <c r="L13" s="131"/>
      <c r="M13" s="131"/>
      <c r="N13" s="133">
        <f t="shared" si="12"/>
        <v>0</v>
      </c>
      <c r="O13" s="131"/>
      <c r="P13" s="131"/>
      <c r="Q13" s="133">
        <f t="shared" si="14"/>
        <v>0</v>
      </c>
      <c r="R13" s="131"/>
      <c r="S13" s="131"/>
      <c r="T13" s="133">
        <f t="shared" si="16"/>
        <v>0</v>
      </c>
      <c r="U13" s="135">
        <f t="shared" si="17"/>
        <v>146195200</v>
      </c>
      <c r="V13" s="135">
        <f t="shared" si="1"/>
        <v>98442729.060000002</v>
      </c>
      <c r="W13" s="135">
        <f t="shared" si="1"/>
        <v>-47752470.939999998</v>
      </c>
      <c r="X13" s="131"/>
      <c r="Y13" s="131"/>
      <c r="Z13" s="133">
        <f t="shared" si="19"/>
        <v>0</v>
      </c>
      <c r="AA13" s="135">
        <f t="shared" si="53"/>
        <v>0</v>
      </c>
      <c r="AB13" s="135">
        <f t="shared" si="53"/>
        <v>0</v>
      </c>
      <c r="AC13" s="135">
        <f t="shared" si="53"/>
        <v>0</v>
      </c>
      <c r="AD13" s="131"/>
      <c r="AE13" s="131"/>
      <c r="AF13" s="133">
        <f t="shared" si="22"/>
        <v>0</v>
      </c>
      <c r="AG13" s="131"/>
      <c r="AH13" s="131"/>
      <c r="AI13" s="133">
        <f t="shared" si="24"/>
        <v>0</v>
      </c>
      <c r="AJ13" s="135">
        <f t="shared" si="3"/>
        <v>0</v>
      </c>
      <c r="AK13" s="135">
        <f t="shared" si="3"/>
        <v>0</v>
      </c>
      <c r="AL13" s="135">
        <f t="shared" si="3"/>
        <v>0</v>
      </c>
      <c r="AM13" s="135">
        <f t="shared" si="25"/>
        <v>146195200</v>
      </c>
      <c r="AN13" s="135">
        <f t="shared" si="4"/>
        <v>98442729.060000002</v>
      </c>
      <c r="AO13" s="135">
        <f t="shared" si="4"/>
        <v>-47752470.939999998</v>
      </c>
    </row>
    <row r="14" spans="1:41" ht="11.25">
      <c r="A14" s="165">
        <v>7</v>
      </c>
      <c r="B14" s="153" t="s">
        <v>11</v>
      </c>
      <c r="C14" s="188">
        <v>1760000</v>
      </c>
      <c r="D14" s="188">
        <v>1560000</v>
      </c>
      <c r="E14" s="133">
        <f t="shared" si="54"/>
        <v>-200000</v>
      </c>
      <c r="F14" s="188">
        <v>22520000</v>
      </c>
      <c r="G14" s="188">
        <v>14842792.6</v>
      </c>
      <c r="H14" s="133">
        <f t="shared" si="55"/>
        <v>-7677207.4000000004</v>
      </c>
      <c r="I14" s="131"/>
      <c r="J14" s="131"/>
      <c r="K14" s="133">
        <f t="shared" si="10"/>
        <v>0</v>
      </c>
      <c r="L14" s="131"/>
      <c r="M14" s="131"/>
      <c r="N14" s="133">
        <f t="shared" si="12"/>
        <v>0</v>
      </c>
      <c r="O14" s="131"/>
      <c r="P14" s="131"/>
      <c r="Q14" s="133">
        <f t="shared" si="14"/>
        <v>0</v>
      </c>
      <c r="R14" s="131"/>
      <c r="S14" s="131"/>
      <c r="T14" s="133">
        <f t="shared" si="16"/>
        <v>0</v>
      </c>
      <c r="U14" s="135">
        <f t="shared" si="17"/>
        <v>24280000</v>
      </c>
      <c r="V14" s="135">
        <f t="shared" si="1"/>
        <v>16402792.6</v>
      </c>
      <c r="W14" s="135">
        <f t="shared" si="1"/>
        <v>-7877207.4000000004</v>
      </c>
      <c r="X14" s="131"/>
      <c r="Y14" s="131"/>
      <c r="Z14" s="133">
        <f t="shared" si="19"/>
        <v>0</v>
      </c>
      <c r="AA14" s="135">
        <f t="shared" si="53"/>
        <v>0</v>
      </c>
      <c r="AB14" s="135">
        <f t="shared" si="53"/>
        <v>0</v>
      </c>
      <c r="AC14" s="135">
        <f t="shared" si="53"/>
        <v>0</v>
      </c>
      <c r="AD14" s="131"/>
      <c r="AE14" s="131"/>
      <c r="AF14" s="133">
        <f t="shared" si="22"/>
        <v>0</v>
      </c>
      <c r="AG14" s="131"/>
      <c r="AH14" s="131"/>
      <c r="AI14" s="133">
        <f t="shared" si="24"/>
        <v>0</v>
      </c>
      <c r="AJ14" s="135">
        <f t="shared" si="3"/>
        <v>0</v>
      </c>
      <c r="AK14" s="135">
        <f t="shared" si="3"/>
        <v>0</v>
      </c>
      <c r="AL14" s="135">
        <f t="shared" si="3"/>
        <v>0</v>
      </c>
      <c r="AM14" s="135">
        <f t="shared" si="25"/>
        <v>24280000</v>
      </c>
      <c r="AN14" s="135">
        <f t="shared" si="4"/>
        <v>16402792.6</v>
      </c>
      <c r="AO14" s="135">
        <f t="shared" si="4"/>
        <v>-7877207.4000000004</v>
      </c>
    </row>
    <row r="15" spans="1:41" ht="11.25">
      <c r="A15" s="165">
        <v>8</v>
      </c>
      <c r="B15" s="153" t="s">
        <v>12</v>
      </c>
      <c r="C15" s="188">
        <v>4916000</v>
      </c>
      <c r="D15" s="151">
        <v>0</v>
      </c>
      <c r="E15" s="133">
        <f t="shared" si="54"/>
        <v>-4916000</v>
      </c>
      <c r="F15" s="188">
        <v>7000000</v>
      </c>
      <c r="G15" s="151">
        <v>0</v>
      </c>
      <c r="H15" s="133">
        <f t="shared" si="55"/>
        <v>-7000000</v>
      </c>
      <c r="I15" s="131"/>
      <c r="J15" s="131"/>
      <c r="K15" s="133">
        <f t="shared" si="10"/>
        <v>0</v>
      </c>
      <c r="L15" s="131"/>
      <c r="M15" s="131"/>
      <c r="N15" s="133">
        <f t="shared" si="12"/>
        <v>0</v>
      </c>
      <c r="O15" s="131"/>
      <c r="P15" s="131"/>
      <c r="Q15" s="133">
        <f t="shared" si="14"/>
        <v>0</v>
      </c>
      <c r="R15" s="131"/>
      <c r="S15" s="131"/>
      <c r="T15" s="133">
        <f t="shared" si="16"/>
        <v>0</v>
      </c>
      <c r="U15" s="135">
        <f t="shared" si="17"/>
        <v>11916000</v>
      </c>
      <c r="V15" s="135">
        <f t="shared" si="1"/>
        <v>0</v>
      </c>
      <c r="W15" s="135">
        <f t="shared" si="1"/>
        <v>-11916000</v>
      </c>
      <c r="X15" s="131"/>
      <c r="Y15" s="131"/>
      <c r="Z15" s="133">
        <f t="shared" si="19"/>
        <v>0</v>
      </c>
      <c r="AA15" s="135">
        <f t="shared" si="53"/>
        <v>0</v>
      </c>
      <c r="AB15" s="135">
        <f t="shared" si="53"/>
        <v>0</v>
      </c>
      <c r="AC15" s="135">
        <f t="shared" si="53"/>
        <v>0</v>
      </c>
      <c r="AD15" s="131"/>
      <c r="AE15" s="131"/>
      <c r="AF15" s="133">
        <f t="shared" si="22"/>
        <v>0</v>
      </c>
      <c r="AG15" s="131"/>
      <c r="AH15" s="131"/>
      <c r="AI15" s="133">
        <f t="shared" si="24"/>
        <v>0</v>
      </c>
      <c r="AJ15" s="135">
        <f t="shared" si="3"/>
        <v>0</v>
      </c>
      <c r="AK15" s="135">
        <f t="shared" si="3"/>
        <v>0</v>
      </c>
      <c r="AL15" s="135">
        <f t="shared" si="3"/>
        <v>0</v>
      </c>
      <c r="AM15" s="135">
        <f t="shared" si="25"/>
        <v>11916000</v>
      </c>
      <c r="AN15" s="135">
        <f t="shared" si="4"/>
        <v>0</v>
      </c>
      <c r="AO15" s="135">
        <f t="shared" si="4"/>
        <v>-11916000</v>
      </c>
    </row>
    <row r="16" spans="1:41" ht="11.25">
      <c r="A16" s="165">
        <v>9</v>
      </c>
      <c r="B16" s="153" t="s">
        <v>9</v>
      </c>
      <c r="C16" s="131"/>
      <c r="D16" s="131"/>
      <c r="E16" s="133">
        <f t="shared" si="54"/>
        <v>0</v>
      </c>
      <c r="F16" s="131"/>
      <c r="G16" s="131"/>
      <c r="H16" s="133">
        <f t="shared" si="55"/>
        <v>0</v>
      </c>
      <c r="I16" s="131"/>
      <c r="J16" s="131"/>
      <c r="K16" s="133">
        <f t="shared" si="10"/>
        <v>0</v>
      </c>
      <c r="L16" s="131"/>
      <c r="M16" s="131"/>
      <c r="N16" s="133">
        <f t="shared" si="12"/>
        <v>0</v>
      </c>
      <c r="O16" s="131"/>
      <c r="P16" s="131"/>
      <c r="Q16" s="133">
        <f t="shared" si="14"/>
        <v>0</v>
      </c>
      <c r="R16" s="131"/>
      <c r="S16" s="131"/>
      <c r="T16" s="133">
        <f t="shared" si="16"/>
        <v>0</v>
      </c>
      <c r="U16" s="135">
        <f t="shared" si="17"/>
        <v>0</v>
      </c>
      <c r="V16" s="135">
        <f t="shared" si="1"/>
        <v>0</v>
      </c>
      <c r="W16" s="135">
        <f t="shared" si="1"/>
        <v>0</v>
      </c>
      <c r="X16" s="131"/>
      <c r="Y16" s="131"/>
      <c r="Z16" s="133">
        <f t="shared" si="19"/>
        <v>0</v>
      </c>
      <c r="AA16" s="135">
        <f t="shared" si="53"/>
        <v>0</v>
      </c>
      <c r="AB16" s="135">
        <f t="shared" si="53"/>
        <v>0</v>
      </c>
      <c r="AC16" s="135">
        <f t="shared" si="53"/>
        <v>0</v>
      </c>
      <c r="AD16" s="131"/>
      <c r="AE16" s="131"/>
      <c r="AF16" s="133">
        <f t="shared" si="22"/>
        <v>0</v>
      </c>
      <c r="AG16" s="131"/>
      <c r="AH16" s="131"/>
      <c r="AI16" s="133">
        <f t="shared" si="24"/>
        <v>0</v>
      </c>
      <c r="AJ16" s="135">
        <f t="shared" si="3"/>
        <v>0</v>
      </c>
      <c r="AK16" s="135">
        <f t="shared" si="3"/>
        <v>0</v>
      </c>
      <c r="AL16" s="135">
        <f t="shared" si="3"/>
        <v>0</v>
      </c>
      <c r="AM16" s="135">
        <f t="shared" si="25"/>
        <v>0</v>
      </c>
      <c r="AN16" s="135">
        <f t="shared" si="4"/>
        <v>0</v>
      </c>
      <c r="AO16" s="135">
        <f t="shared" si="4"/>
        <v>0</v>
      </c>
    </row>
    <row r="17" spans="1:41" s="288" customFormat="1" ht="11.25">
      <c r="A17" s="163">
        <v>10</v>
      </c>
      <c r="B17" s="154" t="s">
        <v>16</v>
      </c>
      <c r="C17" s="64">
        <f>SUM(C18:C22)</f>
        <v>7113200</v>
      </c>
      <c r="D17" s="64">
        <f>SUM(D18:D22)</f>
        <v>5159870</v>
      </c>
      <c r="E17" s="215">
        <f t="shared" si="6"/>
        <v>-1953330</v>
      </c>
      <c r="F17" s="64">
        <f>SUM(F18:F22)</f>
        <v>35405600</v>
      </c>
      <c r="G17" s="64">
        <f>SUM(G18:G22)</f>
        <v>27086422</v>
      </c>
      <c r="H17" s="215">
        <f t="shared" si="8"/>
        <v>-8319178</v>
      </c>
      <c r="I17" s="64">
        <f>SUM(I18:I22)</f>
        <v>0</v>
      </c>
      <c r="J17" s="64">
        <f>SUM(J18:J22)</f>
        <v>0</v>
      </c>
      <c r="K17" s="215">
        <f t="shared" si="10"/>
        <v>0</v>
      </c>
      <c r="L17" s="64">
        <f>SUM(L18:L22)</f>
        <v>0</v>
      </c>
      <c r="M17" s="64">
        <f>SUM(M18:M22)</f>
        <v>0</v>
      </c>
      <c r="N17" s="215">
        <f t="shared" si="12"/>
        <v>0</v>
      </c>
      <c r="O17" s="64">
        <f>SUM(O18:O22)</f>
        <v>0</v>
      </c>
      <c r="P17" s="64">
        <f>SUM(P18:P22)</f>
        <v>0</v>
      </c>
      <c r="Q17" s="215">
        <f t="shared" si="14"/>
        <v>0</v>
      </c>
      <c r="R17" s="64">
        <f>SUM(R18:R22)</f>
        <v>0</v>
      </c>
      <c r="S17" s="64">
        <f>SUM(S18:S22)</f>
        <v>0</v>
      </c>
      <c r="T17" s="215">
        <f t="shared" si="16"/>
        <v>0</v>
      </c>
      <c r="U17" s="59">
        <f t="shared" si="17"/>
        <v>42518800</v>
      </c>
      <c r="V17" s="59">
        <f t="shared" si="1"/>
        <v>32246292</v>
      </c>
      <c r="W17" s="59">
        <f t="shared" si="1"/>
        <v>-10272508</v>
      </c>
      <c r="X17" s="64">
        <f>SUM(X18:X22)</f>
        <v>0</v>
      </c>
      <c r="Y17" s="64">
        <f>SUM(Y18:Y22)</f>
        <v>0</v>
      </c>
      <c r="Z17" s="215">
        <f t="shared" si="19"/>
        <v>0</v>
      </c>
      <c r="AA17" s="59">
        <f t="shared" si="53"/>
        <v>0</v>
      </c>
      <c r="AB17" s="59">
        <f t="shared" si="53"/>
        <v>0</v>
      </c>
      <c r="AC17" s="59">
        <f t="shared" si="53"/>
        <v>0</v>
      </c>
      <c r="AD17" s="64">
        <f>SUM(AD18:AD22)</f>
        <v>0</v>
      </c>
      <c r="AE17" s="64">
        <f>SUM(AE18:AE22)</f>
        <v>0</v>
      </c>
      <c r="AF17" s="215">
        <f t="shared" si="22"/>
        <v>0</v>
      </c>
      <c r="AG17" s="64">
        <f>SUM(AG18:AG22)</f>
        <v>0</v>
      </c>
      <c r="AH17" s="64">
        <f>SUM(AH18:AH22)</f>
        <v>0</v>
      </c>
      <c r="AI17" s="215">
        <f t="shared" si="24"/>
        <v>0</v>
      </c>
      <c r="AJ17" s="59">
        <f t="shared" si="3"/>
        <v>0</v>
      </c>
      <c r="AK17" s="59">
        <f t="shared" si="3"/>
        <v>0</v>
      </c>
      <c r="AL17" s="59">
        <f t="shared" si="3"/>
        <v>0</v>
      </c>
      <c r="AM17" s="59">
        <f t="shared" si="25"/>
        <v>42518800</v>
      </c>
      <c r="AN17" s="59">
        <f t="shared" si="4"/>
        <v>32246292</v>
      </c>
      <c r="AO17" s="59">
        <f t="shared" si="4"/>
        <v>-10272508</v>
      </c>
    </row>
    <row r="18" spans="1:41" ht="11.25">
      <c r="A18" s="165">
        <v>11</v>
      </c>
      <c r="B18" s="153" t="s">
        <v>13</v>
      </c>
      <c r="C18" s="188">
        <v>4837000</v>
      </c>
      <c r="D18" s="188">
        <v>3876070</v>
      </c>
      <c r="E18" s="133">
        <f>SUM(D18-C18)</f>
        <v>-960930</v>
      </c>
      <c r="F18" s="188">
        <v>24076000</v>
      </c>
      <c r="G18" s="188">
        <v>19933967</v>
      </c>
      <c r="H18" s="133">
        <f>SUM(G18-F18)</f>
        <v>-4142033</v>
      </c>
      <c r="I18" s="131">
        <v>0</v>
      </c>
      <c r="J18" s="131">
        <v>0</v>
      </c>
      <c r="K18" s="133">
        <f t="shared" si="10"/>
        <v>0</v>
      </c>
      <c r="L18" s="131"/>
      <c r="M18" s="131"/>
      <c r="N18" s="133">
        <f t="shared" si="12"/>
        <v>0</v>
      </c>
      <c r="O18" s="131"/>
      <c r="P18" s="131"/>
      <c r="Q18" s="133">
        <f t="shared" si="14"/>
        <v>0</v>
      </c>
      <c r="R18" s="131"/>
      <c r="S18" s="131"/>
      <c r="T18" s="133">
        <f t="shared" si="16"/>
        <v>0</v>
      </c>
      <c r="U18" s="135">
        <f t="shared" si="17"/>
        <v>28913000</v>
      </c>
      <c r="V18" s="135">
        <f t="shared" si="1"/>
        <v>23810037</v>
      </c>
      <c r="W18" s="135">
        <f t="shared" si="1"/>
        <v>-5102963</v>
      </c>
      <c r="X18" s="131"/>
      <c r="Y18" s="131"/>
      <c r="Z18" s="133">
        <f t="shared" si="19"/>
        <v>0</v>
      </c>
      <c r="AA18" s="135">
        <f t="shared" si="53"/>
        <v>0</v>
      </c>
      <c r="AB18" s="135">
        <f t="shared" si="53"/>
        <v>0</v>
      </c>
      <c r="AC18" s="135">
        <f t="shared" si="53"/>
        <v>0</v>
      </c>
      <c r="AD18" s="131"/>
      <c r="AE18" s="131"/>
      <c r="AF18" s="133">
        <f t="shared" si="22"/>
        <v>0</v>
      </c>
      <c r="AG18" s="131"/>
      <c r="AH18" s="131"/>
      <c r="AI18" s="133">
        <f t="shared" si="24"/>
        <v>0</v>
      </c>
      <c r="AJ18" s="135">
        <f t="shared" si="3"/>
        <v>0</v>
      </c>
      <c r="AK18" s="135">
        <f t="shared" si="3"/>
        <v>0</v>
      </c>
      <c r="AL18" s="135">
        <f t="shared" si="3"/>
        <v>0</v>
      </c>
      <c r="AM18" s="135">
        <f t="shared" si="25"/>
        <v>28913000</v>
      </c>
      <c r="AN18" s="135">
        <f t="shared" si="4"/>
        <v>23810037</v>
      </c>
      <c r="AO18" s="135">
        <f t="shared" si="4"/>
        <v>-5102963</v>
      </c>
    </row>
    <row r="19" spans="1:41" ht="11.25">
      <c r="A19" s="165">
        <v>12</v>
      </c>
      <c r="B19" s="153" t="s">
        <v>14</v>
      </c>
      <c r="C19" s="188">
        <v>569000</v>
      </c>
      <c r="D19" s="188">
        <v>272400</v>
      </c>
      <c r="E19" s="133">
        <f t="shared" ref="E19:E22" si="56">SUM(D19-C19)</f>
        <v>-296600</v>
      </c>
      <c r="F19" s="188">
        <v>2832400</v>
      </c>
      <c r="G19" s="188">
        <v>1740000</v>
      </c>
      <c r="H19" s="133">
        <f t="shared" ref="H19:H22" si="57">SUM(G19-F19)</f>
        <v>-1092400</v>
      </c>
      <c r="I19" s="131">
        <v>0</v>
      </c>
      <c r="J19" s="131">
        <v>0</v>
      </c>
      <c r="K19" s="133">
        <f t="shared" si="10"/>
        <v>0</v>
      </c>
      <c r="L19" s="131"/>
      <c r="M19" s="131"/>
      <c r="N19" s="133">
        <f t="shared" si="12"/>
        <v>0</v>
      </c>
      <c r="O19" s="131"/>
      <c r="P19" s="131"/>
      <c r="Q19" s="133">
        <f t="shared" si="14"/>
        <v>0</v>
      </c>
      <c r="R19" s="131"/>
      <c r="S19" s="131"/>
      <c r="T19" s="133">
        <f t="shared" si="16"/>
        <v>0</v>
      </c>
      <c r="U19" s="135">
        <f t="shared" si="17"/>
        <v>3401400</v>
      </c>
      <c r="V19" s="135">
        <f t="shared" si="1"/>
        <v>2012400</v>
      </c>
      <c r="W19" s="135">
        <f t="shared" si="1"/>
        <v>-1389000</v>
      </c>
      <c r="X19" s="131"/>
      <c r="Y19" s="131"/>
      <c r="Z19" s="133">
        <f t="shared" si="19"/>
        <v>0</v>
      </c>
      <c r="AA19" s="135">
        <f t="shared" si="53"/>
        <v>0</v>
      </c>
      <c r="AB19" s="135">
        <f t="shared" si="53"/>
        <v>0</v>
      </c>
      <c r="AC19" s="135">
        <f t="shared" si="53"/>
        <v>0</v>
      </c>
      <c r="AD19" s="131"/>
      <c r="AE19" s="131"/>
      <c r="AF19" s="133">
        <f t="shared" si="22"/>
        <v>0</v>
      </c>
      <c r="AG19" s="131"/>
      <c r="AH19" s="131"/>
      <c r="AI19" s="133">
        <f t="shared" si="24"/>
        <v>0</v>
      </c>
      <c r="AJ19" s="135">
        <f t="shared" si="3"/>
        <v>0</v>
      </c>
      <c r="AK19" s="135">
        <f t="shared" si="3"/>
        <v>0</v>
      </c>
      <c r="AL19" s="135">
        <f t="shared" si="3"/>
        <v>0</v>
      </c>
      <c r="AM19" s="135">
        <f t="shared" si="25"/>
        <v>3401400</v>
      </c>
      <c r="AN19" s="135">
        <f t="shared" si="4"/>
        <v>2012400</v>
      </c>
      <c r="AO19" s="135">
        <f t="shared" si="4"/>
        <v>-1389000</v>
      </c>
    </row>
    <row r="20" spans="1:41" ht="11.25">
      <c r="A20" s="165">
        <v>13</v>
      </c>
      <c r="B20" s="153" t="s">
        <v>15</v>
      </c>
      <c r="C20" s="188">
        <v>284500</v>
      </c>
      <c r="D20" s="188">
        <v>185200</v>
      </c>
      <c r="E20" s="133">
        <f t="shared" si="56"/>
        <v>-99300</v>
      </c>
      <c r="F20" s="188">
        <v>1416200</v>
      </c>
      <c r="G20" s="188">
        <v>1120000</v>
      </c>
      <c r="H20" s="133">
        <f t="shared" si="57"/>
        <v>-296200</v>
      </c>
      <c r="I20" s="131">
        <v>0</v>
      </c>
      <c r="J20" s="131">
        <v>0</v>
      </c>
      <c r="K20" s="133">
        <f t="shared" si="10"/>
        <v>0</v>
      </c>
      <c r="L20" s="131"/>
      <c r="M20" s="131"/>
      <c r="N20" s="133">
        <f t="shared" si="12"/>
        <v>0</v>
      </c>
      <c r="O20" s="131"/>
      <c r="P20" s="131"/>
      <c r="Q20" s="133">
        <f t="shared" si="14"/>
        <v>0</v>
      </c>
      <c r="R20" s="131"/>
      <c r="S20" s="131"/>
      <c r="T20" s="133">
        <f t="shared" si="16"/>
        <v>0</v>
      </c>
      <c r="U20" s="135">
        <f t="shared" si="17"/>
        <v>1700700</v>
      </c>
      <c r="V20" s="135">
        <f t="shared" si="1"/>
        <v>1305200</v>
      </c>
      <c r="W20" s="135">
        <f t="shared" si="1"/>
        <v>-395500</v>
      </c>
      <c r="X20" s="131"/>
      <c r="Y20" s="131"/>
      <c r="Z20" s="133">
        <f t="shared" si="19"/>
        <v>0</v>
      </c>
      <c r="AA20" s="135">
        <f t="shared" si="53"/>
        <v>0</v>
      </c>
      <c r="AB20" s="135">
        <f t="shared" si="53"/>
        <v>0</v>
      </c>
      <c r="AC20" s="135">
        <f t="shared" si="53"/>
        <v>0</v>
      </c>
      <c r="AD20" s="131"/>
      <c r="AE20" s="131"/>
      <c r="AF20" s="133">
        <f t="shared" si="22"/>
        <v>0</v>
      </c>
      <c r="AG20" s="131"/>
      <c r="AH20" s="131"/>
      <c r="AI20" s="133">
        <f t="shared" si="24"/>
        <v>0</v>
      </c>
      <c r="AJ20" s="135">
        <f t="shared" si="3"/>
        <v>0</v>
      </c>
      <c r="AK20" s="135">
        <f t="shared" si="3"/>
        <v>0</v>
      </c>
      <c r="AL20" s="135">
        <f t="shared" si="3"/>
        <v>0</v>
      </c>
      <c r="AM20" s="135">
        <f t="shared" si="25"/>
        <v>1700700</v>
      </c>
      <c r="AN20" s="135">
        <f t="shared" si="4"/>
        <v>1305200</v>
      </c>
      <c r="AO20" s="135">
        <f t="shared" si="4"/>
        <v>-395500</v>
      </c>
    </row>
    <row r="21" spans="1:41" ht="11.25">
      <c r="A21" s="165">
        <v>14</v>
      </c>
      <c r="B21" s="153" t="s">
        <v>17</v>
      </c>
      <c r="C21" s="188">
        <v>284500</v>
      </c>
      <c r="D21" s="188">
        <v>185200</v>
      </c>
      <c r="E21" s="133">
        <f t="shared" si="56"/>
        <v>-99300</v>
      </c>
      <c r="F21" s="188">
        <v>1416200</v>
      </c>
      <c r="G21" s="188">
        <v>780000</v>
      </c>
      <c r="H21" s="133">
        <f t="shared" si="57"/>
        <v>-636200</v>
      </c>
      <c r="I21" s="131">
        <v>0</v>
      </c>
      <c r="J21" s="131">
        <v>0</v>
      </c>
      <c r="K21" s="133">
        <f t="shared" si="10"/>
        <v>0</v>
      </c>
      <c r="L21" s="131"/>
      <c r="M21" s="131"/>
      <c r="N21" s="133">
        <f t="shared" si="12"/>
        <v>0</v>
      </c>
      <c r="O21" s="131"/>
      <c r="P21" s="131"/>
      <c r="Q21" s="133">
        <f t="shared" si="14"/>
        <v>0</v>
      </c>
      <c r="R21" s="131"/>
      <c r="S21" s="131"/>
      <c r="T21" s="133">
        <f t="shared" si="16"/>
        <v>0</v>
      </c>
      <c r="U21" s="135">
        <f t="shared" si="17"/>
        <v>1700700</v>
      </c>
      <c r="V21" s="135">
        <f t="shared" si="1"/>
        <v>965200</v>
      </c>
      <c r="W21" s="135">
        <f t="shared" si="1"/>
        <v>-735500</v>
      </c>
      <c r="X21" s="131"/>
      <c r="Y21" s="131"/>
      <c r="Z21" s="133">
        <f t="shared" si="19"/>
        <v>0</v>
      </c>
      <c r="AA21" s="135">
        <f t="shared" si="53"/>
        <v>0</v>
      </c>
      <c r="AB21" s="135">
        <f t="shared" si="53"/>
        <v>0</v>
      </c>
      <c r="AC21" s="135">
        <f t="shared" si="53"/>
        <v>0</v>
      </c>
      <c r="AD21" s="131"/>
      <c r="AE21" s="131"/>
      <c r="AF21" s="133">
        <f t="shared" si="22"/>
        <v>0</v>
      </c>
      <c r="AG21" s="131"/>
      <c r="AH21" s="131"/>
      <c r="AI21" s="133">
        <f t="shared" si="24"/>
        <v>0</v>
      </c>
      <c r="AJ21" s="135">
        <f t="shared" si="3"/>
        <v>0</v>
      </c>
      <c r="AK21" s="135">
        <f t="shared" si="3"/>
        <v>0</v>
      </c>
      <c r="AL21" s="135">
        <f t="shared" si="3"/>
        <v>0</v>
      </c>
      <c r="AM21" s="135">
        <f t="shared" si="25"/>
        <v>1700700</v>
      </c>
      <c r="AN21" s="135">
        <f t="shared" si="4"/>
        <v>965200</v>
      </c>
      <c r="AO21" s="135">
        <f t="shared" si="4"/>
        <v>-735500</v>
      </c>
    </row>
    <row r="22" spans="1:41" ht="11.25">
      <c r="A22" s="165">
        <v>15</v>
      </c>
      <c r="B22" s="153" t="s">
        <v>18</v>
      </c>
      <c r="C22" s="188">
        <v>1138200</v>
      </c>
      <c r="D22" s="188">
        <v>641000</v>
      </c>
      <c r="E22" s="133">
        <f t="shared" si="56"/>
        <v>-497200</v>
      </c>
      <c r="F22" s="188">
        <v>5664800</v>
      </c>
      <c r="G22" s="188">
        <v>3512455</v>
      </c>
      <c r="H22" s="133">
        <f t="shared" si="57"/>
        <v>-2152345</v>
      </c>
      <c r="I22" s="131">
        <v>0</v>
      </c>
      <c r="J22" s="131">
        <v>0</v>
      </c>
      <c r="K22" s="133">
        <f t="shared" si="10"/>
        <v>0</v>
      </c>
      <c r="L22" s="131"/>
      <c r="M22" s="131"/>
      <c r="N22" s="133">
        <f t="shared" si="12"/>
        <v>0</v>
      </c>
      <c r="O22" s="131"/>
      <c r="P22" s="131"/>
      <c r="Q22" s="133">
        <f t="shared" si="14"/>
        <v>0</v>
      </c>
      <c r="R22" s="131"/>
      <c r="S22" s="131"/>
      <c r="T22" s="133">
        <f t="shared" si="16"/>
        <v>0</v>
      </c>
      <c r="U22" s="135">
        <f t="shared" si="17"/>
        <v>6803000</v>
      </c>
      <c r="V22" s="135">
        <f t="shared" si="1"/>
        <v>4153455</v>
      </c>
      <c r="W22" s="135">
        <f t="shared" si="1"/>
        <v>-2649545</v>
      </c>
      <c r="X22" s="131"/>
      <c r="Y22" s="131"/>
      <c r="Z22" s="133">
        <f t="shared" si="19"/>
        <v>0</v>
      </c>
      <c r="AA22" s="135">
        <f t="shared" si="53"/>
        <v>0</v>
      </c>
      <c r="AB22" s="135">
        <f t="shared" si="53"/>
        <v>0</v>
      </c>
      <c r="AC22" s="135">
        <f t="shared" si="53"/>
        <v>0</v>
      </c>
      <c r="AD22" s="131"/>
      <c r="AE22" s="131"/>
      <c r="AF22" s="133">
        <f t="shared" si="22"/>
        <v>0</v>
      </c>
      <c r="AG22" s="131"/>
      <c r="AH22" s="131"/>
      <c r="AI22" s="133">
        <f t="shared" si="24"/>
        <v>0</v>
      </c>
      <c r="AJ22" s="135">
        <f t="shared" si="3"/>
        <v>0</v>
      </c>
      <c r="AK22" s="135">
        <f t="shared" si="3"/>
        <v>0</v>
      </c>
      <c r="AL22" s="135">
        <f t="shared" si="3"/>
        <v>0</v>
      </c>
      <c r="AM22" s="135">
        <f t="shared" si="25"/>
        <v>6803000</v>
      </c>
      <c r="AN22" s="135">
        <f t="shared" si="4"/>
        <v>4153455</v>
      </c>
      <c r="AO22" s="135">
        <f t="shared" si="4"/>
        <v>-2649545</v>
      </c>
    </row>
    <row r="23" spans="1:41" s="288" customFormat="1" ht="11.25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215">
        <f t="shared" si="6"/>
        <v>0</v>
      </c>
      <c r="F23" s="64">
        <f>SUM(F24:F27)</f>
        <v>24000000</v>
      </c>
      <c r="G23" s="64">
        <f>SUM(G24:G27)</f>
        <v>12837446.550000001</v>
      </c>
      <c r="H23" s="215">
        <f t="shared" si="8"/>
        <v>-11162553.449999999</v>
      </c>
      <c r="I23" s="64">
        <f>SUM(I24:I27)</f>
        <v>35743200</v>
      </c>
      <c r="J23" s="64">
        <f>SUM(J24:J27)</f>
        <v>25005387.550000001</v>
      </c>
      <c r="K23" s="215">
        <f t="shared" si="10"/>
        <v>-10737812.449999999</v>
      </c>
      <c r="L23" s="64">
        <f>SUM(L24:L27)</f>
        <v>16765600</v>
      </c>
      <c r="M23" s="64">
        <f>SUM(M24:M27)</f>
        <v>13661565.5</v>
      </c>
      <c r="N23" s="215">
        <f t="shared" si="12"/>
        <v>-3104034.5</v>
      </c>
      <c r="O23" s="64">
        <f>SUM(O24:O27)</f>
        <v>54370400</v>
      </c>
      <c r="P23" s="64">
        <f>SUM(P24:P27)</f>
        <v>52419377.450000003</v>
      </c>
      <c r="Q23" s="215">
        <f t="shared" si="14"/>
        <v>-1951022.549999997</v>
      </c>
      <c r="R23" s="64">
        <f>SUM(R24:R27)</f>
        <v>19714400</v>
      </c>
      <c r="S23" s="64">
        <f>SUM(S24:S27)</f>
        <v>18954846.440000001</v>
      </c>
      <c r="T23" s="215">
        <f t="shared" si="16"/>
        <v>-759553.55999999866</v>
      </c>
      <c r="U23" s="59">
        <f t="shared" si="17"/>
        <v>150593600</v>
      </c>
      <c r="V23" s="59">
        <f t="shared" si="17"/>
        <v>122878623.49000001</v>
      </c>
      <c r="W23" s="59">
        <f t="shared" si="17"/>
        <v>-27714976.509999994</v>
      </c>
      <c r="X23" s="64">
        <f>SUM(X24:X27)</f>
        <v>0</v>
      </c>
      <c r="Y23" s="64">
        <f>SUM(Y24:Y27)</f>
        <v>0</v>
      </c>
      <c r="Z23" s="215">
        <f t="shared" si="19"/>
        <v>0</v>
      </c>
      <c r="AA23" s="59">
        <f t="shared" si="53"/>
        <v>0</v>
      </c>
      <c r="AB23" s="59">
        <f t="shared" si="53"/>
        <v>0</v>
      </c>
      <c r="AC23" s="59">
        <f t="shared" si="53"/>
        <v>0</v>
      </c>
      <c r="AD23" s="64">
        <f>SUM(AD24:AD27)</f>
        <v>0</v>
      </c>
      <c r="AE23" s="64">
        <f>SUM(AE24:AE27)</f>
        <v>0</v>
      </c>
      <c r="AF23" s="215">
        <f t="shared" si="22"/>
        <v>0</v>
      </c>
      <c r="AG23" s="64">
        <f>SUM(AG24:AG27)</f>
        <v>0</v>
      </c>
      <c r="AH23" s="64">
        <f>SUM(AH24:AH27)</f>
        <v>0</v>
      </c>
      <c r="AI23" s="215">
        <f t="shared" si="24"/>
        <v>0</v>
      </c>
      <c r="AJ23" s="59">
        <f t="shared" ref="AJ23:AL93" si="58">SUM(AD23+AG23)</f>
        <v>0</v>
      </c>
      <c r="AK23" s="59">
        <f t="shared" si="58"/>
        <v>0</v>
      </c>
      <c r="AL23" s="59">
        <f t="shared" si="58"/>
        <v>0</v>
      </c>
      <c r="AM23" s="59">
        <f t="shared" si="25"/>
        <v>150593600</v>
      </c>
      <c r="AN23" s="59">
        <f t="shared" si="25"/>
        <v>122878623.49000001</v>
      </c>
      <c r="AO23" s="59">
        <f t="shared" si="25"/>
        <v>-27714976.509999994</v>
      </c>
    </row>
    <row r="24" spans="1:41" ht="11.25">
      <c r="A24" s="165">
        <v>17</v>
      </c>
      <c r="B24" s="166" t="s">
        <v>19</v>
      </c>
      <c r="C24" s="131"/>
      <c r="D24" s="131"/>
      <c r="E24" s="133">
        <f t="shared" si="6"/>
        <v>0</v>
      </c>
      <c r="F24" s="188">
        <v>4000000</v>
      </c>
      <c r="G24" s="188">
        <v>2880246.55</v>
      </c>
      <c r="H24" s="133">
        <f>SUM(G24-F24)</f>
        <v>-1119753.4500000002</v>
      </c>
      <c r="I24" s="188">
        <v>1872000</v>
      </c>
      <c r="J24" s="188">
        <v>1383327.55</v>
      </c>
      <c r="K24" s="133">
        <f t="shared" si="10"/>
        <v>-488672.44999999995</v>
      </c>
      <c r="L24" s="188">
        <v>1200000</v>
      </c>
      <c r="M24" s="188">
        <v>2124600.5</v>
      </c>
      <c r="N24" s="133">
        <f t="shared" si="12"/>
        <v>924600.5</v>
      </c>
      <c r="O24" s="188">
        <v>3662400</v>
      </c>
      <c r="P24" s="188">
        <v>3185489.45</v>
      </c>
      <c r="Q24" s="133">
        <f t="shared" si="14"/>
        <v>-476910.54999999981</v>
      </c>
      <c r="R24" s="188">
        <v>2600000</v>
      </c>
      <c r="S24" s="188">
        <v>2025934.44</v>
      </c>
      <c r="T24" s="133">
        <f t="shared" si="16"/>
        <v>-574065.56000000006</v>
      </c>
      <c r="U24" s="135">
        <f t="shared" si="17"/>
        <v>13334400</v>
      </c>
      <c r="V24" s="135">
        <f t="shared" si="17"/>
        <v>11599598.49</v>
      </c>
      <c r="W24" s="135">
        <f t="shared" si="17"/>
        <v>-1734801.51</v>
      </c>
      <c r="X24" s="131"/>
      <c r="Y24" s="131"/>
      <c r="Z24" s="133">
        <f t="shared" si="19"/>
        <v>0</v>
      </c>
      <c r="AA24" s="135">
        <f t="shared" si="53"/>
        <v>0</v>
      </c>
      <c r="AB24" s="135">
        <f t="shared" si="53"/>
        <v>0</v>
      </c>
      <c r="AC24" s="135">
        <f t="shared" si="53"/>
        <v>0</v>
      </c>
      <c r="AD24" s="131"/>
      <c r="AE24" s="131"/>
      <c r="AF24" s="133">
        <f t="shared" si="22"/>
        <v>0</v>
      </c>
      <c r="AG24" s="131"/>
      <c r="AH24" s="131"/>
      <c r="AI24" s="133">
        <f t="shared" si="24"/>
        <v>0</v>
      </c>
      <c r="AJ24" s="135">
        <f t="shared" si="58"/>
        <v>0</v>
      </c>
      <c r="AK24" s="135">
        <f t="shared" si="58"/>
        <v>0</v>
      </c>
      <c r="AL24" s="135">
        <f t="shared" si="58"/>
        <v>0</v>
      </c>
      <c r="AM24" s="135">
        <f t="shared" si="25"/>
        <v>13334400</v>
      </c>
      <c r="AN24" s="135">
        <f t="shared" si="25"/>
        <v>11599598.49</v>
      </c>
      <c r="AO24" s="135">
        <f t="shared" si="25"/>
        <v>-1734801.51</v>
      </c>
    </row>
    <row r="25" spans="1:41" ht="11.25">
      <c r="A25" s="165">
        <v>18</v>
      </c>
      <c r="B25" s="166" t="s">
        <v>20</v>
      </c>
      <c r="C25" s="131"/>
      <c r="D25" s="131"/>
      <c r="E25" s="133">
        <f t="shared" si="6"/>
        <v>0</v>
      </c>
      <c r="F25" s="188">
        <v>18000000</v>
      </c>
      <c r="G25" s="188">
        <v>9432720</v>
      </c>
      <c r="H25" s="133">
        <f t="shared" ref="H25:H27" si="59">SUM(G25-F25)</f>
        <v>-8567280</v>
      </c>
      <c r="I25" s="188">
        <v>33539200</v>
      </c>
      <c r="J25" s="188">
        <v>23340900</v>
      </c>
      <c r="K25" s="133">
        <f t="shared" si="10"/>
        <v>-10198300</v>
      </c>
      <c r="L25" s="188">
        <v>14045600</v>
      </c>
      <c r="M25" s="188">
        <v>10633095</v>
      </c>
      <c r="N25" s="133">
        <f t="shared" si="12"/>
        <v>-3412505</v>
      </c>
      <c r="O25" s="188">
        <v>48408000</v>
      </c>
      <c r="P25" s="188">
        <v>48672360</v>
      </c>
      <c r="Q25" s="133">
        <f t="shared" si="14"/>
        <v>264360</v>
      </c>
      <c r="R25" s="188">
        <v>15714400</v>
      </c>
      <c r="S25" s="188">
        <v>15528912</v>
      </c>
      <c r="T25" s="133">
        <f t="shared" si="16"/>
        <v>-185488</v>
      </c>
      <c r="U25" s="135">
        <f t="shared" si="17"/>
        <v>129707200</v>
      </c>
      <c r="V25" s="135">
        <f t="shared" si="17"/>
        <v>107607987</v>
      </c>
      <c r="W25" s="135">
        <f t="shared" si="17"/>
        <v>-22099213</v>
      </c>
      <c r="X25" s="131"/>
      <c r="Y25" s="131"/>
      <c r="Z25" s="133">
        <f t="shared" si="19"/>
        <v>0</v>
      </c>
      <c r="AA25" s="135">
        <f t="shared" si="53"/>
        <v>0</v>
      </c>
      <c r="AB25" s="135">
        <f t="shared" si="53"/>
        <v>0</v>
      </c>
      <c r="AC25" s="135">
        <f t="shared" si="53"/>
        <v>0</v>
      </c>
      <c r="AD25" s="131"/>
      <c r="AE25" s="131"/>
      <c r="AF25" s="133">
        <f t="shared" si="22"/>
        <v>0</v>
      </c>
      <c r="AG25" s="131"/>
      <c r="AH25" s="131"/>
      <c r="AI25" s="133">
        <f t="shared" si="24"/>
        <v>0</v>
      </c>
      <c r="AJ25" s="135">
        <f t="shared" si="58"/>
        <v>0</v>
      </c>
      <c r="AK25" s="135">
        <f t="shared" si="58"/>
        <v>0</v>
      </c>
      <c r="AL25" s="135">
        <f t="shared" si="58"/>
        <v>0</v>
      </c>
      <c r="AM25" s="135">
        <f t="shared" si="25"/>
        <v>129707200</v>
      </c>
      <c r="AN25" s="135">
        <f t="shared" si="25"/>
        <v>107607987</v>
      </c>
      <c r="AO25" s="135">
        <f t="shared" si="25"/>
        <v>-22099213</v>
      </c>
    </row>
    <row r="26" spans="1:41" ht="11.25">
      <c r="A26" s="165">
        <v>19</v>
      </c>
      <c r="B26" s="166" t="s">
        <v>21</v>
      </c>
      <c r="C26" s="131"/>
      <c r="D26" s="131"/>
      <c r="E26" s="133">
        <f t="shared" si="6"/>
        <v>0</v>
      </c>
      <c r="F26" s="188">
        <v>2000000</v>
      </c>
      <c r="G26" s="188">
        <v>524480</v>
      </c>
      <c r="H26" s="133">
        <f t="shared" si="59"/>
        <v>-1475520</v>
      </c>
      <c r="I26" s="188">
        <v>332000</v>
      </c>
      <c r="J26" s="188">
        <v>281160</v>
      </c>
      <c r="K26" s="133">
        <f t="shared" si="10"/>
        <v>-50840</v>
      </c>
      <c r="L26" s="188">
        <v>1520000</v>
      </c>
      <c r="M26" s="188">
        <v>903870</v>
      </c>
      <c r="N26" s="133">
        <f t="shared" si="12"/>
        <v>-616130</v>
      </c>
      <c r="O26" s="188">
        <v>2300000</v>
      </c>
      <c r="P26" s="188">
        <v>561528</v>
      </c>
      <c r="Q26" s="133">
        <f t="shared" si="14"/>
        <v>-1738472</v>
      </c>
      <c r="R26" s="188">
        <v>1400000</v>
      </c>
      <c r="S26" s="188">
        <v>1400000</v>
      </c>
      <c r="T26" s="133">
        <f t="shared" si="16"/>
        <v>0</v>
      </c>
      <c r="U26" s="135">
        <f t="shared" si="17"/>
        <v>7552000</v>
      </c>
      <c r="V26" s="135">
        <f t="shared" si="17"/>
        <v>3671038</v>
      </c>
      <c r="W26" s="135">
        <f t="shared" si="17"/>
        <v>-3880962</v>
      </c>
      <c r="X26" s="131"/>
      <c r="Y26" s="131"/>
      <c r="Z26" s="133">
        <f t="shared" si="19"/>
        <v>0</v>
      </c>
      <c r="AA26" s="135">
        <f t="shared" si="53"/>
        <v>0</v>
      </c>
      <c r="AB26" s="135">
        <f t="shared" si="53"/>
        <v>0</v>
      </c>
      <c r="AC26" s="135">
        <f t="shared" si="53"/>
        <v>0</v>
      </c>
      <c r="AD26" s="131"/>
      <c r="AE26" s="131"/>
      <c r="AF26" s="133">
        <f t="shared" si="22"/>
        <v>0</v>
      </c>
      <c r="AG26" s="131"/>
      <c r="AH26" s="131"/>
      <c r="AI26" s="133">
        <f t="shared" si="24"/>
        <v>0</v>
      </c>
      <c r="AJ26" s="135">
        <f t="shared" si="58"/>
        <v>0</v>
      </c>
      <c r="AK26" s="135">
        <f t="shared" si="58"/>
        <v>0</v>
      </c>
      <c r="AL26" s="135">
        <f t="shared" si="58"/>
        <v>0</v>
      </c>
      <c r="AM26" s="135">
        <f t="shared" si="25"/>
        <v>7552000</v>
      </c>
      <c r="AN26" s="135">
        <f t="shared" si="25"/>
        <v>3671038</v>
      </c>
      <c r="AO26" s="135">
        <f t="shared" si="25"/>
        <v>-3880962</v>
      </c>
    </row>
    <row r="27" spans="1:41" ht="11.25">
      <c r="A27" s="165">
        <v>20</v>
      </c>
      <c r="B27" s="166" t="s">
        <v>73</v>
      </c>
      <c r="C27" s="131"/>
      <c r="D27" s="131"/>
      <c r="E27" s="133">
        <f t="shared" si="6"/>
        <v>0</v>
      </c>
      <c r="F27" s="131"/>
      <c r="G27" s="131"/>
      <c r="H27" s="133">
        <f t="shared" si="59"/>
        <v>0</v>
      </c>
      <c r="I27" s="131"/>
      <c r="J27" s="131"/>
      <c r="K27" s="133">
        <f t="shared" si="10"/>
        <v>0</v>
      </c>
      <c r="L27" s="131"/>
      <c r="M27" s="131"/>
      <c r="N27" s="133">
        <f t="shared" si="12"/>
        <v>0</v>
      </c>
      <c r="O27" s="131"/>
      <c r="P27" s="131"/>
      <c r="Q27" s="133">
        <f t="shared" si="14"/>
        <v>0</v>
      </c>
      <c r="R27" s="131"/>
      <c r="S27" s="131"/>
      <c r="T27" s="133">
        <f t="shared" si="16"/>
        <v>0</v>
      </c>
      <c r="U27" s="135">
        <f t="shared" si="17"/>
        <v>0</v>
      </c>
      <c r="V27" s="135">
        <f t="shared" si="17"/>
        <v>0</v>
      </c>
      <c r="W27" s="135">
        <f t="shared" si="17"/>
        <v>0</v>
      </c>
      <c r="X27" s="131"/>
      <c r="Y27" s="131"/>
      <c r="Z27" s="133">
        <f t="shared" si="19"/>
        <v>0</v>
      </c>
      <c r="AA27" s="135">
        <f t="shared" si="53"/>
        <v>0</v>
      </c>
      <c r="AB27" s="135">
        <f t="shared" si="53"/>
        <v>0</v>
      </c>
      <c r="AC27" s="135">
        <f t="shared" si="53"/>
        <v>0</v>
      </c>
      <c r="AD27" s="131"/>
      <c r="AE27" s="131"/>
      <c r="AF27" s="133">
        <f t="shared" si="22"/>
        <v>0</v>
      </c>
      <c r="AG27" s="131"/>
      <c r="AH27" s="131"/>
      <c r="AI27" s="133">
        <f t="shared" si="24"/>
        <v>0</v>
      </c>
      <c r="AJ27" s="135">
        <f t="shared" si="58"/>
        <v>0</v>
      </c>
      <c r="AK27" s="135">
        <f t="shared" si="58"/>
        <v>0</v>
      </c>
      <c r="AL27" s="135">
        <f t="shared" si="58"/>
        <v>0</v>
      </c>
      <c r="AM27" s="135">
        <f t="shared" si="25"/>
        <v>0</v>
      </c>
      <c r="AN27" s="135">
        <f t="shared" si="25"/>
        <v>0</v>
      </c>
      <c r="AO27" s="135">
        <f t="shared" si="25"/>
        <v>0</v>
      </c>
    </row>
    <row r="28" spans="1:41" s="288" customFormat="1" ht="11.25">
      <c r="A28" s="163">
        <v>21</v>
      </c>
      <c r="B28" s="154" t="s">
        <v>35</v>
      </c>
      <c r="C28" s="64">
        <f>SUM(C29:C34)</f>
        <v>1052800</v>
      </c>
      <c r="D28" s="64">
        <f>SUM(D29:D34)</f>
        <v>394700</v>
      </c>
      <c r="E28" s="215">
        <f t="shared" si="6"/>
        <v>-658100</v>
      </c>
      <c r="F28" s="64">
        <f>SUM(F29:F34)</f>
        <v>15247400</v>
      </c>
      <c r="G28" s="64">
        <f>SUM(G29:G34)</f>
        <v>11008396</v>
      </c>
      <c r="H28" s="215">
        <f t="shared" si="8"/>
        <v>-4239004</v>
      </c>
      <c r="I28" s="64">
        <f>SUM(I29:I34)</f>
        <v>0</v>
      </c>
      <c r="J28" s="64">
        <f>SUM(J29:J34)</f>
        <v>0</v>
      </c>
      <c r="K28" s="215">
        <f t="shared" si="10"/>
        <v>0</v>
      </c>
      <c r="L28" s="64">
        <f>SUM(L29:L34)</f>
        <v>0</v>
      </c>
      <c r="M28" s="64">
        <f>SUM(M29:M34)</f>
        <v>0</v>
      </c>
      <c r="N28" s="215">
        <f t="shared" si="12"/>
        <v>0</v>
      </c>
      <c r="O28" s="64">
        <f>SUM(O29:O34)</f>
        <v>0</v>
      </c>
      <c r="P28" s="64">
        <f>SUM(P29:P34)</f>
        <v>0</v>
      </c>
      <c r="Q28" s="215">
        <f t="shared" si="14"/>
        <v>0</v>
      </c>
      <c r="R28" s="64">
        <f>SUM(R29:R34)</f>
        <v>0</v>
      </c>
      <c r="S28" s="64">
        <f>SUM(S29:S34)</f>
        <v>0</v>
      </c>
      <c r="T28" s="215">
        <f t="shared" si="16"/>
        <v>0</v>
      </c>
      <c r="U28" s="59">
        <f t="shared" si="17"/>
        <v>16300200</v>
      </c>
      <c r="V28" s="59">
        <f t="shared" si="17"/>
        <v>11403096</v>
      </c>
      <c r="W28" s="59">
        <f t="shared" si="17"/>
        <v>-4897104</v>
      </c>
      <c r="X28" s="64">
        <f>SUM(X29:X34)</f>
        <v>0</v>
      </c>
      <c r="Y28" s="64">
        <f>SUM(Y29:Y34)</f>
        <v>0</v>
      </c>
      <c r="Z28" s="215">
        <f t="shared" si="19"/>
        <v>0</v>
      </c>
      <c r="AA28" s="59">
        <f t="shared" si="53"/>
        <v>0</v>
      </c>
      <c r="AB28" s="59">
        <f t="shared" si="53"/>
        <v>0</v>
      </c>
      <c r="AC28" s="59">
        <f t="shared" si="53"/>
        <v>0</v>
      </c>
      <c r="AD28" s="64">
        <f>SUM(AD29:AD34)</f>
        <v>0</v>
      </c>
      <c r="AE28" s="64">
        <f>SUM(AE29:AE34)</f>
        <v>0</v>
      </c>
      <c r="AF28" s="215">
        <f t="shared" si="22"/>
        <v>0</v>
      </c>
      <c r="AG28" s="64">
        <f>SUM(AG29:AG34)</f>
        <v>0</v>
      </c>
      <c r="AH28" s="64">
        <f>SUM(AH29:AH34)</f>
        <v>0</v>
      </c>
      <c r="AI28" s="215">
        <f t="shared" si="24"/>
        <v>0</v>
      </c>
      <c r="AJ28" s="59">
        <f t="shared" si="58"/>
        <v>0</v>
      </c>
      <c r="AK28" s="59">
        <f t="shared" si="58"/>
        <v>0</v>
      </c>
      <c r="AL28" s="59">
        <f t="shared" si="58"/>
        <v>0</v>
      </c>
      <c r="AM28" s="59">
        <f t="shared" si="25"/>
        <v>16300200</v>
      </c>
      <c r="AN28" s="59">
        <f t="shared" si="25"/>
        <v>11403096</v>
      </c>
      <c r="AO28" s="59">
        <f t="shared" si="25"/>
        <v>-4897104</v>
      </c>
    </row>
    <row r="29" spans="1:41" ht="11.25">
      <c r="A29" s="165">
        <v>22</v>
      </c>
      <c r="B29" s="166" t="s">
        <v>22</v>
      </c>
      <c r="C29" s="188">
        <v>275000</v>
      </c>
      <c r="D29" s="151">
        <v>75000</v>
      </c>
      <c r="E29" s="133">
        <f t="shared" si="6"/>
        <v>-200000</v>
      </c>
      <c r="F29" s="188">
        <v>2857500</v>
      </c>
      <c r="G29" s="188">
        <v>2447100</v>
      </c>
      <c r="H29" s="133">
        <f>SUM(G29-F29)</f>
        <v>-410400</v>
      </c>
      <c r="I29" s="131"/>
      <c r="J29" s="131"/>
      <c r="K29" s="133">
        <f t="shared" si="10"/>
        <v>0</v>
      </c>
      <c r="L29" s="131"/>
      <c r="M29" s="131"/>
      <c r="N29" s="133">
        <f t="shared" si="12"/>
        <v>0</v>
      </c>
      <c r="O29" s="131"/>
      <c r="P29" s="131"/>
      <c r="Q29" s="133">
        <f t="shared" si="14"/>
        <v>0</v>
      </c>
      <c r="R29" s="131"/>
      <c r="S29" s="131"/>
      <c r="T29" s="133">
        <f t="shared" si="16"/>
        <v>0</v>
      </c>
      <c r="U29" s="135">
        <f t="shared" si="17"/>
        <v>3132500</v>
      </c>
      <c r="V29" s="135">
        <f t="shared" si="17"/>
        <v>2522100</v>
      </c>
      <c r="W29" s="135">
        <f t="shared" si="17"/>
        <v>-610400</v>
      </c>
      <c r="X29" s="131"/>
      <c r="Y29" s="131"/>
      <c r="Z29" s="133">
        <f t="shared" si="19"/>
        <v>0</v>
      </c>
      <c r="AA29" s="135">
        <f t="shared" si="53"/>
        <v>0</v>
      </c>
      <c r="AB29" s="135">
        <f t="shared" si="53"/>
        <v>0</v>
      </c>
      <c r="AC29" s="135">
        <f t="shared" si="53"/>
        <v>0</v>
      </c>
      <c r="AD29" s="131"/>
      <c r="AE29" s="131"/>
      <c r="AF29" s="133">
        <f t="shared" si="22"/>
        <v>0</v>
      </c>
      <c r="AG29" s="131"/>
      <c r="AH29" s="131"/>
      <c r="AI29" s="133">
        <f t="shared" si="24"/>
        <v>0</v>
      </c>
      <c r="AJ29" s="135">
        <f t="shared" si="58"/>
        <v>0</v>
      </c>
      <c r="AK29" s="135">
        <f t="shared" si="58"/>
        <v>0</v>
      </c>
      <c r="AL29" s="135">
        <f t="shared" si="58"/>
        <v>0</v>
      </c>
      <c r="AM29" s="135">
        <f t="shared" si="25"/>
        <v>3132500</v>
      </c>
      <c r="AN29" s="135">
        <f t="shared" si="25"/>
        <v>2522100</v>
      </c>
      <c r="AO29" s="135">
        <f t="shared" si="25"/>
        <v>-610400</v>
      </c>
    </row>
    <row r="30" spans="1:41" ht="11.25">
      <c r="A30" s="165">
        <v>23</v>
      </c>
      <c r="B30" s="166" t="s">
        <v>23</v>
      </c>
      <c r="C30" s="188">
        <v>627800</v>
      </c>
      <c r="D30" s="188">
        <v>319700</v>
      </c>
      <c r="E30" s="133">
        <f t="shared" si="6"/>
        <v>-308100</v>
      </c>
      <c r="F30" s="188">
        <v>6417400</v>
      </c>
      <c r="G30" s="188">
        <v>5683980</v>
      </c>
      <c r="H30" s="133">
        <f t="shared" ref="H30:H34" si="60">SUM(G30-F30)</f>
        <v>-733420</v>
      </c>
      <c r="I30" s="131"/>
      <c r="J30" s="131"/>
      <c r="K30" s="133">
        <f t="shared" si="10"/>
        <v>0</v>
      </c>
      <c r="L30" s="131"/>
      <c r="M30" s="131"/>
      <c r="N30" s="133">
        <f t="shared" si="12"/>
        <v>0</v>
      </c>
      <c r="O30" s="131"/>
      <c r="P30" s="131"/>
      <c r="Q30" s="133">
        <f t="shared" si="14"/>
        <v>0</v>
      </c>
      <c r="R30" s="131"/>
      <c r="S30" s="131"/>
      <c r="T30" s="133">
        <f t="shared" si="16"/>
        <v>0</v>
      </c>
      <c r="U30" s="135">
        <f t="shared" si="17"/>
        <v>7045200</v>
      </c>
      <c r="V30" s="135">
        <f t="shared" si="17"/>
        <v>6003680</v>
      </c>
      <c r="W30" s="135">
        <f t="shared" si="17"/>
        <v>-1041520</v>
      </c>
      <c r="X30" s="131"/>
      <c r="Y30" s="131"/>
      <c r="Z30" s="133">
        <f t="shared" si="19"/>
        <v>0</v>
      </c>
      <c r="AA30" s="135">
        <f t="shared" si="53"/>
        <v>0</v>
      </c>
      <c r="AB30" s="135">
        <f t="shared" si="53"/>
        <v>0</v>
      </c>
      <c r="AC30" s="135">
        <f t="shared" si="53"/>
        <v>0</v>
      </c>
      <c r="AD30" s="131"/>
      <c r="AE30" s="131"/>
      <c r="AF30" s="133">
        <f t="shared" si="22"/>
        <v>0</v>
      </c>
      <c r="AG30" s="131"/>
      <c r="AH30" s="131"/>
      <c r="AI30" s="133">
        <f t="shared" si="24"/>
        <v>0</v>
      </c>
      <c r="AJ30" s="135">
        <f t="shared" si="58"/>
        <v>0</v>
      </c>
      <c r="AK30" s="135">
        <f t="shared" si="58"/>
        <v>0</v>
      </c>
      <c r="AL30" s="135">
        <f t="shared" si="58"/>
        <v>0</v>
      </c>
      <c r="AM30" s="135">
        <f t="shared" si="25"/>
        <v>7045200</v>
      </c>
      <c r="AN30" s="135">
        <f t="shared" si="25"/>
        <v>6003680</v>
      </c>
      <c r="AO30" s="135">
        <f t="shared" si="25"/>
        <v>-1041520</v>
      </c>
    </row>
    <row r="31" spans="1:41" ht="11.25">
      <c r="A31" s="165">
        <v>24</v>
      </c>
      <c r="B31" s="166" t="s">
        <v>24</v>
      </c>
      <c r="C31" s="188">
        <v>150000</v>
      </c>
      <c r="D31" s="151">
        <v>0</v>
      </c>
      <c r="E31" s="133">
        <f t="shared" si="6"/>
        <v>-150000</v>
      </c>
      <c r="F31" s="188">
        <v>5291500</v>
      </c>
      <c r="G31" s="188">
        <v>2626316</v>
      </c>
      <c r="H31" s="133">
        <f t="shared" si="60"/>
        <v>-2665184</v>
      </c>
      <c r="I31" s="131"/>
      <c r="J31" s="131"/>
      <c r="K31" s="133">
        <f t="shared" si="10"/>
        <v>0</v>
      </c>
      <c r="L31" s="131"/>
      <c r="M31" s="131"/>
      <c r="N31" s="133">
        <f t="shared" si="12"/>
        <v>0</v>
      </c>
      <c r="O31" s="131"/>
      <c r="P31" s="131"/>
      <c r="Q31" s="133">
        <f t="shared" si="14"/>
        <v>0</v>
      </c>
      <c r="R31" s="131"/>
      <c r="S31" s="131"/>
      <c r="T31" s="133">
        <f t="shared" si="16"/>
        <v>0</v>
      </c>
      <c r="U31" s="135">
        <f t="shared" si="17"/>
        <v>5441500</v>
      </c>
      <c r="V31" s="135">
        <f t="shared" si="17"/>
        <v>2626316</v>
      </c>
      <c r="W31" s="135">
        <f t="shared" si="17"/>
        <v>-2815184</v>
      </c>
      <c r="X31" s="131"/>
      <c r="Y31" s="131"/>
      <c r="Z31" s="133">
        <f t="shared" si="19"/>
        <v>0</v>
      </c>
      <c r="AA31" s="135">
        <f t="shared" si="53"/>
        <v>0</v>
      </c>
      <c r="AB31" s="135">
        <f t="shared" si="53"/>
        <v>0</v>
      </c>
      <c r="AC31" s="135">
        <f t="shared" si="53"/>
        <v>0</v>
      </c>
      <c r="AD31" s="131"/>
      <c r="AE31" s="131"/>
      <c r="AF31" s="133">
        <f t="shared" si="22"/>
        <v>0</v>
      </c>
      <c r="AG31" s="131"/>
      <c r="AH31" s="131"/>
      <c r="AI31" s="133">
        <f t="shared" si="24"/>
        <v>0</v>
      </c>
      <c r="AJ31" s="135">
        <f t="shared" si="58"/>
        <v>0</v>
      </c>
      <c r="AK31" s="135">
        <f t="shared" si="58"/>
        <v>0</v>
      </c>
      <c r="AL31" s="135">
        <f t="shared" si="58"/>
        <v>0</v>
      </c>
      <c r="AM31" s="135">
        <f t="shared" si="25"/>
        <v>5441500</v>
      </c>
      <c r="AN31" s="135">
        <f t="shared" si="25"/>
        <v>2626316</v>
      </c>
      <c r="AO31" s="135">
        <f t="shared" si="25"/>
        <v>-2815184</v>
      </c>
    </row>
    <row r="32" spans="1:41" ht="11.25">
      <c r="A32" s="165">
        <v>25</v>
      </c>
      <c r="B32" s="166" t="s">
        <v>25</v>
      </c>
      <c r="C32" s="131"/>
      <c r="D32" s="131"/>
      <c r="E32" s="133">
        <f t="shared" si="6"/>
        <v>0</v>
      </c>
      <c r="F32" s="131"/>
      <c r="G32" s="131">
        <v>0</v>
      </c>
      <c r="H32" s="133">
        <f t="shared" si="60"/>
        <v>0</v>
      </c>
      <c r="I32" s="131"/>
      <c r="J32" s="131"/>
      <c r="K32" s="133">
        <f t="shared" si="10"/>
        <v>0</v>
      </c>
      <c r="L32" s="131"/>
      <c r="M32" s="131"/>
      <c r="N32" s="133">
        <f t="shared" si="12"/>
        <v>0</v>
      </c>
      <c r="O32" s="131"/>
      <c r="P32" s="131"/>
      <c r="Q32" s="133">
        <f t="shared" si="14"/>
        <v>0</v>
      </c>
      <c r="R32" s="131"/>
      <c r="S32" s="131"/>
      <c r="T32" s="133">
        <f t="shared" si="16"/>
        <v>0</v>
      </c>
      <c r="U32" s="135">
        <f t="shared" si="17"/>
        <v>0</v>
      </c>
      <c r="V32" s="135">
        <f t="shared" si="17"/>
        <v>0</v>
      </c>
      <c r="W32" s="135">
        <f t="shared" si="17"/>
        <v>0</v>
      </c>
      <c r="X32" s="131"/>
      <c r="Y32" s="131"/>
      <c r="Z32" s="133">
        <f t="shared" si="19"/>
        <v>0</v>
      </c>
      <c r="AA32" s="135">
        <f t="shared" si="53"/>
        <v>0</v>
      </c>
      <c r="AB32" s="135">
        <f t="shared" si="53"/>
        <v>0</v>
      </c>
      <c r="AC32" s="135">
        <f t="shared" si="53"/>
        <v>0</v>
      </c>
      <c r="AD32" s="131"/>
      <c r="AE32" s="131"/>
      <c r="AF32" s="133">
        <f t="shared" si="22"/>
        <v>0</v>
      </c>
      <c r="AG32" s="131"/>
      <c r="AH32" s="131"/>
      <c r="AI32" s="133">
        <f t="shared" si="24"/>
        <v>0</v>
      </c>
      <c r="AJ32" s="135">
        <f t="shared" si="58"/>
        <v>0</v>
      </c>
      <c r="AK32" s="135">
        <f t="shared" si="58"/>
        <v>0</v>
      </c>
      <c r="AL32" s="135">
        <f t="shared" si="58"/>
        <v>0</v>
      </c>
      <c r="AM32" s="135">
        <f t="shared" si="25"/>
        <v>0</v>
      </c>
      <c r="AN32" s="135">
        <f t="shared" si="25"/>
        <v>0</v>
      </c>
      <c r="AO32" s="135">
        <f t="shared" si="25"/>
        <v>0</v>
      </c>
    </row>
    <row r="33" spans="1:41" ht="11.25">
      <c r="A33" s="165">
        <v>26</v>
      </c>
      <c r="B33" s="166" t="s">
        <v>26</v>
      </c>
      <c r="C33" s="188"/>
      <c r="D33" s="151"/>
      <c r="E33" s="133">
        <f t="shared" si="6"/>
        <v>0</v>
      </c>
      <c r="F33" s="131">
        <v>0</v>
      </c>
      <c r="G33" s="131">
        <v>0</v>
      </c>
      <c r="H33" s="133">
        <f t="shared" si="60"/>
        <v>0</v>
      </c>
      <c r="I33" s="131"/>
      <c r="J33" s="131"/>
      <c r="K33" s="133">
        <f t="shared" si="10"/>
        <v>0</v>
      </c>
      <c r="L33" s="131"/>
      <c r="M33" s="131"/>
      <c r="N33" s="133">
        <f t="shared" si="12"/>
        <v>0</v>
      </c>
      <c r="O33" s="131"/>
      <c r="P33" s="131"/>
      <c r="Q33" s="133">
        <f t="shared" si="14"/>
        <v>0</v>
      </c>
      <c r="R33" s="131"/>
      <c r="S33" s="131"/>
      <c r="T33" s="133">
        <f t="shared" si="16"/>
        <v>0</v>
      </c>
      <c r="U33" s="135">
        <f t="shared" si="17"/>
        <v>0</v>
      </c>
      <c r="V33" s="135">
        <f t="shared" si="17"/>
        <v>0</v>
      </c>
      <c r="W33" s="135">
        <f t="shared" si="17"/>
        <v>0</v>
      </c>
      <c r="X33" s="131"/>
      <c r="Y33" s="131"/>
      <c r="Z33" s="133">
        <f t="shared" si="19"/>
        <v>0</v>
      </c>
      <c r="AA33" s="135">
        <f t="shared" si="53"/>
        <v>0</v>
      </c>
      <c r="AB33" s="135">
        <f t="shared" si="53"/>
        <v>0</v>
      </c>
      <c r="AC33" s="135">
        <f t="shared" si="53"/>
        <v>0</v>
      </c>
      <c r="AD33" s="131"/>
      <c r="AE33" s="131"/>
      <c r="AF33" s="133">
        <f t="shared" si="22"/>
        <v>0</v>
      </c>
      <c r="AG33" s="131"/>
      <c r="AH33" s="131"/>
      <c r="AI33" s="133">
        <f t="shared" si="24"/>
        <v>0</v>
      </c>
      <c r="AJ33" s="135">
        <f t="shared" si="58"/>
        <v>0</v>
      </c>
      <c r="AK33" s="135">
        <f t="shared" si="58"/>
        <v>0</v>
      </c>
      <c r="AL33" s="135">
        <f t="shared" si="58"/>
        <v>0</v>
      </c>
      <c r="AM33" s="135">
        <f t="shared" si="25"/>
        <v>0</v>
      </c>
      <c r="AN33" s="135">
        <f t="shared" si="25"/>
        <v>0</v>
      </c>
      <c r="AO33" s="135">
        <f t="shared" si="25"/>
        <v>0</v>
      </c>
    </row>
    <row r="34" spans="1:41" ht="11.25">
      <c r="A34" s="165">
        <v>27</v>
      </c>
      <c r="B34" s="166" t="s">
        <v>27</v>
      </c>
      <c r="C34" s="188"/>
      <c r="D34" s="151"/>
      <c r="E34" s="133">
        <f t="shared" si="6"/>
        <v>0</v>
      </c>
      <c r="F34" s="188">
        <v>681000</v>
      </c>
      <c r="G34" s="151">
        <v>251000</v>
      </c>
      <c r="H34" s="133">
        <f t="shared" si="60"/>
        <v>-430000</v>
      </c>
      <c r="I34" s="54"/>
      <c r="J34" s="54"/>
      <c r="K34" s="133">
        <f t="shared" si="10"/>
        <v>0</v>
      </c>
      <c r="L34" s="54"/>
      <c r="M34" s="54"/>
      <c r="N34" s="133">
        <f t="shared" si="12"/>
        <v>0</v>
      </c>
      <c r="O34" s="54"/>
      <c r="P34" s="54"/>
      <c r="Q34" s="133">
        <f t="shared" si="14"/>
        <v>0</v>
      </c>
      <c r="R34" s="54"/>
      <c r="S34" s="54"/>
      <c r="T34" s="133">
        <f t="shared" si="16"/>
        <v>0</v>
      </c>
      <c r="U34" s="135">
        <f t="shared" si="17"/>
        <v>681000</v>
      </c>
      <c r="V34" s="135">
        <f t="shared" si="17"/>
        <v>251000</v>
      </c>
      <c r="W34" s="135">
        <f t="shared" si="17"/>
        <v>-430000</v>
      </c>
      <c r="X34" s="131"/>
      <c r="Y34" s="131"/>
      <c r="Z34" s="133">
        <f t="shared" si="19"/>
        <v>0</v>
      </c>
      <c r="AA34" s="135">
        <f t="shared" si="53"/>
        <v>0</v>
      </c>
      <c r="AB34" s="135">
        <f t="shared" si="53"/>
        <v>0</v>
      </c>
      <c r="AC34" s="135">
        <f t="shared" si="53"/>
        <v>0</v>
      </c>
      <c r="AD34" s="131"/>
      <c r="AE34" s="131"/>
      <c r="AF34" s="133">
        <f t="shared" si="22"/>
        <v>0</v>
      </c>
      <c r="AG34" s="131"/>
      <c r="AH34" s="131"/>
      <c r="AI34" s="133">
        <f t="shared" si="24"/>
        <v>0</v>
      </c>
      <c r="AJ34" s="135">
        <f t="shared" si="58"/>
        <v>0</v>
      </c>
      <c r="AK34" s="135">
        <f t="shared" si="58"/>
        <v>0</v>
      </c>
      <c r="AL34" s="135">
        <f t="shared" si="58"/>
        <v>0</v>
      </c>
      <c r="AM34" s="135">
        <f t="shared" si="25"/>
        <v>681000</v>
      </c>
      <c r="AN34" s="135">
        <f t="shared" si="25"/>
        <v>251000</v>
      </c>
      <c r="AO34" s="135">
        <f t="shared" si="25"/>
        <v>-430000</v>
      </c>
    </row>
    <row r="35" spans="1:41" s="288" customFormat="1" ht="11.25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215">
        <f t="shared" si="6"/>
        <v>0</v>
      </c>
      <c r="F35" s="64">
        <f>SUM(F36:F38)</f>
        <v>0</v>
      </c>
      <c r="G35" s="64">
        <f>SUM(G36:G38)</f>
        <v>0</v>
      </c>
      <c r="H35" s="215">
        <f t="shared" si="8"/>
        <v>0</v>
      </c>
      <c r="I35" s="64">
        <f>SUM(I36:I38)</f>
        <v>0</v>
      </c>
      <c r="J35" s="64">
        <f>SUM(J36:J38)</f>
        <v>0</v>
      </c>
      <c r="K35" s="215">
        <f t="shared" si="10"/>
        <v>0</v>
      </c>
      <c r="L35" s="64">
        <f>SUM(L36:L38)</f>
        <v>0</v>
      </c>
      <c r="M35" s="64">
        <f>SUM(M36:M38)</f>
        <v>0</v>
      </c>
      <c r="N35" s="215">
        <f t="shared" si="12"/>
        <v>0</v>
      </c>
      <c r="O35" s="64">
        <f>SUM(O36:O38)</f>
        <v>0</v>
      </c>
      <c r="P35" s="64">
        <f>SUM(P36:P38)</f>
        <v>0</v>
      </c>
      <c r="Q35" s="215">
        <f t="shared" si="14"/>
        <v>0</v>
      </c>
      <c r="R35" s="64">
        <f>SUM(R36:R38)</f>
        <v>0</v>
      </c>
      <c r="S35" s="64">
        <f>SUM(S36:S38)</f>
        <v>0</v>
      </c>
      <c r="T35" s="215">
        <f t="shared" si="16"/>
        <v>0</v>
      </c>
      <c r="U35" s="59">
        <f t="shared" si="17"/>
        <v>0</v>
      </c>
      <c r="V35" s="59">
        <f t="shared" si="17"/>
        <v>0</v>
      </c>
      <c r="W35" s="59">
        <f t="shared" si="17"/>
        <v>0</v>
      </c>
      <c r="X35" s="64">
        <f>SUM(X36:X38)</f>
        <v>0</v>
      </c>
      <c r="Y35" s="64">
        <f>SUM(Y36:Y38)</f>
        <v>0</v>
      </c>
      <c r="Z35" s="215">
        <f t="shared" si="19"/>
        <v>0</v>
      </c>
      <c r="AA35" s="59">
        <f t="shared" si="53"/>
        <v>0</v>
      </c>
      <c r="AB35" s="59">
        <f t="shared" si="53"/>
        <v>0</v>
      </c>
      <c r="AC35" s="59">
        <f t="shared" si="53"/>
        <v>0</v>
      </c>
      <c r="AD35" s="64">
        <f>SUM(AD36:AD38)</f>
        <v>0</v>
      </c>
      <c r="AE35" s="64">
        <f>SUM(AE36:AE38)</f>
        <v>0</v>
      </c>
      <c r="AF35" s="215">
        <f t="shared" si="22"/>
        <v>0</v>
      </c>
      <c r="AG35" s="64">
        <f>SUM(AG36:AG38)</f>
        <v>0</v>
      </c>
      <c r="AH35" s="64">
        <f>SUM(AH36:AH38)</f>
        <v>0</v>
      </c>
      <c r="AI35" s="215">
        <f t="shared" si="24"/>
        <v>0</v>
      </c>
      <c r="AJ35" s="59">
        <f t="shared" si="58"/>
        <v>0</v>
      </c>
      <c r="AK35" s="59">
        <f t="shared" si="58"/>
        <v>0</v>
      </c>
      <c r="AL35" s="59">
        <f t="shared" si="58"/>
        <v>0</v>
      </c>
      <c r="AM35" s="59">
        <f t="shared" si="25"/>
        <v>0</v>
      </c>
      <c r="AN35" s="59">
        <f t="shared" si="25"/>
        <v>0</v>
      </c>
      <c r="AO35" s="59">
        <f t="shared" si="25"/>
        <v>0</v>
      </c>
    </row>
    <row r="36" spans="1:41" ht="11.25">
      <c r="A36" s="165">
        <v>29</v>
      </c>
      <c r="B36" s="153" t="s">
        <v>28</v>
      </c>
      <c r="C36" s="131"/>
      <c r="D36" s="131"/>
      <c r="E36" s="133">
        <f t="shared" si="6"/>
        <v>0</v>
      </c>
      <c r="F36" s="131"/>
      <c r="G36" s="131"/>
      <c r="H36" s="133">
        <f t="shared" si="8"/>
        <v>0</v>
      </c>
      <c r="I36" s="131"/>
      <c r="J36" s="131"/>
      <c r="K36" s="133">
        <f t="shared" si="10"/>
        <v>0</v>
      </c>
      <c r="L36" s="131"/>
      <c r="M36" s="131"/>
      <c r="N36" s="133">
        <f t="shared" si="12"/>
        <v>0</v>
      </c>
      <c r="O36" s="131"/>
      <c r="P36" s="131"/>
      <c r="Q36" s="133">
        <f t="shared" si="14"/>
        <v>0</v>
      </c>
      <c r="R36" s="131"/>
      <c r="S36" s="131"/>
      <c r="T36" s="133">
        <f t="shared" si="16"/>
        <v>0</v>
      </c>
      <c r="U36" s="135">
        <f t="shared" si="17"/>
        <v>0</v>
      </c>
      <c r="V36" s="135">
        <f t="shared" si="17"/>
        <v>0</v>
      </c>
      <c r="W36" s="135">
        <f t="shared" si="17"/>
        <v>0</v>
      </c>
      <c r="X36" s="131"/>
      <c r="Y36" s="131"/>
      <c r="Z36" s="133">
        <f t="shared" si="19"/>
        <v>0</v>
      </c>
      <c r="AA36" s="135">
        <f t="shared" si="53"/>
        <v>0</v>
      </c>
      <c r="AB36" s="135">
        <f t="shared" si="53"/>
        <v>0</v>
      </c>
      <c r="AC36" s="135">
        <f t="shared" si="53"/>
        <v>0</v>
      </c>
      <c r="AD36" s="131"/>
      <c r="AE36" s="131"/>
      <c r="AF36" s="133">
        <f t="shared" si="22"/>
        <v>0</v>
      </c>
      <c r="AG36" s="131"/>
      <c r="AH36" s="131"/>
      <c r="AI36" s="133">
        <f t="shared" si="24"/>
        <v>0</v>
      </c>
      <c r="AJ36" s="135">
        <f t="shared" si="58"/>
        <v>0</v>
      </c>
      <c r="AK36" s="135">
        <f t="shared" si="58"/>
        <v>0</v>
      </c>
      <c r="AL36" s="135">
        <f t="shared" si="58"/>
        <v>0</v>
      </c>
      <c r="AM36" s="135">
        <f t="shared" si="25"/>
        <v>0</v>
      </c>
      <c r="AN36" s="135">
        <f t="shared" si="25"/>
        <v>0</v>
      </c>
      <c r="AO36" s="135">
        <f t="shared" si="25"/>
        <v>0</v>
      </c>
    </row>
    <row r="37" spans="1:41" ht="11.25">
      <c r="A37" s="165">
        <v>30</v>
      </c>
      <c r="B37" s="153" t="s">
        <v>29</v>
      </c>
      <c r="C37" s="131"/>
      <c r="D37" s="131"/>
      <c r="E37" s="133">
        <f t="shared" si="6"/>
        <v>0</v>
      </c>
      <c r="F37" s="131"/>
      <c r="G37" s="131"/>
      <c r="H37" s="133">
        <f t="shared" si="8"/>
        <v>0</v>
      </c>
      <c r="I37" s="131"/>
      <c r="J37" s="131"/>
      <c r="K37" s="133">
        <f t="shared" si="10"/>
        <v>0</v>
      </c>
      <c r="L37" s="131"/>
      <c r="M37" s="131"/>
      <c r="N37" s="133">
        <f t="shared" si="12"/>
        <v>0</v>
      </c>
      <c r="O37" s="131"/>
      <c r="P37" s="131"/>
      <c r="Q37" s="133">
        <f t="shared" si="14"/>
        <v>0</v>
      </c>
      <c r="R37" s="131"/>
      <c r="S37" s="131"/>
      <c r="T37" s="133">
        <f t="shared" si="16"/>
        <v>0</v>
      </c>
      <c r="U37" s="135">
        <f t="shared" si="17"/>
        <v>0</v>
      </c>
      <c r="V37" s="135">
        <f t="shared" si="17"/>
        <v>0</v>
      </c>
      <c r="W37" s="135">
        <f t="shared" si="17"/>
        <v>0</v>
      </c>
      <c r="X37" s="131"/>
      <c r="Y37" s="131"/>
      <c r="Z37" s="133">
        <f t="shared" si="19"/>
        <v>0</v>
      </c>
      <c r="AA37" s="135">
        <f t="shared" si="53"/>
        <v>0</v>
      </c>
      <c r="AB37" s="135">
        <f t="shared" si="53"/>
        <v>0</v>
      </c>
      <c r="AC37" s="135">
        <f t="shared" si="53"/>
        <v>0</v>
      </c>
      <c r="AD37" s="131"/>
      <c r="AE37" s="131"/>
      <c r="AF37" s="133">
        <f t="shared" si="22"/>
        <v>0</v>
      </c>
      <c r="AG37" s="131"/>
      <c r="AH37" s="131"/>
      <c r="AI37" s="133">
        <f t="shared" si="24"/>
        <v>0</v>
      </c>
      <c r="AJ37" s="135">
        <f t="shared" si="58"/>
        <v>0</v>
      </c>
      <c r="AK37" s="135">
        <f t="shared" si="58"/>
        <v>0</v>
      </c>
      <c r="AL37" s="135">
        <f t="shared" si="58"/>
        <v>0</v>
      </c>
      <c r="AM37" s="135">
        <f t="shared" si="25"/>
        <v>0</v>
      </c>
      <c r="AN37" s="135">
        <f t="shared" si="25"/>
        <v>0</v>
      </c>
      <c r="AO37" s="135">
        <f t="shared" si="25"/>
        <v>0</v>
      </c>
    </row>
    <row r="38" spans="1:41" ht="11.25">
      <c r="A38" s="165">
        <v>31</v>
      </c>
      <c r="B38" s="153" t="s">
        <v>30</v>
      </c>
      <c r="C38" s="131"/>
      <c r="D38" s="131"/>
      <c r="E38" s="133">
        <f t="shared" si="6"/>
        <v>0</v>
      </c>
      <c r="F38" s="131"/>
      <c r="G38" s="131">
        <v>0</v>
      </c>
      <c r="H38" s="133">
        <f t="shared" si="8"/>
        <v>0</v>
      </c>
      <c r="I38" s="131"/>
      <c r="J38" s="131"/>
      <c r="K38" s="133">
        <f t="shared" si="10"/>
        <v>0</v>
      </c>
      <c r="L38" s="131"/>
      <c r="M38" s="131"/>
      <c r="N38" s="133">
        <f t="shared" si="12"/>
        <v>0</v>
      </c>
      <c r="O38" s="131"/>
      <c r="P38" s="131"/>
      <c r="Q38" s="133">
        <f t="shared" si="14"/>
        <v>0</v>
      </c>
      <c r="R38" s="131"/>
      <c r="S38" s="131"/>
      <c r="T38" s="133">
        <f t="shared" si="16"/>
        <v>0</v>
      </c>
      <c r="U38" s="135">
        <f t="shared" si="17"/>
        <v>0</v>
      </c>
      <c r="V38" s="135">
        <f t="shared" si="17"/>
        <v>0</v>
      </c>
      <c r="W38" s="135">
        <f t="shared" si="17"/>
        <v>0</v>
      </c>
      <c r="X38" s="131"/>
      <c r="Y38" s="131"/>
      <c r="Z38" s="133">
        <f t="shared" si="19"/>
        <v>0</v>
      </c>
      <c r="AA38" s="135">
        <f t="shared" si="53"/>
        <v>0</v>
      </c>
      <c r="AB38" s="135">
        <f t="shared" si="53"/>
        <v>0</v>
      </c>
      <c r="AC38" s="135">
        <f t="shared" si="53"/>
        <v>0</v>
      </c>
      <c r="AD38" s="131"/>
      <c r="AE38" s="131"/>
      <c r="AF38" s="133">
        <f t="shared" si="22"/>
        <v>0</v>
      </c>
      <c r="AG38" s="131"/>
      <c r="AH38" s="131"/>
      <c r="AI38" s="133">
        <f t="shared" si="24"/>
        <v>0</v>
      </c>
      <c r="AJ38" s="135">
        <f t="shared" si="58"/>
        <v>0</v>
      </c>
      <c r="AK38" s="135">
        <f t="shared" si="58"/>
        <v>0</v>
      </c>
      <c r="AL38" s="135">
        <f t="shared" si="58"/>
        <v>0</v>
      </c>
      <c r="AM38" s="135">
        <f t="shared" si="25"/>
        <v>0</v>
      </c>
      <c r="AN38" s="135">
        <f t="shared" si="25"/>
        <v>0</v>
      </c>
      <c r="AO38" s="135">
        <f t="shared" si="25"/>
        <v>0</v>
      </c>
    </row>
    <row r="39" spans="1:41" s="288" customFormat="1" ht="11.25">
      <c r="A39" s="163">
        <v>32</v>
      </c>
      <c r="B39" s="154" t="s">
        <v>37</v>
      </c>
      <c r="C39" s="64">
        <f>SUM(C40:C43)</f>
        <v>0</v>
      </c>
      <c r="D39" s="64">
        <f>SUM(D40:D43)</f>
        <v>0</v>
      </c>
      <c r="E39" s="215">
        <f t="shared" si="6"/>
        <v>0</v>
      </c>
      <c r="F39" s="64">
        <f>SUM(F40:F43)</f>
        <v>0</v>
      </c>
      <c r="G39" s="64">
        <f>SUM(G40:G43)</f>
        <v>0</v>
      </c>
      <c r="H39" s="215">
        <f t="shared" si="8"/>
        <v>0</v>
      </c>
      <c r="I39" s="64">
        <f>SUM(I40:I43)</f>
        <v>3320600</v>
      </c>
      <c r="J39" s="64">
        <f>SUM(J40:J43)</f>
        <v>1320550</v>
      </c>
      <c r="K39" s="215">
        <f t="shared" si="10"/>
        <v>-2000050</v>
      </c>
      <c r="L39" s="64">
        <f>SUM(L40:L43)</f>
        <v>2000000</v>
      </c>
      <c r="M39" s="64">
        <f>SUM(M40:M43)</f>
        <v>1000000</v>
      </c>
      <c r="N39" s="215">
        <f t="shared" si="12"/>
        <v>-1000000</v>
      </c>
      <c r="O39" s="64">
        <f>SUM(O40:O43)</f>
        <v>2000000</v>
      </c>
      <c r="P39" s="64">
        <f>SUM(P40:P43)</f>
        <v>0</v>
      </c>
      <c r="Q39" s="215">
        <f t="shared" si="14"/>
        <v>-2000000</v>
      </c>
      <c r="R39" s="64">
        <f>SUM(R40:R43)</f>
        <v>2000000</v>
      </c>
      <c r="S39" s="64">
        <f>SUM(S40:S43)</f>
        <v>0</v>
      </c>
      <c r="T39" s="215">
        <f t="shared" si="16"/>
        <v>-2000000</v>
      </c>
      <c r="U39" s="59">
        <f t="shared" si="17"/>
        <v>9320600</v>
      </c>
      <c r="V39" s="59">
        <f t="shared" si="17"/>
        <v>2320550</v>
      </c>
      <c r="W39" s="59">
        <f t="shared" si="17"/>
        <v>-7000050</v>
      </c>
      <c r="X39" s="64">
        <f>SUM(X40:X43)</f>
        <v>0</v>
      </c>
      <c r="Y39" s="64">
        <f>SUM(Y40:Y43)</f>
        <v>0</v>
      </c>
      <c r="Z39" s="215">
        <f t="shared" si="19"/>
        <v>0</v>
      </c>
      <c r="AA39" s="59">
        <f t="shared" si="53"/>
        <v>0</v>
      </c>
      <c r="AB39" s="59">
        <f t="shared" si="53"/>
        <v>0</v>
      </c>
      <c r="AC39" s="59">
        <f t="shared" si="53"/>
        <v>0</v>
      </c>
      <c r="AD39" s="64">
        <f>SUM(AD40:AD43)</f>
        <v>0</v>
      </c>
      <c r="AE39" s="64">
        <f>SUM(AE40:AE43)</f>
        <v>0</v>
      </c>
      <c r="AF39" s="215">
        <f t="shared" si="22"/>
        <v>0</v>
      </c>
      <c r="AG39" s="64">
        <f>SUM(AG40:AG43)</f>
        <v>0</v>
      </c>
      <c r="AH39" s="64">
        <f>SUM(AH40:AH43)</f>
        <v>0</v>
      </c>
      <c r="AI39" s="215">
        <f t="shared" si="24"/>
        <v>0</v>
      </c>
      <c r="AJ39" s="59">
        <f t="shared" si="58"/>
        <v>0</v>
      </c>
      <c r="AK39" s="59">
        <f t="shared" si="58"/>
        <v>0</v>
      </c>
      <c r="AL39" s="59">
        <f t="shared" si="58"/>
        <v>0</v>
      </c>
      <c r="AM39" s="59">
        <f t="shared" si="25"/>
        <v>9320600</v>
      </c>
      <c r="AN39" s="59">
        <f t="shared" si="25"/>
        <v>2320550</v>
      </c>
      <c r="AO39" s="59">
        <f t="shared" si="25"/>
        <v>-7000050</v>
      </c>
    </row>
    <row r="40" spans="1:41" ht="11.25">
      <c r="A40" s="165">
        <v>33</v>
      </c>
      <c r="B40" s="166" t="s">
        <v>31</v>
      </c>
      <c r="C40" s="54"/>
      <c r="D40" s="54"/>
      <c r="E40" s="133">
        <f t="shared" si="6"/>
        <v>0</v>
      </c>
      <c r="F40" s="54"/>
      <c r="G40" s="54"/>
      <c r="H40" s="133">
        <f t="shared" si="8"/>
        <v>0</v>
      </c>
      <c r="I40" s="54"/>
      <c r="J40" s="54"/>
      <c r="K40" s="133">
        <f t="shared" si="10"/>
        <v>0</v>
      </c>
      <c r="L40" s="54"/>
      <c r="M40" s="54"/>
      <c r="N40" s="133">
        <f t="shared" si="12"/>
        <v>0</v>
      </c>
      <c r="O40" s="54"/>
      <c r="P40" s="54"/>
      <c r="Q40" s="133">
        <f t="shared" si="14"/>
        <v>0</v>
      </c>
      <c r="R40" s="54"/>
      <c r="S40" s="54"/>
      <c r="T40" s="133">
        <f t="shared" si="16"/>
        <v>0</v>
      </c>
      <c r="U40" s="135">
        <f t="shared" si="17"/>
        <v>0</v>
      </c>
      <c r="V40" s="135">
        <f t="shared" si="17"/>
        <v>0</v>
      </c>
      <c r="W40" s="135">
        <f>SUM(E40+H40+K40+N40+Q40+T40)</f>
        <v>0</v>
      </c>
      <c r="X40" s="131"/>
      <c r="Y40" s="131"/>
      <c r="Z40" s="133">
        <f t="shared" si="19"/>
        <v>0</v>
      </c>
      <c r="AA40" s="135">
        <f t="shared" si="53"/>
        <v>0</v>
      </c>
      <c r="AB40" s="135">
        <f t="shared" si="53"/>
        <v>0</v>
      </c>
      <c r="AC40" s="135">
        <f t="shared" si="53"/>
        <v>0</v>
      </c>
      <c r="AD40" s="131"/>
      <c r="AE40" s="131"/>
      <c r="AF40" s="133">
        <f t="shared" si="22"/>
        <v>0</v>
      </c>
      <c r="AG40" s="131"/>
      <c r="AH40" s="131"/>
      <c r="AI40" s="133">
        <f t="shared" si="24"/>
        <v>0</v>
      </c>
      <c r="AJ40" s="135">
        <f t="shared" si="58"/>
        <v>0</v>
      </c>
      <c r="AK40" s="135">
        <f t="shared" si="58"/>
        <v>0</v>
      </c>
      <c r="AL40" s="135">
        <f t="shared" si="58"/>
        <v>0</v>
      </c>
      <c r="AM40" s="135">
        <f t="shared" si="25"/>
        <v>0</v>
      </c>
      <c r="AN40" s="135">
        <f t="shared" si="25"/>
        <v>0</v>
      </c>
      <c r="AO40" s="135">
        <f t="shared" si="25"/>
        <v>0</v>
      </c>
    </row>
    <row r="41" spans="1:41" ht="11.25">
      <c r="A41" s="165">
        <v>34</v>
      </c>
      <c r="B41" s="166" t="s">
        <v>32</v>
      </c>
      <c r="C41" s="131"/>
      <c r="D41" s="131"/>
      <c r="E41" s="133">
        <f t="shared" si="6"/>
        <v>0</v>
      </c>
      <c r="F41" s="131"/>
      <c r="G41" s="131"/>
      <c r="H41" s="133">
        <f t="shared" si="8"/>
        <v>0</v>
      </c>
      <c r="I41" s="131"/>
      <c r="J41" s="131"/>
      <c r="K41" s="133">
        <f t="shared" si="10"/>
        <v>0</v>
      </c>
      <c r="L41" s="131"/>
      <c r="M41" s="131"/>
      <c r="N41" s="133">
        <f t="shared" si="12"/>
        <v>0</v>
      </c>
      <c r="O41" s="131"/>
      <c r="P41" s="131"/>
      <c r="Q41" s="133">
        <f t="shared" si="14"/>
        <v>0</v>
      </c>
      <c r="R41" s="131"/>
      <c r="S41" s="131"/>
      <c r="T41" s="133">
        <f t="shared" si="16"/>
        <v>0</v>
      </c>
      <c r="U41" s="135">
        <f t="shared" si="17"/>
        <v>0</v>
      </c>
      <c r="V41" s="135">
        <f t="shared" si="17"/>
        <v>0</v>
      </c>
      <c r="W41" s="135">
        <f t="shared" si="17"/>
        <v>0</v>
      </c>
      <c r="X41" s="131"/>
      <c r="Y41" s="131"/>
      <c r="Z41" s="133">
        <f t="shared" si="19"/>
        <v>0</v>
      </c>
      <c r="AA41" s="135">
        <f t="shared" si="53"/>
        <v>0</v>
      </c>
      <c r="AB41" s="135">
        <f t="shared" si="53"/>
        <v>0</v>
      </c>
      <c r="AC41" s="135">
        <f t="shared" si="53"/>
        <v>0</v>
      </c>
      <c r="AD41" s="131"/>
      <c r="AE41" s="131"/>
      <c r="AF41" s="133">
        <f t="shared" si="22"/>
        <v>0</v>
      </c>
      <c r="AG41" s="131"/>
      <c r="AH41" s="131"/>
      <c r="AI41" s="133">
        <f t="shared" si="24"/>
        <v>0</v>
      </c>
      <c r="AJ41" s="135">
        <f t="shared" si="58"/>
        <v>0</v>
      </c>
      <c r="AK41" s="135">
        <f t="shared" si="58"/>
        <v>0</v>
      </c>
      <c r="AL41" s="135">
        <f t="shared" si="58"/>
        <v>0</v>
      </c>
      <c r="AM41" s="135">
        <f t="shared" si="25"/>
        <v>0</v>
      </c>
      <c r="AN41" s="135">
        <f t="shared" si="25"/>
        <v>0</v>
      </c>
      <c r="AO41" s="135">
        <f t="shared" si="25"/>
        <v>0</v>
      </c>
    </row>
    <row r="42" spans="1:41" ht="11.25">
      <c r="A42" s="165">
        <v>35</v>
      </c>
      <c r="B42" s="166" t="s">
        <v>41</v>
      </c>
      <c r="C42" s="131"/>
      <c r="D42" s="131"/>
      <c r="E42" s="133">
        <f t="shared" si="6"/>
        <v>0</v>
      </c>
      <c r="F42" s="131"/>
      <c r="G42" s="131"/>
      <c r="H42" s="133">
        <f t="shared" si="8"/>
        <v>0</v>
      </c>
      <c r="I42" s="131"/>
      <c r="J42" s="131"/>
      <c r="K42" s="133">
        <f t="shared" si="10"/>
        <v>0</v>
      </c>
      <c r="L42" s="131"/>
      <c r="M42" s="131"/>
      <c r="N42" s="133">
        <f t="shared" si="12"/>
        <v>0</v>
      </c>
      <c r="O42" s="131"/>
      <c r="P42" s="131"/>
      <c r="Q42" s="133">
        <f t="shared" si="14"/>
        <v>0</v>
      </c>
      <c r="R42" s="131"/>
      <c r="S42" s="131"/>
      <c r="T42" s="133">
        <f t="shared" si="16"/>
        <v>0</v>
      </c>
      <c r="U42" s="135">
        <f t="shared" si="17"/>
        <v>0</v>
      </c>
      <c r="V42" s="135">
        <f t="shared" si="17"/>
        <v>0</v>
      </c>
      <c r="W42" s="135">
        <f t="shared" si="17"/>
        <v>0</v>
      </c>
      <c r="X42" s="131"/>
      <c r="Y42" s="131"/>
      <c r="Z42" s="133">
        <f t="shared" si="19"/>
        <v>0</v>
      </c>
      <c r="AA42" s="135">
        <f t="shared" si="53"/>
        <v>0</v>
      </c>
      <c r="AB42" s="135">
        <f t="shared" si="53"/>
        <v>0</v>
      </c>
      <c r="AC42" s="135">
        <f t="shared" si="53"/>
        <v>0</v>
      </c>
      <c r="AD42" s="131"/>
      <c r="AE42" s="131"/>
      <c r="AF42" s="133">
        <f t="shared" si="22"/>
        <v>0</v>
      </c>
      <c r="AG42" s="131"/>
      <c r="AH42" s="131"/>
      <c r="AI42" s="133">
        <f t="shared" si="24"/>
        <v>0</v>
      </c>
      <c r="AJ42" s="135">
        <f t="shared" si="58"/>
        <v>0</v>
      </c>
      <c r="AK42" s="135">
        <f t="shared" si="58"/>
        <v>0</v>
      </c>
      <c r="AL42" s="135">
        <f t="shared" si="58"/>
        <v>0</v>
      </c>
      <c r="AM42" s="135">
        <f t="shared" si="25"/>
        <v>0</v>
      </c>
      <c r="AN42" s="135">
        <f t="shared" si="25"/>
        <v>0</v>
      </c>
      <c r="AO42" s="135">
        <f t="shared" si="25"/>
        <v>0</v>
      </c>
    </row>
    <row r="43" spans="1:41" ht="11.25">
      <c r="A43" s="165">
        <v>36</v>
      </c>
      <c r="B43" s="153" t="s">
        <v>33</v>
      </c>
      <c r="C43" s="131"/>
      <c r="D43" s="131"/>
      <c r="E43" s="133">
        <f t="shared" si="6"/>
        <v>0</v>
      </c>
      <c r="F43" s="131"/>
      <c r="G43" s="131"/>
      <c r="H43" s="133">
        <f t="shared" si="8"/>
        <v>0</v>
      </c>
      <c r="I43" s="188">
        <v>3320600</v>
      </c>
      <c r="J43" s="155">
        <v>1320550</v>
      </c>
      <c r="K43" s="133">
        <f t="shared" si="10"/>
        <v>-2000050</v>
      </c>
      <c r="L43" s="131">
        <v>2000000</v>
      </c>
      <c r="M43" s="131">
        <v>1000000</v>
      </c>
      <c r="N43" s="133">
        <f t="shared" si="12"/>
        <v>-1000000</v>
      </c>
      <c r="O43" s="197">
        <v>2000000</v>
      </c>
      <c r="P43" s="155">
        <v>0</v>
      </c>
      <c r="Q43" s="133">
        <f t="shared" si="14"/>
        <v>-2000000</v>
      </c>
      <c r="R43" s="197">
        <v>2000000</v>
      </c>
      <c r="S43" s="155">
        <v>0</v>
      </c>
      <c r="T43" s="133">
        <f t="shared" si="16"/>
        <v>-2000000</v>
      </c>
      <c r="U43" s="135">
        <f t="shared" si="17"/>
        <v>9320600</v>
      </c>
      <c r="V43" s="135">
        <f t="shared" si="17"/>
        <v>2320550</v>
      </c>
      <c r="W43" s="135">
        <f t="shared" si="17"/>
        <v>-7000050</v>
      </c>
      <c r="X43" s="131"/>
      <c r="Y43" s="131"/>
      <c r="Z43" s="133">
        <f t="shared" si="19"/>
        <v>0</v>
      </c>
      <c r="AA43" s="135">
        <f t="shared" si="53"/>
        <v>0</v>
      </c>
      <c r="AB43" s="135">
        <f t="shared" si="53"/>
        <v>0</v>
      </c>
      <c r="AC43" s="135">
        <f t="shared" si="53"/>
        <v>0</v>
      </c>
      <c r="AD43" s="131"/>
      <c r="AE43" s="131"/>
      <c r="AF43" s="133">
        <f t="shared" si="22"/>
        <v>0</v>
      </c>
      <c r="AG43" s="131"/>
      <c r="AH43" s="131"/>
      <c r="AI43" s="133">
        <f t="shared" si="24"/>
        <v>0</v>
      </c>
      <c r="AJ43" s="135">
        <f t="shared" si="58"/>
        <v>0</v>
      </c>
      <c r="AK43" s="135">
        <f t="shared" si="58"/>
        <v>0</v>
      </c>
      <c r="AL43" s="135">
        <f t="shared" si="58"/>
        <v>0</v>
      </c>
      <c r="AM43" s="135">
        <f t="shared" si="25"/>
        <v>9320600</v>
      </c>
      <c r="AN43" s="135">
        <f t="shared" si="25"/>
        <v>2320550</v>
      </c>
      <c r="AO43" s="135">
        <f t="shared" si="25"/>
        <v>-7000050</v>
      </c>
    </row>
    <row r="44" spans="1:41" s="288" customFormat="1" ht="11.25">
      <c r="A44" s="163">
        <v>37</v>
      </c>
      <c r="B44" s="154" t="s">
        <v>38</v>
      </c>
      <c r="C44" s="64">
        <f>SUM(C45:C47)</f>
        <v>400000</v>
      </c>
      <c r="D44" s="64">
        <f>SUM(D45:D47)</f>
        <v>120000</v>
      </c>
      <c r="E44" s="215">
        <f t="shared" si="6"/>
        <v>-280000</v>
      </c>
      <c r="F44" s="64">
        <f>SUM(F45:F47)</f>
        <v>1700000</v>
      </c>
      <c r="G44" s="64">
        <f>SUM(G45:G47)</f>
        <v>480000</v>
      </c>
      <c r="H44" s="215">
        <f t="shared" si="8"/>
        <v>-1220000</v>
      </c>
      <c r="I44" s="64">
        <f>SUM(I45:I47)</f>
        <v>0</v>
      </c>
      <c r="J44" s="64">
        <f>SUM(J45:J47)</f>
        <v>0</v>
      </c>
      <c r="K44" s="215">
        <f t="shared" si="10"/>
        <v>0</v>
      </c>
      <c r="L44" s="64">
        <f>SUM(L45:L47)</f>
        <v>0</v>
      </c>
      <c r="M44" s="64">
        <f>SUM(M45:M47)</f>
        <v>0</v>
      </c>
      <c r="N44" s="215">
        <f t="shared" si="12"/>
        <v>0</v>
      </c>
      <c r="O44" s="64">
        <f>SUM(O45:O47)</f>
        <v>0</v>
      </c>
      <c r="P44" s="64">
        <f>SUM(P45:P47)</f>
        <v>0</v>
      </c>
      <c r="Q44" s="215">
        <f t="shared" si="14"/>
        <v>0</v>
      </c>
      <c r="R44" s="64">
        <f>SUM(R45:R47)</f>
        <v>0</v>
      </c>
      <c r="S44" s="64">
        <f>SUM(S45:S47)</f>
        <v>0</v>
      </c>
      <c r="T44" s="215">
        <f t="shared" si="16"/>
        <v>0</v>
      </c>
      <c r="U44" s="59">
        <f t="shared" si="17"/>
        <v>2100000</v>
      </c>
      <c r="V44" s="59">
        <f t="shared" si="17"/>
        <v>600000</v>
      </c>
      <c r="W44" s="59">
        <f t="shared" si="17"/>
        <v>-1500000</v>
      </c>
      <c r="X44" s="64">
        <f>SUM(X45:X47)</f>
        <v>0</v>
      </c>
      <c r="Y44" s="64">
        <f>SUM(Y45:Y47)</f>
        <v>0</v>
      </c>
      <c r="Z44" s="215">
        <f t="shared" si="19"/>
        <v>0</v>
      </c>
      <c r="AA44" s="59">
        <f t="shared" si="53"/>
        <v>0</v>
      </c>
      <c r="AB44" s="59">
        <f t="shared" si="53"/>
        <v>0</v>
      </c>
      <c r="AC44" s="59">
        <f t="shared" si="53"/>
        <v>0</v>
      </c>
      <c r="AD44" s="64">
        <f>SUM(AD45:AD47)</f>
        <v>0</v>
      </c>
      <c r="AE44" s="64">
        <f>SUM(AE45:AE47)</f>
        <v>0</v>
      </c>
      <c r="AF44" s="215">
        <f t="shared" si="22"/>
        <v>0</v>
      </c>
      <c r="AG44" s="64">
        <f>SUM(AG45:AG47)</f>
        <v>0</v>
      </c>
      <c r="AH44" s="64">
        <f>SUM(AH45:AH47)</f>
        <v>0</v>
      </c>
      <c r="AI44" s="215">
        <f t="shared" si="24"/>
        <v>0</v>
      </c>
      <c r="AJ44" s="59">
        <f t="shared" si="58"/>
        <v>0</v>
      </c>
      <c r="AK44" s="59">
        <f t="shared" si="58"/>
        <v>0</v>
      </c>
      <c r="AL44" s="59">
        <f t="shared" si="58"/>
        <v>0</v>
      </c>
      <c r="AM44" s="59">
        <f t="shared" si="25"/>
        <v>2100000</v>
      </c>
      <c r="AN44" s="59">
        <f t="shared" si="25"/>
        <v>600000</v>
      </c>
      <c r="AO44" s="59">
        <f t="shared" si="25"/>
        <v>-1500000</v>
      </c>
    </row>
    <row r="45" spans="1:41" ht="11.25">
      <c r="A45" s="165">
        <v>38</v>
      </c>
      <c r="B45" s="153" t="s">
        <v>40</v>
      </c>
      <c r="C45" s="131"/>
      <c r="D45" s="131"/>
      <c r="E45" s="133">
        <f t="shared" si="6"/>
        <v>0</v>
      </c>
      <c r="F45" s="131"/>
      <c r="G45" s="131"/>
      <c r="H45" s="133">
        <f t="shared" si="8"/>
        <v>0</v>
      </c>
      <c r="I45" s="131"/>
      <c r="J45" s="131"/>
      <c r="K45" s="133">
        <f t="shared" si="10"/>
        <v>0</v>
      </c>
      <c r="L45" s="131"/>
      <c r="M45" s="131"/>
      <c r="N45" s="133">
        <f t="shared" si="12"/>
        <v>0</v>
      </c>
      <c r="O45" s="131"/>
      <c r="P45" s="131"/>
      <c r="Q45" s="133">
        <f t="shared" si="14"/>
        <v>0</v>
      </c>
      <c r="R45" s="131"/>
      <c r="S45" s="131"/>
      <c r="T45" s="133">
        <f t="shared" si="16"/>
        <v>0</v>
      </c>
      <c r="U45" s="135">
        <f t="shared" si="17"/>
        <v>0</v>
      </c>
      <c r="V45" s="135">
        <f t="shared" si="17"/>
        <v>0</v>
      </c>
      <c r="W45" s="135">
        <f t="shared" si="17"/>
        <v>0</v>
      </c>
      <c r="X45" s="131"/>
      <c r="Y45" s="131"/>
      <c r="Z45" s="133">
        <f t="shared" si="19"/>
        <v>0</v>
      </c>
      <c r="AA45" s="135">
        <f t="shared" si="53"/>
        <v>0</v>
      </c>
      <c r="AB45" s="135">
        <f t="shared" si="53"/>
        <v>0</v>
      </c>
      <c r="AC45" s="135">
        <f t="shared" si="53"/>
        <v>0</v>
      </c>
      <c r="AD45" s="131"/>
      <c r="AE45" s="131"/>
      <c r="AF45" s="133">
        <f t="shared" si="22"/>
        <v>0</v>
      </c>
      <c r="AG45" s="131"/>
      <c r="AH45" s="131"/>
      <c r="AI45" s="133">
        <f t="shared" si="24"/>
        <v>0</v>
      </c>
      <c r="AJ45" s="135">
        <f t="shared" si="58"/>
        <v>0</v>
      </c>
      <c r="AK45" s="135">
        <f t="shared" si="58"/>
        <v>0</v>
      </c>
      <c r="AL45" s="135">
        <f t="shared" si="58"/>
        <v>0</v>
      </c>
      <c r="AM45" s="135">
        <f t="shared" si="25"/>
        <v>0</v>
      </c>
      <c r="AN45" s="135">
        <f t="shared" si="25"/>
        <v>0</v>
      </c>
      <c r="AO45" s="135">
        <f t="shared" si="25"/>
        <v>0</v>
      </c>
    </row>
    <row r="46" spans="1:41" ht="11.25">
      <c r="A46" s="165">
        <v>39</v>
      </c>
      <c r="B46" s="153" t="s">
        <v>39</v>
      </c>
      <c r="C46" s="197">
        <v>400000</v>
      </c>
      <c r="D46" s="197">
        <v>120000</v>
      </c>
      <c r="E46" s="133">
        <f t="shared" si="6"/>
        <v>-280000</v>
      </c>
      <c r="F46" s="197">
        <v>1700000</v>
      </c>
      <c r="G46" s="197">
        <v>480000</v>
      </c>
      <c r="H46" s="133">
        <f t="shared" si="8"/>
        <v>-1220000</v>
      </c>
      <c r="I46" s="131"/>
      <c r="J46" s="131"/>
      <c r="K46" s="133">
        <f t="shared" si="10"/>
        <v>0</v>
      </c>
      <c r="L46" s="131"/>
      <c r="M46" s="131"/>
      <c r="N46" s="133">
        <f t="shared" si="12"/>
        <v>0</v>
      </c>
      <c r="O46" s="131"/>
      <c r="P46" s="131"/>
      <c r="Q46" s="133">
        <f t="shared" si="14"/>
        <v>0</v>
      </c>
      <c r="R46" s="131"/>
      <c r="S46" s="131"/>
      <c r="T46" s="133">
        <f t="shared" si="16"/>
        <v>0</v>
      </c>
      <c r="U46" s="135">
        <f t="shared" si="17"/>
        <v>2100000</v>
      </c>
      <c r="V46" s="135">
        <f t="shared" si="17"/>
        <v>600000</v>
      </c>
      <c r="W46" s="135">
        <f t="shared" si="17"/>
        <v>-1500000</v>
      </c>
      <c r="X46" s="131"/>
      <c r="Y46" s="131"/>
      <c r="Z46" s="133">
        <f t="shared" si="19"/>
        <v>0</v>
      </c>
      <c r="AA46" s="135">
        <f t="shared" si="53"/>
        <v>0</v>
      </c>
      <c r="AB46" s="135">
        <f t="shared" si="53"/>
        <v>0</v>
      </c>
      <c r="AC46" s="135">
        <f t="shared" si="53"/>
        <v>0</v>
      </c>
      <c r="AD46" s="131"/>
      <c r="AE46" s="131"/>
      <c r="AF46" s="133">
        <f t="shared" si="22"/>
        <v>0</v>
      </c>
      <c r="AG46" s="131"/>
      <c r="AH46" s="131"/>
      <c r="AI46" s="133">
        <f t="shared" si="24"/>
        <v>0</v>
      </c>
      <c r="AJ46" s="135">
        <f t="shared" si="58"/>
        <v>0</v>
      </c>
      <c r="AK46" s="135">
        <f t="shared" si="58"/>
        <v>0</v>
      </c>
      <c r="AL46" s="135">
        <f t="shared" si="58"/>
        <v>0</v>
      </c>
      <c r="AM46" s="135">
        <f t="shared" si="25"/>
        <v>2100000</v>
      </c>
      <c r="AN46" s="135">
        <f t="shared" si="25"/>
        <v>600000</v>
      </c>
      <c r="AO46" s="135">
        <f t="shared" si="25"/>
        <v>-1500000</v>
      </c>
    </row>
    <row r="47" spans="1:41" ht="11.25">
      <c r="A47" s="165">
        <v>40</v>
      </c>
      <c r="B47" s="153" t="s">
        <v>42</v>
      </c>
      <c r="C47" s="131"/>
      <c r="D47" s="131"/>
      <c r="E47" s="133">
        <f t="shared" si="6"/>
        <v>0</v>
      </c>
      <c r="F47" s="131"/>
      <c r="G47" s="131"/>
      <c r="H47" s="133">
        <f t="shared" si="8"/>
        <v>0</v>
      </c>
      <c r="I47" s="131"/>
      <c r="J47" s="131"/>
      <c r="K47" s="133">
        <f t="shared" si="10"/>
        <v>0</v>
      </c>
      <c r="L47" s="131"/>
      <c r="M47" s="131"/>
      <c r="N47" s="133">
        <f t="shared" si="12"/>
        <v>0</v>
      </c>
      <c r="O47" s="131"/>
      <c r="P47" s="131"/>
      <c r="Q47" s="133">
        <f t="shared" si="14"/>
        <v>0</v>
      </c>
      <c r="R47" s="131"/>
      <c r="S47" s="131"/>
      <c r="T47" s="133">
        <f t="shared" si="16"/>
        <v>0</v>
      </c>
      <c r="U47" s="135">
        <f t="shared" si="17"/>
        <v>0</v>
      </c>
      <c r="V47" s="135">
        <f t="shared" si="17"/>
        <v>0</v>
      </c>
      <c r="W47" s="135">
        <f t="shared" si="17"/>
        <v>0</v>
      </c>
      <c r="X47" s="131"/>
      <c r="Y47" s="131"/>
      <c r="Z47" s="133">
        <f t="shared" si="19"/>
        <v>0</v>
      </c>
      <c r="AA47" s="135">
        <f t="shared" si="53"/>
        <v>0</v>
      </c>
      <c r="AB47" s="135">
        <f t="shared" si="53"/>
        <v>0</v>
      </c>
      <c r="AC47" s="135">
        <f t="shared" si="53"/>
        <v>0</v>
      </c>
      <c r="AD47" s="131"/>
      <c r="AE47" s="131"/>
      <c r="AF47" s="133">
        <f t="shared" si="22"/>
        <v>0</v>
      </c>
      <c r="AG47" s="131"/>
      <c r="AH47" s="131"/>
      <c r="AI47" s="133">
        <f t="shared" si="24"/>
        <v>0</v>
      </c>
      <c r="AJ47" s="135">
        <f t="shared" si="58"/>
        <v>0</v>
      </c>
      <c r="AK47" s="135">
        <f t="shared" si="58"/>
        <v>0</v>
      </c>
      <c r="AL47" s="135">
        <f t="shared" si="58"/>
        <v>0</v>
      </c>
      <c r="AM47" s="135">
        <f t="shared" si="25"/>
        <v>0</v>
      </c>
      <c r="AN47" s="135">
        <f t="shared" si="25"/>
        <v>0</v>
      </c>
      <c r="AO47" s="135">
        <f t="shared" si="25"/>
        <v>0</v>
      </c>
    </row>
    <row r="48" spans="1:41" ht="11.25">
      <c r="A48" s="163">
        <v>41</v>
      </c>
      <c r="B48" s="154" t="s">
        <v>43</v>
      </c>
      <c r="C48" s="64">
        <f>SUM(C49:C59)</f>
        <v>0</v>
      </c>
      <c r="D48" s="64">
        <f t="shared" ref="D48:T48" si="61">SUM(D49:D59)</f>
        <v>0</v>
      </c>
      <c r="E48" s="64">
        <f t="shared" si="61"/>
        <v>0</v>
      </c>
      <c r="F48" s="64">
        <f t="shared" si="61"/>
        <v>230000</v>
      </c>
      <c r="G48" s="64">
        <f t="shared" si="61"/>
        <v>0</v>
      </c>
      <c r="H48" s="64">
        <f t="shared" si="61"/>
        <v>-230000</v>
      </c>
      <c r="I48" s="64">
        <f t="shared" si="61"/>
        <v>0</v>
      </c>
      <c r="J48" s="64">
        <f t="shared" si="61"/>
        <v>0</v>
      </c>
      <c r="K48" s="64">
        <f t="shared" si="61"/>
        <v>0</v>
      </c>
      <c r="L48" s="64">
        <f t="shared" si="61"/>
        <v>0</v>
      </c>
      <c r="M48" s="64">
        <f t="shared" si="61"/>
        <v>0</v>
      </c>
      <c r="N48" s="64">
        <f t="shared" si="61"/>
        <v>0</v>
      </c>
      <c r="O48" s="64">
        <f t="shared" si="61"/>
        <v>0</v>
      </c>
      <c r="P48" s="64">
        <f t="shared" si="61"/>
        <v>0</v>
      </c>
      <c r="Q48" s="64">
        <f t="shared" si="61"/>
        <v>0</v>
      </c>
      <c r="R48" s="64">
        <f t="shared" si="61"/>
        <v>0</v>
      </c>
      <c r="S48" s="64">
        <f t="shared" si="61"/>
        <v>0</v>
      </c>
      <c r="T48" s="64">
        <f t="shared" si="61"/>
        <v>0</v>
      </c>
      <c r="U48" s="59">
        <f t="shared" si="17"/>
        <v>230000</v>
      </c>
      <c r="V48" s="59">
        <f t="shared" si="17"/>
        <v>0</v>
      </c>
      <c r="W48" s="59">
        <f t="shared" si="17"/>
        <v>-230000</v>
      </c>
      <c r="X48" s="64">
        <f>SUM(X49:X57)</f>
        <v>0</v>
      </c>
      <c r="Y48" s="64">
        <f>SUM(Y49:Y57)</f>
        <v>0</v>
      </c>
      <c r="Z48" s="133">
        <f t="shared" si="19"/>
        <v>0</v>
      </c>
      <c r="AA48" s="59">
        <f t="shared" si="53"/>
        <v>0</v>
      </c>
      <c r="AB48" s="59">
        <f t="shared" si="53"/>
        <v>0</v>
      </c>
      <c r="AC48" s="59">
        <f t="shared" si="53"/>
        <v>0</v>
      </c>
      <c r="AD48" s="64">
        <f>SUM(AD49:AD57)</f>
        <v>0</v>
      </c>
      <c r="AE48" s="64">
        <f>SUM(AE49:AE57)</f>
        <v>0</v>
      </c>
      <c r="AF48" s="133">
        <f t="shared" si="22"/>
        <v>0</v>
      </c>
      <c r="AG48" s="64">
        <f>SUM(AG49:AG59)</f>
        <v>5000000</v>
      </c>
      <c r="AH48" s="64">
        <f>SUM(AH49:AH59)</f>
        <v>0</v>
      </c>
      <c r="AI48" s="133">
        <f t="shared" si="24"/>
        <v>-5000000</v>
      </c>
      <c r="AJ48" s="59">
        <f t="shared" si="58"/>
        <v>5000000</v>
      </c>
      <c r="AK48" s="59">
        <f t="shared" si="58"/>
        <v>0</v>
      </c>
      <c r="AL48" s="59">
        <f t="shared" si="58"/>
        <v>-5000000</v>
      </c>
      <c r="AM48" s="59">
        <f t="shared" si="25"/>
        <v>5230000</v>
      </c>
      <c r="AN48" s="59">
        <f t="shared" si="25"/>
        <v>0</v>
      </c>
      <c r="AO48" s="59">
        <f t="shared" si="25"/>
        <v>-5230000</v>
      </c>
    </row>
    <row r="49" spans="1:43" ht="11.25">
      <c r="A49" s="165">
        <v>42</v>
      </c>
      <c r="B49" s="166" t="s">
        <v>74</v>
      </c>
      <c r="C49" s="131"/>
      <c r="D49" s="131"/>
      <c r="E49" s="133">
        <f t="shared" si="6"/>
        <v>0</v>
      </c>
      <c r="F49" s="188"/>
      <c r="G49" s="151"/>
      <c r="H49" s="133">
        <f t="shared" si="8"/>
        <v>0</v>
      </c>
      <c r="I49" s="131"/>
      <c r="J49" s="131"/>
      <c r="K49" s="133">
        <f t="shared" si="10"/>
        <v>0</v>
      </c>
      <c r="L49" s="131"/>
      <c r="M49" s="131"/>
      <c r="N49" s="133">
        <f t="shared" si="12"/>
        <v>0</v>
      </c>
      <c r="O49" s="131"/>
      <c r="P49" s="131"/>
      <c r="Q49" s="133">
        <f t="shared" si="14"/>
        <v>0</v>
      </c>
      <c r="R49" s="131"/>
      <c r="S49" s="131"/>
      <c r="T49" s="133">
        <f t="shared" si="16"/>
        <v>0</v>
      </c>
      <c r="U49" s="135">
        <f t="shared" si="17"/>
        <v>0</v>
      </c>
      <c r="V49" s="135">
        <f t="shared" si="17"/>
        <v>0</v>
      </c>
      <c r="W49" s="135">
        <f t="shared" si="17"/>
        <v>0</v>
      </c>
      <c r="X49" s="131"/>
      <c r="Y49" s="131"/>
      <c r="Z49" s="133">
        <f t="shared" si="19"/>
        <v>0</v>
      </c>
      <c r="AA49" s="135">
        <f t="shared" si="53"/>
        <v>0</v>
      </c>
      <c r="AB49" s="135">
        <f t="shared" si="53"/>
        <v>0</v>
      </c>
      <c r="AC49" s="135">
        <f t="shared" si="53"/>
        <v>0</v>
      </c>
      <c r="AD49" s="131"/>
      <c r="AE49" s="131"/>
      <c r="AF49" s="133">
        <f t="shared" si="22"/>
        <v>0</v>
      </c>
      <c r="AG49" s="131"/>
      <c r="AH49" s="131"/>
      <c r="AI49" s="133">
        <f t="shared" si="24"/>
        <v>0</v>
      </c>
      <c r="AJ49" s="135">
        <f t="shared" si="58"/>
        <v>0</v>
      </c>
      <c r="AK49" s="135">
        <f t="shared" si="58"/>
        <v>0</v>
      </c>
      <c r="AL49" s="135">
        <f t="shared" si="58"/>
        <v>0</v>
      </c>
      <c r="AM49" s="135">
        <f t="shared" si="25"/>
        <v>0</v>
      </c>
      <c r="AN49" s="135">
        <f t="shared" si="25"/>
        <v>0</v>
      </c>
      <c r="AO49" s="135">
        <f t="shared" si="25"/>
        <v>0</v>
      </c>
    </row>
    <row r="50" spans="1:43" ht="11.25">
      <c r="A50" s="165">
        <v>43</v>
      </c>
      <c r="B50" s="153" t="s">
        <v>44</v>
      </c>
      <c r="C50" s="131"/>
      <c r="D50" s="131"/>
      <c r="E50" s="133">
        <f t="shared" si="6"/>
        <v>0</v>
      </c>
      <c r="F50" s="188">
        <v>230000</v>
      </c>
      <c r="G50" s="155">
        <v>0</v>
      </c>
      <c r="H50" s="133">
        <f t="shared" si="8"/>
        <v>-230000</v>
      </c>
      <c r="I50" s="131"/>
      <c r="J50" s="131"/>
      <c r="K50" s="133">
        <f t="shared" si="10"/>
        <v>0</v>
      </c>
      <c r="L50" s="131"/>
      <c r="M50" s="131"/>
      <c r="N50" s="133">
        <f t="shared" si="12"/>
        <v>0</v>
      </c>
      <c r="O50" s="131"/>
      <c r="P50" s="131"/>
      <c r="Q50" s="133">
        <f t="shared" si="14"/>
        <v>0</v>
      </c>
      <c r="R50" s="131"/>
      <c r="S50" s="131"/>
      <c r="T50" s="133">
        <f t="shared" si="16"/>
        <v>0</v>
      </c>
      <c r="U50" s="135">
        <f t="shared" si="17"/>
        <v>230000</v>
      </c>
      <c r="V50" s="135">
        <f t="shared" ref="U50:W110" si="62">SUM(D50+G50+J50+M50+P50+S50)</f>
        <v>0</v>
      </c>
      <c r="W50" s="135">
        <f t="shared" si="62"/>
        <v>-230000</v>
      </c>
      <c r="X50" s="131"/>
      <c r="Y50" s="131"/>
      <c r="Z50" s="133">
        <f t="shared" si="19"/>
        <v>0</v>
      </c>
      <c r="AA50" s="135">
        <f t="shared" si="53"/>
        <v>0</v>
      </c>
      <c r="AB50" s="135">
        <f t="shared" si="53"/>
        <v>0</v>
      </c>
      <c r="AC50" s="135">
        <f t="shared" si="53"/>
        <v>0</v>
      </c>
      <c r="AD50" s="131"/>
      <c r="AE50" s="131"/>
      <c r="AF50" s="133">
        <f t="shared" si="22"/>
        <v>0</v>
      </c>
      <c r="AG50" s="131"/>
      <c r="AH50" s="131"/>
      <c r="AI50" s="133">
        <f t="shared" si="24"/>
        <v>0</v>
      </c>
      <c r="AJ50" s="135">
        <f t="shared" si="58"/>
        <v>0</v>
      </c>
      <c r="AK50" s="135">
        <f t="shared" si="58"/>
        <v>0</v>
      </c>
      <c r="AL50" s="135">
        <f t="shared" si="58"/>
        <v>0</v>
      </c>
      <c r="AM50" s="135">
        <f t="shared" si="25"/>
        <v>230000</v>
      </c>
      <c r="AN50" s="135">
        <f t="shared" si="25"/>
        <v>0</v>
      </c>
      <c r="AO50" s="135">
        <f t="shared" si="25"/>
        <v>-230000</v>
      </c>
    </row>
    <row r="51" spans="1:43" ht="11.25">
      <c r="A51" s="165">
        <v>44</v>
      </c>
      <c r="B51" s="153" t="s">
        <v>45</v>
      </c>
      <c r="C51" s="131"/>
      <c r="D51" s="131"/>
      <c r="E51" s="133">
        <f t="shared" si="6"/>
        <v>0</v>
      </c>
      <c r="F51" s="131"/>
      <c r="G51" s="131"/>
      <c r="H51" s="133">
        <f t="shared" si="8"/>
        <v>0</v>
      </c>
      <c r="I51" s="131"/>
      <c r="J51" s="131"/>
      <c r="K51" s="133">
        <f t="shared" si="10"/>
        <v>0</v>
      </c>
      <c r="L51" s="131"/>
      <c r="M51" s="131"/>
      <c r="N51" s="133">
        <f t="shared" si="12"/>
        <v>0</v>
      </c>
      <c r="O51" s="131"/>
      <c r="P51" s="131"/>
      <c r="Q51" s="133">
        <f t="shared" si="14"/>
        <v>0</v>
      </c>
      <c r="R51" s="131"/>
      <c r="S51" s="131"/>
      <c r="T51" s="133">
        <f t="shared" si="16"/>
        <v>0</v>
      </c>
      <c r="U51" s="135">
        <f t="shared" si="62"/>
        <v>0</v>
      </c>
      <c r="V51" s="135">
        <f t="shared" si="62"/>
        <v>0</v>
      </c>
      <c r="W51" s="135">
        <f t="shared" si="62"/>
        <v>0</v>
      </c>
      <c r="X51" s="131"/>
      <c r="Y51" s="131"/>
      <c r="Z51" s="133">
        <f t="shared" si="19"/>
        <v>0</v>
      </c>
      <c r="AA51" s="135">
        <f t="shared" si="53"/>
        <v>0</v>
      </c>
      <c r="AB51" s="135">
        <f t="shared" si="53"/>
        <v>0</v>
      </c>
      <c r="AC51" s="135">
        <f t="shared" si="53"/>
        <v>0</v>
      </c>
      <c r="AD51" s="131"/>
      <c r="AE51" s="131"/>
      <c r="AF51" s="133">
        <f t="shared" si="22"/>
        <v>0</v>
      </c>
      <c r="AG51" s="131"/>
      <c r="AH51" s="131"/>
      <c r="AI51" s="133">
        <f t="shared" si="24"/>
        <v>0</v>
      </c>
      <c r="AJ51" s="135">
        <f t="shared" si="58"/>
        <v>0</v>
      </c>
      <c r="AK51" s="135">
        <f t="shared" si="58"/>
        <v>0</v>
      </c>
      <c r="AL51" s="135">
        <f t="shared" si="58"/>
        <v>0</v>
      </c>
      <c r="AM51" s="135">
        <f t="shared" si="25"/>
        <v>0</v>
      </c>
      <c r="AN51" s="135">
        <f t="shared" si="25"/>
        <v>0</v>
      </c>
      <c r="AO51" s="135">
        <f t="shared" si="25"/>
        <v>0</v>
      </c>
    </row>
    <row r="52" spans="1:43" ht="11.25">
      <c r="A52" s="165">
        <v>45</v>
      </c>
      <c r="B52" s="153" t="s">
        <v>51</v>
      </c>
      <c r="C52" s="131"/>
      <c r="D52" s="131"/>
      <c r="E52" s="133">
        <f t="shared" si="6"/>
        <v>0</v>
      </c>
      <c r="F52" s="131"/>
      <c r="G52" s="131"/>
      <c r="H52" s="133">
        <f t="shared" si="8"/>
        <v>0</v>
      </c>
      <c r="I52" s="131"/>
      <c r="J52" s="131"/>
      <c r="K52" s="133">
        <f t="shared" si="10"/>
        <v>0</v>
      </c>
      <c r="L52" s="131"/>
      <c r="M52" s="131"/>
      <c r="N52" s="133">
        <f t="shared" si="12"/>
        <v>0</v>
      </c>
      <c r="O52" s="131"/>
      <c r="P52" s="131"/>
      <c r="Q52" s="133">
        <f t="shared" si="14"/>
        <v>0</v>
      </c>
      <c r="R52" s="131"/>
      <c r="S52" s="131"/>
      <c r="T52" s="133">
        <f t="shared" si="16"/>
        <v>0</v>
      </c>
      <c r="U52" s="135">
        <f t="shared" si="62"/>
        <v>0</v>
      </c>
      <c r="V52" s="135">
        <f t="shared" si="62"/>
        <v>0</v>
      </c>
      <c r="W52" s="135">
        <f t="shared" si="62"/>
        <v>0</v>
      </c>
      <c r="X52" s="131"/>
      <c r="Y52" s="131"/>
      <c r="Z52" s="133">
        <f t="shared" si="19"/>
        <v>0</v>
      </c>
      <c r="AA52" s="135">
        <f t="shared" si="53"/>
        <v>0</v>
      </c>
      <c r="AB52" s="135">
        <f t="shared" si="53"/>
        <v>0</v>
      </c>
      <c r="AC52" s="135">
        <f t="shared" si="53"/>
        <v>0</v>
      </c>
      <c r="AD52" s="131"/>
      <c r="AE52" s="131"/>
      <c r="AF52" s="133">
        <f t="shared" si="22"/>
        <v>0</v>
      </c>
      <c r="AG52" s="131"/>
      <c r="AH52" s="131"/>
      <c r="AI52" s="133">
        <f t="shared" si="24"/>
        <v>0</v>
      </c>
      <c r="AJ52" s="135">
        <f t="shared" si="58"/>
        <v>0</v>
      </c>
      <c r="AK52" s="135">
        <f t="shared" si="58"/>
        <v>0</v>
      </c>
      <c r="AL52" s="135">
        <f t="shared" si="58"/>
        <v>0</v>
      </c>
      <c r="AM52" s="135">
        <f t="shared" si="25"/>
        <v>0</v>
      </c>
      <c r="AN52" s="135">
        <f t="shared" si="25"/>
        <v>0</v>
      </c>
      <c r="AO52" s="135">
        <f t="shared" si="25"/>
        <v>0</v>
      </c>
    </row>
    <row r="53" spans="1:43" ht="11.25">
      <c r="A53" s="165">
        <v>46</v>
      </c>
      <c r="B53" s="153" t="s">
        <v>46</v>
      </c>
      <c r="C53" s="131"/>
      <c r="D53" s="131"/>
      <c r="E53" s="133">
        <f t="shared" si="6"/>
        <v>0</v>
      </c>
      <c r="F53" s="131"/>
      <c r="G53" s="131"/>
      <c r="H53" s="133">
        <f t="shared" si="8"/>
        <v>0</v>
      </c>
      <c r="I53" s="131"/>
      <c r="J53" s="131"/>
      <c r="K53" s="133">
        <f t="shared" si="10"/>
        <v>0</v>
      </c>
      <c r="L53" s="131"/>
      <c r="M53" s="131"/>
      <c r="N53" s="133">
        <f t="shared" si="12"/>
        <v>0</v>
      </c>
      <c r="O53" s="131"/>
      <c r="P53" s="131"/>
      <c r="Q53" s="133">
        <f t="shared" si="14"/>
        <v>0</v>
      </c>
      <c r="R53" s="131"/>
      <c r="S53" s="131"/>
      <c r="T53" s="133">
        <f t="shared" si="16"/>
        <v>0</v>
      </c>
      <c r="U53" s="135">
        <f t="shared" si="62"/>
        <v>0</v>
      </c>
      <c r="V53" s="135">
        <f t="shared" si="62"/>
        <v>0</v>
      </c>
      <c r="W53" s="135">
        <f t="shared" si="62"/>
        <v>0</v>
      </c>
      <c r="X53" s="131"/>
      <c r="Y53" s="131"/>
      <c r="Z53" s="133">
        <f t="shared" si="19"/>
        <v>0</v>
      </c>
      <c r="AA53" s="135">
        <f t="shared" si="53"/>
        <v>0</v>
      </c>
      <c r="AB53" s="135">
        <f t="shared" si="53"/>
        <v>0</v>
      </c>
      <c r="AC53" s="135">
        <f t="shared" si="53"/>
        <v>0</v>
      </c>
      <c r="AD53" s="131"/>
      <c r="AE53" s="131"/>
      <c r="AF53" s="133">
        <f t="shared" si="22"/>
        <v>0</v>
      </c>
      <c r="AG53" s="131"/>
      <c r="AH53" s="131"/>
      <c r="AI53" s="133">
        <f t="shared" si="24"/>
        <v>0</v>
      </c>
      <c r="AJ53" s="135">
        <f t="shared" si="58"/>
        <v>0</v>
      </c>
      <c r="AK53" s="135">
        <f t="shared" si="58"/>
        <v>0</v>
      </c>
      <c r="AL53" s="135">
        <f t="shared" si="58"/>
        <v>0</v>
      </c>
      <c r="AM53" s="135">
        <f t="shared" si="25"/>
        <v>0</v>
      </c>
      <c r="AN53" s="135">
        <f t="shared" si="25"/>
        <v>0</v>
      </c>
      <c r="AO53" s="135">
        <f t="shared" si="25"/>
        <v>0</v>
      </c>
    </row>
    <row r="54" spans="1:43" ht="11.25">
      <c r="A54" s="165">
        <v>47</v>
      </c>
      <c r="B54" s="153" t="s">
        <v>47</v>
      </c>
      <c r="C54" s="131"/>
      <c r="D54" s="131"/>
      <c r="E54" s="133">
        <f t="shared" si="6"/>
        <v>0</v>
      </c>
      <c r="F54" s="131"/>
      <c r="G54" s="131"/>
      <c r="H54" s="133">
        <f t="shared" si="8"/>
        <v>0</v>
      </c>
      <c r="I54" s="131"/>
      <c r="J54" s="131"/>
      <c r="K54" s="133">
        <f t="shared" si="10"/>
        <v>0</v>
      </c>
      <c r="L54" s="131"/>
      <c r="M54" s="131"/>
      <c r="N54" s="133">
        <f t="shared" si="12"/>
        <v>0</v>
      </c>
      <c r="O54" s="131"/>
      <c r="P54" s="131"/>
      <c r="Q54" s="133">
        <f t="shared" si="14"/>
        <v>0</v>
      </c>
      <c r="R54" s="131"/>
      <c r="S54" s="131"/>
      <c r="T54" s="133">
        <f t="shared" si="16"/>
        <v>0</v>
      </c>
      <c r="U54" s="135">
        <f t="shared" si="62"/>
        <v>0</v>
      </c>
      <c r="V54" s="135">
        <f t="shared" si="62"/>
        <v>0</v>
      </c>
      <c r="W54" s="135">
        <f t="shared" si="62"/>
        <v>0</v>
      </c>
      <c r="X54" s="131"/>
      <c r="Y54" s="131"/>
      <c r="Z54" s="133">
        <f t="shared" si="19"/>
        <v>0</v>
      </c>
      <c r="AA54" s="135">
        <f t="shared" si="53"/>
        <v>0</v>
      </c>
      <c r="AB54" s="135">
        <f t="shared" si="53"/>
        <v>0</v>
      </c>
      <c r="AC54" s="135">
        <f t="shared" si="53"/>
        <v>0</v>
      </c>
      <c r="AD54" s="131"/>
      <c r="AE54" s="131"/>
      <c r="AF54" s="133">
        <f t="shared" si="22"/>
        <v>0</v>
      </c>
      <c r="AG54" s="131"/>
      <c r="AH54" s="131"/>
      <c r="AI54" s="133">
        <f t="shared" si="24"/>
        <v>0</v>
      </c>
      <c r="AJ54" s="135">
        <f t="shared" si="58"/>
        <v>0</v>
      </c>
      <c r="AK54" s="135">
        <f t="shared" si="58"/>
        <v>0</v>
      </c>
      <c r="AL54" s="135">
        <f t="shared" si="58"/>
        <v>0</v>
      </c>
      <c r="AM54" s="135">
        <f t="shared" si="25"/>
        <v>0</v>
      </c>
      <c r="AN54" s="135">
        <f t="shared" si="25"/>
        <v>0</v>
      </c>
      <c r="AO54" s="135">
        <f t="shared" si="25"/>
        <v>0</v>
      </c>
    </row>
    <row r="55" spans="1:43" ht="11.25">
      <c r="A55" s="165">
        <v>48</v>
      </c>
      <c r="B55" s="153" t="s">
        <v>48</v>
      </c>
      <c r="C55" s="131"/>
      <c r="D55" s="131"/>
      <c r="E55" s="133">
        <f t="shared" si="6"/>
        <v>0</v>
      </c>
      <c r="F55" s="131"/>
      <c r="G55" s="131"/>
      <c r="H55" s="133">
        <f t="shared" si="8"/>
        <v>0</v>
      </c>
      <c r="I55" s="131"/>
      <c r="J55" s="131"/>
      <c r="K55" s="133">
        <f t="shared" si="10"/>
        <v>0</v>
      </c>
      <c r="L55" s="131"/>
      <c r="M55" s="131"/>
      <c r="N55" s="133">
        <f t="shared" si="12"/>
        <v>0</v>
      </c>
      <c r="O55" s="131"/>
      <c r="P55" s="131"/>
      <c r="Q55" s="133">
        <f t="shared" si="14"/>
        <v>0</v>
      </c>
      <c r="R55" s="131"/>
      <c r="S55" s="131"/>
      <c r="T55" s="133">
        <f t="shared" si="16"/>
        <v>0</v>
      </c>
      <c r="U55" s="135">
        <f t="shared" si="62"/>
        <v>0</v>
      </c>
      <c r="V55" s="135">
        <f t="shared" si="62"/>
        <v>0</v>
      </c>
      <c r="W55" s="135">
        <f t="shared" si="62"/>
        <v>0</v>
      </c>
      <c r="X55" s="131"/>
      <c r="Y55" s="131"/>
      <c r="Z55" s="133">
        <f t="shared" si="19"/>
        <v>0</v>
      </c>
      <c r="AA55" s="135">
        <f t="shared" si="53"/>
        <v>0</v>
      </c>
      <c r="AB55" s="135">
        <f t="shared" si="53"/>
        <v>0</v>
      </c>
      <c r="AC55" s="135">
        <f t="shared" si="53"/>
        <v>0</v>
      </c>
      <c r="AD55" s="131"/>
      <c r="AE55" s="131"/>
      <c r="AF55" s="133">
        <f t="shared" si="22"/>
        <v>0</v>
      </c>
      <c r="AG55" s="131"/>
      <c r="AH55" s="131"/>
      <c r="AI55" s="133">
        <f t="shared" si="24"/>
        <v>0</v>
      </c>
      <c r="AJ55" s="135">
        <f t="shared" si="58"/>
        <v>0</v>
      </c>
      <c r="AK55" s="135">
        <f t="shared" si="58"/>
        <v>0</v>
      </c>
      <c r="AL55" s="135">
        <f t="shared" si="58"/>
        <v>0</v>
      </c>
      <c r="AM55" s="135">
        <f t="shared" si="25"/>
        <v>0</v>
      </c>
      <c r="AN55" s="135">
        <f t="shared" si="25"/>
        <v>0</v>
      </c>
      <c r="AO55" s="135">
        <f t="shared" si="25"/>
        <v>0</v>
      </c>
    </row>
    <row r="56" spans="1:43" ht="11.25">
      <c r="A56" s="165">
        <v>49</v>
      </c>
      <c r="B56" s="153" t="s">
        <v>49</v>
      </c>
      <c r="C56" s="131"/>
      <c r="D56" s="131"/>
      <c r="E56" s="133">
        <f t="shared" si="6"/>
        <v>0</v>
      </c>
      <c r="F56" s="131"/>
      <c r="G56" s="131"/>
      <c r="H56" s="133">
        <f t="shared" si="8"/>
        <v>0</v>
      </c>
      <c r="I56" s="131"/>
      <c r="J56" s="131"/>
      <c r="K56" s="133">
        <f t="shared" si="10"/>
        <v>0</v>
      </c>
      <c r="L56" s="131"/>
      <c r="M56" s="131"/>
      <c r="N56" s="133">
        <f t="shared" si="12"/>
        <v>0</v>
      </c>
      <c r="O56" s="131"/>
      <c r="P56" s="131"/>
      <c r="Q56" s="133">
        <f t="shared" si="14"/>
        <v>0</v>
      </c>
      <c r="R56" s="131"/>
      <c r="S56" s="131"/>
      <c r="T56" s="133">
        <f t="shared" si="16"/>
        <v>0</v>
      </c>
      <c r="U56" s="135">
        <f t="shared" si="62"/>
        <v>0</v>
      </c>
      <c r="V56" s="135">
        <f t="shared" si="62"/>
        <v>0</v>
      </c>
      <c r="W56" s="135">
        <f t="shared" si="62"/>
        <v>0</v>
      </c>
      <c r="X56" s="131"/>
      <c r="Y56" s="131"/>
      <c r="Z56" s="133">
        <f t="shared" si="19"/>
        <v>0</v>
      </c>
      <c r="AA56" s="135">
        <f t="shared" si="53"/>
        <v>0</v>
      </c>
      <c r="AB56" s="135">
        <f t="shared" si="53"/>
        <v>0</v>
      </c>
      <c r="AC56" s="135">
        <f t="shared" si="53"/>
        <v>0</v>
      </c>
      <c r="AD56" s="131"/>
      <c r="AE56" s="131"/>
      <c r="AF56" s="133">
        <f t="shared" si="22"/>
        <v>0</v>
      </c>
      <c r="AG56" s="131"/>
      <c r="AH56" s="131"/>
      <c r="AI56" s="133">
        <f t="shared" si="24"/>
        <v>0</v>
      </c>
      <c r="AJ56" s="135">
        <f t="shared" si="58"/>
        <v>0</v>
      </c>
      <c r="AK56" s="135">
        <f t="shared" si="58"/>
        <v>0</v>
      </c>
      <c r="AL56" s="135">
        <f t="shared" si="58"/>
        <v>0</v>
      </c>
      <c r="AM56" s="135">
        <f t="shared" si="25"/>
        <v>0</v>
      </c>
      <c r="AN56" s="135">
        <f t="shared" si="25"/>
        <v>0</v>
      </c>
      <c r="AO56" s="135">
        <f t="shared" si="25"/>
        <v>0</v>
      </c>
    </row>
    <row r="57" spans="1:43" ht="11.25">
      <c r="A57" s="165">
        <v>50</v>
      </c>
      <c r="B57" s="153" t="s">
        <v>50</v>
      </c>
      <c r="C57" s="131"/>
      <c r="D57" s="131"/>
      <c r="E57" s="133">
        <f t="shared" si="6"/>
        <v>0</v>
      </c>
      <c r="F57" s="131"/>
      <c r="G57" s="131"/>
      <c r="H57" s="133">
        <f t="shared" si="8"/>
        <v>0</v>
      </c>
      <c r="I57" s="131"/>
      <c r="J57" s="131"/>
      <c r="K57" s="133">
        <f t="shared" si="10"/>
        <v>0</v>
      </c>
      <c r="L57" s="131"/>
      <c r="M57" s="131"/>
      <c r="N57" s="133">
        <f t="shared" si="12"/>
        <v>0</v>
      </c>
      <c r="O57" s="131"/>
      <c r="P57" s="131"/>
      <c r="Q57" s="133">
        <f t="shared" si="14"/>
        <v>0</v>
      </c>
      <c r="R57" s="131"/>
      <c r="S57" s="131"/>
      <c r="T57" s="133">
        <f t="shared" si="16"/>
        <v>0</v>
      </c>
      <c r="U57" s="135">
        <f t="shared" si="62"/>
        <v>0</v>
      </c>
      <c r="V57" s="135">
        <f t="shared" si="62"/>
        <v>0</v>
      </c>
      <c r="W57" s="135">
        <f t="shared" si="62"/>
        <v>0</v>
      </c>
      <c r="X57" s="131"/>
      <c r="Y57" s="131"/>
      <c r="Z57" s="133">
        <f t="shared" si="19"/>
        <v>0</v>
      </c>
      <c r="AA57" s="135">
        <f t="shared" si="53"/>
        <v>0</v>
      </c>
      <c r="AB57" s="135">
        <f t="shared" si="53"/>
        <v>0</v>
      </c>
      <c r="AC57" s="135">
        <f t="shared" si="53"/>
        <v>0</v>
      </c>
      <c r="AD57" s="131"/>
      <c r="AE57" s="131"/>
      <c r="AF57" s="133">
        <f t="shared" si="22"/>
        <v>0</v>
      </c>
      <c r="AG57" s="131"/>
      <c r="AH57" s="131"/>
      <c r="AI57" s="133">
        <f t="shared" si="24"/>
        <v>0</v>
      </c>
      <c r="AJ57" s="135">
        <f t="shared" si="58"/>
        <v>0</v>
      </c>
      <c r="AK57" s="135">
        <f t="shared" si="58"/>
        <v>0</v>
      </c>
      <c r="AL57" s="135">
        <f t="shared" si="58"/>
        <v>0</v>
      </c>
      <c r="AM57" s="135">
        <f t="shared" si="25"/>
        <v>0</v>
      </c>
      <c r="AN57" s="135">
        <f t="shared" si="25"/>
        <v>0</v>
      </c>
      <c r="AO57" s="135">
        <f t="shared" si="25"/>
        <v>0</v>
      </c>
    </row>
    <row r="58" spans="1:43" ht="11.25">
      <c r="A58" s="165"/>
      <c r="B58" s="232" t="s">
        <v>325</v>
      </c>
      <c r="C58" s="131"/>
      <c r="D58" s="131"/>
      <c r="E58" s="133"/>
      <c r="F58" s="131"/>
      <c r="G58" s="131"/>
      <c r="H58" s="133"/>
      <c r="I58" s="131"/>
      <c r="J58" s="131"/>
      <c r="K58" s="133"/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62"/>
        <v>0</v>
      </c>
      <c r="V58" s="135">
        <f t="shared" si="62"/>
        <v>0</v>
      </c>
      <c r="W58" s="135">
        <f t="shared" si="62"/>
        <v>0</v>
      </c>
      <c r="X58" s="131"/>
      <c r="Y58" s="131"/>
      <c r="Z58" s="54"/>
      <c r="AA58" s="135">
        <f t="shared" ref="AA58:AC59" si="63">SUM(X58)</f>
        <v>0</v>
      </c>
      <c r="AB58" s="135">
        <f t="shared" si="63"/>
        <v>0</v>
      </c>
      <c r="AC58" s="135">
        <f t="shared" si="63"/>
        <v>0</v>
      </c>
      <c r="AD58" s="131"/>
      <c r="AE58" s="131"/>
      <c r="AF58" s="54"/>
      <c r="AG58" s="131"/>
      <c r="AH58" s="131"/>
      <c r="AI58" s="133">
        <f t="shared" si="24"/>
        <v>0</v>
      </c>
      <c r="AJ58" s="135">
        <f t="shared" ref="AJ58:AJ59" si="64">SUM(AD58+AG58)</f>
        <v>0</v>
      </c>
      <c r="AK58" s="135">
        <f t="shared" ref="AK58:AK59" si="65">SUM(AE58+AH58)</f>
        <v>0</v>
      </c>
      <c r="AL58" s="135">
        <f t="shared" ref="AL58:AL59" si="66">SUM(AF58+AI58)</f>
        <v>0</v>
      </c>
      <c r="AM58" s="135">
        <f t="shared" si="25"/>
        <v>0</v>
      </c>
      <c r="AN58" s="135">
        <f t="shared" si="25"/>
        <v>0</v>
      </c>
      <c r="AO58" s="135">
        <f t="shared" si="25"/>
        <v>0</v>
      </c>
      <c r="AP58" s="270"/>
      <c r="AQ58" s="270"/>
    </row>
    <row r="59" spans="1:43" ht="11.25">
      <c r="A59" s="165"/>
      <c r="B59" s="153" t="s">
        <v>324</v>
      </c>
      <c r="C59" s="131">
        <v>0</v>
      </c>
      <c r="D59" s="131"/>
      <c r="E59" s="133"/>
      <c r="F59" s="131"/>
      <c r="G59" s="131"/>
      <c r="H59" s="133"/>
      <c r="I59" s="131"/>
      <c r="J59" s="131"/>
      <c r="K59" s="133"/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62"/>
        <v>0</v>
      </c>
      <c r="V59" s="135">
        <f t="shared" si="62"/>
        <v>0</v>
      </c>
      <c r="W59" s="135">
        <f t="shared" si="62"/>
        <v>0</v>
      </c>
      <c r="X59" s="131"/>
      <c r="Y59" s="131"/>
      <c r="Z59" s="54"/>
      <c r="AA59" s="135">
        <f t="shared" si="63"/>
        <v>0</v>
      </c>
      <c r="AB59" s="135">
        <f t="shared" si="63"/>
        <v>0</v>
      </c>
      <c r="AC59" s="135">
        <f t="shared" si="63"/>
        <v>0</v>
      </c>
      <c r="AD59" s="131"/>
      <c r="AE59" s="131"/>
      <c r="AF59" s="54"/>
      <c r="AG59" s="197">
        <v>5000000</v>
      </c>
      <c r="AH59" s="155">
        <v>0</v>
      </c>
      <c r="AI59" s="133">
        <f t="shared" si="24"/>
        <v>-5000000</v>
      </c>
      <c r="AJ59" s="135">
        <f t="shared" si="64"/>
        <v>5000000</v>
      </c>
      <c r="AK59" s="135">
        <f t="shared" si="65"/>
        <v>0</v>
      </c>
      <c r="AL59" s="135">
        <f t="shared" si="66"/>
        <v>-5000000</v>
      </c>
      <c r="AM59" s="135">
        <f t="shared" si="25"/>
        <v>5000000</v>
      </c>
      <c r="AN59" s="135">
        <f t="shared" si="25"/>
        <v>0</v>
      </c>
      <c r="AO59" s="135">
        <f t="shared" si="25"/>
        <v>-5000000</v>
      </c>
      <c r="AP59" s="270"/>
      <c r="AQ59" s="270"/>
    </row>
    <row r="60" spans="1:43" ht="11.25">
      <c r="A60" s="163">
        <v>51</v>
      </c>
      <c r="B60" s="154" t="s">
        <v>52</v>
      </c>
      <c r="C60" s="64">
        <f>SUM(C61:C63)</f>
        <v>9476000</v>
      </c>
      <c r="D60" s="64">
        <f t="shared" ref="D60:T60" si="67">SUM(D61:D63)</f>
        <v>2558000</v>
      </c>
      <c r="E60" s="64">
        <f t="shared" si="67"/>
        <v>-6768000</v>
      </c>
      <c r="F60" s="64">
        <f t="shared" si="67"/>
        <v>11475000</v>
      </c>
      <c r="G60" s="64">
        <f t="shared" si="67"/>
        <v>5770000</v>
      </c>
      <c r="H60" s="64">
        <f t="shared" si="67"/>
        <v>-5605000</v>
      </c>
      <c r="I60" s="64">
        <f t="shared" si="67"/>
        <v>0</v>
      </c>
      <c r="J60" s="64">
        <f t="shared" si="67"/>
        <v>0</v>
      </c>
      <c r="K60" s="64">
        <f t="shared" si="67"/>
        <v>0</v>
      </c>
      <c r="L60" s="64">
        <f t="shared" si="67"/>
        <v>0</v>
      </c>
      <c r="M60" s="64">
        <f t="shared" si="67"/>
        <v>0</v>
      </c>
      <c r="N60" s="64">
        <f t="shared" si="67"/>
        <v>0</v>
      </c>
      <c r="O60" s="64">
        <f t="shared" si="67"/>
        <v>0</v>
      </c>
      <c r="P60" s="64">
        <f t="shared" si="67"/>
        <v>0</v>
      </c>
      <c r="Q60" s="64">
        <f t="shared" si="67"/>
        <v>0</v>
      </c>
      <c r="R60" s="64">
        <f t="shared" si="67"/>
        <v>0</v>
      </c>
      <c r="S60" s="64">
        <f t="shared" si="67"/>
        <v>0</v>
      </c>
      <c r="T60" s="64">
        <f t="shared" si="67"/>
        <v>0</v>
      </c>
      <c r="U60" s="59">
        <f t="shared" si="62"/>
        <v>20951000</v>
      </c>
      <c r="V60" s="59">
        <f t="shared" si="62"/>
        <v>8328000</v>
      </c>
      <c r="W60" s="59">
        <f t="shared" si="62"/>
        <v>-12373000</v>
      </c>
      <c r="X60" s="64">
        <f>SUM(X61:X62)</f>
        <v>0</v>
      </c>
      <c r="Y60" s="64">
        <f>SUM(Y61:Y62)</f>
        <v>0</v>
      </c>
      <c r="Z60" s="133">
        <f t="shared" si="19"/>
        <v>0</v>
      </c>
      <c r="AA60" s="59">
        <f t="shared" si="53"/>
        <v>0</v>
      </c>
      <c r="AB60" s="59">
        <f t="shared" si="53"/>
        <v>0</v>
      </c>
      <c r="AC60" s="59">
        <f t="shared" si="53"/>
        <v>0</v>
      </c>
      <c r="AD60" s="64">
        <f>SUM(AD61:AD62)</f>
        <v>50000000</v>
      </c>
      <c r="AE60" s="64">
        <f>SUM(AE61:AE62)</f>
        <v>50000000</v>
      </c>
      <c r="AF60" s="133">
        <f t="shared" si="22"/>
        <v>0</v>
      </c>
      <c r="AG60" s="64">
        <f>SUM(AG61:AG62)</f>
        <v>0</v>
      </c>
      <c r="AH60" s="64">
        <f>SUM(AH61:AH62)</f>
        <v>0</v>
      </c>
      <c r="AI60" s="133">
        <f t="shared" si="24"/>
        <v>0</v>
      </c>
      <c r="AJ60" s="59">
        <f t="shared" si="58"/>
        <v>50000000</v>
      </c>
      <c r="AK60" s="59">
        <f t="shared" si="58"/>
        <v>50000000</v>
      </c>
      <c r="AL60" s="59">
        <f t="shared" si="58"/>
        <v>0</v>
      </c>
      <c r="AM60" s="59">
        <f t="shared" si="25"/>
        <v>70951000</v>
      </c>
      <c r="AN60" s="59">
        <f t="shared" si="25"/>
        <v>58328000</v>
      </c>
      <c r="AO60" s="59">
        <f t="shared" si="25"/>
        <v>-12373000</v>
      </c>
    </row>
    <row r="61" spans="1:43" ht="11.25">
      <c r="A61" s="165">
        <v>52</v>
      </c>
      <c r="B61" s="152" t="s">
        <v>75</v>
      </c>
      <c r="C61" s="197">
        <v>9326000</v>
      </c>
      <c r="D61" s="197">
        <v>2558000</v>
      </c>
      <c r="E61" s="133">
        <f t="shared" si="6"/>
        <v>-6768000</v>
      </c>
      <c r="F61" s="188">
        <v>10700000</v>
      </c>
      <c r="G61" s="188">
        <v>5770000</v>
      </c>
      <c r="H61" s="133">
        <f t="shared" si="8"/>
        <v>-4930000</v>
      </c>
      <c r="I61" s="131"/>
      <c r="J61" s="131"/>
      <c r="K61" s="133">
        <f t="shared" si="10"/>
        <v>0</v>
      </c>
      <c r="L61" s="131"/>
      <c r="M61" s="131"/>
      <c r="N61" s="133">
        <f t="shared" si="12"/>
        <v>0</v>
      </c>
      <c r="O61" s="131"/>
      <c r="P61" s="131"/>
      <c r="Q61" s="133">
        <f t="shared" si="14"/>
        <v>0</v>
      </c>
      <c r="R61" s="131"/>
      <c r="S61" s="131"/>
      <c r="T61" s="133">
        <f t="shared" si="16"/>
        <v>0</v>
      </c>
      <c r="U61" s="135">
        <f t="shared" si="62"/>
        <v>20026000</v>
      </c>
      <c r="V61" s="135">
        <f t="shared" si="62"/>
        <v>8328000</v>
      </c>
      <c r="W61" s="135">
        <f t="shared" si="62"/>
        <v>-11698000</v>
      </c>
      <c r="X61" s="131"/>
      <c r="Y61" s="131"/>
      <c r="Z61" s="133">
        <f t="shared" si="19"/>
        <v>0</v>
      </c>
      <c r="AA61" s="135">
        <f t="shared" si="53"/>
        <v>0</v>
      </c>
      <c r="AB61" s="135">
        <f t="shared" si="53"/>
        <v>0</v>
      </c>
      <c r="AC61" s="135">
        <f t="shared" si="53"/>
        <v>0</v>
      </c>
      <c r="AD61" s="197">
        <v>50000000</v>
      </c>
      <c r="AE61" s="197">
        <v>50000000</v>
      </c>
      <c r="AF61" s="133">
        <f t="shared" si="22"/>
        <v>0</v>
      </c>
      <c r="AG61" s="131">
        <v>0</v>
      </c>
      <c r="AH61" s="131"/>
      <c r="AI61" s="133">
        <f t="shared" si="24"/>
        <v>0</v>
      </c>
      <c r="AJ61" s="135">
        <f t="shared" si="58"/>
        <v>50000000</v>
      </c>
      <c r="AK61" s="135">
        <f t="shared" si="58"/>
        <v>50000000</v>
      </c>
      <c r="AL61" s="135">
        <f t="shared" si="58"/>
        <v>0</v>
      </c>
      <c r="AM61" s="135">
        <f t="shared" si="25"/>
        <v>70026000</v>
      </c>
      <c r="AN61" s="135">
        <f t="shared" si="25"/>
        <v>58328000</v>
      </c>
      <c r="AO61" s="135">
        <f t="shared" si="25"/>
        <v>-11698000</v>
      </c>
    </row>
    <row r="62" spans="1:43" ht="11.25">
      <c r="A62" s="165">
        <v>53</v>
      </c>
      <c r="B62" s="152" t="s">
        <v>53</v>
      </c>
      <c r="C62" s="131"/>
      <c r="D62" s="131"/>
      <c r="E62" s="133">
        <f t="shared" si="6"/>
        <v>0</v>
      </c>
      <c r="F62" s="188">
        <v>675000</v>
      </c>
      <c r="G62" s="151">
        <v>0</v>
      </c>
      <c r="H62" s="133">
        <f t="shared" si="8"/>
        <v>-675000</v>
      </c>
      <c r="I62" s="131"/>
      <c r="J62" s="131"/>
      <c r="K62" s="133">
        <f t="shared" si="10"/>
        <v>0</v>
      </c>
      <c r="L62" s="131"/>
      <c r="M62" s="131"/>
      <c r="N62" s="133">
        <f t="shared" si="12"/>
        <v>0</v>
      </c>
      <c r="O62" s="131"/>
      <c r="P62" s="131"/>
      <c r="Q62" s="133">
        <f t="shared" si="14"/>
        <v>0</v>
      </c>
      <c r="R62" s="131"/>
      <c r="S62" s="131"/>
      <c r="T62" s="133">
        <f t="shared" si="16"/>
        <v>0</v>
      </c>
      <c r="U62" s="135">
        <f t="shared" si="62"/>
        <v>675000</v>
      </c>
      <c r="V62" s="135">
        <f t="shared" si="62"/>
        <v>0</v>
      </c>
      <c r="W62" s="135">
        <f t="shared" si="62"/>
        <v>-675000</v>
      </c>
      <c r="X62" s="131"/>
      <c r="Y62" s="131"/>
      <c r="Z62" s="133">
        <f t="shared" si="19"/>
        <v>0</v>
      </c>
      <c r="AA62" s="135">
        <f t="shared" si="53"/>
        <v>0</v>
      </c>
      <c r="AB62" s="135">
        <f t="shared" si="53"/>
        <v>0</v>
      </c>
      <c r="AC62" s="135">
        <f t="shared" si="53"/>
        <v>0</v>
      </c>
      <c r="AD62" s="131"/>
      <c r="AE62" s="131"/>
      <c r="AF62" s="133">
        <f t="shared" si="22"/>
        <v>0</v>
      </c>
      <c r="AG62" s="131"/>
      <c r="AH62" s="131"/>
      <c r="AI62" s="133">
        <f t="shared" si="24"/>
        <v>0</v>
      </c>
      <c r="AJ62" s="135">
        <f t="shared" si="58"/>
        <v>0</v>
      </c>
      <c r="AK62" s="135">
        <f t="shared" si="58"/>
        <v>0</v>
      </c>
      <c r="AL62" s="135">
        <f t="shared" si="58"/>
        <v>0</v>
      </c>
      <c r="AM62" s="135">
        <f t="shared" si="25"/>
        <v>675000</v>
      </c>
      <c r="AN62" s="135">
        <f t="shared" si="25"/>
        <v>0</v>
      </c>
      <c r="AO62" s="135">
        <f t="shared" si="25"/>
        <v>-675000</v>
      </c>
    </row>
    <row r="63" spans="1:43" ht="11.25">
      <c r="A63" s="165"/>
      <c r="B63" s="153" t="s">
        <v>323</v>
      </c>
      <c r="C63" s="197">
        <v>150000</v>
      </c>
      <c r="D63" s="155">
        <v>0</v>
      </c>
      <c r="E63" s="54"/>
      <c r="F63" s="188">
        <v>100000</v>
      </c>
      <c r="G63" s="151">
        <v>0</v>
      </c>
      <c r="H63" s="54"/>
      <c r="I63" s="131"/>
      <c r="J63" s="131"/>
      <c r="K63" s="54"/>
      <c r="L63" s="131"/>
      <c r="M63" s="131"/>
      <c r="N63" s="54"/>
      <c r="O63" s="131"/>
      <c r="P63" s="131"/>
      <c r="Q63" s="54"/>
      <c r="R63" s="131"/>
      <c r="S63" s="131"/>
      <c r="T63" s="54"/>
      <c r="U63" s="135">
        <f t="shared" ref="U63:U65" si="68">SUM(C63+F63+I63+L63+O63+R63)</f>
        <v>250000</v>
      </c>
      <c r="V63" s="135">
        <f t="shared" ref="V63:V65" si="69">SUM(D63+G63+J63+M63+P63+S63)</f>
        <v>0</v>
      </c>
      <c r="W63" s="135">
        <f t="shared" ref="W63:W65" si="70">SUM(E63+H63+K63+N63+Q63+T63)</f>
        <v>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>
        <f t="shared" ref="AM63:AM65" si="71">SUM(U63+AA63+AJ63)</f>
        <v>250000</v>
      </c>
      <c r="AN63" s="135">
        <f t="shared" ref="AN63:AN65" si="72">SUM(V63+AB63+AK63)</f>
        <v>0</v>
      </c>
      <c r="AO63" s="135">
        <f t="shared" ref="AO63:AO65" si="73">SUM(W63+AC63+AL63)</f>
        <v>0</v>
      </c>
      <c r="AP63" s="270"/>
      <c r="AQ63" s="270"/>
    </row>
    <row r="64" spans="1:43" s="288" customFormat="1" ht="11.25">
      <c r="A64" s="163"/>
      <c r="B64" s="154" t="s">
        <v>260</v>
      </c>
      <c r="C64" s="64"/>
      <c r="D64" s="64"/>
      <c r="E64" s="215"/>
      <c r="F64" s="64"/>
      <c r="G64" s="64"/>
      <c r="H64" s="215"/>
      <c r="I64" s="64"/>
      <c r="J64" s="64"/>
      <c r="K64" s="215"/>
      <c r="L64" s="64"/>
      <c r="M64" s="64"/>
      <c r="N64" s="215"/>
      <c r="O64" s="64"/>
      <c r="P64" s="64"/>
      <c r="Q64" s="215"/>
      <c r="R64" s="64"/>
      <c r="S64" s="64"/>
      <c r="T64" s="215"/>
      <c r="U64" s="59">
        <f t="shared" si="68"/>
        <v>0</v>
      </c>
      <c r="V64" s="59">
        <f t="shared" si="69"/>
        <v>0</v>
      </c>
      <c r="W64" s="59">
        <f t="shared" si="70"/>
        <v>0</v>
      </c>
      <c r="X64" s="64"/>
      <c r="Y64" s="64"/>
      <c r="Z64" s="215"/>
      <c r="AA64" s="59"/>
      <c r="AB64" s="59"/>
      <c r="AC64" s="59"/>
      <c r="AD64" s="64"/>
      <c r="AE64" s="64"/>
      <c r="AF64" s="215"/>
      <c r="AG64" s="64"/>
      <c r="AH64" s="64"/>
      <c r="AI64" s="215"/>
      <c r="AJ64" s="59"/>
      <c r="AK64" s="59"/>
      <c r="AL64" s="59"/>
      <c r="AM64" s="59">
        <f t="shared" si="71"/>
        <v>0</v>
      </c>
      <c r="AN64" s="59">
        <f t="shared" si="72"/>
        <v>0</v>
      </c>
      <c r="AO64" s="59">
        <f t="shared" si="73"/>
        <v>0</v>
      </c>
    </row>
    <row r="65" spans="1:41" ht="11.25">
      <c r="A65" s="165"/>
      <c r="B65" s="153" t="s">
        <v>261</v>
      </c>
      <c r="C65" s="131"/>
      <c r="D65" s="131"/>
      <c r="E65" s="133"/>
      <c r="F65" s="131"/>
      <c r="G65" s="131"/>
      <c r="H65" s="133"/>
      <c r="I65" s="131"/>
      <c r="J65" s="131"/>
      <c r="K65" s="133"/>
      <c r="L65" s="131"/>
      <c r="M65" s="131"/>
      <c r="N65" s="133"/>
      <c r="O65" s="131"/>
      <c r="P65" s="131"/>
      <c r="Q65" s="133"/>
      <c r="R65" s="131"/>
      <c r="S65" s="131"/>
      <c r="T65" s="133"/>
      <c r="U65" s="135">
        <f t="shared" si="68"/>
        <v>0</v>
      </c>
      <c r="V65" s="135">
        <f t="shared" si="69"/>
        <v>0</v>
      </c>
      <c r="W65" s="135">
        <f t="shared" si="70"/>
        <v>0</v>
      </c>
      <c r="X65" s="131"/>
      <c r="Y65" s="131"/>
      <c r="Z65" s="133"/>
      <c r="AA65" s="135"/>
      <c r="AB65" s="135"/>
      <c r="AC65" s="135"/>
      <c r="AD65" s="131"/>
      <c r="AE65" s="131"/>
      <c r="AF65" s="133"/>
      <c r="AG65" s="131"/>
      <c r="AH65" s="131"/>
      <c r="AI65" s="133"/>
      <c r="AJ65" s="135"/>
      <c r="AK65" s="135"/>
      <c r="AL65" s="135"/>
      <c r="AM65" s="135">
        <f t="shared" si="71"/>
        <v>0</v>
      </c>
      <c r="AN65" s="135">
        <f t="shared" si="72"/>
        <v>0</v>
      </c>
      <c r="AO65" s="135">
        <f t="shared" si="73"/>
        <v>0</v>
      </c>
    </row>
    <row r="66" spans="1:41" s="288" customFormat="1" ht="11.25">
      <c r="A66" s="163">
        <v>54</v>
      </c>
      <c r="B66" s="154" t="s">
        <v>77</v>
      </c>
      <c r="C66" s="64">
        <f>SUM(C67:C68)</f>
        <v>0</v>
      </c>
      <c r="D66" s="64">
        <f>SUM(D67:D68)</f>
        <v>0</v>
      </c>
      <c r="E66" s="215">
        <f t="shared" si="6"/>
        <v>0</v>
      </c>
      <c r="F66" s="64">
        <f>SUM(F67:F68)</f>
        <v>0</v>
      </c>
      <c r="G66" s="64">
        <f>SUM(G67:G68)</f>
        <v>0</v>
      </c>
      <c r="H66" s="215">
        <f t="shared" si="8"/>
        <v>0</v>
      </c>
      <c r="I66" s="64">
        <f>SUM(I67:I68)</f>
        <v>0</v>
      </c>
      <c r="J66" s="64">
        <f>SUM(J67:J68)</f>
        <v>0</v>
      </c>
      <c r="K66" s="215">
        <f t="shared" si="10"/>
        <v>0</v>
      </c>
      <c r="L66" s="64">
        <f>SUM(L67:L68)</f>
        <v>0</v>
      </c>
      <c r="M66" s="64">
        <f>SUM(M67:M68)</f>
        <v>0</v>
      </c>
      <c r="N66" s="215">
        <f t="shared" si="12"/>
        <v>0</v>
      </c>
      <c r="O66" s="64">
        <f>SUM(O67:O68)</f>
        <v>0</v>
      </c>
      <c r="P66" s="64">
        <f>SUM(P67:P68)</f>
        <v>0</v>
      </c>
      <c r="Q66" s="215">
        <f t="shared" si="14"/>
        <v>0</v>
      </c>
      <c r="R66" s="64">
        <f>SUM(R67:R68)</f>
        <v>0</v>
      </c>
      <c r="S66" s="64">
        <f>SUM(S67:S68)</f>
        <v>0</v>
      </c>
      <c r="T66" s="215">
        <f t="shared" si="16"/>
        <v>0</v>
      </c>
      <c r="U66" s="59">
        <f t="shared" si="62"/>
        <v>0</v>
      </c>
      <c r="V66" s="59">
        <f t="shared" si="62"/>
        <v>0</v>
      </c>
      <c r="W66" s="59">
        <f t="shared" si="62"/>
        <v>0</v>
      </c>
      <c r="X66" s="64">
        <f>SUM(X67:X68)</f>
        <v>0</v>
      </c>
      <c r="Y66" s="64">
        <f>SUM(Y67:Y68)</f>
        <v>0</v>
      </c>
      <c r="Z66" s="215">
        <f t="shared" si="19"/>
        <v>0</v>
      </c>
      <c r="AA66" s="59">
        <f t="shared" si="53"/>
        <v>0</v>
      </c>
      <c r="AB66" s="59">
        <f t="shared" si="53"/>
        <v>0</v>
      </c>
      <c r="AC66" s="59">
        <f t="shared" si="53"/>
        <v>0</v>
      </c>
      <c r="AD66" s="64">
        <f>SUM(AD67:AD68)</f>
        <v>0</v>
      </c>
      <c r="AE66" s="64">
        <f>SUM(AE67:AE68)</f>
        <v>0</v>
      </c>
      <c r="AF66" s="215">
        <f t="shared" si="22"/>
        <v>0</v>
      </c>
      <c r="AG66" s="64">
        <f>SUM(AG67:AG68)</f>
        <v>0</v>
      </c>
      <c r="AH66" s="64">
        <f>SUM(AH67:AH68)</f>
        <v>0</v>
      </c>
      <c r="AI66" s="215">
        <f t="shared" si="24"/>
        <v>0</v>
      </c>
      <c r="AJ66" s="59">
        <f t="shared" si="58"/>
        <v>0</v>
      </c>
      <c r="AK66" s="59">
        <f t="shared" si="58"/>
        <v>0</v>
      </c>
      <c r="AL66" s="59">
        <f t="shared" si="58"/>
        <v>0</v>
      </c>
      <c r="AM66" s="59">
        <f t="shared" si="25"/>
        <v>0</v>
      </c>
      <c r="AN66" s="59">
        <f t="shared" si="25"/>
        <v>0</v>
      </c>
      <c r="AO66" s="59">
        <f t="shared" si="25"/>
        <v>0</v>
      </c>
    </row>
    <row r="67" spans="1:41" ht="11.25">
      <c r="A67" s="165">
        <v>55</v>
      </c>
      <c r="B67" s="152" t="s">
        <v>54</v>
      </c>
      <c r="C67" s="131"/>
      <c r="D67" s="131"/>
      <c r="E67" s="133">
        <f t="shared" si="6"/>
        <v>0</v>
      </c>
      <c r="F67" s="131"/>
      <c r="G67" s="131"/>
      <c r="H67" s="133">
        <f t="shared" si="8"/>
        <v>0</v>
      </c>
      <c r="I67" s="131"/>
      <c r="J67" s="131"/>
      <c r="K67" s="133">
        <f t="shared" si="10"/>
        <v>0</v>
      </c>
      <c r="L67" s="131"/>
      <c r="M67" s="131"/>
      <c r="N67" s="133">
        <f t="shared" si="12"/>
        <v>0</v>
      </c>
      <c r="O67" s="131"/>
      <c r="P67" s="131"/>
      <c r="Q67" s="133">
        <f t="shared" si="14"/>
        <v>0</v>
      </c>
      <c r="R67" s="131"/>
      <c r="S67" s="131"/>
      <c r="T67" s="133">
        <f t="shared" si="16"/>
        <v>0</v>
      </c>
      <c r="U67" s="135">
        <f t="shared" si="62"/>
        <v>0</v>
      </c>
      <c r="V67" s="135">
        <f t="shared" si="62"/>
        <v>0</v>
      </c>
      <c r="W67" s="135">
        <f t="shared" si="62"/>
        <v>0</v>
      </c>
      <c r="X67" s="131"/>
      <c r="Y67" s="131"/>
      <c r="Z67" s="133">
        <f t="shared" si="19"/>
        <v>0</v>
      </c>
      <c r="AA67" s="135">
        <f t="shared" si="53"/>
        <v>0</v>
      </c>
      <c r="AB67" s="135">
        <f t="shared" si="53"/>
        <v>0</v>
      </c>
      <c r="AC67" s="135">
        <f t="shared" si="53"/>
        <v>0</v>
      </c>
      <c r="AD67" s="131"/>
      <c r="AE67" s="131"/>
      <c r="AF67" s="133">
        <f t="shared" si="22"/>
        <v>0</v>
      </c>
      <c r="AG67" s="131"/>
      <c r="AH67" s="131"/>
      <c r="AI67" s="133">
        <f t="shared" si="24"/>
        <v>0</v>
      </c>
      <c r="AJ67" s="135">
        <f t="shared" si="58"/>
        <v>0</v>
      </c>
      <c r="AK67" s="135">
        <f t="shared" si="58"/>
        <v>0</v>
      </c>
      <c r="AL67" s="135">
        <f t="shared" si="58"/>
        <v>0</v>
      </c>
      <c r="AM67" s="135">
        <f t="shared" si="25"/>
        <v>0</v>
      </c>
      <c r="AN67" s="135">
        <f t="shared" si="25"/>
        <v>0</v>
      </c>
      <c r="AO67" s="135">
        <f t="shared" si="25"/>
        <v>0</v>
      </c>
    </row>
    <row r="68" spans="1:41" ht="11.25">
      <c r="A68" s="165">
        <v>56</v>
      </c>
      <c r="B68" s="152" t="s">
        <v>55</v>
      </c>
      <c r="C68" s="131"/>
      <c r="D68" s="131"/>
      <c r="E68" s="133">
        <f t="shared" si="6"/>
        <v>0</v>
      </c>
      <c r="F68" s="131"/>
      <c r="G68" s="131"/>
      <c r="H68" s="133">
        <f t="shared" si="8"/>
        <v>0</v>
      </c>
      <c r="I68" s="131"/>
      <c r="J68" s="131"/>
      <c r="K68" s="133">
        <f t="shared" si="10"/>
        <v>0</v>
      </c>
      <c r="L68" s="131"/>
      <c r="M68" s="131"/>
      <c r="N68" s="133">
        <f t="shared" si="12"/>
        <v>0</v>
      </c>
      <c r="O68" s="131"/>
      <c r="P68" s="131"/>
      <c r="Q68" s="133">
        <f t="shared" si="14"/>
        <v>0</v>
      </c>
      <c r="R68" s="131"/>
      <c r="S68" s="131"/>
      <c r="T68" s="133">
        <f t="shared" si="16"/>
        <v>0</v>
      </c>
      <c r="U68" s="135">
        <f t="shared" si="62"/>
        <v>0</v>
      </c>
      <c r="V68" s="135">
        <f t="shared" si="62"/>
        <v>0</v>
      </c>
      <c r="W68" s="135">
        <f t="shared" si="62"/>
        <v>0</v>
      </c>
      <c r="X68" s="131"/>
      <c r="Y68" s="131"/>
      <c r="Z68" s="133">
        <f t="shared" si="19"/>
        <v>0</v>
      </c>
      <c r="AA68" s="135">
        <f t="shared" si="53"/>
        <v>0</v>
      </c>
      <c r="AB68" s="135">
        <f t="shared" si="53"/>
        <v>0</v>
      </c>
      <c r="AC68" s="135">
        <f t="shared" si="53"/>
        <v>0</v>
      </c>
      <c r="AD68" s="131"/>
      <c r="AE68" s="131"/>
      <c r="AF68" s="133">
        <f t="shared" si="22"/>
        <v>0</v>
      </c>
      <c r="AG68" s="131"/>
      <c r="AH68" s="131"/>
      <c r="AI68" s="133">
        <f t="shared" si="24"/>
        <v>0</v>
      </c>
      <c r="AJ68" s="135">
        <f t="shared" si="58"/>
        <v>0</v>
      </c>
      <c r="AK68" s="135">
        <f t="shared" si="58"/>
        <v>0</v>
      </c>
      <c r="AL68" s="135">
        <f t="shared" si="58"/>
        <v>0</v>
      </c>
      <c r="AM68" s="135">
        <f t="shared" si="25"/>
        <v>0</v>
      </c>
      <c r="AN68" s="135">
        <f t="shared" si="25"/>
        <v>0</v>
      </c>
      <c r="AO68" s="135">
        <f t="shared" si="25"/>
        <v>0</v>
      </c>
    </row>
    <row r="69" spans="1:41" s="288" customFormat="1" ht="11.25">
      <c r="A69" s="163">
        <v>57</v>
      </c>
      <c r="B69" s="154" t="s">
        <v>78</v>
      </c>
      <c r="C69" s="64">
        <f>SUM(C70:C77)</f>
        <v>200000</v>
      </c>
      <c r="D69" s="64">
        <f>SUM(D70:D77)</f>
        <v>0</v>
      </c>
      <c r="E69" s="215">
        <f t="shared" si="6"/>
        <v>-200000</v>
      </c>
      <c r="F69" s="64">
        <f>SUM(F70:F77)</f>
        <v>0</v>
      </c>
      <c r="G69" s="64">
        <f>SUM(G70:G77)</f>
        <v>0</v>
      </c>
      <c r="H69" s="215">
        <f t="shared" si="8"/>
        <v>0</v>
      </c>
      <c r="I69" s="64">
        <f>SUM(I70:I77)</f>
        <v>0</v>
      </c>
      <c r="J69" s="64">
        <f>SUM(J70:J77)</f>
        <v>0</v>
      </c>
      <c r="K69" s="215">
        <f t="shared" si="10"/>
        <v>0</v>
      </c>
      <c r="L69" s="64">
        <f>SUM(L70:L77)</f>
        <v>0</v>
      </c>
      <c r="M69" s="64">
        <f>SUM(M70:M77)</f>
        <v>0</v>
      </c>
      <c r="N69" s="215">
        <f t="shared" si="12"/>
        <v>0</v>
      </c>
      <c r="O69" s="64">
        <f>SUM(O70:O77)</f>
        <v>0</v>
      </c>
      <c r="P69" s="64">
        <f>SUM(P70:P77)</f>
        <v>0</v>
      </c>
      <c r="Q69" s="215">
        <f t="shared" si="14"/>
        <v>0</v>
      </c>
      <c r="R69" s="64">
        <f>SUM(R70:R77)</f>
        <v>0</v>
      </c>
      <c r="S69" s="64">
        <f>SUM(S70:S77)</f>
        <v>0</v>
      </c>
      <c r="T69" s="215">
        <f t="shared" si="16"/>
        <v>0</v>
      </c>
      <c r="U69" s="59">
        <f t="shared" si="62"/>
        <v>200000</v>
      </c>
      <c r="V69" s="59">
        <f t="shared" si="62"/>
        <v>0</v>
      </c>
      <c r="W69" s="59">
        <f t="shared" si="62"/>
        <v>-200000</v>
      </c>
      <c r="X69" s="64">
        <f>SUM(X70:X77)</f>
        <v>110447000</v>
      </c>
      <c r="Y69" s="64">
        <f>SUM(Y70:Y77)</f>
        <v>40000000</v>
      </c>
      <c r="Z69" s="215">
        <f t="shared" si="19"/>
        <v>-70447000</v>
      </c>
      <c r="AA69" s="59">
        <f t="shared" si="53"/>
        <v>110447000</v>
      </c>
      <c r="AB69" s="59">
        <f t="shared" si="53"/>
        <v>40000000</v>
      </c>
      <c r="AC69" s="59">
        <f t="shared" si="53"/>
        <v>-70447000</v>
      </c>
      <c r="AD69" s="64">
        <f>SUM(AD70:AD77)</f>
        <v>0</v>
      </c>
      <c r="AE69" s="64">
        <f>SUM(AE70:AE77)</f>
        <v>0</v>
      </c>
      <c r="AF69" s="215">
        <f t="shared" si="22"/>
        <v>0</v>
      </c>
      <c r="AG69" s="64">
        <f>SUM(AG70:AG77)</f>
        <v>0</v>
      </c>
      <c r="AH69" s="64">
        <f>SUM(AH70:AH77)</f>
        <v>0</v>
      </c>
      <c r="AI69" s="215">
        <f t="shared" si="24"/>
        <v>0</v>
      </c>
      <c r="AJ69" s="59">
        <f t="shared" si="58"/>
        <v>0</v>
      </c>
      <c r="AK69" s="59">
        <f t="shared" si="58"/>
        <v>0</v>
      </c>
      <c r="AL69" s="59">
        <f t="shared" si="58"/>
        <v>0</v>
      </c>
      <c r="AM69" s="59">
        <f t="shared" si="25"/>
        <v>110647000</v>
      </c>
      <c r="AN69" s="59">
        <f t="shared" si="25"/>
        <v>40000000</v>
      </c>
      <c r="AO69" s="59">
        <f t="shared" si="25"/>
        <v>-70647000</v>
      </c>
    </row>
    <row r="70" spans="1:41" ht="11.25">
      <c r="A70" s="165">
        <v>58</v>
      </c>
      <c r="B70" s="152" t="s">
        <v>90</v>
      </c>
      <c r="C70" s="131"/>
      <c r="D70" s="131"/>
      <c r="E70" s="133">
        <f t="shared" si="6"/>
        <v>0</v>
      </c>
      <c r="F70" s="131"/>
      <c r="G70" s="131"/>
      <c r="H70" s="133">
        <f t="shared" si="8"/>
        <v>0</v>
      </c>
      <c r="I70" s="131"/>
      <c r="J70" s="131"/>
      <c r="K70" s="133">
        <f t="shared" si="10"/>
        <v>0</v>
      </c>
      <c r="L70" s="131"/>
      <c r="M70" s="131"/>
      <c r="N70" s="133">
        <f t="shared" si="12"/>
        <v>0</v>
      </c>
      <c r="O70" s="131"/>
      <c r="P70" s="131"/>
      <c r="Q70" s="133">
        <f t="shared" si="14"/>
        <v>0</v>
      </c>
      <c r="R70" s="131"/>
      <c r="S70" s="131"/>
      <c r="T70" s="133">
        <f t="shared" si="16"/>
        <v>0</v>
      </c>
      <c r="U70" s="135">
        <f t="shared" si="62"/>
        <v>0</v>
      </c>
      <c r="V70" s="135">
        <f t="shared" si="62"/>
        <v>0</v>
      </c>
      <c r="W70" s="135">
        <f t="shared" si="62"/>
        <v>0</v>
      </c>
      <c r="X70" s="197">
        <v>110447000</v>
      </c>
      <c r="Y70" s="197">
        <v>40000000</v>
      </c>
      <c r="Z70" s="133">
        <f t="shared" si="19"/>
        <v>-70447000</v>
      </c>
      <c r="AA70" s="135">
        <f t="shared" si="53"/>
        <v>110447000</v>
      </c>
      <c r="AB70" s="135">
        <f t="shared" si="53"/>
        <v>40000000</v>
      </c>
      <c r="AC70" s="135">
        <f t="shared" si="53"/>
        <v>-70447000</v>
      </c>
      <c r="AD70" s="131"/>
      <c r="AE70" s="131"/>
      <c r="AF70" s="133">
        <f t="shared" si="22"/>
        <v>0</v>
      </c>
      <c r="AG70" s="131"/>
      <c r="AH70" s="131"/>
      <c r="AI70" s="133">
        <f t="shared" si="24"/>
        <v>0</v>
      </c>
      <c r="AJ70" s="135">
        <f t="shared" si="58"/>
        <v>0</v>
      </c>
      <c r="AK70" s="135">
        <f t="shared" si="58"/>
        <v>0</v>
      </c>
      <c r="AL70" s="135">
        <f t="shared" si="58"/>
        <v>0</v>
      </c>
      <c r="AM70" s="135">
        <f t="shared" si="25"/>
        <v>110447000</v>
      </c>
      <c r="AN70" s="135">
        <f t="shared" si="25"/>
        <v>40000000</v>
      </c>
      <c r="AO70" s="135">
        <f t="shared" si="25"/>
        <v>-70447000</v>
      </c>
    </row>
    <row r="71" spans="1:41" ht="11.25">
      <c r="A71" s="165">
        <v>59</v>
      </c>
      <c r="B71" s="152" t="s">
        <v>85</v>
      </c>
      <c r="C71" s="131"/>
      <c r="D71" s="131"/>
      <c r="E71" s="133">
        <f t="shared" si="6"/>
        <v>0</v>
      </c>
      <c r="F71" s="131"/>
      <c r="G71" s="131"/>
      <c r="H71" s="133">
        <f t="shared" si="8"/>
        <v>0</v>
      </c>
      <c r="I71" s="131"/>
      <c r="J71" s="131"/>
      <c r="K71" s="133">
        <f t="shared" si="10"/>
        <v>0</v>
      </c>
      <c r="L71" s="131"/>
      <c r="M71" s="131"/>
      <c r="N71" s="133">
        <f t="shared" si="12"/>
        <v>0</v>
      </c>
      <c r="O71" s="131"/>
      <c r="P71" s="131"/>
      <c r="Q71" s="133">
        <f t="shared" si="14"/>
        <v>0</v>
      </c>
      <c r="R71" s="131"/>
      <c r="S71" s="131"/>
      <c r="T71" s="133">
        <f t="shared" si="16"/>
        <v>0</v>
      </c>
      <c r="U71" s="135">
        <f t="shared" si="62"/>
        <v>0</v>
      </c>
      <c r="V71" s="135">
        <f t="shared" si="62"/>
        <v>0</v>
      </c>
      <c r="W71" s="135">
        <f t="shared" si="62"/>
        <v>0</v>
      </c>
      <c r="X71" s="131"/>
      <c r="Y71" s="131"/>
      <c r="Z71" s="133">
        <f t="shared" si="19"/>
        <v>0</v>
      </c>
      <c r="AA71" s="135">
        <f t="shared" si="53"/>
        <v>0</v>
      </c>
      <c r="AB71" s="135">
        <f t="shared" si="53"/>
        <v>0</v>
      </c>
      <c r="AC71" s="135">
        <f t="shared" si="53"/>
        <v>0</v>
      </c>
      <c r="AD71" s="131"/>
      <c r="AE71" s="131"/>
      <c r="AF71" s="133">
        <f t="shared" si="22"/>
        <v>0</v>
      </c>
      <c r="AG71" s="131"/>
      <c r="AH71" s="131"/>
      <c r="AI71" s="133">
        <f t="shared" si="24"/>
        <v>0</v>
      </c>
      <c r="AJ71" s="135">
        <f t="shared" si="58"/>
        <v>0</v>
      </c>
      <c r="AK71" s="135">
        <f t="shared" si="58"/>
        <v>0</v>
      </c>
      <c r="AL71" s="135">
        <f t="shared" si="58"/>
        <v>0</v>
      </c>
      <c r="AM71" s="135">
        <f t="shared" si="25"/>
        <v>0</v>
      </c>
      <c r="AN71" s="135">
        <f t="shared" si="25"/>
        <v>0</v>
      </c>
      <c r="AO71" s="135">
        <f t="shared" si="25"/>
        <v>0</v>
      </c>
    </row>
    <row r="72" spans="1:41" ht="11.25">
      <c r="A72" s="165"/>
      <c r="B72" s="151" t="s">
        <v>266</v>
      </c>
      <c r="C72" s="131"/>
      <c r="D72" s="131"/>
      <c r="E72" s="54"/>
      <c r="F72" s="131"/>
      <c r="G72" s="131"/>
      <c r="H72" s="54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131"/>
      <c r="AE72" s="131"/>
      <c r="AF72" s="54"/>
      <c r="AG72" s="131"/>
      <c r="AH72" s="131"/>
      <c r="AI72" s="54"/>
      <c r="AJ72" s="162"/>
      <c r="AK72" s="162"/>
      <c r="AL72" s="162"/>
      <c r="AM72" s="135"/>
      <c r="AN72" s="135"/>
      <c r="AO72" s="135"/>
    </row>
    <row r="73" spans="1:41" ht="11.25">
      <c r="A73" s="165">
        <v>60</v>
      </c>
      <c r="B73" s="152" t="s">
        <v>56</v>
      </c>
      <c r="C73" s="131"/>
      <c r="D73" s="131"/>
      <c r="E73" s="133">
        <f t="shared" si="6"/>
        <v>0</v>
      </c>
      <c r="F73" s="131"/>
      <c r="G73" s="131"/>
      <c r="H73" s="133">
        <f t="shared" si="8"/>
        <v>0</v>
      </c>
      <c r="I73" s="131"/>
      <c r="J73" s="131"/>
      <c r="K73" s="133">
        <f t="shared" si="10"/>
        <v>0</v>
      </c>
      <c r="L73" s="131"/>
      <c r="M73" s="131"/>
      <c r="N73" s="133">
        <f t="shared" si="12"/>
        <v>0</v>
      </c>
      <c r="O73" s="131"/>
      <c r="P73" s="131"/>
      <c r="Q73" s="133">
        <f t="shared" si="14"/>
        <v>0</v>
      </c>
      <c r="R73" s="131"/>
      <c r="S73" s="131"/>
      <c r="T73" s="133">
        <f t="shared" si="16"/>
        <v>0</v>
      </c>
      <c r="U73" s="135">
        <f t="shared" si="62"/>
        <v>0</v>
      </c>
      <c r="V73" s="135">
        <f t="shared" si="62"/>
        <v>0</v>
      </c>
      <c r="W73" s="135">
        <f t="shared" si="62"/>
        <v>0</v>
      </c>
      <c r="X73" s="131"/>
      <c r="Y73" s="131"/>
      <c r="Z73" s="133">
        <f t="shared" si="19"/>
        <v>0</v>
      </c>
      <c r="AA73" s="135">
        <f t="shared" si="53"/>
        <v>0</v>
      </c>
      <c r="AB73" s="135">
        <f t="shared" si="53"/>
        <v>0</v>
      </c>
      <c r="AC73" s="135">
        <f t="shared" si="53"/>
        <v>0</v>
      </c>
      <c r="AD73" s="131"/>
      <c r="AE73" s="131"/>
      <c r="AF73" s="133">
        <f t="shared" si="22"/>
        <v>0</v>
      </c>
      <c r="AG73" s="131"/>
      <c r="AH73" s="131"/>
      <c r="AI73" s="133">
        <f t="shared" si="24"/>
        <v>0</v>
      </c>
      <c r="AJ73" s="135">
        <f t="shared" si="58"/>
        <v>0</v>
      </c>
      <c r="AK73" s="135">
        <f t="shared" si="58"/>
        <v>0</v>
      </c>
      <c r="AL73" s="135">
        <f t="shared" si="58"/>
        <v>0</v>
      </c>
      <c r="AM73" s="135">
        <f t="shared" si="25"/>
        <v>0</v>
      </c>
      <c r="AN73" s="135">
        <f t="shared" si="25"/>
        <v>0</v>
      </c>
      <c r="AO73" s="135">
        <f t="shared" si="25"/>
        <v>0</v>
      </c>
    </row>
    <row r="74" spans="1:41" ht="11.25">
      <c r="A74" s="165">
        <v>61</v>
      </c>
      <c r="B74" s="153" t="s">
        <v>57</v>
      </c>
      <c r="C74" s="131"/>
      <c r="D74" s="131"/>
      <c r="E74" s="133">
        <f t="shared" si="6"/>
        <v>0</v>
      </c>
      <c r="F74" s="131"/>
      <c r="G74" s="131"/>
      <c r="H74" s="133">
        <f t="shared" si="8"/>
        <v>0</v>
      </c>
      <c r="I74" s="131"/>
      <c r="J74" s="131"/>
      <c r="K74" s="133">
        <f t="shared" si="10"/>
        <v>0</v>
      </c>
      <c r="L74" s="131"/>
      <c r="M74" s="131"/>
      <c r="N74" s="133">
        <f t="shared" si="12"/>
        <v>0</v>
      </c>
      <c r="O74" s="131"/>
      <c r="P74" s="131"/>
      <c r="Q74" s="133">
        <f t="shared" si="14"/>
        <v>0</v>
      </c>
      <c r="R74" s="131"/>
      <c r="S74" s="131"/>
      <c r="T74" s="133">
        <f t="shared" si="16"/>
        <v>0</v>
      </c>
      <c r="U74" s="135">
        <f t="shared" si="62"/>
        <v>0</v>
      </c>
      <c r="V74" s="135">
        <f t="shared" si="62"/>
        <v>0</v>
      </c>
      <c r="W74" s="135">
        <f t="shared" si="62"/>
        <v>0</v>
      </c>
      <c r="X74" s="131"/>
      <c r="Y74" s="131"/>
      <c r="Z74" s="133">
        <f t="shared" si="19"/>
        <v>0</v>
      </c>
      <c r="AA74" s="135">
        <f t="shared" si="53"/>
        <v>0</v>
      </c>
      <c r="AB74" s="135">
        <f t="shared" si="53"/>
        <v>0</v>
      </c>
      <c r="AC74" s="135">
        <f t="shared" si="53"/>
        <v>0</v>
      </c>
      <c r="AD74" s="131"/>
      <c r="AE74" s="131"/>
      <c r="AF74" s="133">
        <f t="shared" si="22"/>
        <v>0</v>
      </c>
      <c r="AG74" s="131"/>
      <c r="AH74" s="131"/>
      <c r="AI74" s="133">
        <f t="shared" si="24"/>
        <v>0</v>
      </c>
      <c r="AJ74" s="135">
        <f t="shared" si="58"/>
        <v>0</v>
      </c>
      <c r="AK74" s="135">
        <f t="shared" si="58"/>
        <v>0</v>
      </c>
      <c r="AL74" s="135">
        <f t="shared" si="58"/>
        <v>0</v>
      </c>
      <c r="AM74" s="135">
        <f t="shared" si="25"/>
        <v>0</v>
      </c>
      <c r="AN74" s="135">
        <f t="shared" si="25"/>
        <v>0</v>
      </c>
      <c r="AO74" s="135">
        <f t="shared" si="25"/>
        <v>0</v>
      </c>
    </row>
    <row r="75" spans="1:41" ht="11.25">
      <c r="A75" s="165">
        <v>62</v>
      </c>
      <c r="B75" s="153" t="s">
        <v>58</v>
      </c>
      <c r="C75" s="131"/>
      <c r="D75" s="131"/>
      <c r="E75" s="133">
        <f t="shared" si="6"/>
        <v>0</v>
      </c>
      <c r="F75" s="131"/>
      <c r="G75" s="131"/>
      <c r="H75" s="133">
        <f t="shared" si="8"/>
        <v>0</v>
      </c>
      <c r="I75" s="131"/>
      <c r="J75" s="131"/>
      <c r="K75" s="133">
        <f t="shared" si="10"/>
        <v>0</v>
      </c>
      <c r="L75" s="131"/>
      <c r="M75" s="131"/>
      <c r="N75" s="133">
        <f t="shared" si="12"/>
        <v>0</v>
      </c>
      <c r="O75" s="131"/>
      <c r="P75" s="131"/>
      <c r="Q75" s="133">
        <f t="shared" si="14"/>
        <v>0</v>
      </c>
      <c r="R75" s="131"/>
      <c r="S75" s="131"/>
      <c r="T75" s="133">
        <f t="shared" si="16"/>
        <v>0</v>
      </c>
      <c r="U75" s="135">
        <f t="shared" si="62"/>
        <v>0</v>
      </c>
      <c r="V75" s="135">
        <f t="shared" si="62"/>
        <v>0</v>
      </c>
      <c r="W75" s="135">
        <f t="shared" si="62"/>
        <v>0</v>
      </c>
      <c r="X75" s="131"/>
      <c r="Y75" s="131"/>
      <c r="Z75" s="133">
        <f t="shared" si="19"/>
        <v>0</v>
      </c>
      <c r="AA75" s="135">
        <f t="shared" si="53"/>
        <v>0</v>
      </c>
      <c r="AB75" s="135">
        <f t="shared" si="53"/>
        <v>0</v>
      </c>
      <c r="AC75" s="135">
        <f t="shared" si="53"/>
        <v>0</v>
      </c>
      <c r="AD75" s="131"/>
      <c r="AE75" s="131"/>
      <c r="AF75" s="133">
        <f t="shared" si="22"/>
        <v>0</v>
      </c>
      <c r="AG75" s="131"/>
      <c r="AH75" s="131"/>
      <c r="AI75" s="133">
        <f t="shared" si="24"/>
        <v>0</v>
      </c>
      <c r="AJ75" s="135">
        <f t="shared" si="58"/>
        <v>0</v>
      </c>
      <c r="AK75" s="135">
        <f t="shared" si="58"/>
        <v>0</v>
      </c>
      <c r="AL75" s="135">
        <f t="shared" si="58"/>
        <v>0</v>
      </c>
      <c r="AM75" s="135">
        <f t="shared" si="25"/>
        <v>0</v>
      </c>
      <c r="AN75" s="135">
        <f t="shared" si="25"/>
        <v>0</v>
      </c>
      <c r="AO75" s="135">
        <f t="shared" si="25"/>
        <v>0</v>
      </c>
    </row>
    <row r="76" spans="1:41" ht="11.25">
      <c r="A76" s="165">
        <v>63</v>
      </c>
      <c r="B76" s="153" t="s">
        <v>59</v>
      </c>
      <c r="C76" s="131"/>
      <c r="D76" s="131"/>
      <c r="E76" s="133">
        <f t="shared" ref="E76:E95" si="74">SUM(D76-C76)</f>
        <v>0</v>
      </c>
      <c r="F76" s="131"/>
      <c r="G76" s="131"/>
      <c r="H76" s="133">
        <f t="shared" ref="H76:H95" si="75">SUM(G76-F76)</f>
        <v>0</v>
      </c>
      <c r="I76" s="131"/>
      <c r="J76" s="131"/>
      <c r="K76" s="133">
        <f t="shared" ref="K76:K95" si="76">SUM(J76-I76)</f>
        <v>0</v>
      </c>
      <c r="L76" s="131"/>
      <c r="M76" s="131"/>
      <c r="N76" s="133">
        <f t="shared" ref="N76:N95" si="77">SUM(M76-L76)</f>
        <v>0</v>
      </c>
      <c r="O76" s="131"/>
      <c r="P76" s="131"/>
      <c r="Q76" s="133">
        <f t="shared" ref="Q76:Q95" si="78">SUM(P76-O76)</f>
        <v>0</v>
      </c>
      <c r="R76" s="131"/>
      <c r="S76" s="131"/>
      <c r="T76" s="133">
        <f t="shared" si="16"/>
        <v>0</v>
      </c>
      <c r="U76" s="135">
        <f t="shared" si="62"/>
        <v>0</v>
      </c>
      <c r="V76" s="135">
        <f t="shared" si="62"/>
        <v>0</v>
      </c>
      <c r="W76" s="135">
        <f t="shared" si="62"/>
        <v>0</v>
      </c>
      <c r="X76" s="131"/>
      <c r="Y76" s="131"/>
      <c r="Z76" s="133">
        <f t="shared" si="19"/>
        <v>0</v>
      </c>
      <c r="AA76" s="135">
        <f t="shared" si="53"/>
        <v>0</v>
      </c>
      <c r="AB76" s="135">
        <f t="shared" si="53"/>
        <v>0</v>
      </c>
      <c r="AC76" s="135">
        <f t="shared" si="53"/>
        <v>0</v>
      </c>
      <c r="AD76" s="131"/>
      <c r="AE76" s="131"/>
      <c r="AF76" s="133">
        <f t="shared" ref="AF76:AF90" si="79">SUM(AE76-AD76)</f>
        <v>0</v>
      </c>
      <c r="AG76" s="131"/>
      <c r="AH76" s="131"/>
      <c r="AI76" s="133">
        <f t="shared" si="24"/>
        <v>0</v>
      </c>
      <c r="AJ76" s="135">
        <f t="shared" si="58"/>
        <v>0</v>
      </c>
      <c r="AK76" s="135">
        <f t="shared" si="58"/>
        <v>0</v>
      </c>
      <c r="AL76" s="135">
        <f t="shared" si="58"/>
        <v>0</v>
      </c>
      <c r="AM76" s="135">
        <f t="shared" si="25"/>
        <v>0</v>
      </c>
      <c r="AN76" s="135">
        <f t="shared" si="25"/>
        <v>0</v>
      </c>
      <c r="AO76" s="135">
        <f t="shared" si="25"/>
        <v>0</v>
      </c>
    </row>
    <row r="77" spans="1:41" ht="11.25">
      <c r="A77" s="165">
        <v>64</v>
      </c>
      <c r="B77" s="153" t="s">
        <v>60</v>
      </c>
      <c r="C77" s="197">
        <v>200000</v>
      </c>
      <c r="D77" s="155">
        <v>0</v>
      </c>
      <c r="E77" s="133">
        <f t="shared" si="74"/>
        <v>-200000</v>
      </c>
      <c r="F77" s="131"/>
      <c r="G77" s="131"/>
      <c r="H77" s="133">
        <f t="shared" si="75"/>
        <v>0</v>
      </c>
      <c r="I77" s="131"/>
      <c r="J77" s="131"/>
      <c r="K77" s="133">
        <f t="shared" si="76"/>
        <v>0</v>
      </c>
      <c r="L77" s="131"/>
      <c r="M77" s="131"/>
      <c r="N77" s="133">
        <f t="shared" si="77"/>
        <v>0</v>
      </c>
      <c r="O77" s="131"/>
      <c r="P77" s="131"/>
      <c r="Q77" s="133">
        <f t="shared" si="78"/>
        <v>0</v>
      </c>
      <c r="R77" s="131"/>
      <c r="S77" s="131"/>
      <c r="T77" s="133">
        <f t="shared" si="16"/>
        <v>0</v>
      </c>
      <c r="U77" s="135">
        <f t="shared" si="62"/>
        <v>200000</v>
      </c>
      <c r="V77" s="135">
        <f t="shared" si="62"/>
        <v>0</v>
      </c>
      <c r="W77" s="135">
        <f t="shared" si="62"/>
        <v>-200000</v>
      </c>
      <c r="X77" s="131"/>
      <c r="Y77" s="131"/>
      <c r="Z77" s="133">
        <f t="shared" si="19"/>
        <v>0</v>
      </c>
      <c r="AA77" s="135">
        <f t="shared" si="53"/>
        <v>0</v>
      </c>
      <c r="AB77" s="135">
        <f t="shared" si="53"/>
        <v>0</v>
      </c>
      <c r="AC77" s="135">
        <f t="shared" si="53"/>
        <v>0</v>
      </c>
      <c r="AD77" s="131"/>
      <c r="AE77" s="131"/>
      <c r="AF77" s="133">
        <f t="shared" si="79"/>
        <v>0</v>
      </c>
      <c r="AG77" s="131"/>
      <c r="AH77" s="131"/>
      <c r="AI77" s="133">
        <f t="shared" si="24"/>
        <v>0</v>
      </c>
      <c r="AJ77" s="135">
        <f t="shared" si="58"/>
        <v>0</v>
      </c>
      <c r="AK77" s="135">
        <f t="shared" si="58"/>
        <v>0</v>
      </c>
      <c r="AL77" s="135">
        <f t="shared" si="58"/>
        <v>0</v>
      </c>
      <c r="AM77" s="135">
        <f t="shared" si="25"/>
        <v>200000</v>
      </c>
      <c r="AN77" s="135">
        <f t="shared" si="25"/>
        <v>0</v>
      </c>
      <c r="AO77" s="135">
        <f t="shared" si="25"/>
        <v>-200000</v>
      </c>
    </row>
    <row r="78" spans="1:41" s="288" customFormat="1" ht="11.25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215">
        <f t="shared" si="74"/>
        <v>0</v>
      </c>
      <c r="F78" s="64">
        <f>SUM(F79:F80)</f>
        <v>0</v>
      </c>
      <c r="G78" s="64">
        <f>SUM(G79:G80)</f>
        <v>0</v>
      </c>
      <c r="H78" s="215">
        <f t="shared" si="75"/>
        <v>0</v>
      </c>
      <c r="I78" s="64">
        <f>SUM(I79:I80)</f>
        <v>0</v>
      </c>
      <c r="J78" s="64">
        <f>SUM(J79:J80)</f>
        <v>0</v>
      </c>
      <c r="K78" s="215">
        <f t="shared" si="76"/>
        <v>0</v>
      </c>
      <c r="L78" s="64">
        <f>SUM(L79:L80)</f>
        <v>0</v>
      </c>
      <c r="M78" s="64">
        <f>SUM(M79:M80)</f>
        <v>0</v>
      </c>
      <c r="N78" s="215">
        <f t="shared" si="77"/>
        <v>0</v>
      </c>
      <c r="O78" s="64">
        <f>SUM(O79:O80)</f>
        <v>0</v>
      </c>
      <c r="P78" s="64">
        <f>SUM(P79:P80)</f>
        <v>0</v>
      </c>
      <c r="Q78" s="215">
        <f t="shared" si="78"/>
        <v>0</v>
      </c>
      <c r="R78" s="64">
        <f>SUM(R79:R80)</f>
        <v>0</v>
      </c>
      <c r="S78" s="64">
        <f>SUM(S79:S80)</f>
        <v>0</v>
      </c>
      <c r="T78" s="215">
        <f t="shared" ref="T78:T95" si="80">SUM(S78-R78)</f>
        <v>0</v>
      </c>
      <c r="U78" s="59">
        <f t="shared" si="62"/>
        <v>0</v>
      </c>
      <c r="V78" s="59">
        <f t="shared" si="62"/>
        <v>0</v>
      </c>
      <c r="W78" s="59">
        <f t="shared" si="62"/>
        <v>0</v>
      </c>
      <c r="X78" s="64">
        <f>SUM(X79:X80)</f>
        <v>0</v>
      </c>
      <c r="Y78" s="64">
        <f>SUM(Y79:Y80)</f>
        <v>0</v>
      </c>
      <c r="Z78" s="215">
        <f t="shared" ref="Z78:Z110" si="81">SUM(Y78-X78)</f>
        <v>0</v>
      </c>
      <c r="AA78" s="59">
        <f t="shared" si="53"/>
        <v>0</v>
      </c>
      <c r="AB78" s="59">
        <f t="shared" si="53"/>
        <v>0</v>
      </c>
      <c r="AC78" s="59">
        <f t="shared" si="53"/>
        <v>0</v>
      </c>
      <c r="AD78" s="64">
        <f>SUM(AD79:AD80)</f>
        <v>0</v>
      </c>
      <c r="AE78" s="64">
        <f>SUM(AE79:AE80)</f>
        <v>0</v>
      </c>
      <c r="AF78" s="215">
        <f t="shared" si="79"/>
        <v>0</v>
      </c>
      <c r="AG78" s="64">
        <f>SUM(AG79:AG80)</f>
        <v>0</v>
      </c>
      <c r="AH78" s="64">
        <f>SUM(AH79:AH80)</f>
        <v>0</v>
      </c>
      <c r="AI78" s="215">
        <f t="shared" ref="AI78:AI110" si="82">SUM(AH78-AG78)</f>
        <v>0</v>
      </c>
      <c r="AJ78" s="59">
        <f t="shared" si="58"/>
        <v>0</v>
      </c>
      <c r="AK78" s="59">
        <f t="shared" si="58"/>
        <v>0</v>
      </c>
      <c r="AL78" s="59">
        <f t="shared" si="58"/>
        <v>0</v>
      </c>
      <c r="AM78" s="59">
        <f t="shared" ref="AM78:AO110" si="83">SUM(U78+AA78+AJ78)</f>
        <v>0</v>
      </c>
      <c r="AN78" s="59">
        <f t="shared" si="83"/>
        <v>0</v>
      </c>
      <c r="AO78" s="59">
        <f t="shared" si="83"/>
        <v>0</v>
      </c>
    </row>
    <row r="79" spans="1:41" ht="11.25">
      <c r="A79" s="165">
        <v>66</v>
      </c>
      <c r="B79" s="152" t="s">
        <v>256</v>
      </c>
      <c r="C79" s="131"/>
      <c r="D79" s="131"/>
      <c r="E79" s="133">
        <f t="shared" si="74"/>
        <v>0</v>
      </c>
      <c r="F79" s="131"/>
      <c r="G79" s="131"/>
      <c r="H79" s="133">
        <f t="shared" si="75"/>
        <v>0</v>
      </c>
      <c r="I79" s="131"/>
      <c r="J79" s="131"/>
      <c r="K79" s="133">
        <f t="shared" si="76"/>
        <v>0</v>
      </c>
      <c r="L79" s="131"/>
      <c r="M79" s="131"/>
      <c r="N79" s="133">
        <f t="shared" si="77"/>
        <v>0</v>
      </c>
      <c r="O79" s="131"/>
      <c r="P79" s="131"/>
      <c r="Q79" s="133">
        <f t="shared" si="78"/>
        <v>0</v>
      </c>
      <c r="R79" s="131"/>
      <c r="S79" s="131"/>
      <c r="T79" s="133">
        <f t="shared" si="80"/>
        <v>0</v>
      </c>
      <c r="U79" s="135">
        <f t="shared" si="62"/>
        <v>0</v>
      </c>
      <c r="V79" s="135">
        <f t="shared" si="62"/>
        <v>0</v>
      </c>
      <c r="W79" s="135">
        <f t="shared" si="62"/>
        <v>0</v>
      </c>
      <c r="X79" s="131"/>
      <c r="Y79" s="131"/>
      <c r="Z79" s="133">
        <f t="shared" si="81"/>
        <v>0</v>
      </c>
      <c r="AA79" s="135">
        <f t="shared" si="53"/>
        <v>0</v>
      </c>
      <c r="AB79" s="135">
        <f t="shared" si="53"/>
        <v>0</v>
      </c>
      <c r="AC79" s="135">
        <f t="shared" si="53"/>
        <v>0</v>
      </c>
      <c r="AD79" s="131"/>
      <c r="AE79" s="131"/>
      <c r="AF79" s="133">
        <f t="shared" si="79"/>
        <v>0</v>
      </c>
      <c r="AG79" s="131"/>
      <c r="AH79" s="131"/>
      <c r="AI79" s="133">
        <f t="shared" si="82"/>
        <v>0</v>
      </c>
      <c r="AJ79" s="135">
        <f t="shared" si="58"/>
        <v>0</v>
      </c>
      <c r="AK79" s="135">
        <f t="shared" si="58"/>
        <v>0</v>
      </c>
      <c r="AL79" s="135">
        <f t="shared" si="58"/>
        <v>0</v>
      </c>
      <c r="AM79" s="135">
        <f t="shared" si="83"/>
        <v>0</v>
      </c>
      <c r="AN79" s="135">
        <f t="shared" si="83"/>
        <v>0</v>
      </c>
      <c r="AO79" s="135">
        <f t="shared" si="83"/>
        <v>0</v>
      </c>
    </row>
    <row r="80" spans="1:41" ht="11.25">
      <c r="A80" s="165">
        <v>67</v>
      </c>
      <c r="B80" s="152" t="s">
        <v>257</v>
      </c>
      <c r="C80" s="131"/>
      <c r="D80" s="131"/>
      <c r="E80" s="133">
        <f t="shared" si="74"/>
        <v>0</v>
      </c>
      <c r="F80" s="131"/>
      <c r="G80" s="131"/>
      <c r="H80" s="133">
        <f t="shared" si="75"/>
        <v>0</v>
      </c>
      <c r="I80" s="131"/>
      <c r="J80" s="131"/>
      <c r="K80" s="133">
        <f t="shared" si="76"/>
        <v>0</v>
      </c>
      <c r="L80" s="131"/>
      <c r="M80" s="131"/>
      <c r="N80" s="133">
        <f t="shared" si="77"/>
        <v>0</v>
      </c>
      <c r="O80" s="131"/>
      <c r="P80" s="131"/>
      <c r="Q80" s="133">
        <f t="shared" si="78"/>
        <v>0</v>
      </c>
      <c r="R80" s="131"/>
      <c r="S80" s="131"/>
      <c r="T80" s="133">
        <f t="shared" si="80"/>
        <v>0</v>
      </c>
      <c r="U80" s="135">
        <f t="shared" si="62"/>
        <v>0</v>
      </c>
      <c r="V80" s="135">
        <f t="shared" si="62"/>
        <v>0</v>
      </c>
      <c r="W80" s="135">
        <f t="shared" si="62"/>
        <v>0</v>
      </c>
      <c r="X80" s="131"/>
      <c r="Y80" s="131"/>
      <c r="Z80" s="133">
        <f t="shared" si="81"/>
        <v>0</v>
      </c>
      <c r="AA80" s="135">
        <f t="shared" si="53"/>
        <v>0</v>
      </c>
      <c r="AB80" s="135">
        <f t="shared" si="53"/>
        <v>0</v>
      </c>
      <c r="AC80" s="135">
        <f t="shared" si="53"/>
        <v>0</v>
      </c>
      <c r="AD80" s="131"/>
      <c r="AE80" s="131"/>
      <c r="AF80" s="133">
        <f t="shared" si="79"/>
        <v>0</v>
      </c>
      <c r="AG80" s="131"/>
      <c r="AH80" s="131"/>
      <c r="AI80" s="133">
        <f t="shared" si="82"/>
        <v>0</v>
      </c>
      <c r="AJ80" s="135">
        <f t="shared" si="58"/>
        <v>0</v>
      </c>
      <c r="AK80" s="135">
        <f t="shared" si="58"/>
        <v>0</v>
      </c>
      <c r="AL80" s="135">
        <f t="shared" si="58"/>
        <v>0</v>
      </c>
      <c r="AM80" s="135">
        <f t="shared" si="83"/>
        <v>0</v>
      </c>
      <c r="AN80" s="135">
        <f t="shared" si="83"/>
        <v>0</v>
      </c>
      <c r="AO80" s="135">
        <f t="shared" si="83"/>
        <v>0</v>
      </c>
    </row>
    <row r="81" spans="1:42" ht="11.25">
      <c r="A81" s="165"/>
      <c r="B81" s="151" t="s">
        <v>267</v>
      </c>
      <c r="C81" s="131"/>
      <c r="D81" s="131"/>
      <c r="E81" s="54"/>
      <c r="F81" s="131"/>
      <c r="G81" s="131"/>
      <c r="H81" s="54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</row>
    <row r="82" spans="1:42" s="288" customFormat="1" ht="11.25">
      <c r="A82" s="163">
        <v>68</v>
      </c>
      <c r="B82" s="154" t="s">
        <v>62</v>
      </c>
      <c r="C82" s="64">
        <f>SUM(C83:C89)</f>
        <v>75146000</v>
      </c>
      <c r="D82" s="64">
        <f>SUM(D83:D89)</f>
        <v>62475900</v>
      </c>
      <c r="E82" s="215">
        <f t="shared" si="74"/>
        <v>-12670100</v>
      </c>
      <c r="F82" s="64">
        <f>SUM(F83:F89)</f>
        <v>371304200</v>
      </c>
      <c r="G82" s="64">
        <f>SUM(G83:G89)</f>
        <v>375547800</v>
      </c>
      <c r="H82" s="215">
        <f t="shared" si="75"/>
        <v>4243600</v>
      </c>
      <c r="I82" s="64">
        <f>SUM(I83:I89)</f>
        <v>39063800</v>
      </c>
      <c r="J82" s="64">
        <f>SUM(J83:J89)</f>
        <v>27094400</v>
      </c>
      <c r="K82" s="215">
        <f t="shared" si="76"/>
        <v>-11969400</v>
      </c>
      <c r="L82" s="64">
        <f>SUM(L83:L89)</f>
        <v>18765600</v>
      </c>
      <c r="M82" s="64">
        <f>SUM(M83:M89)</f>
        <v>17765600</v>
      </c>
      <c r="N82" s="215">
        <f t="shared" si="77"/>
        <v>-1000000</v>
      </c>
      <c r="O82" s="64">
        <f>SUM(O83:O89)</f>
        <v>56370400</v>
      </c>
      <c r="P82" s="64">
        <f>SUM(P83:P89)</f>
        <v>52450000</v>
      </c>
      <c r="Q82" s="215">
        <f t="shared" si="78"/>
        <v>-3920400</v>
      </c>
      <c r="R82" s="64">
        <f>SUM(R83:R89)</f>
        <v>21714400</v>
      </c>
      <c r="S82" s="64">
        <f>SUM(S83:S89)</f>
        <v>19035800</v>
      </c>
      <c r="T82" s="215">
        <f t="shared" si="80"/>
        <v>-2678600</v>
      </c>
      <c r="U82" s="59">
        <f t="shared" si="62"/>
        <v>582364400</v>
      </c>
      <c r="V82" s="59">
        <f t="shared" si="62"/>
        <v>554369500</v>
      </c>
      <c r="W82" s="59">
        <f t="shared" si="62"/>
        <v>-27994900</v>
      </c>
      <c r="X82" s="64">
        <f>SUM(X83:X89)</f>
        <v>110447000</v>
      </c>
      <c r="Y82" s="64">
        <f>SUM(Y83:Y89)</f>
        <v>60000000</v>
      </c>
      <c r="Z82" s="215">
        <f t="shared" si="81"/>
        <v>-50447000</v>
      </c>
      <c r="AA82" s="59">
        <f t="shared" si="53"/>
        <v>110447000</v>
      </c>
      <c r="AB82" s="59">
        <f t="shared" si="53"/>
        <v>60000000</v>
      </c>
      <c r="AC82" s="59">
        <f t="shared" si="53"/>
        <v>-50447000</v>
      </c>
      <c r="AD82" s="64">
        <f>SUM(AD83:AD89)</f>
        <v>50000000</v>
      </c>
      <c r="AE82" s="64">
        <f>SUM(AE83:AE89)</f>
        <v>440511</v>
      </c>
      <c r="AF82" s="215">
        <f t="shared" si="79"/>
        <v>-49559489</v>
      </c>
      <c r="AG82" s="64">
        <f>SUM(AG83:AG89)</f>
        <v>5000000</v>
      </c>
      <c r="AH82" s="64">
        <f>SUM(AH83:AH89)</f>
        <v>0</v>
      </c>
      <c r="AI82" s="215">
        <f t="shared" si="82"/>
        <v>-5000000</v>
      </c>
      <c r="AJ82" s="59">
        <f t="shared" si="58"/>
        <v>55000000</v>
      </c>
      <c r="AK82" s="59">
        <f t="shared" si="58"/>
        <v>440511</v>
      </c>
      <c r="AL82" s="59">
        <f t="shared" si="58"/>
        <v>-54559489</v>
      </c>
      <c r="AM82" s="164">
        <f t="shared" si="83"/>
        <v>747811400</v>
      </c>
      <c r="AN82" s="59">
        <f t="shared" si="83"/>
        <v>614810011</v>
      </c>
      <c r="AO82" s="59">
        <f t="shared" si="83"/>
        <v>-133001389</v>
      </c>
      <c r="AP82" s="366">
        <f>AM8-AM82</f>
        <v>0</v>
      </c>
    </row>
    <row r="83" spans="1:42" ht="11.25">
      <c r="A83" s="165">
        <v>69</v>
      </c>
      <c r="B83" s="153" t="s">
        <v>64</v>
      </c>
      <c r="C83" s="131">
        <v>0</v>
      </c>
      <c r="D83" s="131">
        <v>0</v>
      </c>
      <c r="E83" s="133">
        <f t="shared" si="74"/>
        <v>0</v>
      </c>
      <c r="F83" s="131">
        <v>0</v>
      </c>
      <c r="G83" s="131"/>
      <c r="H83" s="133">
        <f t="shared" si="75"/>
        <v>0</v>
      </c>
      <c r="I83" s="131"/>
      <c r="J83" s="131">
        <v>0</v>
      </c>
      <c r="K83" s="133">
        <f t="shared" si="76"/>
        <v>0</v>
      </c>
      <c r="L83" s="131"/>
      <c r="M83" s="131"/>
      <c r="N83" s="133">
        <f t="shared" si="77"/>
        <v>0</v>
      </c>
      <c r="O83" s="131"/>
      <c r="P83" s="131"/>
      <c r="Q83" s="133">
        <f t="shared" si="78"/>
        <v>0</v>
      </c>
      <c r="R83" s="131"/>
      <c r="S83" s="131"/>
      <c r="T83" s="133">
        <f t="shared" si="80"/>
        <v>0</v>
      </c>
      <c r="U83" s="135">
        <f t="shared" si="62"/>
        <v>0</v>
      </c>
      <c r="V83" s="135">
        <f t="shared" si="62"/>
        <v>0</v>
      </c>
      <c r="W83" s="135">
        <f t="shared" si="62"/>
        <v>0</v>
      </c>
      <c r="X83" s="131"/>
      <c r="Y83" s="131"/>
      <c r="Z83" s="133">
        <f t="shared" si="81"/>
        <v>0</v>
      </c>
      <c r="AA83" s="135">
        <f t="shared" ref="AA83:AC110" si="84">SUM(X83)</f>
        <v>0</v>
      </c>
      <c r="AB83" s="135">
        <f t="shared" si="84"/>
        <v>0</v>
      </c>
      <c r="AC83" s="135">
        <f t="shared" si="84"/>
        <v>0</v>
      </c>
      <c r="AD83" s="151">
        <v>25000000</v>
      </c>
      <c r="AE83" s="188">
        <v>440511</v>
      </c>
      <c r="AF83" s="133">
        <f t="shared" si="79"/>
        <v>-24559489</v>
      </c>
      <c r="AG83" s="131"/>
      <c r="AH83" s="131"/>
      <c r="AI83" s="133">
        <f t="shared" si="82"/>
        <v>0</v>
      </c>
      <c r="AJ83" s="135">
        <f t="shared" si="58"/>
        <v>25000000</v>
      </c>
      <c r="AK83" s="135">
        <f>SUM(AE83+AH83)</f>
        <v>440511</v>
      </c>
      <c r="AL83" s="135">
        <f t="shared" si="58"/>
        <v>-24559489</v>
      </c>
      <c r="AM83" s="135">
        <f t="shared" si="83"/>
        <v>25000000</v>
      </c>
      <c r="AN83" s="135">
        <f t="shared" si="83"/>
        <v>440511</v>
      </c>
      <c r="AO83" s="135">
        <f t="shared" si="83"/>
        <v>-24559489</v>
      </c>
    </row>
    <row r="84" spans="1:42" ht="11.25">
      <c r="A84" s="165">
        <v>70</v>
      </c>
      <c r="B84" s="153" t="s">
        <v>63</v>
      </c>
      <c r="C84" s="131">
        <v>0</v>
      </c>
      <c r="D84" s="131">
        <v>0</v>
      </c>
      <c r="E84" s="133">
        <f t="shared" si="74"/>
        <v>0</v>
      </c>
      <c r="F84" s="131">
        <v>0</v>
      </c>
      <c r="G84" s="131">
        <v>81000</v>
      </c>
      <c r="H84" s="133">
        <f t="shared" si="75"/>
        <v>81000</v>
      </c>
      <c r="I84" s="131"/>
      <c r="J84" s="131"/>
      <c r="K84" s="133">
        <f t="shared" si="76"/>
        <v>0</v>
      </c>
      <c r="L84" s="131"/>
      <c r="M84" s="131"/>
      <c r="N84" s="133">
        <f t="shared" si="77"/>
        <v>0</v>
      </c>
      <c r="O84" s="131"/>
      <c r="P84" s="131"/>
      <c r="Q84" s="133">
        <f t="shared" si="78"/>
        <v>0</v>
      </c>
      <c r="R84" s="131"/>
      <c r="S84" s="131"/>
      <c r="T84" s="133">
        <f t="shared" si="80"/>
        <v>0</v>
      </c>
      <c r="U84" s="135">
        <f t="shared" si="62"/>
        <v>0</v>
      </c>
      <c r="V84" s="135">
        <f t="shared" si="62"/>
        <v>81000</v>
      </c>
      <c r="W84" s="135">
        <f t="shared" si="62"/>
        <v>81000</v>
      </c>
      <c r="X84" s="151"/>
      <c r="Y84" s="188"/>
      <c r="Z84" s="133">
        <f t="shared" si="81"/>
        <v>0</v>
      </c>
      <c r="AA84" s="135">
        <f t="shared" si="84"/>
        <v>0</v>
      </c>
      <c r="AB84" s="135">
        <f t="shared" si="84"/>
        <v>0</v>
      </c>
      <c r="AC84" s="135">
        <f t="shared" si="84"/>
        <v>0</v>
      </c>
      <c r="AD84" s="131"/>
      <c r="AE84" s="131"/>
      <c r="AF84" s="133">
        <f t="shared" si="79"/>
        <v>0</v>
      </c>
      <c r="AG84" s="131">
        <v>1000000</v>
      </c>
      <c r="AH84" s="131">
        <v>0</v>
      </c>
      <c r="AI84" s="133">
        <f t="shared" si="82"/>
        <v>-1000000</v>
      </c>
      <c r="AJ84" s="135">
        <f t="shared" si="58"/>
        <v>1000000</v>
      </c>
      <c r="AK84" s="135">
        <f t="shared" si="58"/>
        <v>0</v>
      </c>
      <c r="AL84" s="135">
        <f t="shared" si="58"/>
        <v>-1000000</v>
      </c>
      <c r="AM84" s="135">
        <f t="shared" si="83"/>
        <v>1000000</v>
      </c>
      <c r="AN84" s="135">
        <f t="shared" si="83"/>
        <v>81000</v>
      </c>
      <c r="AO84" s="135">
        <f t="shared" si="83"/>
        <v>-919000</v>
      </c>
    </row>
    <row r="85" spans="1:42" ht="11.25">
      <c r="A85" s="165">
        <v>71</v>
      </c>
      <c r="B85" s="153" t="s">
        <v>76</v>
      </c>
      <c r="C85" s="131"/>
      <c r="D85" s="131"/>
      <c r="E85" s="133">
        <f t="shared" si="74"/>
        <v>0</v>
      </c>
      <c r="F85" s="131"/>
      <c r="G85" s="131"/>
      <c r="H85" s="133">
        <f t="shared" si="75"/>
        <v>0</v>
      </c>
      <c r="I85" s="131"/>
      <c r="J85" s="131"/>
      <c r="K85" s="133">
        <f t="shared" si="76"/>
        <v>0</v>
      </c>
      <c r="L85" s="131"/>
      <c r="M85" s="131"/>
      <c r="N85" s="133">
        <f t="shared" si="77"/>
        <v>0</v>
      </c>
      <c r="O85" s="131"/>
      <c r="P85" s="131"/>
      <c r="Q85" s="133">
        <f t="shared" si="78"/>
        <v>0</v>
      </c>
      <c r="R85" s="131"/>
      <c r="S85" s="131"/>
      <c r="T85" s="133">
        <f t="shared" si="80"/>
        <v>0</v>
      </c>
      <c r="U85" s="135">
        <f t="shared" si="62"/>
        <v>0</v>
      </c>
      <c r="V85" s="135">
        <f t="shared" si="62"/>
        <v>0</v>
      </c>
      <c r="W85" s="135">
        <f t="shared" si="62"/>
        <v>0</v>
      </c>
      <c r="X85" s="188">
        <v>29719200</v>
      </c>
      <c r="Y85" s="151">
        <v>0</v>
      </c>
      <c r="Z85" s="133">
        <f t="shared" si="81"/>
        <v>-29719200</v>
      </c>
      <c r="AA85" s="135">
        <f t="shared" si="84"/>
        <v>29719200</v>
      </c>
      <c r="AB85" s="135">
        <f t="shared" si="84"/>
        <v>0</v>
      </c>
      <c r="AC85" s="135">
        <f t="shared" si="84"/>
        <v>-29719200</v>
      </c>
      <c r="AD85" s="151">
        <v>25000000</v>
      </c>
      <c r="AE85" s="188">
        <v>0</v>
      </c>
      <c r="AF85" s="133">
        <f t="shared" si="79"/>
        <v>-25000000</v>
      </c>
      <c r="AG85" s="197">
        <v>4000000</v>
      </c>
      <c r="AH85" s="197">
        <v>0</v>
      </c>
      <c r="AI85" s="133">
        <f t="shared" si="82"/>
        <v>-4000000</v>
      </c>
      <c r="AJ85" s="135">
        <f t="shared" si="58"/>
        <v>29000000</v>
      </c>
      <c r="AK85" s="135">
        <f t="shared" si="58"/>
        <v>0</v>
      </c>
      <c r="AL85" s="135">
        <f t="shared" si="58"/>
        <v>-29000000</v>
      </c>
      <c r="AM85" s="135">
        <f t="shared" si="83"/>
        <v>58719200</v>
      </c>
      <c r="AN85" s="135">
        <f t="shared" si="83"/>
        <v>0</v>
      </c>
      <c r="AO85" s="135">
        <f t="shared" si="83"/>
        <v>-58719200</v>
      </c>
    </row>
    <row r="86" spans="1:42" ht="11.25">
      <c r="A86" s="165">
        <v>72</v>
      </c>
      <c r="B86" s="153" t="s">
        <v>173</v>
      </c>
      <c r="C86" s="131"/>
      <c r="D86" s="131"/>
      <c r="E86" s="133">
        <f t="shared" si="74"/>
        <v>0</v>
      </c>
      <c r="F86" s="131"/>
      <c r="G86" s="131"/>
      <c r="H86" s="133">
        <f t="shared" si="75"/>
        <v>0</v>
      </c>
      <c r="I86" s="131"/>
      <c r="J86" s="131"/>
      <c r="K86" s="133">
        <f t="shared" si="76"/>
        <v>0</v>
      </c>
      <c r="L86" s="131"/>
      <c r="M86" s="131"/>
      <c r="N86" s="133">
        <f t="shared" si="77"/>
        <v>0</v>
      </c>
      <c r="O86" s="131"/>
      <c r="P86" s="131"/>
      <c r="Q86" s="133">
        <f t="shared" si="78"/>
        <v>0</v>
      </c>
      <c r="R86" s="131"/>
      <c r="S86" s="131"/>
      <c r="T86" s="133">
        <f t="shared" si="80"/>
        <v>0</v>
      </c>
      <c r="U86" s="135">
        <f t="shared" si="62"/>
        <v>0</v>
      </c>
      <c r="V86" s="135">
        <f t="shared" si="62"/>
        <v>0</v>
      </c>
      <c r="W86" s="135">
        <f t="shared" si="62"/>
        <v>0</v>
      </c>
      <c r="X86" s="131"/>
      <c r="Y86" s="131"/>
      <c r="Z86" s="133">
        <f t="shared" si="81"/>
        <v>0</v>
      </c>
      <c r="AA86" s="135">
        <f t="shared" si="84"/>
        <v>0</v>
      </c>
      <c r="AB86" s="135">
        <f t="shared" si="84"/>
        <v>0</v>
      </c>
      <c r="AC86" s="135">
        <f t="shared" si="84"/>
        <v>0</v>
      </c>
      <c r="AD86" s="131"/>
      <c r="AE86" s="131"/>
      <c r="AF86" s="133">
        <f t="shared" si="79"/>
        <v>0</v>
      </c>
      <c r="AG86" s="131"/>
      <c r="AH86" s="131"/>
      <c r="AI86" s="133">
        <f t="shared" si="82"/>
        <v>0</v>
      </c>
      <c r="AJ86" s="135">
        <f t="shared" si="58"/>
        <v>0</v>
      </c>
      <c r="AK86" s="135">
        <f t="shared" si="58"/>
        <v>0</v>
      </c>
      <c r="AL86" s="135">
        <f t="shared" si="58"/>
        <v>0</v>
      </c>
      <c r="AM86" s="135">
        <f t="shared" si="83"/>
        <v>0</v>
      </c>
      <c r="AN86" s="135">
        <f t="shared" si="83"/>
        <v>0</v>
      </c>
      <c r="AO86" s="135">
        <f t="shared" si="83"/>
        <v>0</v>
      </c>
    </row>
    <row r="87" spans="1:42" ht="11.25">
      <c r="A87" s="165">
        <v>73</v>
      </c>
      <c r="B87" s="153" t="s">
        <v>65</v>
      </c>
      <c r="C87" s="131">
        <v>0</v>
      </c>
      <c r="D87" s="131">
        <v>0</v>
      </c>
      <c r="E87" s="133">
        <f t="shared" si="74"/>
        <v>0</v>
      </c>
      <c r="F87" s="131"/>
      <c r="G87" s="131"/>
      <c r="H87" s="133">
        <f t="shared" si="75"/>
        <v>0</v>
      </c>
      <c r="I87" s="131"/>
      <c r="J87" s="131"/>
      <c r="K87" s="133">
        <f t="shared" si="76"/>
        <v>0</v>
      </c>
      <c r="L87" s="131"/>
      <c r="M87" s="131"/>
      <c r="N87" s="133">
        <f t="shared" si="77"/>
        <v>0</v>
      </c>
      <c r="O87" s="131"/>
      <c r="P87" s="131"/>
      <c r="Q87" s="133">
        <f t="shared" si="78"/>
        <v>0</v>
      </c>
      <c r="R87" s="131"/>
      <c r="S87" s="131"/>
      <c r="T87" s="133">
        <f t="shared" si="80"/>
        <v>0</v>
      </c>
      <c r="U87" s="135">
        <f t="shared" si="62"/>
        <v>0</v>
      </c>
      <c r="V87" s="135">
        <f t="shared" si="62"/>
        <v>0</v>
      </c>
      <c r="W87" s="135">
        <f t="shared" si="62"/>
        <v>0</v>
      </c>
      <c r="X87" s="131"/>
      <c r="Y87" s="131"/>
      <c r="Z87" s="133">
        <f t="shared" si="81"/>
        <v>0</v>
      </c>
      <c r="AA87" s="135">
        <f t="shared" si="84"/>
        <v>0</v>
      </c>
      <c r="AB87" s="135">
        <f t="shared" si="84"/>
        <v>0</v>
      </c>
      <c r="AC87" s="135">
        <f t="shared" si="84"/>
        <v>0</v>
      </c>
      <c r="AD87" s="131"/>
      <c r="AE87" s="131"/>
      <c r="AF87" s="133">
        <f t="shared" si="79"/>
        <v>0</v>
      </c>
      <c r="AG87" s="131"/>
      <c r="AH87" s="131"/>
      <c r="AI87" s="133">
        <f t="shared" si="82"/>
        <v>0</v>
      </c>
      <c r="AJ87" s="135">
        <f t="shared" si="58"/>
        <v>0</v>
      </c>
      <c r="AK87" s="135">
        <f t="shared" si="58"/>
        <v>0</v>
      </c>
      <c r="AL87" s="135">
        <f t="shared" si="58"/>
        <v>0</v>
      </c>
      <c r="AM87" s="135">
        <f t="shared" si="83"/>
        <v>0</v>
      </c>
      <c r="AN87" s="135">
        <f t="shared" si="83"/>
        <v>0</v>
      </c>
      <c r="AO87" s="135">
        <f t="shared" si="83"/>
        <v>0</v>
      </c>
    </row>
    <row r="88" spans="1:42" ht="11.25">
      <c r="A88" s="165">
        <v>74</v>
      </c>
      <c r="B88" s="153" t="s">
        <v>66</v>
      </c>
      <c r="C88" s="131"/>
      <c r="D88" s="131"/>
      <c r="E88" s="133">
        <f t="shared" si="74"/>
        <v>0</v>
      </c>
      <c r="F88" s="131"/>
      <c r="G88" s="131"/>
      <c r="H88" s="133">
        <f t="shared" si="75"/>
        <v>0</v>
      </c>
      <c r="I88" s="131"/>
      <c r="J88" s="131"/>
      <c r="K88" s="133">
        <f t="shared" si="76"/>
        <v>0</v>
      </c>
      <c r="L88" s="131"/>
      <c r="M88" s="131"/>
      <c r="N88" s="133">
        <f t="shared" si="77"/>
        <v>0</v>
      </c>
      <c r="O88" s="131"/>
      <c r="P88" s="131"/>
      <c r="Q88" s="133">
        <f t="shared" si="78"/>
        <v>0</v>
      </c>
      <c r="R88" s="131"/>
      <c r="S88" s="131"/>
      <c r="T88" s="133">
        <f t="shared" si="80"/>
        <v>0</v>
      </c>
      <c r="U88" s="135">
        <f t="shared" si="62"/>
        <v>0</v>
      </c>
      <c r="V88" s="135">
        <f t="shared" si="62"/>
        <v>0</v>
      </c>
      <c r="W88" s="135">
        <f t="shared" si="62"/>
        <v>0</v>
      </c>
      <c r="X88" s="197">
        <v>80727800</v>
      </c>
      <c r="Y88" s="197">
        <v>60000000</v>
      </c>
      <c r="Z88" s="133">
        <f t="shared" si="81"/>
        <v>-20727800</v>
      </c>
      <c r="AA88" s="135">
        <f t="shared" si="84"/>
        <v>80727800</v>
      </c>
      <c r="AB88" s="273">
        <f t="shared" si="84"/>
        <v>60000000</v>
      </c>
      <c r="AC88" s="135">
        <f t="shared" si="84"/>
        <v>-20727800</v>
      </c>
      <c r="AD88" s="131"/>
      <c r="AE88" s="131"/>
      <c r="AF88" s="133">
        <f t="shared" si="79"/>
        <v>0</v>
      </c>
      <c r="AG88" s="131"/>
      <c r="AH88" s="131"/>
      <c r="AI88" s="133">
        <f t="shared" si="82"/>
        <v>0</v>
      </c>
      <c r="AJ88" s="135">
        <f t="shared" si="58"/>
        <v>0</v>
      </c>
      <c r="AK88" s="135">
        <f t="shared" si="58"/>
        <v>0</v>
      </c>
      <c r="AL88" s="135">
        <f t="shared" si="58"/>
        <v>0</v>
      </c>
      <c r="AM88" s="135">
        <f t="shared" si="83"/>
        <v>80727800</v>
      </c>
      <c r="AN88" s="135">
        <f t="shared" si="83"/>
        <v>60000000</v>
      </c>
      <c r="AO88" s="135">
        <f t="shared" si="83"/>
        <v>-20727800</v>
      </c>
    </row>
    <row r="89" spans="1:42" ht="11.25">
      <c r="A89" s="165">
        <v>75</v>
      </c>
      <c r="B89" s="153" t="s">
        <v>180</v>
      </c>
      <c r="C89" s="197">
        <v>75146000</v>
      </c>
      <c r="D89" s="197">
        <v>62475900</v>
      </c>
      <c r="E89" s="132">
        <f t="shared" si="74"/>
        <v>-12670100</v>
      </c>
      <c r="F89" s="197">
        <v>371304200</v>
      </c>
      <c r="G89" s="197">
        <v>375466800</v>
      </c>
      <c r="H89" s="132">
        <f t="shared" si="75"/>
        <v>4162600</v>
      </c>
      <c r="I89" s="197">
        <v>39063800</v>
      </c>
      <c r="J89" s="197">
        <v>27094400</v>
      </c>
      <c r="K89" s="132">
        <f t="shared" si="76"/>
        <v>-11969400</v>
      </c>
      <c r="L89" s="197">
        <v>18765600</v>
      </c>
      <c r="M89" s="197">
        <v>17765600</v>
      </c>
      <c r="N89" s="132">
        <f t="shared" si="77"/>
        <v>-1000000</v>
      </c>
      <c r="O89" s="197">
        <v>56370400</v>
      </c>
      <c r="P89" s="197">
        <v>52450000</v>
      </c>
      <c r="Q89" s="132">
        <f t="shared" si="78"/>
        <v>-3920400</v>
      </c>
      <c r="R89" s="188">
        <v>21714400</v>
      </c>
      <c r="S89" s="188">
        <v>19035800</v>
      </c>
      <c r="T89" s="133">
        <f t="shared" si="80"/>
        <v>-2678600</v>
      </c>
      <c r="U89" s="135">
        <f t="shared" si="62"/>
        <v>582364400</v>
      </c>
      <c r="V89" s="135">
        <f t="shared" si="62"/>
        <v>554288500</v>
      </c>
      <c r="W89" s="135">
        <f t="shared" si="62"/>
        <v>-28075900</v>
      </c>
      <c r="X89" s="131"/>
      <c r="Y89" s="131"/>
      <c r="Z89" s="133">
        <f t="shared" si="81"/>
        <v>0</v>
      </c>
      <c r="AA89" s="135">
        <f t="shared" si="84"/>
        <v>0</v>
      </c>
      <c r="AB89" s="135">
        <f t="shared" si="84"/>
        <v>0</v>
      </c>
      <c r="AC89" s="135">
        <f t="shared" si="84"/>
        <v>0</v>
      </c>
      <c r="AD89" s="131"/>
      <c r="AE89" s="131"/>
      <c r="AF89" s="132">
        <f t="shared" si="79"/>
        <v>0</v>
      </c>
      <c r="AG89" s="131"/>
      <c r="AH89" s="131"/>
      <c r="AI89" s="133">
        <f t="shared" si="82"/>
        <v>0</v>
      </c>
      <c r="AJ89" s="135">
        <f t="shared" si="58"/>
        <v>0</v>
      </c>
      <c r="AK89" s="135">
        <f t="shared" si="58"/>
        <v>0</v>
      </c>
      <c r="AL89" s="135">
        <f t="shared" si="58"/>
        <v>0</v>
      </c>
      <c r="AM89" s="135">
        <f t="shared" si="83"/>
        <v>582364400</v>
      </c>
      <c r="AN89" s="135">
        <f t="shared" si="83"/>
        <v>554288500</v>
      </c>
      <c r="AO89" s="135">
        <f t="shared" si="83"/>
        <v>-28075900</v>
      </c>
    </row>
    <row r="90" spans="1:42" ht="11.25">
      <c r="A90" s="165">
        <v>76</v>
      </c>
      <c r="B90" s="151" t="s">
        <v>67</v>
      </c>
      <c r="C90" s="131">
        <v>1</v>
      </c>
      <c r="D90" s="131">
        <v>1</v>
      </c>
      <c r="E90" s="133">
        <f t="shared" si="74"/>
        <v>0</v>
      </c>
      <c r="F90" s="131">
        <v>1</v>
      </c>
      <c r="G90" s="131">
        <v>1</v>
      </c>
      <c r="H90" s="133">
        <f t="shared" si="75"/>
        <v>0</v>
      </c>
      <c r="I90" s="131"/>
      <c r="J90" s="131"/>
      <c r="K90" s="133">
        <f t="shared" si="76"/>
        <v>0</v>
      </c>
      <c r="L90" s="131"/>
      <c r="M90" s="131"/>
      <c r="N90" s="133">
        <f t="shared" si="77"/>
        <v>0</v>
      </c>
      <c r="O90" s="131"/>
      <c r="P90" s="131"/>
      <c r="Q90" s="133">
        <f t="shared" si="78"/>
        <v>0</v>
      </c>
      <c r="R90" s="131"/>
      <c r="S90" s="131"/>
      <c r="T90" s="133">
        <f t="shared" si="80"/>
        <v>0</v>
      </c>
      <c r="U90" s="135">
        <f t="shared" si="62"/>
        <v>2</v>
      </c>
      <c r="V90" s="135">
        <f t="shared" si="62"/>
        <v>2</v>
      </c>
      <c r="W90" s="135">
        <f t="shared" si="62"/>
        <v>0</v>
      </c>
      <c r="X90" s="131"/>
      <c r="Y90" s="131"/>
      <c r="Z90" s="133">
        <f t="shared" si="81"/>
        <v>0</v>
      </c>
      <c r="AA90" s="135">
        <f t="shared" si="84"/>
        <v>0</v>
      </c>
      <c r="AB90" s="135">
        <f t="shared" si="84"/>
        <v>0</v>
      </c>
      <c r="AC90" s="135">
        <f t="shared" si="84"/>
        <v>0</v>
      </c>
      <c r="AD90" s="131"/>
      <c r="AE90" s="131"/>
      <c r="AF90" s="133">
        <f t="shared" si="79"/>
        <v>0</v>
      </c>
      <c r="AG90" s="131"/>
      <c r="AH90" s="131"/>
      <c r="AI90" s="133">
        <f t="shared" si="82"/>
        <v>0</v>
      </c>
      <c r="AJ90" s="135">
        <f t="shared" si="58"/>
        <v>0</v>
      </c>
      <c r="AK90" s="135">
        <f t="shared" si="58"/>
        <v>0</v>
      </c>
      <c r="AL90" s="135">
        <f t="shared" si="58"/>
        <v>0</v>
      </c>
      <c r="AM90" s="135">
        <f t="shared" si="83"/>
        <v>2</v>
      </c>
      <c r="AN90" s="135">
        <f t="shared" si="83"/>
        <v>2</v>
      </c>
      <c r="AO90" s="135">
        <f t="shared" si="83"/>
        <v>0</v>
      </c>
    </row>
    <row r="91" spans="1:42" s="288" customFormat="1" ht="11.25">
      <c r="A91" s="163">
        <v>77</v>
      </c>
      <c r="B91" s="154" t="s">
        <v>68</v>
      </c>
      <c r="C91" s="64">
        <f>SUM(C92:C95)</f>
        <v>3</v>
      </c>
      <c r="D91" s="64">
        <f>SUM(D92:D95)</f>
        <v>2</v>
      </c>
      <c r="E91" s="64">
        <f>D91-C91</f>
        <v>-1</v>
      </c>
      <c r="F91" s="64">
        <f>SUM(F92:F95)</f>
        <v>25</v>
      </c>
      <c r="G91" s="64">
        <f>SUM(G92:G95)</f>
        <v>24</v>
      </c>
      <c r="H91" s="64">
        <f t="shared" ref="H91:T91" si="85">SUM(H92:H95)</f>
        <v>-1</v>
      </c>
      <c r="I91" s="64">
        <f t="shared" si="85"/>
        <v>2</v>
      </c>
      <c r="J91" s="64">
        <f t="shared" si="85"/>
        <v>2</v>
      </c>
      <c r="K91" s="64">
        <f t="shared" si="85"/>
        <v>0</v>
      </c>
      <c r="L91" s="64">
        <f t="shared" si="85"/>
        <v>6</v>
      </c>
      <c r="M91" s="64">
        <f t="shared" si="85"/>
        <v>6</v>
      </c>
      <c r="N91" s="64">
        <f t="shared" si="85"/>
        <v>0</v>
      </c>
      <c r="O91" s="64">
        <f t="shared" si="85"/>
        <v>15</v>
      </c>
      <c r="P91" s="64">
        <f t="shared" si="85"/>
        <v>15</v>
      </c>
      <c r="Q91" s="64">
        <f t="shared" si="85"/>
        <v>0</v>
      </c>
      <c r="R91" s="64">
        <f t="shared" si="85"/>
        <v>0</v>
      </c>
      <c r="S91" s="64">
        <f t="shared" si="85"/>
        <v>0</v>
      </c>
      <c r="T91" s="64">
        <f t="shared" si="85"/>
        <v>0</v>
      </c>
      <c r="U91" s="59">
        <f t="shared" si="62"/>
        <v>51</v>
      </c>
      <c r="V91" s="59">
        <f t="shared" si="62"/>
        <v>49</v>
      </c>
      <c r="W91" s="59">
        <f t="shared" si="62"/>
        <v>-2</v>
      </c>
      <c r="X91" s="64">
        <f>SUM(X92:X95)</f>
        <v>0</v>
      </c>
      <c r="Y91" s="64">
        <f>SUM(Y92:Y95)</f>
        <v>0</v>
      </c>
      <c r="Z91" s="215">
        <f t="shared" si="81"/>
        <v>0</v>
      </c>
      <c r="AA91" s="59">
        <f t="shared" si="84"/>
        <v>0</v>
      </c>
      <c r="AB91" s="59">
        <f t="shared" si="84"/>
        <v>0</v>
      </c>
      <c r="AC91" s="59">
        <f t="shared" si="84"/>
        <v>0</v>
      </c>
      <c r="AD91" s="64">
        <f>SUM(AD92:AD95)</f>
        <v>0</v>
      </c>
      <c r="AE91" s="64">
        <f>SUM(AE92:AE95)</f>
        <v>0</v>
      </c>
      <c r="AF91" s="215">
        <f t="shared" ref="AF91:AF110" si="86">SUM(AE91-AD91)</f>
        <v>0</v>
      </c>
      <c r="AG91" s="64">
        <f>SUM(AG92:AG95)</f>
        <v>0</v>
      </c>
      <c r="AH91" s="64">
        <f>SUM(AH92:AH95)</f>
        <v>0</v>
      </c>
      <c r="AI91" s="215">
        <f t="shared" si="82"/>
        <v>0</v>
      </c>
      <c r="AJ91" s="59">
        <f t="shared" si="58"/>
        <v>0</v>
      </c>
      <c r="AK91" s="59">
        <f t="shared" si="58"/>
        <v>0</v>
      </c>
      <c r="AL91" s="59">
        <f t="shared" si="58"/>
        <v>0</v>
      </c>
      <c r="AM91" s="59">
        <f t="shared" si="83"/>
        <v>51</v>
      </c>
      <c r="AN91" s="59">
        <f t="shared" si="83"/>
        <v>49</v>
      </c>
      <c r="AO91" s="59">
        <f t="shared" si="83"/>
        <v>-2</v>
      </c>
    </row>
    <row r="92" spans="1:42" ht="11.25">
      <c r="A92" s="165">
        <v>78</v>
      </c>
      <c r="B92" s="151" t="s">
        <v>69</v>
      </c>
      <c r="C92" s="131">
        <v>1</v>
      </c>
      <c r="D92" s="131">
        <v>1</v>
      </c>
      <c r="E92" s="133">
        <f t="shared" si="74"/>
        <v>0</v>
      </c>
      <c r="F92" s="131">
        <v>7</v>
      </c>
      <c r="G92" s="131">
        <v>7</v>
      </c>
      <c r="H92" s="133">
        <f t="shared" si="75"/>
        <v>0</v>
      </c>
      <c r="I92" s="131"/>
      <c r="J92" s="131"/>
      <c r="K92" s="133">
        <f t="shared" si="76"/>
        <v>0</v>
      </c>
      <c r="L92" s="131"/>
      <c r="M92" s="131"/>
      <c r="N92" s="133">
        <f t="shared" si="77"/>
        <v>0</v>
      </c>
      <c r="O92" s="131"/>
      <c r="P92" s="131"/>
      <c r="Q92" s="133">
        <f t="shared" si="78"/>
        <v>0</v>
      </c>
      <c r="R92" s="131"/>
      <c r="S92" s="131"/>
      <c r="T92" s="133">
        <f t="shared" si="80"/>
        <v>0</v>
      </c>
      <c r="U92" s="135">
        <f t="shared" si="62"/>
        <v>8</v>
      </c>
      <c r="V92" s="135">
        <f t="shared" si="62"/>
        <v>8</v>
      </c>
      <c r="W92" s="135">
        <f t="shared" si="62"/>
        <v>0</v>
      </c>
      <c r="X92" s="131"/>
      <c r="Y92" s="131"/>
      <c r="Z92" s="133">
        <f t="shared" si="81"/>
        <v>0</v>
      </c>
      <c r="AA92" s="135">
        <f t="shared" si="84"/>
        <v>0</v>
      </c>
      <c r="AB92" s="135">
        <f t="shared" si="84"/>
        <v>0</v>
      </c>
      <c r="AC92" s="135">
        <f t="shared" si="84"/>
        <v>0</v>
      </c>
      <c r="AD92" s="131"/>
      <c r="AE92" s="131"/>
      <c r="AF92" s="133">
        <f t="shared" si="86"/>
        <v>0</v>
      </c>
      <c r="AG92" s="131"/>
      <c r="AH92" s="131"/>
      <c r="AI92" s="133">
        <f t="shared" si="82"/>
        <v>0</v>
      </c>
      <c r="AJ92" s="135">
        <f t="shared" si="58"/>
        <v>0</v>
      </c>
      <c r="AK92" s="135">
        <f t="shared" si="58"/>
        <v>0</v>
      </c>
      <c r="AL92" s="135">
        <f t="shared" si="58"/>
        <v>0</v>
      </c>
      <c r="AM92" s="135">
        <f t="shared" si="83"/>
        <v>8</v>
      </c>
      <c r="AN92" s="135">
        <f t="shared" si="83"/>
        <v>8</v>
      </c>
      <c r="AO92" s="135">
        <f t="shared" si="83"/>
        <v>0</v>
      </c>
    </row>
    <row r="93" spans="1:42" ht="11.25">
      <c r="A93" s="165">
        <v>79</v>
      </c>
      <c r="B93" s="151" t="s">
        <v>70</v>
      </c>
      <c r="C93" s="131">
        <v>2</v>
      </c>
      <c r="D93" s="131">
        <v>1</v>
      </c>
      <c r="E93" s="133">
        <f t="shared" si="74"/>
        <v>-1</v>
      </c>
      <c r="F93" s="131">
        <v>11</v>
      </c>
      <c r="G93" s="131">
        <v>10</v>
      </c>
      <c r="H93" s="133">
        <f t="shared" si="75"/>
        <v>-1</v>
      </c>
      <c r="I93" s="131"/>
      <c r="J93" s="131"/>
      <c r="K93" s="133">
        <f t="shared" si="76"/>
        <v>0</v>
      </c>
      <c r="L93" s="131"/>
      <c r="M93" s="131"/>
      <c r="N93" s="133">
        <f t="shared" si="77"/>
        <v>0</v>
      </c>
      <c r="O93" s="131"/>
      <c r="P93" s="131"/>
      <c r="Q93" s="133">
        <f t="shared" si="78"/>
        <v>0</v>
      </c>
      <c r="R93" s="131"/>
      <c r="S93" s="131"/>
      <c r="T93" s="133">
        <f t="shared" si="80"/>
        <v>0</v>
      </c>
      <c r="U93" s="135">
        <f t="shared" si="62"/>
        <v>13</v>
      </c>
      <c r="V93" s="135">
        <f t="shared" si="62"/>
        <v>11</v>
      </c>
      <c r="W93" s="135">
        <f t="shared" si="62"/>
        <v>-2</v>
      </c>
      <c r="X93" s="131"/>
      <c r="Y93" s="131"/>
      <c r="Z93" s="133">
        <f t="shared" si="81"/>
        <v>0</v>
      </c>
      <c r="AA93" s="135">
        <f t="shared" si="84"/>
        <v>0</v>
      </c>
      <c r="AB93" s="135">
        <f t="shared" si="84"/>
        <v>0</v>
      </c>
      <c r="AC93" s="135">
        <f t="shared" si="84"/>
        <v>0</v>
      </c>
      <c r="AD93" s="131"/>
      <c r="AE93" s="131"/>
      <c r="AF93" s="133">
        <f t="shared" si="86"/>
        <v>0</v>
      </c>
      <c r="AG93" s="131"/>
      <c r="AH93" s="131"/>
      <c r="AI93" s="133">
        <f t="shared" si="82"/>
        <v>0</v>
      </c>
      <c r="AJ93" s="135">
        <f t="shared" si="58"/>
        <v>0</v>
      </c>
      <c r="AK93" s="135">
        <f t="shared" si="58"/>
        <v>0</v>
      </c>
      <c r="AL93" s="135">
        <f t="shared" si="58"/>
        <v>0</v>
      </c>
      <c r="AM93" s="135">
        <f t="shared" si="83"/>
        <v>13</v>
      </c>
      <c r="AN93" s="135">
        <f t="shared" si="83"/>
        <v>11</v>
      </c>
      <c r="AO93" s="135">
        <f t="shared" si="83"/>
        <v>-2</v>
      </c>
    </row>
    <row r="94" spans="1:42" ht="11.25">
      <c r="A94" s="165">
        <v>80</v>
      </c>
      <c r="B94" s="151" t="s">
        <v>71</v>
      </c>
      <c r="C94" s="131"/>
      <c r="D94" s="131"/>
      <c r="E94" s="133">
        <f t="shared" si="74"/>
        <v>0</v>
      </c>
      <c r="F94" s="131">
        <v>7</v>
      </c>
      <c r="G94" s="131">
        <v>7</v>
      </c>
      <c r="H94" s="133">
        <f t="shared" si="75"/>
        <v>0</v>
      </c>
      <c r="I94" s="131">
        <v>2</v>
      </c>
      <c r="J94" s="131">
        <v>2</v>
      </c>
      <c r="K94" s="133">
        <f t="shared" si="76"/>
        <v>0</v>
      </c>
      <c r="L94" s="131">
        <v>6</v>
      </c>
      <c r="M94" s="131">
        <v>6</v>
      </c>
      <c r="N94" s="133">
        <f t="shared" si="77"/>
        <v>0</v>
      </c>
      <c r="O94" s="131">
        <v>15</v>
      </c>
      <c r="P94" s="131">
        <v>15</v>
      </c>
      <c r="Q94" s="133">
        <f t="shared" si="78"/>
        <v>0</v>
      </c>
      <c r="R94" s="131"/>
      <c r="S94" s="131"/>
      <c r="T94" s="133">
        <f t="shared" si="80"/>
        <v>0</v>
      </c>
      <c r="U94" s="135">
        <f t="shared" si="62"/>
        <v>30</v>
      </c>
      <c r="V94" s="135">
        <f t="shared" si="62"/>
        <v>30</v>
      </c>
      <c r="W94" s="135">
        <f t="shared" si="62"/>
        <v>0</v>
      </c>
      <c r="X94" s="131"/>
      <c r="Y94" s="131"/>
      <c r="Z94" s="133">
        <f t="shared" si="81"/>
        <v>0</v>
      </c>
      <c r="AA94" s="135">
        <f t="shared" si="84"/>
        <v>0</v>
      </c>
      <c r="AB94" s="135">
        <f t="shared" si="84"/>
        <v>0</v>
      </c>
      <c r="AC94" s="135">
        <f t="shared" si="84"/>
        <v>0</v>
      </c>
      <c r="AD94" s="131"/>
      <c r="AE94" s="131"/>
      <c r="AF94" s="133">
        <f t="shared" si="86"/>
        <v>0</v>
      </c>
      <c r="AG94" s="131"/>
      <c r="AH94" s="131"/>
      <c r="AI94" s="133">
        <f t="shared" si="82"/>
        <v>0</v>
      </c>
      <c r="AJ94" s="135">
        <f t="shared" ref="AJ94:AL110" si="87">SUM(AD94+AG94)</f>
        <v>0</v>
      </c>
      <c r="AK94" s="135">
        <f t="shared" si="87"/>
        <v>0</v>
      </c>
      <c r="AL94" s="135">
        <f t="shared" si="87"/>
        <v>0</v>
      </c>
      <c r="AM94" s="135">
        <f t="shared" si="83"/>
        <v>30</v>
      </c>
      <c r="AN94" s="135">
        <f t="shared" si="83"/>
        <v>30</v>
      </c>
      <c r="AO94" s="135">
        <f t="shared" si="83"/>
        <v>0</v>
      </c>
    </row>
    <row r="95" spans="1:42" ht="11.25">
      <c r="A95" s="165">
        <v>81</v>
      </c>
      <c r="B95" s="151" t="s">
        <v>72</v>
      </c>
      <c r="C95" s="131"/>
      <c r="D95" s="131"/>
      <c r="E95" s="133">
        <f t="shared" si="74"/>
        <v>0</v>
      </c>
      <c r="F95" s="131"/>
      <c r="G95" s="131"/>
      <c r="H95" s="133">
        <f t="shared" si="75"/>
        <v>0</v>
      </c>
      <c r="I95" s="131"/>
      <c r="J95" s="131"/>
      <c r="K95" s="133">
        <f t="shared" si="76"/>
        <v>0</v>
      </c>
      <c r="L95" s="131"/>
      <c r="M95" s="131"/>
      <c r="N95" s="133">
        <f t="shared" si="77"/>
        <v>0</v>
      </c>
      <c r="O95" s="131"/>
      <c r="P95" s="131"/>
      <c r="Q95" s="133">
        <f t="shared" si="78"/>
        <v>0</v>
      </c>
      <c r="R95" s="131"/>
      <c r="S95" s="131"/>
      <c r="T95" s="133">
        <f t="shared" si="80"/>
        <v>0</v>
      </c>
      <c r="U95" s="135">
        <f t="shared" si="62"/>
        <v>0</v>
      </c>
      <c r="V95" s="135">
        <f t="shared" si="62"/>
        <v>0</v>
      </c>
      <c r="W95" s="135">
        <f t="shared" si="62"/>
        <v>0</v>
      </c>
      <c r="X95" s="131"/>
      <c r="Y95" s="131"/>
      <c r="Z95" s="133">
        <f t="shared" si="81"/>
        <v>0</v>
      </c>
      <c r="AA95" s="135">
        <f t="shared" si="84"/>
        <v>0</v>
      </c>
      <c r="AB95" s="135">
        <f t="shared" si="84"/>
        <v>0</v>
      </c>
      <c r="AC95" s="135">
        <f t="shared" si="84"/>
        <v>0</v>
      </c>
      <c r="AD95" s="131"/>
      <c r="AE95" s="131"/>
      <c r="AF95" s="133">
        <f t="shared" si="86"/>
        <v>0</v>
      </c>
      <c r="AG95" s="131"/>
      <c r="AH95" s="131"/>
      <c r="AI95" s="133">
        <f t="shared" si="82"/>
        <v>0</v>
      </c>
      <c r="AJ95" s="135">
        <f t="shared" si="87"/>
        <v>0</v>
      </c>
      <c r="AK95" s="135">
        <f t="shared" si="87"/>
        <v>0</v>
      </c>
      <c r="AL95" s="135">
        <f t="shared" si="87"/>
        <v>0</v>
      </c>
      <c r="AM95" s="135">
        <f t="shared" si="83"/>
        <v>0</v>
      </c>
      <c r="AN95" s="135">
        <f t="shared" si="83"/>
        <v>0</v>
      </c>
      <c r="AO95" s="135">
        <f t="shared" si="83"/>
        <v>0</v>
      </c>
    </row>
    <row r="96" spans="1:42" ht="11.25">
      <c r="A96" s="165">
        <v>82</v>
      </c>
      <c r="B96" s="151" t="s">
        <v>123</v>
      </c>
      <c r="C96" s="131"/>
      <c r="D96" s="131"/>
      <c r="E96" s="54">
        <f t="shared" ref="E96:E102" si="88">SUM(D96-C96)</f>
        <v>0</v>
      </c>
      <c r="F96" s="131"/>
      <c r="G96" s="131"/>
      <c r="H96" s="54">
        <f t="shared" ref="H96:H110" si="89">SUM(G96-F96)</f>
        <v>0</v>
      </c>
      <c r="I96" s="131"/>
      <c r="J96" s="131"/>
      <c r="K96" s="54">
        <f t="shared" ref="K96:K110" si="90">SUM(J96-I96)</f>
        <v>0</v>
      </c>
      <c r="L96" s="131"/>
      <c r="M96" s="131"/>
      <c r="N96" s="54">
        <f t="shared" ref="N96:N110" si="91">SUM(M96-L96)</f>
        <v>0</v>
      </c>
      <c r="O96" s="131"/>
      <c r="P96" s="131"/>
      <c r="Q96" s="54">
        <f t="shared" ref="Q96:Q110" si="92">SUM(P96-O96)</f>
        <v>0</v>
      </c>
      <c r="R96" s="131"/>
      <c r="S96" s="131"/>
      <c r="T96" s="54">
        <f t="shared" ref="T96:T110" si="93">SUM(S96-R96)</f>
        <v>0</v>
      </c>
      <c r="U96" s="135">
        <f t="shared" si="62"/>
        <v>0</v>
      </c>
      <c r="V96" s="135">
        <f t="shared" si="62"/>
        <v>0</v>
      </c>
      <c r="W96" s="135">
        <f t="shared" si="62"/>
        <v>0</v>
      </c>
      <c r="X96" s="131"/>
      <c r="Y96" s="131"/>
      <c r="Z96" s="54">
        <f t="shared" si="81"/>
        <v>0</v>
      </c>
      <c r="AA96" s="135">
        <f t="shared" si="84"/>
        <v>0</v>
      </c>
      <c r="AB96" s="135">
        <f t="shared" si="84"/>
        <v>0</v>
      </c>
      <c r="AC96" s="135">
        <f t="shared" si="84"/>
        <v>0</v>
      </c>
      <c r="AD96" s="131"/>
      <c r="AE96" s="131"/>
      <c r="AF96" s="54">
        <f t="shared" si="86"/>
        <v>0</v>
      </c>
      <c r="AG96" s="131"/>
      <c r="AH96" s="131"/>
      <c r="AI96" s="54">
        <f t="shared" si="82"/>
        <v>0</v>
      </c>
      <c r="AJ96" s="162">
        <f t="shared" si="87"/>
        <v>0</v>
      </c>
      <c r="AK96" s="162">
        <f t="shared" si="87"/>
        <v>0</v>
      </c>
      <c r="AL96" s="162">
        <f t="shared" si="87"/>
        <v>0</v>
      </c>
      <c r="AM96" s="135">
        <f t="shared" si="83"/>
        <v>0</v>
      </c>
      <c r="AN96" s="135">
        <f t="shared" si="83"/>
        <v>0</v>
      </c>
      <c r="AO96" s="135">
        <f t="shared" si="83"/>
        <v>0</v>
      </c>
    </row>
    <row r="97" spans="1:41" ht="11.25">
      <c r="A97" s="163">
        <v>83</v>
      </c>
      <c r="B97" s="168" t="s">
        <v>124</v>
      </c>
      <c r="C97" s="64">
        <f>SUM(C98:C101)</f>
        <v>0</v>
      </c>
      <c r="D97" s="64">
        <f t="shared" ref="D97:S97" si="94">SUM(D98:D101)</f>
        <v>0</v>
      </c>
      <c r="E97" s="64">
        <f t="shared" si="94"/>
        <v>0</v>
      </c>
      <c r="F97" s="64">
        <f t="shared" si="94"/>
        <v>0</v>
      </c>
      <c r="G97" s="64">
        <f t="shared" si="94"/>
        <v>0</v>
      </c>
      <c r="H97" s="64">
        <f t="shared" si="94"/>
        <v>0</v>
      </c>
      <c r="I97" s="64">
        <f t="shared" si="94"/>
        <v>0</v>
      </c>
      <c r="J97" s="64">
        <f t="shared" si="94"/>
        <v>0</v>
      </c>
      <c r="K97" s="64">
        <f t="shared" si="94"/>
        <v>0</v>
      </c>
      <c r="L97" s="64">
        <f t="shared" si="94"/>
        <v>0</v>
      </c>
      <c r="M97" s="64">
        <f t="shared" si="94"/>
        <v>0</v>
      </c>
      <c r="N97" s="64">
        <f t="shared" si="94"/>
        <v>0</v>
      </c>
      <c r="O97" s="64">
        <f t="shared" si="94"/>
        <v>0</v>
      </c>
      <c r="P97" s="64">
        <f t="shared" si="94"/>
        <v>0</v>
      </c>
      <c r="Q97" s="64">
        <f t="shared" si="94"/>
        <v>0</v>
      </c>
      <c r="R97" s="64">
        <f t="shared" si="94"/>
        <v>0</v>
      </c>
      <c r="S97" s="64">
        <f t="shared" si="94"/>
        <v>0</v>
      </c>
      <c r="T97" s="64">
        <f t="shared" si="93"/>
        <v>0</v>
      </c>
      <c r="U97" s="59">
        <f t="shared" si="62"/>
        <v>0</v>
      </c>
      <c r="V97" s="59">
        <f t="shared" si="62"/>
        <v>0</v>
      </c>
      <c r="W97" s="59">
        <f t="shared" si="62"/>
        <v>0</v>
      </c>
      <c r="X97" s="64">
        <f>SUM(X98:X102)</f>
        <v>0</v>
      </c>
      <c r="Y97" s="64">
        <f>SUM(Y98:Y102)</f>
        <v>0</v>
      </c>
      <c r="Z97" s="64">
        <f t="shared" si="81"/>
        <v>0</v>
      </c>
      <c r="AA97" s="59">
        <f t="shared" si="84"/>
        <v>0</v>
      </c>
      <c r="AB97" s="59">
        <f t="shared" si="84"/>
        <v>0</v>
      </c>
      <c r="AC97" s="59">
        <f t="shared" si="84"/>
        <v>0</v>
      </c>
      <c r="AD97" s="64">
        <f>SUM(AD98:AD102)</f>
        <v>0</v>
      </c>
      <c r="AE97" s="64">
        <f>SUM(AE98:AE102)</f>
        <v>0</v>
      </c>
      <c r="AF97" s="64">
        <f t="shared" si="86"/>
        <v>0</v>
      </c>
      <c r="AG97" s="64">
        <f>SUM(AG98:AG102)</f>
        <v>0</v>
      </c>
      <c r="AH97" s="64">
        <f>SUM(AH98:AH102)</f>
        <v>0</v>
      </c>
      <c r="AI97" s="64">
        <f t="shared" si="82"/>
        <v>0</v>
      </c>
      <c r="AJ97" s="130">
        <f t="shared" si="87"/>
        <v>0</v>
      </c>
      <c r="AK97" s="130">
        <f t="shared" si="87"/>
        <v>0</v>
      </c>
      <c r="AL97" s="130">
        <f t="shared" si="87"/>
        <v>0</v>
      </c>
      <c r="AM97" s="59">
        <f t="shared" si="83"/>
        <v>0</v>
      </c>
      <c r="AN97" s="59">
        <f t="shared" si="83"/>
        <v>0</v>
      </c>
      <c r="AO97" s="59">
        <f t="shared" si="83"/>
        <v>0</v>
      </c>
    </row>
    <row r="98" spans="1:41" ht="11.25">
      <c r="A98" s="165">
        <v>84</v>
      </c>
      <c r="B98" s="151" t="s">
        <v>183</v>
      </c>
      <c r="C98" s="131"/>
      <c r="D98" s="131"/>
      <c r="E98" s="133">
        <f t="shared" si="88"/>
        <v>0</v>
      </c>
      <c r="F98" s="131"/>
      <c r="G98" s="131"/>
      <c r="H98" s="133">
        <f t="shared" si="89"/>
        <v>0</v>
      </c>
      <c r="I98" s="131"/>
      <c r="J98" s="131"/>
      <c r="K98" s="133">
        <f t="shared" si="90"/>
        <v>0</v>
      </c>
      <c r="L98" s="131"/>
      <c r="M98" s="131"/>
      <c r="N98" s="133">
        <f t="shared" si="91"/>
        <v>0</v>
      </c>
      <c r="O98" s="131"/>
      <c r="P98" s="131"/>
      <c r="Q98" s="133">
        <f t="shared" si="92"/>
        <v>0</v>
      </c>
      <c r="R98" s="131"/>
      <c r="S98" s="131"/>
      <c r="T98" s="133">
        <f t="shared" si="93"/>
        <v>0</v>
      </c>
      <c r="U98" s="135">
        <f t="shared" si="62"/>
        <v>0</v>
      </c>
      <c r="V98" s="135">
        <f t="shared" si="62"/>
        <v>0</v>
      </c>
      <c r="W98" s="135">
        <f t="shared" si="62"/>
        <v>0</v>
      </c>
      <c r="X98" s="131"/>
      <c r="Y98" s="131"/>
      <c r="Z98" s="133">
        <f t="shared" si="81"/>
        <v>0</v>
      </c>
      <c r="AA98" s="135">
        <f t="shared" si="84"/>
        <v>0</v>
      </c>
      <c r="AB98" s="135">
        <f t="shared" si="84"/>
        <v>0</v>
      </c>
      <c r="AC98" s="135">
        <f t="shared" si="84"/>
        <v>0</v>
      </c>
      <c r="AD98" s="131"/>
      <c r="AE98" s="131"/>
      <c r="AF98" s="133">
        <f t="shared" si="86"/>
        <v>0</v>
      </c>
      <c r="AG98" s="131"/>
      <c r="AH98" s="131"/>
      <c r="AI98" s="133">
        <f t="shared" si="82"/>
        <v>0</v>
      </c>
      <c r="AJ98" s="135">
        <f t="shared" si="87"/>
        <v>0</v>
      </c>
      <c r="AK98" s="135">
        <f t="shared" si="87"/>
        <v>0</v>
      </c>
      <c r="AL98" s="135">
        <f t="shared" si="87"/>
        <v>0</v>
      </c>
      <c r="AM98" s="135">
        <f t="shared" si="83"/>
        <v>0</v>
      </c>
      <c r="AN98" s="135">
        <f t="shared" si="83"/>
        <v>0</v>
      </c>
      <c r="AO98" s="135">
        <f t="shared" si="83"/>
        <v>0</v>
      </c>
    </row>
    <row r="99" spans="1:41" ht="11.25">
      <c r="A99" s="165">
        <v>85</v>
      </c>
      <c r="B99" s="151" t="s">
        <v>184</v>
      </c>
      <c r="C99" s="131"/>
      <c r="D99" s="131"/>
      <c r="E99" s="133">
        <f t="shared" si="88"/>
        <v>0</v>
      </c>
      <c r="F99" s="131"/>
      <c r="G99" s="131"/>
      <c r="H99" s="133">
        <f t="shared" si="89"/>
        <v>0</v>
      </c>
      <c r="I99" s="131"/>
      <c r="J99" s="131"/>
      <c r="K99" s="133">
        <f t="shared" si="90"/>
        <v>0</v>
      </c>
      <c r="L99" s="131"/>
      <c r="M99" s="131"/>
      <c r="N99" s="133">
        <f t="shared" si="91"/>
        <v>0</v>
      </c>
      <c r="O99" s="131"/>
      <c r="P99" s="131"/>
      <c r="Q99" s="133">
        <f t="shared" si="92"/>
        <v>0</v>
      </c>
      <c r="R99" s="131"/>
      <c r="S99" s="131"/>
      <c r="T99" s="133">
        <f t="shared" si="93"/>
        <v>0</v>
      </c>
      <c r="U99" s="135">
        <f t="shared" si="62"/>
        <v>0</v>
      </c>
      <c r="V99" s="135">
        <f t="shared" si="62"/>
        <v>0</v>
      </c>
      <c r="W99" s="135">
        <f t="shared" si="62"/>
        <v>0</v>
      </c>
      <c r="X99" s="131"/>
      <c r="Y99" s="131"/>
      <c r="Z99" s="133">
        <f t="shared" si="81"/>
        <v>0</v>
      </c>
      <c r="AA99" s="135">
        <f t="shared" si="84"/>
        <v>0</v>
      </c>
      <c r="AB99" s="135">
        <f t="shared" si="84"/>
        <v>0</v>
      </c>
      <c r="AC99" s="135">
        <f t="shared" si="84"/>
        <v>0</v>
      </c>
      <c r="AD99" s="131"/>
      <c r="AE99" s="131"/>
      <c r="AF99" s="133">
        <f t="shared" si="86"/>
        <v>0</v>
      </c>
      <c r="AG99" s="131"/>
      <c r="AH99" s="131"/>
      <c r="AI99" s="133">
        <f t="shared" si="82"/>
        <v>0</v>
      </c>
      <c r="AJ99" s="135">
        <f t="shared" si="87"/>
        <v>0</v>
      </c>
      <c r="AK99" s="135">
        <f t="shared" si="87"/>
        <v>0</v>
      </c>
      <c r="AL99" s="135">
        <f t="shared" si="87"/>
        <v>0</v>
      </c>
      <c r="AM99" s="135">
        <f t="shared" si="83"/>
        <v>0</v>
      </c>
      <c r="AN99" s="135">
        <f t="shared" si="83"/>
        <v>0</v>
      </c>
      <c r="AO99" s="135">
        <f t="shared" si="83"/>
        <v>0</v>
      </c>
    </row>
    <row r="100" spans="1:41" ht="11.25">
      <c r="A100" s="165">
        <v>86</v>
      </c>
      <c r="B100" s="151" t="s">
        <v>185</v>
      </c>
      <c r="C100" s="131"/>
      <c r="D100" s="131"/>
      <c r="E100" s="133">
        <f t="shared" si="88"/>
        <v>0</v>
      </c>
      <c r="F100" s="131"/>
      <c r="G100" s="131"/>
      <c r="H100" s="133">
        <f t="shared" si="89"/>
        <v>0</v>
      </c>
      <c r="I100" s="131"/>
      <c r="J100" s="131"/>
      <c r="K100" s="133">
        <f t="shared" si="90"/>
        <v>0</v>
      </c>
      <c r="L100" s="131"/>
      <c r="M100" s="131"/>
      <c r="N100" s="133">
        <f t="shared" si="91"/>
        <v>0</v>
      </c>
      <c r="O100" s="131"/>
      <c r="P100" s="131"/>
      <c r="Q100" s="133">
        <f t="shared" si="92"/>
        <v>0</v>
      </c>
      <c r="R100" s="131"/>
      <c r="S100" s="131"/>
      <c r="T100" s="133">
        <f t="shared" si="93"/>
        <v>0</v>
      </c>
      <c r="U100" s="135">
        <f t="shared" si="62"/>
        <v>0</v>
      </c>
      <c r="V100" s="135">
        <f t="shared" si="62"/>
        <v>0</v>
      </c>
      <c r="W100" s="135">
        <f t="shared" si="62"/>
        <v>0</v>
      </c>
      <c r="X100" s="131"/>
      <c r="Y100" s="131"/>
      <c r="Z100" s="133">
        <f t="shared" si="81"/>
        <v>0</v>
      </c>
      <c r="AA100" s="135">
        <f t="shared" si="84"/>
        <v>0</v>
      </c>
      <c r="AB100" s="135">
        <f t="shared" si="84"/>
        <v>0</v>
      </c>
      <c r="AC100" s="135">
        <f t="shared" si="84"/>
        <v>0</v>
      </c>
      <c r="AD100" s="131"/>
      <c r="AE100" s="131"/>
      <c r="AF100" s="133">
        <f t="shared" si="86"/>
        <v>0</v>
      </c>
      <c r="AG100" s="131"/>
      <c r="AH100" s="131"/>
      <c r="AI100" s="133">
        <f t="shared" si="82"/>
        <v>0</v>
      </c>
      <c r="AJ100" s="135">
        <f t="shared" si="87"/>
        <v>0</v>
      </c>
      <c r="AK100" s="135">
        <f t="shared" si="87"/>
        <v>0</v>
      </c>
      <c r="AL100" s="135">
        <f t="shared" si="87"/>
        <v>0</v>
      </c>
      <c r="AM100" s="135">
        <f t="shared" si="83"/>
        <v>0</v>
      </c>
      <c r="AN100" s="135">
        <f t="shared" si="83"/>
        <v>0</v>
      </c>
      <c r="AO100" s="135">
        <f t="shared" si="83"/>
        <v>0</v>
      </c>
    </row>
    <row r="101" spans="1:41" ht="11.25">
      <c r="A101" s="165">
        <v>87</v>
      </c>
      <c r="B101" s="151" t="s">
        <v>186</v>
      </c>
      <c r="C101" s="131"/>
      <c r="D101" s="131"/>
      <c r="E101" s="133">
        <f t="shared" si="88"/>
        <v>0</v>
      </c>
      <c r="F101" s="131"/>
      <c r="G101" s="131"/>
      <c r="H101" s="133">
        <f t="shared" si="89"/>
        <v>0</v>
      </c>
      <c r="I101" s="131"/>
      <c r="J101" s="131"/>
      <c r="K101" s="133">
        <f t="shared" si="90"/>
        <v>0</v>
      </c>
      <c r="L101" s="131"/>
      <c r="M101" s="131"/>
      <c r="N101" s="133">
        <f t="shared" si="91"/>
        <v>0</v>
      </c>
      <c r="O101" s="131"/>
      <c r="P101" s="131"/>
      <c r="Q101" s="133">
        <f t="shared" si="92"/>
        <v>0</v>
      </c>
      <c r="R101" s="131"/>
      <c r="S101" s="131"/>
      <c r="T101" s="133">
        <f t="shared" si="93"/>
        <v>0</v>
      </c>
      <c r="U101" s="135">
        <f t="shared" si="62"/>
        <v>0</v>
      </c>
      <c r="V101" s="135">
        <f t="shared" si="62"/>
        <v>0</v>
      </c>
      <c r="W101" s="135">
        <f t="shared" si="62"/>
        <v>0</v>
      </c>
      <c r="X101" s="131"/>
      <c r="Y101" s="131"/>
      <c r="Z101" s="133">
        <f t="shared" si="81"/>
        <v>0</v>
      </c>
      <c r="AA101" s="135">
        <f t="shared" si="84"/>
        <v>0</v>
      </c>
      <c r="AB101" s="135">
        <f t="shared" si="84"/>
        <v>0</v>
      </c>
      <c r="AC101" s="135">
        <f t="shared" si="84"/>
        <v>0</v>
      </c>
      <c r="AD101" s="131"/>
      <c r="AE101" s="131"/>
      <c r="AF101" s="133">
        <f t="shared" si="86"/>
        <v>0</v>
      </c>
      <c r="AG101" s="131"/>
      <c r="AH101" s="131"/>
      <c r="AI101" s="133">
        <f t="shared" si="82"/>
        <v>0</v>
      </c>
      <c r="AJ101" s="135">
        <f t="shared" si="87"/>
        <v>0</v>
      </c>
      <c r="AK101" s="135">
        <f t="shared" si="87"/>
        <v>0</v>
      </c>
      <c r="AL101" s="135">
        <f t="shared" si="87"/>
        <v>0</v>
      </c>
      <c r="AM101" s="135">
        <f t="shared" si="83"/>
        <v>0</v>
      </c>
      <c r="AN101" s="135">
        <f t="shared" si="83"/>
        <v>0</v>
      </c>
      <c r="AO101" s="135">
        <f t="shared" si="83"/>
        <v>0</v>
      </c>
    </row>
    <row r="102" spans="1:41" s="279" customFormat="1" ht="11.25">
      <c r="A102" s="274">
        <v>88</v>
      </c>
      <c r="B102" s="275" t="s">
        <v>125</v>
      </c>
      <c r="C102" s="276">
        <f>SUM(C103:C110)</f>
        <v>0</v>
      </c>
      <c r="D102" s="276">
        <f>SUM(D103:D110)</f>
        <v>0</v>
      </c>
      <c r="E102" s="277">
        <f t="shared" si="88"/>
        <v>0</v>
      </c>
      <c r="F102" s="276">
        <f>SUM(F103:F110)</f>
        <v>0</v>
      </c>
      <c r="G102" s="276">
        <f>SUM(G103:G110)</f>
        <v>0</v>
      </c>
      <c r="H102" s="277">
        <f t="shared" si="89"/>
        <v>0</v>
      </c>
      <c r="I102" s="276">
        <f>SUM(I103:I110)</f>
        <v>0</v>
      </c>
      <c r="J102" s="276">
        <f>SUM(J103:J110)</f>
        <v>0</v>
      </c>
      <c r="K102" s="277">
        <f t="shared" si="90"/>
        <v>0</v>
      </c>
      <c r="L102" s="276">
        <f>SUM(L103:L110)</f>
        <v>0</v>
      </c>
      <c r="M102" s="276">
        <f>SUM(M103:M110)</f>
        <v>0</v>
      </c>
      <c r="N102" s="277">
        <f t="shared" si="91"/>
        <v>0</v>
      </c>
      <c r="O102" s="276">
        <f>SUM(O103:O110)</f>
        <v>0</v>
      </c>
      <c r="P102" s="276">
        <f>SUM(P103:P110)</f>
        <v>0</v>
      </c>
      <c r="Q102" s="277">
        <f t="shared" si="92"/>
        <v>0</v>
      </c>
      <c r="R102" s="276">
        <f>SUM(R103:R110)</f>
        <v>0</v>
      </c>
      <c r="S102" s="276">
        <f>SUM(S103:S110)</f>
        <v>0</v>
      </c>
      <c r="T102" s="277">
        <f t="shared" si="93"/>
        <v>0</v>
      </c>
      <c r="U102" s="278">
        <f t="shared" si="62"/>
        <v>0</v>
      </c>
      <c r="V102" s="278">
        <f t="shared" si="62"/>
        <v>0</v>
      </c>
      <c r="W102" s="278">
        <f t="shared" si="62"/>
        <v>0</v>
      </c>
      <c r="X102" s="276">
        <f>SUM(X103:X110)</f>
        <v>0</v>
      </c>
      <c r="Y102" s="276">
        <f>SUM(Y103:Y110)</f>
        <v>0</v>
      </c>
      <c r="Z102" s="277">
        <f t="shared" si="81"/>
        <v>0</v>
      </c>
      <c r="AA102" s="278">
        <f t="shared" si="84"/>
        <v>0</v>
      </c>
      <c r="AB102" s="278">
        <f t="shared" si="84"/>
        <v>0</v>
      </c>
      <c r="AC102" s="278">
        <f t="shared" si="84"/>
        <v>0</v>
      </c>
      <c r="AD102" s="276">
        <f>SUM(AD103:AD110)</f>
        <v>0</v>
      </c>
      <c r="AE102" s="276">
        <f>SUM(AE103:AE110)</f>
        <v>0</v>
      </c>
      <c r="AF102" s="277">
        <f t="shared" si="86"/>
        <v>0</v>
      </c>
      <c r="AG102" s="276">
        <f>SUM(AG103:AG110)</f>
        <v>0</v>
      </c>
      <c r="AH102" s="276">
        <f>SUM(AH103:AH110)</f>
        <v>0</v>
      </c>
      <c r="AI102" s="277">
        <f t="shared" si="82"/>
        <v>0</v>
      </c>
      <c r="AJ102" s="278">
        <f t="shared" si="87"/>
        <v>0</v>
      </c>
      <c r="AK102" s="278">
        <f t="shared" si="87"/>
        <v>0</v>
      </c>
      <c r="AL102" s="278">
        <f t="shared" si="87"/>
        <v>0</v>
      </c>
      <c r="AM102" s="278">
        <f t="shared" si="83"/>
        <v>0</v>
      </c>
      <c r="AN102" s="278">
        <f t="shared" si="83"/>
        <v>0</v>
      </c>
      <c r="AO102" s="278">
        <f t="shared" si="83"/>
        <v>0</v>
      </c>
    </row>
    <row r="103" spans="1:41" ht="11.25">
      <c r="A103" s="165">
        <v>89</v>
      </c>
      <c r="B103" s="151" t="s">
        <v>187</v>
      </c>
      <c r="C103" s="295"/>
      <c r="D103" s="131">
        <v>0</v>
      </c>
      <c r="E103" s="54">
        <f t="shared" ref="E103:E110" si="95">D103-C103</f>
        <v>0</v>
      </c>
      <c r="F103" s="295"/>
      <c r="G103" s="131"/>
      <c r="H103" s="133">
        <f t="shared" si="89"/>
        <v>0</v>
      </c>
      <c r="I103" s="131"/>
      <c r="J103" s="131"/>
      <c r="K103" s="133">
        <f t="shared" si="90"/>
        <v>0</v>
      </c>
      <c r="L103" s="131"/>
      <c r="M103" s="131"/>
      <c r="N103" s="133">
        <f t="shared" si="91"/>
        <v>0</v>
      </c>
      <c r="O103" s="131"/>
      <c r="P103" s="131"/>
      <c r="Q103" s="133">
        <f t="shared" si="92"/>
        <v>0</v>
      </c>
      <c r="R103" s="131"/>
      <c r="S103" s="131"/>
      <c r="T103" s="133">
        <f t="shared" si="93"/>
        <v>0</v>
      </c>
      <c r="U103" s="135">
        <f t="shared" si="62"/>
        <v>0</v>
      </c>
      <c r="V103" s="135">
        <f t="shared" si="62"/>
        <v>0</v>
      </c>
      <c r="W103" s="135">
        <f t="shared" si="62"/>
        <v>0</v>
      </c>
      <c r="X103" s="131"/>
      <c r="Y103" s="131"/>
      <c r="Z103" s="133">
        <f t="shared" si="81"/>
        <v>0</v>
      </c>
      <c r="AA103" s="135">
        <f t="shared" si="84"/>
        <v>0</v>
      </c>
      <c r="AB103" s="135">
        <f t="shared" si="84"/>
        <v>0</v>
      </c>
      <c r="AC103" s="135">
        <f t="shared" si="84"/>
        <v>0</v>
      </c>
      <c r="AD103" s="131"/>
      <c r="AE103" s="131"/>
      <c r="AF103" s="133">
        <f t="shared" si="86"/>
        <v>0</v>
      </c>
      <c r="AG103" s="131"/>
      <c r="AH103" s="131"/>
      <c r="AI103" s="133">
        <f t="shared" si="82"/>
        <v>0</v>
      </c>
      <c r="AJ103" s="135">
        <f t="shared" si="87"/>
        <v>0</v>
      </c>
      <c r="AK103" s="135">
        <f t="shared" si="87"/>
        <v>0</v>
      </c>
      <c r="AL103" s="135">
        <f t="shared" si="87"/>
        <v>0</v>
      </c>
      <c r="AM103" s="135">
        <f t="shared" si="83"/>
        <v>0</v>
      </c>
      <c r="AN103" s="135">
        <f t="shared" si="83"/>
        <v>0</v>
      </c>
      <c r="AO103" s="135">
        <f t="shared" si="83"/>
        <v>0</v>
      </c>
    </row>
    <row r="104" spans="1:41" ht="11.25">
      <c r="A104" s="165">
        <v>90</v>
      </c>
      <c r="B104" s="151" t="s">
        <v>188</v>
      </c>
      <c r="C104" s="295"/>
      <c r="D104" s="131"/>
      <c r="E104" s="54">
        <f t="shared" si="95"/>
        <v>0</v>
      </c>
      <c r="F104" s="295"/>
      <c r="G104" s="131"/>
      <c r="H104" s="133">
        <f t="shared" si="89"/>
        <v>0</v>
      </c>
      <c r="I104" s="131"/>
      <c r="J104" s="131"/>
      <c r="K104" s="133">
        <f t="shared" si="90"/>
        <v>0</v>
      </c>
      <c r="L104" s="131"/>
      <c r="M104" s="131"/>
      <c r="N104" s="133">
        <f t="shared" si="91"/>
        <v>0</v>
      </c>
      <c r="O104" s="131"/>
      <c r="P104" s="131"/>
      <c r="Q104" s="133">
        <f t="shared" si="92"/>
        <v>0</v>
      </c>
      <c r="R104" s="131"/>
      <c r="S104" s="131"/>
      <c r="T104" s="133">
        <f t="shared" si="93"/>
        <v>0</v>
      </c>
      <c r="U104" s="135">
        <f t="shared" si="62"/>
        <v>0</v>
      </c>
      <c r="V104" s="135">
        <f t="shared" si="62"/>
        <v>0</v>
      </c>
      <c r="W104" s="135">
        <f t="shared" si="62"/>
        <v>0</v>
      </c>
      <c r="X104" s="131"/>
      <c r="Y104" s="131"/>
      <c r="Z104" s="133">
        <f t="shared" si="81"/>
        <v>0</v>
      </c>
      <c r="AA104" s="135">
        <f t="shared" si="84"/>
        <v>0</v>
      </c>
      <c r="AB104" s="135">
        <f t="shared" si="84"/>
        <v>0</v>
      </c>
      <c r="AC104" s="135">
        <f t="shared" si="84"/>
        <v>0</v>
      </c>
      <c r="AD104" s="131"/>
      <c r="AE104" s="131"/>
      <c r="AF104" s="133">
        <f t="shared" si="86"/>
        <v>0</v>
      </c>
      <c r="AG104" s="131"/>
      <c r="AH104" s="131"/>
      <c r="AI104" s="133">
        <f t="shared" si="82"/>
        <v>0</v>
      </c>
      <c r="AJ104" s="135">
        <f t="shared" si="87"/>
        <v>0</v>
      </c>
      <c r="AK104" s="135">
        <f t="shared" si="87"/>
        <v>0</v>
      </c>
      <c r="AL104" s="135">
        <f t="shared" si="87"/>
        <v>0</v>
      </c>
      <c r="AM104" s="135">
        <f t="shared" si="83"/>
        <v>0</v>
      </c>
      <c r="AN104" s="135">
        <f t="shared" si="83"/>
        <v>0</v>
      </c>
      <c r="AO104" s="135">
        <f t="shared" si="83"/>
        <v>0</v>
      </c>
    </row>
    <row r="105" spans="1:41" ht="11.25">
      <c r="A105" s="165">
        <v>91</v>
      </c>
      <c r="B105" s="151" t="s">
        <v>189</v>
      </c>
      <c r="C105" s="295"/>
      <c r="D105" s="131"/>
      <c r="E105" s="54">
        <f t="shared" si="95"/>
        <v>0</v>
      </c>
      <c r="F105" s="295"/>
      <c r="G105" s="131"/>
      <c r="H105" s="133">
        <f t="shared" si="89"/>
        <v>0</v>
      </c>
      <c r="I105" s="131"/>
      <c r="J105" s="54">
        <v>0</v>
      </c>
      <c r="K105" s="133">
        <f t="shared" si="90"/>
        <v>0</v>
      </c>
      <c r="L105" s="54"/>
      <c r="M105" s="54"/>
      <c r="N105" s="133">
        <f t="shared" si="91"/>
        <v>0</v>
      </c>
      <c r="O105" s="54"/>
      <c r="P105" s="54"/>
      <c r="Q105" s="133">
        <f t="shared" si="92"/>
        <v>0</v>
      </c>
      <c r="R105" s="54"/>
      <c r="S105" s="131">
        <v>0</v>
      </c>
      <c r="T105" s="133">
        <f t="shared" si="93"/>
        <v>0</v>
      </c>
      <c r="U105" s="135">
        <f t="shared" si="62"/>
        <v>0</v>
      </c>
      <c r="V105" s="135">
        <f t="shared" si="62"/>
        <v>0</v>
      </c>
      <c r="W105" s="135">
        <f t="shared" si="62"/>
        <v>0</v>
      </c>
      <c r="X105" s="131"/>
      <c r="Y105" s="131"/>
      <c r="Z105" s="133">
        <f t="shared" si="81"/>
        <v>0</v>
      </c>
      <c r="AA105" s="135">
        <f t="shared" si="84"/>
        <v>0</v>
      </c>
      <c r="AB105" s="135">
        <f t="shared" si="84"/>
        <v>0</v>
      </c>
      <c r="AC105" s="135">
        <f t="shared" si="84"/>
        <v>0</v>
      </c>
      <c r="AD105" s="131"/>
      <c r="AE105" s="131"/>
      <c r="AF105" s="133">
        <f t="shared" si="86"/>
        <v>0</v>
      </c>
      <c r="AG105" s="131"/>
      <c r="AH105" s="131"/>
      <c r="AI105" s="133">
        <f t="shared" si="82"/>
        <v>0</v>
      </c>
      <c r="AJ105" s="135">
        <f t="shared" si="87"/>
        <v>0</v>
      </c>
      <c r="AK105" s="135">
        <f t="shared" si="87"/>
        <v>0</v>
      </c>
      <c r="AL105" s="135">
        <f t="shared" si="87"/>
        <v>0</v>
      </c>
      <c r="AM105" s="135">
        <f t="shared" si="83"/>
        <v>0</v>
      </c>
      <c r="AN105" s="135">
        <f t="shared" si="83"/>
        <v>0</v>
      </c>
      <c r="AO105" s="135">
        <f t="shared" si="83"/>
        <v>0</v>
      </c>
    </row>
    <row r="106" spans="1:41" ht="11.25">
      <c r="A106" s="165">
        <v>92</v>
      </c>
      <c r="B106" s="151" t="s">
        <v>190</v>
      </c>
      <c r="C106" s="295"/>
      <c r="D106" s="131"/>
      <c r="E106" s="54">
        <f t="shared" si="95"/>
        <v>0</v>
      </c>
      <c r="F106" s="295"/>
      <c r="G106" s="131"/>
      <c r="H106" s="133">
        <f t="shared" si="89"/>
        <v>0</v>
      </c>
      <c r="I106" s="131"/>
      <c r="J106" s="131"/>
      <c r="K106" s="133">
        <f t="shared" si="90"/>
        <v>0</v>
      </c>
      <c r="L106" s="131"/>
      <c r="M106" s="131"/>
      <c r="N106" s="133">
        <f t="shared" si="91"/>
        <v>0</v>
      </c>
      <c r="O106" s="131"/>
      <c r="P106" s="131"/>
      <c r="Q106" s="133">
        <f t="shared" si="92"/>
        <v>0</v>
      </c>
      <c r="R106" s="131"/>
      <c r="S106" s="131"/>
      <c r="T106" s="133">
        <f t="shared" si="93"/>
        <v>0</v>
      </c>
      <c r="U106" s="135">
        <f t="shared" si="62"/>
        <v>0</v>
      </c>
      <c r="V106" s="135">
        <f t="shared" si="62"/>
        <v>0</v>
      </c>
      <c r="W106" s="135">
        <f t="shared" si="62"/>
        <v>0</v>
      </c>
      <c r="X106" s="131"/>
      <c r="Y106" s="131"/>
      <c r="Z106" s="133">
        <f t="shared" si="81"/>
        <v>0</v>
      </c>
      <c r="AA106" s="135">
        <f t="shared" si="84"/>
        <v>0</v>
      </c>
      <c r="AB106" s="135">
        <f t="shared" si="84"/>
        <v>0</v>
      </c>
      <c r="AC106" s="135">
        <f t="shared" si="84"/>
        <v>0</v>
      </c>
      <c r="AD106" s="131"/>
      <c r="AE106" s="131"/>
      <c r="AF106" s="133">
        <f t="shared" si="86"/>
        <v>0</v>
      </c>
      <c r="AG106" s="131"/>
      <c r="AH106" s="131"/>
      <c r="AI106" s="133">
        <f t="shared" si="82"/>
        <v>0</v>
      </c>
      <c r="AJ106" s="135">
        <f t="shared" si="87"/>
        <v>0</v>
      </c>
      <c r="AK106" s="135">
        <f t="shared" si="87"/>
        <v>0</v>
      </c>
      <c r="AL106" s="135">
        <f t="shared" si="87"/>
        <v>0</v>
      </c>
      <c r="AM106" s="135">
        <f t="shared" si="83"/>
        <v>0</v>
      </c>
      <c r="AN106" s="135">
        <f t="shared" si="83"/>
        <v>0</v>
      </c>
      <c r="AO106" s="135">
        <f t="shared" si="83"/>
        <v>0</v>
      </c>
    </row>
    <row r="107" spans="1:41" ht="11.25">
      <c r="A107" s="165">
        <v>93</v>
      </c>
      <c r="B107" s="151" t="s">
        <v>191</v>
      </c>
      <c r="C107" s="295"/>
      <c r="D107" s="131"/>
      <c r="E107" s="54">
        <f t="shared" si="95"/>
        <v>0</v>
      </c>
      <c r="F107" s="295"/>
      <c r="G107" s="131"/>
      <c r="H107" s="133">
        <f t="shared" si="89"/>
        <v>0</v>
      </c>
      <c r="I107" s="131"/>
      <c r="J107" s="131"/>
      <c r="K107" s="133">
        <f t="shared" si="90"/>
        <v>0</v>
      </c>
      <c r="L107" s="131"/>
      <c r="M107" s="131"/>
      <c r="N107" s="133">
        <f t="shared" si="91"/>
        <v>0</v>
      </c>
      <c r="O107" s="131"/>
      <c r="P107" s="131"/>
      <c r="Q107" s="133">
        <f t="shared" si="92"/>
        <v>0</v>
      </c>
      <c r="R107" s="131"/>
      <c r="S107" s="131"/>
      <c r="T107" s="133">
        <f t="shared" si="93"/>
        <v>0</v>
      </c>
      <c r="U107" s="135">
        <f t="shared" si="62"/>
        <v>0</v>
      </c>
      <c r="V107" s="135">
        <f t="shared" si="62"/>
        <v>0</v>
      </c>
      <c r="W107" s="135">
        <f t="shared" si="62"/>
        <v>0</v>
      </c>
      <c r="X107" s="131"/>
      <c r="Y107" s="131"/>
      <c r="Z107" s="133">
        <f t="shared" si="81"/>
        <v>0</v>
      </c>
      <c r="AA107" s="135">
        <f t="shared" si="84"/>
        <v>0</v>
      </c>
      <c r="AB107" s="135">
        <f t="shared" si="84"/>
        <v>0</v>
      </c>
      <c r="AC107" s="135">
        <f t="shared" si="84"/>
        <v>0</v>
      </c>
      <c r="AD107" s="131"/>
      <c r="AE107" s="131"/>
      <c r="AF107" s="133">
        <f t="shared" si="86"/>
        <v>0</v>
      </c>
      <c r="AG107" s="131"/>
      <c r="AH107" s="131"/>
      <c r="AI107" s="133">
        <f t="shared" si="82"/>
        <v>0</v>
      </c>
      <c r="AJ107" s="135">
        <f t="shared" si="87"/>
        <v>0</v>
      </c>
      <c r="AK107" s="135">
        <f t="shared" si="87"/>
        <v>0</v>
      </c>
      <c r="AL107" s="135">
        <f t="shared" si="87"/>
        <v>0</v>
      </c>
      <c r="AM107" s="135">
        <f t="shared" si="83"/>
        <v>0</v>
      </c>
      <c r="AN107" s="135">
        <f t="shared" si="83"/>
        <v>0</v>
      </c>
      <c r="AO107" s="135">
        <f t="shared" si="83"/>
        <v>0</v>
      </c>
    </row>
    <row r="108" spans="1:41" ht="11.25">
      <c r="A108" s="165">
        <v>94</v>
      </c>
      <c r="B108" s="151" t="s">
        <v>192</v>
      </c>
      <c r="C108" s="295"/>
      <c r="D108" s="131"/>
      <c r="E108" s="54">
        <f t="shared" si="95"/>
        <v>0</v>
      </c>
      <c r="F108" s="295"/>
      <c r="G108" s="131"/>
      <c r="H108" s="133">
        <f t="shared" si="89"/>
        <v>0</v>
      </c>
      <c r="I108" s="131"/>
      <c r="J108" s="131"/>
      <c r="K108" s="133">
        <f t="shared" si="90"/>
        <v>0</v>
      </c>
      <c r="L108" s="131"/>
      <c r="M108" s="131"/>
      <c r="N108" s="133">
        <f t="shared" si="91"/>
        <v>0</v>
      </c>
      <c r="O108" s="131"/>
      <c r="P108" s="131"/>
      <c r="Q108" s="133">
        <f t="shared" si="92"/>
        <v>0</v>
      </c>
      <c r="R108" s="131"/>
      <c r="S108" s="131"/>
      <c r="T108" s="133">
        <f t="shared" si="93"/>
        <v>0</v>
      </c>
      <c r="U108" s="135">
        <f t="shared" si="62"/>
        <v>0</v>
      </c>
      <c r="V108" s="135">
        <f t="shared" si="62"/>
        <v>0</v>
      </c>
      <c r="W108" s="135">
        <f t="shared" si="62"/>
        <v>0</v>
      </c>
      <c r="X108" s="131"/>
      <c r="Y108" s="131"/>
      <c r="Z108" s="133">
        <f t="shared" si="81"/>
        <v>0</v>
      </c>
      <c r="AA108" s="135">
        <f t="shared" si="84"/>
        <v>0</v>
      </c>
      <c r="AB108" s="135">
        <f t="shared" si="84"/>
        <v>0</v>
      </c>
      <c r="AC108" s="135">
        <f t="shared" si="84"/>
        <v>0</v>
      </c>
      <c r="AD108" s="131"/>
      <c r="AE108" s="131"/>
      <c r="AF108" s="133">
        <f t="shared" si="86"/>
        <v>0</v>
      </c>
      <c r="AG108" s="131"/>
      <c r="AH108" s="131"/>
      <c r="AI108" s="133">
        <f t="shared" si="82"/>
        <v>0</v>
      </c>
      <c r="AJ108" s="135">
        <f t="shared" si="87"/>
        <v>0</v>
      </c>
      <c r="AK108" s="135">
        <f t="shared" si="87"/>
        <v>0</v>
      </c>
      <c r="AL108" s="135">
        <f t="shared" si="87"/>
        <v>0</v>
      </c>
      <c r="AM108" s="135">
        <f t="shared" si="83"/>
        <v>0</v>
      </c>
      <c r="AN108" s="135">
        <f t="shared" si="83"/>
        <v>0</v>
      </c>
      <c r="AO108" s="135">
        <f t="shared" si="83"/>
        <v>0</v>
      </c>
    </row>
    <row r="109" spans="1:41" ht="11.25">
      <c r="A109" s="165">
        <v>95</v>
      </c>
      <c r="B109" s="151" t="s">
        <v>193</v>
      </c>
      <c r="C109" s="295"/>
      <c r="D109" s="131"/>
      <c r="E109" s="54">
        <f t="shared" si="95"/>
        <v>0</v>
      </c>
      <c r="F109" s="295"/>
      <c r="G109" s="131"/>
      <c r="H109" s="133">
        <f t="shared" si="89"/>
        <v>0</v>
      </c>
      <c r="I109" s="131"/>
      <c r="J109" s="131"/>
      <c r="K109" s="133">
        <f t="shared" si="90"/>
        <v>0</v>
      </c>
      <c r="L109" s="131"/>
      <c r="M109" s="131"/>
      <c r="N109" s="133">
        <f t="shared" si="91"/>
        <v>0</v>
      </c>
      <c r="O109" s="131"/>
      <c r="P109" s="131"/>
      <c r="Q109" s="133">
        <f t="shared" si="92"/>
        <v>0</v>
      </c>
      <c r="R109" s="131"/>
      <c r="S109" s="131"/>
      <c r="T109" s="133">
        <f t="shared" si="93"/>
        <v>0</v>
      </c>
      <c r="U109" s="135">
        <f t="shared" si="62"/>
        <v>0</v>
      </c>
      <c r="V109" s="135">
        <f t="shared" si="62"/>
        <v>0</v>
      </c>
      <c r="W109" s="135">
        <f t="shared" si="62"/>
        <v>0</v>
      </c>
      <c r="X109" s="131"/>
      <c r="Y109" s="131"/>
      <c r="Z109" s="133">
        <f t="shared" si="81"/>
        <v>0</v>
      </c>
      <c r="AA109" s="135">
        <f t="shared" si="84"/>
        <v>0</v>
      </c>
      <c r="AB109" s="135">
        <f t="shared" si="84"/>
        <v>0</v>
      </c>
      <c r="AC109" s="135">
        <f t="shared" si="84"/>
        <v>0</v>
      </c>
      <c r="AD109" s="131"/>
      <c r="AE109" s="131"/>
      <c r="AF109" s="133">
        <f t="shared" si="86"/>
        <v>0</v>
      </c>
      <c r="AG109" s="131"/>
      <c r="AH109" s="131"/>
      <c r="AI109" s="133">
        <f t="shared" si="82"/>
        <v>0</v>
      </c>
      <c r="AJ109" s="135">
        <f t="shared" si="87"/>
        <v>0</v>
      </c>
      <c r="AK109" s="135">
        <f t="shared" si="87"/>
        <v>0</v>
      </c>
      <c r="AL109" s="135">
        <f t="shared" si="87"/>
        <v>0</v>
      </c>
      <c r="AM109" s="135">
        <f t="shared" si="83"/>
        <v>0</v>
      </c>
      <c r="AN109" s="135">
        <f t="shared" si="83"/>
        <v>0</v>
      </c>
      <c r="AO109" s="135">
        <f t="shared" si="83"/>
        <v>0</v>
      </c>
    </row>
    <row r="110" spans="1:41" ht="11.25">
      <c r="A110" s="165">
        <v>96</v>
      </c>
      <c r="B110" s="151" t="s">
        <v>194</v>
      </c>
      <c r="C110" s="295"/>
      <c r="D110" s="131"/>
      <c r="E110" s="54">
        <f t="shared" si="95"/>
        <v>0</v>
      </c>
      <c r="F110" s="295"/>
      <c r="G110" s="131"/>
      <c r="H110" s="133">
        <f t="shared" si="89"/>
        <v>0</v>
      </c>
      <c r="I110" s="131"/>
      <c r="J110" s="131"/>
      <c r="K110" s="133">
        <f t="shared" si="90"/>
        <v>0</v>
      </c>
      <c r="L110" s="131"/>
      <c r="M110" s="131"/>
      <c r="N110" s="133">
        <f t="shared" si="91"/>
        <v>0</v>
      </c>
      <c r="O110" s="131"/>
      <c r="P110" s="131"/>
      <c r="Q110" s="133">
        <f t="shared" si="92"/>
        <v>0</v>
      </c>
      <c r="R110" s="131"/>
      <c r="S110" s="131"/>
      <c r="T110" s="133">
        <f t="shared" si="93"/>
        <v>0</v>
      </c>
      <c r="U110" s="135">
        <f t="shared" si="62"/>
        <v>0</v>
      </c>
      <c r="V110" s="135">
        <f t="shared" si="62"/>
        <v>0</v>
      </c>
      <c r="W110" s="135">
        <f t="shared" si="62"/>
        <v>0</v>
      </c>
      <c r="X110" s="131"/>
      <c r="Y110" s="131"/>
      <c r="Z110" s="133">
        <f t="shared" si="81"/>
        <v>0</v>
      </c>
      <c r="AA110" s="135">
        <f t="shared" si="84"/>
        <v>0</v>
      </c>
      <c r="AB110" s="135">
        <f t="shared" si="84"/>
        <v>0</v>
      </c>
      <c r="AC110" s="135">
        <f t="shared" si="84"/>
        <v>0</v>
      </c>
      <c r="AD110" s="131"/>
      <c r="AE110" s="131"/>
      <c r="AF110" s="133">
        <f t="shared" si="86"/>
        <v>0</v>
      </c>
      <c r="AG110" s="131"/>
      <c r="AH110" s="131"/>
      <c r="AI110" s="133">
        <f t="shared" si="82"/>
        <v>0</v>
      </c>
      <c r="AJ110" s="135">
        <f t="shared" si="87"/>
        <v>0</v>
      </c>
      <c r="AK110" s="135">
        <f t="shared" si="87"/>
        <v>0</v>
      </c>
      <c r="AL110" s="135">
        <f t="shared" si="87"/>
        <v>0</v>
      </c>
      <c r="AM110" s="135">
        <f t="shared" si="83"/>
        <v>0</v>
      </c>
      <c r="AN110" s="135">
        <f t="shared" si="83"/>
        <v>0</v>
      </c>
      <c r="AO110" s="135">
        <f t="shared" si="83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70866141732283472" right="0.27559055118110237" top="0.19685039370078741" bottom="0.15748031496062992" header="0.15748031496062992" footer="0.15748031496062992"/>
  <pageSetup scale="7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/>
  </sheetPr>
  <dimension ref="A1:AQ146"/>
  <sheetViews>
    <sheetView zoomScale="115" zoomScaleNormal="115" workbookViewId="0">
      <pane xSplit="2" ySplit="8" topLeftCell="C39" activePane="bottomRight" state="frozen"/>
      <selection pane="topRight" activeCell="C1" sqref="C1"/>
      <selection pane="bottomLeft" activeCell="A9" sqref="A9"/>
      <selection pane="bottomRight" activeCell="AI59" sqref="AI59"/>
    </sheetView>
  </sheetViews>
  <sheetFormatPr defaultColWidth="9.140625" defaultRowHeight="9.75" customHeight="1"/>
  <cols>
    <col min="1" max="1" width="5.28515625" style="13" customWidth="1"/>
    <col min="2" max="2" width="36" style="13" customWidth="1"/>
    <col min="3" max="3" width="13.7109375" style="13" customWidth="1"/>
    <col min="4" max="4" width="13.42578125" style="13" customWidth="1"/>
    <col min="5" max="5" width="13.5703125" style="13" customWidth="1"/>
    <col min="6" max="6" width="14.42578125" style="13" customWidth="1"/>
    <col min="7" max="7" width="13.85546875" style="13" customWidth="1"/>
    <col min="8" max="8" width="13.5703125" style="13" customWidth="1"/>
    <col min="9" max="9" width="12.85546875" style="13" customWidth="1"/>
    <col min="10" max="10" width="13.140625" style="13" customWidth="1"/>
    <col min="11" max="11" width="13.85546875" style="13" customWidth="1"/>
    <col min="12" max="13" width="12" style="13" customWidth="1"/>
    <col min="14" max="14" width="13.28515625" style="13" customWidth="1"/>
    <col min="15" max="15" width="12.7109375" style="13" customWidth="1"/>
    <col min="16" max="16" width="12.5703125" style="13" customWidth="1"/>
    <col min="17" max="17" width="13.28515625" style="13" customWidth="1"/>
    <col min="18" max="19" width="12.5703125" style="13" customWidth="1"/>
    <col min="20" max="20" width="13.7109375" style="13" customWidth="1"/>
    <col min="21" max="21" width="14.28515625" style="13" customWidth="1"/>
    <col min="22" max="22" width="14.140625" style="13" customWidth="1"/>
    <col min="23" max="23" width="13.7109375" style="13" customWidth="1"/>
    <col min="24" max="24" width="14.7109375" style="13" customWidth="1"/>
    <col min="25" max="25" width="13.28515625" style="13" customWidth="1"/>
    <col min="26" max="26" width="13.140625" style="13" customWidth="1"/>
    <col min="27" max="27" width="13" style="13" customWidth="1"/>
    <col min="28" max="28" width="13.5703125" style="13" customWidth="1"/>
    <col min="29" max="29" width="14.140625" style="13" customWidth="1"/>
    <col min="30" max="32" width="13.140625" style="13" customWidth="1"/>
    <col min="33" max="33" width="13.85546875" style="13" customWidth="1"/>
    <col min="34" max="34" width="12.85546875" style="13" customWidth="1"/>
    <col min="35" max="36" width="13" style="13" customWidth="1"/>
    <col min="37" max="37" width="13.85546875" style="13" customWidth="1"/>
    <col min="38" max="38" width="14.7109375" style="13" customWidth="1"/>
    <col min="39" max="39" width="14.5703125" style="13" customWidth="1"/>
    <col min="40" max="40" width="14" style="13" customWidth="1"/>
    <col min="41" max="41" width="14.28515625" style="13" bestFit="1" customWidth="1"/>
    <col min="42" max="42" width="9.28515625" style="13" bestFit="1" customWidth="1"/>
    <col min="43" max="16384" width="9.140625" style="13"/>
  </cols>
  <sheetData>
    <row r="1" spans="1:42" ht="12"/>
    <row r="2" spans="1:42" ht="12"/>
    <row r="3" spans="1:42" ht="12">
      <c r="A3" s="151"/>
      <c r="B3" s="533" t="s">
        <v>331</v>
      </c>
      <c r="C3" s="533"/>
      <c r="D3" s="533"/>
      <c r="E3" s="533"/>
      <c r="F3" s="533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</row>
    <row r="4" spans="1:42" ht="12">
      <c r="A4" s="151"/>
      <c r="B4" s="151" t="str">
        <f>+DALANGARGALAN!B4</f>
        <v>2026.04.31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333">
        <f>SUM(AN8-AM8)</f>
        <v>-173401735.47000003</v>
      </c>
      <c r="AP4" s="151"/>
    </row>
    <row r="5" spans="1:42" ht="11.25" customHeight="1">
      <c r="A5" s="534"/>
      <c r="B5" s="156" t="s">
        <v>80</v>
      </c>
      <c r="C5" s="534" t="s">
        <v>81</v>
      </c>
      <c r="D5" s="534"/>
      <c r="E5" s="534"/>
      <c r="F5" s="537" t="s">
        <v>82</v>
      </c>
      <c r="G5" s="537"/>
      <c r="H5" s="537"/>
      <c r="I5" s="534" t="s">
        <v>100</v>
      </c>
      <c r="J5" s="534"/>
      <c r="K5" s="534"/>
      <c r="L5" s="534" t="s">
        <v>105</v>
      </c>
      <c r="M5" s="534"/>
      <c r="N5" s="534"/>
      <c r="O5" s="534" t="s">
        <v>106</v>
      </c>
      <c r="P5" s="534"/>
      <c r="Q5" s="534"/>
      <c r="R5" s="534" t="s">
        <v>107</v>
      </c>
      <c r="S5" s="534"/>
      <c r="T5" s="534"/>
      <c r="U5" s="535" t="s">
        <v>121</v>
      </c>
      <c r="V5" s="535"/>
      <c r="W5" s="535"/>
      <c r="X5" s="534" t="s">
        <v>165</v>
      </c>
      <c r="Y5" s="534"/>
      <c r="Z5" s="534"/>
      <c r="AA5" s="535" t="s">
        <v>163</v>
      </c>
      <c r="AB5" s="535"/>
      <c r="AC5" s="535"/>
      <c r="AD5" s="534" t="s">
        <v>166</v>
      </c>
      <c r="AE5" s="534"/>
      <c r="AF5" s="534"/>
      <c r="AG5" s="534" t="s">
        <v>167</v>
      </c>
      <c r="AH5" s="534"/>
      <c r="AI5" s="534"/>
      <c r="AJ5" s="534" t="s">
        <v>164</v>
      </c>
      <c r="AK5" s="534"/>
      <c r="AL5" s="534"/>
      <c r="AM5" s="534" t="s">
        <v>3</v>
      </c>
      <c r="AN5" s="534"/>
      <c r="AO5" s="534"/>
      <c r="AP5" s="151"/>
    </row>
    <row r="6" spans="1:42" s="289" customFormat="1" ht="12">
      <c r="A6" s="534"/>
      <c r="B6" s="156" t="s">
        <v>79</v>
      </c>
      <c r="C6" s="156" t="s">
        <v>114</v>
      </c>
      <c r="D6" s="156" t="s">
        <v>115</v>
      </c>
      <c r="E6" s="156" t="s">
        <v>116</v>
      </c>
      <c r="F6" s="156" t="s">
        <v>114</v>
      </c>
      <c r="G6" s="156" t="s">
        <v>115</v>
      </c>
      <c r="H6" s="156" t="s">
        <v>116</v>
      </c>
      <c r="I6" s="156" t="s">
        <v>114</v>
      </c>
      <c r="J6" s="156" t="s">
        <v>115</v>
      </c>
      <c r="K6" s="156" t="s">
        <v>116</v>
      </c>
      <c r="L6" s="156" t="s">
        <v>114</v>
      </c>
      <c r="M6" s="156" t="s">
        <v>115</v>
      </c>
      <c r="N6" s="156" t="s">
        <v>116</v>
      </c>
      <c r="O6" s="156" t="s">
        <v>114</v>
      </c>
      <c r="P6" s="156" t="s">
        <v>115</v>
      </c>
      <c r="Q6" s="156" t="s">
        <v>116</v>
      </c>
      <c r="R6" s="156" t="s">
        <v>114</v>
      </c>
      <c r="S6" s="156" t="s">
        <v>115</v>
      </c>
      <c r="T6" s="156" t="s">
        <v>116</v>
      </c>
      <c r="U6" s="158" t="s">
        <v>114</v>
      </c>
      <c r="V6" s="158" t="s">
        <v>115</v>
      </c>
      <c r="W6" s="158" t="s">
        <v>116</v>
      </c>
      <c r="X6" s="156" t="s">
        <v>114</v>
      </c>
      <c r="Y6" s="156" t="s">
        <v>115</v>
      </c>
      <c r="Z6" s="156" t="s">
        <v>116</v>
      </c>
      <c r="AA6" s="158" t="s">
        <v>114</v>
      </c>
      <c r="AB6" s="158" t="s">
        <v>115</v>
      </c>
      <c r="AC6" s="158" t="s">
        <v>116</v>
      </c>
      <c r="AD6" s="156" t="s">
        <v>114</v>
      </c>
      <c r="AE6" s="156" t="s">
        <v>115</v>
      </c>
      <c r="AF6" s="156" t="s">
        <v>116</v>
      </c>
      <c r="AG6" s="156" t="s">
        <v>114</v>
      </c>
      <c r="AH6" s="156" t="s">
        <v>115</v>
      </c>
      <c r="AI6" s="156" t="s">
        <v>116</v>
      </c>
      <c r="AJ6" s="156" t="s">
        <v>114</v>
      </c>
      <c r="AK6" s="156" t="s">
        <v>115</v>
      </c>
      <c r="AL6" s="156" t="s">
        <v>116</v>
      </c>
      <c r="AM6" s="156" t="s">
        <v>114</v>
      </c>
      <c r="AN6" s="156" t="s">
        <v>115</v>
      </c>
      <c r="AO6" s="156" t="s">
        <v>116</v>
      </c>
      <c r="AP6" s="326"/>
    </row>
    <row r="7" spans="1:42" s="289" customFormat="1" ht="12">
      <c r="A7" s="536" t="s">
        <v>122</v>
      </c>
      <c r="B7" s="536"/>
      <c r="C7" s="95"/>
      <c r="D7" s="95">
        <f>SUM(C7+D82-D8)</f>
        <v>16520481</v>
      </c>
      <c r="E7" s="133">
        <f t="shared" ref="E7:E38" si="0">SUM(D7-C7)</f>
        <v>16520481</v>
      </c>
      <c r="F7" s="95"/>
      <c r="G7" s="95">
        <f>SUM(F7+G82-G8)</f>
        <v>37411823.49000001</v>
      </c>
      <c r="H7" s="133">
        <f>SUM(G7-F7)</f>
        <v>37411823.49000001</v>
      </c>
      <c r="I7" s="95"/>
      <c r="J7" s="95">
        <f>SUM(I7+J82-J8)</f>
        <v>2309534</v>
      </c>
      <c r="K7" s="133">
        <f>SUM(J7-I7)</f>
        <v>2309534</v>
      </c>
      <c r="L7" s="95"/>
      <c r="M7" s="95">
        <f>SUM(L7+M82-M8)</f>
        <v>1254577.5</v>
      </c>
      <c r="N7" s="133">
        <f>SUM(M7-L7)</f>
        <v>1254577.5</v>
      </c>
      <c r="O7" s="95"/>
      <c r="P7" s="95">
        <f>SUM(O7+P82-P8)</f>
        <v>2169200</v>
      </c>
      <c r="Q7" s="133">
        <f>SUM(P7-O7)</f>
        <v>2169200</v>
      </c>
      <c r="R7" s="95"/>
      <c r="S7" s="95">
        <f>SUM(R7+S82-S8)</f>
        <v>2288456.4799999967</v>
      </c>
      <c r="T7" s="133">
        <f>SUM(S7-R7)</f>
        <v>2288456.4799999967</v>
      </c>
      <c r="U7" s="162">
        <f t="shared" ref="U7:U38" si="1">SUM(C7+F7+I7+L7+O7+R7)</f>
        <v>0</v>
      </c>
      <c r="V7" s="162">
        <f t="shared" ref="V7:W11" si="2">SUM(D7+G7+J7+M7+P7+S7)</f>
        <v>61954072.470000006</v>
      </c>
      <c r="W7" s="162">
        <f t="shared" si="2"/>
        <v>61954072.470000006</v>
      </c>
      <c r="X7" s="334"/>
      <c r="Y7" s="335">
        <f>SUM(X7+Y82-Y8)</f>
        <v>24185783</v>
      </c>
      <c r="Z7" s="133">
        <v>0</v>
      </c>
      <c r="AA7" s="162">
        <f>SUM(X7)</f>
        <v>0</v>
      </c>
      <c r="AB7" s="162">
        <f>SUM(Y7)</f>
        <v>24185783</v>
      </c>
      <c r="AC7" s="162">
        <f t="shared" ref="AC7:AC11" si="3">SUM(Z7)</f>
        <v>0</v>
      </c>
      <c r="AD7" s="335"/>
      <c r="AE7" s="335">
        <f>SUM(AD7+AE82-AE8)</f>
        <v>4813100</v>
      </c>
      <c r="AF7" s="133">
        <v>0</v>
      </c>
      <c r="AG7" s="335"/>
      <c r="AH7" s="335">
        <f>SUM(AG7+AH82-AH8)</f>
        <v>2500000</v>
      </c>
      <c r="AI7" s="133">
        <v>0</v>
      </c>
      <c r="AJ7" s="162">
        <f t="shared" ref="AJ7:AL22" si="4">SUM(AD7+AG7)</f>
        <v>0</v>
      </c>
      <c r="AK7" s="162">
        <f t="shared" si="4"/>
        <v>7313100</v>
      </c>
      <c r="AL7" s="162">
        <v>0</v>
      </c>
      <c r="AM7" s="162">
        <f>SUM(U7+AA7+AJ7)</f>
        <v>0</v>
      </c>
      <c r="AN7" s="162">
        <f t="shared" ref="AN7:AO22" si="5">SUM(V7+AB7+AK7)</f>
        <v>93452955.469999999</v>
      </c>
      <c r="AO7" s="162">
        <f t="shared" si="5"/>
        <v>61954072.470000006</v>
      </c>
      <c r="AP7" s="326"/>
    </row>
    <row r="8" spans="1:42" s="414" customFormat="1" ht="12">
      <c r="A8" s="163">
        <v>1</v>
      </c>
      <c r="B8" s="154" t="s">
        <v>4</v>
      </c>
      <c r="C8" s="64">
        <f>SUM(C9+C78)</f>
        <v>67094300</v>
      </c>
      <c r="D8" s="64">
        <f t="shared" ref="D8" si="6">SUM(D9+D78)</f>
        <v>49587019</v>
      </c>
      <c r="E8" s="215">
        <f t="shared" si="0"/>
        <v>-17507281</v>
      </c>
      <c r="F8" s="64">
        <f t="shared" ref="F8:G8" si="7">SUM(F9+F78)</f>
        <v>388900300</v>
      </c>
      <c r="G8" s="64">
        <f t="shared" si="7"/>
        <v>309870013.50999999</v>
      </c>
      <c r="H8" s="215">
        <f t="shared" ref="H8:H77" si="8">SUM(G8-F8)</f>
        <v>-79030286.49000001</v>
      </c>
      <c r="I8" s="64">
        <f t="shared" ref="I8:J8" si="9">SUM(I9+I78)</f>
        <v>96907200</v>
      </c>
      <c r="J8" s="64">
        <f t="shared" si="9"/>
        <v>94597666</v>
      </c>
      <c r="K8" s="215">
        <f t="shared" ref="K8:K77" si="10">SUM(J8-I8)</f>
        <v>-2309534</v>
      </c>
      <c r="L8" s="64">
        <f t="shared" ref="L8:M8" si="11">SUM(L9+L78)</f>
        <v>44631600</v>
      </c>
      <c r="M8" s="64">
        <f t="shared" si="11"/>
        <v>42377022.5</v>
      </c>
      <c r="N8" s="215">
        <f t="shared" ref="N8:N77" si="12">SUM(M8-L8)</f>
        <v>-2254577.5</v>
      </c>
      <c r="O8" s="64">
        <f t="shared" ref="O8:P8" si="13">SUM(O9+O78)</f>
        <v>113402400</v>
      </c>
      <c r="P8" s="64">
        <f t="shared" si="13"/>
        <v>112233200</v>
      </c>
      <c r="Q8" s="215">
        <f t="shared" ref="Q8:Q77" si="14">SUM(P8-O8)</f>
        <v>-1169200</v>
      </c>
      <c r="R8" s="64">
        <f t="shared" ref="R8:S8" si="15">SUM(R9+R78)</f>
        <v>37684400</v>
      </c>
      <c r="S8" s="64">
        <f t="shared" si="15"/>
        <v>36395943.520000003</v>
      </c>
      <c r="T8" s="215">
        <f t="shared" ref="T8:T77" si="16">SUM(S8-R8)</f>
        <v>-1288456.4799999967</v>
      </c>
      <c r="U8" s="59">
        <f t="shared" si="1"/>
        <v>748620200</v>
      </c>
      <c r="V8" s="59">
        <f t="shared" si="2"/>
        <v>645060864.52999997</v>
      </c>
      <c r="W8" s="59">
        <f t="shared" si="2"/>
        <v>-103559335.47</v>
      </c>
      <c r="X8" s="64">
        <f>SUM(X9+X78)</f>
        <v>67342400</v>
      </c>
      <c r="Y8" s="64">
        <f>SUM(Y9+Y78)</f>
        <v>0</v>
      </c>
      <c r="Z8" s="215">
        <f t="shared" ref="Z8:Z77" si="17">SUM(Y8-X8)</f>
        <v>-67342400</v>
      </c>
      <c r="AA8" s="59">
        <f t="shared" ref="AA8:AB11" si="18">SUM(X8)</f>
        <v>67342400</v>
      </c>
      <c r="AB8" s="59">
        <f t="shared" si="18"/>
        <v>0</v>
      </c>
      <c r="AC8" s="59">
        <f t="shared" si="3"/>
        <v>-67342400</v>
      </c>
      <c r="AD8" s="64">
        <f t="shared" ref="AD8:AE8" si="19">SUM(AD9+AD78)</f>
        <v>0</v>
      </c>
      <c r="AE8" s="64">
        <f t="shared" si="19"/>
        <v>0</v>
      </c>
      <c r="AF8" s="215">
        <f t="shared" ref="AF8:AF77" si="20">SUM(AE8-AD8)</f>
        <v>0</v>
      </c>
      <c r="AG8" s="64">
        <f>SUM(AG9+AG78)</f>
        <v>2500000</v>
      </c>
      <c r="AH8" s="64">
        <f t="shared" ref="AH8" si="21">SUM(AH9+AH78)</f>
        <v>0</v>
      </c>
      <c r="AI8" s="215">
        <f t="shared" ref="AI8:AI77" si="22">SUM(AH8-AG8)</f>
        <v>-2500000</v>
      </c>
      <c r="AJ8" s="59">
        <f t="shared" si="4"/>
        <v>2500000</v>
      </c>
      <c r="AK8" s="59">
        <f t="shared" si="4"/>
        <v>0</v>
      </c>
      <c r="AL8" s="59">
        <f t="shared" si="4"/>
        <v>-2500000</v>
      </c>
      <c r="AM8" s="164">
        <f t="shared" ref="AM8:AO77" si="23">SUM(U8+AA8+AJ8)</f>
        <v>818462600</v>
      </c>
      <c r="AN8" s="59">
        <f t="shared" si="5"/>
        <v>645060864.52999997</v>
      </c>
      <c r="AO8" s="59">
        <f t="shared" si="5"/>
        <v>-173401735.47</v>
      </c>
      <c r="AP8" s="168"/>
    </row>
    <row r="9" spans="1:42" s="414" customFormat="1" ht="12">
      <c r="A9" s="163">
        <v>2</v>
      </c>
      <c r="B9" s="154" t="s">
        <v>5</v>
      </c>
      <c r="C9" s="64">
        <f>SUM(C10+C66+C69)</f>
        <v>67094300</v>
      </c>
      <c r="D9" s="64">
        <f t="shared" ref="D9" si="24">SUM(D10+D66+D69)</f>
        <v>49587019</v>
      </c>
      <c r="E9" s="215">
        <f t="shared" si="0"/>
        <v>-17507281</v>
      </c>
      <c r="F9" s="64">
        <f>SUM(F10+F66+F69)</f>
        <v>388900300</v>
      </c>
      <c r="G9" s="64">
        <f t="shared" ref="G9" si="25">SUM(G10+G66+G69)</f>
        <v>309870013.50999999</v>
      </c>
      <c r="H9" s="215">
        <f t="shared" si="8"/>
        <v>-79030286.49000001</v>
      </c>
      <c r="I9" s="64">
        <f t="shared" ref="I9:J9" si="26">SUM(I10+I66+I69)</f>
        <v>96907200</v>
      </c>
      <c r="J9" s="64">
        <f t="shared" si="26"/>
        <v>94597666</v>
      </c>
      <c r="K9" s="215">
        <f t="shared" si="10"/>
        <v>-2309534</v>
      </c>
      <c r="L9" s="64">
        <f t="shared" ref="L9:M9" si="27">SUM(L10+L66+L69)</f>
        <v>44631600</v>
      </c>
      <c r="M9" s="64">
        <f t="shared" si="27"/>
        <v>42377022.5</v>
      </c>
      <c r="N9" s="215">
        <f t="shared" si="12"/>
        <v>-2254577.5</v>
      </c>
      <c r="O9" s="64">
        <f t="shared" ref="O9:P9" si="28">SUM(O10+O66+O69)</f>
        <v>113402400</v>
      </c>
      <c r="P9" s="64">
        <f t="shared" si="28"/>
        <v>112233200</v>
      </c>
      <c r="Q9" s="215">
        <f t="shared" si="14"/>
        <v>-1169200</v>
      </c>
      <c r="R9" s="64">
        <f t="shared" ref="R9:S9" si="29">SUM(R10+R66+R69)</f>
        <v>37684400</v>
      </c>
      <c r="S9" s="64">
        <f t="shared" si="29"/>
        <v>36395943.520000003</v>
      </c>
      <c r="T9" s="215">
        <f t="shared" si="16"/>
        <v>-1288456.4799999967</v>
      </c>
      <c r="U9" s="59">
        <f t="shared" si="1"/>
        <v>748620200</v>
      </c>
      <c r="V9" s="59">
        <f t="shared" si="2"/>
        <v>645060864.52999997</v>
      </c>
      <c r="W9" s="59">
        <f t="shared" si="2"/>
        <v>-103559335.47</v>
      </c>
      <c r="X9" s="64">
        <f>SUM(X10+X66+X69)</f>
        <v>67342400</v>
      </c>
      <c r="Y9" s="64">
        <f t="shared" ref="Y9" si="30">SUM(Y10+Y66+Y69)</f>
        <v>0</v>
      </c>
      <c r="Z9" s="215">
        <f t="shared" si="17"/>
        <v>-67342400</v>
      </c>
      <c r="AA9" s="59">
        <f t="shared" si="18"/>
        <v>67342400</v>
      </c>
      <c r="AB9" s="59">
        <f t="shared" si="18"/>
        <v>0</v>
      </c>
      <c r="AC9" s="59">
        <f t="shared" si="3"/>
        <v>-67342400</v>
      </c>
      <c r="AD9" s="64">
        <f t="shared" ref="AD9:AE9" si="31">SUM(AD10+AD66+AD69)</f>
        <v>0</v>
      </c>
      <c r="AE9" s="64">
        <f t="shared" si="31"/>
        <v>0</v>
      </c>
      <c r="AF9" s="215">
        <f t="shared" si="20"/>
        <v>0</v>
      </c>
      <c r="AG9" s="64">
        <f t="shared" ref="AG9:AH9" si="32">SUM(AG10+AG66+AG69)</f>
        <v>2500000</v>
      </c>
      <c r="AH9" s="64">
        <f t="shared" si="32"/>
        <v>0</v>
      </c>
      <c r="AI9" s="215">
        <f t="shared" si="22"/>
        <v>-2500000</v>
      </c>
      <c r="AJ9" s="59">
        <f t="shared" si="4"/>
        <v>2500000</v>
      </c>
      <c r="AK9" s="59">
        <f t="shared" si="4"/>
        <v>0</v>
      </c>
      <c r="AL9" s="59">
        <f t="shared" si="4"/>
        <v>-2500000</v>
      </c>
      <c r="AM9" s="59">
        <f t="shared" si="23"/>
        <v>818462600</v>
      </c>
      <c r="AN9" s="59">
        <f t="shared" si="5"/>
        <v>645060864.52999997</v>
      </c>
      <c r="AO9" s="59">
        <f t="shared" si="5"/>
        <v>-173401735.47</v>
      </c>
      <c r="AP9" s="168"/>
    </row>
    <row r="10" spans="1:42" s="414" customFormat="1" ht="12">
      <c r="A10" s="163">
        <v>3</v>
      </c>
      <c r="B10" s="154" t="s">
        <v>6</v>
      </c>
      <c r="C10" s="64">
        <f>SUM(C11+C17+C23+C28+C35+C39+C44+C48+C60)</f>
        <v>66969500</v>
      </c>
      <c r="D10" s="64">
        <f t="shared" ref="D10" si="33">SUM(D11+D17+D23+D28+D35+D39+D44+D48+D60)</f>
        <v>49501519</v>
      </c>
      <c r="E10" s="215">
        <f t="shared" si="0"/>
        <v>-17467981</v>
      </c>
      <c r="F10" s="64">
        <f>SUM(F11+F17+F23+F28+F35+F39+F44+F48+F60)</f>
        <v>388400300</v>
      </c>
      <c r="G10" s="64">
        <f t="shared" ref="G10" si="34">SUM(G11+G17+G23+G28+G35+G39+G44+G48+G60)</f>
        <v>309870013.50999999</v>
      </c>
      <c r="H10" s="215">
        <f t="shared" si="8"/>
        <v>-78530286.49000001</v>
      </c>
      <c r="I10" s="64">
        <f t="shared" ref="I10:J10" si="35">SUM(I11+I17+I23+I28+I35+I39+I44+I48+I60)</f>
        <v>96907200</v>
      </c>
      <c r="J10" s="64">
        <f t="shared" si="35"/>
        <v>94597666</v>
      </c>
      <c r="K10" s="215">
        <f t="shared" si="10"/>
        <v>-2309534</v>
      </c>
      <c r="L10" s="64">
        <f t="shared" ref="L10:M10" si="36">SUM(L11+L17+L23+L28+L35+L39+L44+L48+L60)</f>
        <v>44631600</v>
      </c>
      <c r="M10" s="64">
        <f t="shared" si="36"/>
        <v>42377022.5</v>
      </c>
      <c r="N10" s="215">
        <f t="shared" si="12"/>
        <v>-2254577.5</v>
      </c>
      <c r="O10" s="64">
        <f t="shared" ref="O10:P10" si="37">SUM(O11+O17+O23+O28+O35+O39+O44+O48+O60)</f>
        <v>113402400</v>
      </c>
      <c r="P10" s="64">
        <f t="shared" si="37"/>
        <v>112233200</v>
      </c>
      <c r="Q10" s="215">
        <f t="shared" si="14"/>
        <v>-1169200</v>
      </c>
      <c r="R10" s="64">
        <f t="shared" ref="R10:S10" si="38">SUM(R11+R17+R23+R28+R35+R39+R44+R48+R60)</f>
        <v>37684400</v>
      </c>
      <c r="S10" s="64">
        <f t="shared" si="38"/>
        <v>36395943.520000003</v>
      </c>
      <c r="T10" s="215">
        <f t="shared" si="16"/>
        <v>-1288456.4799999967</v>
      </c>
      <c r="U10" s="59">
        <f t="shared" si="1"/>
        <v>747995400</v>
      </c>
      <c r="V10" s="59">
        <f t="shared" si="2"/>
        <v>644975364.52999997</v>
      </c>
      <c r="W10" s="59">
        <f t="shared" si="2"/>
        <v>-103020035.47</v>
      </c>
      <c r="X10" s="64">
        <f t="shared" ref="X10:Y10" si="39">SUM(X11+X17+X23+X28+X35+X39+X44+X48+X60)</f>
        <v>0</v>
      </c>
      <c r="Y10" s="64">
        <f t="shared" si="39"/>
        <v>0</v>
      </c>
      <c r="Z10" s="215">
        <f t="shared" si="17"/>
        <v>0</v>
      </c>
      <c r="AA10" s="59">
        <f t="shared" si="18"/>
        <v>0</v>
      </c>
      <c r="AB10" s="59">
        <f t="shared" si="18"/>
        <v>0</v>
      </c>
      <c r="AC10" s="59">
        <f t="shared" si="3"/>
        <v>0</v>
      </c>
      <c r="AD10" s="64">
        <f t="shared" ref="AD10:AE10" si="40">SUM(AD11+AD17+AD23+AD28+AD35+AD39+AD44+AD48+AD60)</f>
        <v>0</v>
      </c>
      <c r="AE10" s="64">
        <f t="shared" si="40"/>
        <v>0</v>
      </c>
      <c r="AF10" s="215">
        <f t="shared" si="20"/>
        <v>0</v>
      </c>
      <c r="AG10" s="64">
        <f t="shared" ref="AG10:AH10" si="41">SUM(AG11+AG17+AG23+AG28+AG35+AG39+AG44+AG48+AG60)</f>
        <v>2500000</v>
      </c>
      <c r="AH10" s="64">
        <f t="shared" si="41"/>
        <v>0</v>
      </c>
      <c r="AI10" s="215">
        <f t="shared" si="22"/>
        <v>-2500000</v>
      </c>
      <c r="AJ10" s="59">
        <f t="shared" si="4"/>
        <v>2500000</v>
      </c>
      <c r="AK10" s="59">
        <f t="shared" si="4"/>
        <v>0</v>
      </c>
      <c r="AL10" s="59">
        <f t="shared" si="4"/>
        <v>-2500000</v>
      </c>
      <c r="AM10" s="59">
        <f t="shared" si="23"/>
        <v>750495400</v>
      </c>
      <c r="AN10" s="59">
        <f t="shared" si="5"/>
        <v>644975364.52999997</v>
      </c>
      <c r="AO10" s="59">
        <f t="shared" si="5"/>
        <v>-105520035.47</v>
      </c>
      <c r="AP10" s="168"/>
    </row>
    <row r="11" spans="1:42" s="414" customFormat="1" ht="12">
      <c r="A11" s="163">
        <v>4</v>
      </c>
      <c r="B11" s="154" t="s">
        <v>7</v>
      </c>
      <c r="C11" s="64">
        <f>SUM(C12:C16)</f>
        <v>54068000</v>
      </c>
      <c r="D11" s="64">
        <f t="shared" ref="D11" si="42">SUM(D12:D16)</f>
        <v>40932461</v>
      </c>
      <c r="E11" s="215">
        <f t="shared" si="0"/>
        <v>-13135539</v>
      </c>
      <c r="F11" s="64">
        <f t="shared" ref="F11:G11" si="43">SUM(F12:F16)</f>
        <v>254134900</v>
      </c>
      <c r="G11" s="64">
        <f t="shared" si="43"/>
        <v>231310002</v>
      </c>
      <c r="H11" s="215">
        <f t="shared" si="8"/>
        <v>-22824898</v>
      </c>
      <c r="I11" s="64">
        <f t="shared" ref="I11:J11" si="44">SUM(I12:I16)</f>
        <v>0</v>
      </c>
      <c r="J11" s="64">
        <f t="shared" si="44"/>
        <v>0</v>
      </c>
      <c r="K11" s="215">
        <f t="shared" si="10"/>
        <v>0</v>
      </c>
      <c r="L11" s="64">
        <f t="shared" ref="L11:M11" si="45">SUM(L12:L16)</f>
        <v>0</v>
      </c>
      <c r="M11" s="64">
        <f t="shared" si="45"/>
        <v>0</v>
      </c>
      <c r="N11" s="215">
        <f t="shared" si="12"/>
        <v>0</v>
      </c>
      <c r="O11" s="64">
        <f t="shared" ref="O11:P11" si="46">SUM(O12:O16)</f>
        <v>0</v>
      </c>
      <c r="P11" s="64">
        <f t="shared" si="46"/>
        <v>0</v>
      </c>
      <c r="Q11" s="215">
        <f t="shared" si="14"/>
        <v>0</v>
      </c>
      <c r="R11" s="64">
        <f t="shared" ref="R11:S11" si="47">SUM(R12:R16)</f>
        <v>0</v>
      </c>
      <c r="S11" s="64">
        <f t="shared" si="47"/>
        <v>0</v>
      </c>
      <c r="T11" s="215">
        <f t="shared" si="16"/>
        <v>0</v>
      </c>
      <c r="U11" s="59">
        <f t="shared" si="1"/>
        <v>308202900</v>
      </c>
      <c r="V11" s="59">
        <f t="shared" si="2"/>
        <v>272242463</v>
      </c>
      <c r="W11" s="59">
        <f t="shared" si="2"/>
        <v>-35960437</v>
      </c>
      <c r="X11" s="64">
        <f t="shared" ref="X11:Y11" si="48">SUM(X12:X16)</f>
        <v>0</v>
      </c>
      <c r="Y11" s="64">
        <f t="shared" si="48"/>
        <v>0</v>
      </c>
      <c r="Z11" s="215">
        <f t="shared" si="17"/>
        <v>0</v>
      </c>
      <c r="AA11" s="59">
        <f t="shared" si="18"/>
        <v>0</v>
      </c>
      <c r="AB11" s="59">
        <f t="shared" si="18"/>
        <v>0</v>
      </c>
      <c r="AC11" s="59">
        <f t="shared" si="3"/>
        <v>0</v>
      </c>
      <c r="AD11" s="64">
        <f t="shared" ref="AD11:AE11" si="49">SUM(AD12:AD16)</f>
        <v>0</v>
      </c>
      <c r="AE11" s="64">
        <f t="shared" si="49"/>
        <v>0</v>
      </c>
      <c r="AF11" s="215">
        <f t="shared" si="20"/>
        <v>0</v>
      </c>
      <c r="AG11" s="64">
        <f t="shared" ref="AG11:AH11" si="50">SUM(AG12:AG16)</f>
        <v>0</v>
      </c>
      <c r="AH11" s="64">
        <f t="shared" si="50"/>
        <v>0</v>
      </c>
      <c r="AI11" s="215">
        <f t="shared" si="22"/>
        <v>0</v>
      </c>
      <c r="AJ11" s="59">
        <f t="shared" si="4"/>
        <v>0</v>
      </c>
      <c r="AK11" s="59">
        <f t="shared" si="4"/>
        <v>0</v>
      </c>
      <c r="AL11" s="59">
        <f t="shared" si="4"/>
        <v>0</v>
      </c>
      <c r="AM11" s="59">
        <f t="shared" si="23"/>
        <v>308202900</v>
      </c>
      <c r="AN11" s="59">
        <f t="shared" si="5"/>
        <v>272242463</v>
      </c>
      <c r="AO11" s="59">
        <f t="shared" si="5"/>
        <v>-35960437</v>
      </c>
      <c r="AP11" s="168"/>
    </row>
    <row r="12" spans="1:42" ht="12">
      <c r="A12" s="165">
        <v>5</v>
      </c>
      <c r="B12" s="153" t="s">
        <v>8</v>
      </c>
      <c r="C12" s="188">
        <v>24844000</v>
      </c>
      <c r="D12" s="188">
        <v>19112000</v>
      </c>
      <c r="E12" s="133">
        <f>SUM(D12-C12)</f>
        <v>-5732000</v>
      </c>
      <c r="F12" s="188">
        <v>117760000</v>
      </c>
      <c r="G12" s="188">
        <v>114187133</v>
      </c>
      <c r="H12" s="133">
        <f t="shared" si="8"/>
        <v>-3572867</v>
      </c>
      <c r="I12" s="131"/>
      <c r="J12" s="131"/>
      <c r="K12" s="133">
        <f t="shared" si="10"/>
        <v>0</v>
      </c>
      <c r="L12" s="131"/>
      <c r="M12" s="131"/>
      <c r="N12" s="133">
        <f t="shared" si="12"/>
        <v>0</v>
      </c>
      <c r="O12" s="131"/>
      <c r="P12" s="131"/>
      <c r="Q12" s="133">
        <f t="shared" si="14"/>
        <v>0</v>
      </c>
      <c r="R12" s="131"/>
      <c r="S12" s="131"/>
      <c r="T12" s="133">
        <f t="shared" si="16"/>
        <v>0</v>
      </c>
      <c r="U12" s="135">
        <f t="shared" si="1"/>
        <v>142604000</v>
      </c>
      <c r="V12" s="135">
        <f t="shared" ref="V12:V43" si="51">SUM(D12+G12+J12+M12+P12+S12)</f>
        <v>133299133</v>
      </c>
      <c r="W12" s="135">
        <f t="shared" ref="W12:W43" si="52">SUM(E12+H12+K12+N12+Q12+T12)</f>
        <v>-9304867</v>
      </c>
      <c r="X12" s="54"/>
      <c r="Y12" s="54"/>
      <c r="Z12" s="133">
        <f t="shared" si="17"/>
        <v>0</v>
      </c>
      <c r="AA12" s="135">
        <f t="shared" ref="AA12:AC77" si="53">SUM(X12)</f>
        <v>0</v>
      </c>
      <c r="AB12" s="135">
        <f t="shared" si="53"/>
        <v>0</v>
      </c>
      <c r="AC12" s="135">
        <f t="shared" si="53"/>
        <v>0</v>
      </c>
      <c r="AD12" s="54"/>
      <c r="AE12" s="54"/>
      <c r="AF12" s="133">
        <f t="shared" si="20"/>
        <v>0</v>
      </c>
      <c r="AG12" s="54"/>
      <c r="AH12" s="54"/>
      <c r="AI12" s="133">
        <f t="shared" si="22"/>
        <v>0</v>
      </c>
      <c r="AJ12" s="135">
        <f t="shared" si="4"/>
        <v>0</v>
      </c>
      <c r="AK12" s="135">
        <f t="shared" si="4"/>
        <v>0</v>
      </c>
      <c r="AL12" s="135">
        <f t="shared" si="4"/>
        <v>0</v>
      </c>
      <c r="AM12" s="135">
        <f>SUM(U12+AA12+AJ12)</f>
        <v>142604000</v>
      </c>
      <c r="AN12" s="135">
        <f t="shared" si="5"/>
        <v>133299133</v>
      </c>
      <c r="AO12" s="135">
        <f t="shared" si="5"/>
        <v>-9304867</v>
      </c>
      <c r="AP12" s="151"/>
    </row>
    <row r="13" spans="1:42" ht="12">
      <c r="A13" s="165">
        <v>6</v>
      </c>
      <c r="B13" s="153" t="s">
        <v>10</v>
      </c>
      <c r="C13" s="188">
        <v>23600000</v>
      </c>
      <c r="D13" s="188">
        <v>21820461</v>
      </c>
      <c r="E13" s="133">
        <f t="shared" ref="E13:E15" si="54">SUM(D13-C13)</f>
        <v>-1779539</v>
      </c>
      <c r="F13" s="188">
        <v>107334400</v>
      </c>
      <c r="G13" s="188">
        <v>101485596</v>
      </c>
      <c r="H13" s="133">
        <f t="shared" si="8"/>
        <v>-5848804</v>
      </c>
      <c r="I13" s="131"/>
      <c r="J13" s="131"/>
      <c r="K13" s="133">
        <f t="shared" si="10"/>
        <v>0</v>
      </c>
      <c r="L13" s="131"/>
      <c r="M13" s="131"/>
      <c r="N13" s="133">
        <f t="shared" si="12"/>
        <v>0</v>
      </c>
      <c r="O13" s="131"/>
      <c r="P13" s="131"/>
      <c r="Q13" s="133">
        <f t="shared" si="14"/>
        <v>0</v>
      </c>
      <c r="R13" s="131"/>
      <c r="S13" s="131"/>
      <c r="T13" s="133">
        <f t="shared" si="16"/>
        <v>0</v>
      </c>
      <c r="U13" s="135">
        <f t="shared" si="1"/>
        <v>130934400</v>
      </c>
      <c r="V13" s="135">
        <f t="shared" si="51"/>
        <v>123306057</v>
      </c>
      <c r="W13" s="135">
        <f t="shared" si="52"/>
        <v>-7628343</v>
      </c>
      <c r="X13" s="54"/>
      <c r="Y13" s="54"/>
      <c r="Z13" s="133">
        <f t="shared" si="17"/>
        <v>0</v>
      </c>
      <c r="AA13" s="135">
        <f t="shared" si="53"/>
        <v>0</v>
      </c>
      <c r="AB13" s="135">
        <f t="shared" si="53"/>
        <v>0</v>
      </c>
      <c r="AC13" s="135">
        <f t="shared" si="53"/>
        <v>0</v>
      </c>
      <c r="AD13" s="54"/>
      <c r="AE13" s="54"/>
      <c r="AF13" s="133">
        <f t="shared" si="20"/>
        <v>0</v>
      </c>
      <c r="AG13" s="54"/>
      <c r="AH13" s="54"/>
      <c r="AI13" s="133">
        <f t="shared" si="22"/>
        <v>0</v>
      </c>
      <c r="AJ13" s="135">
        <f t="shared" si="4"/>
        <v>0</v>
      </c>
      <c r="AK13" s="135">
        <f t="shared" si="4"/>
        <v>0</v>
      </c>
      <c r="AL13" s="135">
        <f t="shared" si="4"/>
        <v>0</v>
      </c>
      <c r="AM13" s="135">
        <f t="shared" si="23"/>
        <v>130934400</v>
      </c>
      <c r="AN13" s="135">
        <f t="shared" si="5"/>
        <v>123306057</v>
      </c>
      <c r="AO13" s="135">
        <f t="shared" si="5"/>
        <v>-7628343</v>
      </c>
      <c r="AP13" s="151"/>
    </row>
    <row r="14" spans="1:42" ht="12">
      <c r="A14" s="165">
        <v>7</v>
      </c>
      <c r="B14" s="153" t="s">
        <v>11</v>
      </c>
      <c r="C14" s="131"/>
      <c r="D14" s="131"/>
      <c r="E14" s="133">
        <f t="shared" si="54"/>
        <v>0</v>
      </c>
      <c r="F14" s="188">
        <v>18548000</v>
      </c>
      <c r="G14" s="188">
        <v>15637273</v>
      </c>
      <c r="H14" s="133">
        <f t="shared" si="8"/>
        <v>-2910727</v>
      </c>
      <c r="I14" s="131"/>
      <c r="J14" s="131"/>
      <c r="K14" s="133">
        <f t="shared" si="10"/>
        <v>0</v>
      </c>
      <c r="L14" s="131"/>
      <c r="M14" s="131"/>
      <c r="N14" s="133">
        <f t="shared" si="12"/>
        <v>0</v>
      </c>
      <c r="O14" s="131"/>
      <c r="P14" s="131"/>
      <c r="Q14" s="133">
        <f t="shared" si="14"/>
        <v>0</v>
      </c>
      <c r="R14" s="131"/>
      <c r="S14" s="131"/>
      <c r="T14" s="133">
        <f t="shared" si="16"/>
        <v>0</v>
      </c>
      <c r="U14" s="135">
        <f t="shared" si="1"/>
        <v>18548000</v>
      </c>
      <c r="V14" s="135">
        <f t="shared" si="51"/>
        <v>15637273</v>
      </c>
      <c r="W14" s="135">
        <f t="shared" si="52"/>
        <v>-2910727</v>
      </c>
      <c r="X14" s="54"/>
      <c r="Y14" s="54"/>
      <c r="Z14" s="133">
        <f t="shared" si="17"/>
        <v>0</v>
      </c>
      <c r="AA14" s="135">
        <f t="shared" si="53"/>
        <v>0</v>
      </c>
      <c r="AB14" s="135">
        <f t="shared" si="53"/>
        <v>0</v>
      </c>
      <c r="AC14" s="135">
        <f t="shared" si="53"/>
        <v>0</v>
      </c>
      <c r="AD14" s="54"/>
      <c r="AE14" s="54"/>
      <c r="AF14" s="133">
        <f t="shared" si="20"/>
        <v>0</v>
      </c>
      <c r="AG14" s="54"/>
      <c r="AH14" s="54"/>
      <c r="AI14" s="133">
        <f t="shared" si="22"/>
        <v>0</v>
      </c>
      <c r="AJ14" s="135">
        <f t="shared" si="4"/>
        <v>0</v>
      </c>
      <c r="AK14" s="135">
        <f t="shared" si="4"/>
        <v>0</v>
      </c>
      <c r="AL14" s="135">
        <f t="shared" si="4"/>
        <v>0</v>
      </c>
      <c r="AM14" s="135">
        <f t="shared" si="23"/>
        <v>18548000</v>
      </c>
      <c r="AN14" s="135">
        <f t="shared" si="5"/>
        <v>15637273</v>
      </c>
      <c r="AO14" s="135">
        <f t="shared" si="5"/>
        <v>-2910727</v>
      </c>
      <c r="AP14" s="151"/>
    </row>
    <row r="15" spans="1:42" ht="12">
      <c r="A15" s="165">
        <v>8</v>
      </c>
      <c r="B15" s="153" t="s">
        <v>12</v>
      </c>
      <c r="C15" s="188">
        <v>5624000</v>
      </c>
      <c r="D15" s="151">
        <v>0</v>
      </c>
      <c r="E15" s="133">
        <f t="shared" si="54"/>
        <v>-5624000</v>
      </c>
      <c r="F15" s="188">
        <v>10492500</v>
      </c>
      <c r="G15" s="151">
        <v>0</v>
      </c>
      <c r="H15" s="133">
        <f t="shared" si="8"/>
        <v>-10492500</v>
      </c>
      <c r="I15" s="131"/>
      <c r="J15" s="131"/>
      <c r="K15" s="133">
        <f t="shared" si="10"/>
        <v>0</v>
      </c>
      <c r="L15" s="131"/>
      <c r="M15" s="131"/>
      <c r="N15" s="133">
        <f t="shared" si="12"/>
        <v>0</v>
      </c>
      <c r="O15" s="131"/>
      <c r="P15" s="131"/>
      <c r="Q15" s="133">
        <f t="shared" si="14"/>
        <v>0</v>
      </c>
      <c r="R15" s="131"/>
      <c r="S15" s="131"/>
      <c r="T15" s="133">
        <f t="shared" si="16"/>
        <v>0</v>
      </c>
      <c r="U15" s="135">
        <f t="shared" si="1"/>
        <v>16116500</v>
      </c>
      <c r="V15" s="135">
        <f t="shared" si="51"/>
        <v>0</v>
      </c>
      <c r="W15" s="135">
        <f t="shared" si="52"/>
        <v>-16116500</v>
      </c>
      <c r="X15" s="54"/>
      <c r="Y15" s="54"/>
      <c r="Z15" s="133">
        <f t="shared" si="17"/>
        <v>0</v>
      </c>
      <c r="AA15" s="135">
        <f t="shared" si="53"/>
        <v>0</v>
      </c>
      <c r="AB15" s="135">
        <f t="shared" si="53"/>
        <v>0</v>
      </c>
      <c r="AC15" s="135">
        <f t="shared" si="53"/>
        <v>0</v>
      </c>
      <c r="AD15" s="54"/>
      <c r="AE15" s="54"/>
      <c r="AF15" s="133">
        <f t="shared" si="20"/>
        <v>0</v>
      </c>
      <c r="AG15" s="54"/>
      <c r="AH15" s="54"/>
      <c r="AI15" s="133">
        <f t="shared" si="22"/>
        <v>0</v>
      </c>
      <c r="AJ15" s="135">
        <f t="shared" si="4"/>
        <v>0</v>
      </c>
      <c r="AK15" s="135">
        <f t="shared" si="4"/>
        <v>0</v>
      </c>
      <c r="AL15" s="135">
        <f t="shared" si="4"/>
        <v>0</v>
      </c>
      <c r="AM15" s="135">
        <f t="shared" si="23"/>
        <v>16116500</v>
      </c>
      <c r="AN15" s="135">
        <f t="shared" si="5"/>
        <v>0</v>
      </c>
      <c r="AO15" s="135">
        <f t="shared" si="5"/>
        <v>-16116500</v>
      </c>
      <c r="AP15" s="151"/>
    </row>
    <row r="16" spans="1:42" ht="12">
      <c r="A16" s="165">
        <v>9</v>
      </c>
      <c r="B16" s="153" t="s">
        <v>9</v>
      </c>
      <c r="C16" s="131"/>
      <c r="D16" s="131"/>
      <c r="E16" s="133">
        <f t="shared" si="0"/>
        <v>0</v>
      </c>
      <c r="F16" s="131"/>
      <c r="G16" s="131"/>
      <c r="H16" s="133">
        <f t="shared" si="8"/>
        <v>0</v>
      </c>
      <c r="I16" s="131"/>
      <c r="J16" s="131"/>
      <c r="K16" s="133">
        <f t="shared" si="10"/>
        <v>0</v>
      </c>
      <c r="L16" s="131"/>
      <c r="M16" s="131"/>
      <c r="N16" s="133">
        <f t="shared" si="12"/>
        <v>0</v>
      </c>
      <c r="O16" s="131"/>
      <c r="P16" s="131"/>
      <c r="Q16" s="133">
        <f t="shared" si="14"/>
        <v>0</v>
      </c>
      <c r="R16" s="131"/>
      <c r="S16" s="131"/>
      <c r="T16" s="133">
        <f t="shared" si="16"/>
        <v>0</v>
      </c>
      <c r="U16" s="135">
        <f t="shared" si="1"/>
        <v>0</v>
      </c>
      <c r="V16" s="135">
        <f t="shared" si="51"/>
        <v>0</v>
      </c>
      <c r="W16" s="135">
        <f t="shared" si="52"/>
        <v>0</v>
      </c>
      <c r="X16" s="54"/>
      <c r="Y16" s="54"/>
      <c r="Z16" s="133">
        <f t="shared" si="17"/>
        <v>0</v>
      </c>
      <c r="AA16" s="135">
        <f t="shared" si="53"/>
        <v>0</v>
      </c>
      <c r="AB16" s="135">
        <f t="shared" si="53"/>
        <v>0</v>
      </c>
      <c r="AC16" s="135">
        <f t="shared" si="53"/>
        <v>0</v>
      </c>
      <c r="AD16" s="54"/>
      <c r="AE16" s="54"/>
      <c r="AF16" s="133">
        <f t="shared" si="20"/>
        <v>0</v>
      </c>
      <c r="AG16" s="54"/>
      <c r="AH16" s="54"/>
      <c r="AI16" s="133">
        <f t="shared" si="22"/>
        <v>0</v>
      </c>
      <c r="AJ16" s="135">
        <f t="shared" si="4"/>
        <v>0</v>
      </c>
      <c r="AK16" s="135">
        <f t="shared" si="4"/>
        <v>0</v>
      </c>
      <c r="AL16" s="135">
        <f t="shared" si="4"/>
        <v>0</v>
      </c>
      <c r="AM16" s="135">
        <f t="shared" si="23"/>
        <v>0</v>
      </c>
      <c r="AN16" s="135">
        <f t="shared" si="5"/>
        <v>0</v>
      </c>
      <c r="AO16" s="135">
        <f t="shared" si="5"/>
        <v>0</v>
      </c>
      <c r="AP16" s="151"/>
    </row>
    <row r="17" spans="1:42" s="414" customFormat="1" ht="12">
      <c r="A17" s="163">
        <v>10</v>
      </c>
      <c r="B17" s="154" t="s">
        <v>16</v>
      </c>
      <c r="C17" s="64">
        <f>SUM(C18:C22)</f>
        <v>6758400</v>
      </c>
      <c r="D17" s="64">
        <f>SUM(D18:D22)</f>
        <v>5053198</v>
      </c>
      <c r="E17" s="215">
        <f t="shared" si="0"/>
        <v>-1705202</v>
      </c>
      <c r="F17" s="59">
        <f>SUM(F18:F22)</f>
        <v>32243000</v>
      </c>
      <c r="G17" s="59">
        <f>SUM(G18:G22)</f>
        <v>28487644.510000002</v>
      </c>
      <c r="H17" s="215">
        <f t="shared" si="8"/>
        <v>-3755355.4899999984</v>
      </c>
      <c r="I17" s="64">
        <f>SUM(I18:I22)</f>
        <v>0</v>
      </c>
      <c r="J17" s="64">
        <f>SUM(J18:J22)</f>
        <v>0</v>
      </c>
      <c r="K17" s="215">
        <f t="shared" si="10"/>
        <v>0</v>
      </c>
      <c r="L17" s="64">
        <f>SUM(L18:L22)</f>
        <v>0</v>
      </c>
      <c r="M17" s="64">
        <f>SUM(M18:M22)</f>
        <v>0</v>
      </c>
      <c r="N17" s="215">
        <f t="shared" si="12"/>
        <v>0</v>
      </c>
      <c r="O17" s="64">
        <f>SUM(O18:O22)</f>
        <v>0</v>
      </c>
      <c r="P17" s="64">
        <f>SUM(P18:P22)</f>
        <v>0</v>
      </c>
      <c r="Q17" s="215">
        <f t="shared" si="14"/>
        <v>0</v>
      </c>
      <c r="R17" s="64">
        <f>SUM(R18:R22)</f>
        <v>0</v>
      </c>
      <c r="S17" s="64">
        <f>SUM(S18:S22)</f>
        <v>0</v>
      </c>
      <c r="T17" s="215">
        <f t="shared" si="16"/>
        <v>0</v>
      </c>
      <c r="U17" s="59">
        <f t="shared" si="1"/>
        <v>39001400</v>
      </c>
      <c r="V17" s="59">
        <f t="shared" si="51"/>
        <v>33540842.510000002</v>
      </c>
      <c r="W17" s="59">
        <f t="shared" si="52"/>
        <v>-5460557.4899999984</v>
      </c>
      <c r="X17" s="64">
        <f>SUM(X18:X22)</f>
        <v>0</v>
      </c>
      <c r="Y17" s="64">
        <f>SUM(Y18:Y22)</f>
        <v>0</v>
      </c>
      <c r="Z17" s="215">
        <f t="shared" si="17"/>
        <v>0</v>
      </c>
      <c r="AA17" s="59">
        <f t="shared" si="53"/>
        <v>0</v>
      </c>
      <c r="AB17" s="59">
        <f t="shared" si="53"/>
        <v>0</v>
      </c>
      <c r="AC17" s="59">
        <f t="shared" si="53"/>
        <v>0</v>
      </c>
      <c r="AD17" s="64">
        <f>SUM(AD18:AD22)</f>
        <v>0</v>
      </c>
      <c r="AE17" s="64">
        <f>SUM(AE18:AE22)</f>
        <v>0</v>
      </c>
      <c r="AF17" s="215">
        <f t="shared" si="20"/>
        <v>0</v>
      </c>
      <c r="AG17" s="64">
        <f>SUM(AG18:AG22)</f>
        <v>0</v>
      </c>
      <c r="AH17" s="64">
        <f>SUM(AH18:AH22)</f>
        <v>0</v>
      </c>
      <c r="AI17" s="215">
        <f t="shared" si="22"/>
        <v>0</v>
      </c>
      <c r="AJ17" s="59">
        <f t="shared" si="4"/>
        <v>0</v>
      </c>
      <c r="AK17" s="59">
        <f t="shared" si="4"/>
        <v>0</v>
      </c>
      <c r="AL17" s="59">
        <f t="shared" si="4"/>
        <v>0</v>
      </c>
      <c r="AM17" s="59">
        <f t="shared" si="23"/>
        <v>39001400</v>
      </c>
      <c r="AN17" s="59">
        <f t="shared" si="5"/>
        <v>33540842.510000002</v>
      </c>
      <c r="AO17" s="59">
        <f t="shared" si="5"/>
        <v>-5460557.4899999984</v>
      </c>
      <c r="AP17" s="168"/>
    </row>
    <row r="18" spans="1:42" ht="12">
      <c r="A18" s="165">
        <v>11</v>
      </c>
      <c r="B18" s="153" t="s">
        <v>13</v>
      </c>
      <c r="C18" s="188">
        <v>4596000</v>
      </c>
      <c r="D18" s="188">
        <v>3479258.94</v>
      </c>
      <c r="E18" s="133">
        <f t="shared" si="0"/>
        <v>-1116741.06</v>
      </c>
      <c r="F18" s="188">
        <v>22077400</v>
      </c>
      <c r="G18" s="188">
        <v>19642270.300000001</v>
      </c>
      <c r="H18" s="133">
        <f t="shared" si="8"/>
        <v>-2435129.6999999993</v>
      </c>
      <c r="I18" s="131"/>
      <c r="J18" s="131"/>
      <c r="K18" s="133">
        <f t="shared" si="10"/>
        <v>0</v>
      </c>
      <c r="L18" s="131"/>
      <c r="M18" s="131"/>
      <c r="N18" s="133">
        <f t="shared" si="12"/>
        <v>0</v>
      </c>
      <c r="O18" s="131"/>
      <c r="P18" s="131"/>
      <c r="Q18" s="133">
        <f t="shared" si="14"/>
        <v>0</v>
      </c>
      <c r="R18" s="131"/>
      <c r="S18" s="131"/>
      <c r="T18" s="133">
        <f t="shared" si="16"/>
        <v>0</v>
      </c>
      <c r="U18" s="135">
        <f t="shared" si="1"/>
        <v>26673400</v>
      </c>
      <c r="V18" s="135">
        <f t="shared" si="51"/>
        <v>23121529.240000002</v>
      </c>
      <c r="W18" s="135">
        <f t="shared" si="52"/>
        <v>-3551870.7599999993</v>
      </c>
      <c r="X18" s="54"/>
      <c r="Y18" s="54"/>
      <c r="Z18" s="133">
        <f t="shared" si="17"/>
        <v>0</v>
      </c>
      <c r="AA18" s="135">
        <f t="shared" si="53"/>
        <v>0</v>
      </c>
      <c r="AB18" s="135">
        <f t="shared" si="53"/>
        <v>0</v>
      </c>
      <c r="AC18" s="135">
        <f t="shared" si="53"/>
        <v>0</v>
      </c>
      <c r="AD18" s="54"/>
      <c r="AE18" s="54"/>
      <c r="AF18" s="133">
        <f t="shared" si="20"/>
        <v>0</v>
      </c>
      <c r="AG18" s="54"/>
      <c r="AH18" s="54"/>
      <c r="AI18" s="133">
        <f t="shared" si="22"/>
        <v>0</v>
      </c>
      <c r="AJ18" s="135">
        <f t="shared" si="4"/>
        <v>0</v>
      </c>
      <c r="AK18" s="135">
        <f t="shared" si="4"/>
        <v>0</v>
      </c>
      <c r="AL18" s="135">
        <f t="shared" si="4"/>
        <v>0</v>
      </c>
      <c r="AM18" s="135">
        <f t="shared" si="23"/>
        <v>26673400</v>
      </c>
      <c r="AN18" s="135">
        <f t="shared" si="5"/>
        <v>23121529.240000002</v>
      </c>
      <c r="AO18" s="135">
        <f t="shared" si="5"/>
        <v>-3551870.7599999993</v>
      </c>
      <c r="AP18" s="151"/>
    </row>
    <row r="19" spans="1:42" ht="12">
      <c r="A19" s="165">
        <v>12</v>
      </c>
      <c r="B19" s="153" t="s">
        <v>14</v>
      </c>
      <c r="C19" s="188">
        <v>540800</v>
      </c>
      <c r="D19" s="188">
        <v>377644.58</v>
      </c>
      <c r="E19" s="133">
        <f t="shared" si="0"/>
        <v>-163155.41999999998</v>
      </c>
      <c r="F19" s="188">
        <v>2541300</v>
      </c>
      <c r="G19" s="188">
        <v>2310850.64</v>
      </c>
      <c r="H19" s="133">
        <f t="shared" si="8"/>
        <v>-230449.35999999987</v>
      </c>
      <c r="I19" s="131"/>
      <c r="J19" s="131"/>
      <c r="K19" s="133">
        <f t="shared" si="10"/>
        <v>0</v>
      </c>
      <c r="L19" s="131"/>
      <c r="M19" s="131"/>
      <c r="N19" s="133">
        <f t="shared" si="12"/>
        <v>0</v>
      </c>
      <c r="O19" s="131"/>
      <c r="P19" s="131"/>
      <c r="Q19" s="133">
        <f t="shared" si="14"/>
        <v>0</v>
      </c>
      <c r="R19" s="131"/>
      <c r="S19" s="131"/>
      <c r="T19" s="133">
        <f t="shared" si="16"/>
        <v>0</v>
      </c>
      <c r="U19" s="135">
        <f t="shared" si="1"/>
        <v>3082100</v>
      </c>
      <c r="V19" s="135">
        <f t="shared" si="51"/>
        <v>2688495.22</v>
      </c>
      <c r="W19" s="135">
        <f t="shared" si="52"/>
        <v>-393604.77999999985</v>
      </c>
      <c r="X19" s="54"/>
      <c r="Y19" s="54"/>
      <c r="Z19" s="133">
        <f t="shared" si="17"/>
        <v>0</v>
      </c>
      <c r="AA19" s="135">
        <f t="shared" si="53"/>
        <v>0</v>
      </c>
      <c r="AB19" s="135">
        <f t="shared" si="53"/>
        <v>0</v>
      </c>
      <c r="AC19" s="135">
        <f t="shared" si="53"/>
        <v>0</v>
      </c>
      <c r="AD19" s="54"/>
      <c r="AE19" s="54"/>
      <c r="AF19" s="133">
        <f t="shared" si="20"/>
        <v>0</v>
      </c>
      <c r="AG19" s="54"/>
      <c r="AH19" s="54"/>
      <c r="AI19" s="133">
        <f t="shared" si="22"/>
        <v>0</v>
      </c>
      <c r="AJ19" s="135">
        <f t="shared" si="4"/>
        <v>0</v>
      </c>
      <c r="AK19" s="135">
        <f t="shared" si="4"/>
        <v>0</v>
      </c>
      <c r="AL19" s="135">
        <f t="shared" si="4"/>
        <v>0</v>
      </c>
      <c r="AM19" s="135">
        <f t="shared" si="23"/>
        <v>3082100</v>
      </c>
      <c r="AN19" s="135">
        <f t="shared" si="5"/>
        <v>2688495.22</v>
      </c>
      <c r="AO19" s="135">
        <f t="shared" si="5"/>
        <v>-393604.77999999985</v>
      </c>
      <c r="AP19" s="151"/>
    </row>
    <row r="20" spans="1:42" ht="12">
      <c r="A20" s="165">
        <v>13</v>
      </c>
      <c r="B20" s="153" t="s">
        <v>15</v>
      </c>
      <c r="C20" s="188">
        <v>270000</v>
      </c>
      <c r="D20" s="188">
        <v>188822.3</v>
      </c>
      <c r="E20" s="133">
        <f t="shared" si="0"/>
        <v>-81177.700000000012</v>
      </c>
      <c r="F20" s="188">
        <v>1270800</v>
      </c>
      <c r="G20" s="188">
        <v>1306481.1100000001</v>
      </c>
      <c r="H20" s="133">
        <f t="shared" si="8"/>
        <v>35681.110000000102</v>
      </c>
      <c r="I20" s="131"/>
      <c r="J20" s="131"/>
      <c r="K20" s="133">
        <f t="shared" si="10"/>
        <v>0</v>
      </c>
      <c r="L20" s="131"/>
      <c r="M20" s="131"/>
      <c r="N20" s="133">
        <f t="shared" si="12"/>
        <v>0</v>
      </c>
      <c r="O20" s="131"/>
      <c r="P20" s="131"/>
      <c r="Q20" s="133">
        <f t="shared" si="14"/>
        <v>0</v>
      </c>
      <c r="R20" s="131"/>
      <c r="S20" s="131"/>
      <c r="T20" s="133">
        <f t="shared" si="16"/>
        <v>0</v>
      </c>
      <c r="U20" s="135">
        <f t="shared" si="1"/>
        <v>1540800</v>
      </c>
      <c r="V20" s="135">
        <f t="shared" si="51"/>
        <v>1495303.4100000001</v>
      </c>
      <c r="W20" s="135">
        <f t="shared" si="52"/>
        <v>-45496.589999999909</v>
      </c>
      <c r="X20" s="54"/>
      <c r="Y20" s="54"/>
      <c r="Z20" s="133">
        <f t="shared" si="17"/>
        <v>0</v>
      </c>
      <c r="AA20" s="135">
        <f t="shared" si="53"/>
        <v>0</v>
      </c>
      <c r="AB20" s="135">
        <f t="shared" si="53"/>
        <v>0</v>
      </c>
      <c r="AC20" s="135">
        <f t="shared" si="53"/>
        <v>0</v>
      </c>
      <c r="AD20" s="54"/>
      <c r="AE20" s="54"/>
      <c r="AF20" s="133">
        <f t="shared" si="20"/>
        <v>0</v>
      </c>
      <c r="AG20" s="54"/>
      <c r="AH20" s="54"/>
      <c r="AI20" s="133">
        <f t="shared" si="22"/>
        <v>0</v>
      </c>
      <c r="AJ20" s="135">
        <f t="shared" si="4"/>
        <v>0</v>
      </c>
      <c r="AK20" s="135">
        <f t="shared" si="4"/>
        <v>0</v>
      </c>
      <c r="AL20" s="135">
        <f t="shared" si="4"/>
        <v>0</v>
      </c>
      <c r="AM20" s="135">
        <f t="shared" si="23"/>
        <v>1540800</v>
      </c>
      <c r="AN20" s="135">
        <f t="shared" si="5"/>
        <v>1495303.4100000001</v>
      </c>
      <c r="AO20" s="135">
        <f t="shared" si="5"/>
        <v>-45496.589999999909</v>
      </c>
      <c r="AP20" s="151"/>
    </row>
    <row r="21" spans="1:42" ht="12">
      <c r="A21" s="165">
        <v>14</v>
      </c>
      <c r="B21" s="153" t="s">
        <v>17</v>
      </c>
      <c r="C21" s="188">
        <v>270000</v>
      </c>
      <c r="D21" s="188">
        <v>188822.3</v>
      </c>
      <c r="E21" s="133">
        <f t="shared" si="0"/>
        <v>-81177.700000000012</v>
      </c>
      <c r="F21" s="188">
        <v>1270800</v>
      </c>
      <c r="G21" s="188">
        <v>1045607.69</v>
      </c>
      <c r="H21" s="133">
        <f t="shared" si="8"/>
        <v>-225192.31000000006</v>
      </c>
      <c r="I21" s="131"/>
      <c r="J21" s="131"/>
      <c r="K21" s="133">
        <f t="shared" si="10"/>
        <v>0</v>
      </c>
      <c r="L21" s="131"/>
      <c r="M21" s="131"/>
      <c r="N21" s="133">
        <f t="shared" si="12"/>
        <v>0</v>
      </c>
      <c r="O21" s="131"/>
      <c r="P21" s="131"/>
      <c r="Q21" s="133">
        <f t="shared" si="14"/>
        <v>0</v>
      </c>
      <c r="R21" s="131"/>
      <c r="S21" s="131"/>
      <c r="T21" s="133">
        <f t="shared" si="16"/>
        <v>0</v>
      </c>
      <c r="U21" s="135">
        <f t="shared" si="1"/>
        <v>1540800</v>
      </c>
      <c r="V21" s="135">
        <f t="shared" si="51"/>
        <v>1234429.99</v>
      </c>
      <c r="W21" s="135">
        <f t="shared" si="52"/>
        <v>-306370.01000000007</v>
      </c>
      <c r="X21" s="54"/>
      <c r="Y21" s="54"/>
      <c r="Z21" s="133">
        <f t="shared" si="17"/>
        <v>0</v>
      </c>
      <c r="AA21" s="135">
        <f t="shared" si="53"/>
        <v>0</v>
      </c>
      <c r="AB21" s="135">
        <f t="shared" si="53"/>
        <v>0</v>
      </c>
      <c r="AC21" s="135">
        <f t="shared" si="53"/>
        <v>0</v>
      </c>
      <c r="AD21" s="54"/>
      <c r="AE21" s="54"/>
      <c r="AF21" s="133">
        <f t="shared" si="20"/>
        <v>0</v>
      </c>
      <c r="AG21" s="54"/>
      <c r="AH21" s="54"/>
      <c r="AI21" s="133">
        <f t="shared" si="22"/>
        <v>0</v>
      </c>
      <c r="AJ21" s="135">
        <f t="shared" si="4"/>
        <v>0</v>
      </c>
      <c r="AK21" s="135">
        <f t="shared" si="4"/>
        <v>0</v>
      </c>
      <c r="AL21" s="135">
        <f t="shared" si="4"/>
        <v>0</v>
      </c>
      <c r="AM21" s="135">
        <f t="shared" si="23"/>
        <v>1540800</v>
      </c>
      <c r="AN21" s="135">
        <f t="shared" si="5"/>
        <v>1234429.99</v>
      </c>
      <c r="AO21" s="135">
        <f t="shared" si="5"/>
        <v>-306370.01000000007</v>
      </c>
      <c r="AP21" s="151"/>
    </row>
    <row r="22" spans="1:42" ht="12">
      <c r="A22" s="165">
        <v>15</v>
      </c>
      <c r="B22" s="153" t="s">
        <v>18</v>
      </c>
      <c r="C22" s="188">
        <v>1081600</v>
      </c>
      <c r="D22" s="188">
        <v>818649.88</v>
      </c>
      <c r="E22" s="133">
        <f t="shared" si="0"/>
        <v>-262950.12</v>
      </c>
      <c r="F22" s="188">
        <v>5082700</v>
      </c>
      <c r="G22" s="188">
        <v>4182434.77</v>
      </c>
      <c r="H22" s="133">
        <f t="shared" si="8"/>
        <v>-900265.23</v>
      </c>
      <c r="I22" s="131"/>
      <c r="J22" s="131"/>
      <c r="K22" s="133">
        <f t="shared" si="10"/>
        <v>0</v>
      </c>
      <c r="L22" s="131"/>
      <c r="M22" s="131"/>
      <c r="N22" s="133">
        <f t="shared" si="12"/>
        <v>0</v>
      </c>
      <c r="O22" s="131"/>
      <c r="P22" s="131"/>
      <c r="Q22" s="133">
        <f t="shared" si="14"/>
        <v>0</v>
      </c>
      <c r="R22" s="131"/>
      <c r="S22" s="131"/>
      <c r="T22" s="133">
        <f t="shared" si="16"/>
        <v>0</v>
      </c>
      <c r="U22" s="135">
        <f t="shared" si="1"/>
        <v>6164300</v>
      </c>
      <c r="V22" s="135">
        <f t="shared" si="51"/>
        <v>5001084.6500000004</v>
      </c>
      <c r="W22" s="135">
        <f t="shared" si="52"/>
        <v>-1163215.3500000001</v>
      </c>
      <c r="X22" s="54"/>
      <c r="Y22" s="54"/>
      <c r="Z22" s="133">
        <f t="shared" si="17"/>
        <v>0</v>
      </c>
      <c r="AA22" s="135">
        <f t="shared" si="53"/>
        <v>0</v>
      </c>
      <c r="AB22" s="135">
        <f t="shared" si="53"/>
        <v>0</v>
      </c>
      <c r="AC22" s="135">
        <f t="shared" si="53"/>
        <v>0</v>
      </c>
      <c r="AD22" s="54"/>
      <c r="AE22" s="54"/>
      <c r="AF22" s="133">
        <f t="shared" si="20"/>
        <v>0</v>
      </c>
      <c r="AG22" s="54"/>
      <c r="AH22" s="54"/>
      <c r="AI22" s="133">
        <f t="shared" si="22"/>
        <v>0</v>
      </c>
      <c r="AJ22" s="135">
        <f t="shared" si="4"/>
        <v>0</v>
      </c>
      <c r="AK22" s="135">
        <f t="shared" si="4"/>
        <v>0</v>
      </c>
      <c r="AL22" s="135">
        <f t="shared" si="4"/>
        <v>0</v>
      </c>
      <c r="AM22" s="135">
        <f t="shared" si="23"/>
        <v>6164300</v>
      </c>
      <c r="AN22" s="135">
        <f t="shared" si="5"/>
        <v>5001084.6500000004</v>
      </c>
      <c r="AO22" s="135">
        <f t="shared" si="5"/>
        <v>-1163215.3500000001</v>
      </c>
      <c r="AP22" s="151"/>
    </row>
    <row r="23" spans="1:42" s="414" customFormat="1" ht="12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215">
        <f t="shared" si="0"/>
        <v>0</v>
      </c>
      <c r="F23" s="59">
        <f>SUM(F24:F27)</f>
        <v>72598400</v>
      </c>
      <c r="G23" s="59">
        <f>SUM(G24:G27)</f>
        <v>41639686</v>
      </c>
      <c r="H23" s="215">
        <f t="shared" si="8"/>
        <v>-30958714</v>
      </c>
      <c r="I23" s="64">
        <f>SUM(I24:I27)</f>
        <v>94907200</v>
      </c>
      <c r="J23" s="64">
        <f>SUM(J24:J27)</f>
        <v>94597666</v>
      </c>
      <c r="K23" s="215">
        <f t="shared" si="10"/>
        <v>-309534</v>
      </c>
      <c r="L23" s="64">
        <f>SUM(L24:L27)</f>
        <v>42631600</v>
      </c>
      <c r="M23" s="64">
        <f>SUM(M24:M27)</f>
        <v>41377022.5</v>
      </c>
      <c r="N23" s="215">
        <f t="shared" si="12"/>
        <v>-1254577.5</v>
      </c>
      <c r="O23" s="64">
        <f>SUM(O24:O27)</f>
        <v>111402400</v>
      </c>
      <c r="P23" s="64">
        <f>SUM(P24:P27)</f>
        <v>111402400</v>
      </c>
      <c r="Q23" s="215">
        <f t="shared" si="14"/>
        <v>0</v>
      </c>
      <c r="R23" s="64">
        <f>SUM(R24:R27)</f>
        <v>35684400</v>
      </c>
      <c r="S23" s="64">
        <f>SUM(S24:S27)</f>
        <v>35395943.520000003</v>
      </c>
      <c r="T23" s="215">
        <f t="shared" si="16"/>
        <v>-288456.47999999672</v>
      </c>
      <c r="U23" s="59">
        <f t="shared" si="1"/>
        <v>357224000</v>
      </c>
      <c r="V23" s="59">
        <f t="shared" si="51"/>
        <v>324412718.01999998</v>
      </c>
      <c r="W23" s="59">
        <f t="shared" si="52"/>
        <v>-32811281.979999997</v>
      </c>
      <c r="X23" s="64">
        <f>SUM(X24:X27)</f>
        <v>0</v>
      </c>
      <c r="Y23" s="64">
        <f>SUM(Y24:Y27)</f>
        <v>0</v>
      </c>
      <c r="Z23" s="215">
        <f t="shared" si="17"/>
        <v>0</v>
      </c>
      <c r="AA23" s="59">
        <f t="shared" si="53"/>
        <v>0</v>
      </c>
      <c r="AB23" s="59">
        <f t="shared" si="53"/>
        <v>0</v>
      </c>
      <c r="AC23" s="59">
        <f t="shared" si="53"/>
        <v>0</v>
      </c>
      <c r="AD23" s="64">
        <f>SUM(AD24:AD27)</f>
        <v>0</v>
      </c>
      <c r="AE23" s="64">
        <f>SUM(AE24:AE27)</f>
        <v>0</v>
      </c>
      <c r="AF23" s="215">
        <f t="shared" si="20"/>
        <v>0</v>
      </c>
      <c r="AG23" s="64">
        <f>SUM(AG24:AG27)</f>
        <v>0</v>
      </c>
      <c r="AH23" s="64">
        <f>SUM(AH24:AH27)</f>
        <v>0</v>
      </c>
      <c r="AI23" s="215">
        <f t="shared" si="22"/>
        <v>0</v>
      </c>
      <c r="AJ23" s="59">
        <f t="shared" ref="AJ23:AL93" si="55">SUM(AD23+AG23)</f>
        <v>0</v>
      </c>
      <c r="AK23" s="59">
        <f t="shared" si="55"/>
        <v>0</v>
      </c>
      <c r="AL23" s="59">
        <f t="shared" si="55"/>
        <v>0</v>
      </c>
      <c r="AM23" s="59">
        <f t="shared" si="23"/>
        <v>357224000</v>
      </c>
      <c r="AN23" s="59">
        <f t="shared" si="23"/>
        <v>324412718.01999998</v>
      </c>
      <c r="AO23" s="59">
        <f t="shared" si="23"/>
        <v>-32811281.979999997</v>
      </c>
      <c r="AP23" s="168"/>
    </row>
    <row r="24" spans="1:42" ht="12">
      <c r="A24" s="165">
        <v>17</v>
      </c>
      <c r="B24" s="166" t="s">
        <v>19</v>
      </c>
      <c r="C24" s="131"/>
      <c r="D24" s="131"/>
      <c r="E24" s="133">
        <f t="shared" si="0"/>
        <v>0</v>
      </c>
      <c r="F24" s="188">
        <v>4664000</v>
      </c>
      <c r="G24" s="188">
        <v>3932951</v>
      </c>
      <c r="H24" s="133">
        <f t="shared" si="8"/>
        <v>-731049</v>
      </c>
      <c r="I24" s="188">
        <v>1920000</v>
      </c>
      <c r="J24" s="188">
        <v>2234934</v>
      </c>
      <c r="K24" s="133">
        <f t="shared" si="10"/>
        <v>314934</v>
      </c>
      <c r="L24" s="188">
        <v>3360000</v>
      </c>
      <c r="M24" s="188">
        <v>2625342.5</v>
      </c>
      <c r="N24" s="133">
        <f t="shared" si="12"/>
        <v>-734657.5</v>
      </c>
      <c r="O24" s="188">
        <v>5136000</v>
      </c>
      <c r="P24" s="188">
        <v>5467660.5499999998</v>
      </c>
      <c r="Q24" s="133">
        <f t="shared" si="14"/>
        <v>331660.54999999981</v>
      </c>
      <c r="R24" s="188">
        <v>2080000</v>
      </c>
      <c r="S24" s="188">
        <v>1791543.52</v>
      </c>
      <c r="T24" s="133">
        <f t="shared" si="16"/>
        <v>-288456.48</v>
      </c>
      <c r="U24" s="135">
        <f t="shared" si="1"/>
        <v>17160000</v>
      </c>
      <c r="V24" s="135">
        <f t="shared" si="51"/>
        <v>16052431.57</v>
      </c>
      <c r="W24" s="135">
        <f t="shared" si="52"/>
        <v>-1107568.4300000002</v>
      </c>
      <c r="X24" s="54"/>
      <c r="Y24" s="54"/>
      <c r="Z24" s="133">
        <f t="shared" si="17"/>
        <v>0</v>
      </c>
      <c r="AA24" s="135">
        <f t="shared" si="53"/>
        <v>0</v>
      </c>
      <c r="AB24" s="135">
        <f t="shared" si="53"/>
        <v>0</v>
      </c>
      <c r="AC24" s="135">
        <f t="shared" si="53"/>
        <v>0</v>
      </c>
      <c r="AD24" s="54"/>
      <c r="AE24" s="54"/>
      <c r="AF24" s="133">
        <f t="shared" si="20"/>
        <v>0</v>
      </c>
      <c r="AG24" s="54"/>
      <c r="AH24" s="54"/>
      <c r="AI24" s="133">
        <f t="shared" si="22"/>
        <v>0</v>
      </c>
      <c r="AJ24" s="135">
        <f t="shared" si="55"/>
        <v>0</v>
      </c>
      <c r="AK24" s="135">
        <f t="shared" si="55"/>
        <v>0</v>
      </c>
      <c r="AL24" s="135">
        <f t="shared" si="55"/>
        <v>0</v>
      </c>
      <c r="AM24" s="135">
        <f t="shared" si="23"/>
        <v>17160000</v>
      </c>
      <c r="AN24" s="135">
        <f t="shared" si="23"/>
        <v>16052431.57</v>
      </c>
      <c r="AO24" s="135">
        <f t="shared" si="23"/>
        <v>-1107568.4300000002</v>
      </c>
      <c r="AP24" s="151"/>
    </row>
    <row r="25" spans="1:42" ht="12">
      <c r="A25" s="165">
        <v>18</v>
      </c>
      <c r="B25" s="166" t="s">
        <v>20</v>
      </c>
      <c r="C25" s="131"/>
      <c r="D25" s="131"/>
      <c r="E25" s="133">
        <f t="shared" si="0"/>
        <v>0</v>
      </c>
      <c r="F25" s="188">
        <v>66474400</v>
      </c>
      <c r="G25" s="188">
        <v>37242425</v>
      </c>
      <c r="H25" s="133">
        <f t="shared" si="8"/>
        <v>-29231975</v>
      </c>
      <c r="I25" s="188">
        <v>91111200</v>
      </c>
      <c r="J25" s="188">
        <v>91463020</v>
      </c>
      <c r="K25" s="133">
        <f t="shared" si="10"/>
        <v>351820</v>
      </c>
      <c r="L25" s="188">
        <v>37271600</v>
      </c>
      <c r="M25" s="188">
        <v>37403520</v>
      </c>
      <c r="N25" s="133">
        <f t="shared" si="12"/>
        <v>131920</v>
      </c>
      <c r="O25" s="188">
        <v>102153600</v>
      </c>
      <c r="P25" s="188">
        <v>102318480</v>
      </c>
      <c r="Q25" s="133">
        <f t="shared" si="14"/>
        <v>164880</v>
      </c>
      <c r="R25" s="188">
        <v>32089200</v>
      </c>
      <c r="S25" s="188">
        <v>32089200</v>
      </c>
      <c r="T25" s="133">
        <f t="shared" si="16"/>
        <v>0</v>
      </c>
      <c r="U25" s="135">
        <f t="shared" si="1"/>
        <v>329100000</v>
      </c>
      <c r="V25" s="135">
        <f t="shared" si="51"/>
        <v>300516645</v>
      </c>
      <c r="W25" s="135">
        <f t="shared" si="52"/>
        <v>-28583355</v>
      </c>
      <c r="X25" s="54"/>
      <c r="Y25" s="54"/>
      <c r="Z25" s="133">
        <f t="shared" si="17"/>
        <v>0</v>
      </c>
      <c r="AA25" s="135">
        <f t="shared" si="53"/>
        <v>0</v>
      </c>
      <c r="AB25" s="135">
        <f t="shared" si="53"/>
        <v>0</v>
      </c>
      <c r="AC25" s="135">
        <f t="shared" si="53"/>
        <v>0</v>
      </c>
      <c r="AD25" s="54"/>
      <c r="AE25" s="54"/>
      <c r="AF25" s="133">
        <f t="shared" si="20"/>
        <v>0</v>
      </c>
      <c r="AG25" s="54"/>
      <c r="AH25" s="54"/>
      <c r="AI25" s="133">
        <f t="shared" si="22"/>
        <v>0</v>
      </c>
      <c r="AJ25" s="135">
        <f t="shared" si="55"/>
        <v>0</v>
      </c>
      <c r="AK25" s="135">
        <f t="shared" si="55"/>
        <v>0</v>
      </c>
      <c r="AL25" s="135">
        <f t="shared" si="55"/>
        <v>0</v>
      </c>
      <c r="AM25" s="135">
        <f t="shared" si="23"/>
        <v>329100000</v>
      </c>
      <c r="AN25" s="135">
        <f t="shared" si="23"/>
        <v>300516645</v>
      </c>
      <c r="AO25" s="135">
        <f t="shared" si="23"/>
        <v>-28583355</v>
      </c>
      <c r="AP25" s="151"/>
    </row>
    <row r="26" spans="1:42" ht="12">
      <c r="A26" s="165">
        <v>19</v>
      </c>
      <c r="B26" s="166" t="s">
        <v>21</v>
      </c>
      <c r="C26" s="131"/>
      <c r="D26" s="131"/>
      <c r="E26" s="133">
        <f t="shared" si="0"/>
        <v>0</v>
      </c>
      <c r="F26" s="188">
        <v>1460000</v>
      </c>
      <c r="G26" s="188">
        <v>464310</v>
      </c>
      <c r="H26" s="133">
        <f t="shared" si="8"/>
        <v>-995690</v>
      </c>
      <c r="I26" s="188">
        <v>1876000</v>
      </c>
      <c r="J26" s="188">
        <v>899712</v>
      </c>
      <c r="K26" s="133">
        <f t="shared" si="10"/>
        <v>-976288</v>
      </c>
      <c r="L26" s="188">
        <v>2000000</v>
      </c>
      <c r="M26" s="188">
        <v>1348160</v>
      </c>
      <c r="N26" s="133">
        <f t="shared" si="12"/>
        <v>-651840</v>
      </c>
      <c r="O26" s="188">
        <v>4112800</v>
      </c>
      <c r="P26" s="188">
        <v>3616259.45</v>
      </c>
      <c r="Q26" s="133">
        <f t="shared" si="14"/>
        <v>-496540.54999999981</v>
      </c>
      <c r="R26" s="188">
        <v>1515200</v>
      </c>
      <c r="S26" s="188">
        <v>1515200</v>
      </c>
      <c r="T26" s="133">
        <f t="shared" si="16"/>
        <v>0</v>
      </c>
      <c r="U26" s="135">
        <f t="shared" si="1"/>
        <v>10964000</v>
      </c>
      <c r="V26" s="135">
        <f t="shared" si="51"/>
        <v>7843641.4500000002</v>
      </c>
      <c r="W26" s="135">
        <f t="shared" si="52"/>
        <v>-3120358.55</v>
      </c>
      <c r="X26" s="54"/>
      <c r="Y26" s="54"/>
      <c r="Z26" s="133">
        <f t="shared" si="17"/>
        <v>0</v>
      </c>
      <c r="AA26" s="135">
        <f t="shared" si="53"/>
        <v>0</v>
      </c>
      <c r="AB26" s="135">
        <f t="shared" si="53"/>
        <v>0</v>
      </c>
      <c r="AC26" s="135">
        <f t="shared" si="53"/>
        <v>0</v>
      </c>
      <c r="AD26" s="54"/>
      <c r="AE26" s="54"/>
      <c r="AF26" s="133">
        <f t="shared" si="20"/>
        <v>0</v>
      </c>
      <c r="AG26" s="54"/>
      <c r="AH26" s="54"/>
      <c r="AI26" s="133">
        <f t="shared" si="22"/>
        <v>0</v>
      </c>
      <c r="AJ26" s="135">
        <f t="shared" si="55"/>
        <v>0</v>
      </c>
      <c r="AK26" s="135">
        <f t="shared" si="55"/>
        <v>0</v>
      </c>
      <c r="AL26" s="135">
        <f t="shared" si="55"/>
        <v>0</v>
      </c>
      <c r="AM26" s="135">
        <f t="shared" si="23"/>
        <v>10964000</v>
      </c>
      <c r="AN26" s="135">
        <f t="shared" si="23"/>
        <v>7843641.4500000002</v>
      </c>
      <c r="AO26" s="135">
        <f t="shared" si="23"/>
        <v>-3120358.55</v>
      </c>
      <c r="AP26" s="151"/>
    </row>
    <row r="27" spans="1:42" ht="12">
      <c r="A27" s="165">
        <v>20</v>
      </c>
      <c r="B27" s="166" t="s">
        <v>73</v>
      </c>
      <c r="C27" s="131"/>
      <c r="D27" s="131"/>
      <c r="E27" s="133">
        <f t="shared" si="0"/>
        <v>0</v>
      </c>
      <c r="F27" s="131"/>
      <c r="G27" s="131"/>
      <c r="H27" s="133">
        <f t="shared" si="8"/>
        <v>0</v>
      </c>
      <c r="I27" s="131"/>
      <c r="J27" s="131"/>
      <c r="K27" s="133">
        <f t="shared" si="10"/>
        <v>0</v>
      </c>
      <c r="L27" s="131"/>
      <c r="M27" s="131"/>
      <c r="N27" s="133">
        <f t="shared" si="12"/>
        <v>0</v>
      </c>
      <c r="O27" s="131"/>
      <c r="P27" s="131"/>
      <c r="Q27" s="133">
        <f t="shared" si="14"/>
        <v>0</v>
      </c>
      <c r="R27" s="131"/>
      <c r="S27" s="131"/>
      <c r="T27" s="133">
        <f t="shared" si="16"/>
        <v>0</v>
      </c>
      <c r="U27" s="135">
        <f t="shared" si="1"/>
        <v>0</v>
      </c>
      <c r="V27" s="135">
        <f t="shared" si="51"/>
        <v>0</v>
      </c>
      <c r="W27" s="135">
        <f t="shared" si="52"/>
        <v>0</v>
      </c>
      <c r="X27" s="54"/>
      <c r="Y27" s="54"/>
      <c r="Z27" s="133">
        <f t="shared" si="17"/>
        <v>0</v>
      </c>
      <c r="AA27" s="135">
        <f t="shared" si="53"/>
        <v>0</v>
      </c>
      <c r="AB27" s="135">
        <f t="shared" si="53"/>
        <v>0</v>
      </c>
      <c r="AC27" s="135">
        <f t="shared" si="53"/>
        <v>0</v>
      </c>
      <c r="AD27" s="54"/>
      <c r="AE27" s="54"/>
      <c r="AF27" s="133">
        <f t="shared" si="20"/>
        <v>0</v>
      </c>
      <c r="AG27" s="54"/>
      <c r="AH27" s="54"/>
      <c r="AI27" s="133">
        <f t="shared" si="22"/>
        <v>0</v>
      </c>
      <c r="AJ27" s="135">
        <f t="shared" si="55"/>
        <v>0</v>
      </c>
      <c r="AK27" s="135">
        <f t="shared" si="55"/>
        <v>0</v>
      </c>
      <c r="AL27" s="135">
        <f t="shared" si="55"/>
        <v>0</v>
      </c>
      <c r="AM27" s="135">
        <f t="shared" si="23"/>
        <v>0</v>
      </c>
      <c r="AN27" s="135">
        <f t="shared" si="23"/>
        <v>0</v>
      </c>
      <c r="AO27" s="135">
        <f t="shared" si="23"/>
        <v>0</v>
      </c>
      <c r="AP27" s="151"/>
    </row>
    <row r="28" spans="1:42" s="414" customFormat="1" ht="12">
      <c r="A28" s="163">
        <v>21</v>
      </c>
      <c r="B28" s="154" t="s">
        <v>35</v>
      </c>
      <c r="C28" s="64">
        <f>SUM(C29:C34)</f>
        <v>1358900</v>
      </c>
      <c r="D28" s="64">
        <f>SUM(D29:D34)</f>
        <v>1071160</v>
      </c>
      <c r="E28" s="215">
        <f t="shared" si="0"/>
        <v>-287740</v>
      </c>
      <c r="F28" s="64">
        <f>SUM(F29:F34)</f>
        <v>9919500</v>
      </c>
      <c r="G28" s="64">
        <f>SUM(G29:G34)</f>
        <v>3878620</v>
      </c>
      <c r="H28" s="215">
        <f t="shared" si="8"/>
        <v>-6040880</v>
      </c>
      <c r="I28" s="64">
        <f>SUM(I29:I34)</f>
        <v>0</v>
      </c>
      <c r="J28" s="64">
        <f>SUM(J29:J34)</f>
        <v>0</v>
      </c>
      <c r="K28" s="215">
        <f t="shared" si="10"/>
        <v>0</v>
      </c>
      <c r="L28" s="64">
        <f>SUM(L29:L34)</f>
        <v>0</v>
      </c>
      <c r="M28" s="64">
        <f>SUM(M29:M34)</f>
        <v>0</v>
      </c>
      <c r="N28" s="215">
        <f t="shared" si="12"/>
        <v>0</v>
      </c>
      <c r="O28" s="64">
        <f>SUM(O29:O34)</f>
        <v>0</v>
      </c>
      <c r="P28" s="64">
        <f>SUM(P29:P34)</f>
        <v>0</v>
      </c>
      <c r="Q28" s="215">
        <f t="shared" si="14"/>
        <v>0</v>
      </c>
      <c r="R28" s="64">
        <f>SUM(R29:R34)</f>
        <v>0</v>
      </c>
      <c r="S28" s="64">
        <f>SUM(S29:S34)</f>
        <v>0</v>
      </c>
      <c r="T28" s="215">
        <f t="shared" si="16"/>
        <v>0</v>
      </c>
      <c r="U28" s="59">
        <f t="shared" si="1"/>
        <v>11278400</v>
      </c>
      <c r="V28" s="59">
        <f t="shared" si="51"/>
        <v>4949780</v>
      </c>
      <c r="W28" s="59">
        <f t="shared" si="52"/>
        <v>-6328620</v>
      </c>
      <c r="X28" s="64">
        <f>SUM(X29:X34)</f>
        <v>0</v>
      </c>
      <c r="Y28" s="64">
        <f>SUM(Y29:Y34)</f>
        <v>0</v>
      </c>
      <c r="Z28" s="215">
        <f t="shared" si="17"/>
        <v>0</v>
      </c>
      <c r="AA28" s="59">
        <f t="shared" si="53"/>
        <v>0</v>
      </c>
      <c r="AB28" s="59">
        <f t="shared" si="53"/>
        <v>0</v>
      </c>
      <c r="AC28" s="59">
        <f t="shared" si="53"/>
        <v>0</v>
      </c>
      <c r="AD28" s="64">
        <f>SUM(AD29:AD34)</f>
        <v>0</v>
      </c>
      <c r="AE28" s="64">
        <f>SUM(AE29:AE34)</f>
        <v>0</v>
      </c>
      <c r="AF28" s="215">
        <f t="shared" si="20"/>
        <v>0</v>
      </c>
      <c r="AG28" s="64">
        <f>SUM(AG29:AG34)</f>
        <v>0</v>
      </c>
      <c r="AH28" s="64">
        <f>SUM(AH29:AH34)</f>
        <v>0</v>
      </c>
      <c r="AI28" s="215">
        <f t="shared" si="22"/>
        <v>0</v>
      </c>
      <c r="AJ28" s="59">
        <f t="shared" si="55"/>
        <v>0</v>
      </c>
      <c r="AK28" s="59">
        <f t="shared" si="55"/>
        <v>0</v>
      </c>
      <c r="AL28" s="59">
        <f t="shared" si="55"/>
        <v>0</v>
      </c>
      <c r="AM28" s="59">
        <f t="shared" si="23"/>
        <v>11278400</v>
      </c>
      <c r="AN28" s="59">
        <f t="shared" si="23"/>
        <v>4949780</v>
      </c>
      <c r="AO28" s="59">
        <f t="shared" si="23"/>
        <v>-6328620</v>
      </c>
      <c r="AP28" s="168"/>
    </row>
    <row r="29" spans="1:42" ht="12">
      <c r="A29" s="165">
        <v>22</v>
      </c>
      <c r="B29" s="166" t="s">
        <v>22</v>
      </c>
      <c r="C29" s="188">
        <v>424400</v>
      </c>
      <c r="D29" s="188">
        <v>420200</v>
      </c>
      <c r="E29" s="133">
        <f t="shared" si="0"/>
        <v>-4200</v>
      </c>
      <c r="F29" s="188">
        <v>1464000</v>
      </c>
      <c r="G29" s="151">
        <v>0</v>
      </c>
      <c r="H29" s="133">
        <f t="shared" si="8"/>
        <v>-1464000</v>
      </c>
      <c r="I29" s="131"/>
      <c r="J29" s="131"/>
      <c r="K29" s="133">
        <f t="shared" si="10"/>
        <v>0</v>
      </c>
      <c r="L29" s="131"/>
      <c r="M29" s="131"/>
      <c r="N29" s="133">
        <f t="shared" si="12"/>
        <v>0</v>
      </c>
      <c r="O29" s="131"/>
      <c r="P29" s="131"/>
      <c r="Q29" s="133">
        <f t="shared" si="14"/>
        <v>0</v>
      </c>
      <c r="R29" s="131"/>
      <c r="S29" s="131"/>
      <c r="T29" s="133">
        <f t="shared" si="16"/>
        <v>0</v>
      </c>
      <c r="U29" s="135">
        <f t="shared" si="1"/>
        <v>1888400</v>
      </c>
      <c r="V29" s="135">
        <f t="shared" si="51"/>
        <v>420200</v>
      </c>
      <c r="W29" s="135">
        <f t="shared" si="52"/>
        <v>-1468200</v>
      </c>
      <c r="X29" s="54"/>
      <c r="Y29" s="54"/>
      <c r="Z29" s="133">
        <f t="shared" si="17"/>
        <v>0</v>
      </c>
      <c r="AA29" s="135">
        <f t="shared" si="53"/>
        <v>0</v>
      </c>
      <c r="AB29" s="135">
        <f t="shared" si="53"/>
        <v>0</v>
      </c>
      <c r="AC29" s="135">
        <f t="shared" si="53"/>
        <v>0</v>
      </c>
      <c r="AD29" s="54"/>
      <c r="AE29" s="54"/>
      <c r="AF29" s="133">
        <f t="shared" si="20"/>
        <v>0</v>
      </c>
      <c r="AG29" s="54"/>
      <c r="AH29" s="54"/>
      <c r="AI29" s="133">
        <f t="shared" si="22"/>
        <v>0</v>
      </c>
      <c r="AJ29" s="135">
        <f t="shared" si="55"/>
        <v>0</v>
      </c>
      <c r="AK29" s="135">
        <f t="shared" si="55"/>
        <v>0</v>
      </c>
      <c r="AL29" s="135">
        <f t="shared" si="55"/>
        <v>0</v>
      </c>
      <c r="AM29" s="135">
        <f t="shared" si="23"/>
        <v>1888400</v>
      </c>
      <c r="AN29" s="135">
        <f t="shared" si="23"/>
        <v>420200</v>
      </c>
      <c r="AO29" s="135">
        <f t="shared" si="23"/>
        <v>-1468200</v>
      </c>
      <c r="AP29" s="151"/>
    </row>
    <row r="30" spans="1:42" ht="12">
      <c r="A30" s="165">
        <v>23</v>
      </c>
      <c r="B30" s="166" t="s">
        <v>23</v>
      </c>
      <c r="C30" s="188">
        <v>624000</v>
      </c>
      <c r="D30" s="188">
        <v>496260</v>
      </c>
      <c r="E30" s="133">
        <f t="shared" si="0"/>
        <v>-127740</v>
      </c>
      <c r="F30" s="188">
        <v>6483000</v>
      </c>
      <c r="G30" s="188">
        <v>3793920</v>
      </c>
      <c r="H30" s="133">
        <f t="shared" si="8"/>
        <v>-2689080</v>
      </c>
      <c r="I30" s="131"/>
      <c r="J30" s="131"/>
      <c r="K30" s="133">
        <f t="shared" si="10"/>
        <v>0</v>
      </c>
      <c r="L30" s="131"/>
      <c r="M30" s="131"/>
      <c r="N30" s="133">
        <f t="shared" si="12"/>
        <v>0</v>
      </c>
      <c r="O30" s="131"/>
      <c r="P30" s="131"/>
      <c r="Q30" s="133">
        <f t="shared" si="14"/>
        <v>0</v>
      </c>
      <c r="R30" s="131"/>
      <c r="S30" s="131"/>
      <c r="T30" s="133">
        <f t="shared" si="16"/>
        <v>0</v>
      </c>
      <c r="U30" s="135">
        <f t="shared" si="1"/>
        <v>7107000</v>
      </c>
      <c r="V30" s="135">
        <f t="shared" si="51"/>
        <v>4290180</v>
      </c>
      <c r="W30" s="135">
        <f t="shared" si="52"/>
        <v>-2816820</v>
      </c>
      <c r="X30" s="54"/>
      <c r="Y30" s="54"/>
      <c r="Z30" s="133">
        <f t="shared" si="17"/>
        <v>0</v>
      </c>
      <c r="AA30" s="135">
        <f t="shared" si="53"/>
        <v>0</v>
      </c>
      <c r="AB30" s="135">
        <f t="shared" si="53"/>
        <v>0</v>
      </c>
      <c r="AC30" s="135">
        <f t="shared" si="53"/>
        <v>0</v>
      </c>
      <c r="AD30" s="54"/>
      <c r="AE30" s="54">
        <v>0</v>
      </c>
      <c r="AF30" s="133">
        <f t="shared" si="20"/>
        <v>0</v>
      </c>
      <c r="AG30" s="54"/>
      <c r="AH30" s="54"/>
      <c r="AI30" s="133">
        <f t="shared" si="22"/>
        <v>0</v>
      </c>
      <c r="AJ30" s="135">
        <f t="shared" si="55"/>
        <v>0</v>
      </c>
      <c r="AK30" s="135">
        <f t="shared" si="55"/>
        <v>0</v>
      </c>
      <c r="AL30" s="135">
        <f t="shared" si="55"/>
        <v>0</v>
      </c>
      <c r="AM30" s="135">
        <f t="shared" si="23"/>
        <v>7107000</v>
      </c>
      <c r="AN30" s="135">
        <f t="shared" si="23"/>
        <v>4290180</v>
      </c>
      <c r="AO30" s="135">
        <f t="shared" si="23"/>
        <v>-2816820</v>
      </c>
      <c r="AP30" s="151"/>
    </row>
    <row r="31" spans="1:42" ht="12">
      <c r="A31" s="165">
        <v>24</v>
      </c>
      <c r="B31" s="166" t="s">
        <v>24</v>
      </c>
      <c r="C31" s="188">
        <v>175000</v>
      </c>
      <c r="D31" s="188">
        <v>130200</v>
      </c>
      <c r="E31" s="133">
        <f t="shared" si="0"/>
        <v>-44800</v>
      </c>
      <c r="F31" s="188">
        <v>1039500</v>
      </c>
      <c r="G31" s="188">
        <v>84700</v>
      </c>
      <c r="H31" s="133">
        <f t="shared" si="8"/>
        <v>-954800</v>
      </c>
      <c r="I31" s="131"/>
      <c r="J31" s="131"/>
      <c r="K31" s="133">
        <f t="shared" si="10"/>
        <v>0</v>
      </c>
      <c r="L31" s="131"/>
      <c r="M31" s="131"/>
      <c r="N31" s="133">
        <f t="shared" si="12"/>
        <v>0</v>
      </c>
      <c r="O31" s="131"/>
      <c r="P31" s="131"/>
      <c r="Q31" s="133">
        <f t="shared" si="14"/>
        <v>0</v>
      </c>
      <c r="R31" s="131"/>
      <c r="S31" s="131"/>
      <c r="T31" s="133">
        <f t="shared" si="16"/>
        <v>0</v>
      </c>
      <c r="U31" s="135">
        <f t="shared" si="1"/>
        <v>1214500</v>
      </c>
      <c r="V31" s="135">
        <f t="shared" si="51"/>
        <v>214900</v>
      </c>
      <c r="W31" s="135">
        <f t="shared" si="52"/>
        <v>-999600</v>
      </c>
      <c r="X31" s="54"/>
      <c r="Y31" s="54"/>
      <c r="Z31" s="133">
        <f t="shared" si="17"/>
        <v>0</v>
      </c>
      <c r="AA31" s="135">
        <f t="shared" si="53"/>
        <v>0</v>
      </c>
      <c r="AB31" s="135">
        <f t="shared" si="53"/>
        <v>0</v>
      </c>
      <c r="AC31" s="135">
        <f t="shared" si="53"/>
        <v>0</v>
      </c>
      <c r="AD31" s="54"/>
      <c r="AE31" s="54"/>
      <c r="AF31" s="133">
        <f t="shared" si="20"/>
        <v>0</v>
      </c>
      <c r="AG31" s="54"/>
      <c r="AH31" s="54"/>
      <c r="AI31" s="133">
        <f t="shared" si="22"/>
        <v>0</v>
      </c>
      <c r="AJ31" s="135">
        <f t="shared" si="55"/>
        <v>0</v>
      </c>
      <c r="AK31" s="135">
        <f t="shared" si="55"/>
        <v>0</v>
      </c>
      <c r="AL31" s="135">
        <f t="shared" si="55"/>
        <v>0</v>
      </c>
      <c r="AM31" s="135">
        <f t="shared" si="23"/>
        <v>1214500</v>
      </c>
      <c r="AN31" s="135">
        <f t="shared" si="23"/>
        <v>214900</v>
      </c>
      <c r="AO31" s="135">
        <f t="shared" si="23"/>
        <v>-999600</v>
      </c>
      <c r="AP31" s="151"/>
    </row>
    <row r="32" spans="1:42" ht="12">
      <c r="A32" s="165">
        <v>25</v>
      </c>
      <c r="B32" s="166" t="s">
        <v>25</v>
      </c>
      <c r="C32" s="131"/>
      <c r="D32" s="131">
        <v>0</v>
      </c>
      <c r="E32" s="133">
        <f t="shared" si="0"/>
        <v>0</v>
      </c>
      <c r="F32" s="131"/>
      <c r="G32" s="131"/>
      <c r="H32" s="133">
        <f t="shared" si="8"/>
        <v>0</v>
      </c>
      <c r="I32" s="131"/>
      <c r="J32" s="131"/>
      <c r="K32" s="133">
        <f t="shared" si="10"/>
        <v>0</v>
      </c>
      <c r="L32" s="131"/>
      <c r="M32" s="131"/>
      <c r="N32" s="133">
        <f t="shared" si="12"/>
        <v>0</v>
      </c>
      <c r="O32" s="131"/>
      <c r="P32" s="131"/>
      <c r="Q32" s="133">
        <f t="shared" si="14"/>
        <v>0</v>
      </c>
      <c r="R32" s="131"/>
      <c r="S32" s="131"/>
      <c r="T32" s="133">
        <f t="shared" si="16"/>
        <v>0</v>
      </c>
      <c r="U32" s="135">
        <f t="shared" si="1"/>
        <v>0</v>
      </c>
      <c r="V32" s="135">
        <f t="shared" si="51"/>
        <v>0</v>
      </c>
      <c r="W32" s="135">
        <f t="shared" si="52"/>
        <v>0</v>
      </c>
      <c r="X32" s="54"/>
      <c r="Y32" s="54"/>
      <c r="Z32" s="133">
        <f t="shared" si="17"/>
        <v>0</v>
      </c>
      <c r="AA32" s="135">
        <f t="shared" si="53"/>
        <v>0</v>
      </c>
      <c r="AB32" s="135">
        <f t="shared" si="53"/>
        <v>0</v>
      </c>
      <c r="AC32" s="135">
        <f t="shared" si="53"/>
        <v>0</v>
      </c>
      <c r="AD32" s="54"/>
      <c r="AE32" s="54"/>
      <c r="AF32" s="133">
        <f t="shared" si="20"/>
        <v>0</v>
      </c>
      <c r="AG32" s="54"/>
      <c r="AH32" s="54"/>
      <c r="AI32" s="133">
        <f t="shared" si="22"/>
        <v>0</v>
      </c>
      <c r="AJ32" s="135">
        <f t="shared" si="55"/>
        <v>0</v>
      </c>
      <c r="AK32" s="135">
        <f t="shared" si="55"/>
        <v>0</v>
      </c>
      <c r="AL32" s="135">
        <f t="shared" si="55"/>
        <v>0</v>
      </c>
      <c r="AM32" s="135">
        <f t="shared" si="23"/>
        <v>0</v>
      </c>
      <c r="AN32" s="135">
        <f t="shared" si="23"/>
        <v>0</v>
      </c>
      <c r="AO32" s="135">
        <f t="shared" si="23"/>
        <v>0</v>
      </c>
      <c r="AP32" s="151"/>
    </row>
    <row r="33" spans="1:42" ht="12">
      <c r="A33" s="165">
        <v>26</v>
      </c>
      <c r="B33" s="166" t="s">
        <v>26</v>
      </c>
      <c r="C33" s="188">
        <v>84500</v>
      </c>
      <c r="D33" s="151">
        <v>24500</v>
      </c>
      <c r="E33" s="133">
        <f t="shared" si="0"/>
        <v>-60000</v>
      </c>
      <c r="F33" s="188">
        <v>60000</v>
      </c>
      <c r="G33" s="151">
        <v>0</v>
      </c>
      <c r="H33" s="133">
        <f t="shared" si="8"/>
        <v>-60000</v>
      </c>
      <c r="I33" s="131"/>
      <c r="J33" s="131"/>
      <c r="K33" s="133">
        <f t="shared" si="10"/>
        <v>0</v>
      </c>
      <c r="L33" s="131"/>
      <c r="M33" s="131"/>
      <c r="N33" s="133">
        <f t="shared" si="12"/>
        <v>0</v>
      </c>
      <c r="O33" s="131"/>
      <c r="P33" s="131"/>
      <c r="Q33" s="133">
        <f t="shared" si="14"/>
        <v>0</v>
      </c>
      <c r="R33" s="131"/>
      <c r="S33" s="131"/>
      <c r="T33" s="133">
        <f t="shared" si="16"/>
        <v>0</v>
      </c>
      <c r="U33" s="135">
        <f t="shared" si="1"/>
        <v>144500</v>
      </c>
      <c r="V33" s="135">
        <f t="shared" si="51"/>
        <v>24500</v>
      </c>
      <c r="W33" s="135">
        <f t="shared" si="52"/>
        <v>-120000</v>
      </c>
      <c r="X33" s="54"/>
      <c r="Y33" s="54"/>
      <c r="Z33" s="133">
        <f t="shared" si="17"/>
        <v>0</v>
      </c>
      <c r="AA33" s="135">
        <f t="shared" si="53"/>
        <v>0</v>
      </c>
      <c r="AB33" s="135">
        <f t="shared" si="53"/>
        <v>0</v>
      </c>
      <c r="AC33" s="135">
        <f t="shared" si="53"/>
        <v>0</v>
      </c>
      <c r="AD33" s="54"/>
      <c r="AE33" s="54"/>
      <c r="AF33" s="133">
        <f t="shared" si="20"/>
        <v>0</v>
      </c>
      <c r="AG33" s="54"/>
      <c r="AH33" s="54"/>
      <c r="AI33" s="133">
        <f t="shared" si="22"/>
        <v>0</v>
      </c>
      <c r="AJ33" s="135">
        <f t="shared" si="55"/>
        <v>0</v>
      </c>
      <c r="AK33" s="135">
        <f t="shared" si="55"/>
        <v>0</v>
      </c>
      <c r="AL33" s="135">
        <f t="shared" si="55"/>
        <v>0</v>
      </c>
      <c r="AM33" s="135">
        <f t="shared" si="23"/>
        <v>144500</v>
      </c>
      <c r="AN33" s="135">
        <f t="shared" si="23"/>
        <v>24500</v>
      </c>
      <c r="AO33" s="135">
        <f t="shared" si="23"/>
        <v>-120000</v>
      </c>
      <c r="AP33" s="151"/>
    </row>
    <row r="34" spans="1:42" ht="12">
      <c r="A34" s="165">
        <v>27</v>
      </c>
      <c r="B34" s="166" t="s">
        <v>27</v>
      </c>
      <c r="C34" s="188">
        <v>51000</v>
      </c>
      <c r="D34" s="151">
        <v>0</v>
      </c>
      <c r="E34" s="133">
        <f t="shared" si="0"/>
        <v>-51000</v>
      </c>
      <c r="F34" s="188">
        <v>873000</v>
      </c>
      <c r="G34" s="151">
        <v>0</v>
      </c>
      <c r="H34" s="133">
        <f t="shared" si="8"/>
        <v>-873000</v>
      </c>
      <c r="I34" s="131"/>
      <c r="J34" s="131"/>
      <c r="K34" s="133">
        <f t="shared" si="10"/>
        <v>0</v>
      </c>
      <c r="L34" s="131"/>
      <c r="M34" s="131"/>
      <c r="N34" s="133">
        <f t="shared" si="12"/>
        <v>0</v>
      </c>
      <c r="O34" s="131"/>
      <c r="P34" s="131"/>
      <c r="Q34" s="133">
        <f t="shared" si="14"/>
        <v>0</v>
      </c>
      <c r="R34" s="131"/>
      <c r="S34" s="131"/>
      <c r="T34" s="133">
        <f t="shared" si="16"/>
        <v>0</v>
      </c>
      <c r="U34" s="135">
        <f t="shared" si="1"/>
        <v>924000</v>
      </c>
      <c r="V34" s="135">
        <f t="shared" si="51"/>
        <v>0</v>
      </c>
      <c r="W34" s="135">
        <f t="shared" si="52"/>
        <v>-924000</v>
      </c>
      <c r="X34" s="54"/>
      <c r="Y34" s="54"/>
      <c r="Z34" s="133">
        <f t="shared" si="17"/>
        <v>0</v>
      </c>
      <c r="AA34" s="135">
        <f t="shared" si="53"/>
        <v>0</v>
      </c>
      <c r="AB34" s="135">
        <f t="shared" si="53"/>
        <v>0</v>
      </c>
      <c r="AC34" s="135">
        <f t="shared" si="53"/>
        <v>0</v>
      </c>
      <c r="AD34" s="54"/>
      <c r="AE34" s="54"/>
      <c r="AF34" s="133">
        <f t="shared" si="20"/>
        <v>0</v>
      </c>
      <c r="AG34" s="54"/>
      <c r="AH34" s="54"/>
      <c r="AI34" s="133">
        <f t="shared" si="22"/>
        <v>0</v>
      </c>
      <c r="AJ34" s="135">
        <f t="shared" si="55"/>
        <v>0</v>
      </c>
      <c r="AK34" s="135">
        <f t="shared" si="55"/>
        <v>0</v>
      </c>
      <c r="AL34" s="135">
        <f t="shared" si="55"/>
        <v>0</v>
      </c>
      <c r="AM34" s="135">
        <f t="shared" si="23"/>
        <v>924000</v>
      </c>
      <c r="AN34" s="135">
        <f t="shared" si="23"/>
        <v>0</v>
      </c>
      <c r="AO34" s="135">
        <f t="shared" si="23"/>
        <v>-924000</v>
      </c>
      <c r="AP34" s="151"/>
    </row>
    <row r="35" spans="1:42" s="414" customFormat="1" ht="12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215">
        <f t="shared" si="0"/>
        <v>0</v>
      </c>
      <c r="F35" s="64">
        <f>SUM(F36:F38)</f>
        <v>0</v>
      </c>
      <c r="G35" s="64">
        <f>SUM(G36:G38)</f>
        <v>0</v>
      </c>
      <c r="H35" s="215">
        <f t="shared" si="8"/>
        <v>0</v>
      </c>
      <c r="I35" s="64">
        <f>SUM(I36:I38)</f>
        <v>0</v>
      </c>
      <c r="J35" s="64">
        <f>SUM(J36:J38)</f>
        <v>0</v>
      </c>
      <c r="K35" s="215">
        <f t="shared" si="10"/>
        <v>0</v>
      </c>
      <c r="L35" s="64">
        <f>SUM(L36:L38)</f>
        <v>0</v>
      </c>
      <c r="M35" s="64">
        <f>SUM(M36:M38)</f>
        <v>0</v>
      </c>
      <c r="N35" s="215">
        <f t="shared" si="12"/>
        <v>0</v>
      </c>
      <c r="O35" s="64">
        <f>SUM(O36:O38)</f>
        <v>0</v>
      </c>
      <c r="P35" s="64">
        <f>SUM(P36:P38)</f>
        <v>0</v>
      </c>
      <c r="Q35" s="215">
        <f t="shared" si="14"/>
        <v>0</v>
      </c>
      <c r="R35" s="64">
        <f>SUM(R36:R38)</f>
        <v>0</v>
      </c>
      <c r="S35" s="64">
        <f>SUM(S36:S38)</f>
        <v>0</v>
      </c>
      <c r="T35" s="215">
        <f t="shared" si="16"/>
        <v>0</v>
      </c>
      <c r="U35" s="59">
        <f t="shared" si="1"/>
        <v>0</v>
      </c>
      <c r="V35" s="59">
        <f t="shared" si="51"/>
        <v>0</v>
      </c>
      <c r="W35" s="59">
        <f t="shared" si="52"/>
        <v>0</v>
      </c>
      <c r="X35" s="64">
        <f>SUM(X36:X38)</f>
        <v>0</v>
      </c>
      <c r="Y35" s="64">
        <f>SUM(Y36:Y38)</f>
        <v>0</v>
      </c>
      <c r="Z35" s="215">
        <f t="shared" si="17"/>
        <v>0</v>
      </c>
      <c r="AA35" s="59">
        <f t="shared" si="53"/>
        <v>0</v>
      </c>
      <c r="AB35" s="59">
        <f t="shared" si="53"/>
        <v>0</v>
      </c>
      <c r="AC35" s="59">
        <f t="shared" si="53"/>
        <v>0</v>
      </c>
      <c r="AD35" s="64">
        <f>SUM(AD36:AD38)</f>
        <v>0</v>
      </c>
      <c r="AE35" s="64">
        <f>SUM(AE36:AE38)</f>
        <v>0</v>
      </c>
      <c r="AF35" s="215">
        <f t="shared" si="20"/>
        <v>0</v>
      </c>
      <c r="AG35" s="64">
        <f>SUM(AG36:AG38)</f>
        <v>0</v>
      </c>
      <c r="AH35" s="64">
        <f>SUM(AH36:AH38)</f>
        <v>0</v>
      </c>
      <c r="AI35" s="215">
        <f t="shared" si="22"/>
        <v>0</v>
      </c>
      <c r="AJ35" s="59">
        <f t="shared" si="55"/>
        <v>0</v>
      </c>
      <c r="AK35" s="59">
        <f t="shared" si="55"/>
        <v>0</v>
      </c>
      <c r="AL35" s="59">
        <f t="shared" si="55"/>
        <v>0</v>
      </c>
      <c r="AM35" s="59">
        <f t="shared" si="23"/>
        <v>0</v>
      </c>
      <c r="AN35" s="59">
        <f t="shared" si="23"/>
        <v>0</v>
      </c>
      <c r="AO35" s="59">
        <f t="shared" si="23"/>
        <v>0</v>
      </c>
      <c r="AP35" s="168"/>
    </row>
    <row r="36" spans="1:42" ht="12">
      <c r="A36" s="165">
        <v>29</v>
      </c>
      <c r="B36" s="153" t="s">
        <v>28</v>
      </c>
      <c r="C36" s="131"/>
      <c r="D36" s="131"/>
      <c r="E36" s="133">
        <f t="shared" si="0"/>
        <v>0</v>
      </c>
      <c r="F36" s="131"/>
      <c r="G36" s="131"/>
      <c r="H36" s="133">
        <f t="shared" si="8"/>
        <v>0</v>
      </c>
      <c r="I36" s="131"/>
      <c r="J36" s="131"/>
      <c r="K36" s="133">
        <f t="shared" si="10"/>
        <v>0</v>
      </c>
      <c r="L36" s="131"/>
      <c r="M36" s="131"/>
      <c r="N36" s="133">
        <f t="shared" si="12"/>
        <v>0</v>
      </c>
      <c r="O36" s="131"/>
      <c r="P36" s="131"/>
      <c r="Q36" s="133">
        <f t="shared" si="14"/>
        <v>0</v>
      </c>
      <c r="R36" s="131"/>
      <c r="S36" s="131"/>
      <c r="T36" s="133">
        <f t="shared" si="16"/>
        <v>0</v>
      </c>
      <c r="U36" s="135">
        <f t="shared" si="1"/>
        <v>0</v>
      </c>
      <c r="V36" s="135">
        <f t="shared" si="51"/>
        <v>0</v>
      </c>
      <c r="W36" s="135">
        <f t="shared" si="52"/>
        <v>0</v>
      </c>
      <c r="X36" s="54"/>
      <c r="Y36" s="54"/>
      <c r="Z36" s="133">
        <f t="shared" si="17"/>
        <v>0</v>
      </c>
      <c r="AA36" s="135">
        <f t="shared" si="53"/>
        <v>0</v>
      </c>
      <c r="AB36" s="135">
        <f t="shared" si="53"/>
        <v>0</v>
      </c>
      <c r="AC36" s="135">
        <f t="shared" si="53"/>
        <v>0</v>
      </c>
      <c r="AD36" s="54"/>
      <c r="AE36" s="54"/>
      <c r="AF36" s="133">
        <f t="shared" si="20"/>
        <v>0</v>
      </c>
      <c r="AG36" s="54"/>
      <c r="AH36" s="54"/>
      <c r="AI36" s="133">
        <f t="shared" si="22"/>
        <v>0</v>
      </c>
      <c r="AJ36" s="135">
        <f t="shared" si="55"/>
        <v>0</v>
      </c>
      <c r="AK36" s="135">
        <f t="shared" si="55"/>
        <v>0</v>
      </c>
      <c r="AL36" s="135">
        <f t="shared" si="55"/>
        <v>0</v>
      </c>
      <c r="AM36" s="135">
        <f t="shared" si="23"/>
        <v>0</v>
      </c>
      <c r="AN36" s="135">
        <f t="shared" si="23"/>
        <v>0</v>
      </c>
      <c r="AO36" s="135">
        <f t="shared" si="23"/>
        <v>0</v>
      </c>
      <c r="AP36" s="151"/>
    </row>
    <row r="37" spans="1:42" ht="12">
      <c r="A37" s="165">
        <v>30</v>
      </c>
      <c r="B37" s="153" t="s">
        <v>29</v>
      </c>
      <c r="C37" s="131"/>
      <c r="D37" s="131"/>
      <c r="E37" s="133">
        <f t="shared" si="0"/>
        <v>0</v>
      </c>
      <c r="F37" s="131"/>
      <c r="G37" s="131"/>
      <c r="H37" s="133">
        <f t="shared" si="8"/>
        <v>0</v>
      </c>
      <c r="I37" s="131"/>
      <c r="J37" s="131"/>
      <c r="K37" s="133">
        <f t="shared" si="10"/>
        <v>0</v>
      </c>
      <c r="L37" s="131"/>
      <c r="M37" s="131"/>
      <c r="N37" s="133">
        <f t="shared" si="12"/>
        <v>0</v>
      </c>
      <c r="O37" s="131"/>
      <c r="P37" s="131"/>
      <c r="Q37" s="133">
        <f t="shared" si="14"/>
        <v>0</v>
      </c>
      <c r="R37" s="131"/>
      <c r="S37" s="131"/>
      <c r="T37" s="133">
        <f t="shared" si="16"/>
        <v>0</v>
      </c>
      <c r="U37" s="135">
        <f t="shared" si="1"/>
        <v>0</v>
      </c>
      <c r="V37" s="135">
        <f t="shared" si="51"/>
        <v>0</v>
      </c>
      <c r="W37" s="135">
        <f t="shared" si="52"/>
        <v>0</v>
      </c>
      <c r="X37" s="54"/>
      <c r="Y37" s="54"/>
      <c r="Z37" s="133">
        <f t="shared" si="17"/>
        <v>0</v>
      </c>
      <c r="AA37" s="135">
        <f t="shared" si="53"/>
        <v>0</v>
      </c>
      <c r="AB37" s="135">
        <f t="shared" si="53"/>
        <v>0</v>
      </c>
      <c r="AC37" s="135">
        <f t="shared" si="53"/>
        <v>0</v>
      </c>
      <c r="AD37" s="54"/>
      <c r="AE37" s="54"/>
      <c r="AF37" s="133">
        <f t="shared" si="20"/>
        <v>0</v>
      </c>
      <c r="AG37" s="54"/>
      <c r="AH37" s="54"/>
      <c r="AI37" s="133">
        <f t="shared" si="22"/>
        <v>0</v>
      </c>
      <c r="AJ37" s="135">
        <f t="shared" si="55"/>
        <v>0</v>
      </c>
      <c r="AK37" s="135">
        <f t="shared" si="55"/>
        <v>0</v>
      </c>
      <c r="AL37" s="135">
        <f t="shared" si="55"/>
        <v>0</v>
      </c>
      <c r="AM37" s="135">
        <f t="shared" si="23"/>
        <v>0</v>
      </c>
      <c r="AN37" s="135">
        <f t="shared" si="23"/>
        <v>0</v>
      </c>
      <c r="AO37" s="135">
        <f t="shared" si="23"/>
        <v>0</v>
      </c>
      <c r="AP37" s="151"/>
    </row>
    <row r="38" spans="1:42" ht="12">
      <c r="A38" s="165">
        <v>31</v>
      </c>
      <c r="B38" s="153" t="s">
        <v>30</v>
      </c>
      <c r="C38" s="131"/>
      <c r="D38" s="131"/>
      <c r="E38" s="133">
        <f t="shared" si="0"/>
        <v>0</v>
      </c>
      <c r="F38" s="131">
        <v>0</v>
      </c>
      <c r="G38" s="131">
        <v>0</v>
      </c>
      <c r="H38" s="133">
        <f t="shared" si="8"/>
        <v>0</v>
      </c>
      <c r="I38" s="131"/>
      <c r="J38" s="131"/>
      <c r="K38" s="133">
        <f t="shared" si="10"/>
        <v>0</v>
      </c>
      <c r="L38" s="131"/>
      <c r="M38" s="131"/>
      <c r="N38" s="133">
        <f t="shared" si="12"/>
        <v>0</v>
      </c>
      <c r="O38" s="131"/>
      <c r="P38" s="131"/>
      <c r="Q38" s="133">
        <f t="shared" si="14"/>
        <v>0</v>
      </c>
      <c r="R38" s="131"/>
      <c r="S38" s="131"/>
      <c r="T38" s="133">
        <f t="shared" si="16"/>
        <v>0</v>
      </c>
      <c r="U38" s="135">
        <f t="shared" si="1"/>
        <v>0</v>
      </c>
      <c r="V38" s="135">
        <f t="shared" si="51"/>
        <v>0</v>
      </c>
      <c r="W38" s="135">
        <f t="shared" si="52"/>
        <v>0</v>
      </c>
      <c r="X38" s="54"/>
      <c r="Y38" s="54"/>
      <c r="Z38" s="133">
        <f t="shared" si="17"/>
        <v>0</v>
      </c>
      <c r="AA38" s="135">
        <f t="shared" si="53"/>
        <v>0</v>
      </c>
      <c r="AB38" s="135">
        <f t="shared" si="53"/>
        <v>0</v>
      </c>
      <c r="AC38" s="135">
        <f t="shared" si="53"/>
        <v>0</v>
      </c>
      <c r="AD38" s="54"/>
      <c r="AE38" s="54"/>
      <c r="AF38" s="133">
        <f t="shared" si="20"/>
        <v>0</v>
      </c>
      <c r="AG38" s="54"/>
      <c r="AH38" s="54"/>
      <c r="AI38" s="133">
        <f t="shared" si="22"/>
        <v>0</v>
      </c>
      <c r="AJ38" s="135">
        <f t="shared" si="55"/>
        <v>0</v>
      </c>
      <c r="AK38" s="135">
        <f t="shared" si="55"/>
        <v>0</v>
      </c>
      <c r="AL38" s="135">
        <f t="shared" si="55"/>
        <v>0</v>
      </c>
      <c r="AM38" s="135">
        <f t="shared" si="23"/>
        <v>0</v>
      </c>
      <c r="AN38" s="135">
        <f t="shared" si="23"/>
        <v>0</v>
      </c>
      <c r="AO38" s="135">
        <f t="shared" si="23"/>
        <v>0</v>
      </c>
      <c r="AP38" s="151"/>
    </row>
    <row r="39" spans="1:42" s="414" customFormat="1" ht="12">
      <c r="A39" s="163">
        <v>32</v>
      </c>
      <c r="B39" s="154" t="s">
        <v>37</v>
      </c>
      <c r="C39" s="64">
        <f>SUM(C40:C43)</f>
        <v>0</v>
      </c>
      <c r="D39" s="64">
        <f>SUM(D40:D43)</f>
        <v>0</v>
      </c>
      <c r="E39" s="215">
        <f t="shared" ref="E39:E63" si="56">SUM(D39-C39)</f>
        <v>0</v>
      </c>
      <c r="F39" s="64">
        <f>SUM(F40:F43)</f>
        <v>3725000</v>
      </c>
      <c r="G39" s="64">
        <f>SUM(G40:G43)</f>
        <v>37070</v>
      </c>
      <c r="H39" s="215">
        <f t="shared" si="8"/>
        <v>-3687930</v>
      </c>
      <c r="I39" s="64">
        <f>SUM(I40:I43)</f>
        <v>2000000</v>
      </c>
      <c r="J39" s="64">
        <f>SUM(J40:J43)</f>
        <v>0</v>
      </c>
      <c r="K39" s="215">
        <f t="shared" si="10"/>
        <v>-2000000</v>
      </c>
      <c r="L39" s="64">
        <f>SUM(L40:L43)</f>
        <v>2000000</v>
      </c>
      <c r="M39" s="64">
        <f>SUM(M40:M43)</f>
        <v>1000000</v>
      </c>
      <c r="N39" s="215">
        <f t="shared" si="12"/>
        <v>-1000000</v>
      </c>
      <c r="O39" s="64">
        <f>SUM(O40:O43)</f>
        <v>2000000</v>
      </c>
      <c r="P39" s="64">
        <f>SUM(P40:P43)</f>
        <v>830800</v>
      </c>
      <c r="Q39" s="215">
        <f t="shared" si="14"/>
        <v>-1169200</v>
      </c>
      <c r="R39" s="64">
        <f>SUM(R40:R43)</f>
        <v>2000000</v>
      </c>
      <c r="S39" s="64">
        <f>SUM(S40:S43)</f>
        <v>1000000</v>
      </c>
      <c r="T39" s="215">
        <f t="shared" si="16"/>
        <v>-1000000</v>
      </c>
      <c r="U39" s="59">
        <f t="shared" ref="U39:W62" si="57">SUM(C39+F39+I39+L39+O39+R39)</f>
        <v>11725000</v>
      </c>
      <c r="V39" s="59">
        <f t="shared" si="51"/>
        <v>2867870</v>
      </c>
      <c r="W39" s="59">
        <f t="shared" si="52"/>
        <v>-8857130</v>
      </c>
      <c r="X39" s="64">
        <f>SUM(X40:X43)</f>
        <v>0</v>
      </c>
      <c r="Y39" s="64">
        <f>SUM(Y40:Y43)</f>
        <v>0</v>
      </c>
      <c r="Z39" s="215">
        <f t="shared" si="17"/>
        <v>0</v>
      </c>
      <c r="AA39" s="59">
        <f t="shared" si="53"/>
        <v>0</v>
      </c>
      <c r="AB39" s="59">
        <f t="shared" si="53"/>
        <v>0</v>
      </c>
      <c r="AC39" s="59">
        <f t="shared" si="53"/>
        <v>0</v>
      </c>
      <c r="AD39" s="64">
        <f>SUM(AD40:AD43)</f>
        <v>0</v>
      </c>
      <c r="AE39" s="64">
        <f>SUM(AE40:AE43)</f>
        <v>0</v>
      </c>
      <c r="AF39" s="215">
        <f t="shared" si="20"/>
        <v>0</v>
      </c>
      <c r="AG39" s="64">
        <f>SUM(AG40:AG43)</f>
        <v>0</v>
      </c>
      <c r="AH39" s="64">
        <f>SUM(AH40:AH43)</f>
        <v>0</v>
      </c>
      <c r="AI39" s="215">
        <f t="shared" si="22"/>
        <v>0</v>
      </c>
      <c r="AJ39" s="59">
        <f t="shared" si="55"/>
        <v>0</v>
      </c>
      <c r="AK39" s="59">
        <f t="shared" si="55"/>
        <v>0</v>
      </c>
      <c r="AL39" s="59">
        <f t="shared" si="55"/>
        <v>0</v>
      </c>
      <c r="AM39" s="59">
        <f t="shared" si="23"/>
        <v>11725000</v>
      </c>
      <c r="AN39" s="59">
        <f t="shared" si="23"/>
        <v>2867870</v>
      </c>
      <c r="AO39" s="59">
        <f t="shared" si="23"/>
        <v>-8857130</v>
      </c>
      <c r="AP39" s="168"/>
    </row>
    <row r="40" spans="1:42" ht="12">
      <c r="A40" s="165">
        <v>33</v>
      </c>
      <c r="B40" s="166" t="s">
        <v>31</v>
      </c>
      <c r="C40" s="131"/>
      <c r="D40" s="131"/>
      <c r="E40" s="133">
        <f t="shared" si="56"/>
        <v>0</v>
      </c>
      <c r="F40" s="131">
        <v>0</v>
      </c>
      <c r="G40" s="131">
        <v>0</v>
      </c>
      <c r="H40" s="133">
        <f t="shared" si="8"/>
        <v>0</v>
      </c>
      <c r="I40" s="131"/>
      <c r="J40" s="131"/>
      <c r="K40" s="133">
        <f t="shared" si="10"/>
        <v>0</v>
      </c>
      <c r="L40" s="131"/>
      <c r="M40" s="131"/>
      <c r="N40" s="133">
        <f t="shared" si="12"/>
        <v>0</v>
      </c>
      <c r="O40" s="131"/>
      <c r="P40" s="131"/>
      <c r="Q40" s="133">
        <f t="shared" si="14"/>
        <v>0</v>
      </c>
      <c r="R40" s="131"/>
      <c r="S40" s="131"/>
      <c r="T40" s="133">
        <f t="shared" si="16"/>
        <v>0</v>
      </c>
      <c r="U40" s="135">
        <f t="shared" si="57"/>
        <v>0</v>
      </c>
      <c r="V40" s="135">
        <f t="shared" si="51"/>
        <v>0</v>
      </c>
      <c r="W40" s="135">
        <f t="shared" si="52"/>
        <v>0</v>
      </c>
      <c r="X40" s="54"/>
      <c r="Y40" s="54"/>
      <c r="Z40" s="133">
        <f t="shared" si="17"/>
        <v>0</v>
      </c>
      <c r="AA40" s="135">
        <f t="shared" si="53"/>
        <v>0</v>
      </c>
      <c r="AB40" s="135">
        <f t="shared" si="53"/>
        <v>0</v>
      </c>
      <c r="AC40" s="135">
        <f t="shared" si="53"/>
        <v>0</v>
      </c>
      <c r="AD40" s="54"/>
      <c r="AE40" s="54"/>
      <c r="AF40" s="133">
        <f t="shared" si="20"/>
        <v>0</v>
      </c>
      <c r="AG40" s="54"/>
      <c r="AH40" s="54"/>
      <c r="AI40" s="133">
        <f t="shared" si="22"/>
        <v>0</v>
      </c>
      <c r="AJ40" s="135">
        <f t="shared" si="55"/>
        <v>0</v>
      </c>
      <c r="AK40" s="135">
        <f t="shared" si="55"/>
        <v>0</v>
      </c>
      <c r="AL40" s="135">
        <f t="shared" si="55"/>
        <v>0</v>
      </c>
      <c r="AM40" s="135">
        <f t="shared" si="23"/>
        <v>0</v>
      </c>
      <c r="AN40" s="135">
        <f t="shared" si="23"/>
        <v>0</v>
      </c>
      <c r="AO40" s="135">
        <f t="shared" si="23"/>
        <v>0</v>
      </c>
      <c r="AP40" s="151"/>
    </row>
    <row r="41" spans="1:42" ht="12">
      <c r="A41" s="165">
        <v>34</v>
      </c>
      <c r="B41" s="166" t="s">
        <v>32</v>
      </c>
      <c r="C41" s="131"/>
      <c r="D41" s="131"/>
      <c r="E41" s="133">
        <f t="shared" si="56"/>
        <v>0</v>
      </c>
      <c r="F41" s="131"/>
      <c r="G41" s="131"/>
      <c r="H41" s="133">
        <f t="shared" si="8"/>
        <v>0</v>
      </c>
      <c r="I41" s="131"/>
      <c r="J41" s="131"/>
      <c r="K41" s="133">
        <f t="shared" si="10"/>
        <v>0</v>
      </c>
      <c r="L41" s="131"/>
      <c r="M41" s="131"/>
      <c r="N41" s="133">
        <f t="shared" si="12"/>
        <v>0</v>
      </c>
      <c r="O41" s="131"/>
      <c r="P41" s="131"/>
      <c r="Q41" s="133">
        <f t="shared" si="14"/>
        <v>0</v>
      </c>
      <c r="R41" s="131"/>
      <c r="S41" s="131"/>
      <c r="T41" s="133">
        <f t="shared" si="16"/>
        <v>0</v>
      </c>
      <c r="U41" s="135">
        <f t="shared" si="57"/>
        <v>0</v>
      </c>
      <c r="V41" s="135">
        <f t="shared" si="51"/>
        <v>0</v>
      </c>
      <c r="W41" s="135">
        <f t="shared" si="52"/>
        <v>0</v>
      </c>
      <c r="X41" s="54"/>
      <c r="Y41" s="54"/>
      <c r="Z41" s="133">
        <f t="shared" si="17"/>
        <v>0</v>
      </c>
      <c r="AA41" s="135">
        <f t="shared" si="53"/>
        <v>0</v>
      </c>
      <c r="AB41" s="135">
        <f t="shared" si="53"/>
        <v>0</v>
      </c>
      <c r="AC41" s="135">
        <f t="shared" si="53"/>
        <v>0</v>
      </c>
      <c r="AD41" s="54"/>
      <c r="AE41" s="54"/>
      <c r="AF41" s="133">
        <f t="shared" si="20"/>
        <v>0</v>
      </c>
      <c r="AG41" s="54"/>
      <c r="AH41" s="54"/>
      <c r="AI41" s="133">
        <f t="shared" si="22"/>
        <v>0</v>
      </c>
      <c r="AJ41" s="135">
        <f t="shared" si="55"/>
        <v>0</v>
      </c>
      <c r="AK41" s="135">
        <f t="shared" si="55"/>
        <v>0</v>
      </c>
      <c r="AL41" s="135">
        <f t="shared" si="55"/>
        <v>0</v>
      </c>
      <c r="AM41" s="135">
        <f t="shared" si="23"/>
        <v>0</v>
      </c>
      <c r="AN41" s="135">
        <f t="shared" si="23"/>
        <v>0</v>
      </c>
      <c r="AO41" s="135">
        <f t="shared" si="23"/>
        <v>0</v>
      </c>
      <c r="AP41" s="151"/>
    </row>
    <row r="42" spans="1:42" ht="12">
      <c r="A42" s="165">
        <v>35</v>
      </c>
      <c r="B42" s="166" t="s">
        <v>41</v>
      </c>
      <c r="C42" s="131"/>
      <c r="D42" s="131"/>
      <c r="E42" s="133">
        <f t="shared" si="56"/>
        <v>0</v>
      </c>
      <c r="F42" s="131"/>
      <c r="G42" s="131"/>
      <c r="H42" s="133">
        <f t="shared" si="8"/>
        <v>0</v>
      </c>
      <c r="I42" s="131"/>
      <c r="J42" s="131"/>
      <c r="K42" s="133">
        <f t="shared" si="10"/>
        <v>0</v>
      </c>
      <c r="L42" s="131"/>
      <c r="M42" s="131"/>
      <c r="N42" s="133">
        <f t="shared" si="12"/>
        <v>0</v>
      </c>
      <c r="O42" s="131"/>
      <c r="P42" s="131"/>
      <c r="Q42" s="133">
        <f t="shared" si="14"/>
        <v>0</v>
      </c>
      <c r="R42" s="131"/>
      <c r="S42" s="131"/>
      <c r="T42" s="133">
        <f t="shared" si="16"/>
        <v>0</v>
      </c>
      <c r="U42" s="135">
        <f t="shared" si="57"/>
        <v>0</v>
      </c>
      <c r="V42" s="135">
        <f t="shared" si="51"/>
        <v>0</v>
      </c>
      <c r="W42" s="135">
        <f t="shared" si="52"/>
        <v>0</v>
      </c>
      <c r="X42" s="54"/>
      <c r="Y42" s="54"/>
      <c r="Z42" s="133">
        <f t="shared" si="17"/>
        <v>0</v>
      </c>
      <c r="AA42" s="135">
        <f t="shared" si="53"/>
        <v>0</v>
      </c>
      <c r="AB42" s="135">
        <f t="shared" si="53"/>
        <v>0</v>
      </c>
      <c r="AC42" s="135">
        <f t="shared" si="53"/>
        <v>0</v>
      </c>
      <c r="AD42" s="54"/>
      <c r="AE42" s="54"/>
      <c r="AF42" s="133">
        <f t="shared" si="20"/>
        <v>0</v>
      </c>
      <c r="AG42" s="54"/>
      <c r="AH42" s="54"/>
      <c r="AI42" s="133">
        <f t="shared" si="22"/>
        <v>0</v>
      </c>
      <c r="AJ42" s="135">
        <f t="shared" si="55"/>
        <v>0</v>
      </c>
      <c r="AK42" s="135">
        <f t="shared" si="55"/>
        <v>0</v>
      </c>
      <c r="AL42" s="135">
        <f t="shared" si="55"/>
        <v>0</v>
      </c>
      <c r="AM42" s="135">
        <f t="shared" si="23"/>
        <v>0</v>
      </c>
      <c r="AN42" s="135">
        <f t="shared" si="23"/>
        <v>0</v>
      </c>
      <c r="AO42" s="135">
        <f t="shared" si="23"/>
        <v>0</v>
      </c>
      <c r="AP42" s="151"/>
    </row>
    <row r="43" spans="1:42" ht="12">
      <c r="A43" s="165">
        <v>36</v>
      </c>
      <c r="B43" s="153" t="s">
        <v>33</v>
      </c>
      <c r="C43" s="131"/>
      <c r="D43" s="131"/>
      <c r="E43" s="133">
        <f t="shared" si="56"/>
        <v>0</v>
      </c>
      <c r="F43" s="188">
        <v>3725000</v>
      </c>
      <c r="G43" s="188">
        <v>37070</v>
      </c>
      <c r="H43" s="133">
        <f t="shared" si="8"/>
        <v>-3687930</v>
      </c>
      <c r="I43" s="188">
        <v>2000000</v>
      </c>
      <c r="J43" s="151">
        <v>0</v>
      </c>
      <c r="K43" s="133">
        <v>0</v>
      </c>
      <c r="L43" s="131">
        <v>2000000</v>
      </c>
      <c r="M43" s="131">
        <v>1000000</v>
      </c>
      <c r="N43" s="133">
        <f t="shared" si="12"/>
        <v>-1000000</v>
      </c>
      <c r="O43" s="188">
        <v>2000000</v>
      </c>
      <c r="P43" s="188">
        <v>830800</v>
      </c>
      <c r="Q43" s="133">
        <f t="shared" si="14"/>
        <v>-1169200</v>
      </c>
      <c r="R43" s="188">
        <v>2000000</v>
      </c>
      <c r="S43" s="188">
        <v>1000000</v>
      </c>
      <c r="T43" s="133">
        <f t="shared" si="16"/>
        <v>-1000000</v>
      </c>
      <c r="U43" s="135">
        <f t="shared" si="57"/>
        <v>11725000</v>
      </c>
      <c r="V43" s="135">
        <f t="shared" si="51"/>
        <v>2867870</v>
      </c>
      <c r="W43" s="135">
        <f t="shared" si="52"/>
        <v>-6857130</v>
      </c>
      <c r="X43" s="54"/>
      <c r="Y43" s="54"/>
      <c r="Z43" s="133">
        <f t="shared" si="17"/>
        <v>0</v>
      </c>
      <c r="AA43" s="135">
        <f t="shared" si="53"/>
        <v>0</v>
      </c>
      <c r="AB43" s="135">
        <f t="shared" si="53"/>
        <v>0</v>
      </c>
      <c r="AC43" s="135">
        <f t="shared" si="53"/>
        <v>0</v>
      </c>
      <c r="AD43" s="54"/>
      <c r="AE43" s="54"/>
      <c r="AF43" s="133">
        <f t="shared" si="20"/>
        <v>0</v>
      </c>
      <c r="AG43" s="54"/>
      <c r="AH43" s="54"/>
      <c r="AI43" s="133">
        <f t="shared" si="22"/>
        <v>0</v>
      </c>
      <c r="AJ43" s="135">
        <f t="shared" si="55"/>
        <v>0</v>
      </c>
      <c r="AK43" s="135">
        <f t="shared" si="55"/>
        <v>0</v>
      </c>
      <c r="AL43" s="135">
        <f t="shared" si="55"/>
        <v>0</v>
      </c>
      <c r="AM43" s="135">
        <f t="shared" si="23"/>
        <v>11725000</v>
      </c>
      <c r="AN43" s="135">
        <f t="shared" si="23"/>
        <v>2867870</v>
      </c>
      <c r="AO43" s="135">
        <f t="shared" si="23"/>
        <v>-6857130</v>
      </c>
      <c r="AP43" s="151"/>
    </row>
    <row r="44" spans="1:42" s="414" customFormat="1" ht="12">
      <c r="A44" s="163">
        <v>37</v>
      </c>
      <c r="B44" s="154" t="s">
        <v>38</v>
      </c>
      <c r="C44" s="64">
        <f>SUM(C45:C47)</f>
        <v>375000</v>
      </c>
      <c r="D44" s="64">
        <f>SUM(D45:D47)</f>
        <v>480000</v>
      </c>
      <c r="E44" s="215">
        <f t="shared" si="56"/>
        <v>105000</v>
      </c>
      <c r="F44" s="64">
        <f>SUM(F45:F47)</f>
        <v>4062000</v>
      </c>
      <c r="G44" s="64">
        <f>SUM(G45:G47)</f>
        <v>3570000</v>
      </c>
      <c r="H44" s="215">
        <f t="shared" si="8"/>
        <v>-492000</v>
      </c>
      <c r="I44" s="64">
        <f>SUM(I45:I47)</f>
        <v>0</v>
      </c>
      <c r="J44" s="64">
        <f>SUM(J45:J47)</f>
        <v>0</v>
      </c>
      <c r="K44" s="215">
        <f t="shared" si="10"/>
        <v>0</v>
      </c>
      <c r="L44" s="64">
        <f>SUM(L45:L47)</f>
        <v>0</v>
      </c>
      <c r="M44" s="64">
        <f>SUM(M45:M47)</f>
        <v>0</v>
      </c>
      <c r="N44" s="215">
        <f t="shared" si="12"/>
        <v>0</v>
      </c>
      <c r="O44" s="64">
        <f>SUM(O45:O47)</f>
        <v>0</v>
      </c>
      <c r="P44" s="64">
        <f>SUM(P45:P47)</f>
        <v>0</v>
      </c>
      <c r="Q44" s="215">
        <f t="shared" si="14"/>
        <v>0</v>
      </c>
      <c r="R44" s="64">
        <f>SUM(R45:R47)</f>
        <v>0</v>
      </c>
      <c r="S44" s="64">
        <f>SUM(S45:S47)</f>
        <v>0</v>
      </c>
      <c r="T44" s="215">
        <f t="shared" si="16"/>
        <v>0</v>
      </c>
      <c r="U44" s="59">
        <f t="shared" si="57"/>
        <v>4437000</v>
      </c>
      <c r="V44" s="59">
        <f t="shared" ref="V44:V62" si="58">SUM(D44+G44+J44+M44+P44+S44)</f>
        <v>4050000</v>
      </c>
      <c r="W44" s="59">
        <f t="shared" ref="W44:W62" si="59">SUM(E44+H44+K44+N44+Q44+T44)</f>
        <v>-387000</v>
      </c>
      <c r="X44" s="64">
        <f>SUM(X45:X47)</f>
        <v>0</v>
      </c>
      <c r="Y44" s="64">
        <f>SUM(Y45:Y47)</f>
        <v>0</v>
      </c>
      <c r="Z44" s="215">
        <f t="shared" si="17"/>
        <v>0</v>
      </c>
      <c r="AA44" s="59">
        <f t="shared" si="53"/>
        <v>0</v>
      </c>
      <c r="AB44" s="59">
        <f t="shared" si="53"/>
        <v>0</v>
      </c>
      <c r="AC44" s="59">
        <f t="shared" si="53"/>
        <v>0</v>
      </c>
      <c r="AD44" s="64">
        <f>SUM(AD45:AD47)</f>
        <v>0</v>
      </c>
      <c r="AE44" s="64">
        <f>SUM(AE45:AE47)</f>
        <v>0</v>
      </c>
      <c r="AF44" s="215">
        <f t="shared" si="20"/>
        <v>0</v>
      </c>
      <c r="AG44" s="64">
        <f>SUM(AG45:AG47)</f>
        <v>0</v>
      </c>
      <c r="AH44" s="64">
        <f>SUM(AH45:AH47)</f>
        <v>0</v>
      </c>
      <c r="AI44" s="215">
        <f t="shared" si="22"/>
        <v>0</v>
      </c>
      <c r="AJ44" s="59">
        <f t="shared" si="55"/>
        <v>0</v>
      </c>
      <c r="AK44" s="59">
        <f t="shared" si="55"/>
        <v>0</v>
      </c>
      <c r="AL44" s="59">
        <f t="shared" si="55"/>
        <v>0</v>
      </c>
      <c r="AM44" s="59">
        <f t="shared" si="23"/>
        <v>4437000</v>
      </c>
      <c r="AN44" s="59">
        <f t="shared" si="23"/>
        <v>4050000</v>
      </c>
      <c r="AO44" s="59">
        <f t="shared" si="23"/>
        <v>-387000</v>
      </c>
      <c r="AP44" s="168"/>
    </row>
    <row r="45" spans="1:42" ht="12">
      <c r="A45" s="165">
        <v>38</v>
      </c>
      <c r="B45" s="153" t="s">
        <v>40</v>
      </c>
      <c r="C45" s="131"/>
      <c r="D45" s="131"/>
      <c r="E45" s="133">
        <f t="shared" si="56"/>
        <v>0</v>
      </c>
      <c r="F45" s="131"/>
      <c r="G45" s="131"/>
      <c r="H45" s="133">
        <f t="shared" si="8"/>
        <v>0</v>
      </c>
      <c r="I45" s="131"/>
      <c r="J45" s="131"/>
      <c r="K45" s="133">
        <f t="shared" si="10"/>
        <v>0</v>
      </c>
      <c r="L45" s="131"/>
      <c r="M45" s="131"/>
      <c r="N45" s="133">
        <f t="shared" si="12"/>
        <v>0</v>
      </c>
      <c r="O45" s="131"/>
      <c r="P45" s="131"/>
      <c r="Q45" s="133">
        <f t="shared" si="14"/>
        <v>0</v>
      </c>
      <c r="R45" s="131"/>
      <c r="S45" s="131"/>
      <c r="T45" s="133">
        <f t="shared" si="16"/>
        <v>0</v>
      </c>
      <c r="U45" s="135">
        <f t="shared" si="57"/>
        <v>0</v>
      </c>
      <c r="V45" s="135">
        <f t="shared" si="58"/>
        <v>0</v>
      </c>
      <c r="W45" s="135">
        <f t="shared" si="59"/>
        <v>0</v>
      </c>
      <c r="X45" s="54"/>
      <c r="Y45" s="54"/>
      <c r="Z45" s="133">
        <f t="shared" si="17"/>
        <v>0</v>
      </c>
      <c r="AA45" s="135">
        <f t="shared" si="53"/>
        <v>0</v>
      </c>
      <c r="AB45" s="135">
        <f t="shared" si="53"/>
        <v>0</v>
      </c>
      <c r="AC45" s="135">
        <f t="shared" si="53"/>
        <v>0</v>
      </c>
      <c r="AD45" s="54"/>
      <c r="AE45" s="54"/>
      <c r="AF45" s="133">
        <f t="shared" si="20"/>
        <v>0</v>
      </c>
      <c r="AG45" s="54"/>
      <c r="AH45" s="54"/>
      <c r="AI45" s="133">
        <f t="shared" si="22"/>
        <v>0</v>
      </c>
      <c r="AJ45" s="135">
        <f t="shared" si="55"/>
        <v>0</v>
      </c>
      <c r="AK45" s="135">
        <f t="shared" si="55"/>
        <v>0</v>
      </c>
      <c r="AL45" s="135">
        <f t="shared" si="55"/>
        <v>0</v>
      </c>
      <c r="AM45" s="135">
        <f t="shared" si="23"/>
        <v>0</v>
      </c>
      <c r="AN45" s="135">
        <f t="shared" si="23"/>
        <v>0</v>
      </c>
      <c r="AO45" s="135">
        <f t="shared" si="23"/>
        <v>0</v>
      </c>
      <c r="AP45" s="151"/>
    </row>
    <row r="46" spans="1:42" ht="12">
      <c r="A46" s="165">
        <v>39</v>
      </c>
      <c r="B46" s="153" t="s">
        <v>39</v>
      </c>
      <c r="C46" s="188">
        <v>375000</v>
      </c>
      <c r="D46" s="188">
        <v>480000</v>
      </c>
      <c r="E46" s="133">
        <f t="shared" si="56"/>
        <v>105000</v>
      </c>
      <c r="F46" s="188">
        <v>4062000</v>
      </c>
      <c r="G46" s="188">
        <v>3570000</v>
      </c>
      <c r="H46" s="133">
        <f t="shared" si="8"/>
        <v>-492000</v>
      </c>
      <c r="I46" s="131"/>
      <c r="J46" s="131"/>
      <c r="K46" s="133">
        <f t="shared" si="10"/>
        <v>0</v>
      </c>
      <c r="L46" s="131"/>
      <c r="M46" s="131"/>
      <c r="N46" s="133">
        <f t="shared" si="12"/>
        <v>0</v>
      </c>
      <c r="O46" s="131"/>
      <c r="P46" s="131"/>
      <c r="Q46" s="133">
        <f t="shared" si="14"/>
        <v>0</v>
      </c>
      <c r="R46" s="131"/>
      <c r="S46" s="131"/>
      <c r="T46" s="133">
        <f t="shared" si="16"/>
        <v>0</v>
      </c>
      <c r="U46" s="135">
        <f t="shared" si="57"/>
        <v>4437000</v>
      </c>
      <c r="V46" s="135">
        <f t="shared" si="58"/>
        <v>4050000</v>
      </c>
      <c r="W46" s="135">
        <f t="shared" si="59"/>
        <v>-387000</v>
      </c>
      <c r="X46" s="54"/>
      <c r="Y46" s="54"/>
      <c r="Z46" s="133">
        <f t="shared" si="17"/>
        <v>0</v>
      </c>
      <c r="AA46" s="135">
        <f t="shared" si="53"/>
        <v>0</v>
      </c>
      <c r="AB46" s="135">
        <f t="shared" si="53"/>
        <v>0</v>
      </c>
      <c r="AC46" s="135">
        <f t="shared" si="53"/>
        <v>0</v>
      </c>
      <c r="AD46" s="54"/>
      <c r="AE46" s="54"/>
      <c r="AF46" s="133">
        <f t="shared" si="20"/>
        <v>0</v>
      </c>
      <c r="AG46" s="54"/>
      <c r="AH46" s="54"/>
      <c r="AI46" s="133">
        <f t="shared" si="22"/>
        <v>0</v>
      </c>
      <c r="AJ46" s="135">
        <f t="shared" si="55"/>
        <v>0</v>
      </c>
      <c r="AK46" s="135">
        <f t="shared" si="55"/>
        <v>0</v>
      </c>
      <c r="AL46" s="135">
        <f t="shared" si="55"/>
        <v>0</v>
      </c>
      <c r="AM46" s="135">
        <f t="shared" si="23"/>
        <v>4437000</v>
      </c>
      <c r="AN46" s="135">
        <f t="shared" si="23"/>
        <v>4050000</v>
      </c>
      <c r="AO46" s="135">
        <f t="shared" si="23"/>
        <v>-387000</v>
      </c>
      <c r="AP46" s="151"/>
    </row>
    <row r="47" spans="1:42" ht="12">
      <c r="A47" s="165">
        <v>40</v>
      </c>
      <c r="B47" s="153" t="s">
        <v>42</v>
      </c>
      <c r="C47" s="131"/>
      <c r="D47" s="131"/>
      <c r="E47" s="133">
        <f t="shared" si="56"/>
        <v>0</v>
      </c>
      <c r="F47" s="131"/>
      <c r="G47" s="131"/>
      <c r="H47" s="133">
        <f t="shared" si="8"/>
        <v>0</v>
      </c>
      <c r="I47" s="131"/>
      <c r="J47" s="131"/>
      <c r="K47" s="133">
        <f t="shared" si="10"/>
        <v>0</v>
      </c>
      <c r="L47" s="131"/>
      <c r="M47" s="131"/>
      <c r="N47" s="133">
        <f t="shared" si="12"/>
        <v>0</v>
      </c>
      <c r="O47" s="131"/>
      <c r="P47" s="131"/>
      <c r="Q47" s="133">
        <f t="shared" si="14"/>
        <v>0</v>
      </c>
      <c r="R47" s="131"/>
      <c r="S47" s="131"/>
      <c r="T47" s="133">
        <f t="shared" si="16"/>
        <v>0</v>
      </c>
      <c r="U47" s="135">
        <f t="shared" si="57"/>
        <v>0</v>
      </c>
      <c r="V47" s="135">
        <f t="shared" si="58"/>
        <v>0</v>
      </c>
      <c r="W47" s="135">
        <f t="shared" si="59"/>
        <v>0</v>
      </c>
      <c r="X47" s="54"/>
      <c r="Y47" s="54"/>
      <c r="Z47" s="133">
        <f t="shared" si="17"/>
        <v>0</v>
      </c>
      <c r="AA47" s="135">
        <f t="shared" si="53"/>
        <v>0</v>
      </c>
      <c r="AB47" s="135">
        <f t="shared" si="53"/>
        <v>0</v>
      </c>
      <c r="AC47" s="135">
        <f t="shared" si="53"/>
        <v>0</v>
      </c>
      <c r="AD47" s="54"/>
      <c r="AE47" s="54"/>
      <c r="AF47" s="133">
        <f t="shared" si="20"/>
        <v>0</v>
      </c>
      <c r="AG47" s="54"/>
      <c r="AH47" s="54"/>
      <c r="AI47" s="133">
        <f t="shared" si="22"/>
        <v>0</v>
      </c>
      <c r="AJ47" s="135">
        <f t="shared" si="55"/>
        <v>0</v>
      </c>
      <c r="AK47" s="135">
        <f t="shared" si="55"/>
        <v>0</v>
      </c>
      <c r="AL47" s="135">
        <f t="shared" si="55"/>
        <v>0</v>
      </c>
      <c r="AM47" s="135">
        <f t="shared" si="23"/>
        <v>0</v>
      </c>
      <c r="AN47" s="135">
        <f t="shared" si="23"/>
        <v>0</v>
      </c>
      <c r="AO47" s="135">
        <f t="shared" si="23"/>
        <v>0</v>
      </c>
      <c r="AP47" s="151"/>
    </row>
    <row r="48" spans="1:42" s="414" customFormat="1" ht="12">
      <c r="A48" s="163">
        <v>41</v>
      </c>
      <c r="B48" s="154" t="s">
        <v>43</v>
      </c>
      <c r="C48" s="64">
        <f>SUM(C49:C59)</f>
        <v>0</v>
      </c>
      <c r="D48" s="64">
        <f t="shared" ref="D48:T48" si="60">SUM(D49:D59)</f>
        <v>0</v>
      </c>
      <c r="E48" s="64">
        <f t="shared" si="60"/>
        <v>0</v>
      </c>
      <c r="F48" s="64">
        <f>SUM(F49:F59)</f>
        <v>4317500</v>
      </c>
      <c r="G48" s="64">
        <f t="shared" si="60"/>
        <v>946991</v>
      </c>
      <c r="H48" s="64">
        <f t="shared" si="60"/>
        <v>-3370509</v>
      </c>
      <c r="I48" s="64">
        <f t="shared" si="60"/>
        <v>0</v>
      </c>
      <c r="J48" s="64">
        <f t="shared" si="60"/>
        <v>0</v>
      </c>
      <c r="K48" s="64">
        <f t="shared" si="60"/>
        <v>0</v>
      </c>
      <c r="L48" s="64">
        <f t="shared" si="60"/>
        <v>0</v>
      </c>
      <c r="M48" s="64">
        <f t="shared" si="60"/>
        <v>0</v>
      </c>
      <c r="N48" s="64">
        <f t="shared" si="60"/>
        <v>0</v>
      </c>
      <c r="O48" s="64">
        <f t="shared" si="60"/>
        <v>0</v>
      </c>
      <c r="P48" s="64">
        <f t="shared" si="60"/>
        <v>0</v>
      </c>
      <c r="Q48" s="64">
        <f t="shared" si="60"/>
        <v>0</v>
      </c>
      <c r="R48" s="64">
        <f t="shared" si="60"/>
        <v>0</v>
      </c>
      <c r="S48" s="64">
        <f t="shared" si="60"/>
        <v>0</v>
      </c>
      <c r="T48" s="64">
        <f t="shared" si="60"/>
        <v>0</v>
      </c>
      <c r="U48" s="59">
        <f t="shared" si="57"/>
        <v>4317500</v>
      </c>
      <c r="V48" s="59">
        <f t="shared" si="58"/>
        <v>946991</v>
      </c>
      <c r="W48" s="59">
        <f t="shared" si="59"/>
        <v>-3370509</v>
      </c>
      <c r="X48" s="64">
        <f>SUM(X49:X57)</f>
        <v>0</v>
      </c>
      <c r="Y48" s="64">
        <f>SUM(Y49:Y57)</f>
        <v>0</v>
      </c>
      <c r="Z48" s="215">
        <f t="shared" si="17"/>
        <v>0</v>
      </c>
      <c r="AA48" s="59">
        <f t="shared" si="53"/>
        <v>0</v>
      </c>
      <c r="AB48" s="59">
        <f t="shared" si="53"/>
        <v>0</v>
      </c>
      <c r="AC48" s="59">
        <f t="shared" si="53"/>
        <v>0</v>
      </c>
      <c r="AD48" s="64">
        <f>SUM(AD49:AD57)</f>
        <v>0</v>
      </c>
      <c r="AE48" s="64">
        <f>SUM(AE49:AE57)</f>
        <v>0</v>
      </c>
      <c r="AF48" s="215">
        <f t="shared" si="20"/>
        <v>0</v>
      </c>
      <c r="AG48" s="64">
        <f>SUM(AG49:AG59)</f>
        <v>2500000</v>
      </c>
      <c r="AH48" s="64">
        <f>SUM(AH49:AH59)</f>
        <v>0</v>
      </c>
      <c r="AI48" s="215">
        <f t="shared" si="22"/>
        <v>-2500000</v>
      </c>
      <c r="AJ48" s="59">
        <f t="shared" si="55"/>
        <v>2500000</v>
      </c>
      <c r="AK48" s="59">
        <f t="shared" si="55"/>
        <v>0</v>
      </c>
      <c r="AL48" s="59">
        <f t="shared" si="55"/>
        <v>-2500000</v>
      </c>
      <c r="AM48" s="59">
        <f t="shared" si="23"/>
        <v>6817500</v>
      </c>
      <c r="AN48" s="59">
        <f t="shared" si="23"/>
        <v>946991</v>
      </c>
      <c r="AO48" s="59">
        <f t="shared" si="23"/>
        <v>-5870509</v>
      </c>
      <c r="AP48" s="168"/>
    </row>
    <row r="49" spans="1:43" ht="12">
      <c r="A49" s="165">
        <v>42</v>
      </c>
      <c r="B49" s="166" t="s">
        <v>74</v>
      </c>
      <c r="C49" s="188">
        <v>0</v>
      </c>
      <c r="D49" s="151">
        <v>0</v>
      </c>
      <c r="E49" s="133">
        <f t="shared" si="56"/>
        <v>0</v>
      </c>
      <c r="F49" s="188">
        <v>2721000</v>
      </c>
      <c r="G49" s="188">
        <v>328500</v>
      </c>
      <c r="H49" s="133">
        <f t="shared" si="8"/>
        <v>-2392500</v>
      </c>
      <c r="I49" s="131"/>
      <c r="J49" s="131"/>
      <c r="K49" s="133">
        <f t="shared" si="10"/>
        <v>0</v>
      </c>
      <c r="L49" s="131"/>
      <c r="M49" s="131"/>
      <c r="N49" s="133">
        <f t="shared" si="12"/>
        <v>0</v>
      </c>
      <c r="O49" s="131"/>
      <c r="P49" s="131"/>
      <c r="Q49" s="133">
        <f t="shared" si="14"/>
        <v>0</v>
      </c>
      <c r="R49" s="131"/>
      <c r="S49" s="131"/>
      <c r="T49" s="133">
        <f t="shared" si="16"/>
        <v>0</v>
      </c>
      <c r="U49" s="135">
        <f t="shared" si="57"/>
        <v>2721000</v>
      </c>
      <c r="V49" s="135">
        <f t="shared" si="58"/>
        <v>328500</v>
      </c>
      <c r="W49" s="135">
        <f t="shared" si="59"/>
        <v>-2392500</v>
      </c>
      <c r="X49" s="54"/>
      <c r="Y49" s="54"/>
      <c r="Z49" s="133">
        <f t="shared" si="17"/>
        <v>0</v>
      </c>
      <c r="AA49" s="135">
        <f t="shared" si="53"/>
        <v>0</v>
      </c>
      <c r="AB49" s="135">
        <f t="shared" si="53"/>
        <v>0</v>
      </c>
      <c r="AC49" s="135">
        <f t="shared" si="53"/>
        <v>0</v>
      </c>
      <c r="AD49" s="54">
        <v>0</v>
      </c>
      <c r="AE49" s="54">
        <v>0</v>
      </c>
      <c r="AF49" s="133">
        <f t="shared" si="20"/>
        <v>0</v>
      </c>
      <c r="AG49" s="54"/>
      <c r="AH49" s="54">
        <v>0</v>
      </c>
      <c r="AI49" s="133">
        <f t="shared" si="22"/>
        <v>0</v>
      </c>
      <c r="AJ49" s="135">
        <f t="shared" si="55"/>
        <v>0</v>
      </c>
      <c r="AK49" s="135">
        <f t="shared" si="55"/>
        <v>0</v>
      </c>
      <c r="AL49" s="135">
        <f t="shared" si="55"/>
        <v>0</v>
      </c>
      <c r="AM49" s="135">
        <f t="shared" si="23"/>
        <v>2721000</v>
      </c>
      <c r="AN49" s="135">
        <f t="shared" si="23"/>
        <v>328500</v>
      </c>
      <c r="AO49" s="135">
        <f t="shared" si="23"/>
        <v>-2392500</v>
      </c>
      <c r="AP49" s="151"/>
    </row>
    <row r="50" spans="1:43" ht="12">
      <c r="A50" s="165">
        <v>43</v>
      </c>
      <c r="B50" s="153" t="s">
        <v>44</v>
      </c>
      <c r="C50" s="131"/>
      <c r="D50" s="131"/>
      <c r="E50" s="133">
        <f t="shared" si="56"/>
        <v>0</v>
      </c>
      <c r="F50" s="188">
        <v>330000</v>
      </c>
      <c r="G50" s="151">
        <v>0</v>
      </c>
      <c r="H50" s="133">
        <f>SUM(G50-F50)</f>
        <v>-330000</v>
      </c>
      <c r="I50" s="131"/>
      <c r="J50" s="131"/>
      <c r="K50" s="133">
        <f t="shared" si="10"/>
        <v>0</v>
      </c>
      <c r="L50" s="131"/>
      <c r="M50" s="131"/>
      <c r="N50" s="133">
        <f t="shared" si="12"/>
        <v>0</v>
      </c>
      <c r="O50" s="131"/>
      <c r="P50" s="131"/>
      <c r="Q50" s="133">
        <f t="shared" si="14"/>
        <v>0</v>
      </c>
      <c r="R50" s="131"/>
      <c r="S50" s="131"/>
      <c r="T50" s="133">
        <f t="shared" si="16"/>
        <v>0</v>
      </c>
      <c r="U50" s="135">
        <f t="shared" si="57"/>
        <v>330000</v>
      </c>
      <c r="V50" s="135">
        <f t="shared" si="58"/>
        <v>0</v>
      </c>
      <c r="W50" s="135">
        <f t="shared" si="59"/>
        <v>-330000</v>
      </c>
      <c r="X50" s="54"/>
      <c r="Y50" s="54"/>
      <c r="Z50" s="133">
        <f t="shared" si="17"/>
        <v>0</v>
      </c>
      <c r="AA50" s="135">
        <f t="shared" si="53"/>
        <v>0</v>
      </c>
      <c r="AB50" s="135">
        <f t="shared" si="53"/>
        <v>0</v>
      </c>
      <c r="AC50" s="135">
        <f t="shared" si="53"/>
        <v>0</v>
      </c>
      <c r="AD50" s="54"/>
      <c r="AE50" s="54"/>
      <c r="AF50" s="133">
        <f t="shared" si="20"/>
        <v>0</v>
      </c>
      <c r="AG50" s="54"/>
      <c r="AH50" s="54"/>
      <c r="AI50" s="133">
        <f t="shared" si="22"/>
        <v>0</v>
      </c>
      <c r="AJ50" s="135">
        <f t="shared" si="55"/>
        <v>0</v>
      </c>
      <c r="AK50" s="135">
        <f t="shared" si="55"/>
        <v>0</v>
      </c>
      <c r="AL50" s="135">
        <f t="shared" si="55"/>
        <v>0</v>
      </c>
      <c r="AM50" s="135">
        <f t="shared" si="23"/>
        <v>330000</v>
      </c>
      <c r="AN50" s="135">
        <f t="shared" si="23"/>
        <v>0</v>
      </c>
      <c r="AO50" s="135">
        <f t="shared" si="23"/>
        <v>-330000</v>
      </c>
      <c r="AP50" s="151"/>
    </row>
    <row r="51" spans="1:43" ht="12">
      <c r="A51" s="165">
        <v>44</v>
      </c>
      <c r="B51" s="153" t="s">
        <v>45</v>
      </c>
      <c r="C51" s="131"/>
      <c r="D51" s="131"/>
      <c r="E51" s="133">
        <f t="shared" si="56"/>
        <v>0</v>
      </c>
      <c r="F51" s="131">
        <v>0</v>
      </c>
      <c r="G51" s="131">
        <v>0</v>
      </c>
      <c r="H51" s="133">
        <f t="shared" si="8"/>
        <v>0</v>
      </c>
      <c r="I51" s="131"/>
      <c r="J51" s="131"/>
      <c r="K51" s="133">
        <f t="shared" si="10"/>
        <v>0</v>
      </c>
      <c r="L51" s="131"/>
      <c r="M51" s="131"/>
      <c r="N51" s="133">
        <f t="shared" si="12"/>
        <v>0</v>
      </c>
      <c r="O51" s="131"/>
      <c r="P51" s="131"/>
      <c r="Q51" s="133">
        <f t="shared" si="14"/>
        <v>0</v>
      </c>
      <c r="R51" s="131"/>
      <c r="S51" s="131"/>
      <c r="T51" s="133">
        <f t="shared" si="16"/>
        <v>0</v>
      </c>
      <c r="U51" s="135">
        <f t="shared" si="57"/>
        <v>0</v>
      </c>
      <c r="V51" s="135">
        <f t="shared" si="58"/>
        <v>0</v>
      </c>
      <c r="W51" s="135">
        <f t="shared" si="59"/>
        <v>0</v>
      </c>
      <c r="X51" s="54"/>
      <c r="Y51" s="54"/>
      <c r="Z51" s="133">
        <f t="shared" si="17"/>
        <v>0</v>
      </c>
      <c r="AA51" s="135">
        <f t="shared" si="53"/>
        <v>0</v>
      </c>
      <c r="AB51" s="135">
        <f t="shared" si="53"/>
        <v>0</v>
      </c>
      <c r="AC51" s="135">
        <f t="shared" si="53"/>
        <v>0</v>
      </c>
      <c r="AD51" s="54"/>
      <c r="AE51" s="54"/>
      <c r="AF51" s="133">
        <f t="shared" si="20"/>
        <v>0</v>
      </c>
      <c r="AG51" s="54"/>
      <c r="AH51" s="54"/>
      <c r="AI51" s="133">
        <f t="shared" si="22"/>
        <v>0</v>
      </c>
      <c r="AJ51" s="135">
        <f t="shared" si="55"/>
        <v>0</v>
      </c>
      <c r="AK51" s="135">
        <f t="shared" si="55"/>
        <v>0</v>
      </c>
      <c r="AL51" s="135">
        <f t="shared" si="55"/>
        <v>0</v>
      </c>
      <c r="AM51" s="135">
        <f t="shared" si="23"/>
        <v>0</v>
      </c>
      <c r="AN51" s="135">
        <f t="shared" si="23"/>
        <v>0</v>
      </c>
      <c r="AO51" s="135">
        <f t="shared" si="23"/>
        <v>0</v>
      </c>
      <c r="AP51" s="151"/>
    </row>
    <row r="52" spans="1:43" ht="12">
      <c r="A52" s="165">
        <v>45</v>
      </c>
      <c r="B52" s="153" t="s">
        <v>51</v>
      </c>
      <c r="C52" s="131"/>
      <c r="D52" s="131"/>
      <c r="E52" s="133">
        <f t="shared" si="56"/>
        <v>0</v>
      </c>
      <c r="F52" s="131">
        <v>0</v>
      </c>
      <c r="G52" s="131">
        <v>0</v>
      </c>
      <c r="H52" s="133">
        <f t="shared" si="8"/>
        <v>0</v>
      </c>
      <c r="I52" s="131"/>
      <c r="J52" s="131"/>
      <c r="K52" s="133">
        <f t="shared" si="10"/>
        <v>0</v>
      </c>
      <c r="L52" s="131"/>
      <c r="M52" s="131"/>
      <c r="N52" s="133">
        <f t="shared" si="12"/>
        <v>0</v>
      </c>
      <c r="O52" s="131"/>
      <c r="P52" s="131"/>
      <c r="Q52" s="133">
        <f t="shared" si="14"/>
        <v>0</v>
      </c>
      <c r="R52" s="131"/>
      <c r="S52" s="131"/>
      <c r="T52" s="133">
        <f t="shared" si="16"/>
        <v>0</v>
      </c>
      <c r="U52" s="135">
        <f t="shared" si="57"/>
        <v>0</v>
      </c>
      <c r="V52" s="135">
        <f t="shared" si="58"/>
        <v>0</v>
      </c>
      <c r="W52" s="135">
        <f t="shared" si="59"/>
        <v>0</v>
      </c>
      <c r="X52" s="54"/>
      <c r="Y52" s="54"/>
      <c r="Z52" s="133">
        <f t="shared" si="17"/>
        <v>0</v>
      </c>
      <c r="AA52" s="135">
        <f t="shared" si="53"/>
        <v>0</v>
      </c>
      <c r="AB52" s="135">
        <f t="shared" si="53"/>
        <v>0</v>
      </c>
      <c r="AC52" s="135">
        <f t="shared" si="53"/>
        <v>0</v>
      </c>
      <c r="AD52" s="54"/>
      <c r="AE52" s="54"/>
      <c r="AF52" s="133">
        <f t="shared" si="20"/>
        <v>0</v>
      </c>
      <c r="AG52" s="54"/>
      <c r="AH52" s="54"/>
      <c r="AI52" s="133">
        <f t="shared" si="22"/>
        <v>0</v>
      </c>
      <c r="AJ52" s="135">
        <f t="shared" si="55"/>
        <v>0</v>
      </c>
      <c r="AK52" s="135">
        <f t="shared" si="55"/>
        <v>0</v>
      </c>
      <c r="AL52" s="135">
        <f t="shared" si="55"/>
        <v>0</v>
      </c>
      <c r="AM52" s="135">
        <f t="shared" si="23"/>
        <v>0</v>
      </c>
      <c r="AN52" s="135">
        <f t="shared" si="23"/>
        <v>0</v>
      </c>
      <c r="AO52" s="135">
        <f t="shared" si="23"/>
        <v>0</v>
      </c>
      <c r="AP52" s="151"/>
    </row>
    <row r="53" spans="1:43" ht="12">
      <c r="A53" s="165">
        <v>46</v>
      </c>
      <c r="B53" s="153" t="s">
        <v>46</v>
      </c>
      <c r="C53" s="131"/>
      <c r="D53" s="131"/>
      <c r="E53" s="133">
        <f t="shared" si="56"/>
        <v>0</v>
      </c>
      <c r="F53" s="131">
        <v>0</v>
      </c>
      <c r="G53" s="131">
        <v>0</v>
      </c>
      <c r="H53" s="133">
        <f t="shared" si="8"/>
        <v>0</v>
      </c>
      <c r="I53" s="131"/>
      <c r="J53" s="131"/>
      <c r="K53" s="133">
        <f t="shared" si="10"/>
        <v>0</v>
      </c>
      <c r="L53" s="131"/>
      <c r="M53" s="131"/>
      <c r="N53" s="133">
        <f t="shared" si="12"/>
        <v>0</v>
      </c>
      <c r="O53" s="131"/>
      <c r="P53" s="131"/>
      <c r="Q53" s="133">
        <f t="shared" si="14"/>
        <v>0</v>
      </c>
      <c r="R53" s="131"/>
      <c r="S53" s="131"/>
      <c r="T53" s="133">
        <f t="shared" si="16"/>
        <v>0</v>
      </c>
      <c r="U53" s="135">
        <f t="shared" si="57"/>
        <v>0</v>
      </c>
      <c r="V53" s="135">
        <f t="shared" si="58"/>
        <v>0</v>
      </c>
      <c r="W53" s="135">
        <f t="shared" si="59"/>
        <v>0</v>
      </c>
      <c r="X53" s="54"/>
      <c r="Y53" s="54"/>
      <c r="Z53" s="133">
        <f t="shared" si="17"/>
        <v>0</v>
      </c>
      <c r="AA53" s="135">
        <f t="shared" si="53"/>
        <v>0</v>
      </c>
      <c r="AB53" s="135">
        <f t="shared" si="53"/>
        <v>0</v>
      </c>
      <c r="AC53" s="135">
        <f t="shared" si="53"/>
        <v>0</v>
      </c>
      <c r="AD53" s="54"/>
      <c r="AE53" s="54"/>
      <c r="AF53" s="133">
        <f t="shared" si="20"/>
        <v>0</v>
      </c>
      <c r="AG53" s="54"/>
      <c r="AH53" s="54"/>
      <c r="AI53" s="133">
        <f t="shared" si="22"/>
        <v>0</v>
      </c>
      <c r="AJ53" s="135">
        <f t="shared" si="55"/>
        <v>0</v>
      </c>
      <c r="AK53" s="135">
        <f t="shared" si="55"/>
        <v>0</v>
      </c>
      <c r="AL53" s="135">
        <f t="shared" si="55"/>
        <v>0</v>
      </c>
      <c r="AM53" s="135">
        <f t="shared" si="23"/>
        <v>0</v>
      </c>
      <c r="AN53" s="135">
        <f t="shared" si="23"/>
        <v>0</v>
      </c>
      <c r="AO53" s="135">
        <f t="shared" si="23"/>
        <v>0</v>
      </c>
      <c r="AP53" s="151"/>
    </row>
    <row r="54" spans="1:43" ht="12">
      <c r="A54" s="165">
        <v>47</v>
      </c>
      <c r="B54" s="153" t="s">
        <v>47</v>
      </c>
      <c r="C54" s="131"/>
      <c r="D54" s="131"/>
      <c r="E54" s="133">
        <f t="shared" si="56"/>
        <v>0</v>
      </c>
      <c r="F54" s="131"/>
      <c r="G54" s="131">
        <v>0</v>
      </c>
      <c r="H54" s="133">
        <f t="shared" si="8"/>
        <v>0</v>
      </c>
      <c r="I54" s="131"/>
      <c r="J54" s="131"/>
      <c r="K54" s="133">
        <f t="shared" si="10"/>
        <v>0</v>
      </c>
      <c r="L54" s="131"/>
      <c r="M54" s="131"/>
      <c r="N54" s="133">
        <f t="shared" si="12"/>
        <v>0</v>
      </c>
      <c r="O54" s="131"/>
      <c r="P54" s="131"/>
      <c r="Q54" s="133">
        <f t="shared" si="14"/>
        <v>0</v>
      </c>
      <c r="R54" s="131"/>
      <c r="S54" s="131"/>
      <c r="T54" s="133">
        <f t="shared" si="16"/>
        <v>0</v>
      </c>
      <c r="U54" s="135">
        <f t="shared" si="57"/>
        <v>0</v>
      </c>
      <c r="V54" s="135">
        <f t="shared" si="58"/>
        <v>0</v>
      </c>
      <c r="W54" s="135">
        <f t="shared" si="59"/>
        <v>0</v>
      </c>
      <c r="X54" s="54"/>
      <c r="Y54" s="54"/>
      <c r="Z54" s="133">
        <f t="shared" si="17"/>
        <v>0</v>
      </c>
      <c r="AA54" s="135">
        <f t="shared" si="53"/>
        <v>0</v>
      </c>
      <c r="AB54" s="135">
        <f t="shared" si="53"/>
        <v>0</v>
      </c>
      <c r="AC54" s="135">
        <f t="shared" si="53"/>
        <v>0</v>
      </c>
      <c r="AD54" s="54"/>
      <c r="AE54" s="54"/>
      <c r="AF54" s="133">
        <f t="shared" si="20"/>
        <v>0</v>
      </c>
      <c r="AG54" s="54"/>
      <c r="AH54" s="54"/>
      <c r="AI54" s="133">
        <f t="shared" si="22"/>
        <v>0</v>
      </c>
      <c r="AJ54" s="135">
        <f t="shared" si="55"/>
        <v>0</v>
      </c>
      <c r="AK54" s="135">
        <f t="shared" si="55"/>
        <v>0</v>
      </c>
      <c r="AL54" s="135">
        <f t="shared" si="55"/>
        <v>0</v>
      </c>
      <c r="AM54" s="135">
        <f t="shared" si="23"/>
        <v>0</v>
      </c>
      <c r="AN54" s="135">
        <f t="shared" si="23"/>
        <v>0</v>
      </c>
      <c r="AO54" s="135">
        <f t="shared" si="23"/>
        <v>0</v>
      </c>
      <c r="AP54" s="151"/>
    </row>
    <row r="55" spans="1:43" ht="12">
      <c r="A55" s="165">
        <v>48</v>
      </c>
      <c r="B55" s="153" t="s">
        <v>48</v>
      </c>
      <c r="C55" s="131"/>
      <c r="D55" s="131"/>
      <c r="E55" s="133">
        <f t="shared" si="56"/>
        <v>0</v>
      </c>
      <c r="F55" s="131">
        <v>618500</v>
      </c>
      <c r="G55" s="131">
        <v>618491</v>
      </c>
      <c r="H55" s="133">
        <f t="shared" si="8"/>
        <v>-9</v>
      </c>
      <c r="I55" s="131"/>
      <c r="J55" s="131"/>
      <c r="K55" s="133">
        <f t="shared" si="10"/>
        <v>0</v>
      </c>
      <c r="L55" s="131"/>
      <c r="M55" s="131"/>
      <c r="N55" s="133">
        <f t="shared" si="12"/>
        <v>0</v>
      </c>
      <c r="O55" s="131"/>
      <c r="P55" s="131"/>
      <c r="Q55" s="133">
        <f t="shared" si="14"/>
        <v>0</v>
      </c>
      <c r="R55" s="131"/>
      <c r="S55" s="131"/>
      <c r="T55" s="133">
        <f t="shared" si="16"/>
        <v>0</v>
      </c>
      <c r="U55" s="135">
        <f t="shared" si="57"/>
        <v>618500</v>
      </c>
      <c r="V55" s="135">
        <f t="shared" si="58"/>
        <v>618491</v>
      </c>
      <c r="W55" s="135">
        <f t="shared" si="59"/>
        <v>-9</v>
      </c>
      <c r="X55" s="54"/>
      <c r="Y55" s="54"/>
      <c r="Z55" s="133">
        <f t="shared" si="17"/>
        <v>0</v>
      </c>
      <c r="AA55" s="135">
        <f t="shared" si="53"/>
        <v>0</v>
      </c>
      <c r="AB55" s="135">
        <f t="shared" si="53"/>
        <v>0</v>
      </c>
      <c r="AC55" s="135">
        <f t="shared" si="53"/>
        <v>0</v>
      </c>
      <c r="AD55" s="54"/>
      <c r="AE55" s="54"/>
      <c r="AF55" s="133">
        <f t="shared" si="20"/>
        <v>0</v>
      </c>
      <c r="AG55" s="54"/>
      <c r="AH55" s="54"/>
      <c r="AI55" s="133">
        <f t="shared" si="22"/>
        <v>0</v>
      </c>
      <c r="AJ55" s="135">
        <f t="shared" si="55"/>
        <v>0</v>
      </c>
      <c r="AK55" s="135">
        <f t="shared" si="55"/>
        <v>0</v>
      </c>
      <c r="AL55" s="135">
        <f t="shared" si="55"/>
        <v>0</v>
      </c>
      <c r="AM55" s="135">
        <f t="shared" si="23"/>
        <v>618500</v>
      </c>
      <c r="AN55" s="135">
        <f t="shared" si="23"/>
        <v>618491</v>
      </c>
      <c r="AO55" s="135">
        <f t="shared" si="23"/>
        <v>-9</v>
      </c>
      <c r="AP55" s="151"/>
    </row>
    <row r="56" spans="1:43" ht="12">
      <c r="A56" s="165">
        <v>49</v>
      </c>
      <c r="B56" s="153" t="s">
        <v>49</v>
      </c>
      <c r="C56" s="131"/>
      <c r="D56" s="131"/>
      <c r="E56" s="133">
        <f t="shared" si="56"/>
        <v>0</v>
      </c>
      <c r="F56" s="131"/>
      <c r="G56" s="131"/>
      <c r="H56" s="133">
        <f t="shared" si="8"/>
        <v>0</v>
      </c>
      <c r="I56" s="131"/>
      <c r="J56" s="131"/>
      <c r="K56" s="133">
        <f t="shared" si="10"/>
        <v>0</v>
      </c>
      <c r="L56" s="131"/>
      <c r="M56" s="131"/>
      <c r="N56" s="133">
        <f t="shared" si="12"/>
        <v>0</v>
      </c>
      <c r="O56" s="131"/>
      <c r="P56" s="131"/>
      <c r="Q56" s="133">
        <f t="shared" si="14"/>
        <v>0</v>
      </c>
      <c r="R56" s="131"/>
      <c r="S56" s="131"/>
      <c r="T56" s="133">
        <f t="shared" si="16"/>
        <v>0</v>
      </c>
      <c r="U56" s="135">
        <f t="shared" si="57"/>
        <v>0</v>
      </c>
      <c r="V56" s="135">
        <f t="shared" si="58"/>
        <v>0</v>
      </c>
      <c r="W56" s="135">
        <f t="shared" si="59"/>
        <v>0</v>
      </c>
      <c r="X56" s="54"/>
      <c r="Y56" s="54"/>
      <c r="Z56" s="133">
        <f t="shared" si="17"/>
        <v>0</v>
      </c>
      <c r="AA56" s="135">
        <f t="shared" si="53"/>
        <v>0</v>
      </c>
      <c r="AB56" s="135">
        <f t="shared" si="53"/>
        <v>0</v>
      </c>
      <c r="AC56" s="135">
        <f t="shared" si="53"/>
        <v>0</v>
      </c>
      <c r="AD56" s="54"/>
      <c r="AE56" s="54"/>
      <c r="AF56" s="133">
        <f t="shared" si="20"/>
        <v>0</v>
      </c>
      <c r="AG56" s="54"/>
      <c r="AH56" s="54"/>
      <c r="AI56" s="133">
        <f t="shared" si="22"/>
        <v>0</v>
      </c>
      <c r="AJ56" s="135">
        <f t="shared" si="55"/>
        <v>0</v>
      </c>
      <c r="AK56" s="135">
        <f t="shared" si="55"/>
        <v>0</v>
      </c>
      <c r="AL56" s="135">
        <f t="shared" si="55"/>
        <v>0</v>
      </c>
      <c r="AM56" s="135">
        <f t="shared" si="23"/>
        <v>0</v>
      </c>
      <c r="AN56" s="135">
        <f t="shared" si="23"/>
        <v>0</v>
      </c>
      <c r="AO56" s="135">
        <f t="shared" si="23"/>
        <v>0</v>
      </c>
      <c r="AP56" s="151"/>
    </row>
    <row r="57" spans="1:43" ht="12">
      <c r="A57" s="165">
        <v>50</v>
      </c>
      <c r="B57" s="153" t="s">
        <v>50</v>
      </c>
      <c r="C57" s="131"/>
      <c r="D57" s="131"/>
      <c r="E57" s="133">
        <f t="shared" si="56"/>
        <v>0</v>
      </c>
      <c r="F57" s="131"/>
      <c r="G57" s="131"/>
      <c r="H57" s="133">
        <f t="shared" si="8"/>
        <v>0</v>
      </c>
      <c r="I57" s="131"/>
      <c r="J57" s="131"/>
      <c r="K57" s="133">
        <f t="shared" si="10"/>
        <v>0</v>
      </c>
      <c r="L57" s="131"/>
      <c r="M57" s="131"/>
      <c r="N57" s="133">
        <f t="shared" si="12"/>
        <v>0</v>
      </c>
      <c r="O57" s="131"/>
      <c r="P57" s="131"/>
      <c r="Q57" s="133">
        <f t="shared" si="14"/>
        <v>0</v>
      </c>
      <c r="R57" s="131"/>
      <c r="S57" s="131"/>
      <c r="T57" s="133">
        <f t="shared" si="16"/>
        <v>0</v>
      </c>
      <c r="U57" s="135">
        <f t="shared" si="57"/>
        <v>0</v>
      </c>
      <c r="V57" s="135">
        <f t="shared" si="58"/>
        <v>0</v>
      </c>
      <c r="W57" s="135">
        <f t="shared" si="59"/>
        <v>0</v>
      </c>
      <c r="X57" s="54"/>
      <c r="Y57" s="54"/>
      <c r="Z57" s="133">
        <f t="shared" si="17"/>
        <v>0</v>
      </c>
      <c r="AA57" s="135">
        <f t="shared" si="53"/>
        <v>0</v>
      </c>
      <c r="AB57" s="135">
        <f t="shared" si="53"/>
        <v>0</v>
      </c>
      <c r="AC57" s="135">
        <f t="shared" si="53"/>
        <v>0</v>
      </c>
      <c r="AD57" s="54"/>
      <c r="AE57" s="54"/>
      <c r="AF57" s="133">
        <f t="shared" si="20"/>
        <v>0</v>
      </c>
      <c r="AG57" s="54"/>
      <c r="AH57" s="54"/>
      <c r="AI57" s="133">
        <f t="shared" si="22"/>
        <v>0</v>
      </c>
      <c r="AJ57" s="135">
        <f t="shared" si="55"/>
        <v>0</v>
      </c>
      <c r="AK57" s="135">
        <f t="shared" si="55"/>
        <v>0</v>
      </c>
      <c r="AL57" s="135">
        <f t="shared" si="55"/>
        <v>0</v>
      </c>
      <c r="AM57" s="135">
        <f t="shared" si="23"/>
        <v>0</v>
      </c>
      <c r="AN57" s="135">
        <f t="shared" si="23"/>
        <v>0</v>
      </c>
      <c r="AO57" s="135">
        <f t="shared" si="23"/>
        <v>0</v>
      </c>
      <c r="AP57" s="151"/>
    </row>
    <row r="58" spans="1:43" s="18" customFormat="1" ht="11.25">
      <c r="A58" s="165"/>
      <c r="B58" s="232" t="s">
        <v>325</v>
      </c>
      <c r="C58" s="131"/>
      <c r="D58" s="131"/>
      <c r="E58" s="133"/>
      <c r="F58" s="131"/>
      <c r="G58" s="131"/>
      <c r="H58" s="133">
        <f t="shared" si="8"/>
        <v>0</v>
      </c>
      <c r="I58" s="131"/>
      <c r="J58" s="131"/>
      <c r="K58" s="133"/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57"/>
        <v>0</v>
      </c>
      <c r="V58" s="135">
        <f t="shared" si="57"/>
        <v>0</v>
      </c>
      <c r="W58" s="135">
        <f t="shared" si="57"/>
        <v>0</v>
      </c>
      <c r="X58" s="131"/>
      <c r="Y58" s="131"/>
      <c r="Z58" s="54"/>
      <c r="AA58" s="135">
        <f t="shared" si="53"/>
        <v>0</v>
      </c>
      <c r="AB58" s="135">
        <f t="shared" si="53"/>
        <v>0</v>
      </c>
      <c r="AC58" s="135">
        <f t="shared" si="53"/>
        <v>0</v>
      </c>
      <c r="AD58" s="131"/>
      <c r="AE58" s="131"/>
      <c r="AF58" s="54"/>
      <c r="AG58" s="131"/>
      <c r="AH58" s="131"/>
      <c r="AI58" s="133">
        <f t="shared" si="22"/>
        <v>0</v>
      </c>
      <c r="AJ58" s="135">
        <f t="shared" ref="AJ58:AJ59" si="61">SUM(AD58+AG58)</f>
        <v>0</v>
      </c>
      <c r="AK58" s="135">
        <f t="shared" ref="AK58:AK59" si="62">SUM(AE58+AH58)</f>
        <v>0</v>
      </c>
      <c r="AL58" s="135">
        <f t="shared" ref="AL58:AL59" si="63">SUM(AF58+AI58)</f>
        <v>0</v>
      </c>
      <c r="AM58" s="135">
        <f t="shared" si="23"/>
        <v>0</v>
      </c>
      <c r="AN58" s="135">
        <f t="shared" si="23"/>
        <v>0</v>
      </c>
      <c r="AO58" s="135">
        <f t="shared" si="23"/>
        <v>0</v>
      </c>
      <c r="AP58" s="311"/>
      <c r="AQ58" s="81"/>
    </row>
    <row r="59" spans="1:43" s="18" customFormat="1" ht="11.25">
      <c r="A59" s="165"/>
      <c r="B59" s="153" t="s">
        <v>324</v>
      </c>
      <c r="C59" s="131">
        <v>0</v>
      </c>
      <c r="D59" s="131"/>
      <c r="E59" s="133"/>
      <c r="F59" s="188">
        <v>648000</v>
      </c>
      <c r="G59" s="151">
        <v>0</v>
      </c>
      <c r="H59" s="133">
        <f t="shared" si="8"/>
        <v>-648000</v>
      </c>
      <c r="I59" s="131"/>
      <c r="J59" s="131"/>
      <c r="K59" s="133"/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57"/>
        <v>648000</v>
      </c>
      <c r="V59" s="135">
        <f t="shared" si="57"/>
        <v>0</v>
      </c>
      <c r="W59" s="135">
        <f t="shared" si="57"/>
        <v>-648000</v>
      </c>
      <c r="X59" s="131"/>
      <c r="Y59" s="131"/>
      <c r="Z59" s="54"/>
      <c r="AA59" s="135">
        <f t="shared" si="53"/>
        <v>0</v>
      </c>
      <c r="AB59" s="135">
        <f t="shared" si="53"/>
        <v>0</v>
      </c>
      <c r="AC59" s="135">
        <f t="shared" si="53"/>
        <v>0</v>
      </c>
      <c r="AD59" s="131"/>
      <c r="AE59" s="131"/>
      <c r="AF59" s="54"/>
      <c r="AG59" s="188">
        <v>2500000</v>
      </c>
      <c r="AH59" s="151">
        <v>0</v>
      </c>
      <c r="AI59" s="133">
        <f t="shared" si="22"/>
        <v>-2500000</v>
      </c>
      <c r="AJ59" s="135">
        <f t="shared" si="61"/>
        <v>2500000</v>
      </c>
      <c r="AK59" s="135">
        <f t="shared" si="62"/>
        <v>0</v>
      </c>
      <c r="AL59" s="135">
        <f t="shared" si="63"/>
        <v>-2500000</v>
      </c>
      <c r="AM59" s="135">
        <f>SUM(U59+AA59+AJ59)</f>
        <v>3148000</v>
      </c>
      <c r="AN59" s="135">
        <f t="shared" si="23"/>
        <v>0</v>
      </c>
      <c r="AO59" s="135">
        <f>SUM(W59+AC59+AL59)</f>
        <v>-3148000</v>
      </c>
      <c r="AP59" s="311"/>
      <c r="AQ59" s="81"/>
    </row>
    <row r="60" spans="1:43" s="414" customFormat="1" ht="12">
      <c r="A60" s="163">
        <v>51</v>
      </c>
      <c r="B60" s="154" t="s">
        <v>52</v>
      </c>
      <c r="C60" s="64">
        <f>SUM(C61:C63)</f>
        <v>4409200</v>
      </c>
      <c r="D60" s="64">
        <f t="shared" ref="D60:T60" si="64">SUM(D61:D63)</f>
        <v>1964700</v>
      </c>
      <c r="E60" s="64">
        <f t="shared" si="64"/>
        <v>-2444500</v>
      </c>
      <c r="F60" s="64">
        <f t="shared" si="64"/>
        <v>7400000</v>
      </c>
      <c r="G60" s="64">
        <f t="shared" si="64"/>
        <v>0</v>
      </c>
      <c r="H60" s="64">
        <f t="shared" si="64"/>
        <v>-7400000</v>
      </c>
      <c r="I60" s="64">
        <f t="shared" si="64"/>
        <v>0</v>
      </c>
      <c r="J60" s="64">
        <f t="shared" si="64"/>
        <v>0</v>
      </c>
      <c r="K60" s="64">
        <f t="shared" si="64"/>
        <v>0</v>
      </c>
      <c r="L60" s="64">
        <f t="shared" si="64"/>
        <v>0</v>
      </c>
      <c r="M60" s="64">
        <f t="shared" si="64"/>
        <v>0</v>
      </c>
      <c r="N60" s="64">
        <f t="shared" si="64"/>
        <v>0</v>
      </c>
      <c r="O60" s="64">
        <f t="shared" si="64"/>
        <v>0</v>
      </c>
      <c r="P60" s="64">
        <f t="shared" si="64"/>
        <v>0</v>
      </c>
      <c r="Q60" s="64">
        <f t="shared" si="64"/>
        <v>0</v>
      </c>
      <c r="R60" s="64">
        <f t="shared" si="64"/>
        <v>0</v>
      </c>
      <c r="S60" s="64">
        <f t="shared" si="64"/>
        <v>0</v>
      </c>
      <c r="T60" s="64">
        <f t="shared" si="64"/>
        <v>0</v>
      </c>
      <c r="U60" s="59">
        <f t="shared" si="57"/>
        <v>11809200</v>
      </c>
      <c r="V60" s="59">
        <f t="shared" si="58"/>
        <v>1964700</v>
      </c>
      <c r="W60" s="59">
        <f t="shared" si="59"/>
        <v>-9844500</v>
      </c>
      <c r="X60" s="64">
        <f>SUM(X61:X62)</f>
        <v>0</v>
      </c>
      <c r="Y60" s="64">
        <f>SUM(Y61:Y62)</f>
        <v>0</v>
      </c>
      <c r="Z60" s="215">
        <f t="shared" si="17"/>
        <v>0</v>
      </c>
      <c r="AA60" s="59">
        <f t="shared" si="53"/>
        <v>0</v>
      </c>
      <c r="AB60" s="59">
        <f t="shared" si="53"/>
        <v>0</v>
      </c>
      <c r="AC60" s="59">
        <f t="shared" si="53"/>
        <v>0</v>
      </c>
      <c r="AD60" s="64">
        <f>SUM(AD61:AD62)</f>
        <v>0</v>
      </c>
      <c r="AE60" s="64">
        <f>SUM(AE61:AE62)</f>
        <v>0</v>
      </c>
      <c r="AF60" s="215">
        <f t="shared" si="20"/>
        <v>0</v>
      </c>
      <c r="AG60" s="64">
        <f>SUM(AG61:AG62)</f>
        <v>0</v>
      </c>
      <c r="AH60" s="64">
        <f>SUM(AH61:AH62)</f>
        <v>0</v>
      </c>
      <c r="AI60" s="215">
        <f t="shared" si="22"/>
        <v>0</v>
      </c>
      <c r="AJ60" s="59">
        <f t="shared" si="55"/>
        <v>0</v>
      </c>
      <c r="AK60" s="59">
        <f t="shared" si="55"/>
        <v>0</v>
      </c>
      <c r="AL60" s="59">
        <f t="shared" si="55"/>
        <v>0</v>
      </c>
      <c r="AM60" s="59">
        <f t="shared" si="23"/>
        <v>11809200</v>
      </c>
      <c r="AN60" s="59">
        <f t="shared" si="23"/>
        <v>1964700</v>
      </c>
      <c r="AO60" s="59">
        <f t="shared" si="23"/>
        <v>-9844500</v>
      </c>
      <c r="AP60" s="168"/>
    </row>
    <row r="61" spans="1:43" ht="12">
      <c r="A61" s="165">
        <v>52</v>
      </c>
      <c r="B61" s="152" t="s">
        <v>75</v>
      </c>
      <c r="C61" s="188">
        <v>4259200</v>
      </c>
      <c r="D61" s="188">
        <v>1964700</v>
      </c>
      <c r="E61" s="133">
        <f t="shared" si="56"/>
        <v>-2294500</v>
      </c>
      <c r="F61" s="188">
        <v>7050000</v>
      </c>
      <c r="G61" s="151">
        <v>0</v>
      </c>
      <c r="H61" s="133">
        <f t="shared" si="8"/>
        <v>-7050000</v>
      </c>
      <c r="I61" s="131"/>
      <c r="J61" s="131"/>
      <c r="K61" s="133">
        <f t="shared" si="10"/>
        <v>0</v>
      </c>
      <c r="L61" s="131"/>
      <c r="M61" s="54"/>
      <c r="N61" s="133">
        <f t="shared" si="12"/>
        <v>0</v>
      </c>
      <c r="O61" s="131"/>
      <c r="P61" s="131"/>
      <c r="Q61" s="133">
        <f t="shared" si="14"/>
        <v>0</v>
      </c>
      <c r="R61" s="131"/>
      <c r="S61" s="131"/>
      <c r="T61" s="133">
        <f t="shared" si="16"/>
        <v>0</v>
      </c>
      <c r="U61" s="135">
        <f t="shared" si="57"/>
        <v>11309200</v>
      </c>
      <c r="V61" s="135">
        <f t="shared" si="58"/>
        <v>1964700</v>
      </c>
      <c r="W61" s="135">
        <f t="shared" si="59"/>
        <v>-9344500</v>
      </c>
      <c r="X61" s="54"/>
      <c r="Y61" s="54"/>
      <c r="Z61" s="133">
        <f t="shared" si="17"/>
        <v>0</v>
      </c>
      <c r="AA61" s="135">
        <f t="shared" si="53"/>
        <v>0</v>
      </c>
      <c r="AB61" s="135">
        <f t="shared" si="53"/>
        <v>0</v>
      </c>
      <c r="AC61" s="135">
        <f t="shared" si="53"/>
        <v>0</v>
      </c>
      <c r="AD61" s="54"/>
      <c r="AE61" s="54"/>
      <c r="AF61" s="133">
        <f t="shared" si="20"/>
        <v>0</v>
      </c>
      <c r="AG61" s="54">
        <v>0</v>
      </c>
      <c r="AH61" s="54"/>
      <c r="AI61" s="133">
        <f t="shared" si="22"/>
        <v>0</v>
      </c>
      <c r="AJ61" s="135">
        <f t="shared" si="55"/>
        <v>0</v>
      </c>
      <c r="AK61" s="135">
        <f t="shared" si="55"/>
        <v>0</v>
      </c>
      <c r="AL61" s="135">
        <f t="shared" si="55"/>
        <v>0</v>
      </c>
      <c r="AM61" s="135">
        <f t="shared" si="23"/>
        <v>11309200</v>
      </c>
      <c r="AN61" s="135">
        <f t="shared" si="23"/>
        <v>1964700</v>
      </c>
      <c r="AO61" s="135">
        <f t="shared" si="23"/>
        <v>-9344500</v>
      </c>
      <c r="AP61" s="151"/>
    </row>
    <row r="62" spans="1:43" ht="12">
      <c r="A62" s="165">
        <v>53</v>
      </c>
      <c r="B62" s="152" t="s">
        <v>53</v>
      </c>
      <c r="C62" s="188">
        <v>0</v>
      </c>
      <c r="D62" s="151">
        <v>0</v>
      </c>
      <c r="E62" s="133">
        <f t="shared" si="56"/>
        <v>0</v>
      </c>
      <c r="F62" s="188">
        <v>350000</v>
      </c>
      <c r="G62" s="151">
        <v>0</v>
      </c>
      <c r="H62" s="133">
        <f t="shared" si="8"/>
        <v>-350000</v>
      </c>
      <c r="I62" s="131"/>
      <c r="J62" s="131"/>
      <c r="K62" s="133">
        <f t="shared" si="10"/>
        <v>0</v>
      </c>
      <c r="L62" s="131"/>
      <c r="M62" s="131"/>
      <c r="N62" s="133">
        <f t="shared" si="12"/>
        <v>0</v>
      </c>
      <c r="O62" s="131"/>
      <c r="P62" s="131"/>
      <c r="Q62" s="133">
        <f t="shared" si="14"/>
        <v>0</v>
      </c>
      <c r="R62" s="131"/>
      <c r="S62" s="131"/>
      <c r="T62" s="133">
        <f t="shared" si="16"/>
        <v>0</v>
      </c>
      <c r="U62" s="135">
        <f t="shared" si="57"/>
        <v>350000</v>
      </c>
      <c r="V62" s="135">
        <f t="shared" si="58"/>
        <v>0</v>
      </c>
      <c r="W62" s="135">
        <f t="shared" si="59"/>
        <v>-350000</v>
      </c>
      <c r="X62" s="54"/>
      <c r="Y62" s="54"/>
      <c r="Z62" s="133">
        <f t="shared" si="17"/>
        <v>0</v>
      </c>
      <c r="AA62" s="135">
        <f t="shared" si="53"/>
        <v>0</v>
      </c>
      <c r="AB62" s="135">
        <f t="shared" si="53"/>
        <v>0</v>
      </c>
      <c r="AC62" s="135">
        <f t="shared" si="53"/>
        <v>0</v>
      </c>
      <c r="AD62" s="54"/>
      <c r="AE62" s="54"/>
      <c r="AF62" s="133">
        <f t="shared" si="20"/>
        <v>0</v>
      </c>
      <c r="AG62" s="54"/>
      <c r="AH62" s="54"/>
      <c r="AI62" s="133">
        <f t="shared" si="22"/>
        <v>0</v>
      </c>
      <c r="AJ62" s="135">
        <f t="shared" si="55"/>
        <v>0</v>
      </c>
      <c r="AK62" s="135">
        <f t="shared" si="55"/>
        <v>0</v>
      </c>
      <c r="AL62" s="135">
        <f t="shared" si="55"/>
        <v>0</v>
      </c>
      <c r="AM62" s="135">
        <f t="shared" si="23"/>
        <v>350000</v>
      </c>
      <c r="AN62" s="135">
        <f t="shared" si="23"/>
        <v>0</v>
      </c>
      <c r="AO62" s="135">
        <f t="shared" si="23"/>
        <v>-350000</v>
      </c>
      <c r="AP62" s="151"/>
    </row>
    <row r="63" spans="1:43" s="155" customFormat="1" ht="11.25">
      <c r="A63" s="165"/>
      <c r="B63" s="153" t="s">
        <v>323</v>
      </c>
      <c r="C63" s="188">
        <v>150000</v>
      </c>
      <c r="D63" s="151">
        <v>0</v>
      </c>
      <c r="E63" s="133">
        <f t="shared" si="56"/>
        <v>-150000</v>
      </c>
      <c r="F63" s="151">
        <v>0</v>
      </c>
      <c r="G63" s="151">
        <v>0</v>
      </c>
      <c r="H63" s="133">
        <f t="shared" si="8"/>
        <v>0</v>
      </c>
      <c r="I63" s="131"/>
      <c r="J63" s="131"/>
      <c r="K63" s="54"/>
      <c r="L63" s="131"/>
      <c r="M63" s="131"/>
      <c r="N63" s="54"/>
      <c r="O63" s="131"/>
      <c r="P63" s="131"/>
      <c r="Q63" s="54"/>
      <c r="R63" s="131"/>
      <c r="S63" s="131"/>
      <c r="T63" s="54"/>
      <c r="U63" s="135">
        <f t="shared" ref="U63:U65" si="65">SUM(C63+F63+I63+L63+O63+R63)</f>
        <v>150000</v>
      </c>
      <c r="V63" s="135">
        <f t="shared" ref="V63:V65" si="66">SUM(D63+G63+J63+M63+P63+S63)</f>
        <v>0</v>
      </c>
      <c r="W63" s="135">
        <f t="shared" ref="W63:W65" si="67">SUM(E63+H63+K63+N63+Q63+T63)</f>
        <v>-150000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>
        <f t="shared" ref="AM63" si="68">SUM(U63+AA63+AJ63)</f>
        <v>150000</v>
      </c>
      <c r="AN63" s="135">
        <f t="shared" ref="AN63" si="69">SUM(V63+AB63+AK63)</f>
        <v>0</v>
      </c>
      <c r="AO63" s="135"/>
      <c r="AP63" s="311"/>
      <c r="AQ63" s="270"/>
    </row>
    <row r="64" spans="1:43" s="414" customFormat="1" ht="12">
      <c r="A64" s="163"/>
      <c r="B64" s="154" t="s">
        <v>260</v>
      </c>
      <c r="C64" s="64"/>
      <c r="D64" s="64"/>
      <c r="E64" s="215"/>
      <c r="F64" s="64"/>
      <c r="G64" s="64"/>
      <c r="H64" s="215"/>
      <c r="I64" s="64"/>
      <c r="J64" s="64"/>
      <c r="K64" s="215"/>
      <c r="L64" s="64"/>
      <c r="M64" s="64"/>
      <c r="N64" s="215"/>
      <c r="O64" s="64"/>
      <c r="P64" s="64"/>
      <c r="Q64" s="215"/>
      <c r="R64" s="64"/>
      <c r="S64" s="64"/>
      <c r="T64" s="215"/>
      <c r="U64" s="59">
        <f t="shared" si="65"/>
        <v>0</v>
      </c>
      <c r="V64" s="59">
        <f t="shared" si="66"/>
        <v>0</v>
      </c>
      <c r="W64" s="59">
        <f t="shared" si="67"/>
        <v>0</v>
      </c>
      <c r="X64" s="64"/>
      <c r="Y64" s="64"/>
      <c r="Z64" s="215"/>
      <c r="AA64" s="59"/>
      <c r="AB64" s="59"/>
      <c r="AC64" s="59"/>
      <c r="AD64" s="64"/>
      <c r="AE64" s="64"/>
      <c r="AF64" s="215"/>
      <c r="AG64" s="64"/>
      <c r="AH64" s="64"/>
      <c r="AI64" s="215"/>
      <c r="AJ64" s="59"/>
      <c r="AK64" s="59"/>
      <c r="AL64" s="59"/>
      <c r="AM64" s="59"/>
      <c r="AN64" s="59"/>
      <c r="AO64" s="59"/>
      <c r="AP64" s="168"/>
    </row>
    <row r="65" spans="1:42" ht="12">
      <c r="A65" s="165"/>
      <c r="B65" s="153" t="s">
        <v>261</v>
      </c>
      <c r="C65" s="131"/>
      <c r="D65" s="131"/>
      <c r="E65" s="133"/>
      <c r="F65" s="131"/>
      <c r="G65" s="131"/>
      <c r="H65" s="133"/>
      <c r="I65" s="131"/>
      <c r="J65" s="131"/>
      <c r="K65" s="133"/>
      <c r="L65" s="131"/>
      <c r="M65" s="131"/>
      <c r="N65" s="133"/>
      <c r="O65" s="131"/>
      <c r="P65" s="131"/>
      <c r="Q65" s="133"/>
      <c r="R65" s="131"/>
      <c r="S65" s="131"/>
      <c r="T65" s="133"/>
      <c r="U65" s="135">
        <f t="shared" si="65"/>
        <v>0</v>
      </c>
      <c r="V65" s="135">
        <f t="shared" si="66"/>
        <v>0</v>
      </c>
      <c r="W65" s="135">
        <f t="shared" si="67"/>
        <v>0</v>
      </c>
      <c r="X65" s="54"/>
      <c r="Y65" s="54"/>
      <c r="Z65" s="133"/>
      <c r="AA65" s="135"/>
      <c r="AB65" s="135"/>
      <c r="AC65" s="135"/>
      <c r="AD65" s="54"/>
      <c r="AE65" s="54"/>
      <c r="AF65" s="133"/>
      <c r="AG65" s="54"/>
      <c r="AH65" s="54"/>
      <c r="AI65" s="133"/>
      <c r="AJ65" s="135"/>
      <c r="AK65" s="135"/>
      <c r="AL65" s="135"/>
      <c r="AM65" s="135"/>
      <c r="AN65" s="135"/>
      <c r="AO65" s="135"/>
      <c r="AP65" s="151"/>
    </row>
    <row r="66" spans="1:42" s="414" customFormat="1" ht="12">
      <c r="A66" s="163">
        <v>54</v>
      </c>
      <c r="B66" s="154" t="s">
        <v>77</v>
      </c>
      <c r="C66" s="64">
        <f>SUM(C67:C68)</f>
        <v>0</v>
      </c>
      <c r="D66" s="64">
        <f>SUM(D67:D68)</f>
        <v>0</v>
      </c>
      <c r="E66" s="215">
        <f t="shared" ref="E66:E71" si="70">SUM(D66-C66)</f>
        <v>0</v>
      </c>
      <c r="F66" s="64">
        <f>SUM(F67:F68)</f>
        <v>0</v>
      </c>
      <c r="G66" s="64">
        <f>SUM(G67:G68)</f>
        <v>0</v>
      </c>
      <c r="H66" s="215">
        <f t="shared" si="8"/>
        <v>0</v>
      </c>
      <c r="I66" s="64">
        <f>SUM(I67:I68)</f>
        <v>0</v>
      </c>
      <c r="J66" s="64">
        <f>SUM(J67:J68)</f>
        <v>0</v>
      </c>
      <c r="K66" s="215">
        <f t="shared" si="10"/>
        <v>0</v>
      </c>
      <c r="L66" s="64">
        <f>SUM(L67:L68)</f>
        <v>0</v>
      </c>
      <c r="M66" s="64">
        <f>SUM(M67:M68)</f>
        <v>0</v>
      </c>
      <c r="N66" s="215">
        <f t="shared" si="12"/>
        <v>0</v>
      </c>
      <c r="O66" s="64">
        <f>SUM(O67:O68)</f>
        <v>0</v>
      </c>
      <c r="P66" s="64">
        <f>SUM(P67:P68)</f>
        <v>0</v>
      </c>
      <c r="Q66" s="215">
        <f t="shared" si="14"/>
        <v>0</v>
      </c>
      <c r="R66" s="64">
        <f>SUM(R67:R68)</f>
        <v>0</v>
      </c>
      <c r="S66" s="64">
        <f>SUM(S67:S68)</f>
        <v>0</v>
      </c>
      <c r="T66" s="215">
        <f t="shared" si="16"/>
        <v>0</v>
      </c>
      <c r="U66" s="59">
        <f t="shared" ref="U66:W71" si="71">SUM(C66+F66+I66+L66+O66+R66)</f>
        <v>0</v>
      </c>
      <c r="V66" s="59">
        <f t="shared" si="71"/>
        <v>0</v>
      </c>
      <c r="W66" s="59">
        <f t="shared" si="71"/>
        <v>0</v>
      </c>
      <c r="X66" s="64">
        <f>SUM(X67:X68)</f>
        <v>0</v>
      </c>
      <c r="Y66" s="64">
        <f>SUM(Y67:Y68)</f>
        <v>0</v>
      </c>
      <c r="Z66" s="215">
        <f t="shared" si="17"/>
        <v>0</v>
      </c>
      <c r="AA66" s="59">
        <f t="shared" si="53"/>
        <v>0</v>
      </c>
      <c r="AB66" s="59">
        <f t="shared" si="53"/>
        <v>0</v>
      </c>
      <c r="AC66" s="59">
        <f t="shared" si="53"/>
        <v>0</v>
      </c>
      <c r="AD66" s="64">
        <f>SUM(AD67:AD68)</f>
        <v>0</v>
      </c>
      <c r="AE66" s="64">
        <f>SUM(AE67:AE68)</f>
        <v>0</v>
      </c>
      <c r="AF66" s="215">
        <f t="shared" si="20"/>
        <v>0</v>
      </c>
      <c r="AG66" s="64">
        <f>SUM(AG67:AG68)</f>
        <v>0</v>
      </c>
      <c r="AH66" s="64">
        <f>SUM(AH67:AH68)</f>
        <v>0</v>
      </c>
      <c r="AI66" s="215">
        <f t="shared" si="22"/>
        <v>0</v>
      </c>
      <c r="AJ66" s="59">
        <f t="shared" si="55"/>
        <v>0</v>
      </c>
      <c r="AK66" s="59">
        <f t="shared" si="55"/>
        <v>0</v>
      </c>
      <c r="AL66" s="59">
        <f t="shared" si="55"/>
        <v>0</v>
      </c>
      <c r="AM66" s="59">
        <f t="shared" si="23"/>
        <v>0</v>
      </c>
      <c r="AN66" s="59">
        <f t="shared" si="23"/>
        <v>0</v>
      </c>
      <c r="AO66" s="59">
        <f t="shared" si="23"/>
        <v>0</v>
      </c>
      <c r="AP66" s="168"/>
    </row>
    <row r="67" spans="1:42" ht="12">
      <c r="A67" s="165">
        <v>55</v>
      </c>
      <c r="B67" s="152" t="s">
        <v>54</v>
      </c>
      <c r="C67" s="131"/>
      <c r="D67" s="131"/>
      <c r="E67" s="133">
        <f t="shared" si="70"/>
        <v>0</v>
      </c>
      <c r="F67" s="131"/>
      <c r="G67" s="131"/>
      <c r="H67" s="133">
        <f t="shared" si="8"/>
        <v>0</v>
      </c>
      <c r="I67" s="131"/>
      <c r="J67" s="131"/>
      <c r="K67" s="133">
        <f t="shared" si="10"/>
        <v>0</v>
      </c>
      <c r="L67" s="131"/>
      <c r="M67" s="131"/>
      <c r="N67" s="133">
        <f t="shared" si="12"/>
        <v>0</v>
      </c>
      <c r="O67" s="131"/>
      <c r="P67" s="131"/>
      <c r="Q67" s="133">
        <f t="shared" si="14"/>
        <v>0</v>
      </c>
      <c r="R67" s="131"/>
      <c r="S67" s="131"/>
      <c r="T67" s="133">
        <f t="shared" si="16"/>
        <v>0</v>
      </c>
      <c r="U67" s="135">
        <f t="shared" si="71"/>
        <v>0</v>
      </c>
      <c r="V67" s="135">
        <f t="shared" si="71"/>
        <v>0</v>
      </c>
      <c r="W67" s="135">
        <f t="shared" si="71"/>
        <v>0</v>
      </c>
      <c r="X67" s="54"/>
      <c r="Y67" s="54"/>
      <c r="Z67" s="133">
        <f t="shared" si="17"/>
        <v>0</v>
      </c>
      <c r="AA67" s="135">
        <f t="shared" si="53"/>
        <v>0</v>
      </c>
      <c r="AB67" s="135">
        <f t="shared" si="53"/>
        <v>0</v>
      </c>
      <c r="AC67" s="135">
        <f t="shared" si="53"/>
        <v>0</v>
      </c>
      <c r="AD67" s="54"/>
      <c r="AE67" s="54"/>
      <c r="AF67" s="133">
        <f t="shared" si="20"/>
        <v>0</v>
      </c>
      <c r="AG67" s="54"/>
      <c r="AH67" s="54"/>
      <c r="AI67" s="133">
        <f t="shared" si="22"/>
        <v>0</v>
      </c>
      <c r="AJ67" s="135">
        <f t="shared" si="55"/>
        <v>0</v>
      </c>
      <c r="AK67" s="135">
        <f t="shared" si="55"/>
        <v>0</v>
      </c>
      <c r="AL67" s="135">
        <f t="shared" si="55"/>
        <v>0</v>
      </c>
      <c r="AM67" s="135">
        <f t="shared" si="23"/>
        <v>0</v>
      </c>
      <c r="AN67" s="135">
        <f t="shared" si="23"/>
        <v>0</v>
      </c>
      <c r="AO67" s="135">
        <f t="shared" si="23"/>
        <v>0</v>
      </c>
      <c r="AP67" s="151"/>
    </row>
    <row r="68" spans="1:42" ht="12">
      <c r="A68" s="165">
        <v>56</v>
      </c>
      <c r="B68" s="152" t="s">
        <v>55</v>
      </c>
      <c r="C68" s="131"/>
      <c r="D68" s="131"/>
      <c r="E68" s="133">
        <f t="shared" si="70"/>
        <v>0</v>
      </c>
      <c r="F68" s="131"/>
      <c r="G68" s="131"/>
      <c r="H68" s="133">
        <f t="shared" si="8"/>
        <v>0</v>
      </c>
      <c r="I68" s="131"/>
      <c r="J68" s="131"/>
      <c r="K68" s="133">
        <f t="shared" si="10"/>
        <v>0</v>
      </c>
      <c r="L68" s="131"/>
      <c r="M68" s="131"/>
      <c r="N68" s="133">
        <f t="shared" si="12"/>
        <v>0</v>
      </c>
      <c r="O68" s="131"/>
      <c r="P68" s="131"/>
      <c r="Q68" s="133">
        <f t="shared" si="14"/>
        <v>0</v>
      </c>
      <c r="R68" s="131"/>
      <c r="S68" s="131"/>
      <c r="T68" s="133">
        <f t="shared" si="16"/>
        <v>0</v>
      </c>
      <c r="U68" s="135">
        <f t="shared" si="71"/>
        <v>0</v>
      </c>
      <c r="V68" s="135">
        <f t="shared" si="71"/>
        <v>0</v>
      </c>
      <c r="W68" s="135">
        <f t="shared" si="71"/>
        <v>0</v>
      </c>
      <c r="X68" s="54"/>
      <c r="Y68" s="54"/>
      <c r="Z68" s="133">
        <f t="shared" si="17"/>
        <v>0</v>
      </c>
      <c r="AA68" s="135">
        <f t="shared" si="53"/>
        <v>0</v>
      </c>
      <c r="AB68" s="135">
        <f t="shared" si="53"/>
        <v>0</v>
      </c>
      <c r="AC68" s="135">
        <f t="shared" si="53"/>
        <v>0</v>
      </c>
      <c r="AD68" s="54"/>
      <c r="AE68" s="54"/>
      <c r="AF68" s="133">
        <f t="shared" si="20"/>
        <v>0</v>
      </c>
      <c r="AG68" s="54"/>
      <c r="AH68" s="54"/>
      <c r="AI68" s="133">
        <f t="shared" si="22"/>
        <v>0</v>
      </c>
      <c r="AJ68" s="135">
        <f t="shared" si="55"/>
        <v>0</v>
      </c>
      <c r="AK68" s="135">
        <f t="shared" si="55"/>
        <v>0</v>
      </c>
      <c r="AL68" s="135">
        <f t="shared" si="55"/>
        <v>0</v>
      </c>
      <c r="AM68" s="135">
        <f t="shared" si="23"/>
        <v>0</v>
      </c>
      <c r="AN68" s="135">
        <f t="shared" si="23"/>
        <v>0</v>
      </c>
      <c r="AO68" s="135">
        <f t="shared" si="23"/>
        <v>0</v>
      </c>
      <c r="AP68" s="151"/>
    </row>
    <row r="69" spans="1:42" s="414" customFormat="1" ht="12">
      <c r="A69" s="163">
        <v>57</v>
      </c>
      <c r="B69" s="154" t="s">
        <v>78</v>
      </c>
      <c r="C69" s="64">
        <f>SUM(C70:C77)</f>
        <v>124800</v>
      </c>
      <c r="D69" s="64">
        <f>SUM(D70:D77)</f>
        <v>85500</v>
      </c>
      <c r="E69" s="215">
        <f t="shared" si="70"/>
        <v>-39300</v>
      </c>
      <c r="F69" s="64">
        <f>SUM(F70:F77)</f>
        <v>500000</v>
      </c>
      <c r="G69" s="64">
        <f>SUM(G70:G77)</f>
        <v>0</v>
      </c>
      <c r="H69" s="215">
        <f t="shared" si="8"/>
        <v>-500000</v>
      </c>
      <c r="I69" s="64">
        <f>SUM(I70:I77)</f>
        <v>0</v>
      </c>
      <c r="J69" s="64">
        <f>SUM(J70:J77)</f>
        <v>0</v>
      </c>
      <c r="K69" s="215">
        <f t="shared" si="10"/>
        <v>0</v>
      </c>
      <c r="L69" s="64">
        <f>SUM(L70:L77)</f>
        <v>0</v>
      </c>
      <c r="M69" s="64">
        <f>SUM(M70:M77)</f>
        <v>0</v>
      </c>
      <c r="N69" s="215">
        <f t="shared" si="12"/>
        <v>0</v>
      </c>
      <c r="O69" s="64">
        <f>SUM(O70:O77)</f>
        <v>0</v>
      </c>
      <c r="P69" s="64">
        <f>SUM(P70:P77)</f>
        <v>0</v>
      </c>
      <c r="Q69" s="215">
        <f t="shared" si="14"/>
        <v>0</v>
      </c>
      <c r="R69" s="64">
        <f>SUM(R70:R77)</f>
        <v>0</v>
      </c>
      <c r="S69" s="64">
        <f>SUM(S70:S77)</f>
        <v>0</v>
      </c>
      <c r="T69" s="215">
        <f t="shared" si="16"/>
        <v>0</v>
      </c>
      <c r="U69" s="59">
        <f t="shared" si="71"/>
        <v>624800</v>
      </c>
      <c r="V69" s="59">
        <f t="shared" si="71"/>
        <v>85500</v>
      </c>
      <c r="W69" s="59">
        <f t="shared" si="71"/>
        <v>-539300</v>
      </c>
      <c r="X69" s="64">
        <f>SUM(X70:X77)</f>
        <v>67342400</v>
      </c>
      <c r="Y69" s="64">
        <f>SUM(Y70:Y77)</f>
        <v>0</v>
      </c>
      <c r="Z69" s="215">
        <f t="shared" si="17"/>
        <v>-67342400</v>
      </c>
      <c r="AA69" s="59">
        <f t="shared" si="53"/>
        <v>67342400</v>
      </c>
      <c r="AB69" s="59">
        <f t="shared" si="53"/>
        <v>0</v>
      </c>
      <c r="AC69" s="59">
        <f t="shared" si="53"/>
        <v>-67342400</v>
      </c>
      <c r="AD69" s="64">
        <f>SUM(AD70:AD77)</f>
        <v>0</v>
      </c>
      <c r="AE69" s="64">
        <f>SUM(AE70:AE77)</f>
        <v>0</v>
      </c>
      <c r="AF69" s="215">
        <f t="shared" si="20"/>
        <v>0</v>
      </c>
      <c r="AG69" s="64">
        <f>SUM(AG70:AG77)</f>
        <v>0</v>
      </c>
      <c r="AH69" s="64">
        <f>SUM(AH70:AH77)</f>
        <v>0</v>
      </c>
      <c r="AI69" s="215">
        <f t="shared" si="22"/>
        <v>0</v>
      </c>
      <c r="AJ69" s="59">
        <f t="shared" si="55"/>
        <v>0</v>
      </c>
      <c r="AK69" s="59">
        <f t="shared" si="55"/>
        <v>0</v>
      </c>
      <c r="AL69" s="59">
        <f t="shared" si="55"/>
        <v>0</v>
      </c>
      <c r="AM69" s="59">
        <f t="shared" si="23"/>
        <v>67967200</v>
      </c>
      <c r="AN69" s="59">
        <f t="shared" si="23"/>
        <v>85500</v>
      </c>
      <c r="AO69" s="59">
        <f t="shared" si="23"/>
        <v>-67881700</v>
      </c>
      <c r="AP69" s="168"/>
    </row>
    <row r="70" spans="1:42" ht="12">
      <c r="A70" s="165">
        <v>58</v>
      </c>
      <c r="B70" s="152" t="s">
        <v>90</v>
      </c>
      <c r="C70" s="131"/>
      <c r="D70" s="131"/>
      <c r="E70" s="133">
        <f t="shared" si="70"/>
        <v>0</v>
      </c>
      <c r="F70" s="131"/>
      <c r="G70" s="131"/>
      <c r="H70" s="133">
        <f t="shared" si="8"/>
        <v>0</v>
      </c>
      <c r="I70" s="131"/>
      <c r="J70" s="131"/>
      <c r="K70" s="133">
        <f t="shared" si="10"/>
        <v>0</v>
      </c>
      <c r="L70" s="131"/>
      <c r="M70" s="131"/>
      <c r="N70" s="133">
        <f t="shared" si="12"/>
        <v>0</v>
      </c>
      <c r="O70" s="131"/>
      <c r="P70" s="131"/>
      <c r="Q70" s="133">
        <f t="shared" si="14"/>
        <v>0</v>
      </c>
      <c r="R70" s="131"/>
      <c r="S70" s="131"/>
      <c r="T70" s="133">
        <f t="shared" si="16"/>
        <v>0</v>
      </c>
      <c r="U70" s="135">
        <f t="shared" si="71"/>
        <v>0</v>
      </c>
      <c r="V70" s="135">
        <f t="shared" si="71"/>
        <v>0</v>
      </c>
      <c r="W70" s="135">
        <f t="shared" si="71"/>
        <v>0</v>
      </c>
      <c r="X70" s="188">
        <v>67342400</v>
      </c>
      <c r="Y70" s="151">
        <v>0</v>
      </c>
      <c r="Z70" s="133">
        <f t="shared" si="17"/>
        <v>-67342400</v>
      </c>
      <c r="AA70" s="135">
        <f t="shared" si="53"/>
        <v>67342400</v>
      </c>
      <c r="AB70" s="135">
        <f t="shared" si="53"/>
        <v>0</v>
      </c>
      <c r="AC70" s="135">
        <f t="shared" si="53"/>
        <v>-67342400</v>
      </c>
      <c r="AD70" s="54"/>
      <c r="AE70" s="54"/>
      <c r="AF70" s="133">
        <f t="shared" si="20"/>
        <v>0</v>
      </c>
      <c r="AG70" s="54"/>
      <c r="AH70" s="54"/>
      <c r="AI70" s="133">
        <f t="shared" si="22"/>
        <v>0</v>
      </c>
      <c r="AJ70" s="135">
        <f t="shared" si="55"/>
        <v>0</v>
      </c>
      <c r="AK70" s="135">
        <f t="shared" si="55"/>
        <v>0</v>
      </c>
      <c r="AL70" s="135">
        <f t="shared" si="55"/>
        <v>0</v>
      </c>
      <c r="AM70" s="135">
        <f t="shared" si="23"/>
        <v>67342400</v>
      </c>
      <c r="AN70" s="135">
        <f t="shared" si="23"/>
        <v>0</v>
      </c>
      <c r="AO70" s="135">
        <f t="shared" si="23"/>
        <v>-67342400</v>
      </c>
      <c r="AP70" s="151"/>
    </row>
    <row r="71" spans="1:42" ht="12">
      <c r="A71" s="165">
        <v>59</v>
      </c>
      <c r="B71" s="152" t="s">
        <v>85</v>
      </c>
      <c r="C71" s="131"/>
      <c r="D71" s="131"/>
      <c r="E71" s="133">
        <f t="shared" si="70"/>
        <v>0</v>
      </c>
      <c r="F71" s="131"/>
      <c r="G71" s="131"/>
      <c r="H71" s="133">
        <f t="shared" si="8"/>
        <v>0</v>
      </c>
      <c r="I71" s="131"/>
      <c r="J71" s="131"/>
      <c r="K71" s="133">
        <f t="shared" si="10"/>
        <v>0</v>
      </c>
      <c r="L71" s="131"/>
      <c r="M71" s="131"/>
      <c r="N71" s="133">
        <f t="shared" si="12"/>
        <v>0</v>
      </c>
      <c r="O71" s="131"/>
      <c r="P71" s="131"/>
      <c r="Q71" s="133">
        <f t="shared" si="14"/>
        <v>0</v>
      </c>
      <c r="R71" s="131"/>
      <c r="S71" s="131"/>
      <c r="T71" s="133">
        <f t="shared" si="16"/>
        <v>0</v>
      </c>
      <c r="U71" s="135">
        <f t="shared" si="71"/>
        <v>0</v>
      </c>
      <c r="V71" s="135">
        <f t="shared" si="71"/>
        <v>0</v>
      </c>
      <c r="W71" s="135">
        <f t="shared" si="71"/>
        <v>0</v>
      </c>
      <c r="X71" s="54"/>
      <c r="Y71" s="54"/>
      <c r="Z71" s="133">
        <f t="shared" si="17"/>
        <v>0</v>
      </c>
      <c r="AA71" s="135">
        <f t="shared" si="53"/>
        <v>0</v>
      </c>
      <c r="AB71" s="135">
        <f t="shared" si="53"/>
        <v>0</v>
      </c>
      <c r="AC71" s="135">
        <f t="shared" si="53"/>
        <v>0</v>
      </c>
      <c r="AD71" s="54"/>
      <c r="AE71" s="54"/>
      <c r="AF71" s="133">
        <f t="shared" si="20"/>
        <v>0</v>
      </c>
      <c r="AG71" s="54"/>
      <c r="AH71" s="54"/>
      <c r="AI71" s="133">
        <f t="shared" si="22"/>
        <v>0</v>
      </c>
      <c r="AJ71" s="135">
        <f t="shared" si="55"/>
        <v>0</v>
      </c>
      <c r="AK71" s="135">
        <f t="shared" si="55"/>
        <v>0</v>
      </c>
      <c r="AL71" s="135">
        <f t="shared" si="55"/>
        <v>0</v>
      </c>
      <c r="AM71" s="135">
        <f t="shared" si="23"/>
        <v>0</v>
      </c>
      <c r="AN71" s="135">
        <f t="shared" si="23"/>
        <v>0</v>
      </c>
      <c r="AO71" s="135">
        <f t="shared" si="23"/>
        <v>0</v>
      </c>
      <c r="AP71" s="151"/>
    </row>
    <row r="72" spans="1:42" ht="12">
      <c r="A72" s="165"/>
      <c r="B72" s="151" t="s">
        <v>266</v>
      </c>
      <c r="C72" s="131"/>
      <c r="D72" s="131"/>
      <c r="E72" s="54"/>
      <c r="F72" s="131"/>
      <c r="G72" s="131"/>
      <c r="H72" s="54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131"/>
      <c r="AE72" s="131"/>
      <c r="AF72" s="54"/>
      <c r="AG72" s="131"/>
      <c r="AH72" s="131"/>
      <c r="AI72" s="54"/>
      <c r="AJ72" s="162"/>
      <c r="AK72" s="162"/>
      <c r="AL72" s="162"/>
      <c r="AM72" s="135"/>
      <c r="AN72" s="135"/>
      <c r="AO72" s="135"/>
      <c r="AP72" s="151"/>
    </row>
    <row r="73" spans="1:42" ht="12">
      <c r="A73" s="165">
        <v>60</v>
      </c>
      <c r="B73" s="152" t="s">
        <v>56</v>
      </c>
      <c r="C73" s="131"/>
      <c r="D73" s="131"/>
      <c r="E73" s="133">
        <f>SUM(D73-C73)</f>
        <v>0</v>
      </c>
      <c r="F73" s="131"/>
      <c r="G73" s="131"/>
      <c r="H73" s="133">
        <f t="shared" si="8"/>
        <v>0</v>
      </c>
      <c r="I73" s="131"/>
      <c r="J73" s="131"/>
      <c r="K73" s="133">
        <f t="shared" si="10"/>
        <v>0</v>
      </c>
      <c r="L73" s="131"/>
      <c r="M73" s="131"/>
      <c r="N73" s="133">
        <f t="shared" si="12"/>
        <v>0</v>
      </c>
      <c r="O73" s="131"/>
      <c r="P73" s="131"/>
      <c r="Q73" s="133">
        <f t="shared" si="14"/>
        <v>0</v>
      </c>
      <c r="R73" s="131"/>
      <c r="S73" s="131"/>
      <c r="T73" s="133">
        <f t="shared" si="16"/>
        <v>0</v>
      </c>
      <c r="U73" s="135">
        <f t="shared" ref="U73:W77" si="72">SUM(C73+F73+I73+L73+O73+R73)</f>
        <v>0</v>
      </c>
      <c r="V73" s="135">
        <f t="shared" si="72"/>
        <v>0</v>
      </c>
      <c r="W73" s="135">
        <f t="shared" si="72"/>
        <v>0</v>
      </c>
      <c r="X73" s="54"/>
      <c r="Y73" s="54"/>
      <c r="Z73" s="133">
        <f t="shared" si="17"/>
        <v>0</v>
      </c>
      <c r="AA73" s="135">
        <f t="shared" si="53"/>
        <v>0</v>
      </c>
      <c r="AB73" s="135">
        <f t="shared" si="53"/>
        <v>0</v>
      </c>
      <c r="AC73" s="135">
        <f t="shared" si="53"/>
        <v>0</v>
      </c>
      <c r="AD73" s="54"/>
      <c r="AE73" s="54"/>
      <c r="AF73" s="133">
        <f t="shared" si="20"/>
        <v>0</v>
      </c>
      <c r="AG73" s="54"/>
      <c r="AH73" s="54"/>
      <c r="AI73" s="133">
        <f t="shared" si="22"/>
        <v>0</v>
      </c>
      <c r="AJ73" s="135">
        <f t="shared" si="55"/>
        <v>0</v>
      </c>
      <c r="AK73" s="135">
        <f t="shared" si="55"/>
        <v>0</v>
      </c>
      <c r="AL73" s="135">
        <f t="shared" si="55"/>
        <v>0</v>
      </c>
      <c r="AM73" s="135">
        <f t="shared" si="23"/>
        <v>0</v>
      </c>
      <c r="AN73" s="135">
        <f t="shared" si="23"/>
        <v>0</v>
      </c>
      <c r="AO73" s="135">
        <f t="shared" si="23"/>
        <v>0</v>
      </c>
      <c r="AP73" s="151"/>
    </row>
    <row r="74" spans="1:42" ht="12">
      <c r="A74" s="165">
        <v>61</v>
      </c>
      <c r="B74" s="153" t="s">
        <v>57</v>
      </c>
      <c r="C74" s="131"/>
      <c r="D74" s="131"/>
      <c r="E74" s="133">
        <f>SUM(D74-C74)</f>
        <v>0</v>
      </c>
      <c r="F74" s="131"/>
      <c r="G74" s="131"/>
      <c r="H74" s="133">
        <f t="shared" si="8"/>
        <v>0</v>
      </c>
      <c r="I74" s="131"/>
      <c r="J74" s="131"/>
      <c r="K74" s="133">
        <f t="shared" si="10"/>
        <v>0</v>
      </c>
      <c r="L74" s="131"/>
      <c r="M74" s="131"/>
      <c r="N74" s="133">
        <f t="shared" si="12"/>
        <v>0</v>
      </c>
      <c r="O74" s="131"/>
      <c r="P74" s="131"/>
      <c r="Q74" s="133">
        <f t="shared" si="14"/>
        <v>0</v>
      </c>
      <c r="R74" s="131"/>
      <c r="S74" s="131"/>
      <c r="T74" s="133">
        <f t="shared" si="16"/>
        <v>0</v>
      </c>
      <c r="U74" s="135">
        <f t="shared" si="72"/>
        <v>0</v>
      </c>
      <c r="V74" s="135">
        <f t="shared" si="72"/>
        <v>0</v>
      </c>
      <c r="W74" s="135">
        <f t="shared" si="72"/>
        <v>0</v>
      </c>
      <c r="X74" s="54"/>
      <c r="Y74" s="54"/>
      <c r="Z74" s="133">
        <f t="shared" si="17"/>
        <v>0</v>
      </c>
      <c r="AA74" s="135">
        <f t="shared" si="53"/>
        <v>0</v>
      </c>
      <c r="AB74" s="135">
        <f t="shared" si="53"/>
        <v>0</v>
      </c>
      <c r="AC74" s="135">
        <f t="shared" si="53"/>
        <v>0</v>
      </c>
      <c r="AD74" s="54"/>
      <c r="AE74" s="54"/>
      <c r="AF74" s="133">
        <f t="shared" si="20"/>
        <v>0</v>
      </c>
      <c r="AG74" s="54"/>
      <c r="AH74" s="54"/>
      <c r="AI74" s="133">
        <f t="shared" si="22"/>
        <v>0</v>
      </c>
      <c r="AJ74" s="135">
        <f t="shared" si="55"/>
        <v>0</v>
      </c>
      <c r="AK74" s="135">
        <f t="shared" si="55"/>
        <v>0</v>
      </c>
      <c r="AL74" s="135">
        <f t="shared" si="55"/>
        <v>0</v>
      </c>
      <c r="AM74" s="135">
        <f t="shared" si="23"/>
        <v>0</v>
      </c>
      <c r="AN74" s="135">
        <f t="shared" si="23"/>
        <v>0</v>
      </c>
      <c r="AO74" s="135">
        <f t="shared" si="23"/>
        <v>0</v>
      </c>
      <c r="AP74" s="151"/>
    </row>
    <row r="75" spans="1:42" ht="12">
      <c r="A75" s="165">
        <v>62</v>
      </c>
      <c r="B75" s="153" t="s">
        <v>58</v>
      </c>
      <c r="C75" s="131"/>
      <c r="D75" s="131"/>
      <c r="E75" s="133">
        <f>SUM(D75-C75)</f>
        <v>0</v>
      </c>
      <c r="F75" s="131"/>
      <c r="G75" s="131"/>
      <c r="H75" s="133">
        <f t="shared" si="8"/>
        <v>0</v>
      </c>
      <c r="I75" s="131"/>
      <c r="J75" s="131"/>
      <c r="K75" s="133">
        <f t="shared" si="10"/>
        <v>0</v>
      </c>
      <c r="L75" s="131"/>
      <c r="M75" s="131"/>
      <c r="N75" s="133">
        <f t="shared" si="12"/>
        <v>0</v>
      </c>
      <c r="O75" s="131"/>
      <c r="P75" s="131"/>
      <c r="Q75" s="133">
        <f t="shared" si="14"/>
        <v>0</v>
      </c>
      <c r="R75" s="131"/>
      <c r="S75" s="131"/>
      <c r="T75" s="133">
        <f t="shared" si="16"/>
        <v>0</v>
      </c>
      <c r="U75" s="135">
        <f t="shared" si="72"/>
        <v>0</v>
      </c>
      <c r="V75" s="135">
        <f t="shared" si="72"/>
        <v>0</v>
      </c>
      <c r="W75" s="135">
        <f t="shared" si="72"/>
        <v>0</v>
      </c>
      <c r="X75" s="54"/>
      <c r="Y75" s="54"/>
      <c r="Z75" s="133">
        <f t="shared" si="17"/>
        <v>0</v>
      </c>
      <c r="AA75" s="135">
        <f t="shared" si="53"/>
        <v>0</v>
      </c>
      <c r="AB75" s="135">
        <f t="shared" si="53"/>
        <v>0</v>
      </c>
      <c r="AC75" s="135">
        <f t="shared" si="53"/>
        <v>0</v>
      </c>
      <c r="AD75" s="54"/>
      <c r="AE75" s="54"/>
      <c r="AF75" s="133">
        <f t="shared" si="20"/>
        <v>0</v>
      </c>
      <c r="AG75" s="54"/>
      <c r="AH75" s="54"/>
      <c r="AI75" s="133">
        <f t="shared" si="22"/>
        <v>0</v>
      </c>
      <c r="AJ75" s="135">
        <f t="shared" si="55"/>
        <v>0</v>
      </c>
      <c r="AK75" s="135">
        <f t="shared" si="55"/>
        <v>0</v>
      </c>
      <c r="AL75" s="135">
        <f t="shared" si="55"/>
        <v>0</v>
      </c>
      <c r="AM75" s="135">
        <f t="shared" si="23"/>
        <v>0</v>
      </c>
      <c r="AN75" s="135">
        <f t="shared" si="23"/>
        <v>0</v>
      </c>
      <c r="AO75" s="135">
        <f t="shared" si="23"/>
        <v>0</v>
      </c>
      <c r="AP75" s="151"/>
    </row>
    <row r="76" spans="1:42" ht="12">
      <c r="A76" s="165">
        <v>63</v>
      </c>
      <c r="B76" s="153" t="s">
        <v>59</v>
      </c>
      <c r="C76" s="131"/>
      <c r="D76" s="131"/>
      <c r="E76" s="133">
        <f>SUM(D76-C76)</f>
        <v>0</v>
      </c>
      <c r="F76" s="131"/>
      <c r="G76" s="131"/>
      <c r="H76" s="133">
        <f t="shared" si="8"/>
        <v>0</v>
      </c>
      <c r="I76" s="131"/>
      <c r="J76" s="131"/>
      <c r="K76" s="133">
        <f t="shared" si="10"/>
        <v>0</v>
      </c>
      <c r="L76" s="131"/>
      <c r="M76" s="131"/>
      <c r="N76" s="133">
        <f t="shared" si="12"/>
        <v>0</v>
      </c>
      <c r="O76" s="131"/>
      <c r="P76" s="131"/>
      <c r="Q76" s="133">
        <f t="shared" si="14"/>
        <v>0</v>
      </c>
      <c r="R76" s="131"/>
      <c r="S76" s="131"/>
      <c r="T76" s="133">
        <f t="shared" si="16"/>
        <v>0</v>
      </c>
      <c r="U76" s="135">
        <f t="shared" si="72"/>
        <v>0</v>
      </c>
      <c r="V76" s="135">
        <f t="shared" si="72"/>
        <v>0</v>
      </c>
      <c r="W76" s="135">
        <f t="shared" si="72"/>
        <v>0</v>
      </c>
      <c r="X76" s="54"/>
      <c r="Y76" s="54"/>
      <c r="Z76" s="133">
        <f t="shared" si="17"/>
        <v>0</v>
      </c>
      <c r="AA76" s="135">
        <f t="shared" si="53"/>
        <v>0</v>
      </c>
      <c r="AB76" s="135">
        <f t="shared" si="53"/>
        <v>0</v>
      </c>
      <c r="AC76" s="135">
        <f t="shared" si="53"/>
        <v>0</v>
      </c>
      <c r="AD76" s="54"/>
      <c r="AE76" s="54"/>
      <c r="AF76" s="133">
        <f t="shared" si="20"/>
        <v>0</v>
      </c>
      <c r="AG76" s="54"/>
      <c r="AH76" s="54"/>
      <c r="AI76" s="133">
        <f t="shared" si="22"/>
        <v>0</v>
      </c>
      <c r="AJ76" s="135">
        <f t="shared" si="55"/>
        <v>0</v>
      </c>
      <c r="AK76" s="135">
        <f t="shared" si="55"/>
        <v>0</v>
      </c>
      <c r="AL76" s="135">
        <f t="shared" si="55"/>
        <v>0</v>
      </c>
      <c r="AM76" s="135">
        <f t="shared" si="23"/>
        <v>0</v>
      </c>
      <c r="AN76" s="135">
        <f t="shared" si="23"/>
        <v>0</v>
      </c>
      <c r="AO76" s="135">
        <f t="shared" si="23"/>
        <v>0</v>
      </c>
      <c r="AP76" s="151"/>
    </row>
    <row r="77" spans="1:42" ht="12">
      <c r="A77" s="165">
        <v>64</v>
      </c>
      <c r="B77" s="153" t="s">
        <v>60</v>
      </c>
      <c r="C77" s="188">
        <v>124800</v>
      </c>
      <c r="D77" s="188">
        <v>85500</v>
      </c>
      <c r="E77" s="133">
        <f>SUM(D77-C77)</f>
        <v>-39300</v>
      </c>
      <c r="F77" s="188">
        <v>500000</v>
      </c>
      <c r="G77" s="151">
        <v>0</v>
      </c>
      <c r="H77" s="133">
        <f t="shared" si="8"/>
        <v>-500000</v>
      </c>
      <c r="I77" s="131"/>
      <c r="J77" s="131"/>
      <c r="K77" s="133">
        <f t="shared" si="10"/>
        <v>0</v>
      </c>
      <c r="L77" s="131"/>
      <c r="M77" s="131"/>
      <c r="N77" s="133">
        <f t="shared" si="12"/>
        <v>0</v>
      </c>
      <c r="O77" s="131"/>
      <c r="P77" s="131"/>
      <c r="Q77" s="133">
        <f t="shared" si="14"/>
        <v>0</v>
      </c>
      <c r="R77" s="131"/>
      <c r="S77" s="131"/>
      <c r="T77" s="133">
        <f t="shared" si="16"/>
        <v>0</v>
      </c>
      <c r="U77" s="135">
        <f t="shared" si="72"/>
        <v>624800</v>
      </c>
      <c r="V77" s="135">
        <f t="shared" si="72"/>
        <v>85500</v>
      </c>
      <c r="W77" s="135">
        <f t="shared" si="72"/>
        <v>-539300</v>
      </c>
      <c r="X77" s="54"/>
      <c r="Y77" s="54"/>
      <c r="Z77" s="133">
        <f t="shared" si="17"/>
        <v>0</v>
      </c>
      <c r="AA77" s="135">
        <f t="shared" si="53"/>
        <v>0</v>
      </c>
      <c r="AB77" s="135">
        <f t="shared" si="53"/>
        <v>0</v>
      </c>
      <c r="AC77" s="135">
        <f t="shared" si="53"/>
        <v>0</v>
      </c>
      <c r="AD77" s="54"/>
      <c r="AE77" s="54"/>
      <c r="AF77" s="133">
        <f t="shared" si="20"/>
        <v>0</v>
      </c>
      <c r="AG77" s="54"/>
      <c r="AH77" s="54"/>
      <c r="AI77" s="133">
        <f t="shared" si="22"/>
        <v>0</v>
      </c>
      <c r="AJ77" s="135">
        <f t="shared" si="55"/>
        <v>0</v>
      </c>
      <c r="AK77" s="135">
        <f t="shared" si="55"/>
        <v>0</v>
      </c>
      <c r="AL77" s="135">
        <f t="shared" si="55"/>
        <v>0</v>
      </c>
      <c r="AM77" s="135">
        <f t="shared" si="23"/>
        <v>624800</v>
      </c>
      <c r="AN77" s="135">
        <f t="shared" si="23"/>
        <v>85500</v>
      </c>
      <c r="AO77" s="135">
        <f t="shared" si="23"/>
        <v>-539300</v>
      </c>
      <c r="AP77" s="151"/>
    </row>
    <row r="78" spans="1:42" s="414" customFormat="1" ht="12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215">
        <f t="shared" ref="E78:E110" si="73">SUM(D78-C78)</f>
        <v>0</v>
      </c>
      <c r="F78" s="64">
        <f>SUM(F79:F80)</f>
        <v>0</v>
      </c>
      <c r="G78" s="64">
        <f>SUM(G79:G80)</f>
        <v>0</v>
      </c>
      <c r="H78" s="215">
        <f t="shared" ref="H78:H110" si="74">SUM(G78-F78)</f>
        <v>0</v>
      </c>
      <c r="I78" s="64">
        <f>SUM(I79:I80)</f>
        <v>0</v>
      </c>
      <c r="J78" s="64">
        <f>SUM(J79:J80)</f>
        <v>0</v>
      </c>
      <c r="K78" s="215">
        <f t="shared" ref="K78:K110" si="75">SUM(J78-I78)</f>
        <v>0</v>
      </c>
      <c r="L78" s="64">
        <f>SUM(L79:L80)</f>
        <v>0</v>
      </c>
      <c r="M78" s="64">
        <f>SUM(M79:M80)</f>
        <v>0</v>
      </c>
      <c r="N78" s="215">
        <f t="shared" ref="N78:N110" si="76">SUM(M78-L78)</f>
        <v>0</v>
      </c>
      <c r="O78" s="64">
        <f>SUM(O79:O80)</f>
        <v>0</v>
      </c>
      <c r="P78" s="64">
        <f>SUM(P79:P80)</f>
        <v>0</v>
      </c>
      <c r="Q78" s="215">
        <f t="shared" ref="Q78:Q110" si="77">SUM(P78-O78)</f>
        <v>0</v>
      </c>
      <c r="R78" s="64">
        <f>SUM(R79:R80)</f>
        <v>0</v>
      </c>
      <c r="S78" s="64">
        <f>SUM(S79:S80)</f>
        <v>0</v>
      </c>
      <c r="T78" s="215">
        <f t="shared" ref="T78:T110" si="78">SUM(S78-R78)</f>
        <v>0</v>
      </c>
      <c r="U78" s="59">
        <f t="shared" ref="U78:W110" si="79">SUM(C78+F78+I78+L78+O78+R78)</f>
        <v>0</v>
      </c>
      <c r="V78" s="59">
        <f t="shared" si="79"/>
        <v>0</v>
      </c>
      <c r="W78" s="59">
        <f t="shared" si="79"/>
        <v>0</v>
      </c>
      <c r="X78" s="64">
        <f>SUM(X79:X80)</f>
        <v>0</v>
      </c>
      <c r="Y78" s="64">
        <f>SUM(Y79:Y80)</f>
        <v>0</v>
      </c>
      <c r="Z78" s="215">
        <f t="shared" ref="Z78:Z110" si="80">SUM(Y78-X78)</f>
        <v>0</v>
      </c>
      <c r="AA78" s="59">
        <f t="shared" ref="AA78:AC110" si="81">SUM(X78)</f>
        <v>0</v>
      </c>
      <c r="AB78" s="59">
        <f t="shared" si="81"/>
        <v>0</v>
      </c>
      <c r="AC78" s="59">
        <f t="shared" si="81"/>
        <v>0</v>
      </c>
      <c r="AD78" s="64">
        <f>SUM(AD79:AD80)</f>
        <v>0</v>
      </c>
      <c r="AE78" s="64">
        <f>SUM(AE79:AE80)</f>
        <v>0</v>
      </c>
      <c r="AF78" s="215">
        <f t="shared" ref="AF78:AF88" si="82">SUM(AE78-AD78)</f>
        <v>0</v>
      </c>
      <c r="AG78" s="64">
        <f>SUM(AG79:AG80)</f>
        <v>0</v>
      </c>
      <c r="AH78" s="64">
        <f>SUM(AH79:AH80)</f>
        <v>0</v>
      </c>
      <c r="AI78" s="215">
        <f t="shared" ref="AI78:AI110" si="83">SUM(AH78-AG78)</f>
        <v>0</v>
      </c>
      <c r="AJ78" s="59">
        <f t="shared" si="55"/>
        <v>0</v>
      </c>
      <c r="AK78" s="59">
        <f t="shared" si="55"/>
        <v>0</v>
      </c>
      <c r="AL78" s="59">
        <f t="shared" si="55"/>
        <v>0</v>
      </c>
      <c r="AM78" s="59">
        <f t="shared" ref="AM78:AO110" si="84">SUM(U78+AA78+AJ78)</f>
        <v>0</v>
      </c>
      <c r="AN78" s="59">
        <f t="shared" si="84"/>
        <v>0</v>
      </c>
      <c r="AO78" s="59">
        <f t="shared" si="84"/>
        <v>0</v>
      </c>
      <c r="AP78" s="168"/>
    </row>
    <row r="79" spans="1:42" ht="12">
      <c r="A79" s="165">
        <v>66</v>
      </c>
      <c r="B79" s="152" t="s">
        <v>256</v>
      </c>
      <c r="C79" s="131"/>
      <c r="D79" s="131"/>
      <c r="E79" s="133">
        <f t="shared" si="73"/>
        <v>0</v>
      </c>
      <c r="F79" s="131"/>
      <c r="G79" s="131"/>
      <c r="H79" s="133">
        <f t="shared" si="74"/>
        <v>0</v>
      </c>
      <c r="I79" s="131"/>
      <c r="J79" s="131"/>
      <c r="K79" s="133">
        <f t="shared" si="75"/>
        <v>0</v>
      </c>
      <c r="L79" s="131"/>
      <c r="M79" s="131"/>
      <c r="N79" s="133">
        <f t="shared" si="76"/>
        <v>0</v>
      </c>
      <c r="O79" s="131"/>
      <c r="P79" s="131"/>
      <c r="Q79" s="133">
        <f t="shared" si="77"/>
        <v>0</v>
      </c>
      <c r="R79" s="131"/>
      <c r="S79" s="131"/>
      <c r="T79" s="133">
        <f t="shared" si="78"/>
        <v>0</v>
      </c>
      <c r="U79" s="135">
        <f t="shared" si="79"/>
        <v>0</v>
      </c>
      <c r="V79" s="135">
        <f t="shared" si="79"/>
        <v>0</v>
      </c>
      <c r="W79" s="135">
        <f t="shared" si="79"/>
        <v>0</v>
      </c>
      <c r="X79" s="54"/>
      <c r="Y79" s="54"/>
      <c r="Z79" s="133">
        <f t="shared" si="80"/>
        <v>0</v>
      </c>
      <c r="AA79" s="135">
        <f t="shared" si="81"/>
        <v>0</v>
      </c>
      <c r="AB79" s="135">
        <f t="shared" si="81"/>
        <v>0</v>
      </c>
      <c r="AC79" s="135">
        <f t="shared" si="81"/>
        <v>0</v>
      </c>
      <c r="AD79" s="54"/>
      <c r="AE79" s="54"/>
      <c r="AF79" s="133">
        <f t="shared" si="82"/>
        <v>0</v>
      </c>
      <c r="AG79" s="54"/>
      <c r="AH79" s="54"/>
      <c r="AI79" s="133">
        <f t="shared" si="83"/>
        <v>0</v>
      </c>
      <c r="AJ79" s="135">
        <f t="shared" si="55"/>
        <v>0</v>
      </c>
      <c r="AK79" s="135">
        <f t="shared" si="55"/>
        <v>0</v>
      </c>
      <c r="AL79" s="135">
        <f t="shared" si="55"/>
        <v>0</v>
      </c>
      <c r="AM79" s="135">
        <f t="shared" si="84"/>
        <v>0</v>
      </c>
      <c r="AN79" s="135">
        <f t="shared" si="84"/>
        <v>0</v>
      </c>
      <c r="AO79" s="135">
        <f t="shared" si="84"/>
        <v>0</v>
      </c>
      <c r="AP79" s="151"/>
    </row>
    <row r="80" spans="1:42" ht="12">
      <c r="A80" s="165">
        <v>67</v>
      </c>
      <c r="B80" s="152" t="s">
        <v>257</v>
      </c>
      <c r="C80" s="131"/>
      <c r="D80" s="131"/>
      <c r="E80" s="133">
        <f t="shared" si="73"/>
        <v>0</v>
      </c>
      <c r="F80" s="131"/>
      <c r="G80" s="131"/>
      <c r="H80" s="133">
        <f t="shared" si="74"/>
        <v>0</v>
      </c>
      <c r="I80" s="131"/>
      <c r="J80" s="131"/>
      <c r="K80" s="133">
        <f t="shared" si="75"/>
        <v>0</v>
      </c>
      <c r="L80" s="131"/>
      <c r="M80" s="131"/>
      <c r="N80" s="133">
        <f t="shared" si="76"/>
        <v>0</v>
      </c>
      <c r="O80" s="131"/>
      <c r="P80" s="131"/>
      <c r="Q80" s="133">
        <f t="shared" si="77"/>
        <v>0</v>
      </c>
      <c r="R80" s="131"/>
      <c r="S80" s="131"/>
      <c r="T80" s="133">
        <f t="shared" si="78"/>
        <v>0</v>
      </c>
      <c r="U80" s="135">
        <f t="shared" si="79"/>
        <v>0</v>
      </c>
      <c r="V80" s="135">
        <f t="shared" si="79"/>
        <v>0</v>
      </c>
      <c r="W80" s="135">
        <f t="shared" si="79"/>
        <v>0</v>
      </c>
      <c r="X80" s="54"/>
      <c r="Y80" s="54">
        <v>0</v>
      </c>
      <c r="Z80" s="133">
        <f t="shared" si="80"/>
        <v>0</v>
      </c>
      <c r="AA80" s="135">
        <f t="shared" si="81"/>
        <v>0</v>
      </c>
      <c r="AB80" s="135">
        <f t="shared" si="81"/>
        <v>0</v>
      </c>
      <c r="AC80" s="135">
        <f t="shared" si="81"/>
        <v>0</v>
      </c>
      <c r="AD80" s="54"/>
      <c r="AE80" s="54"/>
      <c r="AF80" s="133">
        <f t="shared" si="82"/>
        <v>0</v>
      </c>
      <c r="AG80" s="54"/>
      <c r="AH80" s="54"/>
      <c r="AI80" s="133">
        <f t="shared" si="83"/>
        <v>0</v>
      </c>
      <c r="AJ80" s="135">
        <f t="shared" si="55"/>
        <v>0</v>
      </c>
      <c r="AK80" s="135">
        <f t="shared" si="55"/>
        <v>0</v>
      </c>
      <c r="AL80" s="135">
        <f t="shared" si="55"/>
        <v>0</v>
      </c>
      <c r="AM80" s="135">
        <f t="shared" si="84"/>
        <v>0</v>
      </c>
      <c r="AN80" s="135">
        <f t="shared" si="84"/>
        <v>0</v>
      </c>
      <c r="AO80" s="135">
        <f t="shared" si="84"/>
        <v>0</v>
      </c>
      <c r="AP80" s="151"/>
    </row>
    <row r="81" spans="1:42" ht="12">
      <c r="A81" s="165"/>
      <c r="B81" s="151" t="s">
        <v>267</v>
      </c>
      <c r="C81" s="131"/>
      <c r="D81" s="131"/>
      <c r="E81" s="54"/>
      <c r="F81" s="131"/>
      <c r="G81" s="131"/>
      <c r="H81" s="54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  <c r="AP81" s="151"/>
    </row>
    <row r="82" spans="1:42" s="414" customFormat="1" ht="12">
      <c r="A82" s="163">
        <v>68</v>
      </c>
      <c r="B82" s="154" t="s">
        <v>62</v>
      </c>
      <c r="C82" s="64">
        <f>SUM(C83:C89)</f>
        <v>67094300</v>
      </c>
      <c r="D82" s="64">
        <f>SUM(D83:D89)</f>
        <v>66107500</v>
      </c>
      <c r="E82" s="215">
        <f t="shared" si="73"/>
        <v>-986800</v>
      </c>
      <c r="F82" s="64">
        <f>SUM(F83:F89)</f>
        <v>388900300</v>
      </c>
      <c r="G82" s="64">
        <f>SUM(G83:G89)</f>
        <v>347281837</v>
      </c>
      <c r="H82" s="215">
        <f t="shared" si="74"/>
        <v>-41618463</v>
      </c>
      <c r="I82" s="64">
        <f>SUM(I83:I89)</f>
        <v>96907200</v>
      </c>
      <c r="J82" s="64">
        <f>SUM(J83:J89)</f>
        <v>96907200</v>
      </c>
      <c r="K82" s="215">
        <f t="shared" si="75"/>
        <v>0</v>
      </c>
      <c r="L82" s="64">
        <f>SUM(L83:L89)</f>
        <v>44631600</v>
      </c>
      <c r="M82" s="64">
        <f>SUM(M83:M89)</f>
        <v>43631600</v>
      </c>
      <c r="N82" s="215">
        <f t="shared" si="76"/>
        <v>-1000000</v>
      </c>
      <c r="O82" s="64">
        <f>SUM(O83:O89)</f>
        <v>113402400</v>
      </c>
      <c r="P82" s="64">
        <f>SUM(P83:P89)</f>
        <v>114402400</v>
      </c>
      <c r="Q82" s="215">
        <f t="shared" si="77"/>
        <v>1000000</v>
      </c>
      <c r="R82" s="64">
        <f>SUM(R83:R89)</f>
        <v>37684400</v>
      </c>
      <c r="S82" s="64">
        <f>SUM(S83:S89)</f>
        <v>38684400</v>
      </c>
      <c r="T82" s="215">
        <f t="shared" si="78"/>
        <v>1000000</v>
      </c>
      <c r="U82" s="59">
        <f t="shared" si="79"/>
        <v>748620200</v>
      </c>
      <c r="V82" s="59">
        <f t="shared" si="79"/>
        <v>707014937</v>
      </c>
      <c r="W82" s="59">
        <f t="shared" si="79"/>
        <v>-41605263</v>
      </c>
      <c r="X82" s="64">
        <f>SUM(X83:X89)</f>
        <v>67342400</v>
      </c>
      <c r="Y82" s="64">
        <f>SUM(Y83:Y89)</f>
        <v>24185783</v>
      </c>
      <c r="Z82" s="215">
        <f t="shared" si="80"/>
        <v>-43156617</v>
      </c>
      <c r="AA82" s="59">
        <f t="shared" si="81"/>
        <v>67342400</v>
      </c>
      <c r="AB82" s="59">
        <f t="shared" si="81"/>
        <v>24185783</v>
      </c>
      <c r="AC82" s="59">
        <f t="shared" si="81"/>
        <v>-43156617</v>
      </c>
      <c r="AD82" s="64">
        <f>SUM(AD83:AD89)</f>
        <v>0</v>
      </c>
      <c r="AE82" s="64">
        <f>SUM(AE83:AE89)</f>
        <v>4813100</v>
      </c>
      <c r="AF82" s="215">
        <f t="shared" si="82"/>
        <v>4813100</v>
      </c>
      <c r="AG82" s="64">
        <f>SUM(AG83:AG89)</f>
        <v>0</v>
      </c>
      <c r="AH82" s="64">
        <f>SUM(AH83:AH89)</f>
        <v>2500000</v>
      </c>
      <c r="AI82" s="215">
        <f t="shared" si="83"/>
        <v>2500000</v>
      </c>
      <c r="AJ82" s="59">
        <f t="shared" si="55"/>
        <v>0</v>
      </c>
      <c r="AK82" s="59">
        <f t="shared" si="55"/>
        <v>7313100</v>
      </c>
      <c r="AL82" s="59">
        <f t="shared" si="55"/>
        <v>7313100</v>
      </c>
      <c r="AM82" s="164">
        <f t="shared" si="84"/>
        <v>815962600</v>
      </c>
      <c r="AN82" s="59">
        <f t="shared" si="84"/>
        <v>738513820</v>
      </c>
      <c r="AO82" s="59">
        <f t="shared" si="84"/>
        <v>-77448780</v>
      </c>
      <c r="AP82" s="436">
        <f>AM8-AM82</f>
        <v>2500000</v>
      </c>
    </row>
    <row r="83" spans="1:42" ht="12">
      <c r="A83" s="165">
        <v>69</v>
      </c>
      <c r="B83" s="153" t="s">
        <v>64</v>
      </c>
      <c r="C83" s="131"/>
      <c r="D83" s="131"/>
      <c r="E83" s="133">
        <f t="shared" si="73"/>
        <v>0</v>
      </c>
      <c r="F83" s="131"/>
      <c r="G83" s="131"/>
      <c r="H83" s="133">
        <f t="shared" si="74"/>
        <v>0</v>
      </c>
      <c r="I83" s="131"/>
      <c r="J83" s="131"/>
      <c r="K83" s="133">
        <f t="shared" si="75"/>
        <v>0</v>
      </c>
      <c r="L83" s="131"/>
      <c r="M83" s="131"/>
      <c r="N83" s="133">
        <f t="shared" si="76"/>
        <v>0</v>
      </c>
      <c r="O83" s="131"/>
      <c r="P83" s="131"/>
      <c r="Q83" s="133">
        <f t="shared" si="77"/>
        <v>0</v>
      </c>
      <c r="R83" s="131"/>
      <c r="S83" s="131"/>
      <c r="T83" s="133">
        <f t="shared" si="78"/>
        <v>0</v>
      </c>
      <c r="U83" s="135">
        <f t="shared" si="79"/>
        <v>0</v>
      </c>
      <c r="V83" s="135">
        <f t="shared" si="79"/>
        <v>0</v>
      </c>
      <c r="W83" s="135">
        <f t="shared" si="79"/>
        <v>0</v>
      </c>
      <c r="X83" s="54"/>
      <c r="Y83" s="54"/>
      <c r="Z83" s="133">
        <f t="shared" si="80"/>
        <v>0</v>
      </c>
      <c r="AA83" s="135">
        <f t="shared" si="81"/>
        <v>0</v>
      </c>
      <c r="AB83" s="135">
        <f t="shared" si="81"/>
        <v>0</v>
      </c>
      <c r="AC83" s="135">
        <f t="shared" si="81"/>
        <v>0</v>
      </c>
      <c r="AD83" s="151">
        <v>0</v>
      </c>
      <c r="AE83" s="188">
        <v>4813100</v>
      </c>
      <c r="AF83" s="133">
        <f t="shared" si="82"/>
        <v>4813100</v>
      </c>
      <c r="AG83" s="151">
        <v>0</v>
      </c>
      <c r="AH83" s="188">
        <v>2500000</v>
      </c>
      <c r="AI83" s="133">
        <f t="shared" si="83"/>
        <v>2500000</v>
      </c>
      <c r="AJ83" s="135">
        <f t="shared" si="55"/>
        <v>0</v>
      </c>
      <c r="AK83" s="135">
        <f t="shared" si="55"/>
        <v>7313100</v>
      </c>
      <c r="AL83" s="135">
        <f t="shared" si="55"/>
        <v>7313100</v>
      </c>
      <c r="AM83" s="135">
        <f t="shared" si="84"/>
        <v>0</v>
      </c>
      <c r="AN83" s="135">
        <f>SUM(V83+AB83+AK83)</f>
        <v>7313100</v>
      </c>
      <c r="AO83" s="135">
        <f t="shared" si="84"/>
        <v>7313100</v>
      </c>
      <c r="AP83" s="151"/>
    </row>
    <row r="84" spans="1:42" ht="12">
      <c r="A84" s="165">
        <v>70</v>
      </c>
      <c r="B84" s="153" t="s">
        <v>63</v>
      </c>
      <c r="C84" s="131"/>
      <c r="D84" s="131"/>
      <c r="E84" s="133">
        <f t="shared" si="73"/>
        <v>0</v>
      </c>
      <c r="F84" s="188">
        <v>472000</v>
      </c>
      <c r="G84" s="188">
        <v>327937</v>
      </c>
      <c r="H84" s="133">
        <f t="shared" si="74"/>
        <v>-144063</v>
      </c>
      <c r="I84" s="131"/>
      <c r="J84" s="131"/>
      <c r="K84" s="133">
        <f t="shared" si="75"/>
        <v>0</v>
      </c>
      <c r="L84" s="131"/>
      <c r="M84" s="131"/>
      <c r="N84" s="133">
        <f t="shared" si="76"/>
        <v>0</v>
      </c>
      <c r="O84" s="131"/>
      <c r="P84" s="131"/>
      <c r="Q84" s="133">
        <f t="shared" si="77"/>
        <v>0</v>
      </c>
      <c r="R84" s="131"/>
      <c r="S84" s="131"/>
      <c r="T84" s="133">
        <f t="shared" si="78"/>
        <v>0</v>
      </c>
      <c r="U84" s="135">
        <f t="shared" si="79"/>
        <v>472000</v>
      </c>
      <c r="V84" s="135">
        <f t="shared" si="79"/>
        <v>327937</v>
      </c>
      <c r="W84" s="135">
        <f t="shared" si="79"/>
        <v>-144063</v>
      </c>
      <c r="X84" s="54">
        <v>0</v>
      </c>
      <c r="Y84" s="54">
        <v>24185783</v>
      </c>
      <c r="Z84" s="133">
        <f t="shared" si="80"/>
        <v>24185783</v>
      </c>
      <c r="AA84" s="135">
        <f t="shared" si="81"/>
        <v>0</v>
      </c>
      <c r="AB84" s="135">
        <f t="shared" si="81"/>
        <v>24185783</v>
      </c>
      <c r="AC84" s="135">
        <f t="shared" si="81"/>
        <v>24185783</v>
      </c>
      <c r="AD84" s="54"/>
      <c r="AE84" s="54">
        <v>0</v>
      </c>
      <c r="AF84" s="133">
        <f t="shared" si="82"/>
        <v>0</v>
      </c>
      <c r="AG84" s="151"/>
      <c r="AH84" s="188"/>
      <c r="AI84" s="133">
        <f t="shared" si="83"/>
        <v>0</v>
      </c>
      <c r="AJ84" s="135">
        <f t="shared" si="55"/>
        <v>0</v>
      </c>
      <c r="AK84" s="135">
        <f t="shared" si="55"/>
        <v>0</v>
      </c>
      <c r="AL84" s="135">
        <f t="shared" si="55"/>
        <v>0</v>
      </c>
      <c r="AM84" s="135">
        <f t="shared" si="84"/>
        <v>472000</v>
      </c>
      <c r="AN84" s="135">
        <f t="shared" si="84"/>
        <v>24513720</v>
      </c>
      <c r="AO84" s="135">
        <f t="shared" si="84"/>
        <v>24041720</v>
      </c>
      <c r="AP84" s="151"/>
    </row>
    <row r="85" spans="1:42" ht="12">
      <c r="A85" s="165">
        <v>71</v>
      </c>
      <c r="B85" s="153" t="s">
        <v>76</v>
      </c>
      <c r="C85" s="131"/>
      <c r="D85" s="131"/>
      <c r="E85" s="133">
        <f t="shared" si="73"/>
        <v>0</v>
      </c>
      <c r="F85" s="131"/>
      <c r="G85" s="131"/>
      <c r="H85" s="133">
        <f t="shared" si="74"/>
        <v>0</v>
      </c>
      <c r="I85" s="131"/>
      <c r="J85" s="131"/>
      <c r="K85" s="133">
        <f t="shared" si="75"/>
        <v>0</v>
      </c>
      <c r="L85" s="131"/>
      <c r="M85" s="131"/>
      <c r="N85" s="133">
        <f t="shared" si="76"/>
        <v>0</v>
      </c>
      <c r="O85" s="131"/>
      <c r="P85" s="131"/>
      <c r="Q85" s="133">
        <f t="shared" si="77"/>
        <v>0</v>
      </c>
      <c r="R85" s="131"/>
      <c r="S85" s="131"/>
      <c r="T85" s="133">
        <f t="shared" si="78"/>
        <v>0</v>
      </c>
      <c r="U85" s="135">
        <f t="shared" si="79"/>
        <v>0</v>
      </c>
      <c r="V85" s="135">
        <f t="shared" si="79"/>
        <v>0</v>
      </c>
      <c r="W85" s="135">
        <f t="shared" si="79"/>
        <v>0</v>
      </c>
      <c r="X85" s="145">
        <v>19260000</v>
      </c>
      <c r="Y85" s="188">
        <v>0</v>
      </c>
      <c r="Z85" s="133">
        <f t="shared" si="80"/>
        <v>-19260000</v>
      </c>
      <c r="AA85" s="135">
        <f t="shared" si="81"/>
        <v>19260000</v>
      </c>
      <c r="AB85" s="135">
        <f t="shared" si="81"/>
        <v>0</v>
      </c>
      <c r="AC85" s="135">
        <f t="shared" si="81"/>
        <v>-19260000</v>
      </c>
      <c r="AD85" s="151"/>
      <c r="AE85" s="188"/>
      <c r="AF85" s="133">
        <f t="shared" si="82"/>
        <v>0</v>
      </c>
      <c r="AG85" s="188"/>
      <c r="AH85" s="151">
        <v>0</v>
      </c>
      <c r="AI85" s="133">
        <f t="shared" si="83"/>
        <v>0</v>
      </c>
      <c r="AJ85" s="135">
        <f t="shared" si="55"/>
        <v>0</v>
      </c>
      <c r="AK85" s="135">
        <f t="shared" si="55"/>
        <v>0</v>
      </c>
      <c r="AL85" s="135">
        <f t="shared" si="55"/>
        <v>0</v>
      </c>
      <c r="AM85" s="135">
        <f t="shared" si="84"/>
        <v>19260000</v>
      </c>
      <c r="AN85" s="135">
        <f t="shared" si="84"/>
        <v>0</v>
      </c>
      <c r="AO85" s="135">
        <f t="shared" si="84"/>
        <v>-19260000</v>
      </c>
      <c r="AP85" s="151"/>
    </row>
    <row r="86" spans="1:42" ht="12">
      <c r="A86" s="165">
        <v>72</v>
      </c>
      <c r="B86" s="153" t="s">
        <v>173</v>
      </c>
      <c r="C86" s="131"/>
      <c r="D86" s="131"/>
      <c r="E86" s="133">
        <f t="shared" si="73"/>
        <v>0</v>
      </c>
      <c r="F86" s="131"/>
      <c r="G86" s="131"/>
      <c r="H86" s="133">
        <f t="shared" si="74"/>
        <v>0</v>
      </c>
      <c r="I86" s="131"/>
      <c r="J86" s="131"/>
      <c r="K86" s="133">
        <f t="shared" si="75"/>
        <v>0</v>
      </c>
      <c r="L86" s="131"/>
      <c r="M86" s="131"/>
      <c r="N86" s="133">
        <f t="shared" si="76"/>
        <v>0</v>
      </c>
      <c r="O86" s="131"/>
      <c r="P86" s="131"/>
      <c r="Q86" s="133">
        <f t="shared" si="77"/>
        <v>0</v>
      </c>
      <c r="R86" s="131"/>
      <c r="S86" s="131"/>
      <c r="T86" s="133">
        <f t="shared" si="78"/>
        <v>0</v>
      </c>
      <c r="U86" s="135">
        <f t="shared" si="79"/>
        <v>0</v>
      </c>
      <c r="V86" s="135">
        <f t="shared" si="79"/>
        <v>0</v>
      </c>
      <c r="W86" s="135">
        <f t="shared" si="79"/>
        <v>0</v>
      </c>
      <c r="X86" s="54"/>
      <c r="Y86" s="54"/>
      <c r="Z86" s="133">
        <f t="shared" si="80"/>
        <v>0</v>
      </c>
      <c r="AA86" s="135">
        <f t="shared" si="81"/>
        <v>0</v>
      </c>
      <c r="AB86" s="135">
        <f t="shared" si="81"/>
        <v>0</v>
      </c>
      <c r="AC86" s="135">
        <f t="shared" si="81"/>
        <v>0</v>
      </c>
      <c r="AD86" s="54"/>
      <c r="AE86" s="54"/>
      <c r="AF86" s="133">
        <f t="shared" si="82"/>
        <v>0</v>
      </c>
      <c r="AG86" s="54"/>
      <c r="AH86" s="54"/>
      <c r="AI86" s="133">
        <f t="shared" si="83"/>
        <v>0</v>
      </c>
      <c r="AJ86" s="135">
        <f t="shared" si="55"/>
        <v>0</v>
      </c>
      <c r="AK86" s="135">
        <f t="shared" si="55"/>
        <v>0</v>
      </c>
      <c r="AL86" s="135">
        <f t="shared" si="55"/>
        <v>0</v>
      </c>
      <c r="AM86" s="135">
        <f t="shared" si="84"/>
        <v>0</v>
      </c>
      <c r="AN86" s="135">
        <f t="shared" si="84"/>
        <v>0</v>
      </c>
      <c r="AO86" s="135">
        <f t="shared" si="84"/>
        <v>0</v>
      </c>
      <c r="AP86" s="151"/>
    </row>
    <row r="87" spans="1:42" ht="12">
      <c r="A87" s="165">
        <v>73</v>
      </c>
      <c r="B87" s="153" t="s">
        <v>65</v>
      </c>
      <c r="C87" s="131"/>
      <c r="D87" s="131"/>
      <c r="E87" s="133">
        <f t="shared" si="73"/>
        <v>0</v>
      </c>
      <c r="F87" s="131"/>
      <c r="G87" s="131"/>
      <c r="H87" s="133">
        <f t="shared" si="74"/>
        <v>0</v>
      </c>
      <c r="I87" s="131"/>
      <c r="J87" s="131"/>
      <c r="K87" s="133">
        <f t="shared" si="75"/>
        <v>0</v>
      </c>
      <c r="L87" s="131"/>
      <c r="M87" s="131"/>
      <c r="N87" s="133">
        <f t="shared" si="76"/>
        <v>0</v>
      </c>
      <c r="O87" s="131"/>
      <c r="P87" s="131"/>
      <c r="Q87" s="133">
        <f t="shared" si="77"/>
        <v>0</v>
      </c>
      <c r="R87" s="131"/>
      <c r="S87" s="131"/>
      <c r="T87" s="133">
        <f t="shared" si="78"/>
        <v>0</v>
      </c>
      <c r="U87" s="135">
        <f t="shared" si="79"/>
        <v>0</v>
      </c>
      <c r="V87" s="135">
        <f t="shared" si="79"/>
        <v>0</v>
      </c>
      <c r="W87" s="135">
        <f t="shared" si="79"/>
        <v>0</v>
      </c>
      <c r="X87" s="54"/>
      <c r="Y87" s="54"/>
      <c r="Z87" s="133">
        <f t="shared" si="80"/>
        <v>0</v>
      </c>
      <c r="AA87" s="135">
        <f t="shared" si="81"/>
        <v>0</v>
      </c>
      <c r="AB87" s="135">
        <f t="shared" si="81"/>
        <v>0</v>
      </c>
      <c r="AC87" s="135">
        <f t="shared" si="81"/>
        <v>0</v>
      </c>
      <c r="AD87" s="54"/>
      <c r="AE87" s="54"/>
      <c r="AF87" s="133">
        <f t="shared" si="82"/>
        <v>0</v>
      </c>
      <c r="AG87" s="54"/>
      <c r="AH87" s="54"/>
      <c r="AI87" s="133">
        <f t="shared" si="83"/>
        <v>0</v>
      </c>
      <c r="AJ87" s="135">
        <f t="shared" si="55"/>
        <v>0</v>
      </c>
      <c r="AK87" s="135">
        <f t="shared" si="55"/>
        <v>0</v>
      </c>
      <c r="AL87" s="135">
        <f t="shared" si="55"/>
        <v>0</v>
      </c>
      <c r="AM87" s="135">
        <f t="shared" si="84"/>
        <v>0</v>
      </c>
      <c r="AN87" s="135">
        <f t="shared" si="84"/>
        <v>0</v>
      </c>
      <c r="AO87" s="135">
        <f t="shared" si="84"/>
        <v>0</v>
      </c>
      <c r="AP87" s="151"/>
    </row>
    <row r="88" spans="1:42" ht="12">
      <c r="A88" s="165">
        <v>74</v>
      </c>
      <c r="B88" s="153" t="s">
        <v>66</v>
      </c>
      <c r="C88" s="131"/>
      <c r="D88" s="131"/>
      <c r="E88" s="133">
        <f t="shared" si="73"/>
        <v>0</v>
      </c>
      <c r="F88" s="131"/>
      <c r="G88" s="131"/>
      <c r="H88" s="133">
        <f t="shared" si="74"/>
        <v>0</v>
      </c>
      <c r="I88" s="131"/>
      <c r="J88" s="131"/>
      <c r="K88" s="133">
        <f t="shared" si="75"/>
        <v>0</v>
      </c>
      <c r="L88" s="131"/>
      <c r="M88" s="131"/>
      <c r="N88" s="133">
        <f t="shared" si="76"/>
        <v>0</v>
      </c>
      <c r="O88" s="131"/>
      <c r="P88" s="131"/>
      <c r="Q88" s="133">
        <f t="shared" si="77"/>
        <v>0</v>
      </c>
      <c r="R88" s="131"/>
      <c r="S88" s="131"/>
      <c r="T88" s="133">
        <f t="shared" si="78"/>
        <v>0</v>
      </c>
      <c r="U88" s="135">
        <f t="shared" si="79"/>
        <v>0</v>
      </c>
      <c r="V88" s="135">
        <f t="shared" si="79"/>
        <v>0</v>
      </c>
      <c r="W88" s="135">
        <f t="shared" si="79"/>
        <v>0</v>
      </c>
      <c r="X88" s="188">
        <v>48082400</v>
      </c>
      <c r="Y88" s="151">
        <v>0</v>
      </c>
      <c r="Z88" s="133">
        <f t="shared" si="80"/>
        <v>-48082400</v>
      </c>
      <c r="AA88" s="135">
        <f t="shared" si="81"/>
        <v>48082400</v>
      </c>
      <c r="AB88" s="135">
        <f t="shared" si="81"/>
        <v>0</v>
      </c>
      <c r="AC88" s="135">
        <f t="shared" si="81"/>
        <v>-48082400</v>
      </c>
      <c r="AD88" s="54">
        <v>0</v>
      </c>
      <c r="AE88" s="54"/>
      <c r="AF88" s="133">
        <f t="shared" si="82"/>
        <v>0</v>
      </c>
      <c r="AG88" s="54"/>
      <c r="AH88" s="54"/>
      <c r="AI88" s="133">
        <f t="shared" si="83"/>
        <v>0</v>
      </c>
      <c r="AJ88" s="135">
        <f t="shared" si="55"/>
        <v>0</v>
      </c>
      <c r="AK88" s="135">
        <f t="shared" si="55"/>
        <v>0</v>
      </c>
      <c r="AL88" s="135">
        <f t="shared" si="55"/>
        <v>0</v>
      </c>
      <c r="AM88" s="135">
        <f t="shared" si="84"/>
        <v>48082400</v>
      </c>
      <c r="AN88" s="135">
        <f t="shared" si="84"/>
        <v>0</v>
      </c>
      <c r="AO88" s="135">
        <f t="shared" si="84"/>
        <v>-48082400</v>
      </c>
      <c r="AP88" s="151"/>
    </row>
    <row r="89" spans="1:42" ht="12">
      <c r="A89" s="165">
        <v>75</v>
      </c>
      <c r="B89" s="153" t="s">
        <v>180</v>
      </c>
      <c r="C89" s="188">
        <v>67094300</v>
      </c>
      <c r="D89" s="188">
        <v>66107500</v>
      </c>
      <c r="E89" s="133">
        <f t="shared" si="73"/>
        <v>-986800</v>
      </c>
      <c r="F89" s="188">
        <v>388428300</v>
      </c>
      <c r="G89" s="188">
        <v>346953900</v>
      </c>
      <c r="H89" s="133">
        <f t="shared" si="74"/>
        <v>-41474400</v>
      </c>
      <c r="I89" s="188">
        <v>96907200</v>
      </c>
      <c r="J89" s="188">
        <v>96907200</v>
      </c>
      <c r="K89" s="133">
        <f t="shared" si="75"/>
        <v>0</v>
      </c>
      <c r="L89" s="188">
        <v>44631600</v>
      </c>
      <c r="M89" s="188">
        <v>43631600</v>
      </c>
      <c r="N89" s="133">
        <f t="shared" si="76"/>
        <v>-1000000</v>
      </c>
      <c r="O89" s="188">
        <v>113402400</v>
      </c>
      <c r="P89" s="188">
        <v>114402400</v>
      </c>
      <c r="Q89" s="133">
        <f t="shared" si="77"/>
        <v>1000000</v>
      </c>
      <c r="R89" s="188">
        <v>37684400</v>
      </c>
      <c r="S89" s="188">
        <v>38684400</v>
      </c>
      <c r="T89" s="133">
        <f t="shared" si="78"/>
        <v>1000000</v>
      </c>
      <c r="U89" s="135">
        <f t="shared" si="79"/>
        <v>748148200</v>
      </c>
      <c r="V89" s="135">
        <f t="shared" si="79"/>
        <v>706687000</v>
      </c>
      <c r="W89" s="135">
        <f t="shared" si="79"/>
        <v>-41461200</v>
      </c>
      <c r="X89" s="54"/>
      <c r="Y89" s="54"/>
      <c r="Z89" s="133">
        <f t="shared" si="80"/>
        <v>0</v>
      </c>
      <c r="AA89" s="135">
        <f t="shared" si="81"/>
        <v>0</v>
      </c>
      <c r="AB89" s="135">
        <f t="shared" si="81"/>
        <v>0</v>
      </c>
      <c r="AC89" s="135">
        <f t="shared" si="81"/>
        <v>0</v>
      </c>
      <c r="AD89" s="54"/>
      <c r="AE89" s="54"/>
      <c r="AF89" s="133">
        <f t="shared" ref="AF89:AF110" si="85">SUM(AE89-AD89)</f>
        <v>0</v>
      </c>
      <c r="AG89" s="54">
        <v>0</v>
      </c>
      <c r="AH89" s="54"/>
      <c r="AI89" s="133">
        <f t="shared" si="83"/>
        <v>0</v>
      </c>
      <c r="AJ89" s="135">
        <f t="shared" si="55"/>
        <v>0</v>
      </c>
      <c r="AK89" s="135">
        <f t="shared" si="55"/>
        <v>0</v>
      </c>
      <c r="AL89" s="135">
        <f t="shared" si="55"/>
        <v>0</v>
      </c>
      <c r="AM89" s="135">
        <f t="shared" si="84"/>
        <v>748148200</v>
      </c>
      <c r="AN89" s="135">
        <f t="shared" si="84"/>
        <v>706687000</v>
      </c>
      <c r="AO89" s="135">
        <f t="shared" si="84"/>
        <v>-41461200</v>
      </c>
      <c r="AP89" s="151"/>
    </row>
    <row r="90" spans="1:42" ht="12">
      <c r="A90" s="165">
        <v>76</v>
      </c>
      <c r="B90" s="151" t="s">
        <v>67</v>
      </c>
      <c r="C90" s="131">
        <v>1</v>
      </c>
      <c r="D90" s="131">
        <v>1</v>
      </c>
      <c r="E90" s="133">
        <f t="shared" si="73"/>
        <v>0</v>
      </c>
      <c r="F90" s="131">
        <v>4</v>
      </c>
      <c r="G90" s="131">
        <v>4</v>
      </c>
      <c r="H90" s="133">
        <f t="shared" si="74"/>
        <v>0</v>
      </c>
      <c r="I90" s="131"/>
      <c r="J90" s="131"/>
      <c r="K90" s="133">
        <f t="shared" si="75"/>
        <v>0</v>
      </c>
      <c r="L90" s="131"/>
      <c r="M90" s="131"/>
      <c r="N90" s="133">
        <f t="shared" si="76"/>
        <v>0</v>
      </c>
      <c r="O90" s="131"/>
      <c r="P90" s="131"/>
      <c r="Q90" s="133">
        <f t="shared" si="77"/>
        <v>0</v>
      </c>
      <c r="R90" s="131"/>
      <c r="S90" s="131"/>
      <c r="T90" s="133">
        <f t="shared" si="78"/>
        <v>0</v>
      </c>
      <c r="U90" s="135">
        <f t="shared" si="79"/>
        <v>5</v>
      </c>
      <c r="V90" s="135">
        <f t="shared" si="79"/>
        <v>5</v>
      </c>
      <c r="W90" s="135">
        <f t="shared" si="79"/>
        <v>0</v>
      </c>
      <c r="X90" s="54"/>
      <c r="Y90" s="54"/>
      <c r="Z90" s="133">
        <f t="shared" si="80"/>
        <v>0</v>
      </c>
      <c r="AA90" s="135">
        <f t="shared" si="81"/>
        <v>0</v>
      </c>
      <c r="AB90" s="135">
        <f t="shared" si="81"/>
        <v>0</v>
      </c>
      <c r="AC90" s="135">
        <f t="shared" si="81"/>
        <v>0</v>
      </c>
      <c r="AD90" s="54"/>
      <c r="AE90" s="54"/>
      <c r="AF90" s="133">
        <f t="shared" si="85"/>
        <v>0</v>
      </c>
      <c r="AG90" s="54"/>
      <c r="AH90" s="54"/>
      <c r="AI90" s="133">
        <f t="shared" si="83"/>
        <v>0</v>
      </c>
      <c r="AJ90" s="135">
        <f t="shared" si="55"/>
        <v>0</v>
      </c>
      <c r="AK90" s="135">
        <f t="shared" si="55"/>
        <v>0</v>
      </c>
      <c r="AL90" s="135">
        <f t="shared" si="55"/>
        <v>0</v>
      </c>
      <c r="AM90" s="135">
        <f t="shared" si="84"/>
        <v>5</v>
      </c>
      <c r="AN90" s="135">
        <f t="shared" si="84"/>
        <v>5</v>
      </c>
      <c r="AO90" s="135">
        <f t="shared" si="84"/>
        <v>0</v>
      </c>
      <c r="AP90" s="151"/>
    </row>
    <row r="91" spans="1:42" s="414" customFormat="1" ht="12">
      <c r="A91" s="163">
        <v>77</v>
      </c>
      <c r="B91" s="154" t="s">
        <v>68</v>
      </c>
      <c r="C91" s="64">
        <f>SUM(C92:C95)</f>
        <v>2</v>
      </c>
      <c r="D91" s="64">
        <f>SUM(D92:D95)</f>
        <v>2</v>
      </c>
      <c r="E91" s="64">
        <f>D91-C91</f>
        <v>0</v>
      </c>
      <c r="F91" s="64">
        <f>SUM(F92:F95)</f>
        <v>21</v>
      </c>
      <c r="G91" s="64">
        <f>SUM(G92:G95)</f>
        <v>19</v>
      </c>
      <c r="H91" s="64">
        <f t="shared" ref="H91:T91" si="86">SUM(H92:H95)</f>
        <v>-2</v>
      </c>
      <c r="I91" s="64">
        <f t="shared" si="86"/>
        <v>4</v>
      </c>
      <c r="J91" s="64">
        <f t="shared" si="86"/>
        <v>4</v>
      </c>
      <c r="K91" s="64">
        <f t="shared" si="86"/>
        <v>0</v>
      </c>
      <c r="L91" s="64">
        <f t="shared" si="86"/>
        <v>6</v>
      </c>
      <c r="M91" s="64">
        <f t="shared" si="86"/>
        <v>6</v>
      </c>
      <c r="N91" s="64">
        <f t="shared" si="86"/>
        <v>0</v>
      </c>
      <c r="O91" s="64">
        <f t="shared" si="86"/>
        <v>13</v>
      </c>
      <c r="P91" s="64">
        <f t="shared" si="86"/>
        <v>14</v>
      </c>
      <c r="Q91" s="64">
        <f t="shared" si="86"/>
        <v>1</v>
      </c>
      <c r="R91" s="64">
        <f t="shared" si="86"/>
        <v>0</v>
      </c>
      <c r="S91" s="64">
        <f t="shared" si="86"/>
        <v>0</v>
      </c>
      <c r="T91" s="64">
        <f t="shared" si="86"/>
        <v>0</v>
      </c>
      <c r="U91" s="59">
        <f t="shared" si="79"/>
        <v>46</v>
      </c>
      <c r="V91" s="59">
        <f t="shared" si="79"/>
        <v>45</v>
      </c>
      <c r="W91" s="59">
        <f t="shared" si="79"/>
        <v>-1</v>
      </c>
      <c r="X91" s="64">
        <f>SUM(X92:X95)</f>
        <v>0</v>
      </c>
      <c r="Y91" s="64">
        <f>SUM(Y92:Y95)</f>
        <v>0</v>
      </c>
      <c r="Z91" s="215">
        <f t="shared" si="80"/>
        <v>0</v>
      </c>
      <c r="AA91" s="59">
        <f t="shared" si="81"/>
        <v>0</v>
      </c>
      <c r="AB91" s="59">
        <f t="shared" si="81"/>
        <v>0</v>
      </c>
      <c r="AC91" s="59">
        <f t="shared" si="81"/>
        <v>0</v>
      </c>
      <c r="AD91" s="64">
        <f>SUM(AD92:AD95)</f>
        <v>0</v>
      </c>
      <c r="AE91" s="64">
        <f>SUM(AE92:AE95)</f>
        <v>0</v>
      </c>
      <c r="AF91" s="215">
        <f t="shared" si="85"/>
        <v>0</v>
      </c>
      <c r="AG91" s="64">
        <f>SUM(AG92:AG95)</f>
        <v>0</v>
      </c>
      <c r="AH91" s="64">
        <f>SUM(AH92:AH95)</f>
        <v>0</v>
      </c>
      <c r="AI91" s="215">
        <f t="shared" si="83"/>
        <v>0</v>
      </c>
      <c r="AJ91" s="59">
        <f t="shared" si="55"/>
        <v>0</v>
      </c>
      <c r="AK91" s="59">
        <f t="shared" si="55"/>
        <v>0</v>
      </c>
      <c r="AL91" s="59">
        <f t="shared" si="55"/>
        <v>0</v>
      </c>
      <c r="AM91" s="59">
        <f t="shared" si="84"/>
        <v>46</v>
      </c>
      <c r="AN91" s="59">
        <f t="shared" si="84"/>
        <v>45</v>
      </c>
      <c r="AO91" s="59">
        <f t="shared" si="84"/>
        <v>-1</v>
      </c>
      <c r="AP91" s="168"/>
    </row>
    <row r="92" spans="1:42" ht="12">
      <c r="A92" s="165">
        <v>78</v>
      </c>
      <c r="B92" s="151" t="s">
        <v>69</v>
      </c>
      <c r="C92" s="131">
        <v>1</v>
      </c>
      <c r="D92" s="131">
        <v>1</v>
      </c>
      <c r="E92" s="133">
        <f t="shared" si="73"/>
        <v>0</v>
      </c>
      <c r="F92" s="131">
        <v>6</v>
      </c>
      <c r="G92" s="131">
        <v>6</v>
      </c>
      <c r="H92" s="133">
        <f t="shared" si="74"/>
        <v>0</v>
      </c>
      <c r="I92" s="131">
        <v>0</v>
      </c>
      <c r="J92" s="131">
        <v>0</v>
      </c>
      <c r="K92" s="133">
        <f t="shared" si="75"/>
        <v>0</v>
      </c>
      <c r="L92" s="131">
        <v>0</v>
      </c>
      <c r="M92" s="131">
        <v>0</v>
      </c>
      <c r="N92" s="133">
        <f t="shared" si="76"/>
        <v>0</v>
      </c>
      <c r="O92" s="131">
        <v>0</v>
      </c>
      <c r="P92" s="131">
        <v>0</v>
      </c>
      <c r="Q92" s="133">
        <f t="shared" si="77"/>
        <v>0</v>
      </c>
      <c r="R92" s="131">
        <v>0</v>
      </c>
      <c r="S92" s="131">
        <v>0</v>
      </c>
      <c r="T92" s="133">
        <f t="shared" si="78"/>
        <v>0</v>
      </c>
      <c r="U92" s="135">
        <f t="shared" si="79"/>
        <v>7</v>
      </c>
      <c r="V92" s="135">
        <f t="shared" si="79"/>
        <v>7</v>
      </c>
      <c r="W92" s="135">
        <f t="shared" si="79"/>
        <v>0</v>
      </c>
      <c r="X92" s="54"/>
      <c r="Y92" s="54"/>
      <c r="Z92" s="133">
        <f t="shared" si="80"/>
        <v>0</v>
      </c>
      <c r="AA92" s="135">
        <f t="shared" si="81"/>
        <v>0</v>
      </c>
      <c r="AB92" s="135">
        <f t="shared" si="81"/>
        <v>0</v>
      </c>
      <c r="AC92" s="135">
        <f t="shared" si="81"/>
        <v>0</v>
      </c>
      <c r="AD92" s="54"/>
      <c r="AE92" s="54"/>
      <c r="AF92" s="133">
        <f t="shared" si="85"/>
        <v>0</v>
      </c>
      <c r="AG92" s="54"/>
      <c r="AH92" s="54"/>
      <c r="AI92" s="133">
        <f t="shared" si="83"/>
        <v>0</v>
      </c>
      <c r="AJ92" s="135">
        <f t="shared" si="55"/>
        <v>0</v>
      </c>
      <c r="AK92" s="135">
        <f t="shared" si="55"/>
        <v>0</v>
      </c>
      <c r="AL92" s="135">
        <f t="shared" si="55"/>
        <v>0</v>
      </c>
      <c r="AM92" s="135">
        <f t="shared" si="84"/>
        <v>7</v>
      </c>
      <c r="AN92" s="135">
        <f t="shared" si="84"/>
        <v>7</v>
      </c>
      <c r="AO92" s="135">
        <f t="shared" si="84"/>
        <v>0</v>
      </c>
      <c r="AP92" s="151"/>
    </row>
    <row r="93" spans="1:42" ht="12">
      <c r="A93" s="165">
        <v>79</v>
      </c>
      <c r="B93" s="151" t="s">
        <v>70</v>
      </c>
      <c r="C93" s="131">
        <v>1</v>
      </c>
      <c r="D93" s="131">
        <v>1</v>
      </c>
      <c r="E93" s="133">
        <f t="shared" si="73"/>
        <v>0</v>
      </c>
      <c r="F93" s="131">
        <v>9</v>
      </c>
      <c r="G93" s="131">
        <v>7</v>
      </c>
      <c r="H93" s="133">
        <f t="shared" si="74"/>
        <v>-2</v>
      </c>
      <c r="I93" s="131">
        <v>0</v>
      </c>
      <c r="J93" s="131">
        <v>0</v>
      </c>
      <c r="K93" s="133">
        <f t="shared" si="75"/>
        <v>0</v>
      </c>
      <c r="L93" s="131">
        <v>0</v>
      </c>
      <c r="M93" s="131">
        <v>0</v>
      </c>
      <c r="N93" s="133">
        <f t="shared" si="76"/>
        <v>0</v>
      </c>
      <c r="O93" s="131">
        <v>0</v>
      </c>
      <c r="P93" s="131">
        <v>0</v>
      </c>
      <c r="Q93" s="133">
        <f t="shared" si="77"/>
        <v>0</v>
      </c>
      <c r="R93" s="131">
        <v>0</v>
      </c>
      <c r="S93" s="131">
        <v>0</v>
      </c>
      <c r="T93" s="133">
        <f t="shared" si="78"/>
        <v>0</v>
      </c>
      <c r="U93" s="135">
        <f t="shared" si="79"/>
        <v>10</v>
      </c>
      <c r="V93" s="135">
        <f t="shared" si="79"/>
        <v>8</v>
      </c>
      <c r="W93" s="135">
        <f t="shared" si="79"/>
        <v>-2</v>
      </c>
      <c r="X93" s="54"/>
      <c r="Y93" s="54"/>
      <c r="Z93" s="133">
        <f t="shared" si="80"/>
        <v>0</v>
      </c>
      <c r="AA93" s="135">
        <f t="shared" si="81"/>
        <v>0</v>
      </c>
      <c r="AB93" s="135">
        <f t="shared" si="81"/>
        <v>0</v>
      </c>
      <c r="AC93" s="135">
        <f t="shared" si="81"/>
        <v>0</v>
      </c>
      <c r="AD93" s="54"/>
      <c r="AE93" s="54"/>
      <c r="AF93" s="133">
        <f t="shared" si="85"/>
        <v>0</v>
      </c>
      <c r="AG93" s="54"/>
      <c r="AH93" s="54"/>
      <c r="AI93" s="133">
        <f t="shared" si="83"/>
        <v>0</v>
      </c>
      <c r="AJ93" s="135">
        <f t="shared" si="55"/>
        <v>0</v>
      </c>
      <c r="AK93" s="135">
        <f t="shared" si="55"/>
        <v>0</v>
      </c>
      <c r="AL93" s="135">
        <f t="shared" si="55"/>
        <v>0</v>
      </c>
      <c r="AM93" s="135">
        <f t="shared" si="84"/>
        <v>10</v>
      </c>
      <c r="AN93" s="135">
        <f t="shared" si="84"/>
        <v>8</v>
      </c>
      <c r="AO93" s="135">
        <f t="shared" si="84"/>
        <v>-2</v>
      </c>
      <c r="AP93" s="151"/>
    </row>
    <row r="94" spans="1:42" ht="12">
      <c r="A94" s="165">
        <v>80</v>
      </c>
      <c r="B94" s="151" t="s">
        <v>71</v>
      </c>
      <c r="C94" s="131">
        <v>0</v>
      </c>
      <c r="D94" s="131">
        <v>0</v>
      </c>
      <c r="E94" s="133">
        <f t="shared" si="73"/>
        <v>0</v>
      </c>
      <c r="F94" s="131">
        <v>6</v>
      </c>
      <c r="G94" s="131">
        <v>6</v>
      </c>
      <c r="H94" s="133">
        <f t="shared" si="74"/>
        <v>0</v>
      </c>
      <c r="I94" s="131">
        <v>4</v>
      </c>
      <c r="J94" s="131">
        <v>4</v>
      </c>
      <c r="K94" s="133">
        <f t="shared" si="75"/>
        <v>0</v>
      </c>
      <c r="L94" s="131">
        <v>6</v>
      </c>
      <c r="M94" s="131">
        <v>6</v>
      </c>
      <c r="N94" s="133">
        <f t="shared" si="76"/>
        <v>0</v>
      </c>
      <c r="O94" s="131">
        <v>13</v>
      </c>
      <c r="P94" s="131">
        <v>14</v>
      </c>
      <c r="Q94" s="133">
        <f t="shared" si="77"/>
        <v>1</v>
      </c>
      <c r="R94" s="131">
        <v>0</v>
      </c>
      <c r="S94" s="131">
        <v>0</v>
      </c>
      <c r="T94" s="133">
        <f t="shared" si="78"/>
        <v>0</v>
      </c>
      <c r="U94" s="135">
        <f t="shared" si="79"/>
        <v>29</v>
      </c>
      <c r="V94" s="135">
        <f t="shared" si="79"/>
        <v>30</v>
      </c>
      <c r="W94" s="135">
        <f t="shared" si="79"/>
        <v>1</v>
      </c>
      <c r="X94" s="54"/>
      <c r="Y94" s="54"/>
      <c r="Z94" s="133">
        <f t="shared" si="80"/>
        <v>0</v>
      </c>
      <c r="AA94" s="135">
        <f t="shared" si="81"/>
        <v>0</v>
      </c>
      <c r="AB94" s="135">
        <f t="shared" si="81"/>
        <v>0</v>
      </c>
      <c r="AC94" s="135">
        <f t="shared" si="81"/>
        <v>0</v>
      </c>
      <c r="AD94" s="54"/>
      <c r="AE94" s="54"/>
      <c r="AF94" s="133">
        <f t="shared" si="85"/>
        <v>0</v>
      </c>
      <c r="AG94" s="54"/>
      <c r="AH94" s="54"/>
      <c r="AI94" s="133">
        <f t="shared" si="83"/>
        <v>0</v>
      </c>
      <c r="AJ94" s="135">
        <f t="shared" ref="AJ94:AL110" si="87">SUM(AD94+AG94)</f>
        <v>0</v>
      </c>
      <c r="AK94" s="135">
        <f t="shared" si="87"/>
        <v>0</v>
      </c>
      <c r="AL94" s="135">
        <f t="shared" si="87"/>
        <v>0</v>
      </c>
      <c r="AM94" s="135">
        <f t="shared" si="84"/>
        <v>29</v>
      </c>
      <c r="AN94" s="135">
        <f t="shared" si="84"/>
        <v>30</v>
      </c>
      <c r="AO94" s="135">
        <f t="shared" si="84"/>
        <v>1</v>
      </c>
      <c r="AP94" s="151"/>
    </row>
    <row r="95" spans="1:42" ht="12">
      <c r="A95" s="165">
        <v>81</v>
      </c>
      <c r="B95" s="151" t="s">
        <v>72</v>
      </c>
      <c r="C95" s="131">
        <v>0</v>
      </c>
      <c r="D95" s="131">
        <v>0</v>
      </c>
      <c r="E95" s="133">
        <f t="shared" si="73"/>
        <v>0</v>
      </c>
      <c r="F95" s="131">
        <v>0</v>
      </c>
      <c r="G95" s="131">
        <v>0</v>
      </c>
      <c r="H95" s="133">
        <f t="shared" si="74"/>
        <v>0</v>
      </c>
      <c r="I95" s="131">
        <v>0</v>
      </c>
      <c r="J95" s="131">
        <v>0</v>
      </c>
      <c r="K95" s="133">
        <f t="shared" si="75"/>
        <v>0</v>
      </c>
      <c r="L95" s="131">
        <v>0</v>
      </c>
      <c r="M95" s="131">
        <v>0</v>
      </c>
      <c r="N95" s="133">
        <f t="shared" si="76"/>
        <v>0</v>
      </c>
      <c r="O95" s="131">
        <v>0</v>
      </c>
      <c r="P95" s="131">
        <v>0</v>
      </c>
      <c r="Q95" s="133">
        <f t="shared" si="77"/>
        <v>0</v>
      </c>
      <c r="R95" s="131">
        <v>0</v>
      </c>
      <c r="S95" s="131">
        <v>0</v>
      </c>
      <c r="T95" s="133">
        <f t="shared" si="78"/>
        <v>0</v>
      </c>
      <c r="U95" s="135">
        <f t="shared" si="79"/>
        <v>0</v>
      </c>
      <c r="V95" s="135">
        <f t="shared" si="79"/>
        <v>0</v>
      </c>
      <c r="W95" s="135">
        <f t="shared" si="79"/>
        <v>0</v>
      </c>
      <c r="X95" s="54"/>
      <c r="Y95" s="54"/>
      <c r="Z95" s="133">
        <f t="shared" si="80"/>
        <v>0</v>
      </c>
      <c r="AA95" s="135">
        <f t="shared" si="81"/>
        <v>0</v>
      </c>
      <c r="AB95" s="135">
        <f t="shared" si="81"/>
        <v>0</v>
      </c>
      <c r="AC95" s="135">
        <f t="shared" si="81"/>
        <v>0</v>
      </c>
      <c r="AD95" s="54"/>
      <c r="AE95" s="54"/>
      <c r="AF95" s="133">
        <f t="shared" si="85"/>
        <v>0</v>
      </c>
      <c r="AG95" s="54"/>
      <c r="AH95" s="54"/>
      <c r="AI95" s="133">
        <f t="shared" si="83"/>
        <v>0</v>
      </c>
      <c r="AJ95" s="135">
        <f t="shared" si="87"/>
        <v>0</v>
      </c>
      <c r="AK95" s="135">
        <f t="shared" si="87"/>
        <v>0</v>
      </c>
      <c r="AL95" s="135">
        <f t="shared" si="87"/>
        <v>0</v>
      </c>
      <c r="AM95" s="135">
        <f t="shared" si="84"/>
        <v>0</v>
      </c>
      <c r="AN95" s="135">
        <f t="shared" si="84"/>
        <v>0</v>
      </c>
      <c r="AO95" s="135">
        <f t="shared" si="84"/>
        <v>0</v>
      </c>
      <c r="AP95" s="151"/>
    </row>
    <row r="96" spans="1:42" ht="12">
      <c r="A96" s="165">
        <v>82</v>
      </c>
      <c r="B96" s="151" t="s">
        <v>123</v>
      </c>
      <c r="C96" s="131"/>
      <c r="D96" s="131"/>
      <c r="E96" s="54"/>
      <c r="F96" s="131"/>
      <c r="G96" s="131"/>
      <c r="H96" s="54"/>
      <c r="I96" s="131"/>
      <c r="J96" s="131"/>
      <c r="K96" s="54"/>
      <c r="L96" s="131"/>
      <c r="M96" s="131"/>
      <c r="N96" s="54"/>
      <c r="O96" s="131"/>
      <c r="P96" s="131"/>
      <c r="Q96" s="54"/>
      <c r="R96" s="131"/>
      <c r="S96" s="131"/>
      <c r="T96" s="54">
        <f t="shared" si="78"/>
        <v>0</v>
      </c>
      <c r="U96" s="135">
        <f t="shared" si="79"/>
        <v>0</v>
      </c>
      <c r="V96" s="135">
        <f t="shared" si="79"/>
        <v>0</v>
      </c>
      <c r="W96" s="135">
        <f t="shared" si="79"/>
        <v>0</v>
      </c>
      <c r="X96" s="131"/>
      <c r="Y96" s="131"/>
      <c r="Z96" s="54">
        <f t="shared" si="80"/>
        <v>0</v>
      </c>
      <c r="AA96" s="135">
        <f t="shared" si="81"/>
        <v>0</v>
      </c>
      <c r="AB96" s="135">
        <f t="shared" si="81"/>
        <v>0</v>
      </c>
      <c r="AC96" s="135">
        <f t="shared" si="81"/>
        <v>0</v>
      </c>
      <c r="AD96" s="131"/>
      <c r="AE96" s="131"/>
      <c r="AF96" s="54">
        <f t="shared" si="85"/>
        <v>0</v>
      </c>
      <c r="AG96" s="131"/>
      <c r="AH96" s="131"/>
      <c r="AI96" s="54">
        <f t="shared" si="83"/>
        <v>0</v>
      </c>
      <c r="AJ96" s="162">
        <f t="shared" si="87"/>
        <v>0</v>
      </c>
      <c r="AK96" s="162">
        <f t="shared" si="87"/>
        <v>0</v>
      </c>
      <c r="AL96" s="162">
        <f t="shared" si="87"/>
        <v>0</v>
      </c>
      <c r="AM96" s="135">
        <f t="shared" si="84"/>
        <v>0</v>
      </c>
      <c r="AN96" s="135">
        <f t="shared" si="84"/>
        <v>0</v>
      </c>
      <c r="AO96" s="135">
        <f t="shared" si="84"/>
        <v>0</v>
      </c>
      <c r="AP96" s="151"/>
    </row>
    <row r="97" spans="1:42" s="414" customFormat="1" ht="12">
      <c r="A97" s="163">
        <v>83</v>
      </c>
      <c r="B97" s="168" t="s">
        <v>124</v>
      </c>
      <c r="C97" s="64">
        <f>SUM(C98:C101)</f>
        <v>0</v>
      </c>
      <c r="D97" s="64">
        <f>SUM(D98:D101)</f>
        <v>0</v>
      </c>
      <c r="E97" s="64">
        <f t="shared" ref="E97:S101" si="88">SUM(E98:E101)</f>
        <v>0</v>
      </c>
      <c r="F97" s="64">
        <f>SUM(F98:F101)</f>
        <v>0</v>
      </c>
      <c r="G97" s="64">
        <f>SUM(G98:G101)</f>
        <v>0</v>
      </c>
      <c r="H97" s="64">
        <f t="shared" si="88"/>
        <v>0</v>
      </c>
      <c r="I97" s="64">
        <f t="shared" si="88"/>
        <v>0</v>
      </c>
      <c r="J97" s="64">
        <f t="shared" si="88"/>
        <v>0</v>
      </c>
      <c r="K97" s="64">
        <f t="shared" si="88"/>
        <v>0</v>
      </c>
      <c r="L97" s="64">
        <f>SUM(L98:L101)</f>
        <v>0</v>
      </c>
      <c r="M97" s="64">
        <f>SUM(M98:M101)</f>
        <v>0</v>
      </c>
      <c r="N97" s="64">
        <f t="shared" si="88"/>
        <v>0</v>
      </c>
      <c r="O97" s="64">
        <f>SUM(O98:O101)</f>
        <v>0</v>
      </c>
      <c r="P97" s="64">
        <f>SUM(P98:P101)</f>
        <v>0</v>
      </c>
      <c r="Q97" s="64">
        <f t="shared" si="88"/>
        <v>0</v>
      </c>
      <c r="R97" s="64">
        <f t="shared" si="88"/>
        <v>0</v>
      </c>
      <c r="S97" s="64">
        <f t="shared" si="88"/>
        <v>0</v>
      </c>
      <c r="T97" s="64">
        <f t="shared" si="78"/>
        <v>0</v>
      </c>
      <c r="U97" s="59">
        <f t="shared" si="79"/>
        <v>0</v>
      </c>
      <c r="V97" s="59">
        <f t="shared" si="79"/>
        <v>0</v>
      </c>
      <c r="W97" s="59">
        <f t="shared" si="79"/>
        <v>0</v>
      </c>
      <c r="X97" s="64">
        <f>SUM(X98:X101)</f>
        <v>0</v>
      </c>
      <c r="Y97" s="64">
        <f>SUM(Y98:Y101)</f>
        <v>0</v>
      </c>
      <c r="Z97" s="64">
        <f t="shared" si="80"/>
        <v>0</v>
      </c>
      <c r="AA97" s="59">
        <f t="shared" si="81"/>
        <v>0</v>
      </c>
      <c r="AB97" s="59">
        <f t="shared" si="81"/>
        <v>0</v>
      </c>
      <c r="AC97" s="59">
        <f t="shared" si="81"/>
        <v>0</v>
      </c>
      <c r="AD97" s="64">
        <f>SUM(AD98:AD101)</f>
        <v>0</v>
      </c>
      <c r="AE97" s="64">
        <f>SUM(AE98:AE101)</f>
        <v>0</v>
      </c>
      <c r="AF97" s="64">
        <f t="shared" si="85"/>
        <v>0</v>
      </c>
      <c r="AG97" s="64">
        <f>SUM(AG98:AG101)</f>
        <v>0</v>
      </c>
      <c r="AH97" s="64">
        <f>SUM(AH98:AH101)</f>
        <v>0</v>
      </c>
      <c r="AI97" s="64">
        <f t="shared" si="83"/>
        <v>0</v>
      </c>
      <c r="AJ97" s="130">
        <f t="shared" si="87"/>
        <v>0</v>
      </c>
      <c r="AK97" s="130">
        <f t="shared" si="87"/>
        <v>0</v>
      </c>
      <c r="AL97" s="130">
        <f t="shared" si="87"/>
        <v>0</v>
      </c>
      <c r="AM97" s="59">
        <f t="shared" si="84"/>
        <v>0</v>
      </c>
      <c r="AN97" s="59">
        <f t="shared" si="84"/>
        <v>0</v>
      </c>
      <c r="AO97" s="59">
        <f t="shared" si="84"/>
        <v>0</v>
      </c>
      <c r="AP97" s="168"/>
    </row>
    <row r="98" spans="1:42" ht="12">
      <c r="A98" s="165">
        <v>84</v>
      </c>
      <c r="B98" s="151" t="s">
        <v>183</v>
      </c>
      <c r="C98" s="131"/>
      <c r="D98" s="131"/>
      <c r="E98" s="133">
        <f t="shared" si="73"/>
        <v>0</v>
      </c>
      <c r="F98" s="131">
        <v>0</v>
      </c>
      <c r="G98" s="131"/>
      <c r="H98" s="133"/>
      <c r="I98" s="131">
        <f t="shared" si="88"/>
        <v>0</v>
      </c>
      <c r="J98" s="131">
        <v>0</v>
      </c>
      <c r="K98" s="133">
        <f t="shared" si="75"/>
        <v>0</v>
      </c>
      <c r="L98" s="131">
        <v>0</v>
      </c>
      <c r="M98" s="131">
        <v>0</v>
      </c>
      <c r="N98" s="133">
        <f t="shared" si="76"/>
        <v>0</v>
      </c>
      <c r="O98" s="131">
        <v>0</v>
      </c>
      <c r="P98" s="131">
        <v>0</v>
      </c>
      <c r="Q98" s="133">
        <f t="shared" si="77"/>
        <v>0</v>
      </c>
      <c r="R98" s="131"/>
      <c r="S98" s="131"/>
      <c r="T98" s="133">
        <f t="shared" si="78"/>
        <v>0</v>
      </c>
      <c r="U98" s="135">
        <f t="shared" si="79"/>
        <v>0</v>
      </c>
      <c r="V98" s="135">
        <f t="shared" si="79"/>
        <v>0</v>
      </c>
      <c r="W98" s="135">
        <f t="shared" si="79"/>
        <v>0</v>
      </c>
      <c r="X98" s="54"/>
      <c r="Y98" s="54"/>
      <c r="Z98" s="133">
        <f t="shared" si="80"/>
        <v>0</v>
      </c>
      <c r="AA98" s="135">
        <f t="shared" si="81"/>
        <v>0</v>
      </c>
      <c r="AB98" s="135">
        <f t="shared" si="81"/>
        <v>0</v>
      </c>
      <c r="AC98" s="135">
        <f t="shared" si="81"/>
        <v>0</v>
      </c>
      <c r="AD98" s="54"/>
      <c r="AE98" s="54"/>
      <c r="AF98" s="133">
        <f t="shared" si="85"/>
        <v>0</v>
      </c>
      <c r="AG98" s="54"/>
      <c r="AH98" s="54"/>
      <c r="AI98" s="133">
        <f t="shared" si="83"/>
        <v>0</v>
      </c>
      <c r="AJ98" s="135">
        <f t="shared" si="87"/>
        <v>0</v>
      </c>
      <c r="AK98" s="135">
        <f t="shared" si="87"/>
        <v>0</v>
      </c>
      <c r="AL98" s="135">
        <f t="shared" si="87"/>
        <v>0</v>
      </c>
      <c r="AM98" s="135">
        <f t="shared" si="84"/>
        <v>0</v>
      </c>
      <c r="AN98" s="135">
        <f t="shared" si="84"/>
        <v>0</v>
      </c>
      <c r="AO98" s="135">
        <f t="shared" si="84"/>
        <v>0</v>
      </c>
      <c r="AP98" s="151"/>
    </row>
    <row r="99" spans="1:42" ht="12">
      <c r="A99" s="165">
        <v>85</v>
      </c>
      <c r="B99" s="151" t="s">
        <v>184</v>
      </c>
      <c r="C99" s="131"/>
      <c r="D99" s="131"/>
      <c r="E99" s="133">
        <f t="shared" si="73"/>
        <v>0</v>
      </c>
      <c r="F99" s="131">
        <v>0</v>
      </c>
      <c r="G99" s="131"/>
      <c r="H99" s="133"/>
      <c r="I99" s="131">
        <f t="shared" si="88"/>
        <v>0</v>
      </c>
      <c r="J99" s="131">
        <v>0</v>
      </c>
      <c r="K99" s="133">
        <f t="shared" si="75"/>
        <v>0</v>
      </c>
      <c r="L99" s="131">
        <v>0</v>
      </c>
      <c r="M99" s="131">
        <v>0</v>
      </c>
      <c r="N99" s="133">
        <f t="shared" si="76"/>
        <v>0</v>
      </c>
      <c r="O99" s="131">
        <v>0</v>
      </c>
      <c r="P99" s="131">
        <v>0</v>
      </c>
      <c r="Q99" s="133">
        <f t="shared" si="77"/>
        <v>0</v>
      </c>
      <c r="R99" s="131"/>
      <c r="S99" s="131"/>
      <c r="T99" s="133">
        <f t="shared" si="78"/>
        <v>0</v>
      </c>
      <c r="U99" s="135">
        <f t="shared" si="79"/>
        <v>0</v>
      </c>
      <c r="V99" s="135">
        <f t="shared" si="79"/>
        <v>0</v>
      </c>
      <c r="W99" s="135">
        <f t="shared" si="79"/>
        <v>0</v>
      </c>
      <c r="X99" s="54"/>
      <c r="Y99" s="54"/>
      <c r="Z99" s="133">
        <f t="shared" si="80"/>
        <v>0</v>
      </c>
      <c r="AA99" s="135">
        <f t="shared" si="81"/>
        <v>0</v>
      </c>
      <c r="AB99" s="135">
        <f t="shared" si="81"/>
        <v>0</v>
      </c>
      <c r="AC99" s="135">
        <f t="shared" si="81"/>
        <v>0</v>
      </c>
      <c r="AD99" s="54"/>
      <c r="AE99" s="54"/>
      <c r="AF99" s="133">
        <f t="shared" si="85"/>
        <v>0</v>
      </c>
      <c r="AG99" s="54"/>
      <c r="AH99" s="54"/>
      <c r="AI99" s="133">
        <f t="shared" si="83"/>
        <v>0</v>
      </c>
      <c r="AJ99" s="135">
        <f t="shared" si="87"/>
        <v>0</v>
      </c>
      <c r="AK99" s="135">
        <f t="shared" si="87"/>
        <v>0</v>
      </c>
      <c r="AL99" s="135">
        <f t="shared" si="87"/>
        <v>0</v>
      </c>
      <c r="AM99" s="135">
        <f t="shared" si="84"/>
        <v>0</v>
      </c>
      <c r="AN99" s="135">
        <f t="shared" si="84"/>
        <v>0</v>
      </c>
      <c r="AO99" s="135">
        <f t="shared" si="84"/>
        <v>0</v>
      </c>
      <c r="AP99" s="151"/>
    </row>
    <row r="100" spans="1:42" ht="12">
      <c r="A100" s="165">
        <v>86</v>
      </c>
      <c r="B100" s="151" t="s">
        <v>185</v>
      </c>
      <c r="C100" s="131"/>
      <c r="D100" s="131"/>
      <c r="E100" s="133">
        <f t="shared" si="73"/>
        <v>0</v>
      </c>
      <c r="F100" s="131">
        <v>0</v>
      </c>
      <c r="G100" s="131"/>
      <c r="H100" s="133"/>
      <c r="I100" s="131">
        <f t="shared" si="88"/>
        <v>0</v>
      </c>
      <c r="J100" s="131">
        <v>0</v>
      </c>
      <c r="K100" s="133">
        <f t="shared" si="75"/>
        <v>0</v>
      </c>
      <c r="L100" s="131">
        <v>0</v>
      </c>
      <c r="M100" s="131">
        <v>0</v>
      </c>
      <c r="N100" s="133">
        <f t="shared" si="76"/>
        <v>0</v>
      </c>
      <c r="O100" s="131">
        <v>0</v>
      </c>
      <c r="P100" s="131">
        <v>0</v>
      </c>
      <c r="Q100" s="133">
        <f t="shared" si="77"/>
        <v>0</v>
      </c>
      <c r="R100" s="131"/>
      <c r="S100" s="131"/>
      <c r="T100" s="133">
        <f t="shared" si="78"/>
        <v>0</v>
      </c>
      <c r="U100" s="135">
        <f t="shared" si="79"/>
        <v>0</v>
      </c>
      <c r="V100" s="135">
        <f t="shared" si="79"/>
        <v>0</v>
      </c>
      <c r="W100" s="135">
        <f t="shared" si="79"/>
        <v>0</v>
      </c>
      <c r="X100" s="54"/>
      <c r="Y100" s="54"/>
      <c r="Z100" s="133">
        <f t="shared" si="80"/>
        <v>0</v>
      </c>
      <c r="AA100" s="135">
        <f t="shared" si="81"/>
        <v>0</v>
      </c>
      <c r="AB100" s="135">
        <f t="shared" si="81"/>
        <v>0</v>
      </c>
      <c r="AC100" s="135">
        <f t="shared" si="81"/>
        <v>0</v>
      </c>
      <c r="AD100" s="54"/>
      <c r="AE100" s="54"/>
      <c r="AF100" s="133">
        <f t="shared" si="85"/>
        <v>0</v>
      </c>
      <c r="AG100" s="54"/>
      <c r="AH100" s="54"/>
      <c r="AI100" s="133">
        <f t="shared" si="83"/>
        <v>0</v>
      </c>
      <c r="AJ100" s="135">
        <f t="shared" si="87"/>
        <v>0</v>
      </c>
      <c r="AK100" s="135">
        <f t="shared" si="87"/>
        <v>0</v>
      </c>
      <c r="AL100" s="135">
        <f t="shared" si="87"/>
        <v>0</v>
      </c>
      <c r="AM100" s="135">
        <f t="shared" si="84"/>
        <v>0</v>
      </c>
      <c r="AN100" s="135">
        <f t="shared" si="84"/>
        <v>0</v>
      </c>
      <c r="AO100" s="135">
        <f t="shared" si="84"/>
        <v>0</v>
      </c>
      <c r="AP100" s="151"/>
    </row>
    <row r="101" spans="1:42" ht="12">
      <c r="A101" s="165">
        <v>87</v>
      </c>
      <c r="B101" s="151" t="s">
        <v>186</v>
      </c>
      <c r="C101" s="131">
        <v>0</v>
      </c>
      <c r="D101" s="131">
        <v>0</v>
      </c>
      <c r="E101" s="133">
        <f t="shared" si="73"/>
        <v>0</v>
      </c>
      <c r="F101" s="131">
        <v>0</v>
      </c>
      <c r="G101" s="131"/>
      <c r="H101" s="133"/>
      <c r="I101" s="131">
        <f t="shared" si="88"/>
        <v>0</v>
      </c>
      <c r="J101" s="131">
        <v>0</v>
      </c>
      <c r="K101" s="133">
        <f t="shared" si="75"/>
        <v>0</v>
      </c>
      <c r="L101" s="131">
        <v>0</v>
      </c>
      <c r="M101" s="131">
        <v>0</v>
      </c>
      <c r="N101" s="133">
        <f t="shared" si="76"/>
        <v>0</v>
      </c>
      <c r="O101" s="131">
        <v>0</v>
      </c>
      <c r="P101" s="131">
        <v>0</v>
      </c>
      <c r="Q101" s="133">
        <f t="shared" si="77"/>
        <v>0</v>
      </c>
      <c r="R101" s="131"/>
      <c r="S101" s="131"/>
      <c r="T101" s="133">
        <f t="shared" si="78"/>
        <v>0</v>
      </c>
      <c r="U101" s="135">
        <f t="shared" si="79"/>
        <v>0</v>
      </c>
      <c r="V101" s="135">
        <f t="shared" si="79"/>
        <v>0</v>
      </c>
      <c r="W101" s="135">
        <f t="shared" si="79"/>
        <v>0</v>
      </c>
      <c r="X101" s="54"/>
      <c r="Y101" s="54"/>
      <c r="Z101" s="133">
        <f t="shared" si="80"/>
        <v>0</v>
      </c>
      <c r="AA101" s="135">
        <f t="shared" si="81"/>
        <v>0</v>
      </c>
      <c r="AB101" s="135">
        <f t="shared" si="81"/>
        <v>0</v>
      </c>
      <c r="AC101" s="135">
        <f t="shared" si="81"/>
        <v>0</v>
      </c>
      <c r="AD101" s="54"/>
      <c r="AE101" s="54"/>
      <c r="AF101" s="133">
        <f t="shared" si="85"/>
        <v>0</v>
      </c>
      <c r="AG101" s="54"/>
      <c r="AH101" s="54"/>
      <c r="AI101" s="133">
        <f t="shared" si="83"/>
        <v>0</v>
      </c>
      <c r="AJ101" s="135">
        <f t="shared" si="87"/>
        <v>0</v>
      </c>
      <c r="AK101" s="135">
        <f t="shared" si="87"/>
        <v>0</v>
      </c>
      <c r="AL101" s="135">
        <f t="shared" si="87"/>
        <v>0</v>
      </c>
      <c r="AM101" s="135">
        <f t="shared" si="84"/>
        <v>0</v>
      </c>
      <c r="AN101" s="135">
        <f t="shared" si="84"/>
        <v>0</v>
      </c>
      <c r="AO101" s="135">
        <f t="shared" si="84"/>
        <v>0</v>
      </c>
      <c r="AP101" s="151"/>
    </row>
    <row r="102" spans="1:42" s="414" customFormat="1" ht="12">
      <c r="A102" s="163">
        <v>88</v>
      </c>
      <c r="B102" s="154" t="s">
        <v>125</v>
      </c>
      <c r="C102" s="64">
        <f>SUM(C103:C110)</f>
        <v>0</v>
      </c>
      <c r="D102" s="64">
        <f>SUM(D103:D110)</f>
        <v>0</v>
      </c>
      <c r="E102" s="215">
        <f t="shared" si="73"/>
        <v>0</v>
      </c>
      <c r="F102" s="64">
        <f>SUM(F103:F110)</f>
        <v>0</v>
      </c>
      <c r="G102" s="64">
        <f>SUM(G103:G110)</f>
        <v>0</v>
      </c>
      <c r="H102" s="215">
        <f t="shared" si="74"/>
        <v>0</v>
      </c>
      <c r="I102" s="64">
        <f>SUM(I103:I110)</f>
        <v>0</v>
      </c>
      <c r="J102" s="64">
        <f>SUM(J103:J110)</f>
        <v>0</v>
      </c>
      <c r="K102" s="215">
        <f t="shared" si="75"/>
        <v>0</v>
      </c>
      <c r="L102" s="64">
        <f>SUM(L103:L110)</f>
        <v>0</v>
      </c>
      <c r="M102" s="64">
        <f>SUM(M103:M110)</f>
        <v>0</v>
      </c>
      <c r="N102" s="215">
        <f t="shared" si="76"/>
        <v>0</v>
      </c>
      <c r="O102" s="64">
        <f>SUM(O103:O110)</f>
        <v>0</v>
      </c>
      <c r="P102" s="64">
        <f>SUM(P103:P110)</f>
        <v>0</v>
      </c>
      <c r="Q102" s="215">
        <f t="shared" si="77"/>
        <v>0</v>
      </c>
      <c r="R102" s="64">
        <f>SUM(R103:R110)</f>
        <v>0</v>
      </c>
      <c r="S102" s="64">
        <f>SUM(S103:S110)</f>
        <v>0</v>
      </c>
      <c r="T102" s="215">
        <f t="shared" si="78"/>
        <v>0</v>
      </c>
      <c r="U102" s="59">
        <f t="shared" si="79"/>
        <v>0</v>
      </c>
      <c r="V102" s="59">
        <f t="shared" si="79"/>
        <v>0</v>
      </c>
      <c r="W102" s="59">
        <f t="shared" si="79"/>
        <v>0</v>
      </c>
      <c r="X102" s="59">
        <f>SUM(X103:X110)</f>
        <v>0</v>
      </c>
      <c r="Y102" s="59">
        <f>SUM(Y103:Y110)</f>
        <v>0</v>
      </c>
      <c r="Z102" s="215">
        <f t="shared" si="80"/>
        <v>0</v>
      </c>
      <c r="AA102" s="59">
        <f t="shared" si="81"/>
        <v>0</v>
      </c>
      <c r="AB102" s="59">
        <f t="shared" si="81"/>
        <v>0</v>
      </c>
      <c r="AC102" s="59">
        <f t="shared" si="81"/>
        <v>0</v>
      </c>
      <c r="AD102" s="59">
        <f>SUM(AD103:AD110)</f>
        <v>0</v>
      </c>
      <c r="AE102" s="59">
        <f>SUM(AE103:AE110)</f>
        <v>0</v>
      </c>
      <c r="AF102" s="215">
        <f t="shared" si="85"/>
        <v>0</v>
      </c>
      <c r="AG102" s="59">
        <f>SUM(AG103:AG110)</f>
        <v>0</v>
      </c>
      <c r="AH102" s="59">
        <f>SUM(AH103:AH110)</f>
        <v>0</v>
      </c>
      <c r="AI102" s="215">
        <f t="shared" si="83"/>
        <v>0</v>
      </c>
      <c r="AJ102" s="59">
        <f t="shared" si="87"/>
        <v>0</v>
      </c>
      <c r="AK102" s="59">
        <f t="shared" si="87"/>
        <v>0</v>
      </c>
      <c r="AL102" s="59">
        <f t="shared" si="87"/>
        <v>0</v>
      </c>
      <c r="AM102" s="59">
        <f t="shared" si="84"/>
        <v>0</v>
      </c>
      <c r="AN102" s="59">
        <f t="shared" si="84"/>
        <v>0</v>
      </c>
      <c r="AO102" s="59">
        <f t="shared" si="84"/>
        <v>0</v>
      </c>
      <c r="AP102" s="168"/>
    </row>
    <row r="103" spans="1:42" ht="12">
      <c r="A103" s="165">
        <v>89</v>
      </c>
      <c r="B103" s="151" t="s">
        <v>187</v>
      </c>
      <c r="C103" s="131"/>
      <c r="D103" s="131"/>
      <c r="E103" s="133">
        <f t="shared" si="73"/>
        <v>0</v>
      </c>
      <c r="F103" s="131"/>
      <c r="G103" s="131"/>
      <c r="H103" s="132">
        <f t="shared" si="74"/>
        <v>0</v>
      </c>
      <c r="I103" s="131"/>
      <c r="J103" s="131"/>
      <c r="K103" s="133">
        <f t="shared" si="75"/>
        <v>0</v>
      </c>
      <c r="L103" s="131">
        <v>0</v>
      </c>
      <c r="M103" s="131">
        <v>0</v>
      </c>
      <c r="N103" s="133">
        <f t="shared" si="76"/>
        <v>0</v>
      </c>
      <c r="O103" s="131"/>
      <c r="P103" s="131"/>
      <c r="Q103" s="133">
        <f t="shared" si="77"/>
        <v>0</v>
      </c>
      <c r="R103" s="131"/>
      <c r="S103" s="131"/>
      <c r="T103" s="133">
        <f t="shared" si="78"/>
        <v>0</v>
      </c>
      <c r="U103" s="135">
        <f t="shared" si="79"/>
        <v>0</v>
      </c>
      <c r="V103" s="135">
        <f t="shared" si="79"/>
        <v>0</v>
      </c>
      <c r="W103" s="135">
        <f t="shared" si="79"/>
        <v>0</v>
      </c>
      <c r="X103" s="54"/>
      <c r="Y103" s="54"/>
      <c r="Z103" s="133">
        <f t="shared" si="80"/>
        <v>0</v>
      </c>
      <c r="AA103" s="135">
        <f t="shared" si="81"/>
        <v>0</v>
      </c>
      <c r="AB103" s="135">
        <f t="shared" si="81"/>
        <v>0</v>
      </c>
      <c r="AC103" s="135">
        <f t="shared" si="81"/>
        <v>0</v>
      </c>
      <c r="AD103" s="54"/>
      <c r="AE103" s="54"/>
      <c r="AF103" s="133">
        <f t="shared" si="85"/>
        <v>0</v>
      </c>
      <c r="AG103" s="54"/>
      <c r="AH103" s="54"/>
      <c r="AI103" s="133">
        <f t="shared" si="83"/>
        <v>0</v>
      </c>
      <c r="AJ103" s="135">
        <f t="shared" si="87"/>
        <v>0</v>
      </c>
      <c r="AK103" s="135">
        <f t="shared" si="87"/>
        <v>0</v>
      </c>
      <c r="AL103" s="135">
        <f t="shared" si="87"/>
        <v>0</v>
      </c>
      <c r="AM103" s="135">
        <f t="shared" si="84"/>
        <v>0</v>
      </c>
      <c r="AN103" s="135">
        <f t="shared" ref="AN103:AN110" si="89">SUM(V103+AB103+AK103)</f>
        <v>0</v>
      </c>
      <c r="AO103" s="135">
        <f t="shared" si="84"/>
        <v>0</v>
      </c>
      <c r="AP103" s="151"/>
    </row>
    <row r="104" spans="1:42" ht="12">
      <c r="A104" s="165">
        <v>90</v>
      </c>
      <c r="B104" s="151" t="s">
        <v>188</v>
      </c>
      <c r="C104" s="131"/>
      <c r="D104" s="131"/>
      <c r="E104" s="133">
        <f t="shared" si="73"/>
        <v>0</v>
      </c>
      <c r="F104" s="131"/>
      <c r="G104" s="131"/>
      <c r="H104" s="132">
        <f t="shared" si="74"/>
        <v>0</v>
      </c>
      <c r="I104" s="131"/>
      <c r="J104" s="131"/>
      <c r="K104" s="133">
        <f t="shared" si="75"/>
        <v>0</v>
      </c>
      <c r="L104" s="131">
        <v>0</v>
      </c>
      <c r="M104" s="131">
        <v>0</v>
      </c>
      <c r="N104" s="133">
        <f t="shared" si="76"/>
        <v>0</v>
      </c>
      <c r="O104" s="131"/>
      <c r="P104" s="131"/>
      <c r="Q104" s="133">
        <f t="shared" si="77"/>
        <v>0</v>
      </c>
      <c r="R104" s="131"/>
      <c r="S104" s="131"/>
      <c r="T104" s="133">
        <f t="shared" si="78"/>
        <v>0</v>
      </c>
      <c r="U104" s="135">
        <f t="shared" si="79"/>
        <v>0</v>
      </c>
      <c r="V104" s="135">
        <f t="shared" si="79"/>
        <v>0</v>
      </c>
      <c r="W104" s="135">
        <f t="shared" si="79"/>
        <v>0</v>
      </c>
      <c r="X104" s="54"/>
      <c r="Y104" s="54"/>
      <c r="Z104" s="133">
        <f t="shared" si="80"/>
        <v>0</v>
      </c>
      <c r="AA104" s="135">
        <f t="shared" si="81"/>
        <v>0</v>
      </c>
      <c r="AB104" s="135">
        <f t="shared" si="81"/>
        <v>0</v>
      </c>
      <c r="AC104" s="135">
        <f t="shared" si="81"/>
        <v>0</v>
      </c>
      <c r="AD104" s="54"/>
      <c r="AE104" s="54"/>
      <c r="AF104" s="133">
        <f t="shared" si="85"/>
        <v>0</v>
      </c>
      <c r="AG104" s="54"/>
      <c r="AH104" s="54"/>
      <c r="AI104" s="133">
        <f t="shared" si="83"/>
        <v>0</v>
      </c>
      <c r="AJ104" s="135">
        <f t="shared" si="87"/>
        <v>0</v>
      </c>
      <c r="AK104" s="135">
        <f t="shared" si="87"/>
        <v>0</v>
      </c>
      <c r="AL104" s="135">
        <f t="shared" si="87"/>
        <v>0</v>
      </c>
      <c r="AM104" s="135">
        <f t="shared" si="84"/>
        <v>0</v>
      </c>
      <c r="AN104" s="135">
        <f t="shared" si="89"/>
        <v>0</v>
      </c>
      <c r="AO104" s="135">
        <f t="shared" si="84"/>
        <v>0</v>
      </c>
      <c r="AP104" s="151"/>
    </row>
    <row r="105" spans="1:42" ht="12">
      <c r="A105" s="165">
        <v>91</v>
      </c>
      <c r="B105" s="151" t="s">
        <v>189</v>
      </c>
      <c r="C105" s="131"/>
      <c r="D105" s="131"/>
      <c r="E105" s="133">
        <f t="shared" si="73"/>
        <v>0</v>
      </c>
      <c r="F105" s="131"/>
      <c r="G105" s="131"/>
      <c r="H105" s="132">
        <f t="shared" si="74"/>
        <v>0</v>
      </c>
      <c r="I105" s="131"/>
      <c r="J105" s="131">
        <v>0</v>
      </c>
      <c r="K105" s="133">
        <f t="shared" si="75"/>
        <v>0</v>
      </c>
      <c r="L105" s="131">
        <v>0</v>
      </c>
      <c r="M105" s="131">
        <v>0</v>
      </c>
      <c r="N105" s="133">
        <f t="shared" si="76"/>
        <v>0</v>
      </c>
      <c r="O105" s="131"/>
      <c r="P105" s="131">
        <v>0</v>
      </c>
      <c r="Q105" s="133">
        <f t="shared" si="77"/>
        <v>0</v>
      </c>
      <c r="R105" s="131"/>
      <c r="S105" s="131">
        <v>0</v>
      </c>
      <c r="T105" s="133">
        <f t="shared" si="78"/>
        <v>0</v>
      </c>
      <c r="U105" s="135">
        <f t="shared" si="79"/>
        <v>0</v>
      </c>
      <c r="V105" s="135">
        <f t="shared" si="79"/>
        <v>0</v>
      </c>
      <c r="W105" s="135">
        <f t="shared" si="79"/>
        <v>0</v>
      </c>
      <c r="X105" s="54"/>
      <c r="Y105" s="54"/>
      <c r="Z105" s="133">
        <f t="shared" si="80"/>
        <v>0</v>
      </c>
      <c r="AA105" s="135">
        <f t="shared" si="81"/>
        <v>0</v>
      </c>
      <c r="AB105" s="135">
        <f t="shared" si="81"/>
        <v>0</v>
      </c>
      <c r="AC105" s="135">
        <f t="shared" si="81"/>
        <v>0</v>
      </c>
      <c r="AD105" s="54"/>
      <c r="AE105" s="54"/>
      <c r="AF105" s="133">
        <f t="shared" si="85"/>
        <v>0</v>
      </c>
      <c r="AG105" s="54"/>
      <c r="AH105" s="54"/>
      <c r="AI105" s="133">
        <f t="shared" si="83"/>
        <v>0</v>
      </c>
      <c r="AJ105" s="135">
        <f t="shared" si="87"/>
        <v>0</v>
      </c>
      <c r="AK105" s="135">
        <f t="shared" si="87"/>
        <v>0</v>
      </c>
      <c r="AL105" s="135">
        <f t="shared" si="87"/>
        <v>0</v>
      </c>
      <c r="AM105" s="135">
        <f t="shared" si="84"/>
        <v>0</v>
      </c>
      <c r="AN105" s="135">
        <f t="shared" si="89"/>
        <v>0</v>
      </c>
      <c r="AO105" s="135">
        <f t="shared" si="84"/>
        <v>0</v>
      </c>
      <c r="AP105" s="151"/>
    </row>
    <row r="106" spans="1:42" ht="12">
      <c r="A106" s="165">
        <v>92</v>
      </c>
      <c r="B106" s="151" t="s">
        <v>190</v>
      </c>
      <c r="C106" s="131"/>
      <c r="D106" s="131"/>
      <c r="E106" s="133">
        <f t="shared" si="73"/>
        <v>0</v>
      </c>
      <c r="F106" s="131">
        <v>0</v>
      </c>
      <c r="G106" s="145"/>
      <c r="H106" s="132">
        <f>SUM(G106-F106)</f>
        <v>0</v>
      </c>
      <c r="I106" s="131"/>
      <c r="J106" s="131"/>
      <c r="K106" s="133">
        <f t="shared" si="75"/>
        <v>0</v>
      </c>
      <c r="L106" s="131">
        <v>0</v>
      </c>
      <c r="M106" s="131">
        <v>0</v>
      </c>
      <c r="N106" s="133">
        <f t="shared" si="76"/>
        <v>0</v>
      </c>
      <c r="O106" s="131"/>
      <c r="P106" s="131"/>
      <c r="Q106" s="133">
        <f t="shared" si="77"/>
        <v>0</v>
      </c>
      <c r="R106" s="131"/>
      <c r="S106" s="131"/>
      <c r="T106" s="133">
        <f t="shared" si="78"/>
        <v>0</v>
      </c>
      <c r="U106" s="135">
        <f t="shared" si="79"/>
        <v>0</v>
      </c>
      <c r="V106" s="135">
        <f t="shared" si="79"/>
        <v>0</v>
      </c>
      <c r="W106" s="135">
        <f t="shared" si="79"/>
        <v>0</v>
      </c>
      <c r="X106" s="54"/>
      <c r="Y106" s="54"/>
      <c r="Z106" s="133">
        <f t="shared" si="80"/>
        <v>0</v>
      </c>
      <c r="AA106" s="135">
        <f t="shared" si="81"/>
        <v>0</v>
      </c>
      <c r="AB106" s="135">
        <f t="shared" si="81"/>
        <v>0</v>
      </c>
      <c r="AC106" s="135">
        <f t="shared" si="81"/>
        <v>0</v>
      </c>
      <c r="AD106" s="54"/>
      <c r="AE106" s="54"/>
      <c r="AF106" s="133">
        <f t="shared" si="85"/>
        <v>0</v>
      </c>
      <c r="AG106" s="54"/>
      <c r="AH106" s="54"/>
      <c r="AI106" s="133">
        <f t="shared" si="83"/>
        <v>0</v>
      </c>
      <c r="AJ106" s="135">
        <f t="shared" si="87"/>
        <v>0</v>
      </c>
      <c r="AK106" s="135">
        <f t="shared" si="87"/>
        <v>0</v>
      </c>
      <c r="AL106" s="135">
        <f t="shared" si="87"/>
        <v>0</v>
      </c>
      <c r="AM106" s="135">
        <f t="shared" si="84"/>
        <v>0</v>
      </c>
      <c r="AN106" s="135">
        <f t="shared" si="89"/>
        <v>0</v>
      </c>
      <c r="AO106" s="135">
        <f t="shared" si="84"/>
        <v>0</v>
      </c>
      <c r="AP106" s="151"/>
    </row>
    <row r="107" spans="1:42" ht="12">
      <c r="A107" s="165">
        <v>93</v>
      </c>
      <c r="B107" s="151" t="s">
        <v>191</v>
      </c>
      <c r="C107" s="131"/>
      <c r="D107" s="131"/>
      <c r="E107" s="133">
        <f t="shared" si="73"/>
        <v>0</v>
      </c>
      <c r="F107" s="131"/>
      <c r="G107" s="131"/>
      <c r="H107" s="132">
        <f t="shared" si="74"/>
        <v>0</v>
      </c>
      <c r="I107" s="131"/>
      <c r="J107" s="131"/>
      <c r="K107" s="133">
        <f t="shared" si="75"/>
        <v>0</v>
      </c>
      <c r="L107" s="131">
        <v>0</v>
      </c>
      <c r="M107" s="131">
        <v>0</v>
      </c>
      <c r="N107" s="133">
        <f t="shared" si="76"/>
        <v>0</v>
      </c>
      <c r="O107" s="131"/>
      <c r="P107" s="131"/>
      <c r="Q107" s="133">
        <f t="shared" si="77"/>
        <v>0</v>
      </c>
      <c r="R107" s="131"/>
      <c r="S107" s="131"/>
      <c r="T107" s="133">
        <f t="shared" si="78"/>
        <v>0</v>
      </c>
      <c r="U107" s="135">
        <f t="shared" si="79"/>
        <v>0</v>
      </c>
      <c r="V107" s="135">
        <f t="shared" si="79"/>
        <v>0</v>
      </c>
      <c r="W107" s="135">
        <f t="shared" si="79"/>
        <v>0</v>
      </c>
      <c r="X107" s="54"/>
      <c r="Y107" s="54"/>
      <c r="Z107" s="133">
        <f t="shared" si="80"/>
        <v>0</v>
      </c>
      <c r="AA107" s="135">
        <f t="shared" si="81"/>
        <v>0</v>
      </c>
      <c r="AB107" s="135">
        <f t="shared" si="81"/>
        <v>0</v>
      </c>
      <c r="AC107" s="135">
        <f t="shared" si="81"/>
        <v>0</v>
      </c>
      <c r="AD107" s="54"/>
      <c r="AE107" s="54"/>
      <c r="AF107" s="133">
        <f t="shared" si="85"/>
        <v>0</v>
      </c>
      <c r="AG107" s="54"/>
      <c r="AH107" s="54"/>
      <c r="AI107" s="133">
        <f t="shared" si="83"/>
        <v>0</v>
      </c>
      <c r="AJ107" s="135">
        <f t="shared" si="87"/>
        <v>0</v>
      </c>
      <c r="AK107" s="135">
        <f t="shared" si="87"/>
        <v>0</v>
      </c>
      <c r="AL107" s="135">
        <f t="shared" si="87"/>
        <v>0</v>
      </c>
      <c r="AM107" s="135">
        <f t="shared" si="84"/>
        <v>0</v>
      </c>
      <c r="AN107" s="135">
        <f t="shared" si="89"/>
        <v>0</v>
      </c>
      <c r="AO107" s="135">
        <f t="shared" si="84"/>
        <v>0</v>
      </c>
      <c r="AP107" s="151"/>
    </row>
    <row r="108" spans="1:42" ht="12">
      <c r="A108" s="165">
        <v>94</v>
      </c>
      <c r="B108" s="151" t="s">
        <v>192</v>
      </c>
      <c r="C108" s="131"/>
      <c r="D108" s="131"/>
      <c r="E108" s="133">
        <f t="shared" si="73"/>
        <v>0</v>
      </c>
      <c r="F108" s="131"/>
      <c r="G108" s="131"/>
      <c r="H108" s="132">
        <f t="shared" si="74"/>
        <v>0</v>
      </c>
      <c r="I108" s="131"/>
      <c r="J108" s="131"/>
      <c r="K108" s="133">
        <f t="shared" si="75"/>
        <v>0</v>
      </c>
      <c r="L108" s="131">
        <v>0</v>
      </c>
      <c r="M108" s="131">
        <v>0</v>
      </c>
      <c r="N108" s="133">
        <f t="shared" si="76"/>
        <v>0</v>
      </c>
      <c r="O108" s="131"/>
      <c r="P108" s="131"/>
      <c r="Q108" s="133">
        <f t="shared" si="77"/>
        <v>0</v>
      </c>
      <c r="R108" s="131"/>
      <c r="S108" s="131"/>
      <c r="T108" s="133">
        <f t="shared" si="78"/>
        <v>0</v>
      </c>
      <c r="U108" s="135">
        <f t="shared" si="79"/>
        <v>0</v>
      </c>
      <c r="V108" s="135">
        <f t="shared" si="79"/>
        <v>0</v>
      </c>
      <c r="W108" s="135">
        <f t="shared" si="79"/>
        <v>0</v>
      </c>
      <c r="X108" s="54"/>
      <c r="Y108" s="54"/>
      <c r="Z108" s="133">
        <f t="shared" si="80"/>
        <v>0</v>
      </c>
      <c r="AA108" s="135">
        <f t="shared" si="81"/>
        <v>0</v>
      </c>
      <c r="AB108" s="135">
        <f t="shared" si="81"/>
        <v>0</v>
      </c>
      <c r="AC108" s="135">
        <f t="shared" si="81"/>
        <v>0</v>
      </c>
      <c r="AD108" s="54"/>
      <c r="AE108" s="54"/>
      <c r="AF108" s="133">
        <f t="shared" si="85"/>
        <v>0</v>
      </c>
      <c r="AG108" s="54"/>
      <c r="AH108" s="54"/>
      <c r="AI108" s="133">
        <f t="shared" si="83"/>
        <v>0</v>
      </c>
      <c r="AJ108" s="135">
        <f t="shared" si="87"/>
        <v>0</v>
      </c>
      <c r="AK108" s="135">
        <f t="shared" si="87"/>
        <v>0</v>
      </c>
      <c r="AL108" s="135">
        <f t="shared" si="87"/>
        <v>0</v>
      </c>
      <c r="AM108" s="135">
        <f t="shared" si="84"/>
        <v>0</v>
      </c>
      <c r="AN108" s="135">
        <f t="shared" si="89"/>
        <v>0</v>
      </c>
      <c r="AO108" s="135">
        <f t="shared" si="84"/>
        <v>0</v>
      </c>
      <c r="AP108" s="151"/>
    </row>
    <row r="109" spans="1:42" ht="12">
      <c r="A109" s="165">
        <v>95</v>
      </c>
      <c r="B109" s="151" t="s">
        <v>193</v>
      </c>
      <c r="C109" s="131"/>
      <c r="D109" s="131"/>
      <c r="E109" s="133">
        <f t="shared" si="73"/>
        <v>0</v>
      </c>
      <c r="F109" s="131">
        <v>0</v>
      </c>
      <c r="G109" s="131"/>
      <c r="H109" s="132">
        <f t="shared" si="74"/>
        <v>0</v>
      </c>
      <c r="I109" s="131"/>
      <c r="J109" s="131"/>
      <c r="K109" s="133">
        <f t="shared" si="75"/>
        <v>0</v>
      </c>
      <c r="L109" s="131">
        <v>0</v>
      </c>
      <c r="M109" s="131">
        <v>0</v>
      </c>
      <c r="N109" s="133">
        <f t="shared" si="76"/>
        <v>0</v>
      </c>
      <c r="O109" s="131"/>
      <c r="P109" s="131"/>
      <c r="Q109" s="133">
        <f t="shared" si="77"/>
        <v>0</v>
      </c>
      <c r="R109" s="131"/>
      <c r="S109" s="131"/>
      <c r="T109" s="133">
        <f t="shared" si="78"/>
        <v>0</v>
      </c>
      <c r="U109" s="135">
        <f t="shared" si="79"/>
        <v>0</v>
      </c>
      <c r="V109" s="135">
        <f t="shared" si="79"/>
        <v>0</v>
      </c>
      <c r="W109" s="135">
        <f t="shared" si="79"/>
        <v>0</v>
      </c>
      <c r="X109" s="54"/>
      <c r="Y109" s="54"/>
      <c r="Z109" s="133">
        <f t="shared" si="80"/>
        <v>0</v>
      </c>
      <c r="AA109" s="135">
        <f t="shared" si="81"/>
        <v>0</v>
      </c>
      <c r="AB109" s="135">
        <f t="shared" si="81"/>
        <v>0</v>
      </c>
      <c r="AC109" s="135">
        <f t="shared" si="81"/>
        <v>0</v>
      </c>
      <c r="AD109" s="54"/>
      <c r="AE109" s="54"/>
      <c r="AF109" s="133">
        <f t="shared" si="85"/>
        <v>0</v>
      </c>
      <c r="AG109" s="54"/>
      <c r="AH109" s="54"/>
      <c r="AI109" s="133">
        <f t="shared" si="83"/>
        <v>0</v>
      </c>
      <c r="AJ109" s="135">
        <f t="shared" si="87"/>
        <v>0</v>
      </c>
      <c r="AK109" s="135">
        <f t="shared" si="87"/>
        <v>0</v>
      </c>
      <c r="AL109" s="135">
        <f t="shared" si="87"/>
        <v>0</v>
      </c>
      <c r="AM109" s="135">
        <f t="shared" si="84"/>
        <v>0</v>
      </c>
      <c r="AN109" s="135">
        <f t="shared" si="89"/>
        <v>0</v>
      </c>
      <c r="AO109" s="135">
        <f t="shared" si="84"/>
        <v>0</v>
      </c>
      <c r="AP109" s="151"/>
    </row>
    <row r="110" spans="1:42" ht="12">
      <c r="A110" s="165">
        <v>96</v>
      </c>
      <c r="B110" s="151" t="s">
        <v>194</v>
      </c>
      <c r="C110" s="131"/>
      <c r="D110" s="131"/>
      <c r="E110" s="133">
        <f t="shared" si="73"/>
        <v>0</v>
      </c>
      <c r="F110" s="131">
        <v>0</v>
      </c>
      <c r="G110" s="131"/>
      <c r="H110" s="132">
        <f t="shared" si="74"/>
        <v>0</v>
      </c>
      <c r="I110" s="131"/>
      <c r="J110" s="131"/>
      <c r="K110" s="133">
        <f t="shared" si="75"/>
        <v>0</v>
      </c>
      <c r="L110" s="131">
        <v>0</v>
      </c>
      <c r="M110" s="131">
        <v>0</v>
      </c>
      <c r="N110" s="133">
        <f t="shared" si="76"/>
        <v>0</v>
      </c>
      <c r="O110" s="131">
        <v>0</v>
      </c>
      <c r="P110" s="131">
        <v>0</v>
      </c>
      <c r="Q110" s="133">
        <f t="shared" si="77"/>
        <v>0</v>
      </c>
      <c r="R110" s="131">
        <v>0</v>
      </c>
      <c r="S110" s="131">
        <v>0</v>
      </c>
      <c r="T110" s="133">
        <f t="shared" si="78"/>
        <v>0</v>
      </c>
      <c r="U110" s="135">
        <f t="shared" si="79"/>
        <v>0</v>
      </c>
      <c r="V110" s="135">
        <f t="shared" si="79"/>
        <v>0</v>
      </c>
      <c r="W110" s="135">
        <f t="shared" si="79"/>
        <v>0</v>
      </c>
      <c r="X110" s="54"/>
      <c r="Y110" s="54"/>
      <c r="Z110" s="133">
        <f t="shared" si="80"/>
        <v>0</v>
      </c>
      <c r="AA110" s="135">
        <f t="shared" si="81"/>
        <v>0</v>
      </c>
      <c r="AB110" s="135">
        <f t="shared" si="81"/>
        <v>0</v>
      </c>
      <c r="AC110" s="135">
        <f t="shared" si="81"/>
        <v>0</v>
      </c>
      <c r="AD110" s="54"/>
      <c r="AE110" s="54"/>
      <c r="AF110" s="133">
        <f t="shared" si="85"/>
        <v>0</v>
      </c>
      <c r="AG110" s="54"/>
      <c r="AH110" s="54"/>
      <c r="AI110" s="133">
        <f t="shared" si="83"/>
        <v>0</v>
      </c>
      <c r="AJ110" s="135">
        <f t="shared" si="87"/>
        <v>0</v>
      </c>
      <c r="AK110" s="135">
        <f t="shared" si="87"/>
        <v>0</v>
      </c>
      <c r="AL110" s="135">
        <f t="shared" si="87"/>
        <v>0</v>
      </c>
      <c r="AM110" s="135">
        <f t="shared" si="84"/>
        <v>0</v>
      </c>
      <c r="AN110" s="135">
        <f t="shared" si="89"/>
        <v>0</v>
      </c>
      <c r="AO110" s="135">
        <f t="shared" si="84"/>
        <v>0</v>
      </c>
      <c r="AP110" s="151"/>
    </row>
    <row r="111" spans="1:42" ht="12"/>
    <row r="112" spans="1:42" ht="12">
      <c r="I112" s="13">
        <v>4</v>
      </c>
      <c r="L112" s="13">
        <v>6</v>
      </c>
      <c r="O112" s="13">
        <v>13</v>
      </c>
    </row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  <row r="142" ht="12"/>
    <row r="143" ht="12"/>
    <row r="144" ht="12"/>
    <row r="145" ht="12"/>
    <row r="146" ht="12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67" right="0.15748031496062992" top="0.23622047244094491" bottom="0.2" header="0.19685039370078741" footer="0.2"/>
  <pageSetup scale="7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Q146"/>
  <sheetViews>
    <sheetView zoomScale="115" zoomScaleNormal="115" workbookViewId="0">
      <pane xSplit="2" ySplit="8" topLeftCell="M18" activePane="bottomRight" state="frozen"/>
      <selection pane="topRight" activeCell="C1" sqref="C1"/>
      <selection pane="bottomLeft" activeCell="A9" sqref="A9"/>
      <selection pane="bottomRight" activeCell="T25" sqref="T25"/>
    </sheetView>
  </sheetViews>
  <sheetFormatPr defaultColWidth="9.140625" defaultRowHeight="9.75" customHeight="1"/>
  <cols>
    <col min="1" max="1" width="5.28515625" style="155" customWidth="1"/>
    <col min="2" max="2" width="36" style="155" customWidth="1"/>
    <col min="3" max="41" width="14.85546875" style="67" customWidth="1"/>
    <col min="42" max="16384" width="9.140625" style="155"/>
  </cols>
  <sheetData>
    <row r="1" spans="1:41" ht="11.25"/>
    <row r="2" spans="1:41" ht="11.25"/>
    <row r="3" spans="1:41" ht="11.25">
      <c r="B3" s="582" t="s">
        <v>332</v>
      </c>
      <c r="C3" s="582"/>
      <c r="D3" s="582"/>
      <c r="E3" s="582"/>
      <c r="F3" s="582"/>
    </row>
    <row r="4" spans="1:41" ht="11.25">
      <c r="B4" s="155" t="str">
        <f>+ALTANSHIREE!B4</f>
        <v>2026.04.31</v>
      </c>
      <c r="AO4" s="67">
        <f>SUM(AO12+AO13+AO14+AO15+AO16+AO17+AO24+AO25+AO26+AO27+AO29+AO30+AO31+AO32+AO33+AO34+AO36+AO37+AO38+AO40+AO41+AO42+AO43+AO45+AO46+AO47+AO49+AO50+AO51+AO52+AO53+AO54+AO55+AO56+AO57+AO61+AO62+AO70+AO71+AO73+AO74+AO75+AO76+AO77+AO79+AO80)</f>
        <v>-553622644.27999997</v>
      </c>
    </row>
    <row r="5" spans="1:41" ht="11.25" customHeight="1">
      <c r="A5" s="534"/>
      <c r="B5" s="156" t="s">
        <v>80</v>
      </c>
      <c r="C5" s="591" t="s">
        <v>81</v>
      </c>
      <c r="D5" s="592"/>
      <c r="E5" s="592"/>
      <c r="F5" s="591" t="s">
        <v>82</v>
      </c>
      <c r="G5" s="592"/>
      <c r="H5" s="592"/>
      <c r="I5" s="591" t="s">
        <v>100</v>
      </c>
      <c r="J5" s="592"/>
      <c r="K5" s="592"/>
      <c r="L5" s="580" t="s">
        <v>105</v>
      </c>
      <c r="M5" s="580"/>
      <c r="N5" s="580"/>
      <c r="O5" s="580" t="s">
        <v>106</v>
      </c>
      <c r="P5" s="580"/>
      <c r="Q5" s="580"/>
      <c r="R5" s="591" t="s">
        <v>107</v>
      </c>
      <c r="S5" s="592"/>
      <c r="T5" s="593"/>
      <c r="U5" s="586" t="s">
        <v>121</v>
      </c>
      <c r="V5" s="587"/>
      <c r="W5" s="588"/>
      <c r="X5" s="591" t="s">
        <v>165</v>
      </c>
      <c r="Y5" s="592"/>
      <c r="Z5" s="593"/>
      <c r="AA5" s="579" t="s">
        <v>163</v>
      </c>
      <c r="AB5" s="579"/>
      <c r="AC5" s="579"/>
      <c r="AD5" s="591" t="s">
        <v>258</v>
      </c>
      <c r="AE5" s="592"/>
      <c r="AF5" s="593"/>
      <c r="AG5" s="591" t="s">
        <v>167</v>
      </c>
      <c r="AH5" s="592"/>
      <c r="AI5" s="593"/>
      <c r="AJ5" s="580" t="s">
        <v>164</v>
      </c>
      <c r="AK5" s="580"/>
      <c r="AL5" s="580"/>
      <c r="AM5" s="580" t="s">
        <v>3</v>
      </c>
      <c r="AN5" s="580"/>
      <c r="AO5" s="580"/>
    </row>
    <row r="6" spans="1:41" s="220" customFormat="1" ht="11.25">
      <c r="A6" s="534"/>
      <c r="B6" s="369" t="s">
        <v>79</v>
      </c>
      <c r="C6" s="336" t="s">
        <v>114</v>
      </c>
      <c r="D6" s="336" t="s">
        <v>115</v>
      </c>
      <c r="E6" s="336" t="s">
        <v>116</v>
      </c>
      <c r="F6" s="336" t="s">
        <v>114</v>
      </c>
      <c r="G6" s="336" t="s">
        <v>115</v>
      </c>
      <c r="H6" s="336" t="s">
        <v>116</v>
      </c>
      <c r="I6" s="336" t="s">
        <v>114</v>
      </c>
      <c r="J6" s="336" t="s">
        <v>115</v>
      </c>
      <c r="K6" s="336" t="s">
        <v>116</v>
      </c>
      <c r="L6" s="336" t="s">
        <v>114</v>
      </c>
      <c r="M6" s="336" t="s">
        <v>115</v>
      </c>
      <c r="N6" s="336" t="s">
        <v>116</v>
      </c>
      <c r="O6" s="336" t="s">
        <v>114</v>
      </c>
      <c r="P6" s="336" t="s">
        <v>115</v>
      </c>
      <c r="Q6" s="336" t="s">
        <v>116</v>
      </c>
      <c r="R6" s="336" t="s">
        <v>114</v>
      </c>
      <c r="S6" s="336" t="s">
        <v>115</v>
      </c>
      <c r="T6" s="336" t="s">
        <v>116</v>
      </c>
      <c r="U6" s="368" t="s">
        <v>114</v>
      </c>
      <c r="V6" s="368" t="s">
        <v>115</v>
      </c>
      <c r="W6" s="368" t="s">
        <v>116</v>
      </c>
      <c r="X6" s="336" t="s">
        <v>114</v>
      </c>
      <c r="Y6" s="336" t="s">
        <v>115</v>
      </c>
      <c r="Z6" s="336" t="s">
        <v>116</v>
      </c>
      <c r="AA6" s="368" t="s">
        <v>114</v>
      </c>
      <c r="AB6" s="368" t="s">
        <v>115</v>
      </c>
      <c r="AC6" s="368" t="s">
        <v>116</v>
      </c>
      <c r="AD6" s="336" t="s">
        <v>114</v>
      </c>
      <c r="AE6" s="336" t="s">
        <v>115</v>
      </c>
      <c r="AF6" s="336" t="s">
        <v>116</v>
      </c>
      <c r="AG6" s="336" t="s">
        <v>114</v>
      </c>
      <c r="AH6" s="336" t="s">
        <v>115</v>
      </c>
      <c r="AI6" s="336" t="s">
        <v>116</v>
      </c>
      <c r="AJ6" s="336" t="s">
        <v>114</v>
      </c>
      <c r="AK6" s="336" t="s">
        <v>115</v>
      </c>
      <c r="AL6" s="336" t="s">
        <v>116</v>
      </c>
      <c r="AM6" s="336" t="s">
        <v>114</v>
      </c>
      <c r="AN6" s="336" t="s">
        <v>115</v>
      </c>
      <c r="AO6" s="336" t="s">
        <v>116</v>
      </c>
    </row>
    <row r="7" spans="1:41" s="213" customFormat="1" ht="11.25">
      <c r="A7" s="589" t="s">
        <v>122</v>
      </c>
      <c r="B7" s="590"/>
      <c r="C7" s="95"/>
      <c r="D7" s="95">
        <f>SUM(C7+D82-D8)</f>
        <v>46615145</v>
      </c>
      <c r="E7" s="133">
        <f>SUM(D7-C7)</f>
        <v>46615145</v>
      </c>
      <c r="F7" s="95"/>
      <c r="G7" s="95">
        <f>SUM(F7+G82-G8)</f>
        <v>103490809.86000001</v>
      </c>
      <c r="H7" s="133">
        <f>SUM(G7-F7)</f>
        <v>103490809.86000001</v>
      </c>
      <c r="I7" s="95"/>
      <c r="J7" s="95">
        <f>SUM(I7+J82-J8)</f>
        <v>6563096.7999999998</v>
      </c>
      <c r="K7" s="133">
        <f>SUM(J7-I7)</f>
        <v>6563096.7999999998</v>
      </c>
      <c r="L7" s="95"/>
      <c r="M7" s="95">
        <f>SUM(L7+M82-M8)</f>
        <v>5546159.4100000001</v>
      </c>
      <c r="N7" s="133">
        <f>SUM(M7-L7)</f>
        <v>5546159.4100000001</v>
      </c>
      <c r="O7" s="95"/>
      <c r="P7" s="95">
        <f>SUM(O7+P82-P8)</f>
        <v>14786542.310000001</v>
      </c>
      <c r="Q7" s="133">
        <f>SUM(P7-O7)</f>
        <v>14786542.310000001</v>
      </c>
      <c r="R7" s="95"/>
      <c r="S7" s="95">
        <f>SUM(R7+S82-S8)</f>
        <v>6567954.9000000004</v>
      </c>
      <c r="T7" s="133">
        <f>SUM(S7-R7)</f>
        <v>6567954.9000000004</v>
      </c>
      <c r="U7" s="162">
        <f>SUM(C7+F7+I7+L7+O7+R7)</f>
        <v>0</v>
      </c>
      <c r="V7" s="162">
        <f t="shared" ref="V7:W22" si="0">SUM(D7+G7+J7+M7+P7+S7)</f>
        <v>183569708.28000003</v>
      </c>
      <c r="W7" s="162">
        <f t="shared" si="0"/>
        <v>183569708.28000003</v>
      </c>
      <c r="X7" s="95"/>
      <c r="Y7" s="95">
        <f>+X7+Y82-Y70</f>
        <v>200000000</v>
      </c>
      <c r="Z7" s="133">
        <v>0</v>
      </c>
      <c r="AA7" s="162">
        <f>SUM(X7)</f>
        <v>0</v>
      </c>
      <c r="AB7" s="162">
        <f>SUM(Y7)</f>
        <v>200000000</v>
      </c>
      <c r="AC7" s="162">
        <f t="shared" ref="AC7:AC11" si="1">SUM(Z7)</f>
        <v>0</v>
      </c>
      <c r="AD7" s="95"/>
      <c r="AE7" s="95">
        <f>SUM(AD7+AE82-AE8)</f>
        <v>25046367.25</v>
      </c>
      <c r="AF7" s="133">
        <v>0</v>
      </c>
      <c r="AG7" s="95"/>
      <c r="AH7" s="95">
        <f>SUM(AG7+AH82-AH8)</f>
        <v>26230200</v>
      </c>
      <c r="AI7" s="133">
        <v>0</v>
      </c>
      <c r="AJ7" s="162">
        <f t="shared" ref="AJ7:AL22" si="2">SUM(AD7+AG7)</f>
        <v>0</v>
      </c>
      <c r="AK7" s="162">
        <f t="shared" si="2"/>
        <v>51276567.25</v>
      </c>
      <c r="AL7" s="162">
        <f t="shared" si="2"/>
        <v>0</v>
      </c>
      <c r="AM7" s="162">
        <f>SUM(U7+AA7+AJ7)</f>
        <v>0</v>
      </c>
      <c r="AN7" s="162">
        <f t="shared" ref="AN7:AO22" si="3">SUM(V7+AB7+AK7)</f>
        <v>434846275.53000003</v>
      </c>
      <c r="AO7" s="162">
        <f t="shared" si="3"/>
        <v>183569708.28000003</v>
      </c>
    </row>
    <row r="8" spans="1:41" s="288" customFormat="1" ht="11.25">
      <c r="A8" s="163">
        <v>1</v>
      </c>
      <c r="B8" s="154" t="s">
        <v>4</v>
      </c>
      <c r="C8" s="64">
        <f>SUM(C9+C78)</f>
        <v>93354500</v>
      </c>
      <c r="D8" s="64">
        <f t="shared" ref="D8" si="4">SUM(D9+D78)</f>
        <v>64294355</v>
      </c>
      <c r="E8" s="215">
        <f t="shared" ref="E8:E75" si="5">SUM(D8-C8)</f>
        <v>-29060145</v>
      </c>
      <c r="F8" s="64">
        <f>SUM(F9+F78)</f>
        <v>461492200</v>
      </c>
      <c r="G8" s="64">
        <f t="shared" ref="G8" si="6">SUM(G9+G78)</f>
        <v>355117890.13999999</v>
      </c>
      <c r="H8" s="215">
        <f t="shared" ref="H8:H75" si="7">SUM(G8-F8)</f>
        <v>-106374309.86000001</v>
      </c>
      <c r="I8" s="64">
        <f t="shared" ref="I8:J8" si="8">SUM(I9+I78)</f>
        <v>9383200</v>
      </c>
      <c r="J8" s="64">
        <f t="shared" si="8"/>
        <v>1128503.2</v>
      </c>
      <c r="K8" s="215">
        <f t="shared" ref="K8:K75" si="9">SUM(J8-I8)</f>
        <v>-8254696.7999999998</v>
      </c>
      <c r="L8" s="64">
        <f t="shared" ref="L8:M8" si="10">SUM(L9+L78)</f>
        <v>13000000</v>
      </c>
      <c r="M8" s="64">
        <f t="shared" si="10"/>
        <v>5453840.5899999999</v>
      </c>
      <c r="N8" s="215">
        <f t="shared" ref="N8:N75" si="11">SUM(M8-L8)</f>
        <v>-7546159.4100000001</v>
      </c>
      <c r="O8" s="64">
        <f t="shared" ref="O8:P8" si="12">SUM(O9+O78)</f>
        <v>40901600</v>
      </c>
      <c r="P8" s="64">
        <f t="shared" si="12"/>
        <v>11144857.689999999</v>
      </c>
      <c r="Q8" s="215">
        <f t="shared" ref="Q8:Q75" si="13">SUM(P8-O8)</f>
        <v>-29756742.310000002</v>
      </c>
      <c r="R8" s="64">
        <f t="shared" ref="R8:S8" si="14">SUM(R9+R78)</f>
        <v>12733200</v>
      </c>
      <c r="S8" s="64">
        <f t="shared" si="14"/>
        <v>2298645.1</v>
      </c>
      <c r="T8" s="215">
        <f t="shared" ref="T8:T77" si="15">SUM(S8-R8)</f>
        <v>-10434554.9</v>
      </c>
      <c r="U8" s="59">
        <f t="shared" ref="U8:W52" si="16">SUM(C8+F8+I8+L8+O8+R8)</f>
        <v>630864700</v>
      </c>
      <c r="V8" s="59">
        <f t="shared" si="0"/>
        <v>439438091.71999997</v>
      </c>
      <c r="W8" s="59">
        <f t="shared" si="0"/>
        <v>-191426608.28000003</v>
      </c>
      <c r="X8" s="64">
        <f t="shared" ref="X8:Y8" si="17">SUM(X9+X78)</f>
        <v>198425000</v>
      </c>
      <c r="Y8" s="64">
        <f t="shared" si="17"/>
        <v>32188864</v>
      </c>
      <c r="Z8" s="215">
        <f t="shared" ref="Z8:Z77" si="18">SUM(Y8-X8)</f>
        <v>-166236136</v>
      </c>
      <c r="AA8" s="59">
        <f t="shared" ref="AA8:AB11" si="19">SUM(X8)</f>
        <v>198425000</v>
      </c>
      <c r="AB8" s="59">
        <f t="shared" si="19"/>
        <v>32188864</v>
      </c>
      <c r="AC8" s="59">
        <f t="shared" si="1"/>
        <v>-166236136</v>
      </c>
      <c r="AD8" s="64">
        <f t="shared" ref="AD8:AE8" si="20">SUM(AD9+AD78)</f>
        <v>201572200</v>
      </c>
      <c r="AE8" s="64">
        <f t="shared" si="20"/>
        <v>834300</v>
      </c>
      <c r="AF8" s="215">
        <f t="shared" ref="AF8:AF75" si="21">SUM(AE8-AD8)</f>
        <v>-200737900</v>
      </c>
      <c r="AG8" s="64">
        <f>SUM(AG9+AG78)</f>
        <v>10900000</v>
      </c>
      <c r="AH8" s="64">
        <f>SUM(AH9+AH78)</f>
        <v>900000</v>
      </c>
      <c r="AI8" s="215">
        <f t="shared" ref="AI8:AI77" si="22">SUM(AH8-AG8)</f>
        <v>-10000000</v>
      </c>
      <c r="AJ8" s="59">
        <f t="shared" si="2"/>
        <v>212472200</v>
      </c>
      <c r="AK8" s="59">
        <f t="shared" si="2"/>
        <v>1734300</v>
      </c>
      <c r="AL8" s="59">
        <f t="shared" si="2"/>
        <v>-210737900</v>
      </c>
      <c r="AM8" s="164">
        <f t="shared" ref="AM8:AO77" si="23">SUM(U8+AA8+AJ8)</f>
        <v>1041761900</v>
      </c>
      <c r="AN8" s="59">
        <f t="shared" si="3"/>
        <v>473361255.71999997</v>
      </c>
      <c r="AO8" s="59">
        <f t="shared" si="3"/>
        <v>-568400644.27999997</v>
      </c>
    </row>
    <row r="9" spans="1:41" s="288" customFormat="1" ht="11.25">
      <c r="A9" s="163">
        <v>2</v>
      </c>
      <c r="B9" s="154" t="s">
        <v>5</v>
      </c>
      <c r="C9" s="64">
        <f>SUM(C10+C66+C69)</f>
        <v>93354500</v>
      </c>
      <c r="D9" s="64">
        <f t="shared" ref="D9" si="24">SUM(D10+D66+D69)</f>
        <v>64294355</v>
      </c>
      <c r="E9" s="215">
        <f t="shared" si="5"/>
        <v>-29060145</v>
      </c>
      <c r="F9" s="64">
        <f>SUM(F10+F66+F69)</f>
        <v>461492200</v>
      </c>
      <c r="G9" s="64">
        <f t="shared" ref="G9" si="25">SUM(G10+G66+G69)</f>
        <v>355117890.13999999</v>
      </c>
      <c r="H9" s="215">
        <f t="shared" si="7"/>
        <v>-106374309.86000001</v>
      </c>
      <c r="I9" s="64">
        <f t="shared" ref="I9:J9" si="26">SUM(I10+I66+I69)</f>
        <v>9383200</v>
      </c>
      <c r="J9" s="64">
        <f t="shared" si="26"/>
        <v>1128503.2</v>
      </c>
      <c r="K9" s="215">
        <f t="shared" si="9"/>
        <v>-8254696.7999999998</v>
      </c>
      <c r="L9" s="64">
        <f t="shared" ref="L9:M9" si="27">SUM(L10+L66+L69)</f>
        <v>13000000</v>
      </c>
      <c r="M9" s="64">
        <f t="shared" si="27"/>
        <v>5453840.5899999999</v>
      </c>
      <c r="N9" s="215">
        <f t="shared" si="11"/>
        <v>-7546159.4100000001</v>
      </c>
      <c r="O9" s="64">
        <f t="shared" ref="O9:P9" si="28">SUM(O10+O66+O69)</f>
        <v>40901600</v>
      </c>
      <c r="P9" s="64">
        <f t="shared" si="28"/>
        <v>11144857.689999999</v>
      </c>
      <c r="Q9" s="215">
        <f t="shared" si="13"/>
        <v>-29756742.310000002</v>
      </c>
      <c r="R9" s="64">
        <f t="shared" ref="R9:S9" si="29">SUM(R10+R66+R69)</f>
        <v>12733200</v>
      </c>
      <c r="S9" s="64">
        <f t="shared" si="29"/>
        <v>2298645.1</v>
      </c>
      <c r="T9" s="215">
        <f t="shared" si="15"/>
        <v>-10434554.9</v>
      </c>
      <c r="U9" s="59">
        <f t="shared" si="16"/>
        <v>630864700</v>
      </c>
      <c r="V9" s="59">
        <f t="shared" si="0"/>
        <v>439438091.71999997</v>
      </c>
      <c r="W9" s="59">
        <f t="shared" si="0"/>
        <v>-191426608.28000003</v>
      </c>
      <c r="X9" s="64">
        <f t="shared" ref="X9:Y9" si="30">SUM(X10+X66+X69)</f>
        <v>198425000</v>
      </c>
      <c r="Y9" s="64">
        <f t="shared" si="30"/>
        <v>32188864</v>
      </c>
      <c r="Z9" s="215">
        <f t="shared" si="18"/>
        <v>-166236136</v>
      </c>
      <c r="AA9" s="59">
        <f t="shared" si="19"/>
        <v>198425000</v>
      </c>
      <c r="AB9" s="59">
        <f t="shared" si="19"/>
        <v>32188864</v>
      </c>
      <c r="AC9" s="59">
        <f t="shared" si="1"/>
        <v>-166236136</v>
      </c>
      <c r="AD9" s="64">
        <f t="shared" ref="AD9:AE9" si="31">SUM(AD10+AD66+AD69)</f>
        <v>201572200</v>
      </c>
      <c r="AE9" s="64">
        <f t="shared" si="31"/>
        <v>834300</v>
      </c>
      <c r="AF9" s="215">
        <f t="shared" si="21"/>
        <v>-200737900</v>
      </c>
      <c r="AG9" s="64">
        <f t="shared" ref="AG9:AH9" si="32">SUM(AG10+AG66+AG69)</f>
        <v>10900000</v>
      </c>
      <c r="AH9" s="64">
        <f t="shared" si="32"/>
        <v>900000</v>
      </c>
      <c r="AI9" s="215">
        <f t="shared" si="22"/>
        <v>-10000000</v>
      </c>
      <c r="AJ9" s="59">
        <f t="shared" si="2"/>
        <v>212472200</v>
      </c>
      <c r="AK9" s="59">
        <f t="shared" si="2"/>
        <v>1734300</v>
      </c>
      <c r="AL9" s="59">
        <f t="shared" si="2"/>
        <v>-210737900</v>
      </c>
      <c r="AM9" s="59">
        <f t="shared" si="23"/>
        <v>1041761900</v>
      </c>
      <c r="AN9" s="59">
        <f t="shared" si="3"/>
        <v>473361255.71999997</v>
      </c>
      <c r="AO9" s="59">
        <f t="shared" si="3"/>
        <v>-568400644.27999997</v>
      </c>
    </row>
    <row r="10" spans="1:41" s="288" customFormat="1" ht="11.25">
      <c r="A10" s="163">
        <v>3</v>
      </c>
      <c r="B10" s="154" t="s">
        <v>6</v>
      </c>
      <c r="C10" s="64">
        <f>SUM(C11+C17+C23+C28+C35+C39+C44+C48+C60)</f>
        <v>93054500</v>
      </c>
      <c r="D10" s="64">
        <f t="shared" ref="D10" si="33">SUM(D11+D17+D23+D28+D35+D39+D44+D48+D60)</f>
        <v>64294355</v>
      </c>
      <c r="E10" s="215">
        <f t="shared" si="5"/>
        <v>-28760145</v>
      </c>
      <c r="F10" s="64">
        <f>SUM(F11+F17+F23+F28+F35+F39+F44+F48+F60)</f>
        <v>461492200</v>
      </c>
      <c r="G10" s="64">
        <f t="shared" ref="G10" si="34">SUM(G11+G17+G23+G28+G35+G39+G44+G48+G60)</f>
        <v>355117890.13999999</v>
      </c>
      <c r="H10" s="215">
        <f t="shared" si="7"/>
        <v>-106374309.86000001</v>
      </c>
      <c r="I10" s="64">
        <f t="shared" ref="I10:J10" si="35">SUM(I11+I17+I23+I28+I35+I39+I44+I48+I60)</f>
        <v>9383200</v>
      </c>
      <c r="J10" s="64">
        <f t="shared" si="35"/>
        <v>1128503.2</v>
      </c>
      <c r="K10" s="215">
        <f t="shared" si="9"/>
        <v>-8254696.7999999998</v>
      </c>
      <c r="L10" s="64">
        <f t="shared" ref="L10:M10" si="36">SUM(L11+L17+L23+L28+L35+L39+L44+L48+L60)</f>
        <v>13000000</v>
      </c>
      <c r="M10" s="64">
        <f t="shared" si="36"/>
        <v>5453840.5899999999</v>
      </c>
      <c r="N10" s="215">
        <f t="shared" si="11"/>
        <v>-7546159.4100000001</v>
      </c>
      <c r="O10" s="64">
        <f t="shared" ref="O10:P10" si="37">SUM(O11+O17+O23+O28+O35+O39+O44+O48+O60)</f>
        <v>40901600</v>
      </c>
      <c r="P10" s="64">
        <f t="shared" si="37"/>
        <v>11144857.689999999</v>
      </c>
      <c r="Q10" s="215">
        <f t="shared" si="13"/>
        <v>-29756742.310000002</v>
      </c>
      <c r="R10" s="64">
        <f t="shared" ref="R10:S10" si="38">SUM(R11+R17+R23+R28+R35+R39+R44+R48+R60)</f>
        <v>12733200</v>
      </c>
      <c r="S10" s="64">
        <f t="shared" si="38"/>
        <v>2298645.1</v>
      </c>
      <c r="T10" s="215">
        <f t="shared" si="15"/>
        <v>-10434554.9</v>
      </c>
      <c r="U10" s="59">
        <f t="shared" si="16"/>
        <v>630564700</v>
      </c>
      <c r="V10" s="59">
        <f t="shared" si="0"/>
        <v>439438091.71999997</v>
      </c>
      <c r="W10" s="59">
        <f t="shared" si="0"/>
        <v>-191126608.28000003</v>
      </c>
      <c r="X10" s="64">
        <f t="shared" ref="X10:Y10" si="39">SUM(X11+X17+X23+X28+X35+X39+X44+X48+X60)</f>
        <v>0</v>
      </c>
      <c r="Y10" s="64">
        <f t="shared" si="39"/>
        <v>0</v>
      </c>
      <c r="Z10" s="215">
        <f t="shared" si="18"/>
        <v>0</v>
      </c>
      <c r="AA10" s="59">
        <f t="shared" si="19"/>
        <v>0</v>
      </c>
      <c r="AB10" s="59">
        <f t="shared" si="19"/>
        <v>0</v>
      </c>
      <c r="AC10" s="59">
        <f t="shared" si="1"/>
        <v>0</v>
      </c>
      <c r="AD10" s="64">
        <f t="shared" ref="AD10:AE10" si="40">SUM(AD11+AD17+AD23+AD28+AD35+AD39+AD44+AD48+AD60)</f>
        <v>201572200</v>
      </c>
      <c r="AE10" s="64">
        <f t="shared" si="40"/>
        <v>834300</v>
      </c>
      <c r="AF10" s="215">
        <f t="shared" si="21"/>
        <v>-200737900</v>
      </c>
      <c r="AG10" s="64">
        <f t="shared" ref="AG10:AH10" si="41">SUM(AG11+AG17+AG23+AG28+AG35+AG39+AG44+AG48+AG60)</f>
        <v>10900000</v>
      </c>
      <c r="AH10" s="64">
        <f t="shared" si="41"/>
        <v>900000</v>
      </c>
      <c r="AI10" s="215">
        <f t="shared" si="22"/>
        <v>-10000000</v>
      </c>
      <c r="AJ10" s="59">
        <f t="shared" si="2"/>
        <v>212472200</v>
      </c>
      <c r="AK10" s="59">
        <f t="shared" si="2"/>
        <v>1734300</v>
      </c>
      <c r="AL10" s="59">
        <f t="shared" si="2"/>
        <v>-210737900</v>
      </c>
      <c r="AM10" s="59">
        <f t="shared" si="23"/>
        <v>843036900</v>
      </c>
      <c r="AN10" s="59">
        <f t="shared" si="3"/>
        <v>441172391.71999997</v>
      </c>
      <c r="AO10" s="59">
        <f t="shared" si="3"/>
        <v>-401864508.28000003</v>
      </c>
    </row>
    <row r="11" spans="1:41" s="288" customFormat="1" ht="11.25">
      <c r="A11" s="163">
        <v>4</v>
      </c>
      <c r="B11" s="154" t="s">
        <v>7</v>
      </c>
      <c r="C11" s="64">
        <f t="shared" ref="C11:D11" si="42">SUM(C12:C16)</f>
        <v>69768300</v>
      </c>
      <c r="D11" s="64">
        <f t="shared" si="42"/>
        <v>54532240</v>
      </c>
      <c r="E11" s="215">
        <f t="shared" si="5"/>
        <v>-15236060</v>
      </c>
      <c r="F11" s="64">
        <f t="shared" ref="F11:G11" si="43">SUM(F12:F16)</f>
        <v>293828400</v>
      </c>
      <c r="G11" s="64">
        <f t="shared" si="43"/>
        <v>251882124</v>
      </c>
      <c r="H11" s="215">
        <f t="shared" si="7"/>
        <v>-41946276</v>
      </c>
      <c r="I11" s="64">
        <f t="shared" ref="I11:J11" si="44">SUM(I12:I16)</f>
        <v>0</v>
      </c>
      <c r="J11" s="64">
        <f t="shared" si="44"/>
        <v>0</v>
      </c>
      <c r="K11" s="215">
        <f t="shared" si="9"/>
        <v>0</v>
      </c>
      <c r="L11" s="64">
        <f t="shared" ref="L11:M11" si="45">SUM(L12:L16)</f>
        <v>0</v>
      </c>
      <c r="M11" s="64">
        <f t="shared" si="45"/>
        <v>0</v>
      </c>
      <c r="N11" s="215">
        <f t="shared" si="11"/>
        <v>0</v>
      </c>
      <c r="O11" s="64">
        <f t="shared" ref="O11:P11" si="46">SUM(O12:O16)</f>
        <v>0</v>
      </c>
      <c r="P11" s="64">
        <f t="shared" si="46"/>
        <v>0</v>
      </c>
      <c r="Q11" s="215">
        <f t="shared" si="13"/>
        <v>0</v>
      </c>
      <c r="R11" s="64">
        <f t="shared" ref="R11:S11" si="47">SUM(R12:R16)</f>
        <v>0</v>
      </c>
      <c r="S11" s="64">
        <f t="shared" si="47"/>
        <v>0</v>
      </c>
      <c r="T11" s="215">
        <f t="shared" si="15"/>
        <v>0</v>
      </c>
      <c r="U11" s="59">
        <f t="shared" si="16"/>
        <v>363596700</v>
      </c>
      <c r="V11" s="59">
        <f t="shared" si="0"/>
        <v>306414364</v>
      </c>
      <c r="W11" s="59">
        <f t="shared" si="0"/>
        <v>-57182336</v>
      </c>
      <c r="X11" s="64">
        <f t="shared" ref="X11:Y11" si="48">SUM(X12:X16)</f>
        <v>0</v>
      </c>
      <c r="Y11" s="64">
        <f t="shared" si="48"/>
        <v>0</v>
      </c>
      <c r="Z11" s="215">
        <f t="shared" si="18"/>
        <v>0</v>
      </c>
      <c r="AA11" s="59">
        <f t="shared" si="19"/>
        <v>0</v>
      </c>
      <c r="AB11" s="59">
        <f t="shared" si="19"/>
        <v>0</v>
      </c>
      <c r="AC11" s="59">
        <f t="shared" si="1"/>
        <v>0</v>
      </c>
      <c r="AD11" s="64">
        <f t="shared" ref="AD11:AE11" si="49">SUM(AD12:AD16)</f>
        <v>0</v>
      </c>
      <c r="AE11" s="64">
        <f t="shared" si="49"/>
        <v>0</v>
      </c>
      <c r="AF11" s="215">
        <f t="shared" si="21"/>
        <v>0</v>
      </c>
      <c r="AG11" s="64">
        <f t="shared" ref="AG11:AH11" si="50">SUM(AG12:AG16)</f>
        <v>0</v>
      </c>
      <c r="AH11" s="64">
        <f t="shared" si="50"/>
        <v>0</v>
      </c>
      <c r="AI11" s="215">
        <f t="shared" si="22"/>
        <v>0</v>
      </c>
      <c r="AJ11" s="59">
        <f t="shared" si="2"/>
        <v>0</v>
      </c>
      <c r="AK11" s="59">
        <f t="shared" si="2"/>
        <v>0</v>
      </c>
      <c r="AL11" s="59">
        <f t="shared" si="2"/>
        <v>0</v>
      </c>
      <c r="AM11" s="59">
        <f t="shared" si="23"/>
        <v>363596700</v>
      </c>
      <c r="AN11" s="59">
        <f t="shared" si="3"/>
        <v>306414364</v>
      </c>
      <c r="AO11" s="59">
        <f t="shared" si="3"/>
        <v>-57182336</v>
      </c>
    </row>
    <row r="12" spans="1:41" ht="11.25">
      <c r="A12" s="165">
        <v>5</v>
      </c>
      <c r="B12" s="153" t="s">
        <v>8</v>
      </c>
      <c r="C12" s="188">
        <v>25848600</v>
      </c>
      <c r="D12" s="188">
        <v>22226016</v>
      </c>
      <c r="E12" s="133">
        <f>SUM(D12-C12)</f>
        <v>-3622584</v>
      </c>
      <c r="F12" s="188">
        <v>142670000</v>
      </c>
      <c r="G12" s="188">
        <v>131190242</v>
      </c>
      <c r="H12" s="133">
        <f t="shared" si="7"/>
        <v>-11479758</v>
      </c>
      <c r="I12" s="54"/>
      <c r="J12" s="54"/>
      <c r="K12" s="133">
        <f t="shared" si="9"/>
        <v>0</v>
      </c>
      <c r="L12" s="54"/>
      <c r="M12" s="54"/>
      <c r="N12" s="133">
        <f t="shared" si="11"/>
        <v>0</v>
      </c>
      <c r="O12" s="54"/>
      <c r="P12" s="54"/>
      <c r="Q12" s="133">
        <f t="shared" si="13"/>
        <v>0</v>
      </c>
      <c r="R12" s="131"/>
      <c r="S12" s="131"/>
      <c r="T12" s="133">
        <f t="shared" si="15"/>
        <v>0</v>
      </c>
      <c r="U12" s="135">
        <f t="shared" si="16"/>
        <v>168518600</v>
      </c>
      <c r="V12" s="135">
        <f t="shared" si="0"/>
        <v>153416258</v>
      </c>
      <c r="W12" s="135">
        <f t="shared" si="0"/>
        <v>-15102342</v>
      </c>
      <c r="X12" s="131"/>
      <c r="Y12" s="131"/>
      <c r="Z12" s="133">
        <f t="shared" si="18"/>
        <v>0</v>
      </c>
      <c r="AA12" s="135">
        <f t="shared" ref="AA12:AC82" si="51">SUM(X12)</f>
        <v>0</v>
      </c>
      <c r="AB12" s="135">
        <f t="shared" si="51"/>
        <v>0</v>
      </c>
      <c r="AC12" s="135">
        <f t="shared" si="51"/>
        <v>0</v>
      </c>
      <c r="AD12" s="131"/>
      <c r="AE12" s="131"/>
      <c r="AF12" s="133">
        <f t="shared" si="21"/>
        <v>0</v>
      </c>
      <c r="AG12" s="131"/>
      <c r="AH12" s="131"/>
      <c r="AI12" s="133">
        <f t="shared" si="22"/>
        <v>0</v>
      </c>
      <c r="AJ12" s="135">
        <f t="shared" si="2"/>
        <v>0</v>
      </c>
      <c r="AK12" s="135">
        <f t="shared" si="2"/>
        <v>0</v>
      </c>
      <c r="AL12" s="135">
        <f t="shared" si="2"/>
        <v>0</v>
      </c>
      <c r="AM12" s="135">
        <f t="shared" si="23"/>
        <v>168518600</v>
      </c>
      <c r="AN12" s="135">
        <f t="shared" si="3"/>
        <v>153416258</v>
      </c>
      <c r="AO12" s="135">
        <f t="shared" si="3"/>
        <v>-15102342</v>
      </c>
    </row>
    <row r="13" spans="1:41" ht="11.25">
      <c r="A13" s="165">
        <v>6</v>
      </c>
      <c r="B13" s="153" t="s">
        <v>10</v>
      </c>
      <c r="C13" s="188">
        <v>27337700</v>
      </c>
      <c r="D13" s="188">
        <v>27837504</v>
      </c>
      <c r="E13" s="133">
        <f>SUM(D13-C13)</f>
        <v>499804</v>
      </c>
      <c r="F13" s="188">
        <v>113381000</v>
      </c>
      <c r="G13" s="188">
        <v>103542018</v>
      </c>
      <c r="H13" s="133">
        <f t="shared" si="7"/>
        <v>-9838982</v>
      </c>
      <c r="I13" s="54"/>
      <c r="J13" s="54"/>
      <c r="K13" s="133">
        <f t="shared" si="9"/>
        <v>0</v>
      </c>
      <c r="L13" s="54"/>
      <c r="M13" s="54"/>
      <c r="N13" s="133">
        <f t="shared" si="11"/>
        <v>0</v>
      </c>
      <c r="O13" s="54"/>
      <c r="P13" s="54"/>
      <c r="Q13" s="133">
        <f t="shared" si="13"/>
        <v>0</v>
      </c>
      <c r="R13" s="131"/>
      <c r="S13" s="131"/>
      <c r="T13" s="133">
        <f t="shared" si="15"/>
        <v>0</v>
      </c>
      <c r="U13" s="135">
        <f t="shared" si="16"/>
        <v>140718700</v>
      </c>
      <c r="V13" s="135">
        <f t="shared" si="0"/>
        <v>131379522</v>
      </c>
      <c r="W13" s="135">
        <f t="shared" si="0"/>
        <v>-9339178</v>
      </c>
      <c r="X13" s="131"/>
      <c r="Y13" s="131"/>
      <c r="Z13" s="133">
        <f t="shared" si="18"/>
        <v>0</v>
      </c>
      <c r="AA13" s="135">
        <f t="shared" si="51"/>
        <v>0</v>
      </c>
      <c r="AB13" s="135">
        <f t="shared" si="51"/>
        <v>0</v>
      </c>
      <c r="AC13" s="135">
        <f t="shared" si="51"/>
        <v>0</v>
      </c>
      <c r="AD13" s="131"/>
      <c r="AE13" s="131"/>
      <c r="AF13" s="133">
        <f t="shared" si="21"/>
        <v>0</v>
      </c>
      <c r="AG13" s="131"/>
      <c r="AH13" s="131"/>
      <c r="AI13" s="133">
        <f t="shared" si="22"/>
        <v>0</v>
      </c>
      <c r="AJ13" s="135">
        <f t="shared" si="2"/>
        <v>0</v>
      </c>
      <c r="AK13" s="135">
        <f t="shared" si="2"/>
        <v>0</v>
      </c>
      <c r="AL13" s="135">
        <f t="shared" si="2"/>
        <v>0</v>
      </c>
      <c r="AM13" s="135">
        <f t="shared" si="23"/>
        <v>140718700</v>
      </c>
      <c r="AN13" s="135">
        <f t="shared" si="3"/>
        <v>131379522</v>
      </c>
      <c r="AO13" s="135">
        <f t="shared" si="3"/>
        <v>-9339178</v>
      </c>
    </row>
    <row r="14" spans="1:41" ht="11.25">
      <c r="A14" s="165">
        <v>7</v>
      </c>
      <c r="B14" s="153" t="s">
        <v>11</v>
      </c>
      <c r="C14" s="188">
        <v>2500000</v>
      </c>
      <c r="D14" s="188">
        <v>2440000</v>
      </c>
      <c r="E14" s="133">
        <f t="shared" si="5"/>
        <v>-60000</v>
      </c>
      <c r="F14" s="188">
        <v>15560000</v>
      </c>
      <c r="G14" s="188">
        <v>15820000</v>
      </c>
      <c r="H14" s="133">
        <f>SUM(G14-F14)</f>
        <v>260000</v>
      </c>
      <c r="I14" s="131"/>
      <c r="J14" s="131"/>
      <c r="K14" s="133">
        <f t="shared" si="9"/>
        <v>0</v>
      </c>
      <c r="L14" s="131"/>
      <c r="M14" s="131"/>
      <c r="N14" s="133">
        <f t="shared" si="11"/>
        <v>0</v>
      </c>
      <c r="O14" s="131"/>
      <c r="P14" s="131"/>
      <c r="Q14" s="133">
        <f t="shared" si="13"/>
        <v>0</v>
      </c>
      <c r="R14" s="131"/>
      <c r="S14" s="131"/>
      <c r="T14" s="133">
        <f t="shared" si="15"/>
        <v>0</v>
      </c>
      <c r="U14" s="135">
        <f t="shared" si="16"/>
        <v>18060000</v>
      </c>
      <c r="V14" s="135">
        <f t="shared" si="0"/>
        <v>18260000</v>
      </c>
      <c r="W14" s="135">
        <f t="shared" si="0"/>
        <v>200000</v>
      </c>
      <c r="X14" s="131"/>
      <c r="Y14" s="131"/>
      <c r="Z14" s="133">
        <f t="shared" si="18"/>
        <v>0</v>
      </c>
      <c r="AA14" s="135">
        <f t="shared" si="51"/>
        <v>0</v>
      </c>
      <c r="AB14" s="135">
        <f t="shared" si="51"/>
        <v>0</v>
      </c>
      <c r="AC14" s="135">
        <f t="shared" si="51"/>
        <v>0</v>
      </c>
      <c r="AD14" s="131"/>
      <c r="AE14" s="131"/>
      <c r="AF14" s="133">
        <f t="shared" si="21"/>
        <v>0</v>
      </c>
      <c r="AG14" s="131"/>
      <c r="AH14" s="131"/>
      <c r="AI14" s="133">
        <f t="shared" si="22"/>
        <v>0</v>
      </c>
      <c r="AJ14" s="135">
        <f t="shared" si="2"/>
        <v>0</v>
      </c>
      <c r="AK14" s="135">
        <f t="shared" si="2"/>
        <v>0</v>
      </c>
      <c r="AL14" s="135">
        <f t="shared" si="2"/>
        <v>0</v>
      </c>
      <c r="AM14" s="135">
        <f t="shared" si="23"/>
        <v>18060000</v>
      </c>
      <c r="AN14" s="135">
        <f t="shared" si="3"/>
        <v>18260000</v>
      </c>
      <c r="AO14" s="135">
        <f t="shared" si="3"/>
        <v>200000</v>
      </c>
    </row>
    <row r="15" spans="1:41" ht="11.25">
      <c r="A15" s="165">
        <v>8</v>
      </c>
      <c r="B15" s="153" t="s">
        <v>12</v>
      </c>
      <c r="C15" s="188">
        <v>14082000</v>
      </c>
      <c r="D15" s="188">
        <v>2028720</v>
      </c>
      <c r="E15" s="133">
        <f t="shared" si="5"/>
        <v>-12053280</v>
      </c>
      <c r="F15" s="188">
        <v>22217400</v>
      </c>
      <c r="G15" s="188">
        <v>1329864</v>
      </c>
      <c r="H15" s="133">
        <f t="shared" si="7"/>
        <v>-20887536</v>
      </c>
      <c r="I15" s="131"/>
      <c r="J15" s="131"/>
      <c r="K15" s="133">
        <f t="shared" si="9"/>
        <v>0</v>
      </c>
      <c r="L15" s="131"/>
      <c r="M15" s="131"/>
      <c r="N15" s="133">
        <f t="shared" si="11"/>
        <v>0</v>
      </c>
      <c r="O15" s="131"/>
      <c r="P15" s="131"/>
      <c r="Q15" s="133">
        <f t="shared" si="13"/>
        <v>0</v>
      </c>
      <c r="R15" s="131"/>
      <c r="S15" s="131"/>
      <c r="T15" s="133">
        <f t="shared" si="15"/>
        <v>0</v>
      </c>
      <c r="U15" s="135">
        <f t="shared" si="16"/>
        <v>36299400</v>
      </c>
      <c r="V15" s="135">
        <f t="shared" si="0"/>
        <v>3358584</v>
      </c>
      <c r="W15" s="135">
        <f t="shared" si="0"/>
        <v>-32940816</v>
      </c>
      <c r="X15" s="131"/>
      <c r="Y15" s="131"/>
      <c r="Z15" s="133">
        <f t="shared" si="18"/>
        <v>0</v>
      </c>
      <c r="AA15" s="135">
        <f t="shared" si="51"/>
        <v>0</v>
      </c>
      <c r="AB15" s="135">
        <f t="shared" si="51"/>
        <v>0</v>
      </c>
      <c r="AC15" s="135">
        <f t="shared" si="51"/>
        <v>0</v>
      </c>
      <c r="AD15" s="131"/>
      <c r="AE15" s="131"/>
      <c r="AF15" s="133">
        <f t="shared" si="21"/>
        <v>0</v>
      </c>
      <c r="AG15" s="131"/>
      <c r="AH15" s="131"/>
      <c r="AI15" s="133">
        <f t="shared" si="22"/>
        <v>0</v>
      </c>
      <c r="AJ15" s="135">
        <f t="shared" si="2"/>
        <v>0</v>
      </c>
      <c r="AK15" s="135">
        <f t="shared" si="2"/>
        <v>0</v>
      </c>
      <c r="AL15" s="135">
        <f t="shared" si="2"/>
        <v>0</v>
      </c>
      <c r="AM15" s="135">
        <f t="shared" si="23"/>
        <v>36299400</v>
      </c>
      <c r="AN15" s="135">
        <f t="shared" si="3"/>
        <v>3358584</v>
      </c>
      <c r="AO15" s="135">
        <f t="shared" si="3"/>
        <v>-32940816</v>
      </c>
    </row>
    <row r="16" spans="1:41" ht="11.25">
      <c r="A16" s="165">
        <v>9</v>
      </c>
      <c r="B16" s="153" t="s">
        <v>9</v>
      </c>
      <c r="C16" s="131"/>
      <c r="D16" s="131"/>
      <c r="E16" s="133">
        <f t="shared" si="5"/>
        <v>0</v>
      </c>
      <c r="F16" s="131"/>
      <c r="G16" s="131"/>
      <c r="H16" s="133">
        <f t="shared" si="7"/>
        <v>0</v>
      </c>
      <c r="I16" s="131"/>
      <c r="J16" s="131"/>
      <c r="K16" s="133">
        <f t="shared" si="9"/>
        <v>0</v>
      </c>
      <c r="L16" s="131"/>
      <c r="M16" s="131"/>
      <c r="N16" s="133">
        <f t="shared" si="11"/>
        <v>0</v>
      </c>
      <c r="O16" s="131"/>
      <c r="P16" s="131"/>
      <c r="Q16" s="133">
        <f t="shared" si="13"/>
        <v>0</v>
      </c>
      <c r="R16" s="131"/>
      <c r="S16" s="131"/>
      <c r="T16" s="133">
        <f t="shared" si="15"/>
        <v>0</v>
      </c>
      <c r="U16" s="135">
        <f t="shared" si="16"/>
        <v>0</v>
      </c>
      <c r="V16" s="135">
        <f t="shared" si="0"/>
        <v>0</v>
      </c>
      <c r="W16" s="135">
        <f t="shared" si="0"/>
        <v>0</v>
      </c>
      <c r="X16" s="131"/>
      <c r="Y16" s="131"/>
      <c r="Z16" s="133">
        <f t="shared" si="18"/>
        <v>0</v>
      </c>
      <c r="AA16" s="135">
        <f t="shared" si="51"/>
        <v>0</v>
      </c>
      <c r="AB16" s="135">
        <f t="shared" si="51"/>
        <v>0</v>
      </c>
      <c r="AC16" s="135">
        <f t="shared" si="51"/>
        <v>0</v>
      </c>
      <c r="AD16" s="131"/>
      <c r="AE16" s="131"/>
      <c r="AF16" s="133">
        <f t="shared" si="21"/>
        <v>0</v>
      </c>
      <c r="AG16" s="131"/>
      <c r="AH16" s="131"/>
      <c r="AI16" s="133">
        <f t="shared" si="22"/>
        <v>0</v>
      </c>
      <c r="AJ16" s="135">
        <f t="shared" si="2"/>
        <v>0</v>
      </c>
      <c r="AK16" s="135">
        <f t="shared" si="2"/>
        <v>0</v>
      </c>
      <c r="AL16" s="135">
        <f t="shared" si="2"/>
        <v>0</v>
      </c>
      <c r="AM16" s="135">
        <f t="shared" si="23"/>
        <v>0</v>
      </c>
      <c r="AN16" s="135">
        <f t="shared" si="3"/>
        <v>0</v>
      </c>
      <c r="AO16" s="135">
        <f t="shared" si="3"/>
        <v>0</v>
      </c>
    </row>
    <row r="17" spans="1:41" s="288" customFormat="1" ht="11.25">
      <c r="A17" s="163">
        <v>10</v>
      </c>
      <c r="B17" s="154" t="s">
        <v>16</v>
      </c>
      <c r="C17" s="64">
        <f>SUM(C18:C22)</f>
        <v>8721200</v>
      </c>
      <c r="D17" s="64">
        <f>SUM(D18:D22)</f>
        <v>6294315</v>
      </c>
      <c r="E17" s="215">
        <f t="shared" si="5"/>
        <v>-2426885</v>
      </c>
      <c r="F17" s="64">
        <f>SUM(F18:F22)</f>
        <v>36728900</v>
      </c>
      <c r="G17" s="64">
        <f>SUM(G18:G22)</f>
        <v>36224867</v>
      </c>
      <c r="H17" s="215">
        <f t="shared" si="7"/>
        <v>-504033</v>
      </c>
      <c r="I17" s="64">
        <f>SUM(I18:I22)</f>
        <v>0</v>
      </c>
      <c r="J17" s="64">
        <f>SUM(J18:J22)</f>
        <v>0</v>
      </c>
      <c r="K17" s="215">
        <f t="shared" si="9"/>
        <v>0</v>
      </c>
      <c r="L17" s="64">
        <f>SUM(L18:L22)</f>
        <v>0</v>
      </c>
      <c r="M17" s="64">
        <f>SUM(M18:M22)</f>
        <v>0</v>
      </c>
      <c r="N17" s="215">
        <f t="shared" si="11"/>
        <v>0</v>
      </c>
      <c r="O17" s="64">
        <f>SUM(O18:O22)</f>
        <v>0</v>
      </c>
      <c r="P17" s="64">
        <f>SUM(P18:P22)</f>
        <v>0</v>
      </c>
      <c r="Q17" s="215">
        <f t="shared" si="13"/>
        <v>0</v>
      </c>
      <c r="R17" s="64">
        <f>SUM(R18:R22)</f>
        <v>0</v>
      </c>
      <c r="S17" s="64">
        <f>SUM(S18:S22)</f>
        <v>0</v>
      </c>
      <c r="T17" s="215">
        <f t="shared" si="15"/>
        <v>0</v>
      </c>
      <c r="U17" s="59">
        <f t="shared" si="16"/>
        <v>45450100</v>
      </c>
      <c r="V17" s="59">
        <f t="shared" si="0"/>
        <v>42519182</v>
      </c>
      <c r="W17" s="59">
        <f t="shared" si="0"/>
        <v>-2930918</v>
      </c>
      <c r="X17" s="64">
        <f>SUM(X18:X22)</f>
        <v>0</v>
      </c>
      <c r="Y17" s="64">
        <f>SUM(Y18:Y22)</f>
        <v>0</v>
      </c>
      <c r="Z17" s="215">
        <f t="shared" si="18"/>
        <v>0</v>
      </c>
      <c r="AA17" s="59">
        <f t="shared" si="51"/>
        <v>0</v>
      </c>
      <c r="AB17" s="59">
        <f t="shared" si="51"/>
        <v>0</v>
      </c>
      <c r="AC17" s="59">
        <f t="shared" si="51"/>
        <v>0</v>
      </c>
      <c r="AD17" s="64">
        <f>SUM(AD18:AD22)</f>
        <v>0</v>
      </c>
      <c r="AE17" s="64">
        <f>SUM(AE18:AE22)</f>
        <v>0</v>
      </c>
      <c r="AF17" s="215">
        <f t="shared" si="21"/>
        <v>0</v>
      </c>
      <c r="AG17" s="64">
        <f>SUM(AG18:AG22)</f>
        <v>0</v>
      </c>
      <c r="AH17" s="64">
        <f>SUM(AH18:AH22)</f>
        <v>0</v>
      </c>
      <c r="AI17" s="215">
        <f t="shared" si="22"/>
        <v>0</v>
      </c>
      <c r="AJ17" s="59">
        <f t="shared" si="2"/>
        <v>0</v>
      </c>
      <c r="AK17" s="59">
        <f t="shared" si="2"/>
        <v>0</v>
      </c>
      <c r="AL17" s="59">
        <f t="shared" si="2"/>
        <v>0</v>
      </c>
      <c r="AM17" s="59">
        <f t="shared" si="23"/>
        <v>45450100</v>
      </c>
      <c r="AN17" s="59">
        <f t="shared" si="3"/>
        <v>42519182</v>
      </c>
      <c r="AO17" s="59">
        <f t="shared" si="3"/>
        <v>-2930918</v>
      </c>
    </row>
    <row r="18" spans="1:41" ht="11.25">
      <c r="A18" s="165">
        <v>11</v>
      </c>
      <c r="B18" s="153" t="s">
        <v>13</v>
      </c>
      <c r="C18" s="188">
        <v>5930300</v>
      </c>
      <c r="D18" s="188">
        <v>3629717.35</v>
      </c>
      <c r="E18" s="133">
        <f>SUM(D18-C18)</f>
        <v>-2300582.65</v>
      </c>
      <c r="F18" s="188">
        <v>24975500</v>
      </c>
      <c r="G18" s="188">
        <v>24691844.809999999</v>
      </c>
      <c r="H18" s="133">
        <f t="shared" si="7"/>
        <v>-283655.19000000134</v>
      </c>
      <c r="I18" s="54"/>
      <c r="J18" s="54"/>
      <c r="K18" s="133">
        <f t="shared" si="9"/>
        <v>0</v>
      </c>
      <c r="L18" s="54"/>
      <c r="M18" s="54"/>
      <c r="N18" s="133">
        <f t="shared" si="11"/>
        <v>0</v>
      </c>
      <c r="O18" s="54"/>
      <c r="P18" s="54"/>
      <c r="Q18" s="133">
        <f t="shared" si="13"/>
        <v>0</v>
      </c>
      <c r="R18" s="131"/>
      <c r="S18" s="131"/>
      <c r="T18" s="133">
        <f t="shared" si="15"/>
        <v>0</v>
      </c>
      <c r="U18" s="135">
        <f t="shared" si="16"/>
        <v>30905800</v>
      </c>
      <c r="V18" s="135">
        <f t="shared" si="0"/>
        <v>28321562.16</v>
      </c>
      <c r="W18" s="135">
        <f t="shared" si="0"/>
        <v>-2584237.8400000012</v>
      </c>
      <c r="X18" s="131"/>
      <c r="Y18" s="131"/>
      <c r="Z18" s="133">
        <f t="shared" si="18"/>
        <v>0</v>
      </c>
      <c r="AA18" s="135">
        <f t="shared" si="51"/>
        <v>0</v>
      </c>
      <c r="AB18" s="135">
        <f t="shared" si="51"/>
        <v>0</v>
      </c>
      <c r="AC18" s="135">
        <f t="shared" si="51"/>
        <v>0</v>
      </c>
      <c r="AD18" s="131"/>
      <c r="AE18" s="131"/>
      <c r="AF18" s="133">
        <f t="shared" si="21"/>
        <v>0</v>
      </c>
      <c r="AG18" s="131"/>
      <c r="AH18" s="131"/>
      <c r="AI18" s="133">
        <f t="shared" si="22"/>
        <v>0</v>
      </c>
      <c r="AJ18" s="135">
        <f t="shared" si="2"/>
        <v>0</v>
      </c>
      <c r="AK18" s="135">
        <f t="shared" si="2"/>
        <v>0</v>
      </c>
      <c r="AL18" s="135">
        <f t="shared" si="2"/>
        <v>0</v>
      </c>
      <c r="AM18" s="135">
        <f t="shared" si="23"/>
        <v>30905800</v>
      </c>
      <c r="AN18" s="135">
        <f t="shared" si="3"/>
        <v>28321562.16</v>
      </c>
      <c r="AO18" s="135">
        <f t="shared" si="3"/>
        <v>-2584237.8400000012</v>
      </c>
    </row>
    <row r="19" spans="1:41" ht="11.25">
      <c r="A19" s="165">
        <v>12</v>
      </c>
      <c r="B19" s="153" t="s">
        <v>14</v>
      </c>
      <c r="C19" s="188">
        <v>697600</v>
      </c>
      <c r="D19" s="188">
        <v>662379.1</v>
      </c>
      <c r="E19" s="133">
        <f>SUM(D19-C19)</f>
        <v>-35220.900000000023</v>
      </c>
      <c r="F19" s="188">
        <v>2938300</v>
      </c>
      <c r="G19" s="188">
        <v>2891231.06</v>
      </c>
      <c r="H19" s="133">
        <f t="shared" si="7"/>
        <v>-47068.939999999944</v>
      </c>
      <c r="I19" s="54"/>
      <c r="J19" s="54"/>
      <c r="K19" s="133">
        <f t="shared" si="9"/>
        <v>0</v>
      </c>
      <c r="L19" s="54"/>
      <c r="M19" s="54"/>
      <c r="N19" s="133">
        <f t="shared" si="11"/>
        <v>0</v>
      </c>
      <c r="O19" s="54"/>
      <c r="P19" s="54"/>
      <c r="Q19" s="133">
        <f t="shared" si="13"/>
        <v>0</v>
      </c>
      <c r="R19" s="131"/>
      <c r="S19" s="131"/>
      <c r="T19" s="133">
        <f t="shared" si="15"/>
        <v>0</v>
      </c>
      <c r="U19" s="135">
        <f t="shared" si="16"/>
        <v>3635900</v>
      </c>
      <c r="V19" s="135">
        <f t="shared" si="0"/>
        <v>3553610.16</v>
      </c>
      <c r="W19" s="135">
        <f t="shared" si="0"/>
        <v>-82289.839999999967</v>
      </c>
      <c r="X19" s="131"/>
      <c r="Y19" s="131"/>
      <c r="Z19" s="133">
        <f t="shared" si="18"/>
        <v>0</v>
      </c>
      <c r="AA19" s="135">
        <f t="shared" si="51"/>
        <v>0</v>
      </c>
      <c r="AB19" s="135">
        <f t="shared" si="51"/>
        <v>0</v>
      </c>
      <c r="AC19" s="135">
        <f t="shared" si="51"/>
        <v>0</v>
      </c>
      <c r="AD19" s="131"/>
      <c r="AE19" s="131"/>
      <c r="AF19" s="133">
        <f t="shared" si="21"/>
        <v>0</v>
      </c>
      <c r="AG19" s="131"/>
      <c r="AH19" s="131"/>
      <c r="AI19" s="133">
        <f t="shared" si="22"/>
        <v>0</v>
      </c>
      <c r="AJ19" s="135">
        <f t="shared" si="2"/>
        <v>0</v>
      </c>
      <c r="AK19" s="135">
        <f t="shared" si="2"/>
        <v>0</v>
      </c>
      <c r="AL19" s="135">
        <f t="shared" si="2"/>
        <v>0</v>
      </c>
      <c r="AM19" s="135">
        <f t="shared" si="23"/>
        <v>3635900</v>
      </c>
      <c r="AN19" s="135">
        <f t="shared" si="3"/>
        <v>3553610.16</v>
      </c>
      <c r="AO19" s="135">
        <f t="shared" si="3"/>
        <v>-82289.839999999967</v>
      </c>
    </row>
    <row r="20" spans="1:41" ht="11.25">
      <c r="A20" s="165">
        <v>13</v>
      </c>
      <c r="B20" s="153" t="s">
        <v>15</v>
      </c>
      <c r="C20" s="188">
        <v>349000</v>
      </c>
      <c r="D20" s="188">
        <v>331389.55</v>
      </c>
      <c r="E20" s="133">
        <f t="shared" si="5"/>
        <v>-17610.450000000012</v>
      </c>
      <c r="F20" s="188">
        <v>1469300</v>
      </c>
      <c r="G20" s="188">
        <v>1593734.24</v>
      </c>
      <c r="H20" s="133">
        <f>SUM(G20-F20)</f>
        <v>124434.23999999999</v>
      </c>
      <c r="I20" s="54"/>
      <c r="J20" s="54"/>
      <c r="K20" s="133">
        <f t="shared" si="9"/>
        <v>0</v>
      </c>
      <c r="L20" s="54"/>
      <c r="M20" s="54"/>
      <c r="N20" s="133">
        <f t="shared" si="11"/>
        <v>0</v>
      </c>
      <c r="O20" s="54"/>
      <c r="P20" s="54"/>
      <c r="Q20" s="133">
        <f t="shared" si="13"/>
        <v>0</v>
      </c>
      <c r="R20" s="131"/>
      <c r="S20" s="131"/>
      <c r="T20" s="133">
        <f t="shared" si="15"/>
        <v>0</v>
      </c>
      <c r="U20" s="135">
        <f t="shared" si="16"/>
        <v>1818300</v>
      </c>
      <c r="V20" s="135">
        <f t="shared" si="0"/>
        <v>1925123.79</v>
      </c>
      <c r="W20" s="135">
        <f t="shared" si="0"/>
        <v>106823.78999999998</v>
      </c>
      <c r="X20" s="131"/>
      <c r="Y20" s="131"/>
      <c r="Z20" s="133">
        <f t="shared" si="18"/>
        <v>0</v>
      </c>
      <c r="AA20" s="135">
        <f t="shared" si="51"/>
        <v>0</v>
      </c>
      <c r="AB20" s="135">
        <f t="shared" si="51"/>
        <v>0</v>
      </c>
      <c r="AC20" s="135">
        <f t="shared" si="51"/>
        <v>0</v>
      </c>
      <c r="AD20" s="131"/>
      <c r="AE20" s="131"/>
      <c r="AF20" s="133">
        <f t="shared" si="21"/>
        <v>0</v>
      </c>
      <c r="AG20" s="131"/>
      <c r="AH20" s="131"/>
      <c r="AI20" s="133">
        <f t="shared" si="22"/>
        <v>0</v>
      </c>
      <c r="AJ20" s="135">
        <f t="shared" si="2"/>
        <v>0</v>
      </c>
      <c r="AK20" s="135">
        <f t="shared" si="2"/>
        <v>0</v>
      </c>
      <c r="AL20" s="135">
        <f t="shared" si="2"/>
        <v>0</v>
      </c>
      <c r="AM20" s="135">
        <f t="shared" si="23"/>
        <v>1818300</v>
      </c>
      <c r="AN20" s="135">
        <f t="shared" si="3"/>
        <v>1925123.79</v>
      </c>
      <c r="AO20" s="135">
        <f t="shared" si="3"/>
        <v>106823.78999999998</v>
      </c>
    </row>
    <row r="21" spans="1:41" ht="11.25">
      <c r="A21" s="165">
        <v>14</v>
      </c>
      <c r="B21" s="153" t="s">
        <v>17</v>
      </c>
      <c r="C21" s="188">
        <v>349000</v>
      </c>
      <c r="D21" s="188">
        <v>331389.75</v>
      </c>
      <c r="E21" s="133">
        <f t="shared" si="5"/>
        <v>-17610.25</v>
      </c>
      <c r="F21" s="188">
        <v>1469300</v>
      </c>
      <c r="G21" s="188">
        <v>1407770.53</v>
      </c>
      <c r="H21" s="133">
        <f t="shared" si="7"/>
        <v>-61529.469999999972</v>
      </c>
      <c r="I21" s="54"/>
      <c r="J21" s="54"/>
      <c r="K21" s="133">
        <f t="shared" si="9"/>
        <v>0</v>
      </c>
      <c r="L21" s="54"/>
      <c r="M21" s="54"/>
      <c r="N21" s="133">
        <f t="shared" si="11"/>
        <v>0</v>
      </c>
      <c r="O21" s="54"/>
      <c r="P21" s="54"/>
      <c r="Q21" s="133">
        <f t="shared" si="13"/>
        <v>0</v>
      </c>
      <c r="R21" s="131"/>
      <c r="S21" s="131"/>
      <c r="T21" s="133">
        <f t="shared" si="15"/>
        <v>0</v>
      </c>
      <c r="U21" s="135">
        <f t="shared" si="16"/>
        <v>1818300</v>
      </c>
      <c r="V21" s="135">
        <f t="shared" si="0"/>
        <v>1739160.28</v>
      </c>
      <c r="W21" s="135">
        <f t="shared" si="0"/>
        <v>-79139.719999999972</v>
      </c>
      <c r="X21" s="131"/>
      <c r="Y21" s="131"/>
      <c r="Z21" s="133">
        <f t="shared" si="18"/>
        <v>0</v>
      </c>
      <c r="AA21" s="135">
        <f t="shared" si="51"/>
        <v>0</v>
      </c>
      <c r="AB21" s="135">
        <f t="shared" si="51"/>
        <v>0</v>
      </c>
      <c r="AC21" s="135">
        <f t="shared" si="51"/>
        <v>0</v>
      </c>
      <c r="AD21" s="131"/>
      <c r="AE21" s="131"/>
      <c r="AF21" s="133">
        <f t="shared" si="21"/>
        <v>0</v>
      </c>
      <c r="AG21" s="131"/>
      <c r="AH21" s="131"/>
      <c r="AI21" s="133">
        <f t="shared" si="22"/>
        <v>0</v>
      </c>
      <c r="AJ21" s="135">
        <f t="shared" si="2"/>
        <v>0</v>
      </c>
      <c r="AK21" s="135">
        <f t="shared" si="2"/>
        <v>0</v>
      </c>
      <c r="AL21" s="135">
        <f t="shared" si="2"/>
        <v>0</v>
      </c>
      <c r="AM21" s="135">
        <f t="shared" si="23"/>
        <v>1818300</v>
      </c>
      <c r="AN21" s="135">
        <f t="shared" si="3"/>
        <v>1739160.28</v>
      </c>
      <c r="AO21" s="135">
        <f t="shared" si="3"/>
        <v>-79139.719999999972</v>
      </c>
    </row>
    <row r="22" spans="1:41" ht="11.25">
      <c r="A22" s="165">
        <v>15</v>
      </c>
      <c r="B22" s="153" t="s">
        <v>18</v>
      </c>
      <c r="C22" s="188">
        <v>1395300</v>
      </c>
      <c r="D22" s="188">
        <v>1339439.25</v>
      </c>
      <c r="E22" s="133">
        <f t="shared" si="5"/>
        <v>-55860.75</v>
      </c>
      <c r="F22" s="188">
        <v>5876500</v>
      </c>
      <c r="G22" s="188">
        <v>5640286.3600000003</v>
      </c>
      <c r="H22" s="133">
        <f t="shared" si="7"/>
        <v>-236213.63999999966</v>
      </c>
      <c r="I22" s="54"/>
      <c r="J22" s="54"/>
      <c r="K22" s="133">
        <f t="shared" si="9"/>
        <v>0</v>
      </c>
      <c r="L22" s="54"/>
      <c r="M22" s="54"/>
      <c r="N22" s="133">
        <f t="shared" si="11"/>
        <v>0</v>
      </c>
      <c r="O22" s="54"/>
      <c r="P22" s="54"/>
      <c r="Q22" s="133">
        <f t="shared" si="13"/>
        <v>0</v>
      </c>
      <c r="R22" s="131"/>
      <c r="S22" s="131"/>
      <c r="T22" s="133">
        <f t="shared" si="15"/>
        <v>0</v>
      </c>
      <c r="U22" s="135">
        <f t="shared" si="16"/>
        <v>7271800</v>
      </c>
      <c r="V22" s="135">
        <f t="shared" si="0"/>
        <v>6979725.6100000003</v>
      </c>
      <c r="W22" s="135">
        <f t="shared" si="0"/>
        <v>-292074.38999999966</v>
      </c>
      <c r="X22" s="131"/>
      <c r="Y22" s="131"/>
      <c r="Z22" s="133">
        <f t="shared" si="18"/>
        <v>0</v>
      </c>
      <c r="AA22" s="135">
        <f t="shared" si="51"/>
        <v>0</v>
      </c>
      <c r="AB22" s="135">
        <f t="shared" si="51"/>
        <v>0</v>
      </c>
      <c r="AC22" s="135">
        <f t="shared" si="51"/>
        <v>0</v>
      </c>
      <c r="AD22" s="131"/>
      <c r="AE22" s="131"/>
      <c r="AF22" s="133">
        <f t="shared" si="21"/>
        <v>0</v>
      </c>
      <c r="AG22" s="131"/>
      <c r="AH22" s="131"/>
      <c r="AI22" s="133">
        <f t="shared" si="22"/>
        <v>0</v>
      </c>
      <c r="AJ22" s="135">
        <f t="shared" si="2"/>
        <v>0</v>
      </c>
      <c r="AK22" s="135">
        <f t="shared" si="2"/>
        <v>0</v>
      </c>
      <c r="AL22" s="135">
        <f t="shared" si="2"/>
        <v>0</v>
      </c>
      <c r="AM22" s="135">
        <f t="shared" si="23"/>
        <v>7271800</v>
      </c>
      <c r="AN22" s="135">
        <f t="shared" si="3"/>
        <v>6979725.6100000003</v>
      </c>
      <c r="AO22" s="135">
        <f t="shared" si="3"/>
        <v>-292074.38999999966</v>
      </c>
    </row>
    <row r="23" spans="1:41" s="288" customFormat="1" ht="11.25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215">
        <f t="shared" si="5"/>
        <v>0</v>
      </c>
      <c r="F23" s="64">
        <f>SUM(F24:F27)</f>
        <v>22589200</v>
      </c>
      <c r="G23" s="64">
        <f>SUM(G24:G27)</f>
        <v>9971543.1400000006</v>
      </c>
      <c r="H23" s="215">
        <f t="shared" si="7"/>
        <v>-12617656.859999999</v>
      </c>
      <c r="I23" s="64">
        <f>SUM(I24:I27)</f>
        <v>7383200</v>
      </c>
      <c r="J23" s="64">
        <f>SUM(J24:J27)</f>
        <v>1128503.2</v>
      </c>
      <c r="K23" s="215">
        <f t="shared" si="9"/>
        <v>-6254696.7999999998</v>
      </c>
      <c r="L23" s="64">
        <f>SUM(L24:L27)</f>
        <v>12000000</v>
      </c>
      <c r="M23" s="64">
        <f>SUM(M24:M27)</f>
        <v>5453840.5899999999</v>
      </c>
      <c r="N23" s="215">
        <f t="shared" si="11"/>
        <v>-6546159.4100000001</v>
      </c>
      <c r="O23" s="64">
        <f>SUM(O24:O27)</f>
        <v>37368600</v>
      </c>
      <c r="P23" s="64">
        <f>SUM(P24:P27)</f>
        <v>9611857.6899999995</v>
      </c>
      <c r="Q23" s="215">
        <f t="shared" si="13"/>
        <v>-27756742.310000002</v>
      </c>
      <c r="R23" s="64">
        <f>SUM(R24:R27)</f>
        <v>10733200</v>
      </c>
      <c r="S23" s="64">
        <f>SUM(S24:S27)</f>
        <v>2298645.1</v>
      </c>
      <c r="T23" s="215">
        <f t="shared" si="15"/>
        <v>-8434554.9000000004</v>
      </c>
      <c r="U23" s="59">
        <f t="shared" si="16"/>
        <v>90074200</v>
      </c>
      <c r="V23" s="59">
        <f t="shared" si="16"/>
        <v>28464389.719999999</v>
      </c>
      <c r="W23" s="59">
        <f t="shared" si="16"/>
        <v>-61609810.280000001</v>
      </c>
      <c r="X23" s="64">
        <f>SUM(X24:X27)</f>
        <v>0</v>
      </c>
      <c r="Y23" s="64">
        <f>SUM(Y24:Y27)</f>
        <v>0</v>
      </c>
      <c r="Z23" s="215">
        <f t="shared" si="18"/>
        <v>0</v>
      </c>
      <c r="AA23" s="59">
        <f t="shared" si="51"/>
        <v>0</v>
      </c>
      <c r="AB23" s="59">
        <f t="shared" si="51"/>
        <v>0</v>
      </c>
      <c r="AC23" s="59">
        <f t="shared" si="51"/>
        <v>0</v>
      </c>
      <c r="AD23" s="64">
        <f>SUM(AD24:AD27)</f>
        <v>0</v>
      </c>
      <c r="AE23" s="64">
        <f>SUM(AE24:AE27)</f>
        <v>0</v>
      </c>
      <c r="AF23" s="215">
        <f t="shared" si="21"/>
        <v>0</v>
      </c>
      <c r="AG23" s="64">
        <f>SUM(AG24:AG27)</f>
        <v>0</v>
      </c>
      <c r="AH23" s="64">
        <f>SUM(AH24:AH27)</f>
        <v>0</v>
      </c>
      <c r="AI23" s="215">
        <f t="shared" si="22"/>
        <v>0</v>
      </c>
      <c r="AJ23" s="59">
        <f t="shared" ref="AJ23:AL93" si="52">SUM(AD23+AG23)</f>
        <v>0</v>
      </c>
      <c r="AK23" s="59">
        <f t="shared" si="52"/>
        <v>0</v>
      </c>
      <c r="AL23" s="59">
        <f t="shared" si="52"/>
        <v>0</v>
      </c>
      <c r="AM23" s="59">
        <f t="shared" si="23"/>
        <v>90074200</v>
      </c>
      <c r="AN23" s="59">
        <f t="shared" si="23"/>
        <v>28464389.719999999</v>
      </c>
      <c r="AO23" s="59">
        <f t="shared" si="23"/>
        <v>-61609810.280000001</v>
      </c>
    </row>
    <row r="24" spans="1:41" ht="11.25">
      <c r="A24" s="165">
        <v>17</v>
      </c>
      <c r="B24" s="166" t="s">
        <v>19</v>
      </c>
      <c r="C24" s="131"/>
      <c r="D24" s="131"/>
      <c r="E24" s="133">
        <f t="shared" si="5"/>
        <v>0</v>
      </c>
      <c r="F24" s="188">
        <v>12589200</v>
      </c>
      <c r="G24" s="188">
        <v>9971543.1400000006</v>
      </c>
      <c r="H24" s="133">
        <f t="shared" si="7"/>
        <v>-2617656.8599999994</v>
      </c>
      <c r="I24" s="188">
        <v>1152000</v>
      </c>
      <c r="J24" s="188">
        <v>1128503.2</v>
      </c>
      <c r="K24" s="133">
        <f t="shared" si="9"/>
        <v>-23496.800000000047</v>
      </c>
      <c r="L24" s="188">
        <v>4000000</v>
      </c>
      <c r="M24" s="188">
        <v>5453840.5899999999</v>
      </c>
      <c r="N24" s="133">
        <f>SUM(M24-L24)</f>
        <v>1453840.5899999999</v>
      </c>
      <c r="O24" s="188">
        <v>13440000</v>
      </c>
      <c r="P24" s="188">
        <v>9011857.6899999995</v>
      </c>
      <c r="Q24" s="133">
        <f t="shared" si="13"/>
        <v>-4428142.3100000005</v>
      </c>
      <c r="R24" s="188">
        <v>5013200</v>
      </c>
      <c r="S24" s="188">
        <v>2118645.1</v>
      </c>
      <c r="T24" s="133">
        <f t="shared" si="15"/>
        <v>-2894554.9</v>
      </c>
      <c r="U24" s="135">
        <f t="shared" si="16"/>
        <v>36194400</v>
      </c>
      <c r="V24" s="135">
        <f t="shared" si="16"/>
        <v>27684389.719999999</v>
      </c>
      <c r="W24" s="135">
        <f t="shared" si="16"/>
        <v>-8510010.2799999993</v>
      </c>
      <c r="X24" s="131"/>
      <c r="Y24" s="131"/>
      <c r="Z24" s="133">
        <f t="shared" si="18"/>
        <v>0</v>
      </c>
      <c r="AA24" s="135">
        <f t="shared" si="51"/>
        <v>0</v>
      </c>
      <c r="AB24" s="135">
        <f t="shared" si="51"/>
        <v>0</v>
      </c>
      <c r="AC24" s="135">
        <f t="shared" si="51"/>
        <v>0</v>
      </c>
      <c r="AD24" s="131"/>
      <c r="AE24" s="131"/>
      <c r="AF24" s="133">
        <f t="shared" si="21"/>
        <v>0</v>
      </c>
      <c r="AG24" s="131"/>
      <c r="AH24" s="131"/>
      <c r="AI24" s="133">
        <f t="shared" si="22"/>
        <v>0</v>
      </c>
      <c r="AJ24" s="135">
        <f t="shared" si="52"/>
        <v>0</v>
      </c>
      <c r="AK24" s="135">
        <f t="shared" si="52"/>
        <v>0</v>
      </c>
      <c r="AL24" s="135">
        <f t="shared" si="52"/>
        <v>0</v>
      </c>
      <c r="AM24" s="135">
        <f t="shared" si="23"/>
        <v>36194400</v>
      </c>
      <c r="AN24" s="135">
        <f t="shared" si="23"/>
        <v>27684389.719999999</v>
      </c>
      <c r="AO24" s="135">
        <f t="shared" si="23"/>
        <v>-8510010.2799999993</v>
      </c>
    </row>
    <row r="25" spans="1:41" ht="11.25">
      <c r="A25" s="165">
        <v>18</v>
      </c>
      <c r="B25" s="166" t="s">
        <v>20</v>
      </c>
      <c r="C25" s="131"/>
      <c r="D25" s="131"/>
      <c r="E25" s="133">
        <f t="shared" si="5"/>
        <v>0</v>
      </c>
      <c r="F25" s="188">
        <v>10000000</v>
      </c>
      <c r="G25" s="151">
        <v>0</v>
      </c>
      <c r="H25" s="133">
        <f t="shared" si="7"/>
        <v>-10000000</v>
      </c>
      <c r="I25" s="188">
        <v>6000000</v>
      </c>
      <c r="J25" s="151">
        <v>0</v>
      </c>
      <c r="K25" s="133">
        <f t="shared" si="9"/>
        <v>-6000000</v>
      </c>
      <c r="L25" s="188">
        <v>8000000</v>
      </c>
      <c r="M25" s="151">
        <v>0</v>
      </c>
      <c r="N25" s="133">
        <f>SUM(M25-L25)</f>
        <v>-8000000</v>
      </c>
      <c r="O25" s="188">
        <v>23928600</v>
      </c>
      <c r="P25" s="151">
        <v>0</v>
      </c>
      <c r="Q25" s="133">
        <f t="shared" si="13"/>
        <v>-23928600</v>
      </c>
      <c r="R25" s="188">
        <v>5000000</v>
      </c>
      <c r="S25" s="151">
        <v>0</v>
      </c>
      <c r="T25" s="133">
        <f t="shared" si="15"/>
        <v>-5000000</v>
      </c>
      <c r="U25" s="135">
        <f t="shared" si="16"/>
        <v>52928600</v>
      </c>
      <c r="V25" s="135">
        <f t="shared" si="16"/>
        <v>0</v>
      </c>
      <c r="W25" s="135">
        <f t="shared" si="16"/>
        <v>-52928600</v>
      </c>
      <c r="X25" s="131"/>
      <c r="Y25" s="131"/>
      <c r="Z25" s="133">
        <f t="shared" si="18"/>
        <v>0</v>
      </c>
      <c r="AA25" s="135">
        <f t="shared" si="51"/>
        <v>0</v>
      </c>
      <c r="AB25" s="135">
        <f t="shared" si="51"/>
        <v>0</v>
      </c>
      <c r="AC25" s="135">
        <f t="shared" si="51"/>
        <v>0</v>
      </c>
      <c r="AD25" s="131"/>
      <c r="AE25" s="131"/>
      <c r="AF25" s="133">
        <f t="shared" si="21"/>
        <v>0</v>
      </c>
      <c r="AG25" s="131"/>
      <c r="AH25" s="131"/>
      <c r="AI25" s="133">
        <f t="shared" si="22"/>
        <v>0</v>
      </c>
      <c r="AJ25" s="135">
        <f t="shared" si="52"/>
        <v>0</v>
      </c>
      <c r="AK25" s="135">
        <f t="shared" si="52"/>
        <v>0</v>
      </c>
      <c r="AL25" s="135">
        <f t="shared" si="52"/>
        <v>0</v>
      </c>
      <c r="AM25" s="135">
        <f t="shared" si="23"/>
        <v>52928600</v>
      </c>
      <c r="AN25" s="135">
        <f t="shared" si="23"/>
        <v>0</v>
      </c>
      <c r="AO25" s="135">
        <f t="shared" si="23"/>
        <v>-52928600</v>
      </c>
    </row>
    <row r="26" spans="1:41" ht="11.25">
      <c r="A26" s="165">
        <v>19</v>
      </c>
      <c r="B26" s="166" t="s">
        <v>21</v>
      </c>
      <c r="C26" s="131"/>
      <c r="D26" s="131"/>
      <c r="E26" s="133">
        <f t="shared" si="5"/>
        <v>0</v>
      </c>
      <c r="F26" s="151">
        <v>0</v>
      </c>
      <c r="G26" s="151">
        <v>0</v>
      </c>
      <c r="H26" s="133">
        <f t="shared" si="7"/>
        <v>0</v>
      </c>
      <c r="I26" s="188">
        <v>231200</v>
      </c>
      <c r="J26" s="151">
        <v>0</v>
      </c>
      <c r="K26" s="133">
        <f t="shared" si="9"/>
        <v>-231200</v>
      </c>
      <c r="L26" s="131"/>
      <c r="M26" s="131"/>
      <c r="N26" s="133">
        <f>SUM(M26-L26)</f>
        <v>0</v>
      </c>
      <c r="O26" s="188">
        <v>0</v>
      </c>
      <c r="P26" s="145">
        <v>600000</v>
      </c>
      <c r="Q26" s="133">
        <f t="shared" si="13"/>
        <v>600000</v>
      </c>
      <c r="R26" s="188">
        <v>720000</v>
      </c>
      <c r="S26" s="151">
        <v>180000</v>
      </c>
      <c r="T26" s="133">
        <f t="shared" si="15"/>
        <v>-540000</v>
      </c>
      <c r="U26" s="135">
        <f t="shared" si="16"/>
        <v>951200</v>
      </c>
      <c r="V26" s="135">
        <f t="shared" si="16"/>
        <v>780000</v>
      </c>
      <c r="W26" s="135">
        <f t="shared" si="16"/>
        <v>-171200</v>
      </c>
      <c r="X26" s="131"/>
      <c r="Y26" s="131"/>
      <c r="Z26" s="133">
        <f t="shared" si="18"/>
        <v>0</v>
      </c>
      <c r="AA26" s="135">
        <f t="shared" si="51"/>
        <v>0</v>
      </c>
      <c r="AB26" s="135">
        <f t="shared" si="51"/>
        <v>0</v>
      </c>
      <c r="AC26" s="135">
        <f t="shared" si="51"/>
        <v>0</v>
      </c>
      <c r="AD26" s="131"/>
      <c r="AE26" s="131"/>
      <c r="AF26" s="133">
        <f t="shared" si="21"/>
        <v>0</v>
      </c>
      <c r="AG26" s="131"/>
      <c r="AH26" s="131"/>
      <c r="AI26" s="133">
        <f t="shared" si="22"/>
        <v>0</v>
      </c>
      <c r="AJ26" s="135">
        <f t="shared" si="52"/>
        <v>0</v>
      </c>
      <c r="AK26" s="135">
        <f t="shared" si="52"/>
        <v>0</v>
      </c>
      <c r="AL26" s="135">
        <f t="shared" si="52"/>
        <v>0</v>
      </c>
      <c r="AM26" s="135">
        <f t="shared" si="23"/>
        <v>951200</v>
      </c>
      <c r="AN26" s="135">
        <f t="shared" si="23"/>
        <v>780000</v>
      </c>
      <c r="AO26" s="135">
        <f t="shared" si="23"/>
        <v>-171200</v>
      </c>
    </row>
    <row r="27" spans="1:41" ht="11.25">
      <c r="A27" s="165">
        <v>20</v>
      </c>
      <c r="B27" s="166" t="s">
        <v>73</v>
      </c>
      <c r="C27" s="131"/>
      <c r="D27" s="131"/>
      <c r="E27" s="133">
        <f t="shared" si="5"/>
        <v>0</v>
      </c>
      <c r="F27" s="131"/>
      <c r="G27" s="131"/>
      <c r="H27" s="133">
        <f t="shared" si="7"/>
        <v>0</v>
      </c>
      <c r="I27" s="131"/>
      <c r="J27" s="131"/>
      <c r="K27" s="133">
        <f t="shared" si="9"/>
        <v>0</v>
      </c>
      <c r="L27" s="131"/>
      <c r="M27" s="131"/>
      <c r="N27" s="133">
        <f t="shared" si="11"/>
        <v>0</v>
      </c>
      <c r="O27" s="131"/>
      <c r="P27" s="131"/>
      <c r="Q27" s="133">
        <f t="shared" si="13"/>
        <v>0</v>
      </c>
      <c r="R27" s="131"/>
      <c r="S27" s="131"/>
      <c r="T27" s="133">
        <f t="shared" si="15"/>
        <v>0</v>
      </c>
      <c r="U27" s="135">
        <f t="shared" si="16"/>
        <v>0</v>
      </c>
      <c r="V27" s="135">
        <f t="shared" si="16"/>
        <v>0</v>
      </c>
      <c r="W27" s="135">
        <f t="shared" si="16"/>
        <v>0</v>
      </c>
      <c r="X27" s="131"/>
      <c r="Y27" s="131"/>
      <c r="Z27" s="133">
        <f t="shared" si="18"/>
        <v>0</v>
      </c>
      <c r="AA27" s="135">
        <f t="shared" si="51"/>
        <v>0</v>
      </c>
      <c r="AB27" s="135">
        <f t="shared" si="51"/>
        <v>0</v>
      </c>
      <c r="AC27" s="135">
        <f t="shared" si="51"/>
        <v>0</v>
      </c>
      <c r="AD27" s="131"/>
      <c r="AE27" s="131"/>
      <c r="AF27" s="133">
        <f t="shared" si="21"/>
        <v>0</v>
      </c>
      <c r="AG27" s="131"/>
      <c r="AH27" s="131"/>
      <c r="AI27" s="133">
        <f t="shared" si="22"/>
        <v>0</v>
      </c>
      <c r="AJ27" s="135">
        <f t="shared" si="52"/>
        <v>0</v>
      </c>
      <c r="AK27" s="135">
        <f t="shared" si="52"/>
        <v>0</v>
      </c>
      <c r="AL27" s="135">
        <f t="shared" si="52"/>
        <v>0</v>
      </c>
      <c r="AM27" s="135">
        <f t="shared" si="23"/>
        <v>0</v>
      </c>
      <c r="AN27" s="135">
        <f t="shared" si="23"/>
        <v>0</v>
      </c>
      <c r="AO27" s="135">
        <f t="shared" si="23"/>
        <v>0</v>
      </c>
    </row>
    <row r="28" spans="1:41" s="288" customFormat="1" ht="11.25">
      <c r="A28" s="163">
        <v>21</v>
      </c>
      <c r="B28" s="154" t="s">
        <v>35</v>
      </c>
      <c r="C28" s="64">
        <f>SUM(C29:C34)</f>
        <v>1130000</v>
      </c>
      <c r="D28" s="64">
        <f>SUM(D29:D34)</f>
        <v>708800</v>
      </c>
      <c r="E28" s="215">
        <f t="shared" si="5"/>
        <v>-421200</v>
      </c>
      <c r="F28" s="64">
        <f>SUM(F29:F34)</f>
        <v>14117600</v>
      </c>
      <c r="G28" s="64">
        <f>SUM(G29:G34)</f>
        <v>10178656</v>
      </c>
      <c r="H28" s="215">
        <f t="shared" si="7"/>
        <v>-3938944</v>
      </c>
      <c r="I28" s="64">
        <f>SUM(I29:I34)</f>
        <v>0</v>
      </c>
      <c r="J28" s="64">
        <f>SUM(J29:J34)</f>
        <v>0</v>
      </c>
      <c r="K28" s="215">
        <f t="shared" si="9"/>
        <v>0</v>
      </c>
      <c r="L28" s="64">
        <f>SUM(L29:L34)</f>
        <v>0</v>
      </c>
      <c r="M28" s="64">
        <f>SUM(M29:M34)</f>
        <v>0</v>
      </c>
      <c r="N28" s="215">
        <f t="shared" si="11"/>
        <v>0</v>
      </c>
      <c r="O28" s="64">
        <f>SUM(O29:O34)</f>
        <v>0</v>
      </c>
      <c r="P28" s="64">
        <f>SUM(P29:P34)</f>
        <v>0</v>
      </c>
      <c r="Q28" s="215">
        <f t="shared" si="13"/>
        <v>0</v>
      </c>
      <c r="R28" s="64">
        <f>SUM(R29:R34)</f>
        <v>0</v>
      </c>
      <c r="S28" s="64">
        <f>SUM(S29:S34)</f>
        <v>0</v>
      </c>
      <c r="T28" s="215">
        <f t="shared" si="15"/>
        <v>0</v>
      </c>
      <c r="U28" s="59">
        <f t="shared" si="16"/>
        <v>15247600</v>
      </c>
      <c r="V28" s="59">
        <f t="shared" si="16"/>
        <v>10887456</v>
      </c>
      <c r="W28" s="59">
        <f t="shared" si="16"/>
        <v>-4360144</v>
      </c>
      <c r="X28" s="64">
        <f>SUM(X29:X34)</f>
        <v>0</v>
      </c>
      <c r="Y28" s="64">
        <f>SUM(Y29:Y34)</f>
        <v>0</v>
      </c>
      <c r="Z28" s="215">
        <f t="shared" si="18"/>
        <v>0</v>
      </c>
      <c r="AA28" s="59">
        <f t="shared" si="51"/>
        <v>0</v>
      </c>
      <c r="AB28" s="59">
        <f t="shared" si="51"/>
        <v>0</v>
      </c>
      <c r="AC28" s="59">
        <f t="shared" si="51"/>
        <v>0</v>
      </c>
      <c r="AD28" s="64">
        <f>SUM(AD29:AD34)</f>
        <v>0</v>
      </c>
      <c r="AE28" s="64">
        <f>SUM(AE29:AE34)</f>
        <v>0</v>
      </c>
      <c r="AF28" s="215">
        <f t="shared" si="21"/>
        <v>0</v>
      </c>
      <c r="AG28" s="64">
        <f>SUM(AG29:AG34)</f>
        <v>0</v>
      </c>
      <c r="AH28" s="64">
        <f>SUM(AH29:AH34)</f>
        <v>0</v>
      </c>
      <c r="AI28" s="215">
        <f t="shared" si="22"/>
        <v>0</v>
      </c>
      <c r="AJ28" s="59">
        <f t="shared" si="52"/>
        <v>0</v>
      </c>
      <c r="AK28" s="59">
        <f t="shared" si="52"/>
        <v>0</v>
      </c>
      <c r="AL28" s="59">
        <f t="shared" si="52"/>
        <v>0</v>
      </c>
      <c r="AM28" s="59">
        <f t="shared" si="23"/>
        <v>15247600</v>
      </c>
      <c r="AN28" s="59">
        <f t="shared" si="23"/>
        <v>10887456</v>
      </c>
      <c r="AO28" s="59">
        <f t="shared" si="23"/>
        <v>-4360144</v>
      </c>
    </row>
    <row r="29" spans="1:41" ht="11.25">
      <c r="A29" s="165">
        <v>22</v>
      </c>
      <c r="B29" s="166" t="s">
        <v>22</v>
      </c>
      <c r="C29" s="188">
        <v>280000</v>
      </c>
      <c r="D29" s="188">
        <v>353500</v>
      </c>
      <c r="E29" s="133">
        <f>SUM(D29-C29)</f>
        <v>73500</v>
      </c>
      <c r="F29" s="188">
        <v>2801500</v>
      </c>
      <c r="G29" s="188">
        <v>2098000</v>
      </c>
      <c r="H29" s="133">
        <f t="shared" si="7"/>
        <v>-703500</v>
      </c>
      <c r="I29" s="131"/>
      <c r="J29" s="131"/>
      <c r="K29" s="133">
        <f t="shared" si="9"/>
        <v>0</v>
      </c>
      <c r="L29" s="131"/>
      <c r="M29" s="131"/>
      <c r="N29" s="133">
        <f t="shared" si="11"/>
        <v>0</v>
      </c>
      <c r="O29" s="131"/>
      <c r="P29" s="131"/>
      <c r="Q29" s="133">
        <f t="shared" si="13"/>
        <v>0</v>
      </c>
      <c r="R29" s="131"/>
      <c r="S29" s="131"/>
      <c r="T29" s="133">
        <f t="shared" si="15"/>
        <v>0</v>
      </c>
      <c r="U29" s="135">
        <f t="shared" si="16"/>
        <v>3081500</v>
      </c>
      <c r="V29" s="135">
        <f t="shared" si="16"/>
        <v>2451500</v>
      </c>
      <c r="W29" s="135">
        <f t="shared" si="16"/>
        <v>-630000</v>
      </c>
      <c r="X29" s="131"/>
      <c r="Y29" s="131"/>
      <c r="Z29" s="133">
        <f t="shared" si="18"/>
        <v>0</v>
      </c>
      <c r="AA29" s="135">
        <f t="shared" si="51"/>
        <v>0</v>
      </c>
      <c r="AB29" s="135">
        <f t="shared" si="51"/>
        <v>0</v>
      </c>
      <c r="AC29" s="135">
        <f t="shared" si="51"/>
        <v>0</v>
      </c>
      <c r="AD29" s="131"/>
      <c r="AE29" s="131"/>
      <c r="AF29" s="133">
        <f t="shared" si="21"/>
        <v>0</v>
      </c>
      <c r="AG29" s="131"/>
      <c r="AH29" s="131"/>
      <c r="AI29" s="133">
        <f t="shared" si="22"/>
        <v>0</v>
      </c>
      <c r="AJ29" s="135">
        <f t="shared" si="52"/>
        <v>0</v>
      </c>
      <c r="AK29" s="135">
        <f t="shared" si="52"/>
        <v>0</v>
      </c>
      <c r="AL29" s="135">
        <f t="shared" si="52"/>
        <v>0</v>
      </c>
      <c r="AM29" s="135">
        <f t="shared" si="23"/>
        <v>3081500</v>
      </c>
      <c r="AN29" s="135">
        <f t="shared" si="23"/>
        <v>2451500</v>
      </c>
      <c r="AO29" s="135">
        <f t="shared" si="23"/>
        <v>-630000</v>
      </c>
    </row>
    <row r="30" spans="1:41" ht="11.25">
      <c r="A30" s="165">
        <v>23</v>
      </c>
      <c r="B30" s="166" t="s">
        <v>23</v>
      </c>
      <c r="C30" s="188">
        <v>500000</v>
      </c>
      <c r="D30" s="188">
        <v>203300</v>
      </c>
      <c r="E30" s="133">
        <f>SUM(D30-C30)</f>
        <v>-296700</v>
      </c>
      <c r="F30" s="188">
        <v>9029800</v>
      </c>
      <c r="G30" s="188">
        <v>6426093</v>
      </c>
      <c r="H30" s="133">
        <f>SUM(G30-F30)</f>
        <v>-2603707</v>
      </c>
      <c r="I30" s="131"/>
      <c r="J30" s="131"/>
      <c r="K30" s="133">
        <f t="shared" si="9"/>
        <v>0</v>
      </c>
      <c r="L30" s="131"/>
      <c r="M30" s="131"/>
      <c r="N30" s="133">
        <f t="shared" si="11"/>
        <v>0</v>
      </c>
      <c r="O30" s="131"/>
      <c r="P30" s="131"/>
      <c r="Q30" s="133">
        <f t="shared" si="13"/>
        <v>0</v>
      </c>
      <c r="R30" s="131"/>
      <c r="S30" s="131"/>
      <c r="T30" s="133">
        <f t="shared" si="15"/>
        <v>0</v>
      </c>
      <c r="U30" s="135">
        <f t="shared" si="16"/>
        <v>9529800</v>
      </c>
      <c r="V30" s="135">
        <f t="shared" si="16"/>
        <v>6629393</v>
      </c>
      <c r="W30" s="135">
        <f t="shared" si="16"/>
        <v>-2900407</v>
      </c>
      <c r="X30" s="131"/>
      <c r="Y30" s="131"/>
      <c r="Z30" s="133">
        <f t="shared" si="18"/>
        <v>0</v>
      </c>
      <c r="AA30" s="135">
        <f t="shared" si="51"/>
        <v>0</v>
      </c>
      <c r="AB30" s="135">
        <f t="shared" si="51"/>
        <v>0</v>
      </c>
      <c r="AC30" s="135">
        <f t="shared" si="51"/>
        <v>0</v>
      </c>
      <c r="AD30" s="131"/>
      <c r="AE30" s="131"/>
      <c r="AF30" s="133">
        <f t="shared" si="21"/>
        <v>0</v>
      </c>
      <c r="AG30" s="131"/>
      <c r="AH30" s="131"/>
      <c r="AI30" s="133">
        <f t="shared" si="22"/>
        <v>0</v>
      </c>
      <c r="AJ30" s="135">
        <f t="shared" si="52"/>
        <v>0</v>
      </c>
      <c r="AK30" s="135">
        <f t="shared" si="52"/>
        <v>0</v>
      </c>
      <c r="AL30" s="135">
        <f t="shared" si="52"/>
        <v>0</v>
      </c>
      <c r="AM30" s="135">
        <f t="shared" si="23"/>
        <v>9529800</v>
      </c>
      <c r="AN30" s="135">
        <f t="shared" si="23"/>
        <v>6629393</v>
      </c>
      <c r="AO30" s="135">
        <f t="shared" si="23"/>
        <v>-2900407</v>
      </c>
    </row>
    <row r="31" spans="1:41" ht="11.25">
      <c r="A31" s="165">
        <v>24</v>
      </c>
      <c r="B31" s="166" t="s">
        <v>24</v>
      </c>
      <c r="C31" s="188">
        <v>200000</v>
      </c>
      <c r="D31" s="188">
        <v>49500</v>
      </c>
      <c r="E31" s="133">
        <f t="shared" ref="E31:E34" si="53">SUM(D31-C31)</f>
        <v>-150500</v>
      </c>
      <c r="F31" s="188">
        <v>740200</v>
      </c>
      <c r="G31" s="188">
        <v>768500</v>
      </c>
      <c r="H31" s="133">
        <f t="shared" si="7"/>
        <v>28300</v>
      </c>
      <c r="I31" s="131"/>
      <c r="J31" s="131"/>
      <c r="K31" s="133">
        <f t="shared" si="9"/>
        <v>0</v>
      </c>
      <c r="L31" s="131"/>
      <c r="M31" s="131"/>
      <c r="N31" s="133">
        <f t="shared" si="11"/>
        <v>0</v>
      </c>
      <c r="O31" s="131"/>
      <c r="P31" s="131"/>
      <c r="Q31" s="133">
        <f t="shared" si="13"/>
        <v>0</v>
      </c>
      <c r="R31" s="131"/>
      <c r="S31" s="131"/>
      <c r="T31" s="133">
        <f t="shared" si="15"/>
        <v>0</v>
      </c>
      <c r="U31" s="135">
        <f t="shared" si="16"/>
        <v>940200</v>
      </c>
      <c r="V31" s="135">
        <f t="shared" si="16"/>
        <v>818000</v>
      </c>
      <c r="W31" s="135">
        <f t="shared" si="16"/>
        <v>-122200</v>
      </c>
      <c r="X31" s="131"/>
      <c r="Y31" s="131"/>
      <c r="Z31" s="133">
        <f t="shared" si="18"/>
        <v>0</v>
      </c>
      <c r="AA31" s="135">
        <f t="shared" si="51"/>
        <v>0</v>
      </c>
      <c r="AB31" s="135">
        <f t="shared" si="51"/>
        <v>0</v>
      </c>
      <c r="AC31" s="135">
        <f t="shared" si="51"/>
        <v>0</v>
      </c>
      <c r="AD31" s="131"/>
      <c r="AE31" s="131"/>
      <c r="AF31" s="133">
        <f t="shared" si="21"/>
        <v>0</v>
      </c>
      <c r="AG31" s="131"/>
      <c r="AH31" s="131"/>
      <c r="AI31" s="133">
        <f t="shared" si="22"/>
        <v>0</v>
      </c>
      <c r="AJ31" s="135">
        <f t="shared" si="52"/>
        <v>0</v>
      </c>
      <c r="AK31" s="135">
        <f t="shared" si="52"/>
        <v>0</v>
      </c>
      <c r="AL31" s="135">
        <f t="shared" si="52"/>
        <v>0</v>
      </c>
      <c r="AM31" s="135">
        <f t="shared" si="23"/>
        <v>940200</v>
      </c>
      <c r="AN31" s="135">
        <f t="shared" si="23"/>
        <v>818000</v>
      </c>
      <c r="AO31" s="135">
        <f t="shared" si="23"/>
        <v>-122200</v>
      </c>
    </row>
    <row r="32" spans="1:41" ht="11.25">
      <c r="A32" s="165">
        <v>25</v>
      </c>
      <c r="B32" s="166" t="s">
        <v>25</v>
      </c>
      <c r="C32" s="131"/>
      <c r="D32" s="131"/>
      <c r="E32" s="133">
        <f t="shared" si="53"/>
        <v>0</v>
      </c>
      <c r="F32" s="54"/>
      <c r="G32" s="54"/>
      <c r="H32" s="133">
        <f t="shared" si="7"/>
        <v>0</v>
      </c>
      <c r="I32" s="131"/>
      <c r="J32" s="131"/>
      <c r="K32" s="133">
        <f t="shared" si="9"/>
        <v>0</v>
      </c>
      <c r="L32" s="131"/>
      <c r="M32" s="131"/>
      <c r="N32" s="133">
        <f t="shared" si="11"/>
        <v>0</v>
      </c>
      <c r="O32" s="131"/>
      <c r="P32" s="131"/>
      <c r="Q32" s="133">
        <f t="shared" si="13"/>
        <v>0</v>
      </c>
      <c r="R32" s="131"/>
      <c r="S32" s="131"/>
      <c r="T32" s="133">
        <f t="shared" si="15"/>
        <v>0</v>
      </c>
      <c r="U32" s="135">
        <f>SUM(C32+F32+I32+L32+O32+R32)</f>
        <v>0</v>
      </c>
      <c r="V32" s="135">
        <f>SUM(D32+G32+J32+M32+P32+S32)</f>
        <v>0</v>
      </c>
      <c r="W32" s="135">
        <f t="shared" si="16"/>
        <v>0</v>
      </c>
      <c r="X32" s="131"/>
      <c r="Y32" s="131"/>
      <c r="Z32" s="133">
        <f t="shared" si="18"/>
        <v>0</v>
      </c>
      <c r="AA32" s="135">
        <f t="shared" si="51"/>
        <v>0</v>
      </c>
      <c r="AB32" s="135">
        <f t="shared" si="51"/>
        <v>0</v>
      </c>
      <c r="AC32" s="135">
        <f t="shared" si="51"/>
        <v>0</v>
      </c>
      <c r="AD32" s="131"/>
      <c r="AE32" s="131"/>
      <c r="AF32" s="133">
        <f t="shared" si="21"/>
        <v>0</v>
      </c>
      <c r="AG32" s="131"/>
      <c r="AH32" s="131"/>
      <c r="AI32" s="133">
        <f t="shared" si="22"/>
        <v>0</v>
      </c>
      <c r="AJ32" s="135">
        <f t="shared" si="52"/>
        <v>0</v>
      </c>
      <c r="AK32" s="135">
        <f t="shared" si="52"/>
        <v>0</v>
      </c>
      <c r="AL32" s="135">
        <f t="shared" si="52"/>
        <v>0</v>
      </c>
      <c r="AM32" s="135">
        <f t="shared" si="23"/>
        <v>0</v>
      </c>
      <c r="AN32" s="135">
        <f t="shared" si="23"/>
        <v>0</v>
      </c>
      <c r="AO32" s="135">
        <f t="shared" si="23"/>
        <v>0</v>
      </c>
    </row>
    <row r="33" spans="1:41" ht="11.25">
      <c r="A33" s="165">
        <v>26</v>
      </c>
      <c r="B33" s="166" t="s">
        <v>26</v>
      </c>
      <c r="C33" s="131"/>
      <c r="D33" s="131"/>
      <c r="E33" s="133">
        <f t="shared" si="53"/>
        <v>0</v>
      </c>
      <c r="F33" s="188">
        <v>60000</v>
      </c>
      <c r="G33" s="151">
        <v>0</v>
      </c>
      <c r="H33" s="133">
        <f t="shared" si="7"/>
        <v>-60000</v>
      </c>
      <c r="I33" s="131"/>
      <c r="J33" s="131"/>
      <c r="K33" s="133">
        <f t="shared" si="9"/>
        <v>0</v>
      </c>
      <c r="L33" s="131"/>
      <c r="M33" s="131"/>
      <c r="N33" s="133">
        <f t="shared" si="11"/>
        <v>0</v>
      </c>
      <c r="O33" s="131"/>
      <c r="P33" s="131"/>
      <c r="Q33" s="133">
        <f t="shared" si="13"/>
        <v>0</v>
      </c>
      <c r="R33" s="131"/>
      <c r="S33" s="131"/>
      <c r="T33" s="133">
        <f t="shared" si="15"/>
        <v>0</v>
      </c>
      <c r="U33" s="135">
        <f t="shared" si="16"/>
        <v>60000</v>
      </c>
      <c r="V33" s="135">
        <f t="shared" si="16"/>
        <v>0</v>
      </c>
      <c r="W33" s="135">
        <f t="shared" si="16"/>
        <v>-60000</v>
      </c>
      <c r="X33" s="131"/>
      <c r="Y33" s="131"/>
      <c r="Z33" s="133">
        <f t="shared" si="18"/>
        <v>0</v>
      </c>
      <c r="AA33" s="135">
        <f t="shared" si="51"/>
        <v>0</v>
      </c>
      <c r="AB33" s="135">
        <f t="shared" si="51"/>
        <v>0</v>
      </c>
      <c r="AC33" s="135">
        <f t="shared" si="51"/>
        <v>0</v>
      </c>
      <c r="AD33" s="131"/>
      <c r="AE33" s="131"/>
      <c r="AF33" s="133">
        <f t="shared" si="21"/>
        <v>0</v>
      </c>
      <c r="AG33" s="131"/>
      <c r="AH33" s="131"/>
      <c r="AI33" s="133">
        <f t="shared" si="22"/>
        <v>0</v>
      </c>
      <c r="AJ33" s="135">
        <f t="shared" si="52"/>
        <v>0</v>
      </c>
      <c r="AK33" s="135">
        <f t="shared" si="52"/>
        <v>0</v>
      </c>
      <c r="AL33" s="135">
        <f t="shared" si="52"/>
        <v>0</v>
      </c>
      <c r="AM33" s="135">
        <f t="shared" si="23"/>
        <v>60000</v>
      </c>
      <c r="AN33" s="135">
        <f t="shared" si="23"/>
        <v>0</v>
      </c>
      <c r="AO33" s="135">
        <f t="shared" si="23"/>
        <v>-60000</v>
      </c>
    </row>
    <row r="34" spans="1:41" ht="11.25">
      <c r="A34" s="165">
        <v>27</v>
      </c>
      <c r="B34" s="166" t="s">
        <v>27</v>
      </c>
      <c r="C34" s="188">
        <v>150000</v>
      </c>
      <c r="D34" s="188">
        <v>102500</v>
      </c>
      <c r="E34" s="133">
        <f t="shared" si="53"/>
        <v>-47500</v>
      </c>
      <c r="F34" s="188">
        <v>1486100</v>
      </c>
      <c r="G34" s="151">
        <v>886063</v>
      </c>
      <c r="H34" s="133">
        <f t="shared" si="7"/>
        <v>-600037</v>
      </c>
      <c r="I34" s="131"/>
      <c r="J34" s="131"/>
      <c r="K34" s="133">
        <f t="shared" si="9"/>
        <v>0</v>
      </c>
      <c r="L34" s="131"/>
      <c r="M34" s="131"/>
      <c r="N34" s="133">
        <f t="shared" si="11"/>
        <v>0</v>
      </c>
      <c r="O34" s="131"/>
      <c r="P34" s="131"/>
      <c r="Q34" s="133">
        <f t="shared" si="13"/>
        <v>0</v>
      </c>
      <c r="R34" s="131"/>
      <c r="S34" s="131"/>
      <c r="T34" s="133">
        <f t="shared" si="15"/>
        <v>0</v>
      </c>
      <c r="U34" s="135">
        <f>SUM(C34+F34+I34+L34+O34+R34)</f>
        <v>1636100</v>
      </c>
      <c r="V34" s="135">
        <f>SUM(D34+G34+J34+M34+P34+S34)</f>
        <v>988563</v>
      </c>
      <c r="W34" s="135">
        <f t="shared" si="16"/>
        <v>-647537</v>
      </c>
      <c r="X34" s="131"/>
      <c r="Y34" s="131"/>
      <c r="Z34" s="133">
        <f t="shared" si="18"/>
        <v>0</v>
      </c>
      <c r="AA34" s="135">
        <f t="shared" si="51"/>
        <v>0</v>
      </c>
      <c r="AB34" s="135">
        <f t="shared" si="51"/>
        <v>0</v>
      </c>
      <c r="AC34" s="135">
        <f t="shared" si="51"/>
        <v>0</v>
      </c>
      <c r="AD34" s="131"/>
      <c r="AE34" s="131"/>
      <c r="AF34" s="133">
        <f t="shared" si="21"/>
        <v>0</v>
      </c>
      <c r="AG34" s="131"/>
      <c r="AH34" s="131"/>
      <c r="AI34" s="133">
        <f t="shared" si="22"/>
        <v>0</v>
      </c>
      <c r="AJ34" s="135">
        <f t="shared" si="52"/>
        <v>0</v>
      </c>
      <c r="AK34" s="135">
        <f t="shared" si="52"/>
        <v>0</v>
      </c>
      <c r="AL34" s="135">
        <f t="shared" si="52"/>
        <v>0</v>
      </c>
      <c r="AM34" s="135">
        <f t="shared" si="23"/>
        <v>1636100</v>
      </c>
      <c r="AN34" s="135">
        <f t="shared" si="23"/>
        <v>988563</v>
      </c>
      <c r="AO34" s="135">
        <f t="shared" si="23"/>
        <v>-647537</v>
      </c>
    </row>
    <row r="35" spans="1:41" s="288" customFormat="1" ht="11.25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215">
        <f t="shared" si="5"/>
        <v>0</v>
      </c>
      <c r="F35" s="64">
        <f>SUM(F36:F38)</f>
        <v>0</v>
      </c>
      <c r="G35" s="64">
        <f>SUM(G36:G38)</f>
        <v>0</v>
      </c>
      <c r="H35" s="215">
        <f t="shared" si="7"/>
        <v>0</v>
      </c>
      <c r="I35" s="64">
        <f>SUM(I36:I38)</f>
        <v>0</v>
      </c>
      <c r="J35" s="64">
        <f>SUM(J36:J38)</f>
        <v>0</v>
      </c>
      <c r="K35" s="215">
        <f t="shared" si="9"/>
        <v>0</v>
      </c>
      <c r="L35" s="64">
        <f>SUM(L36:L38)</f>
        <v>0</v>
      </c>
      <c r="M35" s="64">
        <f>SUM(M36:M38)</f>
        <v>0</v>
      </c>
      <c r="N35" s="215">
        <f t="shared" si="11"/>
        <v>0</v>
      </c>
      <c r="O35" s="64">
        <f>SUM(O36:O38)</f>
        <v>0</v>
      </c>
      <c r="P35" s="64">
        <f>SUM(P36:P38)</f>
        <v>0</v>
      </c>
      <c r="Q35" s="215">
        <f t="shared" si="13"/>
        <v>0</v>
      </c>
      <c r="R35" s="64">
        <f>SUM(R36:R38)</f>
        <v>0</v>
      </c>
      <c r="S35" s="64">
        <f>SUM(S36:S38)</f>
        <v>0</v>
      </c>
      <c r="T35" s="215">
        <f t="shared" si="15"/>
        <v>0</v>
      </c>
      <c r="U35" s="59">
        <f t="shared" si="16"/>
        <v>0</v>
      </c>
      <c r="V35" s="59">
        <f t="shared" si="16"/>
        <v>0</v>
      </c>
      <c r="W35" s="59">
        <f t="shared" si="16"/>
        <v>0</v>
      </c>
      <c r="X35" s="64">
        <f>SUM(X36:X38)</f>
        <v>0</v>
      </c>
      <c r="Y35" s="64">
        <f>SUM(Y36:Y38)</f>
        <v>0</v>
      </c>
      <c r="Z35" s="215">
        <f t="shared" si="18"/>
        <v>0</v>
      </c>
      <c r="AA35" s="59">
        <f t="shared" si="51"/>
        <v>0</v>
      </c>
      <c r="AB35" s="59">
        <f t="shared" si="51"/>
        <v>0</v>
      </c>
      <c r="AC35" s="59">
        <f t="shared" si="51"/>
        <v>0</v>
      </c>
      <c r="AD35" s="64">
        <f>SUM(AD36:AD38)</f>
        <v>0</v>
      </c>
      <c r="AE35" s="64">
        <f>SUM(AE36:AE38)</f>
        <v>0</v>
      </c>
      <c r="AF35" s="215">
        <f t="shared" si="21"/>
        <v>0</v>
      </c>
      <c r="AG35" s="64">
        <f>SUM(AG36:AG38)</f>
        <v>0</v>
      </c>
      <c r="AH35" s="64">
        <f>SUM(AH36:AH38)</f>
        <v>0</v>
      </c>
      <c r="AI35" s="215">
        <f t="shared" si="22"/>
        <v>0</v>
      </c>
      <c r="AJ35" s="59">
        <f t="shared" si="52"/>
        <v>0</v>
      </c>
      <c r="AK35" s="59">
        <f t="shared" si="52"/>
        <v>0</v>
      </c>
      <c r="AL35" s="59">
        <f t="shared" si="52"/>
        <v>0</v>
      </c>
      <c r="AM35" s="59">
        <f t="shared" si="23"/>
        <v>0</v>
      </c>
      <c r="AN35" s="59">
        <f t="shared" si="23"/>
        <v>0</v>
      </c>
      <c r="AO35" s="59">
        <f t="shared" si="23"/>
        <v>0</v>
      </c>
    </row>
    <row r="36" spans="1:41" ht="11.25">
      <c r="A36" s="165">
        <v>29</v>
      </c>
      <c r="B36" s="153" t="s">
        <v>28</v>
      </c>
      <c r="C36" s="131"/>
      <c r="D36" s="131"/>
      <c r="E36" s="133">
        <f t="shared" si="5"/>
        <v>0</v>
      </c>
      <c r="F36" s="131"/>
      <c r="G36" s="131"/>
      <c r="H36" s="133">
        <f t="shared" si="7"/>
        <v>0</v>
      </c>
      <c r="I36" s="131"/>
      <c r="J36" s="131"/>
      <c r="K36" s="133">
        <f t="shared" si="9"/>
        <v>0</v>
      </c>
      <c r="L36" s="131"/>
      <c r="M36" s="131"/>
      <c r="N36" s="133">
        <f t="shared" si="11"/>
        <v>0</v>
      </c>
      <c r="O36" s="131"/>
      <c r="P36" s="131"/>
      <c r="Q36" s="133">
        <f t="shared" si="13"/>
        <v>0</v>
      </c>
      <c r="R36" s="131"/>
      <c r="S36" s="131"/>
      <c r="T36" s="133">
        <f t="shared" si="15"/>
        <v>0</v>
      </c>
      <c r="U36" s="135">
        <f t="shared" si="16"/>
        <v>0</v>
      </c>
      <c r="V36" s="135">
        <f t="shared" si="16"/>
        <v>0</v>
      </c>
      <c r="W36" s="135">
        <f t="shared" si="16"/>
        <v>0</v>
      </c>
      <c r="X36" s="131"/>
      <c r="Y36" s="131"/>
      <c r="Z36" s="133">
        <f t="shared" si="18"/>
        <v>0</v>
      </c>
      <c r="AA36" s="135">
        <f t="shared" si="51"/>
        <v>0</v>
      </c>
      <c r="AB36" s="135">
        <f t="shared" si="51"/>
        <v>0</v>
      </c>
      <c r="AC36" s="135">
        <f t="shared" si="51"/>
        <v>0</v>
      </c>
      <c r="AD36" s="131"/>
      <c r="AE36" s="131"/>
      <c r="AF36" s="133">
        <f t="shared" si="21"/>
        <v>0</v>
      </c>
      <c r="AG36" s="131"/>
      <c r="AH36" s="131"/>
      <c r="AI36" s="133">
        <f t="shared" si="22"/>
        <v>0</v>
      </c>
      <c r="AJ36" s="135">
        <f t="shared" si="52"/>
        <v>0</v>
      </c>
      <c r="AK36" s="135">
        <f t="shared" si="52"/>
        <v>0</v>
      </c>
      <c r="AL36" s="135">
        <f t="shared" si="52"/>
        <v>0</v>
      </c>
      <c r="AM36" s="135">
        <f t="shared" si="23"/>
        <v>0</v>
      </c>
      <c r="AN36" s="135">
        <f t="shared" si="23"/>
        <v>0</v>
      </c>
      <c r="AO36" s="135">
        <f t="shared" si="23"/>
        <v>0</v>
      </c>
    </row>
    <row r="37" spans="1:41" ht="11.25">
      <c r="A37" s="165">
        <v>30</v>
      </c>
      <c r="B37" s="153" t="s">
        <v>29</v>
      </c>
      <c r="C37" s="131"/>
      <c r="D37" s="131"/>
      <c r="E37" s="133">
        <f t="shared" si="5"/>
        <v>0</v>
      </c>
      <c r="F37" s="131"/>
      <c r="G37" s="131"/>
      <c r="H37" s="133">
        <f t="shared" si="7"/>
        <v>0</v>
      </c>
      <c r="I37" s="131"/>
      <c r="J37" s="131"/>
      <c r="K37" s="133">
        <f t="shared" si="9"/>
        <v>0</v>
      </c>
      <c r="L37" s="131"/>
      <c r="M37" s="131"/>
      <c r="N37" s="133">
        <f t="shared" si="11"/>
        <v>0</v>
      </c>
      <c r="O37" s="131"/>
      <c r="P37" s="131"/>
      <c r="Q37" s="133">
        <f t="shared" si="13"/>
        <v>0</v>
      </c>
      <c r="R37" s="131"/>
      <c r="S37" s="131"/>
      <c r="T37" s="133">
        <f t="shared" si="15"/>
        <v>0</v>
      </c>
      <c r="U37" s="135">
        <f t="shared" si="16"/>
        <v>0</v>
      </c>
      <c r="V37" s="135">
        <f t="shared" si="16"/>
        <v>0</v>
      </c>
      <c r="W37" s="135">
        <f t="shared" si="16"/>
        <v>0</v>
      </c>
      <c r="X37" s="131"/>
      <c r="Y37" s="131"/>
      <c r="Z37" s="133">
        <f t="shared" si="18"/>
        <v>0</v>
      </c>
      <c r="AA37" s="135">
        <f t="shared" si="51"/>
        <v>0</v>
      </c>
      <c r="AB37" s="135">
        <f t="shared" si="51"/>
        <v>0</v>
      </c>
      <c r="AC37" s="135">
        <f t="shared" si="51"/>
        <v>0</v>
      </c>
      <c r="AD37" s="131"/>
      <c r="AE37" s="131"/>
      <c r="AF37" s="133">
        <f t="shared" si="21"/>
        <v>0</v>
      </c>
      <c r="AG37" s="131"/>
      <c r="AH37" s="131"/>
      <c r="AI37" s="133">
        <f t="shared" si="22"/>
        <v>0</v>
      </c>
      <c r="AJ37" s="135">
        <f t="shared" si="52"/>
        <v>0</v>
      </c>
      <c r="AK37" s="135">
        <f t="shared" si="52"/>
        <v>0</v>
      </c>
      <c r="AL37" s="135">
        <f t="shared" si="52"/>
        <v>0</v>
      </c>
      <c r="AM37" s="135">
        <f t="shared" si="23"/>
        <v>0</v>
      </c>
      <c r="AN37" s="135">
        <f t="shared" si="23"/>
        <v>0</v>
      </c>
      <c r="AO37" s="135">
        <f t="shared" si="23"/>
        <v>0</v>
      </c>
    </row>
    <row r="38" spans="1:41" ht="11.25">
      <c r="A38" s="165">
        <v>31</v>
      </c>
      <c r="B38" s="153" t="s">
        <v>30</v>
      </c>
      <c r="C38" s="131"/>
      <c r="D38" s="131"/>
      <c r="E38" s="133">
        <f t="shared" si="5"/>
        <v>0</v>
      </c>
      <c r="F38" s="131">
        <v>0</v>
      </c>
      <c r="G38" s="131">
        <v>0</v>
      </c>
      <c r="H38" s="133">
        <f t="shared" si="7"/>
        <v>0</v>
      </c>
      <c r="I38" s="131"/>
      <c r="J38" s="131"/>
      <c r="K38" s="133">
        <f t="shared" si="9"/>
        <v>0</v>
      </c>
      <c r="L38" s="131"/>
      <c r="M38" s="131"/>
      <c r="N38" s="133">
        <f t="shared" si="11"/>
        <v>0</v>
      </c>
      <c r="O38" s="131"/>
      <c r="P38" s="131"/>
      <c r="Q38" s="133">
        <f t="shared" si="13"/>
        <v>0</v>
      </c>
      <c r="R38" s="131"/>
      <c r="S38" s="131"/>
      <c r="T38" s="133">
        <f t="shared" si="15"/>
        <v>0</v>
      </c>
      <c r="U38" s="135">
        <f t="shared" si="16"/>
        <v>0</v>
      </c>
      <c r="V38" s="135">
        <f t="shared" si="16"/>
        <v>0</v>
      </c>
      <c r="W38" s="135">
        <f t="shared" si="16"/>
        <v>0</v>
      </c>
      <c r="X38" s="131"/>
      <c r="Y38" s="131"/>
      <c r="Z38" s="133">
        <f t="shared" si="18"/>
        <v>0</v>
      </c>
      <c r="AA38" s="135">
        <f t="shared" si="51"/>
        <v>0</v>
      </c>
      <c r="AB38" s="135">
        <f t="shared" si="51"/>
        <v>0</v>
      </c>
      <c r="AC38" s="135">
        <f t="shared" si="51"/>
        <v>0</v>
      </c>
      <c r="AD38" s="131"/>
      <c r="AE38" s="131"/>
      <c r="AF38" s="133">
        <f t="shared" si="21"/>
        <v>0</v>
      </c>
      <c r="AG38" s="131"/>
      <c r="AH38" s="131"/>
      <c r="AI38" s="133">
        <f t="shared" si="22"/>
        <v>0</v>
      </c>
      <c r="AJ38" s="135">
        <f t="shared" si="52"/>
        <v>0</v>
      </c>
      <c r="AK38" s="135">
        <f t="shared" si="52"/>
        <v>0</v>
      </c>
      <c r="AL38" s="135">
        <f t="shared" si="52"/>
        <v>0</v>
      </c>
      <c r="AM38" s="135">
        <f t="shared" si="23"/>
        <v>0</v>
      </c>
      <c r="AN38" s="135">
        <f t="shared" si="23"/>
        <v>0</v>
      </c>
      <c r="AO38" s="135">
        <f t="shared" si="23"/>
        <v>0</v>
      </c>
    </row>
    <row r="39" spans="1:41" s="288" customFormat="1" ht="11.25">
      <c r="A39" s="163">
        <v>32</v>
      </c>
      <c r="B39" s="154" t="s">
        <v>37</v>
      </c>
      <c r="C39" s="64">
        <f>SUM(C40:C43)</f>
        <v>2750000</v>
      </c>
      <c r="D39" s="64">
        <f>SUM(D40:D43)</f>
        <v>0</v>
      </c>
      <c r="E39" s="215">
        <f t="shared" si="5"/>
        <v>-2750000</v>
      </c>
      <c r="F39" s="64">
        <f>SUM(F40:F43)</f>
        <v>11157200</v>
      </c>
      <c r="G39" s="64">
        <f>SUM(G40:G43)</f>
        <v>4657200</v>
      </c>
      <c r="H39" s="215">
        <f t="shared" si="7"/>
        <v>-6500000</v>
      </c>
      <c r="I39" s="64">
        <f>SUM(I40:I43)</f>
        <v>2000000</v>
      </c>
      <c r="J39" s="64">
        <f>SUM(J40:J43)</f>
        <v>0</v>
      </c>
      <c r="K39" s="215">
        <f t="shared" si="9"/>
        <v>-2000000</v>
      </c>
      <c r="L39" s="64">
        <f>SUM(L40:L43)</f>
        <v>1000000</v>
      </c>
      <c r="M39" s="64">
        <f>SUM(M40:M43)</f>
        <v>0</v>
      </c>
      <c r="N39" s="215">
        <f t="shared" si="11"/>
        <v>-1000000</v>
      </c>
      <c r="O39" s="64">
        <f>SUM(O40:O43)</f>
        <v>3533000</v>
      </c>
      <c r="P39" s="64">
        <f>SUM(P40:P43)</f>
        <v>1533000</v>
      </c>
      <c r="Q39" s="215">
        <f t="shared" si="13"/>
        <v>-2000000</v>
      </c>
      <c r="R39" s="64">
        <f>SUM(R40:R43)</f>
        <v>2000000</v>
      </c>
      <c r="S39" s="64">
        <f>SUM(S40:S43)</f>
        <v>0</v>
      </c>
      <c r="T39" s="215">
        <f t="shared" si="15"/>
        <v>-2000000</v>
      </c>
      <c r="U39" s="59">
        <f t="shared" si="16"/>
        <v>22440200</v>
      </c>
      <c r="V39" s="59">
        <f t="shared" si="16"/>
        <v>6190200</v>
      </c>
      <c r="W39" s="59">
        <f t="shared" si="16"/>
        <v>-16250000</v>
      </c>
      <c r="X39" s="64">
        <f>SUM(X40:X43)</f>
        <v>0</v>
      </c>
      <c r="Y39" s="64">
        <f>SUM(Y40:Y43)</f>
        <v>0</v>
      </c>
      <c r="Z39" s="215">
        <f t="shared" si="18"/>
        <v>0</v>
      </c>
      <c r="AA39" s="59">
        <f t="shared" si="51"/>
        <v>0</v>
      </c>
      <c r="AB39" s="59">
        <f t="shared" si="51"/>
        <v>0</v>
      </c>
      <c r="AC39" s="59">
        <f t="shared" si="51"/>
        <v>0</v>
      </c>
      <c r="AD39" s="64">
        <f>SUM(AD40:AD43)</f>
        <v>0</v>
      </c>
      <c r="AE39" s="64">
        <f>SUM(AE40:AE43)</f>
        <v>0</v>
      </c>
      <c r="AF39" s="215">
        <f t="shared" si="21"/>
        <v>0</v>
      </c>
      <c r="AG39" s="64">
        <f>SUM(AG40:AG43)</f>
        <v>0</v>
      </c>
      <c r="AH39" s="64">
        <f>SUM(AH40:AH43)</f>
        <v>0</v>
      </c>
      <c r="AI39" s="215">
        <f t="shared" si="22"/>
        <v>0</v>
      </c>
      <c r="AJ39" s="59">
        <f t="shared" si="52"/>
        <v>0</v>
      </c>
      <c r="AK39" s="59">
        <f t="shared" si="52"/>
        <v>0</v>
      </c>
      <c r="AL39" s="59">
        <f t="shared" si="52"/>
        <v>0</v>
      </c>
      <c r="AM39" s="59">
        <f t="shared" si="23"/>
        <v>22440200</v>
      </c>
      <c r="AN39" s="59">
        <f t="shared" si="23"/>
        <v>6190200</v>
      </c>
      <c r="AO39" s="59">
        <f t="shared" si="23"/>
        <v>-16250000</v>
      </c>
    </row>
    <row r="40" spans="1:41" ht="11.25">
      <c r="A40" s="165">
        <v>33</v>
      </c>
      <c r="B40" s="166" t="s">
        <v>31</v>
      </c>
      <c r="C40" s="188">
        <v>2500000</v>
      </c>
      <c r="D40" s="151">
        <v>0</v>
      </c>
      <c r="E40" s="133">
        <f>SUM(D40-C40)</f>
        <v>-2500000</v>
      </c>
      <c r="F40" s="188">
        <v>1000000</v>
      </c>
      <c r="G40" s="151">
        <v>0</v>
      </c>
      <c r="H40" s="133">
        <f t="shared" si="7"/>
        <v>-1000000</v>
      </c>
      <c r="I40" s="131"/>
      <c r="J40" s="131"/>
      <c r="K40" s="133">
        <f t="shared" si="9"/>
        <v>0</v>
      </c>
      <c r="L40" s="131"/>
      <c r="M40" s="131"/>
      <c r="N40" s="133">
        <f t="shared" si="11"/>
        <v>0</v>
      </c>
      <c r="O40" s="131"/>
      <c r="P40" s="131"/>
      <c r="Q40" s="133">
        <f t="shared" si="13"/>
        <v>0</v>
      </c>
      <c r="R40" s="131"/>
      <c r="S40" s="131"/>
      <c r="T40" s="133">
        <f t="shared" si="15"/>
        <v>0</v>
      </c>
      <c r="U40" s="135">
        <f t="shared" si="16"/>
        <v>3500000</v>
      </c>
      <c r="V40" s="135">
        <f t="shared" si="16"/>
        <v>0</v>
      </c>
      <c r="W40" s="135">
        <f t="shared" si="16"/>
        <v>-3500000</v>
      </c>
      <c r="X40" s="131"/>
      <c r="Y40" s="131"/>
      <c r="Z40" s="133">
        <f t="shared" si="18"/>
        <v>0</v>
      </c>
      <c r="AA40" s="135">
        <f t="shared" si="51"/>
        <v>0</v>
      </c>
      <c r="AB40" s="135">
        <f t="shared" si="51"/>
        <v>0</v>
      </c>
      <c r="AC40" s="135">
        <f t="shared" si="51"/>
        <v>0</v>
      </c>
      <c r="AD40" s="131"/>
      <c r="AE40" s="131"/>
      <c r="AF40" s="133">
        <f t="shared" si="21"/>
        <v>0</v>
      </c>
      <c r="AG40" s="131"/>
      <c r="AH40" s="131"/>
      <c r="AI40" s="133">
        <f t="shared" si="22"/>
        <v>0</v>
      </c>
      <c r="AJ40" s="135">
        <f t="shared" si="52"/>
        <v>0</v>
      </c>
      <c r="AK40" s="135">
        <f t="shared" si="52"/>
        <v>0</v>
      </c>
      <c r="AL40" s="135">
        <f t="shared" si="52"/>
        <v>0</v>
      </c>
      <c r="AM40" s="135">
        <f t="shared" si="23"/>
        <v>3500000</v>
      </c>
      <c r="AN40" s="135">
        <f t="shared" si="23"/>
        <v>0</v>
      </c>
      <c r="AO40" s="135">
        <f t="shared" si="23"/>
        <v>-3500000</v>
      </c>
    </row>
    <row r="41" spans="1:41" ht="11.25">
      <c r="A41" s="165">
        <v>34</v>
      </c>
      <c r="B41" s="166" t="s">
        <v>32</v>
      </c>
      <c r="C41" s="131"/>
      <c r="D41" s="131">
        <v>0</v>
      </c>
      <c r="E41" s="133">
        <f t="shared" si="5"/>
        <v>0</v>
      </c>
      <c r="F41" s="131"/>
      <c r="G41" s="373"/>
      <c r="H41" s="133">
        <f t="shared" si="7"/>
        <v>0</v>
      </c>
      <c r="I41" s="131"/>
      <c r="J41" s="131"/>
      <c r="K41" s="133">
        <f t="shared" si="9"/>
        <v>0</v>
      </c>
      <c r="L41" s="131"/>
      <c r="M41" s="131"/>
      <c r="N41" s="133">
        <f t="shared" si="11"/>
        <v>0</v>
      </c>
      <c r="O41" s="131"/>
      <c r="P41" s="131"/>
      <c r="Q41" s="133">
        <f t="shared" si="13"/>
        <v>0</v>
      </c>
      <c r="R41" s="131"/>
      <c r="S41" s="131"/>
      <c r="T41" s="133">
        <f t="shared" si="15"/>
        <v>0</v>
      </c>
      <c r="U41" s="135">
        <f t="shared" si="16"/>
        <v>0</v>
      </c>
      <c r="V41" s="135">
        <f t="shared" si="16"/>
        <v>0</v>
      </c>
      <c r="W41" s="135">
        <f t="shared" si="16"/>
        <v>0</v>
      </c>
      <c r="X41" s="131"/>
      <c r="Y41" s="131"/>
      <c r="Z41" s="133">
        <f t="shared" si="18"/>
        <v>0</v>
      </c>
      <c r="AA41" s="135">
        <f t="shared" si="51"/>
        <v>0</v>
      </c>
      <c r="AB41" s="135">
        <f t="shared" si="51"/>
        <v>0</v>
      </c>
      <c r="AC41" s="135">
        <f t="shared" si="51"/>
        <v>0</v>
      </c>
      <c r="AD41" s="131"/>
      <c r="AE41" s="131"/>
      <c r="AF41" s="133">
        <f t="shared" si="21"/>
        <v>0</v>
      </c>
      <c r="AG41" s="131"/>
      <c r="AH41" s="131"/>
      <c r="AI41" s="133">
        <f t="shared" si="22"/>
        <v>0</v>
      </c>
      <c r="AJ41" s="135">
        <f t="shared" si="52"/>
        <v>0</v>
      </c>
      <c r="AK41" s="135">
        <f t="shared" si="52"/>
        <v>0</v>
      </c>
      <c r="AL41" s="135">
        <f t="shared" si="52"/>
        <v>0</v>
      </c>
      <c r="AM41" s="135">
        <f t="shared" si="23"/>
        <v>0</v>
      </c>
      <c r="AN41" s="135">
        <f t="shared" si="23"/>
        <v>0</v>
      </c>
      <c r="AO41" s="135">
        <f t="shared" si="23"/>
        <v>0</v>
      </c>
    </row>
    <row r="42" spans="1:41" ht="11.25">
      <c r="A42" s="165">
        <v>35</v>
      </c>
      <c r="B42" s="166" t="s">
        <v>41</v>
      </c>
      <c r="C42" s="131"/>
      <c r="D42" s="131"/>
      <c r="E42" s="133">
        <f t="shared" si="5"/>
        <v>0</v>
      </c>
      <c r="F42" s="131"/>
      <c r="G42" s="373"/>
      <c r="H42" s="133">
        <f t="shared" si="7"/>
        <v>0</v>
      </c>
      <c r="I42" s="131"/>
      <c r="J42" s="131"/>
      <c r="K42" s="133">
        <f t="shared" si="9"/>
        <v>0</v>
      </c>
      <c r="L42" s="131"/>
      <c r="M42" s="131"/>
      <c r="N42" s="133">
        <f t="shared" si="11"/>
        <v>0</v>
      </c>
      <c r="O42" s="131"/>
      <c r="P42" s="131"/>
      <c r="Q42" s="133">
        <f t="shared" si="13"/>
        <v>0</v>
      </c>
      <c r="R42" s="131"/>
      <c r="S42" s="131"/>
      <c r="T42" s="133">
        <f t="shared" si="15"/>
        <v>0</v>
      </c>
      <c r="U42" s="135">
        <f t="shared" si="16"/>
        <v>0</v>
      </c>
      <c r="V42" s="135">
        <f t="shared" si="16"/>
        <v>0</v>
      </c>
      <c r="W42" s="135">
        <f t="shared" si="16"/>
        <v>0</v>
      </c>
      <c r="X42" s="131"/>
      <c r="Y42" s="131"/>
      <c r="Z42" s="133">
        <f t="shared" si="18"/>
        <v>0</v>
      </c>
      <c r="AA42" s="135">
        <f t="shared" si="51"/>
        <v>0</v>
      </c>
      <c r="AB42" s="135">
        <f t="shared" si="51"/>
        <v>0</v>
      </c>
      <c r="AC42" s="135">
        <f t="shared" si="51"/>
        <v>0</v>
      </c>
      <c r="AD42" s="131"/>
      <c r="AE42" s="131"/>
      <c r="AF42" s="133">
        <f t="shared" si="21"/>
        <v>0</v>
      </c>
      <c r="AG42" s="131"/>
      <c r="AH42" s="131"/>
      <c r="AI42" s="133">
        <f t="shared" si="22"/>
        <v>0</v>
      </c>
      <c r="AJ42" s="135">
        <f t="shared" si="52"/>
        <v>0</v>
      </c>
      <c r="AK42" s="135">
        <f t="shared" si="52"/>
        <v>0</v>
      </c>
      <c r="AL42" s="135">
        <f t="shared" si="52"/>
        <v>0</v>
      </c>
      <c r="AM42" s="135">
        <f t="shared" si="23"/>
        <v>0</v>
      </c>
      <c r="AN42" s="135">
        <f t="shared" si="23"/>
        <v>0</v>
      </c>
      <c r="AO42" s="135">
        <f t="shared" si="23"/>
        <v>0</v>
      </c>
    </row>
    <row r="43" spans="1:41" ht="11.25">
      <c r="A43" s="165">
        <v>36</v>
      </c>
      <c r="B43" s="153" t="s">
        <v>33</v>
      </c>
      <c r="C43" s="188">
        <v>250000</v>
      </c>
      <c r="D43" s="151">
        <v>0</v>
      </c>
      <c r="E43" s="133">
        <f t="shared" si="5"/>
        <v>-250000</v>
      </c>
      <c r="F43" s="197">
        <v>10157200</v>
      </c>
      <c r="G43" s="155">
        <v>4657200</v>
      </c>
      <c r="H43" s="133">
        <f t="shared" si="7"/>
        <v>-5500000</v>
      </c>
      <c r="I43" s="188">
        <v>2000000</v>
      </c>
      <c r="J43" s="155">
        <v>0</v>
      </c>
      <c r="K43" s="133">
        <f t="shared" si="9"/>
        <v>-2000000</v>
      </c>
      <c r="L43" s="54">
        <v>1000000</v>
      </c>
      <c r="M43" s="131">
        <v>0</v>
      </c>
      <c r="N43" s="133">
        <f t="shared" si="11"/>
        <v>-1000000</v>
      </c>
      <c r="O43" s="197">
        <v>3533000</v>
      </c>
      <c r="P43" s="155">
        <v>1533000</v>
      </c>
      <c r="Q43" s="133">
        <f t="shared" si="13"/>
        <v>-2000000</v>
      </c>
      <c r="R43" s="188">
        <v>2000000</v>
      </c>
      <c r="S43" s="151">
        <v>0</v>
      </c>
      <c r="T43" s="133">
        <f t="shared" si="15"/>
        <v>-2000000</v>
      </c>
      <c r="U43" s="135">
        <f t="shared" si="16"/>
        <v>18940200</v>
      </c>
      <c r="V43" s="135">
        <f t="shared" si="16"/>
        <v>6190200</v>
      </c>
      <c r="W43" s="135">
        <f t="shared" si="16"/>
        <v>-12750000</v>
      </c>
      <c r="X43" s="131"/>
      <c r="Y43" s="131"/>
      <c r="Z43" s="133">
        <f t="shared" si="18"/>
        <v>0</v>
      </c>
      <c r="AA43" s="135">
        <f t="shared" si="51"/>
        <v>0</v>
      </c>
      <c r="AB43" s="135">
        <f t="shared" si="51"/>
        <v>0</v>
      </c>
      <c r="AC43" s="135">
        <f t="shared" si="51"/>
        <v>0</v>
      </c>
      <c r="AD43" s="131"/>
      <c r="AE43" s="131"/>
      <c r="AF43" s="133">
        <f t="shared" si="21"/>
        <v>0</v>
      </c>
      <c r="AG43" s="131"/>
      <c r="AH43" s="131"/>
      <c r="AI43" s="133">
        <f t="shared" si="22"/>
        <v>0</v>
      </c>
      <c r="AJ43" s="135">
        <f t="shared" si="52"/>
        <v>0</v>
      </c>
      <c r="AK43" s="135">
        <f t="shared" si="52"/>
        <v>0</v>
      </c>
      <c r="AL43" s="135">
        <f t="shared" si="52"/>
        <v>0</v>
      </c>
      <c r="AM43" s="135">
        <f t="shared" si="23"/>
        <v>18940200</v>
      </c>
      <c r="AN43" s="135">
        <f t="shared" si="23"/>
        <v>6190200</v>
      </c>
      <c r="AO43" s="135">
        <f t="shared" si="23"/>
        <v>-12750000</v>
      </c>
    </row>
    <row r="44" spans="1:41" s="288" customFormat="1" ht="11.25">
      <c r="A44" s="163">
        <v>37</v>
      </c>
      <c r="B44" s="154" t="s">
        <v>38</v>
      </c>
      <c r="C44" s="64">
        <f>SUM(C45:C47)</f>
        <v>650000</v>
      </c>
      <c r="D44" s="64">
        <f>SUM(D45:D47)</f>
        <v>280000</v>
      </c>
      <c r="E44" s="215">
        <f t="shared" si="5"/>
        <v>-370000</v>
      </c>
      <c r="F44" s="64">
        <f>SUM(F45:F47)</f>
        <v>2856400</v>
      </c>
      <c r="G44" s="64">
        <f>SUM(G45:G47)</f>
        <v>1000000</v>
      </c>
      <c r="H44" s="215">
        <f t="shared" si="7"/>
        <v>-1856400</v>
      </c>
      <c r="I44" s="64">
        <f>SUM(I45:I47)</f>
        <v>0</v>
      </c>
      <c r="J44" s="64">
        <f>SUM(J45:J47)</f>
        <v>0</v>
      </c>
      <c r="K44" s="215">
        <f t="shared" si="9"/>
        <v>0</v>
      </c>
      <c r="L44" s="64">
        <f>SUM(L45:L47)</f>
        <v>0</v>
      </c>
      <c r="M44" s="64">
        <f>SUM(M45:M47)</f>
        <v>0</v>
      </c>
      <c r="N44" s="215">
        <f t="shared" si="11"/>
        <v>0</v>
      </c>
      <c r="O44" s="64">
        <f>SUM(O45:O47)</f>
        <v>0</v>
      </c>
      <c r="P44" s="64">
        <f>SUM(P45:P47)</f>
        <v>0</v>
      </c>
      <c r="Q44" s="215">
        <f t="shared" si="13"/>
        <v>0</v>
      </c>
      <c r="R44" s="64">
        <f>SUM(R45:R47)</f>
        <v>0</v>
      </c>
      <c r="S44" s="64">
        <f>SUM(S45:S47)</f>
        <v>0</v>
      </c>
      <c r="T44" s="215">
        <f t="shared" si="15"/>
        <v>0</v>
      </c>
      <c r="U44" s="59">
        <f t="shared" si="16"/>
        <v>3506400</v>
      </c>
      <c r="V44" s="59">
        <f t="shared" si="16"/>
        <v>1280000</v>
      </c>
      <c r="W44" s="59">
        <f t="shared" si="16"/>
        <v>-2226400</v>
      </c>
      <c r="X44" s="64">
        <f>SUM(X45:X47)</f>
        <v>0</v>
      </c>
      <c r="Y44" s="64">
        <f>SUM(Y45:Y47)</f>
        <v>0</v>
      </c>
      <c r="Z44" s="215">
        <f t="shared" si="18"/>
        <v>0</v>
      </c>
      <c r="AA44" s="59">
        <f t="shared" si="51"/>
        <v>0</v>
      </c>
      <c r="AB44" s="59">
        <f t="shared" si="51"/>
        <v>0</v>
      </c>
      <c r="AC44" s="59">
        <f t="shared" si="51"/>
        <v>0</v>
      </c>
      <c r="AD44" s="64">
        <f>SUM(AD45:AD47)</f>
        <v>0</v>
      </c>
      <c r="AE44" s="64">
        <f>SUM(AE45:AE47)</f>
        <v>0</v>
      </c>
      <c r="AF44" s="215">
        <f t="shared" si="21"/>
        <v>0</v>
      </c>
      <c r="AG44" s="64">
        <f>SUM(AG45:AG47)</f>
        <v>0</v>
      </c>
      <c r="AH44" s="64">
        <f>SUM(AH45:AH47)</f>
        <v>0</v>
      </c>
      <c r="AI44" s="215">
        <f t="shared" si="22"/>
        <v>0</v>
      </c>
      <c r="AJ44" s="59">
        <f t="shared" si="52"/>
        <v>0</v>
      </c>
      <c r="AK44" s="59">
        <f t="shared" si="52"/>
        <v>0</v>
      </c>
      <c r="AL44" s="59">
        <f t="shared" si="52"/>
        <v>0</v>
      </c>
      <c r="AM44" s="59">
        <f t="shared" si="23"/>
        <v>3506400</v>
      </c>
      <c r="AN44" s="59">
        <f t="shared" si="23"/>
        <v>1280000</v>
      </c>
      <c r="AO44" s="59">
        <f t="shared" si="23"/>
        <v>-2226400</v>
      </c>
    </row>
    <row r="45" spans="1:41" ht="11.25">
      <c r="A45" s="165">
        <v>38</v>
      </c>
      <c r="B45" s="153" t="s">
        <v>40</v>
      </c>
      <c r="C45" s="131"/>
      <c r="D45" s="131"/>
      <c r="E45" s="133">
        <f t="shared" si="5"/>
        <v>0</v>
      </c>
      <c r="F45" s="131"/>
      <c r="G45" s="131"/>
      <c r="H45" s="133">
        <f t="shared" si="7"/>
        <v>0</v>
      </c>
      <c r="I45" s="131"/>
      <c r="J45" s="131"/>
      <c r="K45" s="133">
        <f t="shared" si="9"/>
        <v>0</v>
      </c>
      <c r="L45" s="131"/>
      <c r="M45" s="131"/>
      <c r="N45" s="133">
        <f t="shared" si="11"/>
        <v>0</v>
      </c>
      <c r="O45" s="131"/>
      <c r="P45" s="131"/>
      <c r="Q45" s="133">
        <f t="shared" si="13"/>
        <v>0</v>
      </c>
      <c r="R45" s="131"/>
      <c r="S45" s="131"/>
      <c r="T45" s="133">
        <f t="shared" si="15"/>
        <v>0</v>
      </c>
      <c r="U45" s="135">
        <f t="shared" si="16"/>
        <v>0</v>
      </c>
      <c r="V45" s="135">
        <f t="shared" si="16"/>
        <v>0</v>
      </c>
      <c r="W45" s="135">
        <f t="shared" si="16"/>
        <v>0</v>
      </c>
      <c r="X45" s="131"/>
      <c r="Y45" s="131"/>
      <c r="Z45" s="133">
        <f t="shared" si="18"/>
        <v>0</v>
      </c>
      <c r="AA45" s="135">
        <f t="shared" si="51"/>
        <v>0</v>
      </c>
      <c r="AB45" s="135">
        <f t="shared" si="51"/>
        <v>0</v>
      </c>
      <c r="AC45" s="135">
        <f t="shared" si="51"/>
        <v>0</v>
      </c>
      <c r="AD45" s="131"/>
      <c r="AE45" s="131"/>
      <c r="AF45" s="133">
        <f t="shared" si="21"/>
        <v>0</v>
      </c>
      <c r="AG45" s="131"/>
      <c r="AH45" s="131"/>
      <c r="AI45" s="133">
        <f t="shared" si="22"/>
        <v>0</v>
      </c>
      <c r="AJ45" s="135">
        <f t="shared" si="52"/>
        <v>0</v>
      </c>
      <c r="AK45" s="135">
        <f t="shared" si="52"/>
        <v>0</v>
      </c>
      <c r="AL45" s="135">
        <f t="shared" si="52"/>
        <v>0</v>
      </c>
      <c r="AM45" s="135">
        <f t="shared" si="23"/>
        <v>0</v>
      </c>
      <c r="AN45" s="135">
        <f t="shared" si="23"/>
        <v>0</v>
      </c>
      <c r="AO45" s="135">
        <f t="shared" si="23"/>
        <v>0</v>
      </c>
    </row>
    <row r="46" spans="1:41" ht="11.25">
      <c r="A46" s="165">
        <v>39</v>
      </c>
      <c r="B46" s="153" t="s">
        <v>39</v>
      </c>
      <c r="C46" s="188">
        <v>650000</v>
      </c>
      <c r="D46" s="188">
        <v>280000</v>
      </c>
      <c r="E46" s="133">
        <f t="shared" si="5"/>
        <v>-370000</v>
      </c>
      <c r="F46" s="197">
        <v>2856400</v>
      </c>
      <c r="G46" s="197">
        <v>1000000</v>
      </c>
      <c r="H46" s="133">
        <f t="shared" si="7"/>
        <v>-1856400</v>
      </c>
      <c r="I46" s="131"/>
      <c r="J46" s="131"/>
      <c r="K46" s="133">
        <f t="shared" si="9"/>
        <v>0</v>
      </c>
      <c r="L46" s="131"/>
      <c r="M46" s="131"/>
      <c r="N46" s="133">
        <f t="shared" si="11"/>
        <v>0</v>
      </c>
      <c r="O46" s="131"/>
      <c r="P46" s="131"/>
      <c r="Q46" s="133">
        <f t="shared" si="13"/>
        <v>0</v>
      </c>
      <c r="R46" s="131"/>
      <c r="S46" s="131"/>
      <c r="T46" s="133">
        <f t="shared" si="15"/>
        <v>0</v>
      </c>
      <c r="U46" s="135">
        <f t="shared" si="16"/>
        <v>3506400</v>
      </c>
      <c r="V46" s="135">
        <f t="shared" si="16"/>
        <v>1280000</v>
      </c>
      <c r="W46" s="135">
        <f t="shared" si="16"/>
        <v>-2226400</v>
      </c>
      <c r="X46" s="131"/>
      <c r="Y46" s="131"/>
      <c r="Z46" s="133">
        <f t="shared" si="18"/>
        <v>0</v>
      </c>
      <c r="AA46" s="135">
        <f t="shared" si="51"/>
        <v>0</v>
      </c>
      <c r="AB46" s="135">
        <f t="shared" si="51"/>
        <v>0</v>
      </c>
      <c r="AC46" s="135">
        <f t="shared" si="51"/>
        <v>0</v>
      </c>
      <c r="AD46" s="131"/>
      <c r="AE46" s="131"/>
      <c r="AF46" s="133">
        <f t="shared" si="21"/>
        <v>0</v>
      </c>
      <c r="AG46" s="131"/>
      <c r="AH46" s="131"/>
      <c r="AI46" s="133">
        <f t="shared" si="22"/>
        <v>0</v>
      </c>
      <c r="AJ46" s="135">
        <f t="shared" si="52"/>
        <v>0</v>
      </c>
      <c r="AK46" s="135">
        <f t="shared" si="52"/>
        <v>0</v>
      </c>
      <c r="AL46" s="135">
        <f t="shared" si="52"/>
        <v>0</v>
      </c>
      <c r="AM46" s="135">
        <f t="shared" si="23"/>
        <v>3506400</v>
      </c>
      <c r="AN46" s="135">
        <f t="shared" si="23"/>
        <v>1280000</v>
      </c>
      <c r="AO46" s="135">
        <f t="shared" si="23"/>
        <v>-2226400</v>
      </c>
    </row>
    <row r="47" spans="1:41" ht="11.25">
      <c r="A47" s="165">
        <v>40</v>
      </c>
      <c r="B47" s="153" t="s">
        <v>42</v>
      </c>
      <c r="C47" s="131"/>
      <c r="D47" s="131"/>
      <c r="E47" s="133">
        <f t="shared" si="5"/>
        <v>0</v>
      </c>
      <c r="F47" s="131"/>
      <c r="G47" s="131"/>
      <c r="H47" s="133">
        <f t="shared" si="7"/>
        <v>0</v>
      </c>
      <c r="I47" s="131"/>
      <c r="J47" s="131"/>
      <c r="K47" s="133">
        <f t="shared" si="9"/>
        <v>0</v>
      </c>
      <c r="L47" s="131"/>
      <c r="M47" s="131"/>
      <c r="N47" s="133">
        <f t="shared" si="11"/>
        <v>0</v>
      </c>
      <c r="O47" s="131"/>
      <c r="P47" s="131"/>
      <c r="Q47" s="133">
        <f t="shared" si="13"/>
        <v>0</v>
      </c>
      <c r="R47" s="131"/>
      <c r="S47" s="131"/>
      <c r="T47" s="133">
        <f t="shared" si="15"/>
        <v>0</v>
      </c>
      <c r="U47" s="135">
        <f t="shared" si="16"/>
        <v>0</v>
      </c>
      <c r="V47" s="135">
        <f t="shared" si="16"/>
        <v>0</v>
      </c>
      <c r="W47" s="135">
        <f t="shared" si="16"/>
        <v>0</v>
      </c>
      <c r="X47" s="131"/>
      <c r="Y47" s="131"/>
      <c r="Z47" s="133">
        <f t="shared" si="18"/>
        <v>0</v>
      </c>
      <c r="AA47" s="135">
        <f t="shared" si="51"/>
        <v>0</v>
      </c>
      <c r="AB47" s="135">
        <f t="shared" si="51"/>
        <v>0</v>
      </c>
      <c r="AC47" s="135">
        <f t="shared" si="51"/>
        <v>0</v>
      </c>
      <c r="AD47" s="131"/>
      <c r="AE47" s="131"/>
      <c r="AF47" s="133">
        <f t="shared" si="21"/>
        <v>0</v>
      </c>
      <c r="AG47" s="131"/>
      <c r="AH47" s="131"/>
      <c r="AI47" s="133">
        <f t="shared" si="22"/>
        <v>0</v>
      </c>
      <c r="AJ47" s="135">
        <f t="shared" si="52"/>
        <v>0</v>
      </c>
      <c r="AK47" s="135">
        <f t="shared" si="52"/>
        <v>0</v>
      </c>
      <c r="AL47" s="135">
        <f t="shared" si="52"/>
        <v>0</v>
      </c>
      <c r="AM47" s="135">
        <f t="shared" si="23"/>
        <v>0</v>
      </c>
      <c r="AN47" s="135">
        <f t="shared" si="23"/>
        <v>0</v>
      </c>
      <c r="AO47" s="135">
        <f t="shared" si="23"/>
        <v>0</v>
      </c>
    </row>
    <row r="48" spans="1:41" s="288" customFormat="1" ht="11.25">
      <c r="A48" s="163">
        <v>41</v>
      </c>
      <c r="B48" s="154" t="s">
        <v>43</v>
      </c>
      <c r="C48" s="64">
        <f>SUM(C49:C59)</f>
        <v>5575000</v>
      </c>
      <c r="D48" s="64">
        <f>SUM(D49:D59)</f>
        <v>947000</v>
      </c>
      <c r="E48" s="215">
        <f t="shared" si="5"/>
        <v>-4628000</v>
      </c>
      <c r="F48" s="64">
        <f>SUM(F49:F57)</f>
        <v>36608000</v>
      </c>
      <c r="G48" s="64">
        <f>SUM(G49:G57)</f>
        <v>5108000</v>
      </c>
      <c r="H48" s="215">
        <f t="shared" si="7"/>
        <v>-31500000</v>
      </c>
      <c r="I48" s="64">
        <f>SUM(I49:I57)</f>
        <v>0</v>
      </c>
      <c r="J48" s="64">
        <f>SUM(J49:J57)</f>
        <v>0</v>
      </c>
      <c r="K48" s="215">
        <f t="shared" si="9"/>
        <v>0</v>
      </c>
      <c r="L48" s="64">
        <f>SUM(L49:L57)</f>
        <v>0</v>
      </c>
      <c r="M48" s="64">
        <f>SUM(M49:M57)</f>
        <v>0</v>
      </c>
      <c r="N48" s="215">
        <f t="shared" si="11"/>
        <v>0</v>
      </c>
      <c r="O48" s="64">
        <f>SUM(O49:O57)</f>
        <v>0</v>
      </c>
      <c r="P48" s="64">
        <f>SUM(P49:P57)</f>
        <v>0</v>
      </c>
      <c r="Q48" s="215">
        <f t="shared" si="13"/>
        <v>0</v>
      </c>
      <c r="R48" s="64">
        <f>SUM(R49:R57)</f>
        <v>0</v>
      </c>
      <c r="S48" s="64">
        <f>SUM(S49:S57)</f>
        <v>0</v>
      </c>
      <c r="T48" s="215">
        <f t="shared" si="15"/>
        <v>0</v>
      </c>
      <c r="U48" s="59">
        <f t="shared" si="16"/>
        <v>42183000</v>
      </c>
      <c r="V48" s="59">
        <f t="shared" si="16"/>
        <v>6055000</v>
      </c>
      <c r="W48" s="59">
        <f t="shared" si="16"/>
        <v>-36128000</v>
      </c>
      <c r="X48" s="64">
        <f>SUM(X49:X57)</f>
        <v>0</v>
      </c>
      <c r="Y48" s="64">
        <f>SUM(Y49:Y57)</f>
        <v>0</v>
      </c>
      <c r="Z48" s="215">
        <f t="shared" si="18"/>
        <v>0</v>
      </c>
      <c r="AA48" s="59">
        <f t="shared" si="51"/>
        <v>0</v>
      </c>
      <c r="AB48" s="59">
        <f t="shared" si="51"/>
        <v>0</v>
      </c>
      <c r="AC48" s="59">
        <f t="shared" si="51"/>
        <v>0</v>
      </c>
      <c r="AD48" s="64">
        <f>SUM(AD49:AD57)</f>
        <v>0</v>
      </c>
      <c r="AE48" s="64">
        <f>SUM(AE49:AE57)</f>
        <v>0</v>
      </c>
      <c r="AF48" s="215">
        <f t="shared" si="21"/>
        <v>0</v>
      </c>
      <c r="AG48" s="64">
        <f>SUM(AG49:AG59)</f>
        <v>10900000</v>
      </c>
      <c r="AH48" s="64">
        <f>SUM(AH49:AH59)</f>
        <v>900000</v>
      </c>
      <c r="AI48" s="215">
        <f t="shared" si="22"/>
        <v>-10000000</v>
      </c>
      <c r="AJ48" s="59">
        <f t="shared" si="52"/>
        <v>10900000</v>
      </c>
      <c r="AK48" s="59">
        <f t="shared" si="52"/>
        <v>900000</v>
      </c>
      <c r="AL48" s="59">
        <f t="shared" si="52"/>
        <v>-10000000</v>
      </c>
      <c r="AM48" s="59">
        <f t="shared" si="23"/>
        <v>53083000</v>
      </c>
      <c r="AN48" s="59">
        <f t="shared" si="23"/>
        <v>6955000</v>
      </c>
      <c r="AO48" s="59">
        <f t="shared" si="23"/>
        <v>-46128000</v>
      </c>
    </row>
    <row r="49" spans="1:43" ht="11.25">
      <c r="A49" s="165">
        <v>42</v>
      </c>
      <c r="B49" s="166" t="s">
        <v>74</v>
      </c>
      <c r="C49" s="188"/>
      <c r="D49" s="131">
        <v>0</v>
      </c>
      <c r="E49" s="133">
        <f t="shared" si="5"/>
        <v>0</v>
      </c>
      <c r="F49" s="197">
        <v>36608000</v>
      </c>
      <c r="G49" s="155">
        <v>5108000</v>
      </c>
      <c r="H49" s="133">
        <f t="shared" si="7"/>
        <v>-31500000</v>
      </c>
      <c r="I49" s="131"/>
      <c r="J49" s="131"/>
      <c r="K49" s="133">
        <f t="shared" si="9"/>
        <v>0</v>
      </c>
      <c r="L49" s="131"/>
      <c r="M49" s="131"/>
      <c r="N49" s="133">
        <f t="shared" si="11"/>
        <v>0</v>
      </c>
      <c r="O49" s="131"/>
      <c r="P49" s="131"/>
      <c r="Q49" s="133">
        <f t="shared" si="13"/>
        <v>0</v>
      </c>
      <c r="R49" s="131"/>
      <c r="S49" s="131"/>
      <c r="T49" s="133">
        <f t="shared" si="15"/>
        <v>0</v>
      </c>
      <c r="U49" s="135">
        <f t="shared" si="16"/>
        <v>36608000</v>
      </c>
      <c r="V49" s="135">
        <f t="shared" si="16"/>
        <v>5108000</v>
      </c>
      <c r="W49" s="135">
        <f t="shared" si="16"/>
        <v>-31500000</v>
      </c>
      <c r="X49" s="131"/>
      <c r="Y49" s="131"/>
      <c r="Z49" s="133">
        <f t="shared" si="18"/>
        <v>0</v>
      </c>
      <c r="AA49" s="135">
        <f t="shared" si="51"/>
        <v>0</v>
      </c>
      <c r="AB49" s="135">
        <f t="shared" si="51"/>
        <v>0</v>
      </c>
      <c r="AC49" s="135">
        <f t="shared" si="51"/>
        <v>0</v>
      </c>
      <c r="AD49" s="188">
        <v>0</v>
      </c>
      <c r="AE49" s="145">
        <v>0</v>
      </c>
      <c r="AF49" s="133">
        <f t="shared" si="21"/>
        <v>0</v>
      </c>
      <c r="AG49" s="188">
        <v>0</v>
      </c>
      <c r="AH49" s="151">
        <v>0</v>
      </c>
      <c r="AI49" s="133">
        <f t="shared" si="22"/>
        <v>0</v>
      </c>
      <c r="AJ49" s="135">
        <f t="shared" si="52"/>
        <v>0</v>
      </c>
      <c r="AK49" s="135">
        <f t="shared" si="52"/>
        <v>0</v>
      </c>
      <c r="AL49" s="135">
        <f t="shared" si="52"/>
        <v>0</v>
      </c>
      <c r="AM49" s="135">
        <f t="shared" si="23"/>
        <v>36608000</v>
      </c>
      <c r="AN49" s="135">
        <f t="shared" si="23"/>
        <v>5108000</v>
      </c>
      <c r="AO49" s="135">
        <f t="shared" si="23"/>
        <v>-31500000</v>
      </c>
    </row>
    <row r="50" spans="1:43" ht="11.25">
      <c r="A50" s="165">
        <v>43</v>
      </c>
      <c r="B50" s="153" t="s">
        <v>44</v>
      </c>
      <c r="C50" s="131"/>
      <c r="D50" s="131"/>
      <c r="E50" s="133">
        <f t="shared" si="5"/>
        <v>0</v>
      </c>
      <c r="F50" s="131">
        <v>0</v>
      </c>
      <c r="G50" s="131">
        <v>0</v>
      </c>
      <c r="H50" s="133">
        <f t="shared" si="7"/>
        <v>0</v>
      </c>
      <c r="I50" s="131"/>
      <c r="J50" s="131"/>
      <c r="K50" s="133">
        <f t="shared" si="9"/>
        <v>0</v>
      </c>
      <c r="L50" s="131"/>
      <c r="M50" s="131"/>
      <c r="N50" s="133">
        <f t="shared" si="11"/>
        <v>0</v>
      </c>
      <c r="O50" s="131"/>
      <c r="P50" s="131"/>
      <c r="Q50" s="133">
        <f t="shared" si="13"/>
        <v>0</v>
      </c>
      <c r="R50" s="131"/>
      <c r="S50" s="131"/>
      <c r="T50" s="133">
        <f t="shared" si="15"/>
        <v>0</v>
      </c>
      <c r="U50" s="135">
        <f t="shared" si="16"/>
        <v>0</v>
      </c>
      <c r="V50" s="135">
        <f t="shared" si="16"/>
        <v>0</v>
      </c>
      <c r="W50" s="135">
        <f t="shared" si="16"/>
        <v>0</v>
      </c>
      <c r="X50" s="131"/>
      <c r="Y50" s="131"/>
      <c r="Z50" s="133">
        <f t="shared" si="18"/>
        <v>0</v>
      </c>
      <c r="AA50" s="135">
        <f t="shared" si="51"/>
        <v>0</v>
      </c>
      <c r="AB50" s="135">
        <f t="shared" si="51"/>
        <v>0</v>
      </c>
      <c r="AC50" s="135">
        <f t="shared" si="51"/>
        <v>0</v>
      </c>
      <c r="AD50" s="131"/>
      <c r="AE50" s="131"/>
      <c r="AF50" s="133">
        <f t="shared" si="21"/>
        <v>0</v>
      </c>
      <c r="AG50" s="131"/>
      <c r="AH50" s="131"/>
      <c r="AI50" s="133">
        <f t="shared" si="22"/>
        <v>0</v>
      </c>
      <c r="AJ50" s="135">
        <f t="shared" si="52"/>
        <v>0</v>
      </c>
      <c r="AK50" s="135">
        <f t="shared" si="52"/>
        <v>0</v>
      </c>
      <c r="AL50" s="135">
        <f t="shared" si="52"/>
        <v>0</v>
      </c>
      <c r="AM50" s="135">
        <f t="shared" si="23"/>
        <v>0</v>
      </c>
      <c r="AN50" s="135">
        <f t="shared" si="23"/>
        <v>0</v>
      </c>
      <c r="AO50" s="135">
        <f t="shared" si="23"/>
        <v>0</v>
      </c>
    </row>
    <row r="51" spans="1:43" ht="11.25">
      <c r="A51" s="165">
        <v>44</v>
      </c>
      <c r="B51" s="153" t="s">
        <v>45</v>
      </c>
      <c r="C51" s="131">
        <v>0</v>
      </c>
      <c r="D51" s="131">
        <v>0</v>
      </c>
      <c r="E51" s="133">
        <f t="shared" si="5"/>
        <v>0</v>
      </c>
      <c r="F51" s="131">
        <v>0</v>
      </c>
      <c r="G51" s="131">
        <v>0</v>
      </c>
      <c r="H51" s="133">
        <f t="shared" si="7"/>
        <v>0</v>
      </c>
      <c r="I51" s="131"/>
      <c r="J51" s="131"/>
      <c r="K51" s="133">
        <f t="shared" si="9"/>
        <v>0</v>
      </c>
      <c r="L51" s="131"/>
      <c r="M51" s="131"/>
      <c r="N51" s="133">
        <f t="shared" si="11"/>
        <v>0</v>
      </c>
      <c r="O51" s="131"/>
      <c r="P51" s="131"/>
      <c r="Q51" s="133">
        <f t="shared" si="13"/>
        <v>0</v>
      </c>
      <c r="R51" s="131"/>
      <c r="S51" s="131"/>
      <c r="T51" s="133">
        <f t="shared" si="15"/>
        <v>0</v>
      </c>
      <c r="U51" s="135">
        <f t="shared" si="16"/>
        <v>0</v>
      </c>
      <c r="V51" s="135">
        <f t="shared" si="16"/>
        <v>0</v>
      </c>
      <c r="W51" s="135">
        <f t="shared" si="16"/>
        <v>0</v>
      </c>
      <c r="X51" s="131"/>
      <c r="Y51" s="131"/>
      <c r="Z51" s="133">
        <f t="shared" si="18"/>
        <v>0</v>
      </c>
      <c r="AA51" s="135">
        <f t="shared" si="51"/>
        <v>0</v>
      </c>
      <c r="AB51" s="135">
        <f t="shared" si="51"/>
        <v>0</v>
      </c>
      <c r="AC51" s="135">
        <f t="shared" si="51"/>
        <v>0</v>
      </c>
      <c r="AD51" s="131"/>
      <c r="AE51" s="131"/>
      <c r="AF51" s="133">
        <f t="shared" si="21"/>
        <v>0</v>
      </c>
      <c r="AG51" s="131"/>
      <c r="AH51" s="131"/>
      <c r="AI51" s="133">
        <f t="shared" si="22"/>
        <v>0</v>
      </c>
      <c r="AJ51" s="135">
        <f t="shared" si="52"/>
        <v>0</v>
      </c>
      <c r="AK51" s="135">
        <f t="shared" si="52"/>
        <v>0</v>
      </c>
      <c r="AL51" s="135">
        <f t="shared" si="52"/>
        <v>0</v>
      </c>
      <c r="AM51" s="135">
        <f t="shared" si="23"/>
        <v>0</v>
      </c>
      <c r="AN51" s="135">
        <f t="shared" si="23"/>
        <v>0</v>
      </c>
      <c r="AO51" s="135">
        <f t="shared" si="23"/>
        <v>0</v>
      </c>
    </row>
    <row r="52" spans="1:43" ht="11.25">
      <c r="A52" s="165">
        <v>45</v>
      </c>
      <c r="B52" s="153" t="s">
        <v>51</v>
      </c>
      <c r="C52" s="131">
        <v>0</v>
      </c>
      <c r="D52" s="131">
        <v>0</v>
      </c>
      <c r="E52" s="133">
        <f t="shared" si="5"/>
        <v>0</v>
      </c>
      <c r="F52" s="131">
        <v>0</v>
      </c>
      <c r="G52" s="131">
        <v>0</v>
      </c>
      <c r="H52" s="133">
        <f t="shared" si="7"/>
        <v>0</v>
      </c>
      <c r="I52" s="131"/>
      <c r="J52" s="131"/>
      <c r="K52" s="133">
        <f t="shared" si="9"/>
        <v>0</v>
      </c>
      <c r="L52" s="131"/>
      <c r="M52" s="131"/>
      <c r="N52" s="133">
        <f t="shared" si="11"/>
        <v>0</v>
      </c>
      <c r="O52" s="131"/>
      <c r="P52" s="131"/>
      <c r="Q52" s="133">
        <f t="shared" si="13"/>
        <v>0</v>
      </c>
      <c r="R52" s="131"/>
      <c r="S52" s="131"/>
      <c r="T52" s="133">
        <f t="shared" si="15"/>
        <v>0</v>
      </c>
      <c r="U52" s="135">
        <f t="shared" si="16"/>
        <v>0</v>
      </c>
      <c r="V52" s="135">
        <f t="shared" ref="U52:W110" si="54">SUM(D52+G52+J52+M52+P52+S52)</f>
        <v>0</v>
      </c>
      <c r="W52" s="135">
        <f t="shared" si="54"/>
        <v>0</v>
      </c>
      <c r="X52" s="131"/>
      <c r="Y52" s="131"/>
      <c r="Z52" s="133">
        <f t="shared" si="18"/>
        <v>0</v>
      </c>
      <c r="AA52" s="135">
        <f t="shared" si="51"/>
        <v>0</v>
      </c>
      <c r="AB52" s="135">
        <f t="shared" si="51"/>
        <v>0</v>
      </c>
      <c r="AC52" s="135">
        <f t="shared" si="51"/>
        <v>0</v>
      </c>
      <c r="AD52" s="131"/>
      <c r="AE52" s="131"/>
      <c r="AF52" s="133">
        <f t="shared" si="21"/>
        <v>0</v>
      </c>
      <c r="AG52" s="131"/>
      <c r="AH52" s="131"/>
      <c r="AI52" s="133">
        <f t="shared" si="22"/>
        <v>0</v>
      </c>
      <c r="AJ52" s="135">
        <f t="shared" si="52"/>
        <v>0</v>
      </c>
      <c r="AK52" s="135">
        <f t="shared" si="52"/>
        <v>0</v>
      </c>
      <c r="AL52" s="135">
        <f t="shared" si="52"/>
        <v>0</v>
      </c>
      <c r="AM52" s="135">
        <f t="shared" si="23"/>
        <v>0</v>
      </c>
      <c r="AN52" s="135">
        <f t="shared" si="23"/>
        <v>0</v>
      </c>
      <c r="AO52" s="135">
        <f t="shared" si="23"/>
        <v>0</v>
      </c>
    </row>
    <row r="53" spans="1:43" ht="11.25">
      <c r="A53" s="165">
        <v>46</v>
      </c>
      <c r="B53" s="153" t="s">
        <v>46</v>
      </c>
      <c r="C53" s="131">
        <v>0</v>
      </c>
      <c r="D53" s="131">
        <v>0</v>
      </c>
      <c r="E53" s="133">
        <f t="shared" si="5"/>
        <v>0</v>
      </c>
      <c r="F53" s="131">
        <v>0</v>
      </c>
      <c r="G53" s="131">
        <v>0</v>
      </c>
      <c r="H53" s="133">
        <f t="shared" si="7"/>
        <v>0</v>
      </c>
      <c r="I53" s="131"/>
      <c r="J53" s="131"/>
      <c r="K53" s="133">
        <f t="shared" si="9"/>
        <v>0</v>
      </c>
      <c r="L53" s="131"/>
      <c r="M53" s="131"/>
      <c r="N53" s="133">
        <f t="shared" si="11"/>
        <v>0</v>
      </c>
      <c r="O53" s="131"/>
      <c r="P53" s="131"/>
      <c r="Q53" s="133">
        <f t="shared" si="13"/>
        <v>0</v>
      </c>
      <c r="R53" s="131"/>
      <c r="S53" s="131"/>
      <c r="T53" s="133">
        <f t="shared" si="15"/>
        <v>0</v>
      </c>
      <c r="U53" s="135">
        <f t="shared" si="54"/>
        <v>0</v>
      </c>
      <c r="V53" s="135">
        <f t="shared" si="54"/>
        <v>0</v>
      </c>
      <c r="W53" s="135">
        <f t="shared" si="54"/>
        <v>0</v>
      </c>
      <c r="X53" s="131"/>
      <c r="Y53" s="131"/>
      <c r="Z53" s="133">
        <f t="shared" si="18"/>
        <v>0</v>
      </c>
      <c r="AA53" s="135">
        <f t="shared" si="51"/>
        <v>0</v>
      </c>
      <c r="AB53" s="135">
        <f t="shared" si="51"/>
        <v>0</v>
      </c>
      <c r="AC53" s="135">
        <f t="shared" si="51"/>
        <v>0</v>
      </c>
      <c r="AD53" s="131"/>
      <c r="AE53" s="131"/>
      <c r="AF53" s="133">
        <f t="shared" si="21"/>
        <v>0</v>
      </c>
      <c r="AG53" s="131"/>
      <c r="AH53" s="131"/>
      <c r="AI53" s="133">
        <f t="shared" si="22"/>
        <v>0</v>
      </c>
      <c r="AJ53" s="135">
        <f t="shared" si="52"/>
        <v>0</v>
      </c>
      <c r="AK53" s="135">
        <f t="shared" si="52"/>
        <v>0</v>
      </c>
      <c r="AL53" s="135">
        <f t="shared" si="52"/>
        <v>0</v>
      </c>
      <c r="AM53" s="135">
        <f t="shared" si="23"/>
        <v>0</v>
      </c>
      <c r="AN53" s="135">
        <f t="shared" si="23"/>
        <v>0</v>
      </c>
      <c r="AO53" s="135">
        <f t="shared" si="23"/>
        <v>0</v>
      </c>
    </row>
    <row r="54" spans="1:43" ht="11.25">
      <c r="A54" s="165">
        <v>47</v>
      </c>
      <c r="B54" s="153" t="s">
        <v>47</v>
      </c>
      <c r="C54" s="131"/>
      <c r="D54" s="131"/>
      <c r="E54" s="133">
        <f t="shared" si="5"/>
        <v>0</v>
      </c>
      <c r="F54" s="131">
        <v>0</v>
      </c>
      <c r="G54" s="131">
        <v>0</v>
      </c>
      <c r="H54" s="133">
        <f t="shared" si="7"/>
        <v>0</v>
      </c>
      <c r="I54" s="131"/>
      <c r="J54" s="131"/>
      <c r="K54" s="133">
        <f t="shared" si="9"/>
        <v>0</v>
      </c>
      <c r="L54" s="131"/>
      <c r="M54" s="131"/>
      <c r="N54" s="133">
        <f t="shared" si="11"/>
        <v>0</v>
      </c>
      <c r="O54" s="131"/>
      <c r="P54" s="131"/>
      <c r="Q54" s="133">
        <f t="shared" si="13"/>
        <v>0</v>
      </c>
      <c r="R54" s="131"/>
      <c r="S54" s="131"/>
      <c r="T54" s="133">
        <f t="shared" si="15"/>
        <v>0</v>
      </c>
      <c r="U54" s="135">
        <f t="shared" si="54"/>
        <v>0</v>
      </c>
      <c r="V54" s="135">
        <f t="shared" si="54"/>
        <v>0</v>
      </c>
      <c r="W54" s="135">
        <f t="shared" si="54"/>
        <v>0</v>
      </c>
      <c r="X54" s="131"/>
      <c r="Y54" s="131"/>
      <c r="Z54" s="133">
        <f t="shared" si="18"/>
        <v>0</v>
      </c>
      <c r="AA54" s="135">
        <f t="shared" si="51"/>
        <v>0</v>
      </c>
      <c r="AB54" s="135">
        <f t="shared" si="51"/>
        <v>0</v>
      </c>
      <c r="AC54" s="135">
        <f t="shared" si="51"/>
        <v>0</v>
      </c>
      <c r="AD54" s="131"/>
      <c r="AE54" s="131"/>
      <c r="AF54" s="133">
        <f t="shared" si="21"/>
        <v>0</v>
      </c>
      <c r="AG54" s="131"/>
      <c r="AH54" s="131"/>
      <c r="AI54" s="133">
        <f>SUM(AH54-AG54)</f>
        <v>0</v>
      </c>
      <c r="AJ54" s="135">
        <f t="shared" si="52"/>
        <v>0</v>
      </c>
      <c r="AK54" s="135">
        <f t="shared" si="52"/>
        <v>0</v>
      </c>
      <c r="AL54" s="135">
        <f t="shared" si="52"/>
        <v>0</v>
      </c>
      <c r="AM54" s="135">
        <f t="shared" si="23"/>
        <v>0</v>
      </c>
      <c r="AN54" s="135">
        <f t="shared" si="23"/>
        <v>0</v>
      </c>
      <c r="AO54" s="135">
        <f t="shared" si="23"/>
        <v>0</v>
      </c>
    </row>
    <row r="55" spans="1:43" ht="11.25">
      <c r="A55" s="165">
        <v>48</v>
      </c>
      <c r="B55" s="153" t="s">
        <v>48</v>
      </c>
      <c r="C55" s="131"/>
      <c r="D55" s="131"/>
      <c r="E55" s="133">
        <f t="shared" si="5"/>
        <v>0</v>
      </c>
      <c r="F55" s="131"/>
      <c r="G55" s="131"/>
      <c r="H55" s="133">
        <f t="shared" si="7"/>
        <v>0</v>
      </c>
      <c r="I55" s="131"/>
      <c r="J55" s="131"/>
      <c r="K55" s="133">
        <f t="shared" si="9"/>
        <v>0</v>
      </c>
      <c r="L55" s="131"/>
      <c r="M55" s="131"/>
      <c r="N55" s="133">
        <f t="shared" si="11"/>
        <v>0</v>
      </c>
      <c r="O55" s="131"/>
      <c r="P55" s="131"/>
      <c r="Q55" s="133">
        <f t="shared" si="13"/>
        <v>0</v>
      </c>
      <c r="R55" s="131"/>
      <c r="S55" s="131"/>
      <c r="T55" s="133">
        <f t="shared" si="15"/>
        <v>0</v>
      </c>
      <c r="U55" s="135">
        <f t="shared" si="54"/>
        <v>0</v>
      </c>
      <c r="V55" s="135">
        <f t="shared" si="54"/>
        <v>0</v>
      </c>
      <c r="W55" s="135">
        <f t="shared" si="54"/>
        <v>0</v>
      </c>
      <c r="X55" s="131"/>
      <c r="Y55" s="131"/>
      <c r="Z55" s="133">
        <f t="shared" si="18"/>
        <v>0</v>
      </c>
      <c r="AA55" s="135">
        <f t="shared" si="51"/>
        <v>0</v>
      </c>
      <c r="AB55" s="135">
        <f t="shared" si="51"/>
        <v>0</v>
      </c>
      <c r="AC55" s="135">
        <f t="shared" si="51"/>
        <v>0</v>
      </c>
      <c r="AD55" s="131"/>
      <c r="AE55" s="131"/>
      <c r="AF55" s="133">
        <f t="shared" si="21"/>
        <v>0</v>
      </c>
      <c r="AG55" s="131"/>
      <c r="AH55" s="131"/>
      <c r="AI55" s="133">
        <f t="shared" si="22"/>
        <v>0</v>
      </c>
      <c r="AJ55" s="135">
        <f t="shared" si="52"/>
        <v>0</v>
      </c>
      <c r="AK55" s="135">
        <f t="shared" si="52"/>
        <v>0</v>
      </c>
      <c r="AL55" s="135">
        <f t="shared" si="52"/>
        <v>0</v>
      </c>
      <c r="AM55" s="135">
        <f t="shared" si="23"/>
        <v>0</v>
      </c>
      <c r="AN55" s="135">
        <f t="shared" si="23"/>
        <v>0</v>
      </c>
      <c r="AO55" s="135">
        <f t="shared" si="23"/>
        <v>0</v>
      </c>
    </row>
    <row r="56" spans="1:43" ht="11.25">
      <c r="A56" s="165">
        <v>49</v>
      </c>
      <c r="B56" s="153" t="s">
        <v>49</v>
      </c>
      <c r="C56" s="131"/>
      <c r="D56" s="131"/>
      <c r="E56" s="133">
        <f t="shared" si="5"/>
        <v>0</v>
      </c>
      <c r="F56" s="131"/>
      <c r="G56" s="131"/>
      <c r="H56" s="133">
        <f t="shared" si="7"/>
        <v>0</v>
      </c>
      <c r="I56" s="131"/>
      <c r="J56" s="131"/>
      <c r="K56" s="133">
        <f t="shared" si="9"/>
        <v>0</v>
      </c>
      <c r="L56" s="131"/>
      <c r="M56" s="131"/>
      <c r="N56" s="133">
        <f t="shared" si="11"/>
        <v>0</v>
      </c>
      <c r="O56" s="131"/>
      <c r="P56" s="131"/>
      <c r="Q56" s="133">
        <f t="shared" si="13"/>
        <v>0</v>
      </c>
      <c r="R56" s="131"/>
      <c r="S56" s="131"/>
      <c r="T56" s="133">
        <f t="shared" si="15"/>
        <v>0</v>
      </c>
      <c r="U56" s="135">
        <f t="shared" si="54"/>
        <v>0</v>
      </c>
      <c r="V56" s="135">
        <f t="shared" si="54"/>
        <v>0</v>
      </c>
      <c r="W56" s="135">
        <f t="shared" si="54"/>
        <v>0</v>
      </c>
      <c r="X56" s="131"/>
      <c r="Y56" s="131"/>
      <c r="Z56" s="133">
        <f t="shared" si="18"/>
        <v>0</v>
      </c>
      <c r="AA56" s="135">
        <f t="shared" si="51"/>
        <v>0</v>
      </c>
      <c r="AB56" s="135">
        <f t="shared" si="51"/>
        <v>0</v>
      </c>
      <c r="AC56" s="135">
        <f t="shared" si="51"/>
        <v>0</v>
      </c>
      <c r="AD56" s="131"/>
      <c r="AE56" s="131"/>
      <c r="AF56" s="133">
        <f t="shared" si="21"/>
        <v>0</v>
      </c>
      <c r="AG56" s="131"/>
      <c r="AH56" s="131"/>
      <c r="AI56" s="133">
        <f t="shared" si="22"/>
        <v>0</v>
      </c>
      <c r="AJ56" s="135">
        <f t="shared" si="52"/>
        <v>0</v>
      </c>
      <c r="AK56" s="135">
        <f t="shared" si="52"/>
        <v>0</v>
      </c>
      <c r="AL56" s="135">
        <f t="shared" si="52"/>
        <v>0</v>
      </c>
      <c r="AM56" s="135">
        <f t="shared" si="23"/>
        <v>0</v>
      </c>
      <c r="AN56" s="135">
        <f t="shared" si="23"/>
        <v>0</v>
      </c>
      <c r="AO56" s="135">
        <f t="shared" si="23"/>
        <v>0</v>
      </c>
    </row>
    <row r="57" spans="1:43" ht="11.25">
      <c r="A57" s="165">
        <v>50</v>
      </c>
      <c r="B57" s="153" t="s">
        <v>50</v>
      </c>
      <c r="C57" s="131"/>
      <c r="D57" s="131"/>
      <c r="E57" s="133">
        <f t="shared" si="5"/>
        <v>0</v>
      </c>
      <c r="F57" s="131"/>
      <c r="G57" s="131"/>
      <c r="H57" s="133">
        <f t="shared" si="7"/>
        <v>0</v>
      </c>
      <c r="I57" s="131"/>
      <c r="J57" s="131"/>
      <c r="K57" s="133">
        <f t="shared" si="9"/>
        <v>0</v>
      </c>
      <c r="L57" s="131"/>
      <c r="M57" s="131"/>
      <c r="N57" s="133">
        <f t="shared" si="11"/>
        <v>0</v>
      </c>
      <c r="O57" s="131"/>
      <c r="P57" s="131"/>
      <c r="Q57" s="133">
        <f t="shared" si="13"/>
        <v>0</v>
      </c>
      <c r="R57" s="131"/>
      <c r="S57" s="131"/>
      <c r="T57" s="133">
        <f t="shared" si="15"/>
        <v>0</v>
      </c>
      <c r="U57" s="135">
        <f t="shared" si="54"/>
        <v>0</v>
      </c>
      <c r="V57" s="135">
        <f t="shared" si="54"/>
        <v>0</v>
      </c>
      <c r="W57" s="135">
        <f t="shared" si="54"/>
        <v>0</v>
      </c>
      <c r="X57" s="131"/>
      <c r="Y57" s="131"/>
      <c r="Z57" s="133">
        <f t="shared" si="18"/>
        <v>0</v>
      </c>
      <c r="AA57" s="135">
        <f t="shared" si="51"/>
        <v>0</v>
      </c>
      <c r="AB57" s="135">
        <f t="shared" si="51"/>
        <v>0</v>
      </c>
      <c r="AC57" s="135">
        <f t="shared" si="51"/>
        <v>0</v>
      </c>
      <c r="AD57" s="131"/>
      <c r="AE57" s="131"/>
      <c r="AF57" s="133">
        <f t="shared" si="21"/>
        <v>0</v>
      </c>
      <c r="AG57" s="131"/>
      <c r="AH57" s="131"/>
      <c r="AI57" s="133">
        <f t="shared" si="22"/>
        <v>0</v>
      </c>
      <c r="AJ57" s="135">
        <f t="shared" si="52"/>
        <v>0</v>
      </c>
      <c r="AK57" s="135">
        <f t="shared" si="52"/>
        <v>0</v>
      </c>
      <c r="AL57" s="135">
        <f t="shared" si="52"/>
        <v>0</v>
      </c>
      <c r="AM57" s="135">
        <f t="shared" si="23"/>
        <v>0</v>
      </c>
      <c r="AN57" s="135">
        <f t="shared" si="23"/>
        <v>0</v>
      </c>
      <c r="AO57" s="135">
        <f t="shared" si="23"/>
        <v>0</v>
      </c>
    </row>
    <row r="58" spans="1:43" ht="11.25">
      <c r="A58" s="165"/>
      <c r="B58" s="232" t="s">
        <v>325</v>
      </c>
      <c r="C58" s="131"/>
      <c r="D58" s="131"/>
      <c r="E58" s="133">
        <f t="shared" si="5"/>
        <v>0</v>
      </c>
      <c r="F58" s="131"/>
      <c r="G58" s="131"/>
      <c r="H58" s="133"/>
      <c r="I58" s="131"/>
      <c r="J58" s="131"/>
      <c r="K58" s="133"/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54"/>
        <v>0</v>
      </c>
      <c r="V58" s="135">
        <f t="shared" si="54"/>
        <v>0</v>
      </c>
      <c r="W58" s="135">
        <f t="shared" si="54"/>
        <v>0</v>
      </c>
      <c r="X58" s="131"/>
      <c r="Y58" s="131"/>
      <c r="Z58" s="54"/>
      <c r="AA58" s="135">
        <f t="shared" ref="AA58:AC59" si="55">SUM(X58)</f>
        <v>0</v>
      </c>
      <c r="AB58" s="135">
        <f t="shared" si="55"/>
        <v>0</v>
      </c>
      <c r="AC58" s="135">
        <f t="shared" si="55"/>
        <v>0</v>
      </c>
      <c r="AD58" s="131"/>
      <c r="AE58" s="131"/>
      <c r="AF58" s="54"/>
      <c r="AG58" s="131"/>
      <c r="AH58" s="131"/>
      <c r="AI58" s="133">
        <f t="shared" si="22"/>
        <v>0</v>
      </c>
      <c r="AJ58" s="135">
        <f t="shared" ref="AJ58:AJ59" si="56">SUM(AD58+AG58)</f>
        <v>0</v>
      </c>
      <c r="AK58" s="135">
        <f t="shared" ref="AK58:AK59" si="57">SUM(AE58+AH58)</f>
        <v>0</v>
      </c>
      <c r="AL58" s="135">
        <f t="shared" ref="AL58:AL59" si="58">SUM(AF58+AI58)</f>
        <v>0</v>
      </c>
      <c r="AM58" s="135">
        <f t="shared" si="23"/>
        <v>0</v>
      </c>
      <c r="AN58" s="135">
        <f t="shared" si="23"/>
        <v>0</v>
      </c>
      <c r="AO58" s="135">
        <f t="shared" si="23"/>
        <v>0</v>
      </c>
      <c r="AP58" s="270"/>
      <c r="AQ58" s="270"/>
    </row>
    <row r="59" spans="1:43" ht="11.25">
      <c r="A59" s="165"/>
      <c r="B59" s="153" t="s">
        <v>324</v>
      </c>
      <c r="C59" s="188">
        <v>5575000</v>
      </c>
      <c r="D59" s="188">
        <v>947000</v>
      </c>
      <c r="E59" s="133">
        <f t="shared" si="5"/>
        <v>-4628000</v>
      </c>
      <c r="F59" s="131"/>
      <c r="G59" s="131"/>
      <c r="H59" s="133"/>
      <c r="I59" s="131"/>
      <c r="J59" s="131"/>
      <c r="K59" s="133"/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54"/>
        <v>5575000</v>
      </c>
      <c r="V59" s="135">
        <f t="shared" si="54"/>
        <v>947000</v>
      </c>
      <c r="W59" s="135">
        <f t="shared" si="54"/>
        <v>-4628000</v>
      </c>
      <c r="X59" s="131"/>
      <c r="Y59" s="131"/>
      <c r="Z59" s="54"/>
      <c r="AA59" s="135">
        <f t="shared" si="55"/>
        <v>0</v>
      </c>
      <c r="AB59" s="135">
        <f t="shared" si="55"/>
        <v>0</v>
      </c>
      <c r="AC59" s="135">
        <f t="shared" si="55"/>
        <v>0</v>
      </c>
      <c r="AD59" s="131"/>
      <c r="AE59" s="131"/>
      <c r="AF59" s="54"/>
      <c r="AG59" s="188">
        <v>10900000</v>
      </c>
      <c r="AH59" s="151">
        <v>900000</v>
      </c>
      <c r="AI59" s="133">
        <f t="shared" si="22"/>
        <v>-10000000</v>
      </c>
      <c r="AJ59" s="135">
        <f t="shared" si="56"/>
        <v>10900000</v>
      </c>
      <c r="AK59" s="135">
        <f t="shared" si="57"/>
        <v>900000</v>
      </c>
      <c r="AL59" s="135">
        <f t="shared" si="58"/>
        <v>-10000000</v>
      </c>
      <c r="AM59" s="135">
        <f>SUM(U59+AA59+AJ59)</f>
        <v>16475000</v>
      </c>
      <c r="AN59" s="135">
        <f t="shared" si="23"/>
        <v>1847000</v>
      </c>
      <c r="AO59" s="135">
        <f t="shared" si="23"/>
        <v>-14628000</v>
      </c>
      <c r="AP59" s="270"/>
      <c r="AQ59" s="270"/>
    </row>
    <row r="60" spans="1:43" s="288" customFormat="1" ht="11.25">
      <c r="A60" s="163">
        <v>51</v>
      </c>
      <c r="B60" s="154" t="s">
        <v>52</v>
      </c>
      <c r="C60" s="64">
        <f>SUM(C61:C63)</f>
        <v>4460000</v>
      </c>
      <c r="D60" s="64">
        <f t="shared" ref="D60:T60" si="59">SUM(D61:D63)</f>
        <v>1532000</v>
      </c>
      <c r="E60" s="64">
        <f t="shared" si="59"/>
        <v>-2778000</v>
      </c>
      <c r="F60" s="64">
        <f t="shared" si="59"/>
        <v>43606500</v>
      </c>
      <c r="G60" s="64">
        <f t="shared" si="59"/>
        <v>36095500</v>
      </c>
      <c r="H60" s="64">
        <f t="shared" si="59"/>
        <v>-7511000</v>
      </c>
      <c r="I60" s="64">
        <f t="shared" si="59"/>
        <v>0</v>
      </c>
      <c r="J60" s="64">
        <f t="shared" si="59"/>
        <v>0</v>
      </c>
      <c r="K60" s="64">
        <f t="shared" si="59"/>
        <v>0</v>
      </c>
      <c r="L60" s="64">
        <f t="shared" si="59"/>
        <v>0</v>
      </c>
      <c r="M60" s="64">
        <f t="shared" si="59"/>
        <v>0</v>
      </c>
      <c r="N60" s="64">
        <f t="shared" si="59"/>
        <v>0</v>
      </c>
      <c r="O60" s="64">
        <f t="shared" si="59"/>
        <v>0</v>
      </c>
      <c r="P60" s="64">
        <f t="shared" si="59"/>
        <v>0</v>
      </c>
      <c r="Q60" s="64">
        <f t="shared" si="59"/>
        <v>0</v>
      </c>
      <c r="R60" s="64">
        <f t="shared" si="59"/>
        <v>0</v>
      </c>
      <c r="S60" s="64">
        <f t="shared" si="59"/>
        <v>0</v>
      </c>
      <c r="T60" s="64">
        <f t="shared" si="59"/>
        <v>0</v>
      </c>
      <c r="U60" s="59">
        <f t="shared" si="54"/>
        <v>48066500</v>
      </c>
      <c r="V60" s="59">
        <f t="shared" si="54"/>
        <v>37627500</v>
      </c>
      <c r="W60" s="59">
        <f t="shared" si="54"/>
        <v>-10289000</v>
      </c>
      <c r="X60" s="64">
        <f>SUM(X61:X62)</f>
        <v>0</v>
      </c>
      <c r="Y60" s="64">
        <f>SUM(Y61:Y62)</f>
        <v>0</v>
      </c>
      <c r="Z60" s="215">
        <f t="shared" si="18"/>
        <v>0</v>
      </c>
      <c r="AA60" s="59">
        <f t="shared" si="51"/>
        <v>0</v>
      </c>
      <c r="AB60" s="59">
        <f t="shared" si="51"/>
        <v>0</v>
      </c>
      <c r="AC60" s="59">
        <f t="shared" si="51"/>
        <v>0</v>
      </c>
      <c r="AD60" s="64">
        <f>SUM(AD61:AD62)</f>
        <v>201572200</v>
      </c>
      <c r="AE60" s="64">
        <f>SUM(AE61:AE62)</f>
        <v>834300</v>
      </c>
      <c r="AF60" s="215">
        <f t="shared" si="21"/>
        <v>-200737900</v>
      </c>
      <c r="AG60" s="64">
        <f>SUM(AG61:AG62)</f>
        <v>0</v>
      </c>
      <c r="AH60" s="64">
        <f>SUM(AH61:AH62)</f>
        <v>0</v>
      </c>
      <c r="AI60" s="215">
        <f t="shared" si="22"/>
        <v>0</v>
      </c>
      <c r="AJ60" s="59">
        <f t="shared" si="52"/>
        <v>201572200</v>
      </c>
      <c r="AK60" s="59">
        <f t="shared" si="52"/>
        <v>834300</v>
      </c>
      <c r="AL60" s="59">
        <f t="shared" si="52"/>
        <v>-200737900</v>
      </c>
      <c r="AM60" s="59">
        <f t="shared" si="23"/>
        <v>249638700</v>
      </c>
      <c r="AN60" s="59">
        <f t="shared" si="23"/>
        <v>38461800</v>
      </c>
      <c r="AO60" s="59">
        <f t="shared" si="23"/>
        <v>-211026900</v>
      </c>
    </row>
    <row r="61" spans="1:43" ht="11.25">
      <c r="A61" s="165">
        <v>52</v>
      </c>
      <c r="B61" s="152" t="s">
        <v>75</v>
      </c>
      <c r="C61" s="188">
        <v>3310000</v>
      </c>
      <c r="D61" s="188">
        <v>1124000</v>
      </c>
      <c r="E61" s="133">
        <f t="shared" si="5"/>
        <v>-2186000</v>
      </c>
      <c r="F61" s="188">
        <v>43006500</v>
      </c>
      <c r="G61" s="188">
        <v>36095500</v>
      </c>
      <c r="H61" s="133">
        <f t="shared" si="7"/>
        <v>-6911000</v>
      </c>
      <c r="I61" s="131"/>
      <c r="J61" s="131"/>
      <c r="K61" s="133">
        <f t="shared" si="9"/>
        <v>0</v>
      </c>
      <c r="L61" s="131"/>
      <c r="M61" s="131"/>
      <c r="N61" s="133">
        <f t="shared" si="11"/>
        <v>0</v>
      </c>
      <c r="O61" s="131"/>
      <c r="P61" s="131"/>
      <c r="Q61" s="133">
        <f t="shared" si="13"/>
        <v>0</v>
      </c>
      <c r="R61" s="131"/>
      <c r="S61" s="131"/>
      <c r="T61" s="133">
        <f t="shared" si="15"/>
        <v>0</v>
      </c>
      <c r="U61" s="135">
        <f t="shared" si="54"/>
        <v>46316500</v>
      </c>
      <c r="V61" s="135">
        <f t="shared" si="54"/>
        <v>37219500</v>
      </c>
      <c r="W61" s="135">
        <f t="shared" si="54"/>
        <v>-9097000</v>
      </c>
      <c r="X61" s="131"/>
      <c r="Y61" s="131"/>
      <c r="Z61" s="133">
        <f t="shared" si="18"/>
        <v>0</v>
      </c>
      <c r="AA61" s="135">
        <f t="shared" si="51"/>
        <v>0</v>
      </c>
      <c r="AB61" s="135">
        <f t="shared" si="51"/>
        <v>0</v>
      </c>
      <c r="AC61" s="135">
        <f t="shared" si="51"/>
        <v>0</v>
      </c>
      <c r="AD61" s="188">
        <v>201572200</v>
      </c>
      <c r="AE61" s="188">
        <v>834300</v>
      </c>
      <c r="AF61" s="133">
        <f t="shared" si="21"/>
        <v>-200737900</v>
      </c>
      <c r="AG61" s="131">
        <v>0</v>
      </c>
      <c r="AH61" s="131"/>
      <c r="AI61" s="133">
        <f t="shared" si="22"/>
        <v>0</v>
      </c>
      <c r="AJ61" s="135">
        <f t="shared" si="52"/>
        <v>201572200</v>
      </c>
      <c r="AK61" s="135">
        <f t="shared" si="52"/>
        <v>834300</v>
      </c>
      <c r="AL61" s="135">
        <f t="shared" si="52"/>
        <v>-200737900</v>
      </c>
      <c r="AM61" s="135">
        <f t="shared" si="23"/>
        <v>247888700</v>
      </c>
      <c r="AN61" s="135">
        <f t="shared" si="23"/>
        <v>38053800</v>
      </c>
      <c r="AO61" s="135">
        <f t="shared" si="23"/>
        <v>-209834900</v>
      </c>
    </row>
    <row r="62" spans="1:43" ht="11.25">
      <c r="A62" s="165">
        <v>53</v>
      </c>
      <c r="B62" s="152" t="s">
        <v>53</v>
      </c>
      <c r="C62" s="188">
        <v>1000000</v>
      </c>
      <c r="D62" s="188">
        <v>408000</v>
      </c>
      <c r="E62" s="133">
        <f t="shared" si="5"/>
        <v>-592000</v>
      </c>
      <c r="F62" s="188">
        <v>600000</v>
      </c>
      <c r="G62" s="151">
        <v>0</v>
      </c>
      <c r="H62" s="133">
        <f t="shared" si="7"/>
        <v>-600000</v>
      </c>
      <c r="I62" s="131"/>
      <c r="J62" s="131"/>
      <c r="K62" s="133">
        <f t="shared" si="9"/>
        <v>0</v>
      </c>
      <c r="L62" s="131"/>
      <c r="M62" s="131"/>
      <c r="N62" s="133">
        <f t="shared" si="11"/>
        <v>0</v>
      </c>
      <c r="O62" s="131"/>
      <c r="P62" s="131"/>
      <c r="Q62" s="133">
        <f t="shared" si="13"/>
        <v>0</v>
      </c>
      <c r="R62" s="131"/>
      <c r="S62" s="131"/>
      <c r="T62" s="133">
        <f t="shared" si="15"/>
        <v>0</v>
      </c>
      <c r="U62" s="135">
        <f t="shared" si="54"/>
        <v>1600000</v>
      </c>
      <c r="V62" s="135">
        <f t="shared" si="54"/>
        <v>408000</v>
      </c>
      <c r="W62" s="135">
        <f t="shared" si="54"/>
        <v>-1192000</v>
      </c>
      <c r="X62" s="131"/>
      <c r="Y62" s="131"/>
      <c r="Z62" s="133">
        <f t="shared" si="18"/>
        <v>0</v>
      </c>
      <c r="AA62" s="135">
        <f t="shared" si="51"/>
        <v>0</v>
      </c>
      <c r="AB62" s="135">
        <f t="shared" si="51"/>
        <v>0</v>
      </c>
      <c r="AC62" s="135">
        <f t="shared" si="51"/>
        <v>0</v>
      </c>
      <c r="AD62" s="131"/>
      <c r="AE62" s="131"/>
      <c r="AF62" s="133">
        <f t="shared" si="21"/>
        <v>0</v>
      </c>
      <c r="AG62" s="131"/>
      <c r="AH62" s="131"/>
      <c r="AI62" s="133">
        <f t="shared" si="22"/>
        <v>0</v>
      </c>
      <c r="AJ62" s="135">
        <f t="shared" si="52"/>
        <v>0</v>
      </c>
      <c r="AK62" s="135">
        <f t="shared" si="52"/>
        <v>0</v>
      </c>
      <c r="AL62" s="135">
        <f t="shared" si="52"/>
        <v>0</v>
      </c>
      <c r="AM62" s="135">
        <f t="shared" si="23"/>
        <v>1600000</v>
      </c>
      <c r="AN62" s="135">
        <f t="shared" si="23"/>
        <v>408000</v>
      </c>
      <c r="AO62" s="135">
        <f t="shared" si="23"/>
        <v>-1192000</v>
      </c>
    </row>
    <row r="63" spans="1:43" ht="11.25">
      <c r="A63" s="165"/>
      <c r="B63" s="153" t="s">
        <v>323</v>
      </c>
      <c r="C63" s="188">
        <v>150000</v>
      </c>
      <c r="D63" s="151">
        <v>0</v>
      </c>
      <c r="E63" s="54"/>
      <c r="F63" s="131">
        <v>0</v>
      </c>
      <c r="G63" s="54">
        <v>0</v>
      </c>
      <c r="H63" s="54"/>
      <c r="I63" s="131"/>
      <c r="J63" s="131"/>
      <c r="K63" s="54"/>
      <c r="L63" s="131"/>
      <c r="M63" s="131"/>
      <c r="N63" s="54"/>
      <c r="O63" s="131"/>
      <c r="P63" s="131"/>
      <c r="Q63" s="54"/>
      <c r="R63" s="131"/>
      <c r="S63" s="131"/>
      <c r="T63" s="54"/>
      <c r="U63" s="135">
        <f t="shared" ref="U63:U65" si="60">SUM(C63+F63+I63+L63+O63+R63)</f>
        <v>150000</v>
      </c>
      <c r="V63" s="135">
        <f t="shared" ref="V63:V65" si="61">SUM(D63+G63+J63+M63+P63+S63)</f>
        <v>0</v>
      </c>
      <c r="W63" s="135">
        <f t="shared" ref="W63:W65" si="62">SUM(E63+H63+K63+N63+Q63+T63)</f>
        <v>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>
        <f t="shared" ref="AM63:AM64" si="63">SUM(U63+AA63+AJ63)</f>
        <v>150000</v>
      </c>
      <c r="AN63" s="135">
        <f t="shared" ref="AN63:AN64" si="64">SUM(V63+AB63+AK63)</f>
        <v>0</v>
      </c>
      <c r="AO63" s="135">
        <f t="shared" ref="AO63:AO64" si="65">SUM(W63+AC63+AL63)</f>
        <v>0</v>
      </c>
      <c r="AP63" s="270"/>
      <c r="AQ63" s="270"/>
    </row>
    <row r="64" spans="1:43" ht="11.25">
      <c r="A64" s="165"/>
      <c r="B64" s="154" t="s">
        <v>260</v>
      </c>
      <c r="C64" s="131"/>
      <c r="D64" s="131"/>
      <c r="E64" s="133"/>
      <c r="F64" s="54"/>
      <c r="G64" s="131"/>
      <c r="H64" s="133"/>
      <c r="I64" s="131"/>
      <c r="J64" s="131"/>
      <c r="K64" s="133"/>
      <c r="L64" s="131"/>
      <c r="M64" s="131"/>
      <c r="N64" s="133"/>
      <c r="O64" s="131"/>
      <c r="P64" s="131"/>
      <c r="Q64" s="133"/>
      <c r="R64" s="131"/>
      <c r="S64" s="131"/>
      <c r="T64" s="133"/>
      <c r="U64" s="135">
        <f t="shared" si="60"/>
        <v>0</v>
      </c>
      <c r="V64" s="135">
        <f t="shared" si="61"/>
        <v>0</v>
      </c>
      <c r="W64" s="135">
        <f t="shared" si="62"/>
        <v>0</v>
      </c>
      <c r="X64" s="131"/>
      <c r="Y64" s="131"/>
      <c r="Z64" s="133"/>
      <c r="AA64" s="135"/>
      <c r="AB64" s="135"/>
      <c r="AC64" s="135"/>
      <c r="AD64" s="131"/>
      <c r="AE64" s="131"/>
      <c r="AF64" s="133"/>
      <c r="AG64" s="131"/>
      <c r="AH64" s="131"/>
      <c r="AI64" s="133"/>
      <c r="AJ64" s="135"/>
      <c r="AK64" s="135"/>
      <c r="AL64" s="135"/>
      <c r="AM64" s="135">
        <f t="shared" si="63"/>
        <v>0</v>
      </c>
      <c r="AN64" s="135">
        <f t="shared" si="64"/>
        <v>0</v>
      </c>
      <c r="AO64" s="135">
        <f t="shared" si="65"/>
        <v>0</v>
      </c>
    </row>
    <row r="65" spans="1:41" ht="11.25">
      <c r="A65" s="165"/>
      <c r="B65" s="153" t="s">
        <v>261</v>
      </c>
      <c r="C65" s="131"/>
      <c r="D65" s="131"/>
      <c r="E65" s="133"/>
      <c r="F65" s="54"/>
      <c r="G65" s="131"/>
      <c r="H65" s="133"/>
      <c r="I65" s="131"/>
      <c r="J65" s="131"/>
      <c r="K65" s="133"/>
      <c r="L65" s="131"/>
      <c r="M65" s="131"/>
      <c r="N65" s="133"/>
      <c r="O65" s="131"/>
      <c r="P65" s="131"/>
      <c r="Q65" s="133"/>
      <c r="R65" s="131"/>
      <c r="S65" s="131"/>
      <c r="T65" s="133"/>
      <c r="U65" s="135">
        <f t="shared" si="60"/>
        <v>0</v>
      </c>
      <c r="V65" s="135">
        <f t="shared" si="61"/>
        <v>0</v>
      </c>
      <c r="W65" s="135">
        <f t="shared" si="62"/>
        <v>0</v>
      </c>
      <c r="X65" s="131"/>
      <c r="Y65" s="131"/>
      <c r="Z65" s="133"/>
      <c r="AA65" s="135"/>
      <c r="AB65" s="135"/>
      <c r="AC65" s="135"/>
      <c r="AD65" s="131"/>
      <c r="AE65" s="131"/>
      <c r="AF65" s="133"/>
      <c r="AG65" s="131"/>
      <c r="AH65" s="131"/>
      <c r="AI65" s="133"/>
      <c r="AJ65" s="135"/>
      <c r="AK65" s="135"/>
      <c r="AL65" s="135"/>
      <c r="AM65" s="135"/>
      <c r="AN65" s="135"/>
      <c r="AO65" s="135"/>
    </row>
    <row r="66" spans="1:41" s="288" customFormat="1" ht="11.25">
      <c r="A66" s="163">
        <v>54</v>
      </c>
      <c r="B66" s="154" t="s">
        <v>77</v>
      </c>
      <c r="C66" s="64">
        <f>SUM(C67:C68)</f>
        <v>0</v>
      </c>
      <c r="D66" s="64">
        <f>SUM(D67:D68)</f>
        <v>0</v>
      </c>
      <c r="E66" s="215">
        <f t="shared" si="5"/>
        <v>0</v>
      </c>
      <c r="F66" s="64">
        <f>SUM(F67:F68)</f>
        <v>0</v>
      </c>
      <c r="G66" s="64">
        <f>SUM(G67:G68)</f>
        <v>0</v>
      </c>
      <c r="H66" s="215">
        <f t="shared" si="7"/>
        <v>0</v>
      </c>
      <c r="I66" s="64">
        <f>SUM(I67:I68)</f>
        <v>0</v>
      </c>
      <c r="J66" s="64">
        <f>SUM(J67:J68)</f>
        <v>0</v>
      </c>
      <c r="K66" s="215">
        <f t="shared" si="9"/>
        <v>0</v>
      </c>
      <c r="L66" s="64">
        <f>SUM(L67:L68)</f>
        <v>0</v>
      </c>
      <c r="M66" s="64">
        <f>SUM(M67:M68)</f>
        <v>0</v>
      </c>
      <c r="N66" s="215">
        <f t="shared" si="11"/>
        <v>0</v>
      </c>
      <c r="O66" s="64">
        <f>SUM(O67:O68)</f>
        <v>0</v>
      </c>
      <c r="P66" s="64">
        <f>SUM(P67:P68)</f>
        <v>0</v>
      </c>
      <c r="Q66" s="215">
        <f t="shared" si="13"/>
        <v>0</v>
      </c>
      <c r="R66" s="64">
        <f>SUM(R67:R68)</f>
        <v>0</v>
      </c>
      <c r="S66" s="64">
        <f>SUM(S67:S68)</f>
        <v>0</v>
      </c>
      <c r="T66" s="215">
        <f t="shared" si="15"/>
        <v>0</v>
      </c>
      <c r="U66" s="59">
        <f t="shared" si="54"/>
        <v>0</v>
      </c>
      <c r="V66" s="59">
        <f t="shared" si="54"/>
        <v>0</v>
      </c>
      <c r="W66" s="59">
        <f t="shared" si="54"/>
        <v>0</v>
      </c>
      <c r="X66" s="64">
        <f>SUM(X67:X68)</f>
        <v>0</v>
      </c>
      <c r="Y66" s="64">
        <f>SUM(Y67:Y68)</f>
        <v>0</v>
      </c>
      <c r="Z66" s="215">
        <f t="shared" si="18"/>
        <v>0</v>
      </c>
      <c r="AA66" s="59">
        <f t="shared" si="51"/>
        <v>0</v>
      </c>
      <c r="AB66" s="59">
        <f t="shared" si="51"/>
        <v>0</v>
      </c>
      <c r="AC66" s="59">
        <f t="shared" si="51"/>
        <v>0</v>
      </c>
      <c r="AD66" s="64">
        <f>SUM(AD67:AD68)</f>
        <v>0</v>
      </c>
      <c r="AE66" s="64">
        <f>SUM(AE67:AE68)</f>
        <v>0</v>
      </c>
      <c r="AF66" s="215">
        <f t="shared" si="21"/>
        <v>0</v>
      </c>
      <c r="AG66" s="64">
        <f>SUM(AG67:AG68)</f>
        <v>0</v>
      </c>
      <c r="AH66" s="64">
        <f>SUM(AH67:AH68)</f>
        <v>0</v>
      </c>
      <c r="AI66" s="215">
        <f t="shared" si="22"/>
        <v>0</v>
      </c>
      <c r="AJ66" s="59">
        <f t="shared" si="52"/>
        <v>0</v>
      </c>
      <c r="AK66" s="59">
        <f t="shared" si="52"/>
        <v>0</v>
      </c>
      <c r="AL66" s="59">
        <f t="shared" si="52"/>
        <v>0</v>
      </c>
      <c r="AM66" s="59">
        <f t="shared" si="23"/>
        <v>0</v>
      </c>
      <c r="AN66" s="59">
        <f t="shared" si="23"/>
        <v>0</v>
      </c>
      <c r="AO66" s="59">
        <f t="shared" si="23"/>
        <v>0</v>
      </c>
    </row>
    <row r="67" spans="1:41" ht="11.25">
      <c r="A67" s="165">
        <v>55</v>
      </c>
      <c r="B67" s="152" t="s">
        <v>54</v>
      </c>
      <c r="C67" s="131"/>
      <c r="D67" s="131"/>
      <c r="E67" s="133">
        <f t="shared" si="5"/>
        <v>0</v>
      </c>
      <c r="F67" s="131"/>
      <c r="G67" s="131"/>
      <c r="H67" s="133">
        <f t="shared" si="7"/>
        <v>0</v>
      </c>
      <c r="I67" s="131"/>
      <c r="J67" s="131"/>
      <c r="K67" s="133">
        <f t="shared" si="9"/>
        <v>0</v>
      </c>
      <c r="L67" s="131"/>
      <c r="M67" s="131"/>
      <c r="N67" s="133">
        <f t="shared" si="11"/>
        <v>0</v>
      </c>
      <c r="O67" s="131"/>
      <c r="P67" s="131"/>
      <c r="Q67" s="133">
        <f t="shared" si="13"/>
        <v>0</v>
      </c>
      <c r="R67" s="131"/>
      <c r="S67" s="131"/>
      <c r="T67" s="133">
        <f t="shared" si="15"/>
        <v>0</v>
      </c>
      <c r="U67" s="135">
        <f t="shared" si="54"/>
        <v>0</v>
      </c>
      <c r="V67" s="135">
        <f t="shared" si="54"/>
        <v>0</v>
      </c>
      <c r="W67" s="135">
        <f t="shared" si="54"/>
        <v>0</v>
      </c>
      <c r="X67" s="131"/>
      <c r="Y67" s="131"/>
      <c r="Z67" s="133">
        <f t="shared" si="18"/>
        <v>0</v>
      </c>
      <c r="AA67" s="135">
        <f t="shared" si="51"/>
        <v>0</v>
      </c>
      <c r="AB67" s="135">
        <f t="shared" si="51"/>
        <v>0</v>
      </c>
      <c r="AC67" s="135">
        <f t="shared" si="51"/>
        <v>0</v>
      </c>
      <c r="AD67" s="131"/>
      <c r="AE67" s="131"/>
      <c r="AF67" s="133">
        <f t="shared" si="21"/>
        <v>0</v>
      </c>
      <c r="AG67" s="131"/>
      <c r="AH67" s="131"/>
      <c r="AI67" s="133">
        <f t="shared" si="22"/>
        <v>0</v>
      </c>
      <c r="AJ67" s="135">
        <f t="shared" si="52"/>
        <v>0</v>
      </c>
      <c r="AK67" s="135">
        <f t="shared" si="52"/>
        <v>0</v>
      </c>
      <c r="AL67" s="135">
        <f t="shared" si="52"/>
        <v>0</v>
      </c>
      <c r="AM67" s="135">
        <f t="shared" si="23"/>
        <v>0</v>
      </c>
      <c r="AN67" s="135">
        <f t="shared" si="23"/>
        <v>0</v>
      </c>
      <c r="AO67" s="135">
        <f t="shared" si="23"/>
        <v>0</v>
      </c>
    </row>
    <row r="68" spans="1:41" ht="11.25">
      <c r="A68" s="165">
        <v>56</v>
      </c>
      <c r="B68" s="152" t="s">
        <v>55</v>
      </c>
      <c r="C68" s="131"/>
      <c r="D68" s="131"/>
      <c r="E68" s="133">
        <f t="shared" si="5"/>
        <v>0</v>
      </c>
      <c r="F68" s="131"/>
      <c r="G68" s="131"/>
      <c r="H68" s="133">
        <f t="shared" si="7"/>
        <v>0</v>
      </c>
      <c r="I68" s="131"/>
      <c r="J68" s="131"/>
      <c r="K68" s="133">
        <f t="shared" si="9"/>
        <v>0</v>
      </c>
      <c r="L68" s="131"/>
      <c r="M68" s="131"/>
      <c r="N68" s="133">
        <f t="shared" si="11"/>
        <v>0</v>
      </c>
      <c r="O68" s="131"/>
      <c r="P68" s="131"/>
      <c r="Q68" s="133">
        <f t="shared" si="13"/>
        <v>0</v>
      </c>
      <c r="R68" s="131"/>
      <c r="S68" s="131"/>
      <c r="T68" s="133">
        <f t="shared" si="15"/>
        <v>0</v>
      </c>
      <c r="U68" s="135">
        <f t="shared" si="54"/>
        <v>0</v>
      </c>
      <c r="V68" s="135">
        <f t="shared" si="54"/>
        <v>0</v>
      </c>
      <c r="W68" s="135">
        <f t="shared" si="54"/>
        <v>0</v>
      </c>
      <c r="X68" s="131"/>
      <c r="Y68" s="131"/>
      <c r="Z68" s="133">
        <f t="shared" si="18"/>
        <v>0</v>
      </c>
      <c r="AA68" s="135">
        <f t="shared" si="51"/>
        <v>0</v>
      </c>
      <c r="AB68" s="135">
        <f t="shared" si="51"/>
        <v>0</v>
      </c>
      <c r="AC68" s="135">
        <f t="shared" si="51"/>
        <v>0</v>
      </c>
      <c r="AD68" s="131"/>
      <c r="AE68" s="131"/>
      <c r="AF68" s="133">
        <f t="shared" si="21"/>
        <v>0</v>
      </c>
      <c r="AG68" s="131"/>
      <c r="AH68" s="131"/>
      <c r="AI68" s="133">
        <f t="shared" si="22"/>
        <v>0</v>
      </c>
      <c r="AJ68" s="135">
        <f t="shared" si="52"/>
        <v>0</v>
      </c>
      <c r="AK68" s="135">
        <f t="shared" si="52"/>
        <v>0</v>
      </c>
      <c r="AL68" s="135">
        <f t="shared" si="52"/>
        <v>0</v>
      </c>
      <c r="AM68" s="135">
        <f t="shared" si="23"/>
        <v>0</v>
      </c>
      <c r="AN68" s="135">
        <f t="shared" si="23"/>
        <v>0</v>
      </c>
      <c r="AO68" s="135">
        <f t="shared" si="23"/>
        <v>0</v>
      </c>
    </row>
    <row r="69" spans="1:41" s="288" customFormat="1" ht="11.25">
      <c r="A69" s="163">
        <v>57</v>
      </c>
      <c r="B69" s="154" t="s">
        <v>78</v>
      </c>
      <c r="C69" s="64">
        <f>SUM(C70:C77)</f>
        <v>300000</v>
      </c>
      <c r="D69" s="64">
        <f>SUM(D70:D77)</f>
        <v>0</v>
      </c>
      <c r="E69" s="215">
        <f t="shared" si="5"/>
        <v>-300000</v>
      </c>
      <c r="F69" s="64">
        <f>SUM(F70:F77)</f>
        <v>0</v>
      </c>
      <c r="G69" s="64">
        <f>SUM(G70:G77)</f>
        <v>0</v>
      </c>
      <c r="H69" s="215">
        <f t="shared" si="7"/>
        <v>0</v>
      </c>
      <c r="I69" s="64">
        <f>SUM(I70:I77)</f>
        <v>0</v>
      </c>
      <c r="J69" s="64">
        <f>SUM(J70:J77)</f>
        <v>0</v>
      </c>
      <c r="K69" s="215">
        <f t="shared" si="9"/>
        <v>0</v>
      </c>
      <c r="L69" s="64">
        <f>SUM(L70:L77)</f>
        <v>0</v>
      </c>
      <c r="M69" s="64">
        <f>SUM(M70:M77)</f>
        <v>0</v>
      </c>
      <c r="N69" s="215">
        <f t="shared" si="11"/>
        <v>0</v>
      </c>
      <c r="O69" s="64">
        <f>SUM(O70:O77)</f>
        <v>0</v>
      </c>
      <c r="P69" s="64">
        <f>SUM(P70:P77)</f>
        <v>0</v>
      </c>
      <c r="Q69" s="215">
        <f t="shared" si="13"/>
        <v>0</v>
      </c>
      <c r="R69" s="64">
        <f>SUM(R70:R77)</f>
        <v>0</v>
      </c>
      <c r="S69" s="64">
        <f>SUM(S70:S77)</f>
        <v>0</v>
      </c>
      <c r="T69" s="215">
        <f t="shared" si="15"/>
        <v>0</v>
      </c>
      <c r="U69" s="59">
        <f t="shared" si="54"/>
        <v>300000</v>
      </c>
      <c r="V69" s="59">
        <f t="shared" si="54"/>
        <v>0</v>
      </c>
      <c r="W69" s="59">
        <f t="shared" si="54"/>
        <v>-300000</v>
      </c>
      <c r="X69" s="64">
        <f>SUM(X70:X77)</f>
        <v>198425000</v>
      </c>
      <c r="Y69" s="64">
        <f>SUM(Y70:Y77)</f>
        <v>32188864</v>
      </c>
      <c r="Z69" s="215">
        <f t="shared" si="18"/>
        <v>-166236136</v>
      </c>
      <c r="AA69" s="59">
        <f t="shared" si="51"/>
        <v>198425000</v>
      </c>
      <c r="AB69" s="59">
        <f t="shared" si="51"/>
        <v>32188864</v>
      </c>
      <c r="AC69" s="59">
        <f t="shared" si="51"/>
        <v>-166236136</v>
      </c>
      <c r="AD69" s="64">
        <f>SUM(AD70:AD77)</f>
        <v>0</v>
      </c>
      <c r="AE69" s="64">
        <f>SUM(AE70:AE77)</f>
        <v>0</v>
      </c>
      <c r="AF69" s="215">
        <f t="shared" si="21"/>
        <v>0</v>
      </c>
      <c r="AG69" s="64">
        <f>SUM(AG70:AG77)</f>
        <v>0</v>
      </c>
      <c r="AH69" s="64">
        <f>SUM(AH70:AH77)</f>
        <v>0</v>
      </c>
      <c r="AI69" s="215">
        <f t="shared" si="22"/>
        <v>0</v>
      </c>
      <c r="AJ69" s="59">
        <f t="shared" si="52"/>
        <v>0</v>
      </c>
      <c r="AK69" s="59">
        <f t="shared" si="52"/>
        <v>0</v>
      </c>
      <c r="AL69" s="59">
        <f t="shared" si="52"/>
        <v>0</v>
      </c>
      <c r="AM69" s="59">
        <f t="shared" si="23"/>
        <v>198725000</v>
      </c>
      <c r="AN69" s="59">
        <f t="shared" si="23"/>
        <v>32188864</v>
      </c>
      <c r="AO69" s="59">
        <f t="shared" si="23"/>
        <v>-166536136</v>
      </c>
    </row>
    <row r="70" spans="1:41" ht="11.25">
      <c r="A70" s="165">
        <v>58</v>
      </c>
      <c r="B70" s="152" t="s">
        <v>90</v>
      </c>
      <c r="C70" s="131"/>
      <c r="D70" s="131"/>
      <c r="E70" s="133">
        <f t="shared" si="5"/>
        <v>0</v>
      </c>
      <c r="F70" s="131"/>
      <c r="G70" s="131"/>
      <c r="H70" s="133">
        <f t="shared" si="7"/>
        <v>0</v>
      </c>
      <c r="I70" s="131"/>
      <c r="J70" s="131"/>
      <c r="K70" s="133">
        <f t="shared" si="9"/>
        <v>0</v>
      </c>
      <c r="L70" s="131"/>
      <c r="M70" s="131"/>
      <c r="N70" s="133">
        <f t="shared" si="11"/>
        <v>0</v>
      </c>
      <c r="O70" s="131"/>
      <c r="P70" s="131"/>
      <c r="Q70" s="133">
        <f t="shared" si="13"/>
        <v>0</v>
      </c>
      <c r="R70" s="131"/>
      <c r="S70" s="131"/>
      <c r="T70" s="133">
        <f t="shared" si="15"/>
        <v>0</v>
      </c>
      <c r="U70" s="135">
        <f t="shared" si="54"/>
        <v>0</v>
      </c>
      <c r="V70" s="135">
        <f t="shared" si="54"/>
        <v>0</v>
      </c>
      <c r="W70" s="135">
        <f t="shared" si="54"/>
        <v>0</v>
      </c>
      <c r="X70" s="197">
        <v>198425000</v>
      </c>
      <c r="Y70" s="155">
        <v>32188864</v>
      </c>
      <c r="Z70" s="133">
        <f>SUM(Y70-X70)</f>
        <v>-166236136</v>
      </c>
      <c r="AA70" s="135">
        <f t="shared" si="51"/>
        <v>198425000</v>
      </c>
      <c r="AB70" s="135">
        <f t="shared" si="51"/>
        <v>32188864</v>
      </c>
      <c r="AC70" s="135">
        <f>SUM(Z70)</f>
        <v>-166236136</v>
      </c>
      <c r="AD70" s="131"/>
      <c r="AE70" s="131"/>
      <c r="AF70" s="133">
        <f>SUM(AE70-AD70)</f>
        <v>0</v>
      </c>
      <c r="AG70" s="131"/>
      <c r="AH70" s="131"/>
      <c r="AI70" s="133">
        <f t="shared" si="22"/>
        <v>0</v>
      </c>
      <c r="AJ70" s="135">
        <f t="shared" si="52"/>
        <v>0</v>
      </c>
      <c r="AK70" s="135">
        <f t="shared" si="52"/>
        <v>0</v>
      </c>
      <c r="AL70" s="135">
        <f t="shared" si="52"/>
        <v>0</v>
      </c>
      <c r="AM70" s="135">
        <f t="shared" si="23"/>
        <v>198425000</v>
      </c>
      <c r="AN70" s="135">
        <f t="shared" si="23"/>
        <v>32188864</v>
      </c>
      <c r="AO70" s="135">
        <f t="shared" si="23"/>
        <v>-166236136</v>
      </c>
    </row>
    <row r="71" spans="1:41" ht="11.25">
      <c r="A71" s="165">
        <v>59</v>
      </c>
      <c r="B71" s="152" t="s">
        <v>85</v>
      </c>
      <c r="C71" s="131"/>
      <c r="D71" s="131"/>
      <c r="E71" s="133">
        <f t="shared" si="5"/>
        <v>0</v>
      </c>
      <c r="F71" s="131"/>
      <c r="G71" s="131"/>
      <c r="H71" s="133">
        <f t="shared" si="7"/>
        <v>0</v>
      </c>
      <c r="I71" s="131"/>
      <c r="J71" s="131"/>
      <c r="K71" s="133">
        <f t="shared" si="9"/>
        <v>0</v>
      </c>
      <c r="L71" s="131"/>
      <c r="M71" s="131"/>
      <c r="N71" s="133">
        <f t="shared" si="11"/>
        <v>0</v>
      </c>
      <c r="O71" s="131"/>
      <c r="P71" s="131"/>
      <c r="Q71" s="133">
        <f t="shared" si="13"/>
        <v>0</v>
      </c>
      <c r="R71" s="131"/>
      <c r="S71" s="131"/>
      <c r="T71" s="133">
        <f t="shared" si="15"/>
        <v>0</v>
      </c>
      <c r="U71" s="135">
        <f t="shared" si="54"/>
        <v>0</v>
      </c>
      <c r="V71" s="135">
        <f t="shared" si="54"/>
        <v>0</v>
      </c>
      <c r="W71" s="135">
        <f t="shared" si="54"/>
        <v>0</v>
      </c>
      <c r="X71" s="131"/>
      <c r="Y71" s="131"/>
      <c r="Z71" s="133">
        <f t="shared" si="18"/>
        <v>0</v>
      </c>
      <c r="AA71" s="135">
        <f t="shared" si="51"/>
        <v>0</v>
      </c>
      <c r="AB71" s="135">
        <f t="shared" si="51"/>
        <v>0</v>
      </c>
      <c r="AC71" s="135">
        <f t="shared" si="51"/>
        <v>0</v>
      </c>
      <c r="AD71" s="131"/>
      <c r="AE71" s="131"/>
      <c r="AF71" s="133">
        <f t="shared" ref="AF71:AF74" si="66">SUM(AE71-AD71)</f>
        <v>0</v>
      </c>
      <c r="AG71" s="131"/>
      <c r="AH71" s="131"/>
      <c r="AI71" s="133">
        <f t="shared" si="22"/>
        <v>0</v>
      </c>
      <c r="AJ71" s="135">
        <f t="shared" si="52"/>
        <v>0</v>
      </c>
      <c r="AK71" s="135">
        <f t="shared" si="52"/>
        <v>0</v>
      </c>
      <c r="AL71" s="135">
        <f t="shared" si="52"/>
        <v>0</v>
      </c>
      <c r="AM71" s="135">
        <f t="shared" si="23"/>
        <v>0</v>
      </c>
      <c r="AN71" s="135">
        <f t="shared" si="23"/>
        <v>0</v>
      </c>
      <c r="AO71" s="135">
        <f t="shared" si="23"/>
        <v>0</v>
      </c>
    </row>
    <row r="72" spans="1:41" ht="11.25">
      <c r="A72" s="165"/>
      <c r="B72" s="151" t="s">
        <v>266</v>
      </c>
      <c r="C72" s="131"/>
      <c r="D72" s="131"/>
      <c r="E72" s="54"/>
      <c r="F72" s="131"/>
      <c r="G72" s="131"/>
      <c r="H72" s="54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131"/>
      <c r="AE72" s="131"/>
      <c r="AF72" s="133">
        <f t="shared" si="66"/>
        <v>0</v>
      </c>
      <c r="AG72" s="131"/>
      <c r="AH72" s="131"/>
      <c r="AI72" s="54"/>
      <c r="AJ72" s="162"/>
      <c r="AK72" s="162"/>
      <c r="AL72" s="162"/>
      <c r="AM72" s="135"/>
      <c r="AN72" s="135"/>
      <c r="AO72" s="135"/>
    </row>
    <row r="73" spans="1:41" ht="11.25">
      <c r="A73" s="165">
        <v>60</v>
      </c>
      <c r="B73" s="152" t="s">
        <v>56</v>
      </c>
      <c r="C73" s="131"/>
      <c r="D73" s="131"/>
      <c r="E73" s="133">
        <f t="shared" si="5"/>
        <v>0</v>
      </c>
      <c r="F73" s="131"/>
      <c r="G73" s="131"/>
      <c r="H73" s="133">
        <f t="shared" si="7"/>
        <v>0</v>
      </c>
      <c r="I73" s="131"/>
      <c r="J73" s="131"/>
      <c r="K73" s="133">
        <f t="shared" si="9"/>
        <v>0</v>
      </c>
      <c r="L73" s="131"/>
      <c r="M73" s="131"/>
      <c r="N73" s="133">
        <f t="shared" si="11"/>
        <v>0</v>
      </c>
      <c r="O73" s="131"/>
      <c r="P73" s="131"/>
      <c r="Q73" s="133">
        <f t="shared" si="13"/>
        <v>0</v>
      </c>
      <c r="R73" s="131"/>
      <c r="S73" s="131"/>
      <c r="T73" s="133">
        <f t="shared" si="15"/>
        <v>0</v>
      </c>
      <c r="U73" s="135">
        <f t="shared" si="54"/>
        <v>0</v>
      </c>
      <c r="V73" s="135">
        <f t="shared" si="54"/>
        <v>0</v>
      </c>
      <c r="W73" s="135">
        <f t="shared" si="54"/>
        <v>0</v>
      </c>
      <c r="X73" s="131"/>
      <c r="Y73" s="131"/>
      <c r="Z73" s="133">
        <f t="shared" si="18"/>
        <v>0</v>
      </c>
      <c r="AA73" s="135">
        <f t="shared" si="51"/>
        <v>0</v>
      </c>
      <c r="AB73" s="135">
        <f t="shared" si="51"/>
        <v>0</v>
      </c>
      <c r="AC73" s="135">
        <f t="shared" si="51"/>
        <v>0</v>
      </c>
      <c r="AD73" s="131"/>
      <c r="AE73" s="131"/>
      <c r="AF73" s="133">
        <f t="shared" si="66"/>
        <v>0</v>
      </c>
      <c r="AG73" s="131"/>
      <c r="AH73" s="131"/>
      <c r="AI73" s="133">
        <f t="shared" si="22"/>
        <v>0</v>
      </c>
      <c r="AJ73" s="135">
        <f t="shared" si="52"/>
        <v>0</v>
      </c>
      <c r="AK73" s="135">
        <f t="shared" si="52"/>
        <v>0</v>
      </c>
      <c r="AL73" s="135">
        <f t="shared" si="52"/>
        <v>0</v>
      </c>
      <c r="AM73" s="135">
        <f t="shared" si="23"/>
        <v>0</v>
      </c>
      <c r="AN73" s="135">
        <f t="shared" si="23"/>
        <v>0</v>
      </c>
      <c r="AO73" s="135">
        <f t="shared" si="23"/>
        <v>0</v>
      </c>
    </row>
    <row r="74" spans="1:41" ht="11.25">
      <c r="A74" s="165">
        <v>61</v>
      </c>
      <c r="B74" s="153" t="s">
        <v>57</v>
      </c>
      <c r="C74" s="131"/>
      <c r="D74" s="131"/>
      <c r="E74" s="133">
        <f t="shared" si="5"/>
        <v>0</v>
      </c>
      <c r="F74" s="131"/>
      <c r="G74" s="131"/>
      <c r="H74" s="133">
        <f t="shared" si="7"/>
        <v>0</v>
      </c>
      <c r="I74" s="131"/>
      <c r="J74" s="131"/>
      <c r="K74" s="133">
        <f t="shared" si="9"/>
        <v>0</v>
      </c>
      <c r="L74" s="131"/>
      <c r="M74" s="131"/>
      <c r="N74" s="133">
        <f t="shared" si="11"/>
        <v>0</v>
      </c>
      <c r="O74" s="131"/>
      <c r="P74" s="131"/>
      <c r="Q74" s="133">
        <f t="shared" si="13"/>
        <v>0</v>
      </c>
      <c r="R74" s="131"/>
      <c r="S74" s="131"/>
      <c r="T74" s="133">
        <f t="shared" si="15"/>
        <v>0</v>
      </c>
      <c r="U74" s="135">
        <f t="shared" si="54"/>
        <v>0</v>
      </c>
      <c r="V74" s="135">
        <f t="shared" si="54"/>
        <v>0</v>
      </c>
      <c r="W74" s="135">
        <f t="shared" si="54"/>
        <v>0</v>
      </c>
      <c r="X74" s="131"/>
      <c r="Y74" s="131"/>
      <c r="Z74" s="133">
        <f t="shared" si="18"/>
        <v>0</v>
      </c>
      <c r="AA74" s="135">
        <f t="shared" si="51"/>
        <v>0</v>
      </c>
      <c r="AB74" s="135">
        <f t="shared" si="51"/>
        <v>0</v>
      </c>
      <c r="AC74" s="135">
        <f t="shared" si="51"/>
        <v>0</v>
      </c>
      <c r="AD74" s="131"/>
      <c r="AE74" s="131"/>
      <c r="AF74" s="133">
        <f t="shared" si="66"/>
        <v>0</v>
      </c>
      <c r="AG74" s="131"/>
      <c r="AH74" s="131"/>
      <c r="AI74" s="133">
        <f t="shared" si="22"/>
        <v>0</v>
      </c>
      <c r="AJ74" s="135">
        <f t="shared" si="52"/>
        <v>0</v>
      </c>
      <c r="AK74" s="135">
        <f t="shared" si="52"/>
        <v>0</v>
      </c>
      <c r="AL74" s="135">
        <f t="shared" si="52"/>
        <v>0</v>
      </c>
      <c r="AM74" s="135">
        <f t="shared" si="23"/>
        <v>0</v>
      </c>
      <c r="AN74" s="135">
        <f t="shared" si="23"/>
        <v>0</v>
      </c>
      <c r="AO74" s="135">
        <f t="shared" si="23"/>
        <v>0</v>
      </c>
    </row>
    <row r="75" spans="1:41" ht="11.25">
      <c r="A75" s="165">
        <v>62</v>
      </c>
      <c r="B75" s="153" t="s">
        <v>58</v>
      </c>
      <c r="C75" s="131"/>
      <c r="D75" s="131"/>
      <c r="E75" s="133">
        <f t="shared" si="5"/>
        <v>0</v>
      </c>
      <c r="F75" s="131"/>
      <c r="G75" s="131"/>
      <c r="H75" s="133">
        <f t="shared" si="7"/>
        <v>0</v>
      </c>
      <c r="I75" s="131"/>
      <c r="J75" s="131"/>
      <c r="K75" s="133">
        <f t="shared" si="9"/>
        <v>0</v>
      </c>
      <c r="L75" s="131"/>
      <c r="M75" s="131"/>
      <c r="N75" s="133">
        <f t="shared" si="11"/>
        <v>0</v>
      </c>
      <c r="O75" s="131"/>
      <c r="P75" s="131"/>
      <c r="Q75" s="133">
        <f t="shared" si="13"/>
        <v>0</v>
      </c>
      <c r="R75" s="131"/>
      <c r="S75" s="131"/>
      <c r="T75" s="133">
        <f t="shared" si="15"/>
        <v>0</v>
      </c>
      <c r="U75" s="135">
        <f t="shared" si="54"/>
        <v>0</v>
      </c>
      <c r="V75" s="135">
        <f t="shared" si="54"/>
        <v>0</v>
      </c>
      <c r="W75" s="135">
        <f t="shared" si="54"/>
        <v>0</v>
      </c>
      <c r="X75" s="131"/>
      <c r="Y75" s="131"/>
      <c r="Z75" s="133">
        <f t="shared" si="18"/>
        <v>0</v>
      </c>
      <c r="AA75" s="135">
        <f t="shared" si="51"/>
        <v>0</v>
      </c>
      <c r="AB75" s="135">
        <f t="shared" si="51"/>
        <v>0</v>
      </c>
      <c r="AC75" s="135">
        <f t="shared" si="51"/>
        <v>0</v>
      </c>
      <c r="AD75" s="131"/>
      <c r="AE75" s="131"/>
      <c r="AF75" s="133">
        <f t="shared" si="21"/>
        <v>0</v>
      </c>
      <c r="AG75" s="131"/>
      <c r="AH75" s="131"/>
      <c r="AI75" s="133">
        <f t="shared" si="22"/>
        <v>0</v>
      </c>
      <c r="AJ75" s="135">
        <f t="shared" si="52"/>
        <v>0</v>
      </c>
      <c r="AK75" s="135">
        <f t="shared" si="52"/>
        <v>0</v>
      </c>
      <c r="AL75" s="135">
        <f t="shared" si="52"/>
        <v>0</v>
      </c>
      <c r="AM75" s="135">
        <f t="shared" si="23"/>
        <v>0</v>
      </c>
      <c r="AN75" s="135">
        <f t="shared" si="23"/>
        <v>0</v>
      </c>
      <c r="AO75" s="135">
        <f t="shared" si="23"/>
        <v>0</v>
      </c>
    </row>
    <row r="76" spans="1:41" ht="11.25">
      <c r="A76" s="165">
        <v>63</v>
      </c>
      <c r="B76" s="153" t="s">
        <v>59</v>
      </c>
      <c r="C76" s="131"/>
      <c r="D76" s="131"/>
      <c r="E76" s="133">
        <f t="shared" ref="E76:E102" si="67">SUM(D76-C76)</f>
        <v>0</v>
      </c>
      <c r="F76" s="131"/>
      <c r="G76" s="131"/>
      <c r="H76" s="133">
        <f t="shared" ref="H76:H102" si="68">SUM(G76-F76)</f>
        <v>0</v>
      </c>
      <c r="I76" s="131"/>
      <c r="J76" s="131"/>
      <c r="K76" s="133">
        <f t="shared" ref="K76:K102" si="69">SUM(J76-I76)</f>
        <v>0</v>
      </c>
      <c r="L76" s="131"/>
      <c r="M76" s="131"/>
      <c r="N76" s="133">
        <f t="shared" ref="N76:N102" si="70">SUM(M76-L76)</f>
        <v>0</v>
      </c>
      <c r="O76" s="131"/>
      <c r="P76" s="131"/>
      <c r="Q76" s="133">
        <f t="shared" ref="Q76:Q110" si="71">SUM(P76-O76)</f>
        <v>0</v>
      </c>
      <c r="R76" s="131"/>
      <c r="S76" s="131"/>
      <c r="T76" s="133">
        <f t="shared" si="15"/>
        <v>0</v>
      </c>
      <c r="U76" s="135">
        <f t="shared" si="54"/>
        <v>0</v>
      </c>
      <c r="V76" s="135">
        <f t="shared" si="54"/>
        <v>0</v>
      </c>
      <c r="W76" s="135">
        <f t="shared" si="54"/>
        <v>0</v>
      </c>
      <c r="X76" s="131"/>
      <c r="Y76" s="131"/>
      <c r="Z76" s="133">
        <f t="shared" si="18"/>
        <v>0</v>
      </c>
      <c r="AA76" s="135">
        <f t="shared" si="51"/>
        <v>0</v>
      </c>
      <c r="AB76" s="135">
        <f t="shared" si="51"/>
        <v>0</v>
      </c>
      <c r="AC76" s="135">
        <f t="shared" si="51"/>
        <v>0</v>
      </c>
      <c r="AD76" s="131"/>
      <c r="AE76" s="131"/>
      <c r="AF76" s="133">
        <f t="shared" ref="AF76:AF88" si="72">SUM(AE76-AD76)</f>
        <v>0</v>
      </c>
      <c r="AG76" s="131"/>
      <c r="AH76" s="131"/>
      <c r="AI76" s="133">
        <f t="shared" si="22"/>
        <v>0</v>
      </c>
      <c r="AJ76" s="135">
        <f t="shared" si="52"/>
        <v>0</v>
      </c>
      <c r="AK76" s="135">
        <f t="shared" si="52"/>
        <v>0</v>
      </c>
      <c r="AL76" s="135">
        <f t="shared" si="52"/>
        <v>0</v>
      </c>
      <c r="AM76" s="135">
        <f t="shared" si="23"/>
        <v>0</v>
      </c>
      <c r="AN76" s="135">
        <f t="shared" si="23"/>
        <v>0</v>
      </c>
      <c r="AO76" s="135">
        <f t="shared" si="23"/>
        <v>0</v>
      </c>
    </row>
    <row r="77" spans="1:41" ht="11.25">
      <c r="A77" s="165">
        <v>64</v>
      </c>
      <c r="B77" s="153" t="s">
        <v>60</v>
      </c>
      <c r="C77" s="188">
        <v>300000</v>
      </c>
      <c r="D77" s="151">
        <v>0</v>
      </c>
      <c r="E77" s="133">
        <f t="shared" si="67"/>
        <v>-300000</v>
      </c>
      <c r="F77" s="188">
        <v>0</v>
      </c>
      <c r="G77" s="145">
        <v>0</v>
      </c>
      <c r="H77" s="133">
        <f t="shared" si="68"/>
        <v>0</v>
      </c>
      <c r="I77" s="131"/>
      <c r="J77" s="131"/>
      <c r="K77" s="133">
        <f t="shared" si="69"/>
        <v>0</v>
      </c>
      <c r="L77" s="131"/>
      <c r="M77" s="131"/>
      <c r="N77" s="133">
        <f t="shared" si="70"/>
        <v>0</v>
      </c>
      <c r="O77" s="131"/>
      <c r="P77" s="131"/>
      <c r="Q77" s="133">
        <f t="shared" si="71"/>
        <v>0</v>
      </c>
      <c r="R77" s="131"/>
      <c r="S77" s="131"/>
      <c r="T77" s="133">
        <f t="shared" si="15"/>
        <v>0</v>
      </c>
      <c r="U77" s="135">
        <f t="shared" si="54"/>
        <v>300000</v>
      </c>
      <c r="V77" s="135">
        <f t="shared" si="54"/>
        <v>0</v>
      </c>
      <c r="W77" s="135">
        <f t="shared" si="54"/>
        <v>-300000</v>
      </c>
      <c r="X77" s="131"/>
      <c r="Y77" s="131"/>
      <c r="Z77" s="133">
        <f t="shared" si="18"/>
        <v>0</v>
      </c>
      <c r="AA77" s="135">
        <f t="shared" si="51"/>
        <v>0</v>
      </c>
      <c r="AB77" s="135">
        <f t="shared" si="51"/>
        <v>0</v>
      </c>
      <c r="AC77" s="135">
        <f t="shared" si="51"/>
        <v>0</v>
      </c>
      <c r="AD77" s="131"/>
      <c r="AE77" s="131"/>
      <c r="AF77" s="133">
        <f t="shared" si="72"/>
        <v>0</v>
      </c>
      <c r="AG77" s="131"/>
      <c r="AH77" s="131"/>
      <c r="AI77" s="133">
        <f t="shared" si="22"/>
        <v>0</v>
      </c>
      <c r="AJ77" s="135">
        <f t="shared" si="52"/>
        <v>0</v>
      </c>
      <c r="AK77" s="135">
        <f t="shared" si="52"/>
        <v>0</v>
      </c>
      <c r="AL77" s="135">
        <f t="shared" si="52"/>
        <v>0</v>
      </c>
      <c r="AM77" s="135">
        <f t="shared" si="23"/>
        <v>300000</v>
      </c>
      <c r="AN77" s="135">
        <f t="shared" si="23"/>
        <v>0</v>
      </c>
      <c r="AO77" s="135">
        <f t="shared" si="23"/>
        <v>-300000</v>
      </c>
    </row>
    <row r="78" spans="1:41" s="288" customFormat="1" ht="11.25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215">
        <f t="shared" si="67"/>
        <v>0</v>
      </c>
      <c r="F78" s="64">
        <f>SUM(F79:F80)</f>
        <v>0</v>
      </c>
      <c r="G78" s="64">
        <f>SUM(G79:G80)</f>
        <v>0</v>
      </c>
      <c r="H78" s="215">
        <f t="shared" si="68"/>
        <v>0</v>
      </c>
      <c r="I78" s="64">
        <f>SUM(I79:I80)</f>
        <v>0</v>
      </c>
      <c r="J78" s="64">
        <f>SUM(J79:J80)</f>
        <v>0</v>
      </c>
      <c r="K78" s="215">
        <f t="shared" si="69"/>
        <v>0</v>
      </c>
      <c r="L78" s="64">
        <f>SUM(L79:L80)</f>
        <v>0</v>
      </c>
      <c r="M78" s="64">
        <f>SUM(M79:M80)</f>
        <v>0</v>
      </c>
      <c r="N78" s="215">
        <f t="shared" si="70"/>
        <v>0</v>
      </c>
      <c r="O78" s="64">
        <f>SUM(O79:O80)</f>
        <v>0</v>
      </c>
      <c r="P78" s="64">
        <f>SUM(P79:P80)</f>
        <v>0</v>
      </c>
      <c r="Q78" s="215">
        <f t="shared" si="71"/>
        <v>0</v>
      </c>
      <c r="R78" s="64">
        <f>SUM(R79:R80)</f>
        <v>0</v>
      </c>
      <c r="S78" s="64">
        <f>SUM(S79:S80)</f>
        <v>0</v>
      </c>
      <c r="T78" s="215">
        <f t="shared" ref="T78:T110" si="73">SUM(S78-R78)</f>
        <v>0</v>
      </c>
      <c r="U78" s="59">
        <f t="shared" si="54"/>
        <v>0</v>
      </c>
      <c r="V78" s="59">
        <f t="shared" si="54"/>
        <v>0</v>
      </c>
      <c r="W78" s="59">
        <f t="shared" si="54"/>
        <v>0</v>
      </c>
      <c r="X78" s="64">
        <f>SUM(X79:X80)</f>
        <v>0</v>
      </c>
      <c r="Y78" s="64">
        <f>SUM(Y79:Y80)</f>
        <v>0</v>
      </c>
      <c r="Z78" s="215">
        <f t="shared" ref="Z78:Z110" si="74">SUM(Y78-X78)</f>
        <v>0</v>
      </c>
      <c r="AA78" s="59">
        <f t="shared" si="51"/>
        <v>0</v>
      </c>
      <c r="AB78" s="59">
        <f t="shared" si="51"/>
        <v>0</v>
      </c>
      <c r="AC78" s="59">
        <f t="shared" si="51"/>
        <v>0</v>
      </c>
      <c r="AD78" s="64">
        <f>SUM(AD79:AD80)</f>
        <v>0</v>
      </c>
      <c r="AE78" s="64">
        <f>SUM(AE79:AE80)</f>
        <v>0</v>
      </c>
      <c r="AF78" s="215">
        <f t="shared" si="72"/>
        <v>0</v>
      </c>
      <c r="AG78" s="64">
        <f>SUM(AG79:AG80)</f>
        <v>0</v>
      </c>
      <c r="AH78" s="64">
        <f>SUM(AH79:AH80)</f>
        <v>0</v>
      </c>
      <c r="AI78" s="215">
        <f t="shared" ref="AI78:AI110" si="75">SUM(AH78-AG78)</f>
        <v>0</v>
      </c>
      <c r="AJ78" s="59">
        <f t="shared" si="52"/>
        <v>0</v>
      </c>
      <c r="AK78" s="59">
        <f t="shared" si="52"/>
        <v>0</v>
      </c>
      <c r="AL78" s="59">
        <f t="shared" si="52"/>
        <v>0</v>
      </c>
      <c r="AM78" s="59">
        <f t="shared" ref="AM78:AO110" si="76">SUM(U78+AA78+AJ78)</f>
        <v>0</v>
      </c>
      <c r="AN78" s="59">
        <f t="shared" si="76"/>
        <v>0</v>
      </c>
      <c r="AO78" s="59">
        <f t="shared" si="76"/>
        <v>0</v>
      </c>
    </row>
    <row r="79" spans="1:41" ht="11.25">
      <c r="A79" s="165">
        <v>66</v>
      </c>
      <c r="B79" s="152" t="s">
        <v>256</v>
      </c>
      <c r="C79" s="131"/>
      <c r="D79" s="131"/>
      <c r="E79" s="133">
        <f t="shared" si="67"/>
        <v>0</v>
      </c>
      <c r="F79" s="131"/>
      <c r="G79" s="131"/>
      <c r="H79" s="133">
        <f t="shared" si="68"/>
        <v>0</v>
      </c>
      <c r="I79" s="131"/>
      <c r="J79" s="131"/>
      <c r="K79" s="133">
        <f t="shared" si="69"/>
        <v>0</v>
      </c>
      <c r="L79" s="131"/>
      <c r="M79" s="131"/>
      <c r="N79" s="133">
        <f t="shared" si="70"/>
        <v>0</v>
      </c>
      <c r="O79" s="131"/>
      <c r="P79" s="131"/>
      <c r="Q79" s="133">
        <f t="shared" si="71"/>
        <v>0</v>
      </c>
      <c r="R79" s="131"/>
      <c r="S79" s="131"/>
      <c r="T79" s="133">
        <f t="shared" si="73"/>
        <v>0</v>
      </c>
      <c r="U79" s="135">
        <f t="shared" si="54"/>
        <v>0</v>
      </c>
      <c r="V79" s="135">
        <f t="shared" si="54"/>
        <v>0</v>
      </c>
      <c r="W79" s="135">
        <f t="shared" si="54"/>
        <v>0</v>
      </c>
      <c r="X79" s="131"/>
      <c r="Y79" s="131"/>
      <c r="Z79" s="133">
        <f t="shared" si="74"/>
        <v>0</v>
      </c>
      <c r="AA79" s="135">
        <f t="shared" si="51"/>
        <v>0</v>
      </c>
      <c r="AB79" s="135">
        <f t="shared" si="51"/>
        <v>0</v>
      </c>
      <c r="AC79" s="135">
        <f t="shared" si="51"/>
        <v>0</v>
      </c>
      <c r="AD79" s="131"/>
      <c r="AE79" s="131"/>
      <c r="AF79" s="133">
        <f t="shared" si="72"/>
        <v>0</v>
      </c>
      <c r="AG79" s="131"/>
      <c r="AH79" s="131"/>
      <c r="AI79" s="133">
        <f t="shared" si="75"/>
        <v>0</v>
      </c>
      <c r="AJ79" s="135">
        <f t="shared" si="52"/>
        <v>0</v>
      </c>
      <c r="AK79" s="135">
        <f t="shared" si="52"/>
        <v>0</v>
      </c>
      <c r="AL79" s="135">
        <f t="shared" si="52"/>
        <v>0</v>
      </c>
      <c r="AM79" s="135">
        <f t="shared" si="76"/>
        <v>0</v>
      </c>
      <c r="AN79" s="135">
        <f t="shared" si="76"/>
        <v>0</v>
      </c>
      <c r="AO79" s="135">
        <f t="shared" si="76"/>
        <v>0</v>
      </c>
    </row>
    <row r="80" spans="1:41" ht="11.25">
      <c r="A80" s="165">
        <v>67</v>
      </c>
      <c r="B80" s="152" t="s">
        <v>257</v>
      </c>
      <c r="C80" s="131"/>
      <c r="D80" s="131"/>
      <c r="E80" s="133">
        <f t="shared" si="67"/>
        <v>0</v>
      </c>
      <c r="F80" s="131"/>
      <c r="G80" s="131"/>
      <c r="H80" s="133">
        <f t="shared" si="68"/>
        <v>0</v>
      </c>
      <c r="I80" s="131"/>
      <c r="J80" s="131"/>
      <c r="K80" s="133">
        <f t="shared" si="69"/>
        <v>0</v>
      </c>
      <c r="L80" s="131"/>
      <c r="M80" s="131"/>
      <c r="N80" s="133">
        <f t="shared" si="70"/>
        <v>0</v>
      </c>
      <c r="O80" s="131"/>
      <c r="P80" s="131"/>
      <c r="Q80" s="133">
        <f t="shared" si="71"/>
        <v>0</v>
      </c>
      <c r="R80" s="131"/>
      <c r="S80" s="131"/>
      <c r="T80" s="133">
        <f t="shared" si="73"/>
        <v>0</v>
      </c>
      <c r="U80" s="135">
        <f t="shared" si="54"/>
        <v>0</v>
      </c>
      <c r="V80" s="135">
        <f t="shared" si="54"/>
        <v>0</v>
      </c>
      <c r="W80" s="135">
        <f t="shared" si="54"/>
        <v>0</v>
      </c>
      <c r="X80" s="54"/>
      <c r="Y80" s="131"/>
      <c r="Z80" s="133">
        <f t="shared" si="74"/>
        <v>0</v>
      </c>
      <c r="AA80" s="135">
        <f t="shared" si="51"/>
        <v>0</v>
      </c>
      <c r="AB80" s="135">
        <f t="shared" si="51"/>
        <v>0</v>
      </c>
      <c r="AC80" s="135">
        <f t="shared" si="51"/>
        <v>0</v>
      </c>
      <c r="AD80" s="131"/>
      <c r="AE80" s="131"/>
      <c r="AF80" s="133">
        <f t="shared" si="72"/>
        <v>0</v>
      </c>
      <c r="AG80" s="131"/>
      <c r="AH80" s="131"/>
      <c r="AI80" s="133">
        <f t="shared" si="75"/>
        <v>0</v>
      </c>
      <c r="AJ80" s="135">
        <f t="shared" si="52"/>
        <v>0</v>
      </c>
      <c r="AK80" s="135">
        <f t="shared" si="52"/>
        <v>0</v>
      </c>
      <c r="AL80" s="135">
        <f t="shared" si="52"/>
        <v>0</v>
      </c>
      <c r="AM80" s="135">
        <f t="shared" si="76"/>
        <v>0</v>
      </c>
      <c r="AN80" s="135">
        <f t="shared" si="76"/>
        <v>0</v>
      </c>
      <c r="AO80" s="135">
        <f t="shared" si="76"/>
        <v>0</v>
      </c>
    </row>
    <row r="81" spans="1:42" ht="11.25">
      <c r="A81" s="165"/>
      <c r="B81" s="151" t="s">
        <v>267</v>
      </c>
      <c r="C81" s="131"/>
      <c r="D81" s="131"/>
      <c r="E81" s="54"/>
      <c r="F81" s="131"/>
      <c r="G81" s="131"/>
      <c r="H81" s="54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</row>
    <row r="82" spans="1:42" s="288" customFormat="1" ht="11.25">
      <c r="A82" s="163">
        <v>68</v>
      </c>
      <c r="B82" s="154" t="s">
        <v>62</v>
      </c>
      <c r="C82" s="64">
        <f>SUM(C83:C89)</f>
        <v>93354500</v>
      </c>
      <c r="D82" s="64">
        <f>SUM(D83:D89)</f>
        <v>110909500</v>
      </c>
      <c r="E82" s="215">
        <f t="shared" si="67"/>
        <v>17555000</v>
      </c>
      <c r="F82" s="64">
        <f>SUM(F83:F89)</f>
        <v>461492200</v>
      </c>
      <c r="G82" s="64">
        <f>SUM(G83:G89)</f>
        <v>458608700</v>
      </c>
      <c r="H82" s="215">
        <f t="shared" si="68"/>
        <v>-2883500</v>
      </c>
      <c r="I82" s="64">
        <f>SUM(I83:I89)</f>
        <v>9383200</v>
      </c>
      <c r="J82" s="64">
        <f>SUM(J83:J89)</f>
        <v>7691600</v>
      </c>
      <c r="K82" s="215">
        <f t="shared" si="69"/>
        <v>-1691600</v>
      </c>
      <c r="L82" s="64">
        <f>SUM(L83:L89)</f>
        <v>13000000</v>
      </c>
      <c r="M82" s="64">
        <f>SUM(M83:M89)</f>
        <v>11000000</v>
      </c>
      <c r="N82" s="215">
        <f t="shared" si="70"/>
        <v>-2000000</v>
      </c>
      <c r="O82" s="64">
        <f>SUM(O83:O89)</f>
        <v>40901600</v>
      </c>
      <c r="P82" s="64">
        <f>SUM(P83:P89)</f>
        <v>25931400</v>
      </c>
      <c r="Q82" s="215">
        <f t="shared" si="71"/>
        <v>-14970200</v>
      </c>
      <c r="R82" s="64">
        <f>SUM(R83:R89)</f>
        <v>12733200</v>
      </c>
      <c r="S82" s="64">
        <f>SUM(S83:S89)</f>
        <v>8866600</v>
      </c>
      <c r="T82" s="215">
        <f t="shared" si="73"/>
        <v>-3866600</v>
      </c>
      <c r="U82" s="59">
        <f t="shared" si="54"/>
        <v>630864700</v>
      </c>
      <c r="V82" s="59">
        <f t="shared" si="54"/>
        <v>623007800</v>
      </c>
      <c r="W82" s="59">
        <f t="shared" si="54"/>
        <v>-7856900</v>
      </c>
      <c r="X82" s="64">
        <f>SUM(X83:X89)</f>
        <v>198425000</v>
      </c>
      <c r="Y82" s="64">
        <f>SUM(Y83:Y89)</f>
        <v>232188864</v>
      </c>
      <c r="Z82" s="215">
        <f t="shared" si="74"/>
        <v>33763864</v>
      </c>
      <c r="AA82" s="59">
        <f t="shared" si="51"/>
        <v>198425000</v>
      </c>
      <c r="AB82" s="59">
        <f t="shared" si="51"/>
        <v>232188864</v>
      </c>
      <c r="AC82" s="59">
        <f t="shared" si="51"/>
        <v>33763864</v>
      </c>
      <c r="AD82" s="64">
        <f>SUM(AD83:AD89)</f>
        <v>201572200</v>
      </c>
      <c r="AE82" s="64">
        <f>SUM(AE83:AE89)</f>
        <v>25880667.25</v>
      </c>
      <c r="AF82" s="215">
        <f t="shared" si="72"/>
        <v>-175691532.75</v>
      </c>
      <c r="AG82" s="64">
        <f>SUM(AG83:AG89)</f>
        <v>10900000</v>
      </c>
      <c r="AH82" s="64">
        <f>SUM(AH83:AH89)</f>
        <v>27130200</v>
      </c>
      <c r="AI82" s="215">
        <f t="shared" si="75"/>
        <v>16230200</v>
      </c>
      <c r="AJ82" s="59">
        <f t="shared" si="52"/>
        <v>212472200</v>
      </c>
      <c r="AK82" s="59">
        <f t="shared" si="52"/>
        <v>53010867.25</v>
      </c>
      <c r="AL82" s="59">
        <f t="shared" si="52"/>
        <v>-159461332.75</v>
      </c>
      <c r="AM82" s="164">
        <f t="shared" si="76"/>
        <v>1041761900</v>
      </c>
      <c r="AN82" s="59">
        <f t="shared" si="76"/>
        <v>908207531.25</v>
      </c>
      <c r="AO82" s="59">
        <f t="shared" si="76"/>
        <v>-133554368.75</v>
      </c>
      <c r="AP82" s="366">
        <f>AM8-AM82</f>
        <v>0</v>
      </c>
    </row>
    <row r="83" spans="1:42" ht="11.25">
      <c r="A83" s="165">
        <v>69</v>
      </c>
      <c r="B83" s="153" t="s">
        <v>64</v>
      </c>
      <c r="C83" s="131"/>
      <c r="D83" s="131"/>
      <c r="E83" s="133">
        <f t="shared" si="67"/>
        <v>0</v>
      </c>
      <c r="F83" s="188"/>
      <c r="G83" s="54"/>
      <c r="H83" s="133">
        <f t="shared" si="68"/>
        <v>0</v>
      </c>
      <c r="I83" s="131"/>
      <c r="J83" s="131"/>
      <c r="K83" s="133">
        <f t="shared" si="69"/>
        <v>0</v>
      </c>
      <c r="L83" s="131"/>
      <c r="M83" s="131"/>
      <c r="N83" s="133">
        <f t="shared" si="70"/>
        <v>0</v>
      </c>
      <c r="O83" s="131"/>
      <c r="P83" s="131"/>
      <c r="Q83" s="133">
        <f t="shared" si="71"/>
        <v>0</v>
      </c>
      <c r="R83" s="131"/>
      <c r="S83" s="131"/>
      <c r="T83" s="133">
        <f t="shared" si="73"/>
        <v>0</v>
      </c>
      <c r="U83" s="135">
        <f t="shared" si="54"/>
        <v>0</v>
      </c>
      <c r="V83" s="135">
        <f t="shared" si="54"/>
        <v>0</v>
      </c>
      <c r="W83" s="135">
        <f t="shared" si="54"/>
        <v>0</v>
      </c>
      <c r="X83" s="131"/>
      <c r="Y83" s="131"/>
      <c r="Z83" s="133">
        <f t="shared" si="74"/>
        <v>0</v>
      </c>
      <c r="AA83" s="135">
        <f t="shared" ref="AA83:AC110" si="77">SUM(X83)</f>
        <v>0</v>
      </c>
      <c r="AB83" s="135">
        <f t="shared" si="77"/>
        <v>0</v>
      </c>
      <c r="AC83" s="135">
        <f t="shared" si="77"/>
        <v>0</v>
      </c>
      <c r="AD83" s="151">
        <v>0</v>
      </c>
      <c r="AE83" s="188">
        <v>25880667.25</v>
      </c>
      <c r="AF83" s="133">
        <f t="shared" si="72"/>
        <v>25880667.25</v>
      </c>
      <c r="AG83" s="188"/>
      <c r="AH83" s="151"/>
      <c r="AI83" s="133">
        <f t="shared" si="75"/>
        <v>0</v>
      </c>
      <c r="AJ83" s="135">
        <f t="shared" si="52"/>
        <v>0</v>
      </c>
      <c r="AK83" s="135">
        <f t="shared" si="52"/>
        <v>25880667.25</v>
      </c>
      <c r="AL83" s="135">
        <f t="shared" si="52"/>
        <v>25880667.25</v>
      </c>
      <c r="AM83" s="135">
        <f t="shared" si="76"/>
        <v>0</v>
      </c>
      <c r="AN83" s="135">
        <f t="shared" si="76"/>
        <v>25880667.25</v>
      </c>
      <c r="AO83" s="135">
        <f t="shared" si="76"/>
        <v>25880667.25</v>
      </c>
    </row>
    <row r="84" spans="1:42" ht="11.25">
      <c r="A84" s="165">
        <v>70</v>
      </c>
      <c r="B84" s="153" t="s">
        <v>63</v>
      </c>
      <c r="C84" s="131"/>
      <c r="D84" s="131"/>
      <c r="E84" s="133">
        <f t="shared" si="67"/>
        <v>0</v>
      </c>
      <c r="F84" s="188">
        <v>320000</v>
      </c>
      <c r="G84" s="188">
        <v>317000</v>
      </c>
      <c r="H84" s="133">
        <f t="shared" si="68"/>
        <v>-3000</v>
      </c>
      <c r="I84" s="131"/>
      <c r="J84" s="131"/>
      <c r="K84" s="133">
        <f t="shared" si="69"/>
        <v>0</v>
      </c>
      <c r="L84" s="131"/>
      <c r="M84" s="131"/>
      <c r="N84" s="133">
        <f t="shared" si="70"/>
        <v>0</v>
      </c>
      <c r="O84" s="131"/>
      <c r="P84" s="131"/>
      <c r="Q84" s="133">
        <f t="shared" si="71"/>
        <v>0</v>
      </c>
      <c r="R84" s="131"/>
      <c r="S84" s="131"/>
      <c r="T84" s="133">
        <f t="shared" si="73"/>
        <v>0</v>
      </c>
      <c r="U84" s="135">
        <f t="shared" si="54"/>
        <v>320000</v>
      </c>
      <c r="V84" s="135">
        <f>SUM(D84+G84+J84+M84+P84+S84)</f>
        <v>317000</v>
      </c>
      <c r="W84" s="135">
        <f t="shared" si="54"/>
        <v>-3000</v>
      </c>
      <c r="X84" s="131">
        <v>0</v>
      </c>
      <c r="Y84" s="191">
        <v>0</v>
      </c>
      <c r="Z84" s="133">
        <f t="shared" si="74"/>
        <v>0</v>
      </c>
      <c r="AA84" s="135">
        <f t="shared" si="77"/>
        <v>0</v>
      </c>
      <c r="AB84" s="135">
        <f t="shared" si="77"/>
        <v>0</v>
      </c>
      <c r="AC84" s="135">
        <f t="shared" si="77"/>
        <v>0</v>
      </c>
      <c r="AD84" s="54">
        <v>0</v>
      </c>
      <c r="AE84" s="54">
        <v>0</v>
      </c>
      <c r="AF84" s="133">
        <f t="shared" si="72"/>
        <v>0</v>
      </c>
      <c r="AG84" s="188">
        <v>5900000</v>
      </c>
      <c r="AH84" s="188">
        <v>27130200</v>
      </c>
      <c r="AI84" s="133">
        <f>SUM(AH84-AG84)</f>
        <v>21230200</v>
      </c>
      <c r="AJ84" s="135">
        <f t="shared" si="52"/>
        <v>5900000</v>
      </c>
      <c r="AK84" s="135">
        <f t="shared" si="52"/>
        <v>27130200</v>
      </c>
      <c r="AL84" s="135">
        <f t="shared" si="52"/>
        <v>21230200</v>
      </c>
      <c r="AM84" s="135">
        <f t="shared" si="76"/>
        <v>6220000</v>
      </c>
      <c r="AN84" s="135">
        <f t="shared" si="76"/>
        <v>27447200</v>
      </c>
      <c r="AO84" s="135">
        <f t="shared" si="76"/>
        <v>21227200</v>
      </c>
    </row>
    <row r="85" spans="1:42" ht="11.25">
      <c r="A85" s="165">
        <v>71</v>
      </c>
      <c r="B85" s="153" t="s">
        <v>76</v>
      </c>
      <c r="C85" s="131"/>
      <c r="D85" s="131"/>
      <c r="E85" s="133">
        <f t="shared" si="67"/>
        <v>0</v>
      </c>
      <c r="F85" s="54"/>
      <c r="G85" s="54"/>
      <c r="H85" s="133">
        <f t="shared" si="68"/>
        <v>0</v>
      </c>
      <c r="I85" s="131"/>
      <c r="J85" s="131"/>
      <c r="K85" s="133">
        <f t="shared" si="69"/>
        <v>0</v>
      </c>
      <c r="L85" s="131"/>
      <c r="M85" s="131"/>
      <c r="N85" s="133">
        <f t="shared" si="70"/>
        <v>0</v>
      </c>
      <c r="O85" s="131"/>
      <c r="P85" s="131"/>
      <c r="Q85" s="133">
        <f t="shared" si="71"/>
        <v>0</v>
      </c>
      <c r="R85" s="54"/>
      <c r="S85" s="54"/>
      <c r="T85" s="133">
        <f t="shared" si="73"/>
        <v>0</v>
      </c>
      <c r="U85" s="135">
        <f t="shared" si="54"/>
        <v>0</v>
      </c>
      <c r="V85" s="135">
        <f t="shared" si="54"/>
        <v>0</v>
      </c>
      <c r="W85" s="135">
        <f t="shared" si="54"/>
        <v>0</v>
      </c>
      <c r="X85" s="376">
        <v>78200500</v>
      </c>
      <c r="Y85" s="188">
        <v>0</v>
      </c>
      <c r="Z85" s="133">
        <f t="shared" si="74"/>
        <v>-78200500</v>
      </c>
      <c r="AA85" s="135">
        <f t="shared" si="77"/>
        <v>78200500</v>
      </c>
      <c r="AB85" s="135">
        <f t="shared" si="77"/>
        <v>0</v>
      </c>
      <c r="AC85" s="135">
        <f t="shared" si="77"/>
        <v>-78200500</v>
      </c>
      <c r="AD85" s="188">
        <v>201572200</v>
      </c>
      <c r="AE85" s="151">
        <v>0</v>
      </c>
      <c r="AF85" s="133">
        <f t="shared" si="72"/>
        <v>-201572200</v>
      </c>
      <c r="AG85" s="188">
        <v>5000000</v>
      </c>
      <c r="AH85" s="188">
        <v>0</v>
      </c>
      <c r="AI85" s="133">
        <f t="shared" ref="AI85:AI88" si="78">SUM(AH85-AG85)</f>
        <v>-5000000</v>
      </c>
      <c r="AJ85" s="135">
        <f t="shared" si="52"/>
        <v>206572200</v>
      </c>
      <c r="AK85" s="135">
        <f t="shared" si="52"/>
        <v>0</v>
      </c>
      <c r="AL85" s="135">
        <f t="shared" si="52"/>
        <v>-206572200</v>
      </c>
      <c r="AM85" s="135">
        <f t="shared" si="76"/>
        <v>284772700</v>
      </c>
      <c r="AN85" s="135">
        <f t="shared" si="76"/>
        <v>0</v>
      </c>
      <c r="AO85" s="135">
        <f t="shared" si="76"/>
        <v>-284772700</v>
      </c>
    </row>
    <row r="86" spans="1:42" ht="11.25">
      <c r="A86" s="165">
        <v>72</v>
      </c>
      <c r="B86" s="153" t="s">
        <v>173</v>
      </c>
      <c r="C86" s="131"/>
      <c r="D86" s="131"/>
      <c r="E86" s="133">
        <f t="shared" si="67"/>
        <v>0</v>
      </c>
      <c r="F86" s="54"/>
      <c r="G86" s="54"/>
      <c r="H86" s="133">
        <f t="shared" si="68"/>
        <v>0</v>
      </c>
      <c r="I86" s="131"/>
      <c r="J86" s="131"/>
      <c r="K86" s="133">
        <f t="shared" si="69"/>
        <v>0</v>
      </c>
      <c r="L86" s="131"/>
      <c r="M86" s="131"/>
      <c r="N86" s="133">
        <f t="shared" si="70"/>
        <v>0</v>
      </c>
      <c r="O86" s="131"/>
      <c r="P86" s="131"/>
      <c r="Q86" s="133">
        <f t="shared" si="71"/>
        <v>0</v>
      </c>
      <c r="R86" s="54">
        <v>0</v>
      </c>
      <c r="S86" s="54">
        <v>0</v>
      </c>
      <c r="T86" s="133">
        <f t="shared" si="73"/>
        <v>0</v>
      </c>
      <c r="U86" s="135">
        <f t="shared" si="54"/>
        <v>0</v>
      </c>
      <c r="V86" s="135">
        <f t="shared" si="54"/>
        <v>0</v>
      </c>
      <c r="W86" s="135">
        <f t="shared" si="54"/>
        <v>0</v>
      </c>
      <c r="X86" s="54"/>
      <c r="Y86" s="54"/>
      <c r="Z86" s="133">
        <f t="shared" si="74"/>
        <v>0</v>
      </c>
      <c r="AA86" s="135">
        <f t="shared" si="77"/>
        <v>0</v>
      </c>
      <c r="AB86" s="135">
        <f t="shared" si="77"/>
        <v>0</v>
      </c>
      <c r="AC86" s="135">
        <f t="shared" si="77"/>
        <v>0</v>
      </c>
      <c r="AD86" s="54"/>
      <c r="AE86" s="54"/>
      <c r="AF86" s="133">
        <f t="shared" si="72"/>
        <v>0</v>
      </c>
      <c r="AG86" s="54"/>
      <c r="AH86" s="54"/>
      <c r="AI86" s="133">
        <f t="shared" si="78"/>
        <v>0</v>
      </c>
      <c r="AJ86" s="135">
        <f t="shared" si="52"/>
        <v>0</v>
      </c>
      <c r="AK86" s="135">
        <f t="shared" si="52"/>
        <v>0</v>
      </c>
      <c r="AL86" s="135">
        <f t="shared" si="52"/>
        <v>0</v>
      </c>
      <c r="AM86" s="135">
        <f t="shared" si="76"/>
        <v>0</v>
      </c>
      <c r="AN86" s="135">
        <f t="shared" si="76"/>
        <v>0</v>
      </c>
      <c r="AO86" s="135">
        <f t="shared" si="76"/>
        <v>0</v>
      </c>
    </row>
    <row r="87" spans="1:42" ht="11.25">
      <c r="A87" s="165">
        <v>73</v>
      </c>
      <c r="B87" s="153" t="s">
        <v>65</v>
      </c>
      <c r="C87" s="131"/>
      <c r="D87" s="131"/>
      <c r="E87" s="133">
        <f t="shared" si="67"/>
        <v>0</v>
      </c>
      <c r="F87" s="54"/>
      <c r="G87" s="54"/>
      <c r="H87" s="133">
        <f t="shared" si="68"/>
        <v>0</v>
      </c>
      <c r="I87" s="131"/>
      <c r="J87" s="131"/>
      <c r="K87" s="133">
        <f t="shared" si="69"/>
        <v>0</v>
      </c>
      <c r="L87" s="131"/>
      <c r="M87" s="131"/>
      <c r="N87" s="133">
        <f t="shared" si="70"/>
        <v>0</v>
      </c>
      <c r="O87" s="131"/>
      <c r="P87" s="131"/>
      <c r="Q87" s="133">
        <f t="shared" si="71"/>
        <v>0</v>
      </c>
      <c r="R87" s="54">
        <v>0</v>
      </c>
      <c r="S87" s="54">
        <v>0</v>
      </c>
      <c r="T87" s="133">
        <f t="shared" si="73"/>
        <v>0</v>
      </c>
      <c r="U87" s="135">
        <f t="shared" si="54"/>
        <v>0</v>
      </c>
      <c r="V87" s="135">
        <f t="shared" si="54"/>
        <v>0</v>
      </c>
      <c r="W87" s="135">
        <f t="shared" si="54"/>
        <v>0</v>
      </c>
      <c r="X87" s="54"/>
      <c r="Y87" s="54"/>
      <c r="Z87" s="133">
        <f t="shared" si="74"/>
        <v>0</v>
      </c>
      <c r="AA87" s="135">
        <f t="shared" si="77"/>
        <v>0</v>
      </c>
      <c r="AB87" s="135">
        <f t="shared" si="77"/>
        <v>0</v>
      </c>
      <c r="AC87" s="135">
        <f t="shared" si="77"/>
        <v>0</v>
      </c>
      <c r="AD87" s="144"/>
      <c r="AE87" s="54"/>
      <c r="AF87" s="133">
        <f t="shared" si="72"/>
        <v>0</v>
      </c>
      <c r="AG87" s="54"/>
      <c r="AH87" s="54"/>
      <c r="AI87" s="133">
        <f t="shared" si="78"/>
        <v>0</v>
      </c>
      <c r="AJ87" s="135">
        <f t="shared" si="52"/>
        <v>0</v>
      </c>
      <c r="AK87" s="135">
        <f t="shared" si="52"/>
        <v>0</v>
      </c>
      <c r="AL87" s="135">
        <f t="shared" si="52"/>
        <v>0</v>
      </c>
      <c r="AM87" s="135">
        <f t="shared" si="76"/>
        <v>0</v>
      </c>
      <c r="AN87" s="135">
        <f t="shared" si="76"/>
        <v>0</v>
      </c>
      <c r="AO87" s="135">
        <f t="shared" si="76"/>
        <v>0</v>
      </c>
    </row>
    <row r="88" spans="1:42" ht="11.25">
      <c r="A88" s="165">
        <v>74</v>
      </c>
      <c r="B88" s="153" t="s">
        <v>66</v>
      </c>
      <c r="C88" s="131"/>
      <c r="D88" s="131"/>
      <c r="E88" s="133">
        <f t="shared" si="67"/>
        <v>0</v>
      </c>
      <c r="F88" s="54"/>
      <c r="G88" s="54"/>
      <c r="H88" s="133">
        <f t="shared" si="68"/>
        <v>0</v>
      </c>
      <c r="I88" s="131"/>
      <c r="J88" s="131"/>
      <c r="K88" s="133">
        <f t="shared" si="69"/>
        <v>0</v>
      </c>
      <c r="L88" s="131"/>
      <c r="M88" s="131"/>
      <c r="N88" s="133">
        <f t="shared" si="70"/>
        <v>0</v>
      </c>
      <c r="O88" s="131"/>
      <c r="P88" s="131"/>
      <c r="Q88" s="133">
        <f t="shared" si="71"/>
        <v>0</v>
      </c>
      <c r="R88" s="54"/>
      <c r="S88" s="54"/>
      <c r="T88" s="133">
        <f t="shared" si="73"/>
        <v>0</v>
      </c>
      <c r="U88" s="135">
        <f t="shared" si="54"/>
        <v>0</v>
      </c>
      <c r="V88" s="135">
        <f t="shared" si="54"/>
        <v>0</v>
      </c>
      <c r="W88" s="135">
        <f t="shared" si="54"/>
        <v>0</v>
      </c>
      <c r="X88" s="188">
        <v>137851300</v>
      </c>
      <c r="Y88" s="151">
        <v>32188864</v>
      </c>
      <c r="Z88" s="133">
        <f t="shared" si="74"/>
        <v>-105662436</v>
      </c>
      <c r="AA88" s="135">
        <f t="shared" si="77"/>
        <v>137851300</v>
      </c>
      <c r="AB88" s="135">
        <f t="shared" si="77"/>
        <v>32188864</v>
      </c>
      <c r="AC88" s="135">
        <f t="shared" si="77"/>
        <v>-105662436</v>
      </c>
      <c r="AD88" s="54"/>
      <c r="AE88" s="54"/>
      <c r="AF88" s="133">
        <f t="shared" si="72"/>
        <v>0</v>
      </c>
      <c r="AG88" s="54"/>
      <c r="AH88" s="54"/>
      <c r="AI88" s="133">
        <f t="shared" si="78"/>
        <v>0</v>
      </c>
      <c r="AJ88" s="135">
        <f t="shared" si="52"/>
        <v>0</v>
      </c>
      <c r="AK88" s="135">
        <f t="shared" si="52"/>
        <v>0</v>
      </c>
      <c r="AL88" s="135">
        <f t="shared" si="52"/>
        <v>0</v>
      </c>
      <c r="AM88" s="135">
        <f t="shared" si="76"/>
        <v>137851300</v>
      </c>
      <c r="AN88" s="135">
        <f t="shared" si="76"/>
        <v>32188864</v>
      </c>
      <c r="AO88" s="135">
        <f t="shared" si="76"/>
        <v>-105662436</v>
      </c>
    </row>
    <row r="89" spans="1:42" ht="11.25">
      <c r="A89" s="165">
        <v>75</v>
      </c>
      <c r="B89" s="153" t="s">
        <v>180</v>
      </c>
      <c r="C89" s="188">
        <v>93354500</v>
      </c>
      <c r="D89" s="188">
        <v>110909500</v>
      </c>
      <c r="E89" s="133">
        <f t="shared" si="67"/>
        <v>17555000</v>
      </c>
      <c r="F89" s="188">
        <v>461172200</v>
      </c>
      <c r="G89" s="188">
        <v>458291700</v>
      </c>
      <c r="H89" s="133">
        <f t="shared" si="68"/>
        <v>-2880500</v>
      </c>
      <c r="I89" s="197">
        <v>9383200</v>
      </c>
      <c r="J89" s="197">
        <v>7691600</v>
      </c>
      <c r="K89" s="133">
        <f t="shared" si="69"/>
        <v>-1691600</v>
      </c>
      <c r="L89" s="188">
        <v>13000000</v>
      </c>
      <c r="M89" s="197">
        <v>11000000</v>
      </c>
      <c r="N89" s="133">
        <f t="shared" si="70"/>
        <v>-2000000</v>
      </c>
      <c r="O89" s="197">
        <v>40901600</v>
      </c>
      <c r="P89" s="197">
        <v>25931400</v>
      </c>
      <c r="Q89" s="133">
        <f t="shared" si="71"/>
        <v>-14970200</v>
      </c>
      <c r="R89" s="188">
        <v>12733200</v>
      </c>
      <c r="S89" s="197">
        <v>8866600</v>
      </c>
      <c r="T89" s="133">
        <f t="shared" si="73"/>
        <v>-3866600</v>
      </c>
      <c r="U89" s="135">
        <f t="shared" si="54"/>
        <v>630544700</v>
      </c>
      <c r="V89" s="135">
        <f t="shared" si="54"/>
        <v>622690800</v>
      </c>
      <c r="W89" s="135">
        <f t="shared" si="54"/>
        <v>-7853900</v>
      </c>
      <c r="X89" s="188">
        <v>-17626800</v>
      </c>
      <c r="Y89" s="151">
        <v>200000000</v>
      </c>
      <c r="Z89" s="133">
        <f t="shared" si="74"/>
        <v>217626800</v>
      </c>
      <c r="AA89" s="135">
        <f t="shared" si="77"/>
        <v>-17626800</v>
      </c>
      <c r="AB89" s="135">
        <f t="shared" si="77"/>
        <v>200000000</v>
      </c>
      <c r="AC89" s="135">
        <f t="shared" si="77"/>
        <v>217626800</v>
      </c>
      <c r="AD89" s="131"/>
      <c r="AE89" s="131"/>
      <c r="AF89" s="133">
        <f t="shared" ref="AF89" si="79">SUM(AE89-AD89)</f>
        <v>0</v>
      </c>
      <c r="AG89" s="131"/>
      <c r="AH89" s="131"/>
      <c r="AI89" s="133">
        <f t="shared" si="75"/>
        <v>0</v>
      </c>
      <c r="AJ89" s="135">
        <f t="shared" si="52"/>
        <v>0</v>
      </c>
      <c r="AK89" s="135">
        <f t="shared" si="52"/>
        <v>0</v>
      </c>
      <c r="AL89" s="135">
        <f t="shared" si="52"/>
        <v>0</v>
      </c>
      <c r="AM89" s="135">
        <f t="shared" si="76"/>
        <v>612917900</v>
      </c>
      <c r="AN89" s="135">
        <f t="shared" si="76"/>
        <v>822690800</v>
      </c>
      <c r="AO89" s="135">
        <f t="shared" si="76"/>
        <v>209772900</v>
      </c>
    </row>
    <row r="90" spans="1:42" ht="11.25">
      <c r="A90" s="165">
        <v>76</v>
      </c>
      <c r="B90" s="151" t="s">
        <v>67</v>
      </c>
      <c r="C90" s="54">
        <v>1</v>
      </c>
      <c r="D90" s="54">
        <v>1</v>
      </c>
      <c r="E90" s="133">
        <f t="shared" si="67"/>
        <v>0</v>
      </c>
      <c r="F90" s="54">
        <v>6</v>
      </c>
      <c r="G90" s="54">
        <v>6</v>
      </c>
      <c r="H90" s="133">
        <f t="shared" si="68"/>
        <v>0</v>
      </c>
      <c r="I90" s="54"/>
      <c r="J90" s="54"/>
      <c r="K90" s="133">
        <f t="shared" si="69"/>
        <v>0</v>
      </c>
      <c r="L90" s="54"/>
      <c r="M90" s="54"/>
      <c r="N90" s="133">
        <f t="shared" si="70"/>
        <v>0</v>
      </c>
      <c r="O90" s="54"/>
      <c r="P90" s="54"/>
      <c r="Q90" s="133">
        <f t="shared" si="71"/>
        <v>0</v>
      </c>
      <c r="R90" s="54"/>
      <c r="S90" s="54"/>
      <c r="T90" s="133">
        <f t="shared" si="73"/>
        <v>0</v>
      </c>
      <c r="U90" s="135">
        <f t="shared" si="54"/>
        <v>7</v>
      </c>
      <c r="V90" s="135">
        <f t="shared" si="54"/>
        <v>7</v>
      </c>
      <c r="W90" s="135">
        <f t="shared" si="54"/>
        <v>0</v>
      </c>
      <c r="X90" s="54">
        <v>0</v>
      </c>
      <c r="Y90" s="54">
        <v>0</v>
      </c>
      <c r="Z90" s="133">
        <f t="shared" si="74"/>
        <v>0</v>
      </c>
      <c r="AA90" s="135">
        <f t="shared" si="77"/>
        <v>0</v>
      </c>
      <c r="AB90" s="135">
        <f t="shared" si="77"/>
        <v>0</v>
      </c>
      <c r="AC90" s="135">
        <f t="shared" si="77"/>
        <v>0</v>
      </c>
      <c r="AD90" s="54"/>
      <c r="AE90" s="54"/>
      <c r="AF90" s="133">
        <f t="shared" ref="AF90:AF110" si="80">SUM(AE90-AD90)</f>
        <v>0</v>
      </c>
      <c r="AG90" s="63">
        <f t="shared" ref="AG90:AH95" si="81">SUM(AD90)</f>
        <v>0</v>
      </c>
      <c r="AH90" s="63">
        <f t="shared" si="81"/>
        <v>0</v>
      </c>
      <c r="AI90" s="133">
        <f t="shared" si="75"/>
        <v>0</v>
      </c>
      <c r="AJ90" s="135">
        <f t="shared" si="52"/>
        <v>0</v>
      </c>
      <c r="AK90" s="135">
        <f t="shared" si="52"/>
        <v>0</v>
      </c>
      <c r="AL90" s="135">
        <f t="shared" si="52"/>
        <v>0</v>
      </c>
      <c r="AM90" s="135">
        <f t="shared" si="76"/>
        <v>7</v>
      </c>
      <c r="AN90" s="135">
        <f t="shared" si="76"/>
        <v>7</v>
      </c>
      <c r="AO90" s="135">
        <f t="shared" si="76"/>
        <v>0</v>
      </c>
    </row>
    <row r="91" spans="1:42" ht="11.25">
      <c r="A91" s="163">
        <v>77</v>
      </c>
      <c r="B91" s="154" t="s">
        <v>68</v>
      </c>
      <c r="C91" s="64">
        <f>SUM(C92:C95)</f>
        <v>2</v>
      </c>
      <c r="D91" s="64">
        <f>SUM(D92:D95)</f>
        <v>2</v>
      </c>
      <c r="E91" s="64">
        <f>D91-C91</f>
        <v>0</v>
      </c>
      <c r="F91" s="64">
        <f t="shared" ref="F91:T91" si="82">SUM(F92:F95)</f>
        <v>25</v>
      </c>
      <c r="G91" s="64">
        <f t="shared" si="82"/>
        <v>24</v>
      </c>
      <c r="H91" s="64">
        <f t="shared" si="82"/>
        <v>-1</v>
      </c>
      <c r="I91" s="64">
        <f t="shared" si="82"/>
        <v>4</v>
      </c>
      <c r="J91" s="64">
        <f t="shared" si="82"/>
        <v>4</v>
      </c>
      <c r="K91" s="64">
        <f t="shared" si="82"/>
        <v>0</v>
      </c>
      <c r="L91" s="64">
        <f t="shared" si="82"/>
        <v>8</v>
      </c>
      <c r="M91" s="64">
        <f t="shared" si="82"/>
        <v>8</v>
      </c>
      <c r="N91" s="64">
        <f t="shared" si="82"/>
        <v>0</v>
      </c>
      <c r="O91" s="64">
        <f t="shared" si="82"/>
        <v>10</v>
      </c>
      <c r="P91" s="64">
        <f t="shared" si="82"/>
        <v>10</v>
      </c>
      <c r="Q91" s="64">
        <f t="shared" si="82"/>
        <v>0</v>
      </c>
      <c r="R91" s="64">
        <f t="shared" si="82"/>
        <v>0</v>
      </c>
      <c r="S91" s="64">
        <f t="shared" si="82"/>
        <v>0</v>
      </c>
      <c r="T91" s="64">
        <f t="shared" si="82"/>
        <v>0</v>
      </c>
      <c r="U91" s="59">
        <f t="shared" si="54"/>
        <v>49</v>
      </c>
      <c r="V91" s="59">
        <f t="shared" si="54"/>
        <v>48</v>
      </c>
      <c r="W91" s="59">
        <f t="shared" si="54"/>
        <v>-1</v>
      </c>
      <c r="X91" s="54">
        <v>0</v>
      </c>
      <c r="Y91" s="54">
        <v>0</v>
      </c>
      <c r="Z91" s="133">
        <f t="shared" si="74"/>
        <v>0</v>
      </c>
      <c r="AA91" s="59">
        <f t="shared" si="77"/>
        <v>0</v>
      </c>
      <c r="AB91" s="59">
        <f t="shared" si="77"/>
        <v>0</v>
      </c>
      <c r="AC91" s="59">
        <f t="shared" si="77"/>
        <v>0</v>
      </c>
      <c r="AD91" s="54">
        <f>SUM(AD92:AD95)</f>
        <v>0</v>
      </c>
      <c r="AE91" s="54">
        <f>SUM(AE92:AE95)</f>
        <v>0</v>
      </c>
      <c r="AF91" s="133">
        <f t="shared" si="80"/>
        <v>0</v>
      </c>
      <c r="AG91" s="63">
        <f t="shared" si="81"/>
        <v>0</v>
      </c>
      <c r="AH91" s="63">
        <f t="shared" si="81"/>
        <v>0</v>
      </c>
      <c r="AI91" s="133">
        <f t="shared" si="75"/>
        <v>0</v>
      </c>
      <c r="AJ91" s="59">
        <f t="shared" si="52"/>
        <v>0</v>
      </c>
      <c r="AK91" s="59">
        <f t="shared" si="52"/>
        <v>0</v>
      </c>
      <c r="AL91" s="59">
        <f t="shared" si="52"/>
        <v>0</v>
      </c>
      <c r="AM91" s="59">
        <f t="shared" si="76"/>
        <v>49</v>
      </c>
      <c r="AN91" s="59">
        <f t="shared" si="76"/>
        <v>48</v>
      </c>
      <c r="AO91" s="59">
        <f t="shared" si="76"/>
        <v>-1</v>
      </c>
    </row>
    <row r="92" spans="1:42" ht="11.25">
      <c r="A92" s="165">
        <v>78</v>
      </c>
      <c r="B92" s="151" t="s">
        <v>69</v>
      </c>
      <c r="C92" s="54">
        <v>1</v>
      </c>
      <c r="D92" s="54">
        <v>1</v>
      </c>
      <c r="E92" s="133">
        <f t="shared" si="67"/>
        <v>0</v>
      </c>
      <c r="F92" s="54">
        <v>7</v>
      </c>
      <c r="G92" s="54">
        <v>7</v>
      </c>
      <c r="H92" s="133">
        <f t="shared" si="68"/>
        <v>0</v>
      </c>
      <c r="I92" s="54"/>
      <c r="J92" s="54"/>
      <c r="K92" s="133">
        <f t="shared" si="69"/>
        <v>0</v>
      </c>
      <c r="L92" s="54"/>
      <c r="M92" s="54"/>
      <c r="N92" s="133">
        <f t="shared" si="70"/>
        <v>0</v>
      </c>
      <c r="O92" s="54"/>
      <c r="P92" s="54"/>
      <c r="Q92" s="133">
        <f t="shared" si="71"/>
        <v>0</v>
      </c>
      <c r="R92" s="54"/>
      <c r="S92" s="54"/>
      <c r="T92" s="133">
        <f t="shared" si="73"/>
        <v>0</v>
      </c>
      <c r="U92" s="135">
        <f t="shared" si="54"/>
        <v>8</v>
      </c>
      <c r="V92" s="135">
        <f t="shared" si="54"/>
        <v>8</v>
      </c>
      <c r="W92" s="135">
        <f t="shared" si="54"/>
        <v>0</v>
      </c>
      <c r="X92" s="54">
        <v>0</v>
      </c>
      <c r="Y92" s="54">
        <v>0</v>
      </c>
      <c r="Z92" s="133">
        <f t="shared" si="74"/>
        <v>0</v>
      </c>
      <c r="AA92" s="135">
        <f t="shared" si="77"/>
        <v>0</v>
      </c>
      <c r="AB92" s="135">
        <f t="shared" si="77"/>
        <v>0</v>
      </c>
      <c r="AC92" s="135">
        <f t="shared" si="77"/>
        <v>0</v>
      </c>
      <c r="AD92" s="54"/>
      <c r="AE92" s="54"/>
      <c r="AF92" s="133">
        <f t="shared" si="80"/>
        <v>0</v>
      </c>
      <c r="AG92" s="63">
        <f t="shared" si="81"/>
        <v>0</v>
      </c>
      <c r="AH92" s="63">
        <f t="shared" si="81"/>
        <v>0</v>
      </c>
      <c r="AI92" s="133">
        <f t="shared" si="75"/>
        <v>0</v>
      </c>
      <c r="AJ92" s="135">
        <f t="shared" si="52"/>
        <v>0</v>
      </c>
      <c r="AK92" s="135">
        <f t="shared" si="52"/>
        <v>0</v>
      </c>
      <c r="AL92" s="135">
        <f t="shared" si="52"/>
        <v>0</v>
      </c>
      <c r="AM92" s="135">
        <f t="shared" si="76"/>
        <v>8</v>
      </c>
      <c r="AN92" s="135">
        <f t="shared" si="76"/>
        <v>8</v>
      </c>
      <c r="AO92" s="135">
        <f t="shared" si="76"/>
        <v>0</v>
      </c>
    </row>
    <row r="93" spans="1:42" ht="11.25">
      <c r="A93" s="165">
        <v>79</v>
      </c>
      <c r="B93" s="151" t="s">
        <v>70</v>
      </c>
      <c r="C93" s="54">
        <v>1</v>
      </c>
      <c r="D93" s="54">
        <v>1</v>
      </c>
      <c r="E93" s="133">
        <f t="shared" si="67"/>
        <v>0</v>
      </c>
      <c r="F93" s="54">
        <v>11</v>
      </c>
      <c r="G93" s="54">
        <v>10</v>
      </c>
      <c r="H93" s="133">
        <f t="shared" si="68"/>
        <v>-1</v>
      </c>
      <c r="I93" s="54"/>
      <c r="J93" s="54"/>
      <c r="K93" s="133">
        <f t="shared" si="69"/>
        <v>0</v>
      </c>
      <c r="L93" s="54"/>
      <c r="M93" s="54"/>
      <c r="N93" s="133">
        <f t="shared" si="70"/>
        <v>0</v>
      </c>
      <c r="O93" s="54"/>
      <c r="P93" s="54"/>
      <c r="Q93" s="133">
        <f t="shared" si="71"/>
        <v>0</v>
      </c>
      <c r="R93" s="54"/>
      <c r="S93" s="54"/>
      <c r="T93" s="133">
        <f t="shared" si="73"/>
        <v>0</v>
      </c>
      <c r="U93" s="135">
        <f t="shared" si="54"/>
        <v>12</v>
      </c>
      <c r="V93" s="135">
        <f t="shared" si="54"/>
        <v>11</v>
      </c>
      <c r="W93" s="135">
        <f t="shared" si="54"/>
        <v>-1</v>
      </c>
      <c r="X93" s="54">
        <v>0</v>
      </c>
      <c r="Y93" s="54">
        <v>0</v>
      </c>
      <c r="Z93" s="133">
        <f t="shared" si="74"/>
        <v>0</v>
      </c>
      <c r="AA93" s="135">
        <f t="shared" si="77"/>
        <v>0</v>
      </c>
      <c r="AB93" s="135">
        <f t="shared" si="77"/>
        <v>0</v>
      </c>
      <c r="AC93" s="135">
        <f t="shared" si="77"/>
        <v>0</v>
      </c>
      <c r="AD93" s="54"/>
      <c r="AE93" s="54"/>
      <c r="AF93" s="133">
        <f t="shared" si="80"/>
        <v>0</v>
      </c>
      <c r="AG93" s="63">
        <f t="shared" si="81"/>
        <v>0</v>
      </c>
      <c r="AH93" s="63">
        <f t="shared" si="81"/>
        <v>0</v>
      </c>
      <c r="AI93" s="133">
        <f t="shared" si="75"/>
        <v>0</v>
      </c>
      <c r="AJ93" s="135">
        <f t="shared" si="52"/>
        <v>0</v>
      </c>
      <c r="AK93" s="135">
        <f t="shared" si="52"/>
        <v>0</v>
      </c>
      <c r="AL93" s="135">
        <f t="shared" si="52"/>
        <v>0</v>
      </c>
      <c r="AM93" s="135">
        <f t="shared" si="76"/>
        <v>12</v>
      </c>
      <c r="AN93" s="135">
        <f t="shared" si="76"/>
        <v>11</v>
      </c>
      <c r="AO93" s="135">
        <f t="shared" si="76"/>
        <v>-1</v>
      </c>
    </row>
    <row r="94" spans="1:42" ht="11.25">
      <c r="A94" s="165">
        <v>80</v>
      </c>
      <c r="B94" s="151" t="s">
        <v>71</v>
      </c>
      <c r="C94" s="54"/>
      <c r="D94" s="54"/>
      <c r="E94" s="133">
        <f t="shared" si="67"/>
        <v>0</v>
      </c>
      <c r="F94" s="54">
        <v>7</v>
      </c>
      <c r="G94" s="54">
        <v>7</v>
      </c>
      <c r="H94" s="133">
        <f t="shared" si="68"/>
        <v>0</v>
      </c>
      <c r="I94" s="54">
        <v>4</v>
      </c>
      <c r="J94" s="54">
        <v>4</v>
      </c>
      <c r="K94" s="133">
        <f t="shared" si="69"/>
        <v>0</v>
      </c>
      <c r="L94" s="54">
        <v>8</v>
      </c>
      <c r="M94" s="54">
        <v>8</v>
      </c>
      <c r="N94" s="133">
        <f t="shared" si="70"/>
        <v>0</v>
      </c>
      <c r="O94" s="54">
        <v>10</v>
      </c>
      <c r="P94" s="54">
        <v>10</v>
      </c>
      <c r="Q94" s="133">
        <f t="shared" si="71"/>
        <v>0</v>
      </c>
      <c r="R94" s="54"/>
      <c r="S94" s="54"/>
      <c r="T94" s="133">
        <f t="shared" si="73"/>
        <v>0</v>
      </c>
      <c r="U94" s="135">
        <f t="shared" si="54"/>
        <v>29</v>
      </c>
      <c r="V94" s="135">
        <f t="shared" si="54"/>
        <v>29</v>
      </c>
      <c r="W94" s="135">
        <f t="shared" si="54"/>
        <v>0</v>
      </c>
      <c r="X94" s="54">
        <v>0</v>
      </c>
      <c r="Y94" s="54">
        <v>0</v>
      </c>
      <c r="Z94" s="133">
        <f t="shared" si="74"/>
        <v>0</v>
      </c>
      <c r="AA94" s="135">
        <f t="shared" si="77"/>
        <v>0</v>
      </c>
      <c r="AB94" s="135">
        <f t="shared" si="77"/>
        <v>0</v>
      </c>
      <c r="AC94" s="135">
        <f t="shared" si="77"/>
        <v>0</v>
      </c>
      <c r="AD94" s="54"/>
      <c r="AE94" s="54"/>
      <c r="AF94" s="133">
        <f t="shared" si="80"/>
        <v>0</v>
      </c>
      <c r="AG94" s="63">
        <f t="shared" si="81"/>
        <v>0</v>
      </c>
      <c r="AH94" s="63">
        <f t="shared" si="81"/>
        <v>0</v>
      </c>
      <c r="AI94" s="133">
        <f t="shared" si="75"/>
        <v>0</v>
      </c>
      <c r="AJ94" s="135">
        <f t="shared" ref="AJ94:AL110" si="83">SUM(AD94+AG94)</f>
        <v>0</v>
      </c>
      <c r="AK94" s="135">
        <f t="shared" si="83"/>
        <v>0</v>
      </c>
      <c r="AL94" s="135">
        <f t="shared" si="83"/>
        <v>0</v>
      </c>
      <c r="AM94" s="135">
        <f t="shared" si="76"/>
        <v>29</v>
      </c>
      <c r="AN94" s="135">
        <f t="shared" si="76"/>
        <v>29</v>
      </c>
      <c r="AO94" s="135">
        <f t="shared" si="76"/>
        <v>0</v>
      </c>
    </row>
    <row r="95" spans="1:42" ht="11.25">
      <c r="A95" s="165">
        <v>81</v>
      </c>
      <c r="B95" s="151" t="s">
        <v>72</v>
      </c>
      <c r="C95" s="54"/>
      <c r="D95" s="54"/>
      <c r="E95" s="133">
        <f t="shared" si="67"/>
        <v>0</v>
      </c>
      <c r="F95" s="54"/>
      <c r="G95" s="54"/>
      <c r="H95" s="133">
        <f t="shared" si="68"/>
        <v>0</v>
      </c>
      <c r="I95" s="54"/>
      <c r="J95" s="54"/>
      <c r="K95" s="133">
        <f t="shared" si="69"/>
        <v>0</v>
      </c>
      <c r="L95" s="63"/>
      <c r="M95" s="63"/>
      <c r="N95" s="133">
        <f t="shared" si="70"/>
        <v>0</v>
      </c>
      <c r="O95" s="54"/>
      <c r="P95" s="54"/>
      <c r="Q95" s="133">
        <f t="shared" si="71"/>
        <v>0</v>
      </c>
      <c r="R95" s="54"/>
      <c r="S95" s="54"/>
      <c r="T95" s="133">
        <f t="shared" si="73"/>
        <v>0</v>
      </c>
      <c r="U95" s="135">
        <f t="shared" si="54"/>
        <v>0</v>
      </c>
      <c r="V95" s="135">
        <f t="shared" si="54"/>
        <v>0</v>
      </c>
      <c r="W95" s="135">
        <f t="shared" si="54"/>
        <v>0</v>
      </c>
      <c r="X95" s="54"/>
      <c r="Y95" s="54"/>
      <c r="Z95" s="133">
        <f t="shared" si="74"/>
        <v>0</v>
      </c>
      <c r="AA95" s="135">
        <f t="shared" si="77"/>
        <v>0</v>
      </c>
      <c r="AB95" s="135">
        <f t="shared" si="77"/>
        <v>0</v>
      </c>
      <c r="AC95" s="135">
        <f t="shared" si="77"/>
        <v>0</v>
      </c>
      <c r="AD95" s="54"/>
      <c r="AE95" s="54"/>
      <c r="AF95" s="133">
        <f t="shared" si="80"/>
        <v>0</v>
      </c>
      <c r="AG95" s="63">
        <f t="shared" si="81"/>
        <v>0</v>
      </c>
      <c r="AH95" s="63">
        <f t="shared" si="81"/>
        <v>0</v>
      </c>
      <c r="AI95" s="133">
        <f t="shared" si="75"/>
        <v>0</v>
      </c>
      <c r="AJ95" s="135">
        <f t="shared" si="83"/>
        <v>0</v>
      </c>
      <c r="AK95" s="135">
        <f t="shared" si="83"/>
        <v>0</v>
      </c>
      <c r="AL95" s="135">
        <f t="shared" si="83"/>
        <v>0</v>
      </c>
      <c r="AM95" s="135">
        <f t="shared" si="76"/>
        <v>0</v>
      </c>
      <c r="AN95" s="135">
        <f t="shared" si="76"/>
        <v>0</v>
      </c>
      <c r="AO95" s="135">
        <f t="shared" si="76"/>
        <v>0</v>
      </c>
    </row>
    <row r="96" spans="1:42" ht="11.25">
      <c r="A96" s="165">
        <v>82</v>
      </c>
      <c r="B96" s="151" t="s">
        <v>123</v>
      </c>
      <c r="C96" s="131"/>
      <c r="D96" s="131"/>
      <c r="E96" s="54"/>
      <c r="F96" s="131"/>
      <c r="G96" s="131"/>
      <c r="H96" s="54"/>
      <c r="I96" s="131"/>
      <c r="J96" s="131"/>
      <c r="K96" s="54"/>
      <c r="L96" s="131"/>
      <c r="M96" s="131"/>
      <c r="N96" s="54"/>
      <c r="O96" s="131"/>
      <c r="P96" s="131"/>
      <c r="Q96" s="54"/>
      <c r="R96" s="131"/>
      <c r="S96" s="131"/>
      <c r="T96" s="54">
        <f t="shared" si="73"/>
        <v>0</v>
      </c>
      <c r="U96" s="135">
        <f t="shared" si="54"/>
        <v>0</v>
      </c>
      <c r="V96" s="135">
        <f t="shared" si="54"/>
        <v>0</v>
      </c>
      <c r="W96" s="135">
        <f t="shared" si="54"/>
        <v>0</v>
      </c>
      <c r="X96" s="131">
        <f>X97+X102</f>
        <v>0</v>
      </c>
      <c r="Y96" s="131">
        <f>Y97+Y102</f>
        <v>0</v>
      </c>
      <c r="Z96" s="54">
        <f t="shared" si="74"/>
        <v>0</v>
      </c>
      <c r="AA96" s="135">
        <f t="shared" si="77"/>
        <v>0</v>
      </c>
      <c r="AB96" s="135">
        <f t="shared" si="77"/>
        <v>0</v>
      </c>
      <c r="AC96" s="135">
        <f t="shared" si="77"/>
        <v>0</v>
      </c>
      <c r="AD96" s="131">
        <f>AD97+AD102</f>
        <v>0</v>
      </c>
      <c r="AE96" s="131">
        <f>AE97+AE102</f>
        <v>0</v>
      </c>
      <c r="AF96" s="54">
        <f t="shared" si="80"/>
        <v>0</v>
      </c>
      <c r="AG96" s="131">
        <f>AG97+AG102</f>
        <v>0</v>
      </c>
      <c r="AH96" s="131">
        <f>AH97+AH102</f>
        <v>0</v>
      </c>
      <c r="AI96" s="54">
        <f t="shared" si="75"/>
        <v>0</v>
      </c>
      <c r="AJ96" s="162">
        <f t="shared" si="83"/>
        <v>0</v>
      </c>
      <c r="AK96" s="162">
        <f t="shared" si="83"/>
        <v>0</v>
      </c>
      <c r="AL96" s="162">
        <f t="shared" si="83"/>
        <v>0</v>
      </c>
      <c r="AM96" s="135">
        <f t="shared" si="76"/>
        <v>0</v>
      </c>
      <c r="AN96" s="135">
        <f t="shared" si="76"/>
        <v>0</v>
      </c>
      <c r="AO96" s="135">
        <f t="shared" si="76"/>
        <v>0</v>
      </c>
    </row>
    <row r="97" spans="1:41" s="288" customFormat="1" ht="11.25">
      <c r="A97" s="163">
        <v>83</v>
      </c>
      <c r="B97" s="168" t="s">
        <v>124</v>
      </c>
      <c r="C97" s="64">
        <f t="shared" ref="C97:S97" si="84">SUM(C98:C101)</f>
        <v>0</v>
      </c>
      <c r="D97" s="64">
        <f t="shared" si="84"/>
        <v>0</v>
      </c>
      <c r="E97" s="64">
        <f t="shared" si="84"/>
        <v>0</v>
      </c>
      <c r="F97" s="64">
        <f t="shared" si="84"/>
        <v>0</v>
      </c>
      <c r="G97" s="64">
        <f t="shared" si="84"/>
        <v>0</v>
      </c>
      <c r="H97" s="64">
        <f t="shared" si="84"/>
        <v>0</v>
      </c>
      <c r="I97" s="64">
        <f t="shared" si="84"/>
        <v>0</v>
      </c>
      <c r="J97" s="64">
        <f t="shared" si="84"/>
        <v>0</v>
      </c>
      <c r="K97" s="64">
        <f t="shared" si="84"/>
        <v>0</v>
      </c>
      <c r="L97" s="64">
        <f t="shared" si="84"/>
        <v>0</v>
      </c>
      <c r="M97" s="64">
        <f t="shared" si="84"/>
        <v>0</v>
      </c>
      <c r="N97" s="64">
        <f t="shared" si="84"/>
        <v>0</v>
      </c>
      <c r="O97" s="64">
        <f t="shared" si="84"/>
        <v>0</v>
      </c>
      <c r="P97" s="64">
        <f t="shared" si="84"/>
        <v>0</v>
      </c>
      <c r="Q97" s="64">
        <f t="shared" si="84"/>
        <v>0</v>
      </c>
      <c r="R97" s="64">
        <f t="shared" si="84"/>
        <v>0</v>
      </c>
      <c r="S97" s="64">
        <f t="shared" si="84"/>
        <v>0</v>
      </c>
      <c r="T97" s="64">
        <f t="shared" si="73"/>
        <v>0</v>
      </c>
      <c r="U97" s="59">
        <f t="shared" si="54"/>
        <v>0</v>
      </c>
      <c r="V97" s="59">
        <f t="shared" si="54"/>
        <v>0</v>
      </c>
      <c r="W97" s="59">
        <f t="shared" si="54"/>
        <v>0</v>
      </c>
      <c r="X97" s="64">
        <f>SUM(X98:X101)</f>
        <v>0</v>
      </c>
      <c r="Y97" s="64">
        <f>SUM(Y98:Y101)</f>
        <v>0</v>
      </c>
      <c r="Z97" s="64">
        <f t="shared" si="74"/>
        <v>0</v>
      </c>
      <c r="AA97" s="59">
        <f t="shared" si="77"/>
        <v>0</v>
      </c>
      <c r="AB97" s="59">
        <f t="shared" si="77"/>
        <v>0</v>
      </c>
      <c r="AC97" s="59">
        <f t="shared" si="77"/>
        <v>0</v>
      </c>
      <c r="AD97" s="64">
        <f>SUM(AD98:AD101)</f>
        <v>0</v>
      </c>
      <c r="AE97" s="64">
        <f>SUM(AE98:AE101)</f>
        <v>0</v>
      </c>
      <c r="AF97" s="64">
        <f t="shared" si="80"/>
        <v>0</v>
      </c>
      <c r="AG97" s="64">
        <f>SUM(AG98:AG101)</f>
        <v>0</v>
      </c>
      <c r="AH97" s="64">
        <f>SUM(AH98:AH101)</f>
        <v>0</v>
      </c>
      <c r="AI97" s="64">
        <f t="shared" si="75"/>
        <v>0</v>
      </c>
      <c r="AJ97" s="130">
        <f t="shared" si="83"/>
        <v>0</v>
      </c>
      <c r="AK97" s="130">
        <f t="shared" si="83"/>
        <v>0</v>
      </c>
      <c r="AL97" s="130">
        <f t="shared" si="83"/>
        <v>0</v>
      </c>
      <c r="AM97" s="59">
        <f t="shared" si="76"/>
        <v>0</v>
      </c>
      <c r="AN97" s="59">
        <f t="shared" si="76"/>
        <v>0</v>
      </c>
      <c r="AO97" s="59">
        <f t="shared" si="76"/>
        <v>0</v>
      </c>
    </row>
    <row r="98" spans="1:41" ht="11.25">
      <c r="A98" s="165">
        <v>84</v>
      </c>
      <c r="B98" s="151" t="s">
        <v>183</v>
      </c>
      <c r="C98" s="131"/>
      <c r="D98" s="131"/>
      <c r="E98" s="133">
        <f t="shared" si="67"/>
        <v>0</v>
      </c>
      <c r="F98" s="131"/>
      <c r="G98" s="131"/>
      <c r="H98" s="133">
        <f t="shared" si="68"/>
        <v>0</v>
      </c>
      <c r="I98" s="131"/>
      <c r="J98" s="131"/>
      <c r="K98" s="133">
        <f t="shared" si="69"/>
        <v>0</v>
      </c>
      <c r="L98" s="131"/>
      <c r="M98" s="131"/>
      <c r="N98" s="133">
        <f t="shared" si="70"/>
        <v>0</v>
      </c>
      <c r="O98" s="131"/>
      <c r="P98" s="131"/>
      <c r="Q98" s="133">
        <f t="shared" si="71"/>
        <v>0</v>
      </c>
      <c r="R98" s="131"/>
      <c r="S98" s="131"/>
      <c r="T98" s="133">
        <f t="shared" si="73"/>
        <v>0</v>
      </c>
      <c r="U98" s="135">
        <f t="shared" si="54"/>
        <v>0</v>
      </c>
      <c r="V98" s="135">
        <f t="shared" si="54"/>
        <v>0</v>
      </c>
      <c r="W98" s="135">
        <f t="shared" si="54"/>
        <v>0</v>
      </c>
      <c r="X98" s="131"/>
      <c r="Y98" s="131"/>
      <c r="Z98" s="133">
        <f t="shared" si="74"/>
        <v>0</v>
      </c>
      <c r="AA98" s="135">
        <f t="shared" si="77"/>
        <v>0</v>
      </c>
      <c r="AB98" s="135">
        <f t="shared" si="77"/>
        <v>0</v>
      </c>
      <c r="AC98" s="135">
        <f t="shared" si="77"/>
        <v>0</v>
      </c>
      <c r="AD98" s="131"/>
      <c r="AE98" s="131"/>
      <c r="AF98" s="133">
        <f t="shared" si="80"/>
        <v>0</v>
      </c>
      <c r="AG98" s="131"/>
      <c r="AH98" s="131"/>
      <c r="AI98" s="133">
        <f t="shared" si="75"/>
        <v>0</v>
      </c>
      <c r="AJ98" s="135">
        <f t="shared" si="83"/>
        <v>0</v>
      </c>
      <c r="AK98" s="135">
        <f t="shared" si="83"/>
        <v>0</v>
      </c>
      <c r="AL98" s="135">
        <f t="shared" si="83"/>
        <v>0</v>
      </c>
      <c r="AM98" s="135">
        <f t="shared" si="76"/>
        <v>0</v>
      </c>
      <c r="AN98" s="135">
        <f t="shared" si="76"/>
        <v>0</v>
      </c>
      <c r="AO98" s="135">
        <f t="shared" si="76"/>
        <v>0</v>
      </c>
    </row>
    <row r="99" spans="1:41" ht="11.25">
      <c r="A99" s="165">
        <v>85</v>
      </c>
      <c r="B99" s="151" t="s">
        <v>184</v>
      </c>
      <c r="C99" s="131"/>
      <c r="D99" s="131"/>
      <c r="E99" s="133">
        <f t="shared" si="67"/>
        <v>0</v>
      </c>
      <c r="F99" s="131"/>
      <c r="G99" s="131"/>
      <c r="H99" s="133">
        <f t="shared" si="68"/>
        <v>0</v>
      </c>
      <c r="I99" s="131"/>
      <c r="J99" s="131"/>
      <c r="K99" s="133">
        <f t="shared" si="69"/>
        <v>0</v>
      </c>
      <c r="L99" s="131"/>
      <c r="M99" s="131"/>
      <c r="N99" s="133">
        <f t="shared" si="70"/>
        <v>0</v>
      </c>
      <c r="O99" s="131"/>
      <c r="P99" s="131"/>
      <c r="Q99" s="133">
        <f t="shared" si="71"/>
        <v>0</v>
      </c>
      <c r="R99" s="131"/>
      <c r="S99" s="131"/>
      <c r="T99" s="133">
        <f t="shared" si="73"/>
        <v>0</v>
      </c>
      <c r="U99" s="135">
        <f t="shared" si="54"/>
        <v>0</v>
      </c>
      <c r="V99" s="135">
        <f t="shared" si="54"/>
        <v>0</v>
      </c>
      <c r="W99" s="135">
        <f t="shared" si="54"/>
        <v>0</v>
      </c>
      <c r="X99" s="131"/>
      <c r="Y99" s="131"/>
      <c r="Z99" s="133">
        <f t="shared" si="74"/>
        <v>0</v>
      </c>
      <c r="AA99" s="135">
        <f t="shared" si="77"/>
        <v>0</v>
      </c>
      <c r="AB99" s="135">
        <f t="shared" si="77"/>
        <v>0</v>
      </c>
      <c r="AC99" s="135">
        <f t="shared" si="77"/>
        <v>0</v>
      </c>
      <c r="AD99" s="131"/>
      <c r="AE99" s="131"/>
      <c r="AF99" s="133">
        <f t="shared" si="80"/>
        <v>0</v>
      </c>
      <c r="AG99" s="131"/>
      <c r="AH99" s="131"/>
      <c r="AI99" s="133">
        <f t="shared" si="75"/>
        <v>0</v>
      </c>
      <c r="AJ99" s="135">
        <f t="shared" si="83"/>
        <v>0</v>
      </c>
      <c r="AK99" s="135">
        <f t="shared" si="83"/>
        <v>0</v>
      </c>
      <c r="AL99" s="135">
        <f t="shared" si="83"/>
        <v>0</v>
      </c>
      <c r="AM99" s="135">
        <f t="shared" si="76"/>
        <v>0</v>
      </c>
      <c r="AN99" s="135">
        <f t="shared" si="76"/>
        <v>0</v>
      </c>
      <c r="AO99" s="135">
        <f t="shared" si="76"/>
        <v>0</v>
      </c>
    </row>
    <row r="100" spans="1:41" ht="11.25">
      <c r="A100" s="165">
        <v>86</v>
      </c>
      <c r="B100" s="151" t="s">
        <v>185</v>
      </c>
      <c r="C100" s="131"/>
      <c r="D100" s="131"/>
      <c r="E100" s="133">
        <f t="shared" si="67"/>
        <v>0</v>
      </c>
      <c r="F100" s="131"/>
      <c r="G100" s="131"/>
      <c r="H100" s="133">
        <f t="shared" si="68"/>
        <v>0</v>
      </c>
      <c r="I100" s="131"/>
      <c r="J100" s="131"/>
      <c r="K100" s="133">
        <f t="shared" si="69"/>
        <v>0</v>
      </c>
      <c r="L100" s="131"/>
      <c r="M100" s="131"/>
      <c r="N100" s="133">
        <f t="shared" si="70"/>
        <v>0</v>
      </c>
      <c r="O100" s="131"/>
      <c r="P100" s="131"/>
      <c r="Q100" s="133">
        <f t="shared" si="71"/>
        <v>0</v>
      </c>
      <c r="R100" s="131"/>
      <c r="S100" s="131"/>
      <c r="T100" s="133">
        <f t="shared" si="73"/>
        <v>0</v>
      </c>
      <c r="U100" s="135">
        <f t="shared" si="54"/>
        <v>0</v>
      </c>
      <c r="V100" s="135">
        <f t="shared" si="54"/>
        <v>0</v>
      </c>
      <c r="W100" s="135">
        <f t="shared" si="54"/>
        <v>0</v>
      </c>
      <c r="X100" s="131"/>
      <c r="Y100" s="131"/>
      <c r="Z100" s="133">
        <f t="shared" si="74"/>
        <v>0</v>
      </c>
      <c r="AA100" s="135">
        <f t="shared" si="77"/>
        <v>0</v>
      </c>
      <c r="AB100" s="135">
        <f t="shared" si="77"/>
        <v>0</v>
      </c>
      <c r="AC100" s="135">
        <f t="shared" si="77"/>
        <v>0</v>
      </c>
      <c r="AD100" s="131"/>
      <c r="AE100" s="131"/>
      <c r="AF100" s="133">
        <f t="shared" si="80"/>
        <v>0</v>
      </c>
      <c r="AG100" s="131"/>
      <c r="AH100" s="131"/>
      <c r="AI100" s="133">
        <f t="shared" si="75"/>
        <v>0</v>
      </c>
      <c r="AJ100" s="135">
        <f t="shared" si="83"/>
        <v>0</v>
      </c>
      <c r="AK100" s="135">
        <f t="shared" si="83"/>
        <v>0</v>
      </c>
      <c r="AL100" s="135">
        <f t="shared" si="83"/>
        <v>0</v>
      </c>
      <c r="AM100" s="135">
        <f t="shared" si="76"/>
        <v>0</v>
      </c>
      <c r="AN100" s="135">
        <f t="shared" si="76"/>
        <v>0</v>
      </c>
      <c r="AO100" s="135">
        <f t="shared" si="76"/>
        <v>0</v>
      </c>
    </row>
    <row r="101" spans="1:41" ht="11.25">
      <c r="A101" s="165">
        <v>87</v>
      </c>
      <c r="B101" s="151" t="s">
        <v>186</v>
      </c>
      <c r="C101" s="131"/>
      <c r="D101" s="131"/>
      <c r="E101" s="133">
        <f t="shared" si="67"/>
        <v>0</v>
      </c>
      <c r="F101" s="131"/>
      <c r="G101" s="131"/>
      <c r="H101" s="133">
        <f t="shared" si="68"/>
        <v>0</v>
      </c>
      <c r="I101" s="131"/>
      <c r="J101" s="131"/>
      <c r="K101" s="133">
        <f t="shared" si="69"/>
        <v>0</v>
      </c>
      <c r="L101" s="131"/>
      <c r="M101" s="131"/>
      <c r="N101" s="133">
        <f t="shared" si="70"/>
        <v>0</v>
      </c>
      <c r="O101" s="131"/>
      <c r="P101" s="131"/>
      <c r="Q101" s="133">
        <f t="shared" si="71"/>
        <v>0</v>
      </c>
      <c r="R101" s="131"/>
      <c r="S101" s="131">
        <v>0</v>
      </c>
      <c r="T101" s="133">
        <f t="shared" si="73"/>
        <v>0</v>
      </c>
      <c r="U101" s="135">
        <f t="shared" si="54"/>
        <v>0</v>
      </c>
      <c r="V101" s="135">
        <f t="shared" si="54"/>
        <v>0</v>
      </c>
      <c r="W101" s="135">
        <f t="shared" si="54"/>
        <v>0</v>
      </c>
      <c r="X101" s="131"/>
      <c r="Y101" s="131"/>
      <c r="Z101" s="133">
        <f t="shared" si="74"/>
        <v>0</v>
      </c>
      <c r="AA101" s="135">
        <f t="shared" si="77"/>
        <v>0</v>
      </c>
      <c r="AB101" s="135">
        <f t="shared" si="77"/>
        <v>0</v>
      </c>
      <c r="AC101" s="135">
        <f t="shared" si="77"/>
        <v>0</v>
      </c>
      <c r="AD101" s="131"/>
      <c r="AE101" s="131"/>
      <c r="AF101" s="133">
        <f t="shared" si="80"/>
        <v>0</v>
      </c>
      <c r="AG101" s="131"/>
      <c r="AH101" s="131"/>
      <c r="AI101" s="133">
        <f t="shared" si="75"/>
        <v>0</v>
      </c>
      <c r="AJ101" s="135">
        <f t="shared" si="83"/>
        <v>0</v>
      </c>
      <c r="AK101" s="135">
        <f t="shared" si="83"/>
        <v>0</v>
      </c>
      <c r="AL101" s="135">
        <f t="shared" si="83"/>
        <v>0</v>
      </c>
      <c r="AM101" s="135">
        <f t="shared" si="76"/>
        <v>0</v>
      </c>
      <c r="AN101" s="135">
        <f t="shared" si="76"/>
        <v>0</v>
      </c>
      <c r="AO101" s="135">
        <f t="shared" si="76"/>
        <v>0</v>
      </c>
    </row>
    <row r="102" spans="1:41" s="288" customFormat="1" ht="11.25">
      <c r="A102" s="163">
        <v>88</v>
      </c>
      <c r="B102" s="154" t="s">
        <v>125</v>
      </c>
      <c r="C102" s="64">
        <f>SUM(C103:C110)</f>
        <v>0</v>
      </c>
      <c r="D102" s="64">
        <f>SUM(D103:D110)</f>
        <v>0</v>
      </c>
      <c r="E102" s="215">
        <f t="shared" si="67"/>
        <v>0</v>
      </c>
      <c r="F102" s="64">
        <f>SUM(F103:F110)</f>
        <v>0</v>
      </c>
      <c r="G102" s="64">
        <f>SUM(G103:G110)</f>
        <v>0</v>
      </c>
      <c r="H102" s="215">
        <f t="shared" si="68"/>
        <v>0</v>
      </c>
      <c r="I102" s="64">
        <f>SUM(I103:I110)</f>
        <v>0</v>
      </c>
      <c r="J102" s="64">
        <f>SUM(J103:J110)</f>
        <v>0</v>
      </c>
      <c r="K102" s="215">
        <f t="shared" si="69"/>
        <v>0</v>
      </c>
      <c r="L102" s="64">
        <f>SUM(L103:L110)</f>
        <v>0</v>
      </c>
      <c r="M102" s="64">
        <f>SUM(M103:M110)</f>
        <v>0</v>
      </c>
      <c r="N102" s="215">
        <f t="shared" si="70"/>
        <v>0</v>
      </c>
      <c r="O102" s="64">
        <f>SUM(O103:O110)</f>
        <v>0</v>
      </c>
      <c r="P102" s="64">
        <f>SUM(P103:P110)</f>
        <v>0</v>
      </c>
      <c r="Q102" s="215">
        <f t="shared" si="71"/>
        <v>0</v>
      </c>
      <c r="R102" s="64">
        <f>SUM(R103:R110)</f>
        <v>0</v>
      </c>
      <c r="S102" s="64">
        <f>SUM(S103:S110)</f>
        <v>0</v>
      </c>
      <c r="T102" s="215">
        <f t="shared" si="73"/>
        <v>0</v>
      </c>
      <c r="U102" s="59">
        <f t="shared" si="54"/>
        <v>0</v>
      </c>
      <c r="V102" s="59">
        <f t="shared" si="54"/>
        <v>0</v>
      </c>
      <c r="W102" s="59">
        <f t="shared" si="54"/>
        <v>0</v>
      </c>
      <c r="X102" s="64">
        <f>SUM(X103:X110)</f>
        <v>0</v>
      </c>
      <c r="Y102" s="64">
        <f>SUM(Y103:Y110)</f>
        <v>0</v>
      </c>
      <c r="Z102" s="215">
        <f t="shared" si="74"/>
        <v>0</v>
      </c>
      <c r="AA102" s="59">
        <f t="shared" si="77"/>
        <v>0</v>
      </c>
      <c r="AB102" s="59">
        <f t="shared" si="77"/>
        <v>0</v>
      </c>
      <c r="AC102" s="59">
        <f t="shared" si="77"/>
        <v>0</v>
      </c>
      <c r="AD102" s="64">
        <f>SUM(AD103:AD110)</f>
        <v>0</v>
      </c>
      <c r="AE102" s="64">
        <f>SUM(AE103:AE110)</f>
        <v>0</v>
      </c>
      <c r="AF102" s="215">
        <f t="shared" si="80"/>
        <v>0</v>
      </c>
      <c r="AG102" s="64">
        <f>SUM(AG103:AG110)</f>
        <v>0</v>
      </c>
      <c r="AH102" s="64">
        <f>SUM(AH103:AH110)</f>
        <v>0</v>
      </c>
      <c r="AI102" s="215">
        <f t="shared" si="75"/>
        <v>0</v>
      </c>
      <c r="AJ102" s="59">
        <f t="shared" si="83"/>
        <v>0</v>
      </c>
      <c r="AK102" s="59">
        <f t="shared" si="83"/>
        <v>0</v>
      </c>
      <c r="AL102" s="59">
        <f t="shared" si="83"/>
        <v>0</v>
      </c>
      <c r="AM102" s="59">
        <f t="shared" si="76"/>
        <v>0</v>
      </c>
      <c r="AN102" s="59">
        <f t="shared" si="76"/>
        <v>0</v>
      </c>
      <c r="AO102" s="59">
        <f t="shared" si="76"/>
        <v>0</v>
      </c>
    </row>
    <row r="103" spans="1:41" ht="11.25">
      <c r="A103" s="165">
        <v>89</v>
      </c>
      <c r="B103" s="151" t="s">
        <v>187</v>
      </c>
      <c r="C103" s="375"/>
      <c r="D103" s="375"/>
      <c r="E103" s="374">
        <f t="shared" ref="E103:E110" si="85">D103-C103</f>
        <v>0</v>
      </c>
      <c r="F103" s="375"/>
      <c r="G103" s="375">
        <v>0</v>
      </c>
      <c r="H103" s="374">
        <f t="shared" ref="H103:H110" si="86">G103-F103</f>
        <v>0</v>
      </c>
      <c r="I103" s="375"/>
      <c r="J103" s="375"/>
      <c r="K103" s="374">
        <f t="shared" ref="K103:K110" si="87">J103-I103</f>
        <v>0</v>
      </c>
      <c r="L103" s="375"/>
      <c r="M103" s="375"/>
      <c r="N103" s="374">
        <f t="shared" ref="N103:N110" si="88">M103-L103</f>
        <v>0</v>
      </c>
      <c r="O103" s="54"/>
      <c r="P103" s="131"/>
      <c r="Q103" s="133">
        <f t="shared" si="71"/>
        <v>0</v>
      </c>
      <c r="R103" s="54"/>
      <c r="S103" s="131"/>
      <c r="T103" s="133">
        <f t="shared" si="73"/>
        <v>0</v>
      </c>
      <c r="U103" s="135">
        <f t="shared" si="54"/>
        <v>0</v>
      </c>
      <c r="V103" s="135">
        <f t="shared" si="54"/>
        <v>0</v>
      </c>
      <c r="W103" s="135">
        <f t="shared" si="54"/>
        <v>0</v>
      </c>
      <c r="X103" s="131"/>
      <c r="Y103" s="131"/>
      <c r="Z103" s="133">
        <f t="shared" si="74"/>
        <v>0</v>
      </c>
      <c r="AA103" s="135">
        <f t="shared" si="77"/>
        <v>0</v>
      </c>
      <c r="AB103" s="135">
        <f t="shared" si="77"/>
        <v>0</v>
      </c>
      <c r="AC103" s="135">
        <f t="shared" si="77"/>
        <v>0</v>
      </c>
      <c r="AD103" s="131"/>
      <c r="AE103" s="131"/>
      <c r="AF103" s="133">
        <f t="shared" si="80"/>
        <v>0</v>
      </c>
      <c r="AG103" s="131"/>
      <c r="AH103" s="131"/>
      <c r="AI103" s="133">
        <f t="shared" si="75"/>
        <v>0</v>
      </c>
      <c r="AJ103" s="135">
        <f t="shared" si="83"/>
        <v>0</v>
      </c>
      <c r="AK103" s="135">
        <f t="shared" si="83"/>
        <v>0</v>
      </c>
      <c r="AL103" s="135">
        <f t="shared" si="83"/>
        <v>0</v>
      </c>
      <c r="AM103" s="135">
        <f t="shared" si="76"/>
        <v>0</v>
      </c>
      <c r="AN103" s="135">
        <f t="shared" si="76"/>
        <v>0</v>
      </c>
      <c r="AO103" s="135">
        <f t="shared" si="76"/>
        <v>0</v>
      </c>
    </row>
    <row r="104" spans="1:41" ht="11.25">
      <c r="A104" s="165">
        <v>90</v>
      </c>
      <c r="B104" s="151" t="s">
        <v>188</v>
      </c>
      <c r="C104" s="375"/>
      <c r="D104" s="375">
        <v>0</v>
      </c>
      <c r="E104" s="374">
        <f t="shared" si="85"/>
        <v>0</v>
      </c>
      <c r="F104" s="375"/>
      <c r="G104" s="375">
        <v>0</v>
      </c>
      <c r="H104" s="374">
        <f t="shared" si="86"/>
        <v>0</v>
      </c>
      <c r="I104" s="375"/>
      <c r="J104" s="375"/>
      <c r="K104" s="374">
        <f t="shared" si="87"/>
        <v>0</v>
      </c>
      <c r="L104" s="375"/>
      <c r="M104" s="375"/>
      <c r="N104" s="374">
        <f t="shared" si="88"/>
        <v>0</v>
      </c>
      <c r="O104" s="54"/>
      <c r="P104" s="131"/>
      <c r="Q104" s="133">
        <f t="shared" si="71"/>
        <v>0</v>
      </c>
      <c r="R104" s="131"/>
      <c r="S104" s="131"/>
      <c r="T104" s="133">
        <f t="shared" si="73"/>
        <v>0</v>
      </c>
      <c r="U104" s="135">
        <f t="shared" si="54"/>
        <v>0</v>
      </c>
      <c r="V104" s="135">
        <f t="shared" si="54"/>
        <v>0</v>
      </c>
      <c r="W104" s="135">
        <f t="shared" si="54"/>
        <v>0</v>
      </c>
      <c r="X104" s="131"/>
      <c r="Y104" s="131"/>
      <c r="Z104" s="133">
        <f t="shared" si="74"/>
        <v>0</v>
      </c>
      <c r="AA104" s="135">
        <f t="shared" si="77"/>
        <v>0</v>
      </c>
      <c r="AB104" s="135">
        <f t="shared" si="77"/>
        <v>0</v>
      </c>
      <c r="AC104" s="135">
        <f t="shared" si="77"/>
        <v>0</v>
      </c>
      <c r="AD104" s="131"/>
      <c r="AE104" s="131"/>
      <c r="AF104" s="133">
        <f t="shared" si="80"/>
        <v>0</v>
      </c>
      <c r="AG104" s="131"/>
      <c r="AH104" s="131"/>
      <c r="AI104" s="133">
        <f t="shared" si="75"/>
        <v>0</v>
      </c>
      <c r="AJ104" s="135">
        <f t="shared" si="83"/>
        <v>0</v>
      </c>
      <c r="AK104" s="135">
        <f t="shared" si="83"/>
        <v>0</v>
      </c>
      <c r="AL104" s="135">
        <f t="shared" si="83"/>
        <v>0</v>
      </c>
      <c r="AM104" s="135">
        <f t="shared" si="76"/>
        <v>0</v>
      </c>
      <c r="AN104" s="135">
        <f t="shared" si="76"/>
        <v>0</v>
      </c>
      <c r="AO104" s="135">
        <f t="shared" si="76"/>
        <v>0</v>
      </c>
    </row>
    <row r="105" spans="1:41" ht="11.25">
      <c r="A105" s="165">
        <v>91</v>
      </c>
      <c r="B105" s="151" t="s">
        <v>189</v>
      </c>
      <c r="C105" s="375"/>
      <c r="D105" s="375"/>
      <c r="E105" s="374">
        <f t="shared" si="85"/>
        <v>0</v>
      </c>
      <c r="F105" s="375"/>
      <c r="G105" s="375">
        <v>0</v>
      </c>
      <c r="H105" s="374">
        <f t="shared" si="86"/>
        <v>0</v>
      </c>
      <c r="I105" s="375"/>
      <c r="J105" s="374">
        <v>0</v>
      </c>
      <c r="K105" s="374">
        <f t="shared" si="87"/>
        <v>0</v>
      </c>
      <c r="L105" s="374"/>
      <c r="M105" s="374">
        <v>0</v>
      </c>
      <c r="N105" s="374">
        <f t="shared" si="88"/>
        <v>0</v>
      </c>
      <c r="O105" s="131"/>
      <c r="P105" s="131"/>
      <c r="Q105" s="133">
        <f t="shared" si="71"/>
        <v>0</v>
      </c>
      <c r="R105" s="131"/>
      <c r="S105" s="131"/>
      <c r="T105" s="133">
        <f t="shared" si="73"/>
        <v>0</v>
      </c>
      <c r="U105" s="135">
        <f t="shared" si="54"/>
        <v>0</v>
      </c>
      <c r="V105" s="135">
        <f t="shared" si="54"/>
        <v>0</v>
      </c>
      <c r="W105" s="135">
        <f t="shared" si="54"/>
        <v>0</v>
      </c>
      <c r="X105" s="131"/>
      <c r="Y105" s="131"/>
      <c r="Z105" s="133">
        <f t="shared" si="74"/>
        <v>0</v>
      </c>
      <c r="AA105" s="135">
        <f t="shared" si="77"/>
        <v>0</v>
      </c>
      <c r="AB105" s="135">
        <f t="shared" si="77"/>
        <v>0</v>
      </c>
      <c r="AC105" s="135">
        <f t="shared" si="77"/>
        <v>0</v>
      </c>
      <c r="AD105" s="131"/>
      <c r="AE105" s="131"/>
      <c r="AF105" s="133">
        <f t="shared" si="80"/>
        <v>0</v>
      </c>
      <c r="AG105" s="131"/>
      <c r="AH105" s="131"/>
      <c r="AI105" s="133">
        <f t="shared" si="75"/>
        <v>0</v>
      </c>
      <c r="AJ105" s="135">
        <f t="shared" si="83"/>
        <v>0</v>
      </c>
      <c r="AK105" s="135">
        <f t="shared" si="83"/>
        <v>0</v>
      </c>
      <c r="AL105" s="135">
        <f t="shared" si="83"/>
        <v>0</v>
      </c>
      <c r="AM105" s="135">
        <f t="shared" si="76"/>
        <v>0</v>
      </c>
      <c r="AN105" s="135">
        <f t="shared" si="76"/>
        <v>0</v>
      </c>
      <c r="AO105" s="135">
        <f t="shared" si="76"/>
        <v>0</v>
      </c>
    </row>
    <row r="106" spans="1:41" ht="11.25">
      <c r="A106" s="165">
        <v>92</v>
      </c>
      <c r="B106" s="151" t="s">
        <v>190</v>
      </c>
      <c r="C106" s="375"/>
      <c r="D106" s="375"/>
      <c r="E106" s="374">
        <f t="shared" si="85"/>
        <v>0</v>
      </c>
      <c r="F106" s="375"/>
      <c r="G106" s="375">
        <v>0</v>
      </c>
      <c r="H106" s="374">
        <v>0</v>
      </c>
      <c r="I106" s="375"/>
      <c r="J106" s="375"/>
      <c r="K106" s="374">
        <f t="shared" si="87"/>
        <v>0</v>
      </c>
      <c r="L106" s="375"/>
      <c r="M106" s="375"/>
      <c r="N106" s="374">
        <f t="shared" si="88"/>
        <v>0</v>
      </c>
      <c r="O106" s="131"/>
      <c r="P106" s="131"/>
      <c r="Q106" s="133">
        <f t="shared" si="71"/>
        <v>0</v>
      </c>
      <c r="R106" s="131"/>
      <c r="S106" s="131"/>
      <c r="T106" s="133">
        <f t="shared" si="73"/>
        <v>0</v>
      </c>
      <c r="U106" s="135">
        <f t="shared" si="54"/>
        <v>0</v>
      </c>
      <c r="V106" s="135">
        <f t="shared" si="54"/>
        <v>0</v>
      </c>
      <c r="W106" s="135">
        <f t="shared" si="54"/>
        <v>0</v>
      </c>
      <c r="X106" s="131"/>
      <c r="Y106" s="131"/>
      <c r="Z106" s="133">
        <f t="shared" si="74"/>
        <v>0</v>
      </c>
      <c r="AA106" s="135">
        <f t="shared" si="77"/>
        <v>0</v>
      </c>
      <c r="AB106" s="135">
        <f t="shared" si="77"/>
        <v>0</v>
      </c>
      <c r="AC106" s="135">
        <f t="shared" si="77"/>
        <v>0</v>
      </c>
      <c r="AD106" s="131"/>
      <c r="AE106" s="131"/>
      <c r="AF106" s="133">
        <f t="shared" si="80"/>
        <v>0</v>
      </c>
      <c r="AG106" s="131"/>
      <c r="AH106" s="131"/>
      <c r="AI106" s="133">
        <f t="shared" si="75"/>
        <v>0</v>
      </c>
      <c r="AJ106" s="135">
        <f t="shared" si="83"/>
        <v>0</v>
      </c>
      <c r="AK106" s="135">
        <f t="shared" si="83"/>
        <v>0</v>
      </c>
      <c r="AL106" s="135">
        <f t="shared" si="83"/>
        <v>0</v>
      </c>
      <c r="AM106" s="135">
        <f t="shared" si="76"/>
        <v>0</v>
      </c>
      <c r="AN106" s="135">
        <f t="shared" si="76"/>
        <v>0</v>
      </c>
      <c r="AO106" s="135">
        <f t="shared" si="76"/>
        <v>0</v>
      </c>
    </row>
    <row r="107" spans="1:41" ht="11.25">
      <c r="A107" s="165">
        <v>93</v>
      </c>
      <c r="B107" s="151" t="s">
        <v>191</v>
      </c>
      <c r="C107" s="375"/>
      <c r="D107" s="375"/>
      <c r="E107" s="374">
        <f t="shared" si="85"/>
        <v>0</v>
      </c>
      <c r="F107" s="375"/>
      <c r="G107" s="375">
        <v>0</v>
      </c>
      <c r="H107" s="374">
        <f t="shared" si="86"/>
        <v>0</v>
      </c>
      <c r="I107" s="375"/>
      <c r="J107" s="375"/>
      <c r="K107" s="374">
        <f t="shared" si="87"/>
        <v>0</v>
      </c>
      <c r="L107" s="375"/>
      <c r="M107" s="375"/>
      <c r="N107" s="374">
        <f t="shared" si="88"/>
        <v>0</v>
      </c>
      <c r="O107" s="131"/>
      <c r="P107" s="131"/>
      <c r="Q107" s="133">
        <f t="shared" si="71"/>
        <v>0</v>
      </c>
      <c r="R107" s="131"/>
      <c r="S107" s="131"/>
      <c r="T107" s="133">
        <f t="shared" si="73"/>
        <v>0</v>
      </c>
      <c r="U107" s="135">
        <f t="shared" si="54"/>
        <v>0</v>
      </c>
      <c r="V107" s="135">
        <f t="shared" si="54"/>
        <v>0</v>
      </c>
      <c r="W107" s="135">
        <f t="shared" si="54"/>
        <v>0</v>
      </c>
      <c r="X107" s="131"/>
      <c r="Y107" s="131"/>
      <c r="Z107" s="133">
        <f t="shared" si="74"/>
        <v>0</v>
      </c>
      <c r="AA107" s="135">
        <f t="shared" si="77"/>
        <v>0</v>
      </c>
      <c r="AB107" s="135">
        <f t="shared" si="77"/>
        <v>0</v>
      </c>
      <c r="AC107" s="135">
        <f t="shared" si="77"/>
        <v>0</v>
      </c>
      <c r="AD107" s="131"/>
      <c r="AE107" s="131"/>
      <c r="AF107" s="133">
        <f t="shared" si="80"/>
        <v>0</v>
      </c>
      <c r="AG107" s="131"/>
      <c r="AH107" s="131"/>
      <c r="AI107" s="133">
        <f t="shared" si="75"/>
        <v>0</v>
      </c>
      <c r="AJ107" s="135">
        <f t="shared" si="83"/>
        <v>0</v>
      </c>
      <c r="AK107" s="135">
        <f t="shared" si="83"/>
        <v>0</v>
      </c>
      <c r="AL107" s="135">
        <f t="shared" si="83"/>
        <v>0</v>
      </c>
      <c r="AM107" s="135">
        <f t="shared" si="76"/>
        <v>0</v>
      </c>
      <c r="AN107" s="135">
        <f t="shared" si="76"/>
        <v>0</v>
      </c>
      <c r="AO107" s="135">
        <f t="shared" si="76"/>
        <v>0</v>
      </c>
    </row>
    <row r="108" spans="1:41" ht="11.25">
      <c r="A108" s="165">
        <v>94</v>
      </c>
      <c r="B108" s="151" t="s">
        <v>192</v>
      </c>
      <c r="C108" s="375"/>
      <c r="D108" s="375"/>
      <c r="E108" s="374">
        <f t="shared" si="85"/>
        <v>0</v>
      </c>
      <c r="F108" s="375"/>
      <c r="G108" s="375">
        <v>0</v>
      </c>
      <c r="H108" s="374">
        <f t="shared" si="86"/>
        <v>0</v>
      </c>
      <c r="I108" s="375"/>
      <c r="J108" s="375"/>
      <c r="K108" s="374">
        <f t="shared" si="87"/>
        <v>0</v>
      </c>
      <c r="L108" s="375"/>
      <c r="M108" s="375"/>
      <c r="N108" s="374">
        <f t="shared" si="88"/>
        <v>0</v>
      </c>
      <c r="O108" s="131"/>
      <c r="P108" s="131"/>
      <c r="Q108" s="133">
        <f t="shared" si="71"/>
        <v>0</v>
      </c>
      <c r="R108" s="131"/>
      <c r="S108" s="131"/>
      <c r="T108" s="133">
        <f t="shared" si="73"/>
        <v>0</v>
      </c>
      <c r="U108" s="135">
        <f t="shared" si="54"/>
        <v>0</v>
      </c>
      <c r="V108" s="135">
        <f t="shared" si="54"/>
        <v>0</v>
      </c>
      <c r="W108" s="135">
        <f t="shared" si="54"/>
        <v>0</v>
      </c>
      <c r="X108" s="131"/>
      <c r="Y108" s="131"/>
      <c r="Z108" s="133">
        <f t="shared" si="74"/>
        <v>0</v>
      </c>
      <c r="AA108" s="135">
        <f t="shared" si="77"/>
        <v>0</v>
      </c>
      <c r="AB108" s="135">
        <f t="shared" si="77"/>
        <v>0</v>
      </c>
      <c r="AC108" s="135">
        <f t="shared" si="77"/>
        <v>0</v>
      </c>
      <c r="AD108" s="131"/>
      <c r="AE108" s="131"/>
      <c r="AF108" s="133">
        <f t="shared" si="80"/>
        <v>0</v>
      </c>
      <c r="AG108" s="131"/>
      <c r="AH108" s="131"/>
      <c r="AI108" s="133">
        <f t="shared" si="75"/>
        <v>0</v>
      </c>
      <c r="AJ108" s="135">
        <f t="shared" si="83"/>
        <v>0</v>
      </c>
      <c r="AK108" s="135">
        <f t="shared" si="83"/>
        <v>0</v>
      </c>
      <c r="AL108" s="135">
        <f t="shared" si="83"/>
        <v>0</v>
      </c>
      <c r="AM108" s="135">
        <f t="shared" si="76"/>
        <v>0</v>
      </c>
      <c r="AN108" s="135">
        <f t="shared" si="76"/>
        <v>0</v>
      </c>
      <c r="AO108" s="135">
        <f t="shared" si="76"/>
        <v>0</v>
      </c>
    </row>
    <row r="109" spans="1:41" ht="11.25">
      <c r="A109" s="165">
        <v>95</v>
      </c>
      <c r="B109" s="151" t="s">
        <v>193</v>
      </c>
      <c r="C109" s="375"/>
      <c r="D109" s="375"/>
      <c r="E109" s="374">
        <f t="shared" si="85"/>
        <v>0</v>
      </c>
      <c r="F109" s="375"/>
      <c r="G109" s="375">
        <v>0</v>
      </c>
      <c r="H109" s="374">
        <f t="shared" si="86"/>
        <v>0</v>
      </c>
      <c r="I109" s="375"/>
      <c r="J109" s="375"/>
      <c r="K109" s="374">
        <f t="shared" si="87"/>
        <v>0</v>
      </c>
      <c r="L109" s="375"/>
      <c r="M109" s="375"/>
      <c r="N109" s="374">
        <f t="shared" si="88"/>
        <v>0</v>
      </c>
      <c r="O109" s="131"/>
      <c r="P109" s="131"/>
      <c r="Q109" s="133">
        <f t="shared" si="71"/>
        <v>0</v>
      </c>
      <c r="R109" s="131"/>
      <c r="S109" s="131"/>
      <c r="T109" s="133">
        <f t="shared" si="73"/>
        <v>0</v>
      </c>
      <c r="U109" s="135">
        <f t="shared" si="54"/>
        <v>0</v>
      </c>
      <c r="V109" s="135">
        <f t="shared" si="54"/>
        <v>0</v>
      </c>
      <c r="W109" s="135">
        <f t="shared" si="54"/>
        <v>0</v>
      </c>
      <c r="X109" s="131"/>
      <c r="Y109" s="131"/>
      <c r="Z109" s="133">
        <f t="shared" si="74"/>
        <v>0</v>
      </c>
      <c r="AA109" s="135">
        <f t="shared" si="77"/>
        <v>0</v>
      </c>
      <c r="AB109" s="135">
        <f t="shared" si="77"/>
        <v>0</v>
      </c>
      <c r="AC109" s="135">
        <f t="shared" si="77"/>
        <v>0</v>
      </c>
      <c r="AD109" s="131"/>
      <c r="AE109" s="131"/>
      <c r="AF109" s="133">
        <f t="shared" si="80"/>
        <v>0</v>
      </c>
      <c r="AG109" s="131"/>
      <c r="AH109" s="131"/>
      <c r="AI109" s="133">
        <f t="shared" si="75"/>
        <v>0</v>
      </c>
      <c r="AJ109" s="135">
        <f t="shared" si="83"/>
        <v>0</v>
      </c>
      <c r="AK109" s="135">
        <f t="shared" si="83"/>
        <v>0</v>
      </c>
      <c r="AL109" s="135">
        <f t="shared" si="83"/>
        <v>0</v>
      </c>
      <c r="AM109" s="135">
        <f t="shared" si="76"/>
        <v>0</v>
      </c>
      <c r="AN109" s="135">
        <f t="shared" si="76"/>
        <v>0</v>
      </c>
      <c r="AO109" s="135">
        <f t="shared" si="76"/>
        <v>0</v>
      </c>
    </row>
    <row r="110" spans="1:41" ht="11.25">
      <c r="A110" s="165">
        <v>96</v>
      </c>
      <c r="B110" s="151" t="s">
        <v>194</v>
      </c>
      <c r="C110" s="375"/>
      <c r="D110" s="375"/>
      <c r="E110" s="374">
        <f t="shared" si="85"/>
        <v>0</v>
      </c>
      <c r="F110" s="375"/>
      <c r="G110" s="375">
        <v>0</v>
      </c>
      <c r="H110" s="374">
        <f t="shared" si="86"/>
        <v>0</v>
      </c>
      <c r="I110" s="375"/>
      <c r="J110" s="375"/>
      <c r="K110" s="374">
        <f t="shared" si="87"/>
        <v>0</v>
      </c>
      <c r="L110" s="375"/>
      <c r="M110" s="375"/>
      <c r="N110" s="374">
        <f t="shared" si="88"/>
        <v>0</v>
      </c>
      <c r="O110" s="131"/>
      <c r="P110" s="131"/>
      <c r="Q110" s="133">
        <f t="shared" si="71"/>
        <v>0</v>
      </c>
      <c r="R110" s="131"/>
      <c r="S110" s="131"/>
      <c r="T110" s="133">
        <f t="shared" si="73"/>
        <v>0</v>
      </c>
      <c r="U110" s="135">
        <f t="shared" si="54"/>
        <v>0</v>
      </c>
      <c r="V110" s="135">
        <f t="shared" si="54"/>
        <v>0</v>
      </c>
      <c r="W110" s="135">
        <f t="shared" si="54"/>
        <v>0</v>
      </c>
      <c r="X110" s="131"/>
      <c r="Y110" s="131"/>
      <c r="Z110" s="133">
        <f t="shared" si="74"/>
        <v>0</v>
      </c>
      <c r="AA110" s="135">
        <f t="shared" si="77"/>
        <v>0</v>
      </c>
      <c r="AB110" s="135">
        <f t="shared" si="77"/>
        <v>0</v>
      </c>
      <c r="AC110" s="135">
        <f t="shared" si="77"/>
        <v>0</v>
      </c>
      <c r="AD110" s="131"/>
      <c r="AE110" s="131"/>
      <c r="AF110" s="133">
        <f t="shared" si="80"/>
        <v>0</v>
      </c>
      <c r="AG110" s="131"/>
      <c r="AH110" s="131"/>
      <c r="AI110" s="133">
        <f t="shared" si="75"/>
        <v>0</v>
      </c>
      <c r="AJ110" s="135">
        <f t="shared" si="83"/>
        <v>0</v>
      </c>
      <c r="AK110" s="135">
        <f t="shared" si="83"/>
        <v>0</v>
      </c>
      <c r="AL110" s="135">
        <f t="shared" si="83"/>
        <v>0</v>
      </c>
      <c r="AM110" s="135">
        <f t="shared" si="76"/>
        <v>0</v>
      </c>
      <c r="AN110" s="135">
        <f t="shared" si="76"/>
        <v>0</v>
      </c>
      <c r="AO110" s="135">
        <f t="shared" si="76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64" right="0.16" top="0.28999999999999998" bottom="0.21" header="0.2" footer="0.2"/>
  <pageSetup scale="68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AQ146"/>
  <sheetViews>
    <sheetView zoomScale="115" zoomScaleNormal="115" workbookViewId="0">
      <pane xSplit="2" ySplit="8" topLeftCell="AD9" activePane="bottomRight" state="frozen"/>
      <selection pane="topRight" activeCell="C1" sqref="C1"/>
      <selection pane="bottomLeft" activeCell="A9" sqref="A9"/>
      <selection pane="bottomRight" activeCell="T26" sqref="T26"/>
    </sheetView>
  </sheetViews>
  <sheetFormatPr defaultColWidth="9.140625" defaultRowHeight="9.75" customHeight="1"/>
  <cols>
    <col min="1" max="1" width="5.28515625" style="155" customWidth="1"/>
    <col min="2" max="2" width="36" style="155" customWidth="1"/>
    <col min="3" max="41" width="14" style="67" customWidth="1"/>
    <col min="42" max="42" width="11.7109375" style="155" customWidth="1"/>
    <col min="43" max="16384" width="9.140625" style="155"/>
  </cols>
  <sheetData>
    <row r="1" spans="1:41" ht="11.25"/>
    <row r="2" spans="1:41" ht="11.25"/>
    <row r="3" spans="1:41" ht="11.25">
      <c r="B3" s="582" t="s">
        <v>333</v>
      </c>
      <c r="C3" s="582"/>
      <c r="D3" s="582"/>
      <c r="E3" s="582"/>
      <c r="F3" s="582"/>
    </row>
    <row r="4" spans="1:41" ht="11.25">
      <c r="B4" s="155" t="str">
        <f>+ALTANSHIREE!B4</f>
        <v>2026.04.31</v>
      </c>
      <c r="AO4" s="67">
        <f>SUM(AO12+AO13+AO14+AO15+AO16+AO17+AO24+AO25+AO26+AO27+AO29+AO30+AO31+AO32+AO33+AO34+AO36+AO37+AO38+AO40+AO41+AO42+AO43+AO45+AO46+AO47+AO49+AO50+AO51+AO52+AO53+AO54+AO55+AO56+AO57+AO61+AO62+AO70+AO71+AO73+AO74+AO75+AO76+AO77+AO79+AO80)</f>
        <v>-272719402.38999999</v>
      </c>
    </row>
    <row r="5" spans="1:41" ht="11.25" customHeight="1">
      <c r="A5" s="534"/>
      <c r="B5" s="156" t="s">
        <v>80</v>
      </c>
      <c r="C5" s="591" t="s">
        <v>81</v>
      </c>
      <c r="D5" s="592"/>
      <c r="E5" s="592"/>
      <c r="F5" s="591" t="s">
        <v>82</v>
      </c>
      <c r="G5" s="592"/>
      <c r="H5" s="592"/>
      <c r="I5" s="591" t="s">
        <v>100</v>
      </c>
      <c r="J5" s="592"/>
      <c r="K5" s="592"/>
      <c r="L5" s="580" t="s">
        <v>105</v>
      </c>
      <c r="M5" s="580"/>
      <c r="N5" s="580"/>
      <c r="O5" s="580" t="s">
        <v>106</v>
      </c>
      <c r="P5" s="580"/>
      <c r="Q5" s="580"/>
      <c r="R5" s="591" t="s">
        <v>107</v>
      </c>
      <c r="S5" s="592"/>
      <c r="T5" s="593"/>
      <c r="U5" s="586" t="s">
        <v>121</v>
      </c>
      <c r="V5" s="587"/>
      <c r="W5" s="588"/>
      <c r="X5" s="591" t="s">
        <v>165</v>
      </c>
      <c r="Y5" s="592"/>
      <c r="Z5" s="593"/>
      <c r="AA5" s="579" t="s">
        <v>163</v>
      </c>
      <c r="AB5" s="579"/>
      <c r="AC5" s="579"/>
      <c r="AD5" s="591" t="s">
        <v>258</v>
      </c>
      <c r="AE5" s="592"/>
      <c r="AF5" s="593"/>
      <c r="AG5" s="591" t="s">
        <v>167</v>
      </c>
      <c r="AH5" s="592"/>
      <c r="AI5" s="593"/>
      <c r="AJ5" s="580" t="s">
        <v>164</v>
      </c>
      <c r="AK5" s="580"/>
      <c r="AL5" s="580"/>
      <c r="AM5" s="580" t="s">
        <v>3</v>
      </c>
      <c r="AN5" s="580"/>
      <c r="AO5" s="580"/>
    </row>
    <row r="6" spans="1:41" s="213" customFormat="1" ht="11.25">
      <c r="A6" s="534"/>
      <c r="B6" s="156" t="s">
        <v>79</v>
      </c>
      <c r="C6" s="94" t="s">
        <v>114</v>
      </c>
      <c r="D6" s="94" t="s">
        <v>115</v>
      </c>
      <c r="E6" s="94" t="s">
        <v>116</v>
      </c>
      <c r="F6" s="94" t="s">
        <v>114</v>
      </c>
      <c r="G6" s="94" t="s">
        <v>115</v>
      </c>
      <c r="H6" s="94" t="s">
        <v>116</v>
      </c>
      <c r="I6" s="94" t="s">
        <v>114</v>
      </c>
      <c r="J6" s="94" t="s">
        <v>115</v>
      </c>
      <c r="K6" s="94" t="s">
        <v>116</v>
      </c>
      <c r="L6" s="94" t="s">
        <v>114</v>
      </c>
      <c r="M6" s="94" t="s">
        <v>115</v>
      </c>
      <c r="N6" s="94" t="s">
        <v>116</v>
      </c>
      <c r="O6" s="94" t="s">
        <v>114</v>
      </c>
      <c r="P6" s="94" t="s">
        <v>115</v>
      </c>
      <c r="Q6" s="94" t="s">
        <v>116</v>
      </c>
      <c r="R6" s="94" t="s">
        <v>114</v>
      </c>
      <c r="S6" s="94" t="s">
        <v>115</v>
      </c>
      <c r="T6" s="94" t="s">
        <v>116</v>
      </c>
      <c r="U6" s="157" t="s">
        <v>114</v>
      </c>
      <c r="V6" s="157" t="s">
        <v>115</v>
      </c>
      <c r="W6" s="157" t="s">
        <v>116</v>
      </c>
      <c r="X6" s="94" t="s">
        <v>114</v>
      </c>
      <c r="Y6" s="94" t="s">
        <v>115</v>
      </c>
      <c r="Z6" s="94" t="s">
        <v>116</v>
      </c>
      <c r="AA6" s="157" t="s">
        <v>114</v>
      </c>
      <c r="AB6" s="157" t="s">
        <v>115</v>
      </c>
      <c r="AC6" s="157" t="s">
        <v>116</v>
      </c>
      <c r="AD6" s="94" t="s">
        <v>114</v>
      </c>
      <c r="AE6" s="94" t="s">
        <v>115</v>
      </c>
      <c r="AF6" s="94" t="s">
        <v>116</v>
      </c>
      <c r="AG6" s="94" t="s">
        <v>114</v>
      </c>
      <c r="AH6" s="94" t="s">
        <v>115</v>
      </c>
      <c r="AI6" s="94" t="s">
        <v>116</v>
      </c>
      <c r="AJ6" s="94" t="s">
        <v>114</v>
      </c>
      <c r="AK6" s="94" t="s">
        <v>115</v>
      </c>
      <c r="AL6" s="94" t="s">
        <v>116</v>
      </c>
      <c r="AM6" s="94" t="s">
        <v>114</v>
      </c>
      <c r="AN6" s="94" t="s">
        <v>115</v>
      </c>
      <c r="AO6" s="94" t="s">
        <v>116</v>
      </c>
    </row>
    <row r="7" spans="1:41" s="213" customFormat="1" ht="11.25">
      <c r="A7" s="589" t="s">
        <v>122</v>
      </c>
      <c r="B7" s="590"/>
      <c r="C7" s="95"/>
      <c r="D7" s="95">
        <f>SUM(C7+D82-D8)</f>
        <v>13537505.619999997</v>
      </c>
      <c r="E7" s="133">
        <f>SUM(D7-C7)</f>
        <v>13537505.619999997</v>
      </c>
      <c r="F7" s="95"/>
      <c r="G7" s="281">
        <f>SUM(F7+G82-G8)</f>
        <v>44658238.520000041</v>
      </c>
      <c r="H7" s="133">
        <f>SUM(G7-F7)</f>
        <v>44658238.520000041</v>
      </c>
      <c r="I7" s="95"/>
      <c r="J7" s="95">
        <f>SUM(I7+J82-J8)</f>
        <v>1516851.6499999985</v>
      </c>
      <c r="K7" s="133">
        <f>SUM(J7-I7)</f>
        <v>1516851.6499999985</v>
      </c>
      <c r="L7" s="95"/>
      <c r="M7" s="95">
        <f>SUM(L7+M82-M8)</f>
        <v>5209419.4499999993</v>
      </c>
      <c r="N7" s="133">
        <f>SUM(M7-L7)</f>
        <v>5209419.4499999993</v>
      </c>
      <c r="O7" s="95"/>
      <c r="P7" s="95">
        <f>SUM(O7+P82-P8)</f>
        <v>1625842.5</v>
      </c>
      <c r="Q7" s="133">
        <f>SUM(P7-O7)</f>
        <v>1625842.5</v>
      </c>
      <c r="R7" s="95"/>
      <c r="S7" s="95">
        <f>SUM(R7+S82-S8)</f>
        <v>4284265.6500000004</v>
      </c>
      <c r="T7" s="133">
        <f>SUM(S7-R7)</f>
        <v>4284265.6500000004</v>
      </c>
      <c r="U7" s="162">
        <f>SUM(C7+F7+I7+L7+O7+R7)</f>
        <v>0</v>
      </c>
      <c r="V7" s="162">
        <f t="shared" ref="V7:W22" si="0">SUM(D7+G7+J7+M7+P7+S7)</f>
        <v>70832123.390000045</v>
      </c>
      <c r="W7" s="162">
        <f t="shared" si="0"/>
        <v>70832123.390000045</v>
      </c>
      <c r="X7" s="95"/>
      <c r="Y7" s="95">
        <f>SUM(X7+Y82-Y8)</f>
        <v>-5430304</v>
      </c>
      <c r="Z7" s="133">
        <v>0</v>
      </c>
      <c r="AA7" s="162">
        <f>SUM(X7)</f>
        <v>0</v>
      </c>
      <c r="AB7" s="162">
        <f>SUM(Y7)</f>
        <v>-5430304</v>
      </c>
      <c r="AC7" s="162">
        <f t="shared" ref="AC7:AC11" si="1">SUM(Z7)</f>
        <v>0</v>
      </c>
      <c r="AD7" s="95"/>
      <c r="AE7" s="95">
        <f>SUM(AD7+AE82-AE8)</f>
        <v>6473574</v>
      </c>
      <c r="AF7" s="364">
        <v>0</v>
      </c>
      <c r="AG7" s="95"/>
      <c r="AH7" s="95">
        <f>SUM(AG7+AH82-AH8)</f>
        <v>4000000</v>
      </c>
      <c r="AI7" s="364">
        <v>0</v>
      </c>
      <c r="AJ7" s="162">
        <f t="shared" ref="AJ7:AL22" si="2">SUM(AD7+AG7)</f>
        <v>0</v>
      </c>
      <c r="AK7" s="162">
        <f t="shared" si="2"/>
        <v>10473574</v>
      </c>
      <c r="AL7" s="162">
        <f t="shared" si="2"/>
        <v>0</v>
      </c>
      <c r="AM7" s="162">
        <f>SUM(U7+AA7+AJ7)</f>
        <v>0</v>
      </c>
      <c r="AN7" s="162">
        <f t="shared" ref="AN7:AO22" si="3">SUM(V7+AB7+AK7)</f>
        <v>75875393.390000045</v>
      </c>
      <c r="AO7" s="162">
        <f t="shared" si="3"/>
        <v>70832123.390000045</v>
      </c>
    </row>
    <row r="8" spans="1:41" s="288" customFormat="1" ht="11.25">
      <c r="A8" s="163">
        <v>1</v>
      </c>
      <c r="B8" s="154" t="s">
        <v>4</v>
      </c>
      <c r="C8" s="64">
        <f>SUM(C9+C78)</f>
        <v>76433200</v>
      </c>
      <c r="D8" s="64">
        <f>SUM(D9+D78)</f>
        <v>62529394.380000003</v>
      </c>
      <c r="E8" s="215">
        <f t="shared" ref="E8:E75" si="4">SUM(D8-C8)</f>
        <v>-13903805.619999997</v>
      </c>
      <c r="F8" s="64">
        <f>SUM(F9+F78)</f>
        <v>372792000</v>
      </c>
      <c r="G8" s="64">
        <f>SUM(G9+G78)</f>
        <v>328895061.47999996</v>
      </c>
      <c r="H8" s="215">
        <f t="shared" ref="H8:H75" si="5">SUM(G8-F8)</f>
        <v>-43896938.520000041</v>
      </c>
      <c r="I8" s="64">
        <f>SUM(I9+I78)</f>
        <v>50697500</v>
      </c>
      <c r="J8" s="64">
        <f>SUM(J9+J78)</f>
        <v>49180648.350000001</v>
      </c>
      <c r="K8" s="215">
        <f t="shared" ref="K8:K75" si="6">SUM(J8-I8)</f>
        <v>-1516851.6499999985</v>
      </c>
      <c r="L8" s="64">
        <f>SUM(L9+L78)</f>
        <v>26607700</v>
      </c>
      <c r="M8" s="64">
        <f>SUM(M9+M78)</f>
        <v>21398280.550000001</v>
      </c>
      <c r="N8" s="215">
        <f t="shared" ref="N8:N75" si="7">SUM(M8-L8)</f>
        <v>-5209419.4499999993</v>
      </c>
      <c r="O8" s="64">
        <f>SUM(O9+O78)</f>
        <v>90124300</v>
      </c>
      <c r="P8" s="64">
        <f>SUM(P9+P78)</f>
        <v>88380757.5</v>
      </c>
      <c r="Q8" s="215">
        <f t="shared" ref="Q8:Q75" si="8">SUM(P8-O8)</f>
        <v>-1743542.5</v>
      </c>
      <c r="R8" s="64">
        <f>SUM(R9+R78)</f>
        <v>15255000</v>
      </c>
      <c r="S8" s="64">
        <f>SUM(S9+S78)</f>
        <v>11849734.35</v>
      </c>
      <c r="T8" s="215">
        <f t="shared" ref="T8:T77" si="9">SUM(S8-R8)</f>
        <v>-3405265.6500000004</v>
      </c>
      <c r="U8" s="59">
        <f t="shared" ref="U8:W50" si="10">SUM(C8+F8+I8+L8+O8+R8)</f>
        <v>631909700</v>
      </c>
      <c r="V8" s="59">
        <f t="shared" si="0"/>
        <v>562233876.61000001</v>
      </c>
      <c r="W8" s="59">
        <f t="shared" si="0"/>
        <v>-69675823.390000045</v>
      </c>
      <c r="X8" s="64">
        <f>SUM(X9+X78)</f>
        <v>132303600</v>
      </c>
      <c r="Y8" s="64">
        <f>SUM(Y9+Y78)</f>
        <v>24527404</v>
      </c>
      <c r="Z8" s="215">
        <f t="shared" ref="Z8:Z77" si="11">SUM(Y8-X8)</f>
        <v>-107776196</v>
      </c>
      <c r="AA8" s="59">
        <f t="shared" ref="AA8:AB11" si="12">SUM(X8)</f>
        <v>132303600</v>
      </c>
      <c r="AB8" s="59">
        <f t="shared" si="12"/>
        <v>24527404</v>
      </c>
      <c r="AC8" s="59">
        <f t="shared" si="1"/>
        <v>-107776196</v>
      </c>
      <c r="AD8" s="64">
        <f>SUM(AD9+AD78)</f>
        <v>96052000</v>
      </c>
      <c r="AE8" s="64">
        <f>SUM(AE9+AE78)</f>
        <v>548317</v>
      </c>
      <c r="AF8" s="215">
        <f t="shared" ref="AF8:AF75" si="13">SUM(AE8-AD8)</f>
        <v>-95503683</v>
      </c>
      <c r="AG8" s="64">
        <f>SUM(AG9+AG78)</f>
        <v>81606000</v>
      </c>
      <c r="AH8" s="64">
        <f>SUM(AH9+AH78)</f>
        <v>0</v>
      </c>
      <c r="AI8" s="215">
        <f t="shared" ref="AI8:AI77" si="14">SUM(AH8-AG8)</f>
        <v>-81606000</v>
      </c>
      <c r="AJ8" s="59">
        <f t="shared" si="2"/>
        <v>177658000</v>
      </c>
      <c r="AK8" s="59">
        <f t="shared" si="2"/>
        <v>548317</v>
      </c>
      <c r="AL8" s="59">
        <f t="shared" si="2"/>
        <v>-177109683</v>
      </c>
      <c r="AM8" s="164">
        <f t="shared" ref="AM8:AO77" si="15">SUM(U8+AA8+AJ8)</f>
        <v>941871300</v>
      </c>
      <c r="AN8" s="164">
        <f t="shared" si="3"/>
        <v>587309597.61000001</v>
      </c>
      <c r="AO8" s="164">
        <f t="shared" si="3"/>
        <v>-354561702.39000005</v>
      </c>
    </row>
    <row r="9" spans="1:41" s="288" customFormat="1" ht="11.25">
      <c r="A9" s="163">
        <v>2</v>
      </c>
      <c r="B9" s="154" t="s">
        <v>5</v>
      </c>
      <c r="C9" s="64">
        <f>SUM(C10+C66+C69)</f>
        <v>76433200</v>
      </c>
      <c r="D9" s="64">
        <f t="shared" ref="D9" si="16">SUM(D10+D66+D69)</f>
        <v>62529394.380000003</v>
      </c>
      <c r="E9" s="215">
        <f t="shared" si="4"/>
        <v>-13903805.619999997</v>
      </c>
      <c r="F9" s="64">
        <f t="shared" ref="F9:G9" si="17">SUM(F10+F66+F69)</f>
        <v>372792000</v>
      </c>
      <c r="G9" s="64">
        <f t="shared" si="17"/>
        <v>328895061.47999996</v>
      </c>
      <c r="H9" s="215">
        <f t="shared" si="5"/>
        <v>-43896938.520000041</v>
      </c>
      <c r="I9" s="64">
        <f t="shared" ref="I9:J9" si="18">SUM(I10+I66+I69)</f>
        <v>50697500</v>
      </c>
      <c r="J9" s="64">
        <f t="shared" si="18"/>
        <v>49180648.350000001</v>
      </c>
      <c r="K9" s="215">
        <f t="shared" si="6"/>
        <v>-1516851.6499999985</v>
      </c>
      <c r="L9" s="64">
        <f t="shared" ref="L9:M9" si="19">SUM(L10+L66+L69)</f>
        <v>26607700</v>
      </c>
      <c r="M9" s="64">
        <f t="shared" si="19"/>
        <v>21398280.550000001</v>
      </c>
      <c r="N9" s="215">
        <f t="shared" si="7"/>
        <v>-5209419.4499999993</v>
      </c>
      <c r="O9" s="64">
        <f t="shared" ref="O9:P9" si="20">SUM(O10+O66+O69)</f>
        <v>90124300</v>
      </c>
      <c r="P9" s="64">
        <f t="shared" si="20"/>
        <v>88380757.5</v>
      </c>
      <c r="Q9" s="215">
        <f t="shared" si="8"/>
        <v>-1743542.5</v>
      </c>
      <c r="R9" s="64">
        <f t="shared" ref="R9:S9" si="21">SUM(R10+R66+R69)</f>
        <v>15255000</v>
      </c>
      <c r="S9" s="64">
        <f t="shared" si="21"/>
        <v>11849734.35</v>
      </c>
      <c r="T9" s="215">
        <f t="shared" si="9"/>
        <v>-3405265.6500000004</v>
      </c>
      <c r="U9" s="59">
        <f t="shared" si="10"/>
        <v>631909700</v>
      </c>
      <c r="V9" s="59">
        <f t="shared" si="0"/>
        <v>562233876.61000001</v>
      </c>
      <c r="W9" s="59">
        <f t="shared" si="0"/>
        <v>-69675823.390000045</v>
      </c>
      <c r="X9" s="64">
        <f t="shared" ref="X9:Y9" si="22">SUM(X10+X66+X69)</f>
        <v>132303600</v>
      </c>
      <c r="Y9" s="64">
        <f t="shared" si="22"/>
        <v>24527404</v>
      </c>
      <c r="Z9" s="215">
        <f t="shared" si="11"/>
        <v>-107776196</v>
      </c>
      <c r="AA9" s="59">
        <f t="shared" si="12"/>
        <v>132303600</v>
      </c>
      <c r="AB9" s="59">
        <f t="shared" si="12"/>
        <v>24527404</v>
      </c>
      <c r="AC9" s="59">
        <f t="shared" si="1"/>
        <v>-107776196</v>
      </c>
      <c r="AD9" s="64">
        <f t="shared" ref="AD9:AE9" si="23">SUM(AD10+AD66+AD69)</f>
        <v>96052000</v>
      </c>
      <c r="AE9" s="64">
        <f t="shared" si="23"/>
        <v>548317</v>
      </c>
      <c r="AF9" s="215">
        <f t="shared" si="13"/>
        <v>-95503683</v>
      </c>
      <c r="AG9" s="64">
        <f t="shared" ref="AG9:AH9" si="24">SUM(AG10+AG66+AG69)</f>
        <v>81606000</v>
      </c>
      <c r="AH9" s="64">
        <f t="shared" si="24"/>
        <v>0</v>
      </c>
      <c r="AI9" s="215">
        <f t="shared" si="14"/>
        <v>-81606000</v>
      </c>
      <c r="AJ9" s="59">
        <f t="shared" si="2"/>
        <v>177658000</v>
      </c>
      <c r="AK9" s="59">
        <f t="shared" si="2"/>
        <v>548317</v>
      </c>
      <c r="AL9" s="59">
        <f t="shared" si="2"/>
        <v>-177109683</v>
      </c>
      <c r="AM9" s="59">
        <f t="shared" si="15"/>
        <v>941871300</v>
      </c>
      <c r="AN9" s="59">
        <f t="shared" si="3"/>
        <v>587309597.61000001</v>
      </c>
      <c r="AO9" s="59">
        <f t="shared" si="3"/>
        <v>-354561702.39000005</v>
      </c>
    </row>
    <row r="10" spans="1:41" s="288" customFormat="1" ht="11.25">
      <c r="A10" s="163">
        <v>3</v>
      </c>
      <c r="B10" s="154" t="s">
        <v>6</v>
      </c>
      <c r="C10" s="64">
        <f>SUM(C11+C17+C23+C28+C35+C39+C44+C48+C60)</f>
        <v>76133200</v>
      </c>
      <c r="D10" s="64">
        <f t="shared" ref="D10" si="25">SUM(D11+D17+D23+D28+D35+D39+D44+D48+D60)</f>
        <v>62229394.380000003</v>
      </c>
      <c r="E10" s="215">
        <f t="shared" si="4"/>
        <v>-13903805.619999997</v>
      </c>
      <c r="F10" s="64">
        <f t="shared" ref="F10:G10" si="26">SUM(F11+F17+F23+F28+F35+F39+F44+F48+F60)</f>
        <v>372192000</v>
      </c>
      <c r="G10" s="64">
        <f t="shared" si="26"/>
        <v>328695061.47999996</v>
      </c>
      <c r="H10" s="215">
        <f t="shared" si="5"/>
        <v>-43496938.520000041</v>
      </c>
      <c r="I10" s="64">
        <f t="shared" ref="I10:J10" si="27">SUM(I11+I17+I23+I28+I35+I39+I44+I48+I60)</f>
        <v>50697500</v>
      </c>
      <c r="J10" s="64">
        <f t="shared" si="27"/>
        <v>49180648.350000001</v>
      </c>
      <c r="K10" s="215">
        <f t="shared" si="6"/>
        <v>-1516851.6499999985</v>
      </c>
      <c r="L10" s="64">
        <f t="shared" ref="L10:M10" si="28">SUM(L11+L17+L23+L28+L35+L39+L44+L48+L60)</f>
        <v>26607700</v>
      </c>
      <c r="M10" s="64">
        <f t="shared" si="28"/>
        <v>21398280.550000001</v>
      </c>
      <c r="N10" s="215">
        <f t="shared" si="7"/>
        <v>-5209419.4499999993</v>
      </c>
      <c r="O10" s="64">
        <f t="shared" ref="O10:P10" si="29">SUM(O11+O17+O23+O28+O35+O39+O44+O48+O60)</f>
        <v>90124300</v>
      </c>
      <c r="P10" s="64">
        <f t="shared" si="29"/>
        <v>88380757.5</v>
      </c>
      <c r="Q10" s="215">
        <f t="shared" si="8"/>
        <v>-1743542.5</v>
      </c>
      <c r="R10" s="64">
        <f t="shared" ref="R10:S10" si="30">SUM(R11+R17+R23+R28+R35+R39+R44+R48+R60)</f>
        <v>15255000</v>
      </c>
      <c r="S10" s="64">
        <f t="shared" si="30"/>
        <v>11849734.35</v>
      </c>
      <c r="T10" s="215">
        <f t="shared" si="9"/>
        <v>-3405265.6500000004</v>
      </c>
      <c r="U10" s="59">
        <f t="shared" si="10"/>
        <v>631009700</v>
      </c>
      <c r="V10" s="59">
        <f t="shared" si="0"/>
        <v>561733876.61000001</v>
      </c>
      <c r="W10" s="59">
        <f t="shared" si="0"/>
        <v>-69275823.390000045</v>
      </c>
      <c r="X10" s="64">
        <f t="shared" ref="X10:Y10" si="31">SUM(X11+X17+X23+X28+X35+X39+X44+X48+X60)</f>
        <v>0</v>
      </c>
      <c r="Y10" s="64">
        <f t="shared" si="31"/>
        <v>0</v>
      </c>
      <c r="Z10" s="215">
        <f t="shared" si="11"/>
        <v>0</v>
      </c>
      <c r="AA10" s="59">
        <f t="shared" si="12"/>
        <v>0</v>
      </c>
      <c r="AB10" s="59">
        <f t="shared" si="12"/>
        <v>0</v>
      </c>
      <c r="AC10" s="59">
        <f t="shared" si="1"/>
        <v>0</v>
      </c>
      <c r="AD10" s="64">
        <f t="shared" ref="AD10:AE10" si="32">SUM(AD11+AD17+AD23+AD28+AD35+AD39+AD44+AD48+AD60)</f>
        <v>96052000</v>
      </c>
      <c r="AE10" s="64">
        <f t="shared" si="32"/>
        <v>548317</v>
      </c>
      <c r="AF10" s="215">
        <f t="shared" si="13"/>
        <v>-95503683</v>
      </c>
      <c r="AG10" s="64">
        <f t="shared" ref="AG10:AH10" si="33">SUM(AG11+AG17+AG23+AG28+AG35+AG39+AG44+AG48+AG60)</f>
        <v>81606000</v>
      </c>
      <c r="AH10" s="64">
        <f t="shared" si="33"/>
        <v>0</v>
      </c>
      <c r="AI10" s="215">
        <f t="shared" si="14"/>
        <v>-81606000</v>
      </c>
      <c r="AJ10" s="59">
        <f t="shared" si="2"/>
        <v>177658000</v>
      </c>
      <c r="AK10" s="59">
        <f t="shared" si="2"/>
        <v>548317</v>
      </c>
      <c r="AL10" s="59">
        <f t="shared" si="2"/>
        <v>-177109683</v>
      </c>
      <c r="AM10" s="59">
        <f t="shared" si="15"/>
        <v>808667700</v>
      </c>
      <c r="AN10" s="59">
        <f t="shared" si="3"/>
        <v>562282193.61000001</v>
      </c>
      <c r="AO10" s="59">
        <f t="shared" si="3"/>
        <v>-246385506.39000005</v>
      </c>
    </row>
    <row r="11" spans="1:41" s="288" customFormat="1" ht="11.25">
      <c r="A11" s="163">
        <v>4</v>
      </c>
      <c r="B11" s="154" t="s">
        <v>7</v>
      </c>
      <c r="C11" s="64">
        <f t="shared" ref="C11:D11" si="34">SUM(C12:C16)</f>
        <v>54468700</v>
      </c>
      <c r="D11" s="64">
        <f t="shared" si="34"/>
        <v>50080597.93</v>
      </c>
      <c r="E11" s="215">
        <f t="shared" si="4"/>
        <v>-4388102.07</v>
      </c>
      <c r="F11" s="64">
        <f t="shared" ref="F11:G11" si="35">SUM(F12:F16)</f>
        <v>240727600</v>
      </c>
      <c r="G11" s="64">
        <f t="shared" si="35"/>
        <v>228245459.53999996</v>
      </c>
      <c r="H11" s="215">
        <f t="shared" si="5"/>
        <v>-12482140.460000038</v>
      </c>
      <c r="I11" s="64">
        <f t="shared" ref="I11:J11" si="36">SUM(I12:I16)</f>
        <v>0</v>
      </c>
      <c r="J11" s="64">
        <f t="shared" si="36"/>
        <v>0</v>
      </c>
      <c r="K11" s="215">
        <f t="shared" si="6"/>
        <v>0</v>
      </c>
      <c r="L11" s="64">
        <f t="shared" ref="L11:M11" si="37">SUM(L12:L16)</f>
        <v>0</v>
      </c>
      <c r="M11" s="64">
        <f t="shared" si="37"/>
        <v>0</v>
      </c>
      <c r="N11" s="215">
        <f t="shared" si="7"/>
        <v>0</v>
      </c>
      <c r="O11" s="64">
        <f t="shared" ref="O11:P11" si="38">SUM(O12:O16)</f>
        <v>0</v>
      </c>
      <c r="P11" s="64">
        <f t="shared" si="38"/>
        <v>0</v>
      </c>
      <c r="Q11" s="215">
        <f t="shared" si="8"/>
        <v>0</v>
      </c>
      <c r="R11" s="64">
        <f t="shared" ref="R11:S11" si="39">SUM(R12:R16)</f>
        <v>0</v>
      </c>
      <c r="S11" s="64">
        <f t="shared" si="39"/>
        <v>0</v>
      </c>
      <c r="T11" s="215">
        <f t="shared" si="9"/>
        <v>0</v>
      </c>
      <c r="U11" s="59">
        <f t="shared" si="10"/>
        <v>295196300</v>
      </c>
      <c r="V11" s="59">
        <f t="shared" si="0"/>
        <v>278326057.46999997</v>
      </c>
      <c r="W11" s="59">
        <f t="shared" si="0"/>
        <v>-16870242.530000038</v>
      </c>
      <c r="X11" s="64">
        <f t="shared" ref="X11:Y11" si="40">SUM(X12:X16)</f>
        <v>0</v>
      </c>
      <c r="Y11" s="64">
        <f t="shared" si="40"/>
        <v>0</v>
      </c>
      <c r="Z11" s="215">
        <f t="shared" si="11"/>
        <v>0</v>
      </c>
      <c r="AA11" s="59">
        <f t="shared" si="12"/>
        <v>0</v>
      </c>
      <c r="AB11" s="59">
        <f t="shared" si="12"/>
        <v>0</v>
      </c>
      <c r="AC11" s="59">
        <f t="shared" si="1"/>
        <v>0</v>
      </c>
      <c r="AD11" s="64">
        <f t="shared" ref="AD11:AE11" si="41">SUM(AD12:AD16)</f>
        <v>0</v>
      </c>
      <c r="AE11" s="64">
        <f t="shared" si="41"/>
        <v>0</v>
      </c>
      <c r="AF11" s="215">
        <f t="shared" si="13"/>
        <v>0</v>
      </c>
      <c r="AG11" s="64">
        <f t="shared" ref="AG11:AH11" si="42">SUM(AG12:AG16)</f>
        <v>0</v>
      </c>
      <c r="AH11" s="64">
        <f t="shared" si="42"/>
        <v>0</v>
      </c>
      <c r="AI11" s="215">
        <f t="shared" si="14"/>
        <v>0</v>
      </c>
      <c r="AJ11" s="59">
        <f t="shared" si="2"/>
        <v>0</v>
      </c>
      <c r="AK11" s="59">
        <f t="shared" si="2"/>
        <v>0</v>
      </c>
      <c r="AL11" s="59">
        <f t="shared" si="2"/>
        <v>0</v>
      </c>
      <c r="AM11" s="59">
        <f t="shared" si="15"/>
        <v>295196300</v>
      </c>
      <c r="AN11" s="59">
        <f t="shared" si="3"/>
        <v>278326057.46999997</v>
      </c>
      <c r="AO11" s="59">
        <f t="shared" si="3"/>
        <v>-16870242.530000038</v>
      </c>
    </row>
    <row r="12" spans="1:41" ht="11.25">
      <c r="A12" s="165">
        <v>5</v>
      </c>
      <c r="B12" s="153" t="s">
        <v>8</v>
      </c>
      <c r="C12" s="188">
        <v>28891100</v>
      </c>
      <c r="D12" s="188">
        <v>26423149.949999999</v>
      </c>
      <c r="E12" s="133">
        <f t="shared" si="4"/>
        <v>-2467950.0500000007</v>
      </c>
      <c r="F12" s="188">
        <v>132439200</v>
      </c>
      <c r="G12" s="188">
        <v>131234596.06999999</v>
      </c>
      <c r="H12" s="133">
        <f t="shared" si="5"/>
        <v>-1204603.9300000072</v>
      </c>
      <c r="I12" s="174"/>
      <c r="J12" s="174"/>
      <c r="K12" s="133">
        <f t="shared" si="6"/>
        <v>0</v>
      </c>
      <c r="L12" s="174"/>
      <c r="M12" s="174"/>
      <c r="N12" s="133">
        <f t="shared" si="7"/>
        <v>0</v>
      </c>
      <c r="O12" s="174"/>
      <c r="P12" s="174"/>
      <c r="Q12" s="133">
        <f t="shared" si="8"/>
        <v>0</v>
      </c>
      <c r="R12" s="131"/>
      <c r="S12" s="131"/>
      <c r="T12" s="133">
        <f t="shared" si="9"/>
        <v>0</v>
      </c>
      <c r="U12" s="135">
        <f t="shared" si="10"/>
        <v>161330300</v>
      </c>
      <c r="V12" s="135">
        <f t="shared" si="0"/>
        <v>157657746.01999998</v>
      </c>
      <c r="W12" s="135">
        <f t="shared" si="0"/>
        <v>-3672553.9800000079</v>
      </c>
      <c r="X12" s="131"/>
      <c r="Y12" s="131"/>
      <c r="Z12" s="133">
        <f t="shared" si="11"/>
        <v>0</v>
      </c>
      <c r="AA12" s="135">
        <f t="shared" ref="AA12:AC82" si="43">SUM(X12)</f>
        <v>0</v>
      </c>
      <c r="AB12" s="135">
        <f t="shared" si="43"/>
        <v>0</v>
      </c>
      <c r="AC12" s="135">
        <f t="shared" si="43"/>
        <v>0</v>
      </c>
      <c r="AD12" s="131"/>
      <c r="AE12" s="131"/>
      <c r="AF12" s="133">
        <f t="shared" si="13"/>
        <v>0</v>
      </c>
      <c r="AG12" s="131"/>
      <c r="AH12" s="131"/>
      <c r="AI12" s="133">
        <f t="shared" si="14"/>
        <v>0</v>
      </c>
      <c r="AJ12" s="135">
        <f t="shared" si="2"/>
        <v>0</v>
      </c>
      <c r="AK12" s="135">
        <f t="shared" si="2"/>
        <v>0</v>
      </c>
      <c r="AL12" s="135">
        <f t="shared" si="2"/>
        <v>0</v>
      </c>
      <c r="AM12" s="135">
        <f t="shared" si="15"/>
        <v>161330300</v>
      </c>
      <c r="AN12" s="135">
        <f t="shared" si="3"/>
        <v>157657746.01999998</v>
      </c>
      <c r="AO12" s="135">
        <f t="shared" si="3"/>
        <v>-3672553.9800000079</v>
      </c>
    </row>
    <row r="13" spans="1:41" ht="11.25">
      <c r="A13" s="165">
        <v>6</v>
      </c>
      <c r="B13" s="153" t="s">
        <v>10</v>
      </c>
      <c r="C13" s="188">
        <v>20753400</v>
      </c>
      <c r="D13" s="188">
        <v>20974356.699999999</v>
      </c>
      <c r="E13" s="133">
        <f t="shared" si="4"/>
        <v>220956.69999999925</v>
      </c>
      <c r="F13" s="188">
        <v>97728400</v>
      </c>
      <c r="G13" s="188">
        <v>88994851.019999996</v>
      </c>
      <c r="H13" s="133">
        <f t="shared" si="5"/>
        <v>-8733548.9800000042</v>
      </c>
      <c r="I13" s="175"/>
      <c r="J13" s="175"/>
      <c r="K13" s="133">
        <f t="shared" si="6"/>
        <v>0</v>
      </c>
      <c r="L13" s="175"/>
      <c r="M13" s="175"/>
      <c r="N13" s="133">
        <f t="shared" si="7"/>
        <v>0</v>
      </c>
      <c r="O13" s="175"/>
      <c r="P13" s="175"/>
      <c r="Q13" s="133">
        <f t="shared" si="8"/>
        <v>0</v>
      </c>
      <c r="R13" s="131"/>
      <c r="S13" s="131"/>
      <c r="T13" s="133">
        <f t="shared" si="9"/>
        <v>0</v>
      </c>
      <c r="U13" s="135">
        <f t="shared" si="10"/>
        <v>118481800</v>
      </c>
      <c r="V13" s="135">
        <f t="shared" si="0"/>
        <v>109969207.72</v>
      </c>
      <c r="W13" s="135">
        <f t="shared" si="0"/>
        <v>-8512592.2800000049</v>
      </c>
      <c r="X13" s="131"/>
      <c r="Y13" s="131"/>
      <c r="Z13" s="133">
        <f t="shared" si="11"/>
        <v>0</v>
      </c>
      <c r="AA13" s="135">
        <f t="shared" si="43"/>
        <v>0</v>
      </c>
      <c r="AB13" s="135">
        <f t="shared" si="43"/>
        <v>0</v>
      </c>
      <c r="AC13" s="135">
        <f t="shared" si="43"/>
        <v>0</v>
      </c>
      <c r="AD13" s="131"/>
      <c r="AE13" s="131"/>
      <c r="AF13" s="133">
        <f t="shared" si="13"/>
        <v>0</v>
      </c>
      <c r="AG13" s="131"/>
      <c r="AH13" s="131"/>
      <c r="AI13" s="133">
        <f t="shared" si="14"/>
        <v>0</v>
      </c>
      <c r="AJ13" s="135">
        <f t="shared" si="2"/>
        <v>0</v>
      </c>
      <c r="AK13" s="135">
        <f t="shared" si="2"/>
        <v>0</v>
      </c>
      <c r="AL13" s="135">
        <f t="shared" si="2"/>
        <v>0</v>
      </c>
      <c r="AM13" s="135">
        <f t="shared" si="15"/>
        <v>118481800</v>
      </c>
      <c r="AN13" s="135">
        <f t="shared" si="3"/>
        <v>109969207.72</v>
      </c>
      <c r="AO13" s="135">
        <f t="shared" si="3"/>
        <v>-8512592.2800000049</v>
      </c>
    </row>
    <row r="14" spans="1:41" ht="11.25">
      <c r="A14" s="165">
        <v>7</v>
      </c>
      <c r="B14" s="153" t="s">
        <v>11</v>
      </c>
      <c r="C14" s="188">
        <v>1320000</v>
      </c>
      <c r="D14" s="188">
        <v>1191884.3400000001</v>
      </c>
      <c r="E14" s="133">
        <f t="shared" si="4"/>
        <v>-128115.65999999992</v>
      </c>
      <c r="F14" s="188">
        <v>10560000</v>
      </c>
      <c r="G14" s="188">
        <v>8016012.4500000002</v>
      </c>
      <c r="H14" s="133">
        <f t="shared" si="5"/>
        <v>-2543987.5499999998</v>
      </c>
      <c r="I14" s="175"/>
      <c r="J14" s="175"/>
      <c r="K14" s="133">
        <f t="shared" si="6"/>
        <v>0</v>
      </c>
      <c r="L14" s="175"/>
      <c r="M14" s="175"/>
      <c r="N14" s="133">
        <f t="shared" si="7"/>
        <v>0</v>
      </c>
      <c r="O14" s="175"/>
      <c r="P14" s="175"/>
      <c r="Q14" s="133">
        <f t="shared" si="8"/>
        <v>0</v>
      </c>
      <c r="R14" s="131"/>
      <c r="S14" s="131"/>
      <c r="T14" s="133">
        <f t="shared" si="9"/>
        <v>0</v>
      </c>
      <c r="U14" s="135">
        <f t="shared" si="10"/>
        <v>11880000</v>
      </c>
      <c r="V14" s="135">
        <f t="shared" si="0"/>
        <v>9207896.790000001</v>
      </c>
      <c r="W14" s="135">
        <f t="shared" si="0"/>
        <v>-2672103.21</v>
      </c>
      <c r="X14" s="131"/>
      <c r="Y14" s="131"/>
      <c r="Z14" s="133">
        <f t="shared" si="11"/>
        <v>0</v>
      </c>
      <c r="AA14" s="135">
        <f t="shared" si="43"/>
        <v>0</v>
      </c>
      <c r="AB14" s="135">
        <f t="shared" si="43"/>
        <v>0</v>
      </c>
      <c r="AC14" s="135">
        <f t="shared" si="43"/>
        <v>0</v>
      </c>
      <c r="AD14" s="131"/>
      <c r="AE14" s="131"/>
      <c r="AF14" s="133">
        <f t="shared" si="13"/>
        <v>0</v>
      </c>
      <c r="AG14" s="131"/>
      <c r="AH14" s="131"/>
      <c r="AI14" s="133">
        <f t="shared" si="14"/>
        <v>0</v>
      </c>
      <c r="AJ14" s="135">
        <f t="shared" si="2"/>
        <v>0</v>
      </c>
      <c r="AK14" s="135">
        <f t="shared" si="2"/>
        <v>0</v>
      </c>
      <c r="AL14" s="135">
        <f t="shared" si="2"/>
        <v>0</v>
      </c>
      <c r="AM14" s="135">
        <f t="shared" si="15"/>
        <v>11880000</v>
      </c>
      <c r="AN14" s="135">
        <f t="shared" si="3"/>
        <v>9207896.790000001</v>
      </c>
      <c r="AO14" s="135">
        <f t="shared" si="3"/>
        <v>-2672103.21</v>
      </c>
    </row>
    <row r="15" spans="1:41" ht="11.25">
      <c r="A15" s="165">
        <v>8</v>
      </c>
      <c r="B15" s="153" t="s">
        <v>12</v>
      </c>
      <c r="C15" s="188">
        <v>3504200</v>
      </c>
      <c r="D15" s="151">
        <v>1491206.94</v>
      </c>
      <c r="E15" s="133">
        <f t="shared" si="4"/>
        <v>-2012993.06</v>
      </c>
      <c r="F15" s="151">
        <v>0</v>
      </c>
      <c r="G15" s="151">
        <v>0</v>
      </c>
      <c r="H15" s="133">
        <f t="shared" si="5"/>
        <v>0</v>
      </c>
      <c r="I15" s="175"/>
      <c r="J15" s="175"/>
      <c r="K15" s="133">
        <f t="shared" si="6"/>
        <v>0</v>
      </c>
      <c r="L15" s="175"/>
      <c r="M15" s="175"/>
      <c r="N15" s="133">
        <f t="shared" si="7"/>
        <v>0</v>
      </c>
      <c r="O15" s="175"/>
      <c r="P15" s="175"/>
      <c r="Q15" s="133">
        <f t="shared" si="8"/>
        <v>0</v>
      </c>
      <c r="R15" s="131"/>
      <c r="S15" s="131"/>
      <c r="T15" s="133">
        <f t="shared" si="9"/>
        <v>0</v>
      </c>
      <c r="U15" s="135">
        <f t="shared" si="10"/>
        <v>3504200</v>
      </c>
      <c r="V15" s="135">
        <f t="shared" si="0"/>
        <v>1491206.94</v>
      </c>
      <c r="W15" s="135">
        <f t="shared" si="0"/>
        <v>-2012993.06</v>
      </c>
      <c r="X15" s="131"/>
      <c r="Y15" s="131"/>
      <c r="Z15" s="133">
        <f t="shared" si="11"/>
        <v>0</v>
      </c>
      <c r="AA15" s="135">
        <f t="shared" si="43"/>
        <v>0</v>
      </c>
      <c r="AB15" s="135">
        <f t="shared" si="43"/>
        <v>0</v>
      </c>
      <c r="AC15" s="135">
        <f t="shared" si="43"/>
        <v>0</v>
      </c>
      <c r="AD15" s="131"/>
      <c r="AE15" s="131"/>
      <c r="AF15" s="133">
        <f t="shared" si="13"/>
        <v>0</v>
      </c>
      <c r="AG15" s="131"/>
      <c r="AH15" s="131"/>
      <c r="AI15" s="133">
        <f t="shared" si="14"/>
        <v>0</v>
      </c>
      <c r="AJ15" s="135">
        <f t="shared" si="2"/>
        <v>0</v>
      </c>
      <c r="AK15" s="135">
        <f t="shared" si="2"/>
        <v>0</v>
      </c>
      <c r="AL15" s="135">
        <f t="shared" si="2"/>
        <v>0</v>
      </c>
      <c r="AM15" s="135">
        <f t="shared" si="15"/>
        <v>3504200</v>
      </c>
      <c r="AN15" s="135">
        <f t="shared" si="3"/>
        <v>1491206.94</v>
      </c>
      <c r="AO15" s="135">
        <f t="shared" si="3"/>
        <v>-2012993.06</v>
      </c>
    </row>
    <row r="16" spans="1:41" ht="11.25">
      <c r="A16" s="165">
        <v>9</v>
      </c>
      <c r="B16" s="153" t="s">
        <v>9</v>
      </c>
      <c r="C16" s="131"/>
      <c r="D16" s="131"/>
      <c r="E16" s="133">
        <f t="shared" si="4"/>
        <v>0</v>
      </c>
      <c r="F16" s="131"/>
      <c r="G16" s="131"/>
      <c r="H16" s="133">
        <f t="shared" si="5"/>
        <v>0</v>
      </c>
      <c r="I16" s="175"/>
      <c r="J16" s="175"/>
      <c r="K16" s="133">
        <f t="shared" si="6"/>
        <v>0</v>
      </c>
      <c r="L16" s="175"/>
      <c r="M16" s="175"/>
      <c r="N16" s="133">
        <f t="shared" si="7"/>
        <v>0</v>
      </c>
      <c r="O16" s="175"/>
      <c r="P16" s="175"/>
      <c r="Q16" s="133">
        <f t="shared" si="8"/>
        <v>0</v>
      </c>
      <c r="R16" s="131"/>
      <c r="S16" s="131"/>
      <c r="T16" s="133">
        <f t="shared" si="9"/>
        <v>0</v>
      </c>
      <c r="U16" s="135">
        <f t="shared" si="10"/>
        <v>0</v>
      </c>
      <c r="V16" s="135">
        <f t="shared" si="0"/>
        <v>0</v>
      </c>
      <c r="W16" s="135">
        <f t="shared" si="0"/>
        <v>0</v>
      </c>
      <c r="X16" s="131"/>
      <c r="Y16" s="131"/>
      <c r="Z16" s="133">
        <f t="shared" si="11"/>
        <v>0</v>
      </c>
      <c r="AA16" s="135">
        <f t="shared" si="43"/>
        <v>0</v>
      </c>
      <c r="AB16" s="135">
        <f t="shared" si="43"/>
        <v>0</v>
      </c>
      <c r="AC16" s="135">
        <f t="shared" si="43"/>
        <v>0</v>
      </c>
      <c r="AD16" s="131"/>
      <c r="AE16" s="131"/>
      <c r="AF16" s="133">
        <f t="shared" si="13"/>
        <v>0</v>
      </c>
      <c r="AG16" s="131"/>
      <c r="AH16" s="131"/>
      <c r="AI16" s="133">
        <f t="shared" si="14"/>
        <v>0</v>
      </c>
      <c r="AJ16" s="135">
        <f t="shared" si="2"/>
        <v>0</v>
      </c>
      <c r="AK16" s="135">
        <f t="shared" si="2"/>
        <v>0</v>
      </c>
      <c r="AL16" s="135">
        <f t="shared" si="2"/>
        <v>0</v>
      </c>
      <c r="AM16" s="135">
        <f t="shared" si="15"/>
        <v>0</v>
      </c>
      <c r="AN16" s="135">
        <f t="shared" si="3"/>
        <v>0</v>
      </c>
      <c r="AO16" s="135">
        <f t="shared" si="3"/>
        <v>0</v>
      </c>
    </row>
    <row r="17" spans="1:41" s="288" customFormat="1" ht="11.25">
      <c r="A17" s="163">
        <v>10</v>
      </c>
      <c r="B17" s="154" t="s">
        <v>16</v>
      </c>
      <c r="C17" s="64">
        <f>SUM(C18:C22)</f>
        <v>6808400</v>
      </c>
      <c r="D17" s="64">
        <f>SUM(D18:D22)</f>
        <v>5833380.4500000002</v>
      </c>
      <c r="E17" s="215">
        <f t="shared" si="4"/>
        <v>-975019.54999999981</v>
      </c>
      <c r="F17" s="64">
        <f>SUM(F18:F22)</f>
        <v>30481000</v>
      </c>
      <c r="G17" s="64">
        <f>SUM(G18:G22)</f>
        <v>29383200.449999999</v>
      </c>
      <c r="H17" s="215">
        <f t="shared" si="5"/>
        <v>-1097799.5500000007</v>
      </c>
      <c r="I17" s="176">
        <f>SUM(I18:I22)</f>
        <v>0</v>
      </c>
      <c r="J17" s="176">
        <f>SUM(J18:J22)</f>
        <v>0</v>
      </c>
      <c r="K17" s="215">
        <f t="shared" si="6"/>
        <v>0</v>
      </c>
      <c r="L17" s="176">
        <f>SUM(L18:L22)</f>
        <v>0</v>
      </c>
      <c r="M17" s="176">
        <f>SUM(M18:M22)</f>
        <v>0</v>
      </c>
      <c r="N17" s="215">
        <f t="shared" si="7"/>
        <v>0</v>
      </c>
      <c r="O17" s="176">
        <f>SUM(O18:O22)</f>
        <v>0</v>
      </c>
      <c r="P17" s="176">
        <f>SUM(P18:P22)</f>
        <v>0</v>
      </c>
      <c r="Q17" s="215">
        <f t="shared" si="8"/>
        <v>0</v>
      </c>
      <c r="R17" s="64">
        <f>SUM(R18:R22)</f>
        <v>0</v>
      </c>
      <c r="S17" s="64">
        <f>SUM(S18:S22)</f>
        <v>0</v>
      </c>
      <c r="T17" s="215">
        <f t="shared" si="9"/>
        <v>0</v>
      </c>
      <c r="U17" s="59">
        <f t="shared" si="10"/>
        <v>37289400</v>
      </c>
      <c r="V17" s="59">
        <f t="shared" si="0"/>
        <v>35216580.899999999</v>
      </c>
      <c r="W17" s="59">
        <f t="shared" si="0"/>
        <v>-2072819.1000000006</v>
      </c>
      <c r="X17" s="64">
        <f>SUM(X18:X22)</f>
        <v>0</v>
      </c>
      <c r="Y17" s="64">
        <f>SUM(Y18:Y22)</f>
        <v>0</v>
      </c>
      <c r="Z17" s="215">
        <f t="shared" si="11"/>
        <v>0</v>
      </c>
      <c r="AA17" s="59">
        <f t="shared" si="43"/>
        <v>0</v>
      </c>
      <c r="AB17" s="59">
        <f t="shared" si="43"/>
        <v>0</v>
      </c>
      <c r="AC17" s="59">
        <f t="shared" si="43"/>
        <v>0</v>
      </c>
      <c r="AD17" s="64">
        <f>SUM(AD18:AD22)</f>
        <v>0</v>
      </c>
      <c r="AE17" s="64">
        <f>SUM(AE18:AE22)</f>
        <v>0</v>
      </c>
      <c r="AF17" s="215">
        <f t="shared" si="13"/>
        <v>0</v>
      </c>
      <c r="AG17" s="64">
        <f>SUM(AG18:AG22)</f>
        <v>0</v>
      </c>
      <c r="AH17" s="64">
        <f>SUM(AH18:AH22)</f>
        <v>0</v>
      </c>
      <c r="AI17" s="215">
        <f t="shared" si="14"/>
        <v>0</v>
      </c>
      <c r="AJ17" s="59">
        <f t="shared" si="2"/>
        <v>0</v>
      </c>
      <c r="AK17" s="59">
        <f t="shared" si="2"/>
        <v>0</v>
      </c>
      <c r="AL17" s="59">
        <f t="shared" si="2"/>
        <v>0</v>
      </c>
      <c r="AM17" s="59">
        <f t="shared" si="15"/>
        <v>37289400</v>
      </c>
      <c r="AN17" s="59">
        <f t="shared" si="3"/>
        <v>35216580.899999999</v>
      </c>
      <c r="AO17" s="59">
        <f t="shared" si="3"/>
        <v>-2072819.1000000006</v>
      </c>
    </row>
    <row r="18" spans="1:41" ht="11.25">
      <c r="A18" s="165">
        <v>11</v>
      </c>
      <c r="B18" s="153" t="s">
        <v>13</v>
      </c>
      <c r="C18" s="188">
        <v>4629800</v>
      </c>
      <c r="D18" s="188">
        <v>4310187.6500000004</v>
      </c>
      <c r="E18" s="133">
        <f t="shared" si="4"/>
        <v>-319612.34999999963</v>
      </c>
      <c r="F18" s="188">
        <v>20851800</v>
      </c>
      <c r="G18" s="188">
        <v>20238666.609999999</v>
      </c>
      <c r="H18" s="133">
        <f t="shared" si="5"/>
        <v>-613133.3900000006</v>
      </c>
      <c r="I18" s="175"/>
      <c r="J18" s="175"/>
      <c r="K18" s="133">
        <f t="shared" si="6"/>
        <v>0</v>
      </c>
      <c r="L18" s="175"/>
      <c r="M18" s="175"/>
      <c r="N18" s="133">
        <f t="shared" si="7"/>
        <v>0</v>
      </c>
      <c r="O18" s="175"/>
      <c r="P18" s="175"/>
      <c r="Q18" s="133">
        <f t="shared" si="8"/>
        <v>0</v>
      </c>
      <c r="R18" s="131"/>
      <c r="S18" s="131"/>
      <c r="T18" s="133">
        <f t="shared" si="9"/>
        <v>0</v>
      </c>
      <c r="U18" s="135">
        <f t="shared" si="10"/>
        <v>25481600</v>
      </c>
      <c r="V18" s="135">
        <f t="shared" si="0"/>
        <v>24548854.259999998</v>
      </c>
      <c r="W18" s="135">
        <f t="shared" si="0"/>
        <v>-932745.74000000022</v>
      </c>
      <c r="X18" s="131"/>
      <c r="Y18" s="131"/>
      <c r="Z18" s="133">
        <f t="shared" si="11"/>
        <v>0</v>
      </c>
      <c r="AA18" s="135">
        <f t="shared" si="43"/>
        <v>0</v>
      </c>
      <c r="AB18" s="135">
        <f t="shared" si="43"/>
        <v>0</v>
      </c>
      <c r="AC18" s="135">
        <f t="shared" si="43"/>
        <v>0</v>
      </c>
      <c r="AD18" s="131"/>
      <c r="AE18" s="131"/>
      <c r="AF18" s="133">
        <f t="shared" si="13"/>
        <v>0</v>
      </c>
      <c r="AG18" s="131"/>
      <c r="AH18" s="131"/>
      <c r="AI18" s="133">
        <f t="shared" si="14"/>
        <v>0</v>
      </c>
      <c r="AJ18" s="135">
        <f t="shared" si="2"/>
        <v>0</v>
      </c>
      <c r="AK18" s="135">
        <f t="shared" si="2"/>
        <v>0</v>
      </c>
      <c r="AL18" s="135">
        <f t="shared" si="2"/>
        <v>0</v>
      </c>
      <c r="AM18" s="135">
        <f t="shared" si="15"/>
        <v>25481600</v>
      </c>
      <c r="AN18" s="135">
        <f t="shared" si="3"/>
        <v>24548854.259999998</v>
      </c>
      <c r="AO18" s="135">
        <f t="shared" si="3"/>
        <v>-932745.74000000022</v>
      </c>
    </row>
    <row r="19" spans="1:41" ht="11.25">
      <c r="A19" s="165">
        <v>12</v>
      </c>
      <c r="B19" s="153" t="s">
        <v>14</v>
      </c>
      <c r="C19" s="188">
        <v>544700</v>
      </c>
      <c r="D19" s="188">
        <v>475403.9</v>
      </c>
      <c r="E19" s="133">
        <f t="shared" si="4"/>
        <v>-69296.099999999977</v>
      </c>
      <c r="F19" s="188">
        <v>2407300</v>
      </c>
      <c r="G19" s="188">
        <v>2381021.62</v>
      </c>
      <c r="H19" s="133">
        <f t="shared" si="5"/>
        <v>-26278.379999999888</v>
      </c>
      <c r="I19" s="175"/>
      <c r="J19" s="175"/>
      <c r="K19" s="133">
        <f t="shared" si="6"/>
        <v>0</v>
      </c>
      <c r="L19" s="175"/>
      <c r="M19" s="175"/>
      <c r="N19" s="133">
        <f t="shared" si="7"/>
        <v>0</v>
      </c>
      <c r="O19" s="175"/>
      <c r="P19" s="175"/>
      <c r="Q19" s="133">
        <f t="shared" si="8"/>
        <v>0</v>
      </c>
      <c r="R19" s="131"/>
      <c r="S19" s="131"/>
      <c r="T19" s="133">
        <f t="shared" si="9"/>
        <v>0</v>
      </c>
      <c r="U19" s="135">
        <f t="shared" si="10"/>
        <v>2952000</v>
      </c>
      <c r="V19" s="135">
        <f t="shared" si="0"/>
        <v>2856425.52</v>
      </c>
      <c r="W19" s="135">
        <f t="shared" si="0"/>
        <v>-95574.479999999865</v>
      </c>
      <c r="X19" s="131"/>
      <c r="Y19" s="131"/>
      <c r="Z19" s="133">
        <f t="shared" si="11"/>
        <v>0</v>
      </c>
      <c r="AA19" s="135">
        <f t="shared" si="43"/>
        <v>0</v>
      </c>
      <c r="AB19" s="135">
        <f t="shared" si="43"/>
        <v>0</v>
      </c>
      <c r="AC19" s="135">
        <f t="shared" si="43"/>
        <v>0</v>
      </c>
      <c r="AD19" s="131"/>
      <c r="AE19" s="131"/>
      <c r="AF19" s="133">
        <f t="shared" si="13"/>
        <v>0</v>
      </c>
      <c r="AG19" s="131"/>
      <c r="AH19" s="131"/>
      <c r="AI19" s="133">
        <f t="shared" si="14"/>
        <v>0</v>
      </c>
      <c r="AJ19" s="135">
        <f t="shared" si="2"/>
        <v>0</v>
      </c>
      <c r="AK19" s="135">
        <f t="shared" si="2"/>
        <v>0</v>
      </c>
      <c r="AL19" s="135">
        <f t="shared" si="2"/>
        <v>0</v>
      </c>
      <c r="AM19" s="135">
        <f t="shared" si="15"/>
        <v>2952000</v>
      </c>
      <c r="AN19" s="135">
        <f t="shared" si="3"/>
        <v>2856425.52</v>
      </c>
      <c r="AO19" s="135">
        <f t="shared" si="3"/>
        <v>-95574.479999999865</v>
      </c>
    </row>
    <row r="20" spans="1:41" ht="11.25">
      <c r="A20" s="165">
        <v>13</v>
      </c>
      <c r="B20" s="153" t="s">
        <v>15</v>
      </c>
      <c r="C20" s="188">
        <v>272300</v>
      </c>
      <c r="D20" s="188">
        <v>232160.05</v>
      </c>
      <c r="E20" s="133">
        <f t="shared" si="4"/>
        <v>-40139.950000000012</v>
      </c>
      <c r="F20" s="188">
        <v>1203700</v>
      </c>
      <c r="G20" s="188">
        <v>1190508.8899999999</v>
      </c>
      <c r="H20" s="133">
        <f t="shared" si="5"/>
        <v>-13191.110000000102</v>
      </c>
      <c r="I20" s="175"/>
      <c r="J20" s="175"/>
      <c r="K20" s="133">
        <f t="shared" si="6"/>
        <v>0</v>
      </c>
      <c r="L20" s="175"/>
      <c r="M20" s="175"/>
      <c r="N20" s="133">
        <f t="shared" si="7"/>
        <v>0</v>
      </c>
      <c r="O20" s="175"/>
      <c r="P20" s="175"/>
      <c r="Q20" s="133">
        <f t="shared" si="8"/>
        <v>0</v>
      </c>
      <c r="R20" s="131"/>
      <c r="S20" s="131"/>
      <c r="T20" s="133">
        <f t="shared" si="9"/>
        <v>0</v>
      </c>
      <c r="U20" s="135">
        <f t="shared" si="10"/>
        <v>1476000</v>
      </c>
      <c r="V20" s="135">
        <f t="shared" si="0"/>
        <v>1422668.94</v>
      </c>
      <c r="W20" s="135">
        <f t="shared" si="0"/>
        <v>-53331.060000000114</v>
      </c>
      <c r="X20" s="131"/>
      <c r="Y20" s="131"/>
      <c r="Z20" s="133">
        <f t="shared" si="11"/>
        <v>0</v>
      </c>
      <c r="AA20" s="135">
        <f t="shared" si="43"/>
        <v>0</v>
      </c>
      <c r="AB20" s="135">
        <f t="shared" si="43"/>
        <v>0</v>
      </c>
      <c r="AC20" s="135">
        <f t="shared" si="43"/>
        <v>0</v>
      </c>
      <c r="AD20" s="131"/>
      <c r="AE20" s="131"/>
      <c r="AF20" s="133">
        <f t="shared" si="13"/>
        <v>0</v>
      </c>
      <c r="AG20" s="131"/>
      <c r="AH20" s="131"/>
      <c r="AI20" s="133">
        <f t="shared" si="14"/>
        <v>0</v>
      </c>
      <c r="AJ20" s="135">
        <f t="shared" si="2"/>
        <v>0</v>
      </c>
      <c r="AK20" s="135">
        <f t="shared" si="2"/>
        <v>0</v>
      </c>
      <c r="AL20" s="135">
        <f t="shared" si="2"/>
        <v>0</v>
      </c>
      <c r="AM20" s="135">
        <f t="shared" si="15"/>
        <v>1476000</v>
      </c>
      <c r="AN20" s="135">
        <f t="shared" si="3"/>
        <v>1422668.94</v>
      </c>
      <c r="AO20" s="135">
        <f t="shared" si="3"/>
        <v>-53331.060000000114</v>
      </c>
    </row>
    <row r="21" spans="1:41" ht="11.25">
      <c r="A21" s="165">
        <v>14</v>
      </c>
      <c r="B21" s="153" t="s">
        <v>17</v>
      </c>
      <c r="C21" s="188">
        <v>272300</v>
      </c>
      <c r="D21" s="188">
        <v>146022.04999999999</v>
      </c>
      <c r="E21" s="133">
        <f t="shared" si="4"/>
        <v>-126277.95000000001</v>
      </c>
      <c r="F21" s="188">
        <v>1203700</v>
      </c>
      <c r="G21" s="188">
        <v>1114600.22</v>
      </c>
      <c r="H21" s="133">
        <f t="shared" si="5"/>
        <v>-89099.780000000028</v>
      </c>
      <c r="I21" s="175"/>
      <c r="J21" s="175"/>
      <c r="K21" s="133">
        <f t="shared" si="6"/>
        <v>0</v>
      </c>
      <c r="L21" s="175"/>
      <c r="M21" s="175"/>
      <c r="N21" s="133">
        <f t="shared" si="7"/>
        <v>0</v>
      </c>
      <c r="O21" s="175"/>
      <c r="P21" s="175"/>
      <c r="Q21" s="133">
        <f t="shared" si="8"/>
        <v>0</v>
      </c>
      <c r="R21" s="131"/>
      <c r="S21" s="131"/>
      <c r="T21" s="133">
        <f t="shared" si="9"/>
        <v>0</v>
      </c>
      <c r="U21" s="135">
        <f t="shared" si="10"/>
        <v>1476000</v>
      </c>
      <c r="V21" s="135">
        <f t="shared" si="0"/>
        <v>1260622.27</v>
      </c>
      <c r="W21" s="135">
        <f t="shared" si="0"/>
        <v>-215377.73000000004</v>
      </c>
      <c r="X21" s="131"/>
      <c r="Y21" s="131"/>
      <c r="Z21" s="133">
        <f t="shared" si="11"/>
        <v>0</v>
      </c>
      <c r="AA21" s="135">
        <f t="shared" si="43"/>
        <v>0</v>
      </c>
      <c r="AB21" s="135">
        <f t="shared" si="43"/>
        <v>0</v>
      </c>
      <c r="AC21" s="135">
        <f t="shared" si="43"/>
        <v>0</v>
      </c>
      <c r="AD21" s="131"/>
      <c r="AE21" s="131"/>
      <c r="AF21" s="133">
        <f t="shared" si="13"/>
        <v>0</v>
      </c>
      <c r="AG21" s="131"/>
      <c r="AH21" s="131"/>
      <c r="AI21" s="133">
        <f t="shared" si="14"/>
        <v>0</v>
      </c>
      <c r="AJ21" s="135">
        <f t="shared" si="2"/>
        <v>0</v>
      </c>
      <c r="AK21" s="135">
        <f t="shared" si="2"/>
        <v>0</v>
      </c>
      <c r="AL21" s="135">
        <f t="shared" si="2"/>
        <v>0</v>
      </c>
      <c r="AM21" s="135">
        <f t="shared" si="15"/>
        <v>1476000</v>
      </c>
      <c r="AN21" s="135">
        <f t="shared" si="3"/>
        <v>1260622.27</v>
      </c>
      <c r="AO21" s="135">
        <f t="shared" si="3"/>
        <v>-215377.73000000004</v>
      </c>
    </row>
    <row r="22" spans="1:41" ht="11.25">
      <c r="A22" s="165">
        <v>15</v>
      </c>
      <c r="B22" s="153" t="s">
        <v>18</v>
      </c>
      <c r="C22" s="188">
        <v>1089300</v>
      </c>
      <c r="D22" s="188">
        <v>669606.80000000005</v>
      </c>
      <c r="E22" s="133">
        <f t="shared" si="4"/>
        <v>-419693.19999999995</v>
      </c>
      <c r="F22" s="188">
        <v>4814500</v>
      </c>
      <c r="G22" s="188">
        <v>4458403.1100000003</v>
      </c>
      <c r="H22" s="133">
        <f t="shared" si="5"/>
        <v>-356096.88999999966</v>
      </c>
      <c r="I22" s="175"/>
      <c r="J22" s="175"/>
      <c r="K22" s="133">
        <f t="shared" si="6"/>
        <v>0</v>
      </c>
      <c r="L22" s="175"/>
      <c r="M22" s="175"/>
      <c r="N22" s="133">
        <f t="shared" si="7"/>
        <v>0</v>
      </c>
      <c r="O22" s="175"/>
      <c r="P22" s="175"/>
      <c r="Q22" s="133">
        <f t="shared" si="8"/>
        <v>0</v>
      </c>
      <c r="R22" s="131"/>
      <c r="S22" s="131"/>
      <c r="T22" s="133">
        <f t="shared" si="9"/>
        <v>0</v>
      </c>
      <c r="U22" s="135">
        <f t="shared" si="10"/>
        <v>5903800</v>
      </c>
      <c r="V22" s="135">
        <f t="shared" si="0"/>
        <v>5128009.91</v>
      </c>
      <c r="W22" s="135">
        <f t="shared" si="0"/>
        <v>-775790.08999999962</v>
      </c>
      <c r="X22" s="131"/>
      <c r="Y22" s="131"/>
      <c r="Z22" s="133">
        <f t="shared" si="11"/>
        <v>0</v>
      </c>
      <c r="AA22" s="135">
        <f t="shared" si="43"/>
        <v>0</v>
      </c>
      <c r="AB22" s="135">
        <f t="shared" si="43"/>
        <v>0</v>
      </c>
      <c r="AC22" s="135">
        <f t="shared" si="43"/>
        <v>0</v>
      </c>
      <c r="AD22" s="131"/>
      <c r="AE22" s="131"/>
      <c r="AF22" s="133">
        <f t="shared" si="13"/>
        <v>0</v>
      </c>
      <c r="AG22" s="131"/>
      <c r="AH22" s="131"/>
      <c r="AI22" s="133">
        <f t="shared" si="14"/>
        <v>0</v>
      </c>
      <c r="AJ22" s="135">
        <f t="shared" si="2"/>
        <v>0</v>
      </c>
      <c r="AK22" s="135">
        <f t="shared" si="2"/>
        <v>0</v>
      </c>
      <c r="AL22" s="135">
        <f t="shared" si="2"/>
        <v>0</v>
      </c>
      <c r="AM22" s="135">
        <f t="shared" si="15"/>
        <v>5903800</v>
      </c>
      <c r="AN22" s="135">
        <f t="shared" si="3"/>
        <v>5128009.91</v>
      </c>
      <c r="AO22" s="135">
        <f t="shared" si="3"/>
        <v>-775790.08999999962</v>
      </c>
    </row>
    <row r="23" spans="1:41" s="288" customFormat="1" ht="11.25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215">
        <f t="shared" si="4"/>
        <v>0</v>
      </c>
      <c r="F23" s="64">
        <f>SUM(F24:F27)</f>
        <v>38573600</v>
      </c>
      <c r="G23" s="64">
        <f>SUM(G24:G27)</f>
        <v>32356947.490000002</v>
      </c>
      <c r="H23" s="215">
        <f t="shared" si="5"/>
        <v>-6216652.5099999979</v>
      </c>
      <c r="I23" s="176">
        <f>SUM(I24:I27)</f>
        <v>48697500</v>
      </c>
      <c r="J23" s="176">
        <f>SUM(J24:J27)</f>
        <v>47180648.350000001</v>
      </c>
      <c r="K23" s="215">
        <f t="shared" si="6"/>
        <v>-1516851.6499999985</v>
      </c>
      <c r="L23" s="176">
        <f>SUM(L24:L27)</f>
        <v>24607700</v>
      </c>
      <c r="M23" s="176">
        <f>SUM(M24:M27)</f>
        <v>21154130.550000001</v>
      </c>
      <c r="N23" s="215">
        <f t="shared" si="7"/>
        <v>-3453569.4499999993</v>
      </c>
      <c r="O23" s="176">
        <f>SUM(O24:O27)</f>
        <v>87006600</v>
      </c>
      <c r="P23" s="176">
        <f>SUM(P24:P27)</f>
        <v>87006557.5</v>
      </c>
      <c r="Q23" s="215">
        <f t="shared" si="8"/>
        <v>-42.5</v>
      </c>
      <c r="R23" s="64">
        <f>SUM(R24:R27)</f>
        <v>13134000</v>
      </c>
      <c r="S23" s="64">
        <f>SUM(S24:S27)</f>
        <v>11225434.35</v>
      </c>
      <c r="T23" s="215">
        <f t="shared" si="9"/>
        <v>-1908565.6500000004</v>
      </c>
      <c r="U23" s="59">
        <f t="shared" si="10"/>
        <v>212019400</v>
      </c>
      <c r="V23" s="59">
        <f t="shared" si="10"/>
        <v>198923718.23999998</v>
      </c>
      <c r="W23" s="59">
        <f t="shared" si="10"/>
        <v>-13095681.759999996</v>
      </c>
      <c r="X23" s="64">
        <f>SUM(X24:X27)</f>
        <v>0</v>
      </c>
      <c r="Y23" s="64">
        <f>SUM(Y24:Y27)</f>
        <v>0</v>
      </c>
      <c r="Z23" s="215">
        <f t="shared" si="11"/>
        <v>0</v>
      </c>
      <c r="AA23" s="59">
        <f t="shared" si="43"/>
        <v>0</v>
      </c>
      <c r="AB23" s="59">
        <f t="shared" si="43"/>
        <v>0</v>
      </c>
      <c r="AC23" s="59">
        <f t="shared" si="43"/>
        <v>0</v>
      </c>
      <c r="AD23" s="64">
        <f>SUM(AD24:AD27)</f>
        <v>0</v>
      </c>
      <c r="AE23" s="64">
        <f>SUM(AE24:AE27)</f>
        <v>0</v>
      </c>
      <c r="AF23" s="215">
        <f t="shared" si="13"/>
        <v>0</v>
      </c>
      <c r="AG23" s="64">
        <f>SUM(AG24:AG27)</f>
        <v>0</v>
      </c>
      <c r="AH23" s="64">
        <f>SUM(AH24:AH27)</f>
        <v>0</v>
      </c>
      <c r="AI23" s="215">
        <f t="shared" si="14"/>
        <v>0</v>
      </c>
      <c r="AJ23" s="59">
        <f t="shared" ref="AJ23:AL93" si="44">SUM(AD23+AG23)</f>
        <v>0</v>
      </c>
      <c r="AK23" s="59">
        <f t="shared" si="44"/>
        <v>0</v>
      </c>
      <c r="AL23" s="59">
        <f t="shared" si="44"/>
        <v>0</v>
      </c>
      <c r="AM23" s="59">
        <f t="shared" si="15"/>
        <v>212019400</v>
      </c>
      <c r="AN23" s="59">
        <f t="shared" si="15"/>
        <v>198923718.23999998</v>
      </c>
      <c r="AO23" s="59">
        <f t="shared" si="15"/>
        <v>-13095681.759999996</v>
      </c>
    </row>
    <row r="24" spans="1:41" ht="11.25">
      <c r="A24" s="165">
        <v>17</v>
      </c>
      <c r="B24" s="166" t="s">
        <v>19</v>
      </c>
      <c r="C24" s="131"/>
      <c r="D24" s="131"/>
      <c r="E24" s="133">
        <f t="shared" si="4"/>
        <v>0</v>
      </c>
      <c r="F24" s="188">
        <v>3246900</v>
      </c>
      <c r="G24" s="188">
        <v>5684147.4900000002</v>
      </c>
      <c r="H24" s="133">
        <f t="shared" si="5"/>
        <v>2437247.4900000002</v>
      </c>
      <c r="I24" s="188">
        <v>1536000</v>
      </c>
      <c r="J24" s="188">
        <v>1088316.3500000001</v>
      </c>
      <c r="K24" s="133">
        <f t="shared" si="6"/>
        <v>-447683.64999999991</v>
      </c>
      <c r="L24" s="188">
        <v>2100000</v>
      </c>
      <c r="M24" s="188">
        <v>209638.55</v>
      </c>
      <c r="N24" s="133">
        <f t="shared" si="7"/>
        <v>-1890361.45</v>
      </c>
      <c r="O24" s="188">
        <v>4000000</v>
      </c>
      <c r="P24" s="188">
        <v>5692065.5</v>
      </c>
      <c r="Q24" s="133">
        <f t="shared" si="8"/>
        <v>1692065.5</v>
      </c>
      <c r="R24" s="188">
        <v>1690000</v>
      </c>
      <c r="S24" s="188">
        <v>1809905.35</v>
      </c>
      <c r="T24" s="133">
        <f t="shared" si="9"/>
        <v>119905.35000000009</v>
      </c>
      <c r="U24" s="135">
        <f t="shared" si="10"/>
        <v>12572900</v>
      </c>
      <c r="V24" s="135">
        <f t="shared" si="10"/>
        <v>14484073.24</v>
      </c>
      <c r="W24" s="135">
        <f t="shared" si="10"/>
        <v>1911173.2400000005</v>
      </c>
      <c r="X24" s="131"/>
      <c r="Y24" s="131"/>
      <c r="Z24" s="133">
        <f t="shared" si="11"/>
        <v>0</v>
      </c>
      <c r="AA24" s="135">
        <f t="shared" si="43"/>
        <v>0</v>
      </c>
      <c r="AB24" s="135">
        <f t="shared" si="43"/>
        <v>0</v>
      </c>
      <c r="AC24" s="135">
        <f t="shared" si="43"/>
        <v>0</v>
      </c>
      <c r="AD24" s="131"/>
      <c r="AE24" s="131"/>
      <c r="AF24" s="133">
        <f t="shared" si="13"/>
        <v>0</v>
      </c>
      <c r="AG24" s="131"/>
      <c r="AH24" s="131"/>
      <c r="AI24" s="133">
        <f t="shared" si="14"/>
        <v>0</v>
      </c>
      <c r="AJ24" s="135">
        <f t="shared" si="44"/>
        <v>0</v>
      </c>
      <c r="AK24" s="135">
        <f t="shared" si="44"/>
        <v>0</v>
      </c>
      <c r="AL24" s="135">
        <f t="shared" si="44"/>
        <v>0</v>
      </c>
      <c r="AM24" s="135">
        <f t="shared" si="15"/>
        <v>12572900</v>
      </c>
      <c r="AN24" s="135">
        <f t="shared" si="15"/>
        <v>14484073.24</v>
      </c>
      <c r="AO24" s="135">
        <f t="shared" si="15"/>
        <v>1911173.2400000005</v>
      </c>
    </row>
    <row r="25" spans="1:41" ht="11.25">
      <c r="A25" s="165">
        <v>18</v>
      </c>
      <c r="B25" s="166" t="s">
        <v>20</v>
      </c>
      <c r="C25" s="131"/>
      <c r="D25" s="131"/>
      <c r="E25" s="133">
        <f t="shared" si="4"/>
        <v>0</v>
      </c>
      <c r="F25" s="188">
        <v>33751800</v>
      </c>
      <c r="G25" s="188">
        <v>23702140</v>
      </c>
      <c r="H25" s="133">
        <f t="shared" si="5"/>
        <v>-10049660</v>
      </c>
      <c r="I25" s="188">
        <v>43921100</v>
      </c>
      <c r="J25" s="188">
        <v>44185020</v>
      </c>
      <c r="K25" s="133">
        <f t="shared" si="6"/>
        <v>263920</v>
      </c>
      <c r="L25" s="188">
        <v>19173200</v>
      </c>
      <c r="M25" s="188">
        <v>19205340</v>
      </c>
      <c r="N25" s="133">
        <f t="shared" si="7"/>
        <v>32140</v>
      </c>
      <c r="O25" s="188">
        <v>79999800</v>
      </c>
      <c r="P25" s="188">
        <v>79679380</v>
      </c>
      <c r="Q25" s="133">
        <f t="shared" si="8"/>
        <v>-320420</v>
      </c>
      <c r="R25" s="188">
        <v>9600000</v>
      </c>
      <c r="S25" s="188">
        <v>8994537</v>
      </c>
      <c r="T25" s="133">
        <f t="shared" si="9"/>
        <v>-605463</v>
      </c>
      <c r="U25" s="135">
        <f t="shared" si="10"/>
        <v>186445900</v>
      </c>
      <c r="V25" s="135">
        <f t="shared" si="10"/>
        <v>175766417</v>
      </c>
      <c r="W25" s="135">
        <f t="shared" si="10"/>
        <v>-10679483</v>
      </c>
      <c r="X25" s="131"/>
      <c r="Y25" s="131"/>
      <c r="Z25" s="133">
        <f t="shared" si="11"/>
        <v>0</v>
      </c>
      <c r="AA25" s="135">
        <f t="shared" si="43"/>
        <v>0</v>
      </c>
      <c r="AB25" s="135">
        <f t="shared" si="43"/>
        <v>0</v>
      </c>
      <c r="AC25" s="135">
        <f t="shared" si="43"/>
        <v>0</v>
      </c>
      <c r="AD25" s="131"/>
      <c r="AE25" s="131"/>
      <c r="AF25" s="133">
        <f t="shared" si="13"/>
        <v>0</v>
      </c>
      <c r="AG25" s="131"/>
      <c r="AH25" s="131"/>
      <c r="AI25" s="133">
        <f t="shared" si="14"/>
        <v>0</v>
      </c>
      <c r="AJ25" s="135">
        <f t="shared" si="44"/>
        <v>0</v>
      </c>
      <c r="AK25" s="135">
        <f t="shared" si="44"/>
        <v>0</v>
      </c>
      <c r="AL25" s="135">
        <f t="shared" si="44"/>
        <v>0</v>
      </c>
      <c r="AM25" s="135">
        <f t="shared" si="15"/>
        <v>186445900</v>
      </c>
      <c r="AN25" s="135">
        <f t="shared" si="15"/>
        <v>175766417</v>
      </c>
      <c r="AO25" s="135">
        <f t="shared" si="15"/>
        <v>-10679483</v>
      </c>
    </row>
    <row r="26" spans="1:41" ht="11.25">
      <c r="A26" s="165">
        <v>19</v>
      </c>
      <c r="B26" s="166" t="s">
        <v>21</v>
      </c>
      <c r="C26" s="131"/>
      <c r="D26" s="131"/>
      <c r="E26" s="133">
        <f t="shared" si="4"/>
        <v>0</v>
      </c>
      <c r="F26" s="188">
        <v>1574900</v>
      </c>
      <c r="G26" s="188">
        <v>2970660</v>
      </c>
      <c r="H26" s="133">
        <f t="shared" si="5"/>
        <v>1395760</v>
      </c>
      <c r="I26" s="188">
        <v>3240400</v>
      </c>
      <c r="J26" s="188">
        <v>1907312</v>
      </c>
      <c r="K26" s="133">
        <f t="shared" si="6"/>
        <v>-1333088</v>
      </c>
      <c r="L26" s="188">
        <v>3334500</v>
      </c>
      <c r="M26" s="188">
        <v>1739152</v>
      </c>
      <c r="N26" s="133">
        <f t="shared" si="7"/>
        <v>-1595348</v>
      </c>
      <c r="O26" s="188">
        <v>3006800</v>
      </c>
      <c r="P26" s="188">
        <v>1635112</v>
      </c>
      <c r="Q26" s="133">
        <f t="shared" si="8"/>
        <v>-1371688</v>
      </c>
      <c r="R26" s="188">
        <v>1844000</v>
      </c>
      <c r="S26" s="188">
        <v>420992</v>
      </c>
      <c r="T26" s="133">
        <f t="shared" si="9"/>
        <v>-1423008</v>
      </c>
      <c r="U26" s="135">
        <f t="shared" si="10"/>
        <v>13000600</v>
      </c>
      <c r="V26" s="135">
        <f t="shared" si="10"/>
        <v>8673228</v>
      </c>
      <c r="W26" s="135">
        <f t="shared" si="10"/>
        <v>-4327372</v>
      </c>
      <c r="X26" s="131"/>
      <c r="Y26" s="131"/>
      <c r="Z26" s="133">
        <f t="shared" si="11"/>
        <v>0</v>
      </c>
      <c r="AA26" s="135">
        <f t="shared" si="43"/>
        <v>0</v>
      </c>
      <c r="AB26" s="135">
        <f t="shared" si="43"/>
        <v>0</v>
      </c>
      <c r="AC26" s="135">
        <f t="shared" si="43"/>
        <v>0</v>
      </c>
      <c r="AD26" s="131"/>
      <c r="AE26" s="131"/>
      <c r="AF26" s="133">
        <f t="shared" si="13"/>
        <v>0</v>
      </c>
      <c r="AG26" s="131"/>
      <c r="AH26" s="131"/>
      <c r="AI26" s="133">
        <f t="shared" si="14"/>
        <v>0</v>
      </c>
      <c r="AJ26" s="135">
        <f t="shared" si="44"/>
        <v>0</v>
      </c>
      <c r="AK26" s="135">
        <f t="shared" si="44"/>
        <v>0</v>
      </c>
      <c r="AL26" s="135">
        <f t="shared" si="44"/>
        <v>0</v>
      </c>
      <c r="AM26" s="135">
        <f t="shared" si="15"/>
        <v>13000600</v>
      </c>
      <c r="AN26" s="135">
        <f t="shared" si="15"/>
        <v>8673228</v>
      </c>
      <c r="AO26" s="135">
        <f t="shared" si="15"/>
        <v>-4327372</v>
      </c>
    </row>
    <row r="27" spans="1:41" ht="11.25">
      <c r="A27" s="165">
        <v>20</v>
      </c>
      <c r="B27" s="166" t="s">
        <v>73</v>
      </c>
      <c r="C27" s="131"/>
      <c r="D27" s="131"/>
      <c r="E27" s="133">
        <f t="shared" si="4"/>
        <v>0</v>
      </c>
      <c r="F27" s="131"/>
      <c r="G27" s="131"/>
      <c r="H27" s="133">
        <f t="shared" si="5"/>
        <v>0</v>
      </c>
      <c r="I27" s="131"/>
      <c r="J27" s="131"/>
      <c r="K27" s="133">
        <f t="shared" si="6"/>
        <v>0</v>
      </c>
      <c r="L27" s="131"/>
      <c r="M27" s="131"/>
      <c r="N27" s="133">
        <f t="shared" si="7"/>
        <v>0</v>
      </c>
      <c r="O27" s="131"/>
      <c r="P27" s="131"/>
      <c r="Q27" s="133">
        <f t="shared" si="8"/>
        <v>0</v>
      </c>
      <c r="R27" s="131"/>
      <c r="S27" s="131"/>
      <c r="T27" s="133">
        <f t="shared" si="9"/>
        <v>0</v>
      </c>
      <c r="U27" s="135">
        <f t="shared" si="10"/>
        <v>0</v>
      </c>
      <c r="V27" s="135">
        <f t="shared" si="10"/>
        <v>0</v>
      </c>
      <c r="W27" s="135">
        <f t="shared" si="10"/>
        <v>0</v>
      </c>
      <c r="X27" s="131"/>
      <c r="Y27" s="131"/>
      <c r="Z27" s="133">
        <f t="shared" si="11"/>
        <v>0</v>
      </c>
      <c r="AA27" s="135">
        <f t="shared" si="43"/>
        <v>0</v>
      </c>
      <c r="AB27" s="135">
        <f t="shared" si="43"/>
        <v>0</v>
      </c>
      <c r="AC27" s="135">
        <f t="shared" si="43"/>
        <v>0</v>
      </c>
      <c r="AD27" s="131"/>
      <c r="AE27" s="131"/>
      <c r="AF27" s="133">
        <f t="shared" si="13"/>
        <v>0</v>
      </c>
      <c r="AG27" s="131"/>
      <c r="AH27" s="131"/>
      <c r="AI27" s="133">
        <f t="shared" si="14"/>
        <v>0</v>
      </c>
      <c r="AJ27" s="135">
        <f t="shared" si="44"/>
        <v>0</v>
      </c>
      <c r="AK27" s="135">
        <f t="shared" si="44"/>
        <v>0</v>
      </c>
      <c r="AL27" s="135">
        <f t="shared" si="44"/>
        <v>0</v>
      </c>
      <c r="AM27" s="135">
        <f t="shared" si="15"/>
        <v>0</v>
      </c>
      <c r="AN27" s="135">
        <f t="shared" si="15"/>
        <v>0</v>
      </c>
      <c r="AO27" s="135">
        <f t="shared" si="15"/>
        <v>0</v>
      </c>
    </row>
    <row r="28" spans="1:41" s="288" customFormat="1" ht="11.25">
      <c r="A28" s="163">
        <v>21</v>
      </c>
      <c r="B28" s="154" t="s">
        <v>35</v>
      </c>
      <c r="C28" s="64">
        <f>SUM(C29:C34)</f>
        <v>1443400</v>
      </c>
      <c r="D28" s="64">
        <f>SUM(D29:D34)</f>
        <v>1191896</v>
      </c>
      <c r="E28" s="215">
        <f t="shared" si="4"/>
        <v>-251504</v>
      </c>
      <c r="F28" s="64">
        <f>SUM(F29:F34)</f>
        <v>6806100</v>
      </c>
      <c r="G28" s="64">
        <f>SUM(G29:G34)</f>
        <v>6563914</v>
      </c>
      <c r="H28" s="215">
        <f t="shared" si="5"/>
        <v>-242186</v>
      </c>
      <c r="I28" s="64">
        <f>SUM(I29:I34)</f>
        <v>0</v>
      </c>
      <c r="J28" s="64">
        <f>SUM(J29:J34)</f>
        <v>0</v>
      </c>
      <c r="K28" s="215">
        <f t="shared" si="6"/>
        <v>0</v>
      </c>
      <c r="L28" s="64">
        <f>SUM(L29:L34)</f>
        <v>0</v>
      </c>
      <c r="M28" s="64">
        <f>SUM(M29:M34)</f>
        <v>0</v>
      </c>
      <c r="N28" s="215">
        <f t="shared" si="7"/>
        <v>0</v>
      </c>
      <c r="O28" s="64">
        <f>SUM(O29:O34)</f>
        <v>0</v>
      </c>
      <c r="P28" s="64">
        <f>SUM(P29:P34)</f>
        <v>0</v>
      </c>
      <c r="Q28" s="215">
        <f t="shared" si="8"/>
        <v>0</v>
      </c>
      <c r="R28" s="64">
        <f>SUM(R29:R34)</f>
        <v>0</v>
      </c>
      <c r="S28" s="64">
        <f>SUM(S29:S34)</f>
        <v>0</v>
      </c>
      <c r="T28" s="215">
        <f t="shared" si="9"/>
        <v>0</v>
      </c>
      <c r="U28" s="59">
        <f t="shared" si="10"/>
        <v>8249500</v>
      </c>
      <c r="V28" s="59">
        <f t="shared" si="10"/>
        <v>7755810</v>
      </c>
      <c r="W28" s="59">
        <f t="shared" si="10"/>
        <v>-493690</v>
      </c>
      <c r="X28" s="64">
        <f>SUM(X29:X34)</f>
        <v>0</v>
      </c>
      <c r="Y28" s="64">
        <f>SUM(Y29:Y34)</f>
        <v>0</v>
      </c>
      <c r="Z28" s="215">
        <f t="shared" si="11"/>
        <v>0</v>
      </c>
      <c r="AA28" s="59">
        <f t="shared" si="43"/>
        <v>0</v>
      </c>
      <c r="AB28" s="59">
        <f t="shared" si="43"/>
        <v>0</v>
      </c>
      <c r="AC28" s="59">
        <f t="shared" si="43"/>
        <v>0</v>
      </c>
      <c r="AD28" s="64">
        <f>SUM(AD29:AD34)</f>
        <v>0</v>
      </c>
      <c r="AE28" s="64">
        <f>SUM(AE29:AE34)</f>
        <v>0</v>
      </c>
      <c r="AF28" s="215">
        <f t="shared" si="13"/>
        <v>0</v>
      </c>
      <c r="AG28" s="64">
        <f>SUM(AG29:AG34)</f>
        <v>0</v>
      </c>
      <c r="AH28" s="64">
        <f>SUM(AH29:AH34)</f>
        <v>0</v>
      </c>
      <c r="AI28" s="215">
        <f t="shared" si="14"/>
        <v>0</v>
      </c>
      <c r="AJ28" s="59">
        <f t="shared" si="44"/>
        <v>0</v>
      </c>
      <c r="AK28" s="59">
        <f t="shared" si="44"/>
        <v>0</v>
      </c>
      <c r="AL28" s="59">
        <f t="shared" si="44"/>
        <v>0</v>
      </c>
      <c r="AM28" s="59">
        <f t="shared" si="15"/>
        <v>8249500</v>
      </c>
      <c r="AN28" s="59">
        <f t="shared" si="15"/>
        <v>7755810</v>
      </c>
      <c r="AO28" s="59">
        <f t="shared" si="15"/>
        <v>-493690</v>
      </c>
    </row>
    <row r="29" spans="1:41" ht="11.25">
      <c r="A29" s="165">
        <v>22</v>
      </c>
      <c r="B29" s="166" t="s">
        <v>22</v>
      </c>
      <c r="C29" s="188">
        <v>280000</v>
      </c>
      <c r="D29" s="188">
        <v>298300</v>
      </c>
      <c r="E29" s="133">
        <f t="shared" si="4"/>
        <v>18300</v>
      </c>
      <c r="F29" s="188">
        <v>916700</v>
      </c>
      <c r="G29" s="188">
        <v>975000</v>
      </c>
      <c r="H29" s="133">
        <f t="shared" si="5"/>
        <v>58300</v>
      </c>
      <c r="I29" s="131"/>
      <c r="J29" s="131"/>
      <c r="K29" s="133">
        <f t="shared" si="6"/>
        <v>0</v>
      </c>
      <c r="L29" s="131"/>
      <c r="M29" s="131"/>
      <c r="N29" s="133">
        <f t="shared" si="7"/>
        <v>0</v>
      </c>
      <c r="O29" s="131"/>
      <c r="P29" s="131"/>
      <c r="Q29" s="133">
        <f t="shared" si="8"/>
        <v>0</v>
      </c>
      <c r="R29" s="131"/>
      <c r="S29" s="131"/>
      <c r="T29" s="133">
        <f t="shared" si="9"/>
        <v>0</v>
      </c>
      <c r="U29" s="135">
        <f t="shared" si="10"/>
        <v>1196700</v>
      </c>
      <c r="V29" s="135">
        <f t="shared" si="10"/>
        <v>1273300</v>
      </c>
      <c r="W29" s="135">
        <f t="shared" si="10"/>
        <v>76600</v>
      </c>
      <c r="X29" s="131"/>
      <c r="Y29" s="131"/>
      <c r="Z29" s="133">
        <f t="shared" si="11"/>
        <v>0</v>
      </c>
      <c r="AA29" s="135">
        <f t="shared" si="43"/>
        <v>0</v>
      </c>
      <c r="AB29" s="135">
        <f t="shared" si="43"/>
        <v>0</v>
      </c>
      <c r="AC29" s="135">
        <f t="shared" si="43"/>
        <v>0</v>
      </c>
      <c r="AD29" s="131"/>
      <c r="AE29" s="131"/>
      <c r="AF29" s="133">
        <f t="shared" si="13"/>
        <v>0</v>
      </c>
      <c r="AG29" s="131"/>
      <c r="AH29" s="131"/>
      <c r="AI29" s="133">
        <f t="shared" si="14"/>
        <v>0</v>
      </c>
      <c r="AJ29" s="135">
        <f t="shared" si="44"/>
        <v>0</v>
      </c>
      <c r="AK29" s="135">
        <f t="shared" si="44"/>
        <v>0</v>
      </c>
      <c r="AL29" s="135">
        <f t="shared" si="44"/>
        <v>0</v>
      </c>
      <c r="AM29" s="135">
        <f t="shared" si="15"/>
        <v>1196700</v>
      </c>
      <c r="AN29" s="135">
        <f t="shared" si="15"/>
        <v>1273300</v>
      </c>
      <c r="AO29" s="135">
        <f t="shared" si="15"/>
        <v>76600</v>
      </c>
    </row>
    <row r="30" spans="1:41" ht="11.25">
      <c r="A30" s="165">
        <v>23</v>
      </c>
      <c r="B30" s="166" t="s">
        <v>23</v>
      </c>
      <c r="C30" s="188">
        <v>711600</v>
      </c>
      <c r="D30" s="188">
        <v>604100</v>
      </c>
      <c r="E30" s="133">
        <f t="shared" si="4"/>
        <v>-107500</v>
      </c>
      <c r="F30" s="188">
        <v>3238000</v>
      </c>
      <c r="G30" s="188">
        <v>3238000</v>
      </c>
      <c r="H30" s="133">
        <f t="shared" si="5"/>
        <v>0</v>
      </c>
      <c r="I30" s="131"/>
      <c r="J30" s="131"/>
      <c r="K30" s="133">
        <f t="shared" si="6"/>
        <v>0</v>
      </c>
      <c r="L30" s="131"/>
      <c r="M30" s="131"/>
      <c r="N30" s="133">
        <f t="shared" si="7"/>
        <v>0</v>
      </c>
      <c r="O30" s="131"/>
      <c r="P30" s="131"/>
      <c r="Q30" s="133">
        <f t="shared" si="8"/>
        <v>0</v>
      </c>
      <c r="R30" s="131"/>
      <c r="S30" s="131"/>
      <c r="T30" s="133">
        <f t="shared" si="9"/>
        <v>0</v>
      </c>
      <c r="U30" s="135">
        <f t="shared" si="10"/>
        <v>3949600</v>
      </c>
      <c r="V30" s="135">
        <f t="shared" si="10"/>
        <v>3842100</v>
      </c>
      <c r="W30" s="135">
        <f t="shared" si="10"/>
        <v>-107500</v>
      </c>
      <c r="X30" s="131"/>
      <c r="Y30" s="131"/>
      <c r="Z30" s="133">
        <f t="shared" si="11"/>
        <v>0</v>
      </c>
      <c r="AA30" s="135">
        <f t="shared" si="43"/>
        <v>0</v>
      </c>
      <c r="AB30" s="135">
        <f t="shared" si="43"/>
        <v>0</v>
      </c>
      <c r="AC30" s="135">
        <f t="shared" si="43"/>
        <v>0</v>
      </c>
      <c r="AD30" s="131"/>
      <c r="AE30" s="131"/>
      <c r="AF30" s="133">
        <f t="shared" si="13"/>
        <v>0</v>
      </c>
      <c r="AG30" s="131"/>
      <c r="AH30" s="131"/>
      <c r="AI30" s="133">
        <f t="shared" si="14"/>
        <v>0</v>
      </c>
      <c r="AJ30" s="135">
        <f t="shared" si="44"/>
        <v>0</v>
      </c>
      <c r="AK30" s="135">
        <f t="shared" si="44"/>
        <v>0</v>
      </c>
      <c r="AL30" s="135">
        <f t="shared" si="44"/>
        <v>0</v>
      </c>
      <c r="AM30" s="135">
        <f t="shared" si="15"/>
        <v>3949600</v>
      </c>
      <c r="AN30" s="135">
        <f t="shared" si="15"/>
        <v>3842100</v>
      </c>
      <c r="AO30" s="135">
        <f t="shared" si="15"/>
        <v>-107500</v>
      </c>
    </row>
    <row r="31" spans="1:41" ht="11.25">
      <c r="A31" s="165">
        <v>24</v>
      </c>
      <c r="B31" s="166" t="s">
        <v>24</v>
      </c>
      <c r="C31" s="188">
        <v>156800</v>
      </c>
      <c r="D31" s="188">
        <v>44496</v>
      </c>
      <c r="E31" s="133">
        <f t="shared" si="4"/>
        <v>-112304</v>
      </c>
      <c r="F31" s="188">
        <v>1526000</v>
      </c>
      <c r="G31" s="188">
        <v>1503114</v>
      </c>
      <c r="H31" s="133">
        <f t="shared" si="5"/>
        <v>-22886</v>
      </c>
      <c r="I31" s="131"/>
      <c r="J31" s="131"/>
      <c r="K31" s="133">
        <f t="shared" si="6"/>
        <v>0</v>
      </c>
      <c r="L31" s="131"/>
      <c r="M31" s="131"/>
      <c r="N31" s="133">
        <f t="shared" si="7"/>
        <v>0</v>
      </c>
      <c r="O31" s="131"/>
      <c r="P31" s="131"/>
      <c r="Q31" s="133">
        <f t="shared" si="8"/>
        <v>0</v>
      </c>
      <c r="R31" s="131"/>
      <c r="S31" s="131"/>
      <c r="T31" s="133">
        <f t="shared" si="9"/>
        <v>0</v>
      </c>
      <c r="U31" s="135">
        <f t="shared" si="10"/>
        <v>1682800</v>
      </c>
      <c r="V31" s="135">
        <f t="shared" si="10"/>
        <v>1547610</v>
      </c>
      <c r="W31" s="135">
        <f t="shared" si="10"/>
        <v>-135190</v>
      </c>
      <c r="X31" s="131"/>
      <c r="Y31" s="131"/>
      <c r="Z31" s="133">
        <f t="shared" si="11"/>
        <v>0</v>
      </c>
      <c r="AA31" s="135">
        <f t="shared" si="43"/>
        <v>0</v>
      </c>
      <c r="AB31" s="135">
        <f t="shared" si="43"/>
        <v>0</v>
      </c>
      <c r="AC31" s="135">
        <f t="shared" si="43"/>
        <v>0</v>
      </c>
      <c r="AD31" s="131"/>
      <c r="AE31" s="131"/>
      <c r="AF31" s="133">
        <f t="shared" si="13"/>
        <v>0</v>
      </c>
      <c r="AG31" s="131"/>
      <c r="AH31" s="131"/>
      <c r="AI31" s="133">
        <f t="shared" si="14"/>
        <v>0</v>
      </c>
      <c r="AJ31" s="135">
        <f t="shared" si="44"/>
        <v>0</v>
      </c>
      <c r="AK31" s="135">
        <f t="shared" si="44"/>
        <v>0</v>
      </c>
      <c r="AL31" s="135">
        <f t="shared" si="44"/>
        <v>0</v>
      </c>
      <c r="AM31" s="135">
        <f t="shared" si="15"/>
        <v>1682800</v>
      </c>
      <c r="AN31" s="135">
        <f t="shared" si="15"/>
        <v>1547610</v>
      </c>
      <c r="AO31" s="135">
        <f t="shared" si="15"/>
        <v>-135190</v>
      </c>
    </row>
    <row r="32" spans="1:41" ht="11.25">
      <c r="A32" s="165">
        <v>25</v>
      </c>
      <c r="B32" s="166" t="s">
        <v>25</v>
      </c>
      <c r="C32" s="131"/>
      <c r="D32" s="131"/>
      <c r="E32" s="133">
        <f t="shared" si="4"/>
        <v>0</v>
      </c>
      <c r="F32" s="131"/>
      <c r="G32" s="131"/>
      <c r="H32" s="133">
        <f t="shared" si="5"/>
        <v>0</v>
      </c>
      <c r="I32" s="131"/>
      <c r="J32" s="131"/>
      <c r="K32" s="133">
        <f t="shared" si="6"/>
        <v>0</v>
      </c>
      <c r="L32" s="131"/>
      <c r="M32" s="131"/>
      <c r="N32" s="133">
        <f t="shared" si="7"/>
        <v>0</v>
      </c>
      <c r="O32" s="131"/>
      <c r="P32" s="131"/>
      <c r="Q32" s="133">
        <f t="shared" si="8"/>
        <v>0</v>
      </c>
      <c r="R32" s="131"/>
      <c r="S32" s="131"/>
      <c r="T32" s="133">
        <f t="shared" si="9"/>
        <v>0</v>
      </c>
      <c r="U32" s="135">
        <f t="shared" si="10"/>
        <v>0</v>
      </c>
      <c r="V32" s="135">
        <f t="shared" si="10"/>
        <v>0</v>
      </c>
      <c r="W32" s="135">
        <f t="shared" si="10"/>
        <v>0</v>
      </c>
      <c r="X32" s="131"/>
      <c r="Y32" s="131"/>
      <c r="Z32" s="133">
        <f t="shared" si="11"/>
        <v>0</v>
      </c>
      <c r="AA32" s="135">
        <f t="shared" si="43"/>
        <v>0</v>
      </c>
      <c r="AB32" s="135">
        <f t="shared" si="43"/>
        <v>0</v>
      </c>
      <c r="AC32" s="135">
        <f t="shared" si="43"/>
        <v>0</v>
      </c>
      <c r="AD32" s="131"/>
      <c r="AE32" s="131"/>
      <c r="AF32" s="133">
        <f t="shared" si="13"/>
        <v>0</v>
      </c>
      <c r="AG32" s="131"/>
      <c r="AH32" s="131"/>
      <c r="AI32" s="133">
        <f t="shared" si="14"/>
        <v>0</v>
      </c>
      <c r="AJ32" s="135">
        <f t="shared" si="44"/>
        <v>0</v>
      </c>
      <c r="AK32" s="135">
        <f t="shared" si="44"/>
        <v>0</v>
      </c>
      <c r="AL32" s="135">
        <f t="shared" si="44"/>
        <v>0</v>
      </c>
      <c r="AM32" s="135">
        <f t="shared" si="15"/>
        <v>0</v>
      </c>
      <c r="AN32" s="135">
        <f t="shared" si="15"/>
        <v>0</v>
      </c>
      <c r="AO32" s="135">
        <f t="shared" si="15"/>
        <v>0</v>
      </c>
    </row>
    <row r="33" spans="1:41" ht="11.25">
      <c r="A33" s="165">
        <v>26</v>
      </c>
      <c r="B33" s="166" t="s">
        <v>26</v>
      </c>
      <c r="C33" s="131">
        <v>0</v>
      </c>
      <c r="D33" s="131">
        <v>0</v>
      </c>
      <c r="E33" s="133">
        <f t="shared" si="4"/>
        <v>0</v>
      </c>
      <c r="F33" s="188">
        <v>69000</v>
      </c>
      <c r="G33" s="151">
        <v>0</v>
      </c>
      <c r="H33" s="133">
        <f t="shared" si="5"/>
        <v>-69000</v>
      </c>
      <c r="I33" s="131"/>
      <c r="J33" s="131"/>
      <c r="K33" s="133">
        <f t="shared" si="6"/>
        <v>0</v>
      </c>
      <c r="L33" s="131"/>
      <c r="M33" s="131"/>
      <c r="N33" s="133">
        <f t="shared" si="7"/>
        <v>0</v>
      </c>
      <c r="O33" s="131"/>
      <c r="P33" s="131"/>
      <c r="Q33" s="133">
        <f t="shared" si="8"/>
        <v>0</v>
      </c>
      <c r="R33" s="131"/>
      <c r="S33" s="131"/>
      <c r="T33" s="133">
        <f t="shared" si="9"/>
        <v>0</v>
      </c>
      <c r="U33" s="135">
        <f t="shared" si="10"/>
        <v>69000</v>
      </c>
      <c r="V33" s="135">
        <f t="shared" si="10"/>
        <v>0</v>
      </c>
      <c r="W33" s="135">
        <f t="shared" si="10"/>
        <v>-69000</v>
      </c>
      <c r="X33" s="131"/>
      <c r="Y33" s="131"/>
      <c r="Z33" s="133">
        <f t="shared" si="11"/>
        <v>0</v>
      </c>
      <c r="AA33" s="135">
        <f t="shared" si="43"/>
        <v>0</v>
      </c>
      <c r="AB33" s="135">
        <f t="shared" si="43"/>
        <v>0</v>
      </c>
      <c r="AC33" s="135">
        <f t="shared" si="43"/>
        <v>0</v>
      </c>
      <c r="AD33" s="131"/>
      <c r="AE33" s="131"/>
      <c r="AF33" s="133">
        <f t="shared" si="13"/>
        <v>0</v>
      </c>
      <c r="AG33" s="131"/>
      <c r="AH33" s="131"/>
      <c r="AI33" s="133">
        <f t="shared" si="14"/>
        <v>0</v>
      </c>
      <c r="AJ33" s="135">
        <f t="shared" si="44"/>
        <v>0</v>
      </c>
      <c r="AK33" s="135">
        <f t="shared" si="44"/>
        <v>0</v>
      </c>
      <c r="AL33" s="135">
        <f t="shared" si="44"/>
        <v>0</v>
      </c>
      <c r="AM33" s="135">
        <f t="shared" si="15"/>
        <v>69000</v>
      </c>
      <c r="AN33" s="135">
        <f t="shared" si="15"/>
        <v>0</v>
      </c>
      <c r="AO33" s="135">
        <f t="shared" si="15"/>
        <v>-69000</v>
      </c>
    </row>
    <row r="34" spans="1:41" ht="11.25">
      <c r="A34" s="165">
        <v>27</v>
      </c>
      <c r="B34" s="166" t="s">
        <v>27</v>
      </c>
      <c r="C34" s="188">
        <v>295000</v>
      </c>
      <c r="D34" s="188">
        <v>245000</v>
      </c>
      <c r="E34" s="133">
        <f t="shared" si="4"/>
        <v>-50000</v>
      </c>
      <c r="F34" s="188">
        <v>1056400</v>
      </c>
      <c r="G34" s="188">
        <v>847800</v>
      </c>
      <c r="H34" s="133">
        <f t="shared" si="5"/>
        <v>-208600</v>
      </c>
      <c r="I34" s="131"/>
      <c r="J34" s="131"/>
      <c r="K34" s="133">
        <f t="shared" si="6"/>
        <v>0</v>
      </c>
      <c r="L34" s="131"/>
      <c r="M34" s="131"/>
      <c r="N34" s="133">
        <f t="shared" si="7"/>
        <v>0</v>
      </c>
      <c r="O34" s="131"/>
      <c r="P34" s="131"/>
      <c r="Q34" s="133">
        <f t="shared" si="8"/>
        <v>0</v>
      </c>
      <c r="R34" s="131"/>
      <c r="S34" s="131"/>
      <c r="T34" s="133">
        <f t="shared" si="9"/>
        <v>0</v>
      </c>
      <c r="U34" s="135">
        <f t="shared" si="10"/>
        <v>1351400</v>
      </c>
      <c r="V34" s="135">
        <f t="shared" si="10"/>
        <v>1092800</v>
      </c>
      <c r="W34" s="135">
        <f t="shared" si="10"/>
        <v>-258600</v>
      </c>
      <c r="X34" s="131"/>
      <c r="Y34" s="131"/>
      <c r="Z34" s="133">
        <f t="shared" si="11"/>
        <v>0</v>
      </c>
      <c r="AA34" s="135">
        <f t="shared" si="43"/>
        <v>0</v>
      </c>
      <c r="AB34" s="135">
        <f t="shared" si="43"/>
        <v>0</v>
      </c>
      <c r="AC34" s="135">
        <f t="shared" si="43"/>
        <v>0</v>
      </c>
      <c r="AD34" s="131"/>
      <c r="AE34" s="131"/>
      <c r="AF34" s="133">
        <f t="shared" si="13"/>
        <v>0</v>
      </c>
      <c r="AG34" s="131"/>
      <c r="AH34" s="131"/>
      <c r="AI34" s="133">
        <f t="shared" si="14"/>
        <v>0</v>
      </c>
      <c r="AJ34" s="135">
        <f t="shared" si="44"/>
        <v>0</v>
      </c>
      <c r="AK34" s="135">
        <f t="shared" si="44"/>
        <v>0</v>
      </c>
      <c r="AL34" s="135">
        <f t="shared" si="44"/>
        <v>0</v>
      </c>
      <c r="AM34" s="135">
        <f t="shared" si="15"/>
        <v>1351400</v>
      </c>
      <c r="AN34" s="135">
        <f t="shared" si="15"/>
        <v>1092800</v>
      </c>
      <c r="AO34" s="135">
        <f t="shared" si="15"/>
        <v>-258600</v>
      </c>
    </row>
    <row r="35" spans="1:41" s="288" customFormat="1" ht="11.25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215">
        <f t="shared" si="4"/>
        <v>0</v>
      </c>
      <c r="F35" s="64">
        <f>SUM(F36:F38)</f>
        <v>0</v>
      </c>
      <c r="G35" s="64">
        <f>SUM(G36:G38)</f>
        <v>0</v>
      </c>
      <c r="H35" s="215">
        <f t="shared" si="5"/>
        <v>0</v>
      </c>
      <c r="I35" s="64">
        <f>SUM(I36:I38)</f>
        <v>0</v>
      </c>
      <c r="J35" s="64">
        <f>SUM(J36:J38)</f>
        <v>0</v>
      </c>
      <c r="K35" s="215">
        <f t="shared" si="6"/>
        <v>0</v>
      </c>
      <c r="L35" s="64">
        <f>SUM(L36:L38)</f>
        <v>0</v>
      </c>
      <c r="M35" s="64">
        <f>SUM(M36:M38)</f>
        <v>0</v>
      </c>
      <c r="N35" s="215">
        <f t="shared" si="7"/>
        <v>0</v>
      </c>
      <c r="O35" s="64">
        <f>SUM(O36:O38)</f>
        <v>0</v>
      </c>
      <c r="P35" s="64">
        <f>SUM(P36:P38)</f>
        <v>0</v>
      </c>
      <c r="Q35" s="215">
        <f t="shared" si="8"/>
        <v>0</v>
      </c>
      <c r="R35" s="64">
        <f>SUM(R36:R38)</f>
        <v>0</v>
      </c>
      <c r="S35" s="64">
        <f>SUM(S36:S38)</f>
        <v>0</v>
      </c>
      <c r="T35" s="215">
        <f t="shared" si="9"/>
        <v>0</v>
      </c>
      <c r="U35" s="59">
        <f t="shared" si="10"/>
        <v>0</v>
      </c>
      <c r="V35" s="59">
        <f t="shared" si="10"/>
        <v>0</v>
      </c>
      <c r="W35" s="59">
        <f t="shared" si="10"/>
        <v>0</v>
      </c>
      <c r="X35" s="64">
        <f>SUM(X36:X38)</f>
        <v>0</v>
      </c>
      <c r="Y35" s="64">
        <f>SUM(Y36:Y38)</f>
        <v>0</v>
      </c>
      <c r="Z35" s="215">
        <f t="shared" si="11"/>
        <v>0</v>
      </c>
      <c r="AA35" s="59">
        <f t="shared" si="43"/>
        <v>0</v>
      </c>
      <c r="AB35" s="59">
        <f t="shared" si="43"/>
        <v>0</v>
      </c>
      <c r="AC35" s="59">
        <f t="shared" si="43"/>
        <v>0</v>
      </c>
      <c r="AD35" s="64">
        <f>SUM(AD36:AD38)</f>
        <v>0</v>
      </c>
      <c r="AE35" s="64">
        <f>SUM(AE36:AE38)</f>
        <v>0</v>
      </c>
      <c r="AF35" s="215">
        <f t="shared" si="13"/>
        <v>0</v>
      </c>
      <c r="AG35" s="64">
        <f>SUM(AG36:AG38)</f>
        <v>0</v>
      </c>
      <c r="AH35" s="64">
        <f>SUM(AH36:AH38)</f>
        <v>0</v>
      </c>
      <c r="AI35" s="215">
        <f t="shared" si="14"/>
        <v>0</v>
      </c>
      <c r="AJ35" s="59">
        <f t="shared" si="44"/>
        <v>0</v>
      </c>
      <c r="AK35" s="59">
        <f t="shared" si="44"/>
        <v>0</v>
      </c>
      <c r="AL35" s="59">
        <f t="shared" si="44"/>
        <v>0</v>
      </c>
      <c r="AM35" s="59">
        <f t="shared" si="15"/>
        <v>0</v>
      </c>
      <c r="AN35" s="59">
        <f t="shared" si="15"/>
        <v>0</v>
      </c>
      <c r="AO35" s="59">
        <f t="shared" si="15"/>
        <v>0</v>
      </c>
    </row>
    <row r="36" spans="1:41" ht="11.25">
      <c r="A36" s="165">
        <v>29</v>
      </c>
      <c r="B36" s="153" t="s">
        <v>28</v>
      </c>
      <c r="C36" s="131"/>
      <c r="D36" s="131"/>
      <c r="E36" s="133">
        <f t="shared" si="4"/>
        <v>0</v>
      </c>
      <c r="F36" s="131"/>
      <c r="G36" s="131"/>
      <c r="H36" s="133">
        <f t="shared" si="5"/>
        <v>0</v>
      </c>
      <c r="I36" s="131"/>
      <c r="J36" s="131"/>
      <c r="K36" s="133">
        <f t="shared" si="6"/>
        <v>0</v>
      </c>
      <c r="L36" s="131"/>
      <c r="M36" s="131"/>
      <c r="N36" s="133">
        <f t="shared" si="7"/>
        <v>0</v>
      </c>
      <c r="O36" s="131"/>
      <c r="P36" s="131"/>
      <c r="Q36" s="133">
        <f t="shared" si="8"/>
        <v>0</v>
      </c>
      <c r="R36" s="131"/>
      <c r="S36" s="131"/>
      <c r="T36" s="133">
        <f t="shared" si="9"/>
        <v>0</v>
      </c>
      <c r="U36" s="135">
        <f t="shared" si="10"/>
        <v>0</v>
      </c>
      <c r="V36" s="135">
        <f t="shared" si="10"/>
        <v>0</v>
      </c>
      <c r="W36" s="135">
        <f t="shared" si="10"/>
        <v>0</v>
      </c>
      <c r="X36" s="131"/>
      <c r="Y36" s="131"/>
      <c r="Z36" s="133">
        <f t="shared" si="11"/>
        <v>0</v>
      </c>
      <c r="AA36" s="135">
        <f t="shared" si="43"/>
        <v>0</v>
      </c>
      <c r="AB36" s="135">
        <f t="shared" si="43"/>
        <v>0</v>
      </c>
      <c r="AC36" s="135">
        <f t="shared" si="43"/>
        <v>0</v>
      </c>
      <c r="AD36" s="131"/>
      <c r="AE36" s="131"/>
      <c r="AF36" s="133">
        <f t="shared" si="13"/>
        <v>0</v>
      </c>
      <c r="AG36" s="131"/>
      <c r="AH36" s="131"/>
      <c r="AI36" s="133">
        <f t="shared" si="14"/>
        <v>0</v>
      </c>
      <c r="AJ36" s="135">
        <f t="shared" si="44"/>
        <v>0</v>
      </c>
      <c r="AK36" s="135">
        <f t="shared" si="44"/>
        <v>0</v>
      </c>
      <c r="AL36" s="135">
        <f t="shared" si="44"/>
        <v>0</v>
      </c>
      <c r="AM36" s="135">
        <f t="shared" si="15"/>
        <v>0</v>
      </c>
      <c r="AN36" s="135">
        <f t="shared" si="15"/>
        <v>0</v>
      </c>
      <c r="AO36" s="135">
        <f t="shared" si="15"/>
        <v>0</v>
      </c>
    </row>
    <row r="37" spans="1:41" ht="11.25">
      <c r="A37" s="165">
        <v>30</v>
      </c>
      <c r="B37" s="153" t="s">
        <v>29</v>
      </c>
      <c r="C37" s="131"/>
      <c r="D37" s="131"/>
      <c r="E37" s="133">
        <f t="shared" si="4"/>
        <v>0</v>
      </c>
      <c r="F37" s="131"/>
      <c r="G37" s="131"/>
      <c r="H37" s="133">
        <f t="shared" si="5"/>
        <v>0</v>
      </c>
      <c r="I37" s="131"/>
      <c r="J37" s="131"/>
      <c r="K37" s="133">
        <f t="shared" si="6"/>
        <v>0</v>
      </c>
      <c r="L37" s="131"/>
      <c r="M37" s="131"/>
      <c r="N37" s="133">
        <f t="shared" si="7"/>
        <v>0</v>
      </c>
      <c r="O37" s="131"/>
      <c r="P37" s="131"/>
      <c r="Q37" s="133">
        <f t="shared" si="8"/>
        <v>0</v>
      </c>
      <c r="R37" s="131"/>
      <c r="S37" s="131"/>
      <c r="T37" s="133">
        <f t="shared" si="9"/>
        <v>0</v>
      </c>
      <c r="U37" s="135">
        <f t="shared" si="10"/>
        <v>0</v>
      </c>
      <c r="V37" s="135">
        <f t="shared" si="10"/>
        <v>0</v>
      </c>
      <c r="W37" s="135">
        <f t="shared" si="10"/>
        <v>0</v>
      </c>
      <c r="X37" s="131"/>
      <c r="Y37" s="131"/>
      <c r="Z37" s="133">
        <f t="shared" si="11"/>
        <v>0</v>
      </c>
      <c r="AA37" s="135">
        <f t="shared" si="43"/>
        <v>0</v>
      </c>
      <c r="AB37" s="135">
        <f t="shared" si="43"/>
        <v>0</v>
      </c>
      <c r="AC37" s="135">
        <f t="shared" si="43"/>
        <v>0</v>
      </c>
      <c r="AD37" s="131"/>
      <c r="AE37" s="131"/>
      <c r="AF37" s="133">
        <f t="shared" si="13"/>
        <v>0</v>
      </c>
      <c r="AG37" s="131"/>
      <c r="AH37" s="131"/>
      <c r="AI37" s="133">
        <f t="shared" si="14"/>
        <v>0</v>
      </c>
      <c r="AJ37" s="135">
        <f t="shared" si="44"/>
        <v>0</v>
      </c>
      <c r="AK37" s="135">
        <f t="shared" si="44"/>
        <v>0</v>
      </c>
      <c r="AL37" s="135">
        <f t="shared" si="44"/>
        <v>0</v>
      </c>
      <c r="AM37" s="135">
        <f t="shared" si="15"/>
        <v>0</v>
      </c>
      <c r="AN37" s="135">
        <f t="shared" si="15"/>
        <v>0</v>
      </c>
      <c r="AO37" s="135">
        <f t="shared" si="15"/>
        <v>0</v>
      </c>
    </row>
    <row r="38" spans="1:41" ht="11.25">
      <c r="A38" s="165">
        <v>31</v>
      </c>
      <c r="B38" s="153" t="s">
        <v>30</v>
      </c>
      <c r="C38" s="131"/>
      <c r="D38" s="131"/>
      <c r="E38" s="133">
        <f t="shared" si="4"/>
        <v>0</v>
      </c>
      <c r="F38" s="131">
        <v>0</v>
      </c>
      <c r="G38" s="131">
        <v>0</v>
      </c>
      <c r="H38" s="133">
        <f t="shared" si="5"/>
        <v>0</v>
      </c>
      <c r="I38" s="131"/>
      <c r="J38" s="131"/>
      <c r="K38" s="133">
        <f t="shared" si="6"/>
        <v>0</v>
      </c>
      <c r="L38" s="131"/>
      <c r="M38" s="131"/>
      <c r="N38" s="133">
        <f t="shared" si="7"/>
        <v>0</v>
      </c>
      <c r="O38" s="131"/>
      <c r="P38" s="131"/>
      <c r="Q38" s="133">
        <f t="shared" si="8"/>
        <v>0</v>
      </c>
      <c r="R38" s="131"/>
      <c r="S38" s="131"/>
      <c r="T38" s="133">
        <f t="shared" si="9"/>
        <v>0</v>
      </c>
      <c r="U38" s="135">
        <f t="shared" si="10"/>
        <v>0</v>
      </c>
      <c r="V38" s="135">
        <f t="shared" si="10"/>
        <v>0</v>
      </c>
      <c r="W38" s="135">
        <f t="shared" si="10"/>
        <v>0</v>
      </c>
      <c r="X38" s="131"/>
      <c r="Y38" s="131"/>
      <c r="Z38" s="133">
        <f t="shared" si="11"/>
        <v>0</v>
      </c>
      <c r="AA38" s="135">
        <f t="shared" si="43"/>
        <v>0</v>
      </c>
      <c r="AB38" s="135">
        <f t="shared" si="43"/>
        <v>0</v>
      </c>
      <c r="AC38" s="135">
        <f t="shared" si="43"/>
        <v>0</v>
      </c>
      <c r="AD38" s="131"/>
      <c r="AE38" s="131"/>
      <c r="AF38" s="133">
        <f t="shared" si="13"/>
        <v>0</v>
      </c>
      <c r="AG38" s="131"/>
      <c r="AH38" s="131"/>
      <c r="AI38" s="133">
        <f t="shared" si="14"/>
        <v>0</v>
      </c>
      <c r="AJ38" s="135">
        <f t="shared" si="44"/>
        <v>0</v>
      </c>
      <c r="AK38" s="135">
        <f t="shared" si="44"/>
        <v>0</v>
      </c>
      <c r="AL38" s="135">
        <f t="shared" si="44"/>
        <v>0</v>
      </c>
      <c r="AM38" s="135">
        <f t="shared" si="15"/>
        <v>0</v>
      </c>
      <c r="AN38" s="135">
        <f t="shared" si="15"/>
        <v>0</v>
      </c>
      <c r="AO38" s="135">
        <f t="shared" si="15"/>
        <v>0</v>
      </c>
    </row>
    <row r="39" spans="1:41" s="288" customFormat="1" ht="11.25">
      <c r="A39" s="163">
        <v>32</v>
      </c>
      <c r="B39" s="154" t="s">
        <v>37</v>
      </c>
      <c r="C39" s="64">
        <f>SUM(C40:C43)</f>
        <v>2000000</v>
      </c>
      <c r="D39" s="64">
        <f>SUM(D40:D43)</f>
        <v>2000000</v>
      </c>
      <c r="E39" s="215">
        <f t="shared" si="4"/>
        <v>0</v>
      </c>
      <c r="F39" s="64">
        <f>SUM(F40:F43)</f>
        <v>6569900</v>
      </c>
      <c r="G39" s="64">
        <f>SUM(G40:G43)</f>
        <v>5391130</v>
      </c>
      <c r="H39" s="215">
        <f t="shared" si="5"/>
        <v>-1178770</v>
      </c>
      <c r="I39" s="64">
        <f>SUM(I40:I43)</f>
        <v>2000000</v>
      </c>
      <c r="J39" s="64">
        <f>SUM(J40:J43)</f>
        <v>2000000</v>
      </c>
      <c r="K39" s="215">
        <f t="shared" si="6"/>
        <v>0</v>
      </c>
      <c r="L39" s="64">
        <f>SUM(L40:L43)</f>
        <v>2000000</v>
      </c>
      <c r="M39" s="64">
        <f>SUM(M40:M43)</f>
        <v>244150</v>
      </c>
      <c r="N39" s="215">
        <f t="shared" si="7"/>
        <v>-1755850</v>
      </c>
      <c r="O39" s="64">
        <f>SUM(O40:O43)</f>
        <v>3117700</v>
      </c>
      <c r="P39" s="64">
        <f>SUM(P40:P43)</f>
        <v>1374200</v>
      </c>
      <c r="Q39" s="215">
        <f t="shared" si="8"/>
        <v>-1743500</v>
      </c>
      <c r="R39" s="64">
        <f>SUM(R40:R43)</f>
        <v>2121000</v>
      </c>
      <c r="S39" s="64">
        <f>SUM(S40:S43)</f>
        <v>624300</v>
      </c>
      <c r="T39" s="215">
        <f t="shared" si="9"/>
        <v>-1496700</v>
      </c>
      <c r="U39" s="59">
        <f t="shared" si="10"/>
        <v>17808600</v>
      </c>
      <c r="V39" s="59">
        <f t="shared" si="10"/>
        <v>11633780</v>
      </c>
      <c r="W39" s="59">
        <f t="shared" si="10"/>
        <v>-6174820</v>
      </c>
      <c r="X39" s="64">
        <f>SUM(X40:X43)</f>
        <v>0</v>
      </c>
      <c r="Y39" s="64">
        <f>SUM(Y40:Y43)</f>
        <v>0</v>
      </c>
      <c r="Z39" s="215">
        <f t="shared" si="11"/>
        <v>0</v>
      </c>
      <c r="AA39" s="59">
        <f t="shared" si="43"/>
        <v>0</v>
      </c>
      <c r="AB39" s="59">
        <f t="shared" si="43"/>
        <v>0</v>
      </c>
      <c r="AC39" s="59">
        <f t="shared" si="43"/>
        <v>0</v>
      </c>
      <c r="AD39" s="64">
        <f>SUM(AD40:AD43)</f>
        <v>0</v>
      </c>
      <c r="AE39" s="64">
        <f>SUM(AE40:AE43)</f>
        <v>0</v>
      </c>
      <c r="AF39" s="215">
        <f t="shared" si="13"/>
        <v>0</v>
      </c>
      <c r="AG39" s="64">
        <f>SUM(AG40:AG43)</f>
        <v>0</v>
      </c>
      <c r="AH39" s="64">
        <f>SUM(AH40:AH43)</f>
        <v>0</v>
      </c>
      <c r="AI39" s="215">
        <f t="shared" si="14"/>
        <v>0</v>
      </c>
      <c r="AJ39" s="59">
        <f t="shared" si="44"/>
        <v>0</v>
      </c>
      <c r="AK39" s="59">
        <f t="shared" si="44"/>
        <v>0</v>
      </c>
      <c r="AL39" s="59">
        <f t="shared" si="44"/>
        <v>0</v>
      </c>
      <c r="AM39" s="59">
        <f t="shared" si="15"/>
        <v>17808600</v>
      </c>
      <c r="AN39" s="59">
        <f t="shared" si="15"/>
        <v>11633780</v>
      </c>
      <c r="AO39" s="59">
        <f t="shared" si="15"/>
        <v>-6174820</v>
      </c>
    </row>
    <row r="40" spans="1:41" ht="11.25">
      <c r="A40" s="165">
        <v>33</v>
      </c>
      <c r="B40" s="166" t="s">
        <v>31</v>
      </c>
      <c r="C40" s="131"/>
      <c r="D40" s="131">
        <v>0</v>
      </c>
      <c r="E40" s="133">
        <f t="shared" si="4"/>
        <v>0</v>
      </c>
      <c r="F40" s="188">
        <v>4500000</v>
      </c>
      <c r="G40" s="188">
        <v>3395000</v>
      </c>
      <c r="H40" s="133">
        <f t="shared" si="5"/>
        <v>-1105000</v>
      </c>
      <c r="I40" s="131"/>
      <c r="J40" s="131"/>
      <c r="K40" s="133">
        <f t="shared" si="6"/>
        <v>0</v>
      </c>
      <c r="L40" s="131"/>
      <c r="M40" s="131"/>
      <c r="N40" s="133">
        <f t="shared" si="7"/>
        <v>0</v>
      </c>
      <c r="O40" s="131"/>
      <c r="P40" s="131"/>
      <c r="Q40" s="133">
        <f t="shared" si="8"/>
        <v>0</v>
      </c>
      <c r="R40" s="131"/>
      <c r="S40" s="131"/>
      <c r="T40" s="133">
        <f t="shared" si="9"/>
        <v>0</v>
      </c>
      <c r="U40" s="135">
        <f t="shared" si="10"/>
        <v>4500000</v>
      </c>
      <c r="V40" s="135">
        <f t="shared" si="10"/>
        <v>3395000</v>
      </c>
      <c r="W40" s="135">
        <f t="shared" si="10"/>
        <v>-1105000</v>
      </c>
      <c r="X40" s="131"/>
      <c r="Y40" s="131"/>
      <c r="Z40" s="133">
        <f t="shared" si="11"/>
        <v>0</v>
      </c>
      <c r="AA40" s="135">
        <f t="shared" si="43"/>
        <v>0</v>
      </c>
      <c r="AB40" s="135">
        <f t="shared" si="43"/>
        <v>0</v>
      </c>
      <c r="AC40" s="135">
        <f t="shared" si="43"/>
        <v>0</v>
      </c>
      <c r="AD40" s="131"/>
      <c r="AE40" s="131"/>
      <c r="AF40" s="133">
        <f t="shared" si="13"/>
        <v>0</v>
      </c>
      <c r="AG40" s="131"/>
      <c r="AH40" s="131"/>
      <c r="AI40" s="133">
        <f t="shared" si="14"/>
        <v>0</v>
      </c>
      <c r="AJ40" s="135">
        <f t="shared" si="44"/>
        <v>0</v>
      </c>
      <c r="AK40" s="135">
        <f t="shared" si="44"/>
        <v>0</v>
      </c>
      <c r="AL40" s="135">
        <f t="shared" si="44"/>
        <v>0</v>
      </c>
      <c r="AM40" s="135">
        <f t="shared" si="15"/>
        <v>4500000</v>
      </c>
      <c r="AN40" s="135">
        <f t="shared" si="15"/>
        <v>3395000</v>
      </c>
      <c r="AO40" s="135">
        <f t="shared" si="15"/>
        <v>-1105000</v>
      </c>
    </row>
    <row r="41" spans="1:41" ht="11.25">
      <c r="A41" s="165">
        <v>34</v>
      </c>
      <c r="B41" s="166" t="s">
        <v>32</v>
      </c>
      <c r="C41" s="131"/>
      <c r="D41" s="131">
        <v>0</v>
      </c>
      <c r="E41" s="133">
        <f t="shared" si="4"/>
        <v>0</v>
      </c>
      <c r="F41" s="131"/>
      <c r="G41" s="131"/>
      <c r="H41" s="133">
        <f t="shared" si="5"/>
        <v>0</v>
      </c>
      <c r="I41" s="131"/>
      <c r="J41" s="131"/>
      <c r="K41" s="133">
        <f t="shared" si="6"/>
        <v>0</v>
      </c>
      <c r="L41" s="131"/>
      <c r="M41" s="131"/>
      <c r="N41" s="133">
        <f t="shared" si="7"/>
        <v>0</v>
      </c>
      <c r="O41" s="131"/>
      <c r="P41" s="131"/>
      <c r="Q41" s="133">
        <f t="shared" si="8"/>
        <v>0</v>
      </c>
      <c r="R41" s="131"/>
      <c r="S41" s="131"/>
      <c r="T41" s="133">
        <f t="shared" si="9"/>
        <v>0</v>
      </c>
      <c r="U41" s="135">
        <f t="shared" si="10"/>
        <v>0</v>
      </c>
      <c r="V41" s="135">
        <f t="shared" si="10"/>
        <v>0</v>
      </c>
      <c r="W41" s="135">
        <f t="shared" si="10"/>
        <v>0</v>
      </c>
      <c r="X41" s="131"/>
      <c r="Y41" s="131"/>
      <c r="Z41" s="133">
        <f t="shared" si="11"/>
        <v>0</v>
      </c>
      <c r="AA41" s="135">
        <f t="shared" si="43"/>
        <v>0</v>
      </c>
      <c r="AB41" s="135">
        <f t="shared" si="43"/>
        <v>0</v>
      </c>
      <c r="AC41" s="135">
        <f t="shared" si="43"/>
        <v>0</v>
      </c>
      <c r="AD41" s="131"/>
      <c r="AE41" s="131"/>
      <c r="AF41" s="133">
        <f t="shared" si="13"/>
        <v>0</v>
      </c>
      <c r="AG41" s="131"/>
      <c r="AH41" s="131"/>
      <c r="AI41" s="133">
        <f t="shared" si="14"/>
        <v>0</v>
      </c>
      <c r="AJ41" s="135">
        <f t="shared" si="44"/>
        <v>0</v>
      </c>
      <c r="AK41" s="135">
        <f t="shared" si="44"/>
        <v>0</v>
      </c>
      <c r="AL41" s="135">
        <f t="shared" si="44"/>
        <v>0</v>
      </c>
      <c r="AM41" s="135">
        <f t="shared" si="15"/>
        <v>0</v>
      </c>
      <c r="AN41" s="135">
        <f t="shared" si="15"/>
        <v>0</v>
      </c>
      <c r="AO41" s="135">
        <f t="shared" si="15"/>
        <v>0</v>
      </c>
    </row>
    <row r="42" spans="1:41" ht="11.25">
      <c r="A42" s="165">
        <v>35</v>
      </c>
      <c r="B42" s="166" t="s">
        <v>41</v>
      </c>
      <c r="C42" s="131"/>
      <c r="D42" s="131"/>
      <c r="E42" s="133">
        <f t="shared" si="4"/>
        <v>0</v>
      </c>
      <c r="F42" s="131"/>
      <c r="G42" s="131"/>
      <c r="H42" s="133">
        <f t="shared" si="5"/>
        <v>0</v>
      </c>
      <c r="I42" s="131"/>
      <c r="J42" s="131"/>
      <c r="K42" s="133">
        <f t="shared" si="6"/>
        <v>0</v>
      </c>
      <c r="L42" s="131"/>
      <c r="M42" s="131"/>
      <c r="N42" s="133">
        <f t="shared" si="7"/>
        <v>0</v>
      </c>
      <c r="O42" s="131"/>
      <c r="P42" s="131"/>
      <c r="Q42" s="133">
        <f t="shared" si="8"/>
        <v>0</v>
      </c>
      <c r="R42" s="131"/>
      <c r="S42" s="131"/>
      <c r="T42" s="133">
        <f t="shared" si="9"/>
        <v>0</v>
      </c>
      <c r="U42" s="135">
        <f t="shared" si="10"/>
        <v>0</v>
      </c>
      <c r="V42" s="135">
        <f t="shared" si="10"/>
        <v>0</v>
      </c>
      <c r="W42" s="135">
        <f t="shared" si="10"/>
        <v>0</v>
      </c>
      <c r="X42" s="131"/>
      <c r="Y42" s="131"/>
      <c r="Z42" s="133">
        <f t="shared" si="11"/>
        <v>0</v>
      </c>
      <c r="AA42" s="135">
        <f t="shared" si="43"/>
        <v>0</v>
      </c>
      <c r="AB42" s="135">
        <f t="shared" si="43"/>
        <v>0</v>
      </c>
      <c r="AC42" s="135">
        <f t="shared" si="43"/>
        <v>0</v>
      </c>
      <c r="AD42" s="131"/>
      <c r="AE42" s="131"/>
      <c r="AF42" s="133">
        <f t="shared" si="13"/>
        <v>0</v>
      </c>
      <c r="AG42" s="131"/>
      <c r="AH42" s="131"/>
      <c r="AI42" s="133">
        <f t="shared" si="14"/>
        <v>0</v>
      </c>
      <c r="AJ42" s="135">
        <f t="shared" si="44"/>
        <v>0</v>
      </c>
      <c r="AK42" s="135">
        <f t="shared" si="44"/>
        <v>0</v>
      </c>
      <c r="AL42" s="135">
        <f t="shared" si="44"/>
        <v>0</v>
      </c>
      <c r="AM42" s="135">
        <f t="shared" si="15"/>
        <v>0</v>
      </c>
      <c r="AN42" s="135">
        <f t="shared" si="15"/>
        <v>0</v>
      </c>
      <c r="AO42" s="135">
        <f t="shared" si="15"/>
        <v>0</v>
      </c>
    </row>
    <row r="43" spans="1:41" ht="11.25">
      <c r="A43" s="165">
        <v>36</v>
      </c>
      <c r="B43" s="153" t="s">
        <v>33</v>
      </c>
      <c r="C43" s="188">
        <v>2000000</v>
      </c>
      <c r="D43" s="188">
        <v>2000000</v>
      </c>
      <c r="E43" s="133">
        <f t="shared" si="4"/>
        <v>0</v>
      </c>
      <c r="F43" s="197">
        <v>2069900</v>
      </c>
      <c r="G43" s="197">
        <v>1996130</v>
      </c>
      <c r="H43" s="133">
        <f t="shared" si="5"/>
        <v>-73770</v>
      </c>
      <c r="I43" s="197">
        <v>2000000</v>
      </c>
      <c r="J43" s="197">
        <v>2000000</v>
      </c>
      <c r="K43" s="133">
        <f t="shared" si="6"/>
        <v>0</v>
      </c>
      <c r="L43" s="197">
        <v>2000000</v>
      </c>
      <c r="M43" s="197">
        <v>244150</v>
      </c>
      <c r="N43" s="133">
        <f t="shared" si="7"/>
        <v>-1755850</v>
      </c>
      <c r="O43" s="197">
        <v>3117700</v>
      </c>
      <c r="P43" s="197">
        <v>1374200</v>
      </c>
      <c r="Q43" s="133">
        <f t="shared" si="8"/>
        <v>-1743500</v>
      </c>
      <c r="R43" s="188">
        <v>2121000</v>
      </c>
      <c r="S43" s="188">
        <v>624300</v>
      </c>
      <c r="T43" s="133">
        <f t="shared" si="9"/>
        <v>-1496700</v>
      </c>
      <c r="U43" s="135">
        <f t="shared" si="10"/>
        <v>13308600</v>
      </c>
      <c r="V43" s="135">
        <f t="shared" si="10"/>
        <v>8238780</v>
      </c>
      <c r="W43" s="135">
        <f t="shared" si="10"/>
        <v>-5069820</v>
      </c>
      <c r="X43" s="131"/>
      <c r="Y43" s="131"/>
      <c r="Z43" s="133">
        <f t="shared" si="11"/>
        <v>0</v>
      </c>
      <c r="AA43" s="135">
        <f t="shared" si="43"/>
        <v>0</v>
      </c>
      <c r="AB43" s="135">
        <f t="shared" si="43"/>
        <v>0</v>
      </c>
      <c r="AC43" s="135">
        <f t="shared" si="43"/>
        <v>0</v>
      </c>
      <c r="AD43" s="131"/>
      <c r="AE43" s="131"/>
      <c r="AF43" s="133">
        <f t="shared" si="13"/>
        <v>0</v>
      </c>
      <c r="AG43" s="131"/>
      <c r="AH43" s="131"/>
      <c r="AI43" s="133">
        <f t="shared" si="14"/>
        <v>0</v>
      </c>
      <c r="AJ43" s="135">
        <f t="shared" si="44"/>
        <v>0</v>
      </c>
      <c r="AK43" s="135">
        <f t="shared" si="44"/>
        <v>0</v>
      </c>
      <c r="AL43" s="135">
        <f t="shared" si="44"/>
        <v>0</v>
      </c>
      <c r="AM43" s="135">
        <f t="shared" si="15"/>
        <v>13308600</v>
      </c>
      <c r="AN43" s="135">
        <f t="shared" si="15"/>
        <v>8238780</v>
      </c>
      <c r="AO43" s="135">
        <f t="shared" si="15"/>
        <v>-5069820</v>
      </c>
    </row>
    <row r="44" spans="1:41" s="288" customFormat="1" ht="11.25">
      <c r="A44" s="163">
        <v>37</v>
      </c>
      <c r="B44" s="154" t="s">
        <v>38</v>
      </c>
      <c r="C44" s="64">
        <f>SUM(C45:C47)</f>
        <v>835600</v>
      </c>
      <c r="D44" s="64">
        <f>SUM(D45:D47)</f>
        <v>617600</v>
      </c>
      <c r="E44" s="215">
        <f t="shared" si="4"/>
        <v>-218000</v>
      </c>
      <c r="F44" s="64">
        <f>SUM(F45:F47)</f>
        <v>4837100</v>
      </c>
      <c r="G44" s="64">
        <f>SUM(G45:G47)</f>
        <v>3920000</v>
      </c>
      <c r="H44" s="215">
        <f t="shared" si="5"/>
        <v>-917100</v>
      </c>
      <c r="I44" s="64">
        <f>SUM(I45:I47)</f>
        <v>0</v>
      </c>
      <c r="J44" s="64">
        <f>SUM(J45:J47)</f>
        <v>0</v>
      </c>
      <c r="K44" s="215">
        <f t="shared" si="6"/>
        <v>0</v>
      </c>
      <c r="L44" s="64">
        <f>SUM(L45:L47)</f>
        <v>0</v>
      </c>
      <c r="M44" s="64">
        <f>SUM(M45:M47)</f>
        <v>0</v>
      </c>
      <c r="N44" s="215">
        <f t="shared" si="7"/>
        <v>0</v>
      </c>
      <c r="O44" s="64">
        <f>SUM(O45:O47)</f>
        <v>0</v>
      </c>
      <c r="P44" s="64">
        <f>SUM(P45:P47)</f>
        <v>0</v>
      </c>
      <c r="Q44" s="215">
        <f t="shared" si="8"/>
        <v>0</v>
      </c>
      <c r="R44" s="64">
        <f>SUM(R45:R47)</f>
        <v>0</v>
      </c>
      <c r="S44" s="64">
        <f>SUM(S45:S47)</f>
        <v>0</v>
      </c>
      <c r="T44" s="215">
        <f t="shared" si="9"/>
        <v>0</v>
      </c>
      <c r="U44" s="59">
        <f t="shared" si="10"/>
        <v>5672700</v>
      </c>
      <c r="V44" s="59">
        <f t="shared" si="10"/>
        <v>4537600</v>
      </c>
      <c r="W44" s="59">
        <f t="shared" si="10"/>
        <v>-1135100</v>
      </c>
      <c r="X44" s="64">
        <f>SUM(X45:X47)</f>
        <v>0</v>
      </c>
      <c r="Y44" s="64">
        <f>SUM(Y45:Y47)</f>
        <v>0</v>
      </c>
      <c r="Z44" s="215">
        <f t="shared" si="11"/>
        <v>0</v>
      </c>
      <c r="AA44" s="59">
        <f t="shared" si="43"/>
        <v>0</v>
      </c>
      <c r="AB44" s="59">
        <f t="shared" si="43"/>
        <v>0</v>
      </c>
      <c r="AC44" s="59">
        <f t="shared" si="43"/>
        <v>0</v>
      </c>
      <c r="AD44" s="64">
        <f>SUM(AD45:AD47)</f>
        <v>0</v>
      </c>
      <c r="AE44" s="64">
        <f>SUM(AE45:AE47)</f>
        <v>0</v>
      </c>
      <c r="AF44" s="215">
        <f t="shared" si="13"/>
        <v>0</v>
      </c>
      <c r="AG44" s="64">
        <f>SUM(AG45:AG47)</f>
        <v>0</v>
      </c>
      <c r="AH44" s="64">
        <f>SUM(AH45:AH47)</f>
        <v>0</v>
      </c>
      <c r="AI44" s="215">
        <f t="shared" si="14"/>
        <v>0</v>
      </c>
      <c r="AJ44" s="59">
        <f t="shared" si="44"/>
        <v>0</v>
      </c>
      <c r="AK44" s="59">
        <f t="shared" si="44"/>
        <v>0</v>
      </c>
      <c r="AL44" s="59">
        <f t="shared" si="44"/>
        <v>0</v>
      </c>
      <c r="AM44" s="59">
        <f t="shared" si="15"/>
        <v>5672700</v>
      </c>
      <c r="AN44" s="59">
        <f t="shared" si="15"/>
        <v>4537600</v>
      </c>
      <c r="AO44" s="59">
        <f t="shared" si="15"/>
        <v>-1135100</v>
      </c>
    </row>
    <row r="45" spans="1:41" ht="11.25">
      <c r="A45" s="165">
        <v>38</v>
      </c>
      <c r="B45" s="153" t="s">
        <v>40</v>
      </c>
      <c r="C45" s="131"/>
      <c r="D45" s="131"/>
      <c r="E45" s="133">
        <f t="shared" si="4"/>
        <v>0</v>
      </c>
      <c r="F45" s="131"/>
      <c r="G45" s="131"/>
      <c r="H45" s="133">
        <f t="shared" si="5"/>
        <v>0</v>
      </c>
      <c r="I45" s="131"/>
      <c r="J45" s="131"/>
      <c r="K45" s="133">
        <f t="shared" si="6"/>
        <v>0</v>
      </c>
      <c r="L45" s="131"/>
      <c r="M45" s="131"/>
      <c r="N45" s="133">
        <f t="shared" si="7"/>
        <v>0</v>
      </c>
      <c r="O45" s="131"/>
      <c r="P45" s="131"/>
      <c r="Q45" s="133">
        <f t="shared" si="8"/>
        <v>0</v>
      </c>
      <c r="R45" s="131"/>
      <c r="S45" s="131"/>
      <c r="T45" s="133">
        <f t="shared" si="9"/>
        <v>0</v>
      </c>
      <c r="U45" s="135">
        <f t="shared" si="10"/>
        <v>0</v>
      </c>
      <c r="V45" s="135">
        <f t="shared" si="10"/>
        <v>0</v>
      </c>
      <c r="W45" s="135">
        <f t="shared" si="10"/>
        <v>0</v>
      </c>
      <c r="X45" s="131"/>
      <c r="Y45" s="131"/>
      <c r="Z45" s="133">
        <f t="shared" si="11"/>
        <v>0</v>
      </c>
      <c r="AA45" s="135">
        <f t="shared" si="43"/>
        <v>0</v>
      </c>
      <c r="AB45" s="135">
        <f t="shared" si="43"/>
        <v>0</v>
      </c>
      <c r="AC45" s="135">
        <f t="shared" si="43"/>
        <v>0</v>
      </c>
      <c r="AD45" s="131"/>
      <c r="AE45" s="131"/>
      <c r="AF45" s="133">
        <f t="shared" si="13"/>
        <v>0</v>
      </c>
      <c r="AG45" s="131"/>
      <c r="AH45" s="131"/>
      <c r="AI45" s="133">
        <f t="shared" si="14"/>
        <v>0</v>
      </c>
      <c r="AJ45" s="135">
        <f t="shared" si="44"/>
        <v>0</v>
      </c>
      <c r="AK45" s="135">
        <f t="shared" si="44"/>
        <v>0</v>
      </c>
      <c r="AL45" s="135">
        <f t="shared" si="44"/>
        <v>0</v>
      </c>
      <c r="AM45" s="135">
        <f t="shared" si="15"/>
        <v>0</v>
      </c>
      <c r="AN45" s="135">
        <f t="shared" si="15"/>
        <v>0</v>
      </c>
      <c r="AO45" s="135">
        <f t="shared" si="15"/>
        <v>0</v>
      </c>
    </row>
    <row r="46" spans="1:41" ht="11.25">
      <c r="A46" s="165">
        <v>39</v>
      </c>
      <c r="B46" s="153" t="s">
        <v>39</v>
      </c>
      <c r="C46" s="197">
        <v>835600</v>
      </c>
      <c r="D46" s="197">
        <v>617600</v>
      </c>
      <c r="E46" s="133">
        <f t="shared" si="4"/>
        <v>-218000</v>
      </c>
      <c r="F46" s="197">
        <v>4837100</v>
      </c>
      <c r="G46" s="197">
        <v>3920000</v>
      </c>
      <c r="H46" s="133">
        <f t="shared" si="5"/>
        <v>-917100</v>
      </c>
      <c r="I46" s="131"/>
      <c r="J46" s="131"/>
      <c r="K46" s="133">
        <f t="shared" si="6"/>
        <v>0</v>
      </c>
      <c r="L46" s="131"/>
      <c r="M46" s="131"/>
      <c r="N46" s="133">
        <f t="shared" si="7"/>
        <v>0</v>
      </c>
      <c r="O46" s="131"/>
      <c r="P46" s="131"/>
      <c r="Q46" s="133">
        <f t="shared" si="8"/>
        <v>0</v>
      </c>
      <c r="R46" s="131"/>
      <c r="S46" s="131"/>
      <c r="T46" s="133">
        <f t="shared" si="9"/>
        <v>0</v>
      </c>
      <c r="U46" s="135">
        <f t="shared" si="10"/>
        <v>5672700</v>
      </c>
      <c r="V46" s="135">
        <f t="shared" si="10"/>
        <v>4537600</v>
      </c>
      <c r="W46" s="135">
        <f t="shared" si="10"/>
        <v>-1135100</v>
      </c>
      <c r="X46" s="131"/>
      <c r="Y46" s="131"/>
      <c r="Z46" s="133">
        <f t="shared" si="11"/>
        <v>0</v>
      </c>
      <c r="AA46" s="135">
        <f t="shared" si="43"/>
        <v>0</v>
      </c>
      <c r="AB46" s="135">
        <f t="shared" si="43"/>
        <v>0</v>
      </c>
      <c r="AC46" s="135">
        <f t="shared" si="43"/>
        <v>0</v>
      </c>
      <c r="AD46" s="131"/>
      <c r="AE46" s="131"/>
      <c r="AF46" s="133">
        <f t="shared" si="13"/>
        <v>0</v>
      </c>
      <c r="AG46" s="131"/>
      <c r="AH46" s="131"/>
      <c r="AI46" s="133">
        <f t="shared" si="14"/>
        <v>0</v>
      </c>
      <c r="AJ46" s="135">
        <f t="shared" si="44"/>
        <v>0</v>
      </c>
      <c r="AK46" s="135">
        <f t="shared" si="44"/>
        <v>0</v>
      </c>
      <c r="AL46" s="135">
        <f t="shared" si="44"/>
        <v>0</v>
      </c>
      <c r="AM46" s="135">
        <f t="shared" si="15"/>
        <v>5672700</v>
      </c>
      <c r="AN46" s="135">
        <f t="shared" si="15"/>
        <v>4537600</v>
      </c>
      <c r="AO46" s="135">
        <f t="shared" si="15"/>
        <v>-1135100</v>
      </c>
    </row>
    <row r="47" spans="1:41" ht="11.25">
      <c r="A47" s="165">
        <v>40</v>
      </c>
      <c r="B47" s="153" t="s">
        <v>42</v>
      </c>
      <c r="C47" s="131"/>
      <c r="D47" s="131"/>
      <c r="E47" s="133">
        <f t="shared" si="4"/>
        <v>0</v>
      </c>
      <c r="F47" s="131"/>
      <c r="G47" s="131"/>
      <c r="H47" s="133">
        <f t="shared" si="5"/>
        <v>0</v>
      </c>
      <c r="I47" s="131"/>
      <c r="J47" s="131"/>
      <c r="K47" s="133">
        <f t="shared" si="6"/>
        <v>0</v>
      </c>
      <c r="L47" s="131"/>
      <c r="M47" s="131"/>
      <c r="N47" s="133">
        <f t="shared" si="7"/>
        <v>0</v>
      </c>
      <c r="O47" s="131"/>
      <c r="P47" s="131"/>
      <c r="Q47" s="133">
        <f t="shared" si="8"/>
        <v>0</v>
      </c>
      <c r="R47" s="131"/>
      <c r="S47" s="131"/>
      <c r="T47" s="133">
        <f t="shared" si="9"/>
        <v>0</v>
      </c>
      <c r="U47" s="135">
        <f t="shared" si="10"/>
        <v>0</v>
      </c>
      <c r="V47" s="135">
        <f t="shared" si="10"/>
        <v>0</v>
      </c>
      <c r="W47" s="135">
        <f t="shared" si="10"/>
        <v>0</v>
      </c>
      <c r="X47" s="131"/>
      <c r="Y47" s="131"/>
      <c r="Z47" s="133">
        <f t="shared" si="11"/>
        <v>0</v>
      </c>
      <c r="AA47" s="135">
        <f t="shared" si="43"/>
        <v>0</v>
      </c>
      <c r="AB47" s="135">
        <f t="shared" si="43"/>
        <v>0</v>
      </c>
      <c r="AC47" s="135">
        <f t="shared" si="43"/>
        <v>0</v>
      </c>
      <c r="AD47" s="131"/>
      <c r="AE47" s="131"/>
      <c r="AF47" s="133">
        <f t="shared" si="13"/>
        <v>0</v>
      </c>
      <c r="AG47" s="131"/>
      <c r="AH47" s="131"/>
      <c r="AI47" s="133">
        <f t="shared" si="14"/>
        <v>0</v>
      </c>
      <c r="AJ47" s="135">
        <f t="shared" si="44"/>
        <v>0</v>
      </c>
      <c r="AK47" s="135">
        <f t="shared" si="44"/>
        <v>0</v>
      </c>
      <c r="AL47" s="135">
        <f t="shared" si="44"/>
        <v>0</v>
      </c>
      <c r="AM47" s="135">
        <f t="shared" si="15"/>
        <v>0</v>
      </c>
      <c r="AN47" s="135">
        <f t="shared" si="15"/>
        <v>0</v>
      </c>
      <c r="AO47" s="135">
        <f t="shared" si="15"/>
        <v>0</v>
      </c>
    </row>
    <row r="48" spans="1:41" ht="11.25">
      <c r="A48" s="163">
        <v>41</v>
      </c>
      <c r="B48" s="154" t="s">
        <v>43</v>
      </c>
      <c r="C48" s="64">
        <f>SUM(C49:C59)</f>
        <v>1431900</v>
      </c>
      <c r="D48" s="64">
        <f t="shared" ref="D48:T48" si="45">SUM(D49:D59)</f>
        <v>561920</v>
      </c>
      <c r="E48" s="64">
        <f t="shared" si="45"/>
        <v>-869980</v>
      </c>
      <c r="F48" s="64">
        <f>SUM(F49:F59)</f>
        <v>31366400</v>
      </c>
      <c r="G48" s="64">
        <f t="shared" si="45"/>
        <v>11700570</v>
      </c>
      <c r="H48" s="64">
        <f t="shared" si="45"/>
        <v>-19665830</v>
      </c>
      <c r="I48" s="64">
        <f t="shared" si="45"/>
        <v>0</v>
      </c>
      <c r="J48" s="64">
        <f t="shared" si="45"/>
        <v>0</v>
      </c>
      <c r="K48" s="64">
        <f t="shared" si="45"/>
        <v>0</v>
      </c>
      <c r="L48" s="64">
        <f t="shared" si="45"/>
        <v>0</v>
      </c>
      <c r="M48" s="64">
        <f t="shared" si="45"/>
        <v>0</v>
      </c>
      <c r="N48" s="64">
        <f t="shared" si="45"/>
        <v>0</v>
      </c>
      <c r="O48" s="64">
        <f t="shared" si="45"/>
        <v>0</v>
      </c>
      <c r="P48" s="64">
        <f t="shared" si="45"/>
        <v>0</v>
      </c>
      <c r="Q48" s="64">
        <f t="shared" si="45"/>
        <v>0</v>
      </c>
      <c r="R48" s="64">
        <f t="shared" si="45"/>
        <v>0</v>
      </c>
      <c r="S48" s="64">
        <f t="shared" si="45"/>
        <v>0</v>
      </c>
      <c r="T48" s="64">
        <f t="shared" si="45"/>
        <v>0</v>
      </c>
      <c r="U48" s="59">
        <f>SUM(C48+F48+I48+L48+O48+R48)</f>
        <v>32798300</v>
      </c>
      <c r="V48" s="59">
        <f t="shared" si="10"/>
        <v>12262490</v>
      </c>
      <c r="W48" s="59">
        <f t="shared" si="10"/>
        <v>-20535810</v>
      </c>
      <c r="X48" s="64">
        <f>SUM(X49:X57)</f>
        <v>0</v>
      </c>
      <c r="Y48" s="64">
        <f>SUM(Y49:Y57)</f>
        <v>0</v>
      </c>
      <c r="Z48" s="133">
        <f t="shared" si="11"/>
        <v>0</v>
      </c>
      <c r="AA48" s="59">
        <f t="shared" si="43"/>
        <v>0</v>
      </c>
      <c r="AB48" s="59">
        <f t="shared" si="43"/>
        <v>0</v>
      </c>
      <c r="AC48" s="59">
        <f t="shared" si="43"/>
        <v>0</v>
      </c>
      <c r="AD48" s="64">
        <f>SUM(AD49:AD57)</f>
        <v>0</v>
      </c>
      <c r="AE48" s="64">
        <f>SUM(AE49:AE57)</f>
        <v>0</v>
      </c>
      <c r="AF48" s="133">
        <f t="shared" si="13"/>
        <v>0</v>
      </c>
      <c r="AG48" s="64">
        <f>SUM(AG49:AG59)</f>
        <v>81606000</v>
      </c>
      <c r="AH48" s="64">
        <f>SUM(AH49:AH59)</f>
        <v>0</v>
      </c>
      <c r="AI48" s="133">
        <f t="shared" si="14"/>
        <v>-81606000</v>
      </c>
      <c r="AJ48" s="59">
        <f t="shared" si="44"/>
        <v>81606000</v>
      </c>
      <c r="AK48" s="59">
        <f t="shared" si="44"/>
        <v>0</v>
      </c>
      <c r="AL48" s="59">
        <f t="shared" si="44"/>
        <v>-81606000</v>
      </c>
      <c r="AM48" s="59">
        <f t="shared" si="15"/>
        <v>114404300</v>
      </c>
      <c r="AN48" s="59">
        <f t="shared" si="15"/>
        <v>12262490</v>
      </c>
      <c r="AO48" s="59">
        <f t="shared" si="15"/>
        <v>-102141810</v>
      </c>
    </row>
    <row r="49" spans="1:43" ht="11.25">
      <c r="A49" s="165">
        <v>42</v>
      </c>
      <c r="B49" s="166" t="s">
        <v>74</v>
      </c>
      <c r="C49" s="188">
        <v>0</v>
      </c>
      <c r="D49" s="151">
        <v>0</v>
      </c>
      <c r="E49" s="133">
        <f t="shared" si="4"/>
        <v>0</v>
      </c>
      <c r="F49" s="188">
        <v>20885100</v>
      </c>
      <c r="G49" s="188">
        <v>3910570</v>
      </c>
      <c r="H49" s="133">
        <f t="shared" si="5"/>
        <v>-16974530</v>
      </c>
      <c r="I49" s="131"/>
      <c r="J49" s="131"/>
      <c r="K49" s="133">
        <f t="shared" si="6"/>
        <v>0</v>
      </c>
      <c r="L49" s="131"/>
      <c r="M49" s="131"/>
      <c r="N49" s="133">
        <f t="shared" si="7"/>
        <v>0</v>
      </c>
      <c r="O49" s="131"/>
      <c r="P49" s="131"/>
      <c r="Q49" s="133">
        <f t="shared" si="8"/>
        <v>0</v>
      </c>
      <c r="R49" s="131"/>
      <c r="S49" s="131"/>
      <c r="T49" s="133">
        <f t="shared" si="9"/>
        <v>0</v>
      </c>
      <c r="U49" s="135">
        <f t="shared" si="10"/>
        <v>20885100</v>
      </c>
      <c r="V49" s="135">
        <f t="shared" si="10"/>
        <v>3910570</v>
      </c>
      <c r="W49" s="135">
        <f t="shared" si="10"/>
        <v>-16974530</v>
      </c>
      <c r="X49" s="131"/>
      <c r="Y49" s="131"/>
      <c r="Z49" s="133">
        <f t="shared" si="11"/>
        <v>0</v>
      </c>
      <c r="AA49" s="135">
        <f t="shared" si="43"/>
        <v>0</v>
      </c>
      <c r="AB49" s="135">
        <f t="shared" si="43"/>
        <v>0</v>
      </c>
      <c r="AC49" s="135">
        <f t="shared" si="43"/>
        <v>0</v>
      </c>
      <c r="AD49" s="188">
        <v>0</v>
      </c>
      <c r="AE49" s="151">
        <v>0</v>
      </c>
      <c r="AF49" s="133">
        <f t="shared" si="13"/>
        <v>0</v>
      </c>
      <c r="AG49" s="188"/>
      <c r="AH49" s="151">
        <v>0</v>
      </c>
      <c r="AI49" s="133">
        <f t="shared" si="14"/>
        <v>0</v>
      </c>
      <c r="AJ49" s="135">
        <f t="shared" si="44"/>
        <v>0</v>
      </c>
      <c r="AK49" s="135">
        <f t="shared" si="44"/>
        <v>0</v>
      </c>
      <c r="AL49" s="135">
        <f t="shared" si="44"/>
        <v>0</v>
      </c>
      <c r="AM49" s="135">
        <f t="shared" si="15"/>
        <v>20885100</v>
      </c>
      <c r="AN49" s="135">
        <f t="shared" si="15"/>
        <v>3910570</v>
      </c>
      <c r="AO49" s="135">
        <f t="shared" si="15"/>
        <v>-16974530</v>
      </c>
    </row>
    <row r="50" spans="1:43" ht="11.25">
      <c r="A50" s="165">
        <v>43</v>
      </c>
      <c r="B50" s="153" t="s">
        <v>44</v>
      </c>
      <c r="C50" s="131"/>
      <c r="D50" s="131"/>
      <c r="E50" s="133">
        <f t="shared" si="4"/>
        <v>0</v>
      </c>
      <c r="F50" s="188">
        <v>330000</v>
      </c>
      <c r="G50" s="151">
        <v>0</v>
      </c>
      <c r="H50" s="133">
        <f t="shared" si="5"/>
        <v>-330000</v>
      </c>
      <c r="I50" s="131"/>
      <c r="J50" s="131"/>
      <c r="K50" s="133">
        <f t="shared" si="6"/>
        <v>0</v>
      </c>
      <c r="L50" s="131"/>
      <c r="M50" s="131"/>
      <c r="N50" s="133">
        <f t="shared" si="7"/>
        <v>0</v>
      </c>
      <c r="O50" s="131"/>
      <c r="P50" s="131"/>
      <c r="Q50" s="133">
        <f t="shared" si="8"/>
        <v>0</v>
      </c>
      <c r="R50" s="131"/>
      <c r="S50" s="131"/>
      <c r="T50" s="133">
        <f t="shared" si="9"/>
        <v>0</v>
      </c>
      <c r="U50" s="135">
        <f t="shared" si="10"/>
        <v>330000</v>
      </c>
      <c r="V50" s="135">
        <f t="shared" ref="U50:W77" si="46">SUM(D50+G50+J50+M50+P50+S50)</f>
        <v>0</v>
      </c>
      <c r="W50" s="135">
        <f t="shared" si="46"/>
        <v>-330000</v>
      </c>
      <c r="X50" s="131"/>
      <c r="Y50" s="131"/>
      <c r="Z50" s="133">
        <f t="shared" si="11"/>
        <v>0</v>
      </c>
      <c r="AA50" s="135">
        <f t="shared" si="43"/>
        <v>0</v>
      </c>
      <c r="AB50" s="135">
        <f t="shared" si="43"/>
        <v>0</v>
      </c>
      <c r="AC50" s="135">
        <f t="shared" si="43"/>
        <v>0</v>
      </c>
      <c r="AD50" s="131"/>
      <c r="AE50" s="131"/>
      <c r="AF50" s="133">
        <f t="shared" si="13"/>
        <v>0</v>
      </c>
      <c r="AG50" s="131"/>
      <c r="AH50" s="131"/>
      <c r="AI50" s="133">
        <f t="shared" si="14"/>
        <v>0</v>
      </c>
      <c r="AJ50" s="135">
        <f t="shared" si="44"/>
        <v>0</v>
      </c>
      <c r="AK50" s="135">
        <f t="shared" si="44"/>
        <v>0</v>
      </c>
      <c r="AL50" s="135">
        <f t="shared" si="44"/>
        <v>0</v>
      </c>
      <c r="AM50" s="135">
        <f t="shared" si="15"/>
        <v>330000</v>
      </c>
      <c r="AN50" s="135">
        <f t="shared" si="15"/>
        <v>0</v>
      </c>
      <c r="AO50" s="135">
        <f t="shared" si="15"/>
        <v>-330000</v>
      </c>
    </row>
    <row r="51" spans="1:43" ht="11.25">
      <c r="A51" s="165">
        <v>44</v>
      </c>
      <c r="B51" s="153" t="s">
        <v>45</v>
      </c>
      <c r="C51" s="188">
        <v>1216900</v>
      </c>
      <c r="D51" s="151">
        <v>506920</v>
      </c>
      <c r="E51" s="133">
        <f t="shared" si="4"/>
        <v>-709980</v>
      </c>
      <c r="F51" s="188">
        <v>4725000</v>
      </c>
      <c r="G51" s="151">
        <v>2700000</v>
      </c>
      <c r="H51" s="133">
        <f t="shared" si="5"/>
        <v>-2025000</v>
      </c>
      <c r="I51" s="131"/>
      <c r="J51" s="131"/>
      <c r="K51" s="133">
        <f t="shared" si="6"/>
        <v>0</v>
      </c>
      <c r="L51" s="131"/>
      <c r="M51" s="131"/>
      <c r="N51" s="133">
        <f t="shared" si="7"/>
        <v>0</v>
      </c>
      <c r="O51" s="131"/>
      <c r="P51" s="131"/>
      <c r="Q51" s="133">
        <f t="shared" si="8"/>
        <v>0</v>
      </c>
      <c r="R51" s="131"/>
      <c r="S51" s="131"/>
      <c r="T51" s="133">
        <f t="shared" si="9"/>
        <v>0</v>
      </c>
      <c r="U51" s="135">
        <f t="shared" si="46"/>
        <v>5941900</v>
      </c>
      <c r="V51" s="135">
        <f t="shared" si="46"/>
        <v>3206920</v>
      </c>
      <c r="W51" s="135">
        <f t="shared" si="46"/>
        <v>-2734980</v>
      </c>
      <c r="X51" s="131"/>
      <c r="Y51" s="131"/>
      <c r="Z51" s="133">
        <f t="shared" si="11"/>
        <v>0</v>
      </c>
      <c r="AA51" s="135">
        <f t="shared" si="43"/>
        <v>0</v>
      </c>
      <c r="AB51" s="135">
        <f t="shared" si="43"/>
        <v>0</v>
      </c>
      <c r="AC51" s="135">
        <f t="shared" si="43"/>
        <v>0</v>
      </c>
      <c r="AD51" s="131"/>
      <c r="AE51" s="131"/>
      <c r="AF51" s="133">
        <f t="shared" si="13"/>
        <v>0</v>
      </c>
      <c r="AG51" s="131"/>
      <c r="AH51" s="131"/>
      <c r="AI51" s="133">
        <f t="shared" si="14"/>
        <v>0</v>
      </c>
      <c r="AJ51" s="135">
        <f t="shared" si="44"/>
        <v>0</v>
      </c>
      <c r="AK51" s="135">
        <f t="shared" si="44"/>
        <v>0</v>
      </c>
      <c r="AL51" s="135">
        <f t="shared" si="44"/>
        <v>0</v>
      </c>
      <c r="AM51" s="135">
        <f t="shared" si="15"/>
        <v>5941900</v>
      </c>
      <c r="AN51" s="135">
        <f t="shared" si="15"/>
        <v>3206920</v>
      </c>
      <c r="AO51" s="135">
        <f t="shared" si="15"/>
        <v>-2734980</v>
      </c>
    </row>
    <row r="52" spans="1:43" ht="11.25">
      <c r="A52" s="165">
        <v>45</v>
      </c>
      <c r="B52" s="153" t="s">
        <v>51</v>
      </c>
      <c r="C52" s="188">
        <v>215000</v>
      </c>
      <c r="D52" s="151">
        <v>55000</v>
      </c>
      <c r="E52" s="133">
        <f t="shared" si="4"/>
        <v>-160000</v>
      </c>
      <c r="F52" s="151">
        <v>0</v>
      </c>
      <c r="G52" s="151">
        <v>0</v>
      </c>
      <c r="H52" s="133">
        <f t="shared" si="5"/>
        <v>0</v>
      </c>
      <c r="I52" s="131"/>
      <c r="J52" s="131"/>
      <c r="K52" s="133">
        <f t="shared" si="6"/>
        <v>0</v>
      </c>
      <c r="L52" s="131"/>
      <c r="M52" s="131"/>
      <c r="N52" s="133">
        <f t="shared" si="7"/>
        <v>0</v>
      </c>
      <c r="O52" s="131"/>
      <c r="P52" s="131"/>
      <c r="Q52" s="133">
        <f t="shared" si="8"/>
        <v>0</v>
      </c>
      <c r="R52" s="131"/>
      <c r="S52" s="131"/>
      <c r="T52" s="133">
        <f t="shared" si="9"/>
        <v>0</v>
      </c>
      <c r="U52" s="135">
        <f t="shared" si="46"/>
        <v>215000</v>
      </c>
      <c r="V52" s="135">
        <f t="shared" si="46"/>
        <v>55000</v>
      </c>
      <c r="W52" s="135">
        <f t="shared" si="46"/>
        <v>-160000</v>
      </c>
      <c r="X52" s="131"/>
      <c r="Y52" s="131"/>
      <c r="Z52" s="133">
        <f t="shared" si="11"/>
        <v>0</v>
      </c>
      <c r="AA52" s="135">
        <f t="shared" si="43"/>
        <v>0</v>
      </c>
      <c r="AB52" s="135">
        <f t="shared" si="43"/>
        <v>0</v>
      </c>
      <c r="AC52" s="135">
        <f t="shared" si="43"/>
        <v>0</v>
      </c>
      <c r="AD52" s="131"/>
      <c r="AE52" s="131"/>
      <c r="AF52" s="133">
        <f t="shared" si="13"/>
        <v>0</v>
      </c>
      <c r="AG52" s="131"/>
      <c r="AH52" s="131"/>
      <c r="AI52" s="133">
        <f t="shared" si="14"/>
        <v>0</v>
      </c>
      <c r="AJ52" s="135">
        <f t="shared" si="44"/>
        <v>0</v>
      </c>
      <c r="AK52" s="135">
        <f t="shared" si="44"/>
        <v>0</v>
      </c>
      <c r="AL52" s="135">
        <f t="shared" si="44"/>
        <v>0</v>
      </c>
      <c r="AM52" s="135">
        <f t="shared" si="15"/>
        <v>215000</v>
      </c>
      <c r="AN52" s="135">
        <f t="shared" si="15"/>
        <v>55000</v>
      </c>
      <c r="AO52" s="135">
        <f t="shared" si="15"/>
        <v>-160000</v>
      </c>
    </row>
    <row r="53" spans="1:43" ht="11.25">
      <c r="A53" s="165">
        <v>46</v>
      </c>
      <c r="B53" s="153" t="s">
        <v>46</v>
      </c>
      <c r="C53" s="131">
        <v>0</v>
      </c>
      <c r="D53" s="131">
        <v>0</v>
      </c>
      <c r="E53" s="133">
        <f t="shared" si="4"/>
        <v>0</v>
      </c>
      <c r="F53" s="131">
        <v>0</v>
      </c>
      <c r="G53" s="131">
        <v>0</v>
      </c>
      <c r="H53" s="133">
        <f t="shared" si="5"/>
        <v>0</v>
      </c>
      <c r="I53" s="131"/>
      <c r="J53" s="131"/>
      <c r="K53" s="133">
        <f t="shared" si="6"/>
        <v>0</v>
      </c>
      <c r="L53" s="131"/>
      <c r="M53" s="131"/>
      <c r="N53" s="133">
        <f t="shared" si="7"/>
        <v>0</v>
      </c>
      <c r="O53" s="131"/>
      <c r="P53" s="131"/>
      <c r="Q53" s="133">
        <f t="shared" si="8"/>
        <v>0</v>
      </c>
      <c r="R53" s="131"/>
      <c r="S53" s="131"/>
      <c r="T53" s="133">
        <f t="shared" si="9"/>
        <v>0</v>
      </c>
      <c r="U53" s="135">
        <f t="shared" si="46"/>
        <v>0</v>
      </c>
      <c r="V53" s="135">
        <f t="shared" si="46"/>
        <v>0</v>
      </c>
      <c r="W53" s="135">
        <f t="shared" si="46"/>
        <v>0</v>
      </c>
      <c r="X53" s="131"/>
      <c r="Y53" s="131"/>
      <c r="Z53" s="133">
        <f t="shared" si="11"/>
        <v>0</v>
      </c>
      <c r="AA53" s="135">
        <f t="shared" si="43"/>
        <v>0</v>
      </c>
      <c r="AB53" s="135">
        <f t="shared" si="43"/>
        <v>0</v>
      </c>
      <c r="AC53" s="135">
        <f t="shared" si="43"/>
        <v>0</v>
      </c>
      <c r="AD53" s="131"/>
      <c r="AE53" s="131"/>
      <c r="AF53" s="133">
        <f t="shared" si="13"/>
        <v>0</v>
      </c>
      <c r="AG53" s="131"/>
      <c r="AH53" s="131"/>
      <c r="AI53" s="133">
        <f t="shared" si="14"/>
        <v>0</v>
      </c>
      <c r="AJ53" s="135">
        <f t="shared" si="44"/>
        <v>0</v>
      </c>
      <c r="AK53" s="135">
        <f t="shared" si="44"/>
        <v>0</v>
      </c>
      <c r="AL53" s="135">
        <f t="shared" si="44"/>
        <v>0</v>
      </c>
      <c r="AM53" s="135">
        <f t="shared" si="15"/>
        <v>0</v>
      </c>
      <c r="AN53" s="135">
        <f t="shared" si="15"/>
        <v>0</v>
      </c>
      <c r="AO53" s="135">
        <f t="shared" si="15"/>
        <v>0</v>
      </c>
    </row>
    <row r="54" spans="1:43" ht="11.25">
      <c r="A54" s="165">
        <v>47</v>
      </c>
      <c r="B54" s="153" t="s">
        <v>47</v>
      </c>
      <c r="C54" s="131"/>
      <c r="D54" s="131"/>
      <c r="E54" s="133">
        <f t="shared" si="4"/>
        <v>0</v>
      </c>
      <c r="F54" s="131"/>
      <c r="G54" s="131"/>
      <c r="H54" s="133">
        <f t="shared" si="5"/>
        <v>0</v>
      </c>
      <c r="I54" s="131"/>
      <c r="J54" s="131"/>
      <c r="K54" s="133">
        <f t="shared" si="6"/>
        <v>0</v>
      </c>
      <c r="L54" s="131"/>
      <c r="M54" s="131"/>
      <c r="N54" s="133">
        <f t="shared" si="7"/>
        <v>0</v>
      </c>
      <c r="O54" s="131"/>
      <c r="P54" s="131"/>
      <c r="Q54" s="133">
        <f t="shared" si="8"/>
        <v>0</v>
      </c>
      <c r="R54" s="131"/>
      <c r="S54" s="131"/>
      <c r="T54" s="133">
        <f t="shared" si="9"/>
        <v>0</v>
      </c>
      <c r="U54" s="135">
        <f t="shared" si="46"/>
        <v>0</v>
      </c>
      <c r="V54" s="135">
        <f t="shared" si="46"/>
        <v>0</v>
      </c>
      <c r="W54" s="135">
        <f t="shared" si="46"/>
        <v>0</v>
      </c>
      <c r="X54" s="131"/>
      <c r="Y54" s="131"/>
      <c r="Z54" s="133">
        <f t="shared" si="11"/>
        <v>0</v>
      </c>
      <c r="AA54" s="135">
        <f t="shared" si="43"/>
        <v>0</v>
      </c>
      <c r="AB54" s="135">
        <f t="shared" si="43"/>
        <v>0</v>
      </c>
      <c r="AC54" s="135">
        <f t="shared" si="43"/>
        <v>0</v>
      </c>
      <c r="AD54" s="131"/>
      <c r="AE54" s="131"/>
      <c r="AF54" s="133">
        <f t="shared" si="13"/>
        <v>0</v>
      </c>
      <c r="AG54" s="131"/>
      <c r="AH54" s="131"/>
      <c r="AI54" s="133">
        <f t="shared" si="14"/>
        <v>0</v>
      </c>
      <c r="AJ54" s="135">
        <f t="shared" si="44"/>
        <v>0</v>
      </c>
      <c r="AK54" s="135">
        <f t="shared" si="44"/>
        <v>0</v>
      </c>
      <c r="AL54" s="135">
        <f t="shared" si="44"/>
        <v>0</v>
      </c>
      <c r="AM54" s="135">
        <f t="shared" si="15"/>
        <v>0</v>
      </c>
      <c r="AN54" s="135">
        <f t="shared" si="15"/>
        <v>0</v>
      </c>
      <c r="AO54" s="135">
        <f t="shared" si="15"/>
        <v>0</v>
      </c>
    </row>
    <row r="55" spans="1:43" ht="11.25">
      <c r="A55" s="165">
        <v>48</v>
      </c>
      <c r="B55" s="153" t="s">
        <v>48</v>
      </c>
      <c r="C55" s="131"/>
      <c r="D55" s="131"/>
      <c r="E55" s="133">
        <f t="shared" si="4"/>
        <v>0</v>
      </c>
      <c r="F55" s="188">
        <v>100000</v>
      </c>
      <c r="G55" s="151">
        <v>0</v>
      </c>
      <c r="H55" s="133">
        <f t="shared" si="5"/>
        <v>-100000</v>
      </c>
      <c r="I55" s="131"/>
      <c r="J55" s="131"/>
      <c r="K55" s="133">
        <f t="shared" si="6"/>
        <v>0</v>
      </c>
      <c r="L55" s="131"/>
      <c r="M55" s="131"/>
      <c r="N55" s="133">
        <f t="shared" si="7"/>
        <v>0</v>
      </c>
      <c r="O55" s="131"/>
      <c r="P55" s="131"/>
      <c r="Q55" s="133">
        <f t="shared" si="8"/>
        <v>0</v>
      </c>
      <c r="R55" s="131"/>
      <c r="S55" s="131"/>
      <c r="T55" s="133">
        <f t="shared" si="9"/>
        <v>0</v>
      </c>
      <c r="U55" s="135">
        <f t="shared" si="46"/>
        <v>100000</v>
      </c>
      <c r="V55" s="135">
        <f t="shared" si="46"/>
        <v>0</v>
      </c>
      <c r="W55" s="135">
        <f t="shared" si="46"/>
        <v>-100000</v>
      </c>
      <c r="X55" s="131"/>
      <c r="Y55" s="131"/>
      <c r="Z55" s="133">
        <f t="shared" si="11"/>
        <v>0</v>
      </c>
      <c r="AA55" s="135">
        <f t="shared" si="43"/>
        <v>0</v>
      </c>
      <c r="AB55" s="135">
        <f t="shared" si="43"/>
        <v>0</v>
      </c>
      <c r="AC55" s="135">
        <f t="shared" si="43"/>
        <v>0</v>
      </c>
      <c r="AD55" s="131"/>
      <c r="AE55" s="131"/>
      <c r="AF55" s="133">
        <f t="shared" si="13"/>
        <v>0</v>
      </c>
      <c r="AG55" s="131"/>
      <c r="AH55" s="131"/>
      <c r="AI55" s="133">
        <f t="shared" si="14"/>
        <v>0</v>
      </c>
      <c r="AJ55" s="135">
        <f t="shared" si="44"/>
        <v>0</v>
      </c>
      <c r="AK55" s="135">
        <f t="shared" si="44"/>
        <v>0</v>
      </c>
      <c r="AL55" s="135">
        <f t="shared" si="44"/>
        <v>0</v>
      </c>
      <c r="AM55" s="135">
        <f t="shared" si="15"/>
        <v>100000</v>
      </c>
      <c r="AN55" s="135">
        <f t="shared" si="15"/>
        <v>0</v>
      </c>
      <c r="AO55" s="135">
        <f t="shared" si="15"/>
        <v>-100000</v>
      </c>
    </row>
    <row r="56" spans="1:43" ht="11.25">
      <c r="A56" s="165">
        <v>49</v>
      </c>
      <c r="B56" s="153" t="s">
        <v>49</v>
      </c>
      <c r="C56" s="131"/>
      <c r="D56" s="131"/>
      <c r="E56" s="133">
        <f t="shared" si="4"/>
        <v>0</v>
      </c>
      <c r="F56" s="131"/>
      <c r="G56" s="131"/>
      <c r="H56" s="133">
        <f t="shared" si="5"/>
        <v>0</v>
      </c>
      <c r="I56" s="131"/>
      <c r="J56" s="131"/>
      <c r="K56" s="133">
        <f t="shared" si="6"/>
        <v>0</v>
      </c>
      <c r="L56" s="131"/>
      <c r="M56" s="131"/>
      <c r="N56" s="133">
        <f t="shared" si="7"/>
        <v>0</v>
      </c>
      <c r="O56" s="131"/>
      <c r="P56" s="131"/>
      <c r="Q56" s="133">
        <f t="shared" si="8"/>
        <v>0</v>
      </c>
      <c r="R56" s="131"/>
      <c r="S56" s="131"/>
      <c r="T56" s="133">
        <f t="shared" si="9"/>
        <v>0</v>
      </c>
      <c r="U56" s="135">
        <f t="shared" si="46"/>
        <v>0</v>
      </c>
      <c r="V56" s="135">
        <f t="shared" si="46"/>
        <v>0</v>
      </c>
      <c r="W56" s="135">
        <f t="shared" si="46"/>
        <v>0</v>
      </c>
      <c r="X56" s="131"/>
      <c r="Y56" s="131"/>
      <c r="Z56" s="133">
        <f t="shared" si="11"/>
        <v>0</v>
      </c>
      <c r="AA56" s="135">
        <f t="shared" si="43"/>
        <v>0</v>
      </c>
      <c r="AB56" s="135">
        <f t="shared" si="43"/>
        <v>0</v>
      </c>
      <c r="AC56" s="135">
        <f t="shared" si="43"/>
        <v>0</v>
      </c>
      <c r="AD56" s="131"/>
      <c r="AE56" s="131"/>
      <c r="AF56" s="133">
        <f t="shared" si="13"/>
        <v>0</v>
      </c>
      <c r="AG56" s="131"/>
      <c r="AH56" s="131"/>
      <c r="AI56" s="133">
        <f t="shared" si="14"/>
        <v>0</v>
      </c>
      <c r="AJ56" s="135">
        <f t="shared" si="44"/>
        <v>0</v>
      </c>
      <c r="AK56" s="135">
        <f t="shared" si="44"/>
        <v>0</v>
      </c>
      <c r="AL56" s="135">
        <f t="shared" si="44"/>
        <v>0</v>
      </c>
      <c r="AM56" s="135">
        <f t="shared" si="15"/>
        <v>0</v>
      </c>
      <c r="AN56" s="135">
        <f t="shared" si="15"/>
        <v>0</v>
      </c>
      <c r="AO56" s="135">
        <f t="shared" si="15"/>
        <v>0</v>
      </c>
    </row>
    <row r="57" spans="1:43" ht="11.25">
      <c r="A57" s="165">
        <v>50</v>
      </c>
      <c r="B57" s="153" t="s">
        <v>50</v>
      </c>
      <c r="C57" s="131"/>
      <c r="D57" s="131"/>
      <c r="E57" s="133">
        <f t="shared" si="4"/>
        <v>0</v>
      </c>
      <c r="F57" s="131"/>
      <c r="G57" s="131"/>
      <c r="H57" s="133">
        <f t="shared" si="5"/>
        <v>0</v>
      </c>
      <c r="I57" s="131"/>
      <c r="J57" s="131"/>
      <c r="K57" s="133">
        <f t="shared" si="6"/>
        <v>0</v>
      </c>
      <c r="L57" s="131"/>
      <c r="M57" s="131"/>
      <c r="N57" s="133">
        <f t="shared" si="7"/>
        <v>0</v>
      </c>
      <c r="O57" s="131"/>
      <c r="P57" s="131"/>
      <c r="Q57" s="133">
        <f t="shared" si="8"/>
        <v>0</v>
      </c>
      <c r="R57" s="131"/>
      <c r="S57" s="131"/>
      <c r="T57" s="133">
        <f t="shared" si="9"/>
        <v>0</v>
      </c>
      <c r="U57" s="135">
        <f t="shared" si="46"/>
        <v>0</v>
      </c>
      <c r="V57" s="135">
        <f t="shared" si="46"/>
        <v>0</v>
      </c>
      <c r="W57" s="135">
        <f t="shared" si="46"/>
        <v>0</v>
      </c>
      <c r="X57" s="131"/>
      <c r="Y57" s="131"/>
      <c r="Z57" s="133">
        <f t="shared" si="11"/>
        <v>0</v>
      </c>
      <c r="AA57" s="135">
        <f t="shared" si="43"/>
        <v>0</v>
      </c>
      <c r="AB57" s="135">
        <f t="shared" si="43"/>
        <v>0</v>
      </c>
      <c r="AC57" s="135">
        <f t="shared" si="43"/>
        <v>0</v>
      </c>
      <c r="AD57" s="131"/>
      <c r="AE57" s="131"/>
      <c r="AF57" s="133">
        <f t="shared" si="13"/>
        <v>0</v>
      </c>
      <c r="AG57" s="131"/>
      <c r="AH57" s="131"/>
      <c r="AI57" s="133">
        <f t="shared" si="14"/>
        <v>0</v>
      </c>
      <c r="AJ57" s="135">
        <f t="shared" si="44"/>
        <v>0</v>
      </c>
      <c r="AK57" s="135">
        <f t="shared" si="44"/>
        <v>0</v>
      </c>
      <c r="AL57" s="135">
        <f t="shared" si="44"/>
        <v>0</v>
      </c>
      <c r="AM57" s="135">
        <f t="shared" si="15"/>
        <v>0</v>
      </c>
      <c r="AN57" s="135">
        <f t="shared" si="15"/>
        <v>0</v>
      </c>
      <c r="AO57" s="135">
        <f t="shared" si="15"/>
        <v>0</v>
      </c>
    </row>
    <row r="58" spans="1:43" ht="11.25">
      <c r="A58" s="165"/>
      <c r="B58" s="232" t="s">
        <v>325</v>
      </c>
      <c r="C58" s="131"/>
      <c r="D58" s="131"/>
      <c r="E58" s="133"/>
      <c r="F58" s="131"/>
      <c r="G58" s="131"/>
      <c r="H58" s="133">
        <f t="shared" si="5"/>
        <v>0</v>
      </c>
      <c r="I58" s="131"/>
      <c r="J58" s="131"/>
      <c r="K58" s="133"/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46"/>
        <v>0</v>
      </c>
      <c r="V58" s="135">
        <f t="shared" si="46"/>
        <v>0</v>
      </c>
      <c r="W58" s="135">
        <f t="shared" si="46"/>
        <v>0</v>
      </c>
      <c r="X58" s="131"/>
      <c r="Y58" s="131"/>
      <c r="Z58" s="54"/>
      <c r="AA58" s="135">
        <f t="shared" ref="AA58:AC59" si="47">SUM(X58)</f>
        <v>0</v>
      </c>
      <c r="AB58" s="135">
        <f t="shared" si="47"/>
        <v>0</v>
      </c>
      <c r="AC58" s="135">
        <f t="shared" si="47"/>
        <v>0</v>
      </c>
      <c r="AD58" s="131"/>
      <c r="AE58" s="131"/>
      <c r="AF58" s="54"/>
      <c r="AG58" s="131"/>
      <c r="AH58" s="131"/>
      <c r="AI58" s="133">
        <f t="shared" si="14"/>
        <v>0</v>
      </c>
      <c r="AJ58" s="135">
        <f t="shared" ref="AJ58:AJ59" si="48">SUM(AD58+AG58)</f>
        <v>0</v>
      </c>
      <c r="AK58" s="135">
        <f t="shared" ref="AK58:AK59" si="49">SUM(AE58+AH58)</f>
        <v>0</v>
      </c>
      <c r="AL58" s="135">
        <f t="shared" ref="AL58:AL59" si="50">SUM(AF58+AI58)</f>
        <v>0</v>
      </c>
      <c r="AM58" s="135">
        <f t="shared" si="15"/>
        <v>0</v>
      </c>
      <c r="AN58" s="135">
        <f t="shared" si="15"/>
        <v>0</v>
      </c>
      <c r="AO58" s="135">
        <f t="shared" si="15"/>
        <v>0</v>
      </c>
      <c r="AP58" s="270"/>
      <c r="AQ58" s="270"/>
    </row>
    <row r="59" spans="1:43" ht="11.25">
      <c r="A59" s="165"/>
      <c r="B59" s="153" t="s">
        <v>324</v>
      </c>
      <c r="C59" s="131">
        <v>0</v>
      </c>
      <c r="D59" s="131"/>
      <c r="E59" s="133"/>
      <c r="F59" s="188">
        <v>5326300</v>
      </c>
      <c r="G59" s="188">
        <v>5090000</v>
      </c>
      <c r="H59" s="133">
        <f t="shared" si="5"/>
        <v>-236300</v>
      </c>
      <c r="I59" s="131"/>
      <c r="J59" s="131"/>
      <c r="K59" s="133"/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46"/>
        <v>5326300</v>
      </c>
      <c r="V59" s="135">
        <f t="shared" si="46"/>
        <v>5090000</v>
      </c>
      <c r="W59" s="135">
        <f t="shared" si="46"/>
        <v>-236300</v>
      </c>
      <c r="X59" s="131"/>
      <c r="Y59" s="131"/>
      <c r="Z59" s="54"/>
      <c r="AA59" s="135">
        <f t="shared" si="47"/>
        <v>0</v>
      </c>
      <c r="AB59" s="135">
        <f t="shared" si="47"/>
        <v>0</v>
      </c>
      <c r="AC59" s="135">
        <f t="shared" si="47"/>
        <v>0</v>
      </c>
      <c r="AD59" s="131"/>
      <c r="AE59" s="131"/>
      <c r="AF59" s="54"/>
      <c r="AG59" s="197">
        <v>81606000</v>
      </c>
      <c r="AH59" s="155">
        <v>0</v>
      </c>
      <c r="AI59" s="133">
        <f>SUM(AH59-AG59)</f>
        <v>-81606000</v>
      </c>
      <c r="AJ59" s="135">
        <f t="shared" si="48"/>
        <v>81606000</v>
      </c>
      <c r="AK59" s="135">
        <f t="shared" si="49"/>
        <v>0</v>
      </c>
      <c r="AL59" s="135">
        <f t="shared" si="50"/>
        <v>-81606000</v>
      </c>
      <c r="AM59" s="135">
        <f t="shared" si="15"/>
        <v>86932300</v>
      </c>
      <c r="AN59" s="135">
        <f t="shared" si="15"/>
        <v>5090000</v>
      </c>
      <c r="AO59" s="135">
        <f t="shared" si="15"/>
        <v>-81842300</v>
      </c>
      <c r="AP59" s="270"/>
      <c r="AQ59" s="270"/>
    </row>
    <row r="60" spans="1:43" s="288" customFormat="1" ht="11.25">
      <c r="A60" s="163">
        <v>51</v>
      </c>
      <c r="B60" s="154" t="s">
        <v>52</v>
      </c>
      <c r="C60" s="64">
        <f>SUM(C61:C63)</f>
        <v>9145200</v>
      </c>
      <c r="D60" s="64">
        <f t="shared" ref="D60:T60" si="51">SUM(D61:D63)</f>
        <v>1944000</v>
      </c>
      <c r="E60" s="64">
        <f t="shared" si="51"/>
        <v>-7201200</v>
      </c>
      <c r="F60" s="64">
        <f t="shared" si="51"/>
        <v>12830300</v>
      </c>
      <c r="G60" s="64">
        <f t="shared" si="51"/>
        <v>11133840</v>
      </c>
      <c r="H60" s="64">
        <f t="shared" si="51"/>
        <v>-1696460</v>
      </c>
      <c r="I60" s="64">
        <f t="shared" si="51"/>
        <v>0</v>
      </c>
      <c r="J60" s="64">
        <f t="shared" si="51"/>
        <v>0</v>
      </c>
      <c r="K60" s="64">
        <f t="shared" si="51"/>
        <v>0</v>
      </c>
      <c r="L60" s="64">
        <f t="shared" si="51"/>
        <v>0</v>
      </c>
      <c r="M60" s="64">
        <f t="shared" si="51"/>
        <v>0</v>
      </c>
      <c r="N60" s="64">
        <f t="shared" si="51"/>
        <v>0</v>
      </c>
      <c r="O60" s="64">
        <f t="shared" si="51"/>
        <v>0</v>
      </c>
      <c r="P60" s="64">
        <f t="shared" si="51"/>
        <v>0</v>
      </c>
      <c r="Q60" s="64">
        <f t="shared" si="51"/>
        <v>0</v>
      </c>
      <c r="R60" s="64">
        <f t="shared" si="51"/>
        <v>0</v>
      </c>
      <c r="S60" s="64">
        <f t="shared" si="51"/>
        <v>0</v>
      </c>
      <c r="T60" s="64">
        <f t="shared" si="51"/>
        <v>0</v>
      </c>
      <c r="U60" s="59">
        <f t="shared" si="46"/>
        <v>21975500</v>
      </c>
      <c r="V60" s="59">
        <f t="shared" si="46"/>
        <v>13077840</v>
      </c>
      <c r="W60" s="59">
        <f t="shared" si="46"/>
        <v>-8897660</v>
      </c>
      <c r="X60" s="64">
        <f>SUM(X61:X62)</f>
        <v>0</v>
      </c>
      <c r="Y60" s="64">
        <f>SUM(Y61:Y62)</f>
        <v>0</v>
      </c>
      <c r="Z60" s="215">
        <f t="shared" si="11"/>
        <v>0</v>
      </c>
      <c r="AA60" s="59">
        <f t="shared" si="43"/>
        <v>0</v>
      </c>
      <c r="AB60" s="59">
        <f t="shared" si="43"/>
        <v>0</v>
      </c>
      <c r="AC60" s="59">
        <f t="shared" si="43"/>
        <v>0</v>
      </c>
      <c r="AD60" s="64">
        <f>SUM(AD61:AD62)</f>
        <v>96052000</v>
      </c>
      <c r="AE60" s="64">
        <f>SUM(AE61:AE62)</f>
        <v>548317</v>
      </c>
      <c r="AF60" s="215">
        <f t="shared" si="13"/>
        <v>-95503683</v>
      </c>
      <c r="AG60" s="64">
        <f>SUM(AG61:AG62)</f>
        <v>0</v>
      </c>
      <c r="AH60" s="64">
        <f>SUM(AH61:AH62)</f>
        <v>0</v>
      </c>
      <c r="AI60" s="215">
        <f t="shared" si="14"/>
        <v>0</v>
      </c>
      <c r="AJ60" s="59">
        <f t="shared" si="44"/>
        <v>96052000</v>
      </c>
      <c r="AK60" s="59">
        <f t="shared" si="44"/>
        <v>548317</v>
      </c>
      <c r="AL60" s="59">
        <f t="shared" si="44"/>
        <v>-95503683</v>
      </c>
      <c r="AM60" s="59">
        <f t="shared" si="15"/>
        <v>118027500</v>
      </c>
      <c r="AN60" s="59">
        <f t="shared" si="15"/>
        <v>13626157</v>
      </c>
      <c r="AO60" s="59">
        <f t="shared" si="15"/>
        <v>-104401343</v>
      </c>
    </row>
    <row r="61" spans="1:43" ht="11.25">
      <c r="A61" s="165">
        <v>52</v>
      </c>
      <c r="B61" s="152" t="s">
        <v>75</v>
      </c>
      <c r="C61" s="131">
        <v>8645000</v>
      </c>
      <c r="D61" s="131">
        <v>1944000</v>
      </c>
      <c r="E61" s="133">
        <f t="shared" si="4"/>
        <v>-6701000</v>
      </c>
      <c r="F61" s="188">
        <v>11607600</v>
      </c>
      <c r="G61" s="188">
        <v>9933840</v>
      </c>
      <c r="H61" s="133">
        <f t="shared" si="5"/>
        <v>-1673760</v>
      </c>
      <c r="I61" s="131"/>
      <c r="J61" s="131"/>
      <c r="K61" s="133">
        <f t="shared" si="6"/>
        <v>0</v>
      </c>
      <c r="L61" s="131"/>
      <c r="M61" s="131"/>
      <c r="N61" s="133">
        <f t="shared" si="7"/>
        <v>0</v>
      </c>
      <c r="O61" s="131"/>
      <c r="P61" s="131"/>
      <c r="Q61" s="133">
        <f t="shared" si="8"/>
        <v>0</v>
      </c>
      <c r="R61" s="131"/>
      <c r="S61" s="131"/>
      <c r="T61" s="133">
        <f t="shared" si="9"/>
        <v>0</v>
      </c>
      <c r="U61" s="135">
        <f t="shared" si="46"/>
        <v>20252600</v>
      </c>
      <c r="V61" s="135">
        <f t="shared" si="46"/>
        <v>11877840</v>
      </c>
      <c r="W61" s="135">
        <f t="shared" si="46"/>
        <v>-8374760</v>
      </c>
      <c r="X61" s="131"/>
      <c r="Y61" s="131"/>
      <c r="Z61" s="133">
        <f t="shared" si="11"/>
        <v>0</v>
      </c>
      <c r="AA61" s="135">
        <f t="shared" si="43"/>
        <v>0</v>
      </c>
      <c r="AB61" s="135">
        <f t="shared" si="43"/>
        <v>0</v>
      </c>
      <c r="AC61" s="135">
        <f t="shared" si="43"/>
        <v>0</v>
      </c>
      <c r="AD61" s="197">
        <v>96052000</v>
      </c>
      <c r="AE61" s="197">
        <v>548317</v>
      </c>
      <c r="AF61" s="133">
        <f>SUM(AE61-AD61)</f>
        <v>-95503683</v>
      </c>
      <c r="AG61" s="131"/>
      <c r="AH61" s="131"/>
      <c r="AI61" s="133">
        <f t="shared" si="14"/>
        <v>0</v>
      </c>
      <c r="AJ61" s="135">
        <f t="shared" si="44"/>
        <v>96052000</v>
      </c>
      <c r="AK61" s="135">
        <f t="shared" si="44"/>
        <v>548317</v>
      </c>
      <c r="AL61" s="135">
        <f t="shared" si="44"/>
        <v>-95503683</v>
      </c>
      <c r="AM61" s="135">
        <f t="shared" si="15"/>
        <v>116304600</v>
      </c>
      <c r="AN61" s="135">
        <f t="shared" si="15"/>
        <v>12426157</v>
      </c>
      <c r="AO61" s="135">
        <f t="shared" si="15"/>
        <v>-103878443</v>
      </c>
    </row>
    <row r="62" spans="1:43" ht="11.25">
      <c r="A62" s="165">
        <v>53</v>
      </c>
      <c r="B62" s="152" t="s">
        <v>53</v>
      </c>
      <c r="C62" s="188">
        <v>500200</v>
      </c>
      <c r="D62" s="151">
        <v>0</v>
      </c>
      <c r="E62" s="133">
        <f t="shared" si="4"/>
        <v>-500200</v>
      </c>
      <c r="F62" s="188">
        <v>1222700</v>
      </c>
      <c r="G62" s="188">
        <v>1200000</v>
      </c>
      <c r="H62" s="133">
        <f t="shared" si="5"/>
        <v>-22700</v>
      </c>
      <c r="I62" s="131"/>
      <c r="J62" s="131"/>
      <c r="K62" s="133">
        <f t="shared" si="6"/>
        <v>0</v>
      </c>
      <c r="L62" s="131"/>
      <c r="M62" s="131"/>
      <c r="N62" s="133">
        <f t="shared" si="7"/>
        <v>0</v>
      </c>
      <c r="O62" s="131"/>
      <c r="P62" s="131"/>
      <c r="Q62" s="133">
        <f t="shared" si="8"/>
        <v>0</v>
      </c>
      <c r="R62" s="131"/>
      <c r="S62" s="131"/>
      <c r="T62" s="133">
        <f t="shared" si="9"/>
        <v>0</v>
      </c>
      <c r="U62" s="135">
        <f t="shared" si="46"/>
        <v>1722900</v>
      </c>
      <c r="V62" s="135">
        <f t="shared" si="46"/>
        <v>1200000</v>
      </c>
      <c r="W62" s="135">
        <f t="shared" si="46"/>
        <v>-522900</v>
      </c>
      <c r="X62" s="131"/>
      <c r="Y62" s="131"/>
      <c r="Z62" s="133">
        <f t="shared" si="11"/>
        <v>0</v>
      </c>
      <c r="AA62" s="135">
        <f t="shared" si="43"/>
        <v>0</v>
      </c>
      <c r="AB62" s="135">
        <f t="shared" si="43"/>
        <v>0</v>
      </c>
      <c r="AC62" s="135">
        <f t="shared" si="43"/>
        <v>0</v>
      </c>
      <c r="AD62" s="131"/>
      <c r="AE62" s="131"/>
      <c r="AF62" s="133">
        <f t="shared" si="13"/>
        <v>0</v>
      </c>
      <c r="AG62" s="131"/>
      <c r="AH62" s="131"/>
      <c r="AI62" s="133">
        <f t="shared" si="14"/>
        <v>0</v>
      </c>
      <c r="AJ62" s="135">
        <f t="shared" si="44"/>
        <v>0</v>
      </c>
      <c r="AK62" s="135">
        <f t="shared" si="44"/>
        <v>0</v>
      </c>
      <c r="AL62" s="135">
        <f t="shared" si="44"/>
        <v>0</v>
      </c>
      <c r="AM62" s="135">
        <f t="shared" si="15"/>
        <v>1722900</v>
      </c>
      <c r="AN62" s="135">
        <f t="shared" si="15"/>
        <v>1200000</v>
      </c>
      <c r="AO62" s="135">
        <f t="shared" si="15"/>
        <v>-522900</v>
      </c>
    </row>
    <row r="63" spans="1:43" ht="11.25">
      <c r="A63" s="165"/>
      <c r="B63" s="153" t="s">
        <v>323</v>
      </c>
      <c r="C63" s="131"/>
      <c r="D63" s="131">
        <v>0</v>
      </c>
      <c r="E63" s="54"/>
      <c r="F63" s="131"/>
      <c r="G63" s="54"/>
      <c r="H63" s="54"/>
      <c r="I63" s="131"/>
      <c r="J63" s="131"/>
      <c r="K63" s="54"/>
      <c r="L63" s="131"/>
      <c r="M63" s="131"/>
      <c r="N63" s="54"/>
      <c r="O63" s="131"/>
      <c r="P63" s="131"/>
      <c r="Q63" s="54"/>
      <c r="R63" s="131"/>
      <c r="S63" s="131"/>
      <c r="T63" s="54"/>
      <c r="U63" s="135">
        <f t="shared" ref="U63" si="52">SUM(C63+F63+I63+L63+O63+R63)</f>
        <v>0</v>
      </c>
      <c r="V63" s="135">
        <f t="shared" ref="V63" si="53">SUM(D63+G63+J63+M63+P63+S63)</f>
        <v>0</v>
      </c>
      <c r="W63" s="135">
        <f t="shared" ref="W63" si="54">SUM(E63+H63+K63+N63+Q63+T63)</f>
        <v>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>
        <f t="shared" ref="AM63" si="55">SUM(U63+AA63+AJ63)</f>
        <v>0</v>
      </c>
      <c r="AN63" s="135">
        <f t="shared" ref="AN63" si="56">SUM(V63+AB63+AK63)</f>
        <v>0</v>
      </c>
      <c r="AO63" s="135">
        <f t="shared" ref="AO63" si="57">SUM(W63+AC63+AL63)</f>
        <v>0</v>
      </c>
      <c r="AP63" s="270"/>
      <c r="AQ63" s="270"/>
    </row>
    <row r="64" spans="1:43" s="288" customFormat="1" ht="11.25">
      <c r="A64" s="163"/>
      <c r="B64" s="154" t="s">
        <v>260</v>
      </c>
      <c r="C64" s="64">
        <f>+C65</f>
        <v>0</v>
      </c>
      <c r="D64" s="64">
        <f>+D65</f>
        <v>0</v>
      </c>
      <c r="E64" s="215"/>
      <c r="F64" s="64">
        <f>+F65</f>
        <v>0</v>
      </c>
      <c r="G64" s="64">
        <f>+G65</f>
        <v>0</v>
      </c>
      <c r="H64" s="215"/>
      <c r="I64" s="64">
        <f>+I65</f>
        <v>0</v>
      </c>
      <c r="J64" s="64">
        <f>+J65</f>
        <v>0</v>
      </c>
      <c r="K64" s="215"/>
      <c r="L64" s="64">
        <f>+L65</f>
        <v>0</v>
      </c>
      <c r="M64" s="64">
        <f>+M65</f>
        <v>0</v>
      </c>
      <c r="N64" s="215"/>
      <c r="O64" s="64">
        <f>+O65</f>
        <v>0</v>
      </c>
      <c r="P64" s="64">
        <f>+P65</f>
        <v>0</v>
      </c>
      <c r="Q64" s="215"/>
      <c r="R64" s="64">
        <f>+R65</f>
        <v>0</v>
      </c>
      <c r="S64" s="64">
        <f>+S65</f>
        <v>0</v>
      </c>
      <c r="T64" s="215"/>
      <c r="U64" s="59"/>
      <c r="V64" s="59"/>
      <c r="W64" s="59"/>
      <c r="X64" s="64"/>
      <c r="Y64" s="64"/>
      <c r="Z64" s="215"/>
      <c r="AA64" s="59"/>
      <c r="AB64" s="59"/>
      <c r="AC64" s="59"/>
      <c r="AD64" s="64">
        <f>+AD65</f>
        <v>0</v>
      </c>
      <c r="AE64" s="64">
        <f>+AE65</f>
        <v>0</v>
      </c>
      <c r="AF64" s="215"/>
      <c r="AG64" s="64">
        <f>+AG65</f>
        <v>0</v>
      </c>
      <c r="AH64" s="64">
        <f>+AH65</f>
        <v>0</v>
      </c>
      <c r="AI64" s="215"/>
      <c r="AJ64" s="59"/>
      <c r="AK64" s="59"/>
      <c r="AL64" s="59"/>
      <c r="AM64" s="59"/>
      <c r="AN64" s="59"/>
      <c r="AO64" s="59"/>
    </row>
    <row r="65" spans="1:41" ht="11.25">
      <c r="A65" s="165"/>
      <c r="B65" s="153" t="s">
        <v>261</v>
      </c>
      <c r="C65" s="131"/>
      <c r="D65" s="131"/>
      <c r="E65" s="133"/>
      <c r="F65" s="131"/>
      <c r="G65" s="131"/>
      <c r="H65" s="133"/>
      <c r="I65" s="131"/>
      <c r="J65" s="131"/>
      <c r="K65" s="133"/>
      <c r="L65" s="131"/>
      <c r="M65" s="131"/>
      <c r="N65" s="133"/>
      <c r="O65" s="131"/>
      <c r="P65" s="131"/>
      <c r="Q65" s="133"/>
      <c r="R65" s="131"/>
      <c r="S65" s="131"/>
      <c r="T65" s="133"/>
      <c r="U65" s="135"/>
      <c r="V65" s="135"/>
      <c r="W65" s="135"/>
      <c r="X65" s="131"/>
      <c r="Y65" s="131"/>
      <c r="Z65" s="133"/>
      <c r="AA65" s="135"/>
      <c r="AB65" s="135"/>
      <c r="AC65" s="135"/>
      <c r="AD65" s="131"/>
      <c r="AE65" s="131"/>
      <c r="AF65" s="133"/>
      <c r="AG65" s="131"/>
      <c r="AH65" s="131"/>
      <c r="AI65" s="133"/>
      <c r="AJ65" s="135"/>
      <c r="AK65" s="135"/>
      <c r="AL65" s="135"/>
      <c r="AM65" s="135"/>
      <c r="AN65" s="135"/>
      <c r="AO65" s="135"/>
    </row>
    <row r="66" spans="1:41" s="288" customFormat="1" ht="11.25">
      <c r="A66" s="163">
        <v>54</v>
      </c>
      <c r="B66" s="154"/>
      <c r="C66" s="64">
        <f>SUM(C67:C68)</f>
        <v>0</v>
      </c>
      <c r="D66" s="64">
        <f>SUM(D67:D68)</f>
        <v>0</v>
      </c>
      <c r="E66" s="215">
        <f t="shared" si="4"/>
        <v>0</v>
      </c>
      <c r="F66" s="64">
        <f>SUM(F67:F68)</f>
        <v>0</v>
      </c>
      <c r="G66" s="64">
        <f>SUM(G67:G68)</f>
        <v>0</v>
      </c>
      <c r="H66" s="215">
        <f t="shared" si="5"/>
        <v>0</v>
      </c>
      <c r="I66" s="64">
        <f>SUM(I67:I68)</f>
        <v>0</v>
      </c>
      <c r="J66" s="64">
        <f>SUM(J67:J68)</f>
        <v>0</v>
      </c>
      <c r="K66" s="215">
        <f t="shared" si="6"/>
        <v>0</v>
      </c>
      <c r="L66" s="64">
        <f>SUM(L67:L68)</f>
        <v>0</v>
      </c>
      <c r="M66" s="64">
        <f>SUM(M67:M68)</f>
        <v>0</v>
      </c>
      <c r="N66" s="215">
        <f t="shared" si="7"/>
        <v>0</v>
      </c>
      <c r="O66" s="64">
        <f>SUM(O67:O68)</f>
        <v>0</v>
      </c>
      <c r="P66" s="64">
        <f>SUM(P67:P68)</f>
        <v>0</v>
      </c>
      <c r="Q66" s="215">
        <f t="shared" si="8"/>
        <v>0</v>
      </c>
      <c r="R66" s="64">
        <f>SUM(R67:R68)</f>
        <v>0</v>
      </c>
      <c r="S66" s="64">
        <f>SUM(S67:S68)</f>
        <v>0</v>
      </c>
      <c r="T66" s="215">
        <f t="shared" si="9"/>
        <v>0</v>
      </c>
      <c r="U66" s="59">
        <f t="shared" si="46"/>
        <v>0</v>
      </c>
      <c r="V66" s="59">
        <f t="shared" si="46"/>
        <v>0</v>
      </c>
      <c r="W66" s="59">
        <f t="shared" si="46"/>
        <v>0</v>
      </c>
      <c r="X66" s="64">
        <f>SUM(X67:X68)</f>
        <v>0</v>
      </c>
      <c r="Y66" s="64">
        <f>SUM(Y67:Y68)</f>
        <v>0</v>
      </c>
      <c r="Z66" s="215">
        <f t="shared" si="11"/>
        <v>0</v>
      </c>
      <c r="AA66" s="59">
        <f t="shared" si="43"/>
        <v>0</v>
      </c>
      <c r="AB66" s="59">
        <f t="shared" si="43"/>
        <v>0</v>
      </c>
      <c r="AC66" s="59">
        <f t="shared" si="43"/>
        <v>0</v>
      </c>
      <c r="AD66" s="64">
        <f>SUM(AD67:AD68)</f>
        <v>0</v>
      </c>
      <c r="AE66" s="64">
        <f>SUM(AE67:AE68)</f>
        <v>0</v>
      </c>
      <c r="AF66" s="215">
        <f t="shared" si="13"/>
        <v>0</v>
      </c>
      <c r="AG66" s="64">
        <f>SUM(AG67:AG68)</f>
        <v>0</v>
      </c>
      <c r="AH66" s="64">
        <f>SUM(AH67:AH68)</f>
        <v>0</v>
      </c>
      <c r="AI66" s="215">
        <f t="shared" si="14"/>
        <v>0</v>
      </c>
      <c r="AJ66" s="59">
        <f t="shared" si="44"/>
        <v>0</v>
      </c>
      <c r="AK66" s="59">
        <f t="shared" si="44"/>
        <v>0</v>
      </c>
      <c r="AL66" s="59">
        <f t="shared" si="44"/>
        <v>0</v>
      </c>
      <c r="AM66" s="59">
        <f t="shared" si="15"/>
        <v>0</v>
      </c>
      <c r="AN66" s="59">
        <f t="shared" si="15"/>
        <v>0</v>
      </c>
      <c r="AO66" s="59">
        <f t="shared" si="15"/>
        <v>0</v>
      </c>
    </row>
    <row r="67" spans="1:41" ht="11.25">
      <c r="A67" s="165">
        <v>55</v>
      </c>
      <c r="B67" s="152" t="s">
        <v>54</v>
      </c>
      <c r="C67" s="131"/>
      <c r="D67" s="131"/>
      <c r="E67" s="133">
        <f t="shared" si="4"/>
        <v>0</v>
      </c>
      <c r="F67" s="131"/>
      <c r="G67" s="131"/>
      <c r="H67" s="133">
        <f t="shared" si="5"/>
        <v>0</v>
      </c>
      <c r="I67" s="131"/>
      <c r="J67" s="131"/>
      <c r="K67" s="133">
        <f t="shared" si="6"/>
        <v>0</v>
      </c>
      <c r="L67" s="131"/>
      <c r="M67" s="131"/>
      <c r="N67" s="133">
        <f t="shared" si="7"/>
        <v>0</v>
      </c>
      <c r="O67" s="131"/>
      <c r="P67" s="131"/>
      <c r="Q67" s="133">
        <f t="shared" si="8"/>
        <v>0</v>
      </c>
      <c r="R67" s="131"/>
      <c r="S67" s="131"/>
      <c r="T67" s="133">
        <f t="shared" si="9"/>
        <v>0</v>
      </c>
      <c r="U67" s="135">
        <f t="shared" si="46"/>
        <v>0</v>
      </c>
      <c r="V67" s="135">
        <f t="shared" si="46"/>
        <v>0</v>
      </c>
      <c r="W67" s="135">
        <f t="shared" si="46"/>
        <v>0</v>
      </c>
      <c r="X67" s="131"/>
      <c r="Y67" s="131"/>
      <c r="Z67" s="133">
        <f t="shared" si="11"/>
        <v>0</v>
      </c>
      <c r="AA67" s="135">
        <f t="shared" si="43"/>
        <v>0</v>
      </c>
      <c r="AB67" s="135">
        <f t="shared" si="43"/>
        <v>0</v>
      </c>
      <c r="AC67" s="135">
        <f t="shared" si="43"/>
        <v>0</v>
      </c>
      <c r="AD67" s="131"/>
      <c r="AE67" s="131"/>
      <c r="AF67" s="133">
        <f t="shared" si="13"/>
        <v>0</v>
      </c>
      <c r="AG67" s="131"/>
      <c r="AH67" s="131"/>
      <c r="AI67" s="133">
        <f t="shared" si="14"/>
        <v>0</v>
      </c>
      <c r="AJ67" s="135">
        <f t="shared" si="44"/>
        <v>0</v>
      </c>
      <c r="AK67" s="135">
        <f t="shared" si="44"/>
        <v>0</v>
      </c>
      <c r="AL67" s="135">
        <f t="shared" si="44"/>
        <v>0</v>
      </c>
      <c r="AM67" s="135">
        <f t="shared" si="15"/>
        <v>0</v>
      </c>
      <c r="AN67" s="135">
        <f t="shared" si="15"/>
        <v>0</v>
      </c>
      <c r="AO67" s="135">
        <f t="shared" si="15"/>
        <v>0</v>
      </c>
    </row>
    <row r="68" spans="1:41" ht="11.25">
      <c r="A68" s="165">
        <v>56</v>
      </c>
      <c r="B68" s="152" t="s">
        <v>55</v>
      </c>
      <c r="C68" s="131"/>
      <c r="D68" s="131"/>
      <c r="E68" s="133">
        <f t="shared" si="4"/>
        <v>0</v>
      </c>
      <c r="F68" s="131"/>
      <c r="G68" s="131"/>
      <c r="H68" s="133">
        <f t="shared" si="5"/>
        <v>0</v>
      </c>
      <c r="I68" s="131"/>
      <c r="J68" s="131"/>
      <c r="K68" s="133">
        <f t="shared" si="6"/>
        <v>0</v>
      </c>
      <c r="L68" s="131"/>
      <c r="M68" s="131"/>
      <c r="N68" s="133">
        <f t="shared" si="7"/>
        <v>0</v>
      </c>
      <c r="O68" s="131"/>
      <c r="P68" s="131"/>
      <c r="Q68" s="133">
        <f t="shared" si="8"/>
        <v>0</v>
      </c>
      <c r="R68" s="131"/>
      <c r="S68" s="131"/>
      <c r="T68" s="133">
        <f t="shared" si="9"/>
        <v>0</v>
      </c>
      <c r="U68" s="135">
        <f t="shared" si="46"/>
        <v>0</v>
      </c>
      <c r="V68" s="135">
        <f t="shared" si="46"/>
        <v>0</v>
      </c>
      <c r="W68" s="135">
        <f t="shared" si="46"/>
        <v>0</v>
      </c>
      <c r="X68" s="131"/>
      <c r="Y68" s="131"/>
      <c r="Z68" s="133">
        <f t="shared" si="11"/>
        <v>0</v>
      </c>
      <c r="AA68" s="135">
        <f t="shared" si="43"/>
        <v>0</v>
      </c>
      <c r="AB68" s="135">
        <f t="shared" si="43"/>
        <v>0</v>
      </c>
      <c r="AC68" s="135">
        <f t="shared" si="43"/>
        <v>0</v>
      </c>
      <c r="AD68" s="131"/>
      <c r="AE68" s="131"/>
      <c r="AF68" s="133">
        <f t="shared" si="13"/>
        <v>0</v>
      </c>
      <c r="AG68" s="131"/>
      <c r="AH68" s="131"/>
      <c r="AI68" s="133">
        <f t="shared" si="14"/>
        <v>0</v>
      </c>
      <c r="AJ68" s="135">
        <f t="shared" si="44"/>
        <v>0</v>
      </c>
      <c r="AK68" s="135">
        <f t="shared" si="44"/>
        <v>0</v>
      </c>
      <c r="AL68" s="135">
        <f t="shared" si="44"/>
        <v>0</v>
      </c>
      <c r="AM68" s="135">
        <f t="shared" si="15"/>
        <v>0</v>
      </c>
      <c r="AN68" s="135">
        <f t="shared" si="15"/>
        <v>0</v>
      </c>
      <c r="AO68" s="135">
        <f t="shared" si="15"/>
        <v>0</v>
      </c>
    </row>
    <row r="69" spans="1:41" s="288" customFormat="1" ht="11.25">
      <c r="A69" s="163">
        <v>57</v>
      </c>
      <c r="B69" s="154" t="s">
        <v>78</v>
      </c>
      <c r="C69" s="64">
        <f>SUM(C70:C77)</f>
        <v>300000</v>
      </c>
      <c r="D69" s="64">
        <f>SUM(D70:D77)</f>
        <v>300000</v>
      </c>
      <c r="E69" s="215">
        <f t="shared" si="4"/>
        <v>0</v>
      </c>
      <c r="F69" s="64">
        <f>SUM(F70:F77)</f>
        <v>600000</v>
      </c>
      <c r="G69" s="64">
        <f>SUM(G70:G77)</f>
        <v>200000</v>
      </c>
      <c r="H69" s="215">
        <f>SUM(G69-F69)</f>
        <v>-400000</v>
      </c>
      <c r="I69" s="64">
        <f>SUM(I70:I77)</f>
        <v>0</v>
      </c>
      <c r="J69" s="64">
        <f>SUM(J70:J77)</f>
        <v>0</v>
      </c>
      <c r="K69" s="215">
        <f t="shared" si="6"/>
        <v>0</v>
      </c>
      <c r="L69" s="64">
        <f>SUM(L70:L77)</f>
        <v>0</v>
      </c>
      <c r="M69" s="64">
        <f>SUM(M70:M77)</f>
        <v>0</v>
      </c>
      <c r="N69" s="215">
        <f t="shared" si="7"/>
        <v>0</v>
      </c>
      <c r="O69" s="64">
        <f>SUM(O70:O77)</f>
        <v>0</v>
      </c>
      <c r="P69" s="64">
        <f>SUM(P70:P77)</f>
        <v>0</v>
      </c>
      <c r="Q69" s="215">
        <f t="shared" si="8"/>
        <v>0</v>
      </c>
      <c r="R69" s="64">
        <f>SUM(R70:R77)</f>
        <v>0</v>
      </c>
      <c r="S69" s="64">
        <f>SUM(S70:S77)</f>
        <v>0</v>
      </c>
      <c r="T69" s="215">
        <f t="shared" si="9"/>
        <v>0</v>
      </c>
      <c r="U69" s="59">
        <f t="shared" si="46"/>
        <v>900000</v>
      </c>
      <c r="V69" s="59">
        <f t="shared" si="46"/>
        <v>500000</v>
      </c>
      <c r="W69" s="59">
        <f t="shared" si="46"/>
        <v>-400000</v>
      </c>
      <c r="X69" s="64">
        <f>SUM(X70:X77)</f>
        <v>132303600</v>
      </c>
      <c r="Y69" s="64">
        <f>SUM(Y70:Y77)</f>
        <v>24527404</v>
      </c>
      <c r="Z69" s="215">
        <f t="shared" si="11"/>
        <v>-107776196</v>
      </c>
      <c r="AA69" s="59">
        <f t="shared" si="43"/>
        <v>132303600</v>
      </c>
      <c r="AB69" s="59">
        <f t="shared" si="43"/>
        <v>24527404</v>
      </c>
      <c r="AC69" s="59">
        <f t="shared" si="43"/>
        <v>-107776196</v>
      </c>
      <c r="AD69" s="64">
        <f>SUM(AD70:AD77)</f>
        <v>0</v>
      </c>
      <c r="AE69" s="64">
        <f>SUM(AE70:AE77)</f>
        <v>0</v>
      </c>
      <c r="AF69" s="215">
        <f t="shared" si="13"/>
        <v>0</v>
      </c>
      <c r="AG69" s="64">
        <f>SUM(AG70:AG77)</f>
        <v>0</v>
      </c>
      <c r="AH69" s="64">
        <f>SUM(AH70:AH77)</f>
        <v>0</v>
      </c>
      <c r="AI69" s="215">
        <f t="shared" si="14"/>
        <v>0</v>
      </c>
      <c r="AJ69" s="59">
        <f t="shared" si="44"/>
        <v>0</v>
      </c>
      <c r="AK69" s="59">
        <f t="shared" si="44"/>
        <v>0</v>
      </c>
      <c r="AL69" s="59">
        <f t="shared" si="44"/>
        <v>0</v>
      </c>
      <c r="AM69" s="59">
        <f t="shared" si="15"/>
        <v>133203600</v>
      </c>
      <c r="AN69" s="59">
        <f t="shared" si="15"/>
        <v>25027404</v>
      </c>
      <c r="AO69" s="59">
        <f t="shared" si="15"/>
        <v>-108176196</v>
      </c>
    </row>
    <row r="70" spans="1:41" ht="11.25">
      <c r="A70" s="165">
        <v>58</v>
      </c>
      <c r="B70" s="152" t="s">
        <v>90</v>
      </c>
      <c r="C70" s="167"/>
      <c r="D70" s="167"/>
      <c r="E70" s="133">
        <f t="shared" si="4"/>
        <v>0</v>
      </c>
      <c r="F70" s="167"/>
      <c r="G70" s="167"/>
      <c r="H70" s="133">
        <f t="shared" si="5"/>
        <v>0</v>
      </c>
      <c r="I70" s="131"/>
      <c r="J70" s="131"/>
      <c r="K70" s="133">
        <f t="shared" si="6"/>
        <v>0</v>
      </c>
      <c r="L70" s="131"/>
      <c r="M70" s="131"/>
      <c r="N70" s="133">
        <f t="shared" si="7"/>
        <v>0</v>
      </c>
      <c r="O70" s="131"/>
      <c r="P70" s="131"/>
      <c r="Q70" s="133">
        <f t="shared" si="8"/>
        <v>0</v>
      </c>
      <c r="R70" s="131"/>
      <c r="S70" s="131"/>
      <c r="T70" s="133">
        <f t="shared" si="9"/>
        <v>0</v>
      </c>
      <c r="U70" s="135">
        <f t="shared" si="46"/>
        <v>0</v>
      </c>
      <c r="V70" s="135">
        <f t="shared" si="46"/>
        <v>0</v>
      </c>
      <c r="W70" s="135">
        <f t="shared" si="46"/>
        <v>0</v>
      </c>
      <c r="X70" s="197">
        <v>132303600</v>
      </c>
      <c r="Y70" s="197">
        <v>24527404</v>
      </c>
      <c r="Z70" s="133">
        <f>SUM(Y70-X70)</f>
        <v>-107776196</v>
      </c>
      <c r="AA70" s="135">
        <f t="shared" si="43"/>
        <v>132303600</v>
      </c>
      <c r="AB70" s="135">
        <f t="shared" si="43"/>
        <v>24527404</v>
      </c>
      <c r="AC70" s="135">
        <f t="shared" si="43"/>
        <v>-107776196</v>
      </c>
      <c r="AD70" s="131"/>
      <c r="AE70" s="131"/>
      <c r="AF70" s="133">
        <f t="shared" si="13"/>
        <v>0</v>
      </c>
      <c r="AG70" s="131"/>
      <c r="AH70" s="131"/>
      <c r="AI70" s="133">
        <f t="shared" si="14"/>
        <v>0</v>
      </c>
      <c r="AJ70" s="135">
        <f t="shared" si="44"/>
        <v>0</v>
      </c>
      <c r="AK70" s="135">
        <f t="shared" si="44"/>
        <v>0</v>
      </c>
      <c r="AL70" s="135">
        <f t="shared" si="44"/>
        <v>0</v>
      </c>
      <c r="AM70" s="135">
        <f t="shared" si="15"/>
        <v>132303600</v>
      </c>
      <c r="AN70" s="135">
        <f t="shared" si="15"/>
        <v>24527404</v>
      </c>
      <c r="AO70" s="135">
        <f t="shared" si="15"/>
        <v>-107776196</v>
      </c>
    </row>
    <row r="71" spans="1:41" ht="11.25">
      <c r="A71" s="165">
        <v>59</v>
      </c>
      <c r="B71" s="152" t="s">
        <v>85</v>
      </c>
      <c r="C71" s="131"/>
      <c r="D71" s="131"/>
      <c r="E71" s="133">
        <f t="shared" si="4"/>
        <v>0</v>
      </c>
      <c r="F71" s="131"/>
      <c r="G71" s="131"/>
      <c r="H71" s="133">
        <f t="shared" si="5"/>
        <v>0</v>
      </c>
      <c r="I71" s="131"/>
      <c r="J71" s="131"/>
      <c r="K71" s="133">
        <f t="shared" si="6"/>
        <v>0</v>
      </c>
      <c r="L71" s="131"/>
      <c r="M71" s="131"/>
      <c r="N71" s="133">
        <f t="shared" si="7"/>
        <v>0</v>
      </c>
      <c r="O71" s="131"/>
      <c r="P71" s="131"/>
      <c r="Q71" s="133">
        <f t="shared" si="8"/>
        <v>0</v>
      </c>
      <c r="R71" s="131"/>
      <c r="S71" s="131"/>
      <c r="T71" s="133">
        <f t="shared" si="9"/>
        <v>0</v>
      </c>
      <c r="U71" s="135">
        <f t="shared" si="46"/>
        <v>0</v>
      </c>
      <c r="V71" s="135">
        <f t="shared" si="46"/>
        <v>0</v>
      </c>
      <c r="W71" s="135">
        <f t="shared" si="46"/>
        <v>0</v>
      </c>
      <c r="X71" s="131"/>
      <c r="Y71" s="131"/>
      <c r="Z71" s="133">
        <f t="shared" si="11"/>
        <v>0</v>
      </c>
      <c r="AA71" s="135">
        <f t="shared" si="43"/>
        <v>0</v>
      </c>
      <c r="AB71" s="135">
        <f t="shared" si="43"/>
        <v>0</v>
      </c>
      <c r="AC71" s="135">
        <f t="shared" si="43"/>
        <v>0</v>
      </c>
      <c r="AD71" s="131"/>
      <c r="AE71" s="131"/>
      <c r="AF71" s="133">
        <f t="shared" si="13"/>
        <v>0</v>
      </c>
      <c r="AG71" s="131"/>
      <c r="AH71" s="131"/>
      <c r="AI71" s="133">
        <f t="shared" si="14"/>
        <v>0</v>
      </c>
      <c r="AJ71" s="135">
        <f t="shared" si="44"/>
        <v>0</v>
      </c>
      <c r="AK71" s="135">
        <f t="shared" si="44"/>
        <v>0</v>
      </c>
      <c r="AL71" s="135">
        <f t="shared" si="44"/>
        <v>0</v>
      </c>
      <c r="AM71" s="135">
        <f t="shared" si="15"/>
        <v>0</v>
      </c>
      <c r="AN71" s="135">
        <f t="shared" si="15"/>
        <v>0</v>
      </c>
      <c r="AO71" s="135">
        <f t="shared" si="15"/>
        <v>0</v>
      </c>
    </row>
    <row r="72" spans="1:41" ht="11.25">
      <c r="A72" s="165"/>
      <c r="B72" s="151" t="s">
        <v>266</v>
      </c>
      <c r="C72" s="131"/>
      <c r="D72" s="131"/>
      <c r="E72" s="54"/>
      <c r="F72" s="131"/>
      <c r="G72" s="131"/>
      <c r="H72" s="54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131"/>
      <c r="AE72" s="131"/>
      <c r="AF72" s="54"/>
      <c r="AG72" s="131"/>
      <c r="AH72" s="131"/>
      <c r="AI72" s="54"/>
      <c r="AJ72" s="162"/>
      <c r="AK72" s="162"/>
      <c r="AL72" s="162"/>
      <c r="AM72" s="135"/>
      <c r="AN72" s="135"/>
      <c r="AO72" s="135"/>
    </row>
    <row r="73" spans="1:41" ht="11.25">
      <c r="A73" s="165">
        <v>60</v>
      </c>
      <c r="B73" s="152" t="s">
        <v>56</v>
      </c>
      <c r="C73" s="131"/>
      <c r="D73" s="131"/>
      <c r="E73" s="133">
        <f t="shared" si="4"/>
        <v>0</v>
      </c>
      <c r="F73" s="131"/>
      <c r="G73" s="131"/>
      <c r="H73" s="133">
        <f t="shared" si="5"/>
        <v>0</v>
      </c>
      <c r="I73" s="131"/>
      <c r="J73" s="131"/>
      <c r="K73" s="133">
        <f t="shared" si="6"/>
        <v>0</v>
      </c>
      <c r="L73" s="131"/>
      <c r="M73" s="131"/>
      <c r="N73" s="133">
        <f t="shared" si="7"/>
        <v>0</v>
      </c>
      <c r="O73" s="131"/>
      <c r="P73" s="131"/>
      <c r="Q73" s="133">
        <f t="shared" si="8"/>
        <v>0</v>
      </c>
      <c r="R73" s="131"/>
      <c r="S73" s="131"/>
      <c r="T73" s="133">
        <f t="shared" si="9"/>
        <v>0</v>
      </c>
      <c r="U73" s="135">
        <f t="shared" si="46"/>
        <v>0</v>
      </c>
      <c r="V73" s="135">
        <f t="shared" si="46"/>
        <v>0</v>
      </c>
      <c r="W73" s="135">
        <f t="shared" si="46"/>
        <v>0</v>
      </c>
      <c r="X73" s="131"/>
      <c r="Y73" s="131"/>
      <c r="Z73" s="133">
        <f t="shared" si="11"/>
        <v>0</v>
      </c>
      <c r="AA73" s="135">
        <f t="shared" si="43"/>
        <v>0</v>
      </c>
      <c r="AB73" s="135">
        <f t="shared" si="43"/>
        <v>0</v>
      </c>
      <c r="AC73" s="135">
        <f t="shared" si="43"/>
        <v>0</v>
      </c>
      <c r="AD73" s="131"/>
      <c r="AE73" s="131"/>
      <c r="AF73" s="133">
        <f t="shared" si="13"/>
        <v>0</v>
      </c>
      <c r="AG73" s="131"/>
      <c r="AH73" s="131"/>
      <c r="AI73" s="133">
        <f t="shared" si="14"/>
        <v>0</v>
      </c>
      <c r="AJ73" s="135">
        <f t="shared" si="44"/>
        <v>0</v>
      </c>
      <c r="AK73" s="135">
        <f t="shared" si="44"/>
        <v>0</v>
      </c>
      <c r="AL73" s="135">
        <f t="shared" si="44"/>
        <v>0</v>
      </c>
      <c r="AM73" s="135">
        <f t="shared" si="15"/>
        <v>0</v>
      </c>
      <c r="AN73" s="135">
        <f t="shared" si="15"/>
        <v>0</v>
      </c>
      <c r="AO73" s="135">
        <f t="shared" si="15"/>
        <v>0</v>
      </c>
    </row>
    <row r="74" spans="1:41" ht="11.25">
      <c r="A74" s="165">
        <v>61</v>
      </c>
      <c r="B74" s="153" t="s">
        <v>57</v>
      </c>
      <c r="C74" s="131"/>
      <c r="D74" s="131"/>
      <c r="E74" s="133">
        <f t="shared" si="4"/>
        <v>0</v>
      </c>
      <c r="F74" s="131"/>
      <c r="G74" s="131"/>
      <c r="H74" s="133">
        <f t="shared" si="5"/>
        <v>0</v>
      </c>
      <c r="I74" s="131"/>
      <c r="J74" s="131"/>
      <c r="K74" s="133">
        <f t="shared" si="6"/>
        <v>0</v>
      </c>
      <c r="L74" s="131"/>
      <c r="M74" s="131"/>
      <c r="N74" s="133">
        <f t="shared" si="7"/>
        <v>0</v>
      </c>
      <c r="O74" s="131"/>
      <c r="P74" s="131"/>
      <c r="Q74" s="133">
        <f t="shared" si="8"/>
        <v>0</v>
      </c>
      <c r="R74" s="131"/>
      <c r="S74" s="131"/>
      <c r="T74" s="133">
        <f t="shared" si="9"/>
        <v>0</v>
      </c>
      <c r="U74" s="135">
        <f t="shared" si="46"/>
        <v>0</v>
      </c>
      <c r="V74" s="135">
        <f t="shared" si="46"/>
        <v>0</v>
      </c>
      <c r="W74" s="135">
        <f t="shared" si="46"/>
        <v>0</v>
      </c>
      <c r="X74" s="131"/>
      <c r="Y74" s="131"/>
      <c r="Z74" s="133">
        <f t="shared" si="11"/>
        <v>0</v>
      </c>
      <c r="AA74" s="135">
        <f t="shared" si="43"/>
        <v>0</v>
      </c>
      <c r="AB74" s="135">
        <f t="shared" si="43"/>
        <v>0</v>
      </c>
      <c r="AC74" s="135">
        <f t="shared" si="43"/>
        <v>0</v>
      </c>
      <c r="AD74" s="131"/>
      <c r="AE74" s="131"/>
      <c r="AF74" s="133">
        <f t="shared" si="13"/>
        <v>0</v>
      </c>
      <c r="AG74" s="131"/>
      <c r="AH74" s="131"/>
      <c r="AI74" s="133">
        <f t="shared" si="14"/>
        <v>0</v>
      </c>
      <c r="AJ74" s="135">
        <f t="shared" si="44"/>
        <v>0</v>
      </c>
      <c r="AK74" s="135">
        <f t="shared" si="44"/>
        <v>0</v>
      </c>
      <c r="AL74" s="135">
        <f t="shared" si="44"/>
        <v>0</v>
      </c>
      <c r="AM74" s="135">
        <f t="shared" si="15"/>
        <v>0</v>
      </c>
      <c r="AN74" s="135">
        <f t="shared" si="15"/>
        <v>0</v>
      </c>
      <c r="AO74" s="135">
        <f t="shared" si="15"/>
        <v>0</v>
      </c>
    </row>
    <row r="75" spans="1:41" ht="11.25">
      <c r="A75" s="165">
        <v>62</v>
      </c>
      <c r="B75" s="153" t="s">
        <v>58</v>
      </c>
      <c r="C75" s="131"/>
      <c r="D75" s="131"/>
      <c r="E75" s="133">
        <f t="shared" si="4"/>
        <v>0</v>
      </c>
      <c r="F75" s="131"/>
      <c r="G75" s="131"/>
      <c r="H75" s="133">
        <f t="shared" si="5"/>
        <v>0</v>
      </c>
      <c r="I75" s="131"/>
      <c r="J75" s="131"/>
      <c r="K75" s="133">
        <f t="shared" si="6"/>
        <v>0</v>
      </c>
      <c r="L75" s="131"/>
      <c r="M75" s="131"/>
      <c r="N75" s="133">
        <f t="shared" si="7"/>
        <v>0</v>
      </c>
      <c r="O75" s="131"/>
      <c r="P75" s="131"/>
      <c r="Q75" s="133">
        <f t="shared" si="8"/>
        <v>0</v>
      </c>
      <c r="R75" s="131"/>
      <c r="S75" s="131"/>
      <c r="T75" s="133">
        <f t="shared" si="9"/>
        <v>0</v>
      </c>
      <c r="U75" s="135">
        <f t="shared" si="46"/>
        <v>0</v>
      </c>
      <c r="V75" s="135">
        <f t="shared" si="46"/>
        <v>0</v>
      </c>
      <c r="W75" s="135">
        <f t="shared" si="46"/>
        <v>0</v>
      </c>
      <c r="X75" s="131"/>
      <c r="Y75" s="131"/>
      <c r="Z75" s="133">
        <f t="shared" si="11"/>
        <v>0</v>
      </c>
      <c r="AA75" s="135">
        <f t="shared" si="43"/>
        <v>0</v>
      </c>
      <c r="AB75" s="135">
        <f t="shared" si="43"/>
        <v>0</v>
      </c>
      <c r="AC75" s="135">
        <f t="shared" si="43"/>
        <v>0</v>
      </c>
      <c r="AD75" s="131"/>
      <c r="AE75" s="131"/>
      <c r="AF75" s="133">
        <f t="shared" si="13"/>
        <v>0</v>
      </c>
      <c r="AG75" s="131"/>
      <c r="AH75" s="131"/>
      <c r="AI75" s="133">
        <f t="shared" si="14"/>
        <v>0</v>
      </c>
      <c r="AJ75" s="135">
        <f t="shared" si="44"/>
        <v>0</v>
      </c>
      <c r="AK75" s="135">
        <f t="shared" si="44"/>
        <v>0</v>
      </c>
      <c r="AL75" s="135">
        <f t="shared" si="44"/>
        <v>0</v>
      </c>
      <c r="AM75" s="135">
        <f t="shared" si="15"/>
        <v>0</v>
      </c>
      <c r="AN75" s="135">
        <f t="shared" si="15"/>
        <v>0</v>
      </c>
      <c r="AO75" s="135">
        <f t="shared" si="15"/>
        <v>0</v>
      </c>
    </row>
    <row r="76" spans="1:41" ht="11.25">
      <c r="A76" s="165">
        <v>63</v>
      </c>
      <c r="B76" s="153" t="s">
        <v>59</v>
      </c>
      <c r="C76" s="131"/>
      <c r="D76" s="131"/>
      <c r="E76" s="133">
        <f t="shared" ref="E76:E110" si="58">SUM(D76-C76)</f>
        <v>0</v>
      </c>
      <c r="F76" s="131"/>
      <c r="G76" s="131"/>
      <c r="H76" s="133">
        <f t="shared" ref="H76:H110" si="59">SUM(G76-F76)</f>
        <v>0</v>
      </c>
      <c r="I76" s="131"/>
      <c r="J76" s="131"/>
      <c r="K76" s="133">
        <f t="shared" ref="K76:K110" si="60">SUM(J76-I76)</f>
        <v>0</v>
      </c>
      <c r="L76" s="131"/>
      <c r="M76" s="131"/>
      <c r="N76" s="133">
        <f t="shared" ref="N76:N110" si="61">SUM(M76-L76)</f>
        <v>0</v>
      </c>
      <c r="O76" s="131"/>
      <c r="P76" s="131"/>
      <c r="Q76" s="133">
        <f t="shared" ref="Q76:Q110" si="62">SUM(P76-O76)</f>
        <v>0</v>
      </c>
      <c r="R76" s="131"/>
      <c r="S76" s="131"/>
      <c r="T76" s="133">
        <f t="shared" si="9"/>
        <v>0</v>
      </c>
      <c r="U76" s="135">
        <f t="shared" si="46"/>
        <v>0</v>
      </c>
      <c r="V76" s="135">
        <f t="shared" si="46"/>
        <v>0</v>
      </c>
      <c r="W76" s="135">
        <f t="shared" si="46"/>
        <v>0</v>
      </c>
      <c r="X76" s="131"/>
      <c r="Y76" s="131"/>
      <c r="Z76" s="133">
        <f t="shared" si="11"/>
        <v>0</v>
      </c>
      <c r="AA76" s="135">
        <f t="shared" si="43"/>
        <v>0</v>
      </c>
      <c r="AB76" s="135">
        <f t="shared" si="43"/>
        <v>0</v>
      </c>
      <c r="AC76" s="135">
        <f t="shared" si="43"/>
        <v>0</v>
      </c>
      <c r="AD76" s="131"/>
      <c r="AE76" s="131"/>
      <c r="AF76" s="133">
        <f t="shared" ref="AF76:AF86" si="63">SUM(AE76-AD76)</f>
        <v>0</v>
      </c>
      <c r="AG76" s="131"/>
      <c r="AH76" s="131"/>
      <c r="AI76" s="133">
        <f t="shared" si="14"/>
        <v>0</v>
      </c>
      <c r="AJ76" s="135">
        <f t="shared" si="44"/>
        <v>0</v>
      </c>
      <c r="AK76" s="135">
        <f t="shared" si="44"/>
        <v>0</v>
      </c>
      <c r="AL76" s="135">
        <f t="shared" si="44"/>
        <v>0</v>
      </c>
      <c r="AM76" s="135">
        <f t="shared" si="15"/>
        <v>0</v>
      </c>
      <c r="AN76" s="135">
        <f t="shared" si="15"/>
        <v>0</v>
      </c>
      <c r="AO76" s="135">
        <f t="shared" si="15"/>
        <v>0</v>
      </c>
    </row>
    <row r="77" spans="1:41" ht="11.25">
      <c r="A77" s="165">
        <v>64</v>
      </c>
      <c r="B77" s="153" t="s">
        <v>60</v>
      </c>
      <c r="C77" s="197">
        <v>300000</v>
      </c>
      <c r="D77" s="197">
        <v>300000</v>
      </c>
      <c r="E77" s="133">
        <f t="shared" si="58"/>
        <v>0</v>
      </c>
      <c r="F77" s="197">
        <v>600000</v>
      </c>
      <c r="G77" s="155">
        <v>200000</v>
      </c>
      <c r="H77" s="133">
        <f t="shared" si="59"/>
        <v>-400000</v>
      </c>
      <c r="I77" s="131"/>
      <c r="J77" s="131"/>
      <c r="K77" s="133">
        <f t="shared" si="60"/>
        <v>0</v>
      </c>
      <c r="L77" s="131"/>
      <c r="M77" s="131"/>
      <c r="N77" s="133">
        <f t="shared" si="61"/>
        <v>0</v>
      </c>
      <c r="O77" s="131"/>
      <c r="P77" s="131"/>
      <c r="Q77" s="133">
        <f t="shared" si="62"/>
        <v>0</v>
      </c>
      <c r="R77" s="131"/>
      <c r="S77" s="131"/>
      <c r="T77" s="133">
        <f t="shared" si="9"/>
        <v>0</v>
      </c>
      <c r="U77" s="135">
        <f t="shared" si="46"/>
        <v>900000</v>
      </c>
      <c r="V77" s="135">
        <f t="shared" si="46"/>
        <v>500000</v>
      </c>
      <c r="W77" s="135">
        <f t="shared" si="46"/>
        <v>-400000</v>
      </c>
      <c r="X77" s="131"/>
      <c r="Y77" s="131"/>
      <c r="Z77" s="133">
        <f t="shared" si="11"/>
        <v>0</v>
      </c>
      <c r="AA77" s="135">
        <f t="shared" si="43"/>
        <v>0</v>
      </c>
      <c r="AB77" s="135">
        <f t="shared" si="43"/>
        <v>0</v>
      </c>
      <c r="AC77" s="135">
        <f t="shared" si="43"/>
        <v>0</v>
      </c>
      <c r="AD77" s="131"/>
      <c r="AE77" s="131"/>
      <c r="AF77" s="133">
        <f t="shared" si="63"/>
        <v>0</v>
      </c>
      <c r="AG77" s="131"/>
      <c r="AH77" s="131"/>
      <c r="AI77" s="133">
        <f t="shared" si="14"/>
        <v>0</v>
      </c>
      <c r="AJ77" s="135">
        <f t="shared" si="44"/>
        <v>0</v>
      </c>
      <c r="AK77" s="135">
        <f t="shared" si="44"/>
        <v>0</v>
      </c>
      <c r="AL77" s="135">
        <f t="shared" si="44"/>
        <v>0</v>
      </c>
      <c r="AM77" s="135">
        <f t="shared" si="15"/>
        <v>900000</v>
      </c>
      <c r="AN77" s="135">
        <f t="shared" si="15"/>
        <v>500000</v>
      </c>
      <c r="AO77" s="135">
        <f t="shared" si="15"/>
        <v>-400000</v>
      </c>
    </row>
    <row r="78" spans="1:41" s="288" customFormat="1" ht="11.25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215">
        <f t="shared" si="58"/>
        <v>0</v>
      </c>
      <c r="F78" s="64">
        <f>SUM(F79:F80)</f>
        <v>0</v>
      </c>
      <c r="G78" s="64">
        <f>SUM(G79:G80)</f>
        <v>0</v>
      </c>
      <c r="H78" s="215">
        <f t="shared" si="59"/>
        <v>0</v>
      </c>
      <c r="I78" s="64">
        <f>SUM(I79:I80)</f>
        <v>0</v>
      </c>
      <c r="J78" s="64">
        <f>SUM(J79:J80)</f>
        <v>0</v>
      </c>
      <c r="K78" s="215">
        <f t="shared" si="60"/>
        <v>0</v>
      </c>
      <c r="L78" s="64">
        <f>SUM(L79:L80)</f>
        <v>0</v>
      </c>
      <c r="M78" s="64">
        <f>SUM(M79:M80)</f>
        <v>0</v>
      </c>
      <c r="N78" s="215">
        <f t="shared" si="61"/>
        <v>0</v>
      </c>
      <c r="O78" s="64">
        <f>SUM(O79:O80)</f>
        <v>0</v>
      </c>
      <c r="P78" s="64">
        <f>SUM(P79:P80)</f>
        <v>0</v>
      </c>
      <c r="Q78" s="215">
        <f t="shared" si="62"/>
        <v>0</v>
      </c>
      <c r="R78" s="64">
        <f>SUM(R79:R80)</f>
        <v>0</v>
      </c>
      <c r="S78" s="64">
        <f>SUM(S79:S80)</f>
        <v>0</v>
      </c>
      <c r="T78" s="215">
        <f t="shared" ref="T78:T110" si="64">SUM(S78-R78)</f>
        <v>0</v>
      </c>
      <c r="U78" s="59">
        <f t="shared" ref="U78:W110" si="65">SUM(C78+F78+I78+L78+O78+R78)</f>
        <v>0</v>
      </c>
      <c r="V78" s="59">
        <f t="shared" si="65"/>
        <v>0</v>
      </c>
      <c r="W78" s="59">
        <f t="shared" si="65"/>
        <v>0</v>
      </c>
      <c r="X78" s="64">
        <f>SUM(X79:X80)</f>
        <v>0</v>
      </c>
      <c r="Y78" s="64">
        <f>SUM(Y79:Y80)</f>
        <v>0</v>
      </c>
      <c r="Z78" s="215">
        <f t="shared" ref="Z78:Z110" si="66">SUM(Y78-X78)</f>
        <v>0</v>
      </c>
      <c r="AA78" s="59">
        <f t="shared" si="43"/>
        <v>0</v>
      </c>
      <c r="AB78" s="59">
        <f t="shared" si="43"/>
        <v>0</v>
      </c>
      <c r="AC78" s="59">
        <f t="shared" si="43"/>
        <v>0</v>
      </c>
      <c r="AD78" s="64">
        <f>SUM(AD79:AD80)</f>
        <v>0</v>
      </c>
      <c r="AE78" s="64">
        <f>SUM(AE79:AE80)</f>
        <v>0</v>
      </c>
      <c r="AF78" s="215">
        <f t="shared" si="63"/>
        <v>0</v>
      </c>
      <c r="AG78" s="64">
        <f>SUM(AG79:AG80)</f>
        <v>0</v>
      </c>
      <c r="AH78" s="64">
        <f>SUM(AH79:AH80)</f>
        <v>0</v>
      </c>
      <c r="AI78" s="215">
        <f t="shared" ref="AI78:AI110" si="67">SUM(AH78-AG78)</f>
        <v>0</v>
      </c>
      <c r="AJ78" s="59">
        <f t="shared" si="44"/>
        <v>0</v>
      </c>
      <c r="AK78" s="59">
        <f t="shared" si="44"/>
        <v>0</v>
      </c>
      <c r="AL78" s="59">
        <f t="shared" si="44"/>
        <v>0</v>
      </c>
      <c r="AM78" s="59">
        <f t="shared" ref="AM78:AO110" si="68">SUM(U78+AA78+AJ78)</f>
        <v>0</v>
      </c>
      <c r="AN78" s="59">
        <f t="shared" si="68"/>
        <v>0</v>
      </c>
      <c r="AO78" s="59">
        <f t="shared" si="68"/>
        <v>0</v>
      </c>
    </row>
    <row r="79" spans="1:41" ht="11.25">
      <c r="A79" s="165">
        <v>66</v>
      </c>
      <c r="B79" s="152" t="s">
        <v>256</v>
      </c>
      <c r="C79" s="131"/>
      <c r="D79" s="131"/>
      <c r="E79" s="133">
        <f t="shared" si="58"/>
        <v>0</v>
      </c>
      <c r="F79" s="131"/>
      <c r="G79" s="131"/>
      <c r="H79" s="133">
        <f t="shared" si="59"/>
        <v>0</v>
      </c>
      <c r="I79" s="131"/>
      <c r="J79" s="131"/>
      <c r="K79" s="133">
        <f t="shared" si="60"/>
        <v>0</v>
      </c>
      <c r="L79" s="131"/>
      <c r="M79" s="131"/>
      <c r="N79" s="133">
        <f t="shared" si="61"/>
        <v>0</v>
      </c>
      <c r="O79" s="131"/>
      <c r="P79" s="131"/>
      <c r="Q79" s="133">
        <f t="shared" si="62"/>
        <v>0</v>
      </c>
      <c r="R79" s="131"/>
      <c r="S79" s="131"/>
      <c r="T79" s="133">
        <f t="shared" si="64"/>
        <v>0</v>
      </c>
      <c r="U79" s="135">
        <f t="shared" si="65"/>
        <v>0</v>
      </c>
      <c r="V79" s="135">
        <f t="shared" si="65"/>
        <v>0</v>
      </c>
      <c r="W79" s="135">
        <f t="shared" si="65"/>
        <v>0</v>
      </c>
      <c r="X79" s="131"/>
      <c r="Y79" s="131"/>
      <c r="Z79" s="133">
        <f t="shared" si="66"/>
        <v>0</v>
      </c>
      <c r="AA79" s="135">
        <f t="shared" si="43"/>
        <v>0</v>
      </c>
      <c r="AB79" s="135">
        <f t="shared" si="43"/>
        <v>0</v>
      </c>
      <c r="AC79" s="135">
        <f t="shared" si="43"/>
        <v>0</v>
      </c>
      <c r="AD79" s="131"/>
      <c r="AE79" s="131"/>
      <c r="AF79" s="133">
        <f t="shared" si="63"/>
        <v>0</v>
      </c>
      <c r="AG79" s="131"/>
      <c r="AH79" s="131"/>
      <c r="AI79" s="133">
        <f t="shared" si="67"/>
        <v>0</v>
      </c>
      <c r="AJ79" s="135">
        <f t="shared" si="44"/>
        <v>0</v>
      </c>
      <c r="AK79" s="135">
        <f t="shared" si="44"/>
        <v>0</v>
      </c>
      <c r="AL79" s="135">
        <f t="shared" si="44"/>
        <v>0</v>
      </c>
      <c r="AM79" s="135">
        <f t="shared" si="68"/>
        <v>0</v>
      </c>
      <c r="AN79" s="135">
        <f t="shared" si="68"/>
        <v>0</v>
      </c>
      <c r="AO79" s="135">
        <f t="shared" si="68"/>
        <v>0</v>
      </c>
    </row>
    <row r="80" spans="1:41" ht="11.25">
      <c r="A80" s="165">
        <v>67</v>
      </c>
      <c r="B80" s="152" t="s">
        <v>257</v>
      </c>
      <c r="C80" s="131"/>
      <c r="D80" s="131"/>
      <c r="E80" s="133">
        <f t="shared" si="58"/>
        <v>0</v>
      </c>
      <c r="F80" s="131"/>
      <c r="G80" s="131"/>
      <c r="H80" s="133">
        <f t="shared" si="59"/>
        <v>0</v>
      </c>
      <c r="I80" s="131"/>
      <c r="J80" s="131"/>
      <c r="K80" s="133">
        <f t="shared" si="60"/>
        <v>0</v>
      </c>
      <c r="L80" s="131"/>
      <c r="M80" s="131"/>
      <c r="N80" s="133">
        <f t="shared" si="61"/>
        <v>0</v>
      </c>
      <c r="O80" s="131"/>
      <c r="P80" s="131"/>
      <c r="Q80" s="133">
        <f t="shared" si="62"/>
        <v>0</v>
      </c>
      <c r="R80" s="131"/>
      <c r="S80" s="131"/>
      <c r="T80" s="133">
        <f t="shared" si="64"/>
        <v>0</v>
      </c>
      <c r="U80" s="135">
        <f t="shared" si="65"/>
        <v>0</v>
      </c>
      <c r="V80" s="135">
        <f t="shared" si="65"/>
        <v>0</v>
      </c>
      <c r="W80" s="135">
        <f t="shared" si="65"/>
        <v>0</v>
      </c>
      <c r="X80" s="131"/>
      <c r="Y80" s="131"/>
      <c r="Z80" s="133">
        <f t="shared" si="66"/>
        <v>0</v>
      </c>
      <c r="AA80" s="135">
        <f t="shared" si="43"/>
        <v>0</v>
      </c>
      <c r="AB80" s="135">
        <f t="shared" si="43"/>
        <v>0</v>
      </c>
      <c r="AC80" s="135">
        <f t="shared" si="43"/>
        <v>0</v>
      </c>
      <c r="AD80" s="131"/>
      <c r="AE80" s="131"/>
      <c r="AF80" s="133">
        <f t="shared" si="63"/>
        <v>0</v>
      </c>
      <c r="AG80" s="131"/>
      <c r="AH80" s="131"/>
      <c r="AI80" s="133">
        <f t="shared" si="67"/>
        <v>0</v>
      </c>
      <c r="AJ80" s="135">
        <f t="shared" si="44"/>
        <v>0</v>
      </c>
      <c r="AK80" s="135">
        <f t="shared" si="44"/>
        <v>0</v>
      </c>
      <c r="AL80" s="135">
        <f t="shared" si="44"/>
        <v>0</v>
      </c>
      <c r="AM80" s="135">
        <f t="shared" si="68"/>
        <v>0</v>
      </c>
      <c r="AN80" s="135">
        <f t="shared" si="68"/>
        <v>0</v>
      </c>
      <c r="AO80" s="135">
        <f t="shared" si="68"/>
        <v>0</v>
      </c>
    </row>
    <row r="81" spans="1:42" ht="11.25">
      <c r="A81" s="165"/>
      <c r="B81" s="151" t="s">
        <v>267</v>
      </c>
      <c r="C81" s="131"/>
      <c r="D81" s="131"/>
      <c r="E81" s="54"/>
      <c r="F81" s="131"/>
      <c r="G81" s="131"/>
      <c r="H81" s="54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</row>
    <row r="82" spans="1:42" s="288" customFormat="1" ht="11.25">
      <c r="A82" s="163">
        <v>68</v>
      </c>
      <c r="B82" s="154" t="s">
        <v>62</v>
      </c>
      <c r="C82" s="64">
        <f>SUM(C83:C89)</f>
        <v>76433200</v>
      </c>
      <c r="D82" s="64">
        <f>SUM(D83:D89)</f>
        <v>76066900</v>
      </c>
      <c r="E82" s="215">
        <f t="shared" si="58"/>
        <v>-366300</v>
      </c>
      <c r="F82" s="64">
        <f>SUM(F83:F89)</f>
        <v>372792000</v>
      </c>
      <c r="G82" s="64">
        <f>SUM(G83:G89)</f>
        <v>373553300</v>
      </c>
      <c r="H82" s="215">
        <f t="shared" si="59"/>
        <v>761300</v>
      </c>
      <c r="I82" s="64">
        <f>SUM(I83:I89)</f>
        <v>50697500</v>
      </c>
      <c r="J82" s="64">
        <f>SUM(J83:J89)</f>
        <v>50697500</v>
      </c>
      <c r="K82" s="215">
        <f t="shared" si="60"/>
        <v>0</v>
      </c>
      <c r="L82" s="64">
        <f>SUM(L83:L89)</f>
        <v>26607700</v>
      </c>
      <c r="M82" s="64">
        <f>SUM(M83:M89)</f>
        <v>26607700</v>
      </c>
      <c r="N82" s="215">
        <f t="shared" si="61"/>
        <v>0</v>
      </c>
      <c r="O82" s="64">
        <f>SUM(O83:O89)</f>
        <v>90124300</v>
      </c>
      <c r="P82" s="64">
        <f>SUM(P83:P89)</f>
        <v>90006600</v>
      </c>
      <c r="Q82" s="215">
        <f t="shared" si="62"/>
        <v>-117700</v>
      </c>
      <c r="R82" s="64">
        <f>SUM(R83:R89)</f>
        <v>15255000</v>
      </c>
      <c r="S82" s="64">
        <f>SUM(S83:S89)</f>
        <v>16134000</v>
      </c>
      <c r="T82" s="215">
        <f t="shared" si="64"/>
        <v>879000</v>
      </c>
      <c r="U82" s="59">
        <f t="shared" si="65"/>
        <v>631909700</v>
      </c>
      <c r="V82" s="59">
        <f t="shared" si="65"/>
        <v>633066000</v>
      </c>
      <c r="W82" s="59">
        <f t="shared" si="65"/>
        <v>1156300</v>
      </c>
      <c r="X82" s="64">
        <f>SUM(X83:X89)</f>
        <v>132303600</v>
      </c>
      <c r="Y82" s="64">
        <f>SUM(Y83:Y89)</f>
        <v>19097100</v>
      </c>
      <c r="Z82" s="215">
        <f t="shared" si="66"/>
        <v>-113206500</v>
      </c>
      <c r="AA82" s="59">
        <f t="shared" si="43"/>
        <v>132303600</v>
      </c>
      <c r="AB82" s="59">
        <f t="shared" si="43"/>
        <v>19097100</v>
      </c>
      <c r="AC82" s="59">
        <f t="shared" si="43"/>
        <v>-113206500</v>
      </c>
      <c r="AD82" s="64">
        <f>SUM(AD83:AD89)</f>
        <v>96052000</v>
      </c>
      <c r="AE82" s="64">
        <f>SUM(AE83:AE89)</f>
        <v>7021891</v>
      </c>
      <c r="AF82" s="215">
        <f t="shared" si="63"/>
        <v>-89030109</v>
      </c>
      <c r="AG82" s="64">
        <f>SUM(AG83:AG89)</f>
        <v>81606000</v>
      </c>
      <c r="AH82" s="64">
        <f>SUM(AH83:AH89)</f>
        <v>4000000</v>
      </c>
      <c r="AI82" s="215">
        <f t="shared" si="67"/>
        <v>-77606000</v>
      </c>
      <c r="AJ82" s="59">
        <f t="shared" si="44"/>
        <v>177658000</v>
      </c>
      <c r="AK82" s="59">
        <f t="shared" si="44"/>
        <v>11021891</v>
      </c>
      <c r="AL82" s="59">
        <f t="shared" si="44"/>
        <v>-166636109</v>
      </c>
      <c r="AM82" s="164">
        <f t="shared" si="68"/>
        <v>941871300</v>
      </c>
      <c r="AN82" s="164">
        <f t="shared" si="68"/>
        <v>663184991</v>
      </c>
      <c r="AO82" s="164">
        <f t="shared" si="68"/>
        <v>-278686309</v>
      </c>
      <c r="AP82" s="366">
        <f>AM8-AM82</f>
        <v>0</v>
      </c>
    </row>
    <row r="83" spans="1:42" ht="11.25">
      <c r="A83" s="165">
        <v>69</v>
      </c>
      <c r="B83" s="153" t="s">
        <v>64</v>
      </c>
      <c r="C83" s="131"/>
      <c r="D83" s="131"/>
      <c r="E83" s="133">
        <f t="shared" si="58"/>
        <v>0</v>
      </c>
      <c r="F83" s="131"/>
      <c r="G83" s="131"/>
      <c r="H83" s="133">
        <f t="shared" si="59"/>
        <v>0</v>
      </c>
      <c r="I83" s="131"/>
      <c r="J83" s="131"/>
      <c r="K83" s="133">
        <f t="shared" si="60"/>
        <v>0</v>
      </c>
      <c r="L83" s="131"/>
      <c r="M83" s="131"/>
      <c r="N83" s="133">
        <f t="shared" si="61"/>
        <v>0</v>
      </c>
      <c r="O83" s="131"/>
      <c r="P83" s="131"/>
      <c r="Q83" s="133">
        <f t="shared" si="62"/>
        <v>0</v>
      </c>
      <c r="R83" s="131"/>
      <c r="S83" s="131"/>
      <c r="T83" s="133">
        <f t="shared" si="64"/>
        <v>0</v>
      </c>
      <c r="U83" s="135">
        <f t="shared" si="65"/>
        <v>0</v>
      </c>
      <c r="V83" s="135">
        <f t="shared" si="65"/>
        <v>0</v>
      </c>
      <c r="W83" s="135">
        <f t="shared" si="65"/>
        <v>0</v>
      </c>
      <c r="X83" s="131"/>
      <c r="Y83" s="131"/>
      <c r="Z83" s="133">
        <f t="shared" si="66"/>
        <v>0</v>
      </c>
      <c r="AA83" s="135">
        <f t="shared" ref="AA83:AC110" si="69">SUM(X83)</f>
        <v>0</v>
      </c>
      <c r="AB83" s="135">
        <f t="shared" si="69"/>
        <v>0</v>
      </c>
      <c r="AC83" s="135">
        <f t="shared" si="69"/>
        <v>0</v>
      </c>
      <c r="AD83" s="197">
        <v>12000000</v>
      </c>
      <c r="AE83" s="197">
        <v>7021891</v>
      </c>
      <c r="AF83" s="133">
        <f t="shared" si="63"/>
        <v>-4978109</v>
      </c>
      <c r="AG83" s="131"/>
      <c r="AH83" s="131"/>
      <c r="AI83" s="133">
        <f t="shared" si="67"/>
        <v>0</v>
      </c>
      <c r="AJ83" s="135">
        <f t="shared" si="44"/>
        <v>12000000</v>
      </c>
      <c r="AK83" s="135">
        <f t="shared" si="44"/>
        <v>7021891</v>
      </c>
      <c r="AL83" s="135">
        <f t="shared" si="44"/>
        <v>-4978109</v>
      </c>
      <c r="AM83" s="135">
        <f t="shared" si="68"/>
        <v>12000000</v>
      </c>
      <c r="AN83" s="135">
        <f t="shared" si="68"/>
        <v>7021891</v>
      </c>
      <c r="AO83" s="135">
        <f t="shared" si="68"/>
        <v>-4978109</v>
      </c>
    </row>
    <row r="84" spans="1:42" ht="11.25">
      <c r="A84" s="165">
        <v>70</v>
      </c>
      <c r="B84" s="153" t="s">
        <v>63</v>
      </c>
      <c r="C84" s="131"/>
      <c r="D84" s="131"/>
      <c r="E84" s="133">
        <f t="shared" si="58"/>
        <v>0</v>
      </c>
      <c r="F84" s="197">
        <v>1890400</v>
      </c>
      <c r="G84" s="197">
        <v>1764200</v>
      </c>
      <c r="H84" s="133">
        <f t="shared" si="59"/>
        <v>-126200</v>
      </c>
      <c r="I84" s="131"/>
      <c r="J84" s="131"/>
      <c r="K84" s="133">
        <f t="shared" si="60"/>
        <v>0</v>
      </c>
      <c r="L84" s="131"/>
      <c r="M84" s="131"/>
      <c r="N84" s="133">
        <f t="shared" si="61"/>
        <v>0</v>
      </c>
      <c r="O84" s="131"/>
      <c r="P84" s="131"/>
      <c r="Q84" s="133">
        <f t="shared" si="62"/>
        <v>0</v>
      </c>
      <c r="R84" s="131"/>
      <c r="S84" s="131"/>
      <c r="T84" s="133">
        <f t="shared" si="64"/>
        <v>0</v>
      </c>
      <c r="U84" s="135">
        <f t="shared" si="65"/>
        <v>1890400</v>
      </c>
      <c r="V84" s="135">
        <f t="shared" si="65"/>
        <v>1764200</v>
      </c>
      <c r="W84" s="135">
        <f t="shared" si="65"/>
        <v>-126200</v>
      </c>
      <c r="X84" s="131"/>
      <c r="Y84" s="131"/>
      <c r="Z84" s="133">
        <f t="shared" si="66"/>
        <v>0</v>
      </c>
      <c r="AA84" s="135">
        <f t="shared" si="69"/>
        <v>0</v>
      </c>
      <c r="AB84" s="135">
        <f t="shared" si="69"/>
        <v>0</v>
      </c>
      <c r="AC84" s="135">
        <f t="shared" si="69"/>
        <v>0</v>
      </c>
      <c r="AD84" s="131"/>
      <c r="AE84" s="131"/>
      <c r="AF84" s="133">
        <f t="shared" si="63"/>
        <v>0</v>
      </c>
      <c r="AG84" s="188">
        <v>3000000</v>
      </c>
      <c r="AH84" s="188">
        <v>4000000</v>
      </c>
      <c r="AI84" s="133">
        <f t="shared" si="67"/>
        <v>1000000</v>
      </c>
      <c r="AJ84" s="135">
        <f t="shared" si="44"/>
        <v>3000000</v>
      </c>
      <c r="AK84" s="135">
        <f t="shared" si="44"/>
        <v>4000000</v>
      </c>
      <c r="AL84" s="135">
        <f t="shared" si="44"/>
        <v>1000000</v>
      </c>
      <c r="AM84" s="135">
        <f t="shared" si="68"/>
        <v>4890400</v>
      </c>
      <c r="AN84" s="135">
        <f t="shared" si="68"/>
        <v>5764200</v>
      </c>
      <c r="AO84" s="135">
        <f t="shared" si="68"/>
        <v>873800</v>
      </c>
    </row>
    <row r="85" spans="1:42" ht="11.25">
      <c r="A85" s="165">
        <v>71</v>
      </c>
      <c r="B85" s="153" t="s">
        <v>76</v>
      </c>
      <c r="C85" s="131"/>
      <c r="D85" s="131"/>
      <c r="E85" s="133">
        <f t="shared" si="58"/>
        <v>0</v>
      </c>
      <c r="F85" s="131"/>
      <c r="G85" s="131"/>
      <c r="H85" s="133">
        <f t="shared" si="59"/>
        <v>0</v>
      </c>
      <c r="I85" s="131"/>
      <c r="J85" s="131"/>
      <c r="K85" s="133">
        <f t="shared" si="60"/>
        <v>0</v>
      </c>
      <c r="L85" s="131"/>
      <c r="M85" s="131"/>
      <c r="N85" s="133">
        <f t="shared" si="61"/>
        <v>0</v>
      </c>
      <c r="O85" s="131"/>
      <c r="P85" s="131"/>
      <c r="Q85" s="133">
        <f t="shared" si="62"/>
        <v>0</v>
      </c>
      <c r="R85" s="131"/>
      <c r="S85" s="131"/>
      <c r="T85" s="133">
        <f t="shared" si="64"/>
        <v>0</v>
      </c>
      <c r="U85" s="135">
        <f t="shared" si="65"/>
        <v>0</v>
      </c>
      <c r="V85" s="135">
        <f t="shared" si="65"/>
        <v>0</v>
      </c>
      <c r="W85" s="135">
        <f t="shared" si="65"/>
        <v>0</v>
      </c>
      <c r="X85" s="188">
        <v>51531800</v>
      </c>
      <c r="Y85" s="188">
        <v>0</v>
      </c>
      <c r="Z85" s="133">
        <f>SUM(Y85-X85)</f>
        <v>-51531800</v>
      </c>
      <c r="AA85" s="135">
        <f t="shared" si="69"/>
        <v>51531800</v>
      </c>
      <c r="AB85" s="135">
        <f t="shared" si="69"/>
        <v>0</v>
      </c>
      <c r="AC85" s="135">
        <f t="shared" si="69"/>
        <v>-51531800</v>
      </c>
      <c r="AD85" s="197">
        <v>84052000</v>
      </c>
      <c r="AE85" s="155">
        <v>0</v>
      </c>
      <c r="AF85" s="133">
        <f t="shared" si="63"/>
        <v>-84052000</v>
      </c>
      <c r="AG85" s="188">
        <v>78606000</v>
      </c>
      <c r="AH85" s="151">
        <v>0</v>
      </c>
      <c r="AI85" s="133">
        <f t="shared" si="67"/>
        <v>-78606000</v>
      </c>
      <c r="AJ85" s="135">
        <f t="shared" si="44"/>
        <v>162658000</v>
      </c>
      <c r="AK85" s="135">
        <f t="shared" si="44"/>
        <v>0</v>
      </c>
      <c r="AL85" s="135">
        <f t="shared" si="44"/>
        <v>-162658000</v>
      </c>
      <c r="AM85" s="135">
        <f t="shared" si="68"/>
        <v>214189800</v>
      </c>
      <c r="AN85" s="135">
        <f t="shared" si="68"/>
        <v>0</v>
      </c>
      <c r="AO85" s="135">
        <f t="shared" si="68"/>
        <v>-214189800</v>
      </c>
    </row>
    <row r="86" spans="1:42" ht="11.25">
      <c r="A86" s="165">
        <v>72</v>
      </c>
      <c r="B86" s="153" t="s">
        <v>173</v>
      </c>
      <c r="C86" s="131"/>
      <c r="D86" s="131"/>
      <c r="E86" s="133">
        <f t="shared" si="58"/>
        <v>0</v>
      </c>
      <c r="F86" s="131"/>
      <c r="G86" s="131"/>
      <c r="H86" s="133">
        <f t="shared" si="59"/>
        <v>0</v>
      </c>
      <c r="I86" s="131"/>
      <c r="J86" s="131"/>
      <c r="K86" s="133">
        <f t="shared" si="60"/>
        <v>0</v>
      </c>
      <c r="L86" s="131"/>
      <c r="M86" s="131"/>
      <c r="N86" s="133">
        <f t="shared" si="61"/>
        <v>0</v>
      </c>
      <c r="O86" s="131"/>
      <c r="P86" s="131"/>
      <c r="Q86" s="133">
        <f t="shared" si="62"/>
        <v>0</v>
      </c>
      <c r="R86" s="131"/>
      <c r="S86" s="131"/>
      <c r="T86" s="133">
        <f t="shared" si="64"/>
        <v>0</v>
      </c>
      <c r="U86" s="135">
        <f t="shared" si="65"/>
        <v>0</v>
      </c>
      <c r="V86" s="135">
        <f t="shared" si="65"/>
        <v>0</v>
      </c>
      <c r="W86" s="135">
        <f t="shared" si="65"/>
        <v>0</v>
      </c>
      <c r="X86" s="131"/>
      <c r="Y86" s="131"/>
      <c r="Z86" s="133">
        <f t="shared" si="66"/>
        <v>0</v>
      </c>
      <c r="AA86" s="135">
        <f t="shared" si="69"/>
        <v>0</v>
      </c>
      <c r="AB86" s="135">
        <f t="shared" si="69"/>
        <v>0</v>
      </c>
      <c r="AC86" s="135">
        <f t="shared" si="69"/>
        <v>0</v>
      </c>
      <c r="AD86" s="131"/>
      <c r="AE86" s="131"/>
      <c r="AF86" s="133">
        <f t="shared" si="63"/>
        <v>0</v>
      </c>
      <c r="AG86" s="131"/>
      <c r="AH86" s="131"/>
      <c r="AI86" s="133">
        <f t="shared" si="67"/>
        <v>0</v>
      </c>
      <c r="AJ86" s="135">
        <f t="shared" si="44"/>
        <v>0</v>
      </c>
      <c r="AK86" s="135">
        <f t="shared" si="44"/>
        <v>0</v>
      </c>
      <c r="AL86" s="135">
        <f t="shared" si="44"/>
        <v>0</v>
      </c>
      <c r="AM86" s="135">
        <f t="shared" si="68"/>
        <v>0</v>
      </c>
      <c r="AN86" s="135">
        <f t="shared" si="68"/>
        <v>0</v>
      </c>
      <c r="AO86" s="135">
        <f t="shared" si="68"/>
        <v>0</v>
      </c>
    </row>
    <row r="87" spans="1:42" ht="11.25">
      <c r="A87" s="165">
        <v>73</v>
      </c>
      <c r="B87" s="153" t="s">
        <v>65</v>
      </c>
      <c r="C87" s="131"/>
      <c r="D87" s="131"/>
      <c r="E87" s="133">
        <f t="shared" si="58"/>
        <v>0</v>
      </c>
      <c r="F87" s="131"/>
      <c r="G87" s="131"/>
      <c r="H87" s="133">
        <f t="shared" si="59"/>
        <v>0</v>
      </c>
      <c r="I87" s="131"/>
      <c r="J87" s="131"/>
      <c r="K87" s="133">
        <f t="shared" si="60"/>
        <v>0</v>
      </c>
      <c r="L87" s="131"/>
      <c r="M87" s="131"/>
      <c r="N87" s="133">
        <f t="shared" si="61"/>
        <v>0</v>
      </c>
      <c r="O87" s="131"/>
      <c r="P87" s="131"/>
      <c r="Q87" s="133">
        <f t="shared" si="62"/>
        <v>0</v>
      </c>
      <c r="R87" s="131"/>
      <c r="S87" s="131"/>
      <c r="T87" s="133">
        <f t="shared" si="64"/>
        <v>0</v>
      </c>
      <c r="U87" s="135">
        <f t="shared" si="65"/>
        <v>0</v>
      </c>
      <c r="V87" s="135">
        <f t="shared" si="65"/>
        <v>0</v>
      </c>
      <c r="W87" s="135">
        <f t="shared" si="65"/>
        <v>0</v>
      </c>
      <c r="X87" s="131"/>
      <c r="Y87" s="131"/>
      <c r="Z87" s="133">
        <f t="shared" si="66"/>
        <v>0</v>
      </c>
      <c r="AA87" s="135">
        <f t="shared" si="69"/>
        <v>0</v>
      </c>
      <c r="AB87" s="135">
        <f t="shared" si="69"/>
        <v>0</v>
      </c>
      <c r="AC87" s="135">
        <f t="shared" si="69"/>
        <v>0</v>
      </c>
      <c r="AD87" s="131"/>
      <c r="AE87" s="131"/>
      <c r="AF87" s="133">
        <f t="shared" ref="AF87:AF90" si="70">SUM(AE87-AD87)</f>
        <v>0</v>
      </c>
      <c r="AG87" s="131"/>
      <c r="AH87" s="131"/>
      <c r="AI87" s="133">
        <f t="shared" si="67"/>
        <v>0</v>
      </c>
      <c r="AJ87" s="135">
        <f t="shared" si="44"/>
        <v>0</v>
      </c>
      <c r="AK87" s="135">
        <f t="shared" si="44"/>
        <v>0</v>
      </c>
      <c r="AL87" s="135">
        <f t="shared" si="44"/>
        <v>0</v>
      </c>
      <c r="AM87" s="135">
        <f t="shared" si="68"/>
        <v>0</v>
      </c>
      <c r="AN87" s="135">
        <f t="shared" si="68"/>
        <v>0</v>
      </c>
      <c r="AO87" s="135">
        <f t="shared" si="68"/>
        <v>0</v>
      </c>
    </row>
    <row r="88" spans="1:42" ht="11.25">
      <c r="A88" s="165">
        <v>74</v>
      </c>
      <c r="B88" s="153" t="s">
        <v>66</v>
      </c>
      <c r="C88" s="131"/>
      <c r="D88" s="131"/>
      <c r="E88" s="133">
        <f t="shared" si="58"/>
        <v>0</v>
      </c>
      <c r="F88" s="131"/>
      <c r="G88" s="131"/>
      <c r="H88" s="133">
        <f t="shared" si="59"/>
        <v>0</v>
      </c>
      <c r="I88" s="131"/>
      <c r="J88" s="131"/>
      <c r="K88" s="133">
        <f t="shared" si="60"/>
        <v>0</v>
      </c>
      <c r="L88" s="131"/>
      <c r="M88" s="131"/>
      <c r="N88" s="133">
        <f t="shared" si="61"/>
        <v>0</v>
      </c>
      <c r="O88" s="131"/>
      <c r="P88" s="131"/>
      <c r="Q88" s="133">
        <f t="shared" si="62"/>
        <v>0</v>
      </c>
      <c r="R88" s="131"/>
      <c r="S88" s="131"/>
      <c r="T88" s="133">
        <f t="shared" si="64"/>
        <v>0</v>
      </c>
      <c r="U88" s="135">
        <f t="shared" si="65"/>
        <v>0</v>
      </c>
      <c r="V88" s="135">
        <f t="shared" si="65"/>
        <v>0</v>
      </c>
      <c r="W88" s="135">
        <f t="shared" si="65"/>
        <v>0</v>
      </c>
      <c r="X88" s="197">
        <v>80771800</v>
      </c>
      <c r="Y88" s="155">
        <v>0</v>
      </c>
      <c r="Z88" s="133">
        <f>SUM(Y88-X88)</f>
        <v>-80771800</v>
      </c>
      <c r="AA88" s="135">
        <f t="shared" si="69"/>
        <v>80771800</v>
      </c>
      <c r="AB88" s="135">
        <f t="shared" si="69"/>
        <v>0</v>
      </c>
      <c r="AC88" s="135">
        <f t="shared" si="69"/>
        <v>-80771800</v>
      </c>
      <c r="AD88" s="131"/>
      <c r="AE88" s="131"/>
      <c r="AF88" s="133">
        <f t="shared" si="70"/>
        <v>0</v>
      </c>
      <c r="AG88" s="131"/>
      <c r="AH88" s="131"/>
      <c r="AI88" s="133">
        <f t="shared" si="67"/>
        <v>0</v>
      </c>
      <c r="AJ88" s="135">
        <f t="shared" si="44"/>
        <v>0</v>
      </c>
      <c r="AK88" s="135">
        <f t="shared" si="44"/>
        <v>0</v>
      </c>
      <c r="AL88" s="135">
        <f t="shared" si="44"/>
        <v>0</v>
      </c>
      <c r="AM88" s="135">
        <f t="shared" si="68"/>
        <v>80771800</v>
      </c>
      <c r="AN88" s="135">
        <f t="shared" si="68"/>
        <v>0</v>
      </c>
      <c r="AO88" s="135">
        <f t="shared" si="68"/>
        <v>-80771800</v>
      </c>
    </row>
    <row r="89" spans="1:42" ht="11.25">
      <c r="A89" s="165">
        <v>75</v>
      </c>
      <c r="B89" s="153" t="s">
        <v>180</v>
      </c>
      <c r="C89" s="197">
        <v>76433200</v>
      </c>
      <c r="D89" s="197">
        <v>76066900</v>
      </c>
      <c r="E89" s="133">
        <f t="shared" si="58"/>
        <v>-366300</v>
      </c>
      <c r="F89" s="197">
        <v>370901600</v>
      </c>
      <c r="G89" s="197">
        <v>371789100</v>
      </c>
      <c r="H89" s="133">
        <f t="shared" si="59"/>
        <v>887500</v>
      </c>
      <c r="I89" s="197">
        <v>50697500</v>
      </c>
      <c r="J89" s="197">
        <v>50697500</v>
      </c>
      <c r="K89" s="133">
        <f t="shared" si="60"/>
        <v>0</v>
      </c>
      <c r="L89" s="197">
        <v>26607700</v>
      </c>
      <c r="M89" s="197">
        <v>26607700</v>
      </c>
      <c r="N89" s="133">
        <f t="shared" si="61"/>
        <v>0</v>
      </c>
      <c r="O89" s="197">
        <v>90124300</v>
      </c>
      <c r="P89" s="197">
        <v>90006600</v>
      </c>
      <c r="Q89" s="133">
        <f t="shared" si="62"/>
        <v>-117700</v>
      </c>
      <c r="R89" s="197">
        <v>15255000</v>
      </c>
      <c r="S89" s="197">
        <v>16134000</v>
      </c>
      <c r="T89" s="133">
        <f t="shared" si="64"/>
        <v>879000</v>
      </c>
      <c r="U89" s="135">
        <f t="shared" si="65"/>
        <v>630019300</v>
      </c>
      <c r="V89" s="135">
        <f t="shared" si="65"/>
        <v>631301800</v>
      </c>
      <c r="W89" s="135">
        <f t="shared" si="65"/>
        <v>1282500</v>
      </c>
      <c r="X89" s="131">
        <v>0</v>
      </c>
      <c r="Y89" s="131">
        <v>19097100</v>
      </c>
      <c r="Z89" s="133">
        <f>SUM(Y89-X89)</f>
        <v>19097100</v>
      </c>
      <c r="AA89" s="135">
        <f t="shared" si="69"/>
        <v>0</v>
      </c>
      <c r="AB89" s="135">
        <f t="shared" si="69"/>
        <v>19097100</v>
      </c>
      <c r="AC89" s="135">
        <f t="shared" si="69"/>
        <v>19097100</v>
      </c>
      <c r="AD89" s="131"/>
      <c r="AE89" s="131"/>
      <c r="AF89" s="133">
        <f t="shared" si="70"/>
        <v>0</v>
      </c>
      <c r="AG89" s="131"/>
      <c r="AH89" s="131"/>
      <c r="AI89" s="133">
        <f t="shared" si="67"/>
        <v>0</v>
      </c>
      <c r="AJ89" s="135">
        <f t="shared" si="44"/>
        <v>0</v>
      </c>
      <c r="AK89" s="135">
        <f t="shared" si="44"/>
        <v>0</v>
      </c>
      <c r="AL89" s="135">
        <f t="shared" si="44"/>
        <v>0</v>
      </c>
      <c r="AM89" s="135">
        <f t="shared" si="68"/>
        <v>630019300</v>
      </c>
      <c r="AN89" s="135">
        <f t="shared" si="68"/>
        <v>650398900</v>
      </c>
      <c r="AO89" s="135">
        <f t="shared" si="68"/>
        <v>20379600</v>
      </c>
    </row>
    <row r="90" spans="1:42" ht="11.25">
      <c r="A90" s="165">
        <v>76</v>
      </c>
      <c r="B90" s="151" t="s">
        <v>67</v>
      </c>
      <c r="C90" s="131">
        <v>1</v>
      </c>
      <c r="D90" s="131">
        <v>1</v>
      </c>
      <c r="E90" s="133">
        <f t="shared" si="58"/>
        <v>0</v>
      </c>
      <c r="F90" s="131">
        <v>5</v>
      </c>
      <c r="G90" s="131">
        <v>5</v>
      </c>
      <c r="H90" s="133">
        <f t="shared" si="59"/>
        <v>0</v>
      </c>
      <c r="I90" s="131"/>
      <c r="J90" s="131"/>
      <c r="K90" s="133">
        <f t="shared" si="60"/>
        <v>0</v>
      </c>
      <c r="L90" s="131"/>
      <c r="M90" s="131"/>
      <c r="N90" s="133">
        <f t="shared" si="61"/>
        <v>0</v>
      </c>
      <c r="O90" s="131"/>
      <c r="P90" s="131"/>
      <c r="Q90" s="133">
        <f t="shared" si="62"/>
        <v>0</v>
      </c>
      <c r="R90" s="131"/>
      <c r="S90" s="131"/>
      <c r="T90" s="133">
        <f t="shared" si="64"/>
        <v>0</v>
      </c>
      <c r="U90" s="135">
        <f t="shared" si="65"/>
        <v>6</v>
      </c>
      <c r="V90" s="135">
        <f t="shared" si="65"/>
        <v>6</v>
      </c>
      <c r="W90" s="135">
        <f t="shared" si="65"/>
        <v>0</v>
      </c>
      <c r="X90" s="131"/>
      <c r="Y90" s="131"/>
      <c r="Z90" s="133">
        <f t="shared" si="66"/>
        <v>0</v>
      </c>
      <c r="AA90" s="135">
        <f t="shared" si="69"/>
        <v>0</v>
      </c>
      <c r="AB90" s="135">
        <f t="shared" si="69"/>
        <v>0</v>
      </c>
      <c r="AC90" s="135">
        <f t="shared" si="69"/>
        <v>0</v>
      </c>
      <c r="AD90" s="131"/>
      <c r="AE90" s="131"/>
      <c r="AF90" s="133">
        <f t="shared" si="70"/>
        <v>0</v>
      </c>
      <c r="AG90" s="131"/>
      <c r="AH90" s="131"/>
      <c r="AI90" s="133">
        <f t="shared" si="67"/>
        <v>0</v>
      </c>
      <c r="AJ90" s="135">
        <f t="shared" si="44"/>
        <v>0</v>
      </c>
      <c r="AK90" s="135">
        <f t="shared" si="44"/>
        <v>0</v>
      </c>
      <c r="AL90" s="135">
        <f t="shared" si="44"/>
        <v>0</v>
      </c>
      <c r="AM90" s="135">
        <f t="shared" si="68"/>
        <v>6</v>
      </c>
      <c r="AN90" s="135">
        <f t="shared" si="68"/>
        <v>6</v>
      </c>
      <c r="AO90" s="135">
        <f t="shared" si="68"/>
        <v>0</v>
      </c>
    </row>
    <row r="91" spans="1:42" s="288" customFormat="1" ht="11.25">
      <c r="A91" s="163">
        <v>77</v>
      </c>
      <c r="B91" s="154" t="s">
        <v>68</v>
      </c>
      <c r="C91" s="64">
        <f>SUM(C92:C95)</f>
        <v>3</v>
      </c>
      <c r="D91" s="64">
        <f>SUM(D92:D95)</f>
        <v>2</v>
      </c>
      <c r="E91" s="64">
        <f>D91-C91</f>
        <v>-1</v>
      </c>
      <c r="F91" s="64">
        <f>SUM(F92:F95)</f>
        <v>25</v>
      </c>
      <c r="G91" s="64">
        <f>SUM(G92:G95)</f>
        <v>24</v>
      </c>
      <c r="H91" s="64">
        <f t="shared" ref="H91:T91" si="71">SUM(H92:H95)</f>
        <v>-1</v>
      </c>
      <c r="I91" s="64">
        <f t="shared" si="71"/>
        <v>2</v>
      </c>
      <c r="J91" s="64">
        <f t="shared" si="71"/>
        <v>2</v>
      </c>
      <c r="K91" s="64">
        <f t="shared" si="71"/>
        <v>0</v>
      </c>
      <c r="L91" s="64">
        <f t="shared" si="71"/>
        <v>6</v>
      </c>
      <c r="M91" s="64">
        <f t="shared" si="71"/>
        <v>6</v>
      </c>
      <c r="N91" s="64">
        <f t="shared" si="71"/>
        <v>0</v>
      </c>
      <c r="O91" s="64">
        <f t="shared" si="71"/>
        <v>15</v>
      </c>
      <c r="P91" s="64">
        <f t="shared" si="71"/>
        <v>15</v>
      </c>
      <c r="Q91" s="64">
        <f t="shared" si="71"/>
        <v>0</v>
      </c>
      <c r="R91" s="64">
        <f t="shared" si="71"/>
        <v>0</v>
      </c>
      <c r="S91" s="64">
        <f t="shared" si="71"/>
        <v>0</v>
      </c>
      <c r="T91" s="64">
        <f t="shared" si="71"/>
        <v>0</v>
      </c>
      <c r="U91" s="59">
        <f t="shared" si="65"/>
        <v>51</v>
      </c>
      <c r="V91" s="59">
        <f t="shared" si="65"/>
        <v>49</v>
      </c>
      <c r="W91" s="59">
        <f t="shared" si="65"/>
        <v>-2</v>
      </c>
      <c r="X91" s="64">
        <f>SUM(X92:X95)</f>
        <v>0</v>
      </c>
      <c r="Y91" s="64">
        <f>SUM(Y92:Y95)</f>
        <v>0</v>
      </c>
      <c r="Z91" s="215">
        <f t="shared" si="66"/>
        <v>0</v>
      </c>
      <c r="AA91" s="59">
        <f t="shared" si="69"/>
        <v>0</v>
      </c>
      <c r="AB91" s="59">
        <f t="shared" si="69"/>
        <v>0</v>
      </c>
      <c r="AC91" s="59">
        <f t="shared" si="69"/>
        <v>0</v>
      </c>
      <c r="AD91" s="64">
        <f>SUM(AD92:AD95)</f>
        <v>0</v>
      </c>
      <c r="AE91" s="64">
        <f>SUM(AE92:AE95)</f>
        <v>0</v>
      </c>
      <c r="AF91" s="215">
        <f t="shared" ref="AF91:AF110" si="72">SUM(AE91-AD91)</f>
        <v>0</v>
      </c>
      <c r="AG91" s="64">
        <f>SUM(AG92:AG95)</f>
        <v>0</v>
      </c>
      <c r="AH91" s="64">
        <f>SUM(AH92:AH95)</f>
        <v>0</v>
      </c>
      <c r="AI91" s="215">
        <f t="shared" si="67"/>
        <v>0</v>
      </c>
      <c r="AJ91" s="59">
        <f t="shared" si="44"/>
        <v>0</v>
      </c>
      <c r="AK91" s="59">
        <f t="shared" si="44"/>
        <v>0</v>
      </c>
      <c r="AL91" s="59">
        <f t="shared" si="44"/>
        <v>0</v>
      </c>
      <c r="AM91" s="59">
        <f t="shared" si="68"/>
        <v>51</v>
      </c>
      <c r="AN91" s="59">
        <f t="shared" si="68"/>
        <v>49</v>
      </c>
      <c r="AO91" s="59">
        <f t="shared" si="68"/>
        <v>-2</v>
      </c>
    </row>
    <row r="92" spans="1:42" ht="11.25">
      <c r="A92" s="165">
        <v>78</v>
      </c>
      <c r="B92" s="151" t="s">
        <v>69</v>
      </c>
      <c r="C92" s="131">
        <v>1</v>
      </c>
      <c r="D92" s="131">
        <v>1</v>
      </c>
      <c r="E92" s="133">
        <f t="shared" si="58"/>
        <v>0</v>
      </c>
      <c r="F92" s="131">
        <v>7</v>
      </c>
      <c r="G92" s="131">
        <v>7</v>
      </c>
      <c r="H92" s="133">
        <f t="shared" si="59"/>
        <v>0</v>
      </c>
      <c r="I92" s="131"/>
      <c r="J92" s="131"/>
      <c r="K92" s="133">
        <f t="shared" si="60"/>
        <v>0</v>
      </c>
      <c r="L92" s="131"/>
      <c r="M92" s="131"/>
      <c r="N92" s="133">
        <f t="shared" si="61"/>
        <v>0</v>
      </c>
      <c r="O92" s="131"/>
      <c r="P92" s="131"/>
      <c r="Q92" s="133">
        <f t="shared" si="62"/>
        <v>0</v>
      </c>
      <c r="R92" s="131"/>
      <c r="S92" s="131"/>
      <c r="T92" s="133">
        <f t="shared" si="64"/>
        <v>0</v>
      </c>
      <c r="U92" s="135">
        <f t="shared" si="65"/>
        <v>8</v>
      </c>
      <c r="V92" s="135">
        <f t="shared" si="65"/>
        <v>8</v>
      </c>
      <c r="W92" s="135">
        <f t="shared" si="65"/>
        <v>0</v>
      </c>
      <c r="X92" s="131"/>
      <c r="Y92" s="131"/>
      <c r="Z92" s="133">
        <f t="shared" si="66"/>
        <v>0</v>
      </c>
      <c r="AA92" s="135">
        <f t="shared" si="69"/>
        <v>0</v>
      </c>
      <c r="AB92" s="135">
        <f t="shared" si="69"/>
        <v>0</v>
      </c>
      <c r="AC92" s="135">
        <f t="shared" si="69"/>
        <v>0</v>
      </c>
      <c r="AD92" s="131"/>
      <c r="AE92" s="131"/>
      <c r="AF92" s="133">
        <f t="shared" si="72"/>
        <v>0</v>
      </c>
      <c r="AG92" s="131"/>
      <c r="AH92" s="131"/>
      <c r="AI92" s="133">
        <f t="shared" si="67"/>
        <v>0</v>
      </c>
      <c r="AJ92" s="135">
        <f t="shared" si="44"/>
        <v>0</v>
      </c>
      <c r="AK92" s="135">
        <f t="shared" si="44"/>
        <v>0</v>
      </c>
      <c r="AL92" s="135">
        <f t="shared" si="44"/>
        <v>0</v>
      </c>
      <c r="AM92" s="135">
        <f t="shared" si="68"/>
        <v>8</v>
      </c>
      <c r="AN92" s="135">
        <f t="shared" si="68"/>
        <v>8</v>
      </c>
      <c r="AO92" s="135">
        <f t="shared" si="68"/>
        <v>0</v>
      </c>
    </row>
    <row r="93" spans="1:42" ht="11.25">
      <c r="A93" s="165">
        <v>79</v>
      </c>
      <c r="B93" s="151" t="s">
        <v>70</v>
      </c>
      <c r="C93" s="131">
        <v>2</v>
      </c>
      <c r="D93" s="131">
        <v>1</v>
      </c>
      <c r="E93" s="133">
        <f t="shared" si="58"/>
        <v>-1</v>
      </c>
      <c r="F93" s="131">
        <v>11</v>
      </c>
      <c r="G93" s="131">
        <v>10</v>
      </c>
      <c r="H93" s="133">
        <f t="shared" si="59"/>
        <v>-1</v>
      </c>
      <c r="I93" s="131"/>
      <c r="J93" s="131"/>
      <c r="K93" s="133">
        <f t="shared" si="60"/>
        <v>0</v>
      </c>
      <c r="L93" s="131"/>
      <c r="M93" s="131"/>
      <c r="N93" s="133">
        <f t="shared" si="61"/>
        <v>0</v>
      </c>
      <c r="O93" s="131"/>
      <c r="P93" s="131"/>
      <c r="Q93" s="133">
        <f t="shared" si="62"/>
        <v>0</v>
      </c>
      <c r="R93" s="131"/>
      <c r="S93" s="131"/>
      <c r="T93" s="133">
        <f t="shared" si="64"/>
        <v>0</v>
      </c>
      <c r="U93" s="135">
        <f t="shared" si="65"/>
        <v>13</v>
      </c>
      <c r="V93" s="135">
        <f t="shared" si="65"/>
        <v>11</v>
      </c>
      <c r="W93" s="135">
        <f t="shared" si="65"/>
        <v>-2</v>
      </c>
      <c r="X93" s="131"/>
      <c r="Y93" s="131"/>
      <c r="Z93" s="133">
        <f t="shared" si="66"/>
        <v>0</v>
      </c>
      <c r="AA93" s="135">
        <f t="shared" si="69"/>
        <v>0</v>
      </c>
      <c r="AB93" s="135">
        <f t="shared" si="69"/>
        <v>0</v>
      </c>
      <c r="AC93" s="135">
        <f t="shared" si="69"/>
        <v>0</v>
      </c>
      <c r="AD93" s="131"/>
      <c r="AE93" s="131"/>
      <c r="AF93" s="133">
        <f t="shared" si="72"/>
        <v>0</v>
      </c>
      <c r="AG93" s="131"/>
      <c r="AH93" s="131"/>
      <c r="AI93" s="133">
        <f t="shared" si="67"/>
        <v>0</v>
      </c>
      <c r="AJ93" s="135">
        <f t="shared" si="44"/>
        <v>0</v>
      </c>
      <c r="AK93" s="135">
        <f t="shared" si="44"/>
        <v>0</v>
      </c>
      <c r="AL93" s="135">
        <f t="shared" si="44"/>
        <v>0</v>
      </c>
      <c r="AM93" s="135">
        <f t="shared" si="68"/>
        <v>13</v>
      </c>
      <c r="AN93" s="135">
        <f t="shared" si="68"/>
        <v>11</v>
      </c>
      <c r="AO93" s="135">
        <f t="shared" si="68"/>
        <v>-2</v>
      </c>
    </row>
    <row r="94" spans="1:42" ht="11.25">
      <c r="A94" s="165">
        <v>80</v>
      </c>
      <c r="B94" s="151" t="s">
        <v>71</v>
      </c>
      <c r="C94" s="131"/>
      <c r="D94" s="131"/>
      <c r="E94" s="133">
        <f t="shared" si="58"/>
        <v>0</v>
      </c>
      <c r="F94" s="131">
        <v>7</v>
      </c>
      <c r="G94" s="131">
        <v>7</v>
      </c>
      <c r="H94" s="133">
        <f t="shared" si="59"/>
        <v>0</v>
      </c>
      <c r="I94" s="131">
        <v>2</v>
      </c>
      <c r="J94" s="131">
        <v>2</v>
      </c>
      <c r="K94" s="133">
        <f t="shared" si="60"/>
        <v>0</v>
      </c>
      <c r="L94" s="131">
        <v>6</v>
      </c>
      <c r="M94" s="131">
        <v>6</v>
      </c>
      <c r="N94" s="133">
        <f t="shared" si="61"/>
        <v>0</v>
      </c>
      <c r="O94" s="131">
        <v>15</v>
      </c>
      <c r="P94" s="131">
        <v>15</v>
      </c>
      <c r="Q94" s="133">
        <f t="shared" si="62"/>
        <v>0</v>
      </c>
      <c r="R94" s="131"/>
      <c r="S94" s="131"/>
      <c r="T94" s="133">
        <f t="shared" si="64"/>
        <v>0</v>
      </c>
      <c r="U94" s="135">
        <f t="shared" si="65"/>
        <v>30</v>
      </c>
      <c r="V94" s="135">
        <f t="shared" si="65"/>
        <v>30</v>
      </c>
      <c r="W94" s="135">
        <f t="shared" si="65"/>
        <v>0</v>
      </c>
      <c r="X94" s="131"/>
      <c r="Y94" s="131"/>
      <c r="Z94" s="133">
        <f t="shared" si="66"/>
        <v>0</v>
      </c>
      <c r="AA94" s="135">
        <f t="shared" si="69"/>
        <v>0</v>
      </c>
      <c r="AB94" s="135">
        <f t="shared" si="69"/>
        <v>0</v>
      </c>
      <c r="AC94" s="135">
        <f t="shared" si="69"/>
        <v>0</v>
      </c>
      <c r="AD94" s="131"/>
      <c r="AE94" s="131"/>
      <c r="AF94" s="133">
        <f t="shared" si="72"/>
        <v>0</v>
      </c>
      <c r="AG94" s="131"/>
      <c r="AH94" s="131"/>
      <c r="AI94" s="133">
        <f t="shared" si="67"/>
        <v>0</v>
      </c>
      <c r="AJ94" s="135">
        <f t="shared" ref="AJ94:AL110" si="73">SUM(AD94+AG94)</f>
        <v>0</v>
      </c>
      <c r="AK94" s="135">
        <f t="shared" si="73"/>
        <v>0</v>
      </c>
      <c r="AL94" s="135">
        <f t="shared" si="73"/>
        <v>0</v>
      </c>
      <c r="AM94" s="135">
        <f t="shared" si="68"/>
        <v>30</v>
      </c>
      <c r="AN94" s="135">
        <f t="shared" si="68"/>
        <v>30</v>
      </c>
      <c r="AO94" s="135">
        <f t="shared" si="68"/>
        <v>0</v>
      </c>
    </row>
    <row r="95" spans="1:42" ht="11.25">
      <c r="A95" s="165">
        <v>81</v>
      </c>
      <c r="B95" s="151" t="s">
        <v>72</v>
      </c>
      <c r="C95" s="131"/>
      <c r="D95" s="131"/>
      <c r="E95" s="133">
        <f t="shared" si="58"/>
        <v>0</v>
      </c>
      <c r="F95" s="131"/>
      <c r="G95" s="131"/>
      <c r="H95" s="133">
        <f t="shared" si="59"/>
        <v>0</v>
      </c>
      <c r="I95" s="131"/>
      <c r="J95" s="131"/>
      <c r="K95" s="133">
        <f t="shared" si="60"/>
        <v>0</v>
      </c>
      <c r="L95" s="131"/>
      <c r="M95" s="131"/>
      <c r="N95" s="133">
        <f t="shared" si="61"/>
        <v>0</v>
      </c>
      <c r="O95" s="131"/>
      <c r="P95" s="131"/>
      <c r="Q95" s="133">
        <f t="shared" si="62"/>
        <v>0</v>
      </c>
      <c r="R95" s="131"/>
      <c r="S95" s="131"/>
      <c r="T95" s="133">
        <f t="shared" si="64"/>
        <v>0</v>
      </c>
      <c r="U95" s="135">
        <f t="shared" si="65"/>
        <v>0</v>
      </c>
      <c r="V95" s="135">
        <f t="shared" si="65"/>
        <v>0</v>
      </c>
      <c r="W95" s="135">
        <f t="shared" si="65"/>
        <v>0</v>
      </c>
      <c r="X95" s="131"/>
      <c r="Y95" s="131"/>
      <c r="Z95" s="133">
        <f t="shared" si="66"/>
        <v>0</v>
      </c>
      <c r="AA95" s="135">
        <f t="shared" si="69"/>
        <v>0</v>
      </c>
      <c r="AB95" s="135">
        <f t="shared" si="69"/>
        <v>0</v>
      </c>
      <c r="AC95" s="135">
        <f t="shared" si="69"/>
        <v>0</v>
      </c>
      <c r="AD95" s="131"/>
      <c r="AE95" s="131"/>
      <c r="AF95" s="133">
        <f t="shared" si="72"/>
        <v>0</v>
      </c>
      <c r="AG95" s="131"/>
      <c r="AH95" s="131"/>
      <c r="AI95" s="133">
        <f t="shared" si="67"/>
        <v>0</v>
      </c>
      <c r="AJ95" s="135">
        <f t="shared" si="73"/>
        <v>0</v>
      </c>
      <c r="AK95" s="135">
        <f t="shared" si="73"/>
        <v>0</v>
      </c>
      <c r="AL95" s="135">
        <f t="shared" si="73"/>
        <v>0</v>
      </c>
      <c r="AM95" s="135">
        <f t="shared" si="68"/>
        <v>0</v>
      </c>
      <c r="AN95" s="135">
        <f t="shared" si="68"/>
        <v>0</v>
      </c>
      <c r="AO95" s="135">
        <f t="shared" si="68"/>
        <v>0</v>
      </c>
    </row>
    <row r="96" spans="1:42" s="279" customFormat="1" ht="11.25">
      <c r="A96" s="274">
        <v>82</v>
      </c>
      <c r="B96" s="367" t="s">
        <v>123</v>
      </c>
      <c r="C96" s="131"/>
      <c r="D96" s="131"/>
      <c r="E96" s="276">
        <f t="shared" si="58"/>
        <v>0</v>
      </c>
      <c r="F96" s="131"/>
      <c r="G96" s="131"/>
      <c r="H96" s="276">
        <f t="shared" si="59"/>
        <v>0</v>
      </c>
      <c r="I96" s="131"/>
      <c r="J96" s="131"/>
      <c r="K96" s="276">
        <f t="shared" si="60"/>
        <v>0</v>
      </c>
      <c r="L96" s="131"/>
      <c r="M96" s="131"/>
      <c r="N96" s="276">
        <f t="shared" si="61"/>
        <v>0</v>
      </c>
      <c r="O96" s="131"/>
      <c r="P96" s="131"/>
      <c r="Q96" s="276">
        <f t="shared" si="62"/>
        <v>0</v>
      </c>
      <c r="R96" s="131"/>
      <c r="S96" s="131"/>
      <c r="T96" s="276">
        <f t="shared" si="64"/>
        <v>0</v>
      </c>
      <c r="U96" s="278">
        <f t="shared" si="65"/>
        <v>0</v>
      </c>
      <c r="V96" s="278">
        <f t="shared" si="65"/>
        <v>0</v>
      </c>
      <c r="W96" s="278">
        <f t="shared" si="65"/>
        <v>0</v>
      </c>
      <c r="X96" s="131"/>
      <c r="Y96" s="131"/>
      <c r="Z96" s="276">
        <f t="shared" si="66"/>
        <v>0</v>
      </c>
      <c r="AA96" s="278">
        <f t="shared" si="69"/>
        <v>0</v>
      </c>
      <c r="AB96" s="278">
        <f t="shared" si="69"/>
        <v>0</v>
      </c>
      <c r="AC96" s="278">
        <f t="shared" si="69"/>
        <v>0</v>
      </c>
      <c r="AD96" s="276"/>
      <c r="AE96" s="276"/>
      <c r="AF96" s="276">
        <f t="shared" si="72"/>
        <v>0</v>
      </c>
      <c r="AG96" s="276"/>
      <c r="AH96" s="276"/>
      <c r="AI96" s="276">
        <f t="shared" si="67"/>
        <v>0</v>
      </c>
      <c r="AJ96" s="365">
        <f t="shared" si="73"/>
        <v>0</v>
      </c>
      <c r="AK96" s="365">
        <f t="shared" si="73"/>
        <v>0</v>
      </c>
      <c r="AL96" s="365">
        <f t="shared" si="73"/>
        <v>0</v>
      </c>
      <c r="AM96" s="278">
        <f t="shared" si="68"/>
        <v>0</v>
      </c>
      <c r="AN96" s="278">
        <f t="shared" si="68"/>
        <v>0</v>
      </c>
      <c r="AO96" s="278">
        <f t="shared" si="68"/>
        <v>0</v>
      </c>
    </row>
    <row r="97" spans="1:41" s="279" customFormat="1" ht="11.25">
      <c r="A97" s="274">
        <v>83</v>
      </c>
      <c r="B97" s="367" t="s">
        <v>124</v>
      </c>
      <c r="C97" s="64">
        <f t="shared" ref="C97:S97" si="74">SUM(C98:C101)</f>
        <v>0</v>
      </c>
      <c r="D97" s="64">
        <f t="shared" si="74"/>
        <v>0</v>
      </c>
      <c r="E97" s="276">
        <f t="shared" si="74"/>
        <v>0</v>
      </c>
      <c r="F97" s="64">
        <f t="shared" si="74"/>
        <v>0</v>
      </c>
      <c r="G97" s="64">
        <f t="shared" si="74"/>
        <v>0</v>
      </c>
      <c r="H97" s="276">
        <f t="shared" si="74"/>
        <v>0</v>
      </c>
      <c r="I97" s="64">
        <f t="shared" si="74"/>
        <v>0</v>
      </c>
      <c r="J97" s="64">
        <f t="shared" si="74"/>
        <v>0</v>
      </c>
      <c r="K97" s="276">
        <f t="shared" si="74"/>
        <v>0</v>
      </c>
      <c r="L97" s="64">
        <f t="shared" si="74"/>
        <v>0</v>
      </c>
      <c r="M97" s="64">
        <f t="shared" si="74"/>
        <v>0</v>
      </c>
      <c r="N97" s="276">
        <f t="shared" si="74"/>
        <v>0</v>
      </c>
      <c r="O97" s="64">
        <f t="shared" si="74"/>
        <v>0</v>
      </c>
      <c r="P97" s="64">
        <f t="shared" si="74"/>
        <v>0</v>
      </c>
      <c r="Q97" s="276">
        <f t="shared" si="74"/>
        <v>0</v>
      </c>
      <c r="R97" s="64">
        <f t="shared" si="74"/>
        <v>0</v>
      </c>
      <c r="S97" s="64">
        <f t="shared" si="74"/>
        <v>0</v>
      </c>
      <c r="T97" s="276">
        <f t="shared" si="64"/>
        <v>0</v>
      </c>
      <c r="U97" s="278">
        <f t="shared" si="65"/>
        <v>0</v>
      </c>
      <c r="V97" s="278">
        <f t="shared" si="65"/>
        <v>0</v>
      </c>
      <c r="W97" s="278">
        <f t="shared" si="65"/>
        <v>0</v>
      </c>
      <c r="X97" s="64">
        <f>SUM(X98:X102)</f>
        <v>0</v>
      </c>
      <c r="Y97" s="64">
        <f>SUM(Y98:Y102)</f>
        <v>0</v>
      </c>
      <c r="Z97" s="276">
        <f t="shared" si="66"/>
        <v>0</v>
      </c>
      <c r="AA97" s="278">
        <f t="shared" si="69"/>
        <v>0</v>
      </c>
      <c r="AB97" s="278">
        <f t="shared" si="69"/>
        <v>0</v>
      </c>
      <c r="AC97" s="278">
        <f t="shared" si="69"/>
        <v>0</v>
      </c>
      <c r="AD97" s="276">
        <f>SUM(AD98:AD102)</f>
        <v>0</v>
      </c>
      <c r="AE97" s="276">
        <f>SUM(AE98:AE102)</f>
        <v>0</v>
      </c>
      <c r="AF97" s="276">
        <f t="shared" si="72"/>
        <v>0</v>
      </c>
      <c r="AG97" s="276">
        <f>SUM(AG98:AG102)</f>
        <v>0</v>
      </c>
      <c r="AH97" s="276">
        <f>SUM(AH98:AH102)</f>
        <v>0</v>
      </c>
      <c r="AI97" s="276">
        <f t="shared" si="67"/>
        <v>0</v>
      </c>
      <c r="AJ97" s="365">
        <f t="shared" si="73"/>
        <v>0</v>
      </c>
      <c r="AK97" s="365">
        <f t="shared" si="73"/>
        <v>0</v>
      </c>
      <c r="AL97" s="365">
        <f t="shared" si="73"/>
        <v>0</v>
      </c>
      <c r="AM97" s="278">
        <f t="shared" si="68"/>
        <v>0</v>
      </c>
      <c r="AN97" s="278">
        <f t="shared" si="68"/>
        <v>0</v>
      </c>
      <c r="AO97" s="278">
        <f t="shared" si="68"/>
        <v>0</v>
      </c>
    </row>
    <row r="98" spans="1:41" ht="11.25">
      <c r="A98" s="165">
        <v>84</v>
      </c>
      <c r="B98" s="151" t="s">
        <v>183</v>
      </c>
      <c r="C98" s="131"/>
      <c r="D98" s="131"/>
      <c r="E98" s="133">
        <f t="shared" si="58"/>
        <v>0</v>
      </c>
      <c r="F98" s="131"/>
      <c r="G98" s="131"/>
      <c r="H98" s="133">
        <f t="shared" si="59"/>
        <v>0</v>
      </c>
      <c r="I98" s="131"/>
      <c r="J98" s="131"/>
      <c r="K98" s="133"/>
      <c r="L98" s="131"/>
      <c r="M98" s="131">
        <v>0</v>
      </c>
      <c r="N98" s="133"/>
      <c r="O98" s="131"/>
      <c r="P98" s="131"/>
      <c r="Q98" s="133"/>
      <c r="R98" s="131"/>
      <c r="S98" s="131"/>
      <c r="T98" s="133"/>
      <c r="U98" s="135">
        <f t="shared" si="65"/>
        <v>0</v>
      </c>
      <c r="V98" s="135">
        <f t="shared" si="65"/>
        <v>0</v>
      </c>
      <c r="W98" s="135">
        <f t="shared" si="65"/>
        <v>0</v>
      </c>
      <c r="X98" s="131"/>
      <c r="Y98" s="131"/>
      <c r="Z98" s="133">
        <f t="shared" si="66"/>
        <v>0</v>
      </c>
      <c r="AA98" s="135">
        <f t="shared" si="69"/>
        <v>0</v>
      </c>
      <c r="AB98" s="135">
        <f t="shared" si="69"/>
        <v>0</v>
      </c>
      <c r="AC98" s="135">
        <f t="shared" si="69"/>
        <v>0</v>
      </c>
      <c r="AD98" s="131"/>
      <c r="AE98" s="131"/>
      <c r="AF98" s="133">
        <f t="shared" si="72"/>
        <v>0</v>
      </c>
      <c r="AG98" s="131"/>
      <c r="AH98" s="131"/>
      <c r="AI98" s="133">
        <f t="shared" si="67"/>
        <v>0</v>
      </c>
      <c r="AJ98" s="135">
        <f t="shared" si="73"/>
        <v>0</v>
      </c>
      <c r="AK98" s="135">
        <f t="shared" si="73"/>
        <v>0</v>
      </c>
      <c r="AL98" s="135">
        <f t="shared" si="73"/>
        <v>0</v>
      </c>
      <c r="AM98" s="135">
        <f t="shared" si="68"/>
        <v>0</v>
      </c>
      <c r="AN98" s="135">
        <f t="shared" si="68"/>
        <v>0</v>
      </c>
      <c r="AO98" s="135">
        <f t="shared" si="68"/>
        <v>0</v>
      </c>
    </row>
    <row r="99" spans="1:41" ht="11.25">
      <c r="A99" s="165">
        <v>85</v>
      </c>
      <c r="B99" s="151" t="s">
        <v>184</v>
      </c>
      <c r="C99" s="131"/>
      <c r="D99" s="131"/>
      <c r="E99" s="133">
        <f t="shared" si="58"/>
        <v>0</v>
      </c>
      <c r="F99" s="131"/>
      <c r="G99" s="131"/>
      <c r="H99" s="133">
        <f t="shared" si="59"/>
        <v>0</v>
      </c>
      <c r="I99" s="131"/>
      <c r="J99" s="131"/>
      <c r="K99" s="133"/>
      <c r="L99" s="131"/>
      <c r="M99" s="131"/>
      <c r="N99" s="133">
        <f t="shared" si="61"/>
        <v>0</v>
      </c>
      <c r="O99" s="131"/>
      <c r="P99" s="131"/>
      <c r="Q99" s="133"/>
      <c r="R99" s="131"/>
      <c r="S99" s="131"/>
      <c r="T99" s="133"/>
      <c r="U99" s="135">
        <f t="shared" si="65"/>
        <v>0</v>
      </c>
      <c r="V99" s="135">
        <f t="shared" si="65"/>
        <v>0</v>
      </c>
      <c r="W99" s="135">
        <f t="shared" si="65"/>
        <v>0</v>
      </c>
      <c r="X99" s="131"/>
      <c r="Y99" s="131"/>
      <c r="Z99" s="133">
        <f t="shared" si="66"/>
        <v>0</v>
      </c>
      <c r="AA99" s="135">
        <f t="shared" si="69"/>
        <v>0</v>
      </c>
      <c r="AB99" s="135">
        <f t="shared" si="69"/>
        <v>0</v>
      </c>
      <c r="AC99" s="135">
        <f t="shared" si="69"/>
        <v>0</v>
      </c>
      <c r="AD99" s="131"/>
      <c r="AE99" s="131"/>
      <c r="AF99" s="133">
        <f t="shared" si="72"/>
        <v>0</v>
      </c>
      <c r="AG99" s="131"/>
      <c r="AH99" s="131"/>
      <c r="AI99" s="133">
        <f t="shared" si="67"/>
        <v>0</v>
      </c>
      <c r="AJ99" s="135">
        <f t="shared" si="73"/>
        <v>0</v>
      </c>
      <c r="AK99" s="135">
        <f t="shared" si="73"/>
        <v>0</v>
      </c>
      <c r="AL99" s="135">
        <f t="shared" si="73"/>
        <v>0</v>
      </c>
      <c r="AM99" s="135">
        <f t="shared" si="68"/>
        <v>0</v>
      </c>
      <c r="AN99" s="135">
        <f t="shared" si="68"/>
        <v>0</v>
      </c>
      <c r="AO99" s="135">
        <f t="shared" si="68"/>
        <v>0</v>
      </c>
    </row>
    <row r="100" spans="1:41" ht="11.25">
      <c r="A100" s="165">
        <v>86</v>
      </c>
      <c r="B100" s="151" t="s">
        <v>185</v>
      </c>
      <c r="C100" s="131"/>
      <c r="D100" s="131"/>
      <c r="E100" s="133">
        <f t="shared" si="58"/>
        <v>0</v>
      </c>
      <c r="F100" s="131"/>
      <c r="G100" s="131"/>
      <c r="H100" s="133">
        <f t="shared" si="59"/>
        <v>0</v>
      </c>
      <c r="I100" s="131"/>
      <c r="J100" s="131"/>
      <c r="K100" s="133">
        <f t="shared" si="60"/>
        <v>0</v>
      </c>
      <c r="L100" s="131"/>
      <c r="M100" s="131"/>
      <c r="N100" s="133">
        <f t="shared" si="61"/>
        <v>0</v>
      </c>
      <c r="O100" s="131"/>
      <c r="P100" s="131"/>
      <c r="Q100" s="133"/>
      <c r="R100" s="131"/>
      <c r="S100" s="131"/>
      <c r="T100" s="133"/>
      <c r="U100" s="135">
        <f t="shared" si="65"/>
        <v>0</v>
      </c>
      <c r="V100" s="135">
        <f t="shared" si="65"/>
        <v>0</v>
      </c>
      <c r="W100" s="135">
        <f t="shared" si="65"/>
        <v>0</v>
      </c>
      <c r="X100" s="131"/>
      <c r="Y100" s="131"/>
      <c r="Z100" s="133">
        <f t="shared" si="66"/>
        <v>0</v>
      </c>
      <c r="AA100" s="135">
        <f t="shared" si="69"/>
        <v>0</v>
      </c>
      <c r="AB100" s="135">
        <f t="shared" si="69"/>
        <v>0</v>
      </c>
      <c r="AC100" s="135">
        <f t="shared" si="69"/>
        <v>0</v>
      </c>
      <c r="AD100" s="131"/>
      <c r="AE100" s="131"/>
      <c r="AF100" s="133">
        <f t="shared" si="72"/>
        <v>0</v>
      </c>
      <c r="AG100" s="131"/>
      <c r="AH100" s="131"/>
      <c r="AI100" s="133">
        <f t="shared" si="67"/>
        <v>0</v>
      </c>
      <c r="AJ100" s="135">
        <f t="shared" si="73"/>
        <v>0</v>
      </c>
      <c r="AK100" s="135">
        <f t="shared" si="73"/>
        <v>0</v>
      </c>
      <c r="AL100" s="135">
        <f t="shared" si="73"/>
        <v>0</v>
      </c>
      <c r="AM100" s="135">
        <f t="shared" si="68"/>
        <v>0</v>
      </c>
      <c r="AN100" s="135">
        <f t="shared" si="68"/>
        <v>0</v>
      </c>
      <c r="AO100" s="135">
        <f t="shared" si="68"/>
        <v>0</v>
      </c>
    </row>
    <row r="101" spans="1:41" ht="11.25">
      <c r="A101" s="165">
        <v>87</v>
      </c>
      <c r="B101" s="151" t="s">
        <v>186</v>
      </c>
      <c r="C101" s="131"/>
      <c r="D101" s="131"/>
      <c r="E101" s="133">
        <f t="shared" si="58"/>
        <v>0</v>
      </c>
      <c r="F101" s="131"/>
      <c r="G101" s="131"/>
      <c r="H101" s="133">
        <f t="shared" si="59"/>
        <v>0</v>
      </c>
      <c r="I101" s="131"/>
      <c r="J101" s="131"/>
      <c r="K101" s="133">
        <f t="shared" si="60"/>
        <v>0</v>
      </c>
      <c r="L101" s="131"/>
      <c r="M101" s="131"/>
      <c r="N101" s="133">
        <f t="shared" si="61"/>
        <v>0</v>
      </c>
      <c r="O101" s="131"/>
      <c r="P101" s="131"/>
      <c r="Q101" s="133"/>
      <c r="R101" s="131"/>
      <c r="S101" s="131"/>
      <c r="T101" s="133"/>
      <c r="U101" s="135">
        <f t="shared" si="65"/>
        <v>0</v>
      </c>
      <c r="V101" s="135">
        <f t="shared" si="65"/>
        <v>0</v>
      </c>
      <c r="W101" s="135">
        <f t="shared" si="65"/>
        <v>0</v>
      </c>
      <c r="X101" s="131"/>
      <c r="Y101" s="131"/>
      <c r="Z101" s="133">
        <f t="shared" si="66"/>
        <v>0</v>
      </c>
      <c r="AA101" s="135">
        <f t="shared" si="69"/>
        <v>0</v>
      </c>
      <c r="AB101" s="135">
        <f t="shared" si="69"/>
        <v>0</v>
      </c>
      <c r="AC101" s="135">
        <f t="shared" si="69"/>
        <v>0</v>
      </c>
      <c r="AD101" s="131"/>
      <c r="AE101" s="131"/>
      <c r="AF101" s="133">
        <f t="shared" si="72"/>
        <v>0</v>
      </c>
      <c r="AG101" s="131"/>
      <c r="AH101" s="131"/>
      <c r="AI101" s="133">
        <f t="shared" si="67"/>
        <v>0</v>
      </c>
      <c r="AJ101" s="135">
        <f t="shared" si="73"/>
        <v>0</v>
      </c>
      <c r="AK101" s="135">
        <f t="shared" si="73"/>
        <v>0</v>
      </c>
      <c r="AL101" s="135">
        <f t="shared" si="73"/>
        <v>0</v>
      </c>
      <c r="AM101" s="135">
        <f t="shared" si="68"/>
        <v>0</v>
      </c>
      <c r="AN101" s="135">
        <f t="shared" si="68"/>
        <v>0</v>
      </c>
      <c r="AO101" s="135">
        <f t="shared" si="68"/>
        <v>0</v>
      </c>
    </row>
    <row r="102" spans="1:41" s="279" customFormat="1" ht="11.25">
      <c r="A102" s="274">
        <v>88</v>
      </c>
      <c r="B102" s="275" t="s">
        <v>125</v>
      </c>
      <c r="C102" s="64">
        <f>SUM(C103:C110)</f>
        <v>0</v>
      </c>
      <c r="D102" s="64">
        <f>SUM(D103:D110)</f>
        <v>0</v>
      </c>
      <c r="E102" s="277">
        <f t="shared" si="58"/>
        <v>0</v>
      </c>
      <c r="F102" s="64">
        <f>SUM(F103:F110)</f>
        <v>0</v>
      </c>
      <c r="G102" s="64">
        <f>SUM(G103:G110)</f>
        <v>0</v>
      </c>
      <c r="H102" s="277">
        <f t="shared" si="59"/>
        <v>0</v>
      </c>
      <c r="I102" s="64">
        <f>SUM(I103:I110)</f>
        <v>0</v>
      </c>
      <c r="J102" s="64">
        <f>SUM(J103:J110)</f>
        <v>0</v>
      </c>
      <c r="K102" s="277">
        <f t="shared" si="60"/>
        <v>0</v>
      </c>
      <c r="L102" s="64">
        <f>SUM(L103:L110)</f>
        <v>0</v>
      </c>
      <c r="M102" s="64">
        <f>SUM(M103:M110)</f>
        <v>0</v>
      </c>
      <c r="N102" s="277">
        <f t="shared" si="61"/>
        <v>0</v>
      </c>
      <c r="O102" s="64">
        <f>SUM(O103:O110)</f>
        <v>0</v>
      </c>
      <c r="P102" s="64">
        <f>SUM(P103:P110)</f>
        <v>0</v>
      </c>
      <c r="Q102" s="277">
        <f t="shared" si="62"/>
        <v>0</v>
      </c>
      <c r="R102" s="64">
        <f>SUM(R103:R110)</f>
        <v>0</v>
      </c>
      <c r="S102" s="64">
        <f>SUM(S103:S110)</f>
        <v>0</v>
      </c>
      <c r="T102" s="277">
        <f t="shared" si="64"/>
        <v>0</v>
      </c>
      <c r="U102" s="278">
        <f t="shared" si="65"/>
        <v>0</v>
      </c>
      <c r="V102" s="278">
        <f t="shared" si="65"/>
        <v>0</v>
      </c>
      <c r="W102" s="278">
        <f t="shared" si="65"/>
        <v>0</v>
      </c>
      <c r="X102" s="64">
        <f>SUM(X103:X110)</f>
        <v>0</v>
      </c>
      <c r="Y102" s="64">
        <f>SUM(Y103:Y110)</f>
        <v>0</v>
      </c>
      <c r="Z102" s="277">
        <f t="shared" si="66"/>
        <v>0</v>
      </c>
      <c r="AA102" s="278">
        <f t="shared" si="69"/>
        <v>0</v>
      </c>
      <c r="AB102" s="278">
        <f t="shared" si="69"/>
        <v>0</v>
      </c>
      <c r="AC102" s="278">
        <f t="shared" si="69"/>
        <v>0</v>
      </c>
      <c r="AD102" s="276">
        <f>SUM(AD103:AD110)</f>
        <v>0</v>
      </c>
      <c r="AE102" s="276">
        <f>SUM(AE103:AE110)</f>
        <v>0</v>
      </c>
      <c r="AF102" s="277">
        <f t="shared" si="72"/>
        <v>0</v>
      </c>
      <c r="AG102" s="276">
        <f>SUM(AG103:AG110)</f>
        <v>0</v>
      </c>
      <c r="AH102" s="276">
        <f>SUM(AH103:AH110)</f>
        <v>0</v>
      </c>
      <c r="AI102" s="277">
        <f t="shared" si="67"/>
        <v>0</v>
      </c>
      <c r="AJ102" s="278">
        <f t="shared" si="73"/>
        <v>0</v>
      </c>
      <c r="AK102" s="278">
        <f t="shared" si="73"/>
        <v>0</v>
      </c>
      <c r="AL102" s="278">
        <f t="shared" si="73"/>
        <v>0</v>
      </c>
      <c r="AM102" s="278">
        <f t="shared" si="68"/>
        <v>0</v>
      </c>
      <c r="AN102" s="278">
        <f t="shared" si="68"/>
        <v>0</v>
      </c>
      <c r="AO102" s="278">
        <f t="shared" si="68"/>
        <v>0</v>
      </c>
    </row>
    <row r="103" spans="1:41" ht="11.25">
      <c r="A103" s="165">
        <v>89</v>
      </c>
      <c r="B103" s="151" t="s">
        <v>187</v>
      </c>
      <c r="C103" s="131"/>
      <c r="D103" s="131"/>
      <c r="E103" s="133">
        <f t="shared" si="58"/>
        <v>0</v>
      </c>
      <c r="F103" s="131"/>
      <c r="G103" s="131"/>
      <c r="H103" s="133">
        <f t="shared" si="59"/>
        <v>0</v>
      </c>
      <c r="I103" s="131"/>
      <c r="J103" s="131"/>
      <c r="K103" s="133">
        <f t="shared" si="60"/>
        <v>0</v>
      </c>
      <c r="L103" s="131"/>
      <c r="M103" s="295"/>
      <c r="N103" s="133">
        <f t="shared" si="61"/>
        <v>0</v>
      </c>
      <c r="O103" s="131"/>
      <c r="P103" s="295"/>
      <c r="Q103" s="133">
        <f t="shared" si="62"/>
        <v>0</v>
      </c>
      <c r="R103" s="131"/>
      <c r="S103" s="131"/>
      <c r="T103" s="133">
        <f t="shared" si="64"/>
        <v>0</v>
      </c>
      <c r="U103" s="135">
        <f t="shared" si="65"/>
        <v>0</v>
      </c>
      <c r="V103" s="135">
        <f t="shared" si="65"/>
        <v>0</v>
      </c>
      <c r="W103" s="135">
        <f t="shared" si="65"/>
        <v>0</v>
      </c>
      <c r="X103" s="131"/>
      <c r="Y103" s="131"/>
      <c r="Z103" s="133">
        <f t="shared" si="66"/>
        <v>0</v>
      </c>
      <c r="AA103" s="135">
        <f t="shared" si="69"/>
        <v>0</v>
      </c>
      <c r="AB103" s="135">
        <f t="shared" si="69"/>
        <v>0</v>
      </c>
      <c r="AC103" s="135">
        <f t="shared" si="69"/>
        <v>0</v>
      </c>
      <c r="AD103" s="131"/>
      <c r="AE103" s="131"/>
      <c r="AF103" s="133">
        <f t="shared" si="72"/>
        <v>0</v>
      </c>
      <c r="AG103" s="131"/>
      <c r="AH103" s="131"/>
      <c r="AI103" s="133">
        <f t="shared" si="67"/>
        <v>0</v>
      </c>
      <c r="AJ103" s="135">
        <f t="shared" si="73"/>
        <v>0</v>
      </c>
      <c r="AK103" s="135">
        <f t="shared" si="73"/>
        <v>0</v>
      </c>
      <c r="AL103" s="135">
        <f t="shared" si="73"/>
        <v>0</v>
      </c>
      <c r="AM103" s="135">
        <f t="shared" si="68"/>
        <v>0</v>
      </c>
      <c r="AN103" s="135">
        <f t="shared" si="68"/>
        <v>0</v>
      </c>
      <c r="AO103" s="135">
        <f t="shared" si="68"/>
        <v>0</v>
      </c>
    </row>
    <row r="104" spans="1:41" ht="11.25">
      <c r="A104" s="165">
        <v>90</v>
      </c>
      <c r="B104" s="151" t="s">
        <v>188</v>
      </c>
      <c r="C104" s="131"/>
      <c r="D104" s="131"/>
      <c r="E104" s="133">
        <f t="shared" si="58"/>
        <v>0</v>
      </c>
      <c r="F104" s="131"/>
      <c r="G104" s="131"/>
      <c r="H104" s="133">
        <f t="shared" si="59"/>
        <v>0</v>
      </c>
      <c r="I104" s="131"/>
      <c r="J104" s="131"/>
      <c r="K104" s="133">
        <f t="shared" si="60"/>
        <v>0</v>
      </c>
      <c r="L104" s="131"/>
      <c r="M104" s="295"/>
      <c r="N104" s="133">
        <f t="shared" si="61"/>
        <v>0</v>
      </c>
      <c r="O104" s="131"/>
      <c r="P104" s="295"/>
      <c r="Q104" s="133">
        <f t="shared" si="62"/>
        <v>0</v>
      </c>
      <c r="R104" s="131"/>
      <c r="S104" s="131"/>
      <c r="T104" s="133">
        <f t="shared" si="64"/>
        <v>0</v>
      </c>
      <c r="U104" s="135">
        <f t="shared" si="65"/>
        <v>0</v>
      </c>
      <c r="V104" s="135">
        <f t="shared" si="65"/>
        <v>0</v>
      </c>
      <c r="W104" s="135">
        <f t="shared" si="65"/>
        <v>0</v>
      </c>
      <c r="X104" s="131"/>
      <c r="Y104" s="131"/>
      <c r="Z104" s="133">
        <f t="shared" si="66"/>
        <v>0</v>
      </c>
      <c r="AA104" s="135">
        <f t="shared" si="69"/>
        <v>0</v>
      </c>
      <c r="AB104" s="135">
        <f t="shared" si="69"/>
        <v>0</v>
      </c>
      <c r="AC104" s="135">
        <f t="shared" si="69"/>
        <v>0</v>
      </c>
      <c r="AD104" s="131"/>
      <c r="AE104" s="131"/>
      <c r="AF104" s="133">
        <f t="shared" si="72"/>
        <v>0</v>
      </c>
      <c r="AG104" s="131"/>
      <c r="AH104" s="131"/>
      <c r="AI104" s="133">
        <f t="shared" si="67"/>
        <v>0</v>
      </c>
      <c r="AJ104" s="135">
        <f t="shared" si="73"/>
        <v>0</v>
      </c>
      <c r="AK104" s="135">
        <f t="shared" si="73"/>
        <v>0</v>
      </c>
      <c r="AL104" s="135">
        <f t="shared" si="73"/>
        <v>0</v>
      </c>
      <c r="AM104" s="135">
        <f t="shared" si="68"/>
        <v>0</v>
      </c>
      <c r="AN104" s="135">
        <f t="shared" si="68"/>
        <v>0</v>
      </c>
      <c r="AO104" s="135">
        <f t="shared" si="68"/>
        <v>0</v>
      </c>
    </row>
    <row r="105" spans="1:41" ht="11.25">
      <c r="A105" s="165">
        <v>91</v>
      </c>
      <c r="B105" s="151" t="s">
        <v>189</v>
      </c>
      <c r="C105" s="131"/>
      <c r="D105" s="131"/>
      <c r="E105" s="133">
        <f t="shared" si="58"/>
        <v>0</v>
      </c>
      <c r="F105" s="131"/>
      <c r="G105" s="131"/>
      <c r="H105" s="133">
        <f t="shared" si="59"/>
        <v>0</v>
      </c>
      <c r="I105" s="131"/>
      <c r="J105" s="54"/>
      <c r="K105" s="133">
        <f t="shared" si="60"/>
        <v>0</v>
      </c>
      <c r="L105" s="54"/>
      <c r="M105" s="363"/>
      <c r="N105" s="133">
        <f t="shared" si="61"/>
        <v>0</v>
      </c>
      <c r="O105" s="54"/>
      <c r="P105" s="363"/>
      <c r="Q105" s="133">
        <f t="shared" si="62"/>
        <v>0</v>
      </c>
      <c r="R105" s="54"/>
      <c r="S105" s="131"/>
      <c r="T105" s="133">
        <f t="shared" si="64"/>
        <v>0</v>
      </c>
      <c r="U105" s="135">
        <f t="shared" si="65"/>
        <v>0</v>
      </c>
      <c r="V105" s="135">
        <f t="shared" si="65"/>
        <v>0</v>
      </c>
      <c r="W105" s="135">
        <f t="shared" si="65"/>
        <v>0</v>
      </c>
      <c r="X105" s="131"/>
      <c r="Y105" s="131"/>
      <c r="Z105" s="133">
        <f t="shared" si="66"/>
        <v>0</v>
      </c>
      <c r="AA105" s="135">
        <f t="shared" si="69"/>
        <v>0</v>
      </c>
      <c r="AB105" s="135">
        <f t="shared" si="69"/>
        <v>0</v>
      </c>
      <c r="AC105" s="135">
        <f t="shared" si="69"/>
        <v>0</v>
      </c>
      <c r="AD105" s="131"/>
      <c r="AE105" s="131"/>
      <c r="AF105" s="133">
        <f t="shared" si="72"/>
        <v>0</v>
      </c>
      <c r="AG105" s="131"/>
      <c r="AH105" s="131"/>
      <c r="AI105" s="133">
        <f t="shared" si="67"/>
        <v>0</v>
      </c>
      <c r="AJ105" s="135">
        <f t="shared" si="73"/>
        <v>0</v>
      </c>
      <c r="AK105" s="135">
        <f t="shared" si="73"/>
        <v>0</v>
      </c>
      <c r="AL105" s="135">
        <f t="shared" si="73"/>
        <v>0</v>
      </c>
      <c r="AM105" s="135">
        <f t="shared" si="68"/>
        <v>0</v>
      </c>
      <c r="AN105" s="135">
        <f t="shared" si="68"/>
        <v>0</v>
      </c>
      <c r="AO105" s="135">
        <f t="shared" si="68"/>
        <v>0</v>
      </c>
    </row>
    <row r="106" spans="1:41" ht="11.25">
      <c r="A106" s="165">
        <v>92</v>
      </c>
      <c r="B106" s="151" t="s">
        <v>190</v>
      </c>
      <c r="C106" s="131"/>
      <c r="D106" s="131"/>
      <c r="E106" s="133">
        <f t="shared" si="58"/>
        <v>0</v>
      </c>
      <c r="F106" s="131"/>
      <c r="G106" s="131"/>
      <c r="H106" s="133">
        <f t="shared" si="59"/>
        <v>0</v>
      </c>
      <c r="I106" s="131"/>
      <c r="J106" s="131"/>
      <c r="K106" s="133">
        <f t="shared" si="60"/>
        <v>0</v>
      </c>
      <c r="L106" s="131"/>
      <c r="M106" s="295"/>
      <c r="N106" s="133">
        <f t="shared" si="61"/>
        <v>0</v>
      </c>
      <c r="O106" s="131"/>
      <c r="P106" s="131"/>
      <c r="Q106" s="133">
        <f t="shared" si="62"/>
        <v>0</v>
      </c>
      <c r="R106" s="131"/>
      <c r="S106" s="131"/>
      <c r="T106" s="133">
        <f t="shared" si="64"/>
        <v>0</v>
      </c>
      <c r="U106" s="135">
        <f t="shared" si="65"/>
        <v>0</v>
      </c>
      <c r="V106" s="135">
        <f t="shared" si="65"/>
        <v>0</v>
      </c>
      <c r="W106" s="135">
        <f t="shared" si="65"/>
        <v>0</v>
      </c>
      <c r="X106" s="131"/>
      <c r="Y106" s="131"/>
      <c r="Z106" s="133">
        <f t="shared" si="66"/>
        <v>0</v>
      </c>
      <c r="AA106" s="135">
        <f t="shared" si="69"/>
        <v>0</v>
      </c>
      <c r="AB106" s="135">
        <f t="shared" si="69"/>
        <v>0</v>
      </c>
      <c r="AC106" s="135">
        <f t="shared" si="69"/>
        <v>0</v>
      </c>
      <c r="AD106" s="131"/>
      <c r="AE106" s="131"/>
      <c r="AF106" s="133">
        <f t="shared" si="72"/>
        <v>0</v>
      </c>
      <c r="AG106" s="131"/>
      <c r="AH106" s="131"/>
      <c r="AI106" s="133">
        <f t="shared" si="67"/>
        <v>0</v>
      </c>
      <c r="AJ106" s="135">
        <f t="shared" si="73"/>
        <v>0</v>
      </c>
      <c r="AK106" s="135">
        <f t="shared" si="73"/>
        <v>0</v>
      </c>
      <c r="AL106" s="135">
        <f t="shared" si="73"/>
        <v>0</v>
      </c>
      <c r="AM106" s="135">
        <f t="shared" si="68"/>
        <v>0</v>
      </c>
      <c r="AN106" s="135">
        <f t="shared" si="68"/>
        <v>0</v>
      </c>
      <c r="AO106" s="135">
        <f t="shared" si="68"/>
        <v>0</v>
      </c>
    </row>
    <row r="107" spans="1:41" ht="11.25">
      <c r="A107" s="165">
        <v>93</v>
      </c>
      <c r="B107" s="151" t="s">
        <v>191</v>
      </c>
      <c r="C107" s="131"/>
      <c r="D107" s="131"/>
      <c r="E107" s="133">
        <f t="shared" si="58"/>
        <v>0</v>
      </c>
      <c r="F107" s="131"/>
      <c r="G107" s="131"/>
      <c r="H107" s="133">
        <f t="shared" si="59"/>
        <v>0</v>
      </c>
      <c r="I107" s="131"/>
      <c r="J107" s="131"/>
      <c r="K107" s="133">
        <f t="shared" si="60"/>
        <v>0</v>
      </c>
      <c r="L107" s="131"/>
      <c r="M107" s="295"/>
      <c r="N107" s="133">
        <f t="shared" si="61"/>
        <v>0</v>
      </c>
      <c r="O107" s="131"/>
      <c r="P107" s="295"/>
      <c r="Q107" s="133">
        <f t="shared" si="62"/>
        <v>0</v>
      </c>
      <c r="R107" s="131"/>
      <c r="S107" s="131"/>
      <c r="T107" s="133">
        <f t="shared" si="64"/>
        <v>0</v>
      </c>
      <c r="U107" s="135">
        <f t="shared" si="65"/>
        <v>0</v>
      </c>
      <c r="V107" s="135">
        <f t="shared" si="65"/>
        <v>0</v>
      </c>
      <c r="W107" s="135">
        <f t="shared" si="65"/>
        <v>0</v>
      </c>
      <c r="X107" s="131"/>
      <c r="Y107" s="131"/>
      <c r="Z107" s="133">
        <f t="shared" si="66"/>
        <v>0</v>
      </c>
      <c r="AA107" s="135">
        <f t="shared" si="69"/>
        <v>0</v>
      </c>
      <c r="AB107" s="135">
        <f t="shared" si="69"/>
        <v>0</v>
      </c>
      <c r="AC107" s="135">
        <f t="shared" si="69"/>
        <v>0</v>
      </c>
      <c r="AD107" s="131"/>
      <c r="AE107" s="131"/>
      <c r="AF107" s="133">
        <f t="shared" si="72"/>
        <v>0</v>
      </c>
      <c r="AG107" s="131"/>
      <c r="AH107" s="131"/>
      <c r="AI107" s="133">
        <f t="shared" si="67"/>
        <v>0</v>
      </c>
      <c r="AJ107" s="135">
        <f t="shared" si="73"/>
        <v>0</v>
      </c>
      <c r="AK107" s="135">
        <f t="shared" si="73"/>
        <v>0</v>
      </c>
      <c r="AL107" s="135">
        <f t="shared" si="73"/>
        <v>0</v>
      </c>
      <c r="AM107" s="135">
        <f t="shared" si="68"/>
        <v>0</v>
      </c>
      <c r="AN107" s="135">
        <f t="shared" si="68"/>
        <v>0</v>
      </c>
      <c r="AO107" s="135">
        <f t="shared" si="68"/>
        <v>0</v>
      </c>
    </row>
    <row r="108" spans="1:41" ht="11.25">
      <c r="A108" s="165">
        <v>94</v>
      </c>
      <c r="B108" s="151" t="s">
        <v>192</v>
      </c>
      <c r="C108" s="131"/>
      <c r="D108" s="131"/>
      <c r="E108" s="133">
        <f t="shared" si="58"/>
        <v>0</v>
      </c>
      <c r="F108" s="131"/>
      <c r="G108" s="131"/>
      <c r="H108" s="133">
        <f t="shared" si="59"/>
        <v>0</v>
      </c>
      <c r="I108" s="131"/>
      <c r="J108" s="131"/>
      <c r="K108" s="133">
        <f t="shared" si="60"/>
        <v>0</v>
      </c>
      <c r="L108" s="131"/>
      <c r="M108" s="295"/>
      <c r="N108" s="133">
        <f t="shared" si="61"/>
        <v>0</v>
      </c>
      <c r="O108" s="131"/>
      <c r="P108" s="295"/>
      <c r="Q108" s="133">
        <f t="shared" si="62"/>
        <v>0</v>
      </c>
      <c r="R108" s="131"/>
      <c r="S108" s="131"/>
      <c r="T108" s="133">
        <f t="shared" si="64"/>
        <v>0</v>
      </c>
      <c r="U108" s="135">
        <f t="shared" si="65"/>
        <v>0</v>
      </c>
      <c r="V108" s="135">
        <f t="shared" si="65"/>
        <v>0</v>
      </c>
      <c r="W108" s="135">
        <f t="shared" si="65"/>
        <v>0</v>
      </c>
      <c r="X108" s="131"/>
      <c r="Y108" s="131"/>
      <c r="Z108" s="133">
        <f t="shared" si="66"/>
        <v>0</v>
      </c>
      <c r="AA108" s="135">
        <f t="shared" si="69"/>
        <v>0</v>
      </c>
      <c r="AB108" s="135">
        <f t="shared" si="69"/>
        <v>0</v>
      </c>
      <c r="AC108" s="135">
        <f t="shared" si="69"/>
        <v>0</v>
      </c>
      <c r="AD108" s="131"/>
      <c r="AE108" s="131"/>
      <c r="AF108" s="133">
        <f t="shared" si="72"/>
        <v>0</v>
      </c>
      <c r="AG108" s="131"/>
      <c r="AH108" s="131"/>
      <c r="AI108" s="133">
        <f t="shared" si="67"/>
        <v>0</v>
      </c>
      <c r="AJ108" s="135">
        <f t="shared" si="73"/>
        <v>0</v>
      </c>
      <c r="AK108" s="135">
        <f t="shared" si="73"/>
        <v>0</v>
      </c>
      <c r="AL108" s="135">
        <f t="shared" si="73"/>
        <v>0</v>
      </c>
      <c r="AM108" s="135">
        <f t="shared" si="68"/>
        <v>0</v>
      </c>
      <c r="AN108" s="135">
        <f t="shared" si="68"/>
        <v>0</v>
      </c>
      <c r="AO108" s="135">
        <f t="shared" si="68"/>
        <v>0</v>
      </c>
    </row>
    <row r="109" spans="1:41" ht="11.25">
      <c r="A109" s="165">
        <v>95</v>
      </c>
      <c r="B109" s="151" t="s">
        <v>193</v>
      </c>
      <c r="C109" s="131"/>
      <c r="D109" s="131"/>
      <c r="E109" s="133">
        <f t="shared" si="58"/>
        <v>0</v>
      </c>
      <c r="F109" s="131"/>
      <c r="G109" s="131"/>
      <c r="H109" s="133">
        <f t="shared" si="59"/>
        <v>0</v>
      </c>
      <c r="I109" s="131"/>
      <c r="J109" s="131"/>
      <c r="K109" s="133">
        <f t="shared" si="60"/>
        <v>0</v>
      </c>
      <c r="L109" s="131"/>
      <c r="M109" s="295"/>
      <c r="N109" s="133">
        <f t="shared" si="61"/>
        <v>0</v>
      </c>
      <c r="O109" s="131"/>
      <c r="P109" s="295"/>
      <c r="Q109" s="133">
        <f t="shared" si="62"/>
        <v>0</v>
      </c>
      <c r="R109" s="131"/>
      <c r="S109" s="131"/>
      <c r="T109" s="133">
        <f t="shared" si="64"/>
        <v>0</v>
      </c>
      <c r="U109" s="135">
        <f t="shared" si="65"/>
        <v>0</v>
      </c>
      <c r="V109" s="135">
        <f t="shared" si="65"/>
        <v>0</v>
      </c>
      <c r="W109" s="135">
        <f t="shared" si="65"/>
        <v>0</v>
      </c>
      <c r="X109" s="131"/>
      <c r="Y109" s="131"/>
      <c r="Z109" s="133">
        <f t="shared" si="66"/>
        <v>0</v>
      </c>
      <c r="AA109" s="135">
        <f t="shared" si="69"/>
        <v>0</v>
      </c>
      <c r="AB109" s="135">
        <f t="shared" si="69"/>
        <v>0</v>
      </c>
      <c r="AC109" s="135">
        <f t="shared" si="69"/>
        <v>0</v>
      </c>
      <c r="AD109" s="131"/>
      <c r="AE109" s="131"/>
      <c r="AF109" s="133">
        <f t="shared" si="72"/>
        <v>0</v>
      </c>
      <c r="AG109" s="131"/>
      <c r="AH109" s="131"/>
      <c r="AI109" s="133">
        <f t="shared" si="67"/>
        <v>0</v>
      </c>
      <c r="AJ109" s="135">
        <f t="shared" si="73"/>
        <v>0</v>
      </c>
      <c r="AK109" s="135">
        <f t="shared" si="73"/>
        <v>0</v>
      </c>
      <c r="AL109" s="135">
        <f t="shared" si="73"/>
        <v>0</v>
      </c>
      <c r="AM109" s="135">
        <f t="shared" si="68"/>
        <v>0</v>
      </c>
      <c r="AN109" s="135">
        <f t="shared" si="68"/>
        <v>0</v>
      </c>
      <c r="AO109" s="135">
        <f t="shared" si="68"/>
        <v>0</v>
      </c>
    </row>
    <row r="110" spans="1:41" ht="11.25">
      <c r="A110" s="165">
        <v>96</v>
      </c>
      <c r="B110" s="151" t="s">
        <v>194</v>
      </c>
      <c r="C110" s="131"/>
      <c r="D110" s="131"/>
      <c r="E110" s="133">
        <f t="shared" si="58"/>
        <v>0</v>
      </c>
      <c r="F110" s="131"/>
      <c r="G110" s="131"/>
      <c r="H110" s="133">
        <f t="shared" si="59"/>
        <v>0</v>
      </c>
      <c r="I110" s="131"/>
      <c r="J110" s="131"/>
      <c r="K110" s="133">
        <f t="shared" si="60"/>
        <v>0</v>
      </c>
      <c r="L110" s="131"/>
      <c r="M110" s="295"/>
      <c r="N110" s="133">
        <f t="shared" si="61"/>
        <v>0</v>
      </c>
      <c r="O110" s="131"/>
      <c r="P110" s="295"/>
      <c r="Q110" s="133">
        <f t="shared" si="62"/>
        <v>0</v>
      </c>
      <c r="R110" s="131"/>
      <c r="S110" s="131"/>
      <c r="T110" s="133">
        <f t="shared" si="64"/>
        <v>0</v>
      </c>
      <c r="U110" s="135">
        <f t="shared" si="65"/>
        <v>0</v>
      </c>
      <c r="V110" s="135">
        <f t="shared" si="65"/>
        <v>0</v>
      </c>
      <c r="W110" s="135">
        <f t="shared" si="65"/>
        <v>0</v>
      </c>
      <c r="X110" s="131"/>
      <c r="Y110" s="131"/>
      <c r="Z110" s="133">
        <f t="shared" si="66"/>
        <v>0</v>
      </c>
      <c r="AA110" s="135">
        <f t="shared" si="69"/>
        <v>0</v>
      </c>
      <c r="AB110" s="135">
        <f t="shared" si="69"/>
        <v>0</v>
      </c>
      <c r="AC110" s="135">
        <f t="shared" si="69"/>
        <v>0</v>
      </c>
      <c r="AD110" s="131"/>
      <c r="AE110" s="131"/>
      <c r="AF110" s="133">
        <f t="shared" si="72"/>
        <v>0</v>
      </c>
      <c r="AG110" s="131"/>
      <c r="AH110" s="131"/>
      <c r="AI110" s="133">
        <f t="shared" si="67"/>
        <v>0</v>
      </c>
      <c r="AJ110" s="135">
        <f t="shared" si="73"/>
        <v>0</v>
      </c>
      <c r="AK110" s="135">
        <f t="shared" si="73"/>
        <v>0</v>
      </c>
      <c r="AL110" s="135">
        <f t="shared" si="73"/>
        <v>0</v>
      </c>
      <c r="AM110" s="135">
        <f t="shared" si="68"/>
        <v>0</v>
      </c>
      <c r="AN110" s="135">
        <f t="shared" si="68"/>
        <v>0</v>
      </c>
      <c r="AO110" s="135">
        <f t="shared" si="68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86614173228346458" right="0.43307086614173229" top="0.19685039370078741" bottom="0.19685039370078741" header="0.19685039370078741" footer="0.27559055118110237"/>
  <pageSetup paperSize="9" scale="68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0"/>
  </sheetPr>
  <dimension ref="A1:AQ146"/>
  <sheetViews>
    <sheetView zoomScale="120" zoomScaleNormal="120" workbookViewId="0">
      <pane xSplit="2" ySplit="8" topLeftCell="N12" activePane="bottomRight" state="frozen"/>
      <selection pane="topRight" activeCell="C1" sqref="C1"/>
      <selection pane="bottomLeft" activeCell="A9" sqref="A9"/>
      <selection pane="bottomRight" activeCell="T24" sqref="T24"/>
    </sheetView>
  </sheetViews>
  <sheetFormatPr defaultColWidth="9.140625" defaultRowHeight="9.75" customHeight="1"/>
  <cols>
    <col min="1" max="1" width="5.28515625" style="155" customWidth="1"/>
    <col min="2" max="2" width="36" style="155" customWidth="1"/>
    <col min="3" max="6" width="14" style="67" customWidth="1"/>
    <col min="7" max="7" width="14" style="80" customWidth="1"/>
    <col min="8" max="41" width="14" style="67" customWidth="1"/>
    <col min="42" max="16384" width="9.140625" style="155"/>
  </cols>
  <sheetData>
    <row r="1" spans="1:41" ht="11.25"/>
    <row r="2" spans="1:41" ht="11.25">
      <c r="I2" s="67">
        <f>I23+L23+O23+R23+I43+L43+O43+R43</f>
        <v>63697200</v>
      </c>
    </row>
    <row r="3" spans="1:41" ht="11.25">
      <c r="B3" s="582" t="s">
        <v>334</v>
      </c>
      <c r="C3" s="582"/>
      <c r="D3" s="582"/>
      <c r="E3" s="582"/>
      <c r="F3" s="582"/>
    </row>
    <row r="4" spans="1:41" ht="11.25">
      <c r="B4" s="155" t="str">
        <f>+ALTANSHIREE!B4</f>
        <v>2026.04.31</v>
      </c>
      <c r="AO4" s="67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-251212426.45999998</v>
      </c>
    </row>
    <row r="5" spans="1:41" ht="11.25" customHeight="1">
      <c r="A5" s="534"/>
      <c r="B5" s="156" t="s">
        <v>80</v>
      </c>
      <c r="C5" s="591" t="s">
        <v>81</v>
      </c>
      <c r="D5" s="592"/>
      <c r="E5" s="592"/>
      <c r="F5" s="591" t="s">
        <v>82</v>
      </c>
      <c r="G5" s="592"/>
      <c r="H5" s="592"/>
      <c r="I5" s="591" t="s">
        <v>100</v>
      </c>
      <c r="J5" s="592"/>
      <c r="K5" s="592"/>
      <c r="L5" s="580" t="s">
        <v>105</v>
      </c>
      <c r="M5" s="580"/>
      <c r="N5" s="580"/>
      <c r="O5" s="580" t="s">
        <v>106</v>
      </c>
      <c r="P5" s="580"/>
      <c r="Q5" s="580"/>
      <c r="R5" s="591" t="s">
        <v>107</v>
      </c>
      <c r="S5" s="592"/>
      <c r="T5" s="593"/>
      <c r="U5" s="586" t="s">
        <v>121</v>
      </c>
      <c r="V5" s="587"/>
      <c r="W5" s="588"/>
      <c r="X5" s="591" t="s">
        <v>165</v>
      </c>
      <c r="Y5" s="592"/>
      <c r="Z5" s="593"/>
      <c r="AA5" s="579" t="s">
        <v>163</v>
      </c>
      <c r="AB5" s="579"/>
      <c r="AC5" s="579"/>
      <c r="AD5" s="591" t="s">
        <v>258</v>
      </c>
      <c r="AE5" s="592"/>
      <c r="AF5" s="593"/>
      <c r="AG5" s="591" t="s">
        <v>167</v>
      </c>
      <c r="AH5" s="592"/>
      <c r="AI5" s="593"/>
      <c r="AJ5" s="580" t="s">
        <v>164</v>
      </c>
      <c r="AK5" s="580"/>
      <c r="AL5" s="580"/>
      <c r="AM5" s="580" t="s">
        <v>3</v>
      </c>
      <c r="AN5" s="580"/>
      <c r="AO5" s="580"/>
    </row>
    <row r="6" spans="1:41" s="213" customFormat="1" ht="11.25">
      <c r="A6" s="534"/>
      <c r="B6" s="156" t="s">
        <v>79</v>
      </c>
      <c r="C6" s="94" t="s">
        <v>114</v>
      </c>
      <c r="D6" s="94" t="s">
        <v>115</v>
      </c>
      <c r="E6" s="94" t="s">
        <v>116</v>
      </c>
      <c r="F6" s="94" t="s">
        <v>114</v>
      </c>
      <c r="G6" s="126" t="s">
        <v>115</v>
      </c>
      <c r="H6" s="94" t="s">
        <v>116</v>
      </c>
      <c r="I6" s="94" t="s">
        <v>114</v>
      </c>
      <c r="J6" s="94" t="s">
        <v>115</v>
      </c>
      <c r="K6" s="94" t="s">
        <v>116</v>
      </c>
      <c r="L6" s="94" t="s">
        <v>114</v>
      </c>
      <c r="M6" s="94" t="s">
        <v>115</v>
      </c>
      <c r="N6" s="94" t="s">
        <v>116</v>
      </c>
      <c r="O6" s="94" t="s">
        <v>114</v>
      </c>
      <c r="P6" s="94" t="s">
        <v>115</v>
      </c>
      <c r="Q6" s="94" t="s">
        <v>116</v>
      </c>
      <c r="R6" s="94" t="s">
        <v>114</v>
      </c>
      <c r="S6" s="94" t="s">
        <v>115</v>
      </c>
      <c r="T6" s="94" t="s">
        <v>116</v>
      </c>
      <c r="U6" s="157" t="s">
        <v>114</v>
      </c>
      <c r="V6" s="157" t="s">
        <v>115</v>
      </c>
      <c r="W6" s="157" t="s">
        <v>116</v>
      </c>
      <c r="X6" s="94" t="s">
        <v>114</v>
      </c>
      <c r="Y6" s="94" t="s">
        <v>115</v>
      </c>
      <c r="Z6" s="94" t="s">
        <v>116</v>
      </c>
      <c r="AA6" s="157" t="s">
        <v>114</v>
      </c>
      <c r="AB6" s="157" t="s">
        <v>115</v>
      </c>
      <c r="AC6" s="157" t="s">
        <v>116</v>
      </c>
      <c r="AD6" s="94" t="s">
        <v>114</v>
      </c>
      <c r="AE6" s="94" t="s">
        <v>115</v>
      </c>
      <c r="AF6" s="94" t="s">
        <v>116</v>
      </c>
      <c r="AG6" s="94" t="s">
        <v>114</v>
      </c>
      <c r="AH6" s="94" t="s">
        <v>115</v>
      </c>
      <c r="AI6" s="94" t="s">
        <v>116</v>
      </c>
      <c r="AJ6" s="94" t="s">
        <v>114</v>
      </c>
      <c r="AK6" s="94" t="s">
        <v>115</v>
      </c>
      <c r="AL6" s="94" t="s">
        <v>116</v>
      </c>
      <c r="AM6" s="94" t="s">
        <v>114</v>
      </c>
      <c r="AN6" s="94" t="s">
        <v>115</v>
      </c>
      <c r="AO6" s="94" t="s">
        <v>116</v>
      </c>
    </row>
    <row r="7" spans="1:41" s="213" customFormat="1" ht="11.25">
      <c r="A7" s="589" t="s">
        <v>122</v>
      </c>
      <c r="B7" s="590"/>
      <c r="C7" s="95"/>
      <c r="D7" s="95">
        <f>SUM(C7+D82-D8)</f>
        <v>7089317.1299999952</v>
      </c>
      <c r="E7" s="133">
        <f>SUM(D7-C7)</f>
        <v>7089317.1299999952</v>
      </c>
      <c r="F7" s="95"/>
      <c r="G7" s="127">
        <f>SUM(F7+G82-G8)</f>
        <v>41467181.779999971</v>
      </c>
      <c r="H7" s="133">
        <f>SUM(G7-F7)</f>
        <v>41467181.779999971</v>
      </c>
      <c r="I7" s="95"/>
      <c r="J7" s="95">
        <f>SUM(I7+J82-J8)</f>
        <v>2292452.7999999998</v>
      </c>
      <c r="K7" s="133">
        <f>SUM(J7-I7)</f>
        <v>2292452.7999999998</v>
      </c>
      <c r="L7" s="95"/>
      <c r="M7" s="95">
        <f>SUM(L7+M82-M8)</f>
        <v>1000000</v>
      </c>
      <c r="N7" s="133">
        <f>SUM(M7-L7)</f>
        <v>1000000</v>
      </c>
      <c r="O7" s="95"/>
      <c r="P7" s="95">
        <f>SUM(O7+P82-P8)</f>
        <v>1676138.3500000015</v>
      </c>
      <c r="Q7" s="133">
        <f>SUM(P7-O7)</f>
        <v>1676138.3500000015</v>
      </c>
      <c r="R7" s="95"/>
      <c r="S7" s="95">
        <f>SUM(R7+S82-S8)</f>
        <v>3924936.4</v>
      </c>
      <c r="T7" s="133">
        <f>SUM(S7-R7)</f>
        <v>3924936.4</v>
      </c>
      <c r="U7" s="162">
        <f>SUM(C7+F7+I7+L7+O7+R7)</f>
        <v>0</v>
      </c>
      <c r="V7" s="162">
        <f t="shared" ref="V7:W22" si="1">SUM(D7+G7+J7+M7+P7+S7)</f>
        <v>57450026.459999964</v>
      </c>
      <c r="W7" s="162">
        <f t="shared" si="1"/>
        <v>57450026.459999964</v>
      </c>
      <c r="X7" s="95"/>
      <c r="Y7" s="95">
        <f>SUM(X7+Y82-Y8)</f>
        <v>0</v>
      </c>
      <c r="Z7" s="96">
        <v>0</v>
      </c>
      <c r="AA7" s="162">
        <f>SUM(X7)</f>
        <v>0</v>
      </c>
      <c r="AB7" s="162">
        <f>SUM(Y7)</f>
        <v>0</v>
      </c>
      <c r="AC7" s="162">
        <v>0</v>
      </c>
      <c r="AD7" s="95"/>
      <c r="AE7" s="95">
        <f>SUM(AD7+AE82-AE8)</f>
        <v>27488830.41</v>
      </c>
      <c r="AF7" s="133">
        <v>0</v>
      </c>
      <c r="AG7" s="95"/>
      <c r="AH7" s="95">
        <f>SUM(AG7+AH82-AH8)</f>
        <v>14458889</v>
      </c>
      <c r="AI7" s="133">
        <v>0</v>
      </c>
      <c r="AJ7" s="162">
        <f t="shared" ref="AJ7:AL22" si="2">SUM(AD7+AG7)</f>
        <v>0</v>
      </c>
      <c r="AK7" s="162">
        <f t="shared" si="2"/>
        <v>41947719.409999996</v>
      </c>
      <c r="AL7" s="162">
        <f t="shared" si="2"/>
        <v>0</v>
      </c>
      <c r="AM7" s="162">
        <f>SUM(U7+AA7+AJ7)</f>
        <v>0</v>
      </c>
      <c r="AN7" s="162">
        <f t="shared" ref="AN7:AO22" si="3">SUM(V7+AB7+AK7)</f>
        <v>99397745.86999996</v>
      </c>
      <c r="AO7" s="162">
        <f t="shared" si="3"/>
        <v>57450026.459999964</v>
      </c>
    </row>
    <row r="8" spans="1:41" s="288" customFormat="1" ht="11.25">
      <c r="A8" s="163">
        <v>1</v>
      </c>
      <c r="B8" s="154" t="s">
        <v>4</v>
      </c>
      <c r="C8" s="64">
        <f>SUM(C9+C78)</f>
        <v>65099300</v>
      </c>
      <c r="D8" s="64">
        <f>SUM(D9+D78)</f>
        <v>58594282.870000005</v>
      </c>
      <c r="E8" s="215">
        <f t="shared" ref="E8:E75" si="4">SUM(D8-C8)</f>
        <v>-6505017.1299999952</v>
      </c>
      <c r="F8" s="64">
        <f>SUM(F9+F78)</f>
        <v>344539800</v>
      </c>
      <c r="G8" s="64">
        <f>SUM(G9+G78)</f>
        <v>309015118.22000003</v>
      </c>
      <c r="H8" s="215">
        <f t="shared" ref="H8:H75" si="5">SUM(G8-F8)</f>
        <v>-35524681.779999971</v>
      </c>
      <c r="I8" s="64">
        <f>SUM(I9+I78)</f>
        <v>8780000</v>
      </c>
      <c r="J8" s="64">
        <f>SUM(J9+J78)</f>
        <v>5792547.2000000002</v>
      </c>
      <c r="K8" s="215">
        <f t="shared" ref="K8:K75" si="6">SUM(J8-I8)</f>
        <v>-2987452.8</v>
      </c>
      <c r="L8" s="64">
        <f>SUM(L9+L78)</f>
        <v>15840000</v>
      </c>
      <c r="M8" s="64">
        <f>SUM(M9+M78)</f>
        <v>14840000</v>
      </c>
      <c r="N8" s="215">
        <f t="shared" ref="N8:N75" si="7">SUM(M8-L8)</f>
        <v>-1000000</v>
      </c>
      <c r="O8" s="64">
        <f>SUM(O9+O78)</f>
        <v>31047600</v>
      </c>
      <c r="P8" s="64">
        <f>SUM(P9+P78)</f>
        <v>19897661.649999999</v>
      </c>
      <c r="Q8" s="215">
        <f t="shared" ref="Q8:Q75" si="8">SUM(P8-O8)</f>
        <v>-11149938.350000001</v>
      </c>
      <c r="R8" s="64">
        <f>SUM(R9+R78)</f>
        <v>8029600</v>
      </c>
      <c r="S8" s="64">
        <f>SUM(S9+S78)</f>
        <v>2089863.6</v>
      </c>
      <c r="T8" s="215">
        <f t="shared" ref="T8:T77" si="9">SUM(S8-R8)</f>
        <v>-5939736.4000000004</v>
      </c>
      <c r="U8" s="59">
        <f t="shared" ref="U8:W50" si="10">SUM(C8+F8+I8+L8+O8+R8)</f>
        <v>473336300</v>
      </c>
      <c r="V8" s="59">
        <f t="shared" si="1"/>
        <v>410229473.54000002</v>
      </c>
      <c r="W8" s="59">
        <f t="shared" si="1"/>
        <v>-63106826.459999964</v>
      </c>
      <c r="X8" s="66">
        <f>SUM(X9+X78)</f>
        <v>165347200</v>
      </c>
      <c r="Y8" s="66">
        <f>SUM(Y9+Y78)</f>
        <v>35310000</v>
      </c>
      <c r="Z8" s="380">
        <f t="shared" ref="Z8:Z77" si="11">SUM(Y8-X8)</f>
        <v>-130037200</v>
      </c>
      <c r="AA8" s="59">
        <f t="shared" ref="AA8:AB11" si="12">SUM(X8)</f>
        <v>165347200</v>
      </c>
      <c r="AB8" s="59">
        <f t="shared" si="12"/>
        <v>35310000</v>
      </c>
      <c r="AC8" s="59">
        <f t="shared" ref="AC8:AC11" si="13">SUM(Z8)</f>
        <v>-130037200</v>
      </c>
      <c r="AD8" s="64">
        <f>SUM(AD9+AD78)</f>
        <v>58368400</v>
      </c>
      <c r="AE8" s="64">
        <f>SUM(AE9+AE78)</f>
        <v>150000</v>
      </c>
      <c r="AF8" s="215">
        <f t="shared" ref="AF8:AF75" si="14">SUM(AE8-AD8)</f>
        <v>-58218400</v>
      </c>
      <c r="AG8" s="64">
        <f>SUM(AG9+AG78)</f>
        <v>84705900</v>
      </c>
      <c r="AH8" s="64">
        <f>SUM(AH9+AH78)</f>
        <v>3324000</v>
      </c>
      <c r="AI8" s="215">
        <f t="shared" ref="AI8:AI77" si="15">SUM(AH8-AG8)</f>
        <v>-81381900</v>
      </c>
      <c r="AJ8" s="59">
        <f t="shared" si="2"/>
        <v>143074300</v>
      </c>
      <c r="AK8" s="59">
        <f t="shared" si="2"/>
        <v>3474000</v>
      </c>
      <c r="AL8" s="59">
        <f t="shared" si="2"/>
        <v>-139600300</v>
      </c>
      <c r="AM8" s="164">
        <f t="shared" ref="AM8:AO77" si="16">SUM(U8+AA8+AJ8)</f>
        <v>781757800</v>
      </c>
      <c r="AN8" s="59">
        <f t="shared" si="3"/>
        <v>449013473.54000002</v>
      </c>
      <c r="AO8" s="59">
        <f t="shared" si="3"/>
        <v>-332744326.45999998</v>
      </c>
    </row>
    <row r="9" spans="1:41" s="288" customFormat="1" ht="11.25">
      <c r="A9" s="163">
        <v>2</v>
      </c>
      <c r="B9" s="154" t="s">
        <v>5</v>
      </c>
      <c r="C9" s="64">
        <f>SUM(C10+C66+C69)</f>
        <v>65099300</v>
      </c>
      <c r="D9" s="64">
        <f t="shared" ref="D9" si="17">SUM(D10+D66+D69)</f>
        <v>58594282.870000005</v>
      </c>
      <c r="E9" s="215">
        <f t="shared" si="4"/>
        <v>-6505017.1299999952</v>
      </c>
      <c r="F9" s="64">
        <f>SUM(F10+F66+F69)</f>
        <v>344539800</v>
      </c>
      <c r="G9" s="64">
        <f>SUM(G10+G66+G69)</f>
        <v>309015118.22000003</v>
      </c>
      <c r="H9" s="215">
        <f t="shared" si="5"/>
        <v>-35524681.779999971</v>
      </c>
      <c r="I9" s="64">
        <f>SUM(I10+I66+I69)</f>
        <v>8780000</v>
      </c>
      <c r="J9" s="64">
        <f>SUM(J10+J66+J69)</f>
        <v>5792547.2000000002</v>
      </c>
      <c r="K9" s="215">
        <f t="shared" si="6"/>
        <v>-2987452.8</v>
      </c>
      <c r="L9" s="64">
        <f>SUM(L10+L66+L69)</f>
        <v>15840000</v>
      </c>
      <c r="M9" s="64">
        <f>SUM(M10+M66+M69)</f>
        <v>14840000</v>
      </c>
      <c r="N9" s="215">
        <f t="shared" si="7"/>
        <v>-1000000</v>
      </c>
      <c r="O9" s="64">
        <f>SUM(O10+O66+O69)</f>
        <v>31047600</v>
      </c>
      <c r="P9" s="64">
        <f>SUM(P10+P66+P69)</f>
        <v>19897661.649999999</v>
      </c>
      <c r="Q9" s="215">
        <f t="shared" si="8"/>
        <v>-11149938.350000001</v>
      </c>
      <c r="R9" s="64">
        <f>SUM(R10+R66+R69)</f>
        <v>8029600</v>
      </c>
      <c r="S9" s="64">
        <f>SUM(S10+S66+S69)</f>
        <v>2089863.6</v>
      </c>
      <c r="T9" s="215">
        <f t="shared" si="9"/>
        <v>-5939736.4000000004</v>
      </c>
      <c r="U9" s="59">
        <f t="shared" si="10"/>
        <v>473336300</v>
      </c>
      <c r="V9" s="59">
        <f t="shared" si="1"/>
        <v>410229473.54000002</v>
      </c>
      <c r="W9" s="59">
        <f t="shared" si="1"/>
        <v>-63106826.459999964</v>
      </c>
      <c r="X9" s="66">
        <f>SUM(X10+X66+X69)</f>
        <v>165347200</v>
      </c>
      <c r="Y9" s="66">
        <f>SUM(Y10+Y66+Y69)</f>
        <v>35310000</v>
      </c>
      <c r="Z9" s="380">
        <f t="shared" si="11"/>
        <v>-130037200</v>
      </c>
      <c r="AA9" s="59">
        <f t="shared" si="12"/>
        <v>165347200</v>
      </c>
      <c r="AB9" s="59">
        <f t="shared" si="12"/>
        <v>35310000</v>
      </c>
      <c r="AC9" s="59">
        <f t="shared" si="13"/>
        <v>-130037200</v>
      </c>
      <c r="AD9" s="64">
        <f>SUM(AD10+AD66+AD69)</f>
        <v>58368400</v>
      </c>
      <c r="AE9" s="64">
        <f>SUM(AE10+AE66+AE69)</f>
        <v>150000</v>
      </c>
      <c r="AF9" s="215">
        <f t="shared" si="14"/>
        <v>-58218400</v>
      </c>
      <c r="AG9" s="64">
        <f>SUM(AG10+AG66+AG69)</f>
        <v>84705900</v>
      </c>
      <c r="AH9" s="64">
        <f>SUM(AH10+AH66+AH69)</f>
        <v>3324000</v>
      </c>
      <c r="AI9" s="215">
        <f t="shared" si="15"/>
        <v>-81381900</v>
      </c>
      <c r="AJ9" s="59">
        <f t="shared" si="2"/>
        <v>143074300</v>
      </c>
      <c r="AK9" s="59">
        <f t="shared" si="2"/>
        <v>3474000</v>
      </c>
      <c r="AL9" s="59">
        <f t="shared" si="2"/>
        <v>-139600300</v>
      </c>
      <c r="AM9" s="59">
        <f t="shared" si="16"/>
        <v>781757800</v>
      </c>
      <c r="AN9" s="59">
        <f t="shared" si="3"/>
        <v>449013473.54000002</v>
      </c>
      <c r="AO9" s="59">
        <f t="shared" si="3"/>
        <v>-332744326.45999998</v>
      </c>
    </row>
    <row r="10" spans="1:41" s="288" customFormat="1" ht="11.25">
      <c r="A10" s="163">
        <v>3</v>
      </c>
      <c r="B10" s="154" t="s">
        <v>6</v>
      </c>
      <c r="C10" s="64">
        <f>SUM(C11+C17+C23+C28+C35+C39+C44+C48+C60)</f>
        <v>64349300</v>
      </c>
      <c r="D10" s="64">
        <f>SUM(D11+D17+D23+D28+D35+D39+D44+D48+D60)</f>
        <v>58478282.870000005</v>
      </c>
      <c r="E10" s="215">
        <f t="shared" si="4"/>
        <v>-5871017.1299999952</v>
      </c>
      <c r="F10" s="64">
        <f>SUM(F11+F17+F23+F28+F35+F39+F44+F48+F60)</f>
        <v>344539800</v>
      </c>
      <c r="G10" s="64">
        <f>SUM(G11+G17+G23+G28+G35+G39+G44+G48+G60)</f>
        <v>309015118.22000003</v>
      </c>
      <c r="H10" s="215">
        <f t="shared" si="5"/>
        <v>-35524681.779999971</v>
      </c>
      <c r="I10" s="64">
        <f>SUM(I11+I17+I23+I28+I35+I39+I44+I48+I60)</f>
        <v>8780000</v>
      </c>
      <c r="J10" s="64">
        <f>SUM(J11+J17+J23+J28+J35+J39+J44+J48+J60)</f>
        <v>5792547.2000000002</v>
      </c>
      <c r="K10" s="215">
        <f t="shared" si="6"/>
        <v>-2987452.8</v>
      </c>
      <c r="L10" s="64">
        <f>SUM(L11+L17+L23+L28+L35+L39+L44+L48+L60)</f>
        <v>15840000</v>
      </c>
      <c r="M10" s="64">
        <f>SUM(M11+M17+M23+M28+M35+M39+M44+M48+M60)</f>
        <v>14840000</v>
      </c>
      <c r="N10" s="215">
        <f t="shared" si="7"/>
        <v>-1000000</v>
      </c>
      <c r="O10" s="64">
        <f>SUM(O11+O17+O23+O28+O35+O39+O44+O48+O60)</f>
        <v>31047600</v>
      </c>
      <c r="P10" s="64">
        <f>SUM(P11+P17+P23+P28+P35+P39+P44+P48+P60)</f>
        <v>19897661.649999999</v>
      </c>
      <c r="Q10" s="215">
        <f t="shared" si="8"/>
        <v>-11149938.350000001</v>
      </c>
      <c r="R10" s="64">
        <f>SUM(R11+R17+R23+R28+R35+R39+R44+R48+R60)</f>
        <v>8029600</v>
      </c>
      <c r="S10" s="64">
        <f>SUM(S11+S17+S23+S28+S35+S39+S44+S48+S60)</f>
        <v>2089863.6</v>
      </c>
      <c r="T10" s="215">
        <f t="shared" si="9"/>
        <v>-5939736.4000000004</v>
      </c>
      <c r="U10" s="59">
        <f t="shared" si="10"/>
        <v>472586300</v>
      </c>
      <c r="V10" s="59">
        <f t="shared" si="1"/>
        <v>410113473.54000002</v>
      </c>
      <c r="W10" s="59">
        <f t="shared" si="1"/>
        <v>-62472826.459999964</v>
      </c>
      <c r="X10" s="66">
        <f>SUM(X11+X17+X23+X28+X35+X39+X44+X48+X60)</f>
        <v>0</v>
      </c>
      <c r="Y10" s="66">
        <f>SUM(Y11+Y17+Y23+Y28+Y35+Y39+Y44+Y48+Y60)</f>
        <v>0</v>
      </c>
      <c r="Z10" s="380">
        <f t="shared" si="11"/>
        <v>0</v>
      </c>
      <c r="AA10" s="59">
        <f t="shared" si="12"/>
        <v>0</v>
      </c>
      <c r="AB10" s="59">
        <f t="shared" si="12"/>
        <v>0</v>
      </c>
      <c r="AC10" s="59">
        <f t="shared" si="13"/>
        <v>0</v>
      </c>
      <c r="AD10" s="64">
        <f>SUM(AD11+AD17+AD23+AD28+AD35+AD39+AD44+AD48+AD60)</f>
        <v>58368400</v>
      </c>
      <c r="AE10" s="64">
        <f>SUM(AE11+AE17+AE23+AE28+AE35+AE39+AE44+AE48+AE60)</f>
        <v>150000</v>
      </c>
      <c r="AF10" s="215">
        <f t="shared" si="14"/>
        <v>-58218400</v>
      </c>
      <c r="AG10" s="64">
        <f>SUM(AG11+AG17+AG23+AG28+AG35+AG39+AG44+AG48+AG60)</f>
        <v>84705900</v>
      </c>
      <c r="AH10" s="64">
        <f>SUM(AH11+AH17+AH23+AH28+AH35+AH39+AH44+AH48+AH60)</f>
        <v>3324000</v>
      </c>
      <c r="AI10" s="215">
        <f t="shared" si="15"/>
        <v>-81381900</v>
      </c>
      <c r="AJ10" s="59">
        <f t="shared" si="2"/>
        <v>143074300</v>
      </c>
      <c r="AK10" s="59">
        <f t="shared" si="2"/>
        <v>3474000</v>
      </c>
      <c r="AL10" s="59">
        <f t="shared" si="2"/>
        <v>-139600300</v>
      </c>
      <c r="AM10" s="59">
        <f t="shared" si="16"/>
        <v>615660600</v>
      </c>
      <c r="AN10" s="59">
        <f t="shared" si="3"/>
        <v>413587473.54000002</v>
      </c>
      <c r="AO10" s="59">
        <f t="shared" si="3"/>
        <v>-202073126.45999998</v>
      </c>
    </row>
    <row r="11" spans="1:41" s="288" customFormat="1" ht="11.25">
      <c r="A11" s="163">
        <v>4</v>
      </c>
      <c r="B11" s="154" t="s">
        <v>7</v>
      </c>
      <c r="C11" s="64">
        <f t="shared" ref="C11" si="18">SUM(C12:C16)</f>
        <v>52107600</v>
      </c>
      <c r="D11" s="64">
        <f>SUM(D12:D16)</f>
        <v>50072625.870000005</v>
      </c>
      <c r="E11" s="215">
        <f t="shared" si="4"/>
        <v>-2034974.1299999952</v>
      </c>
      <c r="F11" s="64">
        <f>SUM(F12:F16)</f>
        <v>264887600</v>
      </c>
      <c r="G11" s="64">
        <f>SUM(G12:G16)</f>
        <v>257603002.43000001</v>
      </c>
      <c r="H11" s="215">
        <f t="shared" si="5"/>
        <v>-7284597.5699999928</v>
      </c>
      <c r="I11" s="64">
        <f>SUM(I12:I16)</f>
        <v>0</v>
      </c>
      <c r="J11" s="64">
        <f>SUM(J12:J16)</f>
        <v>0</v>
      </c>
      <c r="K11" s="215">
        <f t="shared" si="6"/>
        <v>0</v>
      </c>
      <c r="L11" s="64">
        <f>SUM(L12:L16)</f>
        <v>0</v>
      </c>
      <c r="M11" s="64">
        <f>SUM(M12:M16)</f>
        <v>0</v>
      </c>
      <c r="N11" s="215">
        <f t="shared" si="7"/>
        <v>0</v>
      </c>
      <c r="O11" s="64">
        <f>SUM(O12:O16)</f>
        <v>0</v>
      </c>
      <c r="P11" s="64">
        <f>SUM(P12:P16)</f>
        <v>0</v>
      </c>
      <c r="Q11" s="215">
        <f t="shared" si="8"/>
        <v>0</v>
      </c>
      <c r="R11" s="64">
        <f>SUM(R12:R16)</f>
        <v>0</v>
      </c>
      <c r="S11" s="64">
        <f>SUM(S12:S16)</f>
        <v>0</v>
      </c>
      <c r="T11" s="215">
        <f t="shared" si="9"/>
        <v>0</v>
      </c>
      <c r="U11" s="59">
        <f t="shared" si="10"/>
        <v>316995200</v>
      </c>
      <c r="V11" s="59">
        <f t="shared" si="1"/>
        <v>307675628.30000001</v>
      </c>
      <c r="W11" s="59">
        <f t="shared" si="1"/>
        <v>-9319571.6999999881</v>
      </c>
      <c r="X11" s="66">
        <f>SUM(X12:X16)</f>
        <v>0</v>
      </c>
      <c r="Y11" s="66">
        <f>SUM(Y12:Y16)</f>
        <v>0</v>
      </c>
      <c r="Z11" s="380">
        <f t="shared" si="11"/>
        <v>0</v>
      </c>
      <c r="AA11" s="59">
        <f t="shared" si="12"/>
        <v>0</v>
      </c>
      <c r="AB11" s="59">
        <f t="shared" si="12"/>
        <v>0</v>
      </c>
      <c r="AC11" s="59">
        <f t="shared" si="13"/>
        <v>0</v>
      </c>
      <c r="AD11" s="64">
        <f>SUM(AD12:AD16)</f>
        <v>0</v>
      </c>
      <c r="AE11" s="64">
        <f>SUM(AE12:AE16)</f>
        <v>0</v>
      </c>
      <c r="AF11" s="215">
        <f t="shared" si="14"/>
        <v>0</v>
      </c>
      <c r="AG11" s="64">
        <f>SUM(AG12:AG16)</f>
        <v>0</v>
      </c>
      <c r="AH11" s="64">
        <f>SUM(AH12:AH16)</f>
        <v>0</v>
      </c>
      <c r="AI11" s="215">
        <f t="shared" si="15"/>
        <v>0</v>
      </c>
      <c r="AJ11" s="59">
        <f t="shared" si="2"/>
        <v>0</v>
      </c>
      <c r="AK11" s="59">
        <f t="shared" si="2"/>
        <v>0</v>
      </c>
      <c r="AL11" s="59">
        <f t="shared" si="2"/>
        <v>0</v>
      </c>
      <c r="AM11" s="59">
        <f t="shared" si="16"/>
        <v>316995200</v>
      </c>
      <c r="AN11" s="59">
        <f t="shared" si="3"/>
        <v>307675628.30000001</v>
      </c>
      <c r="AO11" s="59">
        <f t="shared" si="3"/>
        <v>-9319571.6999999881</v>
      </c>
    </row>
    <row r="12" spans="1:41" ht="11.25">
      <c r="A12" s="165">
        <v>5</v>
      </c>
      <c r="B12" s="153" t="s">
        <v>8</v>
      </c>
      <c r="C12" s="188">
        <v>24316000</v>
      </c>
      <c r="D12" s="188">
        <v>26548157.870000001</v>
      </c>
      <c r="E12" s="133">
        <f t="shared" si="4"/>
        <v>2232157.870000001</v>
      </c>
      <c r="F12" s="188">
        <v>111592000</v>
      </c>
      <c r="G12" s="188">
        <v>155966192.83000001</v>
      </c>
      <c r="H12" s="133">
        <f t="shared" si="5"/>
        <v>44374192.830000013</v>
      </c>
      <c r="I12" s="131"/>
      <c r="J12" s="131"/>
      <c r="K12" s="133">
        <f t="shared" si="6"/>
        <v>0</v>
      </c>
      <c r="L12" s="131"/>
      <c r="M12" s="131"/>
      <c r="N12" s="133">
        <f t="shared" si="7"/>
        <v>0</v>
      </c>
      <c r="O12" s="131"/>
      <c r="P12" s="131"/>
      <c r="Q12" s="133">
        <f t="shared" si="8"/>
        <v>0</v>
      </c>
      <c r="R12" s="131"/>
      <c r="S12" s="131"/>
      <c r="T12" s="133">
        <f t="shared" si="9"/>
        <v>0</v>
      </c>
      <c r="U12" s="135">
        <f t="shared" si="10"/>
        <v>135908000</v>
      </c>
      <c r="V12" s="135">
        <f t="shared" si="1"/>
        <v>182514350.70000002</v>
      </c>
      <c r="W12" s="135">
        <f t="shared" si="1"/>
        <v>46606350.700000018</v>
      </c>
      <c r="X12" s="97"/>
      <c r="Y12" s="97"/>
      <c r="Z12" s="96">
        <f t="shared" si="11"/>
        <v>0</v>
      </c>
      <c r="AA12" s="135">
        <f t="shared" ref="AA12:AC82" si="19">SUM(X12)</f>
        <v>0</v>
      </c>
      <c r="AB12" s="135">
        <f t="shared" si="19"/>
        <v>0</v>
      </c>
      <c r="AC12" s="135">
        <f t="shared" si="19"/>
        <v>0</v>
      </c>
      <c r="AD12" s="131"/>
      <c r="AE12" s="131"/>
      <c r="AF12" s="133">
        <f t="shared" si="14"/>
        <v>0</v>
      </c>
      <c r="AG12" s="131"/>
      <c r="AH12" s="131"/>
      <c r="AI12" s="133">
        <f t="shared" si="15"/>
        <v>0</v>
      </c>
      <c r="AJ12" s="135">
        <f t="shared" si="2"/>
        <v>0</v>
      </c>
      <c r="AK12" s="135">
        <f t="shared" si="2"/>
        <v>0</v>
      </c>
      <c r="AL12" s="135">
        <f t="shared" si="2"/>
        <v>0</v>
      </c>
      <c r="AM12" s="135">
        <f t="shared" si="16"/>
        <v>135908000</v>
      </c>
      <c r="AN12" s="135">
        <f t="shared" si="3"/>
        <v>182514350.70000002</v>
      </c>
      <c r="AO12" s="135">
        <f t="shared" si="3"/>
        <v>46606350.700000018</v>
      </c>
    </row>
    <row r="13" spans="1:41" ht="11.25">
      <c r="A13" s="165">
        <v>6</v>
      </c>
      <c r="B13" s="153" t="s">
        <v>10</v>
      </c>
      <c r="C13" s="188">
        <v>24874800</v>
      </c>
      <c r="D13" s="188">
        <v>23524468</v>
      </c>
      <c r="E13" s="133">
        <f t="shared" si="4"/>
        <v>-1350332</v>
      </c>
      <c r="F13" s="188">
        <v>130102000</v>
      </c>
      <c r="G13" s="188">
        <v>83931217.349999994</v>
      </c>
      <c r="H13" s="133">
        <f t="shared" si="5"/>
        <v>-46170782.650000006</v>
      </c>
      <c r="I13" s="131"/>
      <c r="J13" s="131"/>
      <c r="K13" s="133">
        <f t="shared" si="6"/>
        <v>0</v>
      </c>
      <c r="L13" s="131"/>
      <c r="M13" s="131"/>
      <c r="N13" s="133">
        <f t="shared" si="7"/>
        <v>0</v>
      </c>
      <c r="O13" s="131"/>
      <c r="P13" s="131"/>
      <c r="Q13" s="133">
        <f t="shared" si="8"/>
        <v>0</v>
      </c>
      <c r="R13" s="131"/>
      <c r="S13" s="131"/>
      <c r="T13" s="133">
        <f t="shared" si="9"/>
        <v>0</v>
      </c>
      <c r="U13" s="135">
        <f t="shared" si="10"/>
        <v>154976800</v>
      </c>
      <c r="V13" s="135">
        <f t="shared" si="1"/>
        <v>107455685.34999999</v>
      </c>
      <c r="W13" s="135">
        <f t="shared" si="1"/>
        <v>-47521114.650000006</v>
      </c>
      <c r="X13" s="97"/>
      <c r="Y13" s="97"/>
      <c r="Z13" s="96">
        <f t="shared" si="11"/>
        <v>0</v>
      </c>
      <c r="AA13" s="135">
        <f t="shared" si="19"/>
        <v>0</v>
      </c>
      <c r="AB13" s="135">
        <f t="shared" si="19"/>
        <v>0</v>
      </c>
      <c r="AC13" s="135">
        <f t="shared" si="19"/>
        <v>0</v>
      </c>
      <c r="AD13" s="131"/>
      <c r="AE13" s="131"/>
      <c r="AF13" s="133">
        <f t="shared" si="14"/>
        <v>0</v>
      </c>
      <c r="AG13" s="131"/>
      <c r="AH13" s="131"/>
      <c r="AI13" s="133">
        <f t="shared" si="15"/>
        <v>0</v>
      </c>
      <c r="AJ13" s="135">
        <f t="shared" si="2"/>
        <v>0</v>
      </c>
      <c r="AK13" s="135">
        <f t="shared" si="2"/>
        <v>0</v>
      </c>
      <c r="AL13" s="135">
        <f t="shared" si="2"/>
        <v>0</v>
      </c>
      <c r="AM13" s="135">
        <f t="shared" si="16"/>
        <v>154976800</v>
      </c>
      <c r="AN13" s="135">
        <f t="shared" si="3"/>
        <v>107455685.34999999</v>
      </c>
      <c r="AO13" s="135">
        <f t="shared" si="3"/>
        <v>-47521114.650000006</v>
      </c>
    </row>
    <row r="14" spans="1:41" ht="11.25">
      <c r="A14" s="165">
        <v>7</v>
      </c>
      <c r="B14" s="153" t="s">
        <v>11</v>
      </c>
      <c r="C14" s="188">
        <v>1167200</v>
      </c>
      <c r="D14" s="151">
        <v>0</v>
      </c>
      <c r="E14" s="133">
        <f t="shared" si="4"/>
        <v>-1167200</v>
      </c>
      <c r="F14" s="188">
        <v>18693600</v>
      </c>
      <c r="G14" s="188">
        <v>16318192.25</v>
      </c>
      <c r="H14" s="133">
        <f t="shared" si="5"/>
        <v>-2375407.75</v>
      </c>
      <c r="I14" s="131"/>
      <c r="J14" s="131"/>
      <c r="K14" s="133">
        <f t="shared" si="6"/>
        <v>0</v>
      </c>
      <c r="L14" s="131"/>
      <c r="M14" s="131"/>
      <c r="N14" s="133">
        <f t="shared" si="7"/>
        <v>0</v>
      </c>
      <c r="O14" s="131"/>
      <c r="P14" s="131"/>
      <c r="Q14" s="133">
        <f t="shared" si="8"/>
        <v>0</v>
      </c>
      <c r="R14" s="131"/>
      <c r="S14" s="131"/>
      <c r="T14" s="133">
        <f t="shared" si="9"/>
        <v>0</v>
      </c>
      <c r="U14" s="135">
        <f t="shared" si="10"/>
        <v>19860800</v>
      </c>
      <c r="V14" s="135">
        <f t="shared" si="1"/>
        <v>16318192.25</v>
      </c>
      <c r="W14" s="135">
        <f t="shared" si="1"/>
        <v>-3542607.75</v>
      </c>
      <c r="X14" s="97"/>
      <c r="Y14" s="97"/>
      <c r="Z14" s="96">
        <f t="shared" si="11"/>
        <v>0</v>
      </c>
      <c r="AA14" s="135">
        <f t="shared" si="19"/>
        <v>0</v>
      </c>
      <c r="AB14" s="135">
        <f t="shared" si="19"/>
        <v>0</v>
      </c>
      <c r="AC14" s="135">
        <f t="shared" si="19"/>
        <v>0</v>
      </c>
      <c r="AD14" s="131"/>
      <c r="AE14" s="131"/>
      <c r="AF14" s="133">
        <f t="shared" si="14"/>
        <v>0</v>
      </c>
      <c r="AG14" s="131"/>
      <c r="AH14" s="131"/>
      <c r="AI14" s="133">
        <f t="shared" si="15"/>
        <v>0</v>
      </c>
      <c r="AJ14" s="135">
        <f t="shared" si="2"/>
        <v>0</v>
      </c>
      <c r="AK14" s="135">
        <f t="shared" si="2"/>
        <v>0</v>
      </c>
      <c r="AL14" s="135">
        <f t="shared" si="2"/>
        <v>0</v>
      </c>
      <c r="AM14" s="135">
        <f t="shared" si="16"/>
        <v>19860800</v>
      </c>
      <c r="AN14" s="135">
        <f t="shared" si="3"/>
        <v>16318192.25</v>
      </c>
      <c r="AO14" s="135">
        <f t="shared" si="3"/>
        <v>-3542607.75</v>
      </c>
    </row>
    <row r="15" spans="1:41" ht="11.25">
      <c r="A15" s="165">
        <v>8</v>
      </c>
      <c r="B15" s="153" t="s">
        <v>12</v>
      </c>
      <c r="C15" s="188">
        <v>1749600</v>
      </c>
      <c r="D15" s="151">
        <v>0</v>
      </c>
      <c r="E15" s="133">
        <f t="shared" si="4"/>
        <v>-1749600</v>
      </c>
      <c r="F15" s="188">
        <v>4500000</v>
      </c>
      <c r="G15" s="151">
        <v>1387400</v>
      </c>
      <c r="H15" s="133">
        <f t="shared" si="5"/>
        <v>-3112600</v>
      </c>
      <c r="I15" s="131"/>
      <c r="J15" s="131"/>
      <c r="K15" s="133">
        <f t="shared" si="6"/>
        <v>0</v>
      </c>
      <c r="L15" s="131"/>
      <c r="M15" s="131"/>
      <c r="N15" s="133">
        <f t="shared" si="7"/>
        <v>0</v>
      </c>
      <c r="O15" s="131"/>
      <c r="P15" s="131"/>
      <c r="Q15" s="133">
        <f t="shared" si="8"/>
        <v>0</v>
      </c>
      <c r="R15" s="131"/>
      <c r="S15" s="131"/>
      <c r="T15" s="133">
        <f t="shared" si="9"/>
        <v>0</v>
      </c>
      <c r="U15" s="135">
        <f t="shared" si="10"/>
        <v>6249600</v>
      </c>
      <c r="V15" s="135">
        <f t="shared" si="1"/>
        <v>1387400</v>
      </c>
      <c r="W15" s="135">
        <f t="shared" si="1"/>
        <v>-4862200</v>
      </c>
      <c r="X15" s="97"/>
      <c r="Y15" s="97"/>
      <c r="Z15" s="96">
        <f t="shared" si="11"/>
        <v>0</v>
      </c>
      <c r="AA15" s="135">
        <f t="shared" si="19"/>
        <v>0</v>
      </c>
      <c r="AB15" s="135">
        <f t="shared" si="19"/>
        <v>0</v>
      </c>
      <c r="AC15" s="135">
        <f t="shared" si="19"/>
        <v>0</v>
      </c>
      <c r="AD15" s="131"/>
      <c r="AE15" s="131"/>
      <c r="AF15" s="133">
        <f t="shared" si="14"/>
        <v>0</v>
      </c>
      <c r="AG15" s="131"/>
      <c r="AH15" s="131"/>
      <c r="AI15" s="133">
        <f t="shared" si="15"/>
        <v>0</v>
      </c>
      <c r="AJ15" s="135">
        <f t="shared" si="2"/>
        <v>0</v>
      </c>
      <c r="AK15" s="135">
        <f t="shared" si="2"/>
        <v>0</v>
      </c>
      <c r="AL15" s="135">
        <f t="shared" si="2"/>
        <v>0</v>
      </c>
      <c r="AM15" s="135">
        <f t="shared" si="16"/>
        <v>6249600</v>
      </c>
      <c r="AN15" s="135">
        <f t="shared" si="3"/>
        <v>1387400</v>
      </c>
      <c r="AO15" s="135">
        <f t="shared" si="3"/>
        <v>-4862200</v>
      </c>
    </row>
    <row r="16" spans="1:41" ht="11.25">
      <c r="A16" s="165">
        <v>9</v>
      </c>
      <c r="B16" s="153" t="s">
        <v>9</v>
      </c>
      <c r="C16" s="131"/>
      <c r="D16" s="131"/>
      <c r="E16" s="133">
        <f t="shared" si="4"/>
        <v>0</v>
      </c>
      <c r="F16" s="131"/>
      <c r="G16" s="131"/>
      <c r="H16" s="133">
        <f t="shared" si="5"/>
        <v>0</v>
      </c>
      <c r="I16" s="131"/>
      <c r="J16" s="131"/>
      <c r="K16" s="133">
        <f t="shared" si="6"/>
        <v>0</v>
      </c>
      <c r="L16" s="131"/>
      <c r="M16" s="131"/>
      <c r="N16" s="133">
        <f t="shared" si="7"/>
        <v>0</v>
      </c>
      <c r="O16" s="131"/>
      <c r="P16" s="131"/>
      <c r="Q16" s="133">
        <f t="shared" si="8"/>
        <v>0</v>
      </c>
      <c r="R16" s="131"/>
      <c r="S16" s="131"/>
      <c r="T16" s="133">
        <f t="shared" si="9"/>
        <v>0</v>
      </c>
      <c r="U16" s="135">
        <f t="shared" si="10"/>
        <v>0</v>
      </c>
      <c r="V16" s="135">
        <f t="shared" si="1"/>
        <v>0</v>
      </c>
      <c r="W16" s="135">
        <f t="shared" si="1"/>
        <v>0</v>
      </c>
      <c r="X16" s="97"/>
      <c r="Y16" s="97"/>
      <c r="Z16" s="96">
        <f t="shared" si="11"/>
        <v>0</v>
      </c>
      <c r="AA16" s="135">
        <f t="shared" si="19"/>
        <v>0</v>
      </c>
      <c r="AB16" s="135">
        <f t="shared" si="19"/>
        <v>0</v>
      </c>
      <c r="AC16" s="135">
        <f t="shared" si="19"/>
        <v>0</v>
      </c>
      <c r="AD16" s="131"/>
      <c r="AE16" s="131"/>
      <c r="AF16" s="133">
        <f t="shared" si="14"/>
        <v>0</v>
      </c>
      <c r="AG16" s="131"/>
      <c r="AH16" s="131"/>
      <c r="AI16" s="133">
        <f t="shared" si="15"/>
        <v>0</v>
      </c>
      <c r="AJ16" s="135">
        <f t="shared" si="2"/>
        <v>0</v>
      </c>
      <c r="AK16" s="135">
        <f t="shared" si="2"/>
        <v>0</v>
      </c>
      <c r="AL16" s="135">
        <f t="shared" si="2"/>
        <v>0</v>
      </c>
      <c r="AM16" s="135">
        <f t="shared" si="16"/>
        <v>0</v>
      </c>
      <c r="AN16" s="135">
        <f t="shared" si="3"/>
        <v>0</v>
      </c>
      <c r="AO16" s="135">
        <f t="shared" si="3"/>
        <v>0</v>
      </c>
    </row>
    <row r="17" spans="1:41" s="288" customFormat="1" ht="11.25">
      <c r="A17" s="163">
        <v>10</v>
      </c>
      <c r="B17" s="154" t="s">
        <v>16</v>
      </c>
      <c r="C17" s="64">
        <f>SUM(C18:C22)</f>
        <v>6981100</v>
      </c>
      <c r="D17" s="64">
        <f>SUM(D18:D22)</f>
        <v>6116247</v>
      </c>
      <c r="E17" s="215">
        <f t="shared" si="4"/>
        <v>-864853</v>
      </c>
      <c r="F17" s="64">
        <f>SUM(F18:F22)</f>
        <v>33591200</v>
      </c>
      <c r="G17" s="64">
        <f>SUM(G18:G22)</f>
        <v>32454278.380000003</v>
      </c>
      <c r="H17" s="215">
        <f t="shared" si="5"/>
        <v>-1136921.6199999973</v>
      </c>
      <c r="I17" s="64">
        <f>SUM(I18:I22)</f>
        <v>0</v>
      </c>
      <c r="J17" s="64">
        <f>SUM(J18:J22)</f>
        <v>0</v>
      </c>
      <c r="K17" s="215">
        <f t="shared" si="6"/>
        <v>0</v>
      </c>
      <c r="L17" s="64">
        <f>SUM(L18:L22)</f>
        <v>0</v>
      </c>
      <c r="M17" s="64">
        <f>SUM(M18:M22)</f>
        <v>0</v>
      </c>
      <c r="N17" s="215">
        <f t="shared" si="7"/>
        <v>0</v>
      </c>
      <c r="O17" s="64">
        <f>SUM(O18:O22)</f>
        <v>0</v>
      </c>
      <c r="P17" s="64">
        <f>SUM(P18:P22)</f>
        <v>0</v>
      </c>
      <c r="Q17" s="215">
        <f t="shared" si="8"/>
        <v>0</v>
      </c>
      <c r="R17" s="64">
        <f>SUM(R18:R22)</f>
        <v>0</v>
      </c>
      <c r="S17" s="64">
        <f>SUM(S18:S22)</f>
        <v>0</v>
      </c>
      <c r="T17" s="215">
        <f t="shared" si="9"/>
        <v>0</v>
      </c>
      <c r="U17" s="59">
        <f t="shared" si="10"/>
        <v>40572300</v>
      </c>
      <c r="V17" s="59">
        <f t="shared" si="1"/>
        <v>38570525.380000003</v>
      </c>
      <c r="W17" s="59">
        <f t="shared" si="1"/>
        <v>-2001774.6199999973</v>
      </c>
      <c r="X17" s="66">
        <f>SUM(X18:X22)</f>
        <v>0</v>
      </c>
      <c r="Y17" s="66">
        <f>SUM(Y18:Y22)</f>
        <v>0</v>
      </c>
      <c r="Z17" s="380">
        <f t="shared" si="11"/>
        <v>0</v>
      </c>
      <c r="AA17" s="59">
        <f t="shared" si="19"/>
        <v>0</v>
      </c>
      <c r="AB17" s="59">
        <f t="shared" si="19"/>
        <v>0</v>
      </c>
      <c r="AC17" s="59">
        <f t="shared" si="19"/>
        <v>0</v>
      </c>
      <c r="AD17" s="64">
        <f>SUM(AD18:AD22)</f>
        <v>0</v>
      </c>
      <c r="AE17" s="64">
        <f>SUM(AE18:AE22)</f>
        <v>0</v>
      </c>
      <c r="AF17" s="215">
        <f t="shared" si="14"/>
        <v>0</v>
      </c>
      <c r="AG17" s="64">
        <f>SUM(AG18:AG22)</f>
        <v>0</v>
      </c>
      <c r="AH17" s="64">
        <f>SUM(AH18:AH22)</f>
        <v>0</v>
      </c>
      <c r="AI17" s="215">
        <f t="shared" si="15"/>
        <v>0</v>
      </c>
      <c r="AJ17" s="59">
        <f t="shared" si="2"/>
        <v>0</v>
      </c>
      <c r="AK17" s="59">
        <f t="shared" si="2"/>
        <v>0</v>
      </c>
      <c r="AL17" s="59">
        <f t="shared" si="2"/>
        <v>0</v>
      </c>
      <c r="AM17" s="59">
        <f t="shared" si="16"/>
        <v>40572300</v>
      </c>
      <c r="AN17" s="59">
        <f t="shared" si="3"/>
        <v>38570525.380000003</v>
      </c>
      <c r="AO17" s="59">
        <f t="shared" si="3"/>
        <v>-2001774.6199999973</v>
      </c>
    </row>
    <row r="18" spans="1:41" ht="11.25">
      <c r="A18" s="165">
        <v>11</v>
      </c>
      <c r="B18" s="153" t="s">
        <v>13</v>
      </c>
      <c r="C18" s="188">
        <v>4897000</v>
      </c>
      <c r="D18" s="188">
        <v>4256532.76</v>
      </c>
      <c r="E18" s="133">
        <f t="shared" si="4"/>
        <v>-640467.24000000022</v>
      </c>
      <c r="F18" s="188">
        <v>22995600</v>
      </c>
      <c r="G18" s="188">
        <v>22493571.510000002</v>
      </c>
      <c r="H18" s="133">
        <f t="shared" si="5"/>
        <v>-502028.48999999836</v>
      </c>
      <c r="I18" s="131"/>
      <c r="J18" s="131"/>
      <c r="K18" s="133">
        <f t="shared" si="6"/>
        <v>0</v>
      </c>
      <c r="L18" s="131"/>
      <c r="M18" s="131"/>
      <c r="N18" s="133">
        <f t="shared" si="7"/>
        <v>0</v>
      </c>
      <c r="O18" s="131"/>
      <c r="P18" s="131"/>
      <c r="Q18" s="133">
        <f t="shared" si="8"/>
        <v>0</v>
      </c>
      <c r="R18" s="131"/>
      <c r="S18" s="131"/>
      <c r="T18" s="133">
        <f t="shared" si="9"/>
        <v>0</v>
      </c>
      <c r="U18" s="135">
        <f t="shared" si="10"/>
        <v>27892600</v>
      </c>
      <c r="V18" s="135">
        <f t="shared" si="1"/>
        <v>26750104.270000003</v>
      </c>
      <c r="W18" s="135">
        <f t="shared" si="1"/>
        <v>-1142495.7299999986</v>
      </c>
      <c r="X18" s="97"/>
      <c r="Y18" s="97"/>
      <c r="Z18" s="96">
        <f t="shared" si="11"/>
        <v>0</v>
      </c>
      <c r="AA18" s="135">
        <f t="shared" si="19"/>
        <v>0</v>
      </c>
      <c r="AB18" s="135">
        <f t="shared" si="19"/>
        <v>0</v>
      </c>
      <c r="AC18" s="135">
        <f t="shared" si="19"/>
        <v>0</v>
      </c>
      <c r="AD18" s="131"/>
      <c r="AE18" s="131"/>
      <c r="AF18" s="133">
        <f t="shared" si="14"/>
        <v>0</v>
      </c>
      <c r="AG18" s="131"/>
      <c r="AH18" s="131"/>
      <c r="AI18" s="133">
        <f t="shared" si="15"/>
        <v>0</v>
      </c>
      <c r="AJ18" s="135">
        <f t="shared" si="2"/>
        <v>0</v>
      </c>
      <c r="AK18" s="135">
        <f t="shared" si="2"/>
        <v>0</v>
      </c>
      <c r="AL18" s="135">
        <f t="shared" si="2"/>
        <v>0</v>
      </c>
      <c r="AM18" s="135">
        <f t="shared" si="16"/>
        <v>27892600</v>
      </c>
      <c r="AN18" s="135">
        <f t="shared" si="3"/>
        <v>26750104.270000003</v>
      </c>
      <c r="AO18" s="135">
        <f t="shared" si="3"/>
        <v>-1142495.7299999986</v>
      </c>
    </row>
    <row r="19" spans="1:41" ht="11.25">
      <c r="A19" s="165">
        <v>12</v>
      </c>
      <c r="B19" s="153" t="s">
        <v>14</v>
      </c>
      <c r="C19" s="188">
        <v>521100</v>
      </c>
      <c r="D19" s="188">
        <v>449088.56</v>
      </c>
      <c r="E19" s="133">
        <f t="shared" si="4"/>
        <v>-72011.44</v>
      </c>
      <c r="F19" s="188">
        <v>2649000</v>
      </c>
      <c r="G19" s="188">
        <v>2676478.9900000002</v>
      </c>
      <c r="H19" s="133">
        <f t="shared" si="5"/>
        <v>27478.990000000224</v>
      </c>
      <c r="I19" s="131"/>
      <c r="J19" s="131"/>
      <c r="K19" s="133">
        <f t="shared" si="6"/>
        <v>0</v>
      </c>
      <c r="L19" s="131"/>
      <c r="M19" s="131"/>
      <c r="N19" s="133">
        <f t="shared" si="7"/>
        <v>0</v>
      </c>
      <c r="O19" s="131"/>
      <c r="P19" s="131"/>
      <c r="Q19" s="133">
        <f t="shared" si="8"/>
        <v>0</v>
      </c>
      <c r="R19" s="131"/>
      <c r="S19" s="131"/>
      <c r="T19" s="133">
        <f t="shared" si="9"/>
        <v>0</v>
      </c>
      <c r="U19" s="135">
        <f t="shared" si="10"/>
        <v>3170100</v>
      </c>
      <c r="V19" s="135">
        <f t="shared" si="1"/>
        <v>3125567.5500000003</v>
      </c>
      <c r="W19" s="135">
        <f t="shared" si="1"/>
        <v>-44532.449999999779</v>
      </c>
      <c r="X19" s="97"/>
      <c r="Y19" s="97"/>
      <c r="Z19" s="96">
        <f t="shared" si="11"/>
        <v>0</v>
      </c>
      <c r="AA19" s="135">
        <f t="shared" si="19"/>
        <v>0</v>
      </c>
      <c r="AB19" s="135">
        <f t="shared" si="19"/>
        <v>0</v>
      </c>
      <c r="AC19" s="135">
        <f t="shared" si="19"/>
        <v>0</v>
      </c>
      <c r="AD19" s="131"/>
      <c r="AE19" s="131"/>
      <c r="AF19" s="133">
        <f t="shared" si="14"/>
        <v>0</v>
      </c>
      <c r="AG19" s="131"/>
      <c r="AH19" s="131"/>
      <c r="AI19" s="133">
        <f t="shared" si="15"/>
        <v>0</v>
      </c>
      <c r="AJ19" s="135">
        <f t="shared" si="2"/>
        <v>0</v>
      </c>
      <c r="AK19" s="135">
        <f t="shared" si="2"/>
        <v>0</v>
      </c>
      <c r="AL19" s="135">
        <f t="shared" si="2"/>
        <v>0</v>
      </c>
      <c r="AM19" s="135">
        <f t="shared" si="16"/>
        <v>3170100</v>
      </c>
      <c r="AN19" s="135">
        <f t="shared" si="3"/>
        <v>3125567.5500000003</v>
      </c>
      <c r="AO19" s="135">
        <f t="shared" si="3"/>
        <v>-44532.449999999779</v>
      </c>
    </row>
    <row r="20" spans="1:41" ht="11.25">
      <c r="A20" s="165">
        <v>13</v>
      </c>
      <c r="B20" s="153" t="s">
        <v>15</v>
      </c>
      <c r="C20" s="188">
        <v>260400</v>
      </c>
      <c r="D20" s="188">
        <v>224544.28</v>
      </c>
      <c r="E20" s="133">
        <f t="shared" si="4"/>
        <v>-35855.72</v>
      </c>
      <c r="F20" s="188">
        <v>1324500</v>
      </c>
      <c r="G20" s="188">
        <v>1512050.39</v>
      </c>
      <c r="H20" s="133">
        <f t="shared" si="5"/>
        <v>187550.3899999999</v>
      </c>
      <c r="I20" s="131"/>
      <c r="J20" s="131"/>
      <c r="K20" s="133">
        <f t="shared" si="6"/>
        <v>0</v>
      </c>
      <c r="L20" s="131"/>
      <c r="M20" s="131"/>
      <c r="N20" s="133">
        <f t="shared" si="7"/>
        <v>0</v>
      </c>
      <c r="O20" s="131"/>
      <c r="P20" s="131"/>
      <c r="Q20" s="133">
        <f t="shared" si="8"/>
        <v>0</v>
      </c>
      <c r="R20" s="131"/>
      <c r="S20" s="131"/>
      <c r="T20" s="133">
        <f t="shared" si="9"/>
        <v>0</v>
      </c>
      <c r="U20" s="135">
        <f t="shared" si="10"/>
        <v>1584900</v>
      </c>
      <c r="V20" s="135">
        <f t="shared" si="1"/>
        <v>1736594.67</v>
      </c>
      <c r="W20" s="135">
        <f t="shared" si="1"/>
        <v>151694.6699999999</v>
      </c>
      <c r="X20" s="97"/>
      <c r="Y20" s="97"/>
      <c r="Z20" s="96">
        <f t="shared" si="11"/>
        <v>0</v>
      </c>
      <c r="AA20" s="135">
        <f t="shared" si="19"/>
        <v>0</v>
      </c>
      <c r="AB20" s="135">
        <f t="shared" si="19"/>
        <v>0</v>
      </c>
      <c r="AC20" s="135">
        <f t="shared" si="19"/>
        <v>0</v>
      </c>
      <c r="AD20" s="131"/>
      <c r="AE20" s="131"/>
      <c r="AF20" s="133">
        <f t="shared" si="14"/>
        <v>0</v>
      </c>
      <c r="AG20" s="131"/>
      <c r="AH20" s="131"/>
      <c r="AI20" s="133">
        <f t="shared" si="15"/>
        <v>0</v>
      </c>
      <c r="AJ20" s="135">
        <f t="shared" si="2"/>
        <v>0</v>
      </c>
      <c r="AK20" s="135">
        <f t="shared" si="2"/>
        <v>0</v>
      </c>
      <c r="AL20" s="135">
        <f t="shared" si="2"/>
        <v>0</v>
      </c>
      <c r="AM20" s="135">
        <f t="shared" si="16"/>
        <v>1584900</v>
      </c>
      <c r="AN20" s="135">
        <f t="shared" si="3"/>
        <v>1736594.67</v>
      </c>
      <c r="AO20" s="135">
        <f t="shared" si="3"/>
        <v>151694.6699999999</v>
      </c>
    </row>
    <row r="21" spans="1:41" ht="11.25">
      <c r="A21" s="165">
        <v>14</v>
      </c>
      <c r="B21" s="153" t="s">
        <v>17</v>
      </c>
      <c r="C21" s="188">
        <v>260400</v>
      </c>
      <c r="D21" s="188">
        <v>224544.28</v>
      </c>
      <c r="E21" s="133">
        <f t="shared" si="4"/>
        <v>-35855.72</v>
      </c>
      <c r="F21" s="188">
        <v>1324500</v>
      </c>
      <c r="G21" s="188">
        <v>1154435.57</v>
      </c>
      <c r="H21" s="133">
        <f t="shared" si="5"/>
        <v>-170064.42999999993</v>
      </c>
      <c r="I21" s="131"/>
      <c r="J21" s="131"/>
      <c r="K21" s="133">
        <f t="shared" si="6"/>
        <v>0</v>
      </c>
      <c r="L21" s="131"/>
      <c r="M21" s="131"/>
      <c r="N21" s="133">
        <f t="shared" si="7"/>
        <v>0</v>
      </c>
      <c r="O21" s="131"/>
      <c r="P21" s="131"/>
      <c r="Q21" s="133">
        <f t="shared" si="8"/>
        <v>0</v>
      </c>
      <c r="R21" s="131"/>
      <c r="S21" s="131"/>
      <c r="T21" s="133">
        <f t="shared" si="9"/>
        <v>0</v>
      </c>
      <c r="U21" s="135">
        <f t="shared" si="10"/>
        <v>1584900</v>
      </c>
      <c r="V21" s="135">
        <f t="shared" si="1"/>
        <v>1378979.85</v>
      </c>
      <c r="W21" s="135">
        <f t="shared" si="1"/>
        <v>-205920.14999999994</v>
      </c>
      <c r="X21" s="97"/>
      <c r="Y21" s="97"/>
      <c r="Z21" s="96">
        <f t="shared" si="11"/>
        <v>0</v>
      </c>
      <c r="AA21" s="135">
        <f t="shared" si="19"/>
        <v>0</v>
      </c>
      <c r="AB21" s="135">
        <f t="shared" si="19"/>
        <v>0</v>
      </c>
      <c r="AC21" s="135">
        <f t="shared" si="19"/>
        <v>0</v>
      </c>
      <c r="AD21" s="131"/>
      <c r="AE21" s="131"/>
      <c r="AF21" s="133">
        <f t="shared" si="14"/>
        <v>0</v>
      </c>
      <c r="AG21" s="131"/>
      <c r="AH21" s="131"/>
      <c r="AI21" s="133">
        <f t="shared" si="15"/>
        <v>0</v>
      </c>
      <c r="AJ21" s="135">
        <f t="shared" si="2"/>
        <v>0</v>
      </c>
      <c r="AK21" s="135">
        <f t="shared" si="2"/>
        <v>0</v>
      </c>
      <c r="AL21" s="135">
        <f t="shared" si="2"/>
        <v>0</v>
      </c>
      <c r="AM21" s="135">
        <f t="shared" si="16"/>
        <v>1584900</v>
      </c>
      <c r="AN21" s="135">
        <f t="shared" si="3"/>
        <v>1378979.85</v>
      </c>
      <c r="AO21" s="135">
        <f t="shared" si="3"/>
        <v>-205920.14999999994</v>
      </c>
    </row>
    <row r="22" spans="1:41" ht="11.25">
      <c r="A22" s="165">
        <v>15</v>
      </c>
      <c r="B22" s="153" t="s">
        <v>18</v>
      </c>
      <c r="C22" s="188">
        <v>1042200</v>
      </c>
      <c r="D22" s="188">
        <v>961537.12</v>
      </c>
      <c r="E22" s="133">
        <f t="shared" si="4"/>
        <v>-80662.880000000005</v>
      </c>
      <c r="F22" s="188">
        <v>5297600</v>
      </c>
      <c r="G22" s="188">
        <v>4617741.92</v>
      </c>
      <c r="H22" s="133">
        <f t="shared" si="5"/>
        <v>-679858.08000000007</v>
      </c>
      <c r="I22" s="131"/>
      <c r="J22" s="131"/>
      <c r="K22" s="133">
        <f t="shared" si="6"/>
        <v>0</v>
      </c>
      <c r="L22" s="131"/>
      <c r="M22" s="131"/>
      <c r="N22" s="133">
        <f t="shared" si="7"/>
        <v>0</v>
      </c>
      <c r="O22" s="131"/>
      <c r="P22" s="131"/>
      <c r="Q22" s="133">
        <f t="shared" si="8"/>
        <v>0</v>
      </c>
      <c r="R22" s="131"/>
      <c r="S22" s="131"/>
      <c r="T22" s="133">
        <f t="shared" si="9"/>
        <v>0</v>
      </c>
      <c r="U22" s="135">
        <f t="shared" si="10"/>
        <v>6339800</v>
      </c>
      <c r="V22" s="135">
        <f t="shared" si="1"/>
        <v>5579279.04</v>
      </c>
      <c r="W22" s="135">
        <f t="shared" si="1"/>
        <v>-760520.96000000008</v>
      </c>
      <c r="X22" s="97"/>
      <c r="Y22" s="97"/>
      <c r="Z22" s="96">
        <f t="shared" si="11"/>
        <v>0</v>
      </c>
      <c r="AA22" s="135">
        <f t="shared" si="19"/>
        <v>0</v>
      </c>
      <c r="AB22" s="135">
        <f t="shared" si="19"/>
        <v>0</v>
      </c>
      <c r="AC22" s="135">
        <f t="shared" si="19"/>
        <v>0</v>
      </c>
      <c r="AD22" s="131"/>
      <c r="AE22" s="131"/>
      <c r="AF22" s="133">
        <f t="shared" si="14"/>
        <v>0</v>
      </c>
      <c r="AG22" s="131"/>
      <c r="AH22" s="131"/>
      <c r="AI22" s="133">
        <f t="shared" si="15"/>
        <v>0</v>
      </c>
      <c r="AJ22" s="135">
        <f t="shared" si="2"/>
        <v>0</v>
      </c>
      <c r="AK22" s="135">
        <f t="shared" si="2"/>
        <v>0</v>
      </c>
      <c r="AL22" s="135">
        <f t="shared" si="2"/>
        <v>0</v>
      </c>
      <c r="AM22" s="135">
        <f t="shared" si="16"/>
        <v>6339800</v>
      </c>
      <c r="AN22" s="135">
        <f t="shared" si="3"/>
        <v>5579279.04</v>
      </c>
      <c r="AO22" s="135">
        <f t="shared" si="3"/>
        <v>-760520.96000000008</v>
      </c>
    </row>
    <row r="23" spans="1:41" s="288" customFormat="1" ht="11.25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215">
        <f t="shared" si="4"/>
        <v>0</v>
      </c>
      <c r="F23" s="64">
        <f>SUM(F24:F27)</f>
        <v>18061000</v>
      </c>
      <c r="G23" s="64">
        <f>SUM(G24:G27)</f>
        <v>7623137.4100000001</v>
      </c>
      <c r="H23" s="215">
        <f t="shared" si="5"/>
        <v>-10437862.59</v>
      </c>
      <c r="I23" s="64">
        <f>SUM(I24:I27)</f>
        <v>6780000</v>
      </c>
      <c r="J23" s="64">
        <f>SUM(J24:J27)</f>
        <v>5792547.2000000002</v>
      </c>
      <c r="K23" s="215">
        <f t="shared" si="6"/>
        <v>-987452.79999999981</v>
      </c>
      <c r="L23" s="64">
        <f>SUM(L24:L27)</f>
        <v>14840000</v>
      </c>
      <c r="M23" s="64">
        <f>SUM(M24:M27)</f>
        <v>14840000</v>
      </c>
      <c r="N23" s="215">
        <f t="shared" si="7"/>
        <v>0</v>
      </c>
      <c r="O23" s="64">
        <f>SUM(O24:O27)</f>
        <v>29047600</v>
      </c>
      <c r="P23" s="64">
        <f>SUM(P24:P27)</f>
        <v>19897661.649999999</v>
      </c>
      <c r="Q23" s="215">
        <f t="shared" si="8"/>
        <v>-9149938.3500000015</v>
      </c>
      <c r="R23" s="64">
        <f>SUM(R24:R27)</f>
        <v>6029600</v>
      </c>
      <c r="S23" s="64">
        <f>SUM(S24:S27)</f>
        <v>1611863.6</v>
      </c>
      <c r="T23" s="215">
        <f t="shared" si="9"/>
        <v>-4417736.4000000004</v>
      </c>
      <c r="U23" s="59">
        <f t="shared" si="10"/>
        <v>74758200</v>
      </c>
      <c r="V23" s="59">
        <f t="shared" si="10"/>
        <v>49765209.859999999</v>
      </c>
      <c r="W23" s="59">
        <f t="shared" si="10"/>
        <v>-24992990.140000001</v>
      </c>
      <c r="X23" s="66">
        <f>SUM(X24:X27)</f>
        <v>0</v>
      </c>
      <c r="Y23" s="66">
        <f>SUM(Y24:Y27)</f>
        <v>0</v>
      </c>
      <c r="Z23" s="380">
        <f t="shared" si="11"/>
        <v>0</v>
      </c>
      <c r="AA23" s="59">
        <f t="shared" si="19"/>
        <v>0</v>
      </c>
      <c r="AB23" s="59">
        <f t="shared" si="19"/>
        <v>0</v>
      </c>
      <c r="AC23" s="59">
        <f t="shared" si="19"/>
        <v>0</v>
      </c>
      <c r="AD23" s="64">
        <f>SUM(AD24:AD27)</f>
        <v>0</v>
      </c>
      <c r="AE23" s="64">
        <f>SUM(AE24:AE27)</f>
        <v>0</v>
      </c>
      <c r="AF23" s="215">
        <f t="shared" si="14"/>
        <v>0</v>
      </c>
      <c r="AG23" s="64">
        <f>SUM(AG24:AG27)</f>
        <v>0</v>
      </c>
      <c r="AH23" s="64">
        <f>SUM(AH24:AH27)</f>
        <v>0</v>
      </c>
      <c r="AI23" s="215">
        <f t="shared" si="15"/>
        <v>0</v>
      </c>
      <c r="AJ23" s="59">
        <f t="shared" ref="AJ23:AL93" si="20">SUM(AD23+AG23)</f>
        <v>0</v>
      </c>
      <c r="AK23" s="59">
        <f t="shared" si="20"/>
        <v>0</v>
      </c>
      <c r="AL23" s="59">
        <f t="shared" si="20"/>
        <v>0</v>
      </c>
      <c r="AM23" s="59">
        <f t="shared" si="16"/>
        <v>74758200</v>
      </c>
      <c r="AN23" s="59">
        <f t="shared" si="16"/>
        <v>49765209.859999999</v>
      </c>
      <c r="AO23" s="59">
        <f t="shared" si="16"/>
        <v>-24992990.140000001</v>
      </c>
    </row>
    <row r="24" spans="1:41" ht="11.25">
      <c r="A24" s="165">
        <v>17</v>
      </c>
      <c r="B24" s="166" t="s">
        <v>19</v>
      </c>
      <c r="C24" s="131">
        <v>0</v>
      </c>
      <c r="D24" s="131"/>
      <c r="E24" s="133">
        <f t="shared" si="4"/>
        <v>0</v>
      </c>
      <c r="F24" s="188">
        <v>3525000</v>
      </c>
      <c r="G24" s="188">
        <v>7537137.4100000001</v>
      </c>
      <c r="H24" s="133">
        <f t="shared" si="5"/>
        <v>4012137.41</v>
      </c>
      <c r="I24" s="188">
        <v>2380000</v>
      </c>
      <c r="J24" s="188">
        <v>4336014.6500000004</v>
      </c>
      <c r="K24" s="133">
        <f t="shared" si="6"/>
        <v>1956014.6500000004</v>
      </c>
      <c r="L24" s="197">
        <v>14440000</v>
      </c>
      <c r="M24" s="197">
        <v>14840000</v>
      </c>
      <c r="N24" s="133">
        <f>SUM(M24-L24)</f>
        <v>400000</v>
      </c>
      <c r="O24" s="188">
        <v>10933200</v>
      </c>
      <c r="P24" s="188">
        <v>19547661.649999999</v>
      </c>
      <c r="Q24" s="133">
        <f t="shared" si="8"/>
        <v>8614461.6499999985</v>
      </c>
      <c r="R24" s="188">
        <v>1629600</v>
      </c>
      <c r="S24" s="188">
        <v>1611863.6</v>
      </c>
      <c r="T24" s="133">
        <f t="shared" si="9"/>
        <v>-17736.399999999907</v>
      </c>
      <c r="U24" s="135">
        <f t="shared" si="10"/>
        <v>32907800</v>
      </c>
      <c r="V24" s="135">
        <f t="shared" si="10"/>
        <v>47872677.310000002</v>
      </c>
      <c r="W24" s="135">
        <f t="shared" si="10"/>
        <v>14964877.309999999</v>
      </c>
      <c r="X24" s="97"/>
      <c r="Y24" s="97"/>
      <c r="Z24" s="96">
        <f t="shared" si="11"/>
        <v>0</v>
      </c>
      <c r="AA24" s="135">
        <f t="shared" si="19"/>
        <v>0</v>
      </c>
      <c r="AB24" s="135">
        <f t="shared" si="19"/>
        <v>0</v>
      </c>
      <c r="AC24" s="135">
        <f t="shared" si="19"/>
        <v>0</v>
      </c>
      <c r="AD24" s="131"/>
      <c r="AE24" s="131"/>
      <c r="AF24" s="133">
        <f t="shared" si="14"/>
        <v>0</v>
      </c>
      <c r="AG24" s="131"/>
      <c r="AH24" s="131"/>
      <c r="AI24" s="133">
        <f t="shared" si="15"/>
        <v>0</v>
      </c>
      <c r="AJ24" s="135">
        <f t="shared" si="20"/>
        <v>0</v>
      </c>
      <c r="AK24" s="135">
        <f t="shared" si="20"/>
        <v>0</v>
      </c>
      <c r="AL24" s="135">
        <f t="shared" si="20"/>
        <v>0</v>
      </c>
      <c r="AM24" s="135">
        <f t="shared" si="16"/>
        <v>32907800</v>
      </c>
      <c r="AN24" s="135">
        <f t="shared" si="16"/>
        <v>47872677.310000002</v>
      </c>
      <c r="AO24" s="135">
        <f t="shared" si="16"/>
        <v>14964877.309999999</v>
      </c>
    </row>
    <row r="25" spans="1:41" ht="11.25">
      <c r="A25" s="165">
        <v>18</v>
      </c>
      <c r="B25" s="166" t="s">
        <v>20</v>
      </c>
      <c r="C25" s="131">
        <v>0</v>
      </c>
      <c r="D25" s="131"/>
      <c r="E25" s="133">
        <f t="shared" si="4"/>
        <v>0</v>
      </c>
      <c r="F25" s="188">
        <v>14400000</v>
      </c>
      <c r="G25" s="151">
        <v>0</v>
      </c>
      <c r="H25" s="133">
        <f t="shared" si="5"/>
        <v>-14400000</v>
      </c>
      <c r="I25" s="188">
        <v>4000000</v>
      </c>
      <c r="J25" s="188">
        <v>1456532.55</v>
      </c>
      <c r="K25" s="133">
        <f t="shared" si="6"/>
        <v>-2543467.4500000002</v>
      </c>
      <c r="L25" s="131"/>
      <c r="M25" s="131"/>
      <c r="N25" s="133">
        <f t="shared" si="7"/>
        <v>0</v>
      </c>
      <c r="O25" s="188">
        <v>17714400</v>
      </c>
      <c r="P25" s="151">
        <v>0</v>
      </c>
      <c r="Q25" s="133">
        <f t="shared" si="8"/>
        <v>-17714400</v>
      </c>
      <c r="R25" s="188">
        <v>4000000</v>
      </c>
      <c r="S25" s="151">
        <v>0</v>
      </c>
      <c r="T25" s="133">
        <f t="shared" si="9"/>
        <v>-4000000</v>
      </c>
      <c r="U25" s="135">
        <f t="shared" si="10"/>
        <v>40114400</v>
      </c>
      <c r="V25" s="135">
        <f t="shared" si="10"/>
        <v>1456532.55</v>
      </c>
      <c r="W25" s="135">
        <f t="shared" si="10"/>
        <v>-38657867.450000003</v>
      </c>
      <c r="X25" s="97"/>
      <c r="Y25" s="97"/>
      <c r="Z25" s="96">
        <f t="shared" si="11"/>
        <v>0</v>
      </c>
      <c r="AA25" s="135">
        <f t="shared" si="19"/>
        <v>0</v>
      </c>
      <c r="AB25" s="135">
        <f t="shared" si="19"/>
        <v>0</v>
      </c>
      <c r="AC25" s="135">
        <f t="shared" si="19"/>
        <v>0</v>
      </c>
      <c r="AD25" s="131"/>
      <c r="AE25" s="131"/>
      <c r="AF25" s="133">
        <f t="shared" si="14"/>
        <v>0</v>
      </c>
      <c r="AG25" s="131"/>
      <c r="AH25" s="131"/>
      <c r="AI25" s="133">
        <f t="shared" si="15"/>
        <v>0</v>
      </c>
      <c r="AJ25" s="135">
        <f t="shared" si="20"/>
        <v>0</v>
      </c>
      <c r="AK25" s="135">
        <f t="shared" si="20"/>
        <v>0</v>
      </c>
      <c r="AL25" s="135">
        <f t="shared" si="20"/>
        <v>0</v>
      </c>
      <c r="AM25" s="135">
        <f t="shared" si="16"/>
        <v>40114400</v>
      </c>
      <c r="AN25" s="135">
        <f t="shared" si="16"/>
        <v>1456532.55</v>
      </c>
      <c r="AO25" s="135">
        <f t="shared" si="16"/>
        <v>-38657867.450000003</v>
      </c>
    </row>
    <row r="26" spans="1:41" ht="11.25">
      <c r="A26" s="165">
        <v>19</v>
      </c>
      <c r="B26" s="166" t="s">
        <v>21</v>
      </c>
      <c r="C26" s="131">
        <v>0</v>
      </c>
      <c r="D26" s="131"/>
      <c r="E26" s="133">
        <f t="shared" si="4"/>
        <v>0</v>
      </c>
      <c r="F26" s="188">
        <v>136000</v>
      </c>
      <c r="G26" s="188">
        <v>86000</v>
      </c>
      <c r="H26" s="133">
        <f t="shared" si="5"/>
        <v>-50000</v>
      </c>
      <c r="I26" s="188">
        <v>400000</v>
      </c>
      <c r="J26" s="151">
        <v>0</v>
      </c>
      <c r="K26" s="133">
        <f t="shared" si="6"/>
        <v>-400000</v>
      </c>
      <c r="L26" s="197">
        <v>400000</v>
      </c>
      <c r="M26" s="155">
        <v>0</v>
      </c>
      <c r="N26" s="133">
        <f>SUM(M26-L26)</f>
        <v>-400000</v>
      </c>
      <c r="O26" s="188">
        <v>400000</v>
      </c>
      <c r="P26" s="151">
        <v>350000</v>
      </c>
      <c r="Q26" s="133">
        <f t="shared" si="8"/>
        <v>-50000</v>
      </c>
      <c r="R26" s="188">
        <v>400000</v>
      </c>
      <c r="S26" s="151">
        <v>0</v>
      </c>
      <c r="T26" s="133">
        <f t="shared" si="9"/>
        <v>-400000</v>
      </c>
      <c r="U26" s="135">
        <f t="shared" si="10"/>
        <v>1736000</v>
      </c>
      <c r="V26" s="135">
        <f t="shared" si="10"/>
        <v>436000</v>
      </c>
      <c r="W26" s="135">
        <f t="shared" si="10"/>
        <v>-1300000</v>
      </c>
      <c r="X26" s="97"/>
      <c r="Y26" s="97"/>
      <c r="Z26" s="96">
        <f t="shared" si="11"/>
        <v>0</v>
      </c>
      <c r="AA26" s="135">
        <f t="shared" si="19"/>
        <v>0</v>
      </c>
      <c r="AB26" s="135">
        <f t="shared" si="19"/>
        <v>0</v>
      </c>
      <c r="AC26" s="135">
        <f t="shared" si="19"/>
        <v>0</v>
      </c>
      <c r="AD26" s="131"/>
      <c r="AE26" s="131"/>
      <c r="AF26" s="133">
        <f t="shared" si="14"/>
        <v>0</v>
      </c>
      <c r="AG26" s="131"/>
      <c r="AH26" s="131"/>
      <c r="AI26" s="133">
        <f t="shared" si="15"/>
        <v>0</v>
      </c>
      <c r="AJ26" s="135">
        <f t="shared" si="20"/>
        <v>0</v>
      </c>
      <c r="AK26" s="135">
        <f t="shared" si="20"/>
        <v>0</v>
      </c>
      <c r="AL26" s="135">
        <f t="shared" si="20"/>
        <v>0</v>
      </c>
      <c r="AM26" s="135">
        <f t="shared" si="16"/>
        <v>1736000</v>
      </c>
      <c r="AN26" s="135">
        <f t="shared" si="16"/>
        <v>436000</v>
      </c>
      <c r="AO26" s="135">
        <f t="shared" si="16"/>
        <v>-1300000</v>
      </c>
    </row>
    <row r="27" spans="1:41" ht="11.25">
      <c r="A27" s="165">
        <v>20</v>
      </c>
      <c r="B27" s="166" t="s">
        <v>73</v>
      </c>
      <c r="C27" s="131"/>
      <c r="D27" s="131"/>
      <c r="E27" s="133">
        <f t="shared" si="4"/>
        <v>0</v>
      </c>
      <c r="F27" s="131"/>
      <c r="G27" s="131"/>
      <c r="H27" s="133">
        <f t="shared" si="5"/>
        <v>0</v>
      </c>
      <c r="I27" s="131"/>
      <c r="J27" s="131"/>
      <c r="K27" s="133">
        <f t="shared" si="6"/>
        <v>0</v>
      </c>
      <c r="L27" s="131"/>
      <c r="M27" s="131"/>
      <c r="N27" s="133">
        <f t="shared" si="7"/>
        <v>0</v>
      </c>
      <c r="O27" s="131"/>
      <c r="P27" s="131"/>
      <c r="Q27" s="133">
        <f t="shared" si="8"/>
        <v>0</v>
      </c>
      <c r="R27" s="131"/>
      <c r="S27" s="131"/>
      <c r="T27" s="133">
        <f t="shared" si="9"/>
        <v>0</v>
      </c>
      <c r="U27" s="135">
        <f t="shared" si="10"/>
        <v>0</v>
      </c>
      <c r="V27" s="135">
        <f t="shared" si="10"/>
        <v>0</v>
      </c>
      <c r="W27" s="135">
        <f t="shared" si="10"/>
        <v>0</v>
      </c>
      <c r="X27" s="97"/>
      <c r="Y27" s="97"/>
      <c r="Z27" s="96">
        <f t="shared" si="11"/>
        <v>0</v>
      </c>
      <c r="AA27" s="135">
        <f t="shared" si="19"/>
        <v>0</v>
      </c>
      <c r="AB27" s="135">
        <f t="shared" si="19"/>
        <v>0</v>
      </c>
      <c r="AC27" s="135">
        <f t="shared" si="19"/>
        <v>0</v>
      </c>
      <c r="AD27" s="131"/>
      <c r="AE27" s="131"/>
      <c r="AF27" s="133">
        <f t="shared" si="14"/>
        <v>0</v>
      </c>
      <c r="AG27" s="131"/>
      <c r="AH27" s="131"/>
      <c r="AI27" s="133">
        <f t="shared" si="15"/>
        <v>0</v>
      </c>
      <c r="AJ27" s="135">
        <f t="shared" si="20"/>
        <v>0</v>
      </c>
      <c r="AK27" s="135">
        <f t="shared" si="20"/>
        <v>0</v>
      </c>
      <c r="AL27" s="135">
        <f t="shared" si="20"/>
        <v>0</v>
      </c>
      <c r="AM27" s="135">
        <f t="shared" si="16"/>
        <v>0</v>
      </c>
      <c r="AN27" s="135">
        <f t="shared" si="16"/>
        <v>0</v>
      </c>
      <c r="AO27" s="135">
        <f t="shared" si="16"/>
        <v>0</v>
      </c>
    </row>
    <row r="28" spans="1:41" s="288" customFormat="1" ht="11.25">
      <c r="A28" s="163">
        <v>21</v>
      </c>
      <c r="B28" s="154" t="s">
        <v>35</v>
      </c>
      <c r="C28" s="64">
        <f>SUM(C29:C34)</f>
        <v>1850600</v>
      </c>
      <c r="D28" s="64">
        <f>SUM(D29:D34)</f>
        <v>1223750</v>
      </c>
      <c r="E28" s="215">
        <f t="shared" si="4"/>
        <v>-626850</v>
      </c>
      <c r="F28" s="64">
        <f>SUM(F29:F34)</f>
        <v>7653800</v>
      </c>
      <c r="G28" s="64">
        <f>SUM(G29:G34)</f>
        <v>4519300</v>
      </c>
      <c r="H28" s="215">
        <f t="shared" si="5"/>
        <v>-3134500</v>
      </c>
      <c r="I28" s="64">
        <f>SUM(I29:I34)</f>
        <v>0</v>
      </c>
      <c r="J28" s="64">
        <f>SUM(J29:J34)</f>
        <v>0</v>
      </c>
      <c r="K28" s="215">
        <f t="shared" si="6"/>
        <v>0</v>
      </c>
      <c r="L28" s="64">
        <f>SUM(L29:L34)</f>
        <v>0</v>
      </c>
      <c r="M28" s="64">
        <f>SUM(M29:M34)</f>
        <v>0</v>
      </c>
      <c r="N28" s="215">
        <f t="shared" si="7"/>
        <v>0</v>
      </c>
      <c r="O28" s="64">
        <f>SUM(O29:O34)</f>
        <v>0</v>
      </c>
      <c r="P28" s="64">
        <f>SUM(P29:P34)</f>
        <v>0</v>
      </c>
      <c r="Q28" s="215">
        <f t="shared" si="8"/>
        <v>0</v>
      </c>
      <c r="R28" s="64">
        <f>SUM(R29:R34)</f>
        <v>0</v>
      </c>
      <c r="S28" s="64">
        <f>SUM(S29:S34)</f>
        <v>0</v>
      </c>
      <c r="T28" s="215">
        <f t="shared" si="9"/>
        <v>0</v>
      </c>
      <c r="U28" s="59">
        <f t="shared" si="10"/>
        <v>9504400</v>
      </c>
      <c r="V28" s="59">
        <f t="shared" si="10"/>
        <v>5743050</v>
      </c>
      <c r="W28" s="59">
        <f t="shared" si="10"/>
        <v>-3761350</v>
      </c>
      <c r="X28" s="66">
        <f>SUM(X29:X34)</f>
        <v>0</v>
      </c>
      <c r="Y28" s="66">
        <f>SUM(Y29:Y34)</f>
        <v>0</v>
      </c>
      <c r="Z28" s="380">
        <f t="shared" si="11"/>
        <v>0</v>
      </c>
      <c r="AA28" s="59">
        <f t="shared" si="19"/>
        <v>0</v>
      </c>
      <c r="AB28" s="59">
        <f t="shared" si="19"/>
        <v>0</v>
      </c>
      <c r="AC28" s="59">
        <f t="shared" si="19"/>
        <v>0</v>
      </c>
      <c r="AD28" s="64">
        <f>SUM(AD29:AD34)</f>
        <v>0</v>
      </c>
      <c r="AE28" s="64">
        <f>SUM(AE29:AE34)</f>
        <v>0</v>
      </c>
      <c r="AF28" s="215">
        <f t="shared" si="14"/>
        <v>0</v>
      </c>
      <c r="AG28" s="64">
        <f>SUM(AG29:AG34)</f>
        <v>0</v>
      </c>
      <c r="AH28" s="64">
        <f>SUM(AH29:AH34)</f>
        <v>0</v>
      </c>
      <c r="AI28" s="215">
        <f t="shared" si="15"/>
        <v>0</v>
      </c>
      <c r="AJ28" s="59">
        <f t="shared" si="20"/>
        <v>0</v>
      </c>
      <c r="AK28" s="59">
        <f t="shared" si="20"/>
        <v>0</v>
      </c>
      <c r="AL28" s="59">
        <f t="shared" si="20"/>
        <v>0</v>
      </c>
      <c r="AM28" s="59">
        <f t="shared" si="16"/>
        <v>9504400</v>
      </c>
      <c r="AN28" s="59">
        <f t="shared" si="16"/>
        <v>5743050</v>
      </c>
      <c r="AO28" s="59">
        <f t="shared" si="16"/>
        <v>-3761350</v>
      </c>
    </row>
    <row r="29" spans="1:41" ht="11.25">
      <c r="A29" s="165">
        <v>22</v>
      </c>
      <c r="B29" s="166" t="s">
        <v>22</v>
      </c>
      <c r="C29" s="188">
        <v>294500</v>
      </c>
      <c r="D29" s="188">
        <v>320400</v>
      </c>
      <c r="E29" s="133">
        <f t="shared" si="4"/>
        <v>25900</v>
      </c>
      <c r="F29" s="188">
        <v>1060500</v>
      </c>
      <c r="G29" s="188">
        <v>1107900</v>
      </c>
      <c r="H29" s="133">
        <f t="shared" si="5"/>
        <v>47400</v>
      </c>
      <c r="I29" s="131"/>
      <c r="J29" s="131"/>
      <c r="K29" s="133">
        <f t="shared" si="6"/>
        <v>0</v>
      </c>
      <c r="L29" s="131"/>
      <c r="M29" s="131"/>
      <c r="N29" s="133">
        <f t="shared" si="7"/>
        <v>0</v>
      </c>
      <c r="O29" s="131"/>
      <c r="P29" s="131"/>
      <c r="Q29" s="133">
        <f t="shared" si="8"/>
        <v>0</v>
      </c>
      <c r="R29" s="131"/>
      <c r="S29" s="131"/>
      <c r="T29" s="133">
        <f t="shared" si="9"/>
        <v>0</v>
      </c>
      <c r="U29" s="135">
        <f t="shared" si="10"/>
        <v>1355000</v>
      </c>
      <c r="V29" s="135">
        <f t="shared" si="10"/>
        <v>1428300</v>
      </c>
      <c r="W29" s="135">
        <f t="shared" si="10"/>
        <v>73300</v>
      </c>
      <c r="X29" s="97"/>
      <c r="Y29" s="97"/>
      <c r="Z29" s="96">
        <f t="shared" si="11"/>
        <v>0</v>
      </c>
      <c r="AA29" s="135">
        <f t="shared" si="19"/>
        <v>0</v>
      </c>
      <c r="AB29" s="135">
        <f t="shared" si="19"/>
        <v>0</v>
      </c>
      <c r="AC29" s="135">
        <f t="shared" si="19"/>
        <v>0</v>
      </c>
      <c r="AD29" s="131"/>
      <c r="AE29" s="131"/>
      <c r="AF29" s="133">
        <f t="shared" si="14"/>
        <v>0</v>
      </c>
      <c r="AG29" s="131"/>
      <c r="AH29" s="131"/>
      <c r="AI29" s="133">
        <f t="shared" si="15"/>
        <v>0</v>
      </c>
      <c r="AJ29" s="135">
        <f t="shared" si="20"/>
        <v>0</v>
      </c>
      <c r="AK29" s="135">
        <f t="shared" si="20"/>
        <v>0</v>
      </c>
      <c r="AL29" s="135">
        <f t="shared" si="20"/>
        <v>0</v>
      </c>
      <c r="AM29" s="135">
        <f t="shared" si="16"/>
        <v>1355000</v>
      </c>
      <c r="AN29" s="135">
        <f t="shared" si="16"/>
        <v>1428300</v>
      </c>
      <c r="AO29" s="135">
        <f t="shared" si="16"/>
        <v>73300</v>
      </c>
    </row>
    <row r="30" spans="1:41" ht="11.25">
      <c r="A30" s="165">
        <v>23</v>
      </c>
      <c r="B30" s="166" t="s">
        <v>23</v>
      </c>
      <c r="C30" s="188">
        <v>669600</v>
      </c>
      <c r="D30" s="188">
        <v>433850</v>
      </c>
      <c r="E30" s="133">
        <f t="shared" si="4"/>
        <v>-235750</v>
      </c>
      <c r="F30" s="188">
        <v>4981900</v>
      </c>
      <c r="G30" s="188">
        <v>2016900</v>
      </c>
      <c r="H30" s="133">
        <f t="shared" si="5"/>
        <v>-2965000</v>
      </c>
      <c r="I30" s="131"/>
      <c r="J30" s="131"/>
      <c r="K30" s="133">
        <f t="shared" si="6"/>
        <v>0</v>
      </c>
      <c r="L30" s="131"/>
      <c r="M30" s="131"/>
      <c r="N30" s="133">
        <f t="shared" si="7"/>
        <v>0</v>
      </c>
      <c r="O30" s="131"/>
      <c r="P30" s="131"/>
      <c r="Q30" s="133">
        <f t="shared" si="8"/>
        <v>0</v>
      </c>
      <c r="R30" s="131"/>
      <c r="S30" s="131"/>
      <c r="T30" s="133">
        <f t="shared" si="9"/>
        <v>0</v>
      </c>
      <c r="U30" s="135">
        <f t="shared" si="10"/>
        <v>5651500</v>
      </c>
      <c r="V30" s="135">
        <f t="shared" si="10"/>
        <v>2450750</v>
      </c>
      <c r="W30" s="135">
        <f t="shared" si="10"/>
        <v>-3200750</v>
      </c>
      <c r="X30" s="97"/>
      <c r="Y30" s="97"/>
      <c r="Z30" s="96">
        <f t="shared" si="11"/>
        <v>0</v>
      </c>
      <c r="AA30" s="135">
        <f t="shared" si="19"/>
        <v>0</v>
      </c>
      <c r="AB30" s="135">
        <f t="shared" si="19"/>
        <v>0</v>
      </c>
      <c r="AC30" s="135">
        <f t="shared" si="19"/>
        <v>0</v>
      </c>
      <c r="AD30" s="131"/>
      <c r="AE30" s="131"/>
      <c r="AF30" s="133">
        <f t="shared" si="14"/>
        <v>0</v>
      </c>
      <c r="AG30" s="131"/>
      <c r="AH30" s="131"/>
      <c r="AI30" s="133">
        <f t="shared" si="15"/>
        <v>0</v>
      </c>
      <c r="AJ30" s="135">
        <f t="shared" si="20"/>
        <v>0</v>
      </c>
      <c r="AK30" s="135">
        <f t="shared" si="20"/>
        <v>0</v>
      </c>
      <c r="AL30" s="135">
        <f t="shared" si="20"/>
        <v>0</v>
      </c>
      <c r="AM30" s="135">
        <f t="shared" si="16"/>
        <v>5651500</v>
      </c>
      <c r="AN30" s="135">
        <f t="shared" si="16"/>
        <v>2450750</v>
      </c>
      <c r="AO30" s="135">
        <f t="shared" si="16"/>
        <v>-3200750</v>
      </c>
    </row>
    <row r="31" spans="1:41" ht="11.25">
      <c r="A31" s="165">
        <v>24</v>
      </c>
      <c r="B31" s="166" t="s">
        <v>24</v>
      </c>
      <c r="C31" s="188">
        <v>166500</v>
      </c>
      <c r="D31" s="188">
        <v>49500</v>
      </c>
      <c r="E31" s="133">
        <f t="shared" si="4"/>
        <v>-117000</v>
      </c>
      <c r="F31" s="188">
        <v>1306400</v>
      </c>
      <c r="G31" s="188">
        <v>1184500</v>
      </c>
      <c r="H31" s="133">
        <f t="shared" si="5"/>
        <v>-121900</v>
      </c>
      <c r="I31" s="131"/>
      <c r="J31" s="131"/>
      <c r="K31" s="133">
        <f t="shared" si="6"/>
        <v>0</v>
      </c>
      <c r="L31" s="131"/>
      <c r="M31" s="131"/>
      <c r="N31" s="133">
        <f t="shared" si="7"/>
        <v>0</v>
      </c>
      <c r="O31" s="131"/>
      <c r="P31" s="131"/>
      <c r="Q31" s="133">
        <f t="shared" si="8"/>
        <v>0</v>
      </c>
      <c r="R31" s="131"/>
      <c r="S31" s="131"/>
      <c r="T31" s="133">
        <f t="shared" si="9"/>
        <v>0</v>
      </c>
      <c r="U31" s="135">
        <f t="shared" si="10"/>
        <v>1472900</v>
      </c>
      <c r="V31" s="135">
        <f t="shared" si="10"/>
        <v>1234000</v>
      </c>
      <c r="W31" s="135">
        <f t="shared" si="10"/>
        <v>-238900</v>
      </c>
      <c r="X31" s="97"/>
      <c r="Y31" s="97"/>
      <c r="Z31" s="96">
        <f t="shared" si="11"/>
        <v>0</v>
      </c>
      <c r="AA31" s="135">
        <f t="shared" si="19"/>
        <v>0</v>
      </c>
      <c r="AB31" s="135">
        <f t="shared" si="19"/>
        <v>0</v>
      </c>
      <c r="AC31" s="135">
        <f t="shared" si="19"/>
        <v>0</v>
      </c>
      <c r="AD31" s="131"/>
      <c r="AE31" s="131"/>
      <c r="AF31" s="133">
        <f t="shared" si="14"/>
        <v>0</v>
      </c>
      <c r="AG31" s="131"/>
      <c r="AH31" s="131"/>
      <c r="AI31" s="133">
        <f t="shared" si="15"/>
        <v>0</v>
      </c>
      <c r="AJ31" s="135">
        <f t="shared" si="20"/>
        <v>0</v>
      </c>
      <c r="AK31" s="135">
        <f t="shared" si="20"/>
        <v>0</v>
      </c>
      <c r="AL31" s="135">
        <f t="shared" si="20"/>
        <v>0</v>
      </c>
      <c r="AM31" s="135">
        <f t="shared" si="16"/>
        <v>1472900</v>
      </c>
      <c r="AN31" s="135">
        <f t="shared" si="16"/>
        <v>1234000</v>
      </c>
      <c r="AO31" s="135">
        <f t="shared" si="16"/>
        <v>-238900</v>
      </c>
    </row>
    <row r="32" spans="1:41" ht="11.25">
      <c r="A32" s="165">
        <v>25</v>
      </c>
      <c r="B32" s="166" t="s">
        <v>25</v>
      </c>
      <c r="C32" s="131"/>
      <c r="D32" s="131"/>
      <c r="E32" s="133">
        <f t="shared" si="4"/>
        <v>0</v>
      </c>
      <c r="F32" s="131"/>
      <c r="G32" s="131"/>
      <c r="H32" s="133">
        <f t="shared" si="5"/>
        <v>0</v>
      </c>
      <c r="I32" s="131"/>
      <c r="J32" s="131"/>
      <c r="K32" s="133">
        <f t="shared" si="6"/>
        <v>0</v>
      </c>
      <c r="L32" s="131"/>
      <c r="M32" s="131"/>
      <c r="N32" s="133">
        <f t="shared" si="7"/>
        <v>0</v>
      </c>
      <c r="O32" s="131"/>
      <c r="P32" s="131"/>
      <c r="Q32" s="133">
        <f t="shared" si="8"/>
        <v>0</v>
      </c>
      <c r="R32" s="131"/>
      <c r="S32" s="131"/>
      <c r="T32" s="133">
        <f t="shared" si="9"/>
        <v>0</v>
      </c>
      <c r="U32" s="135">
        <f t="shared" si="10"/>
        <v>0</v>
      </c>
      <c r="V32" s="135">
        <f t="shared" si="10"/>
        <v>0</v>
      </c>
      <c r="W32" s="135">
        <f t="shared" si="10"/>
        <v>0</v>
      </c>
      <c r="X32" s="97"/>
      <c r="Y32" s="97"/>
      <c r="Z32" s="96">
        <f t="shared" si="11"/>
        <v>0</v>
      </c>
      <c r="AA32" s="135">
        <f t="shared" si="19"/>
        <v>0</v>
      </c>
      <c r="AB32" s="135">
        <f t="shared" si="19"/>
        <v>0</v>
      </c>
      <c r="AC32" s="135">
        <f t="shared" si="19"/>
        <v>0</v>
      </c>
      <c r="AD32" s="131"/>
      <c r="AE32" s="131"/>
      <c r="AF32" s="133">
        <f t="shared" si="14"/>
        <v>0</v>
      </c>
      <c r="AG32" s="131"/>
      <c r="AH32" s="131"/>
      <c r="AI32" s="133">
        <f t="shared" si="15"/>
        <v>0</v>
      </c>
      <c r="AJ32" s="135">
        <f t="shared" si="20"/>
        <v>0</v>
      </c>
      <c r="AK32" s="135">
        <f t="shared" si="20"/>
        <v>0</v>
      </c>
      <c r="AL32" s="135">
        <f t="shared" si="20"/>
        <v>0</v>
      </c>
      <c r="AM32" s="135">
        <f t="shared" si="16"/>
        <v>0</v>
      </c>
      <c r="AN32" s="135">
        <f t="shared" si="16"/>
        <v>0</v>
      </c>
      <c r="AO32" s="135">
        <f t="shared" si="16"/>
        <v>0</v>
      </c>
    </row>
    <row r="33" spans="1:41" ht="11.25">
      <c r="A33" s="165">
        <v>26</v>
      </c>
      <c r="B33" s="166" t="s">
        <v>26</v>
      </c>
      <c r="C33" s="131">
        <v>0</v>
      </c>
      <c r="D33" s="131">
        <v>0</v>
      </c>
      <c r="E33" s="133">
        <f t="shared" si="4"/>
        <v>0</v>
      </c>
      <c r="F33" s="131">
        <v>0</v>
      </c>
      <c r="G33" s="131">
        <v>0</v>
      </c>
      <c r="H33" s="133">
        <f t="shared" si="5"/>
        <v>0</v>
      </c>
      <c r="I33" s="131"/>
      <c r="J33" s="131"/>
      <c r="K33" s="133">
        <f t="shared" si="6"/>
        <v>0</v>
      </c>
      <c r="L33" s="131"/>
      <c r="M33" s="131"/>
      <c r="N33" s="133">
        <f t="shared" si="7"/>
        <v>0</v>
      </c>
      <c r="O33" s="131"/>
      <c r="P33" s="131"/>
      <c r="Q33" s="133">
        <f t="shared" si="8"/>
        <v>0</v>
      </c>
      <c r="R33" s="131"/>
      <c r="S33" s="131"/>
      <c r="T33" s="133">
        <f t="shared" si="9"/>
        <v>0</v>
      </c>
      <c r="U33" s="135">
        <f t="shared" si="10"/>
        <v>0</v>
      </c>
      <c r="V33" s="135">
        <f t="shared" si="10"/>
        <v>0</v>
      </c>
      <c r="W33" s="135">
        <f t="shared" si="10"/>
        <v>0</v>
      </c>
      <c r="X33" s="97"/>
      <c r="Y33" s="97"/>
      <c r="Z33" s="96">
        <f t="shared" si="11"/>
        <v>0</v>
      </c>
      <c r="AA33" s="135">
        <f t="shared" si="19"/>
        <v>0</v>
      </c>
      <c r="AB33" s="135">
        <f t="shared" si="19"/>
        <v>0</v>
      </c>
      <c r="AC33" s="135">
        <f t="shared" si="19"/>
        <v>0</v>
      </c>
      <c r="AD33" s="131"/>
      <c r="AE33" s="131"/>
      <c r="AF33" s="133">
        <f t="shared" si="14"/>
        <v>0</v>
      </c>
      <c r="AG33" s="131"/>
      <c r="AH33" s="131"/>
      <c r="AI33" s="133">
        <f t="shared" si="15"/>
        <v>0</v>
      </c>
      <c r="AJ33" s="135">
        <f t="shared" si="20"/>
        <v>0</v>
      </c>
      <c r="AK33" s="135">
        <f t="shared" si="20"/>
        <v>0</v>
      </c>
      <c r="AL33" s="135">
        <f t="shared" si="20"/>
        <v>0</v>
      </c>
      <c r="AM33" s="135">
        <f t="shared" si="16"/>
        <v>0</v>
      </c>
      <c r="AN33" s="135">
        <f t="shared" si="16"/>
        <v>0</v>
      </c>
      <c r="AO33" s="135">
        <f t="shared" si="16"/>
        <v>0</v>
      </c>
    </row>
    <row r="34" spans="1:41" ht="11.25">
      <c r="A34" s="165">
        <v>27</v>
      </c>
      <c r="B34" s="166" t="s">
        <v>27</v>
      </c>
      <c r="C34" s="188">
        <v>720000</v>
      </c>
      <c r="D34" s="151">
        <v>420000</v>
      </c>
      <c r="E34" s="133">
        <f t="shared" si="4"/>
        <v>-300000</v>
      </c>
      <c r="F34" s="188">
        <v>305000</v>
      </c>
      <c r="G34" s="188">
        <v>210000</v>
      </c>
      <c r="H34" s="133">
        <f t="shared" si="5"/>
        <v>-95000</v>
      </c>
      <c r="I34" s="131"/>
      <c r="J34" s="131"/>
      <c r="K34" s="133">
        <f t="shared" si="6"/>
        <v>0</v>
      </c>
      <c r="L34" s="131"/>
      <c r="M34" s="131"/>
      <c r="N34" s="133">
        <f t="shared" si="7"/>
        <v>0</v>
      </c>
      <c r="O34" s="131"/>
      <c r="P34" s="131"/>
      <c r="Q34" s="133">
        <f t="shared" si="8"/>
        <v>0</v>
      </c>
      <c r="R34" s="131"/>
      <c r="S34" s="131"/>
      <c r="T34" s="133">
        <f t="shared" si="9"/>
        <v>0</v>
      </c>
      <c r="U34" s="135">
        <f t="shared" si="10"/>
        <v>1025000</v>
      </c>
      <c r="V34" s="135">
        <f t="shared" si="10"/>
        <v>630000</v>
      </c>
      <c r="W34" s="135">
        <f t="shared" si="10"/>
        <v>-395000</v>
      </c>
      <c r="X34" s="97"/>
      <c r="Y34" s="97"/>
      <c r="Z34" s="96">
        <f t="shared" si="11"/>
        <v>0</v>
      </c>
      <c r="AA34" s="135">
        <f t="shared" si="19"/>
        <v>0</v>
      </c>
      <c r="AB34" s="135">
        <f t="shared" si="19"/>
        <v>0</v>
      </c>
      <c r="AC34" s="135">
        <f t="shared" si="19"/>
        <v>0</v>
      </c>
      <c r="AD34" s="131"/>
      <c r="AE34" s="131"/>
      <c r="AF34" s="133">
        <f t="shared" si="14"/>
        <v>0</v>
      </c>
      <c r="AG34" s="131"/>
      <c r="AH34" s="131"/>
      <c r="AI34" s="133">
        <f t="shared" si="15"/>
        <v>0</v>
      </c>
      <c r="AJ34" s="135">
        <f t="shared" si="20"/>
        <v>0</v>
      </c>
      <c r="AK34" s="135">
        <f t="shared" si="20"/>
        <v>0</v>
      </c>
      <c r="AL34" s="135">
        <f t="shared" si="20"/>
        <v>0</v>
      </c>
      <c r="AM34" s="135">
        <f t="shared" si="16"/>
        <v>1025000</v>
      </c>
      <c r="AN34" s="135">
        <f t="shared" si="16"/>
        <v>630000</v>
      </c>
      <c r="AO34" s="135">
        <f t="shared" si="16"/>
        <v>-395000</v>
      </c>
    </row>
    <row r="35" spans="1:41" s="288" customFormat="1" ht="11.25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215">
        <f t="shared" si="4"/>
        <v>0</v>
      </c>
      <c r="F35" s="64">
        <f>SUM(F36:F38)</f>
        <v>0</v>
      </c>
      <c r="G35" s="64">
        <f>SUM(G36:G38)</f>
        <v>0</v>
      </c>
      <c r="H35" s="215">
        <f t="shared" si="5"/>
        <v>0</v>
      </c>
      <c r="I35" s="64">
        <f>SUM(I36:I38)</f>
        <v>0</v>
      </c>
      <c r="J35" s="64">
        <f>SUM(J36:J38)</f>
        <v>0</v>
      </c>
      <c r="K35" s="215">
        <f t="shared" si="6"/>
        <v>0</v>
      </c>
      <c r="L35" s="64">
        <f>SUM(L36:L38)</f>
        <v>0</v>
      </c>
      <c r="M35" s="64">
        <f>SUM(M36:M38)</f>
        <v>0</v>
      </c>
      <c r="N35" s="215">
        <f t="shared" si="7"/>
        <v>0</v>
      </c>
      <c r="O35" s="64">
        <f>SUM(O36:O38)</f>
        <v>0</v>
      </c>
      <c r="P35" s="64">
        <f>SUM(P36:P38)</f>
        <v>0</v>
      </c>
      <c r="Q35" s="215">
        <f t="shared" si="8"/>
        <v>0</v>
      </c>
      <c r="R35" s="64">
        <f>SUM(R36:R38)</f>
        <v>0</v>
      </c>
      <c r="S35" s="64">
        <f>SUM(S36:S38)</f>
        <v>0</v>
      </c>
      <c r="T35" s="215">
        <f t="shared" si="9"/>
        <v>0</v>
      </c>
      <c r="U35" s="59">
        <f t="shared" si="10"/>
        <v>0</v>
      </c>
      <c r="V35" s="59">
        <f t="shared" si="10"/>
        <v>0</v>
      </c>
      <c r="W35" s="59">
        <f t="shared" si="10"/>
        <v>0</v>
      </c>
      <c r="X35" s="66">
        <f>SUM(X36:X38)</f>
        <v>0</v>
      </c>
      <c r="Y35" s="66">
        <f>SUM(Y36:Y38)</f>
        <v>0</v>
      </c>
      <c r="Z35" s="380">
        <f t="shared" si="11"/>
        <v>0</v>
      </c>
      <c r="AA35" s="59">
        <f t="shared" si="19"/>
        <v>0</v>
      </c>
      <c r="AB35" s="59">
        <f t="shared" si="19"/>
        <v>0</v>
      </c>
      <c r="AC35" s="59">
        <f t="shared" si="19"/>
        <v>0</v>
      </c>
      <c r="AD35" s="64">
        <f>SUM(AD36:AD38)</f>
        <v>0</v>
      </c>
      <c r="AE35" s="64">
        <f>SUM(AE36:AE38)</f>
        <v>0</v>
      </c>
      <c r="AF35" s="215">
        <f t="shared" si="14"/>
        <v>0</v>
      </c>
      <c r="AG35" s="64">
        <f>SUM(AG36:AG38)</f>
        <v>0</v>
      </c>
      <c r="AH35" s="64">
        <f>SUM(AH36:AH38)</f>
        <v>0</v>
      </c>
      <c r="AI35" s="215">
        <f t="shared" si="15"/>
        <v>0</v>
      </c>
      <c r="AJ35" s="59">
        <f t="shared" si="20"/>
        <v>0</v>
      </c>
      <c r="AK35" s="59">
        <f t="shared" si="20"/>
        <v>0</v>
      </c>
      <c r="AL35" s="59">
        <f t="shared" si="20"/>
        <v>0</v>
      </c>
      <c r="AM35" s="59">
        <f t="shared" si="16"/>
        <v>0</v>
      </c>
      <c r="AN35" s="59">
        <f t="shared" si="16"/>
        <v>0</v>
      </c>
      <c r="AO35" s="59">
        <f t="shared" si="16"/>
        <v>0</v>
      </c>
    </row>
    <row r="36" spans="1:41" ht="11.25">
      <c r="A36" s="165">
        <v>29</v>
      </c>
      <c r="B36" s="153" t="s">
        <v>28</v>
      </c>
      <c r="C36" s="131"/>
      <c r="D36" s="131"/>
      <c r="E36" s="133">
        <f t="shared" si="4"/>
        <v>0</v>
      </c>
      <c r="F36" s="131"/>
      <c r="G36" s="131"/>
      <c r="H36" s="133">
        <f t="shared" si="5"/>
        <v>0</v>
      </c>
      <c r="I36" s="131"/>
      <c r="J36" s="131"/>
      <c r="K36" s="133">
        <f t="shared" si="6"/>
        <v>0</v>
      </c>
      <c r="L36" s="131"/>
      <c r="M36" s="131"/>
      <c r="N36" s="133">
        <f t="shared" si="7"/>
        <v>0</v>
      </c>
      <c r="O36" s="131"/>
      <c r="P36" s="131"/>
      <c r="Q36" s="133">
        <f t="shared" si="8"/>
        <v>0</v>
      </c>
      <c r="R36" s="131"/>
      <c r="S36" s="131"/>
      <c r="T36" s="133">
        <f t="shared" si="9"/>
        <v>0</v>
      </c>
      <c r="U36" s="135">
        <f t="shared" si="10"/>
        <v>0</v>
      </c>
      <c r="V36" s="135">
        <f t="shared" si="10"/>
        <v>0</v>
      </c>
      <c r="W36" s="135">
        <f t="shared" si="10"/>
        <v>0</v>
      </c>
      <c r="X36" s="97"/>
      <c r="Y36" s="97"/>
      <c r="Z36" s="96">
        <f t="shared" si="11"/>
        <v>0</v>
      </c>
      <c r="AA36" s="135">
        <f t="shared" si="19"/>
        <v>0</v>
      </c>
      <c r="AB36" s="135">
        <f t="shared" si="19"/>
        <v>0</v>
      </c>
      <c r="AC36" s="135">
        <f t="shared" si="19"/>
        <v>0</v>
      </c>
      <c r="AD36" s="131"/>
      <c r="AE36" s="131"/>
      <c r="AF36" s="133">
        <f t="shared" si="14"/>
        <v>0</v>
      </c>
      <c r="AG36" s="131"/>
      <c r="AH36" s="131"/>
      <c r="AI36" s="133">
        <f t="shared" si="15"/>
        <v>0</v>
      </c>
      <c r="AJ36" s="135">
        <f t="shared" si="20"/>
        <v>0</v>
      </c>
      <c r="AK36" s="135">
        <f t="shared" si="20"/>
        <v>0</v>
      </c>
      <c r="AL36" s="135">
        <f t="shared" si="20"/>
        <v>0</v>
      </c>
      <c r="AM36" s="135">
        <f t="shared" si="16"/>
        <v>0</v>
      </c>
      <c r="AN36" s="135">
        <f t="shared" si="16"/>
        <v>0</v>
      </c>
      <c r="AO36" s="135">
        <f t="shared" si="16"/>
        <v>0</v>
      </c>
    </row>
    <row r="37" spans="1:41" ht="11.25">
      <c r="A37" s="165">
        <v>30</v>
      </c>
      <c r="B37" s="153" t="s">
        <v>29</v>
      </c>
      <c r="C37" s="131"/>
      <c r="D37" s="131"/>
      <c r="E37" s="133">
        <f t="shared" si="4"/>
        <v>0</v>
      </c>
      <c r="F37" s="131"/>
      <c r="G37" s="131"/>
      <c r="H37" s="133">
        <f t="shared" si="5"/>
        <v>0</v>
      </c>
      <c r="I37" s="131"/>
      <c r="J37" s="131"/>
      <c r="K37" s="133">
        <f t="shared" si="6"/>
        <v>0</v>
      </c>
      <c r="L37" s="131"/>
      <c r="M37" s="131"/>
      <c r="N37" s="133">
        <f t="shared" si="7"/>
        <v>0</v>
      </c>
      <c r="O37" s="131"/>
      <c r="P37" s="131"/>
      <c r="Q37" s="133">
        <f t="shared" si="8"/>
        <v>0</v>
      </c>
      <c r="R37" s="131"/>
      <c r="S37" s="131"/>
      <c r="T37" s="133">
        <f t="shared" si="9"/>
        <v>0</v>
      </c>
      <c r="U37" s="135">
        <f t="shared" si="10"/>
        <v>0</v>
      </c>
      <c r="V37" s="135">
        <f t="shared" si="10"/>
        <v>0</v>
      </c>
      <c r="W37" s="135">
        <f t="shared" si="10"/>
        <v>0</v>
      </c>
      <c r="X37" s="97"/>
      <c r="Y37" s="97"/>
      <c r="Z37" s="96">
        <f t="shared" si="11"/>
        <v>0</v>
      </c>
      <c r="AA37" s="135">
        <f t="shared" si="19"/>
        <v>0</v>
      </c>
      <c r="AB37" s="135">
        <f t="shared" si="19"/>
        <v>0</v>
      </c>
      <c r="AC37" s="135">
        <f t="shared" si="19"/>
        <v>0</v>
      </c>
      <c r="AD37" s="131"/>
      <c r="AE37" s="131"/>
      <c r="AF37" s="133">
        <f t="shared" si="14"/>
        <v>0</v>
      </c>
      <c r="AG37" s="131"/>
      <c r="AH37" s="131"/>
      <c r="AI37" s="133">
        <f t="shared" si="15"/>
        <v>0</v>
      </c>
      <c r="AJ37" s="135">
        <f t="shared" si="20"/>
        <v>0</v>
      </c>
      <c r="AK37" s="135">
        <f t="shared" si="20"/>
        <v>0</v>
      </c>
      <c r="AL37" s="135">
        <f t="shared" si="20"/>
        <v>0</v>
      </c>
      <c r="AM37" s="135">
        <f t="shared" si="16"/>
        <v>0</v>
      </c>
      <c r="AN37" s="135">
        <f t="shared" si="16"/>
        <v>0</v>
      </c>
      <c r="AO37" s="135">
        <f t="shared" si="16"/>
        <v>0</v>
      </c>
    </row>
    <row r="38" spans="1:41" ht="11.25">
      <c r="A38" s="165">
        <v>31</v>
      </c>
      <c r="B38" s="153" t="s">
        <v>30</v>
      </c>
      <c r="C38" s="131"/>
      <c r="D38" s="131">
        <v>0</v>
      </c>
      <c r="E38" s="133">
        <f t="shared" si="4"/>
        <v>0</v>
      </c>
      <c r="F38" s="131">
        <v>0</v>
      </c>
      <c r="G38" s="131">
        <v>0</v>
      </c>
      <c r="H38" s="133">
        <f t="shared" si="5"/>
        <v>0</v>
      </c>
      <c r="I38" s="131"/>
      <c r="J38" s="131"/>
      <c r="K38" s="133">
        <f t="shared" si="6"/>
        <v>0</v>
      </c>
      <c r="L38" s="131"/>
      <c r="M38" s="131"/>
      <c r="N38" s="133">
        <f t="shared" si="7"/>
        <v>0</v>
      </c>
      <c r="O38" s="131"/>
      <c r="P38" s="131"/>
      <c r="Q38" s="133">
        <f t="shared" si="8"/>
        <v>0</v>
      </c>
      <c r="R38" s="131"/>
      <c r="S38" s="131"/>
      <c r="T38" s="133">
        <f t="shared" si="9"/>
        <v>0</v>
      </c>
      <c r="U38" s="135">
        <f t="shared" si="10"/>
        <v>0</v>
      </c>
      <c r="V38" s="135">
        <f t="shared" si="10"/>
        <v>0</v>
      </c>
      <c r="W38" s="135">
        <f t="shared" si="10"/>
        <v>0</v>
      </c>
      <c r="X38" s="97"/>
      <c r="Y38" s="97"/>
      <c r="Z38" s="96">
        <f t="shared" si="11"/>
        <v>0</v>
      </c>
      <c r="AA38" s="135">
        <f t="shared" si="19"/>
        <v>0</v>
      </c>
      <c r="AB38" s="135">
        <f t="shared" si="19"/>
        <v>0</v>
      </c>
      <c r="AC38" s="135">
        <f t="shared" si="19"/>
        <v>0</v>
      </c>
      <c r="AD38" s="131"/>
      <c r="AE38" s="131"/>
      <c r="AF38" s="133">
        <f t="shared" si="14"/>
        <v>0</v>
      </c>
      <c r="AG38" s="131"/>
      <c r="AH38" s="131"/>
      <c r="AI38" s="133">
        <f t="shared" si="15"/>
        <v>0</v>
      </c>
      <c r="AJ38" s="135">
        <f t="shared" si="20"/>
        <v>0</v>
      </c>
      <c r="AK38" s="135">
        <f t="shared" si="20"/>
        <v>0</v>
      </c>
      <c r="AL38" s="135">
        <f t="shared" si="20"/>
        <v>0</v>
      </c>
      <c r="AM38" s="135">
        <f t="shared" si="16"/>
        <v>0</v>
      </c>
      <c r="AN38" s="135">
        <f t="shared" si="16"/>
        <v>0</v>
      </c>
      <c r="AO38" s="135">
        <f t="shared" si="16"/>
        <v>0</v>
      </c>
    </row>
    <row r="39" spans="1:41" s="288" customFormat="1" ht="11.25">
      <c r="A39" s="163">
        <v>32</v>
      </c>
      <c r="B39" s="154" t="s">
        <v>37</v>
      </c>
      <c r="C39" s="64">
        <f>SUM(C40:C43)</f>
        <v>250000</v>
      </c>
      <c r="D39" s="64">
        <f>SUM(D40:D43)</f>
        <v>0</v>
      </c>
      <c r="E39" s="215">
        <f t="shared" si="4"/>
        <v>-250000</v>
      </c>
      <c r="F39" s="64">
        <f>SUM(F40:F43)</f>
        <v>2815000</v>
      </c>
      <c r="G39" s="64">
        <f>SUM(G40:G43)</f>
        <v>748500</v>
      </c>
      <c r="H39" s="215">
        <f t="shared" si="5"/>
        <v>-2066500</v>
      </c>
      <c r="I39" s="64">
        <f>SUM(I40:I43)</f>
        <v>2000000</v>
      </c>
      <c r="J39" s="64">
        <f>SUM(J40:J43)</f>
        <v>0</v>
      </c>
      <c r="K39" s="215">
        <f t="shared" si="6"/>
        <v>-2000000</v>
      </c>
      <c r="L39" s="64">
        <f>SUM(L40:L43)</f>
        <v>1000000</v>
      </c>
      <c r="M39" s="64">
        <f>SUM(M40:M43)</f>
        <v>0</v>
      </c>
      <c r="N39" s="215">
        <f t="shared" si="7"/>
        <v>-1000000</v>
      </c>
      <c r="O39" s="64">
        <f>SUM(O40:O43)</f>
        <v>2000000</v>
      </c>
      <c r="P39" s="64">
        <f>SUM(P40:P43)</f>
        <v>0</v>
      </c>
      <c r="Q39" s="215">
        <f t="shared" si="8"/>
        <v>-2000000</v>
      </c>
      <c r="R39" s="64">
        <f>SUM(R40:R43)</f>
        <v>2000000</v>
      </c>
      <c r="S39" s="64">
        <f>SUM(S40:S43)</f>
        <v>478000</v>
      </c>
      <c r="T39" s="215">
        <f t="shared" si="9"/>
        <v>-1522000</v>
      </c>
      <c r="U39" s="59">
        <f t="shared" si="10"/>
        <v>10065000</v>
      </c>
      <c r="V39" s="59">
        <f t="shared" si="10"/>
        <v>1226500</v>
      </c>
      <c r="W39" s="59">
        <f t="shared" si="10"/>
        <v>-8838500</v>
      </c>
      <c r="X39" s="66">
        <f>SUM(X40:X43)</f>
        <v>0</v>
      </c>
      <c r="Y39" s="66">
        <f>SUM(Y40:Y43)</f>
        <v>0</v>
      </c>
      <c r="Z39" s="380">
        <f t="shared" si="11"/>
        <v>0</v>
      </c>
      <c r="AA39" s="59">
        <f t="shared" si="19"/>
        <v>0</v>
      </c>
      <c r="AB39" s="59">
        <f t="shared" si="19"/>
        <v>0</v>
      </c>
      <c r="AC39" s="59">
        <f t="shared" si="19"/>
        <v>0</v>
      </c>
      <c r="AD39" s="64">
        <f>SUM(AD40:AD43)</f>
        <v>0</v>
      </c>
      <c r="AE39" s="64">
        <f>SUM(AE40:AE43)</f>
        <v>0</v>
      </c>
      <c r="AF39" s="215">
        <f t="shared" si="14"/>
        <v>0</v>
      </c>
      <c r="AG39" s="64">
        <f>SUM(AG40:AG43)</f>
        <v>0</v>
      </c>
      <c r="AH39" s="64">
        <f>SUM(AH40:AH43)</f>
        <v>0</v>
      </c>
      <c r="AI39" s="215">
        <f t="shared" si="15"/>
        <v>0</v>
      </c>
      <c r="AJ39" s="59">
        <f t="shared" si="20"/>
        <v>0</v>
      </c>
      <c r="AK39" s="59">
        <f t="shared" si="20"/>
        <v>0</v>
      </c>
      <c r="AL39" s="59">
        <f t="shared" si="20"/>
        <v>0</v>
      </c>
      <c r="AM39" s="59">
        <f t="shared" si="16"/>
        <v>10065000</v>
      </c>
      <c r="AN39" s="59">
        <f t="shared" si="16"/>
        <v>1226500</v>
      </c>
      <c r="AO39" s="59">
        <f t="shared" si="16"/>
        <v>-8838500</v>
      </c>
    </row>
    <row r="40" spans="1:41" ht="11.25">
      <c r="A40" s="165">
        <v>33</v>
      </c>
      <c r="B40" s="166" t="s">
        <v>31</v>
      </c>
      <c r="C40" s="188">
        <v>250000</v>
      </c>
      <c r="D40" s="151">
        <v>0</v>
      </c>
      <c r="E40" s="133">
        <f t="shared" si="4"/>
        <v>-250000</v>
      </c>
      <c r="F40" s="131"/>
      <c r="G40" s="131"/>
      <c r="H40" s="133">
        <f t="shared" si="5"/>
        <v>0</v>
      </c>
      <c r="I40" s="131"/>
      <c r="J40" s="131"/>
      <c r="K40" s="133">
        <f t="shared" si="6"/>
        <v>0</v>
      </c>
      <c r="L40" s="131"/>
      <c r="M40" s="131"/>
      <c r="N40" s="133">
        <f t="shared" si="7"/>
        <v>0</v>
      </c>
      <c r="O40" s="131"/>
      <c r="P40" s="131"/>
      <c r="Q40" s="133">
        <f t="shared" si="8"/>
        <v>0</v>
      </c>
      <c r="R40" s="131"/>
      <c r="S40" s="131"/>
      <c r="T40" s="133">
        <f t="shared" si="9"/>
        <v>0</v>
      </c>
      <c r="U40" s="135">
        <f t="shared" si="10"/>
        <v>250000</v>
      </c>
      <c r="V40" s="135">
        <f t="shared" si="10"/>
        <v>0</v>
      </c>
      <c r="W40" s="135">
        <f t="shared" si="10"/>
        <v>-250000</v>
      </c>
      <c r="X40" s="97"/>
      <c r="Y40" s="97"/>
      <c r="Z40" s="96">
        <f t="shared" si="11"/>
        <v>0</v>
      </c>
      <c r="AA40" s="135">
        <f t="shared" si="19"/>
        <v>0</v>
      </c>
      <c r="AB40" s="135">
        <f t="shared" si="19"/>
        <v>0</v>
      </c>
      <c r="AC40" s="135">
        <f t="shared" si="19"/>
        <v>0</v>
      </c>
      <c r="AD40" s="131"/>
      <c r="AE40" s="131"/>
      <c r="AF40" s="133">
        <f t="shared" si="14"/>
        <v>0</v>
      </c>
      <c r="AG40" s="131"/>
      <c r="AH40" s="131"/>
      <c r="AI40" s="133">
        <f t="shared" si="15"/>
        <v>0</v>
      </c>
      <c r="AJ40" s="135">
        <f t="shared" si="20"/>
        <v>0</v>
      </c>
      <c r="AK40" s="135">
        <f t="shared" si="20"/>
        <v>0</v>
      </c>
      <c r="AL40" s="135">
        <f t="shared" si="20"/>
        <v>0</v>
      </c>
      <c r="AM40" s="135">
        <f t="shared" si="16"/>
        <v>250000</v>
      </c>
      <c r="AN40" s="135">
        <f t="shared" si="16"/>
        <v>0</v>
      </c>
      <c r="AO40" s="135">
        <f t="shared" si="16"/>
        <v>-250000</v>
      </c>
    </row>
    <row r="41" spans="1:41" ht="11.25">
      <c r="A41" s="165">
        <v>34</v>
      </c>
      <c r="B41" s="166" t="s">
        <v>32</v>
      </c>
      <c r="C41" s="131"/>
      <c r="D41" s="131">
        <v>0</v>
      </c>
      <c r="E41" s="133">
        <f t="shared" si="4"/>
        <v>0</v>
      </c>
      <c r="F41" s="131"/>
      <c r="G41" s="131"/>
      <c r="H41" s="133">
        <f t="shared" si="5"/>
        <v>0</v>
      </c>
      <c r="I41" s="131"/>
      <c r="J41" s="131"/>
      <c r="K41" s="133">
        <f t="shared" si="6"/>
        <v>0</v>
      </c>
      <c r="L41" s="131"/>
      <c r="M41" s="131"/>
      <c r="N41" s="133">
        <f t="shared" si="7"/>
        <v>0</v>
      </c>
      <c r="O41" s="131"/>
      <c r="P41" s="131"/>
      <c r="Q41" s="133">
        <f t="shared" si="8"/>
        <v>0</v>
      </c>
      <c r="R41" s="131"/>
      <c r="S41" s="131"/>
      <c r="T41" s="133">
        <f t="shared" si="9"/>
        <v>0</v>
      </c>
      <c r="U41" s="135">
        <f t="shared" si="10"/>
        <v>0</v>
      </c>
      <c r="V41" s="135">
        <f t="shared" si="10"/>
        <v>0</v>
      </c>
      <c r="W41" s="135">
        <f t="shared" si="10"/>
        <v>0</v>
      </c>
      <c r="X41" s="97"/>
      <c r="Y41" s="97"/>
      <c r="Z41" s="96">
        <f t="shared" si="11"/>
        <v>0</v>
      </c>
      <c r="AA41" s="135">
        <f t="shared" si="19"/>
        <v>0</v>
      </c>
      <c r="AB41" s="135">
        <f t="shared" si="19"/>
        <v>0</v>
      </c>
      <c r="AC41" s="135">
        <f t="shared" si="19"/>
        <v>0</v>
      </c>
      <c r="AD41" s="131"/>
      <c r="AE41" s="131"/>
      <c r="AF41" s="133">
        <f t="shared" si="14"/>
        <v>0</v>
      </c>
      <c r="AG41" s="131"/>
      <c r="AH41" s="131"/>
      <c r="AI41" s="133">
        <f t="shared" si="15"/>
        <v>0</v>
      </c>
      <c r="AJ41" s="135">
        <f t="shared" si="20"/>
        <v>0</v>
      </c>
      <c r="AK41" s="135">
        <f t="shared" si="20"/>
        <v>0</v>
      </c>
      <c r="AL41" s="135">
        <f t="shared" si="20"/>
        <v>0</v>
      </c>
      <c r="AM41" s="135">
        <f t="shared" si="16"/>
        <v>0</v>
      </c>
      <c r="AN41" s="135">
        <f t="shared" si="16"/>
        <v>0</v>
      </c>
      <c r="AO41" s="135">
        <f t="shared" si="16"/>
        <v>0</v>
      </c>
    </row>
    <row r="42" spans="1:41" ht="11.25">
      <c r="A42" s="165">
        <v>35</v>
      </c>
      <c r="B42" s="166" t="s">
        <v>41</v>
      </c>
      <c r="C42" s="131"/>
      <c r="D42" s="131"/>
      <c r="E42" s="133">
        <f t="shared" si="4"/>
        <v>0</v>
      </c>
      <c r="F42" s="131"/>
      <c r="G42" s="131"/>
      <c r="H42" s="133">
        <f t="shared" si="5"/>
        <v>0</v>
      </c>
      <c r="I42" s="131"/>
      <c r="J42" s="131"/>
      <c r="K42" s="133">
        <f t="shared" si="6"/>
        <v>0</v>
      </c>
      <c r="L42" s="131"/>
      <c r="M42" s="131"/>
      <c r="N42" s="133">
        <f t="shared" si="7"/>
        <v>0</v>
      </c>
      <c r="O42" s="131"/>
      <c r="P42" s="131"/>
      <c r="Q42" s="133">
        <f t="shared" si="8"/>
        <v>0</v>
      </c>
      <c r="R42" s="131"/>
      <c r="S42" s="131"/>
      <c r="T42" s="133">
        <f t="shared" si="9"/>
        <v>0</v>
      </c>
      <c r="U42" s="135">
        <f t="shared" si="10"/>
        <v>0</v>
      </c>
      <c r="V42" s="135">
        <f t="shared" si="10"/>
        <v>0</v>
      </c>
      <c r="W42" s="135">
        <f t="shared" si="10"/>
        <v>0</v>
      </c>
      <c r="X42" s="97"/>
      <c r="Y42" s="97"/>
      <c r="Z42" s="96">
        <f t="shared" si="11"/>
        <v>0</v>
      </c>
      <c r="AA42" s="135">
        <f t="shared" si="19"/>
        <v>0</v>
      </c>
      <c r="AB42" s="135">
        <f t="shared" si="19"/>
        <v>0</v>
      </c>
      <c r="AC42" s="135">
        <f t="shared" si="19"/>
        <v>0</v>
      </c>
      <c r="AD42" s="131"/>
      <c r="AE42" s="131"/>
      <c r="AF42" s="133">
        <f t="shared" si="14"/>
        <v>0</v>
      </c>
      <c r="AG42" s="131"/>
      <c r="AH42" s="131"/>
      <c r="AI42" s="133">
        <f t="shared" si="15"/>
        <v>0</v>
      </c>
      <c r="AJ42" s="135">
        <f t="shared" si="20"/>
        <v>0</v>
      </c>
      <c r="AK42" s="135">
        <f t="shared" si="20"/>
        <v>0</v>
      </c>
      <c r="AL42" s="135">
        <f t="shared" si="20"/>
        <v>0</v>
      </c>
      <c r="AM42" s="135">
        <f t="shared" si="16"/>
        <v>0</v>
      </c>
      <c r="AN42" s="135">
        <f t="shared" si="16"/>
        <v>0</v>
      </c>
      <c r="AO42" s="135">
        <f t="shared" si="16"/>
        <v>0</v>
      </c>
    </row>
    <row r="43" spans="1:41" ht="11.25">
      <c r="A43" s="165">
        <v>36</v>
      </c>
      <c r="B43" s="153" t="s">
        <v>33</v>
      </c>
      <c r="C43" s="131"/>
      <c r="D43" s="131"/>
      <c r="E43" s="133">
        <f t="shared" si="4"/>
        <v>0</v>
      </c>
      <c r="F43" s="188">
        <v>2815000</v>
      </c>
      <c r="G43" s="188">
        <v>748500</v>
      </c>
      <c r="H43" s="133">
        <f t="shared" si="5"/>
        <v>-2066500</v>
      </c>
      <c r="I43" s="131">
        <v>2000000</v>
      </c>
      <c r="J43" s="131">
        <v>0</v>
      </c>
      <c r="K43" s="133">
        <f t="shared" si="6"/>
        <v>-2000000</v>
      </c>
      <c r="L43" s="131">
        <v>1000000</v>
      </c>
      <c r="M43" s="131">
        <v>0</v>
      </c>
      <c r="N43" s="133">
        <f t="shared" si="7"/>
        <v>-1000000</v>
      </c>
      <c r="O43" s="131">
        <v>2000000</v>
      </c>
      <c r="P43" s="131">
        <v>0</v>
      </c>
      <c r="Q43" s="133">
        <f t="shared" si="8"/>
        <v>-2000000</v>
      </c>
      <c r="R43" s="197">
        <v>2000000</v>
      </c>
      <c r="S43" s="197">
        <v>478000</v>
      </c>
      <c r="T43" s="133">
        <f t="shared" si="9"/>
        <v>-1522000</v>
      </c>
      <c r="U43" s="135">
        <f t="shared" si="10"/>
        <v>9815000</v>
      </c>
      <c r="V43" s="135">
        <f t="shared" si="10"/>
        <v>1226500</v>
      </c>
      <c r="W43" s="135">
        <f t="shared" si="10"/>
        <v>-8588500</v>
      </c>
      <c r="X43" s="97"/>
      <c r="Y43" s="97"/>
      <c r="Z43" s="96">
        <f t="shared" si="11"/>
        <v>0</v>
      </c>
      <c r="AA43" s="135">
        <f t="shared" si="19"/>
        <v>0</v>
      </c>
      <c r="AB43" s="135">
        <f t="shared" si="19"/>
        <v>0</v>
      </c>
      <c r="AC43" s="135">
        <f t="shared" si="19"/>
        <v>0</v>
      </c>
      <c r="AD43" s="131"/>
      <c r="AE43" s="131"/>
      <c r="AF43" s="133">
        <f t="shared" si="14"/>
        <v>0</v>
      </c>
      <c r="AG43" s="131"/>
      <c r="AH43" s="131"/>
      <c r="AI43" s="133">
        <f t="shared" si="15"/>
        <v>0</v>
      </c>
      <c r="AJ43" s="135">
        <f t="shared" si="20"/>
        <v>0</v>
      </c>
      <c r="AK43" s="135">
        <f t="shared" si="20"/>
        <v>0</v>
      </c>
      <c r="AL43" s="135">
        <f t="shared" si="20"/>
        <v>0</v>
      </c>
      <c r="AM43" s="135">
        <f t="shared" si="16"/>
        <v>9815000</v>
      </c>
      <c r="AN43" s="135">
        <f t="shared" si="16"/>
        <v>1226500</v>
      </c>
      <c r="AO43" s="135">
        <f t="shared" si="16"/>
        <v>-8588500</v>
      </c>
    </row>
    <row r="44" spans="1:41" ht="11.25">
      <c r="A44" s="163">
        <v>37</v>
      </c>
      <c r="B44" s="154" t="s">
        <v>38</v>
      </c>
      <c r="C44" s="64">
        <f>SUM(C45:C47)</f>
        <v>360000</v>
      </c>
      <c r="D44" s="64">
        <f>SUM(D45:D47)</f>
        <v>140000</v>
      </c>
      <c r="E44" s="133">
        <f t="shared" si="4"/>
        <v>-220000</v>
      </c>
      <c r="F44" s="64">
        <f>SUM(F45:F47)</f>
        <v>2528600</v>
      </c>
      <c r="G44" s="64">
        <f>SUM(G45:G47)</f>
        <v>1010000</v>
      </c>
      <c r="H44" s="133">
        <f t="shared" si="5"/>
        <v>-1518600</v>
      </c>
      <c r="I44" s="64">
        <f>SUM(I45:I47)</f>
        <v>0</v>
      </c>
      <c r="J44" s="64">
        <f>SUM(J45:J47)</f>
        <v>0</v>
      </c>
      <c r="K44" s="133">
        <f t="shared" si="6"/>
        <v>0</v>
      </c>
      <c r="L44" s="64">
        <f>SUM(L45:L47)</f>
        <v>0</v>
      </c>
      <c r="M44" s="64">
        <f>SUM(M45:M47)</f>
        <v>0</v>
      </c>
      <c r="N44" s="133">
        <f t="shared" si="7"/>
        <v>0</v>
      </c>
      <c r="O44" s="64">
        <f>SUM(O45:O47)</f>
        <v>0</v>
      </c>
      <c r="P44" s="64">
        <f>SUM(P45:P47)</f>
        <v>0</v>
      </c>
      <c r="Q44" s="133">
        <f t="shared" si="8"/>
        <v>0</v>
      </c>
      <c r="R44" s="64">
        <f>SUM(R45:R47)</f>
        <v>0</v>
      </c>
      <c r="S44" s="64">
        <f>SUM(S45:S47)</f>
        <v>0</v>
      </c>
      <c r="T44" s="133">
        <f t="shared" si="9"/>
        <v>0</v>
      </c>
      <c r="U44" s="59">
        <f t="shared" si="10"/>
        <v>2888600</v>
      </c>
      <c r="V44" s="59">
        <f t="shared" si="10"/>
        <v>1150000</v>
      </c>
      <c r="W44" s="59">
        <f t="shared" si="10"/>
        <v>-1738600</v>
      </c>
      <c r="X44" s="66">
        <f>SUM(X45:X47)</f>
        <v>0</v>
      </c>
      <c r="Y44" s="66">
        <f>SUM(Y45:Y47)</f>
        <v>0</v>
      </c>
      <c r="Z44" s="96">
        <f t="shared" si="11"/>
        <v>0</v>
      </c>
      <c r="AA44" s="59">
        <f t="shared" si="19"/>
        <v>0</v>
      </c>
      <c r="AB44" s="59">
        <f t="shared" si="19"/>
        <v>0</v>
      </c>
      <c r="AC44" s="59">
        <f t="shared" si="19"/>
        <v>0</v>
      </c>
      <c r="AD44" s="64">
        <f>SUM(AD45:AD47)</f>
        <v>0</v>
      </c>
      <c r="AE44" s="64">
        <f>SUM(AE45:AE47)</f>
        <v>0</v>
      </c>
      <c r="AF44" s="133">
        <f t="shared" si="14"/>
        <v>0</v>
      </c>
      <c r="AG44" s="64">
        <f>SUM(AG45:AG47)</f>
        <v>0</v>
      </c>
      <c r="AH44" s="64">
        <f>SUM(AH45:AH47)</f>
        <v>0</v>
      </c>
      <c r="AI44" s="133">
        <f t="shared" si="15"/>
        <v>0</v>
      </c>
      <c r="AJ44" s="59">
        <f t="shared" si="20"/>
        <v>0</v>
      </c>
      <c r="AK44" s="59">
        <f t="shared" si="20"/>
        <v>0</v>
      </c>
      <c r="AL44" s="59">
        <f t="shared" si="20"/>
        <v>0</v>
      </c>
      <c r="AM44" s="59">
        <f t="shared" si="16"/>
        <v>2888600</v>
      </c>
      <c r="AN44" s="59">
        <f t="shared" si="16"/>
        <v>1150000</v>
      </c>
      <c r="AO44" s="59">
        <f t="shared" si="16"/>
        <v>-1738600</v>
      </c>
    </row>
    <row r="45" spans="1:41" ht="11.25">
      <c r="A45" s="165">
        <v>38</v>
      </c>
      <c r="B45" s="153" t="s">
        <v>40</v>
      </c>
      <c r="C45" s="131"/>
      <c r="D45" s="131"/>
      <c r="E45" s="133">
        <f t="shared" si="4"/>
        <v>0</v>
      </c>
      <c r="F45" s="131"/>
      <c r="G45" s="131"/>
      <c r="H45" s="133">
        <f t="shared" si="5"/>
        <v>0</v>
      </c>
      <c r="I45" s="131"/>
      <c r="J45" s="131"/>
      <c r="K45" s="133">
        <f t="shared" si="6"/>
        <v>0</v>
      </c>
      <c r="L45" s="131"/>
      <c r="M45" s="131"/>
      <c r="N45" s="133">
        <f t="shared" si="7"/>
        <v>0</v>
      </c>
      <c r="O45" s="131"/>
      <c r="P45" s="131"/>
      <c r="Q45" s="133">
        <f t="shared" si="8"/>
        <v>0</v>
      </c>
      <c r="R45" s="131"/>
      <c r="S45" s="131"/>
      <c r="T45" s="133">
        <f t="shared" si="9"/>
        <v>0</v>
      </c>
      <c r="U45" s="135">
        <f t="shared" si="10"/>
        <v>0</v>
      </c>
      <c r="V45" s="135">
        <f t="shared" si="10"/>
        <v>0</v>
      </c>
      <c r="W45" s="135">
        <f t="shared" si="10"/>
        <v>0</v>
      </c>
      <c r="X45" s="97"/>
      <c r="Y45" s="97"/>
      <c r="Z45" s="96">
        <f t="shared" si="11"/>
        <v>0</v>
      </c>
      <c r="AA45" s="135">
        <f t="shared" si="19"/>
        <v>0</v>
      </c>
      <c r="AB45" s="135">
        <f t="shared" si="19"/>
        <v>0</v>
      </c>
      <c r="AC45" s="135">
        <f t="shared" si="19"/>
        <v>0</v>
      </c>
      <c r="AD45" s="131"/>
      <c r="AE45" s="131"/>
      <c r="AF45" s="133">
        <f t="shared" si="14"/>
        <v>0</v>
      </c>
      <c r="AG45" s="131"/>
      <c r="AH45" s="131"/>
      <c r="AI45" s="133">
        <f t="shared" si="15"/>
        <v>0</v>
      </c>
      <c r="AJ45" s="135">
        <f t="shared" si="20"/>
        <v>0</v>
      </c>
      <c r="AK45" s="135">
        <f t="shared" si="20"/>
        <v>0</v>
      </c>
      <c r="AL45" s="135">
        <f t="shared" si="20"/>
        <v>0</v>
      </c>
      <c r="AM45" s="135">
        <f t="shared" si="16"/>
        <v>0</v>
      </c>
      <c r="AN45" s="135">
        <f t="shared" si="16"/>
        <v>0</v>
      </c>
      <c r="AO45" s="135">
        <f t="shared" si="16"/>
        <v>0</v>
      </c>
    </row>
    <row r="46" spans="1:41" ht="11.25">
      <c r="A46" s="165">
        <v>39</v>
      </c>
      <c r="B46" s="153" t="s">
        <v>39</v>
      </c>
      <c r="C46" s="188">
        <v>360000</v>
      </c>
      <c r="D46" s="188">
        <v>140000</v>
      </c>
      <c r="E46" s="133">
        <f t="shared" si="4"/>
        <v>-220000</v>
      </c>
      <c r="F46" s="188">
        <v>2528600</v>
      </c>
      <c r="G46" s="188">
        <v>1010000</v>
      </c>
      <c r="H46" s="133">
        <f t="shared" si="5"/>
        <v>-1518600</v>
      </c>
      <c r="I46" s="131"/>
      <c r="J46" s="131"/>
      <c r="K46" s="133">
        <f t="shared" si="6"/>
        <v>0</v>
      </c>
      <c r="L46" s="131"/>
      <c r="M46" s="131"/>
      <c r="N46" s="133">
        <f t="shared" si="7"/>
        <v>0</v>
      </c>
      <c r="O46" s="131"/>
      <c r="P46" s="131"/>
      <c r="Q46" s="133">
        <f t="shared" si="8"/>
        <v>0</v>
      </c>
      <c r="R46" s="131"/>
      <c r="S46" s="131"/>
      <c r="T46" s="133">
        <f t="shared" si="9"/>
        <v>0</v>
      </c>
      <c r="U46" s="135">
        <f t="shared" si="10"/>
        <v>2888600</v>
      </c>
      <c r="V46" s="135">
        <f t="shared" si="10"/>
        <v>1150000</v>
      </c>
      <c r="W46" s="135">
        <f t="shared" si="10"/>
        <v>-1738600</v>
      </c>
      <c r="X46" s="97"/>
      <c r="Y46" s="97"/>
      <c r="Z46" s="96">
        <f t="shared" si="11"/>
        <v>0</v>
      </c>
      <c r="AA46" s="135">
        <f t="shared" si="19"/>
        <v>0</v>
      </c>
      <c r="AB46" s="135">
        <f t="shared" si="19"/>
        <v>0</v>
      </c>
      <c r="AC46" s="135">
        <f t="shared" si="19"/>
        <v>0</v>
      </c>
      <c r="AD46" s="131"/>
      <c r="AE46" s="131"/>
      <c r="AF46" s="133">
        <f t="shared" si="14"/>
        <v>0</v>
      </c>
      <c r="AG46" s="131"/>
      <c r="AH46" s="131"/>
      <c r="AI46" s="133">
        <f t="shared" si="15"/>
        <v>0</v>
      </c>
      <c r="AJ46" s="135">
        <f t="shared" si="20"/>
        <v>0</v>
      </c>
      <c r="AK46" s="135">
        <f t="shared" si="20"/>
        <v>0</v>
      </c>
      <c r="AL46" s="135">
        <f t="shared" si="20"/>
        <v>0</v>
      </c>
      <c r="AM46" s="135">
        <f t="shared" si="16"/>
        <v>2888600</v>
      </c>
      <c r="AN46" s="135">
        <f t="shared" si="16"/>
        <v>1150000</v>
      </c>
      <c r="AO46" s="135">
        <f t="shared" si="16"/>
        <v>-1738600</v>
      </c>
    </row>
    <row r="47" spans="1:41" ht="11.25">
      <c r="A47" s="165">
        <v>40</v>
      </c>
      <c r="B47" s="153" t="s">
        <v>42</v>
      </c>
      <c r="C47" s="131"/>
      <c r="D47" s="131"/>
      <c r="E47" s="133">
        <f t="shared" si="4"/>
        <v>0</v>
      </c>
      <c r="F47" s="131"/>
      <c r="G47" s="131"/>
      <c r="H47" s="133">
        <f t="shared" si="5"/>
        <v>0</v>
      </c>
      <c r="I47" s="131"/>
      <c r="J47" s="131"/>
      <c r="K47" s="133">
        <f t="shared" si="6"/>
        <v>0</v>
      </c>
      <c r="L47" s="131"/>
      <c r="M47" s="131"/>
      <c r="N47" s="133">
        <f t="shared" si="7"/>
        <v>0</v>
      </c>
      <c r="O47" s="131"/>
      <c r="P47" s="131"/>
      <c r="Q47" s="133">
        <f t="shared" si="8"/>
        <v>0</v>
      </c>
      <c r="R47" s="131"/>
      <c r="S47" s="131"/>
      <c r="T47" s="133">
        <f t="shared" si="9"/>
        <v>0</v>
      </c>
      <c r="U47" s="135">
        <f t="shared" si="10"/>
        <v>0</v>
      </c>
      <c r="V47" s="135">
        <f t="shared" si="10"/>
        <v>0</v>
      </c>
      <c r="W47" s="135">
        <f t="shared" si="10"/>
        <v>0</v>
      </c>
      <c r="X47" s="97"/>
      <c r="Y47" s="97"/>
      <c r="Z47" s="96">
        <f t="shared" si="11"/>
        <v>0</v>
      </c>
      <c r="AA47" s="135">
        <f t="shared" si="19"/>
        <v>0</v>
      </c>
      <c r="AB47" s="135">
        <f t="shared" si="19"/>
        <v>0</v>
      </c>
      <c r="AC47" s="135">
        <f t="shared" si="19"/>
        <v>0</v>
      </c>
      <c r="AD47" s="131"/>
      <c r="AE47" s="131"/>
      <c r="AF47" s="133">
        <f t="shared" si="14"/>
        <v>0</v>
      </c>
      <c r="AG47" s="131"/>
      <c r="AH47" s="131"/>
      <c r="AI47" s="133">
        <f t="shared" si="15"/>
        <v>0</v>
      </c>
      <c r="AJ47" s="135">
        <f t="shared" si="20"/>
        <v>0</v>
      </c>
      <c r="AK47" s="135">
        <f t="shared" si="20"/>
        <v>0</v>
      </c>
      <c r="AL47" s="135">
        <f t="shared" si="20"/>
        <v>0</v>
      </c>
      <c r="AM47" s="135">
        <f t="shared" si="16"/>
        <v>0</v>
      </c>
      <c r="AN47" s="135">
        <f t="shared" si="16"/>
        <v>0</v>
      </c>
      <c r="AO47" s="135">
        <f t="shared" si="16"/>
        <v>0</v>
      </c>
    </row>
    <row r="48" spans="1:41" ht="11.25">
      <c r="A48" s="163">
        <v>41</v>
      </c>
      <c r="B48" s="154" t="s">
        <v>43</v>
      </c>
      <c r="C48" s="64">
        <f>SUM(C49:C59)</f>
        <v>0</v>
      </c>
      <c r="D48" s="64">
        <f t="shared" ref="D48:T48" si="21">SUM(D49:D59)</f>
        <v>0</v>
      </c>
      <c r="E48" s="64">
        <f t="shared" si="21"/>
        <v>0</v>
      </c>
      <c r="F48" s="64">
        <f t="shared" si="21"/>
        <v>3002600</v>
      </c>
      <c r="G48" s="64">
        <f t="shared" si="21"/>
        <v>1372600</v>
      </c>
      <c r="H48" s="64">
        <f t="shared" si="21"/>
        <v>-1630000</v>
      </c>
      <c r="I48" s="64">
        <f t="shared" si="21"/>
        <v>0</v>
      </c>
      <c r="J48" s="64">
        <f t="shared" si="21"/>
        <v>0</v>
      </c>
      <c r="K48" s="64">
        <f t="shared" si="21"/>
        <v>0</v>
      </c>
      <c r="L48" s="64">
        <f t="shared" si="21"/>
        <v>0</v>
      </c>
      <c r="M48" s="64">
        <f t="shared" si="21"/>
        <v>0</v>
      </c>
      <c r="N48" s="64">
        <f t="shared" si="21"/>
        <v>0</v>
      </c>
      <c r="O48" s="64">
        <f t="shared" si="21"/>
        <v>0</v>
      </c>
      <c r="P48" s="64">
        <f t="shared" si="21"/>
        <v>0</v>
      </c>
      <c r="Q48" s="64">
        <f t="shared" si="21"/>
        <v>0</v>
      </c>
      <c r="R48" s="64">
        <f t="shared" si="21"/>
        <v>0</v>
      </c>
      <c r="S48" s="64">
        <f t="shared" si="21"/>
        <v>0</v>
      </c>
      <c r="T48" s="64">
        <f t="shared" si="21"/>
        <v>0</v>
      </c>
      <c r="U48" s="59">
        <f t="shared" si="10"/>
        <v>3002600</v>
      </c>
      <c r="V48" s="59">
        <f t="shared" si="10"/>
        <v>1372600</v>
      </c>
      <c r="W48" s="59">
        <f t="shared" si="10"/>
        <v>-1630000</v>
      </c>
      <c r="X48" s="64">
        <f t="shared" ref="X48:Z48" si="22">SUM(X49:X59)</f>
        <v>0</v>
      </c>
      <c r="Y48" s="64">
        <f t="shared" si="22"/>
        <v>0</v>
      </c>
      <c r="Z48" s="64">
        <f t="shared" si="22"/>
        <v>0</v>
      </c>
      <c r="AA48" s="59">
        <f t="shared" si="19"/>
        <v>0</v>
      </c>
      <c r="AB48" s="59">
        <f t="shared" si="19"/>
        <v>0</v>
      </c>
      <c r="AC48" s="59">
        <f t="shared" si="19"/>
        <v>0</v>
      </c>
      <c r="AD48" s="64">
        <f>SUM(AD49:AD59)</f>
        <v>0</v>
      </c>
      <c r="AE48" s="64">
        <f t="shared" ref="AE48:AI48" si="23">SUM(AE49:AE59)</f>
        <v>0</v>
      </c>
      <c r="AF48" s="64">
        <f t="shared" si="23"/>
        <v>0</v>
      </c>
      <c r="AG48" s="64">
        <f t="shared" si="23"/>
        <v>84705900</v>
      </c>
      <c r="AH48" s="64">
        <f t="shared" si="23"/>
        <v>3324000</v>
      </c>
      <c r="AI48" s="64">
        <f t="shared" si="23"/>
        <v>-81381900</v>
      </c>
      <c r="AJ48" s="59">
        <f t="shared" si="20"/>
        <v>84705900</v>
      </c>
      <c r="AK48" s="59">
        <f t="shared" si="20"/>
        <v>3324000</v>
      </c>
      <c r="AL48" s="59">
        <f t="shared" si="20"/>
        <v>-81381900</v>
      </c>
      <c r="AM48" s="59">
        <f t="shared" si="16"/>
        <v>87708500</v>
      </c>
      <c r="AN48" s="59">
        <f t="shared" si="16"/>
        <v>4696600</v>
      </c>
      <c r="AO48" s="59">
        <f t="shared" si="16"/>
        <v>-83011900</v>
      </c>
    </row>
    <row r="49" spans="1:43" ht="11.25">
      <c r="A49" s="165">
        <v>42</v>
      </c>
      <c r="B49" s="166" t="s">
        <v>74</v>
      </c>
      <c r="C49" s="188">
        <v>0</v>
      </c>
      <c r="D49" s="151">
        <v>0</v>
      </c>
      <c r="E49" s="133">
        <f t="shared" si="4"/>
        <v>0</v>
      </c>
      <c r="F49" s="188">
        <v>3002600</v>
      </c>
      <c r="G49" s="188">
        <v>1372600</v>
      </c>
      <c r="H49" s="133">
        <f t="shared" si="5"/>
        <v>-1630000</v>
      </c>
      <c r="I49" s="131"/>
      <c r="J49" s="131"/>
      <c r="K49" s="133">
        <f t="shared" si="6"/>
        <v>0</v>
      </c>
      <c r="L49" s="131"/>
      <c r="M49" s="131"/>
      <c r="N49" s="133">
        <f t="shared" si="7"/>
        <v>0</v>
      </c>
      <c r="O49" s="131"/>
      <c r="P49" s="131"/>
      <c r="Q49" s="133">
        <f t="shared" si="8"/>
        <v>0</v>
      </c>
      <c r="R49" s="131"/>
      <c r="S49" s="131"/>
      <c r="T49" s="133">
        <f t="shared" si="9"/>
        <v>0</v>
      </c>
      <c r="U49" s="135">
        <f t="shared" si="10"/>
        <v>3002600</v>
      </c>
      <c r="V49" s="135">
        <f t="shared" si="10"/>
        <v>1372600</v>
      </c>
      <c r="W49" s="135">
        <f t="shared" si="10"/>
        <v>-1630000</v>
      </c>
      <c r="X49" s="97"/>
      <c r="Y49" s="97"/>
      <c r="Z49" s="96">
        <f t="shared" si="11"/>
        <v>0</v>
      </c>
      <c r="AA49" s="135">
        <f t="shared" si="19"/>
        <v>0</v>
      </c>
      <c r="AB49" s="135">
        <f t="shared" si="19"/>
        <v>0</v>
      </c>
      <c r="AC49" s="135">
        <f t="shared" si="19"/>
        <v>0</v>
      </c>
      <c r="AD49" s="188"/>
      <c r="AE49" s="151">
        <v>0</v>
      </c>
      <c r="AF49" s="133">
        <f t="shared" si="14"/>
        <v>0</v>
      </c>
      <c r="AG49" s="188"/>
      <c r="AH49" s="151">
        <v>0</v>
      </c>
      <c r="AI49" s="133">
        <f t="shared" si="15"/>
        <v>0</v>
      </c>
      <c r="AJ49" s="135">
        <f t="shared" si="20"/>
        <v>0</v>
      </c>
      <c r="AK49" s="135">
        <f t="shared" si="20"/>
        <v>0</v>
      </c>
      <c r="AL49" s="135">
        <f t="shared" si="20"/>
        <v>0</v>
      </c>
      <c r="AM49" s="135">
        <f t="shared" si="16"/>
        <v>3002600</v>
      </c>
      <c r="AN49" s="135">
        <f t="shared" si="16"/>
        <v>1372600</v>
      </c>
      <c r="AO49" s="135">
        <f t="shared" si="16"/>
        <v>-1630000</v>
      </c>
    </row>
    <row r="50" spans="1:43" ht="11.25">
      <c r="A50" s="165">
        <v>43</v>
      </c>
      <c r="B50" s="153" t="s">
        <v>44</v>
      </c>
      <c r="C50" s="131"/>
      <c r="D50" s="131"/>
      <c r="E50" s="133">
        <f t="shared" si="4"/>
        <v>0</v>
      </c>
      <c r="F50" s="131">
        <v>0</v>
      </c>
      <c r="G50" s="131">
        <v>0</v>
      </c>
      <c r="H50" s="133">
        <f t="shared" si="5"/>
        <v>0</v>
      </c>
      <c r="I50" s="131"/>
      <c r="J50" s="131"/>
      <c r="K50" s="133">
        <f t="shared" si="6"/>
        <v>0</v>
      </c>
      <c r="L50" s="131"/>
      <c r="M50" s="131"/>
      <c r="N50" s="133">
        <f t="shared" si="7"/>
        <v>0</v>
      </c>
      <c r="O50" s="131"/>
      <c r="P50" s="131"/>
      <c r="Q50" s="133">
        <f t="shared" si="8"/>
        <v>0</v>
      </c>
      <c r="R50" s="131"/>
      <c r="S50" s="131"/>
      <c r="T50" s="133">
        <f t="shared" si="9"/>
        <v>0</v>
      </c>
      <c r="U50" s="135">
        <f t="shared" si="10"/>
        <v>0</v>
      </c>
      <c r="V50" s="135">
        <f t="shared" ref="U50:W110" si="24">SUM(D50+G50+J50+M50+P50+S50)</f>
        <v>0</v>
      </c>
      <c r="W50" s="135">
        <f t="shared" si="24"/>
        <v>0</v>
      </c>
      <c r="X50" s="97"/>
      <c r="Y50" s="97"/>
      <c r="Z50" s="96">
        <f t="shared" si="11"/>
        <v>0</v>
      </c>
      <c r="AA50" s="135">
        <f t="shared" si="19"/>
        <v>0</v>
      </c>
      <c r="AB50" s="135">
        <f t="shared" si="19"/>
        <v>0</v>
      </c>
      <c r="AC50" s="135">
        <f t="shared" si="19"/>
        <v>0</v>
      </c>
      <c r="AD50" s="131"/>
      <c r="AE50" s="131"/>
      <c r="AF50" s="133">
        <f t="shared" si="14"/>
        <v>0</v>
      </c>
      <c r="AG50" s="131"/>
      <c r="AH50" s="131"/>
      <c r="AI50" s="133">
        <f t="shared" si="15"/>
        <v>0</v>
      </c>
      <c r="AJ50" s="135">
        <f t="shared" si="20"/>
        <v>0</v>
      </c>
      <c r="AK50" s="135">
        <f t="shared" si="20"/>
        <v>0</v>
      </c>
      <c r="AL50" s="135">
        <f t="shared" si="20"/>
        <v>0</v>
      </c>
      <c r="AM50" s="135">
        <f t="shared" si="16"/>
        <v>0</v>
      </c>
      <c r="AN50" s="135">
        <f t="shared" si="16"/>
        <v>0</v>
      </c>
      <c r="AO50" s="135">
        <f t="shared" si="16"/>
        <v>0</v>
      </c>
    </row>
    <row r="51" spans="1:43" ht="11.25">
      <c r="A51" s="165">
        <v>44</v>
      </c>
      <c r="B51" s="153" t="s">
        <v>45</v>
      </c>
      <c r="C51" s="131"/>
      <c r="D51" s="131">
        <v>0</v>
      </c>
      <c r="E51" s="133">
        <f t="shared" si="4"/>
        <v>0</v>
      </c>
      <c r="F51" s="131">
        <v>0</v>
      </c>
      <c r="G51" s="131">
        <v>0</v>
      </c>
      <c r="H51" s="133">
        <f t="shared" si="5"/>
        <v>0</v>
      </c>
      <c r="I51" s="131"/>
      <c r="J51" s="131"/>
      <c r="K51" s="133">
        <f t="shared" si="6"/>
        <v>0</v>
      </c>
      <c r="L51" s="131"/>
      <c r="M51" s="131"/>
      <c r="N51" s="133">
        <f t="shared" si="7"/>
        <v>0</v>
      </c>
      <c r="O51" s="131"/>
      <c r="P51" s="131"/>
      <c r="Q51" s="133">
        <f t="shared" si="8"/>
        <v>0</v>
      </c>
      <c r="R51" s="131"/>
      <c r="S51" s="131"/>
      <c r="T51" s="133">
        <f t="shared" si="9"/>
        <v>0</v>
      </c>
      <c r="U51" s="135">
        <f t="shared" si="24"/>
        <v>0</v>
      </c>
      <c r="V51" s="135">
        <f t="shared" si="24"/>
        <v>0</v>
      </c>
      <c r="W51" s="135">
        <f t="shared" si="24"/>
        <v>0</v>
      </c>
      <c r="X51" s="97"/>
      <c r="Y51" s="97"/>
      <c r="Z51" s="96">
        <f t="shared" si="11"/>
        <v>0</v>
      </c>
      <c r="AA51" s="135">
        <f t="shared" si="19"/>
        <v>0</v>
      </c>
      <c r="AB51" s="135">
        <f t="shared" si="19"/>
        <v>0</v>
      </c>
      <c r="AC51" s="135">
        <f t="shared" si="19"/>
        <v>0</v>
      </c>
      <c r="AD51" s="131"/>
      <c r="AE51" s="131"/>
      <c r="AF51" s="133">
        <f t="shared" si="14"/>
        <v>0</v>
      </c>
      <c r="AG51" s="131"/>
      <c r="AH51" s="131"/>
      <c r="AI51" s="133">
        <f t="shared" si="15"/>
        <v>0</v>
      </c>
      <c r="AJ51" s="135">
        <f t="shared" si="20"/>
        <v>0</v>
      </c>
      <c r="AK51" s="135">
        <f t="shared" si="20"/>
        <v>0</v>
      </c>
      <c r="AL51" s="135">
        <f t="shared" si="20"/>
        <v>0</v>
      </c>
      <c r="AM51" s="135">
        <f t="shared" si="16"/>
        <v>0</v>
      </c>
      <c r="AN51" s="135">
        <f t="shared" si="16"/>
        <v>0</v>
      </c>
      <c r="AO51" s="135">
        <f t="shared" si="16"/>
        <v>0</v>
      </c>
    </row>
    <row r="52" spans="1:43" ht="11.25">
      <c r="A52" s="165">
        <v>45</v>
      </c>
      <c r="B52" s="153" t="s">
        <v>51</v>
      </c>
      <c r="C52" s="131"/>
      <c r="D52" s="131">
        <v>0</v>
      </c>
      <c r="E52" s="133">
        <f t="shared" si="4"/>
        <v>0</v>
      </c>
      <c r="F52" s="131">
        <v>0</v>
      </c>
      <c r="G52" s="131">
        <v>0</v>
      </c>
      <c r="H52" s="133">
        <f t="shared" si="5"/>
        <v>0</v>
      </c>
      <c r="I52" s="131"/>
      <c r="J52" s="131"/>
      <c r="K52" s="133">
        <f t="shared" si="6"/>
        <v>0</v>
      </c>
      <c r="L52" s="131"/>
      <c r="M52" s="131"/>
      <c r="N52" s="133">
        <f t="shared" si="7"/>
        <v>0</v>
      </c>
      <c r="O52" s="131"/>
      <c r="P52" s="131"/>
      <c r="Q52" s="133">
        <f t="shared" si="8"/>
        <v>0</v>
      </c>
      <c r="R52" s="131"/>
      <c r="S52" s="131"/>
      <c r="T52" s="133">
        <f t="shared" si="9"/>
        <v>0</v>
      </c>
      <c r="U52" s="135">
        <f t="shared" si="24"/>
        <v>0</v>
      </c>
      <c r="V52" s="135">
        <f t="shared" si="24"/>
        <v>0</v>
      </c>
      <c r="W52" s="135">
        <f t="shared" si="24"/>
        <v>0</v>
      </c>
      <c r="X52" s="97"/>
      <c r="Y52" s="97"/>
      <c r="Z52" s="96">
        <f t="shared" si="11"/>
        <v>0</v>
      </c>
      <c r="AA52" s="135">
        <f t="shared" si="19"/>
        <v>0</v>
      </c>
      <c r="AB52" s="135">
        <f t="shared" si="19"/>
        <v>0</v>
      </c>
      <c r="AC52" s="135">
        <f t="shared" si="19"/>
        <v>0</v>
      </c>
      <c r="AD52" s="131"/>
      <c r="AE52" s="131"/>
      <c r="AF52" s="133">
        <f t="shared" si="14"/>
        <v>0</v>
      </c>
      <c r="AG52" s="131"/>
      <c r="AH52" s="131"/>
      <c r="AI52" s="133">
        <f t="shared" si="15"/>
        <v>0</v>
      </c>
      <c r="AJ52" s="135">
        <f t="shared" si="20"/>
        <v>0</v>
      </c>
      <c r="AK52" s="135">
        <f t="shared" si="20"/>
        <v>0</v>
      </c>
      <c r="AL52" s="135">
        <f t="shared" si="20"/>
        <v>0</v>
      </c>
      <c r="AM52" s="135">
        <f t="shared" si="16"/>
        <v>0</v>
      </c>
      <c r="AN52" s="135">
        <f t="shared" si="16"/>
        <v>0</v>
      </c>
      <c r="AO52" s="135">
        <f t="shared" si="16"/>
        <v>0</v>
      </c>
    </row>
    <row r="53" spans="1:43" ht="11.25">
      <c r="A53" s="165">
        <v>46</v>
      </c>
      <c r="B53" s="153" t="s">
        <v>46</v>
      </c>
      <c r="C53" s="131"/>
      <c r="D53" s="131">
        <v>0</v>
      </c>
      <c r="E53" s="133">
        <f t="shared" si="4"/>
        <v>0</v>
      </c>
      <c r="F53" s="131">
        <v>0</v>
      </c>
      <c r="G53" s="131">
        <v>0</v>
      </c>
      <c r="H53" s="133">
        <f t="shared" si="5"/>
        <v>0</v>
      </c>
      <c r="I53" s="131"/>
      <c r="J53" s="131"/>
      <c r="K53" s="133">
        <f t="shared" si="6"/>
        <v>0</v>
      </c>
      <c r="L53" s="131"/>
      <c r="M53" s="131"/>
      <c r="N53" s="133">
        <f t="shared" si="7"/>
        <v>0</v>
      </c>
      <c r="O53" s="131"/>
      <c r="P53" s="131"/>
      <c r="Q53" s="133">
        <f t="shared" si="8"/>
        <v>0</v>
      </c>
      <c r="R53" s="131"/>
      <c r="S53" s="131"/>
      <c r="T53" s="133">
        <f t="shared" si="9"/>
        <v>0</v>
      </c>
      <c r="U53" s="135">
        <f t="shared" si="24"/>
        <v>0</v>
      </c>
      <c r="V53" s="135">
        <f t="shared" si="24"/>
        <v>0</v>
      </c>
      <c r="W53" s="135">
        <f t="shared" si="24"/>
        <v>0</v>
      </c>
      <c r="X53" s="97"/>
      <c r="Y53" s="97"/>
      <c r="Z53" s="96">
        <f t="shared" si="11"/>
        <v>0</v>
      </c>
      <c r="AA53" s="135">
        <f t="shared" si="19"/>
        <v>0</v>
      </c>
      <c r="AB53" s="135">
        <f t="shared" si="19"/>
        <v>0</v>
      </c>
      <c r="AC53" s="135">
        <f t="shared" si="19"/>
        <v>0</v>
      </c>
      <c r="AD53" s="131"/>
      <c r="AE53" s="131"/>
      <c r="AF53" s="133">
        <f t="shared" si="14"/>
        <v>0</v>
      </c>
      <c r="AG53" s="131"/>
      <c r="AH53" s="131"/>
      <c r="AI53" s="133">
        <f t="shared" si="15"/>
        <v>0</v>
      </c>
      <c r="AJ53" s="135">
        <f t="shared" si="20"/>
        <v>0</v>
      </c>
      <c r="AK53" s="135">
        <f t="shared" si="20"/>
        <v>0</v>
      </c>
      <c r="AL53" s="135">
        <f t="shared" si="20"/>
        <v>0</v>
      </c>
      <c r="AM53" s="135">
        <f t="shared" si="16"/>
        <v>0</v>
      </c>
      <c r="AN53" s="135">
        <f t="shared" si="16"/>
        <v>0</v>
      </c>
      <c r="AO53" s="135">
        <f t="shared" si="16"/>
        <v>0</v>
      </c>
    </row>
    <row r="54" spans="1:43" ht="11.25">
      <c r="A54" s="165">
        <v>47</v>
      </c>
      <c r="B54" s="153" t="s">
        <v>47</v>
      </c>
      <c r="C54" s="131"/>
      <c r="D54" s="131"/>
      <c r="E54" s="133">
        <f t="shared" si="4"/>
        <v>0</v>
      </c>
      <c r="F54" s="131"/>
      <c r="G54" s="131"/>
      <c r="H54" s="133">
        <f t="shared" si="5"/>
        <v>0</v>
      </c>
      <c r="I54" s="131"/>
      <c r="J54" s="131"/>
      <c r="K54" s="133">
        <f t="shared" si="6"/>
        <v>0</v>
      </c>
      <c r="L54" s="131"/>
      <c r="M54" s="131"/>
      <c r="N54" s="133">
        <f t="shared" si="7"/>
        <v>0</v>
      </c>
      <c r="O54" s="131"/>
      <c r="P54" s="131"/>
      <c r="Q54" s="133">
        <f t="shared" si="8"/>
        <v>0</v>
      </c>
      <c r="R54" s="131"/>
      <c r="S54" s="131"/>
      <c r="T54" s="133">
        <f t="shared" si="9"/>
        <v>0</v>
      </c>
      <c r="U54" s="135">
        <f t="shared" si="24"/>
        <v>0</v>
      </c>
      <c r="V54" s="135">
        <f t="shared" si="24"/>
        <v>0</v>
      </c>
      <c r="W54" s="135">
        <f t="shared" si="24"/>
        <v>0</v>
      </c>
      <c r="X54" s="97"/>
      <c r="Y54" s="97"/>
      <c r="Z54" s="96">
        <f t="shared" si="11"/>
        <v>0</v>
      </c>
      <c r="AA54" s="135">
        <f t="shared" si="19"/>
        <v>0</v>
      </c>
      <c r="AB54" s="135">
        <f t="shared" si="19"/>
        <v>0</v>
      </c>
      <c r="AC54" s="135">
        <f t="shared" si="19"/>
        <v>0</v>
      </c>
      <c r="AD54" s="131"/>
      <c r="AE54" s="131"/>
      <c r="AF54" s="133">
        <f t="shared" si="14"/>
        <v>0</v>
      </c>
      <c r="AG54" s="131"/>
      <c r="AH54" s="131"/>
      <c r="AI54" s="133">
        <f t="shared" si="15"/>
        <v>0</v>
      </c>
      <c r="AJ54" s="135">
        <f t="shared" si="20"/>
        <v>0</v>
      </c>
      <c r="AK54" s="135">
        <f t="shared" si="20"/>
        <v>0</v>
      </c>
      <c r="AL54" s="135">
        <f t="shared" si="20"/>
        <v>0</v>
      </c>
      <c r="AM54" s="135">
        <f t="shared" si="16"/>
        <v>0</v>
      </c>
      <c r="AN54" s="135">
        <f t="shared" si="16"/>
        <v>0</v>
      </c>
      <c r="AO54" s="135">
        <f t="shared" si="16"/>
        <v>0</v>
      </c>
    </row>
    <row r="55" spans="1:43" ht="11.25">
      <c r="A55" s="165">
        <v>48</v>
      </c>
      <c r="B55" s="153" t="s">
        <v>48</v>
      </c>
      <c r="C55" s="131"/>
      <c r="D55" s="131"/>
      <c r="E55" s="133">
        <f t="shared" si="4"/>
        <v>0</v>
      </c>
      <c r="F55" s="131"/>
      <c r="G55" s="131"/>
      <c r="H55" s="133">
        <f t="shared" si="5"/>
        <v>0</v>
      </c>
      <c r="I55" s="131"/>
      <c r="J55" s="131"/>
      <c r="K55" s="133">
        <f t="shared" si="6"/>
        <v>0</v>
      </c>
      <c r="L55" s="131"/>
      <c r="M55" s="131"/>
      <c r="N55" s="133">
        <f t="shared" si="7"/>
        <v>0</v>
      </c>
      <c r="O55" s="131"/>
      <c r="P55" s="131"/>
      <c r="Q55" s="133">
        <f t="shared" si="8"/>
        <v>0</v>
      </c>
      <c r="R55" s="131"/>
      <c r="S55" s="131"/>
      <c r="T55" s="133">
        <f t="shared" si="9"/>
        <v>0</v>
      </c>
      <c r="U55" s="135">
        <f t="shared" si="24"/>
        <v>0</v>
      </c>
      <c r="V55" s="135">
        <f t="shared" si="24"/>
        <v>0</v>
      </c>
      <c r="W55" s="135">
        <f t="shared" si="24"/>
        <v>0</v>
      </c>
      <c r="X55" s="97"/>
      <c r="Y55" s="97"/>
      <c r="Z55" s="96">
        <f t="shared" si="11"/>
        <v>0</v>
      </c>
      <c r="AA55" s="135">
        <f t="shared" si="19"/>
        <v>0</v>
      </c>
      <c r="AB55" s="135">
        <f t="shared" si="19"/>
        <v>0</v>
      </c>
      <c r="AC55" s="135">
        <f t="shared" si="19"/>
        <v>0</v>
      </c>
      <c r="AD55" s="131"/>
      <c r="AE55" s="131"/>
      <c r="AF55" s="133">
        <f t="shared" si="14"/>
        <v>0</v>
      </c>
      <c r="AG55" s="131"/>
      <c r="AH55" s="131"/>
      <c r="AI55" s="133">
        <f t="shared" si="15"/>
        <v>0</v>
      </c>
      <c r="AJ55" s="135">
        <f t="shared" si="20"/>
        <v>0</v>
      </c>
      <c r="AK55" s="135">
        <f t="shared" si="20"/>
        <v>0</v>
      </c>
      <c r="AL55" s="135">
        <f t="shared" si="20"/>
        <v>0</v>
      </c>
      <c r="AM55" s="135">
        <f t="shared" si="16"/>
        <v>0</v>
      </c>
      <c r="AN55" s="135">
        <f t="shared" si="16"/>
        <v>0</v>
      </c>
      <c r="AO55" s="135">
        <f t="shared" si="16"/>
        <v>0</v>
      </c>
    </row>
    <row r="56" spans="1:43" ht="11.25">
      <c r="A56" s="165">
        <v>49</v>
      </c>
      <c r="B56" s="153" t="s">
        <v>49</v>
      </c>
      <c r="C56" s="131"/>
      <c r="D56" s="131"/>
      <c r="E56" s="133">
        <f t="shared" si="4"/>
        <v>0</v>
      </c>
      <c r="F56" s="131"/>
      <c r="G56" s="131"/>
      <c r="H56" s="133">
        <f t="shared" si="5"/>
        <v>0</v>
      </c>
      <c r="I56" s="131"/>
      <c r="J56" s="131"/>
      <c r="K56" s="133">
        <f t="shared" si="6"/>
        <v>0</v>
      </c>
      <c r="L56" s="131"/>
      <c r="M56" s="131"/>
      <c r="N56" s="133">
        <f t="shared" si="7"/>
        <v>0</v>
      </c>
      <c r="O56" s="131"/>
      <c r="P56" s="131"/>
      <c r="Q56" s="133">
        <f t="shared" si="8"/>
        <v>0</v>
      </c>
      <c r="R56" s="131"/>
      <c r="S56" s="131"/>
      <c r="T56" s="133">
        <f t="shared" si="9"/>
        <v>0</v>
      </c>
      <c r="U56" s="135">
        <f t="shared" si="24"/>
        <v>0</v>
      </c>
      <c r="V56" s="135">
        <f t="shared" si="24"/>
        <v>0</v>
      </c>
      <c r="W56" s="135">
        <f t="shared" si="24"/>
        <v>0</v>
      </c>
      <c r="X56" s="97"/>
      <c r="Y56" s="97"/>
      <c r="Z56" s="96">
        <f t="shared" si="11"/>
        <v>0</v>
      </c>
      <c r="AA56" s="135">
        <f t="shared" si="19"/>
        <v>0</v>
      </c>
      <c r="AB56" s="135">
        <f t="shared" si="19"/>
        <v>0</v>
      </c>
      <c r="AC56" s="135">
        <f t="shared" si="19"/>
        <v>0</v>
      </c>
      <c r="AD56" s="131"/>
      <c r="AE56" s="131"/>
      <c r="AF56" s="133">
        <f t="shared" si="14"/>
        <v>0</v>
      </c>
      <c r="AG56" s="131"/>
      <c r="AH56" s="131"/>
      <c r="AI56" s="133">
        <f t="shared" si="15"/>
        <v>0</v>
      </c>
      <c r="AJ56" s="135">
        <f t="shared" si="20"/>
        <v>0</v>
      </c>
      <c r="AK56" s="135">
        <f t="shared" si="20"/>
        <v>0</v>
      </c>
      <c r="AL56" s="135">
        <f t="shared" si="20"/>
        <v>0</v>
      </c>
      <c r="AM56" s="135">
        <f t="shared" si="16"/>
        <v>0</v>
      </c>
      <c r="AN56" s="135">
        <f t="shared" si="16"/>
        <v>0</v>
      </c>
      <c r="AO56" s="135">
        <f t="shared" si="16"/>
        <v>0</v>
      </c>
    </row>
    <row r="57" spans="1:43" ht="11.25">
      <c r="A57" s="165">
        <v>50</v>
      </c>
      <c r="B57" s="153" t="s">
        <v>50</v>
      </c>
      <c r="C57" s="131"/>
      <c r="D57" s="131"/>
      <c r="E57" s="133">
        <f t="shared" si="4"/>
        <v>0</v>
      </c>
      <c r="F57" s="131"/>
      <c r="G57" s="131"/>
      <c r="H57" s="133">
        <f t="shared" si="5"/>
        <v>0</v>
      </c>
      <c r="I57" s="131"/>
      <c r="J57" s="131"/>
      <c r="K57" s="133">
        <f t="shared" si="6"/>
        <v>0</v>
      </c>
      <c r="L57" s="131"/>
      <c r="M57" s="131"/>
      <c r="N57" s="133">
        <f t="shared" si="7"/>
        <v>0</v>
      </c>
      <c r="O57" s="131"/>
      <c r="P57" s="131"/>
      <c r="Q57" s="133">
        <f t="shared" si="8"/>
        <v>0</v>
      </c>
      <c r="R57" s="131"/>
      <c r="S57" s="131"/>
      <c r="T57" s="133">
        <f t="shared" si="9"/>
        <v>0</v>
      </c>
      <c r="U57" s="135">
        <f t="shared" si="24"/>
        <v>0</v>
      </c>
      <c r="V57" s="135">
        <f t="shared" si="24"/>
        <v>0</v>
      </c>
      <c r="W57" s="135">
        <f t="shared" si="24"/>
        <v>0</v>
      </c>
      <c r="X57" s="97"/>
      <c r="Y57" s="97"/>
      <c r="Z57" s="96">
        <f t="shared" si="11"/>
        <v>0</v>
      </c>
      <c r="AA57" s="135">
        <f t="shared" si="19"/>
        <v>0</v>
      </c>
      <c r="AB57" s="135">
        <f t="shared" si="19"/>
        <v>0</v>
      </c>
      <c r="AC57" s="135">
        <f t="shared" si="19"/>
        <v>0</v>
      </c>
      <c r="AD57" s="131"/>
      <c r="AE57" s="131"/>
      <c r="AF57" s="133">
        <f t="shared" si="14"/>
        <v>0</v>
      </c>
      <c r="AG57" s="131"/>
      <c r="AH57" s="131"/>
      <c r="AI57" s="133">
        <f t="shared" si="15"/>
        <v>0</v>
      </c>
      <c r="AJ57" s="135">
        <f t="shared" si="20"/>
        <v>0</v>
      </c>
      <c r="AK57" s="135">
        <f t="shared" si="20"/>
        <v>0</v>
      </c>
      <c r="AL57" s="135">
        <f t="shared" si="20"/>
        <v>0</v>
      </c>
      <c r="AM57" s="135">
        <f t="shared" si="16"/>
        <v>0</v>
      </c>
      <c r="AN57" s="135">
        <f t="shared" si="16"/>
        <v>0</v>
      </c>
      <c r="AO57" s="135">
        <f t="shared" si="16"/>
        <v>0</v>
      </c>
    </row>
    <row r="58" spans="1:43" ht="11.25">
      <c r="A58" s="165"/>
      <c r="B58" s="232" t="s">
        <v>325</v>
      </c>
      <c r="C58" s="131"/>
      <c r="D58" s="131"/>
      <c r="E58" s="133"/>
      <c r="F58" s="131"/>
      <c r="G58" s="131"/>
      <c r="H58" s="133"/>
      <c r="I58" s="131"/>
      <c r="J58" s="131"/>
      <c r="K58" s="133"/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24"/>
        <v>0</v>
      </c>
      <c r="V58" s="135">
        <f t="shared" si="24"/>
        <v>0</v>
      </c>
      <c r="W58" s="135">
        <f t="shared" si="24"/>
        <v>0</v>
      </c>
      <c r="X58" s="131"/>
      <c r="Y58" s="131"/>
      <c r="Z58" s="54"/>
      <c r="AA58" s="135">
        <f t="shared" ref="AA58:AC59" si="25">SUM(X58)</f>
        <v>0</v>
      </c>
      <c r="AB58" s="135">
        <f t="shared" si="25"/>
        <v>0</v>
      </c>
      <c r="AC58" s="135">
        <f t="shared" si="25"/>
        <v>0</v>
      </c>
      <c r="AD58" s="131"/>
      <c r="AE58" s="131"/>
      <c r="AF58" s="54"/>
      <c r="AG58" s="131"/>
      <c r="AH58" s="131"/>
      <c r="AI58" s="133">
        <f t="shared" si="15"/>
        <v>0</v>
      </c>
      <c r="AJ58" s="135">
        <f t="shared" ref="AJ58:AJ59" si="26">SUM(AD58+AG58)</f>
        <v>0</v>
      </c>
      <c r="AK58" s="135">
        <f t="shared" ref="AK58:AK59" si="27">SUM(AE58+AH58)</f>
        <v>0</v>
      </c>
      <c r="AL58" s="135">
        <f t="shared" ref="AL58:AL59" si="28">SUM(AF58+AI58)</f>
        <v>0</v>
      </c>
      <c r="AM58" s="135">
        <f t="shared" si="16"/>
        <v>0</v>
      </c>
      <c r="AN58" s="135">
        <f t="shared" si="16"/>
        <v>0</v>
      </c>
      <c r="AO58" s="135">
        <f t="shared" si="16"/>
        <v>0</v>
      </c>
      <c r="AP58" s="270"/>
      <c r="AQ58" s="270"/>
    </row>
    <row r="59" spans="1:43" ht="11.25">
      <c r="A59" s="165"/>
      <c r="B59" s="153" t="s">
        <v>324</v>
      </c>
      <c r="C59" s="131">
        <v>0</v>
      </c>
      <c r="D59" s="131"/>
      <c r="E59" s="133"/>
      <c r="F59" s="131"/>
      <c r="G59" s="131"/>
      <c r="H59" s="133"/>
      <c r="I59" s="131"/>
      <c r="J59" s="131"/>
      <c r="K59" s="133"/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24"/>
        <v>0</v>
      </c>
      <c r="V59" s="135">
        <f t="shared" si="24"/>
        <v>0</v>
      </c>
      <c r="W59" s="135">
        <f t="shared" si="24"/>
        <v>0</v>
      </c>
      <c r="X59" s="131"/>
      <c r="Y59" s="131"/>
      <c r="Z59" s="54"/>
      <c r="AA59" s="135">
        <f t="shared" si="25"/>
        <v>0</v>
      </c>
      <c r="AB59" s="135">
        <f t="shared" si="25"/>
        <v>0</v>
      </c>
      <c r="AC59" s="135">
        <f t="shared" si="25"/>
        <v>0</v>
      </c>
      <c r="AD59" s="131"/>
      <c r="AE59" s="131"/>
      <c r="AF59" s="54"/>
      <c r="AG59" s="188">
        <v>84705900</v>
      </c>
      <c r="AH59" s="151">
        <v>3324000</v>
      </c>
      <c r="AI59" s="133">
        <f t="shared" si="15"/>
        <v>-81381900</v>
      </c>
      <c r="AJ59" s="135">
        <f t="shared" si="26"/>
        <v>84705900</v>
      </c>
      <c r="AK59" s="135">
        <f t="shared" si="27"/>
        <v>3324000</v>
      </c>
      <c r="AL59" s="135">
        <f t="shared" si="28"/>
        <v>-81381900</v>
      </c>
      <c r="AM59" s="135">
        <f t="shared" si="16"/>
        <v>84705900</v>
      </c>
      <c r="AN59" s="135">
        <f t="shared" si="16"/>
        <v>3324000</v>
      </c>
      <c r="AO59" s="135">
        <f t="shared" si="16"/>
        <v>-81381900</v>
      </c>
      <c r="AP59" s="270"/>
      <c r="AQ59" s="270"/>
    </row>
    <row r="60" spans="1:43" ht="11.25">
      <c r="A60" s="163">
        <v>51</v>
      </c>
      <c r="B60" s="154" t="s">
        <v>52</v>
      </c>
      <c r="C60" s="64">
        <f>SUM(C61:C63)</f>
        <v>2800000</v>
      </c>
      <c r="D60" s="64">
        <f t="shared" ref="D60:T60" si="29">SUM(D61:D63)</f>
        <v>925660</v>
      </c>
      <c r="E60" s="64">
        <f t="shared" si="29"/>
        <v>-1724340</v>
      </c>
      <c r="F60" s="64">
        <f t="shared" si="29"/>
        <v>12000000</v>
      </c>
      <c r="G60" s="64">
        <f t="shared" si="29"/>
        <v>3684300</v>
      </c>
      <c r="H60" s="64">
        <f t="shared" si="29"/>
        <v>-8315700</v>
      </c>
      <c r="I60" s="64">
        <f t="shared" si="29"/>
        <v>0</v>
      </c>
      <c r="J60" s="64">
        <f t="shared" si="29"/>
        <v>0</v>
      </c>
      <c r="K60" s="64">
        <f t="shared" si="29"/>
        <v>0</v>
      </c>
      <c r="L60" s="64">
        <f t="shared" si="29"/>
        <v>0</v>
      </c>
      <c r="M60" s="64">
        <f t="shared" si="29"/>
        <v>0</v>
      </c>
      <c r="N60" s="64">
        <f t="shared" si="29"/>
        <v>0</v>
      </c>
      <c r="O60" s="64">
        <f t="shared" si="29"/>
        <v>0</v>
      </c>
      <c r="P60" s="64">
        <f t="shared" si="29"/>
        <v>0</v>
      </c>
      <c r="Q60" s="64">
        <f t="shared" si="29"/>
        <v>0</v>
      </c>
      <c r="R60" s="64">
        <f t="shared" si="29"/>
        <v>0</v>
      </c>
      <c r="S60" s="64">
        <f t="shared" si="29"/>
        <v>0</v>
      </c>
      <c r="T60" s="64">
        <f t="shared" si="29"/>
        <v>0</v>
      </c>
      <c r="U60" s="59">
        <f t="shared" si="24"/>
        <v>14800000</v>
      </c>
      <c r="V60" s="59">
        <f t="shared" si="24"/>
        <v>4609960</v>
      </c>
      <c r="W60" s="59">
        <f t="shared" si="24"/>
        <v>-10040040</v>
      </c>
      <c r="X60" s="66">
        <f>SUM(X61:X62)</f>
        <v>0</v>
      </c>
      <c r="Y60" s="66">
        <f>SUM(Y61:Y62)</f>
        <v>0</v>
      </c>
      <c r="Z60" s="96">
        <f t="shared" si="11"/>
        <v>0</v>
      </c>
      <c r="AA60" s="59">
        <f t="shared" si="19"/>
        <v>0</v>
      </c>
      <c r="AB60" s="59">
        <f t="shared" si="19"/>
        <v>0</v>
      </c>
      <c r="AC60" s="59">
        <f t="shared" si="19"/>
        <v>0</v>
      </c>
      <c r="AD60" s="64">
        <f>SUM(AD61:AD62)</f>
        <v>58368400</v>
      </c>
      <c r="AE60" s="64">
        <f>SUM(AE61:AE62)</f>
        <v>150000</v>
      </c>
      <c r="AF60" s="133">
        <f t="shared" si="14"/>
        <v>-58218400</v>
      </c>
      <c r="AG60" s="64">
        <f>SUM(AG61:AG62)</f>
        <v>0</v>
      </c>
      <c r="AH60" s="64">
        <f>SUM(AH61:AH62)</f>
        <v>0</v>
      </c>
      <c r="AI60" s="133">
        <f t="shared" si="15"/>
        <v>0</v>
      </c>
      <c r="AJ60" s="59">
        <f t="shared" si="20"/>
        <v>58368400</v>
      </c>
      <c r="AK60" s="59">
        <f t="shared" si="20"/>
        <v>150000</v>
      </c>
      <c r="AL60" s="59">
        <f t="shared" si="20"/>
        <v>-58218400</v>
      </c>
      <c r="AM60" s="59">
        <f t="shared" si="16"/>
        <v>73168400</v>
      </c>
      <c r="AN60" s="59">
        <f t="shared" si="16"/>
        <v>4759960</v>
      </c>
      <c r="AO60" s="59">
        <f t="shared" si="16"/>
        <v>-68258440</v>
      </c>
    </row>
    <row r="61" spans="1:43" ht="11.25">
      <c r="A61" s="165">
        <v>52</v>
      </c>
      <c r="B61" s="152" t="s">
        <v>75</v>
      </c>
      <c r="C61" s="188">
        <v>1600000</v>
      </c>
      <c r="D61" s="188">
        <v>493000</v>
      </c>
      <c r="E61" s="133">
        <f t="shared" si="4"/>
        <v>-1107000</v>
      </c>
      <c r="F61" s="188">
        <v>11000000</v>
      </c>
      <c r="G61" s="188">
        <v>3684300</v>
      </c>
      <c r="H61" s="133">
        <f t="shared" si="5"/>
        <v>-7315700</v>
      </c>
      <c r="I61" s="131"/>
      <c r="J61" s="131"/>
      <c r="K61" s="133">
        <f t="shared" si="6"/>
        <v>0</v>
      </c>
      <c r="L61" s="131"/>
      <c r="M61" s="131"/>
      <c r="N61" s="133">
        <f t="shared" si="7"/>
        <v>0</v>
      </c>
      <c r="O61" s="131"/>
      <c r="P61" s="131"/>
      <c r="Q61" s="133">
        <f t="shared" si="8"/>
        <v>0</v>
      </c>
      <c r="R61" s="131"/>
      <c r="S61" s="131"/>
      <c r="T61" s="133">
        <f t="shared" si="9"/>
        <v>0</v>
      </c>
      <c r="U61" s="135">
        <f t="shared" si="24"/>
        <v>12600000</v>
      </c>
      <c r="V61" s="135">
        <f t="shared" si="24"/>
        <v>4177300</v>
      </c>
      <c r="W61" s="135">
        <f t="shared" si="24"/>
        <v>-8422700</v>
      </c>
      <c r="X61" s="97"/>
      <c r="Y61" s="97"/>
      <c r="Z61" s="96">
        <f t="shared" si="11"/>
        <v>0</v>
      </c>
      <c r="AA61" s="135">
        <f t="shared" si="19"/>
        <v>0</v>
      </c>
      <c r="AB61" s="135">
        <f t="shared" si="19"/>
        <v>0</v>
      </c>
      <c r="AC61" s="135">
        <f t="shared" si="19"/>
        <v>0</v>
      </c>
      <c r="AD61" s="197">
        <v>58368400</v>
      </c>
      <c r="AE61" s="155">
        <v>150000</v>
      </c>
      <c r="AF61" s="133">
        <f t="shared" si="14"/>
        <v>-58218400</v>
      </c>
      <c r="AG61" s="131">
        <v>0</v>
      </c>
      <c r="AH61" s="131"/>
      <c r="AI61" s="133">
        <f t="shared" si="15"/>
        <v>0</v>
      </c>
      <c r="AJ61" s="135">
        <f t="shared" si="20"/>
        <v>58368400</v>
      </c>
      <c r="AK61" s="135">
        <f t="shared" si="20"/>
        <v>150000</v>
      </c>
      <c r="AL61" s="135">
        <f t="shared" si="20"/>
        <v>-58218400</v>
      </c>
      <c r="AM61" s="135">
        <f t="shared" si="16"/>
        <v>70968400</v>
      </c>
      <c r="AN61" s="135">
        <f t="shared" si="16"/>
        <v>4327300</v>
      </c>
      <c r="AO61" s="135">
        <f t="shared" si="16"/>
        <v>-66641100</v>
      </c>
    </row>
    <row r="62" spans="1:43" ht="11.25">
      <c r="A62" s="165">
        <v>53</v>
      </c>
      <c r="B62" s="152" t="s">
        <v>53</v>
      </c>
      <c r="C62" s="188">
        <v>1050000</v>
      </c>
      <c r="D62" s="188">
        <v>432660</v>
      </c>
      <c r="E62" s="133">
        <f t="shared" si="4"/>
        <v>-617340</v>
      </c>
      <c r="F62" s="188">
        <v>1000000</v>
      </c>
      <c r="G62" s="151">
        <v>0</v>
      </c>
      <c r="H62" s="133">
        <f t="shared" si="5"/>
        <v>-1000000</v>
      </c>
      <c r="I62" s="131"/>
      <c r="J62" s="131"/>
      <c r="K62" s="133">
        <f t="shared" si="6"/>
        <v>0</v>
      </c>
      <c r="L62" s="131"/>
      <c r="M62" s="131"/>
      <c r="N62" s="133">
        <f t="shared" si="7"/>
        <v>0</v>
      </c>
      <c r="O62" s="131"/>
      <c r="P62" s="131"/>
      <c r="Q62" s="133">
        <f t="shared" si="8"/>
        <v>0</v>
      </c>
      <c r="R62" s="131"/>
      <c r="S62" s="131"/>
      <c r="T62" s="133">
        <f t="shared" si="9"/>
        <v>0</v>
      </c>
      <c r="U62" s="135">
        <f t="shared" si="24"/>
        <v>2050000</v>
      </c>
      <c r="V62" s="135">
        <f t="shared" si="24"/>
        <v>432660</v>
      </c>
      <c r="W62" s="135">
        <f t="shared" si="24"/>
        <v>-1617340</v>
      </c>
      <c r="X62" s="97"/>
      <c r="Y62" s="97"/>
      <c r="Z62" s="96">
        <f t="shared" si="11"/>
        <v>0</v>
      </c>
      <c r="AA62" s="135">
        <f t="shared" si="19"/>
        <v>0</v>
      </c>
      <c r="AB62" s="135">
        <f t="shared" si="19"/>
        <v>0</v>
      </c>
      <c r="AC62" s="135">
        <f t="shared" si="19"/>
        <v>0</v>
      </c>
      <c r="AD62" s="131"/>
      <c r="AE62" s="131"/>
      <c r="AF62" s="133">
        <f t="shared" si="14"/>
        <v>0</v>
      </c>
      <c r="AG62" s="131"/>
      <c r="AH62" s="131"/>
      <c r="AI62" s="133">
        <f t="shared" si="15"/>
        <v>0</v>
      </c>
      <c r="AJ62" s="135">
        <f t="shared" si="20"/>
        <v>0</v>
      </c>
      <c r="AK62" s="135">
        <f t="shared" si="20"/>
        <v>0</v>
      </c>
      <c r="AL62" s="135">
        <f t="shared" si="20"/>
        <v>0</v>
      </c>
      <c r="AM62" s="135">
        <f t="shared" si="16"/>
        <v>2050000</v>
      </c>
      <c r="AN62" s="135">
        <f t="shared" si="16"/>
        <v>432660</v>
      </c>
      <c r="AO62" s="135">
        <f t="shared" si="16"/>
        <v>-1617340</v>
      </c>
    </row>
    <row r="63" spans="1:43" ht="11.25">
      <c r="A63" s="165"/>
      <c r="B63" s="153" t="s">
        <v>323</v>
      </c>
      <c r="C63" s="188">
        <v>150000</v>
      </c>
      <c r="D63" s="151">
        <v>0</v>
      </c>
      <c r="E63" s="54"/>
      <c r="F63" s="131"/>
      <c r="G63" s="54"/>
      <c r="H63" s="54"/>
      <c r="I63" s="131"/>
      <c r="J63" s="131"/>
      <c r="K63" s="54"/>
      <c r="L63" s="131"/>
      <c r="M63" s="131"/>
      <c r="N63" s="54"/>
      <c r="O63" s="131"/>
      <c r="P63" s="131"/>
      <c r="Q63" s="54"/>
      <c r="R63" s="131"/>
      <c r="S63" s="131"/>
      <c r="T63" s="54"/>
      <c r="U63" s="135">
        <f t="shared" ref="U63" si="30">SUM(C63+F63+I63+L63+O63+R63)</f>
        <v>150000</v>
      </c>
      <c r="V63" s="135">
        <f t="shared" ref="V63" si="31">SUM(D63+G63+J63+M63+P63+S63)</f>
        <v>0</v>
      </c>
      <c r="W63" s="135">
        <f t="shared" ref="W63" si="32">SUM(E63+H63+K63+N63+Q63+T63)</f>
        <v>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>
        <f t="shared" ref="AM63" si="33">SUM(U63+AA63+AJ63)</f>
        <v>150000</v>
      </c>
      <c r="AN63" s="135">
        <f t="shared" ref="AN63" si="34">SUM(V63+AB63+AK63)</f>
        <v>0</v>
      </c>
      <c r="AO63" s="135">
        <f t="shared" ref="AO63" si="35">SUM(W63+AC63+AL63)</f>
        <v>0</v>
      </c>
      <c r="AP63" s="270"/>
      <c r="AQ63" s="270"/>
    </row>
    <row r="64" spans="1:43" s="288" customFormat="1" ht="11.25">
      <c r="A64" s="163"/>
      <c r="B64" s="154" t="s">
        <v>260</v>
      </c>
      <c r="C64" s="64">
        <f>+C65</f>
        <v>0</v>
      </c>
      <c r="D64" s="64">
        <f>+D65</f>
        <v>0</v>
      </c>
      <c r="E64" s="215"/>
      <c r="F64" s="64">
        <f>+F65</f>
        <v>0</v>
      </c>
      <c r="G64" s="64">
        <f>+G65</f>
        <v>0</v>
      </c>
      <c r="H64" s="215"/>
      <c r="I64" s="64">
        <f>+I65</f>
        <v>0</v>
      </c>
      <c r="J64" s="64">
        <f>+J65</f>
        <v>0</v>
      </c>
      <c r="K64" s="215"/>
      <c r="L64" s="64">
        <f>+L65</f>
        <v>0</v>
      </c>
      <c r="M64" s="64">
        <f>+M65</f>
        <v>0</v>
      </c>
      <c r="N64" s="215"/>
      <c r="O64" s="64">
        <f>+O65</f>
        <v>0</v>
      </c>
      <c r="P64" s="64">
        <f>+P65</f>
        <v>0</v>
      </c>
      <c r="Q64" s="215"/>
      <c r="R64" s="64">
        <f>+R65</f>
        <v>0</v>
      </c>
      <c r="S64" s="64">
        <f>+S65</f>
        <v>0</v>
      </c>
      <c r="T64" s="215"/>
      <c r="U64" s="59"/>
      <c r="V64" s="59"/>
      <c r="W64" s="59"/>
      <c r="X64" s="66"/>
      <c r="Y64" s="66"/>
      <c r="Z64" s="380"/>
      <c r="AA64" s="59"/>
      <c r="AB64" s="59"/>
      <c r="AC64" s="59"/>
      <c r="AD64" s="64">
        <f>+AD65</f>
        <v>0</v>
      </c>
      <c r="AE64" s="64">
        <f>+AE65</f>
        <v>0</v>
      </c>
      <c r="AF64" s="215"/>
      <c r="AG64" s="64">
        <f>+AG65</f>
        <v>0</v>
      </c>
      <c r="AH64" s="64">
        <f>+AH65</f>
        <v>0</v>
      </c>
      <c r="AI64" s="215"/>
      <c r="AJ64" s="59"/>
      <c r="AK64" s="59"/>
      <c r="AL64" s="59"/>
      <c r="AM64" s="59"/>
      <c r="AN64" s="59"/>
      <c r="AO64" s="59"/>
    </row>
    <row r="65" spans="1:41" ht="11.25">
      <c r="A65" s="165"/>
      <c r="B65" s="153" t="s">
        <v>261</v>
      </c>
      <c r="C65" s="131"/>
      <c r="D65" s="131"/>
      <c r="E65" s="133"/>
      <c r="F65" s="131"/>
      <c r="G65" s="131"/>
      <c r="H65" s="133"/>
      <c r="I65" s="131"/>
      <c r="J65" s="131"/>
      <c r="K65" s="133"/>
      <c r="L65" s="131"/>
      <c r="M65" s="131"/>
      <c r="N65" s="133"/>
      <c r="O65" s="131"/>
      <c r="P65" s="131"/>
      <c r="Q65" s="133"/>
      <c r="R65" s="131"/>
      <c r="S65" s="131"/>
      <c r="T65" s="133"/>
      <c r="U65" s="135"/>
      <c r="V65" s="135"/>
      <c r="W65" s="135"/>
      <c r="X65" s="97"/>
      <c r="Y65" s="97"/>
      <c r="Z65" s="96"/>
      <c r="AA65" s="135"/>
      <c r="AB65" s="135"/>
      <c r="AC65" s="135"/>
      <c r="AD65" s="131"/>
      <c r="AE65" s="131"/>
      <c r="AF65" s="133"/>
      <c r="AG65" s="131"/>
      <c r="AH65" s="131"/>
      <c r="AI65" s="133"/>
      <c r="AJ65" s="135"/>
      <c r="AK65" s="135"/>
      <c r="AL65" s="135"/>
      <c r="AM65" s="135"/>
      <c r="AN65" s="135"/>
      <c r="AO65" s="135"/>
    </row>
    <row r="66" spans="1:41" s="288" customFormat="1" ht="11.25">
      <c r="A66" s="163">
        <v>54</v>
      </c>
      <c r="B66" s="154" t="s">
        <v>77</v>
      </c>
      <c r="C66" s="64">
        <f>SUM(C67:C68)</f>
        <v>0</v>
      </c>
      <c r="D66" s="64">
        <f>SUM(D67:D68)</f>
        <v>0</v>
      </c>
      <c r="E66" s="215">
        <f t="shared" si="4"/>
        <v>0</v>
      </c>
      <c r="F66" s="64">
        <f>SUM(F67:F68)</f>
        <v>0</v>
      </c>
      <c r="G66" s="64">
        <f>SUM(G67:G68)</f>
        <v>0</v>
      </c>
      <c r="H66" s="215">
        <f t="shared" si="5"/>
        <v>0</v>
      </c>
      <c r="I66" s="64">
        <f>SUM(I67:I68)</f>
        <v>0</v>
      </c>
      <c r="J66" s="64">
        <f>SUM(J67:J68)</f>
        <v>0</v>
      </c>
      <c r="K66" s="215">
        <f t="shared" si="6"/>
        <v>0</v>
      </c>
      <c r="L66" s="64">
        <f>SUM(L67:L68)</f>
        <v>0</v>
      </c>
      <c r="M66" s="64">
        <f>SUM(M67:M68)</f>
        <v>0</v>
      </c>
      <c r="N66" s="215">
        <f t="shared" si="7"/>
        <v>0</v>
      </c>
      <c r="O66" s="64">
        <f>SUM(O67:O68)</f>
        <v>0</v>
      </c>
      <c r="P66" s="64">
        <f>SUM(P67:P68)</f>
        <v>0</v>
      </c>
      <c r="Q66" s="215">
        <f t="shared" si="8"/>
        <v>0</v>
      </c>
      <c r="R66" s="64">
        <f>SUM(R67:R68)</f>
        <v>0</v>
      </c>
      <c r="S66" s="64">
        <f>SUM(S67:S68)</f>
        <v>0</v>
      </c>
      <c r="T66" s="215">
        <f t="shared" si="9"/>
        <v>0</v>
      </c>
      <c r="U66" s="59">
        <f t="shared" si="24"/>
        <v>0</v>
      </c>
      <c r="V66" s="59">
        <f t="shared" si="24"/>
        <v>0</v>
      </c>
      <c r="W66" s="59">
        <f t="shared" si="24"/>
        <v>0</v>
      </c>
      <c r="X66" s="66">
        <f>SUM(X67:X68)</f>
        <v>0</v>
      </c>
      <c r="Y66" s="66">
        <f>SUM(Y67:Y68)</f>
        <v>0</v>
      </c>
      <c r="Z66" s="380">
        <f t="shared" si="11"/>
        <v>0</v>
      </c>
      <c r="AA66" s="59">
        <f t="shared" si="19"/>
        <v>0</v>
      </c>
      <c r="AB66" s="59">
        <f t="shared" si="19"/>
        <v>0</v>
      </c>
      <c r="AC66" s="59">
        <f t="shared" si="19"/>
        <v>0</v>
      </c>
      <c r="AD66" s="64">
        <f>SUM(AD67:AD68)</f>
        <v>0</v>
      </c>
      <c r="AE66" s="64">
        <f>SUM(AE67:AE68)</f>
        <v>0</v>
      </c>
      <c r="AF66" s="215">
        <f t="shared" si="14"/>
        <v>0</v>
      </c>
      <c r="AG66" s="64">
        <f>SUM(AG67:AG68)</f>
        <v>0</v>
      </c>
      <c r="AH66" s="64">
        <f>SUM(AH67:AH68)</f>
        <v>0</v>
      </c>
      <c r="AI66" s="215">
        <f t="shared" si="15"/>
        <v>0</v>
      </c>
      <c r="AJ66" s="59">
        <f t="shared" si="20"/>
        <v>0</v>
      </c>
      <c r="AK66" s="59">
        <f t="shared" si="20"/>
        <v>0</v>
      </c>
      <c r="AL66" s="59">
        <f t="shared" si="20"/>
        <v>0</v>
      </c>
      <c r="AM66" s="59">
        <f t="shared" si="16"/>
        <v>0</v>
      </c>
      <c r="AN66" s="59">
        <f t="shared" si="16"/>
        <v>0</v>
      </c>
      <c r="AO66" s="59">
        <f t="shared" si="16"/>
        <v>0</v>
      </c>
    </row>
    <row r="67" spans="1:41" ht="11.25">
      <c r="A67" s="165">
        <v>55</v>
      </c>
      <c r="B67" s="152" t="s">
        <v>54</v>
      </c>
      <c r="C67" s="131"/>
      <c r="D67" s="131"/>
      <c r="E67" s="133">
        <f t="shared" si="4"/>
        <v>0</v>
      </c>
      <c r="F67" s="131"/>
      <c r="G67" s="131"/>
      <c r="H67" s="133">
        <f t="shared" si="5"/>
        <v>0</v>
      </c>
      <c r="I67" s="131"/>
      <c r="J67" s="131"/>
      <c r="K67" s="133">
        <f t="shared" si="6"/>
        <v>0</v>
      </c>
      <c r="L67" s="131"/>
      <c r="M67" s="131"/>
      <c r="N67" s="133">
        <f t="shared" si="7"/>
        <v>0</v>
      </c>
      <c r="O67" s="131"/>
      <c r="P67" s="131"/>
      <c r="Q67" s="133">
        <f t="shared" si="8"/>
        <v>0</v>
      </c>
      <c r="R67" s="131"/>
      <c r="S67" s="131"/>
      <c r="T67" s="133">
        <f t="shared" si="9"/>
        <v>0</v>
      </c>
      <c r="U67" s="135">
        <f t="shared" si="24"/>
        <v>0</v>
      </c>
      <c r="V67" s="135">
        <f t="shared" si="24"/>
        <v>0</v>
      </c>
      <c r="W67" s="135">
        <f t="shared" si="24"/>
        <v>0</v>
      </c>
      <c r="X67" s="97"/>
      <c r="Y67" s="97"/>
      <c r="Z67" s="96">
        <f t="shared" si="11"/>
        <v>0</v>
      </c>
      <c r="AA67" s="135">
        <f t="shared" si="19"/>
        <v>0</v>
      </c>
      <c r="AB67" s="135">
        <f t="shared" si="19"/>
        <v>0</v>
      </c>
      <c r="AC67" s="135">
        <f t="shared" si="19"/>
        <v>0</v>
      </c>
      <c r="AD67" s="131"/>
      <c r="AE67" s="131"/>
      <c r="AF67" s="133">
        <f t="shared" si="14"/>
        <v>0</v>
      </c>
      <c r="AG67" s="131"/>
      <c r="AH67" s="131"/>
      <c r="AI67" s="133">
        <f t="shared" si="15"/>
        <v>0</v>
      </c>
      <c r="AJ67" s="135">
        <f t="shared" si="20"/>
        <v>0</v>
      </c>
      <c r="AK67" s="135">
        <f t="shared" si="20"/>
        <v>0</v>
      </c>
      <c r="AL67" s="135">
        <f t="shared" si="20"/>
        <v>0</v>
      </c>
      <c r="AM67" s="135">
        <f t="shared" si="16"/>
        <v>0</v>
      </c>
      <c r="AN67" s="135">
        <f t="shared" si="16"/>
        <v>0</v>
      </c>
      <c r="AO67" s="135">
        <f t="shared" si="16"/>
        <v>0</v>
      </c>
    </row>
    <row r="68" spans="1:41" ht="11.25">
      <c r="A68" s="165">
        <v>56</v>
      </c>
      <c r="B68" s="152" t="s">
        <v>55</v>
      </c>
      <c r="C68" s="131"/>
      <c r="D68" s="131"/>
      <c r="E68" s="133">
        <f t="shared" si="4"/>
        <v>0</v>
      </c>
      <c r="F68" s="131"/>
      <c r="G68" s="131"/>
      <c r="H68" s="133">
        <f t="shared" si="5"/>
        <v>0</v>
      </c>
      <c r="I68" s="131"/>
      <c r="J68" s="131"/>
      <c r="K68" s="133">
        <f t="shared" si="6"/>
        <v>0</v>
      </c>
      <c r="L68" s="131"/>
      <c r="M68" s="131"/>
      <c r="N68" s="133">
        <f t="shared" si="7"/>
        <v>0</v>
      </c>
      <c r="O68" s="131"/>
      <c r="P68" s="131"/>
      <c r="Q68" s="133">
        <f t="shared" si="8"/>
        <v>0</v>
      </c>
      <c r="R68" s="131"/>
      <c r="S68" s="131"/>
      <c r="T68" s="133">
        <f t="shared" si="9"/>
        <v>0</v>
      </c>
      <c r="U68" s="135">
        <f t="shared" si="24"/>
        <v>0</v>
      </c>
      <c r="V68" s="135">
        <f t="shared" si="24"/>
        <v>0</v>
      </c>
      <c r="W68" s="135">
        <f t="shared" si="24"/>
        <v>0</v>
      </c>
      <c r="X68" s="97"/>
      <c r="Y68" s="97"/>
      <c r="Z68" s="96">
        <f t="shared" si="11"/>
        <v>0</v>
      </c>
      <c r="AA68" s="135">
        <f t="shared" si="19"/>
        <v>0</v>
      </c>
      <c r="AB68" s="135">
        <f t="shared" si="19"/>
        <v>0</v>
      </c>
      <c r="AC68" s="135">
        <f t="shared" si="19"/>
        <v>0</v>
      </c>
      <c r="AD68" s="131"/>
      <c r="AE68" s="131"/>
      <c r="AF68" s="133">
        <f t="shared" si="14"/>
        <v>0</v>
      </c>
      <c r="AG68" s="131"/>
      <c r="AH68" s="131"/>
      <c r="AI68" s="133">
        <f t="shared" si="15"/>
        <v>0</v>
      </c>
      <c r="AJ68" s="135">
        <f t="shared" si="20"/>
        <v>0</v>
      </c>
      <c r="AK68" s="135">
        <f t="shared" si="20"/>
        <v>0</v>
      </c>
      <c r="AL68" s="135">
        <f t="shared" si="20"/>
        <v>0</v>
      </c>
      <c r="AM68" s="135">
        <f t="shared" si="16"/>
        <v>0</v>
      </c>
      <c r="AN68" s="135">
        <f t="shared" si="16"/>
        <v>0</v>
      </c>
      <c r="AO68" s="135">
        <f t="shared" si="16"/>
        <v>0</v>
      </c>
    </row>
    <row r="69" spans="1:41" s="288" customFormat="1" ht="11.25">
      <c r="A69" s="163">
        <v>57</v>
      </c>
      <c r="B69" s="154" t="s">
        <v>78</v>
      </c>
      <c r="C69" s="64">
        <f>SUM(C70:C77)</f>
        <v>750000</v>
      </c>
      <c r="D69" s="64">
        <f>SUM(D70:D77)</f>
        <v>116000</v>
      </c>
      <c r="E69" s="215">
        <f t="shared" si="4"/>
        <v>-634000</v>
      </c>
      <c r="F69" s="64">
        <f>SUM(F70:F77)</f>
        <v>0</v>
      </c>
      <c r="G69" s="64">
        <f>SUM(G70:G77)</f>
        <v>0</v>
      </c>
      <c r="H69" s="215">
        <f t="shared" si="5"/>
        <v>0</v>
      </c>
      <c r="I69" s="64">
        <f>SUM(I70:I77)</f>
        <v>0</v>
      </c>
      <c r="J69" s="64">
        <f>SUM(J70:J77)</f>
        <v>0</v>
      </c>
      <c r="K69" s="215">
        <f t="shared" si="6"/>
        <v>0</v>
      </c>
      <c r="L69" s="64">
        <f>SUM(L70:L77)</f>
        <v>0</v>
      </c>
      <c r="M69" s="64">
        <f>SUM(M70:M77)</f>
        <v>0</v>
      </c>
      <c r="N69" s="215">
        <f t="shared" si="7"/>
        <v>0</v>
      </c>
      <c r="O69" s="64">
        <f>SUM(O70:O77)</f>
        <v>0</v>
      </c>
      <c r="P69" s="64">
        <f>SUM(P70:P77)</f>
        <v>0</v>
      </c>
      <c r="Q69" s="215">
        <f t="shared" si="8"/>
        <v>0</v>
      </c>
      <c r="R69" s="64">
        <f>SUM(R70:R77)</f>
        <v>0</v>
      </c>
      <c r="S69" s="64">
        <f>SUM(S70:S77)</f>
        <v>0</v>
      </c>
      <c r="T69" s="215">
        <f t="shared" si="9"/>
        <v>0</v>
      </c>
      <c r="U69" s="59">
        <f t="shared" si="24"/>
        <v>750000</v>
      </c>
      <c r="V69" s="59">
        <f t="shared" si="24"/>
        <v>116000</v>
      </c>
      <c r="W69" s="59">
        <f t="shared" si="24"/>
        <v>-634000</v>
      </c>
      <c r="X69" s="66">
        <f>SUM(X70:X77)</f>
        <v>165347200</v>
      </c>
      <c r="Y69" s="66">
        <f>SUM(Y70:Y77)</f>
        <v>35310000</v>
      </c>
      <c r="Z69" s="380">
        <f t="shared" si="11"/>
        <v>-130037200</v>
      </c>
      <c r="AA69" s="59">
        <f t="shared" si="19"/>
        <v>165347200</v>
      </c>
      <c r="AB69" s="59">
        <f t="shared" si="19"/>
        <v>35310000</v>
      </c>
      <c r="AC69" s="59">
        <f t="shared" si="19"/>
        <v>-130037200</v>
      </c>
      <c r="AD69" s="64">
        <f>SUM(AD70:AD77)</f>
        <v>0</v>
      </c>
      <c r="AE69" s="64">
        <f>SUM(AE70:AE77)</f>
        <v>0</v>
      </c>
      <c r="AF69" s="215">
        <f t="shared" si="14"/>
        <v>0</v>
      </c>
      <c r="AG69" s="64">
        <f>SUM(AG70:AG77)</f>
        <v>0</v>
      </c>
      <c r="AH69" s="64">
        <f>SUM(AH70:AH77)</f>
        <v>0</v>
      </c>
      <c r="AI69" s="215">
        <f t="shared" si="15"/>
        <v>0</v>
      </c>
      <c r="AJ69" s="59">
        <f t="shared" si="20"/>
        <v>0</v>
      </c>
      <c r="AK69" s="59">
        <f t="shared" si="20"/>
        <v>0</v>
      </c>
      <c r="AL69" s="59">
        <f t="shared" si="20"/>
        <v>0</v>
      </c>
      <c r="AM69" s="59">
        <f t="shared" si="16"/>
        <v>166097200</v>
      </c>
      <c r="AN69" s="59">
        <f t="shared" si="16"/>
        <v>35426000</v>
      </c>
      <c r="AO69" s="59">
        <f t="shared" si="16"/>
        <v>-130671200</v>
      </c>
    </row>
    <row r="70" spans="1:41" ht="11.25">
      <c r="A70" s="165">
        <v>58</v>
      </c>
      <c r="B70" s="152" t="s">
        <v>90</v>
      </c>
      <c r="C70" s="167"/>
      <c r="D70" s="167"/>
      <c r="E70" s="133">
        <f t="shared" si="4"/>
        <v>0</v>
      </c>
      <c r="F70" s="167"/>
      <c r="G70" s="167"/>
      <c r="H70" s="133">
        <f t="shared" si="5"/>
        <v>0</v>
      </c>
      <c r="I70" s="131"/>
      <c r="J70" s="131"/>
      <c r="K70" s="133">
        <f t="shared" si="6"/>
        <v>0</v>
      </c>
      <c r="L70" s="131"/>
      <c r="M70" s="131"/>
      <c r="N70" s="133">
        <f t="shared" si="7"/>
        <v>0</v>
      </c>
      <c r="O70" s="131"/>
      <c r="P70" s="131"/>
      <c r="Q70" s="133">
        <f t="shared" si="8"/>
        <v>0</v>
      </c>
      <c r="R70" s="131"/>
      <c r="S70" s="131"/>
      <c r="T70" s="133">
        <f t="shared" si="9"/>
        <v>0</v>
      </c>
      <c r="U70" s="135">
        <f t="shared" si="24"/>
        <v>0</v>
      </c>
      <c r="V70" s="135">
        <f t="shared" si="24"/>
        <v>0</v>
      </c>
      <c r="W70" s="135">
        <f t="shared" si="24"/>
        <v>0</v>
      </c>
      <c r="X70" s="197">
        <v>165347200</v>
      </c>
      <c r="Y70" s="155">
        <v>35310000</v>
      </c>
      <c r="Z70" s="96">
        <f t="shared" si="11"/>
        <v>-130037200</v>
      </c>
      <c r="AA70" s="135">
        <f t="shared" si="19"/>
        <v>165347200</v>
      </c>
      <c r="AB70" s="135">
        <f t="shared" si="19"/>
        <v>35310000</v>
      </c>
      <c r="AC70" s="135">
        <f t="shared" si="19"/>
        <v>-130037200</v>
      </c>
      <c r="AD70" s="131"/>
      <c r="AE70" s="131"/>
      <c r="AF70" s="133">
        <f t="shared" si="14"/>
        <v>0</v>
      </c>
      <c r="AG70" s="131"/>
      <c r="AH70" s="131"/>
      <c r="AI70" s="133">
        <f t="shared" si="15"/>
        <v>0</v>
      </c>
      <c r="AJ70" s="135">
        <f t="shared" si="20"/>
        <v>0</v>
      </c>
      <c r="AK70" s="135">
        <f t="shared" si="20"/>
        <v>0</v>
      </c>
      <c r="AL70" s="135">
        <f t="shared" si="20"/>
        <v>0</v>
      </c>
      <c r="AM70" s="135">
        <f t="shared" si="16"/>
        <v>165347200</v>
      </c>
      <c r="AN70" s="135">
        <f t="shared" si="16"/>
        <v>35310000</v>
      </c>
      <c r="AO70" s="135">
        <f t="shared" si="16"/>
        <v>-130037200</v>
      </c>
    </row>
    <row r="71" spans="1:41" ht="11.25">
      <c r="A71" s="165">
        <v>59</v>
      </c>
      <c r="B71" s="152" t="s">
        <v>85</v>
      </c>
      <c r="C71" s="131"/>
      <c r="D71" s="131"/>
      <c r="E71" s="133">
        <f t="shared" si="4"/>
        <v>0</v>
      </c>
      <c r="F71" s="131"/>
      <c r="G71" s="131"/>
      <c r="H71" s="133">
        <f t="shared" si="5"/>
        <v>0</v>
      </c>
      <c r="I71" s="131"/>
      <c r="J71" s="131"/>
      <c r="K71" s="133">
        <f t="shared" si="6"/>
        <v>0</v>
      </c>
      <c r="L71" s="131"/>
      <c r="M71" s="131"/>
      <c r="N71" s="133">
        <f t="shared" si="7"/>
        <v>0</v>
      </c>
      <c r="O71" s="131"/>
      <c r="P71" s="131"/>
      <c r="Q71" s="133">
        <f t="shared" si="8"/>
        <v>0</v>
      </c>
      <c r="R71" s="131"/>
      <c r="S71" s="131"/>
      <c r="T71" s="133">
        <f t="shared" si="9"/>
        <v>0</v>
      </c>
      <c r="U71" s="135">
        <f t="shared" si="24"/>
        <v>0</v>
      </c>
      <c r="V71" s="135">
        <f t="shared" si="24"/>
        <v>0</v>
      </c>
      <c r="W71" s="135">
        <f t="shared" si="24"/>
        <v>0</v>
      </c>
      <c r="X71" s="97"/>
      <c r="Y71" s="97"/>
      <c r="Z71" s="96">
        <f t="shared" si="11"/>
        <v>0</v>
      </c>
      <c r="AA71" s="135">
        <f t="shared" si="19"/>
        <v>0</v>
      </c>
      <c r="AB71" s="135">
        <f t="shared" si="19"/>
        <v>0</v>
      </c>
      <c r="AC71" s="135">
        <f t="shared" si="19"/>
        <v>0</v>
      </c>
      <c r="AD71" s="131"/>
      <c r="AE71" s="131"/>
      <c r="AF71" s="133">
        <f t="shared" si="14"/>
        <v>0</v>
      </c>
      <c r="AG71" s="131"/>
      <c r="AH71" s="131"/>
      <c r="AI71" s="133">
        <f t="shared" si="15"/>
        <v>0</v>
      </c>
      <c r="AJ71" s="135">
        <f t="shared" si="20"/>
        <v>0</v>
      </c>
      <c r="AK71" s="135">
        <f t="shared" si="20"/>
        <v>0</v>
      </c>
      <c r="AL71" s="135">
        <f t="shared" si="20"/>
        <v>0</v>
      </c>
      <c r="AM71" s="135">
        <f t="shared" si="16"/>
        <v>0</v>
      </c>
      <c r="AN71" s="135">
        <f t="shared" si="16"/>
        <v>0</v>
      </c>
      <c r="AO71" s="135">
        <f t="shared" si="16"/>
        <v>0</v>
      </c>
    </row>
    <row r="72" spans="1:41" ht="11.25">
      <c r="A72" s="165"/>
      <c r="B72" s="151" t="s">
        <v>266</v>
      </c>
      <c r="C72" s="131"/>
      <c r="D72" s="131"/>
      <c r="E72" s="54"/>
      <c r="F72" s="131"/>
      <c r="G72" s="131"/>
      <c r="H72" s="54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131"/>
      <c r="AE72" s="131"/>
      <c r="AF72" s="54"/>
      <c r="AG72" s="131"/>
      <c r="AH72" s="131"/>
      <c r="AI72" s="54"/>
      <c r="AJ72" s="162"/>
      <c r="AK72" s="162"/>
      <c r="AL72" s="162"/>
      <c r="AM72" s="135"/>
      <c r="AN72" s="135"/>
      <c r="AO72" s="135"/>
    </row>
    <row r="73" spans="1:41" ht="11.25">
      <c r="A73" s="165">
        <v>60</v>
      </c>
      <c r="B73" s="152" t="s">
        <v>56</v>
      </c>
      <c r="C73" s="131"/>
      <c r="D73" s="131"/>
      <c r="E73" s="133">
        <f t="shared" si="4"/>
        <v>0</v>
      </c>
      <c r="F73" s="131"/>
      <c r="G73" s="131"/>
      <c r="H73" s="133">
        <f t="shared" si="5"/>
        <v>0</v>
      </c>
      <c r="I73" s="131"/>
      <c r="J73" s="131"/>
      <c r="K73" s="133">
        <f t="shared" si="6"/>
        <v>0</v>
      </c>
      <c r="L73" s="131"/>
      <c r="M73" s="131"/>
      <c r="N73" s="133">
        <f t="shared" si="7"/>
        <v>0</v>
      </c>
      <c r="O73" s="131"/>
      <c r="P73" s="131"/>
      <c r="Q73" s="133">
        <f t="shared" si="8"/>
        <v>0</v>
      </c>
      <c r="R73" s="131"/>
      <c r="S73" s="131"/>
      <c r="T73" s="133">
        <f t="shared" si="9"/>
        <v>0</v>
      </c>
      <c r="U73" s="135">
        <f t="shared" si="24"/>
        <v>0</v>
      </c>
      <c r="V73" s="135">
        <f t="shared" si="24"/>
        <v>0</v>
      </c>
      <c r="W73" s="135">
        <f t="shared" si="24"/>
        <v>0</v>
      </c>
      <c r="X73" s="97"/>
      <c r="Y73" s="97"/>
      <c r="Z73" s="96">
        <f t="shared" si="11"/>
        <v>0</v>
      </c>
      <c r="AA73" s="135">
        <f t="shared" si="19"/>
        <v>0</v>
      </c>
      <c r="AB73" s="135">
        <f t="shared" si="19"/>
        <v>0</v>
      </c>
      <c r="AC73" s="135">
        <f t="shared" si="19"/>
        <v>0</v>
      </c>
      <c r="AD73" s="131"/>
      <c r="AE73" s="131"/>
      <c r="AF73" s="133">
        <f t="shared" si="14"/>
        <v>0</v>
      </c>
      <c r="AG73" s="131"/>
      <c r="AH73" s="131"/>
      <c r="AI73" s="133">
        <f t="shared" si="15"/>
        <v>0</v>
      </c>
      <c r="AJ73" s="135">
        <f t="shared" si="20"/>
        <v>0</v>
      </c>
      <c r="AK73" s="135">
        <f t="shared" si="20"/>
        <v>0</v>
      </c>
      <c r="AL73" s="135">
        <f t="shared" si="20"/>
        <v>0</v>
      </c>
      <c r="AM73" s="135">
        <f t="shared" si="16"/>
        <v>0</v>
      </c>
      <c r="AN73" s="135">
        <f t="shared" si="16"/>
        <v>0</v>
      </c>
      <c r="AO73" s="135">
        <f t="shared" si="16"/>
        <v>0</v>
      </c>
    </row>
    <row r="74" spans="1:41" ht="11.25">
      <c r="A74" s="165">
        <v>61</v>
      </c>
      <c r="B74" s="153" t="s">
        <v>57</v>
      </c>
      <c r="C74" s="131"/>
      <c r="D74" s="131"/>
      <c r="E74" s="133">
        <f t="shared" si="4"/>
        <v>0</v>
      </c>
      <c r="F74" s="131"/>
      <c r="G74" s="131"/>
      <c r="H74" s="133">
        <f t="shared" si="5"/>
        <v>0</v>
      </c>
      <c r="I74" s="131"/>
      <c r="J74" s="131"/>
      <c r="K74" s="133">
        <f t="shared" si="6"/>
        <v>0</v>
      </c>
      <c r="L74" s="131"/>
      <c r="M74" s="131"/>
      <c r="N74" s="133">
        <f t="shared" si="7"/>
        <v>0</v>
      </c>
      <c r="O74" s="131"/>
      <c r="P74" s="131"/>
      <c r="Q74" s="133">
        <f t="shared" si="8"/>
        <v>0</v>
      </c>
      <c r="R74" s="131"/>
      <c r="S74" s="131"/>
      <c r="T74" s="133">
        <f t="shared" si="9"/>
        <v>0</v>
      </c>
      <c r="U74" s="135">
        <f t="shared" si="24"/>
        <v>0</v>
      </c>
      <c r="V74" s="135">
        <f t="shared" si="24"/>
        <v>0</v>
      </c>
      <c r="W74" s="135">
        <f t="shared" si="24"/>
        <v>0</v>
      </c>
      <c r="X74" s="97"/>
      <c r="Y74" s="97"/>
      <c r="Z74" s="96">
        <f t="shared" si="11"/>
        <v>0</v>
      </c>
      <c r="AA74" s="135">
        <f t="shared" si="19"/>
        <v>0</v>
      </c>
      <c r="AB74" s="135">
        <f t="shared" si="19"/>
        <v>0</v>
      </c>
      <c r="AC74" s="135">
        <f t="shared" si="19"/>
        <v>0</v>
      </c>
      <c r="AD74" s="131"/>
      <c r="AE74" s="131"/>
      <c r="AF74" s="133">
        <f t="shared" si="14"/>
        <v>0</v>
      </c>
      <c r="AG74" s="131"/>
      <c r="AH74" s="131"/>
      <c r="AI74" s="133">
        <f t="shared" si="15"/>
        <v>0</v>
      </c>
      <c r="AJ74" s="135">
        <f t="shared" si="20"/>
        <v>0</v>
      </c>
      <c r="AK74" s="135">
        <f t="shared" si="20"/>
        <v>0</v>
      </c>
      <c r="AL74" s="135">
        <f t="shared" si="20"/>
        <v>0</v>
      </c>
      <c r="AM74" s="135">
        <f t="shared" si="16"/>
        <v>0</v>
      </c>
      <c r="AN74" s="135">
        <f t="shared" si="16"/>
        <v>0</v>
      </c>
      <c r="AO74" s="135">
        <f t="shared" si="16"/>
        <v>0</v>
      </c>
    </row>
    <row r="75" spans="1:41" ht="11.25">
      <c r="A75" s="165">
        <v>62</v>
      </c>
      <c r="B75" s="153" t="s">
        <v>58</v>
      </c>
      <c r="C75" s="131"/>
      <c r="D75" s="131"/>
      <c r="E75" s="133">
        <f t="shared" si="4"/>
        <v>0</v>
      </c>
      <c r="F75" s="131"/>
      <c r="G75" s="131"/>
      <c r="H75" s="133">
        <f t="shared" si="5"/>
        <v>0</v>
      </c>
      <c r="I75" s="131"/>
      <c r="J75" s="131"/>
      <c r="K75" s="133">
        <f t="shared" si="6"/>
        <v>0</v>
      </c>
      <c r="L75" s="131"/>
      <c r="M75" s="131"/>
      <c r="N75" s="133">
        <f t="shared" si="7"/>
        <v>0</v>
      </c>
      <c r="O75" s="131"/>
      <c r="P75" s="131"/>
      <c r="Q75" s="133">
        <f t="shared" si="8"/>
        <v>0</v>
      </c>
      <c r="R75" s="131"/>
      <c r="S75" s="131"/>
      <c r="T75" s="133">
        <f t="shared" si="9"/>
        <v>0</v>
      </c>
      <c r="U75" s="135">
        <f t="shared" si="24"/>
        <v>0</v>
      </c>
      <c r="V75" s="135">
        <f t="shared" si="24"/>
        <v>0</v>
      </c>
      <c r="W75" s="135">
        <f t="shared" si="24"/>
        <v>0</v>
      </c>
      <c r="X75" s="97"/>
      <c r="Y75" s="97"/>
      <c r="Z75" s="96">
        <f t="shared" si="11"/>
        <v>0</v>
      </c>
      <c r="AA75" s="135">
        <f t="shared" si="19"/>
        <v>0</v>
      </c>
      <c r="AB75" s="135">
        <f t="shared" si="19"/>
        <v>0</v>
      </c>
      <c r="AC75" s="135">
        <f t="shared" si="19"/>
        <v>0</v>
      </c>
      <c r="AD75" s="131"/>
      <c r="AE75" s="131"/>
      <c r="AF75" s="133">
        <f t="shared" si="14"/>
        <v>0</v>
      </c>
      <c r="AG75" s="131"/>
      <c r="AH75" s="131"/>
      <c r="AI75" s="133">
        <f t="shared" si="15"/>
        <v>0</v>
      </c>
      <c r="AJ75" s="135">
        <f t="shared" si="20"/>
        <v>0</v>
      </c>
      <c r="AK75" s="135">
        <f t="shared" si="20"/>
        <v>0</v>
      </c>
      <c r="AL75" s="135">
        <f t="shared" si="20"/>
        <v>0</v>
      </c>
      <c r="AM75" s="135">
        <f t="shared" si="16"/>
        <v>0</v>
      </c>
      <c r="AN75" s="135">
        <f t="shared" si="16"/>
        <v>0</v>
      </c>
      <c r="AO75" s="135">
        <f t="shared" si="16"/>
        <v>0</v>
      </c>
    </row>
    <row r="76" spans="1:41" ht="11.25">
      <c r="A76" s="165">
        <v>63</v>
      </c>
      <c r="B76" s="153" t="s">
        <v>59</v>
      </c>
      <c r="C76" s="131"/>
      <c r="D76" s="131"/>
      <c r="E76" s="133">
        <f t="shared" ref="E76:E110" si="36">SUM(D76-C76)</f>
        <v>0</v>
      </c>
      <c r="F76" s="131"/>
      <c r="G76" s="131"/>
      <c r="H76" s="133">
        <f t="shared" ref="H76:H110" si="37">SUM(G76-F76)</f>
        <v>0</v>
      </c>
      <c r="I76" s="131"/>
      <c r="J76" s="131"/>
      <c r="K76" s="133">
        <f t="shared" ref="K76:K110" si="38">SUM(J76-I76)</f>
        <v>0</v>
      </c>
      <c r="L76" s="131"/>
      <c r="M76" s="131"/>
      <c r="N76" s="133">
        <f t="shared" ref="N76:N110" si="39">SUM(M76-L76)</f>
        <v>0</v>
      </c>
      <c r="O76" s="131"/>
      <c r="P76" s="131"/>
      <c r="Q76" s="133">
        <f t="shared" ref="Q76:Q110" si="40">SUM(P76-O76)</f>
        <v>0</v>
      </c>
      <c r="R76" s="131"/>
      <c r="S76" s="131"/>
      <c r="T76" s="133">
        <f t="shared" si="9"/>
        <v>0</v>
      </c>
      <c r="U76" s="135">
        <f t="shared" si="24"/>
        <v>0</v>
      </c>
      <c r="V76" s="135">
        <f t="shared" si="24"/>
        <v>0</v>
      </c>
      <c r="W76" s="135">
        <f t="shared" si="24"/>
        <v>0</v>
      </c>
      <c r="X76" s="97"/>
      <c r="Y76" s="97"/>
      <c r="Z76" s="96">
        <f t="shared" si="11"/>
        <v>0</v>
      </c>
      <c r="AA76" s="135">
        <f t="shared" si="19"/>
        <v>0</v>
      </c>
      <c r="AB76" s="135">
        <f t="shared" si="19"/>
        <v>0</v>
      </c>
      <c r="AC76" s="135">
        <f t="shared" si="19"/>
        <v>0</v>
      </c>
      <c r="AD76" s="131"/>
      <c r="AE76" s="131"/>
      <c r="AF76" s="133">
        <f t="shared" ref="AF76:AF87" si="41">SUM(AE76-AD76)</f>
        <v>0</v>
      </c>
      <c r="AG76" s="131"/>
      <c r="AH76" s="131"/>
      <c r="AI76" s="133">
        <f t="shared" si="15"/>
        <v>0</v>
      </c>
      <c r="AJ76" s="135">
        <f t="shared" si="20"/>
        <v>0</v>
      </c>
      <c r="AK76" s="135">
        <f t="shared" si="20"/>
        <v>0</v>
      </c>
      <c r="AL76" s="135">
        <f t="shared" si="20"/>
        <v>0</v>
      </c>
      <c r="AM76" s="135">
        <f t="shared" si="16"/>
        <v>0</v>
      </c>
      <c r="AN76" s="135">
        <f t="shared" si="16"/>
        <v>0</v>
      </c>
      <c r="AO76" s="135">
        <f t="shared" si="16"/>
        <v>0</v>
      </c>
    </row>
    <row r="77" spans="1:41" ht="11.25">
      <c r="A77" s="165">
        <v>64</v>
      </c>
      <c r="B77" s="153" t="s">
        <v>60</v>
      </c>
      <c r="C77" s="188">
        <v>750000</v>
      </c>
      <c r="D77" s="188">
        <v>116000</v>
      </c>
      <c r="E77" s="133">
        <f t="shared" si="36"/>
        <v>-634000</v>
      </c>
      <c r="F77" s="131"/>
      <c r="G77" s="131"/>
      <c r="H77" s="133">
        <f t="shared" si="37"/>
        <v>0</v>
      </c>
      <c r="I77" s="131"/>
      <c r="J77" s="131"/>
      <c r="K77" s="133">
        <f t="shared" si="38"/>
        <v>0</v>
      </c>
      <c r="L77" s="131"/>
      <c r="M77" s="131"/>
      <c r="N77" s="133">
        <f t="shared" si="39"/>
        <v>0</v>
      </c>
      <c r="O77" s="131"/>
      <c r="P77" s="131"/>
      <c r="Q77" s="133">
        <f t="shared" si="40"/>
        <v>0</v>
      </c>
      <c r="R77" s="131"/>
      <c r="S77" s="131"/>
      <c r="T77" s="133">
        <f t="shared" si="9"/>
        <v>0</v>
      </c>
      <c r="U77" s="135">
        <f t="shared" si="24"/>
        <v>750000</v>
      </c>
      <c r="V77" s="135">
        <f t="shared" si="24"/>
        <v>116000</v>
      </c>
      <c r="W77" s="135">
        <f t="shared" si="24"/>
        <v>-634000</v>
      </c>
      <c r="X77" s="97"/>
      <c r="Y77" s="97"/>
      <c r="Z77" s="96">
        <f t="shared" si="11"/>
        <v>0</v>
      </c>
      <c r="AA77" s="135">
        <f t="shared" si="19"/>
        <v>0</v>
      </c>
      <c r="AB77" s="135">
        <f t="shared" si="19"/>
        <v>0</v>
      </c>
      <c r="AC77" s="135">
        <f t="shared" si="19"/>
        <v>0</v>
      </c>
      <c r="AD77" s="131"/>
      <c r="AE77" s="131"/>
      <c r="AF77" s="133">
        <f t="shared" si="41"/>
        <v>0</v>
      </c>
      <c r="AG77" s="131"/>
      <c r="AH77" s="131"/>
      <c r="AI77" s="133">
        <f t="shared" si="15"/>
        <v>0</v>
      </c>
      <c r="AJ77" s="135">
        <f t="shared" si="20"/>
        <v>0</v>
      </c>
      <c r="AK77" s="135">
        <f t="shared" si="20"/>
        <v>0</v>
      </c>
      <c r="AL77" s="135">
        <f t="shared" si="20"/>
        <v>0</v>
      </c>
      <c r="AM77" s="135">
        <f t="shared" si="16"/>
        <v>750000</v>
      </c>
      <c r="AN77" s="135">
        <f t="shared" si="16"/>
        <v>116000</v>
      </c>
      <c r="AO77" s="135">
        <f t="shared" si="16"/>
        <v>-634000</v>
      </c>
    </row>
    <row r="78" spans="1:41" s="288" customFormat="1" ht="11.25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215">
        <f t="shared" si="36"/>
        <v>0</v>
      </c>
      <c r="F78" s="64">
        <f>SUM(F79:F80)</f>
        <v>0</v>
      </c>
      <c r="G78" s="64">
        <f>SUM(G79:G80)</f>
        <v>0</v>
      </c>
      <c r="H78" s="215">
        <f t="shared" si="37"/>
        <v>0</v>
      </c>
      <c r="I78" s="64">
        <f>SUM(I79:I80)</f>
        <v>0</v>
      </c>
      <c r="J78" s="64">
        <f>SUM(J79:J80)</f>
        <v>0</v>
      </c>
      <c r="K78" s="215">
        <f t="shared" si="38"/>
        <v>0</v>
      </c>
      <c r="L78" s="64">
        <f>SUM(L79:L80)</f>
        <v>0</v>
      </c>
      <c r="M78" s="64">
        <f>SUM(M79:M80)</f>
        <v>0</v>
      </c>
      <c r="N78" s="215">
        <f t="shared" si="39"/>
        <v>0</v>
      </c>
      <c r="O78" s="64">
        <f>SUM(O79:O80)</f>
        <v>0</v>
      </c>
      <c r="P78" s="64">
        <f>SUM(P79:P80)</f>
        <v>0</v>
      </c>
      <c r="Q78" s="215">
        <f t="shared" si="40"/>
        <v>0</v>
      </c>
      <c r="R78" s="64">
        <f>SUM(R79:R80)</f>
        <v>0</v>
      </c>
      <c r="S78" s="64">
        <f>SUM(S79:S80)</f>
        <v>0</v>
      </c>
      <c r="T78" s="215">
        <f t="shared" ref="T78:T110" si="42">SUM(S78-R78)</f>
        <v>0</v>
      </c>
      <c r="U78" s="59">
        <f t="shared" si="24"/>
        <v>0</v>
      </c>
      <c r="V78" s="59">
        <f t="shared" si="24"/>
        <v>0</v>
      </c>
      <c r="W78" s="59">
        <f t="shared" si="24"/>
        <v>0</v>
      </c>
      <c r="X78" s="66">
        <f>SUM(X79:X80)</f>
        <v>0</v>
      </c>
      <c r="Y78" s="66">
        <f>SUM(Y79:Y80)</f>
        <v>0</v>
      </c>
      <c r="Z78" s="380">
        <f t="shared" ref="Z78:Z110" si="43">SUM(Y78-X78)</f>
        <v>0</v>
      </c>
      <c r="AA78" s="59">
        <f t="shared" si="19"/>
        <v>0</v>
      </c>
      <c r="AB78" s="59">
        <f t="shared" si="19"/>
        <v>0</v>
      </c>
      <c r="AC78" s="59">
        <f t="shared" si="19"/>
        <v>0</v>
      </c>
      <c r="AD78" s="64">
        <f>SUM(AD79:AD80)</f>
        <v>0</v>
      </c>
      <c r="AE78" s="64">
        <f>SUM(AE79:AE80)</f>
        <v>0</v>
      </c>
      <c r="AF78" s="215">
        <f t="shared" si="41"/>
        <v>0</v>
      </c>
      <c r="AG78" s="64">
        <f>SUM(AG79:AG80)</f>
        <v>0</v>
      </c>
      <c r="AH78" s="64">
        <f>SUM(AH79:AH80)</f>
        <v>0</v>
      </c>
      <c r="AI78" s="215">
        <f t="shared" ref="AI78:AI110" si="44">SUM(AH78-AG78)</f>
        <v>0</v>
      </c>
      <c r="AJ78" s="59">
        <f t="shared" si="20"/>
        <v>0</v>
      </c>
      <c r="AK78" s="59">
        <f t="shared" si="20"/>
        <v>0</v>
      </c>
      <c r="AL78" s="59">
        <f t="shared" si="20"/>
        <v>0</v>
      </c>
      <c r="AM78" s="59">
        <f t="shared" ref="AM78:AO110" si="45">SUM(U78+AA78+AJ78)</f>
        <v>0</v>
      </c>
      <c r="AN78" s="59">
        <f t="shared" si="45"/>
        <v>0</v>
      </c>
      <c r="AO78" s="59">
        <f t="shared" si="45"/>
        <v>0</v>
      </c>
    </row>
    <row r="79" spans="1:41" ht="11.25">
      <c r="A79" s="165">
        <v>66</v>
      </c>
      <c r="B79" s="152" t="s">
        <v>256</v>
      </c>
      <c r="C79" s="131"/>
      <c r="D79" s="131"/>
      <c r="E79" s="133">
        <f t="shared" si="36"/>
        <v>0</v>
      </c>
      <c r="F79" s="131"/>
      <c r="G79" s="131"/>
      <c r="H79" s="133">
        <f t="shared" si="37"/>
        <v>0</v>
      </c>
      <c r="I79" s="131"/>
      <c r="J79" s="131"/>
      <c r="K79" s="133">
        <f t="shared" si="38"/>
        <v>0</v>
      </c>
      <c r="L79" s="131"/>
      <c r="M79" s="131"/>
      <c r="N79" s="133">
        <f t="shared" si="39"/>
        <v>0</v>
      </c>
      <c r="O79" s="131"/>
      <c r="P79" s="131"/>
      <c r="Q79" s="133">
        <f t="shared" si="40"/>
        <v>0</v>
      </c>
      <c r="R79" s="131"/>
      <c r="S79" s="131"/>
      <c r="T79" s="133">
        <f t="shared" si="42"/>
        <v>0</v>
      </c>
      <c r="U79" s="135">
        <f t="shared" si="24"/>
        <v>0</v>
      </c>
      <c r="V79" s="135">
        <f t="shared" si="24"/>
        <v>0</v>
      </c>
      <c r="W79" s="135">
        <f t="shared" si="24"/>
        <v>0</v>
      </c>
      <c r="X79" s="97"/>
      <c r="Y79" s="97"/>
      <c r="Z79" s="96">
        <f t="shared" si="43"/>
        <v>0</v>
      </c>
      <c r="AA79" s="135">
        <f t="shared" si="19"/>
        <v>0</v>
      </c>
      <c r="AB79" s="135">
        <f t="shared" si="19"/>
        <v>0</v>
      </c>
      <c r="AC79" s="135">
        <f t="shared" si="19"/>
        <v>0</v>
      </c>
      <c r="AD79" s="131"/>
      <c r="AE79" s="131"/>
      <c r="AF79" s="133">
        <f t="shared" si="41"/>
        <v>0</v>
      </c>
      <c r="AG79" s="131"/>
      <c r="AH79" s="131"/>
      <c r="AI79" s="133">
        <f t="shared" si="44"/>
        <v>0</v>
      </c>
      <c r="AJ79" s="135">
        <f t="shared" si="20"/>
        <v>0</v>
      </c>
      <c r="AK79" s="135">
        <f t="shared" si="20"/>
        <v>0</v>
      </c>
      <c r="AL79" s="135">
        <f t="shared" si="20"/>
        <v>0</v>
      </c>
      <c r="AM79" s="135">
        <f t="shared" si="45"/>
        <v>0</v>
      </c>
      <c r="AN79" s="135">
        <f t="shared" si="45"/>
        <v>0</v>
      </c>
      <c r="AO79" s="135">
        <f t="shared" si="45"/>
        <v>0</v>
      </c>
    </row>
    <row r="80" spans="1:41" ht="11.25">
      <c r="A80" s="165">
        <v>67</v>
      </c>
      <c r="B80" s="152" t="s">
        <v>257</v>
      </c>
      <c r="C80" s="131"/>
      <c r="D80" s="131"/>
      <c r="E80" s="133">
        <f t="shared" si="36"/>
        <v>0</v>
      </c>
      <c r="F80" s="131"/>
      <c r="G80" s="131"/>
      <c r="H80" s="133">
        <f t="shared" si="37"/>
        <v>0</v>
      </c>
      <c r="I80" s="131"/>
      <c r="J80" s="131"/>
      <c r="K80" s="133">
        <f t="shared" si="38"/>
        <v>0</v>
      </c>
      <c r="L80" s="131"/>
      <c r="M80" s="131"/>
      <c r="N80" s="133">
        <f t="shared" si="39"/>
        <v>0</v>
      </c>
      <c r="O80" s="131"/>
      <c r="P80" s="131"/>
      <c r="Q80" s="133">
        <f t="shared" si="40"/>
        <v>0</v>
      </c>
      <c r="R80" s="131"/>
      <c r="S80" s="131"/>
      <c r="T80" s="133">
        <f t="shared" si="42"/>
        <v>0</v>
      </c>
      <c r="U80" s="135">
        <f t="shared" si="24"/>
        <v>0</v>
      </c>
      <c r="V80" s="135">
        <f t="shared" si="24"/>
        <v>0</v>
      </c>
      <c r="W80" s="135">
        <f t="shared" si="24"/>
        <v>0</v>
      </c>
      <c r="X80" s="97"/>
      <c r="Y80" s="97"/>
      <c r="Z80" s="96">
        <f t="shared" si="43"/>
        <v>0</v>
      </c>
      <c r="AA80" s="135">
        <f t="shared" si="19"/>
        <v>0</v>
      </c>
      <c r="AB80" s="135">
        <f t="shared" si="19"/>
        <v>0</v>
      </c>
      <c r="AC80" s="135">
        <f t="shared" si="19"/>
        <v>0</v>
      </c>
      <c r="AD80" s="131"/>
      <c r="AE80" s="131"/>
      <c r="AF80" s="133">
        <f t="shared" si="41"/>
        <v>0</v>
      </c>
      <c r="AG80" s="131"/>
      <c r="AH80" s="131"/>
      <c r="AI80" s="133">
        <f t="shared" si="44"/>
        <v>0</v>
      </c>
      <c r="AJ80" s="135">
        <f t="shared" si="20"/>
        <v>0</v>
      </c>
      <c r="AK80" s="135">
        <f t="shared" si="20"/>
        <v>0</v>
      </c>
      <c r="AL80" s="135">
        <f t="shared" si="20"/>
        <v>0</v>
      </c>
      <c r="AM80" s="135">
        <f t="shared" si="45"/>
        <v>0</v>
      </c>
      <c r="AN80" s="135">
        <f t="shared" si="45"/>
        <v>0</v>
      </c>
      <c r="AO80" s="135">
        <f t="shared" si="45"/>
        <v>0</v>
      </c>
    </row>
    <row r="81" spans="1:42" ht="11.25">
      <c r="A81" s="165"/>
      <c r="B81" s="151" t="s">
        <v>267</v>
      </c>
      <c r="C81" s="131"/>
      <c r="D81" s="131"/>
      <c r="E81" s="54"/>
      <c r="F81" s="131"/>
      <c r="G81" s="131"/>
      <c r="H81" s="54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</row>
    <row r="82" spans="1:42" s="288" customFormat="1" ht="11.25">
      <c r="A82" s="163">
        <v>68</v>
      </c>
      <c r="B82" s="154" t="s">
        <v>62</v>
      </c>
      <c r="C82" s="64">
        <f>SUM(C83:C89)</f>
        <v>65099300</v>
      </c>
      <c r="D82" s="64">
        <f>SUM(D83:D89)</f>
        <v>65683600</v>
      </c>
      <c r="E82" s="215">
        <f t="shared" si="36"/>
        <v>584300</v>
      </c>
      <c r="F82" s="64">
        <f>SUM(F83:F89)</f>
        <v>344539800</v>
      </c>
      <c r="G82" s="64">
        <f>SUM(G83:G89)</f>
        <v>350482300</v>
      </c>
      <c r="H82" s="215">
        <f t="shared" si="37"/>
        <v>5942500</v>
      </c>
      <c r="I82" s="64">
        <f>SUM(I83:I89)</f>
        <v>8780000</v>
      </c>
      <c r="J82" s="64">
        <f>SUM(J83:J89)</f>
        <v>8085000</v>
      </c>
      <c r="K82" s="215">
        <f t="shared" si="38"/>
        <v>-695000</v>
      </c>
      <c r="L82" s="64">
        <f>SUM(L83:L89)</f>
        <v>15840000</v>
      </c>
      <c r="M82" s="64">
        <f>SUM(M83:M89)</f>
        <v>15840000</v>
      </c>
      <c r="N82" s="215">
        <f t="shared" si="39"/>
        <v>0</v>
      </c>
      <c r="O82" s="64">
        <f>SUM(O83:O89)</f>
        <v>31047600</v>
      </c>
      <c r="P82" s="64">
        <f>SUM(P83:P89)</f>
        <v>21573800</v>
      </c>
      <c r="Q82" s="215">
        <f t="shared" si="40"/>
        <v>-9473800</v>
      </c>
      <c r="R82" s="64">
        <f>SUM(R83:R89)</f>
        <v>8029600</v>
      </c>
      <c r="S82" s="64">
        <f>SUM(S83:S89)</f>
        <v>6014800</v>
      </c>
      <c r="T82" s="215">
        <f t="shared" si="42"/>
        <v>-2014800</v>
      </c>
      <c r="U82" s="59">
        <f t="shared" si="24"/>
        <v>473336300</v>
      </c>
      <c r="V82" s="59">
        <f t="shared" si="24"/>
        <v>467679500</v>
      </c>
      <c r="W82" s="59">
        <f t="shared" si="24"/>
        <v>-5656800</v>
      </c>
      <c r="X82" s="66">
        <f>SUM(X83:X89)</f>
        <v>165347200</v>
      </c>
      <c r="Y82" s="66">
        <f>SUM(Y83:Y89)</f>
        <v>35310000</v>
      </c>
      <c r="Z82" s="380">
        <f t="shared" si="43"/>
        <v>-130037200</v>
      </c>
      <c r="AA82" s="59">
        <f t="shared" si="19"/>
        <v>165347200</v>
      </c>
      <c r="AB82" s="59">
        <f t="shared" si="19"/>
        <v>35310000</v>
      </c>
      <c r="AC82" s="59">
        <f t="shared" si="19"/>
        <v>-130037200</v>
      </c>
      <c r="AD82" s="64">
        <f>SUM(AD83:AD89)</f>
        <v>58368400</v>
      </c>
      <c r="AE82" s="64">
        <f>SUM(AE83:AE89)</f>
        <v>27638830.41</v>
      </c>
      <c r="AF82" s="215">
        <f t="shared" si="41"/>
        <v>-30729569.59</v>
      </c>
      <c r="AG82" s="64">
        <f>SUM(AG83:AG89)</f>
        <v>84705900</v>
      </c>
      <c r="AH82" s="64">
        <f>SUM(AH83:AH89)</f>
        <v>17782889</v>
      </c>
      <c r="AI82" s="215">
        <f t="shared" si="44"/>
        <v>-66923011</v>
      </c>
      <c r="AJ82" s="59">
        <f t="shared" si="20"/>
        <v>143074300</v>
      </c>
      <c r="AK82" s="59">
        <f t="shared" si="20"/>
        <v>45421719.409999996</v>
      </c>
      <c r="AL82" s="59">
        <f t="shared" si="20"/>
        <v>-97652580.590000004</v>
      </c>
      <c r="AM82" s="59">
        <f t="shared" si="45"/>
        <v>781757800</v>
      </c>
      <c r="AN82" s="59">
        <f t="shared" si="45"/>
        <v>548411219.40999997</v>
      </c>
      <c r="AO82" s="59">
        <f t="shared" si="45"/>
        <v>-233346580.59</v>
      </c>
      <c r="AP82" s="366">
        <f>AM8-AM82</f>
        <v>0</v>
      </c>
    </row>
    <row r="83" spans="1:42" ht="11.25">
      <c r="A83" s="165">
        <v>69</v>
      </c>
      <c r="B83" s="153" t="s">
        <v>64</v>
      </c>
      <c r="C83" s="131"/>
      <c r="D83" s="131"/>
      <c r="E83" s="133">
        <f t="shared" si="36"/>
        <v>0</v>
      </c>
      <c r="F83" s="131"/>
      <c r="G83" s="131"/>
      <c r="H83" s="133">
        <f t="shared" si="37"/>
        <v>0</v>
      </c>
      <c r="I83" s="131"/>
      <c r="J83" s="131"/>
      <c r="K83" s="133">
        <f t="shared" si="38"/>
        <v>0</v>
      </c>
      <c r="L83" s="131"/>
      <c r="M83" s="131"/>
      <c r="N83" s="133">
        <f t="shared" si="39"/>
        <v>0</v>
      </c>
      <c r="O83" s="131"/>
      <c r="P83" s="131"/>
      <c r="Q83" s="133">
        <f t="shared" si="40"/>
        <v>0</v>
      </c>
      <c r="R83" s="131"/>
      <c r="S83" s="131"/>
      <c r="T83" s="133">
        <f t="shared" si="42"/>
        <v>0</v>
      </c>
      <c r="U83" s="135">
        <f t="shared" si="24"/>
        <v>0</v>
      </c>
      <c r="V83" s="135">
        <f t="shared" si="24"/>
        <v>0</v>
      </c>
      <c r="W83" s="135">
        <f t="shared" si="24"/>
        <v>0</v>
      </c>
      <c r="X83" s="97"/>
      <c r="Y83" s="97"/>
      <c r="Z83" s="96">
        <f t="shared" si="43"/>
        <v>0</v>
      </c>
      <c r="AA83" s="135">
        <f t="shared" ref="AA83:AC110" si="46">SUM(X83)</f>
        <v>0</v>
      </c>
      <c r="AB83" s="135">
        <f t="shared" si="46"/>
        <v>0</v>
      </c>
      <c r="AC83" s="135">
        <f t="shared" si="46"/>
        <v>0</v>
      </c>
      <c r="AD83" s="376">
        <v>20150000</v>
      </c>
      <c r="AE83" s="301">
        <v>0</v>
      </c>
      <c r="AF83" s="133">
        <f t="shared" si="41"/>
        <v>-20150000</v>
      </c>
      <c r="AG83" s="131"/>
      <c r="AH83" s="131">
        <v>0</v>
      </c>
      <c r="AI83" s="133">
        <f t="shared" si="44"/>
        <v>0</v>
      </c>
      <c r="AJ83" s="135">
        <f t="shared" si="20"/>
        <v>20150000</v>
      </c>
      <c r="AK83" s="135">
        <f t="shared" si="20"/>
        <v>0</v>
      </c>
      <c r="AL83" s="135">
        <f t="shared" si="20"/>
        <v>-20150000</v>
      </c>
      <c r="AM83" s="135">
        <f t="shared" si="45"/>
        <v>20150000</v>
      </c>
      <c r="AN83" s="135">
        <f t="shared" si="45"/>
        <v>0</v>
      </c>
      <c r="AO83" s="135">
        <f t="shared" si="45"/>
        <v>-20150000</v>
      </c>
    </row>
    <row r="84" spans="1:42" ht="11.25">
      <c r="A84" s="165">
        <v>70</v>
      </c>
      <c r="B84" s="153" t="s">
        <v>63</v>
      </c>
      <c r="C84" s="131"/>
      <c r="D84" s="131">
        <v>0</v>
      </c>
      <c r="E84" s="133">
        <f t="shared" si="36"/>
        <v>0</v>
      </c>
      <c r="F84" s="188">
        <v>1543200</v>
      </c>
      <c r="G84" s="151">
        <v>0</v>
      </c>
      <c r="H84" s="133">
        <f t="shared" si="37"/>
        <v>-1543200</v>
      </c>
      <c r="I84" s="131"/>
      <c r="J84" s="131"/>
      <c r="K84" s="133">
        <f t="shared" si="38"/>
        <v>0</v>
      </c>
      <c r="L84" s="131"/>
      <c r="M84" s="131"/>
      <c r="N84" s="133">
        <f t="shared" si="39"/>
        <v>0</v>
      </c>
      <c r="O84" s="131"/>
      <c r="P84" s="131"/>
      <c r="Q84" s="133">
        <f t="shared" si="40"/>
        <v>0</v>
      </c>
      <c r="R84" s="131"/>
      <c r="S84" s="131"/>
      <c r="T84" s="133">
        <f t="shared" si="42"/>
        <v>0</v>
      </c>
      <c r="U84" s="135">
        <f t="shared" si="24"/>
        <v>1543200</v>
      </c>
      <c r="V84" s="135">
        <f t="shared" si="24"/>
        <v>0</v>
      </c>
      <c r="W84" s="135">
        <f t="shared" si="24"/>
        <v>-1543200</v>
      </c>
      <c r="X84" s="97"/>
      <c r="Y84" s="97"/>
      <c r="Z84" s="96">
        <f t="shared" si="43"/>
        <v>0</v>
      </c>
      <c r="AA84" s="135">
        <f t="shared" si="46"/>
        <v>0</v>
      </c>
      <c r="AB84" s="135">
        <f t="shared" si="46"/>
        <v>0</v>
      </c>
      <c r="AC84" s="135">
        <f t="shared" si="46"/>
        <v>0</v>
      </c>
      <c r="AD84" s="301">
        <v>0</v>
      </c>
      <c r="AE84" s="376">
        <v>20411342.41</v>
      </c>
      <c r="AF84" s="133">
        <f t="shared" si="41"/>
        <v>20411342.41</v>
      </c>
      <c r="AG84" s="131">
        <v>4000000</v>
      </c>
      <c r="AH84" s="97">
        <v>17782889</v>
      </c>
      <c r="AI84" s="133">
        <f>SUM(AH84-AG84)</f>
        <v>13782889</v>
      </c>
      <c r="AJ84" s="135">
        <f t="shared" si="20"/>
        <v>4000000</v>
      </c>
      <c r="AK84" s="135">
        <f t="shared" si="20"/>
        <v>38194231.409999996</v>
      </c>
      <c r="AL84" s="135">
        <f t="shared" si="20"/>
        <v>34194231.409999996</v>
      </c>
      <c r="AM84" s="135">
        <f t="shared" si="45"/>
        <v>5543200</v>
      </c>
      <c r="AN84" s="135">
        <f t="shared" si="45"/>
        <v>38194231.409999996</v>
      </c>
      <c r="AO84" s="135">
        <f t="shared" si="45"/>
        <v>32651031.409999996</v>
      </c>
    </row>
    <row r="85" spans="1:42" ht="11.25">
      <c r="A85" s="165">
        <v>71</v>
      </c>
      <c r="B85" s="153" t="s">
        <v>76</v>
      </c>
      <c r="C85" s="131"/>
      <c r="D85" s="131"/>
      <c r="E85" s="133">
        <f t="shared" si="36"/>
        <v>0</v>
      </c>
      <c r="F85" s="131"/>
      <c r="G85" s="131"/>
      <c r="H85" s="133">
        <f t="shared" si="37"/>
        <v>0</v>
      </c>
      <c r="I85" s="131"/>
      <c r="J85" s="131"/>
      <c r="K85" s="133">
        <f t="shared" si="38"/>
        <v>0</v>
      </c>
      <c r="L85" s="131"/>
      <c r="M85" s="131"/>
      <c r="N85" s="133">
        <f t="shared" si="39"/>
        <v>0</v>
      </c>
      <c r="O85" s="131"/>
      <c r="P85" s="131"/>
      <c r="Q85" s="133">
        <f t="shared" si="40"/>
        <v>0</v>
      </c>
      <c r="R85" s="131"/>
      <c r="S85" s="131"/>
      <c r="T85" s="133">
        <f t="shared" si="42"/>
        <v>0</v>
      </c>
      <c r="U85" s="135">
        <f t="shared" si="24"/>
        <v>0</v>
      </c>
      <c r="V85" s="135">
        <f t="shared" si="24"/>
        <v>0</v>
      </c>
      <c r="W85" s="135">
        <f t="shared" si="24"/>
        <v>0</v>
      </c>
      <c r="X85" s="197">
        <v>85171400</v>
      </c>
      <c r="Y85" s="155">
        <v>0</v>
      </c>
      <c r="Z85" s="96">
        <f t="shared" si="43"/>
        <v>-85171400</v>
      </c>
      <c r="AA85" s="135">
        <f t="shared" si="46"/>
        <v>85171400</v>
      </c>
      <c r="AB85" s="135">
        <f t="shared" si="46"/>
        <v>0</v>
      </c>
      <c r="AC85" s="135">
        <f t="shared" si="46"/>
        <v>-85171400</v>
      </c>
      <c r="AD85" s="376">
        <v>38218400</v>
      </c>
      <c r="AE85" s="376">
        <v>7227488</v>
      </c>
      <c r="AF85" s="133">
        <f t="shared" si="41"/>
        <v>-30990912</v>
      </c>
      <c r="AG85" s="188">
        <v>80705900</v>
      </c>
      <c r="AH85" s="151">
        <v>0</v>
      </c>
      <c r="AI85" s="133">
        <f>SUM(AH85-AG85)</f>
        <v>-80705900</v>
      </c>
      <c r="AJ85" s="135">
        <f t="shared" si="20"/>
        <v>118924300</v>
      </c>
      <c r="AK85" s="135">
        <f t="shared" si="20"/>
        <v>7227488</v>
      </c>
      <c r="AL85" s="135">
        <f t="shared" si="20"/>
        <v>-111696812</v>
      </c>
      <c r="AM85" s="135">
        <f t="shared" si="45"/>
        <v>204095700</v>
      </c>
      <c r="AN85" s="135">
        <f t="shared" si="45"/>
        <v>7227488</v>
      </c>
      <c r="AO85" s="135">
        <f t="shared" si="45"/>
        <v>-196868212</v>
      </c>
    </row>
    <row r="86" spans="1:42" ht="11.25">
      <c r="A86" s="165">
        <v>72</v>
      </c>
      <c r="B86" s="153" t="s">
        <v>173</v>
      </c>
      <c r="C86" s="131"/>
      <c r="D86" s="131"/>
      <c r="E86" s="133">
        <f t="shared" si="36"/>
        <v>0</v>
      </c>
      <c r="F86" s="131"/>
      <c r="G86" s="131"/>
      <c r="H86" s="133">
        <f t="shared" si="37"/>
        <v>0</v>
      </c>
      <c r="I86" s="131"/>
      <c r="J86" s="131"/>
      <c r="K86" s="133">
        <f t="shared" si="38"/>
        <v>0</v>
      </c>
      <c r="L86" s="131"/>
      <c r="M86" s="131"/>
      <c r="N86" s="133">
        <f t="shared" si="39"/>
        <v>0</v>
      </c>
      <c r="O86" s="131"/>
      <c r="P86" s="131"/>
      <c r="Q86" s="133">
        <f t="shared" si="40"/>
        <v>0</v>
      </c>
      <c r="R86" s="131"/>
      <c r="S86" s="131"/>
      <c r="T86" s="133">
        <f t="shared" si="42"/>
        <v>0</v>
      </c>
      <c r="U86" s="135">
        <f t="shared" si="24"/>
        <v>0</v>
      </c>
      <c r="V86" s="135">
        <f t="shared" si="24"/>
        <v>0</v>
      </c>
      <c r="W86" s="135">
        <f t="shared" si="24"/>
        <v>0</v>
      </c>
      <c r="X86" s="97"/>
      <c r="Y86" s="97"/>
      <c r="Z86" s="96">
        <f t="shared" si="43"/>
        <v>0</v>
      </c>
      <c r="AA86" s="135">
        <f t="shared" si="46"/>
        <v>0</v>
      </c>
      <c r="AB86" s="135">
        <f t="shared" si="46"/>
        <v>0</v>
      </c>
      <c r="AC86" s="135">
        <f t="shared" si="46"/>
        <v>0</v>
      </c>
      <c r="AD86" s="54"/>
      <c r="AE86" s="54"/>
      <c r="AF86" s="133">
        <f t="shared" si="41"/>
        <v>0</v>
      </c>
      <c r="AG86" s="131"/>
      <c r="AH86" s="131"/>
      <c r="AI86" s="133">
        <f t="shared" si="44"/>
        <v>0</v>
      </c>
      <c r="AJ86" s="135">
        <f t="shared" si="20"/>
        <v>0</v>
      </c>
      <c r="AK86" s="135">
        <f t="shared" si="20"/>
        <v>0</v>
      </c>
      <c r="AL86" s="135">
        <f t="shared" si="20"/>
        <v>0</v>
      </c>
      <c r="AM86" s="135">
        <f t="shared" si="45"/>
        <v>0</v>
      </c>
      <c r="AN86" s="135">
        <f t="shared" si="45"/>
        <v>0</v>
      </c>
      <c r="AO86" s="135">
        <f t="shared" si="45"/>
        <v>0</v>
      </c>
    </row>
    <row r="87" spans="1:42" ht="11.25">
      <c r="A87" s="165">
        <v>73</v>
      </c>
      <c r="B87" s="153" t="s">
        <v>65</v>
      </c>
      <c r="C87" s="131"/>
      <c r="D87" s="131"/>
      <c r="E87" s="133">
        <f t="shared" si="36"/>
        <v>0</v>
      </c>
      <c r="F87" s="131"/>
      <c r="G87" s="131"/>
      <c r="H87" s="133">
        <f t="shared" si="37"/>
        <v>0</v>
      </c>
      <c r="I87" s="131"/>
      <c r="J87" s="131"/>
      <c r="K87" s="133">
        <f t="shared" si="38"/>
        <v>0</v>
      </c>
      <c r="L87" s="131"/>
      <c r="M87" s="131"/>
      <c r="N87" s="133">
        <f t="shared" si="39"/>
        <v>0</v>
      </c>
      <c r="O87" s="131"/>
      <c r="P87" s="131"/>
      <c r="Q87" s="133">
        <f t="shared" si="40"/>
        <v>0</v>
      </c>
      <c r="R87" s="131"/>
      <c r="S87" s="131"/>
      <c r="T87" s="133">
        <f t="shared" si="42"/>
        <v>0</v>
      </c>
      <c r="U87" s="135">
        <f t="shared" si="24"/>
        <v>0</v>
      </c>
      <c r="V87" s="135">
        <f t="shared" si="24"/>
        <v>0</v>
      </c>
      <c r="W87" s="135">
        <f t="shared" si="24"/>
        <v>0</v>
      </c>
      <c r="X87" s="97"/>
      <c r="Y87" s="97"/>
      <c r="Z87" s="96">
        <f t="shared" si="43"/>
        <v>0</v>
      </c>
      <c r="AA87" s="135">
        <f t="shared" si="46"/>
        <v>0</v>
      </c>
      <c r="AB87" s="135">
        <f t="shared" si="46"/>
        <v>0</v>
      </c>
      <c r="AC87" s="135">
        <f t="shared" si="46"/>
        <v>0</v>
      </c>
      <c r="AD87" s="54"/>
      <c r="AE87" s="54"/>
      <c r="AF87" s="133">
        <f t="shared" si="41"/>
        <v>0</v>
      </c>
      <c r="AG87" s="131"/>
      <c r="AH87" s="131"/>
      <c r="AI87" s="133">
        <f t="shared" si="44"/>
        <v>0</v>
      </c>
      <c r="AJ87" s="135">
        <f t="shared" si="20"/>
        <v>0</v>
      </c>
      <c r="AK87" s="135">
        <f t="shared" si="20"/>
        <v>0</v>
      </c>
      <c r="AL87" s="135">
        <f t="shared" si="20"/>
        <v>0</v>
      </c>
      <c r="AM87" s="135">
        <f t="shared" si="45"/>
        <v>0</v>
      </c>
      <c r="AN87" s="135">
        <f t="shared" si="45"/>
        <v>0</v>
      </c>
      <c r="AO87" s="135">
        <f t="shared" si="45"/>
        <v>0</v>
      </c>
    </row>
    <row r="88" spans="1:42" ht="11.25">
      <c r="A88" s="165">
        <v>74</v>
      </c>
      <c r="B88" s="153" t="s">
        <v>66</v>
      </c>
      <c r="C88" s="131"/>
      <c r="D88" s="131"/>
      <c r="E88" s="133">
        <f t="shared" si="36"/>
        <v>0</v>
      </c>
      <c r="F88" s="131"/>
      <c r="G88" s="131"/>
      <c r="H88" s="133">
        <f t="shared" si="37"/>
        <v>0</v>
      </c>
      <c r="I88" s="131"/>
      <c r="J88" s="131"/>
      <c r="K88" s="133">
        <f t="shared" si="38"/>
        <v>0</v>
      </c>
      <c r="L88" s="131"/>
      <c r="M88" s="131"/>
      <c r="N88" s="133">
        <f t="shared" si="39"/>
        <v>0</v>
      </c>
      <c r="O88" s="131"/>
      <c r="P88" s="131"/>
      <c r="Q88" s="133">
        <f t="shared" si="40"/>
        <v>0</v>
      </c>
      <c r="R88" s="131"/>
      <c r="S88" s="131"/>
      <c r="T88" s="133">
        <f t="shared" si="42"/>
        <v>0</v>
      </c>
      <c r="U88" s="135">
        <f t="shared" si="24"/>
        <v>0</v>
      </c>
      <c r="V88" s="135">
        <f t="shared" si="24"/>
        <v>0</v>
      </c>
      <c r="W88" s="135">
        <f t="shared" si="24"/>
        <v>0</v>
      </c>
      <c r="X88" s="197">
        <v>63425800</v>
      </c>
      <c r="Y88" s="155">
        <v>35310000</v>
      </c>
      <c r="Z88" s="96">
        <f t="shared" si="43"/>
        <v>-28115800</v>
      </c>
      <c r="AA88" s="135">
        <f t="shared" si="46"/>
        <v>63425800</v>
      </c>
      <c r="AB88" s="135">
        <f t="shared" si="46"/>
        <v>35310000</v>
      </c>
      <c r="AC88" s="135">
        <f t="shared" si="46"/>
        <v>-28115800</v>
      </c>
      <c r="AD88" s="54"/>
      <c r="AE88" s="54"/>
      <c r="AF88" s="133">
        <f t="shared" ref="AF88" si="47">SUM(AE88-AD88)</f>
        <v>0</v>
      </c>
      <c r="AG88" s="188"/>
      <c r="AH88" s="188"/>
      <c r="AI88" s="133">
        <f t="shared" si="44"/>
        <v>0</v>
      </c>
      <c r="AJ88" s="135">
        <f t="shared" si="20"/>
        <v>0</v>
      </c>
      <c r="AK88" s="135">
        <f t="shared" si="20"/>
        <v>0</v>
      </c>
      <c r="AL88" s="135">
        <f t="shared" si="20"/>
        <v>0</v>
      </c>
      <c r="AM88" s="135">
        <f t="shared" si="45"/>
        <v>63425800</v>
      </c>
      <c r="AN88" s="135">
        <f t="shared" si="45"/>
        <v>35310000</v>
      </c>
      <c r="AO88" s="135">
        <f t="shared" si="45"/>
        <v>-28115800</v>
      </c>
    </row>
    <row r="89" spans="1:42" ht="11.25">
      <c r="A89" s="165">
        <v>75</v>
      </c>
      <c r="B89" s="153" t="s">
        <v>180</v>
      </c>
      <c r="C89" s="188">
        <v>65099300</v>
      </c>
      <c r="D89" s="188">
        <v>65683600</v>
      </c>
      <c r="E89" s="133">
        <f t="shared" si="36"/>
        <v>584300</v>
      </c>
      <c r="F89" s="188">
        <v>342996600</v>
      </c>
      <c r="G89" s="188">
        <v>350482300</v>
      </c>
      <c r="H89" s="133">
        <f t="shared" si="37"/>
        <v>7485700</v>
      </c>
      <c r="I89" s="188">
        <v>8780000</v>
      </c>
      <c r="J89" s="188">
        <v>8085000</v>
      </c>
      <c r="K89" s="133">
        <f t="shared" si="38"/>
        <v>-695000</v>
      </c>
      <c r="L89" s="197">
        <v>15840000</v>
      </c>
      <c r="M89" s="197">
        <v>15840000</v>
      </c>
      <c r="N89" s="133">
        <f t="shared" si="39"/>
        <v>0</v>
      </c>
      <c r="O89" s="197">
        <v>31047600</v>
      </c>
      <c r="P89" s="197">
        <v>21573800</v>
      </c>
      <c r="Q89" s="133">
        <f t="shared" si="40"/>
        <v>-9473800</v>
      </c>
      <c r="R89" s="197">
        <v>8029600</v>
      </c>
      <c r="S89" s="197">
        <v>6014800</v>
      </c>
      <c r="T89" s="133">
        <f t="shared" si="42"/>
        <v>-2014800</v>
      </c>
      <c r="U89" s="135">
        <f t="shared" si="24"/>
        <v>471793100</v>
      </c>
      <c r="V89" s="135">
        <f t="shared" si="24"/>
        <v>467679500</v>
      </c>
      <c r="W89" s="135">
        <f t="shared" si="24"/>
        <v>-4113600</v>
      </c>
      <c r="X89" s="197">
        <v>16750000</v>
      </c>
      <c r="Y89" s="155">
        <v>0</v>
      </c>
      <c r="Z89" s="96">
        <f t="shared" si="43"/>
        <v>-16750000</v>
      </c>
      <c r="AA89" s="135">
        <f t="shared" si="46"/>
        <v>16750000</v>
      </c>
      <c r="AB89" s="135">
        <f t="shared" si="46"/>
        <v>0</v>
      </c>
      <c r="AC89" s="135">
        <f t="shared" si="46"/>
        <v>-16750000</v>
      </c>
      <c r="AD89" s="54"/>
      <c r="AE89" s="54"/>
      <c r="AF89" s="133">
        <f t="shared" ref="AF89:AF90" si="48">SUM(AE89-AD89)</f>
        <v>0</v>
      </c>
      <c r="AG89" s="131"/>
      <c r="AH89" s="131"/>
      <c r="AI89" s="133">
        <f t="shared" si="44"/>
        <v>0</v>
      </c>
      <c r="AJ89" s="135">
        <f t="shared" si="20"/>
        <v>0</v>
      </c>
      <c r="AK89" s="135">
        <f t="shared" si="20"/>
        <v>0</v>
      </c>
      <c r="AL89" s="135">
        <f t="shared" si="20"/>
        <v>0</v>
      </c>
      <c r="AM89" s="135">
        <f t="shared" si="45"/>
        <v>488543100</v>
      </c>
      <c r="AN89" s="135">
        <f t="shared" si="45"/>
        <v>467679500</v>
      </c>
      <c r="AO89" s="135">
        <f t="shared" si="45"/>
        <v>-20863600</v>
      </c>
    </row>
    <row r="90" spans="1:42" ht="11.25">
      <c r="A90" s="165">
        <v>76</v>
      </c>
      <c r="B90" s="151" t="s">
        <v>67</v>
      </c>
      <c r="C90" s="131">
        <v>1</v>
      </c>
      <c r="D90" s="131">
        <v>1</v>
      </c>
      <c r="E90" s="133">
        <f t="shared" si="36"/>
        <v>0</v>
      </c>
      <c r="F90" s="131">
        <v>1</v>
      </c>
      <c r="G90" s="131">
        <v>1</v>
      </c>
      <c r="H90" s="133">
        <f t="shared" si="37"/>
        <v>0</v>
      </c>
      <c r="I90" s="131">
        <v>1</v>
      </c>
      <c r="J90" s="131">
        <v>1</v>
      </c>
      <c r="K90" s="133">
        <f t="shared" si="38"/>
        <v>0</v>
      </c>
      <c r="L90" s="131">
        <v>1</v>
      </c>
      <c r="M90" s="131">
        <v>1</v>
      </c>
      <c r="N90" s="133">
        <f t="shared" si="39"/>
        <v>0</v>
      </c>
      <c r="O90" s="131">
        <v>1</v>
      </c>
      <c r="P90" s="131">
        <v>1</v>
      </c>
      <c r="Q90" s="133">
        <f t="shared" si="40"/>
        <v>0</v>
      </c>
      <c r="R90" s="131"/>
      <c r="S90" s="131"/>
      <c r="T90" s="133">
        <f t="shared" si="42"/>
        <v>0</v>
      </c>
      <c r="U90" s="135">
        <f t="shared" si="24"/>
        <v>5</v>
      </c>
      <c r="V90" s="135">
        <f t="shared" si="24"/>
        <v>5</v>
      </c>
      <c r="W90" s="135">
        <f t="shared" si="24"/>
        <v>0</v>
      </c>
      <c r="X90" s="97"/>
      <c r="Y90" s="97"/>
      <c r="Z90" s="96">
        <f t="shared" si="43"/>
        <v>0</v>
      </c>
      <c r="AA90" s="135">
        <f t="shared" si="46"/>
        <v>0</v>
      </c>
      <c r="AB90" s="135">
        <f t="shared" si="46"/>
        <v>0</v>
      </c>
      <c r="AC90" s="135">
        <f t="shared" si="46"/>
        <v>0</v>
      </c>
      <c r="AD90" s="131"/>
      <c r="AE90" s="131"/>
      <c r="AF90" s="133">
        <f t="shared" si="48"/>
        <v>0</v>
      </c>
      <c r="AG90" s="131"/>
      <c r="AH90" s="131"/>
      <c r="AI90" s="133">
        <f t="shared" si="44"/>
        <v>0</v>
      </c>
      <c r="AJ90" s="135">
        <f t="shared" si="20"/>
        <v>0</v>
      </c>
      <c r="AK90" s="135">
        <f t="shared" si="20"/>
        <v>0</v>
      </c>
      <c r="AL90" s="135">
        <f t="shared" si="20"/>
        <v>0</v>
      </c>
      <c r="AM90" s="135">
        <f t="shared" si="45"/>
        <v>5</v>
      </c>
      <c r="AN90" s="135">
        <f t="shared" si="45"/>
        <v>5</v>
      </c>
      <c r="AO90" s="135">
        <f t="shared" si="45"/>
        <v>0</v>
      </c>
    </row>
    <row r="91" spans="1:42" ht="11.25">
      <c r="A91" s="163">
        <v>77</v>
      </c>
      <c r="B91" s="154" t="s">
        <v>68</v>
      </c>
      <c r="C91" s="64">
        <f>SUM(C92:C95)</f>
        <v>3</v>
      </c>
      <c r="D91" s="64">
        <v>19</v>
      </c>
      <c r="E91" s="64">
        <f>D91-C91</f>
        <v>16</v>
      </c>
      <c r="F91" s="64">
        <f>SUM(F92:F95)</f>
        <v>25</v>
      </c>
      <c r="G91" s="64">
        <v>19</v>
      </c>
      <c r="H91" s="64">
        <f>SUM(H92:H95)</f>
        <v>-6</v>
      </c>
      <c r="I91" s="64">
        <v>6</v>
      </c>
      <c r="J91" s="64">
        <v>6</v>
      </c>
      <c r="K91" s="64">
        <f>SUM(K92:K95)</f>
        <v>0</v>
      </c>
      <c r="L91" s="64">
        <v>15</v>
      </c>
      <c r="M91" s="64">
        <v>11</v>
      </c>
      <c r="N91" s="64">
        <f>SUM(N92:N95)</f>
        <v>-4</v>
      </c>
      <c r="O91" s="64">
        <v>26</v>
      </c>
      <c r="P91" s="64">
        <f>SUM(P92:P95)</f>
        <v>25</v>
      </c>
      <c r="Q91" s="64">
        <f>SUM(Q92:Q95)</f>
        <v>-1</v>
      </c>
      <c r="R91" s="64">
        <f>SUM(R92:R95)</f>
        <v>0</v>
      </c>
      <c r="S91" s="64">
        <f>SUM(S92:S95)</f>
        <v>0</v>
      </c>
      <c r="T91" s="64">
        <f>SUM(T92:T95)</f>
        <v>0</v>
      </c>
      <c r="U91" s="59">
        <f t="shared" si="24"/>
        <v>75</v>
      </c>
      <c r="V91" s="59">
        <f t="shared" si="24"/>
        <v>80</v>
      </c>
      <c r="W91" s="59">
        <f t="shared" si="24"/>
        <v>5</v>
      </c>
      <c r="X91" s="66">
        <f>SUM(X92:X95)</f>
        <v>0</v>
      </c>
      <c r="Y91" s="66">
        <f>SUM(Y92:Y95)</f>
        <v>0</v>
      </c>
      <c r="Z91" s="96">
        <f t="shared" si="43"/>
        <v>0</v>
      </c>
      <c r="AA91" s="59">
        <f t="shared" si="46"/>
        <v>0</v>
      </c>
      <c r="AB91" s="59">
        <f t="shared" si="46"/>
        <v>0</v>
      </c>
      <c r="AC91" s="59">
        <f t="shared" si="46"/>
        <v>0</v>
      </c>
      <c r="AD91" s="64">
        <f>SUM(AD92:AD95)</f>
        <v>0</v>
      </c>
      <c r="AE91" s="64">
        <f>SUM(AE92:AE95)</f>
        <v>0</v>
      </c>
      <c r="AF91" s="133">
        <f t="shared" ref="AF91:AF110" si="49">SUM(AE91-AD91)</f>
        <v>0</v>
      </c>
      <c r="AG91" s="64">
        <f>SUM(AG92:AG95)</f>
        <v>0</v>
      </c>
      <c r="AH91" s="64">
        <f>SUM(AH92:AH95)</f>
        <v>0</v>
      </c>
      <c r="AI91" s="133">
        <f t="shared" si="44"/>
        <v>0</v>
      </c>
      <c r="AJ91" s="59">
        <f t="shared" si="20"/>
        <v>0</v>
      </c>
      <c r="AK91" s="59">
        <f t="shared" si="20"/>
        <v>0</v>
      </c>
      <c r="AL91" s="59">
        <f t="shared" si="20"/>
        <v>0</v>
      </c>
      <c r="AM91" s="59">
        <f t="shared" si="45"/>
        <v>75</v>
      </c>
      <c r="AN91" s="59">
        <f t="shared" si="45"/>
        <v>80</v>
      </c>
      <c r="AO91" s="59">
        <f t="shared" si="45"/>
        <v>5</v>
      </c>
    </row>
    <row r="92" spans="1:42" ht="11.25">
      <c r="A92" s="165">
        <v>78</v>
      </c>
      <c r="B92" s="151" t="s">
        <v>69</v>
      </c>
      <c r="C92" s="131">
        <v>1</v>
      </c>
      <c r="D92" s="131">
        <v>6</v>
      </c>
      <c r="E92" s="133">
        <f t="shared" si="36"/>
        <v>5</v>
      </c>
      <c r="F92" s="131">
        <v>7</v>
      </c>
      <c r="G92" s="131">
        <v>6</v>
      </c>
      <c r="H92" s="133">
        <f t="shared" si="37"/>
        <v>-1</v>
      </c>
      <c r="I92" s="131">
        <v>1</v>
      </c>
      <c r="J92" s="131">
        <v>1</v>
      </c>
      <c r="K92" s="133">
        <f t="shared" si="38"/>
        <v>0</v>
      </c>
      <c r="L92" s="131">
        <v>1</v>
      </c>
      <c r="M92" s="131">
        <v>1</v>
      </c>
      <c r="N92" s="133">
        <f t="shared" si="39"/>
        <v>0</v>
      </c>
      <c r="O92" s="131">
        <v>1</v>
      </c>
      <c r="P92" s="131">
        <v>1</v>
      </c>
      <c r="Q92" s="133">
        <f t="shared" si="40"/>
        <v>0</v>
      </c>
      <c r="R92" s="131"/>
      <c r="S92" s="131"/>
      <c r="T92" s="133">
        <f t="shared" si="42"/>
        <v>0</v>
      </c>
      <c r="U92" s="135">
        <f t="shared" si="24"/>
        <v>11</v>
      </c>
      <c r="V92" s="135">
        <f t="shared" si="24"/>
        <v>15</v>
      </c>
      <c r="W92" s="135">
        <f t="shared" si="24"/>
        <v>4</v>
      </c>
      <c r="X92" s="97"/>
      <c r="Y92" s="97"/>
      <c r="Z92" s="96">
        <f t="shared" si="43"/>
        <v>0</v>
      </c>
      <c r="AA92" s="135">
        <f t="shared" si="46"/>
        <v>0</v>
      </c>
      <c r="AB92" s="135">
        <f t="shared" si="46"/>
        <v>0</v>
      </c>
      <c r="AC92" s="135">
        <f t="shared" si="46"/>
        <v>0</v>
      </c>
      <c r="AD92" s="131"/>
      <c r="AE92" s="131"/>
      <c r="AF92" s="133">
        <f t="shared" si="49"/>
        <v>0</v>
      </c>
      <c r="AG92" s="131"/>
      <c r="AH92" s="131"/>
      <c r="AI92" s="133">
        <f t="shared" si="44"/>
        <v>0</v>
      </c>
      <c r="AJ92" s="135">
        <f t="shared" si="20"/>
        <v>0</v>
      </c>
      <c r="AK92" s="135">
        <f t="shared" si="20"/>
        <v>0</v>
      </c>
      <c r="AL92" s="135">
        <f t="shared" si="20"/>
        <v>0</v>
      </c>
      <c r="AM92" s="135">
        <f t="shared" si="45"/>
        <v>11</v>
      </c>
      <c r="AN92" s="135">
        <f t="shared" si="45"/>
        <v>15</v>
      </c>
      <c r="AO92" s="135">
        <f t="shared" si="45"/>
        <v>4</v>
      </c>
    </row>
    <row r="93" spans="1:42" ht="11.25">
      <c r="A93" s="165">
        <v>79</v>
      </c>
      <c r="B93" s="151" t="s">
        <v>70</v>
      </c>
      <c r="C93" s="131">
        <v>2</v>
      </c>
      <c r="D93" s="131">
        <v>6</v>
      </c>
      <c r="E93" s="133">
        <f t="shared" si="36"/>
        <v>4</v>
      </c>
      <c r="F93" s="131">
        <v>10</v>
      </c>
      <c r="G93" s="131">
        <v>6</v>
      </c>
      <c r="H93" s="133">
        <f t="shared" si="37"/>
        <v>-4</v>
      </c>
      <c r="I93" s="131">
        <v>3</v>
      </c>
      <c r="J93" s="131">
        <v>3</v>
      </c>
      <c r="K93" s="133">
        <f t="shared" si="38"/>
        <v>0</v>
      </c>
      <c r="L93" s="131">
        <v>6</v>
      </c>
      <c r="M93" s="131">
        <v>5</v>
      </c>
      <c r="N93" s="133">
        <f t="shared" si="39"/>
        <v>-1</v>
      </c>
      <c r="O93" s="131">
        <v>16</v>
      </c>
      <c r="P93" s="131">
        <v>15</v>
      </c>
      <c r="Q93" s="133">
        <f t="shared" si="40"/>
        <v>-1</v>
      </c>
      <c r="R93" s="131"/>
      <c r="S93" s="131"/>
      <c r="T93" s="133">
        <f t="shared" si="42"/>
        <v>0</v>
      </c>
      <c r="U93" s="135">
        <f t="shared" si="24"/>
        <v>37</v>
      </c>
      <c r="V93" s="135">
        <f t="shared" si="24"/>
        <v>35</v>
      </c>
      <c r="W93" s="135">
        <f t="shared" si="24"/>
        <v>-2</v>
      </c>
      <c r="X93" s="97"/>
      <c r="Y93" s="97"/>
      <c r="Z93" s="96">
        <f t="shared" si="43"/>
        <v>0</v>
      </c>
      <c r="AA93" s="135">
        <f t="shared" si="46"/>
        <v>0</v>
      </c>
      <c r="AB93" s="135">
        <f t="shared" si="46"/>
        <v>0</v>
      </c>
      <c r="AC93" s="135">
        <f t="shared" si="46"/>
        <v>0</v>
      </c>
      <c r="AD93" s="131"/>
      <c r="AE93" s="131"/>
      <c r="AF93" s="133">
        <f t="shared" si="49"/>
        <v>0</v>
      </c>
      <c r="AG93" s="131"/>
      <c r="AH93" s="131"/>
      <c r="AI93" s="133">
        <f t="shared" si="44"/>
        <v>0</v>
      </c>
      <c r="AJ93" s="135">
        <f t="shared" si="20"/>
        <v>0</v>
      </c>
      <c r="AK93" s="135">
        <f t="shared" si="20"/>
        <v>0</v>
      </c>
      <c r="AL93" s="135">
        <f t="shared" si="20"/>
        <v>0</v>
      </c>
      <c r="AM93" s="135">
        <f t="shared" si="45"/>
        <v>37</v>
      </c>
      <c r="AN93" s="135">
        <f t="shared" si="45"/>
        <v>35</v>
      </c>
      <c r="AO93" s="135">
        <f t="shared" si="45"/>
        <v>-2</v>
      </c>
    </row>
    <row r="94" spans="1:42" ht="11.25">
      <c r="A94" s="165">
        <v>80</v>
      </c>
      <c r="B94" s="151" t="s">
        <v>71</v>
      </c>
      <c r="C94" s="131"/>
      <c r="D94" s="131">
        <v>7</v>
      </c>
      <c r="E94" s="133">
        <f t="shared" si="36"/>
        <v>7</v>
      </c>
      <c r="F94" s="131">
        <v>8</v>
      </c>
      <c r="G94" s="131">
        <v>7</v>
      </c>
      <c r="H94" s="133">
        <f t="shared" si="37"/>
        <v>-1</v>
      </c>
      <c r="I94" s="131">
        <v>2</v>
      </c>
      <c r="J94" s="131">
        <v>2</v>
      </c>
      <c r="K94" s="133">
        <f t="shared" si="38"/>
        <v>0</v>
      </c>
      <c r="L94" s="131">
        <v>8</v>
      </c>
      <c r="M94" s="131">
        <v>5</v>
      </c>
      <c r="N94" s="133">
        <f t="shared" si="39"/>
        <v>-3</v>
      </c>
      <c r="O94" s="131">
        <v>9</v>
      </c>
      <c r="P94" s="131">
        <v>9</v>
      </c>
      <c r="Q94" s="133">
        <f t="shared" si="40"/>
        <v>0</v>
      </c>
      <c r="R94" s="131"/>
      <c r="S94" s="131"/>
      <c r="T94" s="133">
        <f t="shared" si="42"/>
        <v>0</v>
      </c>
      <c r="U94" s="135">
        <f t="shared" si="24"/>
        <v>27</v>
      </c>
      <c r="V94" s="135">
        <f t="shared" si="24"/>
        <v>30</v>
      </c>
      <c r="W94" s="135">
        <f t="shared" si="24"/>
        <v>3</v>
      </c>
      <c r="X94" s="97"/>
      <c r="Y94" s="97"/>
      <c r="Z94" s="96">
        <f t="shared" si="43"/>
        <v>0</v>
      </c>
      <c r="AA94" s="135">
        <f t="shared" si="46"/>
        <v>0</v>
      </c>
      <c r="AB94" s="135">
        <f t="shared" si="46"/>
        <v>0</v>
      </c>
      <c r="AC94" s="135">
        <f t="shared" si="46"/>
        <v>0</v>
      </c>
      <c r="AD94" s="131"/>
      <c r="AE94" s="131"/>
      <c r="AF94" s="133">
        <f t="shared" si="49"/>
        <v>0</v>
      </c>
      <c r="AG94" s="131"/>
      <c r="AH94" s="131"/>
      <c r="AI94" s="133">
        <f t="shared" si="44"/>
        <v>0</v>
      </c>
      <c r="AJ94" s="135">
        <f t="shared" ref="AJ94:AL110" si="50">SUM(AD94+AG94)</f>
        <v>0</v>
      </c>
      <c r="AK94" s="135">
        <f t="shared" si="50"/>
        <v>0</v>
      </c>
      <c r="AL94" s="135">
        <f t="shared" si="50"/>
        <v>0</v>
      </c>
      <c r="AM94" s="135">
        <f t="shared" si="45"/>
        <v>27</v>
      </c>
      <c r="AN94" s="135">
        <f t="shared" si="45"/>
        <v>30</v>
      </c>
      <c r="AO94" s="135">
        <f t="shared" si="45"/>
        <v>3</v>
      </c>
    </row>
    <row r="95" spans="1:42" ht="11.25">
      <c r="A95" s="165">
        <v>81</v>
      </c>
      <c r="B95" s="151" t="s">
        <v>72</v>
      </c>
      <c r="C95" s="131"/>
      <c r="D95" s="131"/>
      <c r="E95" s="133">
        <f t="shared" si="36"/>
        <v>0</v>
      </c>
      <c r="F95" s="131"/>
      <c r="G95" s="131"/>
      <c r="H95" s="133">
        <f t="shared" si="37"/>
        <v>0</v>
      </c>
      <c r="I95" s="131"/>
      <c r="J95" s="131"/>
      <c r="K95" s="133">
        <f t="shared" si="38"/>
        <v>0</v>
      </c>
      <c r="L95" s="131"/>
      <c r="M95" s="131"/>
      <c r="N95" s="133">
        <f t="shared" si="39"/>
        <v>0</v>
      </c>
      <c r="O95" s="131"/>
      <c r="P95" s="131"/>
      <c r="Q95" s="133">
        <f t="shared" si="40"/>
        <v>0</v>
      </c>
      <c r="R95" s="131"/>
      <c r="S95" s="131"/>
      <c r="T95" s="133">
        <f t="shared" si="42"/>
        <v>0</v>
      </c>
      <c r="U95" s="135">
        <f t="shared" si="24"/>
        <v>0</v>
      </c>
      <c r="V95" s="135">
        <f t="shared" si="24"/>
        <v>0</v>
      </c>
      <c r="W95" s="135">
        <f t="shared" si="24"/>
        <v>0</v>
      </c>
      <c r="X95" s="97"/>
      <c r="Y95" s="97"/>
      <c r="Z95" s="96">
        <f t="shared" si="43"/>
        <v>0</v>
      </c>
      <c r="AA95" s="135">
        <f t="shared" si="46"/>
        <v>0</v>
      </c>
      <c r="AB95" s="135">
        <f t="shared" si="46"/>
        <v>0</v>
      </c>
      <c r="AC95" s="135">
        <f t="shared" si="46"/>
        <v>0</v>
      </c>
      <c r="AD95" s="131"/>
      <c r="AE95" s="131"/>
      <c r="AF95" s="133">
        <f t="shared" si="49"/>
        <v>0</v>
      </c>
      <c r="AG95" s="131"/>
      <c r="AH95" s="131"/>
      <c r="AI95" s="133">
        <f t="shared" si="44"/>
        <v>0</v>
      </c>
      <c r="AJ95" s="135">
        <f t="shared" si="50"/>
        <v>0</v>
      </c>
      <c r="AK95" s="135">
        <f t="shared" si="50"/>
        <v>0</v>
      </c>
      <c r="AL95" s="135">
        <f t="shared" si="50"/>
        <v>0</v>
      </c>
      <c r="AM95" s="135">
        <f t="shared" si="45"/>
        <v>0</v>
      </c>
      <c r="AN95" s="135">
        <f t="shared" si="45"/>
        <v>0</v>
      </c>
      <c r="AO95" s="135">
        <f t="shared" si="45"/>
        <v>0</v>
      </c>
    </row>
    <row r="96" spans="1:42" ht="11.25">
      <c r="A96" s="165">
        <v>82</v>
      </c>
      <c r="B96" s="151" t="s">
        <v>123</v>
      </c>
      <c r="C96" s="131"/>
      <c r="D96" s="131"/>
      <c r="E96" s="54">
        <f t="shared" si="36"/>
        <v>0</v>
      </c>
      <c r="F96" s="131"/>
      <c r="G96" s="131"/>
      <c r="H96" s="54">
        <f t="shared" si="37"/>
        <v>0</v>
      </c>
      <c r="I96" s="131"/>
      <c r="J96" s="131"/>
      <c r="K96" s="54">
        <f t="shared" si="38"/>
        <v>0</v>
      </c>
      <c r="L96" s="131"/>
      <c r="M96" s="131"/>
      <c r="N96" s="54">
        <f t="shared" si="39"/>
        <v>0</v>
      </c>
      <c r="O96" s="131"/>
      <c r="P96" s="131"/>
      <c r="Q96" s="54">
        <f t="shared" si="40"/>
        <v>0</v>
      </c>
      <c r="R96" s="131"/>
      <c r="S96" s="131"/>
      <c r="T96" s="54">
        <f t="shared" si="42"/>
        <v>0</v>
      </c>
      <c r="U96" s="135">
        <f t="shared" si="24"/>
        <v>0</v>
      </c>
      <c r="V96" s="135">
        <f t="shared" si="24"/>
        <v>0</v>
      </c>
      <c r="W96" s="135">
        <f t="shared" si="24"/>
        <v>0</v>
      </c>
      <c r="X96" s="97"/>
      <c r="Y96" s="97"/>
      <c r="Z96" s="65">
        <f t="shared" si="43"/>
        <v>0</v>
      </c>
      <c r="AA96" s="135">
        <f t="shared" si="46"/>
        <v>0</v>
      </c>
      <c r="AB96" s="135">
        <f t="shared" si="46"/>
        <v>0</v>
      </c>
      <c r="AC96" s="135">
        <f t="shared" si="46"/>
        <v>0</v>
      </c>
      <c r="AD96" s="131"/>
      <c r="AE96" s="131"/>
      <c r="AF96" s="54">
        <f t="shared" si="49"/>
        <v>0</v>
      </c>
      <c r="AG96" s="131"/>
      <c r="AH96" s="131"/>
      <c r="AI96" s="54">
        <f t="shared" si="44"/>
        <v>0</v>
      </c>
      <c r="AJ96" s="162">
        <f t="shared" si="50"/>
        <v>0</v>
      </c>
      <c r="AK96" s="162">
        <f t="shared" si="50"/>
        <v>0</v>
      </c>
      <c r="AL96" s="162">
        <f t="shared" si="50"/>
        <v>0</v>
      </c>
      <c r="AM96" s="135">
        <f t="shared" si="45"/>
        <v>0</v>
      </c>
      <c r="AN96" s="135">
        <f t="shared" si="45"/>
        <v>0</v>
      </c>
      <c r="AO96" s="135">
        <f t="shared" si="45"/>
        <v>0</v>
      </c>
    </row>
    <row r="97" spans="1:41" s="288" customFormat="1" ht="11.25">
      <c r="A97" s="163">
        <v>83</v>
      </c>
      <c r="B97" s="168" t="s">
        <v>124</v>
      </c>
      <c r="C97" s="64">
        <f t="shared" ref="C97:S97" si="51">SUM(C98:C101)</f>
        <v>0</v>
      </c>
      <c r="D97" s="64">
        <f t="shared" ref="D97" si="52">SUM(D98:D101)</f>
        <v>0</v>
      </c>
      <c r="E97" s="64">
        <f t="shared" si="51"/>
        <v>0</v>
      </c>
      <c r="F97" s="64">
        <f t="shared" si="51"/>
        <v>0</v>
      </c>
      <c r="G97" s="64">
        <f t="shared" si="51"/>
        <v>0</v>
      </c>
      <c r="H97" s="64">
        <f t="shared" si="51"/>
        <v>0</v>
      </c>
      <c r="I97" s="64">
        <f t="shared" si="51"/>
        <v>0</v>
      </c>
      <c r="J97" s="64">
        <f t="shared" si="51"/>
        <v>0</v>
      </c>
      <c r="K97" s="64">
        <f t="shared" si="51"/>
        <v>0</v>
      </c>
      <c r="L97" s="64">
        <f t="shared" si="51"/>
        <v>0</v>
      </c>
      <c r="M97" s="64">
        <f t="shared" si="51"/>
        <v>0</v>
      </c>
      <c r="N97" s="64">
        <f t="shared" si="51"/>
        <v>0</v>
      </c>
      <c r="O97" s="64">
        <f t="shared" si="51"/>
        <v>0</v>
      </c>
      <c r="P97" s="64">
        <f t="shared" si="51"/>
        <v>0</v>
      </c>
      <c r="Q97" s="64">
        <f t="shared" si="51"/>
        <v>0</v>
      </c>
      <c r="R97" s="64">
        <f t="shared" si="51"/>
        <v>0</v>
      </c>
      <c r="S97" s="64">
        <f t="shared" si="51"/>
        <v>0</v>
      </c>
      <c r="T97" s="64">
        <f t="shared" si="42"/>
        <v>0</v>
      </c>
      <c r="U97" s="59">
        <f t="shared" si="24"/>
        <v>0</v>
      </c>
      <c r="V97" s="59">
        <f t="shared" si="24"/>
        <v>0</v>
      </c>
      <c r="W97" s="59">
        <f t="shared" si="24"/>
        <v>0</v>
      </c>
      <c r="X97" s="66">
        <f>SUM(X98:X102)</f>
        <v>0</v>
      </c>
      <c r="Y97" s="66">
        <f>SUM(Y98:Y102)</f>
        <v>0</v>
      </c>
      <c r="Z97" s="66">
        <f t="shared" si="43"/>
        <v>0</v>
      </c>
      <c r="AA97" s="59">
        <f t="shared" si="46"/>
        <v>0</v>
      </c>
      <c r="AB97" s="59">
        <f t="shared" si="46"/>
        <v>0</v>
      </c>
      <c r="AC97" s="59">
        <f t="shared" si="46"/>
        <v>0</v>
      </c>
      <c r="AD97" s="64">
        <f>SUM(AD98:AD102)</f>
        <v>0</v>
      </c>
      <c r="AE97" s="64">
        <f>SUM(AE98:AE102)</f>
        <v>0</v>
      </c>
      <c r="AF97" s="64">
        <f t="shared" si="49"/>
        <v>0</v>
      </c>
      <c r="AG97" s="64">
        <f>SUM(AG98:AG102)</f>
        <v>0</v>
      </c>
      <c r="AH97" s="64">
        <f>SUM(AH98:AH102)</f>
        <v>0</v>
      </c>
      <c r="AI97" s="64">
        <f t="shared" si="44"/>
        <v>0</v>
      </c>
      <c r="AJ97" s="130">
        <f t="shared" si="50"/>
        <v>0</v>
      </c>
      <c r="AK97" s="130">
        <f t="shared" si="50"/>
        <v>0</v>
      </c>
      <c r="AL97" s="130">
        <f t="shared" si="50"/>
        <v>0</v>
      </c>
      <c r="AM97" s="59">
        <f t="shared" si="45"/>
        <v>0</v>
      </c>
      <c r="AN97" s="59">
        <f t="shared" si="45"/>
        <v>0</v>
      </c>
      <c r="AO97" s="59">
        <f t="shared" si="45"/>
        <v>0</v>
      </c>
    </row>
    <row r="98" spans="1:41" ht="11.25">
      <c r="A98" s="165">
        <v>84</v>
      </c>
      <c r="B98" s="151" t="s">
        <v>183</v>
      </c>
      <c r="C98" s="131"/>
      <c r="D98" s="131"/>
      <c r="E98" s="133">
        <f t="shared" si="36"/>
        <v>0</v>
      </c>
      <c r="F98" s="131"/>
      <c r="G98" s="131"/>
      <c r="H98" s="133">
        <f t="shared" si="37"/>
        <v>0</v>
      </c>
      <c r="I98" s="131"/>
      <c r="J98" s="131"/>
      <c r="K98" s="133">
        <f t="shared" si="38"/>
        <v>0</v>
      </c>
      <c r="L98" s="131"/>
      <c r="M98" s="131">
        <v>0</v>
      </c>
      <c r="N98" s="133">
        <f t="shared" si="39"/>
        <v>0</v>
      </c>
      <c r="O98" s="131"/>
      <c r="P98" s="131"/>
      <c r="Q98" s="133">
        <f t="shared" si="40"/>
        <v>0</v>
      </c>
      <c r="R98" s="131"/>
      <c r="S98" s="131"/>
      <c r="T98" s="133">
        <f t="shared" si="42"/>
        <v>0</v>
      </c>
      <c r="U98" s="377">
        <v>0</v>
      </c>
      <c r="V98" s="135">
        <f t="shared" si="24"/>
        <v>0</v>
      </c>
      <c r="W98" s="135">
        <f t="shared" si="24"/>
        <v>0</v>
      </c>
      <c r="X98" s="97"/>
      <c r="Y98" s="97"/>
      <c r="Z98" s="96">
        <f t="shared" si="43"/>
        <v>0</v>
      </c>
      <c r="AA98" s="135">
        <f t="shared" si="46"/>
        <v>0</v>
      </c>
      <c r="AB98" s="135">
        <f t="shared" si="46"/>
        <v>0</v>
      </c>
      <c r="AC98" s="135">
        <f t="shared" si="46"/>
        <v>0</v>
      </c>
      <c r="AD98" s="131"/>
      <c r="AE98" s="131"/>
      <c r="AF98" s="133">
        <f t="shared" si="49"/>
        <v>0</v>
      </c>
      <c r="AG98" s="131"/>
      <c r="AH98" s="131"/>
      <c r="AI98" s="133">
        <f t="shared" si="44"/>
        <v>0</v>
      </c>
      <c r="AJ98" s="135">
        <f t="shared" si="50"/>
        <v>0</v>
      </c>
      <c r="AK98" s="135">
        <f t="shared" si="50"/>
        <v>0</v>
      </c>
      <c r="AL98" s="135">
        <f t="shared" si="50"/>
        <v>0</v>
      </c>
      <c r="AM98" s="135">
        <f t="shared" si="45"/>
        <v>0</v>
      </c>
      <c r="AN98" s="135">
        <f t="shared" si="45"/>
        <v>0</v>
      </c>
      <c r="AO98" s="135">
        <f t="shared" si="45"/>
        <v>0</v>
      </c>
    </row>
    <row r="99" spans="1:41" ht="11.25">
      <c r="A99" s="165">
        <v>85</v>
      </c>
      <c r="B99" s="151" t="s">
        <v>184</v>
      </c>
      <c r="C99" s="131"/>
      <c r="D99" s="131"/>
      <c r="E99" s="133">
        <f t="shared" si="36"/>
        <v>0</v>
      </c>
      <c r="F99" s="131"/>
      <c r="G99" s="131"/>
      <c r="H99" s="133">
        <f t="shared" si="37"/>
        <v>0</v>
      </c>
      <c r="I99" s="131"/>
      <c r="J99" s="131"/>
      <c r="K99" s="133">
        <f t="shared" si="38"/>
        <v>0</v>
      </c>
      <c r="L99" s="131"/>
      <c r="M99" s="131"/>
      <c r="N99" s="133">
        <f t="shared" si="39"/>
        <v>0</v>
      </c>
      <c r="O99" s="131"/>
      <c r="P99" s="131"/>
      <c r="Q99" s="133">
        <f t="shared" si="40"/>
        <v>0</v>
      </c>
      <c r="R99" s="131"/>
      <c r="S99" s="131"/>
      <c r="T99" s="133">
        <f t="shared" si="42"/>
        <v>0</v>
      </c>
      <c r="U99" s="377">
        <v>0</v>
      </c>
      <c r="V99" s="135">
        <f t="shared" si="24"/>
        <v>0</v>
      </c>
      <c r="W99" s="135">
        <f t="shared" si="24"/>
        <v>0</v>
      </c>
      <c r="X99" s="97"/>
      <c r="Y99" s="97"/>
      <c r="Z99" s="96">
        <f t="shared" si="43"/>
        <v>0</v>
      </c>
      <c r="AA99" s="135">
        <f t="shared" si="46"/>
        <v>0</v>
      </c>
      <c r="AB99" s="135">
        <f t="shared" si="46"/>
        <v>0</v>
      </c>
      <c r="AC99" s="135">
        <f t="shared" si="46"/>
        <v>0</v>
      </c>
      <c r="AD99" s="131"/>
      <c r="AE99" s="131"/>
      <c r="AF99" s="133">
        <f t="shared" si="49"/>
        <v>0</v>
      </c>
      <c r="AG99" s="131"/>
      <c r="AH99" s="131"/>
      <c r="AI99" s="133">
        <f t="shared" si="44"/>
        <v>0</v>
      </c>
      <c r="AJ99" s="135">
        <f t="shared" si="50"/>
        <v>0</v>
      </c>
      <c r="AK99" s="135">
        <f t="shared" si="50"/>
        <v>0</v>
      </c>
      <c r="AL99" s="135">
        <f t="shared" si="50"/>
        <v>0</v>
      </c>
      <c r="AM99" s="135">
        <f t="shared" si="45"/>
        <v>0</v>
      </c>
      <c r="AN99" s="135">
        <f t="shared" si="45"/>
        <v>0</v>
      </c>
      <c r="AO99" s="135">
        <f t="shared" si="45"/>
        <v>0</v>
      </c>
    </row>
    <row r="100" spans="1:41" ht="11.25">
      <c r="A100" s="165">
        <v>86</v>
      </c>
      <c r="B100" s="151" t="s">
        <v>185</v>
      </c>
      <c r="C100" s="131"/>
      <c r="D100" s="131"/>
      <c r="E100" s="133">
        <f t="shared" si="36"/>
        <v>0</v>
      </c>
      <c r="F100" s="131"/>
      <c r="G100" s="131"/>
      <c r="H100" s="133">
        <f t="shared" si="37"/>
        <v>0</v>
      </c>
      <c r="I100" s="131"/>
      <c r="J100" s="131"/>
      <c r="K100" s="133">
        <f t="shared" si="38"/>
        <v>0</v>
      </c>
      <c r="L100" s="131"/>
      <c r="M100" s="131"/>
      <c r="N100" s="133">
        <f t="shared" si="39"/>
        <v>0</v>
      </c>
      <c r="O100" s="131"/>
      <c r="P100" s="131"/>
      <c r="Q100" s="133">
        <f t="shared" si="40"/>
        <v>0</v>
      </c>
      <c r="R100" s="131"/>
      <c r="S100" s="131"/>
      <c r="T100" s="133">
        <f t="shared" si="42"/>
        <v>0</v>
      </c>
      <c r="U100" s="377">
        <v>0</v>
      </c>
      <c r="V100" s="135">
        <f t="shared" si="24"/>
        <v>0</v>
      </c>
      <c r="W100" s="135">
        <f t="shared" si="24"/>
        <v>0</v>
      </c>
      <c r="X100" s="97"/>
      <c r="Y100" s="97"/>
      <c r="Z100" s="96">
        <f t="shared" si="43"/>
        <v>0</v>
      </c>
      <c r="AA100" s="135">
        <f t="shared" si="46"/>
        <v>0</v>
      </c>
      <c r="AB100" s="135">
        <f t="shared" si="46"/>
        <v>0</v>
      </c>
      <c r="AC100" s="135">
        <f t="shared" si="46"/>
        <v>0</v>
      </c>
      <c r="AD100" s="131"/>
      <c r="AE100" s="131"/>
      <c r="AF100" s="133">
        <f t="shared" si="49"/>
        <v>0</v>
      </c>
      <c r="AG100" s="131"/>
      <c r="AH100" s="131"/>
      <c r="AI100" s="133">
        <f t="shared" si="44"/>
        <v>0</v>
      </c>
      <c r="AJ100" s="135">
        <f t="shared" si="50"/>
        <v>0</v>
      </c>
      <c r="AK100" s="135">
        <f t="shared" si="50"/>
        <v>0</v>
      </c>
      <c r="AL100" s="135">
        <f t="shared" si="50"/>
        <v>0</v>
      </c>
      <c r="AM100" s="135">
        <f t="shared" si="45"/>
        <v>0</v>
      </c>
      <c r="AN100" s="135">
        <f t="shared" si="45"/>
        <v>0</v>
      </c>
      <c r="AO100" s="135">
        <f t="shared" si="45"/>
        <v>0</v>
      </c>
    </row>
    <row r="101" spans="1:41" ht="11.25">
      <c r="A101" s="165">
        <v>87</v>
      </c>
      <c r="B101" s="151" t="s">
        <v>186</v>
      </c>
      <c r="C101" s="131"/>
      <c r="D101" s="131"/>
      <c r="E101" s="133">
        <f t="shared" si="36"/>
        <v>0</v>
      </c>
      <c r="F101" s="131"/>
      <c r="G101" s="131"/>
      <c r="H101" s="133">
        <f t="shared" si="37"/>
        <v>0</v>
      </c>
      <c r="I101" s="131"/>
      <c r="J101" s="131"/>
      <c r="K101" s="133">
        <f t="shared" si="38"/>
        <v>0</v>
      </c>
      <c r="L101" s="131"/>
      <c r="M101" s="131"/>
      <c r="N101" s="133">
        <f t="shared" si="39"/>
        <v>0</v>
      </c>
      <c r="O101" s="131"/>
      <c r="P101" s="131"/>
      <c r="Q101" s="133">
        <f t="shared" si="40"/>
        <v>0</v>
      </c>
      <c r="R101" s="131"/>
      <c r="S101" s="131"/>
      <c r="T101" s="133">
        <f t="shared" si="42"/>
        <v>0</v>
      </c>
      <c r="U101" s="377">
        <v>0</v>
      </c>
      <c r="V101" s="135">
        <f t="shared" si="24"/>
        <v>0</v>
      </c>
      <c r="W101" s="135">
        <f t="shared" si="24"/>
        <v>0</v>
      </c>
      <c r="X101" s="97"/>
      <c r="Y101" s="97"/>
      <c r="Z101" s="96">
        <f t="shared" si="43"/>
        <v>0</v>
      </c>
      <c r="AA101" s="135">
        <f t="shared" si="46"/>
        <v>0</v>
      </c>
      <c r="AB101" s="135">
        <f t="shared" si="46"/>
        <v>0</v>
      </c>
      <c r="AC101" s="135">
        <f t="shared" si="46"/>
        <v>0</v>
      </c>
      <c r="AD101" s="131"/>
      <c r="AE101" s="131"/>
      <c r="AF101" s="133">
        <f t="shared" si="49"/>
        <v>0</v>
      </c>
      <c r="AG101" s="131"/>
      <c r="AH101" s="131"/>
      <c r="AI101" s="133">
        <f t="shared" si="44"/>
        <v>0</v>
      </c>
      <c r="AJ101" s="135">
        <f t="shared" si="50"/>
        <v>0</v>
      </c>
      <c r="AK101" s="135">
        <f t="shared" si="50"/>
        <v>0</v>
      </c>
      <c r="AL101" s="135">
        <f t="shared" si="50"/>
        <v>0</v>
      </c>
      <c r="AM101" s="135">
        <f t="shared" si="45"/>
        <v>0</v>
      </c>
      <c r="AN101" s="135">
        <f t="shared" si="45"/>
        <v>0</v>
      </c>
      <c r="AO101" s="135">
        <f t="shared" si="45"/>
        <v>0</v>
      </c>
    </row>
    <row r="102" spans="1:41" s="288" customFormat="1" ht="11.25">
      <c r="A102" s="163">
        <v>88</v>
      </c>
      <c r="B102" s="154" t="s">
        <v>125</v>
      </c>
      <c r="C102" s="64">
        <f>SUM(C103:C110)</f>
        <v>0</v>
      </c>
      <c r="D102" s="64">
        <f>SUM(D103:D110)</f>
        <v>0</v>
      </c>
      <c r="E102" s="215">
        <f t="shared" si="36"/>
        <v>0</v>
      </c>
      <c r="F102" s="64">
        <f>SUM(F103:F110)</f>
        <v>0</v>
      </c>
      <c r="G102" s="64">
        <f>SUM(G103:G110)</f>
        <v>0</v>
      </c>
      <c r="H102" s="215">
        <f t="shared" si="37"/>
        <v>0</v>
      </c>
      <c r="I102" s="64">
        <f>SUM(I103:I110)</f>
        <v>0</v>
      </c>
      <c r="J102" s="64">
        <f>SUM(J103:J110)</f>
        <v>0</v>
      </c>
      <c r="K102" s="215">
        <f t="shared" si="38"/>
        <v>0</v>
      </c>
      <c r="L102" s="64">
        <f>SUM(L103:L110)</f>
        <v>0</v>
      </c>
      <c r="M102" s="64">
        <f>SUM(M103:M110)</f>
        <v>0</v>
      </c>
      <c r="N102" s="215">
        <f t="shared" si="39"/>
        <v>0</v>
      </c>
      <c r="O102" s="64">
        <f>SUM(O103:O110)</f>
        <v>0</v>
      </c>
      <c r="P102" s="64">
        <f>SUM(P103:P110)</f>
        <v>0</v>
      </c>
      <c r="Q102" s="215">
        <f t="shared" si="40"/>
        <v>0</v>
      </c>
      <c r="R102" s="64">
        <f>SUM(R103:R110)</f>
        <v>0</v>
      </c>
      <c r="S102" s="64">
        <f>SUM(S103:S110)</f>
        <v>0</v>
      </c>
      <c r="T102" s="215">
        <f t="shared" si="42"/>
        <v>0</v>
      </c>
      <c r="U102" s="378">
        <v>0</v>
      </c>
      <c r="V102" s="59">
        <f t="shared" si="24"/>
        <v>0</v>
      </c>
      <c r="W102" s="59">
        <f t="shared" si="24"/>
        <v>0</v>
      </c>
      <c r="X102" s="66">
        <f>SUM(X103:X110)</f>
        <v>0</v>
      </c>
      <c r="Y102" s="66">
        <f>SUM(Y103:Y110)</f>
        <v>0</v>
      </c>
      <c r="Z102" s="380">
        <f t="shared" si="43"/>
        <v>0</v>
      </c>
      <c r="AA102" s="59">
        <f t="shared" si="46"/>
        <v>0</v>
      </c>
      <c r="AB102" s="59">
        <f t="shared" si="46"/>
        <v>0</v>
      </c>
      <c r="AC102" s="59">
        <f t="shared" si="46"/>
        <v>0</v>
      </c>
      <c r="AD102" s="64">
        <f>SUM(AD103:AD110)</f>
        <v>0</v>
      </c>
      <c r="AE102" s="64">
        <f>SUM(AE103:AE110)</f>
        <v>0</v>
      </c>
      <c r="AF102" s="215">
        <f t="shared" si="49"/>
        <v>0</v>
      </c>
      <c r="AG102" s="64">
        <f>SUM(AG103:AG110)</f>
        <v>0</v>
      </c>
      <c r="AH102" s="64">
        <f>SUM(AH103:AH110)</f>
        <v>0</v>
      </c>
      <c r="AI102" s="215">
        <f t="shared" si="44"/>
        <v>0</v>
      </c>
      <c r="AJ102" s="59">
        <f t="shared" si="50"/>
        <v>0</v>
      </c>
      <c r="AK102" s="59">
        <f t="shared" si="50"/>
        <v>0</v>
      </c>
      <c r="AL102" s="59">
        <f t="shared" si="50"/>
        <v>0</v>
      </c>
      <c r="AM102" s="59">
        <f t="shared" si="45"/>
        <v>0</v>
      </c>
      <c r="AN102" s="59">
        <f t="shared" si="45"/>
        <v>0</v>
      </c>
      <c r="AO102" s="59">
        <f t="shared" si="45"/>
        <v>0</v>
      </c>
    </row>
    <row r="103" spans="1:41" ht="11.25">
      <c r="A103" s="165">
        <v>89</v>
      </c>
      <c r="B103" s="151" t="s">
        <v>187</v>
      </c>
      <c r="C103" s="131"/>
      <c r="D103" s="131"/>
      <c r="E103" s="133">
        <f t="shared" si="36"/>
        <v>0</v>
      </c>
      <c r="F103" s="131"/>
      <c r="G103" s="131"/>
      <c r="H103" s="133">
        <f t="shared" si="37"/>
        <v>0</v>
      </c>
      <c r="I103" s="131"/>
      <c r="J103" s="131"/>
      <c r="K103" s="133">
        <f t="shared" si="38"/>
        <v>0</v>
      </c>
      <c r="L103" s="131"/>
      <c r="M103" s="131"/>
      <c r="N103" s="133">
        <f t="shared" si="39"/>
        <v>0</v>
      </c>
      <c r="O103" s="131"/>
      <c r="P103" s="131"/>
      <c r="Q103" s="133">
        <f t="shared" si="40"/>
        <v>0</v>
      </c>
      <c r="R103" s="131"/>
      <c r="S103" s="131"/>
      <c r="T103" s="133">
        <f t="shared" si="42"/>
        <v>0</v>
      </c>
      <c r="U103" s="377">
        <v>0</v>
      </c>
      <c r="V103" s="135">
        <f t="shared" si="24"/>
        <v>0</v>
      </c>
      <c r="W103" s="135">
        <f t="shared" si="24"/>
        <v>0</v>
      </c>
      <c r="X103" s="97"/>
      <c r="Y103" s="97"/>
      <c r="Z103" s="96">
        <f t="shared" si="43"/>
        <v>0</v>
      </c>
      <c r="AA103" s="135">
        <f t="shared" si="46"/>
        <v>0</v>
      </c>
      <c r="AB103" s="135">
        <f t="shared" si="46"/>
        <v>0</v>
      </c>
      <c r="AC103" s="135">
        <f t="shared" si="46"/>
        <v>0</v>
      </c>
      <c r="AD103" s="131"/>
      <c r="AE103" s="131"/>
      <c r="AF103" s="133">
        <f t="shared" si="49"/>
        <v>0</v>
      </c>
      <c r="AG103" s="131"/>
      <c r="AH103" s="131"/>
      <c r="AI103" s="133">
        <f t="shared" si="44"/>
        <v>0</v>
      </c>
      <c r="AJ103" s="135">
        <f t="shared" si="50"/>
        <v>0</v>
      </c>
      <c r="AK103" s="135">
        <f t="shared" si="50"/>
        <v>0</v>
      </c>
      <c r="AL103" s="135">
        <f t="shared" si="50"/>
        <v>0</v>
      </c>
      <c r="AM103" s="135">
        <f t="shared" si="45"/>
        <v>0</v>
      </c>
      <c r="AN103" s="135">
        <f t="shared" si="45"/>
        <v>0</v>
      </c>
      <c r="AO103" s="135">
        <f t="shared" si="45"/>
        <v>0</v>
      </c>
    </row>
    <row r="104" spans="1:41" ht="11.25">
      <c r="A104" s="165">
        <v>90</v>
      </c>
      <c r="B104" s="151" t="s">
        <v>188</v>
      </c>
      <c r="C104" s="131"/>
      <c r="D104" s="131"/>
      <c r="E104" s="133">
        <f t="shared" si="36"/>
        <v>0</v>
      </c>
      <c r="F104" s="131"/>
      <c r="G104" s="131"/>
      <c r="H104" s="133">
        <f t="shared" si="37"/>
        <v>0</v>
      </c>
      <c r="I104" s="131"/>
      <c r="J104" s="131"/>
      <c r="K104" s="133">
        <f t="shared" si="38"/>
        <v>0</v>
      </c>
      <c r="L104" s="131"/>
      <c r="M104" s="131"/>
      <c r="N104" s="133">
        <f t="shared" si="39"/>
        <v>0</v>
      </c>
      <c r="O104" s="131"/>
      <c r="P104" s="131"/>
      <c r="Q104" s="133">
        <f t="shared" si="40"/>
        <v>0</v>
      </c>
      <c r="R104" s="131"/>
      <c r="S104" s="131"/>
      <c r="T104" s="133">
        <f t="shared" si="42"/>
        <v>0</v>
      </c>
      <c r="U104" s="377">
        <v>0</v>
      </c>
      <c r="V104" s="135">
        <f t="shared" si="24"/>
        <v>0</v>
      </c>
      <c r="W104" s="135">
        <f t="shared" si="24"/>
        <v>0</v>
      </c>
      <c r="X104" s="97"/>
      <c r="Y104" s="97"/>
      <c r="Z104" s="96">
        <f t="shared" si="43"/>
        <v>0</v>
      </c>
      <c r="AA104" s="135">
        <f t="shared" si="46"/>
        <v>0</v>
      </c>
      <c r="AB104" s="135">
        <f t="shared" si="46"/>
        <v>0</v>
      </c>
      <c r="AC104" s="135">
        <f t="shared" si="46"/>
        <v>0</v>
      </c>
      <c r="AD104" s="131"/>
      <c r="AE104" s="131"/>
      <c r="AF104" s="133">
        <f t="shared" si="49"/>
        <v>0</v>
      </c>
      <c r="AG104" s="131"/>
      <c r="AH104" s="131"/>
      <c r="AI104" s="133">
        <f t="shared" si="44"/>
        <v>0</v>
      </c>
      <c r="AJ104" s="135">
        <f t="shared" si="50"/>
        <v>0</v>
      </c>
      <c r="AK104" s="135">
        <f t="shared" si="50"/>
        <v>0</v>
      </c>
      <c r="AL104" s="135">
        <f t="shared" si="50"/>
        <v>0</v>
      </c>
      <c r="AM104" s="135">
        <f t="shared" si="45"/>
        <v>0</v>
      </c>
      <c r="AN104" s="135">
        <f t="shared" si="45"/>
        <v>0</v>
      </c>
      <c r="AO104" s="135">
        <f t="shared" si="45"/>
        <v>0</v>
      </c>
    </row>
    <row r="105" spans="1:41" ht="11.25">
      <c r="A105" s="165">
        <v>91</v>
      </c>
      <c r="B105" s="151" t="s">
        <v>189</v>
      </c>
      <c r="C105" s="131"/>
      <c r="D105" s="131"/>
      <c r="E105" s="133">
        <f t="shared" si="36"/>
        <v>0</v>
      </c>
      <c r="F105" s="131"/>
      <c r="G105" s="131"/>
      <c r="H105" s="133">
        <f t="shared" si="37"/>
        <v>0</v>
      </c>
      <c r="I105" s="131"/>
      <c r="J105" s="54">
        <v>0</v>
      </c>
      <c r="K105" s="133">
        <f t="shared" si="38"/>
        <v>0</v>
      </c>
      <c r="L105" s="54"/>
      <c r="M105" s="54"/>
      <c r="N105" s="133">
        <f t="shared" si="39"/>
        <v>0</v>
      </c>
      <c r="O105" s="54"/>
      <c r="P105" s="54">
        <v>0</v>
      </c>
      <c r="Q105" s="133">
        <f t="shared" si="40"/>
        <v>0</v>
      </c>
      <c r="R105" s="54"/>
      <c r="S105" s="131">
        <v>0</v>
      </c>
      <c r="T105" s="133">
        <f t="shared" si="42"/>
        <v>0</v>
      </c>
      <c r="U105" s="377">
        <v>0</v>
      </c>
      <c r="V105" s="135">
        <f t="shared" si="24"/>
        <v>0</v>
      </c>
      <c r="W105" s="135">
        <f t="shared" si="24"/>
        <v>0</v>
      </c>
      <c r="X105" s="97"/>
      <c r="Y105" s="97"/>
      <c r="Z105" s="96">
        <f t="shared" si="43"/>
        <v>0</v>
      </c>
      <c r="AA105" s="135">
        <f t="shared" si="46"/>
        <v>0</v>
      </c>
      <c r="AB105" s="135">
        <f t="shared" si="46"/>
        <v>0</v>
      </c>
      <c r="AC105" s="135">
        <f t="shared" si="46"/>
        <v>0</v>
      </c>
      <c r="AD105" s="131"/>
      <c r="AE105" s="131"/>
      <c r="AF105" s="133">
        <f t="shared" si="49"/>
        <v>0</v>
      </c>
      <c r="AG105" s="131"/>
      <c r="AH105" s="131"/>
      <c r="AI105" s="133">
        <f t="shared" si="44"/>
        <v>0</v>
      </c>
      <c r="AJ105" s="135">
        <f t="shared" si="50"/>
        <v>0</v>
      </c>
      <c r="AK105" s="135">
        <f t="shared" si="50"/>
        <v>0</v>
      </c>
      <c r="AL105" s="135">
        <f t="shared" si="50"/>
        <v>0</v>
      </c>
      <c r="AM105" s="135">
        <f t="shared" si="45"/>
        <v>0</v>
      </c>
      <c r="AN105" s="135">
        <f t="shared" si="45"/>
        <v>0</v>
      </c>
      <c r="AO105" s="135">
        <f t="shared" si="45"/>
        <v>0</v>
      </c>
    </row>
    <row r="106" spans="1:41" ht="11.25">
      <c r="A106" s="165">
        <v>92</v>
      </c>
      <c r="B106" s="151" t="s">
        <v>190</v>
      </c>
      <c r="C106" s="131"/>
      <c r="D106" s="131"/>
      <c r="E106" s="133">
        <f t="shared" si="36"/>
        <v>0</v>
      </c>
      <c r="F106" s="131"/>
      <c r="G106" s="131"/>
      <c r="H106" s="133">
        <f t="shared" si="37"/>
        <v>0</v>
      </c>
      <c r="I106" s="131"/>
      <c r="J106" s="131"/>
      <c r="K106" s="133">
        <f t="shared" si="38"/>
        <v>0</v>
      </c>
      <c r="L106" s="131"/>
      <c r="M106" s="131"/>
      <c r="N106" s="133">
        <f t="shared" si="39"/>
        <v>0</v>
      </c>
      <c r="O106" s="131"/>
      <c r="P106" s="131"/>
      <c r="Q106" s="133">
        <f t="shared" si="40"/>
        <v>0</v>
      </c>
      <c r="R106" s="131"/>
      <c r="S106" s="131"/>
      <c r="T106" s="133">
        <f t="shared" si="42"/>
        <v>0</v>
      </c>
      <c r="U106" s="377">
        <v>0</v>
      </c>
      <c r="V106" s="135">
        <f t="shared" si="24"/>
        <v>0</v>
      </c>
      <c r="W106" s="135">
        <f t="shared" si="24"/>
        <v>0</v>
      </c>
      <c r="X106" s="97"/>
      <c r="Y106" s="97"/>
      <c r="Z106" s="96">
        <f t="shared" si="43"/>
        <v>0</v>
      </c>
      <c r="AA106" s="135">
        <f t="shared" si="46"/>
        <v>0</v>
      </c>
      <c r="AB106" s="135">
        <f t="shared" si="46"/>
        <v>0</v>
      </c>
      <c r="AC106" s="135">
        <f t="shared" si="46"/>
        <v>0</v>
      </c>
      <c r="AD106" s="131"/>
      <c r="AE106" s="131"/>
      <c r="AF106" s="133">
        <f t="shared" si="49"/>
        <v>0</v>
      </c>
      <c r="AG106" s="131"/>
      <c r="AH106" s="131"/>
      <c r="AI106" s="133">
        <f t="shared" si="44"/>
        <v>0</v>
      </c>
      <c r="AJ106" s="135">
        <f t="shared" si="50"/>
        <v>0</v>
      </c>
      <c r="AK106" s="135">
        <f t="shared" si="50"/>
        <v>0</v>
      </c>
      <c r="AL106" s="135">
        <f t="shared" si="50"/>
        <v>0</v>
      </c>
      <c r="AM106" s="135">
        <f t="shared" si="45"/>
        <v>0</v>
      </c>
      <c r="AN106" s="135">
        <f t="shared" si="45"/>
        <v>0</v>
      </c>
      <c r="AO106" s="135">
        <f t="shared" si="45"/>
        <v>0</v>
      </c>
    </row>
    <row r="107" spans="1:41" ht="11.25">
      <c r="A107" s="165">
        <v>93</v>
      </c>
      <c r="B107" s="151" t="s">
        <v>191</v>
      </c>
      <c r="C107" s="131"/>
      <c r="D107" s="131"/>
      <c r="E107" s="133">
        <f t="shared" si="36"/>
        <v>0</v>
      </c>
      <c r="F107" s="131"/>
      <c r="G107" s="131"/>
      <c r="H107" s="133">
        <f t="shared" si="37"/>
        <v>0</v>
      </c>
      <c r="I107" s="131"/>
      <c r="J107" s="131"/>
      <c r="K107" s="133">
        <f t="shared" si="38"/>
        <v>0</v>
      </c>
      <c r="L107" s="131"/>
      <c r="M107" s="131"/>
      <c r="N107" s="133">
        <f t="shared" si="39"/>
        <v>0</v>
      </c>
      <c r="O107" s="131"/>
      <c r="P107" s="131"/>
      <c r="Q107" s="133">
        <f t="shared" si="40"/>
        <v>0</v>
      </c>
      <c r="R107" s="131"/>
      <c r="S107" s="131"/>
      <c r="T107" s="133">
        <f t="shared" si="42"/>
        <v>0</v>
      </c>
      <c r="U107" s="377">
        <v>0</v>
      </c>
      <c r="V107" s="135">
        <f t="shared" si="24"/>
        <v>0</v>
      </c>
      <c r="W107" s="135">
        <f t="shared" si="24"/>
        <v>0</v>
      </c>
      <c r="X107" s="97"/>
      <c r="Y107" s="97"/>
      <c r="Z107" s="96">
        <f t="shared" si="43"/>
        <v>0</v>
      </c>
      <c r="AA107" s="135">
        <f t="shared" si="46"/>
        <v>0</v>
      </c>
      <c r="AB107" s="135">
        <f t="shared" si="46"/>
        <v>0</v>
      </c>
      <c r="AC107" s="135">
        <f t="shared" si="46"/>
        <v>0</v>
      </c>
      <c r="AD107" s="131"/>
      <c r="AE107" s="131"/>
      <c r="AF107" s="133">
        <f t="shared" si="49"/>
        <v>0</v>
      </c>
      <c r="AG107" s="131"/>
      <c r="AH107" s="131"/>
      <c r="AI107" s="133">
        <f t="shared" si="44"/>
        <v>0</v>
      </c>
      <c r="AJ107" s="135">
        <f t="shared" si="50"/>
        <v>0</v>
      </c>
      <c r="AK107" s="135">
        <f t="shared" si="50"/>
        <v>0</v>
      </c>
      <c r="AL107" s="135">
        <f t="shared" si="50"/>
        <v>0</v>
      </c>
      <c r="AM107" s="135">
        <f t="shared" si="45"/>
        <v>0</v>
      </c>
      <c r="AN107" s="135">
        <f t="shared" si="45"/>
        <v>0</v>
      </c>
      <c r="AO107" s="135">
        <f t="shared" si="45"/>
        <v>0</v>
      </c>
    </row>
    <row r="108" spans="1:41" ht="11.25">
      <c r="A108" s="165">
        <v>94</v>
      </c>
      <c r="B108" s="151" t="s">
        <v>192</v>
      </c>
      <c r="C108" s="131"/>
      <c r="D108" s="131"/>
      <c r="E108" s="133">
        <f t="shared" si="36"/>
        <v>0</v>
      </c>
      <c r="F108" s="131"/>
      <c r="G108" s="131"/>
      <c r="H108" s="133">
        <f t="shared" si="37"/>
        <v>0</v>
      </c>
      <c r="I108" s="131"/>
      <c r="J108" s="131"/>
      <c r="K108" s="133">
        <f t="shared" si="38"/>
        <v>0</v>
      </c>
      <c r="L108" s="131"/>
      <c r="M108" s="131"/>
      <c r="N108" s="133">
        <f t="shared" si="39"/>
        <v>0</v>
      </c>
      <c r="O108" s="131"/>
      <c r="P108" s="131"/>
      <c r="Q108" s="133">
        <f t="shared" si="40"/>
        <v>0</v>
      </c>
      <c r="R108" s="131"/>
      <c r="S108" s="131"/>
      <c r="T108" s="133">
        <f t="shared" si="42"/>
        <v>0</v>
      </c>
      <c r="U108" s="377">
        <v>0</v>
      </c>
      <c r="V108" s="135">
        <f t="shared" si="24"/>
        <v>0</v>
      </c>
      <c r="W108" s="135">
        <f t="shared" si="24"/>
        <v>0</v>
      </c>
      <c r="X108" s="97"/>
      <c r="Y108" s="97"/>
      <c r="Z108" s="96">
        <f t="shared" si="43"/>
        <v>0</v>
      </c>
      <c r="AA108" s="135">
        <f t="shared" si="46"/>
        <v>0</v>
      </c>
      <c r="AB108" s="135">
        <f t="shared" si="46"/>
        <v>0</v>
      </c>
      <c r="AC108" s="135">
        <f t="shared" si="46"/>
        <v>0</v>
      </c>
      <c r="AD108" s="131"/>
      <c r="AE108" s="131"/>
      <c r="AF108" s="133">
        <f t="shared" si="49"/>
        <v>0</v>
      </c>
      <c r="AG108" s="131"/>
      <c r="AH108" s="131"/>
      <c r="AI108" s="133">
        <f t="shared" si="44"/>
        <v>0</v>
      </c>
      <c r="AJ108" s="135">
        <f t="shared" si="50"/>
        <v>0</v>
      </c>
      <c r="AK108" s="135">
        <f t="shared" si="50"/>
        <v>0</v>
      </c>
      <c r="AL108" s="135">
        <f t="shared" si="50"/>
        <v>0</v>
      </c>
      <c r="AM108" s="135">
        <f t="shared" si="45"/>
        <v>0</v>
      </c>
      <c r="AN108" s="135">
        <f t="shared" si="45"/>
        <v>0</v>
      </c>
      <c r="AO108" s="135">
        <f t="shared" si="45"/>
        <v>0</v>
      </c>
    </row>
    <row r="109" spans="1:41" ht="11.25">
      <c r="A109" s="165">
        <v>95</v>
      </c>
      <c r="B109" s="151" t="s">
        <v>193</v>
      </c>
      <c r="C109" s="131"/>
      <c r="D109" s="379"/>
      <c r="E109" s="133">
        <f t="shared" si="36"/>
        <v>0</v>
      </c>
      <c r="F109" s="131"/>
      <c r="G109" s="379"/>
      <c r="H109" s="133">
        <f t="shared" si="37"/>
        <v>0</v>
      </c>
      <c r="I109" s="131"/>
      <c r="J109" s="131"/>
      <c r="K109" s="133">
        <f t="shared" si="38"/>
        <v>0</v>
      </c>
      <c r="L109" s="131"/>
      <c r="M109" s="131"/>
      <c r="N109" s="133">
        <f t="shared" si="39"/>
        <v>0</v>
      </c>
      <c r="O109" s="131"/>
      <c r="P109" s="131"/>
      <c r="Q109" s="133">
        <f t="shared" si="40"/>
        <v>0</v>
      </c>
      <c r="R109" s="131"/>
      <c r="S109" s="131"/>
      <c r="T109" s="133">
        <f t="shared" si="42"/>
        <v>0</v>
      </c>
      <c r="U109" s="377">
        <v>0</v>
      </c>
      <c r="V109" s="135">
        <f t="shared" si="24"/>
        <v>0</v>
      </c>
      <c r="W109" s="135">
        <f t="shared" si="24"/>
        <v>0</v>
      </c>
      <c r="X109" s="97"/>
      <c r="Y109" s="97"/>
      <c r="Z109" s="96">
        <f t="shared" si="43"/>
        <v>0</v>
      </c>
      <c r="AA109" s="135">
        <f t="shared" si="46"/>
        <v>0</v>
      </c>
      <c r="AB109" s="135">
        <f t="shared" si="46"/>
        <v>0</v>
      </c>
      <c r="AC109" s="135">
        <f t="shared" si="46"/>
        <v>0</v>
      </c>
      <c r="AD109" s="131"/>
      <c r="AE109" s="131"/>
      <c r="AF109" s="133">
        <f t="shared" si="49"/>
        <v>0</v>
      </c>
      <c r="AG109" s="131"/>
      <c r="AH109" s="131"/>
      <c r="AI109" s="133">
        <f t="shared" si="44"/>
        <v>0</v>
      </c>
      <c r="AJ109" s="135">
        <f t="shared" si="50"/>
        <v>0</v>
      </c>
      <c r="AK109" s="135">
        <f t="shared" si="50"/>
        <v>0</v>
      </c>
      <c r="AL109" s="135">
        <f t="shared" si="50"/>
        <v>0</v>
      </c>
      <c r="AM109" s="135">
        <f t="shared" si="45"/>
        <v>0</v>
      </c>
      <c r="AN109" s="135">
        <f t="shared" si="45"/>
        <v>0</v>
      </c>
      <c r="AO109" s="135">
        <f t="shared" si="45"/>
        <v>0</v>
      </c>
    </row>
    <row r="110" spans="1:41" ht="11.25">
      <c r="A110" s="165">
        <v>96</v>
      </c>
      <c r="B110" s="151" t="s">
        <v>194</v>
      </c>
      <c r="C110" s="131"/>
      <c r="D110" s="379"/>
      <c r="E110" s="133">
        <f t="shared" si="36"/>
        <v>0</v>
      </c>
      <c r="F110" s="131"/>
      <c r="G110" s="379"/>
      <c r="H110" s="133">
        <f t="shared" si="37"/>
        <v>0</v>
      </c>
      <c r="I110" s="131"/>
      <c r="J110" s="131"/>
      <c r="K110" s="133">
        <f t="shared" si="38"/>
        <v>0</v>
      </c>
      <c r="L110" s="131"/>
      <c r="M110" s="131"/>
      <c r="N110" s="133">
        <f t="shared" si="39"/>
        <v>0</v>
      </c>
      <c r="O110" s="131"/>
      <c r="P110" s="131"/>
      <c r="Q110" s="133">
        <f t="shared" si="40"/>
        <v>0</v>
      </c>
      <c r="R110" s="131"/>
      <c r="S110" s="131"/>
      <c r="T110" s="133">
        <f t="shared" si="42"/>
        <v>0</v>
      </c>
      <c r="U110" s="377">
        <v>0</v>
      </c>
      <c r="V110" s="135">
        <f t="shared" si="24"/>
        <v>0</v>
      </c>
      <c r="W110" s="135">
        <f t="shared" si="24"/>
        <v>0</v>
      </c>
      <c r="X110" s="97"/>
      <c r="Y110" s="97"/>
      <c r="Z110" s="96">
        <f t="shared" si="43"/>
        <v>0</v>
      </c>
      <c r="AA110" s="135">
        <f t="shared" si="46"/>
        <v>0</v>
      </c>
      <c r="AB110" s="135">
        <f t="shared" si="46"/>
        <v>0</v>
      </c>
      <c r="AC110" s="135">
        <f t="shared" si="46"/>
        <v>0</v>
      </c>
      <c r="AD110" s="131"/>
      <c r="AE110" s="131"/>
      <c r="AF110" s="133">
        <f t="shared" si="49"/>
        <v>0</v>
      </c>
      <c r="AG110" s="131"/>
      <c r="AH110" s="131"/>
      <c r="AI110" s="133">
        <f t="shared" si="44"/>
        <v>0</v>
      </c>
      <c r="AJ110" s="135">
        <f t="shared" si="50"/>
        <v>0</v>
      </c>
      <c r="AK110" s="135">
        <f t="shared" si="50"/>
        <v>0</v>
      </c>
      <c r="AL110" s="135">
        <f t="shared" si="50"/>
        <v>0</v>
      </c>
      <c r="AM110" s="135">
        <f t="shared" si="45"/>
        <v>0</v>
      </c>
      <c r="AN110" s="135">
        <f t="shared" si="45"/>
        <v>0</v>
      </c>
      <c r="AO110" s="135">
        <f t="shared" si="45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86614173228346458" right="0.15748031496062992" top="0.19685039370078741" bottom="0.19685039370078741" header="0.19685039370078741" footer="0.19685039370078741"/>
  <pageSetup scale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0"/>
  </sheetPr>
  <dimension ref="A1:AQ146"/>
  <sheetViews>
    <sheetView zoomScale="115" zoomScaleNormal="115" workbookViewId="0">
      <pane xSplit="2" ySplit="8" topLeftCell="AD52" activePane="bottomRight" state="frozen"/>
      <selection pane="topRight" activeCell="C1" sqref="C1"/>
      <selection pane="bottomLeft" activeCell="A9" sqref="A9"/>
      <selection pane="bottomRight" activeCell="AI53" sqref="AI53"/>
    </sheetView>
  </sheetViews>
  <sheetFormatPr defaultColWidth="9.140625" defaultRowHeight="9.75" customHeight="1"/>
  <cols>
    <col min="1" max="1" width="5.28515625" style="155" customWidth="1"/>
    <col min="2" max="2" width="36" style="155" customWidth="1"/>
    <col min="3" max="41" width="13.85546875" style="67" customWidth="1"/>
    <col min="42" max="16384" width="9.140625" style="155"/>
  </cols>
  <sheetData>
    <row r="1" spans="1:42" ht="11.25">
      <c r="I1" s="67">
        <f>I23+L23+O23+R23+F23</f>
        <v>202751200</v>
      </c>
    </row>
    <row r="2" spans="1:42" ht="11.25"/>
    <row r="3" spans="1:42" ht="11.25">
      <c r="B3" s="582" t="s">
        <v>335</v>
      </c>
      <c r="C3" s="582"/>
      <c r="D3" s="582"/>
      <c r="E3" s="582"/>
      <c r="F3" s="582"/>
    </row>
    <row r="4" spans="1:42" ht="11.25">
      <c r="B4" s="155" t="str">
        <f>+ALTANSHIREE!B4</f>
        <v>2026.04.31</v>
      </c>
      <c r="C4" s="67">
        <f>SUM(C12+C13+C14+C15+C16+C17+C24+C25+C26+C27+C29+C30+C31+C32+C33+C34+C36+C37+C38+C40+C41+C42+C43+C45+C46+C47+C49+C50+C51+C52+C53+C54+C55+C56+C57+C61+C62+C70+C71+C73+C74+C75+C76+C77+C79+C80)</f>
        <v>110971300</v>
      </c>
      <c r="D4" s="67">
        <f t="shared" ref="D4:AN4" si="0">SUM(D12+D13+D14+D15+D16+D17+D24+D25+D26+D27+D29+D30+D31+D32+D33+D34+D36+D37+D38+D40+D41+D42+D43+D45+D46+D47+D49+D50+D51+D52+D53+D54+D55+D56+D57+D61+D62+D70+D71+D73+D74+D75+D76+D77+D79+D80)</f>
        <v>98069419.320000008</v>
      </c>
      <c r="E4" s="67">
        <f t="shared" si="0"/>
        <v>-12901880.680000002</v>
      </c>
      <c r="F4" s="67">
        <f t="shared" si="0"/>
        <v>513134700</v>
      </c>
      <c r="G4" s="67">
        <f t="shared" si="0"/>
        <v>366986490.95999998</v>
      </c>
      <c r="H4" s="67">
        <f t="shared" si="0"/>
        <v>-146148209.03999996</v>
      </c>
      <c r="I4" s="67">
        <f t="shared" si="0"/>
        <v>72830100</v>
      </c>
      <c r="J4" s="67">
        <f t="shared" si="0"/>
        <v>67132543.900000006</v>
      </c>
      <c r="K4" s="67">
        <f t="shared" si="0"/>
        <v>-5697556.0999999996</v>
      </c>
      <c r="L4" s="67">
        <f t="shared" si="0"/>
        <v>21080000</v>
      </c>
      <c r="M4" s="67">
        <f t="shared" si="0"/>
        <v>15089410.550000001</v>
      </c>
      <c r="N4" s="67">
        <f t="shared" si="0"/>
        <v>-5990589.4500000002</v>
      </c>
      <c r="O4" s="67">
        <f t="shared" si="0"/>
        <v>59488600</v>
      </c>
      <c r="P4" s="67">
        <f t="shared" si="0"/>
        <v>56685920.399999999</v>
      </c>
      <c r="Q4" s="67">
        <f t="shared" si="0"/>
        <v>-2802679.5999999996</v>
      </c>
      <c r="R4" s="67">
        <f t="shared" si="0"/>
        <v>18702600</v>
      </c>
      <c r="S4" s="67">
        <f t="shared" si="0"/>
        <v>16422928.65</v>
      </c>
      <c r="T4" s="67">
        <f t="shared" si="0"/>
        <v>-2279671.35</v>
      </c>
      <c r="U4" s="67">
        <f t="shared" si="0"/>
        <v>796207300</v>
      </c>
      <c r="V4" s="67">
        <f t="shared" si="0"/>
        <v>620386713.78000009</v>
      </c>
      <c r="W4" s="67">
        <f t="shared" si="0"/>
        <v>-175820586.21999997</v>
      </c>
      <c r="X4" s="67">
        <f t="shared" si="0"/>
        <v>235190800</v>
      </c>
      <c r="Y4" s="67">
        <f t="shared" si="0"/>
        <v>89430800</v>
      </c>
      <c r="Z4" s="67">
        <f t="shared" si="0"/>
        <v>-145760000</v>
      </c>
      <c r="AA4" s="67">
        <f t="shared" si="0"/>
        <v>235190800</v>
      </c>
      <c r="AB4" s="67">
        <f t="shared" si="0"/>
        <v>89430800</v>
      </c>
      <c r="AC4" s="67">
        <f t="shared" si="0"/>
        <v>-145760000</v>
      </c>
      <c r="AD4" s="67">
        <f t="shared" si="0"/>
        <v>192650900</v>
      </c>
      <c r="AE4" s="67">
        <f t="shared" si="0"/>
        <v>150000</v>
      </c>
      <c r="AF4" s="67">
        <f t="shared" si="0"/>
        <v>-192500900</v>
      </c>
      <c r="AG4" s="67">
        <f t="shared" si="0"/>
        <v>0</v>
      </c>
      <c r="AH4" s="67">
        <f t="shared" si="0"/>
        <v>0</v>
      </c>
      <c r="AI4" s="67">
        <f t="shared" si="0"/>
        <v>0</v>
      </c>
      <c r="AJ4" s="67">
        <f t="shared" si="0"/>
        <v>192650900</v>
      </c>
      <c r="AK4" s="67">
        <f t="shared" si="0"/>
        <v>150000</v>
      </c>
      <c r="AL4" s="67">
        <f t="shared" si="0"/>
        <v>-192500900</v>
      </c>
      <c r="AM4" s="67">
        <f t="shared" si="0"/>
        <v>1224049000</v>
      </c>
      <c r="AN4" s="67">
        <f t="shared" si="0"/>
        <v>709967513.78000009</v>
      </c>
      <c r="AO4" s="67">
        <f t="shared" ref="AO4" si="1">SUM(AO12+AO13+AO14+AO15+AO16+AO17+AO24+AO25+AO26+AO27+AO29+AO30+AO31+AO32+AO33+AO34+AO36+AO37+AO38+AO40+AO41+AO42+AO43+AO45+AO46+AO47+AO49+AO50+AO51+AO52+AO53+AO54+AO55+AO56+AO57+AO61+AO62+AO70+AO71+AO73+AO74+AO75+AO76+AO77+AO79+AO80)</f>
        <v>-514081486.22000003</v>
      </c>
    </row>
    <row r="5" spans="1:42" ht="11.25" customHeight="1">
      <c r="A5" s="534"/>
      <c r="B5" s="156" t="s">
        <v>80</v>
      </c>
      <c r="C5" s="591" t="s">
        <v>81</v>
      </c>
      <c r="D5" s="592"/>
      <c r="E5" s="592"/>
      <c r="F5" s="591" t="s">
        <v>82</v>
      </c>
      <c r="G5" s="592"/>
      <c r="H5" s="592"/>
      <c r="I5" s="591" t="s">
        <v>100</v>
      </c>
      <c r="J5" s="592"/>
      <c r="K5" s="592"/>
      <c r="L5" s="580" t="s">
        <v>105</v>
      </c>
      <c r="M5" s="580"/>
      <c r="N5" s="580"/>
      <c r="O5" s="580" t="s">
        <v>106</v>
      </c>
      <c r="P5" s="580"/>
      <c r="Q5" s="580"/>
      <c r="R5" s="591" t="s">
        <v>107</v>
      </c>
      <c r="S5" s="592"/>
      <c r="T5" s="593"/>
      <c r="U5" s="586" t="s">
        <v>121</v>
      </c>
      <c r="V5" s="587"/>
      <c r="W5" s="588"/>
      <c r="X5" s="591" t="s">
        <v>165</v>
      </c>
      <c r="Y5" s="592"/>
      <c r="Z5" s="593"/>
      <c r="AA5" s="579" t="s">
        <v>163</v>
      </c>
      <c r="AB5" s="579"/>
      <c r="AC5" s="579"/>
      <c r="AD5" s="591" t="s">
        <v>258</v>
      </c>
      <c r="AE5" s="592"/>
      <c r="AF5" s="593"/>
      <c r="AG5" s="591" t="s">
        <v>167</v>
      </c>
      <c r="AH5" s="592"/>
      <c r="AI5" s="593"/>
      <c r="AJ5" s="580" t="s">
        <v>164</v>
      </c>
      <c r="AK5" s="580"/>
      <c r="AL5" s="580"/>
      <c r="AM5" s="580" t="s">
        <v>3</v>
      </c>
      <c r="AN5" s="580"/>
      <c r="AO5" s="580"/>
    </row>
    <row r="6" spans="1:42" s="384" customFormat="1" ht="11.25">
      <c r="A6" s="534"/>
      <c r="B6" s="381" t="s">
        <v>79</v>
      </c>
      <c r="C6" s="382" t="s">
        <v>114</v>
      </c>
      <c r="D6" s="382" t="s">
        <v>115</v>
      </c>
      <c r="E6" s="382" t="s">
        <v>116</v>
      </c>
      <c r="F6" s="382" t="s">
        <v>114</v>
      </c>
      <c r="G6" s="382" t="s">
        <v>115</v>
      </c>
      <c r="H6" s="382" t="s">
        <v>116</v>
      </c>
      <c r="I6" s="382" t="s">
        <v>114</v>
      </c>
      <c r="J6" s="382" t="s">
        <v>115</v>
      </c>
      <c r="K6" s="382" t="s">
        <v>116</v>
      </c>
      <c r="L6" s="382" t="s">
        <v>114</v>
      </c>
      <c r="M6" s="382" t="s">
        <v>115</v>
      </c>
      <c r="N6" s="382" t="s">
        <v>116</v>
      </c>
      <c r="O6" s="382" t="s">
        <v>114</v>
      </c>
      <c r="P6" s="382" t="s">
        <v>115</v>
      </c>
      <c r="Q6" s="382" t="s">
        <v>116</v>
      </c>
      <c r="R6" s="382" t="s">
        <v>114</v>
      </c>
      <c r="S6" s="382" t="s">
        <v>115</v>
      </c>
      <c r="T6" s="382" t="s">
        <v>116</v>
      </c>
      <c r="U6" s="383" t="s">
        <v>114</v>
      </c>
      <c r="V6" s="383" t="s">
        <v>115</v>
      </c>
      <c r="W6" s="383" t="s">
        <v>116</v>
      </c>
      <c r="X6" s="382" t="s">
        <v>114</v>
      </c>
      <c r="Y6" s="382" t="s">
        <v>115</v>
      </c>
      <c r="Z6" s="382" t="s">
        <v>116</v>
      </c>
      <c r="AA6" s="383" t="s">
        <v>114</v>
      </c>
      <c r="AB6" s="383" t="s">
        <v>115</v>
      </c>
      <c r="AC6" s="383" t="s">
        <v>116</v>
      </c>
      <c r="AD6" s="382" t="s">
        <v>114</v>
      </c>
      <c r="AE6" s="382" t="s">
        <v>115</v>
      </c>
      <c r="AF6" s="382" t="s">
        <v>116</v>
      </c>
      <c r="AG6" s="382" t="s">
        <v>114</v>
      </c>
      <c r="AH6" s="382" t="s">
        <v>115</v>
      </c>
      <c r="AI6" s="382" t="s">
        <v>116</v>
      </c>
      <c r="AJ6" s="382" t="s">
        <v>114</v>
      </c>
      <c r="AK6" s="382" t="s">
        <v>115</v>
      </c>
      <c r="AL6" s="382" t="s">
        <v>116</v>
      </c>
      <c r="AM6" s="382" t="s">
        <v>114</v>
      </c>
      <c r="AN6" s="382" t="s">
        <v>115</v>
      </c>
      <c r="AO6" s="382" t="s">
        <v>116</v>
      </c>
    </row>
    <row r="7" spans="1:42" s="213" customFormat="1" ht="11.25">
      <c r="A7" s="589" t="s">
        <v>122</v>
      </c>
      <c r="B7" s="590"/>
      <c r="C7" s="95"/>
      <c r="D7" s="95">
        <f>SUM(C7+D82-D8)</f>
        <v>55690480.679999992</v>
      </c>
      <c r="E7" s="133">
        <f>SUM(D7-C7)</f>
        <v>55690480.679999992</v>
      </c>
      <c r="F7" s="95"/>
      <c r="G7" s="95">
        <f>SUM(F7+G82-G8)</f>
        <v>155725809.04000002</v>
      </c>
      <c r="H7" s="133">
        <f>SUM(G7-F7)</f>
        <v>155725809.04000002</v>
      </c>
      <c r="I7" s="95"/>
      <c r="J7" s="95">
        <f>SUM(I7+J82-J8)</f>
        <v>5351056.099999994</v>
      </c>
      <c r="K7" s="133">
        <f>SUM(J7-I7)</f>
        <v>5351056.099999994</v>
      </c>
      <c r="L7" s="95"/>
      <c r="M7" s="95">
        <f>SUM(L7+M82-M8)</f>
        <v>970589.44999999925</v>
      </c>
      <c r="N7" s="133">
        <f>SUM(M7-L7)</f>
        <v>970589.44999999925</v>
      </c>
      <c r="O7" s="95"/>
      <c r="P7" s="95">
        <f>SUM(O7+P82-P8)</f>
        <v>3730079.6000000015</v>
      </c>
      <c r="Q7" s="133">
        <f>SUM(P7-O7)</f>
        <v>3730079.6000000015</v>
      </c>
      <c r="R7" s="95"/>
      <c r="S7" s="95">
        <f>SUM(R7+S82-S8)</f>
        <v>1971171.3499999996</v>
      </c>
      <c r="T7" s="133">
        <f>SUM(S7-R7)</f>
        <v>1971171.3499999996</v>
      </c>
      <c r="U7" s="162">
        <f>SUM(C7+F7+I7+L7+O7+R7)</f>
        <v>0</v>
      </c>
      <c r="V7" s="162">
        <f t="shared" ref="V7:W22" si="2">SUM(D7+G7+J7+M7+P7+S7)</f>
        <v>223439186.22</v>
      </c>
      <c r="W7" s="162">
        <f t="shared" si="2"/>
        <v>223439186.22</v>
      </c>
      <c r="X7" s="95"/>
      <c r="Y7" s="95">
        <f>+X7+Y82-Y70</f>
        <v>0</v>
      </c>
      <c r="Z7" s="133">
        <v>0</v>
      </c>
      <c r="AA7" s="162">
        <f>SUM(X7)</f>
        <v>0</v>
      </c>
      <c r="AB7" s="162">
        <f>SUM(Y7)</f>
        <v>0</v>
      </c>
      <c r="AC7" s="162">
        <f t="shared" ref="AC7:AC11" si="3">SUM(Z7)</f>
        <v>0</v>
      </c>
      <c r="AD7" s="95"/>
      <c r="AE7" s="95">
        <f>SUM(AD7+AE82-AE8)</f>
        <v>9385490</v>
      </c>
      <c r="AF7" s="133">
        <v>0</v>
      </c>
      <c r="AG7" s="95"/>
      <c r="AH7" s="95">
        <f>+AG7+AH82-AH8</f>
        <v>1200000</v>
      </c>
      <c r="AI7" s="133">
        <v>0</v>
      </c>
      <c r="AJ7" s="162">
        <f t="shared" ref="AJ7:AL22" si="4">SUM(AD7+AG7)</f>
        <v>0</v>
      </c>
      <c r="AK7" s="162">
        <f t="shared" si="4"/>
        <v>10585490</v>
      </c>
      <c r="AL7" s="162">
        <f t="shared" si="4"/>
        <v>0</v>
      </c>
      <c r="AM7" s="162">
        <f>SUM(U7+AA7+AJ7)</f>
        <v>0</v>
      </c>
      <c r="AN7" s="162">
        <f>+D7+G7+J7+M7+P7+S7+Y7+AE7+AH7</f>
        <v>234024676.22</v>
      </c>
      <c r="AO7" s="162">
        <f t="shared" ref="AN7:AO22" si="5">SUM(W7+AC7+AL7)</f>
        <v>223439186.22</v>
      </c>
    </row>
    <row r="8" spans="1:42" s="288" customFormat="1" ht="11.25">
      <c r="A8" s="163">
        <v>1</v>
      </c>
      <c r="B8" s="154" t="s">
        <v>4</v>
      </c>
      <c r="C8" s="64">
        <f>SUM(C9+C78)</f>
        <v>121471300</v>
      </c>
      <c r="D8" s="64">
        <f t="shared" ref="D8" si="6">SUM(D9+D78)</f>
        <v>104189819.32000001</v>
      </c>
      <c r="E8" s="215">
        <f t="shared" ref="E8:E75" si="7">SUM(D8-C8)</f>
        <v>-17281480.679999992</v>
      </c>
      <c r="F8" s="64">
        <f t="shared" ref="F8:G8" si="8">SUM(F9+F78)</f>
        <v>517134700</v>
      </c>
      <c r="G8" s="64">
        <f t="shared" si="8"/>
        <v>368986490.95999998</v>
      </c>
      <c r="H8" s="215">
        <f t="shared" ref="H8:H75" si="9">SUM(G8-F8)</f>
        <v>-148148209.04000002</v>
      </c>
      <c r="I8" s="64">
        <f t="shared" ref="I8:J8" si="10">SUM(I9+I78)</f>
        <v>72830100</v>
      </c>
      <c r="J8" s="64">
        <f t="shared" si="10"/>
        <v>67132543.900000006</v>
      </c>
      <c r="K8" s="215">
        <f t="shared" ref="K8:K75" si="11">SUM(J8-I8)</f>
        <v>-5697556.099999994</v>
      </c>
      <c r="L8" s="64">
        <f t="shared" ref="L8:M8" si="12">SUM(L9+L78)</f>
        <v>21080000</v>
      </c>
      <c r="M8" s="64">
        <f t="shared" si="12"/>
        <v>15089410.550000001</v>
      </c>
      <c r="N8" s="215">
        <f t="shared" ref="N8:N75" si="13">SUM(M8-L8)</f>
        <v>-5990589.4499999993</v>
      </c>
      <c r="O8" s="64">
        <f t="shared" ref="O8:P8" si="14">SUM(O9+O78)</f>
        <v>59488600</v>
      </c>
      <c r="P8" s="64">
        <f t="shared" si="14"/>
        <v>56685920.399999999</v>
      </c>
      <c r="Q8" s="215">
        <f t="shared" ref="Q8:Q75" si="15">SUM(P8-O8)</f>
        <v>-2802679.6000000015</v>
      </c>
      <c r="R8" s="64">
        <f t="shared" ref="R8:S8" si="16">SUM(R9+R78)</f>
        <v>18702600</v>
      </c>
      <c r="S8" s="64">
        <f t="shared" si="16"/>
        <v>16422928.65</v>
      </c>
      <c r="T8" s="215">
        <f t="shared" ref="T8:T77" si="17">SUM(S8-R8)</f>
        <v>-2279671.3499999996</v>
      </c>
      <c r="U8" s="59">
        <f t="shared" ref="U8:W49" si="18">SUM(C8+F8+I8+L8+O8+R8)</f>
        <v>810707300</v>
      </c>
      <c r="V8" s="59">
        <f t="shared" si="2"/>
        <v>628507113.77999985</v>
      </c>
      <c r="W8" s="59">
        <f t="shared" si="2"/>
        <v>-182200186.22</v>
      </c>
      <c r="X8" s="64">
        <f t="shared" ref="X8:Y8" si="19">SUM(X9+X78)</f>
        <v>235190800</v>
      </c>
      <c r="Y8" s="64">
        <f t="shared" si="19"/>
        <v>89430800</v>
      </c>
      <c r="Z8" s="215">
        <f t="shared" ref="Z8:Z77" si="20">SUM(Y8-X8)</f>
        <v>-145760000</v>
      </c>
      <c r="AA8" s="59">
        <f t="shared" ref="AA8:AB11" si="21">SUM(X8)</f>
        <v>235190800</v>
      </c>
      <c r="AB8" s="59">
        <f t="shared" si="21"/>
        <v>89430800</v>
      </c>
      <c r="AC8" s="59">
        <f t="shared" si="3"/>
        <v>-145760000</v>
      </c>
      <c r="AD8" s="64">
        <f t="shared" ref="AD8:AE8" si="22">SUM(AD9+AD78)</f>
        <v>192650900</v>
      </c>
      <c r="AE8" s="64">
        <f t="shared" si="22"/>
        <v>150000</v>
      </c>
      <c r="AF8" s="215">
        <f t="shared" ref="AF8:AF75" si="23">SUM(AE8-AD8)</f>
        <v>-192500900</v>
      </c>
      <c r="AG8" s="64">
        <f t="shared" ref="AG8:AH8" si="24">SUM(AG9+AG78)</f>
        <v>12251000</v>
      </c>
      <c r="AH8" s="64">
        <f t="shared" si="24"/>
        <v>0</v>
      </c>
      <c r="AI8" s="215">
        <f t="shared" ref="AI8:AI77" si="25">SUM(AH8-AG8)</f>
        <v>-12251000</v>
      </c>
      <c r="AJ8" s="59">
        <f t="shared" si="4"/>
        <v>204901900</v>
      </c>
      <c r="AK8" s="59">
        <f t="shared" si="4"/>
        <v>150000</v>
      </c>
      <c r="AL8" s="59">
        <f t="shared" si="4"/>
        <v>-204751900</v>
      </c>
      <c r="AM8" s="59">
        <f t="shared" ref="AM8:AO77" si="26">SUM(U8+AA8+AJ8)</f>
        <v>1250800000</v>
      </c>
      <c r="AN8" s="59">
        <f t="shared" si="5"/>
        <v>718087913.77999985</v>
      </c>
      <c r="AO8" s="59">
        <f t="shared" si="5"/>
        <v>-532712086.22000003</v>
      </c>
    </row>
    <row r="9" spans="1:42" s="288" customFormat="1" ht="11.25">
      <c r="A9" s="163">
        <v>2</v>
      </c>
      <c r="B9" s="154" t="s">
        <v>5</v>
      </c>
      <c r="C9" s="64">
        <f>SUM(C10+C66+C69)</f>
        <v>121471300</v>
      </c>
      <c r="D9" s="64">
        <f t="shared" ref="D9" si="27">SUM(D10+D66+D69)</f>
        <v>104189819.32000001</v>
      </c>
      <c r="E9" s="215">
        <f t="shared" si="7"/>
        <v>-17281480.679999992</v>
      </c>
      <c r="F9" s="64">
        <f t="shared" ref="F9:G9" si="28">SUM(F10+F66+F69)</f>
        <v>517134700</v>
      </c>
      <c r="G9" s="64">
        <f t="shared" si="28"/>
        <v>368986490.95999998</v>
      </c>
      <c r="H9" s="215">
        <f t="shared" si="9"/>
        <v>-148148209.04000002</v>
      </c>
      <c r="I9" s="64">
        <f t="shared" ref="I9:J9" si="29">SUM(I10+I66+I69)</f>
        <v>72830100</v>
      </c>
      <c r="J9" s="64">
        <f t="shared" si="29"/>
        <v>67132543.900000006</v>
      </c>
      <c r="K9" s="215">
        <f t="shared" si="11"/>
        <v>-5697556.099999994</v>
      </c>
      <c r="L9" s="64">
        <f t="shared" ref="L9:M9" si="30">SUM(L10+L66+L69)</f>
        <v>21080000</v>
      </c>
      <c r="M9" s="64">
        <f t="shared" si="30"/>
        <v>15089410.550000001</v>
      </c>
      <c r="N9" s="215">
        <f t="shared" si="13"/>
        <v>-5990589.4499999993</v>
      </c>
      <c r="O9" s="64">
        <f t="shared" ref="O9:P9" si="31">SUM(O10+O66+O69)</f>
        <v>59488600</v>
      </c>
      <c r="P9" s="64">
        <f t="shared" si="31"/>
        <v>56685920.399999999</v>
      </c>
      <c r="Q9" s="215">
        <f t="shared" si="15"/>
        <v>-2802679.6000000015</v>
      </c>
      <c r="R9" s="64">
        <f t="shared" ref="R9:S9" si="32">SUM(R10+R66+R69)</f>
        <v>18702600</v>
      </c>
      <c r="S9" s="64">
        <f t="shared" si="32"/>
        <v>16422928.65</v>
      </c>
      <c r="T9" s="215">
        <f t="shared" si="17"/>
        <v>-2279671.3499999996</v>
      </c>
      <c r="U9" s="59">
        <f t="shared" si="18"/>
        <v>810707300</v>
      </c>
      <c r="V9" s="59">
        <f t="shared" si="2"/>
        <v>628507113.77999985</v>
      </c>
      <c r="W9" s="59">
        <f t="shared" si="2"/>
        <v>-182200186.22</v>
      </c>
      <c r="X9" s="64">
        <f t="shared" ref="X9:Y9" si="33">SUM(X10+X66+X69)</f>
        <v>235190800</v>
      </c>
      <c r="Y9" s="64">
        <f t="shared" si="33"/>
        <v>89430800</v>
      </c>
      <c r="Z9" s="215">
        <f t="shared" si="20"/>
        <v>-145760000</v>
      </c>
      <c r="AA9" s="59">
        <f t="shared" si="21"/>
        <v>235190800</v>
      </c>
      <c r="AB9" s="59">
        <f t="shared" si="21"/>
        <v>89430800</v>
      </c>
      <c r="AC9" s="59">
        <f t="shared" si="3"/>
        <v>-145760000</v>
      </c>
      <c r="AD9" s="64">
        <f t="shared" ref="AD9:AE9" si="34">SUM(AD10+AD66+AD69)</f>
        <v>192650900</v>
      </c>
      <c r="AE9" s="64">
        <f t="shared" si="34"/>
        <v>150000</v>
      </c>
      <c r="AF9" s="215">
        <f t="shared" si="23"/>
        <v>-192500900</v>
      </c>
      <c r="AG9" s="64">
        <f t="shared" ref="AG9:AH9" si="35">SUM(AG10+AG66+AG69)</f>
        <v>12251000</v>
      </c>
      <c r="AH9" s="64">
        <f t="shared" si="35"/>
        <v>0</v>
      </c>
      <c r="AI9" s="215">
        <f t="shared" si="25"/>
        <v>-12251000</v>
      </c>
      <c r="AJ9" s="59">
        <f t="shared" si="4"/>
        <v>204901900</v>
      </c>
      <c r="AK9" s="59">
        <f t="shared" si="4"/>
        <v>150000</v>
      </c>
      <c r="AL9" s="59">
        <f t="shared" si="4"/>
        <v>-204751900</v>
      </c>
      <c r="AM9" s="59">
        <f t="shared" si="26"/>
        <v>1250800000</v>
      </c>
      <c r="AN9" s="59">
        <f t="shared" si="5"/>
        <v>718087913.77999985</v>
      </c>
      <c r="AO9" s="59">
        <f t="shared" si="5"/>
        <v>-532712086.22000003</v>
      </c>
    </row>
    <row r="10" spans="1:42" s="288" customFormat="1" ht="11.25">
      <c r="A10" s="163">
        <v>3</v>
      </c>
      <c r="B10" s="154" t="s">
        <v>6</v>
      </c>
      <c r="C10" s="64">
        <f>SUM(C11+C17+C23+C28+C35+C39+C44+C48+C60)</f>
        <v>120571300</v>
      </c>
      <c r="D10" s="64">
        <f t="shared" ref="D10" si="36">SUM(D11+D17+D23+D28+D35+D39+D44+D48+D60)</f>
        <v>103589819.32000001</v>
      </c>
      <c r="E10" s="215">
        <f t="shared" si="7"/>
        <v>-16981480.679999992</v>
      </c>
      <c r="F10" s="64">
        <f t="shared" ref="F10:G10" si="37">SUM(F11+F17+F23+F28+F35+F39+F44+F48+F60)</f>
        <v>508384700</v>
      </c>
      <c r="G10" s="64">
        <f t="shared" si="37"/>
        <v>363236490.95999998</v>
      </c>
      <c r="H10" s="215">
        <f t="shared" si="9"/>
        <v>-145148209.04000002</v>
      </c>
      <c r="I10" s="64">
        <f t="shared" ref="I10:J10" si="38">SUM(I11+I17+I23+I28+I35+I39+I44+I48+I60)</f>
        <v>72830100</v>
      </c>
      <c r="J10" s="64">
        <f t="shared" si="38"/>
        <v>67132543.900000006</v>
      </c>
      <c r="K10" s="215">
        <f t="shared" si="11"/>
        <v>-5697556.099999994</v>
      </c>
      <c r="L10" s="64">
        <f t="shared" ref="L10:M10" si="39">SUM(L11+L17+L23+L28+L35+L39+L44+L48+L60)</f>
        <v>21080000</v>
      </c>
      <c r="M10" s="64">
        <f t="shared" si="39"/>
        <v>15089410.550000001</v>
      </c>
      <c r="N10" s="215">
        <f t="shared" si="13"/>
        <v>-5990589.4499999993</v>
      </c>
      <c r="O10" s="64">
        <f t="shared" ref="O10:P10" si="40">SUM(O11+O17+O23+O28+O35+O39+O44+O48+O60)</f>
        <v>59488600</v>
      </c>
      <c r="P10" s="64">
        <f t="shared" si="40"/>
        <v>56685920.399999999</v>
      </c>
      <c r="Q10" s="215">
        <f t="shared" si="15"/>
        <v>-2802679.6000000015</v>
      </c>
      <c r="R10" s="64">
        <f t="shared" ref="R10:S10" si="41">SUM(R11+R17+R23+R28+R35+R39+R44+R48+R60)</f>
        <v>18702600</v>
      </c>
      <c r="S10" s="64">
        <f t="shared" si="41"/>
        <v>16422928.65</v>
      </c>
      <c r="T10" s="215">
        <f t="shared" si="17"/>
        <v>-2279671.3499999996</v>
      </c>
      <c r="U10" s="59">
        <f t="shared" si="18"/>
        <v>801057300</v>
      </c>
      <c r="V10" s="59">
        <f t="shared" si="2"/>
        <v>622157113.77999985</v>
      </c>
      <c r="W10" s="59">
        <f t="shared" si="2"/>
        <v>-178900186.22</v>
      </c>
      <c r="X10" s="64">
        <f t="shared" ref="X10:Y10" si="42">SUM(X11+X17+X23+X28+X35+X39+X44+X48+X60)</f>
        <v>0</v>
      </c>
      <c r="Y10" s="64">
        <f t="shared" si="42"/>
        <v>0</v>
      </c>
      <c r="Z10" s="215">
        <f t="shared" si="20"/>
        <v>0</v>
      </c>
      <c r="AA10" s="59">
        <f t="shared" si="21"/>
        <v>0</v>
      </c>
      <c r="AB10" s="59">
        <f t="shared" si="21"/>
        <v>0</v>
      </c>
      <c r="AC10" s="59">
        <f t="shared" si="3"/>
        <v>0</v>
      </c>
      <c r="AD10" s="64">
        <f t="shared" ref="AD10:AE10" si="43">SUM(AD11+AD17+AD23+AD28+AD35+AD39+AD44+AD48+AD60)</f>
        <v>192650900</v>
      </c>
      <c r="AE10" s="64">
        <f t="shared" si="43"/>
        <v>150000</v>
      </c>
      <c r="AF10" s="215">
        <f t="shared" si="23"/>
        <v>-192500900</v>
      </c>
      <c r="AG10" s="64">
        <f t="shared" ref="AG10:AH10" si="44">SUM(AG11+AG17+AG23+AG28+AG35+AG39+AG44+AG48+AG60)</f>
        <v>12251000</v>
      </c>
      <c r="AH10" s="64">
        <f t="shared" si="44"/>
        <v>0</v>
      </c>
      <c r="AI10" s="215">
        <f t="shared" si="25"/>
        <v>-12251000</v>
      </c>
      <c r="AJ10" s="59">
        <f t="shared" si="4"/>
        <v>204901900</v>
      </c>
      <c r="AK10" s="59">
        <f t="shared" si="4"/>
        <v>150000</v>
      </c>
      <c r="AL10" s="59">
        <f t="shared" si="4"/>
        <v>-204751900</v>
      </c>
      <c r="AM10" s="59">
        <f t="shared" si="26"/>
        <v>1005959200</v>
      </c>
      <c r="AN10" s="59">
        <f t="shared" si="5"/>
        <v>622307113.77999985</v>
      </c>
      <c r="AO10" s="59">
        <f t="shared" si="5"/>
        <v>-383652086.22000003</v>
      </c>
    </row>
    <row r="11" spans="1:42" s="288" customFormat="1" ht="11.25">
      <c r="A11" s="163">
        <v>4</v>
      </c>
      <c r="B11" s="154" t="s">
        <v>7</v>
      </c>
      <c r="C11" s="64">
        <f t="shared" ref="C11:D11" si="45">SUM(C12:C16)</f>
        <v>67218300</v>
      </c>
      <c r="D11" s="64">
        <f t="shared" si="45"/>
        <v>60979199.310000002</v>
      </c>
      <c r="E11" s="215">
        <f t="shared" si="7"/>
        <v>-6239100.6899999976</v>
      </c>
      <c r="F11" s="64">
        <f t="shared" ref="F11:G11" si="46">SUM(F12:F16)</f>
        <v>330158900</v>
      </c>
      <c r="G11" s="64">
        <f t="shared" si="46"/>
        <v>262588868.99000001</v>
      </c>
      <c r="H11" s="215">
        <f t="shared" si="9"/>
        <v>-67570031.00999999</v>
      </c>
      <c r="I11" s="64">
        <f t="shared" ref="I11:J11" si="47">SUM(I12:I16)</f>
        <v>0</v>
      </c>
      <c r="J11" s="64">
        <f t="shared" si="47"/>
        <v>0</v>
      </c>
      <c r="K11" s="215">
        <f t="shared" si="11"/>
        <v>0</v>
      </c>
      <c r="L11" s="64">
        <f>SUM(L12:L16)</f>
        <v>0</v>
      </c>
      <c r="M11" s="64">
        <f t="shared" ref="M11" si="48">SUM(M12:M16)</f>
        <v>0</v>
      </c>
      <c r="N11" s="215">
        <f t="shared" si="13"/>
        <v>0</v>
      </c>
      <c r="O11" s="64">
        <f t="shared" ref="O11:P11" si="49">SUM(O12:O16)</f>
        <v>0</v>
      </c>
      <c r="P11" s="64">
        <f t="shared" si="49"/>
        <v>0</v>
      </c>
      <c r="Q11" s="215">
        <f t="shared" si="15"/>
        <v>0</v>
      </c>
      <c r="R11" s="64">
        <f t="shared" ref="R11:S11" si="50">SUM(R12:R16)</f>
        <v>0</v>
      </c>
      <c r="S11" s="64">
        <f t="shared" si="50"/>
        <v>0</v>
      </c>
      <c r="T11" s="215">
        <f t="shared" si="17"/>
        <v>0</v>
      </c>
      <c r="U11" s="59">
        <f t="shared" si="18"/>
        <v>397377200</v>
      </c>
      <c r="V11" s="59">
        <f t="shared" si="2"/>
        <v>323568068.30000001</v>
      </c>
      <c r="W11" s="59">
        <f t="shared" si="2"/>
        <v>-73809131.699999988</v>
      </c>
      <c r="X11" s="64">
        <f t="shared" ref="X11:Y11" si="51">SUM(X12:X16)</f>
        <v>0</v>
      </c>
      <c r="Y11" s="64">
        <f t="shared" si="51"/>
        <v>0</v>
      </c>
      <c r="Z11" s="215">
        <f t="shared" si="20"/>
        <v>0</v>
      </c>
      <c r="AA11" s="59">
        <f t="shared" si="21"/>
        <v>0</v>
      </c>
      <c r="AB11" s="59">
        <f t="shared" si="21"/>
        <v>0</v>
      </c>
      <c r="AC11" s="59">
        <f t="shared" si="3"/>
        <v>0</v>
      </c>
      <c r="AD11" s="64">
        <f t="shared" ref="AD11:AE11" si="52">SUM(AD12:AD16)</f>
        <v>0</v>
      </c>
      <c r="AE11" s="64">
        <f t="shared" si="52"/>
        <v>0</v>
      </c>
      <c r="AF11" s="215">
        <f t="shared" si="23"/>
        <v>0</v>
      </c>
      <c r="AG11" s="64">
        <f t="shared" ref="AG11:AH11" si="53">SUM(AG12:AG16)</f>
        <v>0</v>
      </c>
      <c r="AH11" s="64">
        <f t="shared" si="53"/>
        <v>0</v>
      </c>
      <c r="AI11" s="215">
        <f t="shared" si="25"/>
        <v>0</v>
      </c>
      <c r="AJ11" s="59">
        <f t="shared" si="4"/>
        <v>0</v>
      </c>
      <c r="AK11" s="59">
        <f t="shared" si="4"/>
        <v>0</v>
      </c>
      <c r="AL11" s="59">
        <f t="shared" si="4"/>
        <v>0</v>
      </c>
      <c r="AM11" s="59">
        <f t="shared" si="26"/>
        <v>397377200</v>
      </c>
      <c r="AN11" s="59">
        <f t="shared" si="5"/>
        <v>323568068.30000001</v>
      </c>
      <c r="AO11" s="59">
        <f t="shared" si="5"/>
        <v>-73809131.699999988</v>
      </c>
    </row>
    <row r="12" spans="1:42" ht="11.25">
      <c r="A12" s="165">
        <v>5</v>
      </c>
      <c r="B12" s="153" t="s">
        <v>8</v>
      </c>
      <c r="C12" s="188">
        <v>21674800</v>
      </c>
      <c r="D12" s="188">
        <v>23890174.219999999</v>
      </c>
      <c r="E12" s="133">
        <f t="shared" si="7"/>
        <v>2215374.2199999988</v>
      </c>
      <c r="F12" s="188">
        <v>130040000</v>
      </c>
      <c r="G12" s="188">
        <v>108968753.12</v>
      </c>
      <c r="H12" s="133">
        <f t="shared" si="9"/>
        <v>-21071246.879999995</v>
      </c>
      <c r="I12" s="131"/>
      <c r="J12" s="131"/>
      <c r="K12" s="133">
        <f t="shared" si="11"/>
        <v>0</v>
      </c>
      <c r="L12" s="131"/>
      <c r="M12" s="131"/>
      <c r="N12" s="133">
        <f t="shared" si="13"/>
        <v>0</v>
      </c>
      <c r="O12" s="131"/>
      <c r="P12" s="131"/>
      <c r="Q12" s="133">
        <f t="shared" si="15"/>
        <v>0</v>
      </c>
      <c r="R12" s="131"/>
      <c r="S12" s="131"/>
      <c r="T12" s="133">
        <f t="shared" si="17"/>
        <v>0</v>
      </c>
      <c r="U12" s="135">
        <f t="shared" si="18"/>
        <v>151714800</v>
      </c>
      <c r="V12" s="135">
        <f t="shared" si="2"/>
        <v>132858927.34</v>
      </c>
      <c r="W12" s="135">
        <f t="shared" si="2"/>
        <v>-18855872.659999996</v>
      </c>
      <c r="X12" s="131"/>
      <c r="Y12" s="131"/>
      <c r="Z12" s="133">
        <f t="shared" si="20"/>
        <v>0</v>
      </c>
      <c r="AA12" s="135">
        <f t="shared" ref="AA12:AC77" si="54">SUM(X12)</f>
        <v>0</v>
      </c>
      <c r="AB12" s="135">
        <f t="shared" si="54"/>
        <v>0</v>
      </c>
      <c r="AC12" s="135">
        <f t="shared" si="54"/>
        <v>0</v>
      </c>
      <c r="AD12" s="131"/>
      <c r="AE12" s="131"/>
      <c r="AF12" s="133">
        <f t="shared" si="23"/>
        <v>0</v>
      </c>
      <c r="AG12" s="131"/>
      <c r="AH12" s="131"/>
      <c r="AI12" s="133">
        <f t="shared" si="25"/>
        <v>0</v>
      </c>
      <c r="AJ12" s="135">
        <f t="shared" si="4"/>
        <v>0</v>
      </c>
      <c r="AK12" s="135">
        <f t="shared" si="4"/>
        <v>0</v>
      </c>
      <c r="AL12" s="135">
        <f t="shared" si="4"/>
        <v>0</v>
      </c>
      <c r="AM12" s="135">
        <f t="shared" si="26"/>
        <v>151714800</v>
      </c>
      <c r="AN12" s="135">
        <f t="shared" si="5"/>
        <v>132858927.34</v>
      </c>
      <c r="AO12" s="135">
        <f t="shared" si="5"/>
        <v>-18855872.659999996</v>
      </c>
    </row>
    <row r="13" spans="1:42" ht="11.25">
      <c r="A13" s="165">
        <v>6</v>
      </c>
      <c r="B13" s="153" t="s">
        <v>10</v>
      </c>
      <c r="C13" s="188">
        <v>32558000</v>
      </c>
      <c r="D13" s="188">
        <v>30528561.09</v>
      </c>
      <c r="E13" s="133">
        <f t="shared" si="7"/>
        <v>-2029438.9100000001</v>
      </c>
      <c r="F13" s="188">
        <v>155222400</v>
      </c>
      <c r="G13" s="188">
        <v>130762836.87</v>
      </c>
      <c r="H13" s="133">
        <f t="shared" si="9"/>
        <v>-24459563.129999995</v>
      </c>
      <c r="I13" s="131"/>
      <c r="J13" s="131"/>
      <c r="K13" s="133">
        <f t="shared" si="11"/>
        <v>0</v>
      </c>
      <c r="L13" s="131"/>
      <c r="M13" s="131"/>
      <c r="N13" s="133">
        <f t="shared" si="13"/>
        <v>0</v>
      </c>
      <c r="O13" s="131"/>
      <c r="P13" s="131"/>
      <c r="Q13" s="133">
        <f t="shared" si="15"/>
        <v>0</v>
      </c>
      <c r="R13" s="131"/>
      <c r="S13" s="131"/>
      <c r="T13" s="133">
        <f t="shared" si="17"/>
        <v>0</v>
      </c>
      <c r="U13" s="135">
        <f t="shared" si="18"/>
        <v>187780400</v>
      </c>
      <c r="V13" s="135">
        <f t="shared" si="2"/>
        <v>161291397.96000001</v>
      </c>
      <c r="W13" s="135">
        <f t="shared" si="2"/>
        <v>-26489002.039999995</v>
      </c>
      <c r="X13" s="131"/>
      <c r="Y13" s="131"/>
      <c r="Z13" s="133">
        <f t="shared" si="20"/>
        <v>0</v>
      </c>
      <c r="AA13" s="135">
        <f t="shared" si="54"/>
        <v>0</v>
      </c>
      <c r="AB13" s="135">
        <f t="shared" si="54"/>
        <v>0</v>
      </c>
      <c r="AC13" s="135">
        <f t="shared" si="54"/>
        <v>0</v>
      </c>
      <c r="AD13" s="131"/>
      <c r="AE13" s="131"/>
      <c r="AF13" s="133">
        <f t="shared" si="23"/>
        <v>0</v>
      </c>
      <c r="AG13" s="131"/>
      <c r="AH13" s="131"/>
      <c r="AI13" s="133">
        <f t="shared" si="25"/>
        <v>0</v>
      </c>
      <c r="AJ13" s="135">
        <f t="shared" si="4"/>
        <v>0</v>
      </c>
      <c r="AK13" s="135">
        <f t="shared" si="4"/>
        <v>0</v>
      </c>
      <c r="AL13" s="135">
        <f t="shared" si="4"/>
        <v>0</v>
      </c>
      <c r="AM13" s="135">
        <f t="shared" si="26"/>
        <v>187780400</v>
      </c>
      <c r="AN13" s="135">
        <f t="shared" si="5"/>
        <v>161291397.96000001</v>
      </c>
      <c r="AO13" s="135">
        <f t="shared" si="5"/>
        <v>-26489002.039999995</v>
      </c>
    </row>
    <row r="14" spans="1:42" ht="11.25">
      <c r="A14" s="165">
        <v>7</v>
      </c>
      <c r="B14" s="153" t="s">
        <v>11</v>
      </c>
      <c r="C14" s="188">
        <v>3960000</v>
      </c>
      <c r="D14" s="188">
        <v>3645000</v>
      </c>
      <c r="E14" s="133">
        <f t="shared" si="7"/>
        <v>-315000</v>
      </c>
      <c r="F14" s="188">
        <v>33000000</v>
      </c>
      <c r="G14" s="188">
        <v>22857279</v>
      </c>
      <c r="H14" s="133">
        <f t="shared" si="9"/>
        <v>-10142721</v>
      </c>
      <c r="I14" s="131"/>
      <c r="J14" s="131"/>
      <c r="K14" s="133">
        <f t="shared" si="11"/>
        <v>0</v>
      </c>
      <c r="L14" s="131"/>
      <c r="M14" s="131"/>
      <c r="N14" s="133">
        <f t="shared" si="13"/>
        <v>0</v>
      </c>
      <c r="O14" s="131"/>
      <c r="P14" s="131"/>
      <c r="Q14" s="133">
        <f t="shared" si="15"/>
        <v>0</v>
      </c>
      <c r="R14" s="131"/>
      <c r="S14" s="131"/>
      <c r="T14" s="133">
        <f t="shared" si="17"/>
        <v>0</v>
      </c>
      <c r="U14" s="135">
        <f t="shared" si="18"/>
        <v>36960000</v>
      </c>
      <c r="V14" s="135">
        <f t="shared" si="2"/>
        <v>26502279</v>
      </c>
      <c r="W14" s="135">
        <f t="shared" si="2"/>
        <v>-10457721</v>
      </c>
      <c r="X14" s="131"/>
      <c r="Y14" s="131"/>
      <c r="Z14" s="133">
        <f t="shared" si="20"/>
        <v>0</v>
      </c>
      <c r="AA14" s="135">
        <f t="shared" si="54"/>
        <v>0</v>
      </c>
      <c r="AB14" s="135">
        <f t="shared" si="54"/>
        <v>0</v>
      </c>
      <c r="AC14" s="135">
        <f t="shared" si="54"/>
        <v>0</v>
      </c>
      <c r="AD14" s="131"/>
      <c r="AE14" s="131"/>
      <c r="AF14" s="133">
        <f t="shared" si="23"/>
        <v>0</v>
      </c>
      <c r="AG14" s="131"/>
      <c r="AH14" s="131"/>
      <c r="AI14" s="133">
        <f t="shared" si="25"/>
        <v>0</v>
      </c>
      <c r="AJ14" s="135">
        <f t="shared" si="4"/>
        <v>0</v>
      </c>
      <c r="AK14" s="135">
        <f t="shared" si="4"/>
        <v>0</v>
      </c>
      <c r="AL14" s="135">
        <f t="shared" si="4"/>
        <v>0</v>
      </c>
      <c r="AM14" s="135">
        <f t="shared" si="26"/>
        <v>36960000</v>
      </c>
      <c r="AN14" s="135">
        <f t="shared" si="5"/>
        <v>26502279</v>
      </c>
      <c r="AO14" s="135">
        <f t="shared" si="5"/>
        <v>-10457721</v>
      </c>
    </row>
    <row r="15" spans="1:42" ht="11.25">
      <c r="A15" s="165">
        <v>8</v>
      </c>
      <c r="B15" s="153" t="s">
        <v>12</v>
      </c>
      <c r="C15" s="188">
        <v>9025500</v>
      </c>
      <c r="D15" s="188">
        <v>2915464</v>
      </c>
      <c r="E15" s="133">
        <f t="shared" si="7"/>
        <v>-6110036</v>
      </c>
      <c r="F15" s="188">
        <v>11896500</v>
      </c>
      <c r="G15" s="151">
        <v>0</v>
      </c>
      <c r="H15" s="133">
        <f t="shared" si="9"/>
        <v>-11896500</v>
      </c>
      <c r="I15" s="131"/>
      <c r="J15" s="131"/>
      <c r="K15" s="133">
        <f t="shared" si="11"/>
        <v>0</v>
      </c>
      <c r="L15" s="131">
        <v>0</v>
      </c>
      <c r="M15" s="131"/>
      <c r="N15" s="133">
        <f t="shared" si="13"/>
        <v>0</v>
      </c>
      <c r="O15" s="131"/>
      <c r="P15" s="131"/>
      <c r="Q15" s="133">
        <f t="shared" si="15"/>
        <v>0</v>
      </c>
      <c r="R15" s="131"/>
      <c r="S15" s="131"/>
      <c r="T15" s="133">
        <f t="shared" si="17"/>
        <v>0</v>
      </c>
      <c r="U15" s="135">
        <f t="shared" si="18"/>
        <v>20922000</v>
      </c>
      <c r="V15" s="135">
        <f t="shared" si="2"/>
        <v>2915464</v>
      </c>
      <c r="W15" s="135">
        <f t="shared" si="2"/>
        <v>-18006536</v>
      </c>
      <c r="X15" s="131"/>
      <c r="Y15" s="131"/>
      <c r="Z15" s="133">
        <f t="shared" si="20"/>
        <v>0</v>
      </c>
      <c r="AA15" s="135">
        <f t="shared" si="54"/>
        <v>0</v>
      </c>
      <c r="AB15" s="135">
        <f t="shared" si="54"/>
        <v>0</v>
      </c>
      <c r="AC15" s="135">
        <f t="shared" si="54"/>
        <v>0</v>
      </c>
      <c r="AD15" s="131"/>
      <c r="AE15" s="131"/>
      <c r="AF15" s="133">
        <f t="shared" si="23"/>
        <v>0</v>
      </c>
      <c r="AG15" s="131"/>
      <c r="AH15" s="131"/>
      <c r="AI15" s="133">
        <f t="shared" si="25"/>
        <v>0</v>
      </c>
      <c r="AJ15" s="135">
        <f t="shared" si="4"/>
        <v>0</v>
      </c>
      <c r="AK15" s="135">
        <f t="shared" si="4"/>
        <v>0</v>
      </c>
      <c r="AL15" s="135">
        <f t="shared" si="4"/>
        <v>0</v>
      </c>
      <c r="AM15" s="135">
        <f t="shared" si="26"/>
        <v>20922000</v>
      </c>
      <c r="AN15" s="135">
        <f t="shared" si="5"/>
        <v>2915464</v>
      </c>
      <c r="AO15" s="135">
        <f t="shared" si="5"/>
        <v>-18006536</v>
      </c>
      <c r="AP15" s="216"/>
    </row>
    <row r="16" spans="1:42" ht="11.25">
      <c r="A16" s="165">
        <v>9</v>
      </c>
      <c r="B16" s="153" t="s">
        <v>9</v>
      </c>
      <c r="C16" s="54"/>
      <c r="D16" s="131">
        <v>0</v>
      </c>
      <c r="E16" s="133">
        <f t="shared" si="7"/>
        <v>0</v>
      </c>
      <c r="F16" s="131"/>
      <c r="G16" s="131">
        <v>0</v>
      </c>
      <c r="H16" s="133">
        <f t="shared" si="9"/>
        <v>0</v>
      </c>
      <c r="I16" s="131"/>
      <c r="J16" s="131"/>
      <c r="K16" s="133">
        <f t="shared" si="11"/>
        <v>0</v>
      </c>
      <c r="L16" s="131"/>
      <c r="M16" s="131"/>
      <c r="N16" s="133">
        <f t="shared" si="13"/>
        <v>0</v>
      </c>
      <c r="O16" s="131"/>
      <c r="P16" s="131"/>
      <c r="Q16" s="133">
        <f t="shared" si="15"/>
        <v>0</v>
      </c>
      <c r="R16" s="131"/>
      <c r="S16" s="131"/>
      <c r="T16" s="133">
        <f t="shared" si="17"/>
        <v>0</v>
      </c>
      <c r="U16" s="135">
        <f t="shared" si="18"/>
        <v>0</v>
      </c>
      <c r="V16" s="135">
        <f t="shared" si="2"/>
        <v>0</v>
      </c>
      <c r="W16" s="135">
        <f t="shared" si="2"/>
        <v>0</v>
      </c>
      <c r="X16" s="131"/>
      <c r="Y16" s="131"/>
      <c r="Z16" s="133">
        <f t="shared" si="20"/>
        <v>0</v>
      </c>
      <c r="AA16" s="135">
        <f t="shared" si="54"/>
        <v>0</v>
      </c>
      <c r="AB16" s="135">
        <f t="shared" si="54"/>
        <v>0</v>
      </c>
      <c r="AC16" s="135">
        <f t="shared" si="54"/>
        <v>0</v>
      </c>
      <c r="AD16" s="131"/>
      <c r="AE16" s="131"/>
      <c r="AF16" s="133">
        <f t="shared" si="23"/>
        <v>0</v>
      </c>
      <c r="AG16" s="131"/>
      <c r="AH16" s="131"/>
      <c r="AI16" s="133">
        <f t="shared" si="25"/>
        <v>0</v>
      </c>
      <c r="AJ16" s="135">
        <f t="shared" si="4"/>
        <v>0</v>
      </c>
      <c r="AK16" s="135">
        <f t="shared" si="4"/>
        <v>0</v>
      </c>
      <c r="AL16" s="135">
        <f t="shared" si="4"/>
        <v>0</v>
      </c>
      <c r="AM16" s="135">
        <f t="shared" si="26"/>
        <v>0</v>
      </c>
      <c r="AN16" s="135">
        <f t="shared" si="5"/>
        <v>0</v>
      </c>
      <c r="AO16" s="135">
        <f t="shared" si="5"/>
        <v>0</v>
      </c>
    </row>
    <row r="17" spans="1:41" s="288" customFormat="1" ht="11.25">
      <c r="A17" s="163">
        <v>10</v>
      </c>
      <c r="B17" s="154" t="s">
        <v>16</v>
      </c>
      <c r="C17" s="64">
        <f>SUM(C18:C22)</f>
        <v>8402500</v>
      </c>
      <c r="D17" s="64">
        <f>SUM(D18:D22)</f>
        <v>8104690.0099999998</v>
      </c>
      <c r="E17" s="215">
        <f t="shared" si="7"/>
        <v>-297809.99000000022</v>
      </c>
      <c r="F17" s="64">
        <f>SUM(F18:F22)</f>
        <v>41836000</v>
      </c>
      <c r="G17" s="64">
        <f>SUM(G18:G22)</f>
        <v>32127838.620000001</v>
      </c>
      <c r="H17" s="215">
        <f t="shared" si="9"/>
        <v>-9708161.379999999</v>
      </c>
      <c r="I17" s="64">
        <f>SUM(I18:I22)</f>
        <v>0</v>
      </c>
      <c r="J17" s="64">
        <f>SUM(J18:J22)</f>
        <v>0</v>
      </c>
      <c r="K17" s="215">
        <f t="shared" si="11"/>
        <v>0</v>
      </c>
      <c r="L17" s="64">
        <f>SUM(L18:L22)</f>
        <v>0</v>
      </c>
      <c r="M17" s="64">
        <f>SUM(M18:M22)</f>
        <v>0</v>
      </c>
      <c r="N17" s="215">
        <f t="shared" si="13"/>
        <v>0</v>
      </c>
      <c r="O17" s="64">
        <f>SUM(O18:O22)</f>
        <v>0</v>
      </c>
      <c r="P17" s="64">
        <f>SUM(P18:P22)</f>
        <v>0</v>
      </c>
      <c r="Q17" s="215">
        <f t="shared" si="15"/>
        <v>0</v>
      </c>
      <c r="R17" s="64">
        <f>SUM(R18:R22)</f>
        <v>0</v>
      </c>
      <c r="S17" s="64">
        <f>SUM(S18:S22)</f>
        <v>0</v>
      </c>
      <c r="T17" s="215">
        <f t="shared" si="17"/>
        <v>0</v>
      </c>
      <c r="U17" s="59">
        <f t="shared" si="18"/>
        <v>50238500</v>
      </c>
      <c r="V17" s="59">
        <f t="shared" si="2"/>
        <v>40232528.630000003</v>
      </c>
      <c r="W17" s="59">
        <f t="shared" si="2"/>
        <v>-10005971.369999999</v>
      </c>
      <c r="X17" s="64">
        <f>SUM(X18:X22)</f>
        <v>0</v>
      </c>
      <c r="Y17" s="64">
        <f>SUM(Y18:Y22)</f>
        <v>0</v>
      </c>
      <c r="Z17" s="215">
        <f t="shared" si="20"/>
        <v>0</v>
      </c>
      <c r="AA17" s="59">
        <f t="shared" si="54"/>
        <v>0</v>
      </c>
      <c r="AB17" s="59">
        <f t="shared" si="54"/>
        <v>0</v>
      </c>
      <c r="AC17" s="59">
        <f t="shared" si="54"/>
        <v>0</v>
      </c>
      <c r="AD17" s="64">
        <f>SUM(AD18:AD22)</f>
        <v>0</v>
      </c>
      <c r="AE17" s="64">
        <f>SUM(AE18:AE22)</f>
        <v>0</v>
      </c>
      <c r="AF17" s="215">
        <f t="shared" si="23"/>
        <v>0</v>
      </c>
      <c r="AG17" s="64">
        <f>SUM(AG18:AG22)</f>
        <v>0</v>
      </c>
      <c r="AH17" s="64">
        <f>SUM(AH18:AH22)</f>
        <v>0</v>
      </c>
      <c r="AI17" s="215">
        <f t="shared" si="25"/>
        <v>0</v>
      </c>
      <c r="AJ17" s="59">
        <f t="shared" si="4"/>
        <v>0</v>
      </c>
      <c r="AK17" s="59">
        <f t="shared" si="4"/>
        <v>0</v>
      </c>
      <c r="AL17" s="59">
        <f t="shared" si="4"/>
        <v>0</v>
      </c>
      <c r="AM17" s="59">
        <f t="shared" si="26"/>
        <v>50238500</v>
      </c>
      <c r="AN17" s="59">
        <f t="shared" si="5"/>
        <v>40232528.630000003</v>
      </c>
      <c r="AO17" s="59">
        <f t="shared" si="5"/>
        <v>-10005971.369999999</v>
      </c>
    </row>
    <row r="18" spans="1:41" ht="11.25">
      <c r="A18" s="165">
        <v>11</v>
      </c>
      <c r="B18" s="153" t="s">
        <v>13</v>
      </c>
      <c r="C18" s="188">
        <v>5713500</v>
      </c>
      <c r="D18" s="188">
        <v>5532390.0099999998</v>
      </c>
      <c r="E18" s="133">
        <f t="shared" si="7"/>
        <v>-181109.99000000022</v>
      </c>
      <c r="F18" s="188">
        <v>28630000</v>
      </c>
      <c r="G18" s="188">
        <v>18921838.620000001</v>
      </c>
      <c r="H18" s="133">
        <f t="shared" si="9"/>
        <v>-9708161.379999999</v>
      </c>
      <c r="I18" s="131"/>
      <c r="J18" s="131"/>
      <c r="K18" s="133">
        <f t="shared" si="11"/>
        <v>0</v>
      </c>
      <c r="L18" s="131"/>
      <c r="M18" s="131"/>
      <c r="N18" s="133">
        <f t="shared" si="13"/>
        <v>0</v>
      </c>
      <c r="O18" s="131"/>
      <c r="P18" s="131"/>
      <c r="Q18" s="133">
        <f t="shared" si="15"/>
        <v>0</v>
      </c>
      <c r="R18" s="131"/>
      <c r="S18" s="131"/>
      <c r="T18" s="133">
        <f t="shared" si="17"/>
        <v>0</v>
      </c>
      <c r="U18" s="135">
        <f t="shared" si="18"/>
        <v>34343500</v>
      </c>
      <c r="V18" s="135">
        <f t="shared" si="2"/>
        <v>24454228.630000003</v>
      </c>
      <c r="W18" s="135">
        <f t="shared" si="2"/>
        <v>-9889271.3699999992</v>
      </c>
      <c r="X18" s="131"/>
      <c r="Y18" s="131"/>
      <c r="Z18" s="133">
        <f t="shared" si="20"/>
        <v>0</v>
      </c>
      <c r="AA18" s="135">
        <f t="shared" si="54"/>
        <v>0</v>
      </c>
      <c r="AB18" s="135">
        <f t="shared" si="54"/>
        <v>0</v>
      </c>
      <c r="AC18" s="135">
        <f t="shared" si="54"/>
        <v>0</v>
      </c>
      <c r="AD18" s="131"/>
      <c r="AE18" s="131"/>
      <c r="AF18" s="133">
        <f t="shared" si="23"/>
        <v>0</v>
      </c>
      <c r="AG18" s="131"/>
      <c r="AH18" s="131"/>
      <c r="AI18" s="133">
        <f t="shared" si="25"/>
        <v>0</v>
      </c>
      <c r="AJ18" s="135">
        <f t="shared" si="4"/>
        <v>0</v>
      </c>
      <c r="AK18" s="135">
        <f t="shared" si="4"/>
        <v>0</v>
      </c>
      <c r="AL18" s="135">
        <f t="shared" si="4"/>
        <v>0</v>
      </c>
      <c r="AM18" s="135">
        <f t="shared" si="26"/>
        <v>34343500</v>
      </c>
      <c r="AN18" s="135">
        <f t="shared" si="5"/>
        <v>24454228.630000003</v>
      </c>
      <c r="AO18" s="135">
        <f t="shared" si="5"/>
        <v>-9889271.3699999992</v>
      </c>
    </row>
    <row r="19" spans="1:41" ht="11.25">
      <c r="A19" s="165">
        <v>12</v>
      </c>
      <c r="B19" s="153" t="s">
        <v>14</v>
      </c>
      <c r="C19" s="188">
        <v>672300</v>
      </c>
      <c r="D19" s="188">
        <v>643100</v>
      </c>
      <c r="E19" s="133">
        <f t="shared" si="7"/>
        <v>-29200</v>
      </c>
      <c r="F19" s="188">
        <v>3301500</v>
      </c>
      <c r="G19" s="188">
        <v>3301500</v>
      </c>
      <c r="H19" s="133">
        <f t="shared" si="9"/>
        <v>0</v>
      </c>
      <c r="I19" s="131"/>
      <c r="J19" s="131"/>
      <c r="K19" s="133">
        <f t="shared" si="11"/>
        <v>0</v>
      </c>
      <c r="L19" s="131"/>
      <c r="M19" s="131"/>
      <c r="N19" s="133">
        <f t="shared" si="13"/>
        <v>0</v>
      </c>
      <c r="O19" s="131"/>
      <c r="P19" s="131"/>
      <c r="Q19" s="133">
        <f t="shared" si="15"/>
        <v>0</v>
      </c>
      <c r="R19" s="131"/>
      <c r="S19" s="131"/>
      <c r="T19" s="133">
        <f t="shared" si="17"/>
        <v>0</v>
      </c>
      <c r="U19" s="135">
        <f t="shared" si="18"/>
        <v>3973800</v>
      </c>
      <c r="V19" s="135">
        <f t="shared" si="2"/>
        <v>3944600</v>
      </c>
      <c r="W19" s="135">
        <f t="shared" si="2"/>
        <v>-29200</v>
      </c>
      <c r="X19" s="131"/>
      <c r="Y19" s="131"/>
      <c r="Z19" s="133">
        <f t="shared" si="20"/>
        <v>0</v>
      </c>
      <c r="AA19" s="135">
        <f t="shared" si="54"/>
        <v>0</v>
      </c>
      <c r="AB19" s="135">
        <f t="shared" si="54"/>
        <v>0</v>
      </c>
      <c r="AC19" s="135">
        <f t="shared" si="54"/>
        <v>0</v>
      </c>
      <c r="AD19" s="131"/>
      <c r="AE19" s="131"/>
      <c r="AF19" s="133">
        <f t="shared" si="23"/>
        <v>0</v>
      </c>
      <c r="AG19" s="131"/>
      <c r="AH19" s="131"/>
      <c r="AI19" s="133">
        <f t="shared" si="25"/>
        <v>0</v>
      </c>
      <c r="AJ19" s="135">
        <f t="shared" si="4"/>
        <v>0</v>
      </c>
      <c r="AK19" s="135">
        <f t="shared" si="4"/>
        <v>0</v>
      </c>
      <c r="AL19" s="135">
        <f t="shared" si="4"/>
        <v>0</v>
      </c>
      <c r="AM19" s="135">
        <f t="shared" si="26"/>
        <v>3973800</v>
      </c>
      <c r="AN19" s="135">
        <f t="shared" si="5"/>
        <v>3944600</v>
      </c>
      <c r="AO19" s="135">
        <f t="shared" si="5"/>
        <v>-29200</v>
      </c>
    </row>
    <row r="20" spans="1:41" ht="11.25">
      <c r="A20" s="165">
        <v>13</v>
      </c>
      <c r="B20" s="153" t="s">
        <v>15</v>
      </c>
      <c r="C20" s="188">
        <v>336100</v>
      </c>
      <c r="D20" s="188">
        <v>321500</v>
      </c>
      <c r="E20" s="133">
        <f t="shared" si="7"/>
        <v>-14600</v>
      </c>
      <c r="F20" s="188">
        <v>1650700</v>
      </c>
      <c r="G20" s="188">
        <v>1650700</v>
      </c>
      <c r="H20" s="133">
        <f t="shared" si="9"/>
        <v>0</v>
      </c>
      <c r="I20" s="131"/>
      <c r="J20" s="131"/>
      <c r="K20" s="133">
        <f t="shared" si="11"/>
        <v>0</v>
      </c>
      <c r="L20" s="131"/>
      <c r="M20" s="131"/>
      <c r="N20" s="133">
        <f t="shared" si="13"/>
        <v>0</v>
      </c>
      <c r="O20" s="131"/>
      <c r="P20" s="131"/>
      <c r="Q20" s="133">
        <f t="shared" si="15"/>
        <v>0</v>
      </c>
      <c r="R20" s="131"/>
      <c r="S20" s="131"/>
      <c r="T20" s="133">
        <f t="shared" si="17"/>
        <v>0</v>
      </c>
      <c r="U20" s="135">
        <f t="shared" si="18"/>
        <v>1986800</v>
      </c>
      <c r="V20" s="135">
        <f t="shared" si="2"/>
        <v>1972200</v>
      </c>
      <c r="W20" s="135">
        <f t="shared" si="2"/>
        <v>-14600</v>
      </c>
      <c r="X20" s="131"/>
      <c r="Y20" s="131"/>
      <c r="Z20" s="133">
        <f t="shared" si="20"/>
        <v>0</v>
      </c>
      <c r="AA20" s="135">
        <f t="shared" si="54"/>
        <v>0</v>
      </c>
      <c r="AB20" s="135">
        <f t="shared" si="54"/>
        <v>0</v>
      </c>
      <c r="AC20" s="135">
        <f t="shared" si="54"/>
        <v>0</v>
      </c>
      <c r="AD20" s="131"/>
      <c r="AE20" s="131"/>
      <c r="AF20" s="133">
        <f t="shared" si="23"/>
        <v>0</v>
      </c>
      <c r="AG20" s="131"/>
      <c r="AH20" s="131"/>
      <c r="AI20" s="133">
        <f t="shared" si="25"/>
        <v>0</v>
      </c>
      <c r="AJ20" s="135">
        <f t="shared" si="4"/>
        <v>0</v>
      </c>
      <c r="AK20" s="135">
        <f t="shared" si="4"/>
        <v>0</v>
      </c>
      <c r="AL20" s="135">
        <f t="shared" si="4"/>
        <v>0</v>
      </c>
      <c r="AM20" s="135">
        <f t="shared" si="26"/>
        <v>1986800</v>
      </c>
      <c r="AN20" s="135">
        <f t="shared" si="5"/>
        <v>1972200</v>
      </c>
      <c r="AO20" s="135">
        <f t="shared" si="5"/>
        <v>-14600</v>
      </c>
    </row>
    <row r="21" spans="1:41" ht="11.25">
      <c r="A21" s="165">
        <v>14</v>
      </c>
      <c r="B21" s="153" t="s">
        <v>17</v>
      </c>
      <c r="C21" s="188">
        <v>336100</v>
      </c>
      <c r="D21" s="188">
        <v>321500</v>
      </c>
      <c r="E21" s="133">
        <f t="shared" si="7"/>
        <v>-14600</v>
      </c>
      <c r="F21" s="188">
        <v>1650700</v>
      </c>
      <c r="G21" s="188">
        <v>1650700</v>
      </c>
      <c r="H21" s="133">
        <f t="shared" si="9"/>
        <v>0</v>
      </c>
      <c r="I21" s="131"/>
      <c r="J21" s="131"/>
      <c r="K21" s="133">
        <f t="shared" si="11"/>
        <v>0</v>
      </c>
      <c r="L21" s="131"/>
      <c r="M21" s="131"/>
      <c r="N21" s="133">
        <f t="shared" si="13"/>
        <v>0</v>
      </c>
      <c r="O21" s="131"/>
      <c r="P21" s="131"/>
      <c r="Q21" s="133">
        <f t="shared" si="15"/>
        <v>0</v>
      </c>
      <c r="R21" s="131"/>
      <c r="S21" s="131"/>
      <c r="T21" s="133">
        <f t="shared" si="17"/>
        <v>0</v>
      </c>
      <c r="U21" s="135">
        <f t="shared" si="18"/>
        <v>1986800</v>
      </c>
      <c r="V21" s="135">
        <f t="shared" si="2"/>
        <v>1972200</v>
      </c>
      <c r="W21" s="135">
        <f t="shared" si="2"/>
        <v>-14600</v>
      </c>
      <c r="X21" s="131"/>
      <c r="Y21" s="131"/>
      <c r="Z21" s="133">
        <f t="shared" si="20"/>
        <v>0</v>
      </c>
      <c r="AA21" s="135">
        <f t="shared" si="54"/>
        <v>0</v>
      </c>
      <c r="AB21" s="135">
        <f t="shared" si="54"/>
        <v>0</v>
      </c>
      <c r="AC21" s="135">
        <f t="shared" si="54"/>
        <v>0</v>
      </c>
      <c r="AD21" s="131"/>
      <c r="AE21" s="131"/>
      <c r="AF21" s="133">
        <f t="shared" si="23"/>
        <v>0</v>
      </c>
      <c r="AG21" s="131"/>
      <c r="AH21" s="131"/>
      <c r="AI21" s="133">
        <f t="shared" si="25"/>
        <v>0</v>
      </c>
      <c r="AJ21" s="135">
        <f t="shared" si="4"/>
        <v>0</v>
      </c>
      <c r="AK21" s="135">
        <f t="shared" si="4"/>
        <v>0</v>
      </c>
      <c r="AL21" s="135">
        <f t="shared" si="4"/>
        <v>0</v>
      </c>
      <c r="AM21" s="135">
        <f t="shared" si="26"/>
        <v>1986800</v>
      </c>
      <c r="AN21" s="135">
        <f t="shared" si="5"/>
        <v>1972200</v>
      </c>
      <c r="AO21" s="135">
        <f t="shared" si="5"/>
        <v>-14600</v>
      </c>
    </row>
    <row r="22" spans="1:41" ht="11.25">
      <c r="A22" s="165">
        <v>15</v>
      </c>
      <c r="B22" s="153" t="s">
        <v>18</v>
      </c>
      <c r="C22" s="188">
        <v>1344500</v>
      </c>
      <c r="D22" s="188">
        <v>1286200</v>
      </c>
      <c r="E22" s="133">
        <f t="shared" si="7"/>
        <v>-58300</v>
      </c>
      <c r="F22" s="188">
        <v>6603100</v>
      </c>
      <c r="G22" s="188">
        <v>6603100</v>
      </c>
      <c r="H22" s="133">
        <f t="shared" si="9"/>
        <v>0</v>
      </c>
      <c r="I22" s="131"/>
      <c r="J22" s="131"/>
      <c r="K22" s="133">
        <f t="shared" si="11"/>
        <v>0</v>
      </c>
      <c r="L22" s="131"/>
      <c r="M22" s="131"/>
      <c r="N22" s="133">
        <f t="shared" si="13"/>
        <v>0</v>
      </c>
      <c r="O22" s="131"/>
      <c r="P22" s="131"/>
      <c r="Q22" s="133">
        <f t="shared" si="15"/>
        <v>0</v>
      </c>
      <c r="R22" s="131"/>
      <c r="S22" s="131"/>
      <c r="T22" s="133">
        <f t="shared" si="17"/>
        <v>0</v>
      </c>
      <c r="U22" s="135">
        <f t="shared" si="18"/>
        <v>7947600</v>
      </c>
      <c r="V22" s="135">
        <f t="shared" si="2"/>
        <v>7889300</v>
      </c>
      <c r="W22" s="135">
        <f t="shared" si="2"/>
        <v>-58300</v>
      </c>
      <c r="X22" s="131"/>
      <c r="Y22" s="131"/>
      <c r="Z22" s="133">
        <f t="shared" si="20"/>
        <v>0</v>
      </c>
      <c r="AA22" s="135">
        <f t="shared" si="54"/>
        <v>0</v>
      </c>
      <c r="AB22" s="135">
        <f t="shared" si="54"/>
        <v>0</v>
      </c>
      <c r="AC22" s="135">
        <f t="shared" si="54"/>
        <v>0</v>
      </c>
      <c r="AD22" s="131"/>
      <c r="AE22" s="131"/>
      <c r="AF22" s="133">
        <f t="shared" si="23"/>
        <v>0</v>
      </c>
      <c r="AG22" s="131"/>
      <c r="AH22" s="131"/>
      <c r="AI22" s="133">
        <f t="shared" si="25"/>
        <v>0</v>
      </c>
      <c r="AJ22" s="135">
        <f t="shared" si="4"/>
        <v>0</v>
      </c>
      <c r="AK22" s="135">
        <f t="shared" si="4"/>
        <v>0</v>
      </c>
      <c r="AL22" s="135">
        <f t="shared" si="4"/>
        <v>0</v>
      </c>
      <c r="AM22" s="135">
        <f t="shared" si="26"/>
        <v>7947600</v>
      </c>
      <c r="AN22" s="135">
        <f t="shared" si="5"/>
        <v>7889300</v>
      </c>
      <c r="AO22" s="135">
        <f t="shared" si="5"/>
        <v>-58300</v>
      </c>
    </row>
    <row r="23" spans="1:41" s="288" customFormat="1" ht="11.25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215">
        <f t="shared" si="7"/>
        <v>0</v>
      </c>
      <c r="F23" s="64">
        <f>SUM(F24:F27)</f>
        <v>38069000</v>
      </c>
      <c r="G23" s="64">
        <f>SUM(G24:G27)</f>
        <v>31077004.75</v>
      </c>
      <c r="H23" s="215">
        <f t="shared" si="9"/>
        <v>-6991995.25</v>
      </c>
      <c r="I23" s="64">
        <f>SUM(I24:I27)</f>
        <v>70483600</v>
      </c>
      <c r="J23" s="64">
        <f>SUM(J24:J27)</f>
        <v>66786043.899999999</v>
      </c>
      <c r="K23" s="215">
        <f t="shared" si="11"/>
        <v>-3697556.1000000015</v>
      </c>
      <c r="L23" s="64">
        <f>SUM(L24:L27)</f>
        <v>20080000</v>
      </c>
      <c r="M23" s="64">
        <f>SUM(M24:M27)</f>
        <v>15089410.550000001</v>
      </c>
      <c r="N23" s="215">
        <f t="shared" si="13"/>
        <v>-4990589.4499999993</v>
      </c>
      <c r="O23" s="64">
        <f>SUM(O24:O27)</f>
        <v>57416000</v>
      </c>
      <c r="P23" s="64">
        <f>SUM(P24:P27)</f>
        <v>56613320.399999999</v>
      </c>
      <c r="Q23" s="215">
        <f t="shared" si="15"/>
        <v>-802679.60000000149</v>
      </c>
      <c r="R23" s="64">
        <f>SUM(R24:R27)</f>
        <v>16702600</v>
      </c>
      <c r="S23" s="64">
        <f>SUM(S24:S27)</f>
        <v>15746028.65</v>
      </c>
      <c r="T23" s="215">
        <f t="shared" si="17"/>
        <v>-956571.34999999963</v>
      </c>
      <c r="U23" s="59">
        <f t="shared" si="18"/>
        <v>202751200</v>
      </c>
      <c r="V23" s="59">
        <f t="shared" si="18"/>
        <v>185311808.25</v>
      </c>
      <c r="W23" s="59">
        <f t="shared" si="18"/>
        <v>-17439391.75</v>
      </c>
      <c r="X23" s="64">
        <f>SUM(X24:X27)</f>
        <v>0</v>
      </c>
      <c r="Y23" s="64">
        <f>SUM(Y24:Y27)</f>
        <v>0</v>
      </c>
      <c r="Z23" s="215">
        <f t="shared" si="20"/>
        <v>0</v>
      </c>
      <c r="AA23" s="59">
        <f t="shared" si="54"/>
        <v>0</v>
      </c>
      <c r="AB23" s="59">
        <f t="shared" si="54"/>
        <v>0</v>
      </c>
      <c r="AC23" s="59">
        <f t="shared" si="54"/>
        <v>0</v>
      </c>
      <c r="AD23" s="64">
        <f>SUM(AD24:AD27)</f>
        <v>0</v>
      </c>
      <c r="AE23" s="64">
        <f>SUM(AE24:AE27)</f>
        <v>0</v>
      </c>
      <c r="AF23" s="215">
        <f t="shared" si="23"/>
        <v>0</v>
      </c>
      <c r="AG23" s="64">
        <f>SUM(AG24:AG27)</f>
        <v>0</v>
      </c>
      <c r="AH23" s="64">
        <f>SUM(AH24:AH27)</f>
        <v>0</v>
      </c>
      <c r="AI23" s="215">
        <f t="shared" si="25"/>
        <v>0</v>
      </c>
      <c r="AJ23" s="59">
        <f t="shared" ref="AJ23:AL93" si="55">SUM(AD23+AG23)</f>
        <v>0</v>
      </c>
      <c r="AK23" s="59">
        <f t="shared" si="55"/>
        <v>0</v>
      </c>
      <c r="AL23" s="59">
        <f t="shared" si="55"/>
        <v>0</v>
      </c>
      <c r="AM23" s="59">
        <f t="shared" si="26"/>
        <v>202751200</v>
      </c>
      <c r="AN23" s="59">
        <f t="shared" si="26"/>
        <v>185311808.25</v>
      </c>
      <c r="AO23" s="59">
        <f t="shared" si="26"/>
        <v>-17439391.75</v>
      </c>
    </row>
    <row r="24" spans="1:41" ht="11.25">
      <c r="A24" s="165">
        <v>17</v>
      </c>
      <c r="B24" s="166" t="s">
        <v>19</v>
      </c>
      <c r="C24" s="54">
        <v>0</v>
      </c>
      <c r="D24" s="54">
        <v>0</v>
      </c>
      <c r="E24" s="133">
        <f t="shared" si="7"/>
        <v>0</v>
      </c>
      <c r="F24" s="188">
        <v>4576000</v>
      </c>
      <c r="G24" s="188">
        <v>6994044.75</v>
      </c>
      <c r="H24" s="133">
        <f t="shared" si="9"/>
        <v>2418044.75</v>
      </c>
      <c r="I24" s="188">
        <v>1200000</v>
      </c>
      <c r="J24" s="188">
        <v>743477.9</v>
      </c>
      <c r="K24" s="133">
        <f t="shared" si="11"/>
        <v>-456522.1</v>
      </c>
      <c r="L24" s="188">
        <v>1920000</v>
      </c>
      <c r="M24" s="188">
        <v>1619838.55</v>
      </c>
      <c r="N24" s="133">
        <f t="shared" si="13"/>
        <v>-300161.44999999995</v>
      </c>
      <c r="O24" s="188">
        <v>4368000</v>
      </c>
      <c r="P24" s="188">
        <v>4274824.4000000004</v>
      </c>
      <c r="Q24" s="133">
        <f t="shared" si="15"/>
        <v>-93175.599999999627</v>
      </c>
      <c r="R24" s="188">
        <v>1611600</v>
      </c>
      <c r="S24" s="188">
        <v>1097284.6499999999</v>
      </c>
      <c r="T24" s="133">
        <f t="shared" si="17"/>
        <v>-514315.35000000009</v>
      </c>
      <c r="U24" s="135">
        <f t="shared" si="18"/>
        <v>13675600</v>
      </c>
      <c r="V24" s="135">
        <f t="shared" si="18"/>
        <v>14729470.250000002</v>
      </c>
      <c r="W24" s="135">
        <f t="shared" si="18"/>
        <v>1053870.2500000002</v>
      </c>
      <c r="X24" s="131"/>
      <c r="Y24" s="131"/>
      <c r="Z24" s="133">
        <f t="shared" si="20"/>
        <v>0</v>
      </c>
      <c r="AA24" s="135">
        <f t="shared" si="54"/>
        <v>0</v>
      </c>
      <c r="AB24" s="135">
        <f t="shared" si="54"/>
        <v>0</v>
      </c>
      <c r="AC24" s="135">
        <f t="shared" si="54"/>
        <v>0</v>
      </c>
      <c r="AD24" s="131"/>
      <c r="AE24" s="131"/>
      <c r="AF24" s="133">
        <f t="shared" si="23"/>
        <v>0</v>
      </c>
      <c r="AG24" s="131"/>
      <c r="AH24" s="131"/>
      <c r="AI24" s="133">
        <f t="shared" si="25"/>
        <v>0</v>
      </c>
      <c r="AJ24" s="135">
        <f t="shared" si="55"/>
        <v>0</v>
      </c>
      <c r="AK24" s="135">
        <f t="shared" si="55"/>
        <v>0</v>
      </c>
      <c r="AL24" s="135">
        <f t="shared" si="55"/>
        <v>0</v>
      </c>
      <c r="AM24" s="135">
        <f t="shared" si="26"/>
        <v>13675600</v>
      </c>
      <c r="AN24" s="135">
        <f t="shared" si="26"/>
        <v>14729470.250000002</v>
      </c>
      <c r="AO24" s="135">
        <f t="shared" si="26"/>
        <v>1053870.2500000002</v>
      </c>
    </row>
    <row r="25" spans="1:41" ht="11.25">
      <c r="A25" s="165">
        <v>18</v>
      </c>
      <c r="B25" s="166" t="s">
        <v>20</v>
      </c>
      <c r="C25" s="54">
        <v>0</v>
      </c>
      <c r="D25" s="54">
        <v>0</v>
      </c>
      <c r="E25" s="133">
        <f t="shared" si="7"/>
        <v>0</v>
      </c>
      <c r="F25" s="188">
        <v>33458000</v>
      </c>
      <c r="G25" s="188">
        <v>24082960</v>
      </c>
      <c r="H25" s="133">
        <f t="shared" si="9"/>
        <v>-9375040</v>
      </c>
      <c r="I25" s="188">
        <v>68800000</v>
      </c>
      <c r="J25" s="188">
        <v>66042566</v>
      </c>
      <c r="K25" s="133">
        <f t="shared" si="11"/>
        <v>-2757434</v>
      </c>
      <c r="L25" s="188">
        <v>17160000</v>
      </c>
      <c r="M25" s="188">
        <v>12969572</v>
      </c>
      <c r="N25" s="133">
        <f t="shared" si="13"/>
        <v>-4190428</v>
      </c>
      <c r="O25" s="188">
        <v>52040000</v>
      </c>
      <c r="P25" s="188">
        <v>52040000</v>
      </c>
      <c r="Q25" s="133">
        <f t="shared" si="15"/>
        <v>0</v>
      </c>
      <c r="R25" s="188">
        <v>14460600</v>
      </c>
      <c r="S25" s="188">
        <v>14430252</v>
      </c>
      <c r="T25" s="133">
        <f t="shared" si="17"/>
        <v>-30348</v>
      </c>
      <c r="U25" s="135">
        <f t="shared" si="18"/>
        <v>185918600</v>
      </c>
      <c r="V25" s="135">
        <f t="shared" si="18"/>
        <v>169565350</v>
      </c>
      <c r="W25" s="135">
        <f t="shared" si="18"/>
        <v>-16353250</v>
      </c>
      <c r="X25" s="131"/>
      <c r="Y25" s="131"/>
      <c r="Z25" s="133">
        <f t="shared" si="20"/>
        <v>0</v>
      </c>
      <c r="AA25" s="135">
        <f t="shared" si="54"/>
        <v>0</v>
      </c>
      <c r="AB25" s="135">
        <f t="shared" si="54"/>
        <v>0</v>
      </c>
      <c r="AC25" s="135">
        <f t="shared" si="54"/>
        <v>0</v>
      </c>
      <c r="AD25" s="131"/>
      <c r="AE25" s="131"/>
      <c r="AF25" s="133">
        <f t="shared" si="23"/>
        <v>0</v>
      </c>
      <c r="AG25" s="131"/>
      <c r="AH25" s="131"/>
      <c r="AI25" s="133">
        <f t="shared" si="25"/>
        <v>0</v>
      </c>
      <c r="AJ25" s="135">
        <f t="shared" si="55"/>
        <v>0</v>
      </c>
      <c r="AK25" s="135">
        <f t="shared" si="55"/>
        <v>0</v>
      </c>
      <c r="AL25" s="135">
        <f t="shared" si="55"/>
        <v>0</v>
      </c>
      <c r="AM25" s="135">
        <f t="shared" si="26"/>
        <v>185918600</v>
      </c>
      <c r="AN25" s="135">
        <f t="shared" si="26"/>
        <v>169565350</v>
      </c>
      <c r="AO25" s="135">
        <f t="shared" si="26"/>
        <v>-16353250</v>
      </c>
    </row>
    <row r="26" spans="1:41" ht="11.25">
      <c r="A26" s="165">
        <v>19</v>
      </c>
      <c r="B26" s="166" t="s">
        <v>21</v>
      </c>
      <c r="C26" s="54">
        <v>0</v>
      </c>
      <c r="D26" s="54">
        <v>0</v>
      </c>
      <c r="E26" s="133">
        <f t="shared" si="7"/>
        <v>0</v>
      </c>
      <c r="F26" s="188">
        <v>35000</v>
      </c>
      <c r="G26" s="151">
        <v>0</v>
      </c>
      <c r="H26" s="133">
        <f t="shared" si="9"/>
        <v>-35000</v>
      </c>
      <c r="I26" s="188">
        <v>483600</v>
      </c>
      <c r="J26" s="151">
        <v>0</v>
      </c>
      <c r="K26" s="133">
        <f t="shared" si="11"/>
        <v>-483600</v>
      </c>
      <c r="L26" s="188">
        <v>1000000</v>
      </c>
      <c r="M26" s="188">
        <v>500000</v>
      </c>
      <c r="N26" s="133">
        <f t="shared" si="13"/>
        <v>-500000</v>
      </c>
      <c r="O26" s="188">
        <v>1008000</v>
      </c>
      <c r="P26" s="151">
        <v>298496</v>
      </c>
      <c r="Q26" s="133">
        <f t="shared" si="15"/>
        <v>-709504</v>
      </c>
      <c r="R26" s="188">
        <v>630400</v>
      </c>
      <c r="S26" s="188">
        <v>218492</v>
      </c>
      <c r="T26" s="133">
        <f t="shared" si="17"/>
        <v>-411908</v>
      </c>
      <c r="U26" s="135">
        <f t="shared" si="18"/>
        <v>3157000</v>
      </c>
      <c r="V26" s="135">
        <f t="shared" si="18"/>
        <v>1016988</v>
      </c>
      <c r="W26" s="135">
        <f t="shared" si="18"/>
        <v>-2140012</v>
      </c>
      <c r="X26" s="131"/>
      <c r="Y26" s="131"/>
      <c r="Z26" s="133">
        <f t="shared" si="20"/>
        <v>0</v>
      </c>
      <c r="AA26" s="135">
        <f t="shared" si="54"/>
        <v>0</v>
      </c>
      <c r="AB26" s="135">
        <f t="shared" si="54"/>
        <v>0</v>
      </c>
      <c r="AC26" s="135">
        <f t="shared" si="54"/>
        <v>0</v>
      </c>
      <c r="AD26" s="131"/>
      <c r="AE26" s="131"/>
      <c r="AF26" s="133">
        <f t="shared" si="23"/>
        <v>0</v>
      </c>
      <c r="AG26" s="131"/>
      <c r="AH26" s="131"/>
      <c r="AI26" s="133">
        <f t="shared" si="25"/>
        <v>0</v>
      </c>
      <c r="AJ26" s="135">
        <f t="shared" si="55"/>
        <v>0</v>
      </c>
      <c r="AK26" s="135">
        <f t="shared" si="55"/>
        <v>0</v>
      </c>
      <c r="AL26" s="135">
        <f t="shared" si="55"/>
        <v>0</v>
      </c>
      <c r="AM26" s="135">
        <f t="shared" si="26"/>
        <v>3157000</v>
      </c>
      <c r="AN26" s="135">
        <f t="shared" si="26"/>
        <v>1016988</v>
      </c>
      <c r="AO26" s="135">
        <f t="shared" si="26"/>
        <v>-2140012</v>
      </c>
    </row>
    <row r="27" spans="1:41" ht="11.25">
      <c r="A27" s="165">
        <v>20</v>
      </c>
      <c r="B27" s="166" t="s">
        <v>73</v>
      </c>
      <c r="C27" s="54">
        <v>0</v>
      </c>
      <c r="D27" s="131">
        <v>0</v>
      </c>
      <c r="E27" s="133">
        <f t="shared" si="7"/>
        <v>0</v>
      </c>
      <c r="F27" s="131">
        <v>0</v>
      </c>
      <c r="G27" s="131">
        <v>0</v>
      </c>
      <c r="H27" s="133">
        <f t="shared" si="9"/>
        <v>0</v>
      </c>
      <c r="I27" s="131"/>
      <c r="J27" s="131"/>
      <c r="K27" s="133">
        <f t="shared" si="11"/>
        <v>0</v>
      </c>
      <c r="L27" s="54"/>
      <c r="M27" s="54"/>
      <c r="N27" s="133">
        <f t="shared" si="13"/>
        <v>0</v>
      </c>
      <c r="O27" s="131"/>
      <c r="P27" s="131"/>
      <c r="Q27" s="133">
        <f t="shared" si="15"/>
        <v>0</v>
      </c>
      <c r="R27" s="131"/>
      <c r="S27" s="131"/>
      <c r="T27" s="133">
        <f t="shared" si="17"/>
        <v>0</v>
      </c>
      <c r="U27" s="135">
        <f t="shared" si="18"/>
        <v>0</v>
      </c>
      <c r="V27" s="135">
        <f t="shared" si="18"/>
        <v>0</v>
      </c>
      <c r="W27" s="135">
        <f t="shared" si="18"/>
        <v>0</v>
      </c>
      <c r="X27" s="131"/>
      <c r="Y27" s="131"/>
      <c r="Z27" s="133">
        <f t="shared" si="20"/>
        <v>0</v>
      </c>
      <c r="AA27" s="135">
        <f t="shared" si="54"/>
        <v>0</v>
      </c>
      <c r="AB27" s="135">
        <f t="shared" si="54"/>
        <v>0</v>
      </c>
      <c r="AC27" s="135">
        <f t="shared" si="54"/>
        <v>0</v>
      </c>
      <c r="AD27" s="131"/>
      <c r="AE27" s="131"/>
      <c r="AF27" s="133">
        <f t="shared" si="23"/>
        <v>0</v>
      </c>
      <c r="AG27" s="131"/>
      <c r="AH27" s="131"/>
      <c r="AI27" s="133">
        <f t="shared" si="25"/>
        <v>0</v>
      </c>
      <c r="AJ27" s="135">
        <f t="shared" si="55"/>
        <v>0</v>
      </c>
      <c r="AK27" s="135">
        <f t="shared" si="55"/>
        <v>0</v>
      </c>
      <c r="AL27" s="135">
        <f t="shared" si="55"/>
        <v>0</v>
      </c>
      <c r="AM27" s="135">
        <f t="shared" si="26"/>
        <v>0</v>
      </c>
      <c r="AN27" s="135">
        <f t="shared" si="26"/>
        <v>0</v>
      </c>
      <c r="AO27" s="135">
        <f t="shared" si="26"/>
        <v>0</v>
      </c>
    </row>
    <row r="28" spans="1:41" s="288" customFormat="1" ht="11.25">
      <c r="A28" s="163">
        <v>21</v>
      </c>
      <c r="B28" s="154" t="s">
        <v>35</v>
      </c>
      <c r="C28" s="64">
        <f>SUM(C29:C34)</f>
        <v>5697000</v>
      </c>
      <c r="D28" s="64">
        <f>SUM(D29:D34)</f>
        <v>3901630</v>
      </c>
      <c r="E28" s="215">
        <f t="shared" si="7"/>
        <v>-1795370</v>
      </c>
      <c r="F28" s="64">
        <f>SUM(F29:F34)</f>
        <v>24271600</v>
      </c>
      <c r="G28" s="64">
        <f>SUM(G29:G34)</f>
        <v>17470301.399999999</v>
      </c>
      <c r="H28" s="215">
        <f t="shared" si="9"/>
        <v>-6801298.6000000015</v>
      </c>
      <c r="I28" s="64">
        <f>SUM(I29:I34)</f>
        <v>0</v>
      </c>
      <c r="J28" s="64">
        <f>SUM(J29:J34)</f>
        <v>0</v>
      </c>
      <c r="K28" s="215">
        <f t="shared" si="11"/>
        <v>0</v>
      </c>
      <c r="L28" s="64">
        <f>SUM(L29:L34)</f>
        <v>0</v>
      </c>
      <c r="M28" s="64">
        <f>SUM(M29:M34)</f>
        <v>0</v>
      </c>
      <c r="N28" s="215">
        <f t="shared" si="13"/>
        <v>0</v>
      </c>
      <c r="O28" s="64">
        <f>SUM(O29:O34)</f>
        <v>0</v>
      </c>
      <c r="P28" s="64">
        <f>SUM(P29:P34)</f>
        <v>0</v>
      </c>
      <c r="Q28" s="215">
        <f t="shared" si="15"/>
        <v>0</v>
      </c>
      <c r="R28" s="64">
        <f>SUM(R29:R34)</f>
        <v>0</v>
      </c>
      <c r="S28" s="64">
        <f>SUM(S29:S34)</f>
        <v>0</v>
      </c>
      <c r="T28" s="215">
        <f t="shared" si="17"/>
        <v>0</v>
      </c>
      <c r="U28" s="59">
        <f t="shared" si="18"/>
        <v>29968600</v>
      </c>
      <c r="V28" s="59">
        <f t="shared" si="18"/>
        <v>21371931.399999999</v>
      </c>
      <c r="W28" s="59">
        <f t="shared" si="18"/>
        <v>-8596668.6000000015</v>
      </c>
      <c r="X28" s="64">
        <f>SUM(X29:X34)</f>
        <v>0</v>
      </c>
      <c r="Y28" s="64">
        <f>SUM(Y29:Y34)</f>
        <v>0</v>
      </c>
      <c r="Z28" s="215">
        <f t="shared" si="20"/>
        <v>0</v>
      </c>
      <c r="AA28" s="59">
        <f t="shared" si="54"/>
        <v>0</v>
      </c>
      <c r="AB28" s="59">
        <f t="shared" si="54"/>
        <v>0</v>
      </c>
      <c r="AC28" s="59">
        <f t="shared" si="54"/>
        <v>0</v>
      </c>
      <c r="AD28" s="64">
        <f>SUM(AD29:AD34)</f>
        <v>0</v>
      </c>
      <c r="AE28" s="64">
        <f>SUM(AE29:AE34)</f>
        <v>0</v>
      </c>
      <c r="AF28" s="215">
        <f t="shared" si="23"/>
        <v>0</v>
      </c>
      <c r="AG28" s="64">
        <f>SUM(AG29:AG34)</f>
        <v>0</v>
      </c>
      <c r="AH28" s="64">
        <f>SUM(AH29:AH34)</f>
        <v>0</v>
      </c>
      <c r="AI28" s="215">
        <f t="shared" si="25"/>
        <v>0</v>
      </c>
      <c r="AJ28" s="59">
        <f t="shared" si="55"/>
        <v>0</v>
      </c>
      <c r="AK28" s="59">
        <f t="shared" si="55"/>
        <v>0</v>
      </c>
      <c r="AL28" s="59">
        <f t="shared" si="55"/>
        <v>0</v>
      </c>
      <c r="AM28" s="59">
        <f t="shared" si="26"/>
        <v>29968600</v>
      </c>
      <c r="AN28" s="59">
        <f t="shared" si="26"/>
        <v>21371931.399999999</v>
      </c>
      <c r="AO28" s="59">
        <f t="shared" si="26"/>
        <v>-8596668.6000000015</v>
      </c>
    </row>
    <row r="29" spans="1:41" ht="11.25">
      <c r="A29" s="165">
        <v>22</v>
      </c>
      <c r="B29" s="166" t="s">
        <v>22</v>
      </c>
      <c r="C29" s="188">
        <v>2632000</v>
      </c>
      <c r="D29" s="188">
        <v>1517500</v>
      </c>
      <c r="E29" s="133">
        <f t="shared" si="7"/>
        <v>-1114500</v>
      </c>
      <c r="F29" s="188">
        <v>3998500</v>
      </c>
      <c r="G29" s="188">
        <v>2990900</v>
      </c>
      <c r="H29" s="133">
        <f t="shared" si="9"/>
        <v>-1007600</v>
      </c>
      <c r="I29" s="131"/>
      <c r="J29" s="131"/>
      <c r="K29" s="133">
        <f t="shared" si="11"/>
        <v>0</v>
      </c>
      <c r="L29" s="54"/>
      <c r="M29" s="54"/>
      <c r="N29" s="133">
        <f t="shared" si="13"/>
        <v>0</v>
      </c>
      <c r="O29" s="131"/>
      <c r="P29" s="131"/>
      <c r="Q29" s="133">
        <f t="shared" si="15"/>
        <v>0</v>
      </c>
      <c r="R29" s="131">
        <v>0</v>
      </c>
      <c r="S29" s="131">
        <v>0</v>
      </c>
      <c r="T29" s="133">
        <f t="shared" si="17"/>
        <v>0</v>
      </c>
      <c r="U29" s="135">
        <f t="shared" si="18"/>
        <v>6630500</v>
      </c>
      <c r="V29" s="135">
        <f t="shared" si="18"/>
        <v>4508400</v>
      </c>
      <c r="W29" s="135">
        <f t="shared" si="18"/>
        <v>-2122100</v>
      </c>
      <c r="X29" s="131"/>
      <c r="Y29" s="131"/>
      <c r="Z29" s="133">
        <f t="shared" si="20"/>
        <v>0</v>
      </c>
      <c r="AA29" s="135">
        <f t="shared" si="54"/>
        <v>0</v>
      </c>
      <c r="AB29" s="135">
        <f t="shared" si="54"/>
        <v>0</v>
      </c>
      <c r="AC29" s="135">
        <f t="shared" si="54"/>
        <v>0</v>
      </c>
      <c r="AD29" s="131"/>
      <c r="AE29" s="131"/>
      <c r="AF29" s="133">
        <f t="shared" si="23"/>
        <v>0</v>
      </c>
      <c r="AG29" s="131"/>
      <c r="AH29" s="131"/>
      <c r="AI29" s="133">
        <f t="shared" si="25"/>
        <v>0</v>
      </c>
      <c r="AJ29" s="135">
        <f t="shared" si="55"/>
        <v>0</v>
      </c>
      <c r="AK29" s="135">
        <f t="shared" si="55"/>
        <v>0</v>
      </c>
      <c r="AL29" s="135">
        <f t="shared" si="55"/>
        <v>0</v>
      </c>
      <c r="AM29" s="135">
        <f t="shared" si="26"/>
        <v>6630500</v>
      </c>
      <c r="AN29" s="135">
        <f t="shared" si="26"/>
        <v>4508400</v>
      </c>
      <c r="AO29" s="135">
        <f t="shared" si="26"/>
        <v>-2122100</v>
      </c>
    </row>
    <row r="30" spans="1:41" ht="11.25">
      <c r="A30" s="165">
        <v>23</v>
      </c>
      <c r="B30" s="166" t="s">
        <v>23</v>
      </c>
      <c r="C30" s="188">
        <v>2600000</v>
      </c>
      <c r="D30" s="188">
        <v>2304400</v>
      </c>
      <c r="E30" s="133">
        <f t="shared" si="7"/>
        <v>-295600</v>
      </c>
      <c r="F30" s="188">
        <v>12080100</v>
      </c>
      <c r="G30" s="188">
        <v>10142026.4</v>
      </c>
      <c r="H30" s="133">
        <f t="shared" si="9"/>
        <v>-1938073.5999999996</v>
      </c>
      <c r="I30" s="131"/>
      <c r="J30" s="131"/>
      <c r="K30" s="133">
        <f t="shared" si="11"/>
        <v>0</v>
      </c>
      <c r="L30" s="54"/>
      <c r="M30" s="54"/>
      <c r="N30" s="133">
        <f t="shared" si="13"/>
        <v>0</v>
      </c>
      <c r="O30" s="131"/>
      <c r="P30" s="131"/>
      <c r="Q30" s="133">
        <f t="shared" si="15"/>
        <v>0</v>
      </c>
      <c r="R30" s="131">
        <v>0</v>
      </c>
      <c r="S30" s="131">
        <v>0</v>
      </c>
      <c r="T30" s="133">
        <f t="shared" si="17"/>
        <v>0</v>
      </c>
      <c r="U30" s="135">
        <f t="shared" si="18"/>
        <v>14680100</v>
      </c>
      <c r="V30" s="135">
        <f t="shared" si="18"/>
        <v>12446426.4</v>
      </c>
      <c r="W30" s="135">
        <f t="shared" si="18"/>
        <v>-2233673.5999999996</v>
      </c>
      <c r="X30" s="131"/>
      <c r="Y30" s="131"/>
      <c r="Z30" s="133">
        <f t="shared" si="20"/>
        <v>0</v>
      </c>
      <c r="AA30" s="135">
        <f t="shared" si="54"/>
        <v>0</v>
      </c>
      <c r="AB30" s="135">
        <f t="shared" si="54"/>
        <v>0</v>
      </c>
      <c r="AC30" s="135">
        <f t="shared" si="54"/>
        <v>0</v>
      </c>
      <c r="AD30" s="131"/>
      <c r="AE30" s="131"/>
      <c r="AF30" s="133">
        <f t="shared" si="23"/>
        <v>0</v>
      </c>
      <c r="AG30" s="131"/>
      <c r="AH30" s="131"/>
      <c r="AI30" s="133">
        <f t="shared" si="25"/>
        <v>0</v>
      </c>
      <c r="AJ30" s="135">
        <f t="shared" si="55"/>
        <v>0</v>
      </c>
      <c r="AK30" s="135">
        <f t="shared" si="55"/>
        <v>0</v>
      </c>
      <c r="AL30" s="135">
        <f t="shared" si="55"/>
        <v>0</v>
      </c>
      <c r="AM30" s="135">
        <f t="shared" si="26"/>
        <v>14680100</v>
      </c>
      <c r="AN30" s="135">
        <f t="shared" si="26"/>
        <v>12446426.4</v>
      </c>
      <c r="AO30" s="135">
        <f t="shared" si="26"/>
        <v>-2233673.5999999996</v>
      </c>
    </row>
    <row r="31" spans="1:41" ht="11.25">
      <c r="A31" s="165">
        <v>24</v>
      </c>
      <c r="B31" s="166" t="s">
        <v>24</v>
      </c>
      <c r="C31" s="188">
        <v>165000</v>
      </c>
      <c r="D31" s="188">
        <v>79730</v>
      </c>
      <c r="E31" s="133">
        <f t="shared" si="7"/>
        <v>-85270</v>
      </c>
      <c r="F31" s="188">
        <v>3793000</v>
      </c>
      <c r="G31" s="188">
        <v>2357375</v>
      </c>
      <c r="H31" s="133">
        <f t="shared" si="9"/>
        <v>-1435625</v>
      </c>
      <c r="I31" s="131"/>
      <c r="J31" s="131"/>
      <c r="K31" s="133">
        <f t="shared" si="11"/>
        <v>0</v>
      </c>
      <c r="L31" s="54"/>
      <c r="M31" s="54"/>
      <c r="N31" s="133">
        <f t="shared" si="13"/>
        <v>0</v>
      </c>
      <c r="O31" s="131"/>
      <c r="P31" s="131"/>
      <c r="Q31" s="133">
        <f t="shared" si="15"/>
        <v>0</v>
      </c>
      <c r="R31" s="131">
        <v>0</v>
      </c>
      <c r="S31" s="131">
        <v>0</v>
      </c>
      <c r="T31" s="133">
        <f t="shared" si="17"/>
        <v>0</v>
      </c>
      <c r="U31" s="135">
        <f t="shared" si="18"/>
        <v>3958000</v>
      </c>
      <c r="V31" s="135">
        <f t="shared" si="18"/>
        <v>2437105</v>
      </c>
      <c r="W31" s="135">
        <f t="shared" si="18"/>
        <v>-1520895</v>
      </c>
      <c r="X31" s="131"/>
      <c r="Y31" s="131"/>
      <c r="Z31" s="133">
        <f t="shared" si="20"/>
        <v>0</v>
      </c>
      <c r="AA31" s="135">
        <f t="shared" si="54"/>
        <v>0</v>
      </c>
      <c r="AB31" s="135">
        <f t="shared" si="54"/>
        <v>0</v>
      </c>
      <c r="AC31" s="135">
        <f t="shared" si="54"/>
        <v>0</v>
      </c>
      <c r="AD31" s="131"/>
      <c r="AE31" s="131"/>
      <c r="AF31" s="133">
        <f t="shared" si="23"/>
        <v>0</v>
      </c>
      <c r="AG31" s="131"/>
      <c r="AH31" s="131"/>
      <c r="AI31" s="133">
        <f t="shared" si="25"/>
        <v>0</v>
      </c>
      <c r="AJ31" s="135">
        <f t="shared" si="55"/>
        <v>0</v>
      </c>
      <c r="AK31" s="135">
        <f t="shared" si="55"/>
        <v>0</v>
      </c>
      <c r="AL31" s="135">
        <f t="shared" si="55"/>
        <v>0</v>
      </c>
      <c r="AM31" s="135">
        <f t="shared" si="26"/>
        <v>3958000</v>
      </c>
      <c r="AN31" s="135">
        <f t="shared" si="26"/>
        <v>2437105</v>
      </c>
      <c r="AO31" s="135">
        <f t="shared" si="26"/>
        <v>-1520895</v>
      </c>
    </row>
    <row r="32" spans="1:41" ht="11.25">
      <c r="A32" s="165">
        <v>25</v>
      </c>
      <c r="B32" s="166" t="s">
        <v>25</v>
      </c>
      <c r="C32" s="54">
        <v>0</v>
      </c>
      <c r="D32" s="131">
        <v>0</v>
      </c>
      <c r="E32" s="133">
        <f t="shared" si="7"/>
        <v>0</v>
      </c>
      <c r="F32" s="131">
        <v>0</v>
      </c>
      <c r="G32" s="131">
        <v>0</v>
      </c>
      <c r="H32" s="133">
        <f t="shared" si="9"/>
        <v>0</v>
      </c>
      <c r="I32" s="131"/>
      <c r="J32" s="131"/>
      <c r="K32" s="133">
        <f t="shared" si="11"/>
        <v>0</v>
      </c>
      <c r="L32" s="54"/>
      <c r="M32" s="54"/>
      <c r="N32" s="133">
        <f t="shared" si="13"/>
        <v>0</v>
      </c>
      <c r="O32" s="131"/>
      <c r="P32" s="131"/>
      <c r="Q32" s="133">
        <f t="shared" si="15"/>
        <v>0</v>
      </c>
      <c r="R32" s="131">
        <v>0</v>
      </c>
      <c r="S32" s="131">
        <v>0</v>
      </c>
      <c r="T32" s="133">
        <f t="shared" si="17"/>
        <v>0</v>
      </c>
      <c r="U32" s="135">
        <f t="shared" si="18"/>
        <v>0</v>
      </c>
      <c r="V32" s="135">
        <f t="shared" si="18"/>
        <v>0</v>
      </c>
      <c r="W32" s="135">
        <f t="shared" si="18"/>
        <v>0</v>
      </c>
      <c r="X32" s="131"/>
      <c r="Y32" s="131"/>
      <c r="Z32" s="133">
        <f t="shared" si="20"/>
        <v>0</v>
      </c>
      <c r="AA32" s="135">
        <f t="shared" si="54"/>
        <v>0</v>
      </c>
      <c r="AB32" s="135">
        <f t="shared" si="54"/>
        <v>0</v>
      </c>
      <c r="AC32" s="135">
        <f t="shared" si="54"/>
        <v>0</v>
      </c>
      <c r="AD32" s="131"/>
      <c r="AE32" s="131"/>
      <c r="AF32" s="133">
        <f t="shared" si="23"/>
        <v>0</v>
      </c>
      <c r="AG32" s="131"/>
      <c r="AH32" s="131"/>
      <c r="AI32" s="133">
        <f t="shared" si="25"/>
        <v>0</v>
      </c>
      <c r="AJ32" s="135">
        <f t="shared" si="55"/>
        <v>0</v>
      </c>
      <c r="AK32" s="135">
        <f t="shared" si="55"/>
        <v>0</v>
      </c>
      <c r="AL32" s="135">
        <f t="shared" si="55"/>
        <v>0</v>
      </c>
      <c r="AM32" s="135">
        <f t="shared" si="26"/>
        <v>0</v>
      </c>
      <c r="AN32" s="135">
        <f t="shared" si="26"/>
        <v>0</v>
      </c>
      <c r="AO32" s="135">
        <f t="shared" si="26"/>
        <v>0</v>
      </c>
    </row>
    <row r="33" spans="1:41" ht="11.25">
      <c r="A33" s="165">
        <v>26</v>
      </c>
      <c r="B33" s="166" t="s">
        <v>26</v>
      </c>
      <c r="C33" s="54"/>
      <c r="D33" s="131"/>
      <c r="E33" s="133">
        <f t="shared" si="7"/>
        <v>0</v>
      </c>
      <c r="F33" s="188">
        <v>600000</v>
      </c>
      <c r="G33" s="151">
        <v>0</v>
      </c>
      <c r="H33" s="133">
        <f t="shared" si="9"/>
        <v>-600000</v>
      </c>
      <c r="I33" s="131"/>
      <c r="J33" s="131"/>
      <c r="K33" s="133">
        <f t="shared" si="11"/>
        <v>0</v>
      </c>
      <c r="L33" s="54"/>
      <c r="M33" s="54"/>
      <c r="N33" s="133">
        <f t="shared" si="13"/>
        <v>0</v>
      </c>
      <c r="O33" s="131"/>
      <c r="P33" s="131"/>
      <c r="Q33" s="133">
        <f t="shared" si="15"/>
        <v>0</v>
      </c>
      <c r="R33" s="131">
        <v>0</v>
      </c>
      <c r="S33" s="131">
        <v>0</v>
      </c>
      <c r="T33" s="133">
        <f t="shared" si="17"/>
        <v>0</v>
      </c>
      <c r="U33" s="135">
        <f t="shared" si="18"/>
        <v>600000</v>
      </c>
      <c r="V33" s="135">
        <f t="shared" si="18"/>
        <v>0</v>
      </c>
      <c r="W33" s="135">
        <f t="shared" si="18"/>
        <v>-600000</v>
      </c>
      <c r="X33" s="131"/>
      <c r="Y33" s="131"/>
      <c r="Z33" s="133">
        <f t="shared" si="20"/>
        <v>0</v>
      </c>
      <c r="AA33" s="135">
        <f t="shared" si="54"/>
        <v>0</v>
      </c>
      <c r="AB33" s="135">
        <f t="shared" si="54"/>
        <v>0</v>
      </c>
      <c r="AC33" s="135">
        <f t="shared" si="54"/>
        <v>0</v>
      </c>
      <c r="AD33" s="131"/>
      <c r="AE33" s="131"/>
      <c r="AF33" s="133">
        <f t="shared" si="23"/>
        <v>0</v>
      </c>
      <c r="AG33" s="131"/>
      <c r="AH33" s="131"/>
      <c r="AI33" s="133">
        <f t="shared" si="25"/>
        <v>0</v>
      </c>
      <c r="AJ33" s="135">
        <f t="shared" si="55"/>
        <v>0</v>
      </c>
      <c r="AK33" s="135">
        <f t="shared" si="55"/>
        <v>0</v>
      </c>
      <c r="AL33" s="135">
        <f t="shared" si="55"/>
        <v>0</v>
      </c>
      <c r="AM33" s="135">
        <f t="shared" si="26"/>
        <v>600000</v>
      </c>
      <c r="AN33" s="135">
        <f t="shared" si="26"/>
        <v>0</v>
      </c>
      <c r="AO33" s="135">
        <f t="shared" si="26"/>
        <v>-600000</v>
      </c>
    </row>
    <row r="34" spans="1:41" ht="11.25">
      <c r="A34" s="165">
        <v>27</v>
      </c>
      <c r="B34" s="166" t="s">
        <v>27</v>
      </c>
      <c r="C34" s="188">
        <v>300000</v>
      </c>
      <c r="D34" s="151">
        <v>0</v>
      </c>
      <c r="E34" s="133">
        <f t="shared" si="7"/>
        <v>-300000</v>
      </c>
      <c r="F34" s="188">
        <v>3800000</v>
      </c>
      <c r="G34" s="188">
        <v>1980000</v>
      </c>
      <c r="H34" s="133">
        <f t="shared" si="9"/>
        <v>-1820000</v>
      </c>
      <c r="I34" s="131"/>
      <c r="J34" s="131"/>
      <c r="K34" s="133">
        <f t="shared" si="11"/>
        <v>0</v>
      </c>
      <c r="L34" s="54"/>
      <c r="M34" s="54"/>
      <c r="N34" s="133">
        <f t="shared" si="13"/>
        <v>0</v>
      </c>
      <c r="O34" s="131"/>
      <c r="P34" s="131"/>
      <c r="Q34" s="133">
        <f t="shared" si="15"/>
        <v>0</v>
      </c>
      <c r="R34" s="131">
        <v>0</v>
      </c>
      <c r="S34" s="131">
        <v>0</v>
      </c>
      <c r="T34" s="133">
        <f t="shared" si="17"/>
        <v>0</v>
      </c>
      <c r="U34" s="135">
        <f t="shared" si="18"/>
        <v>4100000</v>
      </c>
      <c r="V34" s="135">
        <f t="shared" si="18"/>
        <v>1980000</v>
      </c>
      <c r="W34" s="135">
        <f t="shared" si="18"/>
        <v>-2120000</v>
      </c>
      <c r="X34" s="131"/>
      <c r="Y34" s="131"/>
      <c r="Z34" s="133">
        <f t="shared" si="20"/>
        <v>0</v>
      </c>
      <c r="AA34" s="135">
        <f t="shared" si="54"/>
        <v>0</v>
      </c>
      <c r="AB34" s="135">
        <f t="shared" si="54"/>
        <v>0</v>
      </c>
      <c r="AC34" s="135">
        <f t="shared" si="54"/>
        <v>0</v>
      </c>
      <c r="AD34" s="131"/>
      <c r="AE34" s="131"/>
      <c r="AF34" s="133">
        <f t="shared" si="23"/>
        <v>0</v>
      </c>
      <c r="AG34" s="131"/>
      <c r="AH34" s="131"/>
      <c r="AI34" s="133">
        <f t="shared" si="25"/>
        <v>0</v>
      </c>
      <c r="AJ34" s="135">
        <f t="shared" si="55"/>
        <v>0</v>
      </c>
      <c r="AK34" s="135">
        <f t="shared" si="55"/>
        <v>0</v>
      </c>
      <c r="AL34" s="135">
        <f t="shared" si="55"/>
        <v>0</v>
      </c>
      <c r="AM34" s="135">
        <f t="shared" si="26"/>
        <v>4100000</v>
      </c>
      <c r="AN34" s="135">
        <f t="shared" si="26"/>
        <v>1980000</v>
      </c>
      <c r="AO34" s="135">
        <f t="shared" si="26"/>
        <v>-2120000</v>
      </c>
    </row>
    <row r="35" spans="1:41" s="288" customFormat="1" ht="11.25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215">
        <f t="shared" si="7"/>
        <v>0</v>
      </c>
      <c r="F35" s="64">
        <f>SUM(F36:F38)</f>
        <v>0</v>
      </c>
      <c r="G35" s="64">
        <f>SUM(G36:G38)</f>
        <v>0</v>
      </c>
      <c r="H35" s="215">
        <f t="shared" si="9"/>
        <v>0</v>
      </c>
      <c r="I35" s="64">
        <f>SUM(I36:I38)</f>
        <v>0</v>
      </c>
      <c r="J35" s="64">
        <f>SUM(J36:J38)</f>
        <v>0</v>
      </c>
      <c r="K35" s="215">
        <f t="shared" si="11"/>
        <v>0</v>
      </c>
      <c r="L35" s="64">
        <f>SUM(L36:L38)</f>
        <v>0</v>
      </c>
      <c r="M35" s="64">
        <f>SUM(M36:M38)</f>
        <v>0</v>
      </c>
      <c r="N35" s="215">
        <f t="shared" si="13"/>
        <v>0</v>
      </c>
      <c r="O35" s="64">
        <f>SUM(O36:O38)</f>
        <v>0</v>
      </c>
      <c r="P35" s="64">
        <f>SUM(P36:P38)</f>
        <v>0</v>
      </c>
      <c r="Q35" s="215">
        <f t="shared" si="15"/>
        <v>0</v>
      </c>
      <c r="R35" s="64">
        <f>SUM(R36:R38)</f>
        <v>0</v>
      </c>
      <c r="S35" s="64">
        <f>SUM(S36:S38)</f>
        <v>0</v>
      </c>
      <c r="T35" s="215">
        <f t="shared" si="17"/>
        <v>0</v>
      </c>
      <c r="U35" s="59">
        <f t="shared" si="18"/>
        <v>0</v>
      </c>
      <c r="V35" s="59">
        <f t="shared" si="18"/>
        <v>0</v>
      </c>
      <c r="W35" s="59">
        <f t="shared" si="18"/>
        <v>0</v>
      </c>
      <c r="X35" s="64">
        <f>SUM(X36:X38)</f>
        <v>0</v>
      </c>
      <c r="Y35" s="64">
        <f>SUM(Y36:Y38)</f>
        <v>0</v>
      </c>
      <c r="Z35" s="215">
        <f t="shared" si="20"/>
        <v>0</v>
      </c>
      <c r="AA35" s="59">
        <f t="shared" si="54"/>
        <v>0</v>
      </c>
      <c r="AB35" s="59">
        <f t="shared" si="54"/>
        <v>0</v>
      </c>
      <c r="AC35" s="59">
        <f t="shared" si="54"/>
        <v>0</v>
      </c>
      <c r="AD35" s="64">
        <f>SUM(AD36:AD38)</f>
        <v>0</v>
      </c>
      <c r="AE35" s="64">
        <f>SUM(AE36:AE38)</f>
        <v>0</v>
      </c>
      <c r="AF35" s="215">
        <f t="shared" si="23"/>
        <v>0</v>
      </c>
      <c r="AG35" s="64">
        <f>SUM(AG36:AG38)</f>
        <v>0</v>
      </c>
      <c r="AH35" s="64">
        <f>SUM(AH36:AH38)</f>
        <v>0</v>
      </c>
      <c r="AI35" s="215">
        <f t="shared" si="25"/>
        <v>0</v>
      </c>
      <c r="AJ35" s="59">
        <f t="shared" si="55"/>
        <v>0</v>
      </c>
      <c r="AK35" s="59">
        <f t="shared" si="55"/>
        <v>0</v>
      </c>
      <c r="AL35" s="59">
        <f t="shared" si="55"/>
        <v>0</v>
      </c>
      <c r="AM35" s="59">
        <f t="shared" si="26"/>
        <v>0</v>
      </c>
      <c r="AN35" s="59">
        <f t="shared" si="26"/>
        <v>0</v>
      </c>
      <c r="AO35" s="59">
        <f t="shared" si="26"/>
        <v>0</v>
      </c>
    </row>
    <row r="36" spans="1:41" ht="11.25">
      <c r="A36" s="165">
        <v>29</v>
      </c>
      <c r="B36" s="153" t="s">
        <v>28</v>
      </c>
      <c r="C36" s="54">
        <v>0</v>
      </c>
      <c r="D36" s="131">
        <v>0</v>
      </c>
      <c r="E36" s="133">
        <f t="shared" si="7"/>
        <v>0</v>
      </c>
      <c r="F36" s="131">
        <v>0</v>
      </c>
      <c r="G36" s="131">
        <v>0</v>
      </c>
      <c r="H36" s="133">
        <f t="shared" si="9"/>
        <v>0</v>
      </c>
      <c r="I36" s="131"/>
      <c r="J36" s="131"/>
      <c r="K36" s="133">
        <f t="shared" si="11"/>
        <v>0</v>
      </c>
      <c r="L36" s="54"/>
      <c r="M36" s="54"/>
      <c r="N36" s="133">
        <f t="shared" si="13"/>
        <v>0</v>
      </c>
      <c r="O36" s="131"/>
      <c r="P36" s="131"/>
      <c r="Q36" s="133">
        <f t="shared" si="15"/>
        <v>0</v>
      </c>
      <c r="R36" s="131">
        <v>0</v>
      </c>
      <c r="S36" s="131">
        <v>0</v>
      </c>
      <c r="T36" s="133">
        <f t="shared" si="17"/>
        <v>0</v>
      </c>
      <c r="U36" s="135">
        <f t="shared" si="18"/>
        <v>0</v>
      </c>
      <c r="V36" s="135">
        <f t="shared" si="18"/>
        <v>0</v>
      </c>
      <c r="W36" s="135">
        <f t="shared" si="18"/>
        <v>0</v>
      </c>
      <c r="X36" s="131"/>
      <c r="Y36" s="131"/>
      <c r="Z36" s="133">
        <f t="shared" si="20"/>
        <v>0</v>
      </c>
      <c r="AA36" s="135">
        <f t="shared" si="54"/>
        <v>0</v>
      </c>
      <c r="AB36" s="135">
        <f t="shared" si="54"/>
        <v>0</v>
      </c>
      <c r="AC36" s="135">
        <f t="shared" si="54"/>
        <v>0</v>
      </c>
      <c r="AD36" s="131"/>
      <c r="AE36" s="131"/>
      <c r="AF36" s="133">
        <f t="shared" si="23"/>
        <v>0</v>
      </c>
      <c r="AG36" s="131"/>
      <c r="AH36" s="131"/>
      <c r="AI36" s="133">
        <f t="shared" si="25"/>
        <v>0</v>
      </c>
      <c r="AJ36" s="135">
        <f t="shared" si="55"/>
        <v>0</v>
      </c>
      <c r="AK36" s="135">
        <f t="shared" si="55"/>
        <v>0</v>
      </c>
      <c r="AL36" s="135">
        <f t="shared" si="55"/>
        <v>0</v>
      </c>
      <c r="AM36" s="135">
        <f t="shared" si="26"/>
        <v>0</v>
      </c>
      <c r="AN36" s="135">
        <f t="shared" si="26"/>
        <v>0</v>
      </c>
      <c r="AO36" s="135">
        <f t="shared" si="26"/>
        <v>0</v>
      </c>
    </row>
    <row r="37" spans="1:41" ht="11.25">
      <c r="A37" s="165">
        <v>30</v>
      </c>
      <c r="B37" s="153" t="s">
        <v>29</v>
      </c>
      <c r="C37" s="54">
        <v>0</v>
      </c>
      <c r="D37" s="131">
        <v>0</v>
      </c>
      <c r="E37" s="133">
        <f t="shared" si="7"/>
        <v>0</v>
      </c>
      <c r="F37" s="131">
        <v>0</v>
      </c>
      <c r="G37" s="131">
        <v>0</v>
      </c>
      <c r="H37" s="133">
        <f t="shared" si="9"/>
        <v>0</v>
      </c>
      <c r="I37" s="131"/>
      <c r="J37" s="131"/>
      <c r="K37" s="133">
        <f t="shared" si="11"/>
        <v>0</v>
      </c>
      <c r="L37" s="54"/>
      <c r="M37" s="54"/>
      <c r="N37" s="133">
        <f t="shared" si="13"/>
        <v>0</v>
      </c>
      <c r="O37" s="131"/>
      <c r="P37" s="131"/>
      <c r="Q37" s="133">
        <f t="shared" si="15"/>
        <v>0</v>
      </c>
      <c r="R37" s="131">
        <v>0</v>
      </c>
      <c r="S37" s="131">
        <v>0</v>
      </c>
      <c r="T37" s="133">
        <f t="shared" si="17"/>
        <v>0</v>
      </c>
      <c r="U37" s="135">
        <f t="shared" si="18"/>
        <v>0</v>
      </c>
      <c r="V37" s="135">
        <f t="shared" si="18"/>
        <v>0</v>
      </c>
      <c r="W37" s="135">
        <f t="shared" si="18"/>
        <v>0</v>
      </c>
      <c r="X37" s="131"/>
      <c r="Y37" s="131"/>
      <c r="Z37" s="133">
        <f t="shared" si="20"/>
        <v>0</v>
      </c>
      <c r="AA37" s="135">
        <f t="shared" si="54"/>
        <v>0</v>
      </c>
      <c r="AB37" s="135">
        <f t="shared" si="54"/>
        <v>0</v>
      </c>
      <c r="AC37" s="135">
        <f t="shared" si="54"/>
        <v>0</v>
      </c>
      <c r="AD37" s="131"/>
      <c r="AE37" s="131"/>
      <c r="AF37" s="133">
        <f t="shared" si="23"/>
        <v>0</v>
      </c>
      <c r="AG37" s="131"/>
      <c r="AH37" s="131"/>
      <c r="AI37" s="133">
        <f t="shared" si="25"/>
        <v>0</v>
      </c>
      <c r="AJ37" s="135">
        <f t="shared" si="55"/>
        <v>0</v>
      </c>
      <c r="AK37" s="135">
        <f t="shared" si="55"/>
        <v>0</v>
      </c>
      <c r="AL37" s="135">
        <f t="shared" si="55"/>
        <v>0</v>
      </c>
      <c r="AM37" s="135">
        <f t="shared" si="26"/>
        <v>0</v>
      </c>
      <c r="AN37" s="135">
        <f t="shared" si="26"/>
        <v>0</v>
      </c>
      <c r="AO37" s="135">
        <f t="shared" si="26"/>
        <v>0</v>
      </c>
    </row>
    <row r="38" spans="1:41" ht="11.25">
      <c r="A38" s="165">
        <v>31</v>
      </c>
      <c r="B38" s="153" t="s">
        <v>30</v>
      </c>
      <c r="C38" s="54">
        <v>0</v>
      </c>
      <c r="D38" s="131">
        <v>0</v>
      </c>
      <c r="E38" s="133">
        <f t="shared" si="7"/>
        <v>0</v>
      </c>
      <c r="F38" s="131">
        <v>0</v>
      </c>
      <c r="G38" s="131">
        <v>0</v>
      </c>
      <c r="H38" s="133">
        <f t="shared" si="9"/>
        <v>0</v>
      </c>
      <c r="I38" s="131"/>
      <c r="J38" s="131"/>
      <c r="K38" s="133">
        <f t="shared" si="11"/>
        <v>0</v>
      </c>
      <c r="L38" s="54"/>
      <c r="M38" s="54"/>
      <c r="N38" s="133">
        <f t="shared" si="13"/>
        <v>0</v>
      </c>
      <c r="O38" s="131"/>
      <c r="P38" s="131"/>
      <c r="Q38" s="133">
        <f t="shared" si="15"/>
        <v>0</v>
      </c>
      <c r="R38" s="131">
        <v>0</v>
      </c>
      <c r="S38" s="131">
        <v>0</v>
      </c>
      <c r="T38" s="133">
        <f t="shared" si="17"/>
        <v>0</v>
      </c>
      <c r="U38" s="135">
        <f t="shared" si="18"/>
        <v>0</v>
      </c>
      <c r="V38" s="135">
        <f t="shared" si="18"/>
        <v>0</v>
      </c>
      <c r="W38" s="135">
        <f t="shared" si="18"/>
        <v>0</v>
      </c>
      <c r="X38" s="131"/>
      <c r="Y38" s="131"/>
      <c r="Z38" s="133">
        <f t="shared" si="20"/>
        <v>0</v>
      </c>
      <c r="AA38" s="135">
        <f t="shared" si="54"/>
        <v>0</v>
      </c>
      <c r="AB38" s="135">
        <f t="shared" si="54"/>
        <v>0</v>
      </c>
      <c r="AC38" s="135">
        <f t="shared" si="54"/>
        <v>0</v>
      </c>
      <c r="AD38" s="131"/>
      <c r="AE38" s="131"/>
      <c r="AF38" s="133">
        <f t="shared" si="23"/>
        <v>0</v>
      </c>
      <c r="AG38" s="131"/>
      <c r="AH38" s="131"/>
      <c r="AI38" s="133">
        <f t="shared" si="25"/>
        <v>0</v>
      </c>
      <c r="AJ38" s="135">
        <f t="shared" si="55"/>
        <v>0</v>
      </c>
      <c r="AK38" s="135">
        <f t="shared" si="55"/>
        <v>0</v>
      </c>
      <c r="AL38" s="135">
        <f t="shared" si="55"/>
        <v>0</v>
      </c>
      <c r="AM38" s="135">
        <f t="shared" si="26"/>
        <v>0</v>
      </c>
      <c r="AN38" s="135">
        <f t="shared" si="26"/>
        <v>0</v>
      </c>
      <c r="AO38" s="135">
        <f t="shared" si="26"/>
        <v>0</v>
      </c>
    </row>
    <row r="39" spans="1:41" s="288" customFormat="1" ht="11.25">
      <c r="A39" s="163">
        <v>32</v>
      </c>
      <c r="B39" s="154" t="s">
        <v>37</v>
      </c>
      <c r="C39" s="64">
        <f>SUM(C40:C43)</f>
        <v>19500000</v>
      </c>
      <c r="D39" s="64">
        <f>SUM(D40:D43)</f>
        <v>19500000</v>
      </c>
      <c r="E39" s="215">
        <f t="shared" si="7"/>
        <v>0</v>
      </c>
      <c r="F39" s="64">
        <f>SUM(F40:F43)</f>
        <v>4846000</v>
      </c>
      <c r="G39" s="64">
        <f>SUM(G40:G43)</f>
        <v>3232000</v>
      </c>
      <c r="H39" s="215">
        <f t="shared" si="9"/>
        <v>-1614000</v>
      </c>
      <c r="I39" s="64">
        <f>SUM(I40:I43)</f>
        <v>2346500</v>
      </c>
      <c r="J39" s="64">
        <f>SUM(J40:J43)</f>
        <v>346500</v>
      </c>
      <c r="K39" s="215">
        <f t="shared" si="11"/>
        <v>-2000000</v>
      </c>
      <c r="L39" s="64">
        <f>SUM(L40:L43)</f>
        <v>1000000</v>
      </c>
      <c r="M39" s="64">
        <f>SUM(M40:M43)</f>
        <v>0</v>
      </c>
      <c r="N39" s="215">
        <f t="shared" si="13"/>
        <v>-1000000</v>
      </c>
      <c r="O39" s="64">
        <f>SUM(O40:O43)</f>
        <v>2072600</v>
      </c>
      <c r="P39" s="64">
        <f>SUM(P40:P43)</f>
        <v>72600</v>
      </c>
      <c r="Q39" s="215">
        <f t="shared" si="15"/>
        <v>-2000000</v>
      </c>
      <c r="R39" s="64">
        <f>SUM(R40:R43)</f>
        <v>2000000</v>
      </c>
      <c r="S39" s="64">
        <f>SUM(S40:S43)</f>
        <v>676900</v>
      </c>
      <c r="T39" s="215">
        <f t="shared" si="17"/>
        <v>-1323100</v>
      </c>
      <c r="U39" s="59">
        <f t="shared" si="18"/>
        <v>31765100</v>
      </c>
      <c r="V39" s="59">
        <f t="shared" si="18"/>
        <v>23828000</v>
      </c>
      <c r="W39" s="59">
        <f t="shared" si="18"/>
        <v>-7937100</v>
      </c>
      <c r="X39" s="64">
        <f>SUM(X40:X43)</f>
        <v>0</v>
      </c>
      <c r="Y39" s="64">
        <f>SUM(Y40:Y43)</f>
        <v>0</v>
      </c>
      <c r="Z39" s="215">
        <f t="shared" si="20"/>
        <v>0</v>
      </c>
      <c r="AA39" s="59">
        <f t="shared" si="54"/>
        <v>0</v>
      </c>
      <c r="AB39" s="59">
        <f t="shared" si="54"/>
        <v>0</v>
      </c>
      <c r="AC39" s="59">
        <f t="shared" si="54"/>
        <v>0</v>
      </c>
      <c r="AD39" s="64">
        <f>SUM(AD40:AD43)</f>
        <v>0</v>
      </c>
      <c r="AE39" s="64">
        <f>SUM(AE40:AE43)</f>
        <v>0</v>
      </c>
      <c r="AF39" s="215">
        <f t="shared" si="23"/>
        <v>0</v>
      </c>
      <c r="AG39" s="64">
        <f>SUM(AG40:AG43)</f>
        <v>0</v>
      </c>
      <c r="AH39" s="64">
        <f>SUM(AH40:AH43)</f>
        <v>0</v>
      </c>
      <c r="AI39" s="215">
        <f t="shared" si="25"/>
        <v>0</v>
      </c>
      <c r="AJ39" s="59">
        <f t="shared" si="55"/>
        <v>0</v>
      </c>
      <c r="AK39" s="59">
        <f t="shared" si="55"/>
        <v>0</v>
      </c>
      <c r="AL39" s="59">
        <f t="shared" si="55"/>
        <v>0</v>
      </c>
      <c r="AM39" s="59">
        <f t="shared" si="26"/>
        <v>31765100</v>
      </c>
      <c r="AN39" s="59">
        <f t="shared" si="26"/>
        <v>23828000</v>
      </c>
      <c r="AO39" s="59">
        <f t="shared" si="26"/>
        <v>-7937100</v>
      </c>
    </row>
    <row r="40" spans="1:41" ht="11.25">
      <c r="A40" s="165">
        <v>33</v>
      </c>
      <c r="B40" s="166" t="s">
        <v>31</v>
      </c>
      <c r="C40" s="188">
        <v>19500000</v>
      </c>
      <c r="D40" s="188">
        <v>19500000</v>
      </c>
      <c r="E40" s="133">
        <f t="shared" si="7"/>
        <v>0</v>
      </c>
      <c r="F40" s="197">
        <v>1000000</v>
      </c>
      <c r="G40" s="155">
        <v>0</v>
      </c>
      <c r="H40" s="133">
        <f t="shared" si="9"/>
        <v>-1000000</v>
      </c>
      <c r="I40" s="131"/>
      <c r="J40" s="131"/>
      <c r="K40" s="133">
        <f t="shared" si="11"/>
        <v>0</v>
      </c>
      <c r="L40" s="54"/>
      <c r="M40" s="54"/>
      <c r="N40" s="133">
        <f t="shared" si="13"/>
        <v>0</v>
      </c>
      <c r="O40" s="131"/>
      <c r="P40" s="131"/>
      <c r="Q40" s="133">
        <f t="shared" si="15"/>
        <v>0</v>
      </c>
      <c r="R40" s="131">
        <v>0</v>
      </c>
      <c r="S40" s="131">
        <v>0</v>
      </c>
      <c r="T40" s="133">
        <f t="shared" si="17"/>
        <v>0</v>
      </c>
      <c r="U40" s="135">
        <f t="shared" si="18"/>
        <v>20500000</v>
      </c>
      <c r="V40" s="135">
        <f t="shared" si="18"/>
        <v>19500000</v>
      </c>
      <c r="W40" s="135">
        <f t="shared" si="18"/>
        <v>-1000000</v>
      </c>
      <c r="X40" s="131"/>
      <c r="Y40" s="131"/>
      <c r="Z40" s="133">
        <f t="shared" si="20"/>
        <v>0</v>
      </c>
      <c r="AA40" s="135">
        <f t="shared" si="54"/>
        <v>0</v>
      </c>
      <c r="AB40" s="135">
        <f t="shared" si="54"/>
        <v>0</v>
      </c>
      <c r="AC40" s="135">
        <f t="shared" si="54"/>
        <v>0</v>
      </c>
      <c r="AD40" s="131"/>
      <c r="AE40" s="131"/>
      <c r="AF40" s="133">
        <f t="shared" si="23"/>
        <v>0</v>
      </c>
      <c r="AG40" s="131"/>
      <c r="AH40" s="131"/>
      <c r="AI40" s="133">
        <f t="shared" si="25"/>
        <v>0</v>
      </c>
      <c r="AJ40" s="135">
        <f t="shared" si="55"/>
        <v>0</v>
      </c>
      <c r="AK40" s="135">
        <f t="shared" si="55"/>
        <v>0</v>
      </c>
      <c r="AL40" s="135">
        <f t="shared" si="55"/>
        <v>0</v>
      </c>
      <c r="AM40" s="135">
        <f t="shared" si="26"/>
        <v>20500000</v>
      </c>
      <c r="AN40" s="135">
        <f t="shared" si="26"/>
        <v>19500000</v>
      </c>
      <c r="AO40" s="135">
        <f t="shared" si="26"/>
        <v>-1000000</v>
      </c>
    </row>
    <row r="41" spans="1:41" ht="11.25">
      <c r="A41" s="165">
        <v>34</v>
      </c>
      <c r="B41" s="166" t="s">
        <v>32</v>
      </c>
      <c r="C41" s="54"/>
      <c r="D41" s="131"/>
      <c r="E41" s="133">
        <f t="shared" si="7"/>
        <v>0</v>
      </c>
      <c r="F41" s="131">
        <v>0</v>
      </c>
      <c r="G41" s="131">
        <v>0</v>
      </c>
      <c r="H41" s="133">
        <f t="shared" si="9"/>
        <v>0</v>
      </c>
      <c r="I41" s="131"/>
      <c r="J41" s="131"/>
      <c r="K41" s="133">
        <f t="shared" si="11"/>
        <v>0</v>
      </c>
      <c r="L41" s="54"/>
      <c r="M41" s="54"/>
      <c r="N41" s="133">
        <f t="shared" si="13"/>
        <v>0</v>
      </c>
      <c r="O41" s="131"/>
      <c r="P41" s="131"/>
      <c r="Q41" s="133">
        <f t="shared" si="15"/>
        <v>0</v>
      </c>
      <c r="R41" s="131">
        <v>0</v>
      </c>
      <c r="S41" s="131">
        <v>0</v>
      </c>
      <c r="T41" s="133">
        <f t="shared" si="17"/>
        <v>0</v>
      </c>
      <c r="U41" s="135">
        <f t="shared" si="18"/>
        <v>0</v>
      </c>
      <c r="V41" s="135">
        <f t="shared" si="18"/>
        <v>0</v>
      </c>
      <c r="W41" s="135">
        <f t="shared" si="18"/>
        <v>0</v>
      </c>
      <c r="X41" s="131"/>
      <c r="Y41" s="131"/>
      <c r="Z41" s="133">
        <f t="shared" si="20"/>
        <v>0</v>
      </c>
      <c r="AA41" s="135">
        <f t="shared" si="54"/>
        <v>0</v>
      </c>
      <c r="AB41" s="135">
        <f t="shared" si="54"/>
        <v>0</v>
      </c>
      <c r="AC41" s="135">
        <f t="shared" si="54"/>
        <v>0</v>
      </c>
      <c r="AD41" s="131"/>
      <c r="AE41" s="131"/>
      <c r="AF41" s="133">
        <f t="shared" si="23"/>
        <v>0</v>
      </c>
      <c r="AG41" s="131"/>
      <c r="AH41" s="131"/>
      <c r="AI41" s="133">
        <f t="shared" si="25"/>
        <v>0</v>
      </c>
      <c r="AJ41" s="135">
        <f t="shared" si="55"/>
        <v>0</v>
      </c>
      <c r="AK41" s="135">
        <f t="shared" si="55"/>
        <v>0</v>
      </c>
      <c r="AL41" s="135">
        <f t="shared" si="55"/>
        <v>0</v>
      </c>
      <c r="AM41" s="135">
        <f t="shared" si="26"/>
        <v>0</v>
      </c>
      <c r="AN41" s="135">
        <f t="shared" si="26"/>
        <v>0</v>
      </c>
      <c r="AO41" s="135">
        <f t="shared" si="26"/>
        <v>0</v>
      </c>
    </row>
    <row r="42" spans="1:41" ht="11.25">
      <c r="A42" s="165">
        <v>35</v>
      </c>
      <c r="B42" s="166" t="s">
        <v>41</v>
      </c>
      <c r="C42" s="54">
        <v>0</v>
      </c>
      <c r="D42" s="131">
        <v>0</v>
      </c>
      <c r="E42" s="133">
        <f t="shared" si="7"/>
        <v>0</v>
      </c>
      <c r="F42" s="131"/>
      <c r="G42" s="131"/>
      <c r="H42" s="133">
        <f t="shared" si="9"/>
        <v>0</v>
      </c>
      <c r="I42" s="131"/>
      <c r="J42" s="131"/>
      <c r="K42" s="133">
        <f t="shared" si="11"/>
        <v>0</v>
      </c>
      <c r="L42" s="54"/>
      <c r="M42" s="54"/>
      <c r="N42" s="133">
        <f t="shared" si="13"/>
        <v>0</v>
      </c>
      <c r="O42" s="131"/>
      <c r="P42" s="131"/>
      <c r="Q42" s="133">
        <f t="shared" si="15"/>
        <v>0</v>
      </c>
      <c r="R42" s="131">
        <v>0</v>
      </c>
      <c r="S42" s="131">
        <v>0</v>
      </c>
      <c r="T42" s="133">
        <f t="shared" si="17"/>
        <v>0</v>
      </c>
      <c r="U42" s="135">
        <f t="shared" si="18"/>
        <v>0</v>
      </c>
      <c r="V42" s="135">
        <f t="shared" si="18"/>
        <v>0</v>
      </c>
      <c r="W42" s="135">
        <f t="shared" si="18"/>
        <v>0</v>
      </c>
      <c r="X42" s="131"/>
      <c r="Y42" s="131"/>
      <c r="Z42" s="133">
        <f t="shared" si="20"/>
        <v>0</v>
      </c>
      <c r="AA42" s="135">
        <f t="shared" si="54"/>
        <v>0</v>
      </c>
      <c r="AB42" s="135">
        <f t="shared" si="54"/>
        <v>0</v>
      </c>
      <c r="AC42" s="135">
        <f t="shared" si="54"/>
        <v>0</v>
      </c>
      <c r="AD42" s="131"/>
      <c r="AE42" s="131"/>
      <c r="AF42" s="133">
        <f t="shared" si="23"/>
        <v>0</v>
      </c>
      <c r="AG42" s="131"/>
      <c r="AH42" s="131"/>
      <c r="AI42" s="133">
        <f t="shared" si="25"/>
        <v>0</v>
      </c>
      <c r="AJ42" s="135">
        <f t="shared" si="55"/>
        <v>0</v>
      </c>
      <c r="AK42" s="135">
        <f t="shared" si="55"/>
        <v>0</v>
      </c>
      <c r="AL42" s="135">
        <f t="shared" si="55"/>
        <v>0</v>
      </c>
      <c r="AM42" s="135">
        <f t="shared" si="26"/>
        <v>0</v>
      </c>
      <c r="AN42" s="135">
        <f t="shared" si="26"/>
        <v>0</v>
      </c>
      <c r="AO42" s="135">
        <f t="shared" si="26"/>
        <v>0</v>
      </c>
    </row>
    <row r="43" spans="1:41" ht="11.25">
      <c r="A43" s="165">
        <v>36</v>
      </c>
      <c r="B43" s="153" t="s">
        <v>33</v>
      </c>
      <c r="C43" s="54"/>
      <c r="D43" s="131"/>
      <c r="E43" s="133">
        <f t="shared" si="7"/>
        <v>0</v>
      </c>
      <c r="F43" s="197">
        <v>3846000</v>
      </c>
      <c r="G43" s="197">
        <v>3232000</v>
      </c>
      <c r="H43" s="133">
        <f t="shared" si="9"/>
        <v>-614000</v>
      </c>
      <c r="I43" s="131">
        <v>2346500</v>
      </c>
      <c r="J43" s="131">
        <v>346500</v>
      </c>
      <c r="K43" s="133">
        <f t="shared" si="11"/>
        <v>-2000000</v>
      </c>
      <c r="L43" s="54">
        <v>1000000</v>
      </c>
      <c r="M43" s="54">
        <v>0</v>
      </c>
      <c r="N43" s="133">
        <f t="shared" si="13"/>
        <v>-1000000</v>
      </c>
      <c r="O43" s="131">
        <v>2072600</v>
      </c>
      <c r="P43" s="131">
        <v>72600</v>
      </c>
      <c r="Q43" s="133">
        <f t="shared" si="15"/>
        <v>-2000000</v>
      </c>
      <c r="R43" s="131">
        <v>2000000</v>
      </c>
      <c r="S43" s="131">
        <v>676900</v>
      </c>
      <c r="T43" s="133">
        <f t="shared" si="17"/>
        <v>-1323100</v>
      </c>
      <c r="U43" s="135">
        <f t="shared" si="18"/>
        <v>11265100</v>
      </c>
      <c r="V43" s="135">
        <f t="shared" si="18"/>
        <v>4328000</v>
      </c>
      <c r="W43" s="135">
        <f t="shared" si="18"/>
        <v>-6937100</v>
      </c>
      <c r="X43" s="131"/>
      <c r="Y43" s="131"/>
      <c r="Z43" s="133">
        <f t="shared" si="20"/>
        <v>0</v>
      </c>
      <c r="AA43" s="135">
        <f t="shared" si="54"/>
        <v>0</v>
      </c>
      <c r="AB43" s="135">
        <f t="shared" si="54"/>
        <v>0</v>
      </c>
      <c r="AC43" s="135">
        <f t="shared" si="54"/>
        <v>0</v>
      </c>
      <c r="AD43" s="131"/>
      <c r="AE43" s="131"/>
      <c r="AF43" s="133">
        <f t="shared" si="23"/>
        <v>0</v>
      </c>
      <c r="AG43" s="131"/>
      <c r="AH43" s="131"/>
      <c r="AI43" s="133">
        <f t="shared" si="25"/>
        <v>0</v>
      </c>
      <c r="AJ43" s="135">
        <f t="shared" si="55"/>
        <v>0</v>
      </c>
      <c r="AK43" s="135">
        <f t="shared" si="55"/>
        <v>0</v>
      </c>
      <c r="AL43" s="135">
        <f t="shared" si="55"/>
        <v>0</v>
      </c>
      <c r="AM43" s="135">
        <f t="shared" si="26"/>
        <v>11265100</v>
      </c>
      <c r="AN43" s="135">
        <f t="shared" si="26"/>
        <v>4328000</v>
      </c>
      <c r="AO43" s="135">
        <f t="shared" si="26"/>
        <v>-6937100</v>
      </c>
    </row>
    <row r="44" spans="1:41" s="288" customFormat="1" ht="11.25">
      <c r="A44" s="163">
        <v>37</v>
      </c>
      <c r="B44" s="154" t="s">
        <v>38</v>
      </c>
      <c r="C44" s="64">
        <f>SUM(C45:C47)</f>
        <v>2100000</v>
      </c>
      <c r="D44" s="64">
        <f>SUM(D45:D47)</f>
        <v>40000</v>
      </c>
      <c r="E44" s="215">
        <f t="shared" si="7"/>
        <v>-2060000</v>
      </c>
      <c r="F44" s="64">
        <f>SUM(F45:F47)</f>
        <v>7532700</v>
      </c>
      <c r="G44" s="64">
        <f>SUM(G45:G47)</f>
        <v>360000</v>
      </c>
      <c r="H44" s="215">
        <f t="shared" si="9"/>
        <v>-7172700</v>
      </c>
      <c r="I44" s="64">
        <f>SUM(I45:I47)</f>
        <v>0</v>
      </c>
      <c r="J44" s="64">
        <f>SUM(J45:J47)</f>
        <v>0</v>
      </c>
      <c r="K44" s="215">
        <f t="shared" si="11"/>
        <v>0</v>
      </c>
      <c r="L44" s="64">
        <f>SUM(L45:L47)</f>
        <v>0</v>
      </c>
      <c r="M44" s="64">
        <f>SUM(M45:M47)</f>
        <v>0</v>
      </c>
      <c r="N44" s="215">
        <f t="shared" si="13"/>
        <v>0</v>
      </c>
      <c r="O44" s="64">
        <f>SUM(O45:O47)</f>
        <v>0</v>
      </c>
      <c r="P44" s="64">
        <f>SUM(P45:P47)</f>
        <v>0</v>
      </c>
      <c r="Q44" s="215">
        <f t="shared" si="15"/>
        <v>0</v>
      </c>
      <c r="R44" s="64">
        <f>SUM(R45:R47)</f>
        <v>0</v>
      </c>
      <c r="S44" s="64">
        <f>SUM(S45:S47)</f>
        <v>0</v>
      </c>
      <c r="T44" s="215">
        <f t="shared" si="17"/>
        <v>0</v>
      </c>
      <c r="U44" s="59">
        <f t="shared" si="18"/>
        <v>9632700</v>
      </c>
      <c r="V44" s="59">
        <f t="shared" si="18"/>
        <v>400000</v>
      </c>
      <c r="W44" s="59">
        <f t="shared" si="18"/>
        <v>-9232700</v>
      </c>
      <c r="X44" s="64">
        <f>SUM(X45:X47)</f>
        <v>0</v>
      </c>
      <c r="Y44" s="64">
        <f>SUM(Y45:Y47)</f>
        <v>0</v>
      </c>
      <c r="Z44" s="215">
        <f t="shared" si="20"/>
        <v>0</v>
      </c>
      <c r="AA44" s="59">
        <f t="shared" si="54"/>
        <v>0</v>
      </c>
      <c r="AB44" s="59">
        <f t="shared" si="54"/>
        <v>0</v>
      </c>
      <c r="AC44" s="59">
        <f t="shared" si="54"/>
        <v>0</v>
      </c>
      <c r="AD44" s="64">
        <f>SUM(AD45:AD47)</f>
        <v>0</v>
      </c>
      <c r="AE44" s="64">
        <f>SUM(AE45:AE47)</f>
        <v>0</v>
      </c>
      <c r="AF44" s="215">
        <f t="shared" si="23"/>
        <v>0</v>
      </c>
      <c r="AG44" s="64">
        <f>SUM(AG45:AG47)</f>
        <v>0</v>
      </c>
      <c r="AH44" s="64">
        <f>SUM(AH45:AH47)</f>
        <v>0</v>
      </c>
      <c r="AI44" s="215">
        <f t="shared" si="25"/>
        <v>0</v>
      </c>
      <c r="AJ44" s="59">
        <f t="shared" si="55"/>
        <v>0</v>
      </c>
      <c r="AK44" s="59">
        <f t="shared" si="55"/>
        <v>0</v>
      </c>
      <c r="AL44" s="59">
        <f t="shared" si="55"/>
        <v>0</v>
      </c>
      <c r="AM44" s="59">
        <f t="shared" si="26"/>
        <v>9632700</v>
      </c>
      <c r="AN44" s="59">
        <f t="shared" si="26"/>
        <v>400000</v>
      </c>
      <c r="AO44" s="59">
        <f t="shared" si="26"/>
        <v>-9232700</v>
      </c>
    </row>
    <row r="45" spans="1:41" ht="11.25">
      <c r="A45" s="165">
        <v>38</v>
      </c>
      <c r="B45" s="153" t="s">
        <v>40</v>
      </c>
      <c r="C45" s="54">
        <v>0</v>
      </c>
      <c r="D45" s="131">
        <v>0</v>
      </c>
      <c r="E45" s="133">
        <f t="shared" si="7"/>
        <v>0</v>
      </c>
      <c r="F45" s="131">
        <v>0</v>
      </c>
      <c r="G45" s="131">
        <v>0</v>
      </c>
      <c r="H45" s="133">
        <f t="shared" si="9"/>
        <v>0</v>
      </c>
      <c r="I45" s="131"/>
      <c r="J45" s="131"/>
      <c r="K45" s="133">
        <f t="shared" si="11"/>
        <v>0</v>
      </c>
      <c r="L45" s="54"/>
      <c r="M45" s="54"/>
      <c r="N45" s="133">
        <f t="shared" si="13"/>
        <v>0</v>
      </c>
      <c r="O45" s="131"/>
      <c r="P45" s="131"/>
      <c r="Q45" s="133">
        <f t="shared" si="15"/>
        <v>0</v>
      </c>
      <c r="R45" s="131">
        <v>0</v>
      </c>
      <c r="S45" s="131">
        <v>0</v>
      </c>
      <c r="T45" s="133">
        <f t="shared" si="17"/>
        <v>0</v>
      </c>
      <c r="U45" s="135">
        <f t="shared" si="18"/>
        <v>0</v>
      </c>
      <c r="V45" s="135">
        <f t="shared" si="18"/>
        <v>0</v>
      </c>
      <c r="W45" s="135">
        <f t="shared" si="18"/>
        <v>0</v>
      </c>
      <c r="X45" s="131"/>
      <c r="Y45" s="131"/>
      <c r="Z45" s="133">
        <f t="shared" si="20"/>
        <v>0</v>
      </c>
      <c r="AA45" s="135">
        <f t="shared" si="54"/>
        <v>0</v>
      </c>
      <c r="AB45" s="135">
        <f t="shared" si="54"/>
        <v>0</v>
      </c>
      <c r="AC45" s="135">
        <f t="shared" si="54"/>
        <v>0</v>
      </c>
      <c r="AD45" s="131"/>
      <c r="AE45" s="131"/>
      <c r="AF45" s="133">
        <f t="shared" si="23"/>
        <v>0</v>
      </c>
      <c r="AG45" s="131"/>
      <c r="AH45" s="131"/>
      <c r="AI45" s="133">
        <f t="shared" si="25"/>
        <v>0</v>
      </c>
      <c r="AJ45" s="135">
        <f t="shared" si="55"/>
        <v>0</v>
      </c>
      <c r="AK45" s="135">
        <f t="shared" si="55"/>
        <v>0</v>
      </c>
      <c r="AL45" s="135">
        <f t="shared" si="55"/>
        <v>0</v>
      </c>
      <c r="AM45" s="135">
        <f t="shared" si="26"/>
        <v>0</v>
      </c>
      <c r="AN45" s="135">
        <f t="shared" si="26"/>
        <v>0</v>
      </c>
      <c r="AO45" s="135">
        <f t="shared" si="26"/>
        <v>0</v>
      </c>
    </row>
    <row r="46" spans="1:41" ht="11.25">
      <c r="A46" s="165">
        <v>39</v>
      </c>
      <c r="B46" s="153" t="s">
        <v>39</v>
      </c>
      <c r="C46" s="188">
        <v>2100000</v>
      </c>
      <c r="D46" s="188">
        <v>40000</v>
      </c>
      <c r="E46" s="133">
        <f t="shared" si="7"/>
        <v>-2060000</v>
      </c>
      <c r="F46" s="197">
        <v>7532700</v>
      </c>
      <c r="G46" s="197">
        <v>360000</v>
      </c>
      <c r="H46" s="133">
        <f t="shared" si="9"/>
        <v>-7172700</v>
      </c>
      <c r="I46" s="131"/>
      <c r="J46" s="131"/>
      <c r="K46" s="133">
        <f t="shared" si="11"/>
        <v>0</v>
      </c>
      <c r="L46" s="54"/>
      <c r="M46" s="54"/>
      <c r="N46" s="133">
        <f t="shared" si="13"/>
        <v>0</v>
      </c>
      <c r="O46" s="131"/>
      <c r="P46" s="131"/>
      <c r="Q46" s="133">
        <f t="shared" si="15"/>
        <v>0</v>
      </c>
      <c r="R46" s="131">
        <v>0</v>
      </c>
      <c r="S46" s="131">
        <v>0</v>
      </c>
      <c r="T46" s="133">
        <f t="shared" si="17"/>
        <v>0</v>
      </c>
      <c r="U46" s="135">
        <f t="shared" si="18"/>
        <v>9632700</v>
      </c>
      <c r="V46" s="135">
        <f t="shared" si="18"/>
        <v>400000</v>
      </c>
      <c r="W46" s="135">
        <f t="shared" si="18"/>
        <v>-9232700</v>
      </c>
      <c r="X46" s="131"/>
      <c r="Y46" s="131"/>
      <c r="Z46" s="133">
        <f t="shared" si="20"/>
        <v>0</v>
      </c>
      <c r="AA46" s="135">
        <f t="shared" si="54"/>
        <v>0</v>
      </c>
      <c r="AB46" s="135">
        <f t="shared" si="54"/>
        <v>0</v>
      </c>
      <c r="AC46" s="135">
        <f t="shared" si="54"/>
        <v>0</v>
      </c>
      <c r="AD46" s="131"/>
      <c r="AE46" s="131"/>
      <c r="AF46" s="133">
        <f t="shared" si="23"/>
        <v>0</v>
      </c>
      <c r="AG46" s="131"/>
      <c r="AH46" s="131"/>
      <c r="AI46" s="133">
        <f t="shared" si="25"/>
        <v>0</v>
      </c>
      <c r="AJ46" s="135">
        <f t="shared" si="55"/>
        <v>0</v>
      </c>
      <c r="AK46" s="135">
        <f t="shared" si="55"/>
        <v>0</v>
      </c>
      <c r="AL46" s="135">
        <f t="shared" si="55"/>
        <v>0</v>
      </c>
      <c r="AM46" s="135">
        <f t="shared" si="26"/>
        <v>9632700</v>
      </c>
      <c r="AN46" s="135">
        <f t="shared" si="26"/>
        <v>400000</v>
      </c>
      <c r="AO46" s="135">
        <f t="shared" si="26"/>
        <v>-9232700</v>
      </c>
    </row>
    <row r="47" spans="1:41" ht="11.25">
      <c r="A47" s="165">
        <v>40</v>
      </c>
      <c r="B47" s="153" t="s">
        <v>42</v>
      </c>
      <c r="C47" s="54">
        <v>0</v>
      </c>
      <c r="D47" s="131">
        <v>0</v>
      </c>
      <c r="E47" s="133">
        <f t="shared" si="7"/>
        <v>0</v>
      </c>
      <c r="F47" s="131">
        <v>0</v>
      </c>
      <c r="G47" s="131">
        <v>0</v>
      </c>
      <c r="H47" s="133">
        <f t="shared" si="9"/>
        <v>0</v>
      </c>
      <c r="I47" s="131"/>
      <c r="J47" s="131"/>
      <c r="K47" s="133">
        <f t="shared" si="11"/>
        <v>0</v>
      </c>
      <c r="L47" s="54"/>
      <c r="M47" s="54"/>
      <c r="N47" s="133">
        <f t="shared" si="13"/>
        <v>0</v>
      </c>
      <c r="O47" s="131"/>
      <c r="P47" s="131"/>
      <c r="Q47" s="133">
        <f t="shared" si="15"/>
        <v>0</v>
      </c>
      <c r="R47" s="131">
        <v>0</v>
      </c>
      <c r="S47" s="131">
        <v>0</v>
      </c>
      <c r="T47" s="133">
        <f t="shared" si="17"/>
        <v>0</v>
      </c>
      <c r="U47" s="135">
        <f t="shared" si="18"/>
        <v>0</v>
      </c>
      <c r="V47" s="135">
        <f t="shared" si="18"/>
        <v>0</v>
      </c>
      <c r="W47" s="135">
        <f t="shared" si="18"/>
        <v>0</v>
      </c>
      <c r="X47" s="131"/>
      <c r="Y47" s="131"/>
      <c r="Z47" s="133">
        <f t="shared" si="20"/>
        <v>0</v>
      </c>
      <c r="AA47" s="135">
        <f t="shared" si="54"/>
        <v>0</v>
      </c>
      <c r="AB47" s="135">
        <f t="shared" si="54"/>
        <v>0</v>
      </c>
      <c r="AC47" s="135">
        <f t="shared" si="54"/>
        <v>0</v>
      </c>
      <c r="AD47" s="131"/>
      <c r="AE47" s="131"/>
      <c r="AF47" s="133">
        <f t="shared" si="23"/>
        <v>0</v>
      </c>
      <c r="AG47" s="131"/>
      <c r="AH47" s="131"/>
      <c r="AI47" s="133">
        <f t="shared" si="25"/>
        <v>0</v>
      </c>
      <c r="AJ47" s="135">
        <f t="shared" si="55"/>
        <v>0</v>
      </c>
      <c r="AK47" s="135">
        <f t="shared" si="55"/>
        <v>0</v>
      </c>
      <c r="AL47" s="135">
        <f t="shared" si="55"/>
        <v>0</v>
      </c>
      <c r="AM47" s="135">
        <f t="shared" si="26"/>
        <v>0</v>
      </c>
      <c r="AN47" s="135">
        <f t="shared" si="26"/>
        <v>0</v>
      </c>
      <c r="AO47" s="135">
        <f t="shared" si="26"/>
        <v>0</v>
      </c>
    </row>
    <row r="48" spans="1:41" s="288" customFormat="1" ht="11.25">
      <c r="A48" s="163">
        <v>41</v>
      </c>
      <c r="B48" s="154" t="s">
        <v>43</v>
      </c>
      <c r="C48" s="64">
        <f>SUM(C49:C59)</f>
        <v>5000000</v>
      </c>
      <c r="D48" s="64">
        <f t="shared" ref="D48:T48" si="56">SUM(D49:D59)</f>
        <v>2120400</v>
      </c>
      <c r="E48" s="64">
        <f t="shared" si="56"/>
        <v>-2879600</v>
      </c>
      <c r="F48" s="64">
        <f t="shared" si="56"/>
        <v>8165500</v>
      </c>
      <c r="G48" s="64">
        <f t="shared" si="56"/>
        <v>0</v>
      </c>
      <c r="H48" s="64">
        <f t="shared" si="56"/>
        <v>-8165500</v>
      </c>
      <c r="I48" s="64">
        <f t="shared" si="56"/>
        <v>0</v>
      </c>
      <c r="J48" s="64">
        <f t="shared" si="56"/>
        <v>0</v>
      </c>
      <c r="K48" s="64">
        <f t="shared" si="56"/>
        <v>0</v>
      </c>
      <c r="L48" s="64">
        <f t="shared" si="56"/>
        <v>0</v>
      </c>
      <c r="M48" s="64">
        <f t="shared" si="56"/>
        <v>0</v>
      </c>
      <c r="N48" s="64">
        <f t="shared" si="56"/>
        <v>0</v>
      </c>
      <c r="O48" s="64">
        <f t="shared" si="56"/>
        <v>0</v>
      </c>
      <c r="P48" s="64">
        <f t="shared" si="56"/>
        <v>0</v>
      </c>
      <c r="Q48" s="64">
        <f t="shared" si="56"/>
        <v>0</v>
      </c>
      <c r="R48" s="64">
        <f t="shared" si="56"/>
        <v>0</v>
      </c>
      <c r="S48" s="64">
        <f t="shared" si="56"/>
        <v>0</v>
      </c>
      <c r="T48" s="64">
        <f t="shared" si="56"/>
        <v>0</v>
      </c>
      <c r="U48" s="59">
        <f t="shared" si="18"/>
        <v>13165500</v>
      </c>
      <c r="V48" s="59">
        <f t="shared" si="18"/>
        <v>2120400</v>
      </c>
      <c r="W48" s="59">
        <f t="shared" si="18"/>
        <v>-11045100</v>
      </c>
      <c r="X48" s="64">
        <f>SUM(X49:X57)</f>
        <v>0</v>
      </c>
      <c r="Y48" s="64">
        <f>SUM(Y49:Y57)</f>
        <v>0</v>
      </c>
      <c r="Z48" s="215">
        <f t="shared" si="20"/>
        <v>0</v>
      </c>
      <c r="AA48" s="59">
        <f t="shared" si="54"/>
        <v>0</v>
      </c>
      <c r="AB48" s="59">
        <f t="shared" si="54"/>
        <v>0</v>
      </c>
      <c r="AC48" s="59">
        <f t="shared" si="54"/>
        <v>0</v>
      </c>
      <c r="AD48" s="64">
        <f>SUM(AD49:AD57)</f>
        <v>0</v>
      </c>
      <c r="AE48" s="64">
        <f>SUM(AE49:AE57)</f>
        <v>0</v>
      </c>
      <c r="AF48" s="215">
        <f t="shared" si="23"/>
        <v>0</v>
      </c>
      <c r="AG48" s="64">
        <f>SUM(AG49:AG59)</f>
        <v>12251000</v>
      </c>
      <c r="AH48" s="64">
        <f>SUM(AH49:AH59)</f>
        <v>0</v>
      </c>
      <c r="AI48" s="215">
        <f>SUM(AH48-AG48)</f>
        <v>-12251000</v>
      </c>
      <c r="AJ48" s="59">
        <f t="shared" si="55"/>
        <v>12251000</v>
      </c>
      <c r="AK48" s="59">
        <f t="shared" si="55"/>
        <v>0</v>
      </c>
      <c r="AL48" s="59">
        <f t="shared" si="55"/>
        <v>-12251000</v>
      </c>
      <c r="AM48" s="59">
        <f t="shared" si="26"/>
        <v>25416500</v>
      </c>
      <c r="AN48" s="59">
        <f t="shared" si="26"/>
        <v>2120400</v>
      </c>
      <c r="AO48" s="59">
        <f t="shared" si="26"/>
        <v>-23296100</v>
      </c>
    </row>
    <row r="49" spans="1:43" ht="11.25">
      <c r="A49" s="165">
        <v>42</v>
      </c>
      <c r="B49" s="166" t="s">
        <v>74</v>
      </c>
      <c r="C49" s="376">
        <v>0</v>
      </c>
      <c r="D49" s="145">
        <v>0</v>
      </c>
      <c r="E49" s="133">
        <f t="shared" si="7"/>
        <v>0</v>
      </c>
      <c r="F49" s="188">
        <v>4455500</v>
      </c>
      <c r="G49" s="151">
        <v>0</v>
      </c>
      <c r="H49" s="133">
        <f t="shared" si="9"/>
        <v>-4455500</v>
      </c>
      <c r="I49" s="131"/>
      <c r="J49" s="131"/>
      <c r="K49" s="133">
        <f t="shared" si="11"/>
        <v>0</v>
      </c>
      <c r="L49" s="54"/>
      <c r="M49" s="54"/>
      <c r="N49" s="133">
        <f t="shared" si="13"/>
        <v>0</v>
      </c>
      <c r="O49" s="131"/>
      <c r="P49" s="131"/>
      <c r="Q49" s="133">
        <f t="shared" si="15"/>
        <v>0</v>
      </c>
      <c r="R49" s="131">
        <v>0</v>
      </c>
      <c r="S49" s="131">
        <v>0</v>
      </c>
      <c r="T49" s="133">
        <f t="shared" si="17"/>
        <v>0</v>
      </c>
      <c r="U49" s="135">
        <f t="shared" si="18"/>
        <v>4455500</v>
      </c>
      <c r="V49" s="135">
        <f t="shared" si="18"/>
        <v>0</v>
      </c>
      <c r="W49" s="135">
        <f t="shared" si="18"/>
        <v>-4455500</v>
      </c>
      <c r="X49" s="131"/>
      <c r="Y49" s="131"/>
      <c r="Z49" s="133">
        <f t="shared" si="20"/>
        <v>0</v>
      </c>
      <c r="AA49" s="135">
        <f t="shared" si="54"/>
        <v>0</v>
      </c>
      <c r="AB49" s="135">
        <f t="shared" si="54"/>
        <v>0</v>
      </c>
      <c r="AC49" s="135">
        <f t="shared" si="54"/>
        <v>0</v>
      </c>
      <c r="AD49" s="145">
        <v>0</v>
      </c>
      <c r="AE49" s="145">
        <v>0</v>
      </c>
      <c r="AF49" s="133">
        <f t="shared" si="23"/>
        <v>0</v>
      </c>
      <c r="AG49" s="188">
        <v>0</v>
      </c>
      <c r="AH49" s="151">
        <v>0</v>
      </c>
      <c r="AI49" s="133">
        <f t="shared" si="25"/>
        <v>0</v>
      </c>
      <c r="AJ49" s="135">
        <f t="shared" si="55"/>
        <v>0</v>
      </c>
      <c r="AK49" s="135">
        <f t="shared" si="55"/>
        <v>0</v>
      </c>
      <c r="AL49" s="135">
        <f t="shared" si="55"/>
        <v>0</v>
      </c>
      <c r="AM49" s="135">
        <f t="shared" si="26"/>
        <v>4455500</v>
      </c>
      <c r="AN49" s="135">
        <f t="shared" si="26"/>
        <v>0</v>
      </c>
      <c r="AO49" s="135">
        <f t="shared" si="26"/>
        <v>-4455500</v>
      </c>
    </row>
    <row r="50" spans="1:43" ht="11.25">
      <c r="A50" s="165">
        <v>43</v>
      </c>
      <c r="B50" s="153" t="s">
        <v>44</v>
      </c>
      <c r="C50" s="54"/>
      <c r="D50" s="131">
        <v>0</v>
      </c>
      <c r="E50" s="133">
        <f>SUM(D50-C50)</f>
        <v>0</v>
      </c>
      <c r="F50" s="188">
        <v>0</v>
      </c>
      <c r="G50" s="151">
        <v>0</v>
      </c>
      <c r="H50" s="133">
        <f t="shared" si="9"/>
        <v>0</v>
      </c>
      <c r="I50" s="131"/>
      <c r="J50" s="131"/>
      <c r="K50" s="133">
        <f t="shared" si="11"/>
        <v>0</v>
      </c>
      <c r="L50" s="54"/>
      <c r="M50" s="54"/>
      <c r="N50" s="133">
        <f t="shared" si="13"/>
        <v>0</v>
      </c>
      <c r="O50" s="131"/>
      <c r="P50" s="131"/>
      <c r="Q50" s="133">
        <f t="shared" si="15"/>
        <v>0</v>
      </c>
      <c r="R50" s="131">
        <v>0</v>
      </c>
      <c r="S50" s="131">
        <v>0</v>
      </c>
      <c r="T50" s="133">
        <f t="shared" si="17"/>
        <v>0</v>
      </c>
      <c r="U50" s="135">
        <f>SUM(C50+F50+I50+L50+O50+R50)</f>
        <v>0</v>
      </c>
      <c r="V50" s="135">
        <f t="shared" ref="U50:W77" si="57">SUM(D50+G50+J50+M50+P50+S50)</f>
        <v>0</v>
      </c>
      <c r="W50" s="135">
        <f t="shared" si="57"/>
        <v>0</v>
      </c>
      <c r="X50" s="131"/>
      <c r="Y50" s="131"/>
      <c r="Z50" s="133">
        <f t="shared" si="20"/>
        <v>0</v>
      </c>
      <c r="AA50" s="135">
        <f t="shared" si="54"/>
        <v>0</v>
      </c>
      <c r="AB50" s="135">
        <f t="shared" si="54"/>
        <v>0</v>
      </c>
      <c r="AC50" s="135">
        <f t="shared" si="54"/>
        <v>0</v>
      </c>
      <c r="AD50" s="131"/>
      <c r="AE50" s="131"/>
      <c r="AF50" s="133">
        <f t="shared" si="23"/>
        <v>0</v>
      </c>
      <c r="AG50" s="131"/>
      <c r="AH50" s="131"/>
      <c r="AI50" s="133">
        <f t="shared" si="25"/>
        <v>0</v>
      </c>
      <c r="AJ50" s="135">
        <f t="shared" si="55"/>
        <v>0</v>
      </c>
      <c r="AK50" s="135">
        <f t="shared" si="55"/>
        <v>0</v>
      </c>
      <c r="AL50" s="135">
        <f t="shared" si="55"/>
        <v>0</v>
      </c>
      <c r="AM50" s="135">
        <f t="shared" si="26"/>
        <v>0</v>
      </c>
      <c r="AN50" s="135">
        <f t="shared" si="26"/>
        <v>0</v>
      </c>
      <c r="AO50" s="135">
        <f t="shared" si="26"/>
        <v>0</v>
      </c>
    </row>
    <row r="51" spans="1:43" ht="11.25">
      <c r="A51" s="165">
        <v>44</v>
      </c>
      <c r="B51" s="153" t="s">
        <v>45</v>
      </c>
      <c r="C51" s="54">
        <v>0</v>
      </c>
      <c r="D51" s="131">
        <v>0</v>
      </c>
      <c r="E51" s="133">
        <f>SUM(D51-C51)</f>
        <v>0</v>
      </c>
      <c r="F51" s="188">
        <v>900000</v>
      </c>
      <c r="G51" s="151">
        <v>0</v>
      </c>
      <c r="H51" s="133">
        <f t="shared" si="9"/>
        <v>-900000</v>
      </c>
      <c r="I51" s="131"/>
      <c r="J51" s="131"/>
      <c r="K51" s="133">
        <f t="shared" si="11"/>
        <v>0</v>
      </c>
      <c r="L51" s="54"/>
      <c r="M51" s="54"/>
      <c r="N51" s="133">
        <f t="shared" si="13"/>
        <v>0</v>
      </c>
      <c r="O51" s="131"/>
      <c r="P51" s="131"/>
      <c r="Q51" s="133">
        <f t="shared" si="15"/>
        <v>0</v>
      </c>
      <c r="R51" s="131">
        <v>0</v>
      </c>
      <c r="S51" s="131">
        <v>0</v>
      </c>
      <c r="T51" s="133">
        <f t="shared" si="17"/>
        <v>0</v>
      </c>
      <c r="U51" s="135">
        <f>SUM(C51+F51+I51+L51+O51+R51)</f>
        <v>900000</v>
      </c>
      <c r="V51" s="135">
        <f t="shared" si="57"/>
        <v>0</v>
      </c>
      <c r="W51" s="135">
        <f t="shared" si="57"/>
        <v>-900000</v>
      </c>
      <c r="X51" s="131"/>
      <c r="Y51" s="131"/>
      <c r="Z51" s="133">
        <f t="shared" si="20"/>
        <v>0</v>
      </c>
      <c r="AA51" s="135">
        <f t="shared" si="54"/>
        <v>0</v>
      </c>
      <c r="AB51" s="135">
        <f t="shared" si="54"/>
        <v>0</v>
      </c>
      <c r="AC51" s="135">
        <f t="shared" si="54"/>
        <v>0</v>
      </c>
      <c r="AD51" s="131"/>
      <c r="AE51" s="131"/>
      <c r="AF51" s="133">
        <f t="shared" si="23"/>
        <v>0</v>
      </c>
      <c r="AG51" s="131"/>
      <c r="AH51" s="131"/>
      <c r="AI51" s="133">
        <f t="shared" si="25"/>
        <v>0</v>
      </c>
      <c r="AJ51" s="135">
        <f t="shared" si="55"/>
        <v>0</v>
      </c>
      <c r="AK51" s="135">
        <f t="shared" si="55"/>
        <v>0</v>
      </c>
      <c r="AL51" s="135">
        <f t="shared" si="55"/>
        <v>0</v>
      </c>
      <c r="AM51" s="135">
        <f t="shared" si="26"/>
        <v>900000</v>
      </c>
      <c r="AN51" s="135">
        <f t="shared" si="26"/>
        <v>0</v>
      </c>
      <c r="AO51" s="135">
        <f t="shared" si="26"/>
        <v>-900000</v>
      </c>
    </row>
    <row r="52" spans="1:43" ht="11.25">
      <c r="A52" s="165">
        <v>45</v>
      </c>
      <c r="B52" s="153" t="s">
        <v>51</v>
      </c>
      <c r="C52" s="54">
        <v>0</v>
      </c>
      <c r="D52" s="131">
        <v>0</v>
      </c>
      <c r="E52" s="133">
        <f t="shared" si="7"/>
        <v>0</v>
      </c>
      <c r="F52" s="188">
        <v>710000</v>
      </c>
      <c r="G52" s="151">
        <v>0</v>
      </c>
      <c r="H52" s="133">
        <f t="shared" si="9"/>
        <v>-710000</v>
      </c>
      <c r="I52" s="131"/>
      <c r="J52" s="131"/>
      <c r="K52" s="133">
        <f t="shared" si="11"/>
        <v>0</v>
      </c>
      <c r="L52" s="54"/>
      <c r="M52" s="54"/>
      <c r="N52" s="133">
        <f t="shared" si="13"/>
        <v>0</v>
      </c>
      <c r="O52" s="131"/>
      <c r="P52" s="131"/>
      <c r="Q52" s="133">
        <f t="shared" si="15"/>
        <v>0</v>
      </c>
      <c r="R52" s="131">
        <v>0</v>
      </c>
      <c r="S52" s="131">
        <v>0</v>
      </c>
      <c r="T52" s="133">
        <f t="shared" si="17"/>
        <v>0</v>
      </c>
      <c r="U52" s="135">
        <f t="shared" si="57"/>
        <v>710000</v>
      </c>
      <c r="V52" s="135">
        <f t="shared" si="57"/>
        <v>0</v>
      </c>
      <c r="W52" s="135">
        <f t="shared" si="57"/>
        <v>-710000</v>
      </c>
      <c r="X52" s="131"/>
      <c r="Y52" s="131"/>
      <c r="Z52" s="133">
        <f t="shared" si="20"/>
        <v>0</v>
      </c>
      <c r="AA52" s="135">
        <f t="shared" si="54"/>
        <v>0</v>
      </c>
      <c r="AB52" s="135">
        <f t="shared" si="54"/>
        <v>0</v>
      </c>
      <c r="AC52" s="135">
        <f t="shared" si="54"/>
        <v>0</v>
      </c>
      <c r="AD52" s="131"/>
      <c r="AE52" s="131"/>
      <c r="AF52" s="133">
        <f t="shared" si="23"/>
        <v>0</v>
      </c>
      <c r="AG52" s="131"/>
      <c r="AH52" s="131"/>
      <c r="AI52" s="133">
        <f>SUM(AH52-AG52)</f>
        <v>0</v>
      </c>
      <c r="AJ52" s="135">
        <f t="shared" si="55"/>
        <v>0</v>
      </c>
      <c r="AK52" s="135">
        <f t="shared" si="55"/>
        <v>0</v>
      </c>
      <c r="AL52" s="135">
        <f t="shared" si="55"/>
        <v>0</v>
      </c>
      <c r="AM52" s="135">
        <f t="shared" si="26"/>
        <v>710000</v>
      </c>
      <c r="AN52" s="135">
        <f t="shared" si="26"/>
        <v>0</v>
      </c>
      <c r="AO52" s="135">
        <f t="shared" si="26"/>
        <v>-710000</v>
      </c>
    </row>
    <row r="53" spans="1:43" ht="11.25">
      <c r="A53" s="165">
        <v>46</v>
      </c>
      <c r="B53" s="153" t="s">
        <v>46</v>
      </c>
      <c r="C53" s="54">
        <v>0</v>
      </c>
      <c r="D53" s="131">
        <v>0</v>
      </c>
      <c r="E53" s="133">
        <f t="shared" si="7"/>
        <v>0</v>
      </c>
      <c r="F53" s="131">
        <v>0</v>
      </c>
      <c r="G53" s="131">
        <v>0</v>
      </c>
      <c r="H53" s="133">
        <f t="shared" si="9"/>
        <v>0</v>
      </c>
      <c r="I53" s="131"/>
      <c r="J53" s="131"/>
      <c r="K53" s="133">
        <f t="shared" si="11"/>
        <v>0</v>
      </c>
      <c r="L53" s="54"/>
      <c r="M53" s="54"/>
      <c r="N53" s="133">
        <f t="shared" si="13"/>
        <v>0</v>
      </c>
      <c r="O53" s="131"/>
      <c r="P53" s="131"/>
      <c r="Q53" s="133">
        <f t="shared" si="15"/>
        <v>0</v>
      </c>
      <c r="R53" s="131">
        <v>0</v>
      </c>
      <c r="S53" s="131">
        <v>0</v>
      </c>
      <c r="T53" s="133">
        <f t="shared" si="17"/>
        <v>0</v>
      </c>
      <c r="U53" s="135">
        <f t="shared" si="57"/>
        <v>0</v>
      </c>
      <c r="V53" s="135">
        <f t="shared" si="57"/>
        <v>0</v>
      </c>
      <c r="W53" s="135">
        <f t="shared" si="57"/>
        <v>0</v>
      </c>
      <c r="X53" s="131"/>
      <c r="Y53" s="131"/>
      <c r="Z53" s="133">
        <f t="shared" si="20"/>
        <v>0</v>
      </c>
      <c r="AA53" s="135">
        <f t="shared" si="54"/>
        <v>0</v>
      </c>
      <c r="AB53" s="135">
        <f t="shared" si="54"/>
        <v>0</v>
      </c>
      <c r="AC53" s="135">
        <f t="shared" si="54"/>
        <v>0</v>
      </c>
      <c r="AD53" s="131"/>
      <c r="AE53" s="131"/>
      <c r="AF53" s="133">
        <f t="shared" si="23"/>
        <v>0</v>
      </c>
      <c r="AG53" s="131"/>
      <c r="AH53" s="131"/>
      <c r="AI53" s="133">
        <f t="shared" si="25"/>
        <v>0</v>
      </c>
      <c r="AJ53" s="135">
        <f t="shared" si="55"/>
        <v>0</v>
      </c>
      <c r="AK53" s="135">
        <f t="shared" si="55"/>
        <v>0</v>
      </c>
      <c r="AL53" s="135">
        <f t="shared" si="55"/>
        <v>0</v>
      </c>
      <c r="AM53" s="135">
        <f t="shared" si="26"/>
        <v>0</v>
      </c>
      <c r="AN53" s="135">
        <f t="shared" si="26"/>
        <v>0</v>
      </c>
      <c r="AO53" s="135">
        <f t="shared" si="26"/>
        <v>0</v>
      </c>
    </row>
    <row r="54" spans="1:43" ht="11.25">
      <c r="A54" s="165">
        <v>47</v>
      </c>
      <c r="B54" s="153" t="s">
        <v>47</v>
      </c>
      <c r="C54" s="54"/>
      <c r="D54" s="131"/>
      <c r="E54" s="133">
        <f t="shared" si="7"/>
        <v>0</v>
      </c>
      <c r="F54" s="131"/>
      <c r="G54" s="131"/>
      <c r="H54" s="133">
        <f t="shared" si="9"/>
        <v>0</v>
      </c>
      <c r="I54" s="131"/>
      <c r="J54" s="131"/>
      <c r="K54" s="133">
        <f t="shared" si="11"/>
        <v>0</v>
      </c>
      <c r="L54" s="54"/>
      <c r="M54" s="54"/>
      <c r="N54" s="133">
        <f t="shared" si="13"/>
        <v>0</v>
      </c>
      <c r="O54" s="131"/>
      <c r="P54" s="131"/>
      <c r="Q54" s="133">
        <f t="shared" si="15"/>
        <v>0</v>
      </c>
      <c r="R54" s="131">
        <v>0</v>
      </c>
      <c r="S54" s="131">
        <v>0</v>
      </c>
      <c r="T54" s="133">
        <f t="shared" si="17"/>
        <v>0</v>
      </c>
      <c r="U54" s="135">
        <f t="shared" si="57"/>
        <v>0</v>
      </c>
      <c r="V54" s="135">
        <f t="shared" si="57"/>
        <v>0</v>
      </c>
      <c r="W54" s="135">
        <f t="shared" si="57"/>
        <v>0</v>
      </c>
      <c r="X54" s="131"/>
      <c r="Y54" s="131"/>
      <c r="Z54" s="133">
        <f t="shared" si="20"/>
        <v>0</v>
      </c>
      <c r="AA54" s="135">
        <f t="shared" si="54"/>
        <v>0</v>
      </c>
      <c r="AB54" s="135">
        <f t="shared" si="54"/>
        <v>0</v>
      </c>
      <c r="AC54" s="135">
        <f t="shared" si="54"/>
        <v>0</v>
      </c>
      <c r="AD54" s="131"/>
      <c r="AE54" s="131"/>
      <c r="AF54" s="133">
        <f t="shared" si="23"/>
        <v>0</v>
      </c>
      <c r="AG54" s="131"/>
      <c r="AH54" s="131"/>
      <c r="AI54" s="133">
        <f t="shared" si="25"/>
        <v>0</v>
      </c>
      <c r="AJ54" s="135">
        <f t="shared" si="55"/>
        <v>0</v>
      </c>
      <c r="AK54" s="135">
        <f t="shared" si="55"/>
        <v>0</v>
      </c>
      <c r="AL54" s="135">
        <f t="shared" si="55"/>
        <v>0</v>
      </c>
      <c r="AM54" s="135">
        <f t="shared" si="26"/>
        <v>0</v>
      </c>
      <c r="AN54" s="135">
        <f t="shared" si="26"/>
        <v>0</v>
      </c>
      <c r="AO54" s="135">
        <f t="shared" si="26"/>
        <v>0</v>
      </c>
    </row>
    <row r="55" spans="1:43" ht="11.25">
      <c r="A55" s="165">
        <v>48</v>
      </c>
      <c r="B55" s="153" t="s">
        <v>48</v>
      </c>
      <c r="C55" s="54"/>
      <c r="D55" s="131"/>
      <c r="E55" s="133">
        <f t="shared" si="7"/>
        <v>0</v>
      </c>
      <c r="F55" s="188">
        <v>100000</v>
      </c>
      <c r="G55" s="151">
        <v>0</v>
      </c>
      <c r="H55" s="133">
        <f t="shared" si="9"/>
        <v>-100000</v>
      </c>
      <c r="I55" s="131"/>
      <c r="J55" s="131"/>
      <c r="K55" s="133">
        <f t="shared" si="11"/>
        <v>0</v>
      </c>
      <c r="L55" s="54"/>
      <c r="M55" s="54"/>
      <c r="N55" s="133">
        <f t="shared" si="13"/>
        <v>0</v>
      </c>
      <c r="O55" s="131"/>
      <c r="P55" s="131"/>
      <c r="Q55" s="133">
        <f t="shared" si="15"/>
        <v>0</v>
      </c>
      <c r="R55" s="131">
        <v>0</v>
      </c>
      <c r="S55" s="131">
        <v>0</v>
      </c>
      <c r="T55" s="133">
        <f t="shared" si="17"/>
        <v>0</v>
      </c>
      <c r="U55" s="135">
        <f t="shared" si="57"/>
        <v>100000</v>
      </c>
      <c r="V55" s="135">
        <f t="shared" si="57"/>
        <v>0</v>
      </c>
      <c r="W55" s="135">
        <f t="shared" si="57"/>
        <v>-100000</v>
      </c>
      <c r="X55" s="131"/>
      <c r="Y55" s="131"/>
      <c r="Z55" s="133">
        <f t="shared" si="20"/>
        <v>0</v>
      </c>
      <c r="AA55" s="135">
        <f t="shared" si="54"/>
        <v>0</v>
      </c>
      <c r="AB55" s="135">
        <f t="shared" si="54"/>
        <v>0</v>
      </c>
      <c r="AC55" s="135">
        <f t="shared" si="54"/>
        <v>0</v>
      </c>
      <c r="AD55" s="131"/>
      <c r="AE55" s="131"/>
      <c r="AF55" s="133">
        <f t="shared" si="23"/>
        <v>0</v>
      </c>
      <c r="AG55" s="131"/>
      <c r="AH55" s="131"/>
      <c r="AI55" s="133">
        <f t="shared" si="25"/>
        <v>0</v>
      </c>
      <c r="AJ55" s="135">
        <f t="shared" si="55"/>
        <v>0</v>
      </c>
      <c r="AK55" s="135">
        <f t="shared" si="55"/>
        <v>0</v>
      </c>
      <c r="AL55" s="135">
        <f t="shared" si="55"/>
        <v>0</v>
      </c>
      <c r="AM55" s="135">
        <f t="shared" si="26"/>
        <v>100000</v>
      </c>
      <c r="AN55" s="135">
        <f t="shared" si="26"/>
        <v>0</v>
      </c>
      <c r="AO55" s="135">
        <f t="shared" si="26"/>
        <v>-100000</v>
      </c>
    </row>
    <row r="56" spans="1:43" ht="11.25">
      <c r="A56" s="165">
        <v>49</v>
      </c>
      <c r="B56" s="153" t="s">
        <v>49</v>
      </c>
      <c r="C56" s="54"/>
      <c r="D56" s="131"/>
      <c r="E56" s="133">
        <f t="shared" si="7"/>
        <v>0</v>
      </c>
      <c r="F56" s="131"/>
      <c r="G56" s="131"/>
      <c r="H56" s="133">
        <f t="shared" si="9"/>
        <v>0</v>
      </c>
      <c r="I56" s="131"/>
      <c r="J56" s="131"/>
      <c r="K56" s="133">
        <f t="shared" si="11"/>
        <v>0</v>
      </c>
      <c r="L56" s="54"/>
      <c r="M56" s="54"/>
      <c r="N56" s="133">
        <f t="shared" si="13"/>
        <v>0</v>
      </c>
      <c r="O56" s="131"/>
      <c r="P56" s="131"/>
      <c r="Q56" s="133">
        <f t="shared" si="15"/>
        <v>0</v>
      </c>
      <c r="R56" s="131">
        <v>0</v>
      </c>
      <c r="S56" s="131">
        <v>0</v>
      </c>
      <c r="T56" s="133">
        <f t="shared" si="17"/>
        <v>0</v>
      </c>
      <c r="U56" s="135">
        <f t="shared" si="57"/>
        <v>0</v>
      </c>
      <c r="V56" s="135">
        <f t="shared" si="57"/>
        <v>0</v>
      </c>
      <c r="W56" s="135">
        <f t="shared" si="57"/>
        <v>0</v>
      </c>
      <c r="X56" s="131"/>
      <c r="Y56" s="131"/>
      <c r="Z56" s="133">
        <f t="shared" si="20"/>
        <v>0</v>
      </c>
      <c r="AA56" s="135">
        <f t="shared" si="54"/>
        <v>0</v>
      </c>
      <c r="AB56" s="135">
        <f t="shared" si="54"/>
        <v>0</v>
      </c>
      <c r="AC56" s="135">
        <f t="shared" si="54"/>
        <v>0</v>
      </c>
      <c r="AD56" s="131"/>
      <c r="AE56" s="131"/>
      <c r="AF56" s="133">
        <f t="shared" si="23"/>
        <v>0</v>
      </c>
      <c r="AG56" s="131"/>
      <c r="AH56" s="131"/>
      <c r="AI56" s="133">
        <f t="shared" si="25"/>
        <v>0</v>
      </c>
      <c r="AJ56" s="135">
        <f t="shared" si="55"/>
        <v>0</v>
      </c>
      <c r="AK56" s="135">
        <f t="shared" si="55"/>
        <v>0</v>
      </c>
      <c r="AL56" s="135">
        <f t="shared" si="55"/>
        <v>0</v>
      </c>
      <c r="AM56" s="135">
        <f t="shared" si="26"/>
        <v>0</v>
      </c>
      <c r="AN56" s="135">
        <f t="shared" si="26"/>
        <v>0</v>
      </c>
      <c r="AO56" s="135">
        <f t="shared" si="26"/>
        <v>0</v>
      </c>
    </row>
    <row r="57" spans="1:43" ht="11.25">
      <c r="A57" s="165">
        <v>50</v>
      </c>
      <c r="B57" s="153" t="s">
        <v>50</v>
      </c>
      <c r="C57" s="54"/>
      <c r="D57" s="131"/>
      <c r="E57" s="133">
        <f t="shared" si="7"/>
        <v>0</v>
      </c>
      <c r="F57" s="131"/>
      <c r="G57" s="131"/>
      <c r="H57" s="133">
        <f t="shared" si="9"/>
        <v>0</v>
      </c>
      <c r="I57" s="131"/>
      <c r="J57" s="131"/>
      <c r="K57" s="133">
        <f t="shared" si="11"/>
        <v>0</v>
      </c>
      <c r="L57" s="54"/>
      <c r="M57" s="54"/>
      <c r="N57" s="133">
        <f t="shared" si="13"/>
        <v>0</v>
      </c>
      <c r="O57" s="131"/>
      <c r="P57" s="131"/>
      <c r="Q57" s="133">
        <f t="shared" si="15"/>
        <v>0</v>
      </c>
      <c r="R57" s="131">
        <v>0</v>
      </c>
      <c r="S57" s="131">
        <v>0</v>
      </c>
      <c r="T57" s="133">
        <f t="shared" si="17"/>
        <v>0</v>
      </c>
      <c r="U57" s="135">
        <f t="shared" si="57"/>
        <v>0</v>
      </c>
      <c r="V57" s="135">
        <f t="shared" si="57"/>
        <v>0</v>
      </c>
      <c r="W57" s="135">
        <f t="shared" si="57"/>
        <v>0</v>
      </c>
      <c r="X57" s="131"/>
      <c r="Y57" s="131"/>
      <c r="Z57" s="133">
        <f t="shared" si="20"/>
        <v>0</v>
      </c>
      <c r="AA57" s="135">
        <f t="shared" si="54"/>
        <v>0</v>
      </c>
      <c r="AB57" s="135">
        <f t="shared" si="54"/>
        <v>0</v>
      </c>
      <c r="AC57" s="135">
        <f t="shared" si="54"/>
        <v>0</v>
      </c>
      <c r="AD57" s="131"/>
      <c r="AE57" s="131"/>
      <c r="AF57" s="133">
        <f t="shared" si="23"/>
        <v>0</v>
      </c>
      <c r="AG57" s="131"/>
      <c r="AH57" s="131"/>
      <c r="AI57" s="133">
        <f t="shared" si="25"/>
        <v>0</v>
      </c>
      <c r="AJ57" s="135">
        <f t="shared" si="55"/>
        <v>0</v>
      </c>
      <c r="AK57" s="135">
        <f t="shared" si="55"/>
        <v>0</v>
      </c>
      <c r="AL57" s="135">
        <f t="shared" si="55"/>
        <v>0</v>
      </c>
      <c r="AM57" s="135">
        <f t="shared" si="26"/>
        <v>0</v>
      </c>
      <c r="AN57" s="135">
        <f t="shared" si="26"/>
        <v>0</v>
      </c>
      <c r="AO57" s="135">
        <f t="shared" si="26"/>
        <v>0</v>
      </c>
    </row>
    <row r="58" spans="1:43" ht="11.25">
      <c r="A58" s="165"/>
      <c r="B58" s="232" t="s">
        <v>325</v>
      </c>
      <c r="C58" s="131"/>
      <c r="D58" s="131"/>
      <c r="E58" s="133">
        <f t="shared" si="7"/>
        <v>0</v>
      </c>
      <c r="F58" s="131"/>
      <c r="G58" s="131"/>
      <c r="H58" s="133">
        <f t="shared" si="9"/>
        <v>0</v>
      </c>
      <c r="I58" s="131"/>
      <c r="J58" s="131"/>
      <c r="K58" s="133"/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57"/>
        <v>0</v>
      </c>
      <c r="V58" s="135">
        <f t="shared" si="57"/>
        <v>0</v>
      </c>
      <c r="W58" s="135">
        <f t="shared" si="57"/>
        <v>0</v>
      </c>
      <c r="X58" s="131"/>
      <c r="Y58" s="131"/>
      <c r="Z58" s="54"/>
      <c r="AA58" s="135">
        <f t="shared" ref="AA58:AC59" si="58">SUM(X58)</f>
        <v>0</v>
      </c>
      <c r="AB58" s="135">
        <f t="shared" si="58"/>
        <v>0</v>
      </c>
      <c r="AC58" s="135">
        <f t="shared" si="58"/>
        <v>0</v>
      </c>
      <c r="AD58" s="131"/>
      <c r="AE58" s="131"/>
      <c r="AF58" s="54"/>
      <c r="AG58" s="131"/>
      <c r="AH58" s="131"/>
      <c r="AI58" s="133">
        <f t="shared" si="25"/>
        <v>0</v>
      </c>
      <c r="AJ58" s="135">
        <f t="shared" ref="AJ58:AJ59" si="59">SUM(AD58+AG58)</f>
        <v>0</v>
      </c>
      <c r="AK58" s="135">
        <f t="shared" ref="AK58:AK59" si="60">SUM(AE58+AH58)</f>
        <v>0</v>
      </c>
      <c r="AL58" s="135">
        <f t="shared" ref="AL58:AL59" si="61">SUM(AF58+AI58)</f>
        <v>0</v>
      </c>
      <c r="AM58" s="135">
        <f t="shared" si="26"/>
        <v>0</v>
      </c>
      <c r="AN58" s="135">
        <f t="shared" si="26"/>
        <v>0</v>
      </c>
      <c r="AO58" s="135">
        <f t="shared" si="26"/>
        <v>0</v>
      </c>
      <c r="AP58" s="270"/>
      <c r="AQ58" s="270"/>
    </row>
    <row r="59" spans="1:43" ht="11.25">
      <c r="A59" s="165"/>
      <c r="B59" s="153" t="s">
        <v>324</v>
      </c>
      <c r="C59" s="188">
        <v>5000000</v>
      </c>
      <c r="D59" s="188">
        <v>2120400</v>
      </c>
      <c r="E59" s="133">
        <f t="shared" si="7"/>
        <v>-2879600</v>
      </c>
      <c r="F59" s="188">
        <v>2000000</v>
      </c>
      <c r="G59" s="151">
        <v>0</v>
      </c>
      <c r="H59" s="133">
        <f t="shared" si="9"/>
        <v>-2000000</v>
      </c>
      <c r="I59" s="131"/>
      <c r="J59" s="131"/>
      <c r="K59" s="133"/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57"/>
        <v>7000000</v>
      </c>
      <c r="V59" s="135">
        <f t="shared" si="57"/>
        <v>2120400</v>
      </c>
      <c r="W59" s="135">
        <f t="shared" si="57"/>
        <v>-4879600</v>
      </c>
      <c r="X59" s="131"/>
      <c r="Y59" s="131"/>
      <c r="Z59" s="54"/>
      <c r="AA59" s="135">
        <f t="shared" si="58"/>
        <v>0</v>
      </c>
      <c r="AB59" s="135">
        <f t="shared" si="58"/>
        <v>0</v>
      </c>
      <c r="AC59" s="135">
        <f t="shared" si="58"/>
        <v>0</v>
      </c>
      <c r="AD59" s="131"/>
      <c r="AE59" s="131"/>
      <c r="AF59" s="54"/>
      <c r="AG59" s="188">
        <v>12251000</v>
      </c>
      <c r="AH59" s="151">
        <v>0</v>
      </c>
      <c r="AI59" s="133">
        <f t="shared" si="25"/>
        <v>-12251000</v>
      </c>
      <c r="AJ59" s="135">
        <f t="shared" si="59"/>
        <v>12251000</v>
      </c>
      <c r="AK59" s="135">
        <f t="shared" si="60"/>
        <v>0</v>
      </c>
      <c r="AL59" s="135">
        <f t="shared" si="61"/>
        <v>-12251000</v>
      </c>
      <c r="AM59" s="135">
        <f t="shared" si="26"/>
        <v>19251000</v>
      </c>
      <c r="AN59" s="135">
        <f t="shared" si="26"/>
        <v>2120400</v>
      </c>
      <c r="AO59" s="135">
        <f t="shared" si="26"/>
        <v>-17130600</v>
      </c>
      <c r="AP59" s="270"/>
      <c r="AQ59" s="270"/>
    </row>
    <row r="60" spans="1:43" s="288" customFormat="1" ht="11.25">
      <c r="A60" s="163">
        <v>51</v>
      </c>
      <c r="B60" s="154" t="s">
        <v>52</v>
      </c>
      <c r="C60" s="64">
        <f>SUM(C61:C63)</f>
        <v>12653500</v>
      </c>
      <c r="D60" s="64">
        <f t="shared" ref="D60:S60" si="62">SUM(D61:D63)</f>
        <v>8943900</v>
      </c>
      <c r="E60" s="64">
        <f t="shared" si="62"/>
        <v>-2209600</v>
      </c>
      <c r="F60" s="64">
        <f t="shared" si="62"/>
        <v>53505000</v>
      </c>
      <c r="G60" s="64">
        <f t="shared" si="62"/>
        <v>16380477.199999999</v>
      </c>
      <c r="H60" s="64">
        <f>SUM(H61:H63)</f>
        <v>-37124522.799999997</v>
      </c>
      <c r="I60" s="64">
        <f t="shared" si="62"/>
        <v>0</v>
      </c>
      <c r="J60" s="64">
        <f t="shared" si="62"/>
        <v>0</v>
      </c>
      <c r="K60" s="64">
        <f t="shared" si="62"/>
        <v>0</v>
      </c>
      <c r="L60" s="64">
        <f t="shared" si="62"/>
        <v>0</v>
      </c>
      <c r="M60" s="64">
        <f t="shared" si="62"/>
        <v>0</v>
      </c>
      <c r="N60" s="64">
        <f t="shared" si="62"/>
        <v>0</v>
      </c>
      <c r="O60" s="64">
        <f t="shared" si="62"/>
        <v>0</v>
      </c>
      <c r="P60" s="64">
        <f t="shared" si="62"/>
        <v>0</v>
      </c>
      <c r="Q60" s="64">
        <f t="shared" si="62"/>
        <v>0</v>
      </c>
      <c r="R60" s="64">
        <f t="shared" si="62"/>
        <v>0</v>
      </c>
      <c r="S60" s="64">
        <f t="shared" si="62"/>
        <v>0</v>
      </c>
      <c r="T60" s="64">
        <f>SUM(T61:T63)</f>
        <v>0</v>
      </c>
      <c r="U60" s="59">
        <f t="shared" si="57"/>
        <v>66158500</v>
      </c>
      <c r="V60" s="59">
        <f t="shared" si="57"/>
        <v>25324377.199999999</v>
      </c>
      <c r="W60" s="59">
        <f t="shared" si="57"/>
        <v>-39334122.799999997</v>
      </c>
      <c r="X60" s="64">
        <f>SUM(X61:X62)</f>
        <v>0</v>
      </c>
      <c r="Y60" s="64">
        <f>SUM(Y61:Y62)</f>
        <v>0</v>
      </c>
      <c r="Z60" s="215">
        <f t="shared" si="20"/>
        <v>0</v>
      </c>
      <c r="AA60" s="59">
        <f t="shared" si="54"/>
        <v>0</v>
      </c>
      <c r="AB60" s="59">
        <f t="shared" si="54"/>
        <v>0</v>
      </c>
      <c r="AC60" s="59">
        <f t="shared" si="54"/>
        <v>0</v>
      </c>
      <c r="AD60" s="64">
        <f>SUM(AD61:AD62)</f>
        <v>192650900</v>
      </c>
      <c r="AE60" s="64">
        <f>SUM(AE61:AE62)</f>
        <v>150000</v>
      </c>
      <c r="AF60" s="215">
        <f t="shared" si="23"/>
        <v>-192500900</v>
      </c>
      <c r="AG60" s="64">
        <f>SUM(AG61:AG62)</f>
        <v>0</v>
      </c>
      <c r="AH60" s="64">
        <f>SUM(AH61:AH62)</f>
        <v>0</v>
      </c>
      <c r="AI60" s="215">
        <f t="shared" si="25"/>
        <v>0</v>
      </c>
      <c r="AJ60" s="59">
        <f t="shared" si="55"/>
        <v>192650900</v>
      </c>
      <c r="AK60" s="59">
        <f t="shared" si="55"/>
        <v>150000</v>
      </c>
      <c r="AL60" s="59">
        <f t="shared" si="55"/>
        <v>-192500900</v>
      </c>
      <c r="AM60" s="59">
        <f t="shared" si="26"/>
        <v>258809400</v>
      </c>
      <c r="AN60" s="59">
        <f t="shared" si="26"/>
        <v>25474377.199999999</v>
      </c>
      <c r="AO60" s="59">
        <f t="shared" si="26"/>
        <v>-231835022.80000001</v>
      </c>
    </row>
    <row r="61" spans="1:43" ht="11.25">
      <c r="A61" s="165">
        <v>52</v>
      </c>
      <c r="B61" s="152" t="s">
        <v>75</v>
      </c>
      <c r="C61" s="188">
        <v>6153500</v>
      </c>
      <c r="D61" s="188">
        <v>4943900</v>
      </c>
      <c r="E61" s="133">
        <f t="shared" si="7"/>
        <v>-1209600</v>
      </c>
      <c r="F61" s="188">
        <v>48305000</v>
      </c>
      <c r="G61" s="188">
        <v>14380477.199999999</v>
      </c>
      <c r="H61" s="133">
        <f t="shared" si="9"/>
        <v>-33924522.799999997</v>
      </c>
      <c r="I61" s="131"/>
      <c r="J61" s="131"/>
      <c r="K61" s="133">
        <f t="shared" si="11"/>
        <v>0</v>
      </c>
      <c r="L61" s="54"/>
      <c r="M61" s="54"/>
      <c r="N61" s="133">
        <f t="shared" si="13"/>
        <v>0</v>
      </c>
      <c r="O61" s="131"/>
      <c r="P61" s="131"/>
      <c r="Q61" s="133">
        <f t="shared" si="15"/>
        <v>0</v>
      </c>
      <c r="R61" s="131"/>
      <c r="S61" s="131">
        <v>0</v>
      </c>
      <c r="T61" s="133">
        <f t="shared" si="17"/>
        <v>0</v>
      </c>
      <c r="U61" s="135">
        <f t="shared" si="57"/>
        <v>54458500</v>
      </c>
      <c r="V61" s="135">
        <f t="shared" si="57"/>
        <v>19324377.199999999</v>
      </c>
      <c r="W61" s="135">
        <f t="shared" si="57"/>
        <v>-35134122.799999997</v>
      </c>
      <c r="X61" s="131"/>
      <c r="Y61" s="131"/>
      <c r="Z61" s="133">
        <f t="shared" si="20"/>
        <v>0</v>
      </c>
      <c r="AA61" s="135">
        <f t="shared" si="54"/>
        <v>0</v>
      </c>
      <c r="AB61" s="135">
        <f t="shared" si="54"/>
        <v>0</v>
      </c>
      <c r="AC61" s="135">
        <f t="shared" si="54"/>
        <v>0</v>
      </c>
      <c r="AD61" s="197">
        <v>192650900</v>
      </c>
      <c r="AE61" s="155">
        <v>150000</v>
      </c>
      <c r="AF61" s="133">
        <f t="shared" si="23"/>
        <v>-192500900</v>
      </c>
      <c r="AG61" s="131">
        <v>0</v>
      </c>
      <c r="AH61" s="131"/>
      <c r="AI61" s="133">
        <f t="shared" si="25"/>
        <v>0</v>
      </c>
      <c r="AJ61" s="135">
        <f t="shared" si="55"/>
        <v>192650900</v>
      </c>
      <c r="AK61" s="135">
        <f t="shared" si="55"/>
        <v>150000</v>
      </c>
      <c r="AL61" s="135">
        <f t="shared" si="55"/>
        <v>-192500900</v>
      </c>
      <c r="AM61" s="135">
        <f t="shared" si="26"/>
        <v>247109400</v>
      </c>
      <c r="AN61" s="135">
        <f t="shared" si="26"/>
        <v>19474377.199999999</v>
      </c>
      <c r="AO61" s="135">
        <f t="shared" si="26"/>
        <v>-227635022.80000001</v>
      </c>
    </row>
    <row r="62" spans="1:43" ht="11.25">
      <c r="A62" s="165">
        <v>53</v>
      </c>
      <c r="B62" s="152" t="s">
        <v>53</v>
      </c>
      <c r="C62" s="188">
        <v>1000000</v>
      </c>
      <c r="D62" s="151">
        <v>0</v>
      </c>
      <c r="E62" s="133">
        <f t="shared" si="7"/>
        <v>-1000000</v>
      </c>
      <c r="F62" s="188">
        <v>3200000</v>
      </c>
      <c r="G62" s="151">
        <v>0</v>
      </c>
      <c r="H62" s="133">
        <f t="shared" si="9"/>
        <v>-3200000</v>
      </c>
      <c r="I62" s="131"/>
      <c r="J62" s="131"/>
      <c r="K62" s="133">
        <f t="shared" si="11"/>
        <v>0</v>
      </c>
      <c r="L62" s="54"/>
      <c r="M62" s="54"/>
      <c r="N62" s="133">
        <f t="shared" si="13"/>
        <v>0</v>
      </c>
      <c r="O62" s="131"/>
      <c r="P62" s="131"/>
      <c r="Q62" s="133">
        <f t="shared" si="15"/>
        <v>0</v>
      </c>
      <c r="R62" s="131"/>
      <c r="S62" s="131">
        <v>0</v>
      </c>
      <c r="T62" s="133">
        <f t="shared" si="17"/>
        <v>0</v>
      </c>
      <c r="U62" s="135">
        <f t="shared" si="57"/>
        <v>4200000</v>
      </c>
      <c r="V62" s="135">
        <f t="shared" si="57"/>
        <v>0</v>
      </c>
      <c r="W62" s="135">
        <f t="shared" si="57"/>
        <v>-4200000</v>
      </c>
      <c r="X62" s="131"/>
      <c r="Y62" s="131"/>
      <c r="Z62" s="133">
        <f t="shared" si="20"/>
        <v>0</v>
      </c>
      <c r="AA62" s="135">
        <f t="shared" si="54"/>
        <v>0</v>
      </c>
      <c r="AB62" s="135">
        <f t="shared" si="54"/>
        <v>0</v>
      </c>
      <c r="AC62" s="135">
        <f t="shared" si="54"/>
        <v>0</v>
      </c>
      <c r="AD62" s="131"/>
      <c r="AE62" s="131"/>
      <c r="AF62" s="133">
        <f t="shared" si="23"/>
        <v>0</v>
      </c>
      <c r="AG62" s="131"/>
      <c r="AH62" s="131"/>
      <c r="AI62" s="133">
        <f t="shared" si="25"/>
        <v>0</v>
      </c>
      <c r="AJ62" s="135">
        <f t="shared" si="55"/>
        <v>0</v>
      </c>
      <c r="AK62" s="135">
        <f t="shared" si="55"/>
        <v>0</v>
      </c>
      <c r="AL62" s="135">
        <f t="shared" si="55"/>
        <v>0</v>
      </c>
      <c r="AM62" s="135">
        <f t="shared" si="26"/>
        <v>4200000</v>
      </c>
      <c r="AN62" s="135">
        <f t="shared" si="26"/>
        <v>0</v>
      </c>
      <c r="AO62" s="135">
        <f t="shared" si="26"/>
        <v>-4200000</v>
      </c>
    </row>
    <row r="63" spans="1:43" ht="11.25">
      <c r="A63" s="165"/>
      <c r="B63" s="153" t="s">
        <v>323</v>
      </c>
      <c r="C63" s="188">
        <v>5500000</v>
      </c>
      <c r="D63" s="188">
        <v>4000000</v>
      </c>
      <c r="E63" s="54"/>
      <c r="F63" s="188">
        <v>2000000</v>
      </c>
      <c r="G63" s="188">
        <v>2000000</v>
      </c>
      <c r="H63" s="54"/>
      <c r="I63" s="131"/>
      <c r="J63" s="131"/>
      <c r="K63" s="54"/>
      <c r="L63" s="131"/>
      <c r="M63" s="131"/>
      <c r="N63" s="54"/>
      <c r="O63" s="131"/>
      <c r="P63" s="131"/>
      <c r="Q63" s="54"/>
      <c r="R63" s="131"/>
      <c r="S63" s="131"/>
      <c r="T63" s="54"/>
      <c r="U63" s="135">
        <f t="shared" ref="U63" si="63">SUM(C63+F63+I63+L63+O63+R63)</f>
        <v>7500000</v>
      </c>
      <c r="V63" s="135">
        <f t="shared" ref="V63" si="64">SUM(D63+G63+J63+M63+P63+S63)</f>
        <v>6000000</v>
      </c>
      <c r="W63" s="135">
        <f t="shared" ref="W63" si="65">SUM(E63+H63+K63+N63+Q63+T63)</f>
        <v>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>
        <f t="shared" ref="AM63" si="66">SUM(U63+AA63+AJ63)</f>
        <v>7500000</v>
      </c>
      <c r="AN63" s="135">
        <f t="shared" ref="AN63" si="67">SUM(V63+AB63+AK63)</f>
        <v>6000000</v>
      </c>
      <c r="AO63" s="135">
        <f t="shared" ref="AO63" si="68">SUM(W63+AC63+AL63)</f>
        <v>0</v>
      </c>
      <c r="AP63" s="270"/>
      <c r="AQ63" s="270"/>
    </row>
    <row r="64" spans="1:43" s="288" customFormat="1" ht="11.25">
      <c r="A64" s="163"/>
      <c r="B64" s="154" t="s">
        <v>260</v>
      </c>
      <c r="C64" s="64">
        <f>+C65</f>
        <v>0</v>
      </c>
      <c r="D64" s="64">
        <f>+D65</f>
        <v>0</v>
      </c>
      <c r="E64" s="215"/>
      <c r="F64" s="64">
        <f>+F65</f>
        <v>0</v>
      </c>
      <c r="G64" s="64">
        <f>+G65</f>
        <v>0</v>
      </c>
      <c r="H64" s="215"/>
      <c r="I64" s="64">
        <f>+I65</f>
        <v>0</v>
      </c>
      <c r="J64" s="64">
        <f>+J65</f>
        <v>0</v>
      </c>
      <c r="K64" s="215"/>
      <c r="L64" s="64">
        <f>+L65</f>
        <v>0</v>
      </c>
      <c r="M64" s="64">
        <f>+M65</f>
        <v>0</v>
      </c>
      <c r="N64" s="215"/>
      <c r="O64" s="64">
        <f>+O65</f>
        <v>0</v>
      </c>
      <c r="P64" s="64">
        <f>+P65</f>
        <v>0</v>
      </c>
      <c r="Q64" s="215"/>
      <c r="R64" s="64">
        <f>+R65</f>
        <v>0</v>
      </c>
      <c r="S64" s="64">
        <f>+S65</f>
        <v>0</v>
      </c>
      <c r="T64" s="215"/>
      <c r="U64" s="59"/>
      <c r="V64" s="59"/>
      <c r="W64" s="59"/>
      <c r="X64" s="64"/>
      <c r="Y64" s="64"/>
      <c r="Z64" s="215"/>
      <c r="AA64" s="59"/>
      <c r="AB64" s="59"/>
      <c r="AC64" s="59"/>
      <c r="AD64" s="64">
        <f>+AD65</f>
        <v>0</v>
      </c>
      <c r="AE64" s="64">
        <f>+AE65</f>
        <v>0</v>
      </c>
      <c r="AF64" s="215"/>
      <c r="AG64" s="64">
        <f>+AG65</f>
        <v>0</v>
      </c>
      <c r="AH64" s="64">
        <f>+AH65</f>
        <v>0</v>
      </c>
      <c r="AI64" s="215"/>
      <c r="AJ64" s="59"/>
      <c r="AK64" s="59"/>
      <c r="AL64" s="59"/>
      <c r="AM64" s="59"/>
      <c r="AN64" s="59"/>
      <c r="AO64" s="59"/>
    </row>
    <row r="65" spans="1:43" ht="11.25">
      <c r="A65" s="165"/>
      <c r="B65" s="153" t="s">
        <v>261</v>
      </c>
      <c r="C65" s="54"/>
      <c r="D65" s="131"/>
      <c r="E65" s="133"/>
      <c r="F65" s="131"/>
      <c r="G65" s="131"/>
      <c r="H65" s="133"/>
      <c r="I65" s="131"/>
      <c r="J65" s="131"/>
      <c r="K65" s="133"/>
      <c r="L65" s="54"/>
      <c r="M65" s="54"/>
      <c r="N65" s="133"/>
      <c r="O65" s="131"/>
      <c r="P65" s="131"/>
      <c r="Q65" s="133"/>
      <c r="R65" s="131"/>
      <c r="S65" s="131"/>
      <c r="T65" s="133"/>
      <c r="U65" s="135"/>
      <c r="V65" s="135"/>
      <c r="W65" s="135"/>
      <c r="X65" s="131"/>
      <c r="Y65" s="131"/>
      <c r="Z65" s="133"/>
      <c r="AA65" s="135"/>
      <c r="AB65" s="135"/>
      <c r="AC65" s="135"/>
      <c r="AD65" s="131"/>
      <c r="AE65" s="131"/>
      <c r="AF65" s="133"/>
      <c r="AG65" s="131"/>
      <c r="AH65" s="131"/>
      <c r="AI65" s="133"/>
      <c r="AJ65" s="135"/>
      <c r="AK65" s="135"/>
      <c r="AL65" s="135"/>
      <c r="AM65" s="135"/>
      <c r="AN65" s="135"/>
      <c r="AO65" s="135"/>
    </row>
    <row r="66" spans="1:43" s="288" customFormat="1" ht="11.25">
      <c r="A66" s="163">
        <v>54</v>
      </c>
      <c r="B66" s="154" t="s">
        <v>77</v>
      </c>
      <c r="C66" s="64">
        <f>SUM(C67:C68)</f>
        <v>0</v>
      </c>
      <c r="D66" s="64">
        <f>SUM(D67:D68)</f>
        <v>0</v>
      </c>
      <c r="E66" s="215">
        <f t="shared" si="7"/>
        <v>0</v>
      </c>
      <c r="F66" s="64">
        <f>SUM(F67:F68)</f>
        <v>0</v>
      </c>
      <c r="G66" s="64">
        <f>SUM(G67:G68)</f>
        <v>0</v>
      </c>
      <c r="H66" s="215">
        <f t="shared" si="9"/>
        <v>0</v>
      </c>
      <c r="I66" s="64">
        <f>SUM(I67:I68)</f>
        <v>0</v>
      </c>
      <c r="J66" s="64">
        <f>SUM(J67:J68)</f>
        <v>0</v>
      </c>
      <c r="K66" s="215">
        <f t="shared" si="11"/>
        <v>0</v>
      </c>
      <c r="L66" s="64">
        <f>SUM(L67:L68)</f>
        <v>0</v>
      </c>
      <c r="M66" s="64">
        <f>SUM(M67:M68)</f>
        <v>0</v>
      </c>
      <c r="N66" s="215">
        <f t="shared" si="13"/>
        <v>0</v>
      </c>
      <c r="O66" s="64">
        <f>SUM(O67:O68)</f>
        <v>0</v>
      </c>
      <c r="P66" s="64">
        <f>SUM(P67:P68)</f>
        <v>0</v>
      </c>
      <c r="Q66" s="215">
        <f t="shared" si="15"/>
        <v>0</v>
      </c>
      <c r="R66" s="64">
        <f>SUM(R67:R68)</f>
        <v>0</v>
      </c>
      <c r="S66" s="64">
        <f>SUM(S67:S68)</f>
        <v>0</v>
      </c>
      <c r="T66" s="215">
        <f t="shared" si="17"/>
        <v>0</v>
      </c>
      <c r="U66" s="59">
        <f t="shared" si="57"/>
        <v>0</v>
      </c>
      <c r="V66" s="59">
        <f t="shared" si="57"/>
        <v>0</v>
      </c>
      <c r="W66" s="59">
        <f t="shared" si="57"/>
        <v>0</v>
      </c>
      <c r="X66" s="64">
        <f>SUM(X67:X68)</f>
        <v>0</v>
      </c>
      <c r="Y66" s="64">
        <f>SUM(Y67:Y68)</f>
        <v>0</v>
      </c>
      <c r="Z66" s="215">
        <f t="shared" si="20"/>
        <v>0</v>
      </c>
      <c r="AA66" s="59">
        <f t="shared" si="54"/>
        <v>0</v>
      </c>
      <c r="AB66" s="59">
        <f t="shared" si="54"/>
        <v>0</v>
      </c>
      <c r="AC66" s="59">
        <f t="shared" si="54"/>
        <v>0</v>
      </c>
      <c r="AD66" s="64">
        <f>SUM(AD67:AD68)</f>
        <v>0</v>
      </c>
      <c r="AE66" s="64">
        <f>SUM(AE67:AE68)</f>
        <v>0</v>
      </c>
      <c r="AF66" s="215">
        <f t="shared" si="23"/>
        <v>0</v>
      </c>
      <c r="AG66" s="64">
        <f>SUM(AG67:AG68)</f>
        <v>0</v>
      </c>
      <c r="AH66" s="64">
        <f>SUM(AH67:AH68)</f>
        <v>0</v>
      </c>
      <c r="AI66" s="215">
        <f t="shared" si="25"/>
        <v>0</v>
      </c>
      <c r="AJ66" s="59">
        <f t="shared" si="55"/>
        <v>0</v>
      </c>
      <c r="AK66" s="59">
        <f t="shared" si="55"/>
        <v>0</v>
      </c>
      <c r="AL66" s="59">
        <f t="shared" si="55"/>
        <v>0</v>
      </c>
      <c r="AM66" s="59">
        <f t="shared" si="26"/>
        <v>0</v>
      </c>
      <c r="AN66" s="59">
        <f t="shared" si="26"/>
        <v>0</v>
      </c>
      <c r="AO66" s="59">
        <f t="shared" si="26"/>
        <v>0</v>
      </c>
    </row>
    <row r="67" spans="1:43" ht="11.25">
      <c r="A67" s="165">
        <v>55</v>
      </c>
      <c r="B67" s="152" t="s">
        <v>54</v>
      </c>
      <c r="C67" s="54"/>
      <c r="D67" s="131"/>
      <c r="E67" s="133">
        <f t="shared" si="7"/>
        <v>0</v>
      </c>
      <c r="F67" s="131"/>
      <c r="G67" s="131"/>
      <c r="H67" s="133">
        <f t="shared" si="9"/>
        <v>0</v>
      </c>
      <c r="I67" s="131"/>
      <c r="J67" s="131"/>
      <c r="K67" s="133">
        <f t="shared" si="11"/>
        <v>0</v>
      </c>
      <c r="L67" s="54"/>
      <c r="M67" s="54"/>
      <c r="N67" s="133">
        <f t="shared" si="13"/>
        <v>0</v>
      </c>
      <c r="O67" s="131"/>
      <c r="P67" s="131"/>
      <c r="Q67" s="133">
        <f t="shared" si="15"/>
        <v>0</v>
      </c>
      <c r="R67" s="131"/>
      <c r="S67" s="131"/>
      <c r="T67" s="133">
        <f t="shared" si="17"/>
        <v>0</v>
      </c>
      <c r="U67" s="135">
        <f t="shared" si="57"/>
        <v>0</v>
      </c>
      <c r="V67" s="135">
        <f t="shared" si="57"/>
        <v>0</v>
      </c>
      <c r="W67" s="135">
        <f t="shared" si="57"/>
        <v>0</v>
      </c>
      <c r="X67" s="131"/>
      <c r="Y67" s="131"/>
      <c r="Z67" s="133">
        <f t="shared" si="20"/>
        <v>0</v>
      </c>
      <c r="AA67" s="135">
        <f t="shared" si="54"/>
        <v>0</v>
      </c>
      <c r="AB67" s="135">
        <f t="shared" si="54"/>
        <v>0</v>
      </c>
      <c r="AC67" s="135">
        <f t="shared" si="54"/>
        <v>0</v>
      </c>
      <c r="AD67" s="131"/>
      <c r="AE67" s="131"/>
      <c r="AF67" s="133">
        <f t="shared" si="23"/>
        <v>0</v>
      </c>
      <c r="AG67" s="131"/>
      <c r="AH67" s="131"/>
      <c r="AI67" s="133">
        <f t="shared" si="25"/>
        <v>0</v>
      </c>
      <c r="AJ67" s="135">
        <f t="shared" si="55"/>
        <v>0</v>
      </c>
      <c r="AK67" s="135">
        <f t="shared" si="55"/>
        <v>0</v>
      </c>
      <c r="AL67" s="135">
        <f t="shared" si="55"/>
        <v>0</v>
      </c>
      <c r="AM67" s="135">
        <f t="shared" si="26"/>
        <v>0</v>
      </c>
      <c r="AN67" s="135">
        <f t="shared" si="26"/>
        <v>0</v>
      </c>
      <c r="AO67" s="135">
        <f t="shared" si="26"/>
        <v>0</v>
      </c>
      <c r="AQ67" s="216"/>
    </row>
    <row r="68" spans="1:43" ht="11.25">
      <c r="A68" s="165">
        <v>56</v>
      </c>
      <c r="B68" s="152" t="s">
        <v>55</v>
      </c>
      <c r="C68" s="54"/>
      <c r="D68" s="131"/>
      <c r="E68" s="133">
        <f t="shared" si="7"/>
        <v>0</v>
      </c>
      <c r="F68" s="131"/>
      <c r="G68" s="131"/>
      <c r="H68" s="133">
        <f t="shared" si="9"/>
        <v>0</v>
      </c>
      <c r="I68" s="131"/>
      <c r="J68" s="131"/>
      <c r="K68" s="133">
        <f t="shared" si="11"/>
        <v>0</v>
      </c>
      <c r="L68" s="54"/>
      <c r="M68" s="54"/>
      <c r="N68" s="133">
        <f t="shared" si="13"/>
        <v>0</v>
      </c>
      <c r="O68" s="131"/>
      <c r="P68" s="131"/>
      <c r="Q68" s="133">
        <f t="shared" si="15"/>
        <v>0</v>
      </c>
      <c r="R68" s="131"/>
      <c r="S68" s="131"/>
      <c r="T68" s="133">
        <f t="shared" si="17"/>
        <v>0</v>
      </c>
      <c r="U68" s="135">
        <f t="shared" si="57"/>
        <v>0</v>
      </c>
      <c r="V68" s="135">
        <f t="shared" si="57"/>
        <v>0</v>
      </c>
      <c r="W68" s="135">
        <f t="shared" si="57"/>
        <v>0</v>
      </c>
      <c r="X68" s="131"/>
      <c r="Y68" s="131"/>
      <c r="Z68" s="133">
        <f t="shared" si="20"/>
        <v>0</v>
      </c>
      <c r="AA68" s="135">
        <f t="shared" si="54"/>
        <v>0</v>
      </c>
      <c r="AB68" s="135">
        <f t="shared" si="54"/>
        <v>0</v>
      </c>
      <c r="AC68" s="135">
        <f t="shared" si="54"/>
        <v>0</v>
      </c>
      <c r="AD68" s="131"/>
      <c r="AE68" s="131"/>
      <c r="AF68" s="133">
        <f t="shared" si="23"/>
        <v>0</v>
      </c>
      <c r="AG68" s="131"/>
      <c r="AH68" s="131"/>
      <c r="AI68" s="133">
        <f t="shared" si="25"/>
        <v>0</v>
      </c>
      <c r="AJ68" s="135">
        <f t="shared" si="55"/>
        <v>0</v>
      </c>
      <c r="AK68" s="135">
        <f t="shared" si="55"/>
        <v>0</v>
      </c>
      <c r="AL68" s="135">
        <f t="shared" si="55"/>
        <v>0</v>
      </c>
      <c r="AM68" s="135">
        <f t="shared" si="26"/>
        <v>0</v>
      </c>
      <c r="AN68" s="135">
        <f t="shared" si="26"/>
        <v>0</v>
      </c>
      <c r="AO68" s="135">
        <f t="shared" si="26"/>
        <v>0</v>
      </c>
    </row>
    <row r="69" spans="1:43" s="288" customFormat="1" ht="11.25">
      <c r="A69" s="163">
        <v>57</v>
      </c>
      <c r="B69" s="154" t="s">
        <v>78</v>
      </c>
      <c r="C69" s="64">
        <f>SUM(C70:C77)</f>
        <v>900000</v>
      </c>
      <c r="D69" s="64">
        <f>SUM(D70:D77)</f>
        <v>600000</v>
      </c>
      <c r="E69" s="215">
        <f t="shared" si="7"/>
        <v>-300000</v>
      </c>
      <c r="F69" s="64">
        <f>SUM(F70:F77)</f>
        <v>8750000</v>
      </c>
      <c r="G69" s="64">
        <f>SUM(G70:G77)</f>
        <v>5750000</v>
      </c>
      <c r="H69" s="215">
        <f t="shared" si="9"/>
        <v>-3000000</v>
      </c>
      <c r="I69" s="64">
        <f>SUM(I70:I77)</f>
        <v>0</v>
      </c>
      <c r="J69" s="64">
        <f>SUM(J70:J77)</f>
        <v>0</v>
      </c>
      <c r="K69" s="215">
        <f t="shared" si="11"/>
        <v>0</v>
      </c>
      <c r="L69" s="64">
        <f>SUM(L70:L77)</f>
        <v>0</v>
      </c>
      <c r="M69" s="64">
        <f>SUM(M70:M77)</f>
        <v>0</v>
      </c>
      <c r="N69" s="215">
        <f t="shared" si="13"/>
        <v>0</v>
      </c>
      <c r="O69" s="64">
        <f>SUM(O70:O77)</f>
        <v>0</v>
      </c>
      <c r="P69" s="64">
        <f>SUM(P70:P77)</f>
        <v>0</v>
      </c>
      <c r="Q69" s="215">
        <f t="shared" si="15"/>
        <v>0</v>
      </c>
      <c r="R69" s="64">
        <f>SUM(R70:R77)</f>
        <v>0</v>
      </c>
      <c r="S69" s="64">
        <f>SUM(S70:S77)</f>
        <v>0</v>
      </c>
      <c r="T69" s="215">
        <f t="shared" si="17"/>
        <v>0</v>
      </c>
      <c r="U69" s="59">
        <f t="shared" si="57"/>
        <v>9650000</v>
      </c>
      <c r="V69" s="59">
        <f t="shared" si="57"/>
        <v>6350000</v>
      </c>
      <c r="W69" s="59">
        <f t="shared" si="57"/>
        <v>-3300000</v>
      </c>
      <c r="X69" s="64">
        <f>SUM(X70:X77)</f>
        <v>235190800</v>
      </c>
      <c r="Y69" s="64">
        <f>SUM(Y70:Y77)</f>
        <v>89430800</v>
      </c>
      <c r="Z69" s="215">
        <f t="shared" si="20"/>
        <v>-145760000</v>
      </c>
      <c r="AA69" s="59">
        <f t="shared" si="54"/>
        <v>235190800</v>
      </c>
      <c r="AB69" s="59">
        <f t="shared" si="54"/>
        <v>89430800</v>
      </c>
      <c r="AC69" s="59">
        <f t="shared" si="54"/>
        <v>-145760000</v>
      </c>
      <c r="AD69" s="64">
        <f>SUM(AD70:AD77)</f>
        <v>0</v>
      </c>
      <c r="AE69" s="64">
        <f>SUM(AE70:AE77)</f>
        <v>0</v>
      </c>
      <c r="AF69" s="215">
        <f t="shared" si="23"/>
        <v>0</v>
      </c>
      <c r="AG69" s="64">
        <f>SUM(AG70:AG77)</f>
        <v>0</v>
      </c>
      <c r="AH69" s="64">
        <f>SUM(AH70:AH77)</f>
        <v>0</v>
      </c>
      <c r="AI69" s="215">
        <f t="shared" si="25"/>
        <v>0</v>
      </c>
      <c r="AJ69" s="59">
        <f t="shared" si="55"/>
        <v>0</v>
      </c>
      <c r="AK69" s="59">
        <f t="shared" si="55"/>
        <v>0</v>
      </c>
      <c r="AL69" s="59">
        <f t="shared" si="55"/>
        <v>0</v>
      </c>
      <c r="AM69" s="59">
        <f t="shared" si="26"/>
        <v>244840800</v>
      </c>
      <c r="AN69" s="59">
        <f t="shared" si="26"/>
        <v>95780800</v>
      </c>
      <c r="AO69" s="59">
        <f t="shared" si="26"/>
        <v>-149060000</v>
      </c>
    </row>
    <row r="70" spans="1:43" ht="11.25">
      <c r="A70" s="165">
        <v>58</v>
      </c>
      <c r="B70" s="152" t="s">
        <v>90</v>
      </c>
      <c r="C70" s="54"/>
      <c r="D70" s="167"/>
      <c r="E70" s="133">
        <f t="shared" si="7"/>
        <v>0</v>
      </c>
      <c r="F70" s="167"/>
      <c r="G70" s="167"/>
      <c r="H70" s="133">
        <f t="shared" si="9"/>
        <v>0</v>
      </c>
      <c r="I70" s="131"/>
      <c r="J70" s="131"/>
      <c r="K70" s="133">
        <f t="shared" si="11"/>
        <v>0</v>
      </c>
      <c r="L70" s="54"/>
      <c r="M70" s="54"/>
      <c r="N70" s="133">
        <f t="shared" si="13"/>
        <v>0</v>
      </c>
      <c r="O70" s="131"/>
      <c r="P70" s="131"/>
      <c r="Q70" s="133">
        <f t="shared" si="15"/>
        <v>0</v>
      </c>
      <c r="R70" s="131"/>
      <c r="S70" s="131"/>
      <c r="T70" s="133">
        <f t="shared" si="17"/>
        <v>0</v>
      </c>
      <c r="U70" s="135">
        <f t="shared" si="57"/>
        <v>0</v>
      </c>
      <c r="V70" s="135">
        <f t="shared" si="57"/>
        <v>0</v>
      </c>
      <c r="W70" s="135">
        <f t="shared" si="57"/>
        <v>0</v>
      </c>
      <c r="X70" s="197">
        <v>235190800</v>
      </c>
      <c r="Y70" s="197">
        <v>89430800</v>
      </c>
      <c r="Z70" s="133">
        <f>SUM(Y70-X70)</f>
        <v>-145760000</v>
      </c>
      <c r="AA70" s="135">
        <f t="shared" si="54"/>
        <v>235190800</v>
      </c>
      <c r="AB70" s="135">
        <f t="shared" si="54"/>
        <v>89430800</v>
      </c>
      <c r="AC70" s="135">
        <f t="shared" si="54"/>
        <v>-145760000</v>
      </c>
      <c r="AD70" s="131"/>
      <c r="AE70" s="131"/>
      <c r="AF70" s="133">
        <f t="shared" si="23"/>
        <v>0</v>
      </c>
      <c r="AG70" s="131"/>
      <c r="AH70" s="131">
        <v>0</v>
      </c>
      <c r="AI70" s="133">
        <f t="shared" si="25"/>
        <v>0</v>
      </c>
      <c r="AJ70" s="135">
        <f t="shared" si="55"/>
        <v>0</v>
      </c>
      <c r="AK70" s="135">
        <f t="shared" si="55"/>
        <v>0</v>
      </c>
      <c r="AL70" s="135">
        <f t="shared" si="55"/>
        <v>0</v>
      </c>
      <c r="AM70" s="135">
        <f t="shared" si="26"/>
        <v>235190800</v>
      </c>
      <c r="AN70" s="135">
        <f t="shared" si="26"/>
        <v>89430800</v>
      </c>
      <c r="AO70" s="135">
        <f t="shared" si="26"/>
        <v>-145760000</v>
      </c>
    </row>
    <row r="71" spans="1:43" ht="11.25">
      <c r="A71" s="165">
        <v>59</v>
      </c>
      <c r="B71" s="152" t="s">
        <v>85</v>
      </c>
      <c r="C71" s="54"/>
      <c r="D71" s="131"/>
      <c r="E71" s="133">
        <f t="shared" si="7"/>
        <v>0</v>
      </c>
      <c r="F71" s="131"/>
      <c r="G71" s="131"/>
      <c r="H71" s="133">
        <f t="shared" si="9"/>
        <v>0</v>
      </c>
      <c r="I71" s="131"/>
      <c r="J71" s="131"/>
      <c r="K71" s="133">
        <f t="shared" si="11"/>
        <v>0</v>
      </c>
      <c r="L71" s="54"/>
      <c r="M71" s="54"/>
      <c r="N71" s="133">
        <f t="shared" si="13"/>
        <v>0</v>
      </c>
      <c r="O71" s="131"/>
      <c r="P71" s="131"/>
      <c r="Q71" s="133">
        <f t="shared" si="15"/>
        <v>0</v>
      </c>
      <c r="R71" s="131"/>
      <c r="S71" s="131"/>
      <c r="T71" s="133">
        <f t="shared" si="17"/>
        <v>0</v>
      </c>
      <c r="U71" s="135">
        <f t="shared" si="57"/>
        <v>0</v>
      </c>
      <c r="V71" s="135">
        <f t="shared" si="57"/>
        <v>0</v>
      </c>
      <c r="W71" s="135">
        <f t="shared" si="57"/>
        <v>0</v>
      </c>
      <c r="X71" s="131"/>
      <c r="Y71" s="131"/>
      <c r="Z71" s="133">
        <f t="shared" si="20"/>
        <v>0</v>
      </c>
      <c r="AA71" s="135">
        <f t="shared" si="54"/>
        <v>0</v>
      </c>
      <c r="AB71" s="135">
        <f t="shared" si="54"/>
        <v>0</v>
      </c>
      <c r="AC71" s="135">
        <f t="shared" si="54"/>
        <v>0</v>
      </c>
      <c r="AD71" s="131"/>
      <c r="AE71" s="131"/>
      <c r="AF71" s="133">
        <f t="shared" si="23"/>
        <v>0</v>
      </c>
      <c r="AG71" s="131"/>
      <c r="AH71" s="131"/>
      <c r="AI71" s="133">
        <f t="shared" si="25"/>
        <v>0</v>
      </c>
      <c r="AJ71" s="135">
        <f t="shared" si="55"/>
        <v>0</v>
      </c>
      <c r="AK71" s="135">
        <f t="shared" si="55"/>
        <v>0</v>
      </c>
      <c r="AL71" s="135">
        <f t="shared" si="55"/>
        <v>0</v>
      </c>
      <c r="AM71" s="135">
        <f t="shared" si="26"/>
        <v>0</v>
      </c>
      <c r="AN71" s="135">
        <f t="shared" si="26"/>
        <v>0</v>
      </c>
      <c r="AO71" s="135">
        <f t="shared" si="26"/>
        <v>0</v>
      </c>
    </row>
    <row r="72" spans="1:43" ht="11.25">
      <c r="A72" s="165"/>
      <c r="B72" s="151" t="s">
        <v>266</v>
      </c>
      <c r="C72" s="54"/>
      <c r="D72" s="131"/>
      <c r="E72" s="54"/>
      <c r="F72" s="131"/>
      <c r="G72" s="131"/>
      <c r="H72" s="54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131"/>
      <c r="AE72" s="131"/>
      <c r="AF72" s="54"/>
      <c r="AG72" s="131"/>
      <c r="AH72" s="131"/>
      <c r="AI72" s="54"/>
      <c r="AJ72" s="162"/>
      <c r="AK72" s="162"/>
      <c r="AL72" s="162"/>
      <c r="AM72" s="135"/>
      <c r="AN72" s="135"/>
      <c r="AO72" s="135"/>
    </row>
    <row r="73" spans="1:43" ht="11.25">
      <c r="A73" s="165">
        <v>60</v>
      </c>
      <c r="B73" s="152" t="s">
        <v>56</v>
      </c>
      <c r="C73" s="54"/>
      <c r="D73" s="131"/>
      <c r="E73" s="133">
        <f t="shared" si="7"/>
        <v>0</v>
      </c>
      <c r="F73" s="131"/>
      <c r="G73" s="131"/>
      <c r="H73" s="133">
        <f t="shared" si="9"/>
        <v>0</v>
      </c>
      <c r="I73" s="131"/>
      <c r="J73" s="131"/>
      <c r="K73" s="133">
        <f t="shared" si="11"/>
        <v>0</v>
      </c>
      <c r="L73" s="54"/>
      <c r="M73" s="54"/>
      <c r="N73" s="133">
        <f t="shared" si="13"/>
        <v>0</v>
      </c>
      <c r="O73" s="131"/>
      <c r="P73" s="131"/>
      <c r="Q73" s="133">
        <f t="shared" si="15"/>
        <v>0</v>
      </c>
      <c r="R73" s="131"/>
      <c r="S73" s="131"/>
      <c r="T73" s="133">
        <f t="shared" si="17"/>
        <v>0</v>
      </c>
      <c r="U73" s="135">
        <f t="shared" si="57"/>
        <v>0</v>
      </c>
      <c r="V73" s="135">
        <f t="shared" si="57"/>
        <v>0</v>
      </c>
      <c r="W73" s="135">
        <f t="shared" si="57"/>
        <v>0</v>
      </c>
      <c r="X73" s="131"/>
      <c r="Y73" s="131"/>
      <c r="Z73" s="133">
        <f t="shared" si="20"/>
        <v>0</v>
      </c>
      <c r="AA73" s="135">
        <f t="shared" si="54"/>
        <v>0</v>
      </c>
      <c r="AB73" s="135">
        <f t="shared" si="54"/>
        <v>0</v>
      </c>
      <c r="AC73" s="135">
        <f t="shared" si="54"/>
        <v>0</v>
      </c>
      <c r="AD73" s="131"/>
      <c r="AE73" s="131"/>
      <c r="AF73" s="133">
        <f t="shared" si="23"/>
        <v>0</v>
      </c>
      <c r="AG73" s="191"/>
      <c r="AH73" s="131"/>
      <c r="AI73" s="133">
        <f t="shared" si="25"/>
        <v>0</v>
      </c>
      <c r="AJ73" s="135">
        <f t="shared" si="55"/>
        <v>0</v>
      </c>
      <c r="AK73" s="135">
        <f t="shared" si="55"/>
        <v>0</v>
      </c>
      <c r="AL73" s="135">
        <f t="shared" si="55"/>
        <v>0</v>
      </c>
      <c r="AM73" s="135">
        <f t="shared" si="26"/>
        <v>0</v>
      </c>
      <c r="AN73" s="135">
        <f t="shared" si="26"/>
        <v>0</v>
      </c>
      <c r="AO73" s="135">
        <f t="shared" si="26"/>
        <v>0</v>
      </c>
    </row>
    <row r="74" spans="1:43" ht="11.25">
      <c r="A74" s="165">
        <v>61</v>
      </c>
      <c r="B74" s="153" t="s">
        <v>57</v>
      </c>
      <c r="C74" s="54"/>
      <c r="D74" s="131"/>
      <c r="E74" s="133">
        <f t="shared" si="7"/>
        <v>0</v>
      </c>
      <c r="F74" s="131"/>
      <c r="G74" s="131"/>
      <c r="H74" s="133">
        <f t="shared" si="9"/>
        <v>0</v>
      </c>
      <c r="I74" s="131"/>
      <c r="J74" s="131"/>
      <c r="K74" s="133">
        <f t="shared" si="11"/>
        <v>0</v>
      </c>
      <c r="L74" s="54"/>
      <c r="M74" s="54"/>
      <c r="N74" s="133">
        <f t="shared" si="13"/>
        <v>0</v>
      </c>
      <c r="O74" s="131"/>
      <c r="P74" s="131"/>
      <c r="Q74" s="133">
        <f t="shared" si="15"/>
        <v>0</v>
      </c>
      <c r="R74" s="131"/>
      <c r="S74" s="131"/>
      <c r="T74" s="133">
        <f t="shared" si="17"/>
        <v>0</v>
      </c>
      <c r="U74" s="135">
        <f t="shared" si="57"/>
        <v>0</v>
      </c>
      <c r="V74" s="135">
        <f t="shared" si="57"/>
        <v>0</v>
      </c>
      <c r="W74" s="135">
        <f t="shared" si="57"/>
        <v>0</v>
      </c>
      <c r="X74" s="131"/>
      <c r="Y74" s="131"/>
      <c r="Z74" s="133">
        <f t="shared" si="20"/>
        <v>0</v>
      </c>
      <c r="AA74" s="135">
        <f t="shared" si="54"/>
        <v>0</v>
      </c>
      <c r="AB74" s="135">
        <f t="shared" si="54"/>
        <v>0</v>
      </c>
      <c r="AC74" s="135">
        <f t="shared" si="54"/>
        <v>0</v>
      </c>
      <c r="AD74" s="131"/>
      <c r="AE74" s="131"/>
      <c r="AF74" s="133">
        <f t="shared" si="23"/>
        <v>0</v>
      </c>
      <c r="AG74" s="131"/>
      <c r="AH74" s="131"/>
      <c r="AI74" s="133">
        <f t="shared" si="25"/>
        <v>0</v>
      </c>
      <c r="AJ74" s="135">
        <f t="shared" si="55"/>
        <v>0</v>
      </c>
      <c r="AK74" s="135">
        <f t="shared" si="55"/>
        <v>0</v>
      </c>
      <c r="AL74" s="135">
        <f t="shared" si="55"/>
        <v>0</v>
      </c>
      <c r="AM74" s="135">
        <f t="shared" si="26"/>
        <v>0</v>
      </c>
      <c r="AN74" s="135">
        <f t="shared" si="26"/>
        <v>0</v>
      </c>
      <c r="AO74" s="135">
        <f t="shared" si="26"/>
        <v>0</v>
      </c>
    </row>
    <row r="75" spans="1:43" ht="11.25">
      <c r="A75" s="165">
        <v>62</v>
      </c>
      <c r="B75" s="153" t="s">
        <v>58</v>
      </c>
      <c r="C75" s="54"/>
      <c r="D75" s="131"/>
      <c r="E75" s="133">
        <f t="shared" si="7"/>
        <v>0</v>
      </c>
      <c r="F75" s="131"/>
      <c r="G75" s="131"/>
      <c r="H75" s="133">
        <f t="shared" si="9"/>
        <v>0</v>
      </c>
      <c r="I75" s="131"/>
      <c r="J75" s="131"/>
      <c r="K75" s="133">
        <f t="shared" si="11"/>
        <v>0</v>
      </c>
      <c r="L75" s="54"/>
      <c r="M75" s="54"/>
      <c r="N75" s="133">
        <f t="shared" si="13"/>
        <v>0</v>
      </c>
      <c r="O75" s="131"/>
      <c r="P75" s="131"/>
      <c r="Q75" s="133">
        <f t="shared" si="15"/>
        <v>0</v>
      </c>
      <c r="R75" s="131"/>
      <c r="S75" s="131"/>
      <c r="T75" s="133">
        <f t="shared" si="17"/>
        <v>0</v>
      </c>
      <c r="U75" s="135">
        <f t="shared" si="57"/>
        <v>0</v>
      </c>
      <c r="V75" s="135">
        <f t="shared" si="57"/>
        <v>0</v>
      </c>
      <c r="W75" s="135">
        <f t="shared" si="57"/>
        <v>0</v>
      </c>
      <c r="X75" s="131"/>
      <c r="Y75" s="131"/>
      <c r="Z75" s="133">
        <f t="shared" si="20"/>
        <v>0</v>
      </c>
      <c r="AA75" s="135">
        <f t="shared" si="54"/>
        <v>0</v>
      </c>
      <c r="AB75" s="135">
        <f t="shared" si="54"/>
        <v>0</v>
      </c>
      <c r="AC75" s="135">
        <f t="shared" si="54"/>
        <v>0</v>
      </c>
      <c r="AD75" s="131"/>
      <c r="AE75" s="131"/>
      <c r="AF75" s="133">
        <f t="shared" si="23"/>
        <v>0</v>
      </c>
      <c r="AG75" s="131"/>
      <c r="AH75" s="131"/>
      <c r="AI75" s="133">
        <f t="shared" si="25"/>
        <v>0</v>
      </c>
      <c r="AJ75" s="135">
        <f t="shared" si="55"/>
        <v>0</v>
      </c>
      <c r="AK75" s="135">
        <f t="shared" si="55"/>
        <v>0</v>
      </c>
      <c r="AL75" s="135">
        <f t="shared" si="55"/>
        <v>0</v>
      </c>
      <c r="AM75" s="135">
        <f t="shared" si="26"/>
        <v>0</v>
      </c>
      <c r="AN75" s="135">
        <f t="shared" si="26"/>
        <v>0</v>
      </c>
      <c r="AO75" s="135">
        <f t="shared" si="26"/>
        <v>0</v>
      </c>
    </row>
    <row r="76" spans="1:43" ht="11.25">
      <c r="A76" s="165">
        <v>63</v>
      </c>
      <c r="B76" s="153" t="s">
        <v>59</v>
      </c>
      <c r="C76" s="54"/>
      <c r="D76" s="131"/>
      <c r="E76" s="133">
        <f t="shared" ref="E76:E110" si="69">SUM(D76-C76)</f>
        <v>0</v>
      </c>
      <c r="F76" s="131"/>
      <c r="G76" s="131"/>
      <c r="H76" s="133">
        <f t="shared" ref="H76:H110" si="70">SUM(G76-F76)</f>
        <v>0</v>
      </c>
      <c r="I76" s="131"/>
      <c r="J76" s="131"/>
      <c r="K76" s="133">
        <f t="shared" ref="K76:K110" si="71">SUM(J76-I76)</f>
        <v>0</v>
      </c>
      <c r="L76" s="54"/>
      <c r="M76" s="54"/>
      <c r="N76" s="133">
        <f t="shared" ref="N76:N110" si="72">SUM(M76-L76)</f>
        <v>0</v>
      </c>
      <c r="O76" s="131"/>
      <c r="P76" s="131"/>
      <c r="Q76" s="133">
        <f t="shared" ref="Q76:Q110" si="73">SUM(P76-O76)</f>
        <v>0</v>
      </c>
      <c r="R76" s="131"/>
      <c r="S76" s="131"/>
      <c r="T76" s="133">
        <f t="shared" si="17"/>
        <v>0</v>
      </c>
      <c r="U76" s="135">
        <f t="shared" si="57"/>
        <v>0</v>
      </c>
      <c r="V76" s="135">
        <f t="shared" si="57"/>
        <v>0</v>
      </c>
      <c r="W76" s="135">
        <f t="shared" si="57"/>
        <v>0</v>
      </c>
      <c r="X76" s="131"/>
      <c r="Y76" s="131"/>
      <c r="Z76" s="133">
        <f t="shared" si="20"/>
        <v>0</v>
      </c>
      <c r="AA76" s="135">
        <f t="shared" si="54"/>
        <v>0</v>
      </c>
      <c r="AB76" s="135">
        <f t="shared" si="54"/>
        <v>0</v>
      </c>
      <c r="AC76" s="135">
        <f t="shared" si="54"/>
        <v>0</v>
      </c>
      <c r="AD76" s="131"/>
      <c r="AE76" s="131"/>
      <c r="AF76" s="133">
        <f t="shared" ref="AF76:AF89" si="74">SUM(AE76-AD76)</f>
        <v>0</v>
      </c>
      <c r="AG76" s="131"/>
      <c r="AH76" s="131"/>
      <c r="AI76" s="133">
        <f t="shared" si="25"/>
        <v>0</v>
      </c>
      <c r="AJ76" s="135">
        <f t="shared" si="55"/>
        <v>0</v>
      </c>
      <c r="AK76" s="135">
        <f t="shared" si="55"/>
        <v>0</v>
      </c>
      <c r="AL76" s="135">
        <f t="shared" si="55"/>
        <v>0</v>
      </c>
      <c r="AM76" s="135">
        <f t="shared" si="26"/>
        <v>0</v>
      </c>
      <c r="AN76" s="135">
        <f t="shared" si="26"/>
        <v>0</v>
      </c>
      <c r="AO76" s="135">
        <f t="shared" si="26"/>
        <v>0</v>
      </c>
    </row>
    <row r="77" spans="1:43" ht="11.25">
      <c r="A77" s="165">
        <v>64</v>
      </c>
      <c r="B77" s="153" t="s">
        <v>60</v>
      </c>
      <c r="C77" s="188">
        <v>900000</v>
      </c>
      <c r="D77" s="188">
        <v>600000</v>
      </c>
      <c r="E77" s="133">
        <f>SUM(D77-C77)</f>
        <v>-300000</v>
      </c>
      <c r="F77" s="197">
        <v>8750000</v>
      </c>
      <c r="G77" s="197">
        <v>5750000</v>
      </c>
      <c r="H77" s="133">
        <f>SUM(G77-F77)</f>
        <v>-3000000</v>
      </c>
      <c r="I77" s="131"/>
      <c r="J77" s="131"/>
      <c r="K77" s="133">
        <f t="shared" si="71"/>
        <v>0</v>
      </c>
      <c r="L77" s="54"/>
      <c r="M77" s="54"/>
      <c r="N77" s="133">
        <f t="shared" si="72"/>
        <v>0</v>
      </c>
      <c r="O77" s="131"/>
      <c r="P77" s="131"/>
      <c r="Q77" s="133">
        <f t="shared" si="73"/>
        <v>0</v>
      </c>
      <c r="R77" s="131"/>
      <c r="S77" s="131"/>
      <c r="T77" s="133">
        <f t="shared" si="17"/>
        <v>0</v>
      </c>
      <c r="U77" s="135">
        <f t="shared" si="57"/>
        <v>9650000</v>
      </c>
      <c r="V77" s="135">
        <f t="shared" si="57"/>
        <v>6350000</v>
      </c>
      <c r="W77" s="135">
        <f t="shared" si="57"/>
        <v>-3300000</v>
      </c>
      <c r="X77" s="131"/>
      <c r="Y77" s="131"/>
      <c r="Z77" s="133">
        <f t="shared" si="20"/>
        <v>0</v>
      </c>
      <c r="AA77" s="135">
        <f t="shared" si="54"/>
        <v>0</v>
      </c>
      <c r="AB77" s="135">
        <f t="shared" si="54"/>
        <v>0</v>
      </c>
      <c r="AC77" s="135">
        <f t="shared" si="54"/>
        <v>0</v>
      </c>
      <c r="AD77" s="131"/>
      <c r="AE77" s="131"/>
      <c r="AF77" s="133">
        <f t="shared" si="74"/>
        <v>0</v>
      </c>
      <c r="AG77" s="131"/>
      <c r="AH77" s="131"/>
      <c r="AI77" s="133">
        <f t="shared" si="25"/>
        <v>0</v>
      </c>
      <c r="AJ77" s="135">
        <f t="shared" si="55"/>
        <v>0</v>
      </c>
      <c r="AK77" s="135">
        <f t="shared" si="55"/>
        <v>0</v>
      </c>
      <c r="AL77" s="135">
        <f t="shared" si="55"/>
        <v>0</v>
      </c>
      <c r="AM77" s="135">
        <f t="shared" si="26"/>
        <v>9650000</v>
      </c>
      <c r="AN77" s="135">
        <f t="shared" si="26"/>
        <v>6350000</v>
      </c>
      <c r="AO77" s="135">
        <f t="shared" si="26"/>
        <v>-3300000</v>
      </c>
    </row>
    <row r="78" spans="1:43" s="288" customFormat="1" ht="11.25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215">
        <f t="shared" si="69"/>
        <v>0</v>
      </c>
      <c r="F78" s="64">
        <f>SUM(F79:F80)</f>
        <v>0</v>
      </c>
      <c r="G78" s="64">
        <f>SUM(G79:G80)</f>
        <v>0</v>
      </c>
      <c r="H78" s="215">
        <f t="shared" si="70"/>
        <v>0</v>
      </c>
      <c r="I78" s="64">
        <f>SUM(I79:I80)</f>
        <v>0</v>
      </c>
      <c r="J78" s="64">
        <f>SUM(J79:J80)</f>
        <v>0</v>
      </c>
      <c r="K78" s="215">
        <f t="shared" si="71"/>
        <v>0</v>
      </c>
      <c r="L78" s="64">
        <f>SUM(L79:L80)</f>
        <v>0</v>
      </c>
      <c r="M78" s="64">
        <f>SUM(M79:M80)</f>
        <v>0</v>
      </c>
      <c r="N78" s="215">
        <f t="shared" si="72"/>
        <v>0</v>
      </c>
      <c r="O78" s="64">
        <f>SUM(O79:O80)</f>
        <v>0</v>
      </c>
      <c r="P78" s="64">
        <f>SUM(P79:P80)</f>
        <v>0</v>
      </c>
      <c r="Q78" s="215">
        <f t="shared" si="73"/>
        <v>0</v>
      </c>
      <c r="R78" s="64">
        <f>SUM(R79:R80)</f>
        <v>0</v>
      </c>
      <c r="S78" s="64">
        <f>SUM(S79:S80)</f>
        <v>0</v>
      </c>
      <c r="T78" s="215">
        <f t="shared" ref="T78:T110" si="75">SUM(S78-R78)</f>
        <v>0</v>
      </c>
      <c r="U78" s="59">
        <f t="shared" ref="U78:W110" si="76">SUM(C78+F78+I78+L78+O78+R78)</f>
        <v>0</v>
      </c>
      <c r="V78" s="59">
        <f t="shared" si="76"/>
        <v>0</v>
      </c>
      <c r="W78" s="59">
        <f t="shared" si="76"/>
        <v>0</v>
      </c>
      <c r="X78" s="64">
        <f>SUM(X79:X80)</f>
        <v>0</v>
      </c>
      <c r="Y78" s="64">
        <f>SUM(Y79:Y80)</f>
        <v>0</v>
      </c>
      <c r="Z78" s="215">
        <f t="shared" ref="Z78:Z110" si="77">SUM(Y78-X78)</f>
        <v>0</v>
      </c>
      <c r="AA78" s="59">
        <f t="shared" ref="AA78:AC110" si="78">SUM(X78)</f>
        <v>0</v>
      </c>
      <c r="AB78" s="59">
        <f t="shared" si="78"/>
        <v>0</v>
      </c>
      <c r="AC78" s="59">
        <f t="shared" si="78"/>
        <v>0</v>
      </c>
      <c r="AD78" s="64">
        <f>SUM(AD79:AD80)</f>
        <v>0</v>
      </c>
      <c r="AE78" s="64">
        <f>SUM(AE79:AE80)</f>
        <v>0</v>
      </c>
      <c r="AF78" s="215">
        <f t="shared" si="74"/>
        <v>0</v>
      </c>
      <c r="AG78" s="64">
        <f>SUM(AG79:AG80)</f>
        <v>0</v>
      </c>
      <c r="AH78" s="64">
        <f>SUM(AH79:AH80)</f>
        <v>0</v>
      </c>
      <c r="AI78" s="215">
        <f t="shared" ref="AI78:AI89" si="79">SUM(AH78-AG78)</f>
        <v>0</v>
      </c>
      <c r="AJ78" s="59">
        <f t="shared" si="55"/>
        <v>0</v>
      </c>
      <c r="AK78" s="59">
        <f t="shared" si="55"/>
        <v>0</v>
      </c>
      <c r="AL78" s="59">
        <f t="shared" si="55"/>
        <v>0</v>
      </c>
      <c r="AM78" s="59">
        <f t="shared" ref="AM78:AO110" si="80">SUM(U78+AA78+AJ78)</f>
        <v>0</v>
      </c>
      <c r="AN78" s="59">
        <f t="shared" si="80"/>
        <v>0</v>
      </c>
      <c r="AO78" s="59">
        <f t="shared" si="80"/>
        <v>0</v>
      </c>
    </row>
    <row r="79" spans="1:43" ht="11.25">
      <c r="A79" s="165">
        <v>66</v>
      </c>
      <c r="B79" s="152" t="s">
        <v>256</v>
      </c>
      <c r="C79" s="54"/>
      <c r="D79" s="131"/>
      <c r="E79" s="133">
        <f t="shared" si="69"/>
        <v>0</v>
      </c>
      <c r="F79" s="131"/>
      <c r="G79" s="131"/>
      <c r="H79" s="133">
        <f t="shared" si="70"/>
        <v>0</v>
      </c>
      <c r="I79" s="131"/>
      <c r="J79" s="131"/>
      <c r="K79" s="133">
        <f t="shared" si="71"/>
        <v>0</v>
      </c>
      <c r="L79" s="54"/>
      <c r="M79" s="54"/>
      <c r="N79" s="133">
        <f t="shared" si="72"/>
        <v>0</v>
      </c>
      <c r="O79" s="131"/>
      <c r="P79" s="131"/>
      <c r="Q79" s="133">
        <f t="shared" si="73"/>
        <v>0</v>
      </c>
      <c r="R79" s="131"/>
      <c r="S79" s="131"/>
      <c r="T79" s="133">
        <f t="shared" si="75"/>
        <v>0</v>
      </c>
      <c r="U79" s="135">
        <f t="shared" si="76"/>
        <v>0</v>
      </c>
      <c r="V79" s="135">
        <f t="shared" si="76"/>
        <v>0</v>
      </c>
      <c r="W79" s="135">
        <f t="shared" si="76"/>
        <v>0</v>
      </c>
      <c r="X79" s="131"/>
      <c r="Y79" s="131"/>
      <c r="Z79" s="133">
        <f t="shared" si="77"/>
        <v>0</v>
      </c>
      <c r="AA79" s="135">
        <f t="shared" si="78"/>
        <v>0</v>
      </c>
      <c r="AB79" s="135">
        <f t="shared" si="78"/>
        <v>0</v>
      </c>
      <c r="AC79" s="135">
        <f t="shared" si="78"/>
        <v>0</v>
      </c>
      <c r="AD79" s="131"/>
      <c r="AE79" s="131"/>
      <c r="AF79" s="133">
        <f t="shared" si="74"/>
        <v>0</v>
      </c>
      <c r="AG79" s="131"/>
      <c r="AH79" s="131"/>
      <c r="AI79" s="133">
        <f t="shared" si="79"/>
        <v>0</v>
      </c>
      <c r="AJ79" s="135">
        <f t="shared" si="55"/>
        <v>0</v>
      </c>
      <c r="AK79" s="135">
        <f t="shared" si="55"/>
        <v>0</v>
      </c>
      <c r="AL79" s="135">
        <f t="shared" si="55"/>
        <v>0</v>
      </c>
      <c r="AM79" s="135">
        <f t="shared" si="80"/>
        <v>0</v>
      </c>
      <c r="AN79" s="135">
        <f t="shared" si="80"/>
        <v>0</v>
      </c>
      <c r="AO79" s="135">
        <f t="shared" si="80"/>
        <v>0</v>
      </c>
    </row>
    <row r="80" spans="1:43" ht="11.25">
      <c r="A80" s="165">
        <v>67</v>
      </c>
      <c r="B80" s="152" t="s">
        <v>257</v>
      </c>
      <c r="C80" s="54"/>
      <c r="D80" s="131"/>
      <c r="E80" s="133">
        <f t="shared" si="69"/>
        <v>0</v>
      </c>
      <c r="F80" s="131"/>
      <c r="G80" s="131"/>
      <c r="H80" s="133">
        <f t="shared" si="70"/>
        <v>0</v>
      </c>
      <c r="I80" s="131"/>
      <c r="J80" s="131"/>
      <c r="K80" s="133">
        <f t="shared" si="71"/>
        <v>0</v>
      </c>
      <c r="L80" s="54"/>
      <c r="M80" s="54"/>
      <c r="N80" s="133">
        <f t="shared" si="72"/>
        <v>0</v>
      </c>
      <c r="O80" s="131"/>
      <c r="P80" s="131"/>
      <c r="Q80" s="133">
        <f t="shared" si="73"/>
        <v>0</v>
      </c>
      <c r="R80" s="131"/>
      <c r="S80" s="131"/>
      <c r="T80" s="133">
        <f t="shared" si="75"/>
        <v>0</v>
      </c>
      <c r="U80" s="135">
        <f t="shared" si="76"/>
        <v>0</v>
      </c>
      <c r="V80" s="135">
        <f t="shared" si="76"/>
        <v>0</v>
      </c>
      <c r="W80" s="135">
        <f t="shared" si="76"/>
        <v>0</v>
      </c>
      <c r="X80" s="131"/>
      <c r="Y80" s="131"/>
      <c r="Z80" s="133">
        <f t="shared" si="77"/>
        <v>0</v>
      </c>
      <c r="AA80" s="135">
        <f t="shared" si="78"/>
        <v>0</v>
      </c>
      <c r="AB80" s="135">
        <f t="shared" si="78"/>
        <v>0</v>
      </c>
      <c r="AC80" s="135">
        <f t="shared" si="78"/>
        <v>0</v>
      </c>
      <c r="AD80" s="131"/>
      <c r="AE80" s="131"/>
      <c r="AF80" s="133">
        <f t="shared" si="74"/>
        <v>0</v>
      </c>
      <c r="AG80" s="131"/>
      <c r="AH80" s="131"/>
      <c r="AI80" s="133">
        <f t="shared" si="79"/>
        <v>0</v>
      </c>
      <c r="AJ80" s="135">
        <f t="shared" si="55"/>
        <v>0</v>
      </c>
      <c r="AK80" s="135">
        <f t="shared" si="55"/>
        <v>0</v>
      </c>
      <c r="AL80" s="135">
        <f t="shared" si="55"/>
        <v>0</v>
      </c>
      <c r="AM80" s="135">
        <f t="shared" si="80"/>
        <v>0</v>
      </c>
      <c r="AN80" s="135">
        <f t="shared" si="80"/>
        <v>0</v>
      </c>
      <c r="AO80" s="135">
        <f t="shared" si="80"/>
        <v>0</v>
      </c>
    </row>
    <row r="81" spans="1:42" ht="11.25">
      <c r="A81" s="165"/>
      <c r="B81" s="151" t="s">
        <v>267</v>
      </c>
      <c r="C81" s="54"/>
      <c r="D81" s="131"/>
      <c r="E81" s="54"/>
      <c r="F81" s="131"/>
      <c r="G81" s="131"/>
      <c r="H81" s="54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</row>
    <row r="82" spans="1:42" s="288" customFormat="1" ht="11.25">
      <c r="A82" s="163">
        <v>68</v>
      </c>
      <c r="B82" s="154" t="s">
        <v>62</v>
      </c>
      <c r="C82" s="64">
        <f>SUM(C83:C89)</f>
        <v>121471300</v>
      </c>
      <c r="D82" s="64">
        <f>SUM(D83:D89)</f>
        <v>159880300</v>
      </c>
      <c r="E82" s="215">
        <f t="shared" si="69"/>
        <v>38409000</v>
      </c>
      <c r="F82" s="64">
        <f>SUM(F83:F89)</f>
        <v>517134700</v>
      </c>
      <c r="G82" s="64">
        <f>SUM(G83:G89)</f>
        <v>524712300</v>
      </c>
      <c r="H82" s="215">
        <f t="shared" si="70"/>
        <v>7577600</v>
      </c>
      <c r="I82" s="64">
        <f>SUM(I83:I89)</f>
        <v>72830100</v>
      </c>
      <c r="J82" s="64">
        <f>SUM(J83:J89)</f>
        <v>72483600</v>
      </c>
      <c r="K82" s="215">
        <f t="shared" si="71"/>
        <v>-346500</v>
      </c>
      <c r="L82" s="64">
        <f>SUM(L83:L89)</f>
        <v>21080000</v>
      </c>
      <c r="M82" s="64">
        <f>SUM(M83:M89)</f>
        <v>16060000</v>
      </c>
      <c r="N82" s="215">
        <f t="shared" si="72"/>
        <v>-5020000</v>
      </c>
      <c r="O82" s="64">
        <f>SUM(O83:O89)</f>
        <v>59488600</v>
      </c>
      <c r="P82" s="64">
        <f>SUM(P83:P89)</f>
        <v>60416000</v>
      </c>
      <c r="Q82" s="215">
        <f t="shared" si="73"/>
        <v>927400</v>
      </c>
      <c r="R82" s="64">
        <f>SUM(R83:R89)</f>
        <v>18702600</v>
      </c>
      <c r="S82" s="64">
        <f>SUM(S83:S89)</f>
        <v>18394100</v>
      </c>
      <c r="T82" s="215">
        <f t="shared" si="75"/>
        <v>-308500</v>
      </c>
      <c r="U82" s="59">
        <f t="shared" si="76"/>
        <v>810707300</v>
      </c>
      <c r="V82" s="59">
        <f t="shared" si="76"/>
        <v>851946300</v>
      </c>
      <c r="W82" s="59">
        <f t="shared" si="76"/>
        <v>41239000</v>
      </c>
      <c r="X82" s="64">
        <f>SUM(X83:X89)</f>
        <v>235190800</v>
      </c>
      <c r="Y82" s="64">
        <f>SUM(Y83:Y89)</f>
        <v>89430800</v>
      </c>
      <c r="Z82" s="215">
        <f t="shared" si="77"/>
        <v>-145760000</v>
      </c>
      <c r="AA82" s="59">
        <f>SUM(X82)</f>
        <v>235190800</v>
      </c>
      <c r="AB82" s="59">
        <f>SUM(Y82)</f>
        <v>89430800</v>
      </c>
      <c r="AC82" s="59">
        <f t="shared" si="78"/>
        <v>-145760000</v>
      </c>
      <c r="AD82" s="64">
        <f>SUM(AD83:AD89)</f>
        <v>192650900</v>
      </c>
      <c r="AE82" s="64">
        <f>SUM(AE83:AE89)</f>
        <v>9535490</v>
      </c>
      <c r="AF82" s="215">
        <f t="shared" si="74"/>
        <v>-183115410</v>
      </c>
      <c r="AG82" s="64">
        <f>SUM(AG83:AG89)</f>
        <v>12251000</v>
      </c>
      <c r="AH82" s="64">
        <f>SUM(AH83:AH89)</f>
        <v>1200000</v>
      </c>
      <c r="AI82" s="215">
        <f t="shared" si="79"/>
        <v>-11051000</v>
      </c>
      <c r="AJ82" s="59">
        <f t="shared" si="55"/>
        <v>204901900</v>
      </c>
      <c r="AK82" s="59">
        <f t="shared" si="55"/>
        <v>10735490</v>
      </c>
      <c r="AL82" s="59">
        <f t="shared" si="55"/>
        <v>-194166410</v>
      </c>
      <c r="AM82" s="59">
        <f>SUM(U82+AA82+AJ82)</f>
        <v>1250800000</v>
      </c>
      <c r="AN82" s="59">
        <f>SUM(V82+AB82+AK82)</f>
        <v>952112590</v>
      </c>
      <c r="AO82" s="59">
        <f t="shared" si="80"/>
        <v>-298687410</v>
      </c>
      <c r="AP82" s="366">
        <f>AM8-AM82</f>
        <v>0</v>
      </c>
    </row>
    <row r="83" spans="1:42" ht="11.25">
      <c r="A83" s="165">
        <v>69</v>
      </c>
      <c r="B83" s="153" t="s">
        <v>64</v>
      </c>
      <c r="C83" s="54"/>
      <c r="D83" s="131"/>
      <c r="E83" s="133">
        <f t="shared" si="69"/>
        <v>0</v>
      </c>
      <c r="F83" s="131">
        <v>0</v>
      </c>
      <c r="G83" s="131"/>
      <c r="H83" s="133">
        <f t="shared" si="70"/>
        <v>0</v>
      </c>
      <c r="I83" s="131"/>
      <c r="J83" s="131"/>
      <c r="K83" s="133">
        <f t="shared" si="71"/>
        <v>0</v>
      </c>
      <c r="L83" s="54"/>
      <c r="M83" s="54"/>
      <c r="N83" s="133">
        <f t="shared" si="72"/>
        <v>0</v>
      </c>
      <c r="O83" s="131"/>
      <c r="P83" s="131"/>
      <c r="Q83" s="133">
        <f t="shared" si="73"/>
        <v>0</v>
      </c>
      <c r="R83" s="131"/>
      <c r="S83" s="131"/>
      <c r="T83" s="133">
        <f t="shared" si="75"/>
        <v>0</v>
      </c>
      <c r="U83" s="135">
        <f t="shared" si="76"/>
        <v>0</v>
      </c>
      <c r="V83" s="135">
        <f t="shared" si="76"/>
        <v>0</v>
      </c>
      <c r="W83" s="135">
        <f t="shared" si="76"/>
        <v>0</v>
      </c>
      <c r="X83" s="131"/>
      <c r="Y83" s="131"/>
      <c r="Z83" s="133">
        <f t="shared" si="77"/>
        <v>0</v>
      </c>
      <c r="AA83" s="59">
        <f t="shared" ref="AA83:AB89" si="81">SUM(X83)</f>
        <v>0</v>
      </c>
      <c r="AB83" s="135">
        <f>SUM(Y83)</f>
        <v>0</v>
      </c>
      <c r="AC83" s="135">
        <f t="shared" si="78"/>
        <v>0</v>
      </c>
      <c r="AD83" s="197">
        <v>16000000</v>
      </c>
      <c r="AE83" s="197">
        <v>9535490</v>
      </c>
      <c r="AF83" s="133">
        <f t="shared" si="74"/>
        <v>-6464510</v>
      </c>
      <c r="AG83" s="151">
        <v>0</v>
      </c>
      <c r="AH83" s="188">
        <v>1000000</v>
      </c>
      <c r="AI83" s="133">
        <f t="shared" si="79"/>
        <v>1000000</v>
      </c>
      <c r="AJ83" s="135">
        <f t="shared" si="55"/>
        <v>16000000</v>
      </c>
      <c r="AK83" s="135">
        <f t="shared" si="55"/>
        <v>10535490</v>
      </c>
      <c r="AL83" s="135">
        <f t="shared" si="55"/>
        <v>-5464510</v>
      </c>
      <c r="AM83" s="135">
        <f t="shared" si="80"/>
        <v>16000000</v>
      </c>
      <c r="AN83" s="135">
        <f t="shared" si="80"/>
        <v>10535490</v>
      </c>
      <c r="AO83" s="135">
        <f t="shared" si="80"/>
        <v>-5464510</v>
      </c>
    </row>
    <row r="84" spans="1:42" ht="11.25">
      <c r="A84" s="165">
        <v>70</v>
      </c>
      <c r="B84" s="153" t="s">
        <v>63</v>
      </c>
      <c r="C84" s="54"/>
      <c r="D84" s="131"/>
      <c r="E84" s="133">
        <f t="shared" si="69"/>
        <v>0</v>
      </c>
      <c r="F84" s="197">
        <v>4000000</v>
      </c>
      <c r="G84" s="155">
        <v>2191000</v>
      </c>
      <c r="H84" s="133">
        <f t="shared" si="70"/>
        <v>-1809000</v>
      </c>
      <c r="I84" s="131"/>
      <c r="J84" s="131"/>
      <c r="K84" s="133">
        <f t="shared" si="71"/>
        <v>0</v>
      </c>
      <c r="L84" s="54"/>
      <c r="M84" s="54"/>
      <c r="N84" s="133">
        <f t="shared" si="72"/>
        <v>0</v>
      </c>
      <c r="O84" s="131"/>
      <c r="P84" s="131"/>
      <c r="Q84" s="133">
        <f t="shared" si="73"/>
        <v>0</v>
      </c>
      <c r="R84" s="131"/>
      <c r="S84" s="131"/>
      <c r="T84" s="133">
        <f t="shared" si="75"/>
        <v>0</v>
      </c>
      <c r="U84" s="135">
        <f t="shared" si="76"/>
        <v>4000000</v>
      </c>
      <c r="V84" s="135">
        <f t="shared" si="76"/>
        <v>2191000</v>
      </c>
      <c r="W84" s="135">
        <f t="shared" si="76"/>
        <v>-1809000</v>
      </c>
      <c r="X84" s="131"/>
      <c r="Y84" s="131"/>
      <c r="Z84" s="133">
        <f t="shared" si="77"/>
        <v>0</v>
      </c>
      <c r="AA84" s="59">
        <f t="shared" si="81"/>
        <v>0</v>
      </c>
      <c r="AB84" s="135">
        <f t="shared" si="81"/>
        <v>0</v>
      </c>
      <c r="AC84" s="135">
        <f t="shared" si="78"/>
        <v>0</v>
      </c>
      <c r="AD84" s="131"/>
      <c r="AE84" s="131"/>
      <c r="AF84" s="133">
        <f t="shared" si="74"/>
        <v>0</v>
      </c>
      <c r="AG84" s="188">
        <v>2000000</v>
      </c>
      <c r="AH84" s="188">
        <v>200000</v>
      </c>
      <c r="AI84" s="133">
        <f t="shared" si="79"/>
        <v>-1800000</v>
      </c>
      <c r="AJ84" s="135">
        <f t="shared" si="55"/>
        <v>2000000</v>
      </c>
      <c r="AK84" s="135">
        <f t="shared" si="55"/>
        <v>200000</v>
      </c>
      <c r="AL84" s="135">
        <f t="shared" si="55"/>
        <v>-1800000</v>
      </c>
      <c r="AM84" s="135">
        <f t="shared" si="80"/>
        <v>6000000</v>
      </c>
      <c r="AN84" s="135">
        <f t="shared" si="80"/>
        <v>2391000</v>
      </c>
      <c r="AO84" s="135">
        <f t="shared" si="80"/>
        <v>-3609000</v>
      </c>
    </row>
    <row r="85" spans="1:42" ht="11.25">
      <c r="A85" s="165">
        <v>71</v>
      </c>
      <c r="B85" s="153" t="s">
        <v>76</v>
      </c>
      <c r="C85" s="54"/>
      <c r="D85" s="131"/>
      <c r="E85" s="133">
        <f t="shared" si="69"/>
        <v>0</v>
      </c>
      <c r="F85" s="131"/>
      <c r="G85" s="131"/>
      <c r="H85" s="133">
        <f t="shared" si="70"/>
        <v>0</v>
      </c>
      <c r="I85" s="131"/>
      <c r="J85" s="131"/>
      <c r="K85" s="133">
        <f t="shared" si="71"/>
        <v>0</v>
      </c>
      <c r="L85" s="54"/>
      <c r="M85" s="54"/>
      <c r="N85" s="133">
        <f t="shared" si="72"/>
        <v>0</v>
      </c>
      <c r="O85" s="131"/>
      <c r="P85" s="131"/>
      <c r="Q85" s="133">
        <f t="shared" si="73"/>
        <v>0</v>
      </c>
      <c r="R85" s="131"/>
      <c r="S85" s="131"/>
      <c r="T85" s="133">
        <f t="shared" si="75"/>
        <v>0</v>
      </c>
      <c r="U85" s="135">
        <f t="shared" si="76"/>
        <v>0</v>
      </c>
      <c r="V85" s="135">
        <f t="shared" si="76"/>
        <v>0</v>
      </c>
      <c r="W85" s="135">
        <f t="shared" si="76"/>
        <v>0</v>
      </c>
      <c r="X85" s="151">
        <v>0</v>
      </c>
      <c r="Y85" s="188">
        <v>0</v>
      </c>
      <c r="Z85" s="133">
        <f t="shared" si="77"/>
        <v>0</v>
      </c>
      <c r="AA85" s="59">
        <f t="shared" si="81"/>
        <v>0</v>
      </c>
      <c r="AB85" s="135">
        <f t="shared" si="81"/>
        <v>0</v>
      </c>
      <c r="AC85" s="135">
        <f t="shared" si="78"/>
        <v>0</v>
      </c>
      <c r="AD85" s="197">
        <v>176650900</v>
      </c>
      <c r="AE85" s="188">
        <v>0</v>
      </c>
      <c r="AF85" s="133">
        <f t="shared" si="74"/>
        <v>-176650900</v>
      </c>
      <c r="AG85" s="188">
        <v>10251000</v>
      </c>
      <c r="AH85" s="151">
        <v>0</v>
      </c>
      <c r="AI85" s="133">
        <f t="shared" si="79"/>
        <v>-10251000</v>
      </c>
      <c r="AJ85" s="135">
        <f t="shared" si="55"/>
        <v>186901900</v>
      </c>
      <c r="AK85" s="135">
        <f t="shared" si="55"/>
        <v>0</v>
      </c>
      <c r="AL85" s="135">
        <f t="shared" si="55"/>
        <v>-186901900</v>
      </c>
      <c r="AM85" s="135">
        <f t="shared" si="80"/>
        <v>186901900</v>
      </c>
      <c r="AN85" s="135">
        <f t="shared" si="80"/>
        <v>0</v>
      </c>
      <c r="AO85" s="135">
        <f t="shared" si="80"/>
        <v>-186901900</v>
      </c>
    </row>
    <row r="86" spans="1:42" ht="11.25">
      <c r="A86" s="165">
        <v>72</v>
      </c>
      <c r="B86" s="153" t="s">
        <v>173</v>
      </c>
      <c r="C86" s="54"/>
      <c r="D86" s="131"/>
      <c r="E86" s="133">
        <f t="shared" si="69"/>
        <v>0</v>
      </c>
      <c r="F86" s="131"/>
      <c r="G86" s="131"/>
      <c r="H86" s="133">
        <f t="shared" si="70"/>
        <v>0</v>
      </c>
      <c r="I86" s="131"/>
      <c r="J86" s="131"/>
      <c r="K86" s="133">
        <f t="shared" si="71"/>
        <v>0</v>
      </c>
      <c r="L86" s="54"/>
      <c r="M86" s="54"/>
      <c r="N86" s="133">
        <f t="shared" si="72"/>
        <v>0</v>
      </c>
      <c r="O86" s="131"/>
      <c r="P86" s="131"/>
      <c r="Q86" s="133">
        <f t="shared" si="73"/>
        <v>0</v>
      </c>
      <c r="R86" s="131"/>
      <c r="S86" s="131"/>
      <c r="T86" s="133">
        <f t="shared" si="75"/>
        <v>0</v>
      </c>
      <c r="U86" s="135">
        <f t="shared" si="76"/>
        <v>0</v>
      </c>
      <c r="V86" s="135">
        <f t="shared" si="76"/>
        <v>0</v>
      </c>
      <c r="W86" s="135">
        <f t="shared" si="76"/>
        <v>0</v>
      </c>
      <c r="X86" s="131"/>
      <c r="Y86" s="131"/>
      <c r="Z86" s="133">
        <f t="shared" si="77"/>
        <v>0</v>
      </c>
      <c r="AA86" s="59">
        <f t="shared" si="81"/>
        <v>0</v>
      </c>
      <c r="AB86" s="135">
        <f t="shared" si="81"/>
        <v>0</v>
      </c>
      <c r="AC86" s="135">
        <f t="shared" si="78"/>
        <v>0</v>
      </c>
      <c r="AD86" s="131"/>
      <c r="AE86" s="131"/>
      <c r="AF86" s="133">
        <f t="shared" si="74"/>
        <v>0</v>
      </c>
      <c r="AG86" s="131"/>
      <c r="AH86" s="131"/>
      <c r="AI86" s="133">
        <f t="shared" si="79"/>
        <v>0</v>
      </c>
      <c r="AJ86" s="135">
        <f t="shared" si="55"/>
        <v>0</v>
      </c>
      <c r="AK86" s="135">
        <f t="shared" si="55"/>
        <v>0</v>
      </c>
      <c r="AL86" s="135">
        <f t="shared" si="55"/>
        <v>0</v>
      </c>
      <c r="AM86" s="135">
        <f t="shared" si="80"/>
        <v>0</v>
      </c>
      <c r="AN86" s="135">
        <f t="shared" si="80"/>
        <v>0</v>
      </c>
      <c r="AO86" s="135">
        <f t="shared" si="80"/>
        <v>0</v>
      </c>
    </row>
    <row r="87" spans="1:42" ht="11.25">
      <c r="A87" s="165">
        <v>73</v>
      </c>
      <c r="B87" s="153" t="s">
        <v>65</v>
      </c>
      <c r="C87" s="54"/>
      <c r="D87" s="131"/>
      <c r="E87" s="133">
        <f t="shared" si="69"/>
        <v>0</v>
      </c>
      <c r="F87" s="131"/>
      <c r="G87" s="131"/>
      <c r="H87" s="133">
        <f t="shared" si="70"/>
        <v>0</v>
      </c>
      <c r="I87" s="131"/>
      <c r="J87" s="131"/>
      <c r="K87" s="133">
        <f t="shared" si="71"/>
        <v>0</v>
      </c>
      <c r="L87" s="54"/>
      <c r="M87" s="54"/>
      <c r="N87" s="133">
        <f t="shared" si="72"/>
        <v>0</v>
      </c>
      <c r="O87" s="131"/>
      <c r="P87" s="131"/>
      <c r="Q87" s="133">
        <f t="shared" si="73"/>
        <v>0</v>
      </c>
      <c r="R87" s="131"/>
      <c r="S87" s="131"/>
      <c r="T87" s="133">
        <f t="shared" si="75"/>
        <v>0</v>
      </c>
      <c r="U87" s="135">
        <f t="shared" si="76"/>
        <v>0</v>
      </c>
      <c r="V87" s="135">
        <f t="shared" si="76"/>
        <v>0</v>
      </c>
      <c r="W87" s="135">
        <f t="shared" si="76"/>
        <v>0</v>
      </c>
      <c r="X87" s="131"/>
      <c r="Y87" s="131"/>
      <c r="Z87" s="133">
        <f t="shared" si="77"/>
        <v>0</v>
      </c>
      <c r="AA87" s="59">
        <f t="shared" si="81"/>
        <v>0</v>
      </c>
      <c r="AB87" s="135">
        <f t="shared" si="81"/>
        <v>0</v>
      </c>
      <c r="AC87" s="135">
        <f t="shared" si="78"/>
        <v>0</v>
      </c>
      <c r="AD87" s="131"/>
      <c r="AE87" s="131"/>
      <c r="AF87" s="133">
        <f t="shared" si="74"/>
        <v>0</v>
      </c>
      <c r="AG87" s="131"/>
      <c r="AH87" s="131"/>
      <c r="AI87" s="133">
        <f t="shared" si="79"/>
        <v>0</v>
      </c>
      <c r="AJ87" s="135">
        <f t="shared" si="55"/>
        <v>0</v>
      </c>
      <c r="AK87" s="135">
        <f t="shared" si="55"/>
        <v>0</v>
      </c>
      <c r="AL87" s="135">
        <f t="shared" si="55"/>
        <v>0</v>
      </c>
      <c r="AM87" s="135">
        <f t="shared" si="80"/>
        <v>0</v>
      </c>
      <c r="AN87" s="135">
        <f t="shared" si="80"/>
        <v>0</v>
      </c>
      <c r="AO87" s="135">
        <f t="shared" si="80"/>
        <v>0</v>
      </c>
    </row>
    <row r="88" spans="1:42" ht="11.25">
      <c r="A88" s="165">
        <v>74</v>
      </c>
      <c r="B88" s="153" t="s">
        <v>66</v>
      </c>
      <c r="C88" s="54"/>
      <c r="D88" s="131"/>
      <c r="E88" s="133">
        <f t="shared" si="69"/>
        <v>0</v>
      </c>
      <c r="F88" s="131"/>
      <c r="G88" s="131"/>
      <c r="H88" s="133">
        <f t="shared" si="70"/>
        <v>0</v>
      </c>
      <c r="I88" s="131"/>
      <c r="J88" s="131"/>
      <c r="K88" s="133">
        <f t="shared" si="71"/>
        <v>0</v>
      </c>
      <c r="L88" s="54"/>
      <c r="M88" s="54"/>
      <c r="N88" s="133">
        <f t="shared" si="72"/>
        <v>0</v>
      </c>
      <c r="O88" s="131"/>
      <c r="P88" s="131"/>
      <c r="Q88" s="133">
        <f t="shared" si="73"/>
        <v>0</v>
      </c>
      <c r="R88" s="131"/>
      <c r="S88" s="131"/>
      <c r="T88" s="133">
        <f t="shared" si="75"/>
        <v>0</v>
      </c>
      <c r="U88" s="135">
        <f t="shared" si="76"/>
        <v>0</v>
      </c>
      <c r="V88" s="135">
        <f t="shared" si="76"/>
        <v>0</v>
      </c>
      <c r="W88" s="135">
        <f t="shared" si="76"/>
        <v>0</v>
      </c>
      <c r="X88" s="188">
        <v>231817800</v>
      </c>
      <c r="Y88" s="188">
        <v>89430800</v>
      </c>
      <c r="Z88" s="133">
        <f t="shared" si="77"/>
        <v>-142387000</v>
      </c>
      <c r="AA88" s="59">
        <f t="shared" si="81"/>
        <v>231817800</v>
      </c>
      <c r="AB88" s="135">
        <f t="shared" si="81"/>
        <v>89430800</v>
      </c>
      <c r="AC88" s="135">
        <f t="shared" si="78"/>
        <v>-142387000</v>
      </c>
      <c r="AD88" s="131"/>
      <c r="AE88" s="131"/>
      <c r="AF88" s="133">
        <f t="shared" si="74"/>
        <v>0</v>
      </c>
      <c r="AG88" s="131"/>
      <c r="AH88" s="131"/>
      <c r="AI88" s="133">
        <f t="shared" si="79"/>
        <v>0</v>
      </c>
      <c r="AJ88" s="135">
        <f t="shared" si="55"/>
        <v>0</v>
      </c>
      <c r="AK88" s="135">
        <f t="shared" si="55"/>
        <v>0</v>
      </c>
      <c r="AL88" s="135">
        <f t="shared" si="55"/>
        <v>0</v>
      </c>
      <c r="AM88" s="135">
        <f t="shared" si="80"/>
        <v>231817800</v>
      </c>
      <c r="AN88" s="135">
        <f t="shared" si="80"/>
        <v>89430800</v>
      </c>
      <c r="AO88" s="135">
        <f t="shared" si="80"/>
        <v>-142387000</v>
      </c>
    </row>
    <row r="89" spans="1:42" ht="11.25">
      <c r="A89" s="165">
        <v>75</v>
      </c>
      <c r="B89" s="153" t="s">
        <v>180</v>
      </c>
      <c r="C89" s="188">
        <v>121471300</v>
      </c>
      <c r="D89" s="188">
        <v>159880300</v>
      </c>
      <c r="E89" s="133">
        <f t="shared" si="69"/>
        <v>38409000</v>
      </c>
      <c r="F89" s="197">
        <v>513134700</v>
      </c>
      <c r="G89" s="197">
        <v>522521300</v>
      </c>
      <c r="H89" s="133">
        <f t="shared" si="70"/>
        <v>9386600</v>
      </c>
      <c r="I89" s="197">
        <v>72830100</v>
      </c>
      <c r="J89" s="197">
        <v>72483600</v>
      </c>
      <c r="K89" s="133">
        <f t="shared" si="71"/>
        <v>-346500</v>
      </c>
      <c r="L89" s="197">
        <v>21080000</v>
      </c>
      <c r="M89" s="197">
        <v>16060000</v>
      </c>
      <c r="N89" s="133">
        <f t="shared" si="72"/>
        <v>-5020000</v>
      </c>
      <c r="O89" s="188">
        <v>59488600</v>
      </c>
      <c r="P89" s="188">
        <v>60416000</v>
      </c>
      <c r="Q89" s="133">
        <f t="shared" si="73"/>
        <v>927400</v>
      </c>
      <c r="R89" s="188">
        <v>18702600</v>
      </c>
      <c r="S89" s="188">
        <v>18394100</v>
      </c>
      <c r="T89" s="133">
        <f t="shared" si="75"/>
        <v>-308500</v>
      </c>
      <c r="U89" s="135">
        <f>SUM(C89+F89+I89+L89+O89+R89)</f>
        <v>806707300</v>
      </c>
      <c r="V89" s="135">
        <f t="shared" si="76"/>
        <v>849755300</v>
      </c>
      <c r="W89" s="135">
        <f t="shared" si="76"/>
        <v>43048000</v>
      </c>
      <c r="X89" s="188">
        <v>3373000</v>
      </c>
      <c r="Y89" s="54">
        <v>0</v>
      </c>
      <c r="Z89" s="133">
        <f t="shared" si="77"/>
        <v>-3373000</v>
      </c>
      <c r="AA89" s="59">
        <f t="shared" si="81"/>
        <v>3373000</v>
      </c>
      <c r="AB89" s="135">
        <f t="shared" si="81"/>
        <v>0</v>
      </c>
      <c r="AC89" s="135">
        <f t="shared" si="78"/>
        <v>-3373000</v>
      </c>
      <c r="AD89" s="131">
        <v>0</v>
      </c>
      <c r="AE89" s="131"/>
      <c r="AF89" s="133">
        <f t="shared" si="74"/>
        <v>0</v>
      </c>
      <c r="AG89" s="54">
        <v>0</v>
      </c>
      <c r="AH89" s="54"/>
      <c r="AI89" s="133">
        <f t="shared" si="79"/>
        <v>0</v>
      </c>
      <c r="AJ89" s="135">
        <f t="shared" si="55"/>
        <v>0</v>
      </c>
      <c r="AK89" s="135">
        <f t="shared" si="55"/>
        <v>0</v>
      </c>
      <c r="AL89" s="135">
        <f t="shared" si="55"/>
        <v>0</v>
      </c>
      <c r="AM89" s="135">
        <f t="shared" si="80"/>
        <v>810080300</v>
      </c>
      <c r="AN89" s="135">
        <f t="shared" si="80"/>
        <v>849755300</v>
      </c>
      <c r="AO89" s="135">
        <f t="shared" si="80"/>
        <v>39675000</v>
      </c>
    </row>
    <row r="90" spans="1:42" ht="11.25">
      <c r="A90" s="165">
        <v>76</v>
      </c>
      <c r="B90" s="151" t="s">
        <v>67</v>
      </c>
      <c r="C90" s="54">
        <v>1</v>
      </c>
      <c r="D90" s="131">
        <v>1</v>
      </c>
      <c r="E90" s="133">
        <f t="shared" si="69"/>
        <v>0</v>
      </c>
      <c r="F90" s="131">
        <v>5</v>
      </c>
      <c r="G90" s="131">
        <v>5</v>
      </c>
      <c r="H90" s="133">
        <f t="shared" si="70"/>
        <v>0</v>
      </c>
      <c r="I90" s="131"/>
      <c r="J90" s="131"/>
      <c r="K90" s="133">
        <f t="shared" si="71"/>
        <v>0</v>
      </c>
      <c r="L90" s="54"/>
      <c r="M90" s="54"/>
      <c r="N90" s="133">
        <f t="shared" si="72"/>
        <v>0</v>
      </c>
      <c r="O90" s="131"/>
      <c r="P90" s="131"/>
      <c r="Q90" s="133">
        <f t="shared" si="73"/>
        <v>0</v>
      </c>
      <c r="R90" s="131"/>
      <c r="S90" s="131"/>
      <c r="T90" s="133">
        <f t="shared" si="75"/>
        <v>0</v>
      </c>
      <c r="U90" s="135">
        <f t="shared" si="76"/>
        <v>6</v>
      </c>
      <c r="V90" s="135">
        <f t="shared" si="76"/>
        <v>6</v>
      </c>
      <c r="W90" s="135">
        <f t="shared" si="76"/>
        <v>0</v>
      </c>
      <c r="X90" s="54"/>
      <c r="Y90" s="54"/>
      <c r="Z90" s="133">
        <f t="shared" si="77"/>
        <v>0</v>
      </c>
      <c r="AA90" s="135">
        <f t="shared" si="78"/>
        <v>0</v>
      </c>
      <c r="AB90" s="135">
        <f t="shared" si="78"/>
        <v>0</v>
      </c>
      <c r="AC90" s="135">
        <f t="shared" si="78"/>
        <v>0</v>
      </c>
      <c r="AD90" s="131"/>
      <c r="AE90" s="131"/>
      <c r="AF90" s="133">
        <f t="shared" ref="AF90:AF110" si="82">SUM(AE90-AD90)</f>
        <v>0</v>
      </c>
      <c r="AG90" s="131"/>
      <c r="AH90" s="131"/>
      <c r="AI90" s="133">
        <f t="shared" ref="AI90:AI110" si="83">SUM(AH90-AG90)</f>
        <v>0</v>
      </c>
      <c r="AJ90" s="135">
        <f t="shared" si="55"/>
        <v>0</v>
      </c>
      <c r="AK90" s="135">
        <f t="shared" si="55"/>
        <v>0</v>
      </c>
      <c r="AL90" s="135">
        <f t="shared" si="55"/>
        <v>0</v>
      </c>
      <c r="AM90" s="135">
        <f t="shared" si="80"/>
        <v>6</v>
      </c>
      <c r="AN90" s="135">
        <f t="shared" si="80"/>
        <v>6</v>
      </c>
      <c r="AO90" s="135">
        <f t="shared" si="80"/>
        <v>0</v>
      </c>
    </row>
    <row r="91" spans="1:42" s="288" customFormat="1" ht="11.25">
      <c r="A91" s="163">
        <v>77</v>
      </c>
      <c r="B91" s="154" t="s">
        <v>68</v>
      </c>
      <c r="C91" s="64">
        <f>SUM(C92:C95)</f>
        <v>3</v>
      </c>
      <c r="D91" s="64">
        <f>SUM(D92:D95)</f>
        <v>2</v>
      </c>
      <c r="E91" s="64">
        <f>D91-C91</f>
        <v>-1</v>
      </c>
      <c r="F91" s="64">
        <f>SUM(F92:F95)</f>
        <v>25</v>
      </c>
      <c r="G91" s="64">
        <f>SUM(G92:G95)</f>
        <v>24</v>
      </c>
      <c r="H91" s="64">
        <f t="shared" ref="H91:T91" si="84">SUM(H92:H95)</f>
        <v>-1</v>
      </c>
      <c r="I91" s="64">
        <f t="shared" si="84"/>
        <v>2</v>
      </c>
      <c r="J91" s="64">
        <f t="shared" si="84"/>
        <v>2</v>
      </c>
      <c r="K91" s="64">
        <f t="shared" si="84"/>
        <v>0</v>
      </c>
      <c r="L91" s="64">
        <f t="shared" si="84"/>
        <v>6</v>
      </c>
      <c r="M91" s="64">
        <f t="shared" si="84"/>
        <v>6</v>
      </c>
      <c r="N91" s="64">
        <f t="shared" si="84"/>
        <v>0</v>
      </c>
      <c r="O91" s="64">
        <f t="shared" si="84"/>
        <v>15</v>
      </c>
      <c r="P91" s="64">
        <f t="shared" si="84"/>
        <v>15</v>
      </c>
      <c r="Q91" s="64">
        <f t="shared" si="84"/>
        <v>0</v>
      </c>
      <c r="R91" s="64">
        <f t="shared" si="84"/>
        <v>0</v>
      </c>
      <c r="S91" s="64">
        <f t="shared" si="84"/>
        <v>0</v>
      </c>
      <c r="T91" s="64">
        <f t="shared" si="84"/>
        <v>0</v>
      </c>
      <c r="U91" s="59">
        <f t="shared" si="76"/>
        <v>51</v>
      </c>
      <c r="V91" s="59">
        <f t="shared" si="76"/>
        <v>49</v>
      </c>
      <c r="W91" s="59">
        <f t="shared" si="76"/>
        <v>-2</v>
      </c>
      <c r="X91" s="64">
        <f>SUM(X92:X95)</f>
        <v>0</v>
      </c>
      <c r="Y91" s="64">
        <f>SUM(Y92:Y95)</f>
        <v>0</v>
      </c>
      <c r="Z91" s="215">
        <f t="shared" si="77"/>
        <v>0</v>
      </c>
      <c r="AA91" s="59">
        <f t="shared" si="78"/>
        <v>0</v>
      </c>
      <c r="AB91" s="59">
        <f t="shared" si="78"/>
        <v>0</v>
      </c>
      <c r="AC91" s="59">
        <f t="shared" si="78"/>
        <v>0</v>
      </c>
      <c r="AD91" s="64">
        <f>SUM(AD92:AD95)</f>
        <v>0</v>
      </c>
      <c r="AE91" s="64">
        <f>SUM(AE92:AE95)</f>
        <v>0</v>
      </c>
      <c r="AF91" s="215">
        <f t="shared" si="82"/>
        <v>0</v>
      </c>
      <c r="AG91" s="64">
        <f>SUM(AG92:AG95)</f>
        <v>0</v>
      </c>
      <c r="AH91" s="64">
        <f>SUM(AH92:AH95)</f>
        <v>0</v>
      </c>
      <c r="AI91" s="215">
        <f t="shared" si="83"/>
        <v>0</v>
      </c>
      <c r="AJ91" s="59">
        <f t="shared" si="55"/>
        <v>0</v>
      </c>
      <c r="AK91" s="59">
        <f t="shared" si="55"/>
        <v>0</v>
      </c>
      <c r="AL91" s="59">
        <f t="shared" si="55"/>
        <v>0</v>
      </c>
      <c r="AM91" s="59">
        <f t="shared" si="80"/>
        <v>51</v>
      </c>
      <c r="AN91" s="59">
        <f t="shared" si="80"/>
        <v>49</v>
      </c>
      <c r="AO91" s="59">
        <f t="shared" si="80"/>
        <v>-2</v>
      </c>
    </row>
    <row r="92" spans="1:42" ht="11.25">
      <c r="A92" s="165">
        <v>78</v>
      </c>
      <c r="B92" s="151" t="s">
        <v>69</v>
      </c>
      <c r="C92" s="54">
        <v>1</v>
      </c>
      <c r="D92" s="131">
        <v>1</v>
      </c>
      <c r="E92" s="133">
        <f t="shared" si="69"/>
        <v>0</v>
      </c>
      <c r="F92" s="131">
        <v>7</v>
      </c>
      <c r="G92" s="131">
        <v>7</v>
      </c>
      <c r="H92" s="133">
        <f t="shared" si="70"/>
        <v>0</v>
      </c>
      <c r="I92" s="131"/>
      <c r="J92" s="131"/>
      <c r="K92" s="133">
        <f t="shared" si="71"/>
        <v>0</v>
      </c>
      <c r="L92" s="54"/>
      <c r="M92" s="54"/>
      <c r="N92" s="133">
        <f t="shared" si="72"/>
        <v>0</v>
      </c>
      <c r="O92" s="131"/>
      <c r="P92" s="131"/>
      <c r="Q92" s="133">
        <f t="shared" si="73"/>
        <v>0</v>
      </c>
      <c r="R92" s="131"/>
      <c r="S92" s="131"/>
      <c r="T92" s="133">
        <f t="shared" si="75"/>
        <v>0</v>
      </c>
      <c r="U92" s="135">
        <f t="shared" si="76"/>
        <v>8</v>
      </c>
      <c r="V92" s="135">
        <f t="shared" si="76"/>
        <v>8</v>
      </c>
      <c r="W92" s="135">
        <f t="shared" si="76"/>
        <v>0</v>
      </c>
      <c r="X92" s="54"/>
      <c r="Y92" s="54"/>
      <c r="Z92" s="133">
        <f t="shared" si="77"/>
        <v>0</v>
      </c>
      <c r="AA92" s="135">
        <f t="shared" si="78"/>
        <v>0</v>
      </c>
      <c r="AB92" s="135">
        <f t="shared" si="78"/>
        <v>0</v>
      </c>
      <c r="AC92" s="135">
        <f t="shared" si="78"/>
        <v>0</v>
      </c>
      <c r="AD92" s="131"/>
      <c r="AE92" s="131"/>
      <c r="AF92" s="133">
        <f t="shared" si="82"/>
        <v>0</v>
      </c>
      <c r="AG92" s="131"/>
      <c r="AH92" s="131"/>
      <c r="AI92" s="133">
        <f t="shared" si="83"/>
        <v>0</v>
      </c>
      <c r="AJ92" s="135">
        <f t="shared" si="55"/>
        <v>0</v>
      </c>
      <c r="AK92" s="135">
        <f t="shared" si="55"/>
        <v>0</v>
      </c>
      <c r="AL92" s="135">
        <f t="shared" si="55"/>
        <v>0</v>
      </c>
      <c r="AM92" s="135">
        <f t="shared" si="80"/>
        <v>8</v>
      </c>
      <c r="AN92" s="135">
        <f t="shared" si="80"/>
        <v>8</v>
      </c>
      <c r="AO92" s="135">
        <f t="shared" si="80"/>
        <v>0</v>
      </c>
    </row>
    <row r="93" spans="1:42" ht="11.25">
      <c r="A93" s="165">
        <v>79</v>
      </c>
      <c r="B93" s="151" t="s">
        <v>70</v>
      </c>
      <c r="C93" s="54">
        <v>2</v>
      </c>
      <c r="D93" s="131">
        <v>1</v>
      </c>
      <c r="E93" s="133">
        <f t="shared" si="69"/>
        <v>-1</v>
      </c>
      <c r="F93" s="131">
        <v>11</v>
      </c>
      <c r="G93" s="131">
        <v>10</v>
      </c>
      <c r="H93" s="133">
        <f t="shared" si="70"/>
        <v>-1</v>
      </c>
      <c r="I93" s="131"/>
      <c r="J93" s="131"/>
      <c r="K93" s="133">
        <f t="shared" si="71"/>
        <v>0</v>
      </c>
      <c r="L93" s="54"/>
      <c r="M93" s="54"/>
      <c r="N93" s="133">
        <f t="shared" si="72"/>
        <v>0</v>
      </c>
      <c r="O93" s="131"/>
      <c r="P93" s="131"/>
      <c r="Q93" s="133">
        <f t="shared" si="73"/>
        <v>0</v>
      </c>
      <c r="R93" s="131"/>
      <c r="S93" s="131"/>
      <c r="T93" s="133">
        <f t="shared" si="75"/>
        <v>0</v>
      </c>
      <c r="U93" s="135">
        <f t="shared" si="76"/>
        <v>13</v>
      </c>
      <c r="V93" s="135">
        <f t="shared" si="76"/>
        <v>11</v>
      </c>
      <c r="W93" s="135">
        <f t="shared" si="76"/>
        <v>-2</v>
      </c>
      <c r="X93" s="54"/>
      <c r="Y93" s="54"/>
      <c r="Z93" s="133">
        <f t="shared" si="77"/>
        <v>0</v>
      </c>
      <c r="AA93" s="135">
        <f t="shared" si="78"/>
        <v>0</v>
      </c>
      <c r="AB93" s="135">
        <f t="shared" si="78"/>
        <v>0</v>
      </c>
      <c r="AC93" s="135">
        <f t="shared" si="78"/>
        <v>0</v>
      </c>
      <c r="AD93" s="131"/>
      <c r="AE93" s="131"/>
      <c r="AF93" s="133">
        <f t="shared" si="82"/>
        <v>0</v>
      </c>
      <c r="AG93" s="131"/>
      <c r="AH93" s="131"/>
      <c r="AI93" s="133">
        <f t="shared" si="83"/>
        <v>0</v>
      </c>
      <c r="AJ93" s="135">
        <f t="shared" si="55"/>
        <v>0</v>
      </c>
      <c r="AK93" s="135">
        <f t="shared" si="55"/>
        <v>0</v>
      </c>
      <c r="AL93" s="135">
        <f t="shared" si="55"/>
        <v>0</v>
      </c>
      <c r="AM93" s="135">
        <f t="shared" si="80"/>
        <v>13</v>
      </c>
      <c r="AN93" s="135">
        <f t="shared" si="80"/>
        <v>11</v>
      </c>
      <c r="AO93" s="135">
        <f t="shared" si="80"/>
        <v>-2</v>
      </c>
    </row>
    <row r="94" spans="1:42" ht="11.25">
      <c r="A94" s="165">
        <v>80</v>
      </c>
      <c r="B94" s="151" t="s">
        <v>71</v>
      </c>
      <c r="C94" s="54"/>
      <c r="D94" s="131"/>
      <c r="E94" s="133">
        <f t="shared" si="69"/>
        <v>0</v>
      </c>
      <c r="F94" s="131">
        <v>7</v>
      </c>
      <c r="G94" s="131">
        <v>7</v>
      </c>
      <c r="H94" s="133">
        <f t="shared" si="70"/>
        <v>0</v>
      </c>
      <c r="I94" s="131">
        <v>2</v>
      </c>
      <c r="J94" s="131">
        <v>2</v>
      </c>
      <c r="K94" s="133">
        <f t="shared" si="71"/>
        <v>0</v>
      </c>
      <c r="L94" s="54">
        <v>6</v>
      </c>
      <c r="M94" s="54">
        <v>6</v>
      </c>
      <c r="N94" s="133">
        <f t="shared" si="72"/>
        <v>0</v>
      </c>
      <c r="O94" s="131">
        <v>15</v>
      </c>
      <c r="P94" s="131">
        <v>15</v>
      </c>
      <c r="Q94" s="133">
        <f t="shared" si="73"/>
        <v>0</v>
      </c>
      <c r="R94" s="131"/>
      <c r="S94" s="131"/>
      <c r="T94" s="133">
        <f t="shared" si="75"/>
        <v>0</v>
      </c>
      <c r="U94" s="135">
        <f t="shared" si="76"/>
        <v>30</v>
      </c>
      <c r="V94" s="135">
        <f t="shared" si="76"/>
        <v>30</v>
      </c>
      <c r="W94" s="135">
        <f t="shared" si="76"/>
        <v>0</v>
      </c>
      <c r="X94" s="54"/>
      <c r="Y94" s="54"/>
      <c r="Z94" s="133">
        <f t="shared" si="77"/>
        <v>0</v>
      </c>
      <c r="AA94" s="135">
        <f t="shared" si="78"/>
        <v>0</v>
      </c>
      <c r="AB94" s="135">
        <f t="shared" si="78"/>
        <v>0</v>
      </c>
      <c r="AC94" s="135">
        <f t="shared" si="78"/>
        <v>0</v>
      </c>
      <c r="AD94" s="131"/>
      <c r="AE94" s="131"/>
      <c r="AF94" s="133">
        <f t="shared" si="82"/>
        <v>0</v>
      </c>
      <c r="AG94" s="131"/>
      <c r="AH94" s="131"/>
      <c r="AI94" s="133">
        <f t="shared" si="83"/>
        <v>0</v>
      </c>
      <c r="AJ94" s="135">
        <f t="shared" ref="AJ94:AL110" si="85">SUM(AD94+AG94)</f>
        <v>0</v>
      </c>
      <c r="AK94" s="135">
        <f t="shared" si="85"/>
        <v>0</v>
      </c>
      <c r="AL94" s="135">
        <f t="shared" si="85"/>
        <v>0</v>
      </c>
      <c r="AM94" s="135">
        <f t="shared" si="80"/>
        <v>30</v>
      </c>
      <c r="AN94" s="135">
        <f t="shared" si="80"/>
        <v>30</v>
      </c>
      <c r="AO94" s="135">
        <f t="shared" si="80"/>
        <v>0</v>
      </c>
    </row>
    <row r="95" spans="1:42" ht="11.25">
      <c r="A95" s="165">
        <v>81</v>
      </c>
      <c r="B95" s="151" t="s">
        <v>72</v>
      </c>
      <c r="C95" s="54"/>
      <c r="D95" s="131"/>
      <c r="E95" s="133">
        <f t="shared" si="69"/>
        <v>0</v>
      </c>
      <c r="F95" s="131"/>
      <c r="G95" s="131"/>
      <c r="H95" s="133">
        <f t="shared" si="70"/>
        <v>0</v>
      </c>
      <c r="I95" s="131"/>
      <c r="J95" s="131"/>
      <c r="K95" s="133">
        <f t="shared" si="71"/>
        <v>0</v>
      </c>
      <c r="L95" s="54"/>
      <c r="M95" s="54"/>
      <c r="N95" s="133">
        <f t="shared" si="72"/>
        <v>0</v>
      </c>
      <c r="O95" s="131"/>
      <c r="P95" s="131"/>
      <c r="Q95" s="133">
        <f t="shared" si="73"/>
        <v>0</v>
      </c>
      <c r="R95" s="131"/>
      <c r="S95" s="131"/>
      <c r="T95" s="133">
        <f t="shared" si="75"/>
        <v>0</v>
      </c>
      <c r="U95" s="135">
        <f t="shared" si="76"/>
        <v>0</v>
      </c>
      <c r="V95" s="135">
        <f t="shared" si="76"/>
        <v>0</v>
      </c>
      <c r="W95" s="135">
        <f t="shared" si="76"/>
        <v>0</v>
      </c>
      <c r="X95" s="54"/>
      <c r="Y95" s="54"/>
      <c r="Z95" s="133">
        <f t="shared" si="77"/>
        <v>0</v>
      </c>
      <c r="AA95" s="135">
        <f t="shared" si="78"/>
        <v>0</v>
      </c>
      <c r="AB95" s="135">
        <f t="shared" si="78"/>
        <v>0</v>
      </c>
      <c r="AC95" s="135">
        <f t="shared" si="78"/>
        <v>0</v>
      </c>
      <c r="AD95" s="131"/>
      <c r="AE95" s="131"/>
      <c r="AF95" s="133">
        <f t="shared" si="82"/>
        <v>0</v>
      </c>
      <c r="AG95" s="131"/>
      <c r="AH95" s="131"/>
      <c r="AI95" s="133">
        <f t="shared" si="83"/>
        <v>0</v>
      </c>
      <c r="AJ95" s="135">
        <f t="shared" si="85"/>
        <v>0</v>
      </c>
      <c r="AK95" s="135">
        <f t="shared" si="85"/>
        <v>0</v>
      </c>
      <c r="AL95" s="135">
        <f t="shared" si="85"/>
        <v>0</v>
      </c>
      <c r="AM95" s="135">
        <f t="shared" si="80"/>
        <v>0</v>
      </c>
      <c r="AN95" s="135">
        <f t="shared" si="80"/>
        <v>0</v>
      </c>
      <c r="AO95" s="135">
        <f t="shared" si="80"/>
        <v>0</v>
      </c>
    </row>
    <row r="96" spans="1:42" ht="11.25">
      <c r="A96" s="165">
        <v>82</v>
      </c>
      <c r="B96" s="151" t="s">
        <v>123</v>
      </c>
      <c r="C96" s="54"/>
      <c r="D96" s="131"/>
      <c r="E96" s="54">
        <f t="shared" si="69"/>
        <v>0</v>
      </c>
      <c r="F96" s="131"/>
      <c r="G96" s="131"/>
      <c r="H96" s="54">
        <f t="shared" si="70"/>
        <v>0</v>
      </c>
      <c r="I96" s="131"/>
      <c r="J96" s="131"/>
      <c r="K96" s="54">
        <f t="shared" si="71"/>
        <v>0</v>
      </c>
      <c r="L96" s="54"/>
      <c r="M96" s="54"/>
      <c r="N96" s="54">
        <f t="shared" si="72"/>
        <v>0</v>
      </c>
      <c r="O96" s="131"/>
      <c r="P96" s="131"/>
      <c r="Q96" s="54">
        <f t="shared" si="73"/>
        <v>0</v>
      </c>
      <c r="R96" s="131"/>
      <c r="S96" s="131"/>
      <c r="T96" s="54">
        <f t="shared" si="75"/>
        <v>0</v>
      </c>
      <c r="U96" s="135">
        <f t="shared" si="76"/>
        <v>0</v>
      </c>
      <c r="V96" s="135">
        <f t="shared" si="76"/>
        <v>0</v>
      </c>
      <c r="W96" s="135">
        <f t="shared" si="76"/>
        <v>0</v>
      </c>
      <c r="X96" s="54"/>
      <c r="Y96" s="54"/>
      <c r="Z96" s="54">
        <f t="shared" si="77"/>
        <v>0</v>
      </c>
      <c r="AA96" s="135">
        <f t="shared" si="78"/>
        <v>0</v>
      </c>
      <c r="AB96" s="135">
        <f t="shared" si="78"/>
        <v>0</v>
      </c>
      <c r="AC96" s="135">
        <f t="shared" si="78"/>
        <v>0</v>
      </c>
      <c r="AD96" s="131"/>
      <c r="AE96" s="131"/>
      <c r="AF96" s="54">
        <f t="shared" si="82"/>
        <v>0</v>
      </c>
      <c r="AG96" s="131"/>
      <c r="AH96" s="131"/>
      <c r="AI96" s="54">
        <f t="shared" si="83"/>
        <v>0</v>
      </c>
      <c r="AJ96" s="162">
        <f t="shared" si="85"/>
        <v>0</v>
      </c>
      <c r="AK96" s="162">
        <f t="shared" si="85"/>
        <v>0</v>
      </c>
      <c r="AL96" s="162">
        <f t="shared" si="85"/>
        <v>0</v>
      </c>
      <c r="AM96" s="135">
        <f t="shared" si="80"/>
        <v>0</v>
      </c>
      <c r="AN96" s="135">
        <f t="shared" si="80"/>
        <v>0</v>
      </c>
      <c r="AO96" s="135">
        <f t="shared" si="80"/>
        <v>0</v>
      </c>
    </row>
    <row r="97" spans="1:41" s="288" customFormat="1" ht="11.25">
      <c r="A97" s="163">
        <v>83</v>
      </c>
      <c r="B97" s="168" t="s">
        <v>124</v>
      </c>
      <c r="C97" s="64">
        <f>SUM(C98:C101)</f>
        <v>0</v>
      </c>
      <c r="D97" s="64">
        <f>SUM(D98:D101)</f>
        <v>0</v>
      </c>
      <c r="E97" s="64">
        <f t="shared" ref="E97:S97" si="86">SUM(E98:E101)</f>
        <v>0</v>
      </c>
      <c r="F97" s="64">
        <f t="shared" si="86"/>
        <v>0</v>
      </c>
      <c r="G97" s="64">
        <f t="shared" si="86"/>
        <v>0</v>
      </c>
      <c r="H97" s="64">
        <f t="shared" si="86"/>
        <v>0</v>
      </c>
      <c r="I97" s="64">
        <f t="shared" si="86"/>
        <v>0</v>
      </c>
      <c r="J97" s="64">
        <f t="shared" si="86"/>
        <v>0</v>
      </c>
      <c r="K97" s="64">
        <f t="shared" si="86"/>
        <v>0</v>
      </c>
      <c r="L97" s="64">
        <f t="shared" si="86"/>
        <v>0</v>
      </c>
      <c r="M97" s="64">
        <f t="shared" si="86"/>
        <v>0</v>
      </c>
      <c r="N97" s="64">
        <f t="shared" si="86"/>
        <v>0</v>
      </c>
      <c r="O97" s="64">
        <f t="shared" si="86"/>
        <v>0</v>
      </c>
      <c r="P97" s="64">
        <f t="shared" si="86"/>
        <v>0</v>
      </c>
      <c r="Q97" s="64">
        <f t="shared" si="86"/>
        <v>0</v>
      </c>
      <c r="R97" s="64">
        <f t="shared" si="86"/>
        <v>0</v>
      </c>
      <c r="S97" s="64">
        <f t="shared" si="86"/>
        <v>0</v>
      </c>
      <c r="T97" s="64">
        <f t="shared" si="75"/>
        <v>0</v>
      </c>
      <c r="U97" s="59">
        <f t="shared" si="76"/>
        <v>0</v>
      </c>
      <c r="V97" s="59">
        <f t="shared" si="76"/>
        <v>0</v>
      </c>
      <c r="W97" s="59">
        <f t="shared" si="76"/>
        <v>0</v>
      </c>
      <c r="X97" s="64">
        <f>SUM(X98:X102)</f>
        <v>0</v>
      </c>
      <c r="Y97" s="64">
        <f>SUM(Y98:Y102)</f>
        <v>0</v>
      </c>
      <c r="Z97" s="64">
        <f t="shared" si="77"/>
        <v>0</v>
      </c>
      <c r="AA97" s="59">
        <f t="shared" si="78"/>
        <v>0</v>
      </c>
      <c r="AB97" s="59">
        <f t="shared" si="78"/>
        <v>0</v>
      </c>
      <c r="AC97" s="59">
        <f t="shared" si="78"/>
        <v>0</v>
      </c>
      <c r="AD97" s="64">
        <f>SUM(AD98:AD102)</f>
        <v>0</v>
      </c>
      <c r="AE97" s="64">
        <f>SUM(AE98:AE102)</f>
        <v>0</v>
      </c>
      <c r="AF97" s="64">
        <f t="shared" si="82"/>
        <v>0</v>
      </c>
      <c r="AG97" s="64">
        <f>SUM(AG98:AG102)</f>
        <v>0</v>
      </c>
      <c r="AH97" s="64">
        <f>SUM(AH98:AH102)</f>
        <v>0</v>
      </c>
      <c r="AI97" s="64">
        <f t="shared" si="83"/>
        <v>0</v>
      </c>
      <c r="AJ97" s="130">
        <f t="shared" si="85"/>
        <v>0</v>
      </c>
      <c r="AK97" s="130">
        <f t="shared" si="85"/>
        <v>0</v>
      </c>
      <c r="AL97" s="130">
        <f t="shared" si="85"/>
        <v>0</v>
      </c>
      <c r="AM97" s="59">
        <f t="shared" si="80"/>
        <v>0</v>
      </c>
      <c r="AN97" s="59">
        <f t="shared" si="80"/>
        <v>0</v>
      </c>
      <c r="AO97" s="59">
        <f t="shared" si="80"/>
        <v>0</v>
      </c>
    </row>
    <row r="98" spans="1:41" ht="11.25">
      <c r="A98" s="165">
        <v>84</v>
      </c>
      <c r="B98" s="151" t="s">
        <v>183</v>
      </c>
      <c r="C98" s="54"/>
      <c r="D98" s="131"/>
      <c r="E98" s="133">
        <f t="shared" si="69"/>
        <v>0</v>
      </c>
      <c r="F98" s="131"/>
      <c r="G98" s="131"/>
      <c r="H98" s="133">
        <f t="shared" si="70"/>
        <v>0</v>
      </c>
      <c r="I98" s="131"/>
      <c r="J98" s="131"/>
      <c r="K98" s="133">
        <f t="shared" si="71"/>
        <v>0</v>
      </c>
      <c r="L98" s="54"/>
      <c r="M98" s="54">
        <v>0</v>
      </c>
      <c r="N98" s="133">
        <f t="shared" si="72"/>
        <v>0</v>
      </c>
      <c r="O98" s="131"/>
      <c r="P98" s="131"/>
      <c r="Q98" s="133">
        <f t="shared" si="73"/>
        <v>0</v>
      </c>
      <c r="R98" s="131"/>
      <c r="S98" s="131"/>
      <c r="T98" s="133">
        <f t="shared" si="75"/>
        <v>0</v>
      </c>
      <c r="U98" s="135">
        <f t="shared" si="76"/>
        <v>0</v>
      </c>
      <c r="V98" s="135">
        <f t="shared" si="76"/>
        <v>0</v>
      </c>
      <c r="W98" s="135">
        <f t="shared" si="76"/>
        <v>0</v>
      </c>
      <c r="X98" s="54"/>
      <c r="Y98" s="54"/>
      <c r="Z98" s="133">
        <f t="shared" si="77"/>
        <v>0</v>
      </c>
      <c r="AA98" s="135">
        <f t="shared" si="78"/>
        <v>0</v>
      </c>
      <c r="AB98" s="135">
        <f t="shared" si="78"/>
        <v>0</v>
      </c>
      <c r="AC98" s="135">
        <f t="shared" si="78"/>
        <v>0</v>
      </c>
      <c r="AD98" s="131"/>
      <c r="AE98" s="131"/>
      <c r="AF98" s="133">
        <f t="shared" si="82"/>
        <v>0</v>
      </c>
      <c r="AG98" s="131"/>
      <c r="AH98" s="131"/>
      <c r="AI98" s="133">
        <f t="shared" si="83"/>
        <v>0</v>
      </c>
      <c r="AJ98" s="135">
        <f t="shared" si="85"/>
        <v>0</v>
      </c>
      <c r="AK98" s="135">
        <f t="shared" si="85"/>
        <v>0</v>
      </c>
      <c r="AL98" s="135">
        <f t="shared" si="85"/>
        <v>0</v>
      </c>
      <c r="AM98" s="135">
        <f t="shared" si="80"/>
        <v>0</v>
      </c>
      <c r="AN98" s="135">
        <f t="shared" si="80"/>
        <v>0</v>
      </c>
      <c r="AO98" s="135">
        <f t="shared" si="80"/>
        <v>0</v>
      </c>
    </row>
    <row r="99" spans="1:41" ht="11.25">
      <c r="A99" s="165">
        <v>85</v>
      </c>
      <c r="B99" s="151" t="s">
        <v>184</v>
      </c>
      <c r="C99" s="54"/>
      <c r="D99" s="131"/>
      <c r="E99" s="133">
        <f t="shared" si="69"/>
        <v>0</v>
      </c>
      <c r="F99" s="131"/>
      <c r="G99" s="131"/>
      <c r="H99" s="133">
        <f t="shared" si="70"/>
        <v>0</v>
      </c>
      <c r="I99" s="131"/>
      <c r="J99" s="131"/>
      <c r="K99" s="133">
        <f t="shared" si="71"/>
        <v>0</v>
      </c>
      <c r="L99" s="54"/>
      <c r="M99" s="54"/>
      <c r="N99" s="133">
        <f t="shared" si="72"/>
        <v>0</v>
      </c>
      <c r="O99" s="131"/>
      <c r="P99" s="131"/>
      <c r="Q99" s="133">
        <f t="shared" si="73"/>
        <v>0</v>
      </c>
      <c r="R99" s="131"/>
      <c r="S99" s="131"/>
      <c r="T99" s="133">
        <f t="shared" si="75"/>
        <v>0</v>
      </c>
      <c r="U99" s="135">
        <f t="shared" si="76"/>
        <v>0</v>
      </c>
      <c r="V99" s="135">
        <f t="shared" si="76"/>
        <v>0</v>
      </c>
      <c r="W99" s="135">
        <f t="shared" si="76"/>
        <v>0</v>
      </c>
      <c r="X99" s="54"/>
      <c r="Y99" s="54"/>
      <c r="Z99" s="133">
        <f t="shared" si="77"/>
        <v>0</v>
      </c>
      <c r="AA99" s="135">
        <f t="shared" si="78"/>
        <v>0</v>
      </c>
      <c r="AB99" s="135">
        <f t="shared" si="78"/>
        <v>0</v>
      </c>
      <c r="AC99" s="135">
        <f t="shared" si="78"/>
        <v>0</v>
      </c>
      <c r="AD99" s="131"/>
      <c r="AE99" s="131"/>
      <c r="AF99" s="133">
        <f t="shared" si="82"/>
        <v>0</v>
      </c>
      <c r="AG99" s="131"/>
      <c r="AH99" s="131"/>
      <c r="AI99" s="133">
        <f t="shared" si="83"/>
        <v>0</v>
      </c>
      <c r="AJ99" s="135">
        <f t="shared" si="85"/>
        <v>0</v>
      </c>
      <c r="AK99" s="135">
        <f t="shared" si="85"/>
        <v>0</v>
      </c>
      <c r="AL99" s="135">
        <f t="shared" si="85"/>
        <v>0</v>
      </c>
      <c r="AM99" s="135">
        <f t="shared" si="80"/>
        <v>0</v>
      </c>
      <c r="AN99" s="135">
        <f t="shared" si="80"/>
        <v>0</v>
      </c>
      <c r="AO99" s="135">
        <f t="shared" si="80"/>
        <v>0</v>
      </c>
    </row>
    <row r="100" spans="1:41" ht="11.25">
      <c r="A100" s="165">
        <v>86</v>
      </c>
      <c r="B100" s="151" t="s">
        <v>185</v>
      </c>
      <c r="C100" s="54"/>
      <c r="D100" s="131"/>
      <c r="E100" s="133">
        <f t="shared" si="69"/>
        <v>0</v>
      </c>
      <c r="F100" s="131"/>
      <c r="G100" s="131"/>
      <c r="H100" s="133">
        <f t="shared" si="70"/>
        <v>0</v>
      </c>
      <c r="I100" s="131"/>
      <c r="J100" s="131"/>
      <c r="K100" s="133">
        <f t="shared" si="71"/>
        <v>0</v>
      </c>
      <c r="L100" s="54"/>
      <c r="M100" s="54"/>
      <c r="N100" s="133">
        <f t="shared" si="72"/>
        <v>0</v>
      </c>
      <c r="O100" s="131"/>
      <c r="P100" s="131"/>
      <c r="Q100" s="133">
        <f t="shared" si="73"/>
        <v>0</v>
      </c>
      <c r="R100" s="131"/>
      <c r="S100" s="131"/>
      <c r="T100" s="133">
        <f t="shared" si="75"/>
        <v>0</v>
      </c>
      <c r="U100" s="135">
        <f t="shared" si="76"/>
        <v>0</v>
      </c>
      <c r="V100" s="135">
        <f t="shared" si="76"/>
        <v>0</v>
      </c>
      <c r="W100" s="135">
        <f t="shared" si="76"/>
        <v>0</v>
      </c>
      <c r="X100" s="54"/>
      <c r="Y100" s="54"/>
      <c r="Z100" s="133">
        <f t="shared" si="77"/>
        <v>0</v>
      </c>
      <c r="AA100" s="135">
        <f t="shared" si="78"/>
        <v>0</v>
      </c>
      <c r="AB100" s="135">
        <f t="shared" si="78"/>
        <v>0</v>
      </c>
      <c r="AC100" s="135">
        <f t="shared" si="78"/>
        <v>0</v>
      </c>
      <c r="AD100" s="131"/>
      <c r="AE100" s="131"/>
      <c r="AF100" s="133">
        <f t="shared" si="82"/>
        <v>0</v>
      </c>
      <c r="AG100" s="131"/>
      <c r="AH100" s="131"/>
      <c r="AI100" s="133">
        <f t="shared" si="83"/>
        <v>0</v>
      </c>
      <c r="AJ100" s="135">
        <f t="shared" si="85"/>
        <v>0</v>
      </c>
      <c r="AK100" s="135">
        <f t="shared" si="85"/>
        <v>0</v>
      </c>
      <c r="AL100" s="135">
        <f t="shared" si="85"/>
        <v>0</v>
      </c>
      <c r="AM100" s="135">
        <f t="shared" si="80"/>
        <v>0</v>
      </c>
      <c r="AN100" s="135">
        <f t="shared" si="80"/>
        <v>0</v>
      </c>
      <c r="AO100" s="135">
        <f t="shared" si="80"/>
        <v>0</v>
      </c>
    </row>
    <row r="101" spans="1:41" ht="11.25">
      <c r="A101" s="165">
        <v>87</v>
      </c>
      <c r="B101" s="151" t="s">
        <v>186</v>
      </c>
      <c r="C101" s="54"/>
      <c r="D101" s="131"/>
      <c r="E101" s="133">
        <f t="shared" si="69"/>
        <v>0</v>
      </c>
      <c r="F101" s="131"/>
      <c r="G101" s="131"/>
      <c r="H101" s="133">
        <f t="shared" si="70"/>
        <v>0</v>
      </c>
      <c r="I101" s="131"/>
      <c r="J101" s="131"/>
      <c r="K101" s="133">
        <f t="shared" si="71"/>
        <v>0</v>
      </c>
      <c r="L101" s="54"/>
      <c r="M101" s="54"/>
      <c r="N101" s="133">
        <f t="shared" si="72"/>
        <v>0</v>
      </c>
      <c r="O101" s="131"/>
      <c r="P101" s="131"/>
      <c r="Q101" s="133">
        <f t="shared" si="73"/>
        <v>0</v>
      </c>
      <c r="R101" s="131"/>
      <c r="S101" s="131"/>
      <c r="T101" s="133">
        <f t="shared" si="75"/>
        <v>0</v>
      </c>
      <c r="U101" s="135">
        <f t="shared" si="76"/>
        <v>0</v>
      </c>
      <c r="V101" s="135">
        <f t="shared" si="76"/>
        <v>0</v>
      </c>
      <c r="W101" s="135">
        <f t="shared" si="76"/>
        <v>0</v>
      </c>
      <c r="X101" s="54"/>
      <c r="Y101" s="54"/>
      <c r="Z101" s="133">
        <f t="shared" si="77"/>
        <v>0</v>
      </c>
      <c r="AA101" s="135">
        <f t="shared" si="78"/>
        <v>0</v>
      </c>
      <c r="AB101" s="135">
        <f t="shared" si="78"/>
        <v>0</v>
      </c>
      <c r="AC101" s="135">
        <f t="shared" si="78"/>
        <v>0</v>
      </c>
      <c r="AD101" s="131"/>
      <c r="AE101" s="131"/>
      <c r="AF101" s="133">
        <f t="shared" si="82"/>
        <v>0</v>
      </c>
      <c r="AG101" s="131"/>
      <c r="AH101" s="131"/>
      <c r="AI101" s="133">
        <f t="shared" si="83"/>
        <v>0</v>
      </c>
      <c r="AJ101" s="135">
        <f t="shared" si="85"/>
        <v>0</v>
      </c>
      <c r="AK101" s="135">
        <f t="shared" si="85"/>
        <v>0</v>
      </c>
      <c r="AL101" s="135">
        <f t="shared" si="85"/>
        <v>0</v>
      </c>
      <c r="AM101" s="135">
        <f t="shared" si="80"/>
        <v>0</v>
      </c>
      <c r="AN101" s="135">
        <f t="shared" si="80"/>
        <v>0</v>
      </c>
      <c r="AO101" s="135">
        <f t="shared" si="80"/>
        <v>0</v>
      </c>
    </row>
    <row r="102" spans="1:41" s="288" customFormat="1" ht="11.25">
      <c r="A102" s="163">
        <v>88</v>
      </c>
      <c r="B102" s="154" t="s">
        <v>125</v>
      </c>
      <c r="C102" s="64">
        <f>SUM(C103:C110)</f>
        <v>0</v>
      </c>
      <c r="D102" s="64">
        <f>SUM(D103:D110)</f>
        <v>0</v>
      </c>
      <c r="E102" s="64">
        <f t="shared" ref="E102:J102" si="87">SUM(E103:E110)</f>
        <v>0</v>
      </c>
      <c r="F102" s="64">
        <f t="shared" si="87"/>
        <v>0</v>
      </c>
      <c r="G102" s="64">
        <f t="shared" si="87"/>
        <v>0</v>
      </c>
      <c r="H102" s="64">
        <f t="shared" si="87"/>
        <v>0</v>
      </c>
      <c r="I102" s="64">
        <f t="shared" si="87"/>
        <v>0</v>
      </c>
      <c r="J102" s="64">
        <f t="shared" si="87"/>
        <v>0</v>
      </c>
      <c r="K102" s="215">
        <f t="shared" si="71"/>
        <v>0</v>
      </c>
      <c r="L102" s="64">
        <f>SUM(L103:L110)</f>
        <v>0</v>
      </c>
      <c r="M102" s="64">
        <f>SUM(M103:M110)</f>
        <v>0</v>
      </c>
      <c r="N102" s="215">
        <f t="shared" si="72"/>
        <v>0</v>
      </c>
      <c r="O102" s="64">
        <f>SUM(O103:O110)</f>
        <v>0</v>
      </c>
      <c r="P102" s="64">
        <f>SUM(P103:P110)</f>
        <v>0</v>
      </c>
      <c r="Q102" s="215">
        <f t="shared" si="73"/>
        <v>0</v>
      </c>
      <c r="R102" s="64">
        <f>SUM(R103:R110)</f>
        <v>0</v>
      </c>
      <c r="S102" s="64">
        <f>SUM(S103:S110)</f>
        <v>0</v>
      </c>
      <c r="T102" s="215">
        <f t="shared" si="75"/>
        <v>0</v>
      </c>
      <c r="U102" s="59">
        <f t="shared" si="76"/>
        <v>0</v>
      </c>
      <c r="V102" s="59">
        <f t="shared" si="76"/>
        <v>0</v>
      </c>
      <c r="W102" s="59">
        <f t="shared" si="76"/>
        <v>0</v>
      </c>
      <c r="X102" s="64">
        <f>SUM(X103:X110)</f>
        <v>0</v>
      </c>
      <c r="Y102" s="64">
        <f>SUM(Y103:Y110)</f>
        <v>0</v>
      </c>
      <c r="Z102" s="215">
        <f t="shared" si="77"/>
        <v>0</v>
      </c>
      <c r="AA102" s="59">
        <f t="shared" si="78"/>
        <v>0</v>
      </c>
      <c r="AB102" s="59">
        <f t="shared" si="78"/>
        <v>0</v>
      </c>
      <c r="AC102" s="59">
        <f t="shared" si="78"/>
        <v>0</v>
      </c>
      <c r="AD102" s="64">
        <f>SUM(AD103:AD110)</f>
        <v>0</v>
      </c>
      <c r="AE102" s="64">
        <f>SUM(AE103:AE110)</f>
        <v>0</v>
      </c>
      <c r="AF102" s="215">
        <f t="shared" si="82"/>
        <v>0</v>
      </c>
      <c r="AG102" s="64">
        <f>SUM(AG103:AG110)</f>
        <v>0</v>
      </c>
      <c r="AH102" s="64">
        <f>SUM(AH103:AH110)</f>
        <v>0</v>
      </c>
      <c r="AI102" s="215">
        <f t="shared" si="83"/>
        <v>0</v>
      </c>
      <c r="AJ102" s="59">
        <f t="shared" si="85"/>
        <v>0</v>
      </c>
      <c r="AK102" s="59">
        <f t="shared" si="85"/>
        <v>0</v>
      </c>
      <c r="AL102" s="59">
        <f t="shared" si="85"/>
        <v>0</v>
      </c>
      <c r="AM102" s="59">
        <f t="shared" si="80"/>
        <v>0</v>
      </c>
      <c r="AN102" s="59">
        <f t="shared" si="80"/>
        <v>0</v>
      </c>
      <c r="AO102" s="59">
        <f t="shared" si="80"/>
        <v>0</v>
      </c>
    </row>
    <row r="103" spans="1:41" ht="11.25">
      <c r="A103" s="165">
        <v>89</v>
      </c>
      <c r="B103" s="151" t="s">
        <v>187</v>
      </c>
      <c r="C103" s="54"/>
      <c r="D103" s="131"/>
      <c r="E103" s="133">
        <f t="shared" si="69"/>
        <v>0</v>
      </c>
      <c r="F103" s="131"/>
      <c r="G103" s="131">
        <v>0</v>
      </c>
      <c r="H103" s="133">
        <f t="shared" si="70"/>
        <v>0</v>
      </c>
      <c r="I103" s="131"/>
      <c r="J103" s="131"/>
      <c r="K103" s="133">
        <f t="shared" si="71"/>
        <v>0</v>
      </c>
      <c r="L103" s="54"/>
      <c r="M103" s="54"/>
      <c r="N103" s="133">
        <f t="shared" si="72"/>
        <v>0</v>
      </c>
      <c r="O103" s="131"/>
      <c r="P103" s="131"/>
      <c r="Q103" s="133">
        <f t="shared" si="73"/>
        <v>0</v>
      </c>
      <c r="R103" s="131"/>
      <c r="S103" s="131"/>
      <c r="T103" s="133">
        <f t="shared" si="75"/>
        <v>0</v>
      </c>
      <c r="U103" s="135">
        <f t="shared" si="76"/>
        <v>0</v>
      </c>
      <c r="V103" s="135">
        <f t="shared" si="76"/>
        <v>0</v>
      </c>
      <c r="W103" s="135">
        <f t="shared" si="76"/>
        <v>0</v>
      </c>
      <c r="X103" s="54"/>
      <c r="Y103" s="54"/>
      <c r="Z103" s="133">
        <f t="shared" si="77"/>
        <v>0</v>
      </c>
      <c r="AA103" s="135">
        <f t="shared" si="78"/>
        <v>0</v>
      </c>
      <c r="AB103" s="135">
        <f t="shared" si="78"/>
        <v>0</v>
      </c>
      <c r="AC103" s="135">
        <f t="shared" si="78"/>
        <v>0</v>
      </c>
      <c r="AD103" s="131"/>
      <c r="AE103" s="131"/>
      <c r="AF103" s="133">
        <f t="shared" si="82"/>
        <v>0</v>
      </c>
      <c r="AG103" s="131"/>
      <c r="AH103" s="131"/>
      <c r="AI103" s="133">
        <f t="shared" si="83"/>
        <v>0</v>
      </c>
      <c r="AJ103" s="135">
        <f t="shared" si="85"/>
        <v>0</v>
      </c>
      <c r="AK103" s="135">
        <f t="shared" si="85"/>
        <v>0</v>
      </c>
      <c r="AL103" s="135">
        <f t="shared" si="85"/>
        <v>0</v>
      </c>
      <c r="AM103" s="135">
        <f t="shared" si="80"/>
        <v>0</v>
      </c>
      <c r="AN103" s="135">
        <f t="shared" si="80"/>
        <v>0</v>
      </c>
      <c r="AO103" s="135">
        <f t="shared" si="80"/>
        <v>0</v>
      </c>
    </row>
    <row r="104" spans="1:41" ht="11.25">
      <c r="A104" s="165">
        <v>90</v>
      </c>
      <c r="B104" s="151" t="s">
        <v>188</v>
      </c>
      <c r="C104" s="54"/>
      <c r="D104" s="131">
        <v>0</v>
      </c>
      <c r="E104" s="133">
        <f t="shared" si="69"/>
        <v>0</v>
      </c>
      <c r="F104" s="131"/>
      <c r="G104" s="131">
        <v>0</v>
      </c>
      <c r="H104" s="133">
        <f t="shared" si="70"/>
        <v>0</v>
      </c>
      <c r="I104" s="131"/>
      <c r="J104" s="131"/>
      <c r="K104" s="133">
        <f t="shared" si="71"/>
        <v>0</v>
      </c>
      <c r="L104" s="131"/>
      <c r="M104" s="131"/>
      <c r="N104" s="133">
        <f t="shared" si="72"/>
        <v>0</v>
      </c>
      <c r="O104" s="131"/>
      <c r="P104" s="131"/>
      <c r="Q104" s="133">
        <f t="shared" si="73"/>
        <v>0</v>
      </c>
      <c r="R104" s="131"/>
      <c r="S104" s="131"/>
      <c r="T104" s="133">
        <f t="shared" si="75"/>
        <v>0</v>
      </c>
      <c r="U104" s="135">
        <f t="shared" si="76"/>
        <v>0</v>
      </c>
      <c r="V104" s="135">
        <f t="shared" si="76"/>
        <v>0</v>
      </c>
      <c r="W104" s="135">
        <f t="shared" si="76"/>
        <v>0</v>
      </c>
      <c r="X104" s="54"/>
      <c r="Y104" s="54"/>
      <c r="Z104" s="133">
        <f t="shared" si="77"/>
        <v>0</v>
      </c>
      <c r="AA104" s="135">
        <f t="shared" si="78"/>
        <v>0</v>
      </c>
      <c r="AB104" s="135">
        <f t="shared" si="78"/>
        <v>0</v>
      </c>
      <c r="AC104" s="135">
        <f t="shared" si="78"/>
        <v>0</v>
      </c>
      <c r="AD104" s="131"/>
      <c r="AE104" s="131"/>
      <c r="AF104" s="133">
        <f t="shared" si="82"/>
        <v>0</v>
      </c>
      <c r="AG104" s="131"/>
      <c r="AH104" s="131"/>
      <c r="AI104" s="133">
        <f t="shared" si="83"/>
        <v>0</v>
      </c>
      <c r="AJ104" s="135">
        <f t="shared" si="85"/>
        <v>0</v>
      </c>
      <c r="AK104" s="135">
        <f t="shared" si="85"/>
        <v>0</v>
      </c>
      <c r="AL104" s="135">
        <f t="shared" si="85"/>
        <v>0</v>
      </c>
      <c r="AM104" s="135">
        <f t="shared" si="80"/>
        <v>0</v>
      </c>
      <c r="AN104" s="135">
        <f t="shared" si="80"/>
        <v>0</v>
      </c>
      <c r="AO104" s="135">
        <f t="shared" si="80"/>
        <v>0</v>
      </c>
    </row>
    <row r="105" spans="1:41" ht="11.25">
      <c r="A105" s="165">
        <v>91</v>
      </c>
      <c r="B105" s="151" t="s">
        <v>189</v>
      </c>
      <c r="C105" s="54">
        <v>0</v>
      </c>
      <c r="D105" s="131"/>
      <c r="E105" s="133">
        <f t="shared" si="69"/>
        <v>0</v>
      </c>
      <c r="F105" s="131"/>
      <c r="G105" s="131">
        <v>0</v>
      </c>
      <c r="H105" s="133">
        <f t="shared" si="70"/>
        <v>0</v>
      </c>
      <c r="I105" s="131"/>
      <c r="J105" s="54">
        <v>0</v>
      </c>
      <c r="K105" s="133">
        <f t="shared" si="71"/>
        <v>0</v>
      </c>
      <c r="L105" s="54"/>
      <c r="M105" s="54">
        <v>0</v>
      </c>
      <c r="N105" s="133">
        <f t="shared" si="72"/>
        <v>0</v>
      </c>
      <c r="O105" s="54"/>
      <c r="P105" s="54">
        <v>0</v>
      </c>
      <c r="Q105" s="133">
        <f t="shared" si="73"/>
        <v>0</v>
      </c>
      <c r="R105" s="54"/>
      <c r="S105" s="131">
        <v>0</v>
      </c>
      <c r="T105" s="133">
        <f t="shared" si="75"/>
        <v>0</v>
      </c>
      <c r="U105" s="135">
        <f t="shared" si="76"/>
        <v>0</v>
      </c>
      <c r="V105" s="135">
        <f t="shared" si="76"/>
        <v>0</v>
      </c>
      <c r="W105" s="135">
        <f t="shared" si="76"/>
        <v>0</v>
      </c>
      <c r="X105" s="54"/>
      <c r="Y105" s="54"/>
      <c r="Z105" s="133">
        <f t="shared" si="77"/>
        <v>0</v>
      </c>
      <c r="AA105" s="135">
        <f t="shared" si="78"/>
        <v>0</v>
      </c>
      <c r="AB105" s="135">
        <f t="shared" si="78"/>
        <v>0</v>
      </c>
      <c r="AC105" s="135">
        <f t="shared" si="78"/>
        <v>0</v>
      </c>
      <c r="AD105" s="131"/>
      <c r="AE105" s="131"/>
      <c r="AF105" s="133">
        <f t="shared" si="82"/>
        <v>0</v>
      </c>
      <c r="AG105" s="131"/>
      <c r="AH105" s="131"/>
      <c r="AI105" s="133">
        <f t="shared" si="83"/>
        <v>0</v>
      </c>
      <c r="AJ105" s="135">
        <f t="shared" si="85"/>
        <v>0</v>
      </c>
      <c r="AK105" s="135">
        <f t="shared" si="85"/>
        <v>0</v>
      </c>
      <c r="AL105" s="135">
        <f t="shared" si="85"/>
        <v>0</v>
      </c>
      <c r="AM105" s="135">
        <f t="shared" si="80"/>
        <v>0</v>
      </c>
      <c r="AN105" s="135">
        <f t="shared" si="80"/>
        <v>0</v>
      </c>
      <c r="AO105" s="135">
        <f t="shared" si="80"/>
        <v>0</v>
      </c>
    </row>
    <row r="106" spans="1:41" ht="11.25">
      <c r="A106" s="165">
        <v>92</v>
      </c>
      <c r="B106" s="151" t="s">
        <v>190</v>
      </c>
      <c r="C106" s="54">
        <v>0</v>
      </c>
      <c r="D106" s="131">
        <v>0</v>
      </c>
      <c r="E106" s="133">
        <f>SUM(D106-C106)</f>
        <v>0</v>
      </c>
      <c r="F106" s="131"/>
      <c r="G106" s="131">
        <v>0</v>
      </c>
      <c r="H106" s="133">
        <f t="shared" si="70"/>
        <v>0</v>
      </c>
      <c r="I106" s="131"/>
      <c r="J106" s="131"/>
      <c r="K106" s="133">
        <f t="shared" si="71"/>
        <v>0</v>
      </c>
      <c r="L106" s="131"/>
      <c r="M106" s="131"/>
      <c r="N106" s="133">
        <f t="shared" si="72"/>
        <v>0</v>
      </c>
      <c r="O106" s="131"/>
      <c r="P106" s="131"/>
      <c r="Q106" s="133">
        <f t="shared" si="73"/>
        <v>0</v>
      </c>
      <c r="R106" s="131"/>
      <c r="S106" s="131"/>
      <c r="T106" s="133">
        <f t="shared" si="75"/>
        <v>0</v>
      </c>
      <c r="U106" s="135">
        <f t="shared" si="76"/>
        <v>0</v>
      </c>
      <c r="V106" s="135">
        <f t="shared" si="76"/>
        <v>0</v>
      </c>
      <c r="W106" s="135">
        <f t="shared" si="76"/>
        <v>0</v>
      </c>
      <c r="X106" s="54"/>
      <c r="Y106" s="54"/>
      <c r="Z106" s="133">
        <f t="shared" si="77"/>
        <v>0</v>
      </c>
      <c r="AA106" s="135">
        <f t="shared" si="78"/>
        <v>0</v>
      </c>
      <c r="AB106" s="135">
        <f t="shared" si="78"/>
        <v>0</v>
      </c>
      <c r="AC106" s="135">
        <f t="shared" si="78"/>
        <v>0</v>
      </c>
      <c r="AD106" s="131"/>
      <c r="AE106" s="131"/>
      <c r="AF106" s="133">
        <f t="shared" si="82"/>
        <v>0</v>
      </c>
      <c r="AG106" s="131"/>
      <c r="AH106" s="131"/>
      <c r="AI106" s="133">
        <f t="shared" si="83"/>
        <v>0</v>
      </c>
      <c r="AJ106" s="135">
        <f t="shared" si="85"/>
        <v>0</v>
      </c>
      <c r="AK106" s="135">
        <f t="shared" si="85"/>
        <v>0</v>
      </c>
      <c r="AL106" s="135">
        <f t="shared" si="85"/>
        <v>0</v>
      </c>
      <c r="AM106" s="135">
        <f t="shared" si="80"/>
        <v>0</v>
      </c>
      <c r="AN106" s="135">
        <f t="shared" si="80"/>
        <v>0</v>
      </c>
      <c r="AO106" s="135">
        <f t="shared" si="80"/>
        <v>0</v>
      </c>
    </row>
    <row r="107" spans="1:41" ht="11.25">
      <c r="A107" s="165">
        <v>93</v>
      </c>
      <c r="B107" s="151" t="s">
        <v>191</v>
      </c>
      <c r="C107" s="54"/>
      <c r="D107" s="131"/>
      <c r="E107" s="133">
        <f t="shared" si="69"/>
        <v>0</v>
      </c>
      <c r="F107" s="131"/>
      <c r="G107" s="131">
        <v>0</v>
      </c>
      <c r="H107" s="133">
        <f t="shared" si="70"/>
        <v>0</v>
      </c>
      <c r="I107" s="131"/>
      <c r="J107" s="131"/>
      <c r="K107" s="133">
        <f t="shared" si="71"/>
        <v>0</v>
      </c>
      <c r="L107" s="131"/>
      <c r="M107" s="131"/>
      <c r="N107" s="133">
        <f t="shared" si="72"/>
        <v>0</v>
      </c>
      <c r="O107" s="131"/>
      <c r="P107" s="131"/>
      <c r="Q107" s="133">
        <f t="shared" si="73"/>
        <v>0</v>
      </c>
      <c r="R107" s="131"/>
      <c r="S107" s="131"/>
      <c r="T107" s="133">
        <f t="shared" si="75"/>
        <v>0</v>
      </c>
      <c r="U107" s="135">
        <f t="shared" si="76"/>
        <v>0</v>
      </c>
      <c r="V107" s="135">
        <f t="shared" si="76"/>
        <v>0</v>
      </c>
      <c r="W107" s="135">
        <f t="shared" si="76"/>
        <v>0</v>
      </c>
      <c r="X107" s="54"/>
      <c r="Y107" s="54"/>
      <c r="Z107" s="133">
        <f t="shared" si="77"/>
        <v>0</v>
      </c>
      <c r="AA107" s="135">
        <f t="shared" si="78"/>
        <v>0</v>
      </c>
      <c r="AB107" s="135">
        <f t="shared" si="78"/>
        <v>0</v>
      </c>
      <c r="AC107" s="135">
        <f t="shared" si="78"/>
        <v>0</v>
      </c>
      <c r="AD107" s="131"/>
      <c r="AE107" s="131"/>
      <c r="AF107" s="133">
        <f t="shared" si="82"/>
        <v>0</v>
      </c>
      <c r="AG107" s="131"/>
      <c r="AH107" s="131"/>
      <c r="AI107" s="133">
        <f t="shared" si="83"/>
        <v>0</v>
      </c>
      <c r="AJ107" s="135">
        <f t="shared" si="85"/>
        <v>0</v>
      </c>
      <c r="AK107" s="135">
        <f t="shared" si="85"/>
        <v>0</v>
      </c>
      <c r="AL107" s="135">
        <f t="shared" si="85"/>
        <v>0</v>
      </c>
      <c r="AM107" s="135">
        <f t="shared" si="80"/>
        <v>0</v>
      </c>
      <c r="AN107" s="135">
        <f t="shared" si="80"/>
        <v>0</v>
      </c>
      <c r="AO107" s="135">
        <f t="shared" si="80"/>
        <v>0</v>
      </c>
    </row>
    <row r="108" spans="1:41" ht="11.25">
      <c r="A108" s="165">
        <v>94</v>
      </c>
      <c r="B108" s="151" t="s">
        <v>192</v>
      </c>
      <c r="C108" s="54"/>
      <c r="D108" s="131"/>
      <c r="E108" s="133">
        <f t="shared" si="69"/>
        <v>0</v>
      </c>
      <c r="F108" s="131"/>
      <c r="G108" s="131">
        <v>0</v>
      </c>
      <c r="H108" s="133">
        <f t="shared" si="70"/>
        <v>0</v>
      </c>
      <c r="I108" s="131"/>
      <c r="J108" s="131"/>
      <c r="K108" s="133">
        <f t="shared" si="71"/>
        <v>0</v>
      </c>
      <c r="L108" s="131"/>
      <c r="M108" s="131"/>
      <c r="N108" s="133">
        <f t="shared" si="72"/>
        <v>0</v>
      </c>
      <c r="O108" s="131"/>
      <c r="P108" s="131"/>
      <c r="Q108" s="133">
        <f t="shared" si="73"/>
        <v>0</v>
      </c>
      <c r="R108" s="131"/>
      <c r="S108" s="131"/>
      <c r="T108" s="133">
        <f t="shared" si="75"/>
        <v>0</v>
      </c>
      <c r="U108" s="135">
        <f t="shared" si="76"/>
        <v>0</v>
      </c>
      <c r="V108" s="135">
        <f t="shared" si="76"/>
        <v>0</v>
      </c>
      <c r="W108" s="135">
        <f t="shared" si="76"/>
        <v>0</v>
      </c>
      <c r="X108" s="54"/>
      <c r="Y108" s="54"/>
      <c r="Z108" s="133">
        <f t="shared" si="77"/>
        <v>0</v>
      </c>
      <c r="AA108" s="135">
        <f t="shared" si="78"/>
        <v>0</v>
      </c>
      <c r="AB108" s="135">
        <f t="shared" si="78"/>
        <v>0</v>
      </c>
      <c r="AC108" s="135">
        <f t="shared" si="78"/>
        <v>0</v>
      </c>
      <c r="AD108" s="131"/>
      <c r="AE108" s="131"/>
      <c r="AF108" s="133">
        <f t="shared" si="82"/>
        <v>0</v>
      </c>
      <c r="AG108" s="131"/>
      <c r="AH108" s="131"/>
      <c r="AI108" s="133">
        <f t="shared" si="83"/>
        <v>0</v>
      </c>
      <c r="AJ108" s="135">
        <f t="shared" si="85"/>
        <v>0</v>
      </c>
      <c r="AK108" s="135">
        <f t="shared" si="85"/>
        <v>0</v>
      </c>
      <c r="AL108" s="135">
        <f t="shared" si="85"/>
        <v>0</v>
      </c>
      <c r="AM108" s="135">
        <f t="shared" si="80"/>
        <v>0</v>
      </c>
      <c r="AN108" s="135">
        <f t="shared" si="80"/>
        <v>0</v>
      </c>
      <c r="AO108" s="135">
        <f t="shared" si="80"/>
        <v>0</v>
      </c>
    </row>
    <row r="109" spans="1:41" ht="11.25">
      <c r="A109" s="165">
        <v>95</v>
      </c>
      <c r="B109" s="151" t="s">
        <v>193</v>
      </c>
      <c r="C109" s="54"/>
      <c r="D109" s="131">
        <v>0</v>
      </c>
      <c r="E109" s="133">
        <f t="shared" si="69"/>
        <v>0</v>
      </c>
      <c r="F109" s="131"/>
      <c r="G109" s="131">
        <v>0</v>
      </c>
      <c r="H109" s="133">
        <f t="shared" si="70"/>
        <v>0</v>
      </c>
      <c r="I109" s="131"/>
      <c r="J109" s="131"/>
      <c r="K109" s="133">
        <f t="shared" si="71"/>
        <v>0</v>
      </c>
      <c r="L109" s="131"/>
      <c r="M109" s="131"/>
      <c r="N109" s="133">
        <f t="shared" si="72"/>
        <v>0</v>
      </c>
      <c r="O109" s="131"/>
      <c r="P109" s="131"/>
      <c r="Q109" s="133">
        <f t="shared" si="73"/>
        <v>0</v>
      </c>
      <c r="R109" s="131"/>
      <c r="S109" s="131"/>
      <c r="T109" s="133">
        <f t="shared" si="75"/>
        <v>0</v>
      </c>
      <c r="U109" s="135">
        <f t="shared" si="76"/>
        <v>0</v>
      </c>
      <c r="V109" s="135">
        <f t="shared" si="76"/>
        <v>0</v>
      </c>
      <c r="W109" s="135">
        <f t="shared" si="76"/>
        <v>0</v>
      </c>
      <c r="X109" s="54"/>
      <c r="Y109" s="54"/>
      <c r="Z109" s="133">
        <f t="shared" si="77"/>
        <v>0</v>
      </c>
      <c r="AA109" s="135">
        <f t="shared" si="78"/>
        <v>0</v>
      </c>
      <c r="AB109" s="135">
        <f t="shared" si="78"/>
        <v>0</v>
      </c>
      <c r="AC109" s="135">
        <f t="shared" si="78"/>
        <v>0</v>
      </c>
      <c r="AD109" s="131"/>
      <c r="AE109" s="131"/>
      <c r="AF109" s="133">
        <f t="shared" si="82"/>
        <v>0</v>
      </c>
      <c r="AG109" s="131"/>
      <c r="AH109" s="131"/>
      <c r="AI109" s="133">
        <f t="shared" si="83"/>
        <v>0</v>
      </c>
      <c r="AJ109" s="135">
        <f t="shared" si="85"/>
        <v>0</v>
      </c>
      <c r="AK109" s="135">
        <f t="shared" si="85"/>
        <v>0</v>
      </c>
      <c r="AL109" s="135">
        <f t="shared" si="85"/>
        <v>0</v>
      </c>
      <c r="AM109" s="135">
        <f t="shared" si="80"/>
        <v>0</v>
      </c>
      <c r="AN109" s="135">
        <f t="shared" si="80"/>
        <v>0</v>
      </c>
      <c r="AO109" s="135">
        <f t="shared" si="80"/>
        <v>0</v>
      </c>
    </row>
    <row r="110" spans="1:41" ht="11.25">
      <c r="A110" s="165">
        <v>96</v>
      </c>
      <c r="B110" s="151" t="s">
        <v>194</v>
      </c>
      <c r="C110" s="54"/>
      <c r="D110" s="131">
        <v>0</v>
      </c>
      <c r="E110" s="133">
        <f t="shared" si="69"/>
        <v>0</v>
      </c>
      <c r="F110" s="131"/>
      <c r="G110" s="131">
        <v>0</v>
      </c>
      <c r="H110" s="133">
        <f t="shared" si="70"/>
        <v>0</v>
      </c>
      <c r="I110" s="131"/>
      <c r="J110" s="131"/>
      <c r="K110" s="133">
        <f t="shared" si="71"/>
        <v>0</v>
      </c>
      <c r="L110" s="131"/>
      <c r="M110" s="131"/>
      <c r="N110" s="133">
        <f t="shared" si="72"/>
        <v>0</v>
      </c>
      <c r="O110" s="131"/>
      <c r="P110" s="131"/>
      <c r="Q110" s="133">
        <f t="shared" si="73"/>
        <v>0</v>
      </c>
      <c r="R110" s="131"/>
      <c r="S110" s="131"/>
      <c r="T110" s="133">
        <f t="shared" si="75"/>
        <v>0</v>
      </c>
      <c r="U110" s="135">
        <f t="shared" si="76"/>
        <v>0</v>
      </c>
      <c r="V110" s="135">
        <f t="shared" si="76"/>
        <v>0</v>
      </c>
      <c r="W110" s="135">
        <f t="shared" si="76"/>
        <v>0</v>
      </c>
      <c r="X110" s="54"/>
      <c r="Y110" s="54"/>
      <c r="Z110" s="133">
        <f t="shared" si="77"/>
        <v>0</v>
      </c>
      <c r="AA110" s="135">
        <f t="shared" si="78"/>
        <v>0</v>
      </c>
      <c r="AB110" s="135">
        <f t="shared" si="78"/>
        <v>0</v>
      </c>
      <c r="AC110" s="135">
        <f t="shared" si="78"/>
        <v>0</v>
      </c>
      <c r="AD110" s="131"/>
      <c r="AE110" s="131"/>
      <c r="AF110" s="133">
        <f t="shared" si="82"/>
        <v>0</v>
      </c>
      <c r="AG110" s="131"/>
      <c r="AH110" s="131"/>
      <c r="AI110" s="133">
        <f t="shared" si="83"/>
        <v>0</v>
      </c>
      <c r="AJ110" s="135">
        <f t="shared" si="85"/>
        <v>0</v>
      </c>
      <c r="AK110" s="135">
        <f t="shared" si="85"/>
        <v>0</v>
      </c>
      <c r="AL110" s="135">
        <f t="shared" si="85"/>
        <v>0</v>
      </c>
      <c r="AM110" s="135">
        <f t="shared" si="80"/>
        <v>0</v>
      </c>
      <c r="AN110" s="135">
        <f t="shared" si="80"/>
        <v>0</v>
      </c>
      <c r="AO110" s="135">
        <f t="shared" si="80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59055118110236227" right="0.15748031496062992" top="0.2362204724409449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Q146"/>
  <sheetViews>
    <sheetView zoomScale="115" zoomScaleNormal="115" workbookViewId="0">
      <pane xSplit="2" ySplit="11" topLeftCell="K12" activePane="bottomRight" state="frozen"/>
      <selection pane="topRight" activeCell="C1" sqref="C1"/>
      <selection pane="bottomLeft" activeCell="A12" sqref="A12"/>
      <selection pane="bottomRight" activeCell="T25" sqref="T25"/>
    </sheetView>
  </sheetViews>
  <sheetFormatPr defaultColWidth="9.140625" defaultRowHeight="9.75" customHeight="1"/>
  <cols>
    <col min="1" max="1" width="5.28515625" style="155" customWidth="1"/>
    <col min="2" max="2" width="36" style="155" customWidth="1"/>
    <col min="3" max="41" width="15.42578125" style="67" customWidth="1"/>
    <col min="42" max="42" width="10.7109375" style="155" customWidth="1"/>
    <col min="43" max="16384" width="9.140625" style="155"/>
  </cols>
  <sheetData>
    <row r="1" spans="1:41" ht="11.25"/>
    <row r="2" spans="1:41" ht="11.25"/>
    <row r="3" spans="1:41" ht="11.25">
      <c r="B3" s="582" t="s">
        <v>336</v>
      </c>
      <c r="C3" s="582"/>
      <c r="D3" s="582"/>
      <c r="E3" s="582"/>
      <c r="F3" s="582"/>
    </row>
    <row r="4" spans="1:41" ht="11.25">
      <c r="B4" s="155" t="str">
        <f>+ALTANSHIREE!B4</f>
        <v>2026.04.31</v>
      </c>
      <c r="AO4" s="67">
        <f>SUM(AN8-AM8)</f>
        <v>-968442896.59000003</v>
      </c>
    </row>
    <row r="5" spans="1:41" ht="11.25" customHeight="1">
      <c r="A5" s="534"/>
      <c r="B5" s="156" t="s">
        <v>80</v>
      </c>
      <c r="C5" s="591" t="s">
        <v>81</v>
      </c>
      <c r="D5" s="592"/>
      <c r="E5" s="592"/>
      <c r="F5" s="591" t="s">
        <v>82</v>
      </c>
      <c r="G5" s="592"/>
      <c r="H5" s="592"/>
      <c r="I5" s="591" t="s">
        <v>100</v>
      </c>
      <c r="J5" s="592"/>
      <c r="K5" s="592"/>
      <c r="L5" s="580" t="s">
        <v>105</v>
      </c>
      <c r="M5" s="580"/>
      <c r="N5" s="580"/>
      <c r="O5" s="580" t="s">
        <v>106</v>
      </c>
      <c r="P5" s="580"/>
      <c r="Q5" s="580"/>
      <c r="R5" s="591" t="s">
        <v>107</v>
      </c>
      <c r="S5" s="592"/>
      <c r="T5" s="593"/>
      <c r="U5" s="586" t="s">
        <v>121</v>
      </c>
      <c r="V5" s="587"/>
      <c r="W5" s="588"/>
      <c r="X5" s="591" t="s">
        <v>165</v>
      </c>
      <c r="Y5" s="592"/>
      <c r="Z5" s="593"/>
      <c r="AA5" s="579" t="s">
        <v>163</v>
      </c>
      <c r="AB5" s="579"/>
      <c r="AC5" s="579"/>
      <c r="AD5" s="591" t="s">
        <v>258</v>
      </c>
      <c r="AE5" s="592"/>
      <c r="AF5" s="593"/>
      <c r="AG5" s="591" t="s">
        <v>167</v>
      </c>
      <c r="AH5" s="592"/>
      <c r="AI5" s="593"/>
      <c r="AJ5" s="580" t="s">
        <v>164</v>
      </c>
      <c r="AK5" s="580"/>
      <c r="AL5" s="580"/>
      <c r="AM5" s="580" t="s">
        <v>3</v>
      </c>
      <c r="AN5" s="580"/>
      <c r="AO5" s="580"/>
    </row>
    <row r="6" spans="1:41" s="213" customFormat="1" ht="11.25">
      <c r="A6" s="534"/>
      <c r="B6" s="156" t="s">
        <v>79</v>
      </c>
      <c r="C6" s="94" t="s">
        <v>114</v>
      </c>
      <c r="D6" s="94" t="s">
        <v>115</v>
      </c>
      <c r="E6" s="94" t="s">
        <v>116</v>
      </c>
      <c r="F6" s="94" t="s">
        <v>114</v>
      </c>
      <c r="G6" s="94" t="s">
        <v>115</v>
      </c>
      <c r="H6" s="94" t="s">
        <v>116</v>
      </c>
      <c r="I6" s="193" t="s">
        <v>114</v>
      </c>
      <c r="J6" s="188" t="s">
        <v>115</v>
      </c>
      <c r="K6" s="188" t="s">
        <v>116</v>
      </c>
      <c r="L6" s="194" t="s">
        <v>114</v>
      </c>
      <c r="M6" s="94" t="s">
        <v>115</v>
      </c>
      <c r="N6" s="94" t="s">
        <v>116</v>
      </c>
      <c r="O6" s="94" t="s">
        <v>114</v>
      </c>
      <c r="P6" s="94" t="s">
        <v>115</v>
      </c>
      <c r="Q6" s="94" t="s">
        <v>116</v>
      </c>
      <c r="R6" s="94" t="s">
        <v>114</v>
      </c>
      <c r="S6" s="94" t="s">
        <v>115</v>
      </c>
      <c r="T6" s="94" t="s">
        <v>116</v>
      </c>
      <c r="U6" s="157" t="s">
        <v>114</v>
      </c>
      <c r="V6" s="157" t="s">
        <v>115</v>
      </c>
      <c r="W6" s="157" t="s">
        <v>116</v>
      </c>
      <c r="X6" s="94" t="s">
        <v>114</v>
      </c>
      <c r="Y6" s="94" t="s">
        <v>115</v>
      </c>
      <c r="Z6" s="94" t="s">
        <v>116</v>
      </c>
      <c r="AA6" s="157" t="s">
        <v>114</v>
      </c>
      <c r="AB6" s="157" t="s">
        <v>115</v>
      </c>
      <c r="AC6" s="157" t="s">
        <v>116</v>
      </c>
      <c r="AD6" s="94" t="s">
        <v>114</v>
      </c>
      <c r="AE6" s="94" t="s">
        <v>115</v>
      </c>
      <c r="AF6" s="94" t="s">
        <v>116</v>
      </c>
      <c r="AG6" s="94" t="s">
        <v>114</v>
      </c>
      <c r="AH6" s="94" t="s">
        <v>115</v>
      </c>
      <c r="AI6" s="94" t="s">
        <v>116</v>
      </c>
      <c r="AJ6" s="94" t="s">
        <v>114</v>
      </c>
      <c r="AK6" s="94" t="s">
        <v>115</v>
      </c>
      <c r="AL6" s="94" t="s">
        <v>116</v>
      </c>
      <c r="AM6" s="94" t="s">
        <v>114</v>
      </c>
      <c r="AN6" s="94" t="s">
        <v>115</v>
      </c>
      <c r="AO6" s="94" t="s">
        <v>116</v>
      </c>
    </row>
    <row r="7" spans="1:41" s="213" customFormat="1" ht="11.25">
      <c r="A7" s="589" t="s">
        <v>122</v>
      </c>
      <c r="B7" s="590"/>
      <c r="C7" s="169"/>
      <c r="D7" s="169">
        <f>SUM(C7+D82-D8)</f>
        <v>83584501.340000004</v>
      </c>
      <c r="E7" s="137">
        <f t="shared" ref="E7:E74" si="0">SUM(D7-C7)</f>
        <v>83584501.340000004</v>
      </c>
      <c r="F7" s="169"/>
      <c r="G7" s="169">
        <f>SUM(F7+G82-G8)</f>
        <v>276723934.11999995</v>
      </c>
      <c r="H7" s="137">
        <f t="shared" ref="H7:H74" si="1">SUM(G7-F7)</f>
        <v>276723934.11999995</v>
      </c>
      <c r="I7" s="195"/>
      <c r="J7" s="188">
        <f>SUM(I7+J82-J8)</f>
        <v>197417.1099999994</v>
      </c>
      <c r="K7" s="188">
        <f t="shared" ref="K7" si="2">SUM(J7-I7)</f>
        <v>197417.1099999994</v>
      </c>
      <c r="L7" s="196"/>
      <c r="M7" s="169">
        <f>SUM(L7+M82-M8)</f>
        <v>7599094.4499999993</v>
      </c>
      <c r="N7" s="137">
        <f t="shared" ref="N7:N74" si="3">SUM(M7-L7)</f>
        <v>7599094.4499999993</v>
      </c>
      <c r="O7" s="169"/>
      <c r="P7" s="169">
        <f>SUM(O7+P82-P8)</f>
        <v>429.5</v>
      </c>
      <c r="Q7" s="137">
        <f t="shared" ref="Q7:Q74" si="4">SUM(P7-O7)</f>
        <v>429.5</v>
      </c>
      <c r="R7" s="170"/>
      <c r="S7" s="170">
        <f>SUM(R7+S82-S8)</f>
        <v>20.070000000298023</v>
      </c>
      <c r="T7" s="137">
        <f t="shared" ref="T7:T90" si="5">SUM(S7-R7)</f>
        <v>20.070000000298023</v>
      </c>
      <c r="U7" s="171">
        <f t="shared" ref="U7:W22" si="6">SUM(C7+F7+I7+L7+O7+R7)</f>
        <v>0</v>
      </c>
      <c r="V7" s="171">
        <f t="shared" si="6"/>
        <v>368105396.58999991</v>
      </c>
      <c r="W7" s="171">
        <f t="shared" si="6"/>
        <v>368105396.58999991</v>
      </c>
      <c r="X7" s="169"/>
      <c r="Y7" s="169">
        <f>SUM(X7+Y82-Y8)</f>
        <v>0</v>
      </c>
      <c r="Z7" s="137">
        <v>0</v>
      </c>
      <c r="AA7" s="171">
        <f t="shared" ref="AA7:AC10" si="7">SUM(X7)</f>
        <v>0</v>
      </c>
      <c r="AB7" s="171">
        <f t="shared" si="7"/>
        <v>0</v>
      </c>
      <c r="AC7" s="171">
        <f t="shared" si="7"/>
        <v>0</v>
      </c>
      <c r="AD7" s="169"/>
      <c r="AE7" s="169">
        <f>SUM(AD7+AE82-AE8)</f>
        <v>10867466</v>
      </c>
      <c r="AF7" s="137">
        <v>0</v>
      </c>
      <c r="AG7" s="169"/>
      <c r="AH7" s="169">
        <f>SUM(AG7+AH82-AH8)</f>
        <v>500000</v>
      </c>
      <c r="AI7" s="137">
        <v>0</v>
      </c>
      <c r="AJ7" s="171">
        <f t="shared" ref="AJ7:AL22" si="8">SUM(AD7+AG7)</f>
        <v>0</v>
      </c>
      <c r="AK7" s="171">
        <f t="shared" si="8"/>
        <v>11367466</v>
      </c>
      <c r="AL7" s="171">
        <f t="shared" si="8"/>
        <v>0</v>
      </c>
      <c r="AM7" s="171">
        <f>SUM(U7+AA7+AJ7)</f>
        <v>0</v>
      </c>
      <c r="AN7" s="171">
        <f t="shared" ref="AM7:AO22" si="9">SUM(V7+AB7+AK7)</f>
        <v>379472862.58999991</v>
      </c>
      <c r="AO7" s="171">
        <f t="shared" si="9"/>
        <v>368105396.58999991</v>
      </c>
    </row>
    <row r="8" spans="1:41" s="288" customFormat="1" ht="11.25">
      <c r="A8" s="163">
        <v>1</v>
      </c>
      <c r="B8" s="154" t="s">
        <v>4</v>
      </c>
      <c r="C8" s="419">
        <f t="shared" ref="C8:D8" si="10">SUM(C9+C78)</f>
        <v>126105000</v>
      </c>
      <c r="D8" s="419">
        <f t="shared" si="10"/>
        <v>84148498.659999996</v>
      </c>
      <c r="E8" s="417">
        <f t="shared" si="0"/>
        <v>-41956501.340000004</v>
      </c>
      <c r="F8" s="419">
        <f t="shared" ref="F8:G8" si="11">SUM(F9+F78)</f>
        <v>792879300</v>
      </c>
      <c r="G8" s="419">
        <f t="shared" si="11"/>
        <v>509540565.88000005</v>
      </c>
      <c r="H8" s="417">
        <f t="shared" si="1"/>
        <v>-283338734.11999995</v>
      </c>
      <c r="I8" s="419">
        <f t="shared" ref="I8:J8" si="12">SUM(I9+I78)</f>
        <v>49941600</v>
      </c>
      <c r="J8" s="420">
        <f t="shared" si="12"/>
        <v>38758782.890000001</v>
      </c>
      <c r="K8" s="421">
        <f t="shared" ref="K8:K74" si="13">SUM(J8-I8)</f>
        <v>-11182817.109999999</v>
      </c>
      <c r="L8" s="419">
        <f t="shared" ref="L8:M8" si="14">SUM(L9+L78)</f>
        <v>23096400</v>
      </c>
      <c r="M8" s="419">
        <f t="shared" si="14"/>
        <v>12873205.550000001</v>
      </c>
      <c r="N8" s="417">
        <f t="shared" si="3"/>
        <v>-10223194.449999999</v>
      </c>
      <c r="O8" s="419">
        <f t="shared" ref="O8:P8" si="15">SUM(O9+O78)</f>
        <v>172015600</v>
      </c>
      <c r="P8" s="419">
        <f t="shared" si="15"/>
        <v>127712370.5</v>
      </c>
      <c r="Q8" s="417">
        <f t="shared" si="4"/>
        <v>-44303229.5</v>
      </c>
      <c r="R8" s="422">
        <f t="shared" ref="R8:S8" si="16">SUM(R9+R78)</f>
        <v>32851400</v>
      </c>
      <c r="S8" s="422">
        <f t="shared" si="16"/>
        <v>30535879.93</v>
      </c>
      <c r="T8" s="417">
        <f t="shared" si="5"/>
        <v>-2315520.0700000003</v>
      </c>
      <c r="U8" s="418">
        <f t="shared" si="6"/>
        <v>1196889300</v>
      </c>
      <c r="V8" s="418">
        <f t="shared" si="6"/>
        <v>803569303.40999997</v>
      </c>
      <c r="W8" s="418">
        <f t="shared" si="6"/>
        <v>-393319996.58999991</v>
      </c>
      <c r="X8" s="419">
        <f t="shared" ref="X8:Y8" si="17">SUM(X9+X78)</f>
        <v>137335400</v>
      </c>
      <c r="Y8" s="419">
        <f t="shared" si="17"/>
        <v>19965000</v>
      </c>
      <c r="Z8" s="417">
        <f t="shared" ref="Z8:Z110" si="18">SUM(Y8-X8)</f>
        <v>-117370400</v>
      </c>
      <c r="AA8" s="418">
        <f t="shared" si="7"/>
        <v>137335400</v>
      </c>
      <c r="AB8" s="418">
        <f t="shared" si="7"/>
        <v>19965000</v>
      </c>
      <c r="AC8" s="418">
        <f t="shared" si="7"/>
        <v>-117370400</v>
      </c>
      <c r="AD8" s="419">
        <f t="shared" ref="AD8:AE8" si="19">SUM(AD9+AD78)</f>
        <v>55902500</v>
      </c>
      <c r="AE8" s="419">
        <f t="shared" si="19"/>
        <v>150000</v>
      </c>
      <c r="AF8" s="417">
        <f t="shared" ref="AF8:AF110" si="20">SUM(AE8-AD8)</f>
        <v>-55752500</v>
      </c>
      <c r="AG8" s="419">
        <f t="shared" ref="AG8:AH8" si="21">SUM(AG9+AG78)</f>
        <v>402000000</v>
      </c>
      <c r="AH8" s="419">
        <f t="shared" si="21"/>
        <v>0</v>
      </c>
      <c r="AI8" s="417">
        <f t="shared" ref="AI8:AI110" si="22">SUM(AH8-AG8)</f>
        <v>-402000000</v>
      </c>
      <c r="AJ8" s="418">
        <f t="shared" si="8"/>
        <v>457902500</v>
      </c>
      <c r="AK8" s="418">
        <f t="shared" si="8"/>
        <v>150000</v>
      </c>
      <c r="AL8" s="418">
        <f t="shared" si="8"/>
        <v>-457752500</v>
      </c>
      <c r="AM8" s="418">
        <f t="shared" si="9"/>
        <v>1792127200</v>
      </c>
      <c r="AN8" s="418">
        <f t="shared" si="9"/>
        <v>823684303.40999997</v>
      </c>
      <c r="AO8" s="418">
        <f t="shared" si="9"/>
        <v>-968442896.58999991</v>
      </c>
    </row>
    <row r="9" spans="1:41" s="288" customFormat="1" ht="11.25">
      <c r="A9" s="163">
        <v>2</v>
      </c>
      <c r="B9" s="154" t="s">
        <v>5</v>
      </c>
      <c r="C9" s="419">
        <f t="shared" ref="C9:D9" si="23">SUM(C10+C66+C69)</f>
        <v>126105000</v>
      </c>
      <c r="D9" s="419">
        <f t="shared" si="23"/>
        <v>84148498.659999996</v>
      </c>
      <c r="E9" s="417">
        <f t="shared" si="0"/>
        <v>-41956501.340000004</v>
      </c>
      <c r="F9" s="419">
        <f t="shared" ref="F9" si="24">SUM(F10+F66+F69)</f>
        <v>792879300</v>
      </c>
      <c r="G9" s="419">
        <f>SUM(G10+G66+G69)</f>
        <v>509540565.88000005</v>
      </c>
      <c r="H9" s="417">
        <f t="shared" si="1"/>
        <v>-283338734.11999995</v>
      </c>
      <c r="I9" s="419">
        <f t="shared" ref="I9:J9" si="25">SUM(I10+I66+I69)</f>
        <v>49941600</v>
      </c>
      <c r="J9" s="419">
        <f t="shared" si="25"/>
        <v>38758782.890000001</v>
      </c>
      <c r="K9" s="417">
        <f t="shared" si="13"/>
        <v>-11182817.109999999</v>
      </c>
      <c r="L9" s="419">
        <f t="shared" ref="L9:M9" si="26">SUM(L10+L66+L69)</f>
        <v>23096400</v>
      </c>
      <c r="M9" s="419">
        <f t="shared" si="26"/>
        <v>12873205.550000001</v>
      </c>
      <c r="N9" s="417">
        <f t="shared" si="3"/>
        <v>-10223194.449999999</v>
      </c>
      <c r="O9" s="419">
        <f t="shared" ref="O9:P9" si="27">SUM(O10+O66+O69)</f>
        <v>172015600</v>
      </c>
      <c r="P9" s="419">
        <f t="shared" si="27"/>
        <v>127712370.5</v>
      </c>
      <c r="Q9" s="417">
        <f t="shared" si="4"/>
        <v>-44303229.5</v>
      </c>
      <c r="R9" s="422">
        <f t="shared" ref="R9:S9" si="28">SUM(R10+R66+R69)</f>
        <v>32851400</v>
      </c>
      <c r="S9" s="422">
        <f t="shared" si="28"/>
        <v>30535879.93</v>
      </c>
      <c r="T9" s="417">
        <f t="shared" si="5"/>
        <v>-2315520.0700000003</v>
      </c>
      <c r="U9" s="418">
        <f t="shared" si="6"/>
        <v>1196889300</v>
      </c>
      <c r="V9" s="418">
        <f t="shared" si="6"/>
        <v>803569303.40999997</v>
      </c>
      <c r="W9" s="418">
        <f t="shared" si="6"/>
        <v>-393319996.58999991</v>
      </c>
      <c r="X9" s="419">
        <f t="shared" ref="X9:Y9" si="29">SUM(X10+X66+X69)</f>
        <v>137335400</v>
      </c>
      <c r="Y9" s="419">
        <f t="shared" si="29"/>
        <v>19965000</v>
      </c>
      <c r="Z9" s="417">
        <f t="shared" si="18"/>
        <v>-117370400</v>
      </c>
      <c r="AA9" s="418">
        <f t="shared" si="7"/>
        <v>137335400</v>
      </c>
      <c r="AB9" s="418">
        <f t="shared" si="7"/>
        <v>19965000</v>
      </c>
      <c r="AC9" s="418">
        <f t="shared" si="7"/>
        <v>-117370400</v>
      </c>
      <c r="AD9" s="419">
        <f t="shared" ref="AD9:AE9" si="30">SUM(AD10+AD66+AD69)</f>
        <v>55902500</v>
      </c>
      <c r="AE9" s="419">
        <f t="shared" si="30"/>
        <v>150000</v>
      </c>
      <c r="AF9" s="417">
        <f t="shared" si="20"/>
        <v>-55752500</v>
      </c>
      <c r="AG9" s="419">
        <f t="shared" ref="AG9:AH9" si="31">SUM(AG10+AG66+AG69)</f>
        <v>402000000</v>
      </c>
      <c r="AH9" s="419">
        <f t="shared" si="31"/>
        <v>0</v>
      </c>
      <c r="AI9" s="417">
        <f t="shared" si="22"/>
        <v>-402000000</v>
      </c>
      <c r="AJ9" s="418">
        <f t="shared" si="8"/>
        <v>457902500</v>
      </c>
      <c r="AK9" s="418">
        <f t="shared" si="8"/>
        <v>150000</v>
      </c>
      <c r="AL9" s="418">
        <f t="shared" si="8"/>
        <v>-457752500</v>
      </c>
      <c r="AM9" s="418">
        <f t="shared" si="9"/>
        <v>1792127200</v>
      </c>
      <c r="AN9" s="418">
        <f t="shared" si="9"/>
        <v>823684303.40999997</v>
      </c>
      <c r="AO9" s="418">
        <f t="shared" si="9"/>
        <v>-968442896.58999991</v>
      </c>
    </row>
    <row r="10" spans="1:41" s="288" customFormat="1" ht="11.25">
      <c r="A10" s="163">
        <v>3</v>
      </c>
      <c r="B10" s="154" t="s">
        <v>6</v>
      </c>
      <c r="C10" s="419">
        <f t="shared" ref="C10:D10" si="32">SUM(C11+C17+C23+C28+C35+C39+C44+C48+C60)</f>
        <v>126105000</v>
      </c>
      <c r="D10" s="419">
        <f t="shared" si="32"/>
        <v>84148498.659999996</v>
      </c>
      <c r="E10" s="417">
        <f t="shared" si="0"/>
        <v>-41956501.340000004</v>
      </c>
      <c r="F10" s="419">
        <f t="shared" ref="F10" si="33">SUM(F11+F17+F23+F28+F35+F39+F44+F48+F60)</f>
        <v>745363400</v>
      </c>
      <c r="G10" s="419">
        <f>SUM(G11+G17+G23+G28+G35+G39+G44+G48+G60)</f>
        <v>488112905.38000005</v>
      </c>
      <c r="H10" s="417">
        <f t="shared" si="1"/>
        <v>-257250494.61999995</v>
      </c>
      <c r="I10" s="419">
        <f t="shared" ref="I10:J10" si="34">SUM(I11+I17+I23+I28+I35+I39+I44+I48+I60)</f>
        <v>49941600</v>
      </c>
      <c r="J10" s="419">
        <f t="shared" si="34"/>
        <v>38758782.890000001</v>
      </c>
      <c r="K10" s="417">
        <f t="shared" si="13"/>
        <v>-11182817.109999999</v>
      </c>
      <c r="L10" s="419">
        <f t="shared" ref="L10:M10" si="35">SUM(L11+L17+L23+L28+L35+L39+L44+L48+L60)</f>
        <v>23096400</v>
      </c>
      <c r="M10" s="419">
        <f t="shared" si="35"/>
        <v>12873205.550000001</v>
      </c>
      <c r="N10" s="417">
        <f t="shared" si="3"/>
        <v>-10223194.449999999</v>
      </c>
      <c r="O10" s="419">
        <f t="shared" ref="O10:P10" si="36">SUM(O11+O17+O23+O28+O35+O39+O44+O48+O60)</f>
        <v>172015600</v>
      </c>
      <c r="P10" s="419">
        <f t="shared" si="36"/>
        <v>127712370.5</v>
      </c>
      <c r="Q10" s="417">
        <f t="shared" si="4"/>
        <v>-44303229.5</v>
      </c>
      <c r="R10" s="422">
        <f t="shared" ref="R10:S10" si="37">SUM(R11+R17+R23+R28+R35+R39+R44+R48+R60)</f>
        <v>32851400</v>
      </c>
      <c r="S10" s="422">
        <f t="shared" si="37"/>
        <v>30535879.93</v>
      </c>
      <c r="T10" s="417">
        <f t="shared" si="5"/>
        <v>-2315520.0700000003</v>
      </c>
      <c r="U10" s="418">
        <f t="shared" si="6"/>
        <v>1149373400</v>
      </c>
      <c r="V10" s="418">
        <f t="shared" si="6"/>
        <v>782141642.90999997</v>
      </c>
      <c r="W10" s="418">
        <f t="shared" si="6"/>
        <v>-367231757.08999991</v>
      </c>
      <c r="X10" s="419">
        <f t="shared" ref="X10:Y10" si="38">SUM(X11+X17+X23+X28+X35+X39+X44+X48+X60)</f>
        <v>0</v>
      </c>
      <c r="Y10" s="419">
        <f t="shared" si="38"/>
        <v>0</v>
      </c>
      <c r="Z10" s="417">
        <f t="shared" si="18"/>
        <v>0</v>
      </c>
      <c r="AA10" s="418">
        <f t="shared" si="7"/>
        <v>0</v>
      </c>
      <c r="AB10" s="418">
        <f t="shared" si="7"/>
        <v>0</v>
      </c>
      <c r="AC10" s="418">
        <f t="shared" si="7"/>
        <v>0</v>
      </c>
      <c r="AD10" s="419">
        <f t="shared" ref="AD10:AE10" si="39">SUM(AD11+AD17+AD23+AD28+AD35+AD39+AD44+AD48+AD60)</f>
        <v>55902500</v>
      </c>
      <c r="AE10" s="419">
        <f t="shared" si="39"/>
        <v>150000</v>
      </c>
      <c r="AF10" s="417">
        <f t="shared" si="20"/>
        <v>-55752500</v>
      </c>
      <c r="AG10" s="419">
        <f t="shared" ref="AG10:AH10" si="40">SUM(AG11+AG17+AG23+AG28+AG35+AG39+AG44+AG48+AG60)</f>
        <v>402000000</v>
      </c>
      <c r="AH10" s="419">
        <f t="shared" si="40"/>
        <v>0</v>
      </c>
      <c r="AI10" s="417">
        <f t="shared" si="22"/>
        <v>-402000000</v>
      </c>
      <c r="AJ10" s="418">
        <f t="shared" si="8"/>
        <v>457902500</v>
      </c>
      <c r="AK10" s="418">
        <f t="shared" si="8"/>
        <v>150000</v>
      </c>
      <c r="AL10" s="418">
        <f t="shared" si="8"/>
        <v>-457752500</v>
      </c>
      <c r="AM10" s="418">
        <f t="shared" si="9"/>
        <v>1607275900</v>
      </c>
      <c r="AN10" s="418">
        <f t="shared" si="9"/>
        <v>782291642.90999997</v>
      </c>
      <c r="AO10" s="418">
        <f t="shared" si="9"/>
        <v>-824984257.08999991</v>
      </c>
    </row>
    <row r="11" spans="1:41" s="288" customFormat="1" ht="11.25">
      <c r="A11" s="163">
        <v>4</v>
      </c>
      <c r="B11" s="154" t="s">
        <v>7</v>
      </c>
      <c r="C11" s="423">
        <f t="shared" ref="C11:D11" si="41">SUM(C12:C16)</f>
        <v>72331200</v>
      </c>
      <c r="D11" s="423">
        <f t="shared" si="41"/>
        <v>56164325.060000002</v>
      </c>
      <c r="E11" s="417">
        <f t="shared" si="0"/>
        <v>-16166874.939999998</v>
      </c>
      <c r="F11" s="423">
        <f t="shared" ref="F11:G11" si="42">SUM(F12:F16)</f>
        <v>340729900</v>
      </c>
      <c r="G11" s="423">
        <f t="shared" si="42"/>
        <v>273398601.35000002</v>
      </c>
      <c r="H11" s="417">
        <f t="shared" si="1"/>
        <v>-67331298.649999976</v>
      </c>
      <c r="I11" s="419">
        <f t="shared" ref="I11:J11" si="43">SUM(I12:I16)</f>
        <v>0</v>
      </c>
      <c r="J11" s="419">
        <f t="shared" si="43"/>
        <v>0</v>
      </c>
      <c r="K11" s="417">
        <f t="shared" si="13"/>
        <v>0</v>
      </c>
      <c r="L11" s="419">
        <f t="shared" ref="L11:M11" si="44">SUM(L12:L16)</f>
        <v>0</v>
      </c>
      <c r="M11" s="419">
        <f t="shared" si="44"/>
        <v>0</v>
      </c>
      <c r="N11" s="417">
        <f t="shared" si="3"/>
        <v>0</v>
      </c>
      <c r="O11" s="419">
        <f t="shared" ref="O11:P11" si="45">SUM(O12:O16)</f>
        <v>0</v>
      </c>
      <c r="P11" s="419">
        <f t="shared" si="45"/>
        <v>0</v>
      </c>
      <c r="Q11" s="417">
        <f t="shared" si="4"/>
        <v>0</v>
      </c>
      <c r="R11" s="422">
        <f t="shared" ref="R11:S11" si="46">SUM(R12:R16)</f>
        <v>0</v>
      </c>
      <c r="S11" s="422">
        <f t="shared" si="46"/>
        <v>0</v>
      </c>
      <c r="T11" s="417">
        <f t="shared" si="5"/>
        <v>0</v>
      </c>
      <c r="U11" s="418">
        <f t="shared" si="6"/>
        <v>413061100</v>
      </c>
      <c r="V11" s="418">
        <f t="shared" si="6"/>
        <v>329562926.41000003</v>
      </c>
      <c r="W11" s="418">
        <f t="shared" si="6"/>
        <v>-83498173.589999974</v>
      </c>
      <c r="X11" s="419">
        <f t="shared" ref="X11:Y11" si="47">SUM(X12:X16)</f>
        <v>0</v>
      </c>
      <c r="Y11" s="419">
        <f t="shared" si="47"/>
        <v>0</v>
      </c>
      <c r="Z11" s="417">
        <f t="shared" si="18"/>
        <v>0</v>
      </c>
      <c r="AA11" s="418">
        <f t="shared" ref="AA11:AC11" si="48">SUM(X11)</f>
        <v>0</v>
      </c>
      <c r="AB11" s="418">
        <f t="shared" si="48"/>
        <v>0</v>
      </c>
      <c r="AC11" s="418">
        <f t="shared" si="48"/>
        <v>0</v>
      </c>
      <c r="AD11" s="419">
        <f t="shared" ref="AD11:AE11" si="49">SUM(AD12:AD16)</f>
        <v>0</v>
      </c>
      <c r="AE11" s="419">
        <f t="shared" si="49"/>
        <v>0</v>
      </c>
      <c r="AF11" s="417">
        <f t="shared" si="20"/>
        <v>0</v>
      </c>
      <c r="AG11" s="419">
        <f t="shared" ref="AG11:AH11" si="50">SUM(AG12:AG16)</f>
        <v>0</v>
      </c>
      <c r="AH11" s="419">
        <f t="shared" si="50"/>
        <v>0</v>
      </c>
      <c r="AI11" s="417">
        <f t="shared" si="22"/>
        <v>0</v>
      </c>
      <c r="AJ11" s="418">
        <f t="shared" si="8"/>
        <v>0</v>
      </c>
      <c r="AK11" s="418">
        <f t="shared" si="8"/>
        <v>0</v>
      </c>
      <c r="AL11" s="418">
        <f t="shared" si="8"/>
        <v>0</v>
      </c>
      <c r="AM11" s="418">
        <f t="shared" si="9"/>
        <v>413061100</v>
      </c>
      <c r="AN11" s="418">
        <f t="shared" si="9"/>
        <v>329562926.41000003</v>
      </c>
      <c r="AO11" s="418">
        <f t="shared" si="9"/>
        <v>-83498173.589999974</v>
      </c>
    </row>
    <row r="12" spans="1:41" ht="11.25">
      <c r="A12" s="165">
        <v>5</v>
      </c>
      <c r="B12" s="153" t="s">
        <v>8</v>
      </c>
      <c r="C12" s="188">
        <v>22469000</v>
      </c>
      <c r="D12" s="188">
        <v>19678951.239999998</v>
      </c>
      <c r="E12" s="133">
        <f>SUM(D12-C12)</f>
        <v>-2790048.7600000016</v>
      </c>
      <c r="F12" s="188">
        <v>152560000</v>
      </c>
      <c r="G12" s="188">
        <v>160231230.43000001</v>
      </c>
      <c r="H12" s="133">
        <f t="shared" si="1"/>
        <v>7671230.4300000072</v>
      </c>
      <c r="I12" s="167"/>
      <c r="J12" s="167"/>
      <c r="K12" s="133">
        <f t="shared" si="13"/>
        <v>0</v>
      </c>
      <c r="L12" s="131"/>
      <c r="M12" s="131"/>
      <c r="N12" s="133">
        <f t="shared" si="3"/>
        <v>0</v>
      </c>
      <c r="O12" s="131"/>
      <c r="P12" s="131"/>
      <c r="Q12" s="133">
        <f t="shared" si="4"/>
        <v>0</v>
      </c>
      <c r="R12" s="189"/>
      <c r="S12" s="189"/>
      <c r="T12" s="137">
        <f t="shared" si="5"/>
        <v>0</v>
      </c>
      <c r="U12" s="142">
        <f t="shared" si="6"/>
        <v>175029000</v>
      </c>
      <c r="V12" s="142">
        <f t="shared" si="6"/>
        <v>179910181.67000002</v>
      </c>
      <c r="W12" s="142">
        <f t="shared" si="6"/>
        <v>4881181.6700000055</v>
      </c>
      <c r="X12" s="140"/>
      <c r="Y12" s="140"/>
      <c r="Z12" s="137">
        <f t="shared" si="18"/>
        <v>0</v>
      </c>
      <c r="AA12" s="142">
        <f t="shared" ref="AA12:AC17" si="51">SUM(X12)</f>
        <v>0</v>
      </c>
      <c r="AB12" s="142">
        <f t="shared" si="51"/>
        <v>0</v>
      </c>
      <c r="AC12" s="142">
        <f t="shared" si="51"/>
        <v>0</v>
      </c>
      <c r="AD12" s="140"/>
      <c r="AE12" s="140"/>
      <c r="AF12" s="137">
        <f t="shared" si="20"/>
        <v>0</v>
      </c>
      <c r="AG12" s="140"/>
      <c r="AH12" s="140"/>
      <c r="AI12" s="137">
        <f t="shared" si="22"/>
        <v>0</v>
      </c>
      <c r="AJ12" s="142">
        <f t="shared" si="8"/>
        <v>0</v>
      </c>
      <c r="AK12" s="142">
        <f t="shared" si="8"/>
        <v>0</v>
      </c>
      <c r="AL12" s="142">
        <f t="shared" si="8"/>
        <v>0</v>
      </c>
      <c r="AM12" s="142">
        <f t="shared" si="9"/>
        <v>175029000</v>
      </c>
      <c r="AN12" s="142">
        <f t="shared" si="9"/>
        <v>179910181.67000002</v>
      </c>
      <c r="AO12" s="142">
        <f t="shared" si="9"/>
        <v>4881181.6700000055</v>
      </c>
    </row>
    <row r="13" spans="1:41" ht="11.25">
      <c r="A13" s="165">
        <v>6</v>
      </c>
      <c r="B13" s="153" t="s">
        <v>10</v>
      </c>
      <c r="C13" s="188">
        <v>28031200</v>
      </c>
      <c r="D13" s="188">
        <v>25277373.82</v>
      </c>
      <c r="E13" s="133">
        <f t="shared" si="0"/>
        <v>-2753826.1799999997</v>
      </c>
      <c r="F13" s="188">
        <v>149162400</v>
      </c>
      <c r="G13" s="188">
        <v>94893048.719999999</v>
      </c>
      <c r="H13" s="133">
        <f t="shared" si="1"/>
        <v>-54269351.280000001</v>
      </c>
      <c r="I13" s="131"/>
      <c r="J13" s="131"/>
      <c r="K13" s="133">
        <f t="shared" si="13"/>
        <v>0</v>
      </c>
      <c r="L13" s="131"/>
      <c r="M13" s="131"/>
      <c r="N13" s="133">
        <f t="shared" si="3"/>
        <v>0</v>
      </c>
      <c r="O13" s="131"/>
      <c r="P13" s="131"/>
      <c r="Q13" s="133">
        <f t="shared" si="4"/>
        <v>0</v>
      </c>
      <c r="R13" s="189"/>
      <c r="S13" s="189"/>
      <c r="T13" s="137">
        <f t="shared" si="5"/>
        <v>0</v>
      </c>
      <c r="U13" s="142">
        <f t="shared" si="6"/>
        <v>177193600</v>
      </c>
      <c r="V13" s="142">
        <f t="shared" si="6"/>
        <v>120170422.53999999</v>
      </c>
      <c r="W13" s="142">
        <f t="shared" si="6"/>
        <v>-57023177.460000001</v>
      </c>
      <c r="X13" s="140"/>
      <c r="Y13" s="140"/>
      <c r="Z13" s="137">
        <f t="shared" si="18"/>
        <v>0</v>
      </c>
      <c r="AA13" s="142">
        <f t="shared" si="51"/>
        <v>0</v>
      </c>
      <c r="AB13" s="142">
        <f t="shared" si="51"/>
        <v>0</v>
      </c>
      <c r="AC13" s="142">
        <f t="shared" si="51"/>
        <v>0</v>
      </c>
      <c r="AD13" s="140"/>
      <c r="AE13" s="140"/>
      <c r="AF13" s="137">
        <f t="shared" si="20"/>
        <v>0</v>
      </c>
      <c r="AG13" s="140"/>
      <c r="AH13" s="140"/>
      <c r="AI13" s="137">
        <f t="shared" si="22"/>
        <v>0</v>
      </c>
      <c r="AJ13" s="142">
        <f t="shared" si="8"/>
        <v>0</v>
      </c>
      <c r="AK13" s="142">
        <f t="shared" si="8"/>
        <v>0</v>
      </c>
      <c r="AL13" s="142">
        <f t="shared" si="8"/>
        <v>0</v>
      </c>
      <c r="AM13" s="142">
        <f t="shared" si="9"/>
        <v>177193600</v>
      </c>
      <c r="AN13" s="142">
        <f t="shared" si="9"/>
        <v>120170422.53999999</v>
      </c>
      <c r="AO13" s="142">
        <f t="shared" si="9"/>
        <v>-57023177.460000001</v>
      </c>
    </row>
    <row r="14" spans="1:41" ht="11.25">
      <c r="A14" s="165">
        <v>7</v>
      </c>
      <c r="B14" s="153" t="s">
        <v>11</v>
      </c>
      <c r="C14" s="188">
        <v>2760000</v>
      </c>
      <c r="D14" s="188">
        <v>2460000</v>
      </c>
      <c r="E14" s="133">
        <f t="shared" si="0"/>
        <v>-300000</v>
      </c>
      <c r="F14" s="188">
        <v>24880000</v>
      </c>
      <c r="G14" s="188">
        <v>18274322.199999999</v>
      </c>
      <c r="H14" s="133">
        <f t="shared" si="1"/>
        <v>-6605677.8000000007</v>
      </c>
      <c r="I14" s="131"/>
      <c r="J14" s="131"/>
      <c r="K14" s="133">
        <f t="shared" si="13"/>
        <v>0</v>
      </c>
      <c r="L14" s="131"/>
      <c r="M14" s="131"/>
      <c r="N14" s="133">
        <f t="shared" si="3"/>
        <v>0</v>
      </c>
      <c r="O14" s="131"/>
      <c r="P14" s="131"/>
      <c r="Q14" s="133">
        <f t="shared" si="4"/>
        <v>0</v>
      </c>
      <c r="R14" s="189"/>
      <c r="S14" s="189"/>
      <c r="T14" s="137">
        <f t="shared" si="5"/>
        <v>0</v>
      </c>
      <c r="U14" s="142">
        <f t="shared" si="6"/>
        <v>27640000</v>
      </c>
      <c r="V14" s="142">
        <f t="shared" si="6"/>
        <v>20734322.199999999</v>
      </c>
      <c r="W14" s="142">
        <f t="shared" si="6"/>
        <v>-6905677.8000000007</v>
      </c>
      <c r="X14" s="140"/>
      <c r="Y14" s="140"/>
      <c r="Z14" s="137">
        <f t="shared" si="18"/>
        <v>0</v>
      </c>
      <c r="AA14" s="142">
        <f t="shared" si="51"/>
        <v>0</v>
      </c>
      <c r="AB14" s="142">
        <f t="shared" si="51"/>
        <v>0</v>
      </c>
      <c r="AC14" s="142">
        <f t="shared" si="51"/>
        <v>0</v>
      </c>
      <c r="AD14" s="140"/>
      <c r="AE14" s="140"/>
      <c r="AF14" s="137">
        <f t="shared" si="20"/>
        <v>0</v>
      </c>
      <c r="AG14" s="140"/>
      <c r="AH14" s="140"/>
      <c r="AI14" s="137">
        <f t="shared" si="22"/>
        <v>0</v>
      </c>
      <c r="AJ14" s="142">
        <f t="shared" si="8"/>
        <v>0</v>
      </c>
      <c r="AK14" s="142">
        <f t="shared" si="8"/>
        <v>0</v>
      </c>
      <c r="AL14" s="142">
        <f t="shared" si="8"/>
        <v>0</v>
      </c>
      <c r="AM14" s="142">
        <f t="shared" si="9"/>
        <v>27640000</v>
      </c>
      <c r="AN14" s="142">
        <f t="shared" si="9"/>
        <v>20734322.199999999</v>
      </c>
      <c r="AO14" s="142">
        <f t="shared" si="9"/>
        <v>-6905677.8000000007</v>
      </c>
    </row>
    <row r="15" spans="1:41" ht="11.25">
      <c r="A15" s="165">
        <v>8</v>
      </c>
      <c r="B15" s="153" t="s">
        <v>12</v>
      </c>
      <c r="C15" s="188">
        <v>19071000</v>
      </c>
      <c r="D15" s="188">
        <v>8748000</v>
      </c>
      <c r="E15" s="133">
        <f t="shared" si="0"/>
        <v>-10323000</v>
      </c>
      <c r="F15" s="188">
        <v>14127500</v>
      </c>
      <c r="G15" s="151">
        <v>0</v>
      </c>
      <c r="H15" s="133">
        <f t="shared" si="1"/>
        <v>-14127500</v>
      </c>
      <c r="I15" s="131"/>
      <c r="J15" s="131"/>
      <c r="K15" s="133">
        <f t="shared" si="13"/>
        <v>0</v>
      </c>
      <c r="L15" s="131"/>
      <c r="M15" s="131"/>
      <c r="N15" s="133">
        <f t="shared" si="3"/>
        <v>0</v>
      </c>
      <c r="O15" s="131"/>
      <c r="P15" s="131"/>
      <c r="Q15" s="133">
        <f t="shared" si="4"/>
        <v>0</v>
      </c>
      <c r="R15" s="189"/>
      <c r="S15" s="189"/>
      <c r="T15" s="137">
        <f t="shared" si="5"/>
        <v>0</v>
      </c>
      <c r="U15" s="142">
        <f t="shared" si="6"/>
        <v>33198500</v>
      </c>
      <c r="V15" s="142">
        <f t="shared" si="6"/>
        <v>8748000</v>
      </c>
      <c r="W15" s="142">
        <f t="shared" si="6"/>
        <v>-24450500</v>
      </c>
      <c r="X15" s="140"/>
      <c r="Y15" s="140"/>
      <c r="Z15" s="137">
        <f t="shared" si="18"/>
        <v>0</v>
      </c>
      <c r="AA15" s="142">
        <f t="shared" si="51"/>
        <v>0</v>
      </c>
      <c r="AB15" s="142">
        <f t="shared" si="51"/>
        <v>0</v>
      </c>
      <c r="AC15" s="142">
        <f t="shared" si="51"/>
        <v>0</v>
      </c>
      <c r="AD15" s="140"/>
      <c r="AE15" s="140"/>
      <c r="AF15" s="137">
        <f t="shared" si="20"/>
        <v>0</v>
      </c>
      <c r="AG15" s="140"/>
      <c r="AH15" s="140"/>
      <c r="AI15" s="137">
        <f t="shared" si="22"/>
        <v>0</v>
      </c>
      <c r="AJ15" s="142">
        <f t="shared" si="8"/>
        <v>0</v>
      </c>
      <c r="AK15" s="142">
        <f t="shared" si="8"/>
        <v>0</v>
      </c>
      <c r="AL15" s="142">
        <f t="shared" si="8"/>
        <v>0</v>
      </c>
      <c r="AM15" s="142">
        <f t="shared" si="9"/>
        <v>33198500</v>
      </c>
      <c r="AN15" s="142">
        <f t="shared" si="9"/>
        <v>8748000</v>
      </c>
      <c r="AO15" s="142">
        <f t="shared" si="9"/>
        <v>-24450500</v>
      </c>
    </row>
    <row r="16" spans="1:41" ht="11.25">
      <c r="A16" s="165">
        <v>9</v>
      </c>
      <c r="B16" s="153" t="s">
        <v>9</v>
      </c>
      <c r="C16" s="131"/>
      <c r="D16" s="131"/>
      <c r="E16" s="133">
        <f t="shared" si="0"/>
        <v>0</v>
      </c>
      <c r="F16" s="131">
        <v>0</v>
      </c>
      <c r="G16" s="131">
        <v>0</v>
      </c>
      <c r="H16" s="133">
        <f t="shared" si="1"/>
        <v>0</v>
      </c>
      <c r="I16" s="131"/>
      <c r="J16" s="131"/>
      <c r="K16" s="133">
        <f t="shared" si="13"/>
        <v>0</v>
      </c>
      <c r="L16" s="131"/>
      <c r="M16" s="131"/>
      <c r="N16" s="133">
        <f t="shared" si="3"/>
        <v>0</v>
      </c>
      <c r="O16" s="131"/>
      <c r="P16" s="131"/>
      <c r="Q16" s="133">
        <f t="shared" si="4"/>
        <v>0</v>
      </c>
      <c r="R16" s="189"/>
      <c r="S16" s="189"/>
      <c r="T16" s="137">
        <f t="shared" si="5"/>
        <v>0</v>
      </c>
      <c r="U16" s="142">
        <f t="shared" si="6"/>
        <v>0</v>
      </c>
      <c r="V16" s="142">
        <f t="shared" si="6"/>
        <v>0</v>
      </c>
      <c r="W16" s="142">
        <f t="shared" si="6"/>
        <v>0</v>
      </c>
      <c r="X16" s="140"/>
      <c r="Y16" s="140"/>
      <c r="Z16" s="137">
        <f t="shared" si="18"/>
        <v>0</v>
      </c>
      <c r="AA16" s="142">
        <f t="shared" si="51"/>
        <v>0</v>
      </c>
      <c r="AB16" s="142">
        <f t="shared" si="51"/>
        <v>0</v>
      </c>
      <c r="AC16" s="142">
        <f t="shared" si="51"/>
        <v>0</v>
      </c>
      <c r="AD16" s="140"/>
      <c r="AE16" s="140"/>
      <c r="AF16" s="137">
        <f t="shared" si="20"/>
        <v>0</v>
      </c>
      <c r="AG16" s="140"/>
      <c r="AH16" s="140"/>
      <c r="AI16" s="137">
        <f t="shared" si="22"/>
        <v>0</v>
      </c>
      <c r="AJ16" s="142">
        <f t="shared" si="8"/>
        <v>0</v>
      </c>
      <c r="AK16" s="142">
        <f t="shared" si="8"/>
        <v>0</v>
      </c>
      <c r="AL16" s="142">
        <f t="shared" si="8"/>
        <v>0</v>
      </c>
      <c r="AM16" s="142">
        <f t="shared" si="9"/>
        <v>0</v>
      </c>
      <c r="AN16" s="142">
        <f t="shared" si="9"/>
        <v>0</v>
      </c>
      <c r="AO16" s="142">
        <f t="shared" si="9"/>
        <v>0</v>
      </c>
    </row>
    <row r="17" spans="1:41" s="288" customFormat="1" ht="11.25">
      <c r="A17" s="163">
        <v>10</v>
      </c>
      <c r="B17" s="154" t="s">
        <v>16</v>
      </c>
      <c r="C17" s="64">
        <f>SUM(C18:C22)</f>
        <v>9041800</v>
      </c>
      <c r="D17" s="64">
        <f>SUM(D18:D22)</f>
        <v>1983473.5999999999</v>
      </c>
      <c r="E17" s="215">
        <f t="shared" si="0"/>
        <v>-7058326.4000000004</v>
      </c>
      <c r="F17" s="64">
        <f>SUM(F18:F22)</f>
        <v>42516000</v>
      </c>
      <c r="G17" s="64">
        <f>SUM(G18:G22)</f>
        <v>28322533.040000007</v>
      </c>
      <c r="H17" s="215">
        <f t="shared" si="1"/>
        <v>-14193466.959999993</v>
      </c>
      <c r="I17" s="64">
        <f>SUM(I18:I22)</f>
        <v>0</v>
      </c>
      <c r="J17" s="64">
        <f>SUM(J18:J22)</f>
        <v>0</v>
      </c>
      <c r="K17" s="215">
        <f t="shared" si="13"/>
        <v>0</v>
      </c>
      <c r="L17" s="64">
        <f>SUM(L18:L22)</f>
        <v>0</v>
      </c>
      <c r="M17" s="64">
        <f>SUM(M18:M22)</f>
        <v>0</v>
      </c>
      <c r="N17" s="215">
        <f t="shared" si="3"/>
        <v>0</v>
      </c>
      <c r="O17" s="64">
        <f>SUM(O18:O22)</f>
        <v>0</v>
      </c>
      <c r="P17" s="64">
        <f>SUM(P18:P22)</f>
        <v>0</v>
      </c>
      <c r="Q17" s="215">
        <f t="shared" si="4"/>
        <v>0</v>
      </c>
      <c r="R17" s="416">
        <f>SUM(R18:R22)</f>
        <v>0</v>
      </c>
      <c r="S17" s="416">
        <f>SUM(S18:S22)</f>
        <v>0</v>
      </c>
      <c r="T17" s="417">
        <f t="shared" si="5"/>
        <v>0</v>
      </c>
      <c r="U17" s="418">
        <f t="shared" si="6"/>
        <v>51557800</v>
      </c>
      <c r="V17" s="418">
        <f t="shared" si="6"/>
        <v>30306006.640000008</v>
      </c>
      <c r="W17" s="418">
        <f t="shared" si="6"/>
        <v>-21251793.359999992</v>
      </c>
      <c r="X17" s="419">
        <f>SUM(X18:X22)</f>
        <v>0</v>
      </c>
      <c r="Y17" s="419">
        <f>SUM(Y18:Y22)</f>
        <v>0</v>
      </c>
      <c r="Z17" s="417">
        <f t="shared" si="18"/>
        <v>0</v>
      </c>
      <c r="AA17" s="418">
        <f t="shared" si="51"/>
        <v>0</v>
      </c>
      <c r="AB17" s="418">
        <f t="shared" si="51"/>
        <v>0</v>
      </c>
      <c r="AC17" s="418">
        <f t="shared" si="51"/>
        <v>0</v>
      </c>
      <c r="AD17" s="419">
        <f>SUM(AD18:AD22)</f>
        <v>0</v>
      </c>
      <c r="AE17" s="419">
        <f>SUM(AE18:AE22)</f>
        <v>0</v>
      </c>
      <c r="AF17" s="417">
        <f t="shared" si="20"/>
        <v>0</v>
      </c>
      <c r="AG17" s="419">
        <f>SUM(AG18:AG22)</f>
        <v>0</v>
      </c>
      <c r="AH17" s="419">
        <f>SUM(AH18:AH22)</f>
        <v>0</v>
      </c>
      <c r="AI17" s="417">
        <f t="shared" si="22"/>
        <v>0</v>
      </c>
      <c r="AJ17" s="418">
        <f t="shared" si="8"/>
        <v>0</v>
      </c>
      <c r="AK17" s="418">
        <f t="shared" si="8"/>
        <v>0</v>
      </c>
      <c r="AL17" s="418">
        <f t="shared" si="8"/>
        <v>0</v>
      </c>
      <c r="AM17" s="418">
        <f t="shared" si="9"/>
        <v>51557800</v>
      </c>
      <c r="AN17" s="418">
        <f t="shared" si="9"/>
        <v>30306006.640000008</v>
      </c>
      <c r="AO17" s="418">
        <f t="shared" si="9"/>
        <v>-21251793.359999992</v>
      </c>
    </row>
    <row r="18" spans="1:41" ht="11.25">
      <c r="A18" s="165">
        <v>11</v>
      </c>
      <c r="B18" s="153" t="s">
        <v>13</v>
      </c>
      <c r="C18" s="188">
        <v>6148200</v>
      </c>
      <c r="D18" s="151">
        <v>1361589</v>
      </c>
      <c r="E18" s="133">
        <f t="shared" si="0"/>
        <v>-4786611</v>
      </c>
      <c r="F18" s="188">
        <v>28887200</v>
      </c>
      <c r="G18" s="188">
        <v>20025322.510000002</v>
      </c>
      <c r="H18" s="133">
        <f t="shared" si="1"/>
        <v>-8861877.4899999984</v>
      </c>
      <c r="I18" s="131"/>
      <c r="J18" s="131"/>
      <c r="K18" s="133">
        <f t="shared" si="13"/>
        <v>0</v>
      </c>
      <c r="L18" s="131"/>
      <c r="M18" s="131"/>
      <c r="N18" s="133">
        <f t="shared" si="3"/>
        <v>0</v>
      </c>
      <c r="O18" s="131"/>
      <c r="P18" s="131"/>
      <c r="Q18" s="133">
        <f t="shared" si="4"/>
        <v>0</v>
      </c>
      <c r="R18" s="189"/>
      <c r="S18" s="189"/>
      <c r="T18" s="137">
        <f t="shared" si="5"/>
        <v>0</v>
      </c>
      <c r="U18" s="142">
        <f t="shared" si="6"/>
        <v>35035400</v>
      </c>
      <c r="V18" s="142">
        <f t="shared" si="6"/>
        <v>21386911.510000002</v>
      </c>
      <c r="W18" s="142">
        <f t="shared" si="6"/>
        <v>-13648488.489999998</v>
      </c>
      <c r="X18" s="140"/>
      <c r="Y18" s="140"/>
      <c r="Z18" s="137">
        <f t="shared" si="18"/>
        <v>0</v>
      </c>
      <c r="AA18" s="142">
        <f t="shared" ref="AA18:AC28" si="52">SUM(X18)</f>
        <v>0</v>
      </c>
      <c r="AB18" s="142">
        <f t="shared" si="52"/>
        <v>0</v>
      </c>
      <c r="AC18" s="142">
        <f t="shared" si="52"/>
        <v>0</v>
      </c>
      <c r="AD18" s="140"/>
      <c r="AE18" s="140"/>
      <c r="AF18" s="137">
        <f t="shared" si="20"/>
        <v>0</v>
      </c>
      <c r="AG18" s="140"/>
      <c r="AH18" s="140"/>
      <c r="AI18" s="137">
        <f t="shared" si="22"/>
        <v>0</v>
      </c>
      <c r="AJ18" s="142">
        <f t="shared" si="8"/>
        <v>0</v>
      </c>
      <c r="AK18" s="142">
        <f t="shared" si="8"/>
        <v>0</v>
      </c>
      <c r="AL18" s="142">
        <f t="shared" si="8"/>
        <v>0</v>
      </c>
      <c r="AM18" s="142">
        <f t="shared" si="9"/>
        <v>35035400</v>
      </c>
      <c r="AN18" s="142">
        <f t="shared" si="9"/>
        <v>21386911.510000002</v>
      </c>
      <c r="AO18" s="142">
        <f t="shared" si="9"/>
        <v>-13648488.489999998</v>
      </c>
    </row>
    <row r="19" spans="1:41" ht="11.25">
      <c r="A19" s="165">
        <v>12</v>
      </c>
      <c r="B19" s="153" t="s">
        <v>14</v>
      </c>
      <c r="C19" s="188">
        <v>723200</v>
      </c>
      <c r="D19" s="151">
        <v>160027.4</v>
      </c>
      <c r="E19" s="133">
        <f t="shared" si="0"/>
        <v>-563172.6</v>
      </c>
      <c r="F19" s="188">
        <v>3407200</v>
      </c>
      <c r="G19" s="188">
        <v>2111354.33</v>
      </c>
      <c r="H19" s="133">
        <f t="shared" si="1"/>
        <v>-1295845.67</v>
      </c>
      <c r="I19" s="131"/>
      <c r="J19" s="131"/>
      <c r="K19" s="133">
        <f t="shared" si="13"/>
        <v>0</v>
      </c>
      <c r="L19" s="131"/>
      <c r="M19" s="131"/>
      <c r="N19" s="133">
        <f t="shared" si="3"/>
        <v>0</v>
      </c>
      <c r="O19" s="131"/>
      <c r="P19" s="131"/>
      <c r="Q19" s="133">
        <f t="shared" si="4"/>
        <v>0</v>
      </c>
      <c r="R19" s="189"/>
      <c r="S19" s="189"/>
      <c r="T19" s="137">
        <f t="shared" si="5"/>
        <v>0</v>
      </c>
      <c r="U19" s="142">
        <f t="shared" si="6"/>
        <v>4130400</v>
      </c>
      <c r="V19" s="142">
        <f t="shared" si="6"/>
        <v>2271381.73</v>
      </c>
      <c r="W19" s="142">
        <f t="shared" si="6"/>
        <v>-1859018.27</v>
      </c>
      <c r="X19" s="140"/>
      <c r="Y19" s="140"/>
      <c r="Z19" s="137">
        <f t="shared" si="18"/>
        <v>0</v>
      </c>
      <c r="AA19" s="142">
        <f t="shared" si="52"/>
        <v>0</v>
      </c>
      <c r="AB19" s="142">
        <f t="shared" si="52"/>
        <v>0</v>
      </c>
      <c r="AC19" s="142">
        <f t="shared" si="52"/>
        <v>0</v>
      </c>
      <c r="AD19" s="140"/>
      <c r="AE19" s="140"/>
      <c r="AF19" s="137">
        <f t="shared" si="20"/>
        <v>0</v>
      </c>
      <c r="AG19" s="140"/>
      <c r="AH19" s="140"/>
      <c r="AI19" s="137">
        <f t="shared" si="22"/>
        <v>0</v>
      </c>
      <c r="AJ19" s="142">
        <f t="shared" si="8"/>
        <v>0</v>
      </c>
      <c r="AK19" s="142">
        <f t="shared" si="8"/>
        <v>0</v>
      </c>
      <c r="AL19" s="142">
        <f t="shared" si="8"/>
        <v>0</v>
      </c>
      <c r="AM19" s="142">
        <f t="shared" si="9"/>
        <v>4130400</v>
      </c>
      <c r="AN19" s="142">
        <f t="shared" si="9"/>
        <v>2271381.73</v>
      </c>
      <c r="AO19" s="142">
        <f t="shared" si="9"/>
        <v>-1859018.27</v>
      </c>
    </row>
    <row r="20" spans="1:41" ht="11.25">
      <c r="A20" s="165">
        <v>13</v>
      </c>
      <c r="B20" s="153" t="s">
        <v>15</v>
      </c>
      <c r="C20" s="188">
        <v>361800</v>
      </c>
      <c r="D20" s="151">
        <v>80013.7</v>
      </c>
      <c r="E20" s="133">
        <f>SUM(D20-C20)</f>
        <v>-281786.3</v>
      </c>
      <c r="F20" s="188">
        <v>1703500</v>
      </c>
      <c r="G20" s="188">
        <v>1112673.3</v>
      </c>
      <c r="H20" s="133">
        <f t="shared" si="1"/>
        <v>-590826.69999999995</v>
      </c>
      <c r="I20" s="131"/>
      <c r="J20" s="131"/>
      <c r="K20" s="133">
        <f t="shared" si="13"/>
        <v>0</v>
      </c>
      <c r="L20" s="131"/>
      <c r="M20" s="131"/>
      <c r="N20" s="133">
        <f t="shared" si="3"/>
        <v>0</v>
      </c>
      <c r="O20" s="131"/>
      <c r="P20" s="131"/>
      <c r="Q20" s="133">
        <f t="shared" si="4"/>
        <v>0</v>
      </c>
      <c r="R20" s="189"/>
      <c r="S20" s="189"/>
      <c r="T20" s="137">
        <f t="shared" si="5"/>
        <v>0</v>
      </c>
      <c r="U20" s="142">
        <f t="shared" si="6"/>
        <v>2065300</v>
      </c>
      <c r="V20" s="142">
        <f t="shared" si="6"/>
        <v>1192687</v>
      </c>
      <c r="W20" s="142">
        <f t="shared" si="6"/>
        <v>-872613</v>
      </c>
      <c r="X20" s="140"/>
      <c r="Y20" s="140"/>
      <c r="Z20" s="137">
        <f t="shared" si="18"/>
        <v>0</v>
      </c>
      <c r="AA20" s="142">
        <f t="shared" si="52"/>
        <v>0</v>
      </c>
      <c r="AB20" s="142">
        <f t="shared" si="52"/>
        <v>0</v>
      </c>
      <c r="AC20" s="142">
        <f t="shared" si="52"/>
        <v>0</v>
      </c>
      <c r="AD20" s="140"/>
      <c r="AE20" s="140"/>
      <c r="AF20" s="137">
        <f t="shared" si="20"/>
        <v>0</v>
      </c>
      <c r="AG20" s="140"/>
      <c r="AH20" s="140"/>
      <c r="AI20" s="137">
        <f t="shared" si="22"/>
        <v>0</v>
      </c>
      <c r="AJ20" s="142">
        <f t="shared" si="8"/>
        <v>0</v>
      </c>
      <c r="AK20" s="142">
        <f t="shared" si="8"/>
        <v>0</v>
      </c>
      <c r="AL20" s="142">
        <f t="shared" si="8"/>
        <v>0</v>
      </c>
      <c r="AM20" s="142">
        <f t="shared" si="9"/>
        <v>2065300</v>
      </c>
      <c r="AN20" s="142">
        <f t="shared" si="9"/>
        <v>1192687</v>
      </c>
      <c r="AO20" s="142">
        <f t="shared" si="9"/>
        <v>-872613</v>
      </c>
    </row>
    <row r="21" spans="1:41" ht="11.25">
      <c r="A21" s="165">
        <v>14</v>
      </c>
      <c r="B21" s="153" t="s">
        <v>17</v>
      </c>
      <c r="C21" s="188">
        <v>361800</v>
      </c>
      <c r="D21" s="151">
        <v>76368.7</v>
      </c>
      <c r="E21" s="133">
        <f t="shared" si="0"/>
        <v>-285431.3</v>
      </c>
      <c r="F21" s="188">
        <v>1703500</v>
      </c>
      <c r="G21" s="188">
        <v>1014636.71</v>
      </c>
      <c r="H21" s="133">
        <f t="shared" si="1"/>
        <v>-688863.29</v>
      </c>
      <c r="I21" s="131"/>
      <c r="J21" s="131"/>
      <c r="K21" s="133">
        <f t="shared" si="13"/>
        <v>0</v>
      </c>
      <c r="L21" s="131"/>
      <c r="M21" s="131"/>
      <c r="N21" s="133">
        <f t="shared" si="3"/>
        <v>0</v>
      </c>
      <c r="O21" s="131"/>
      <c r="P21" s="131"/>
      <c r="Q21" s="133">
        <f t="shared" si="4"/>
        <v>0</v>
      </c>
      <c r="R21" s="189"/>
      <c r="S21" s="189"/>
      <c r="T21" s="137">
        <f t="shared" si="5"/>
        <v>0</v>
      </c>
      <c r="U21" s="142">
        <f t="shared" si="6"/>
        <v>2065300</v>
      </c>
      <c r="V21" s="142">
        <f t="shared" si="6"/>
        <v>1091005.4099999999</v>
      </c>
      <c r="W21" s="142">
        <f t="shared" si="6"/>
        <v>-974294.59000000008</v>
      </c>
      <c r="X21" s="140"/>
      <c r="Y21" s="140"/>
      <c r="Z21" s="137">
        <f t="shared" si="18"/>
        <v>0</v>
      </c>
      <c r="AA21" s="142">
        <f t="shared" si="52"/>
        <v>0</v>
      </c>
      <c r="AB21" s="142">
        <f t="shared" si="52"/>
        <v>0</v>
      </c>
      <c r="AC21" s="142">
        <f t="shared" si="52"/>
        <v>0</v>
      </c>
      <c r="AD21" s="140"/>
      <c r="AE21" s="140"/>
      <c r="AF21" s="137">
        <f t="shared" si="20"/>
        <v>0</v>
      </c>
      <c r="AG21" s="140"/>
      <c r="AH21" s="140"/>
      <c r="AI21" s="137">
        <f t="shared" si="22"/>
        <v>0</v>
      </c>
      <c r="AJ21" s="142">
        <f t="shared" si="8"/>
        <v>0</v>
      </c>
      <c r="AK21" s="142">
        <f t="shared" si="8"/>
        <v>0</v>
      </c>
      <c r="AL21" s="142">
        <f t="shared" si="8"/>
        <v>0</v>
      </c>
      <c r="AM21" s="142">
        <f t="shared" si="9"/>
        <v>2065300</v>
      </c>
      <c r="AN21" s="142">
        <f t="shared" si="9"/>
        <v>1091005.4099999999</v>
      </c>
      <c r="AO21" s="142">
        <f t="shared" si="9"/>
        <v>-974294.59000000008</v>
      </c>
    </row>
    <row r="22" spans="1:41" ht="11.25">
      <c r="A22" s="165">
        <v>15</v>
      </c>
      <c r="B22" s="153" t="s">
        <v>18</v>
      </c>
      <c r="C22" s="188">
        <v>1446800</v>
      </c>
      <c r="D22" s="151">
        <v>305474.8</v>
      </c>
      <c r="E22" s="133">
        <f t="shared" si="0"/>
        <v>-1141325.2</v>
      </c>
      <c r="F22" s="188">
        <v>6814600</v>
      </c>
      <c r="G22" s="188">
        <v>4058546.19</v>
      </c>
      <c r="H22" s="133">
        <f t="shared" si="1"/>
        <v>-2756053.81</v>
      </c>
      <c r="I22" s="131"/>
      <c r="J22" s="131"/>
      <c r="K22" s="133">
        <f t="shared" si="13"/>
        <v>0</v>
      </c>
      <c r="L22" s="131"/>
      <c r="M22" s="131"/>
      <c r="N22" s="133">
        <f t="shared" si="3"/>
        <v>0</v>
      </c>
      <c r="O22" s="131"/>
      <c r="P22" s="131"/>
      <c r="Q22" s="133">
        <f t="shared" si="4"/>
        <v>0</v>
      </c>
      <c r="R22" s="189"/>
      <c r="S22" s="189"/>
      <c r="T22" s="137">
        <f t="shared" si="5"/>
        <v>0</v>
      </c>
      <c r="U22" s="142">
        <f t="shared" si="6"/>
        <v>8261400</v>
      </c>
      <c r="V22" s="142">
        <f t="shared" si="6"/>
        <v>4364020.99</v>
      </c>
      <c r="W22" s="142">
        <f t="shared" si="6"/>
        <v>-3897379.01</v>
      </c>
      <c r="X22" s="140"/>
      <c r="Y22" s="140"/>
      <c r="Z22" s="137">
        <f t="shared" si="18"/>
        <v>0</v>
      </c>
      <c r="AA22" s="142">
        <f t="shared" si="52"/>
        <v>0</v>
      </c>
      <c r="AB22" s="142">
        <f t="shared" si="52"/>
        <v>0</v>
      </c>
      <c r="AC22" s="142">
        <f t="shared" si="52"/>
        <v>0</v>
      </c>
      <c r="AD22" s="140"/>
      <c r="AE22" s="140"/>
      <c r="AF22" s="137">
        <f t="shared" si="20"/>
        <v>0</v>
      </c>
      <c r="AG22" s="140"/>
      <c r="AH22" s="140"/>
      <c r="AI22" s="137">
        <f t="shared" si="22"/>
        <v>0</v>
      </c>
      <c r="AJ22" s="142">
        <f t="shared" si="8"/>
        <v>0</v>
      </c>
      <c r="AK22" s="142">
        <f t="shared" si="8"/>
        <v>0</v>
      </c>
      <c r="AL22" s="142">
        <f t="shared" si="8"/>
        <v>0</v>
      </c>
      <c r="AM22" s="142">
        <f t="shared" si="9"/>
        <v>8261400</v>
      </c>
      <c r="AN22" s="142">
        <f t="shared" si="9"/>
        <v>4364020.99</v>
      </c>
      <c r="AO22" s="142">
        <f t="shared" si="9"/>
        <v>-3897379.01</v>
      </c>
    </row>
    <row r="23" spans="1:41" s="288" customFormat="1" ht="11.25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215">
        <f t="shared" si="0"/>
        <v>0</v>
      </c>
      <c r="F23" s="64">
        <f>SUM(F24:F27)</f>
        <v>52045200</v>
      </c>
      <c r="G23" s="64">
        <f>SUM(G24:G27)</f>
        <v>21845391.990000002</v>
      </c>
      <c r="H23" s="215">
        <f t="shared" si="1"/>
        <v>-30199808.009999998</v>
      </c>
      <c r="I23" s="64">
        <f>SUM(I24:I27)</f>
        <v>47941600</v>
      </c>
      <c r="J23" s="64">
        <f>SUM(J24:J27)</f>
        <v>38758782.890000001</v>
      </c>
      <c r="K23" s="215">
        <f t="shared" si="13"/>
        <v>-9182817.1099999994</v>
      </c>
      <c r="L23" s="64">
        <f>SUM(L24:L27)</f>
        <v>22096400</v>
      </c>
      <c r="M23" s="64">
        <f>SUM(M24:M27)</f>
        <v>12873205.550000001</v>
      </c>
      <c r="N23" s="215">
        <f t="shared" si="3"/>
        <v>-9223194.4499999993</v>
      </c>
      <c r="O23" s="64">
        <f>SUM(O24:O27)</f>
        <v>170015600</v>
      </c>
      <c r="P23" s="64">
        <f>SUM(P24:P27)</f>
        <v>127712370.5</v>
      </c>
      <c r="Q23" s="215">
        <f t="shared" si="4"/>
        <v>-42303229.5</v>
      </c>
      <c r="R23" s="416">
        <f>SUM(R24:R27)</f>
        <v>30744800</v>
      </c>
      <c r="S23" s="416">
        <f>SUM(S24:S27)</f>
        <v>30429279.93</v>
      </c>
      <c r="T23" s="417">
        <f t="shared" si="5"/>
        <v>-315520.0700000003</v>
      </c>
      <c r="U23" s="418">
        <f t="shared" ref="U23:W38" si="53">SUM(C23+F23+I23+L23+O23+R23)</f>
        <v>322843600</v>
      </c>
      <c r="V23" s="418">
        <f t="shared" si="53"/>
        <v>231619030.86000001</v>
      </c>
      <c r="W23" s="418">
        <f t="shared" si="53"/>
        <v>-91224569.139999986</v>
      </c>
      <c r="X23" s="419">
        <f>SUM(X24:X27)</f>
        <v>0</v>
      </c>
      <c r="Y23" s="419">
        <f>SUM(Y24:Y27)</f>
        <v>0</v>
      </c>
      <c r="Z23" s="417">
        <f t="shared" si="18"/>
        <v>0</v>
      </c>
      <c r="AA23" s="418">
        <f t="shared" si="52"/>
        <v>0</v>
      </c>
      <c r="AB23" s="418">
        <f t="shared" si="52"/>
        <v>0</v>
      </c>
      <c r="AC23" s="418">
        <f t="shared" si="52"/>
        <v>0</v>
      </c>
      <c r="AD23" s="419">
        <f>SUM(AD24:AD27)</f>
        <v>0</v>
      </c>
      <c r="AE23" s="419">
        <f>SUM(AE24:AE27)</f>
        <v>0</v>
      </c>
      <c r="AF23" s="417">
        <f t="shared" si="20"/>
        <v>0</v>
      </c>
      <c r="AG23" s="419">
        <f>SUM(AG24:AG27)</f>
        <v>0</v>
      </c>
      <c r="AH23" s="419">
        <f>SUM(AH24:AH27)</f>
        <v>0</v>
      </c>
      <c r="AI23" s="417">
        <f t="shared" si="22"/>
        <v>0</v>
      </c>
      <c r="AJ23" s="418">
        <f t="shared" ref="AJ23:AL38" si="54">SUM(AD23+AG23)</f>
        <v>0</v>
      </c>
      <c r="AK23" s="418">
        <f t="shared" si="54"/>
        <v>0</v>
      </c>
      <c r="AL23" s="418">
        <f t="shared" si="54"/>
        <v>0</v>
      </c>
      <c r="AM23" s="418">
        <f t="shared" ref="AM23:AO38" si="55">SUM(U23+AA23+AJ23)</f>
        <v>322843600</v>
      </c>
      <c r="AN23" s="418">
        <f t="shared" si="55"/>
        <v>231619030.86000001</v>
      </c>
      <c r="AO23" s="418">
        <f t="shared" si="55"/>
        <v>-91224569.139999986</v>
      </c>
    </row>
    <row r="24" spans="1:41" ht="11.25">
      <c r="A24" s="165">
        <v>17</v>
      </c>
      <c r="B24" s="166" t="s">
        <v>19</v>
      </c>
      <c r="C24" s="131"/>
      <c r="D24" s="131"/>
      <c r="E24" s="133">
        <f t="shared" si="0"/>
        <v>0</v>
      </c>
      <c r="F24" s="188">
        <v>10624000</v>
      </c>
      <c r="G24" s="188">
        <v>7147829.9900000002</v>
      </c>
      <c r="H24" s="133">
        <f t="shared" si="1"/>
        <v>-3476170.01</v>
      </c>
      <c r="I24" s="188">
        <v>912000</v>
      </c>
      <c r="J24" s="188">
        <v>548104.89</v>
      </c>
      <c r="K24" s="133">
        <f t="shared" si="13"/>
        <v>-363895.11</v>
      </c>
      <c r="L24" s="188">
        <v>1756800</v>
      </c>
      <c r="M24" s="188">
        <v>3417249.55</v>
      </c>
      <c r="N24" s="133">
        <f t="shared" si="3"/>
        <v>1660449.5499999998</v>
      </c>
      <c r="O24" s="188">
        <v>5525600</v>
      </c>
      <c r="P24" s="188">
        <v>5644820.5</v>
      </c>
      <c r="Q24" s="133">
        <f t="shared" si="4"/>
        <v>119220.5</v>
      </c>
      <c r="R24" s="188">
        <v>4003200</v>
      </c>
      <c r="S24" s="188">
        <v>7399811.9299999997</v>
      </c>
      <c r="T24" s="181">
        <f t="shared" si="5"/>
        <v>3396611.9299999997</v>
      </c>
      <c r="U24" s="142">
        <f t="shared" si="53"/>
        <v>22821600</v>
      </c>
      <c r="V24" s="142">
        <f t="shared" si="53"/>
        <v>24157816.859999999</v>
      </c>
      <c r="W24" s="142">
        <f t="shared" si="53"/>
        <v>1336216.8599999999</v>
      </c>
      <c r="X24" s="140"/>
      <c r="Y24" s="140"/>
      <c r="Z24" s="137">
        <f t="shared" si="18"/>
        <v>0</v>
      </c>
      <c r="AA24" s="142">
        <f t="shared" si="52"/>
        <v>0</v>
      </c>
      <c r="AB24" s="142">
        <f t="shared" si="52"/>
        <v>0</v>
      </c>
      <c r="AC24" s="142">
        <f t="shared" si="52"/>
        <v>0</v>
      </c>
      <c r="AD24" s="140"/>
      <c r="AE24" s="140"/>
      <c r="AF24" s="137">
        <f t="shared" si="20"/>
        <v>0</v>
      </c>
      <c r="AG24" s="140"/>
      <c r="AH24" s="140"/>
      <c r="AI24" s="137">
        <f t="shared" si="22"/>
        <v>0</v>
      </c>
      <c r="AJ24" s="142">
        <f t="shared" si="54"/>
        <v>0</v>
      </c>
      <c r="AK24" s="142">
        <f t="shared" si="54"/>
        <v>0</v>
      </c>
      <c r="AL24" s="142">
        <f t="shared" si="54"/>
        <v>0</v>
      </c>
      <c r="AM24" s="142">
        <f t="shared" si="55"/>
        <v>22821600</v>
      </c>
      <c r="AN24" s="142">
        <f t="shared" si="55"/>
        <v>24157816.859999999</v>
      </c>
      <c r="AO24" s="142">
        <f t="shared" si="55"/>
        <v>1336216.8599999999</v>
      </c>
    </row>
    <row r="25" spans="1:41" ht="11.25">
      <c r="A25" s="165">
        <v>18</v>
      </c>
      <c r="B25" s="166" t="s">
        <v>20</v>
      </c>
      <c r="C25" s="131"/>
      <c r="D25" s="131"/>
      <c r="E25" s="133">
        <f t="shared" si="0"/>
        <v>0</v>
      </c>
      <c r="F25" s="188">
        <v>39800000</v>
      </c>
      <c r="G25" s="151">
        <v>14351810</v>
      </c>
      <c r="H25" s="133">
        <f t="shared" si="1"/>
        <v>-25448190</v>
      </c>
      <c r="I25" s="188">
        <v>46200000</v>
      </c>
      <c r="J25" s="188">
        <v>38133150</v>
      </c>
      <c r="K25" s="133">
        <f t="shared" si="13"/>
        <v>-8066850</v>
      </c>
      <c r="L25" s="188">
        <v>18953200</v>
      </c>
      <c r="M25" s="188">
        <v>9180164</v>
      </c>
      <c r="N25" s="133">
        <f t="shared" si="3"/>
        <v>-9773036</v>
      </c>
      <c r="O25" s="188">
        <v>161570000</v>
      </c>
      <c r="P25" s="188">
        <v>118598810</v>
      </c>
      <c r="Q25" s="133">
        <f t="shared" si="4"/>
        <v>-42971190</v>
      </c>
      <c r="R25" s="188">
        <v>25206000</v>
      </c>
      <c r="S25" s="188">
        <v>22443300</v>
      </c>
      <c r="T25" s="181">
        <f>SUM(S25-R25)</f>
        <v>-2762700</v>
      </c>
      <c r="U25" s="142">
        <f t="shared" si="53"/>
        <v>291729200</v>
      </c>
      <c r="V25" s="142">
        <f t="shared" si="53"/>
        <v>202707234</v>
      </c>
      <c r="W25" s="142">
        <f t="shared" si="53"/>
        <v>-89021966</v>
      </c>
      <c r="X25" s="140"/>
      <c r="Y25" s="140"/>
      <c r="Z25" s="137">
        <f t="shared" si="18"/>
        <v>0</v>
      </c>
      <c r="AA25" s="142">
        <f t="shared" si="52"/>
        <v>0</v>
      </c>
      <c r="AB25" s="142">
        <f t="shared" si="52"/>
        <v>0</v>
      </c>
      <c r="AC25" s="142">
        <f t="shared" si="52"/>
        <v>0</v>
      </c>
      <c r="AD25" s="140"/>
      <c r="AE25" s="140"/>
      <c r="AF25" s="137">
        <f t="shared" si="20"/>
        <v>0</v>
      </c>
      <c r="AG25" s="140"/>
      <c r="AH25" s="140"/>
      <c r="AI25" s="137">
        <f t="shared" si="22"/>
        <v>0</v>
      </c>
      <c r="AJ25" s="142">
        <f t="shared" si="54"/>
        <v>0</v>
      </c>
      <c r="AK25" s="142">
        <f t="shared" si="54"/>
        <v>0</v>
      </c>
      <c r="AL25" s="142">
        <f t="shared" si="54"/>
        <v>0</v>
      </c>
      <c r="AM25" s="142">
        <f t="shared" si="55"/>
        <v>291729200</v>
      </c>
      <c r="AN25" s="142">
        <f t="shared" si="55"/>
        <v>202707234</v>
      </c>
      <c r="AO25" s="142">
        <f t="shared" si="55"/>
        <v>-89021966</v>
      </c>
    </row>
    <row r="26" spans="1:41" ht="11.25">
      <c r="A26" s="165">
        <v>19</v>
      </c>
      <c r="B26" s="166" t="s">
        <v>21</v>
      </c>
      <c r="C26" s="131"/>
      <c r="D26" s="131"/>
      <c r="E26" s="133">
        <f t="shared" si="0"/>
        <v>0</v>
      </c>
      <c r="F26" s="188">
        <v>1621200</v>
      </c>
      <c r="G26" s="151">
        <v>345752</v>
      </c>
      <c r="H26" s="133">
        <f t="shared" si="1"/>
        <v>-1275448</v>
      </c>
      <c r="I26" s="188">
        <v>829600</v>
      </c>
      <c r="J26" s="188">
        <v>77528</v>
      </c>
      <c r="K26" s="133">
        <f t="shared" si="13"/>
        <v>-752072</v>
      </c>
      <c r="L26" s="188">
        <v>1386400</v>
      </c>
      <c r="M26" s="188">
        <v>275792</v>
      </c>
      <c r="N26" s="133">
        <f t="shared" si="3"/>
        <v>-1110608</v>
      </c>
      <c r="O26" s="188">
        <v>2920000</v>
      </c>
      <c r="P26" s="188">
        <v>3468740</v>
      </c>
      <c r="Q26" s="133">
        <f t="shared" si="4"/>
        <v>548740</v>
      </c>
      <c r="R26" s="188">
        <v>1535600</v>
      </c>
      <c r="S26" s="188">
        <v>586168</v>
      </c>
      <c r="T26" s="181">
        <f t="shared" si="5"/>
        <v>-949432</v>
      </c>
      <c r="U26" s="142">
        <f t="shared" si="53"/>
        <v>8292800</v>
      </c>
      <c r="V26" s="142">
        <f t="shared" si="53"/>
        <v>4753980</v>
      </c>
      <c r="W26" s="142">
        <f t="shared" si="53"/>
        <v>-3538820</v>
      </c>
      <c r="X26" s="140"/>
      <c r="Y26" s="140"/>
      <c r="Z26" s="137">
        <f t="shared" si="18"/>
        <v>0</v>
      </c>
      <c r="AA26" s="142">
        <f t="shared" si="52"/>
        <v>0</v>
      </c>
      <c r="AB26" s="142">
        <f t="shared" si="52"/>
        <v>0</v>
      </c>
      <c r="AC26" s="142">
        <f t="shared" si="52"/>
        <v>0</v>
      </c>
      <c r="AD26" s="140"/>
      <c r="AE26" s="140"/>
      <c r="AF26" s="137">
        <f t="shared" si="20"/>
        <v>0</v>
      </c>
      <c r="AG26" s="140"/>
      <c r="AH26" s="140"/>
      <c r="AI26" s="137">
        <f t="shared" si="22"/>
        <v>0</v>
      </c>
      <c r="AJ26" s="142">
        <f t="shared" si="54"/>
        <v>0</v>
      </c>
      <c r="AK26" s="142">
        <f t="shared" si="54"/>
        <v>0</v>
      </c>
      <c r="AL26" s="142">
        <f t="shared" si="54"/>
        <v>0</v>
      </c>
      <c r="AM26" s="142">
        <f t="shared" si="55"/>
        <v>8292800</v>
      </c>
      <c r="AN26" s="142">
        <f t="shared" si="55"/>
        <v>4753980</v>
      </c>
      <c r="AO26" s="142">
        <f t="shared" si="55"/>
        <v>-3538820</v>
      </c>
    </row>
    <row r="27" spans="1:41" ht="11.25">
      <c r="A27" s="165">
        <v>20</v>
      </c>
      <c r="B27" s="166" t="s">
        <v>73</v>
      </c>
      <c r="C27" s="131"/>
      <c r="D27" s="131"/>
      <c r="E27" s="133">
        <f t="shared" si="0"/>
        <v>0</v>
      </c>
      <c r="F27" s="131"/>
      <c r="G27" s="131"/>
      <c r="H27" s="133">
        <f t="shared" si="1"/>
        <v>0</v>
      </c>
      <c r="I27" s="131"/>
      <c r="J27" s="131"/>
      <c r="K27" s="133">
        <f t="shared" si="13"/>
        <v>0</v>
      </c>
      <c r="L27" s="131"/>
      <c r="M27" s="131"/>
      <c r="N27" s="133">
        <f t="shared" si="3"/>
        <v>0</v>
      </c>
      <c r="O27" s="131"/>
      <c r="P27" s="131"/>
      <c r="Q27" s="133">
        <f t="shared" si="4"/>
        <v>0</v>
      </c>
      <c r="R27" s="131"/>
      <c r="S27" s="131"/>
      <c r="T27" s="137">
        <f t="shared" si="5"/>
        <v>0</v>
      </c>
      <c r="U27" s="142">
        <f t="shared" si="53"/>
        <v>0</v>
      </c>
      <c r="V27" s="142">
        <f t="shared" si="53"/>
        <v>0</v>
      </c>
      <c r="W27" s="142">
        <f t="shared" si="53"/>
        <v>0</v>
      </c>
      <c r="X27" s="140"/>
      <c r="Y27" s="140"/>
      <c r="Z27" s="137">
        <f t="shared" si="18"/>
        <v>0</v>
      </c>
      <c r="AA27" s="142">
        <f t="shared" si="52"/>
        <v>0</v>
      </c>
      <c r="AB27" s="142">
        <f t="shared" si="52"/>
        <v>0</v>
      </c>
      <c r="AC27" s="142">
        <f t="shared" si="52"/>
        <v>0</v>
      </c>
      <c r="AD27" s="140"/>
      <c r="AE27" s="140"/>
      <c r="AF27" s="137">
        <f t="shared" si="20"/>
        <v>0</v>
      </c>
      <c r="AG27" s="140"/>
      <c r="AH27" s="140"/>
      <c r="AI27" s="137">
        <f t="shared" si="22"/>
        <v>0</v>
      </c>
      <c r="AJ27" s="142">
        <f t="shared" si="54"/>
        <v>0</v>
      </c>
      <c r="AK27" s="142">
        <f t="shared" si="54"/>
        <v>0</v>
      </c>
      <c r="AL27" s="142">
        <f t="shared" si="54"/>
        <v>0</v>
      </c>
      <c r="AM27" s="142">
        <f t="shared" si="55"/>
        <v>0</v>
      </c>
      <c r="AN27" s="142">
        <f t="shared" si="55"/>
        <v>0</v>
      </c>
      <c r="AO27" s="142">
        <f t="shared" si="55"/>
        <v>0</v>
      </c>
    </row>
    <row r="28" spans="1:41" ht="11.25">
      <c r="A28" s="163">
        <v>21</v>
      </c>
      <c r="B28" s="154" t="s">
        <v>35</v>
      </c>
      <c r="C28" s="64">
        <f>SUM(C29:C34)</f>
        <v>6028000</v>
      </c>
      <c r="D28" s="64">
        <f>SUM(D29:D34)</f>
        <v>3464200</v>
      </c>
      <c r="E28" s="133">
        <f t="shared" si="0"/>
        <v>-2563800</v>
      </c>
      <c r="F28" s="64">
        <f>SUM(F29:F34)</f>
        <v>30849800</v>
      </c>
      <c r="G28" s="64">
        <f>SUM(G29:G34)</f>
        <v>19970809</v>
      </c>
      <c r="H28" s="133">
        <f t="shared" si="1"/>
        <v>-10878991</v>
      </c>
      <c r="I28" s="64">
        <f>SUM(I29:I34)</f>
        <v>0</v>
      </c>
      <c r="J28" s="64">
        <f>SUM(J29:J34)</f>
        <v>0</v>
      </c>
      <c r="K28" s="133">
        <f t="shared" si="13"/>
        <v>0</v>
      </c>
      <c r="L28" s="64">
        <f>SUM(L29:L34)</f>
        <v>0</v>
      </c>
      <c r="M28" s="64">
        <f>SUM(M29:M34)</f>
        <v>0</v>
      </c>
      <c r="N28" s="133">
        <f t="shared" si="3"/>
        <v>0</v>
      </c>
      <c r="O28" s="64">
        <f>SUM(O29:O34)</f>
        <v>0</v>
      </c>
      <c r="P28" s="64">
        <f>SUM(P29:P34)</f>
        <v>0</v>
      </c>
      <c r="Q28" s="133">
        <f t="shared" si="4"/>
        <v>0</v>
      </c>
      <c r="R28" s="64">
        <f>SUM(R29:R34)</f>
        <v>0</v>
      </c>
      <c r="S28" s="64">
        <f>SUM(S29:S34)</f>
        <v>0</v>
      </c>
      <c r="T28" s="137">
        <f t="shared" si="5"/>
        <v>0</v>
      </c>
      <c r="U28" s="143">
        <f t="shared" si="53"/>
        <v>36877800</v>
      </c>
      <c r="V28" s="143">
        <f t="shared" si="53"/>
        <v>23435009</v>
      </c>
      <c r="W28" s="143">
        <f t="shared" si="53"/>
        <v>-13442791</v>
      </c>
      <c r="X28" s="139">
        <f>SUM(X29:X34)</f>
        <v>0</v>
      </c>
      <c r="Y28" s="139">
        <f>SUM(Y29:Y34)</f>
        <v>0</v>
      </c>
      <c r="Z28" s="137">
        <f t="shared" si="18"/>
        <v>0</v>
      </c>
      <c r="AA28" s="143">
        <f t="shared" si="52"/>
        <v>0</v>
      </c>
      <c r="AB28" s="143">
        <f t="shared" si="52"/>
        <v>0</v>
      </c>
      <c r="AC28" s="143">
        <f t="shared" si="52"/>
        <v>0</v>
      </c>
      <c r="AD28" s="139">
        <f>SUM(AD29:AD34)</f>
        <v>0</v>
      </c>
      <c r="AE28" s="139">
        <f>SUM(AE29:AE34)</f>
        <v>0</v>
      </c>
      <c r="AF28" s="137">
        <f t="shared" si="20"/>
        <v>0</v>
      </c>
      <c r="AG28" s="139">
        <f>SUM(AG29:AG34)</f>
        <v>0</v>
      </c>
      <c r="AH28" s="139">
        <f>SUM(AH29:AH34)</f>
        <v>0</v>
      </c>
      <c r="AI28" s="137">
        <f t="shared" si="22"/>
        <v>0</v>
      </c>
      <c r="AJ28" s="143">
        <f t="shared" si="54"/>
        <v>0</v>
      </c>
      <c r="AK28" s="143">
        <f t="shared" si="54"/>
        <v>0</v>
      </c>
      <c r="AL28" s="143">
        <f t="shared" si="54"/>
        <v>0</v>
      </c>
      <c r="AM28" s="143">
        <f t="shared" si="55"/>
        <v>36877800</v>
      </c>
      <c r="AN28" s="143">
        <f t="shared" si="55"/>
        <v>23435009</v>
      </c>
      <c r="AO28" s="143">
        <f t="shared" si="55"/>
        <v>-13442791</v>
      </c>
    </row>
    <row r="29" spans="1:41" ht="11.25">
      <c r="A29" s="165">
        <v>22</v>
      </c>
      <c r="B29" s="166" t="s">
        <v>22</v>
      </c>
      <c r="C29" s="188">
        <v>600000</v>
      </c>
      <c r="D29" s="188">
        <v>953200</v>
      </c>
      <c r="E29" s="133">
        <f t="shared" si="0"/>
        <v>353200</v>
      </c>
      <c r="F29" s="188">
        <v>2410000</v>
      </c>
      <c r="G29" s="188">
        <v>1697500</v>
      </c>
      <c r="H29" s="133">
        <f t="shared" si="1"/>
        <v>-712500</v>
      </c>
      <c r="I29" s="131"/>
      <c r="J29" s="131"/>
      <c r="K29" s="133">
        <f t="shared" si="13"/>
        <v>0</v>
      </c>
      <c r="L29" s="131"/>
      <c r="M29" s="131"/>
      <c r="N29" s="133">
        <f t="shared" si="3"/>
        <v>0</v>
      </c>
      <c r="O29" s="131"/>
      <c r="P29" s="131"/>
      <c r="Q29" s="133">
        <f t="shared" si="4"/>
        <v>0</v>
      </c>
      <c r="R29" s="131"/>
      <c r="S29" s="131"/>
      <c r="T29" s="137">
        <f t="shared" si="5"/>
        <v>0</v>
      </c>
      <c r="U29" s="142">
        <f t="shared" si="53"/>
        <v>3010000</v>
      </c>
      <c r="V29" s="142">
        <f t="shared" si="53"/>
        <v>2650700</v>
      </c>
      <c r="W29" s="142">
        <f t="shared" si="53"/>
        <v>-359300</v>
      </c>
      <c r="X29" s="140"/>
      <c r="Y29" s="140"/>
      <c r="Z29" s="137">
        <f t="shared" si="18"/>
        <v>0</v>
      </c>
      <c r="AA29" s="142">
        <f t="shared" ref="AA29:AC44" si="56">SUM(X29)</f>
        <v>0</v>
      </c>
      <c r="AB29" s="142">
        <f t="shared" si="56"/>
        <v>0</v>
      </c>
      <c r="AC29" s="142">
        <f t="shared" si="56"/>
        <v>0</v>
      </c>
      <c r="AD29" s="140"/>
      <c r="AE29" s="140"/>
      <c r="AF29" s="137">
        <f t="shared" si="20"/>
        <v>0</v>
      </c>
      <c r="AG29" s="140"/>
      <c r="AH29" s="140"/>
      <c r="AI29" s="137">
        <f t="shared" si="22"/>
        <v>0</v>
      </c>
      <c r="AJ29" s="142">
        <f t="shared" si="54"/>
        <v>0</v>
      </c>
      <c r="AK29" s="142">
        <f t="shared" si="54"/>
        <v>0</v>
      </c>
      <c r="AL29" s="142">
        <f t="shared" si="54"/>
        <v>0</v>
      </c>
      <c r="AM29" s="142">
        <f t="shared" si="55"/>
        <v>3010000</v>
      </c>
      <c r="AN29" s="142">
        <f t="shared" si="55"/>
        <v>2650700</v>
      </c>
      <c r="AO29" s="142">
        <f t="shared" si="55"/>
        <v>-359300</v>
      </c>
    </row>
    <row r="30" spans="1:41" ht="11.25">
      <c r="A30" s="165">
        <v>23</v>
      </c>
      <c r="B30" s="166" t="s">
        <v>23</v>
      </c>
      <c r="C30" s="188">
        <v>4858000</v>
      </c>
      <c r="D30" s="188">
        <v>2511000</v>
      </c>
      <c r="E30" s="133">
        <f t="shared" si="0"/>
        <v>-2347000</v>
      </c>
      <c r="F30" s="188">
        <v>24001000</v>
      </c>
      <c r="G30" s="188">
        <v>15800033</v>
      </c>
      <c r="H30" s="133">
        <f t="shared" si="1"/>
        <v>-8200967</v>
      </c>
      <c r="I30" s="131"/>
      <c r="J30" s="131"/>
      <c r="K30" s="133">
        <f t="shared" si="13"/>
        <v>0</v>
      </c>
      <c r="L30" s="131"/>
      <c r="M30" s="131"/>
      <c r="N30" s="133">
        <f t="shared" si="3"/>
        <v>0</v>
      </c>
      <c r="O30" s="131"/>
      <c r="P30" s="131"/>
      <c r="Q30" s="133">
        <f t="shared" si="4"/>
        <v>0</v>
      </c>
      <c r="R30" s="131"/>
      <c r="S30" s="131"/>
      <c r="T30" s="137">
        <f t="shared" si="5"/>
        <v>0</v>
      </c>
      <c r="U30" s="142">
        <f t="shared" si="53"/>
        <v>28859000</v>
      </c>
      <c r="V30" s="142">
        <f t="shared" si="53"/>
        <v>18311033</v>
      </c>
      <c r="W30" s="142">
        <f t="shared" si="53"/>
        <v>-10547967</v>
      </c>
      <c r="X30" s="140"/>
      <c r="Y30" s="140"/>
      <c r="Z30" s="137">
        <f t="shared" si="18"/>
        <v>0</v>
      </c>
      <c r="AA30" s="142">
        <f t="shared" si="56"/>
        <v>0</v>
      </c>
      <c r="AB30" s="142">
        <f t="shared" si="56"/>
        <v>0</v>
      </c>
      <c r="AC30" s="142">
        <f t="shared" si="56"/>
        <v>0</v>
      </c>
      <c r="AD30" s="140"/>
      <c r="AE30" s="140"/>
      <c r="AF30" s="137">
        <f t="shared" si="20"/>
        <v>0</v>
      </c>
      <c r="AG30" s="140"/>
      <c r="AH30" s="140"/>
      <c r="AI30" s="137">
        <f t="shared" si="22"/>
        <v>0</v>
      </c>
      <c r="AJ30" s="142">
        <f t="shared" si="54"/>
        <v>0</v>
      </c>
      <c r="AK30" s="142">
        <f t="shared" si="54"/>
        <v>0</v>
      </c>
      <c r="AL30" s="142">
        <f t="shared" si="54"/>
        <v>0</v>
      </c>
      <c r="AM30" s="142">
        <f t="shared" si="55"/>
        <v>28859000</v>
      </c>
      <c r="AN30" s="142">
        <f t="shared" si="55"/>
        <v>18311033</v>
      </c>
      <c r="AO30" s="142">
        <f t="shared" si="55"/>
        <v>-10547967</v>
      </c>
    </row>
    <row r="31" spans="1:41" ht="11.25">
      <c r="A31" s="165">
        <v>24</v>
      </c>
      <c r="B31" s="166" t="s">
        <v>24</v>
      </c>
      <c r="C31" s="188">
        <v>250000</v>
      </c>
      <c r="D31" s="151">
        <v>0</v>
      </c>
      <c r="E31" s="133">
        <f t="shared" si="0"/>
        <v>-250000</v>
      </c>
      <c r="F31" s="188">
        <v>2188800</v>
      </c>
      <c r="G31" s="188">
        <v>1980276</v>
      </c>
      <c r="H31" s="133">
        <f t="shared" si="1"/>
        <v>-208524</v>
      </c>
      <c r="I31" s="131"/>
      <c r="J31" s="131"/>
      <c r="K31" s="133">
        <f t="shared" si="13"/>
        <v>0</v>
      </c>
      <c r="L31" s="131"/>
      <c r="M31" s="131"/>
      <c r="N31" s="133">
        <f t="shared" si="3"/>
        <v>0</v>
      </c>
      <c r="O31" s="131"/>
      <c r="P31" s="131"/>
      <c r="Q31" s="133">
        <f t="shared" si="4"/>
        <v>0</v>
      </c>
      <c r="R31" s="131"/>
      <c r="S31" s="131"/>
      <c r="T31" s="137">
        <f t="shared" si="5"/>
        <v>0</v>
      </c>
      <c r="U31" s="142">
        <f t="shared" si="53"/>
        <v>2438800</v>
      </c>
      <c r="V31" s="142">
        <f t="shared" si="53"/>
        <v>1980276</v>
      </c>
      <c r="W31" s="142">
        <f t="shared" si="53"/>
        <v>-458524</v>
      </c>
      <c r="X31" s="140"/>
      <c r="Y31" s="140"/>
      <c r="Z31" s="137">
        <f t="shared" si="18"/>
        <v>0</v>
      </c>
      <c r="AA31" s="142">
        <f t="shared" si="56"/>
        <v>0</v>
      </c>
      <c r="AB31" s="142">
        <f t="shared" si="56"/>
        <v>0</v>
      </c>
      <c r="AC31" s="142">
        <f t="shared" si="56"/>
        <v>0</v>
      </c>
      <c r="AD31" s="140"/>
      <c r="AE31" s="140"/>
      <c r="AF31" s="137">
        <f t="shared" si="20"/>
        <v>0</v>
      </c>
      <c r="AG31" s="140"/>
      <c r="AH31" s="140"/>
      <c r="AI31" s="137">
        <f t="shared" si="22"/>
        <v>0</v>
      </c>
      <c r="AJ31" s="142">
        <f t="shared" si="54"/>
        <v>0</v>
      </c>
      <c r="AK31" s="142">
        <f t="shared" si="54"/>
        <v>0</v>
      </c>
      <c r="AL31" s="142">
        <f t="shared" si="54"/>
        <v>0</v>
      </c>
      <c r="AM31" s="142">
        <f t="shared" si="55"/>
        <v>2438800</v>
      </c>
      <c r="AN31" s="142">
        <f t="shared" si="55"/>
        <v>1980276</v>
      </c>
      <c r="AO31" s="142">
        <f t="shared" si="55"/>
        <v>-458524</v>
      </c>
    </row>
    <row r="32" spans="1:41" ht="11.25">
      <c r="A32" s="165">
        <v>25</v>
      </c>
      <c r="B32" s="166" t="s">
        <v>25</v>
      </c>
      <c r="C32" s="415"/>
      <c r="D32" s="131">
        <v>0</v>
      </c>
      <c r="E32" s="133">
        <f t="shared" si="0"/>
        <v>0</v>
      </c>
      <c r="F32" s="415"/>
      <c r="G32" s="131"/>
      <c r="H32" s="133">
        <f t="shared" si="1"/>
        <v>0</v>
      </c>
      <c r="I32" s="131"/>
      <c r="J32" s="131"/>
      <c r="K32" s="133">
        <f t="shared" si="13"/>
        <v>0</v>
      </c>
      <c r="L32" s="131"/>
      <c r="M32" s="131"/>
      <c r="N32" s="133">
        <f t="shared" si="3"/>
        <v>0</v>
      </c>
      <c r="O32" s="131"/>
      <c r="P32" s="131"/>
      <c r="Q32" s="133">
        <f t="shared" si="4"/>
        <v>0</v>
      </c>
      <c r="R32" s="131"/>
      <c r="S32" s="131"/>
      <c r="T32" s="137">
        <f t="shared" si="5"/>
        <v>0</v>
      </c>
      <c r="U32" s="142">
        <f t="shared" si="53"/>
        <v>0</v>
      </c>
      <c r="V32" s="142">
        <f t="shared" si="53"/>
        <v>0</v>
      </c>
      <c r="W32" s="142">
        <f t="shared" si="53"/>
        <v>0</v>
      </c>
      <c r="X32" s="140"/>
      <c r="Y32" s="140"/>
      <c r="Z32" s="137">
        <f t="shared" si="18"/>
        <v>0</v>
      </c>
      <c r="AA32" s="142">
        <f t="shared" si="56"/>
        <v>0</v>
      </c>
      <c r="AB32" s="142">
        <f t="shared" si="56"/>
        <v>0</v>
      </c>
      <c r="AC32" s="142">
        <f t="shared" si="56"/>
        <v>0</v>
      </c>
      <c r="AD32" s="140"/>
      <c r="AE32" s="140"/>
      <c r="AF32" s="137">
        <f t="shared" si="20"/>
        <v>0</v>
      </c>
      <c r="AG32" s="140"/>
      <c r="AH32" s="140"/>
      <c r="AI32" s="137">
        <f t="shared" si="22"/>
        <v>0</v>
      </c>
      <c r="AJ32" s="142">
        <f t="shared" si="54"/>
        <v>0</v>
      </c>
      <c r="AK32" s="142">
        <f t="shared" si="54"/>
        <v>0</v>
      </c>
      <c r="AL32" s="142">
        <f t="shared" si="54"/>
        <v>0</v>
      </c>
      <c r="AM32" s="142">
        <f t="shared" si="55"/>
        <v>0</v>
      </c>
      <c r="AN32" s="142">
        <f t="shared" si="55"/>
        <v>0</v>
      </c>
      <c r="AO32" s="142">
        <f t="shared" si="55"/>
        <v>0</v>
      </c>
    </row>
    <row r="33" spans="1:41" ht="11.25">
      <c r="A33" s="165">
        <v>26</v>
      </c>
      <c r="B33" s="166" t="s">
        <v>26</v>
      </c>
      <c r="C33" s="188">
        <v>120000</v>
      </c>
      <c r="D33" s="151">
        <v>0</v>
      </c>
      <c r="E33" s="133">
        <f t="shared" si="0"/>
        <v>-120000</v>
      </c>
      <c r="F33" s="188">
        <v>450000</v>
      </c>
      <c r="G33" s="151">
        <v>0</v>
      </c>
      <c r="H33" s="133">
        <f t="shared" si="1"/>
        <v>-450000</v>
      </c>
      <c r="I33" s="131"/>
      <c r="J33" s="131"/>
      <c r="K33" s="133">
        <f t="shared" si="13"/>
        <v>0</v>
      </c>
      <c r="L33" s="131"/>
      <c r="M33" s="131"/>
      <c r="N33" s="133">
        <f t="shared" si="3"/>
        <v>0</v>
      </c>
      <c r="O33" s="131"/>
      <c r="P33" s="131"/>
      <c r="Q33" s="133">
        <f t="shared" si="4"/>
        <v>0</v>
      </c>
      <c r="R33" s="131"/>
      <c r="S33" s="131"/>
      <c r="T33" s="137">
        <f t="shared" si="5"/>
        <v>0</v>
      </c>
      <c r="U33" s="142">
        <f t="shared" si="53"/>
        <v>570000</v>
      </c>
      <c r="V33" s="142">
        <f t="shared" si="53"/>
        <v>0</v>
      </c>
      <c r="W33" s="142">
        <f t="shared" si="53"/>
        <v>-570000</v>
      </c>
      <c r="X33" s="140"/>
      <c r="Y33" s="140"/>
      <c r="Z33" s="137">
        <f t="shared" si="18"/>
        <v>0</v>
      </c>
      <c r="AA33" s="142">
        <f t="shared" si="56"/>
        <v>0</v>
      </c>
      <c r="AB33" s="142">
        <f t="shared" si="56"/>
        <v>0</v>
      </c>
      <c r="AC33" s="142">
        <f t="shared" si="56"/>
        <v>0</v>
      </c>
      <c r="AD33" s="140"/>
      <c r="AE33" s="140"/>
      <c r="AF33" s="137">
        <f t="shared" si="20"/>
        <v>0</v>
      </c>
      <c r="AG33" s="140"/>
      <c r="AH33" s="140"/>
      <c r="AI33" s="137">
        <f t="shared" si="22"/>
        <v>0</v>
      </c>
      <c r="AJ33" s="142">
        <f t="shared" si="54"/>
        <v>0</v>
      </c>
      <c r="AK33" s="142">
        <f t="shared" si="54"/>
        <v>0</v>
      </c>
      <c r="AL33" s="142">
        <f t="shared" si="54"/>
        <v>0</v>
      </c>
      <c r="AM33" s="142">
        <f t="shared" si="55"/>
        <v>570000</v>
      </c>
      <c r="AN33" s="142">
        <f t="shared" si="55"/>
        <v>0</v>
      </c>
      <c r="AO33" s="142">
        <f t="shared" si="55"/>
        <v>-570000</v>
      </c>
    </row>
    <row r="34" spans="1:41" ht="11.25">
      <c r="A34" s="165">
        <v>27</v>
      </c>
      <c r="B34" s="166" t="s">
        <v>27</v>
      </c>
      <c r="C34" s="188">
        <v>200000</v>
      </c>
      <c r="D34" s="151">
        <v>0</v>
      </c>
      <c r="E34" s="133">
        <f t="shared" si="0"/>
        <v>-200000</v>
      </c>
      <c r="F34" s="188">
        <v>1800000</v>
      </c>
      <c r="G34" s="188">
        <v>493000</v>
      </c>
      <c r="H34" s="133">
        <f t="shared" si="1"/>
        <v>-1307000</v>
      </c>
      <c r="I34" s="131"/>
      <c r="J34" s="131"/>
      <c r="K34" s="133">
        <f t="shared" si="13"/>
        <v>0</v>
      </c>
      <c r="L34" s="131"/>
      <c r="M34" s="131"/>
      <c r="N34" s="133">
        <f t="shared" si="3"/>
        <v>0</v>
      </c>
      <c r="O34" s="131"/>
      <c r="P34" s="131"/>
      <c r="Q34" s="133">
        <f t="shared" si="4"/>
        <v>0</v>
      </c>
      <c r="R34" s="131"/>
      <c r="S34" s="131"/>
      <c r="T34" s="137">
        <f t="shared" si="5"/>
        <v>0</v>
      </c>
      <c r="U34" s="142">
        <f t="shared" si="53"/>
        <v>2000000</v>
      </c>
      <c r="V34" s="142">
        <f t="shared" si="53"/>
        <v>493000</v>
      </c>
      <c r="W34" s="142">
        <f t="shared" si="53"/>
        <v>-1507000</v>
      </c>
      <c r="X34" s="140"/>
      <c r="Y34" s="140"/>
      <c r="Z34" s="137">
        <f t="shared" si="18"/>
        <v>0</v>
      </c>
      <c r="AA34" s="142">
        <f t="shared" si="56"/>
        <v>0</v>
      </c>
      <c r="AB34" s="142">
        <f t="shared" si="56"/>
        <v>0</v>
      </c>
      <c r="AC34" s="142">
        <f t="shared" si="56"/>
        <v>0</v>
      </c>
      <c r="AD34" s="140"/>
      <c r="AE34" s="140"/>
      <c r="AF34" s="137">
        <f t="shared" si="20"/>
        <v>0</v>
      </c>
      <c r="AG34" s="140"/>
      <c r="AH34" s="140"/>
      <c r="AI34" s="137">
        <f t="shared" si="22"/>
        <v>0</v>
      </c>
      <c r="AJ34" s="142">
        <f t="shared" si="54"/>
        <v>0</v>
      </c>
      <c r="AK34" s="142">
        <f t="shared" si="54"/>
        <v>0</v>
      </c>
      <c r="AL34" s="142">
        <f t="shared" si="54"/>
        <v>0</v>
      </c>
      <c r="AM34" s="142">
        <f t="shared" si="55"/>
        <v>2000000</v>
      </c>
      <c r="AN34" s="142">
        <f t="shared" si="55"/>
        <v>493000</v>
      </c>
      <c r="AO34" s="142">
        <f t="shared" si="55"/>
        <v>-1507000</v>
      </c>
    </row>
    <row r="35" spans="1:41" ht="11.25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133">
        <f t="shared" si="0"/>
        <v>0</v>
      </c>
      <c r="F35" s="64">
        <f>SUM(F36:F38)</f>
        <v>0</v>
      </c>
      <c r="G35" s="64">
        <f>SUM(G36:G38)</f>
        <v>0</v>
      </c>
      <c r="H35" s="133">
        <f t="shared" si="1"/>
        <v>0</v>
      </c>
      <c r="I35" s="64">
        <f>SUM(I36:I38)</f>
        <v>0</v>
      </c>
      <c r="J35" s="64">
        <f>SUM(J36:J38)</f>
        <v>0</v>
      </c>
      <c r="K35" s="133">
        <f t="shared" si="13"/>
        <v>0</v>
      </c>
      <c r="L35" s="64">
        <f>SUM(L36:L38)</f>
        <v>0</v>
      </c>
      <c r="M35" s="64">
        <f>SUM(M36:M38)</f>
        <v>0</v>
      </c>
      <c r="N35" s="133">
        <f t="shared" si="3"/>
        <v>0</v>
      </c>
      <c r="O35" s="64">
        <f>SUM(O36:O38)</f>
        <v>0</v>
      </c>
      <c r="P35" s="64">
        <f>SUM(P36:P38)</f>
        <v>0</v>
      </c>
      <c r="Q35" s="133">
        <f t="shared" si="4"/>
        <v>0</v>
      </c>
      <c r="R35" s="64">
        <f>SUM(R36:R38)</f>
        <v>0</v>
      </c>
      <c r="S35" s="64">
        <f>SUM(S36:S38)</f>
        <v>0</v>
      </c>
      <c r="T35" s="137">
        <f t="shared" si="5"/>
        <v>0</v>
      </c>
      <c r="U35" s="143">
        <f t="shared" si="53"/>
        <v>0</v>
      </c>
      <c r="V35" s="143">
        <f t="shared" si="53"/>
        <v>0</v>
      </c>
      <c r="W35" s="143">
        <f t="shared" si="53"/>
        <v>0</v>
      </c>
      <c r="X35" s="139">
        <f>SUM(X36:X38)</f>
        <v>0</v>
      </c>
      <c r="Y35" s="139">
        <f>SUM(Y36:Y38)</f>
        <v>0</v>
      </c>
      <c r="Z35" s="137">
        <f t="shared" si="18"/>
        <v>0</v>
      </c>
      <c r="AA35" s="143">
        <f t="shared" si="56"/>
        <v>0</v>
      </c>
      <c r="AB35" s="143">
        <f t="shared" si="56"/>
        <v>0</v>
      </c>
      <c r="AC35" s="143">
        <f t="shared" si="56"/>
        <v>0</v>
      </c>
      <c r="AD35" s="139">
        <f>SUM(AD36:AD38)</f>
        <v>0</v>
      </c>
      <c r="AE35" s="139">
        <f>SUM(AE36:AE38)</f>
        <v>0</v>
      </c>
      <c r="AF35" s="137">
        <f t="shared" si="20"/>
        <v>0</v>
      </c>
      <c r="AG35" s="139">
        <f>SUM(AG36:AG38)</f>
        <v>0</v>
      </c>
      <c r="AH35" s="139">
        <f>SUM(AH36:AH38)</f>
        <v>0</v>
      </c>
      <c r="AI35" s="137">
        <f t="shared" si="22"/>
        <v>0</v>
      </c>
      <c r="AJ35" s="143">
        <f t="shared" si="54"/>
        <v>0</v>
      </c>
      <c r="AK35" s="143">
        <f t="shared" si="54"/>
        <v>0</v>
      </c>
      <c r="AL35" s="143">
        <f t="shared" si="54"/>
        <v>0</v>
      </c>
      <c r="AM35" s="143">
        <f t="shared" si="55"/>
        <v>0</v>
      </c>
      <c r="AN35" s="143">
        <f t="shared" si="55"/>
        <v>0</v>
      </c>
      <c r="AO35" s="143">
        <f t="shared" si="55"/>
        <v>0</v>
      </c>
    </row>
    <row r="36" spans="1:41" ht="11.25">
      <c r="A36" s="165">
        <v>29</v>
      </c>
      <c r="B36" s="153" t="s">
        <v>28</v>
      </c>
      <c r="C36" s="131"/>
      <c r="D36" s="131"/>
      <c r="E36" s="133">
        <f t="shared" si="0"/>
        <v>0</v>
      </c>
      <c r="F36" s="131"/>
      <c r="G36" s="131"/>
      <c r="H36" s="133">
        <f t="shared" si="1"/>
        <v>0</v>
      </c>
      <c r="I36" s="131"/>
      <c r="J36" s="131"/>
      <c r="K36" s="133">
        <f t="shared" si="13"/>
        <v>0</v>
      </c>
      <c r="L36" s="131"/>
      <c r="M36" s="131"/>
      <c r="N36" s="133">
        <f t="shared" si="3"/>
        <v>0</v>
      </c>
      <c r="O36" s="131"/>
      <c r="P36" s="131"/>
      <c r="Q36" s="133">
        <f t="shared" si="4"/>
        <v>0</v>
      </c>
      <c r="R36" s="131"/>
      <c r="S36" s="131"/>
      <c r="T36" s="137">
        <f t="shared" si="5"/>
        <v>0</v>
      </c>
      <c r="U36" s="142">
        <f t="shared" si="53"/>
        <v>0</v>
      </c>
      <c r="V36" s="142">
        <f t="shared" si="53"/>
        <v>0</v>
      </c>
      <c r="W36" s="142">
        <f t="shared" si="53"/>
        <v>0</v>
      </c>
      <c r="X36" s="140"/>
      <c r="Y36" s="140"/>
      <c r="Z36" s="137">
        <f t="shared" si="18"/>
        <v>0</v>
      </c>
      <c r="AA36" s="142">
        <f t="shared" si="56"/>
        <v>0</v>
      </c>
      <c r="AB36" s="142">
        <f t="shared" si="56"/>
        <v>0</v>
      </c>
      <c r="AC36" s="142">
        <f t="shared" si="56"/>
        <v>0</v>
      </c>
      <c r="AD36" s="140"/>
      <c r="AE36" s="140"/>
      <c r="AF36" s="137">
        <f t="shared" si="20"/>
        <v>0</v>
      </c>
      <c r="AG36" s="140"/>
      <c r="AH36" s="140"/>
      <c r="AI36" s="137">
        <f t="shared" si="22"/>
        <v>0</v>
      </c>
      <c r="AJ36" s="142">
        <f t="shared" si="54"/>
        <v>0</v>
      </c>
      <c r="AK36" s="142">
        <f t="shared" si="54"/>
        <v>0</v>
      </c>
      <c r="AL36" s="142">
        <f t="shared" si="54"/>
        <v>0</v>
      </c>
      <c r="AM36" s="142">
        <f t="shared" si="55"/>
        <v>0</v>
      </c>
      <c r="AN36" s="142">
        <f t="shared" si="55"/>
        <v>0</v>
      </c>
      <c r="AO36" s="142">
        <f t="shared" si="55"/>
        <v>0</v>
      </c>
    </row>
    <row r="37" spans="1:41" ht="11.25">
      <c r="A37" s="165">
        <v>30</v>
      </c>
      <c r="B37" s="153" t="s">
        <v>29</v>
      </c>
      <c r="C37" s="131"/>
      <c r="D37" s="131"/>
      <c r="E37" s="133">
        <f t="shared" si="0"/>
        <v>0</v>
      </c>
      <c r="F37" s="131"/>
      <c r="G37" s="131"/>
      <c r="H37" s="133">
        <f t="shared" si="1"/>
        <v>0</v>
      </c>
      <c r="I37" s="131"/>
      <c r="J37" s="131"/>
      <c r="K37" s="133">
        <f t="shared" si="13"/>
        <v>0</v>
      </c>
      <c r="L37" s="131"/>
      <c r="M37" s="131"/>
      <c r="N37" s="133">
        <f t="shared" si="3"/>
        <v>0</v>
      </c>
      <c r="O37" s="131"/>
      <c r="P37" s="131"/>
      <c r="Q37" s="133">
        <f t="shared" si="4"/>
        <v>0</v>
      </c>
      <c r="R37" s="131"/>
      <c r="S37" s="131"/>
      <c r="T37" s="137">
        <f t="shared" si="5"/>
        <v>0</v>
      </c>
      <c r="U37" s="142">
        <f t="shared" si="53"/>
        <v>0</v>
      </c>
      <c r="V37" s="142">
        <f t="shared" si="53"/>
        <v>0</v>
      </c>
      <c r="W37" s="142">
        <f t="shared" si="53"/>
        <v>0</v>
      </c>
      <c r="X37" s="140"/>
      <c r="Y37" s="140"/>
      <c r="Z37" s="137">
        <f t="shared" si="18"/>
        <v>0</v>
      </c>
      <c r="AA37" s="142">
        <f t="shared" si="56"/>
        <v>0</v>
      </c>
      <c r="AB37" s="142">
        <f t="shared" si="56"/>
        <v>0</v>
      </c>
      <c r="AC37" s="142">
        <f t="shared" si="56"/>
        <v>0</v>
      </c>
      <c r="AD37" s="140"/>
      <c r="AE37" s="140"/>
      <c r="AF37" s="137">
        <f t="shared" si="20"/>
        <v>0</v>
      </c>
      <c r="AG37" s="140"/>
      <c r="AH37" s="140"/>
      <c r="AI37" s="137">
        <f t="shared" si="22"/>
        <v>0</v>
      </c>
      <c r="AJ37" s="142">
        <f t="shared" si="54"/>
        <v>0</v>
      </c>
      <c r="AK37" s="142">
        <f t="shared" si="54"/>
        <v>0</v>
      </c>
      <c r="AL37" s="142">
        <f t="shared" si="54"/>
        <v>0</v>
      </c>
      <c r="AM37" s="142">
        <f t="shared" si="55"/>
        <v>0</v>
      </c>
      <c r="AN37" s="142">
        <f t="shared" si="55"/>
        <v>0</v>
      </c>
      <c r="AO37" s="142">
        <f t="shared" si="55"/>
        <v>0</v>
      </c>
    </row>
    <row r="38" spans="1:41" ht="11.25">
      <c r="A38" s="165">
        <v>31</v>
      </c>
      <c r="B38" s="153" t="s">
        <v>30</v>
      </c>
      <c r="C38" s="131"/>
      <c r="D38" s="131"/>
      <c r="E38" s="133">
        <f t="shared" si="0"/>
        <v>0</v>
      </c>
      <c r="F38" s="147"/>
      <c r="G38" s="147"/>
      <c r="H38" s="133">
        <f t="shared" si="1"/>
        <v>0</v>
      </c>
      <c r="I38" s="131"/>
      <c r="J38" s="131"/>
      <c r="K38" s="133">
        <f t="shared" si="13"/>
        <v>0</v>
      </c>
      <c r="L38" s="131"/>
      <c r="M38" s="131"/>
      <c r="N38" s="133">
        <f t="shared" si="3"/>
        <v>0</v>
      </c>
      <c r="O38" s="131"/>
      <c r="P38" s="131"/>
      <c r="Q38" s="133">
        <f t="shared" si="4"/>
        <v>0</v>
      </c>
      <c r="R38" s="131"/>
      <c r="S38" s="131"/>
      <c r="T38" s="137">
        <f t="shared" si="5"/>
        <v>0</v>
      </c>
      <c r="U38" s="142">
        <f t="shared" si="53"/>
        <v>0</v>
      </c>
      <c r="V38" s="142">
        <f t="shared" si="53"/>
        <v>0</v>
      </c>
      <c r="W38" s="142">
        <f t="shared" si="53"/>
        <v>0</v>
      </c>
      <c r="X38" s="140"/>
      <c r="Y38" s="140"/>
      <c r="Z38" s="137">
        <f t="shared" si="18"/>
        <v>0</v>
      </c>
      <c r="AA38" s="142">
        <f t="shared" si="56"/>
        <v>0</v>
      </c>
      <c r="AB38" s="142">
        <f t="shared" si="56"/>
        <v>0</v>
      </c>
      <c r="AC38" s="142">
        <f t="shared" si="56"/>
        <v>0</v>
      </c>
      <c r="AD38" s="140"/>
      <c r="AE38" s="140"/>
      <c r="AF38" s="137">
        <f t="shared" si="20"/>
        <v>0</v>
      </c>
      <c r="AG38" s="140"/>
      <c r="AH38" s="140"/>
      <c r="AI38" s="137">
        <f t="shared" si="22"/>
        <v>0</v>
      </c>
      <c r="AJ38" s="142">
        <f t="shared" si="54"/>
        <v>0</v>
      </c>
      <c r="AK38" s="142">
        <f t="shared" si="54"/>
        <v>0</v>
      </c>
      <c r="AL38" s="142">
        <f t="shared" si="54"/>
        <v>0</v>
      </c>
      <c r="AM38" s="142">
        <f t="shared" si="55"/>
        <v>0</v>
      </c>
      <c r="AN38" s="142">
        <f t="shared" si="55"/>
        <v>0</v>
      </c>
      <c r="AO38" s="142">
        <f t="shared" si="55"/>
        <v>0</v>
      </c>
    </row>
    <row r="39" spans="1:41" ht="11.25">
      <c r="A39" s="163">
        <v>32</v>
      </c>
      <c r="B39" s="154" t="s">
        <v>37</v>
      </c>
      <c r="C39" s="64">
        <f>SUM(C40:C43)</f>
        <v>9000000</v>
      </c>
      <c r="D39" s="64">
        <f>SUM(D40:D43)</f>
        <v>7779700</v>
      </c>
      <c r="E39" s="133">
        <f t="shared" si="0"/>
        <v>-1220300</v>
      </c>
      <c r="F39" s="64">
        <f>SUM(F40:F43)</f>
        <v>71845000</v>
      </c>
      <c r="G39" s="64">
        <f>SUM(G40:G43)</f>
        <v>27586600</v>
      </c>
      <c r="H39" s="133">
        <f t="shared" si="1"/>
        <v>-44258400</v>
      </c>
      <c r="I39" s="64">
        <f>SUM(I40:I43)</f>
        <v>2000000</v>
      </c>
      <c r="J39" s="64">
        <f>SUM(J40:J43)</f>
        <v>0</v>
      </c>
      <c r="K39" s="133">
        <f t="shared" si="13"/>
        <v>-2000000</v>
      </c>
      <c r="L39" s="64">
        <f>SUM(L40:L43)</f>
        <v>1000000</v>
      </c>
      <c r="M39" s="64">
        <f>SUM(M40:M43)</f>
        <v>0</v>
      </c>
      <c r="N39" s="133">
        <f t="shared" si="3"/>
        <v>-1000000</v>
      </c>
      <c r="O39" s="64">
        <f>SUM(O40:O43)</f>
        <v>2000000</v>
      </c>
      <c r="P39" s="64">
        <f>SUM(P40:P43)</f>
        <v>0</v>
      </c>
      <c r="Q39" s="133">
        <f t="shared" si="4"/>
        <v>-2000000</v>
      </c>
      <c r="R39" s="64">
        <f>SUM(R40:R43)</f>
        <v>2106600</v>
      </c>
      <c r="S39" s="64">
        <f>SUM(S40:S43)</f>
        <v>106600</v>
      </c>
      <c r="T39" s="137">
        <f t="shared" si="5"/>
        <v>-2000000</v>
      </c>
      <c r="U39" s="143">
        <f t="shared" ref="U39:W54" si="57">SUM(C39+F39+I39+L39+O39+R39)</f>
        <v>87951600</v>
      </c>
      <c r="V39" s="143">
        <f t="shared" si="57"/>
        <v>35472900</v>
      </c>
      <c r="W39" s="143">
        <f t="shared" si="57"/>
        <v>-52478700</v>
      </c>
      <c r="X39" s="139">
        <f>SUM(X40:X43)</f>
        <v>0</v>
      </c>
      <c r="Y39" s="139">
        <f>SUM(Y40:Y43)</f>
        <v>0</v>
      </c>
      <c r="Z39" s="137">
        <f t="shared" si="18"/>
        <v>0</v>
      </c>
      <c r="AA39" s="143">
        <f t="shared" si="56"/>
        <v>0</v>
      </c>
      <c r="AB39" s="143">
        <f t="shared" si="56"/>
        <v>0</v>
      </c>
      <c r="AC39" s="143">
        <f t="shared" si="56"/>
        <v>0</v>
      </c>
      <c r="AD39" s="139">
        <f>SUM(AD40:AD43)</f>
        <v>0</v>
      </c>
      <c r="AE39" s="139">
        <f>SUM(AE40:AE43)</f>
        <v>0</v>
      </c>
      <c r="AF39" s="137">
        <f t="shared" si="20"/>
        <v>0</v>
      </c>
      <c r="AG39" s="139">
        <f>SUM(AG40:AG43)</f>
        <v>0</v>
      </c>
      <c r="AH39" s="139">
        <f>SUM(AH40:AH43)</f>
        <v>0</v>
      </c>
      <c r="AI39" s="137">
        <f t="shared" si="22"/>
        <v>0</v>
      </c>
      <c r="AJ39" s="143">
        <f t="shared" ref="AJ39:AL54" si="58">SUM(AD39+AG39)</f>
        <v>0</v>
      </c>
      <c r="AK39" s="143">
        <f t="shared" si="58"/>
        <v>0</v>
      </c>
      <c r="AL39" s="143">
        <f t="shared" si="58"/>
        <v>0</v>
      </c>
      <c r="AM39" s="143">
        <f t="shared" ref="AM39:AO54" si="59">SUM(U39+AA39+AJ39)</f>
        <v>87951600</v>
      </c>
      <c r="AN39" s="143">
        <f t="shared" si="59"/>
        <v>35472900</v>
      </c>
      <c r="AO39" s="143">
        <f t="shared" si="59"/>
        <v>-52478700</v>
      </c>
    </row>
    <row r="40" spans="1:41" ht="11.25">
      <c r="A40" s="165">
        <v>33</v>
      </c>
      <c r="B40" s="166" t="s">
        <v>31</v>
      </c>
      <c r="C40" s="197">
        <v>9000000</v>
      </c>
      <c r="D40" s="197">
        <v>7779700</v>
      </c>
      <c r="E40" s="133">
        <f t="shared" si="0"/>
        <v>-1220300</v>
      </c>
      <c r="F40" s="197">
        <v>48830000</v>
      </c>
      <c r="G40" s="155">
        <v>17830000</v>
      </c>
      <c r="H40" s="133">
        <f t="shared" si="1"/>
        <v>-31000000</v>
      </c>
      <c r="I40" s="131"/>
      <c r="J40" s="131"/>
      <c r="K40" s="133">
        <f t="shared" si="13"/>
        <v>0</v>
      </c>
      <c r="L40" s="131"/>
      <c r="M40" s="131"/>
      <c r="N40" s="133">
        <f t="shared" si="3"/>
        <v>0</v>
      </c>
      <c r="O40" s="131"/>
      <c r="P40" s="131"/>
      <c r="Q40" s="133">
        <f t="shared" si="4"/>
        <v>0</v>
      </c>
      <c r="R40" s="131"/>
      <c r="S40" s="131"/>
      <c r="T40" s="137">
        <f t="shared" si="5"/>
        <v>0</v>
      </c>
      <c r="U40" s="142">
        <f t="shared" si="57"/>
        <v>57830000</v>
      </c>
      <c r="V40" s="142">
        <f t="shared" si="57"/>
        <v>25609700</v>
      </c>
      <c r="W40" s="142">
        <f t="shared" si="57"/>
        <v>-32220300</v>
      </c>
      <c r="X40" s="140"/>
      <c r="Y40" s="140"/>
      <c r="Z40" s="137">
        <f t="shared" si="18"/>
        <v>0</v>
      </c>
      <c r="AA40" s="142">
        <f t="shared" si="56"/>
        <v>0</v>
      </c>
      <c r="AB40" s="142">
        <f t="shared" si="56"/>
        <v>0</v>
      </c>
      <c r="AC40" s="142">
        <f t="shared" si="56"/>
        <v>0</v>
      </c>
      <c r="AD40" s="140"/>
      <c r="AE40" s="140"/>
      <c r="AF40" s="137">
        <f t="shared" si="20"/>
        <v>0</v>
      </c>
      <c r="AG40" s="140"/>
      <c r="AH40" s="140"/>
      <c r="AI40" s="137">
        <f t="shared" si="22"/>
        <v>0</v>
      </c>
      <c r="AJ40" s="142">
        <f t="shared" si="58"/>
        <v>0</v>
      </c>
      <c r="AK40" s="142">
        <f t="shared" si="58"/>
        <v>0</v>
      </c>
      <c r="AL40" s="142">
        <f t="shared" si="58"/>
        <v>0</v>
      </c>
      <c r="AM40" s="142">
        <f t="shared" si="59"/>
        <v>57830000</v>
      </c>
      <c r="AN40" s="142">
        <f t="shared" si="59"/>
        <v>25609700</v>
      </c>
      <c r="AO40" s="142">
        <f t="shared" si="59"/>
        <v>-32220300</v>
      </c>
    </row>
    <row r="41" spans="1:41" ht="11.25">
      <c r="A41" s="165">
        <v>34</v>
      </c>
      <c r="B41" s="166" t="s">
        <v>32</v>
      </c>
      <c r="C41" s="147"/>
      <c r="D41" s="147"/>
      <c r="E41" s="133">
        <f t="shared" si="0"/>
        <v>0</v>
      </c>
      <c r="F41" s="147"/>
      <c r="G41" s="147"/>
      <c r="H41" s="133">
        <f t="shared" si="1"/>
        <v>0</v>
      </c>
      <c r="I41" s="131"/>
      <c r="J41" s="131"/>
      <c r="K41" s="133">
        <f t="shared" si="13"/>
        <v>0</v>
      </c>
      <c r="L41" s="131"/>
      <c r="M41" s="131"/>
      <c r="N41" s="133">
        <f t="shared" si="3"/>
        <v>0</v>
      </c>
      <c r="O41" s="131"/>
      <c r="P41" s="131"/>
      <c r="Q41" s="133">
        <f t="shared" si="4"/>
        <v>0</v>
      </c>
      <c r="R41" s="131"/>
      <c r="S41" s="131"/>
      <c r="T41" s="137">
        <f t="shared" si="5"/>
        <v>0</v>
      </c>
      <c r="U41" s="142">
        <f t="shared" si="57"/>
        <v>0</v>
      </c>
      <c r="V41" s="142">
        <f t="shared" si="57"/>
        <v>0</v>
      </c>
      <c r="W41" s="142">
        <f t="shared" si="57"/>
        <v>0</v>
      </c>
      <c r="X41" s="140"/>
      <c r="Y41" s="140"/>
      <c r="Z41" s="137">
        <f t="shared" si="18"/>
        <v>0</v>
      </c>
      <c r="AA41" s="142">
        <f t="shared" si="56"/>
        <v>0</v>
      </c>
      <c r="AB41" s="142">
        <f t="shared" si="56"/>
        <v>0</v>
      </c>
      <c r="AC41" s="142">
        <f t="shared" si="56"/>
        <v>0</v>
      </c>
      <c r="AD41" s="140"/>
      <c r="AE41" s="140"/>
      <c r="AF41" s="137">
        <f t="shared" si="20"/>
        <v>0</v>
      </c>
      <c r="AG41" s="140"/>
      <c r="AH41" s="140"/>
      <c r="AI41" s="137">
        <f t="shared" si="22"/>
        <v>0</v>
      </c>
      <c r="AJ41" s="142">
        <f t="shared" si="58"/>
        <v>0</v>
      </c>
      <c r="AK41" s="142">
        <f t="shared" si="58"/>
        <v>0</v>
      </c>
      <c r="AL41" s="142">
        <f t="shared" si="58"/>
        <v>0</v>
      </c>
      <c r="AM41" s="142">
        <f t="shared" si="59"/>
        <v>0</v>
      </c>
      <c r="AN41" s="142">
        <f t="shared" si="59"/>
        <v>0</v>
      </c>
      <c r="AO41" s="142">
        <f t="shared" si="59"/>
        <v>0</v>
      </c>
    </row>
    <row r="42" spans="1:41" ht="11.25">
      <c r="A42" s="165">
        <v>35</v>
      </c>
      <c r="B42" s="166" t="s">
        <v>41</v>
      </c>
      <c r="C42" s="131"/>
      <c r="D42" s="131"/>
      <c r="E42" s="133">
        <f t="shared" si="0"/>
        <v>0</v>
      </c>
      <c r="F42" s="131"/>
      <c r="G42" s="131"/>
      <c r="H42" s="133">
        <f t="shared" si="1"/>
        <v>0</v>
      </c>
      <c r="I42" s="131"/>
      <c r="J42" s="131"/>
      <c r="K42" s="133">
        <f t="shared" si="13"/>
        <v>0</v>
      </c>
      <c r="L42" s="131"/>
      <c r="M42" s="131"/>
      <c r="N42" s="133">
        <f t="shared" si="3"/>
        <v>0</v>
      </c>
      <c r="O42" s="131"/>
      <c r="P42" s="131"/>
      <c r="Q42" s="133">
        <f t="shared" si="4"/>
        <v>0</v>
      </c>
      <c r="R42" s="131"/>
      <c r="S42" s="131"/>
      <c r="T42" s="137">
        <f t="shared" si="5"/>
        <v>0</v>
      </c>
      <c r="U42" s="142">
        <f t="shared" si="57"/>
        <v>0</v>
      </c>
      <c r="V42" s="142">
        <f t="shared" si="57"/>
        <v>0</v>
      </c>
      <c r="W42" s="142">
        <f t="shared" si="57"/>
        <v>0</v>
      </c>
      <c r="X42" s="140"/>
      <c r="Y42" s="140"/>
      <c r="Z42" s="137">
        <f t="shared" si="18"/>
        <v>0</v>
      </c>
      <c r="AA42" s="142">
        <f t="shared" si="56"/>
        <v>0</v>
      </c>
      <c r="AB42" s="142">
        <f t="shared" si="56"/>
        <v>0</v>
      </c>
      <c r="AC42" s="142">
        <f t="shared" si="56"/>
        <v>0</v>
      </c>
      <c r="AD42" s="140"/>
      <c r="AE42" s="140"/>
      <c r="AF42" s="137">
        <f t="shared" si="20"/>
        <v>0</v>
      </c>
      <c r="AG42" s="140"/>
      <c r="AH42" s="140"/>
      <c r="AI42" s="137">
        <f t="shared" si="22"/>
        <v>0</v>
      </c>
      <c r="AJ42" s="142">
        <f t="shared" si="58"/>
        <v>0</v>
      </c>
      <c r="AK42" s="142">
        <f t="shared" si="58"/>
        <v>0</v>
      </c>
      <c r="AL42" s="142">
        <f t="shared" si="58"/>
        <v>0</v>
      </c>
      <c r="AM42" s="142">
        <f t="shared" si="59"/>
        <v>0</v>
      </c>
      <c r="AN42" s="142">
        <f t="shared" si="59"/>
        <v>0</v>
      </c>
      <c r="AO42" s="142">
        <f t="shared" si="59"/>
        <v>0</v>
      </c>
    </row>
    <row r="43" spans="1:41" ht="11.25">
      <c r="A43" s="165">
        <v>36</v>
      </c>
      <c r="B43" s="153" t="s">
        <v>33</v>
      </c>
      <c r="C43" s="147"/>
      <c r="D43" s="147"/>
      <c r="E43" s="133">
        <f t="shared" si="0"/>
        <v>0</v>
      </c>
      <c r="F43" s="197">
        <v>23015000</v>
      </c>
      <c r="G43" s="197">
        <v>9756600</v>
      </c>
      <c r="H43" s="133">
        <f t="shared" si="1"/>
        <v>-13258400</v>
      </c>
      <c r="I43" s="131">
        <v>2000000</v>
      </c>
      <c r="J43" s="131">
        <v>0</v>
      </c>
      <c r="K43" s="133">
        <f t="shared" si="13"/>
        <v>-2000000</v>
      </c>
      <c r="L43" s="147">
        <v>1000000</v>
      </c>
      <c r="M43" s="147">
        <v>0</v>
      </c>
      <c r="N43" s="133">
        <f t="shared" si="3"/>
        <v>-1000000</v>
      </c>
      <c r="O43" s="197">
        <v>2000000</v>
      </c>
      <c r="P43" s="155">
        <v>0</v>
      </c>
      <c r="Q43" s="133">
        <f t="shared" si="4"/>
        <v>-2000000</v>
      </c>
      <c r="R43" s="147">
        <v>2106600</v>
      </c>
      <c r="S43" s="147">
        <v>106600</v>
      </c>
      <c r="T43" s="181">
        <f t="shared" si="5"/>
        <v>-2000000</v>
      </c>
      <c r="U43" s="142">
        <f t="shared" si="57"/>
        <v>30121600</v>
      </c>
      <c r="V43" s="142">
        <f t="shared" si="57"/>
        <v>9863200</v>
      </c>
      <c r="W43" s="142">
        <f t="shared" si="57"/>
        <v>-20258400</v>
      </c>
      <c r="X43" s="140"/>
      <c r="Y43" s="140"/>
      <c r="Z43" s="137">
        <f t="shared" si="18"/>
        <v>0</v>
      </c>
      <c r="AA43" s="142">
        <f t="shared" si="56"/>
        <v>0</v>
      </c>
      <c r="AB43" s="142">
        <f t="shared" si="56"/>
        <v>0</v>
      </c>
      <c r="AC43" s="142">
        <f t="shared" si="56"/>
        <v>0</v>
      </c>
      <c r="AD43" s="140"/>
      <c r="AE43" s="140"/>
      <c r="AF43" s="137">
        <f t="shared" si="20"/>
        <v>0</v>
      </c>
      <c r="AG43" s="140"/>
      <c r="AH43" s="140"/>
      <c r="AI43" s="137">
        <f t="shared" si="22"/>
        <v>0</v>
      </c>
      <c r="AJ43" s="142">
        <f t="shared" si="58"/>
        <v>0</v>
      </c>
      <c r="AK43" s="142">
        <f t="shared" si="58"/>
        <v>0</v>
      </c>
      <c r="AL43" s="142">
        <f t="shared" si="58"/>
        <v>0</v>
      </c>
      <c r="AM43" s="142">
        <f t="shared" si="59"/>
        <v>30121600</v>
      </c>
      <c r="AN43" s="142">
        <f t="shared" si="59"/>
        <v>9863200</v>
      </c>
      <c r="AO43" s="142">
        <f t="shared" si="59"/>
        <v>-20258400</v>
      </c>
    </row>
    <row r="44" spans="1:41" ht="11.25">
      <c r="A44" s="163">
        <v>37</v>
      </c>
      <c r="B44" s="154" t="s">
        <v>38</v>
      </c>
      <c r="C44" s="64">
        <f>SUM(C45:C47)</f>
        <v>1300000</v>
      </c>
      <c r="D44" s="64">
        <f>SUM(D45:D47)</f>
        <v>1000000</v>
      </c>
      <c r="E44" s="133">
        <f t="shared" si="0"/>
        <v>-300000</v>
      </c>
      <c r="F44" s="64">
        <f>SUM(F45:F47)</f>
        <v>5300000</v>
      </c>
      <c r="G44" s="64">
        <f>SUM(G45:G47)</f>
        <v>2330000</v>
      </c>
      <c r="H44" s="133">
        <f t="shared" si="1"/>
        <v>-2970000</v>
      </c>
      <c r="I44" s="64">
        <f>SUM(I45:I47)</f>
        <v>0</v>
      </c>
      <c r="J44" s="64">
        <f>SUM(J45:J47)</f>
        <v>0</v>
      </c>
      <c r="K44" s="133">
        <f t="shared" si="13"/>
        <v>0</v>
      </c>
      <c r="L44" s="64">
        <f>SUM(L45:L47)</f>
        <v>0</v>
      </c>
      <c r="M44" s="64">
        <f>SUM(M45:M47)</f>
        <v>0</v>
      </c>
      <c r="N44" s="133">
        <f t="shared" si="3"/>
        <v>0</v>
      </c>
      <c r="O44" s="64">
        <f>SUM(O45:O47)</f>
        <v>0</v>
      </c>
      <c r="P44" s="64">
        <f>SUM(P45:P47)</f>
        <v>0</v>
      </c>
      <c r="Q44" s="133">
        <f t="shared" si="4"/>
        <v>0</v>
      </c>
      <c r="R44" s="64">
        <f>SUM(R45:R47)</f>
        <v>0</v>
      </c>
      <c r="S44" s="64">
        <f>SUM(S45:S47)</f>
        <v>0</v>
      </c>
      <c r="T44" s="137">
        <f t="shared" si="5"/>
        <v>0</v>
      </c>
      <c r="U44" s="143">
        <f t="shared" si="57"/>
        <v>6600000</v>
      </c>
      <c r="V44" s="143">
        <f t="shared" si="57"/>
        <v>3330000</v>
      </c>
      <c r="W44" s="143">
        <f t="shared" si="57"/>
        <v>-3270000</v>
      </c>
      <c r="X44" s="139">
        <f>SUM(X45:X47)</f>
        <v>0</v>
      </c>
      <c r="Y44" s="139">
        <f>SUM(Y45:Y47)</f>
        <v>0</v>
      </c>
      <c r="Z44" s="137">
        <f t="shared" si="18"/>
        <v>0</v>
      </c>
      <c r="AA44" s="143">
        <f t="shared" si="56"/>
        <v>0</v>
      </c>
      <c r="AB44" s="143">
        <f t="shared" si="56"/>
        <v>0</v>
      </c>
      <c r="AC44" s="143">
        <f t="shared" si="56"/>
        <v>0</v>
      </c>
      <c r="AD44" s="139">
        <f>SUM(AD45:AD47)</f>
        <v>0</v>
      </c>
      <c r="AE44" s="139">
        <f>SUM(AE45:AE47)</f>
        <v>0</v>
      </c>
      <c r="AF44" s="137">
        <f t="shared" si="20"/>
        <v>0</v>
      </c>
      <c r="AG44" s="139">
        <f>SUM(AG45:AG47)</f>
        <v>0</v>
      </c>
      <c r="AH44" s="139">
        <f>SUM(AH45:AH47)</f>
        <v>0</v>
      </c>
      <c r="AI44" s="137">
        <f t="shared" si="22"/>
        <v>0</v>
      </c>
      <c r="AJ44" s="143">
        <f t="shared" si="58"/>
        <v>0</v>
      </c>
      <c r="AK44" s="143">
        <f t="shared" si="58"/>
        <v>0</v>
      </c>
      <c r="AL44" s="143">
        <f t="shared" si="58"/>
        <v>0</v>
      </c>
      <c r="AM44" s="143">
        <f t="shared" si="59"/>
        <v>6600000</v>
      </c>
      <c r="AN44" s="143">
        <f t="shared" si="59"/>
        <v>3330000</v>
      </c>
      <c r="AO44" s="143">
        <f t="shared" si="59"/>
        <v>-3270000</v>
      </c>
    </row>
    <row r="45" spans="1:41" ht="11.25">
      <c r="A45" s="165">
        <v>38</v>
      </c>
      <c r="B45" s="153" t="s">
        <v>40</v>
      </c>
      <c r="C45" s="131"/>
      <c r="D45" s="131"/>
      <c r="E45" s="133">
        <f t="shared" si="0"/>
        <v>0</v>
      </c>
      <c r="F45" s="131"/>
      <c r="G45" s="131"/>
      <c r="H45" s="133">
        <f t="shared" si="1"/>
        <v>0</v>
      </c>
      <c r="I45" s="131"/>
      <c r="J45" s="131"/>
      <c r="K45" s="133">
        <f t="shared" si="13"/>
        <v>0</v>
      </c>
      <c r="L45" s="131"/>
      <c r="M45" s="131"/>
      <c r="N45" s="133">
        <f t="shared" si="3"/>
        <v>0</v>
      </c>
      <c r="O45" s="131"/>
      <c r="P45" s="131"/>
      <c r="Q45" s="133">
        <f t="shared" si="4"/>
        <v>0</v>
      </c>
      <c r="R45" s="131"/>
      <c r="S45" s="131"/>
      <c r="T45" s="137">
        <f t="shared" si="5"/>
        <v>0</v>
      </c>
      <c r="U45" s="142">
        <f t="shared" si="57"/>
        <v>0</v>
      </c>
      <c r="V45" s="142">
        <f t="shared" si="57"/>
        <v>0</v>
      </c>
      <c r="W45" s="142">
        <f t="shared" si="57"/>
        <v>0</v>
      </c>
      <c r="X45" s="140"/>
      <c r="Y45" s="140"/>
      <c r="Z45" s="137">
        <f t="shared" si="18"/>
        <v>0</v>
      </c>
      <c r="AA45" s="142">
        <f t="shared" ref="AA45:AC62" si="60">SUM(X45)</f>
        <v>0</v>
      </c>
      <c r="AB45" s="142">
        <f t="shared" si="60"/>
        <v>0</v>
      </c>
      <c r="AC45" s="142">
        <f t="shared" si="60"/>
        <v>0</v>
      </c>
      <c r="AD45" s="140"/>
      <c r="AE45" s="140"/>
      <c r="AF45" s="137">
        <f t="shared" si="20"/>
        <v>0</v>
      </c>
      <c r="AG45" s="140"/>
      <c r="AH45" s="140"/>
      <c r="AI45" s="137">
        <f t="shared" si="22"/>
        <v>0</v>
      </c>
      <c r="AJ45" s="142">
        <f t="shared" si="58"/>
        <v>0</v>
      </c>
      <c r="AK45" s="142">
        <f t="shared" si="58"/>
        <v>0</v>
      </c>
      <c r="AL45" s="142">
        <f t="shared" si="58"/>
        <v>0</v>
      </c>
      <c r="AM45" s="142">
        <f t="shared" si="59"/>
        <v>0</v>
      </c>
      <c r="AN45" s="142">
        <f t="shared" si="59"/>
        <v>0</v>
      </c>
      <c r="AO45" s="142">
        <f t="shared" si="59"/>
        <v>0</v>
      </c>
    </row>
    <row r="46" spans="1:41" ht="11.25">
      <c r="A46" s="165">
        <v>39</v>
      </c>
      <c r="B46" s="153" t="s">
        <v>39</v>
      </c>
      <c r="C46" s="197">
        <v>1300000</v>
      </c>
      <c r="D46" s="197">
        <v>1000000</v>
      </c>
      <c r="E46" s="133">
        <f t="shared" si="0"/>
        <v>-300000</v>
      </c>
      <c r="F46" s="197">
        <v>5300000</v>
      </c>
      <c r="G46" s="197">
        <v>2330000</v>
      </c>
      <c r="H46" s="133">
        <f t="shared" si="1"/>
        <v>-2970000</v>
      </c>
      <c r="I46" s="131"/>
      <c r="J46" s="131"/>
      <c r="K46" s="133">
        <f t="shared" si="13"/>
        <v>0</v>
      </c>
      <c r="L46" s="131"/>
      <c r="M46" s="131"/>
      <c r="N46" s="133">
        <f t="shared" si="3"/>
        <v>0</v>
      </c>
      <c r="O46" s="131"/>
      <c r="P46" s="131"/>
      <c r="Q46" s="133">
        <f t="shared" si="4"/>
        <v>0</v>
      </c>
      <c r="R46" s="131"/>
      <c r="S46" s="131"/>
      <c r="T46" s="137">
        <f t="shared" si="5"/>
        <v>0</v>
      </c>
      <c r="U46" s="142">
        <f t="shared" si="57"/>
        <v>6600000</v>
      </c>
      <c r="V46" s="142">
        <f t="shared" si="57"/>
        <v>3330000</v>
      </c>
      <c r="W46" s="142">
        <f t="shared" si="57"/>
        <v>-3270000</v>
      </c>
      <c r="X46" s="140"/>
      <c r="Y46" s="140"/>
      <c r="Z46" s="137">
        <f t="shared" si="18"/>
        <v>0</v>
      </c>
      <c r="AA46" s="142">
        <f t="shared" si="60"/>
        <v>0</v>
      </c>
      <c r="AB46" s="142">
        <f t="shared" si="60"/>
        <v>0</v>
      </c>
      <c r="AC46" s="142">
        <f t="shared" si="60"/>
        <v>0</v>
      </c>
      <c r="AD46" s="140"/>
      <c r="AE46" s="140"/>
      <c r="AF46" s="137">
        <f t="shared" si="20"/>
        <v>0</v>
      </c>
      <c r="AG46" s="140"/>
      <c r="AH46" s="140"/>
      <c r="AI46" s="137">
        <f t="shared" si="22"/>
        <v>0</v>
      </c>
      <c r="AJ46" s="142">
        <f t="shared" si="58"/>
        <v>0</v>
      </c>
      <c r="AK46" s="142">
        <f t="shared" si="58"/>
        <v>0</v>
      </c>
      <c r="AL46" s="142">
        <f t="shared" si="58"/>
        <v>0</v>
      </c>
      <c r="AM46" s="142">
        <f t="shared" si="59"/>
        <v>6600000</v>
      </c>
      <c r="AN46" s="142">
        <f t="shared" si="59"/>
        <v>3330000</v>
      </c>
      <c r="AO46" s="142">
        <f t="shared" si="59"/>
        <v>-3270000</v>
      </c>
    </row>
    <row r="47" spans="1:41" ht="11.25">
      <c r="A47" s="165">
        <v>40</v>
      </c>
      <c r="B47" s="153" t="s">
        <v>42</v>
      </c>
      <c r="C47" s="131"/>
      <c r="D47" s="131"/>
      <c r="E47" s="133">
        <f t="shared" si="0"/>
        <v>0</v>
      </c>
      <c r="F47" s="131"/>
      <c r="G47" s="131"/>
      <c r="H47" s="133">
        <f t="shared" si="1"/>
        <v>0</v>
      </c>
      <c r="I47" s="131"/>
      <c r="J47" s="131"/>
      <c r="K47" s="133">
        <f t="shared" si="13"/>
        <v>0</v>
      </c>
      <c r="L47" s="131"/>
      <c r="M47" s="131"/>
      <c r="N47" s="133">
        <f t="shared" si="3"/>
        <v>0</v>
      </c>
      <c r="O47" s="131"/>
      <c r="P47" s="131"/>
      <c r="Q47" s="133">
        <f t="shared" si="4"/>
        <v>0</v>
      </c>
      <c r="R47" s="131"/>
      <c r="S47" s="131"/>
      <c r="T47" s="137">
        <f t="shared" si="5"/>
        <v>0</v>
      </c>
      <c r="U47" s="142">
        <f t="shared" si="57"/>
        <v>0</v>
      </c>
      <c r="V47" s="142">
        <f t="shared" si="57"/>
        <v>0</v>
      </c>
      <c r="W47" s="142">
        <f t="shared" si="57"/>
        <v>0</v>
      </c>
      <c r="X47" s="140"/>
      <c r="Y47" s="140"/>
      <c r="Z47" s="137">
        <f t="shared" si="18"/>
        <v>0</v>
      </c>
      <c r="AA47" s="142">
        <f t="shared" si="60"/>
        <v>0</v>
      </c>
      <c r="AB47" s="142">
        <f t="shared" si="60"/>
        <v>0</v>
      </c>
      <c r="AC47" s="142">
        <f t="shared" si="60"/>
        <v>0</v>
      </c>
      <c r="AD47" s="140"/>
      <c r="AE47" s="140"/>
      <c r="AF47" s="137">
        <f t="shared" si="20"/>
        <v>0</v>
      </c>
      <c r="AG47" s="140"/>
      <c r="AH47" s="140"/>
      <c r="AI47" s="137">
        <f t="shared" si="22"/>
        <v>0</v>
      </c>
      <c r="AJ47" s="142">
        <f t="shared" si="58"/>
        <v>0</v>
      </c>
      <c r="AK47" s="142">
        <f t="shared" si="58"/>
        <v>0</v>
      </c>
      <c r="AL47" s="142">
        <f t="shared" si="58"/>
        <v>0</v>
      </c>
      <c r="AM47" s="142">
        <f t="shared" si="59"/>
        <v>0</v>
      </c>
      <c r="AN47" s="142">
        <f t="shared" si="59"/>
        <v>0</v>
      </c>
      <c r="AO47" s="142">
        <f t="shared" si="59"/>
        <v>0</v>
      </c>
    </row>
    <row r="48" spans="1:41" ht="11.25">
      <c r="A48" s="163">
        <v>41</v>
      </c>
      <c r="B48" s="154" t="s">
        <v>43</v>
      </c>
      <c r="C48" s="64">
        <f>SUM(C49:C59)</f>
        <v>6850000</v>
      </c>
      <c r="D48" s="64">
        <f t="shared" ref="D48:T48" si="61">SUM(D49:D59)</f>
        <v>6600000</v>
      </c>
      <c r="E48" s="64">
        <f t="shared" si="61"/>
        <v>-250000</v>
      </c>
      <c r="F48" s="64">
        <f t="shared" si="61"/>
        <v>82880000</v>
      </c>
      <c r="G48" s="64">
        <f t="shared" si="61"/>
        <v>58046770</v>
      </c>
      <c r="H48" s="64">
        <f t="shared" si="61"/>
        <v>-24833230</v>
      </c>
      <c r="I48" s="64">
        <f t="shared" si="61"/>
        <v>0</v>
      </c>
      <c r="J48" s="64">
        <f t="shared" si="61"/>
        <v>0</v>
      </c>
      <c r="K48" s="64">
        <f t="shared" si="61"/>
        <v>0</v>
      </c>
      <c r="L48" s="64">
        <f t="shared" si="61"/>
        <v>0</v>
      </c>
      <c r="M48" s="64">
        <f t="shared" si="61"/>
        <v>0</v>
      </c>
      <c r="N48" s="64">
        <f t="shared" si="61"/>
        <v>0</v>
      </c>
      <c r="O48" s="64">
        <f t="shared" si="61"/>
        <v>0</v>
      </c>
      <c r="P48" s="64">
        <f t="shared" si="61"/>
        <v>0</v>
      </c>
      <c r="Q48" s="64">
        <f t="shared" si="61"/>
        <v>0</v>
      </c>
      <c r="R48" s="64">
        <f t="shared" si="61"/>
        <v>0</v>
      </c>
      <c r="S48" s="64">
        <f t="shared" si="61"/>
        <v>0</v>
      </c>
      <c r="T48" s="64">
        <f t="shared" si="61"/>
        <v>0</v>
      </c>
      <c r="U48" s="143">
        <f t="shared" si="57"/>
        <v>89730000</v>
      </c>
      <c r="V48" s="143">
        <f t="shared" si="57"/>
        <v>64646770</v>
      </c>
      <c r="W48" s="143">
        <f t="shared" si="57"/>
        <v>-25083230</v>
      </c>
      <c r="X48" s="139">
        <f>SUM(X49:X57)</f>
        <v>0</v>
      </c>
      <c r="Y48" s="139">
        <f>SUM(Y49:Y57)</f>
        <v>0</v>
      </c>
      <c r="Z48" s="137">
        <f t="shared" si="18"/>
        <v>0</v>
      </c>
      <c r="AA48" s="143">
        <f t="shared" si="60"/>
        <v>0</v>
      </c>
      <c r="AB48" s="143">
        <f t="shared" si="60"/>
        <v>0</v>
      </c>
      <c r="AC48" s="143">
        <f t="shared" si="60"/>
        <v>0</v>
      </c>
      <c r="AD48" s="139">
        <f>SUM(AD49:AD57)</f>
        <v>0</v>
      </c>
      <c r="AE48" s="139">
        <f>SUM(AE49:AE57)</f>
        <v>0</v>
      </c>
      <c r="AF48" s="137">
        <f t="shared" si="20"/>
        <v>0</v>
      </c>
      <c r="AG48" s="139">
        <f>SUM(AG49:AG59)</f>
        <v>402000000</v>
      </c>
      <c r="AH48" s="139">
        <f>SUM(AH49:AH59)</f>
        <v>0</v>
      </c>
      <c r="AI48" s="137">
        <f t="shared" si="22"/>
        <v>-402000000</v>
      </c>
      <c r="AJ48" s="143">
        <f t="shared" si="58"/>
        <v>402000000</v>
      </c>
      <c r="AK48" s="143">
        <f t="shared" si="58"/>
        <v>0</v>
      </c>
      <c r="AL48" s="143">
        <f t="shared" si="58"/>
        <v>-402000000</v>
      </c>
      <c r="AM48" s="143">
        <f t="shared" si="59"/>
        <v>491730000</v>
      </c>
      <c r="AN48" s="143">
        <f t="shared" si="59"/>
        <v>64646770</v>
      </c>
      <c r="AO48" s="143">
        <f t="shared" si="59"/>
        <v>-427083230</v>
      </c>
    </row>
    <row r="49" spans="1:43" ht="11.25">
      <c r="A49" s="165">
        <v>42</v>
      </c>
      <c r="B49" s="166" t="s">
        <v>74</v>
      </c>
      <c r="C49" s="145">
        <v>0</v>
      </c>
      <c r="D49" s="145">
        <v>0</v>
      </c>
      <c r="E49" s="133">
        <f t="shared" si="0"/>
        <v>0</v>
      </c>
      <c r="F49" s="188">
        <v>73440000</v>
      </c>
      <c r="G49" s="188">
        <v>54939850</v>
      </c>
      <c r="H49" s="133">
        <f t="shared" si="1"/>
        <v>-18500150</v>
      </c>
      <c r="I49" s="131"/>
      <c r="J49" s="131"/>
      <c r="K49" s="133">
        <f t="shared" si="13"/>
        <v>0</v>
      </c>
      <c r="L49" s="131"/>
      <c r="M49" s="131"/>
      <c r="N49" s="133">
        <f t="shared" si="3"/>
        <v>0</v>
      </c>
      <c r="O49" s="131"/>
      <c r="P49" s="131"/>
      <c r="Q49" s="133">
        <f t="shared" si="4"/>
        <v>0</v>
      </c>
      <c r="R49" s="131"/>
      <c r="S49" s="131"/>
      <c r="T49" s="137">
        <f t="shared" si="5"/>
        <v>0</v>
      </c>
      <c r="U49" s="142">
        <f t="shared" si="57"/>
        <v>73440000</v>
      </c>
      <c r="V49" s="142">
        <f t="shared" si="57"/>
        <v>54939850</v>
      </c>
      <c r="W49" s="142">
        <f t="shared" si="57"/>
        <v>-18500150</v>
      </c>
      <c r="X49" s="140"/>
      <c r="Y49" s="140"/>
      <c r="Z49" s="137">
        <f t="shared" si="18"/>
        <v>0</v>
      </c>
      <c r="AA49" s="142">
        <f t="shared" si="60"/>
        <v>0</v>
      </c>
      <c r="AB49" s="142">
        <f t="shared" si="60"/>
        <v>0</v>
      </c>
      <c r="AC49" s="142">
        <f t="shared" si="60"/>
        <v>0</v>
      </c>
      <c r="AD49" s="147">
        <v>0</v>
      </c>
      <c r="AE49" s="147">
        <v>0</v>
      </c>
      <c r="AF49" s="133">
        <f t="shared" si="20"/>
        <v>0</v>
      </c>
      <c r="AG49" s="147"/>
      <c r="AH49" s="147"/>
      <c r="AI49" s="137">
        <f t="shared" si="22"/>
        <v>0</v>
      </c>
      <c r="AJ49" s="142">
        <f t="shared" si="58"/>
        <v>0</v>
      </c>
      <c r="AK49" s="142">
        <f t="shared" si="58"/>
        <v>0</v>
      </c>
      <c r="AL49" s="142">
        <f t="shared" si="58"/>
        <v>0</v>
      </c>
      <c r="AM49" s="142">
        <f t="shared" si="59"/>
        <v>73440000</v>
      </c>
      <c r="AN49" s="142">
        <f t="shared" si="59"/>
        <v>54939850</v>
      </c>
      <c r="AO49" s="142">
        <f t="shared" si="59"/>
        <v>-18500150</v>
      </c>
    </row>
    <row r="50" spans="1:43" ht="11.25">
      <c r="A50" s="165">
        <v>43</v>
      </c>
      <c r="B50" s="153" t="s">
        <v>44</v>
      </c>
      <c r="C50" s="131">
        <v>0</v>
      </c>
      <c r="D50" s="131">
        <v>0</v>
      </c>
      <c r="E50" s="133">
        <f t="shared" si="0"/>
        <v>0</v>
      </c>
      <c r="F50" s="151">
        <v>0</v>
      </c>
      <c r="G50" s="151">
        <v>0</v>
      </c>
      <c r="H50" s="133">
        <f t="shared" si="1"/>
        <v>0</v>
      </c>
      <c r="I50" s="131"/>
      <c r="J50" s="131"/>
      <c r="K50" s="133">
        <f t="shared" si="13"/>
        <v>0</v>
      </c>
      <c r="L50" s="131"/>
      <c r="M50" s="131"/>
      <c r="N50" s="133">
        <f t="shared" si="3"/>
        <v>0</v>
      </c>
      <c r="O50" s="131"/>
      <c r="P50" s="131"/>
      <c r="Q50" s="133">
        <f t="shared" si="4"/>
        <v>0</v>
      </c>
      <c r="R50" s="131"/>
      <c r="S50" s="131"/>
      <c r="T50" s="137">
        <f t="shared" si="5"/>
        <v>0</v>
      </c>
      <c r="U50" s="142">
        <f t="shared" si="57"/>
        <v>0</v>
      </c>
      <c r="V50" s="142">
        <f t="shared" si="57"/>
        <v>0</v>
      </c>
      <c r="W50" s="142">
        <f t="shared" si="57"/>
        <v>0</v>
      </c>
      <c r="X50" s="140"/>
      <c r="Y50" s="140"/>
      <c r="Z50" s="137">
        <f t="shared" si="18"/>
        <v>0</v>
      </c>
      <c r="AA50" s="142">
        <f t="shared" si="60"/>
        <v>0</v>
      </c>
      <c r="AB50" s="142">
        <f t="shared" si="60"/>
        <v>0</v>
      </c>
      <c r="AC50" s="142">
        <f t="shared" si="60"/>
        <v>0</v>
      </c>
      <c r="AD50" s="131"/>
      <c r="AE50" s="131"/>
      <c r="AF50" s="133">
        <f t="shared" si="20"/>
        <v>0</v>
      </c>
      <c r="AG50" s="131"/>
      <c r="AH50" s="131"/>
      <c r="AI50" s="137">
        <f t="shared" si="22"/>
        <v>0</v>
      </c>
      <c r="AJ50" s="142">
        <f t="shared" si="58"/>
        <v>0</v>
      </c>
      <c r="AK50" s="142">
        <f t="shared" si="58"/>
        <v>0</v>
      </c>
      <c r="AL50" s="142">
        <f t="shared" si="58"/>
        <v>0</v>
      </c>
      <c r="AM50" s="142">
        <f t="shared" si="59"/>
        <v>0</v>
      </c>
      <c r="AN50" s="142">
        <f t="shared" si="59"/>
        <v>0</v>
      </c>
      <c r="AO50" s="142">
        <f t="shared" si="59"/>
        <v>0</v>
      </c>
    </row>
    <row r="51" spans="1:43" ht="11.25">
      <c r="A51" s="165">
        <v>44</v>
      </c>
      <c r="B51" s="153" t="s">
        <v>45</v>
      </c>
      <c r="C51" s="131">
        <v>0</v>
      </c>
      <c r="D51" s="131">
        <v>0</v>
      </c>
      <c r="E51" s="133">
        <f t="shared" si="0"/>
        <v>0</v>
      </c>
      <c r="F51" s="188">
        <v>5000000</v>
      </c>
      <c r="G51" s="188">
        <v>3106920</v>
      </c>
      <c r="H51" s="133">
        <f t="shared" si="1"/>
        <v>-1893080</v>
      </c>
      <c r="I51" s="131"/>
      <c r="J51" s="131"/>
      <c r="K51" s="133">
        <f t="shared" si="13"/>
        <v>0</v>
      </c>
      <c r="L51" s="131"/>
      <c r="M51" s="131"/>
      <c r="N51" s="133">
        <f t="shared" si="3"/>
        <v>0</v>
      </c>
      <c r="O51" s="131"/>
      <c r="P51" s="131"/>
      <c r="Q51" s="133">
        <f t="shared" si="4"/>
        <v>0</v>
      </c>
      <c r="R51" s="131"/>
      <c r="S51" s="131"/>
      <c r="T51" s="137">
        <f t="shared" si="5"/>
        <v>0</v>
      </c>
      <c r="U51" s="142">
        <f t="shared" si="57"/>
        <v>5000000</v>
      </c>
      <c r="V51" s="142">
        <f t="shared" si="57"/>
        <v>3106920</v>
      </c>
      <c r="W51" s="142">
        <f t="shared" si="57"/>
        <v>-1893080</v>
      </c>
      <c r="X51" s="140"/>
      <c r="Y51" s="140"/>
      <c r="Z51" s="137">
        <f t="shared" si="18"/>
        <v>0</v>
      </c>
      <c r="AA51" s="142">
        <f t="shared" si="60"/>
        <v>0</v>
      </c>
      <c r="AB51" s="142">
        <f t="shared" si="60"/>
        <v>0</v>
      </c>
      <c r="AC51" s="142">
        <f t="shared" si="60"/>
        <v>0</v>
      </c>
      <c r="AD51" s="131"/>
      <c r="AE51" s="131"/>
      <c r="AF51" s="133">
        <f t="shared" si="20"/>
        <v>0</v>
      </c>
      <c r="AG51" s="131"/>
      <c r="AH51" s="131"/>
      <c r="AI51" s="137">
        <f t="shared" si="22"/>
        <v>0</v>
      </c>
      <c r="AJ51" s="142">
        <f t="shared" si="58"/>
        <v>0</v>
      </c>
      <c r="AK51" s="142">
        <f t="shared" si="58"/>
        <v>0</v>
      </c>
      <c r="AL51" s="142">
        <f t="shared" si="58"/>
        <v>0</v>
      </c>
      <c r="AM51" s="142">
        <f t="shared" si="59"/>
        <v>5000000</v>
      </c>
      <c r="AN51" s="142">
        <f t="shared" si="59"/>
        <v>3106920</v>
      </c>
      <c r="AO51" s="142">
        <f t="shared" si="59"/>
        <v>-1893080</v>
      </c>
    </row>
    <row r="52" spans="1:43" ht="11.25">
      <c r="A52" s="165">
        <v>45</v>
      </c>
      <c r="B52" s="153" t="s">
        <v>51</v>
      </c>
      <c r="C52" s="147">
        <v>0</v>
      </c>
      <c r="D52" s="147">
        <v>0</v>
      </c>
      <c r="E52" s="133">
        <f t="shared" si="0"/>
        <v>0</v>
      </c>
      <c r="F52" s="188">
        <v>1940000</v>
      </c>
      <c r="G52" s="151">
        <v>0</v>
      </c>
      <c r="H52" s="133">
        <f t="shared" si="1"/>
        <v>-1940000</v>
      </c>
      <c r="I52" s="131"/>
      <c r="J52" s="131"/>
      <c r="K52" s="133">
        <f t="shared" si="13"/>
        <v>0</v>
      </c>
      <c r="L52" s="131"/>
      <c r="M52" s="131"/>
      <c r="N52" s="133">
        <f t="shared" si="3"/>
        <v>0</v>
      </c>
      <c r="O52" s="131"/>
      <c r="P52" s="131"/>
      <c r="Q52" s="133">
        <f t="shared" si="4"/>
        <v>0</v>
      </c>
      <c r="R52" s="131"/>
      <c r="S52" s="131"/>
      <c r="T52" s="137">
        <f t="shared" si="5"/>
        <v>0</v>
      </c>
      <c r="U52" s="142">
        <f t="shared" si="57"/>
        <v>1940000</v>
      </c>
      <c r="V52" s="142">
        <f t="shared" si="57"/>
        <v>0</v>
      </c>
      <c r="W52" s="142">
        <f t="shared" si="57"/>
        <v>-1940000</v>
      </c>
      <c r="X52" s="140"/>
      <c r="Y52" s="140"/>
      <c r="Z52" s="137">
        <f t="shared" si="18"/>
        <v>0</v>
      </c>
      <c r="AA52" s="142">
        <f t="shared" si="60"/>
        <v>0</v>
      </c>
      <c r="AB52" s="142">
        <f t="shared" si="60"/>
        <v>0</v>
      </c>
      <c r="AC52" s="142">
        <f t="shared" si="60"/>
        <v>0</v>
      </c>
      <c r="AD52" s="131"/>
      <c r="AE52" s="131"/>
      <c r="AF52" s="133">
        <f t="shared" si="20"/>
        <v>0</v>
      </c>
      <c r="AG52" s="131"/>
      <c r="AH52" s="131"/>
      <c r="AI52" s="137">
        <f t="shared" si="22"/>
        <v>0</v>
      </c>
      <c r="AJ52" s="142">
        <f t="shared" si="58"/>
        <v>0</v>
      </c>
      <c r="AK52" s="142">
        <f t="shared" si="58"/>
        <v>0</v>
      </c>
      <c r="AL52" s="142">
        <f t="shared" si="58"/>
        <v>0</v>
      </c>
      <c r="AM52" s="142">
        <f t="shared" si="59"/>
        <v>1940000</v>
      </c>
      <c r="AN52" s="142">
        <f t="shared" si="59"/>
        <v>0</v>
      </c>
      <c r="AO52" s="142">
        <f t="shared" si="59"/>
        <v>-1940000</v>
      </c>
    </row>
    <row r="53" spans="1:43" ht="11.25">
      <c r="A53" s="165">
        <v>46</v>
      </c>
      <c r="B53" s="153" t="s">
        <v>46</v>
      </c>
      <c r="C53" s="147">
        <v>0</v>
      </c>
      <c r="D53" s="147">
        <v>0</v>
      </c>
      <c r="E53" s="133">
        <f t="shared" si="0"/>
        <v>0</v>
      </c>
      <c r="F53" s="147">
        <v>0</v>
      </c>
      <c r="G53" s="147">
        <v>0</v>
      </c>
      <c r="H53" s="133">
        <f t="shared" si="1"/>
        <v>0</v>
      </c>
      <c r="I53" s="131"/>
      <c r="J53" s="131"/>
      <c r="K53" s="133">
        <f t="shared" si="13"/>
        <v>0</v>
      </c>
      <c r="L53" s="131"/>
      <c r="M53" s="131"/>
      <c r="N53" s="133">
        <f t="shared" si="3"/>
        <v>0</v>
      </c>
      <c r="O53" s="131"/>
      <c r="P53" s="131"/>
      <c r="Q53" s="133">
        <f t="shared" si="4"/>
        <v>0</v>
      </c>
      <c r="R53" s="131"/>
      <c r="S53" s="131"/>
      <c r="T53" s="137">
        <f t="shared" si="5"/>
        <v>0</v>
      </c>
      <c r="U53" s="142">
        <f t="shared" si="57"/>
        <v>0</v>
      </c>
      <c r="V53" s="142">
        <f t="shared" si="57"/>
        <v>0</v>
      </c>
      <c r="W53" s="142">
        <f t="shared" si="57"/>
        <v>0</v>
      </c>
      <c r="X53" s="140"/>
      <c r="Y53" s="140"/>
      <c r="Z53" s="137">
        <f t="shared" si="18"/>
        <v>0</v>
      </c>
      <c r="AA53" s="142">
        <f t="shared" si="60"/>
        <v>0</v>
      </c>
      <c r="AB53" s="142">
        <f t="shared" si="60"/>
        <v>0</v>
      </c>
      <c r="AC53" s="142">
        <f t="shared" si="60"/>
        <v>0</v>
      </c>
      <c r="AD53" s="131"/>
      <c r="AE53" s="131"/>
      <c r="AF53" s="133">
        <f t="shared" si="20"/>
        <v>0</v>
      </c>
      <c r="AG53" s="131"/>
      <c r="AH53" s="131"/>
      <c r="AI53" s="137">
        <f t="shared" si="22"/>
        <v>0</v>
      </c>
      <c r="AJ53" s="142">
        <f t="shared" si="58"/>
        <v>0</v>
      </c>
      <c r="AK53" s="142">
        <f t="shared" si="58"/>
        <v>0</v>
      </c>
      <c r="AL53" s="142">
        <f t="shared" si="58"/>
        <v>0</v>
      </c>
      <c r="AM53" s="142">
        <f t="shared" si="59"/>
        <v>0</v>
      </c>
      <c r="AN53" s="142">
        <f t="shared" si="59"/>
        <v>0</v>
      </c>
      <c r="AO53" s="142">
        <f t="shared" si="59"/>
        <v>0</v>
      </c>
    </row>
    <row r="54" spans="1:43" ht="11.25">
      <c r="A54" s="165">
        <v>47</v>
      </c>
      <c r="B54" s="153" t="s">
        <v>47</v>
      </c>
      <c r="C54" s="188">
        <v>6600000</v>
      </c>
      <c r="D54" s="188">
        <v>6600000</v>
      </c>
      <c r="E54" s="133">
        <f t="shared" si="0"/>
        <v>0</v>
      </c>
      <c r="F54" s="131"/>
      <c r="G54" s="131"/>
      <c r="H54" s="133">
        <f t="shared" si="1"/>
        <v>0</v>
      </c>
      <c r="I54" s="131"/>
      <c r="J54" s="131"/>
      <c r="K54" s="133">
        <f t="shared" si="13"/>
        <v>0</v>
      </c>
      <c r="L54" s="131"/>
      <c r="M54" s="131"/>
      <c r="N54" s="133">
        <f t="shared" si="3"/>
        <v>0</v>
      </c>
      <c r="O54" s="131"/>
      <c r="P54" s="131"/>
      <c r="Q54" s="133">
        <f t="shared" si="4"/>
        <v>0</v>
      </c>
      <c r="R54" s="131"/>
      <c r="S54" s="131"/>
      <c r="T54" s="137">
        <f t="shared" si="5"/>
        <v>0</v>
      </c>
      <c r="U54" s="142">
        <f t="shared" si="57"/>
        <v>6600000</v>
      </c>
      <c r="V54" s="142">
        <f t="shared" si="57"/>
        <v>6600000</v>
      </c>
      <c r="W54" s="142">
        <f t="shared" si="57"/>
        <v>0</v>
      </c>
      <c r="X54" s="140"/>
      <c r="Y54" s="140"/>
      <c r="Z54" s="137">
        <f t="shared" si="18"/>
        <v>0</v>
      </c>
      <c r="AA54" s="142">
        <f t="shared" si="60"/>
        <v>0</v>
      </c>
      <c r="AB54" s="142">
        <f t="shared" si="60"/>
        <v>0</v>
      </c>
      <c r="AC54" s="142">
        <f t="shared" si="60"/>
        <v>0</v>
      </c>
      <c r="AD54" s="131"/>
      <c r="AE54" s="131"/>
      <c r="AF54" s="133">
        <f t="shared" si="20"/>
        <v>0</v>
      </c>
      <c r="AG54" s="131"/>
      <c r="AH54" s="131"/>
      <c r="AI54" s="137">
        <f t="shared" si="22"/>
        <v>0</v>
      </c>
      <c r="AJ54" s="142">
        <f t="shared" si="58"/>
        <v>0</v>
      </c>
      <c r="AK54" s="142">
        <f t="shared" si="58"/>
        <v>0</v>
      </c>
      <c r="AL54" s="142">
        <f t="shared" si="58"/>
        <v>0</v>
      </c>
      <c r="AM54" s="142">
        <f t="shared" si="59"/>
        <v>6600000</v>
      </c>
      <c r="AN54" s="142">
        <f t="shared" si="59"/>
        <v>6600000</v>
      </c>
      <c r="AO54" s="142">
        <f t="shared" si="59"/>
        <v>0</v>
      </c>
    </row>
    <row r="55" spans="1:43" ht="11.25">
      <c r="A55" s="165">
        <v>48</v>
      </c>
      <c r="B55" s="153" t="s">
        <v>48</v>
      </c>
      <c r="C55" s="131"/>
      <c r="D55" s="131"/>
      <c r="E55" s="133">
        <f t="shared" si="0"/>
        <v>0</v>
      </c>
      <c r="F55" s="197">
        <v>2500000</v>
      </c>
      <c r="G55" s="155">
        <v>0</v>
      </c>
      <c r="H55" s="133">
        <f t="shared" si="1"/>
        <v>-2500000</v>
      </c>
      <c r="I55" s="131"/>
      <c r="J55" s="131"/>
      <c r="K55" s="133">
        <f t="shared" si="13"/>
        <v>0</v>
      </c>
      <c r="L55" s="131"/>
      <c r="M55" s="131"/>
      <c r="N55" s="133">
        <f t="shared" si="3"/>
        <v>0</v>
      </c>
      <c r="O55" s="131"/>
      <c r="P55" s="131"/>
      <c r="Q55" s="133">
        <f t="shared" si="4"/>
        <v>0</v>
      </c>
      <c r="R55" s="131"/>
      <c r="S55" s="131"/>
      <c r="T55" s="137">
        <f t="shared" si="5"/>
        <v>0</v>
      </c>
      <c r="U55" s="142">
        <f t="shared" ref="U55:W76" si="62">SUM(C55+F55+I55+L55+O55+R55)</f>
        <v>2500000</v>
      </c>
      <c r="V55" s="142">
        <f t="shared" si="62"/>
        <v>0</v>
      </c>
      <c r="W55" s="142">
        <f t="shared" si="62"/>
        <v>-2500000</v>
      </c>
      <c r="X55" s="140"/>
      <c r="Y55" s="140"/>
      <c r="Z55" s="137">
        <f t="shared" si="18"/>
        <v>0</v>
      </c>
      <c r="AA55" s="142">
        <f t="shared" si="60"/>
        <v>0</v>
      </c>
      <c r="AB55" s="142">
        <f t="shared" si="60"/>
        <v>0</v>
      </c>
      <c r="AC55" s="142">
        <f t="shared" si="60"/>
        <v>0</v>
      </c>
      <c r="AD55" s="131"/>
      <c r="AE55" s="131"/>
      <c r="AF55" s="133">
        <f t="shared" si="20"/>
        <v>0</v>
      </c>
      <c r="AG55" s="131"/>
      <c r="AH55" s="131"/>
      <c r="AI55" s="137">
        <f t="shared" si="22"/>
        <v>0</v>
      </c>
      <c r="AJ55" s="142">
        <f t="shared" ref="AJ55:AL76" si="63">SUM(AD55+AG55)</f>
        <v>0</v>
      </c>
      <c r="AK55" s="142">
        <f t="shared" si="63"/>
        <v>0</v>
      </c>
      <c r="AL55" s="142">
        <f t="shared" si="63"/>
        <v>0</v>
      </c>
      <c r="AM55" s="142">
        <f t="shared" ref="AM55:AO76" si="64">SUM(U55+AA55+AJ55)</f>
        <v>2500000</v>
      </c>
      <c r="AN55" s="142">
        <f t="shared" si="64"/>
        <v>0</v>
      </c>
      <c r="AO55" s="142">
        <f t="shared" si="64"/>
        <v>-2500000</v>
      </c>
    </row>
    <row r="56" spans="1:43" ht="11.25">
      <c r="A56" s="165">
        <v>49</v>
      </c>
      <c r="B56" s="153" t="s">
        <v>49</v>
      </c>
      <c r="C56" s="131"/>
      <c r="D56" s="131"/>
      <c r="E56" s="133">
        <f t="shared" si="0"/>
        <v>0</v>
      </c>
      <c r="F56" s="131"/>
      <c r="G56" s="131"/>
      <c r="H56" s="133">
        <f t="shared" si="1"/>
        <v>0</v>
      </c>
      <c r="I56" s="131"/>
      <c r="J56" s="131"/>
      <c r="K56" s="133">
        <f t="shared" si="13"/>
        <v>0</v>
      </c>
      <c r="L56" s="131"/>
      <c r="M56" s="131"/>
      <c r="N56" s="133">
        <f t="shared" si="3"/>
        <v>0</v>
      </c>
      <c r="O56" s="131"/>
      <c r="P56" s="131"/>
      <c r="Q56" s="133">
        <f t="shared" si="4"/>
        <v>0</v>
      </c>
      <c r="R56" s="131"/>
      <c r="S56" s="131"/>
      <c r="T56" s="137">
        <f t="shared" si="5"/>
        <v>0</v>
      </c>
      <c r="U56" s="142">
        <f t="shared" si="62"/>
        <v>0</v>
      </c>
      <c r="V56" s="142">
        <f t="shared" si="62"/>
        <v>0</v>
      </c>
      <c r="W56" s="142">
        <f t="shared" si="62"/>
        <v>0</v>
      </c>
      <c r="X56" s="140"/>
      <c r="Y56" s="140"/>
      <c r="Z56" s="137">
        <f t="shared" si="18"/>
        <v>0</v>
      </c>
      <c r="AA56" s="142">
        <f t="shared" si="60"/>
        <v>0</v>
      </c>
      <c r="AB56" s="142">
        <f t="shared" si="60"/>
        <v>0</v>
      </c>
      <c r="AC56" s="142">
        <f t="shared" si="60"/>
        <v>0</v>
      </c>
      <c r="AD56" s="131"/>
      <c r="AE56" s="131"/>
      <c r="AF56" s="133">
        <f t="shared" si="20"/>
        <v>0</v>
      </c>
      <c r="AG56" s="131"/>
      <c r="AH56" s="131"/>
      <c r="AI56" s="137">
        <f t="shared" si="22"/>
        <v>0</v>
      </c>
      <c r="AJ56" s="142">
        <f t="shared" si="63"/>
        <v>0</v>
      </c>
      <c r="AK56" s="142">
        <f t="shared" si="63"/>
        <v>0</v>
      </c>
      <c r="AL56" s="142">
        <f t="shared" si="63"/>
        <v>0</v>
      </c>
      <c r="AM56" s="142">
        <f t="shared" si="64"/>
        <v>0</v>
      </c>
      <c r="AN56" s="142">
        <f t="shared" si="64"/>
        <v>0</v>
      </c>
      <c r="AO56" s="142">
        <f t="shared" si="64"/>
        <v>0</v>
      </c>
    </row>
    <row r="57" spans="1:43" ht="11.25">
      <c r="A57" s="165">
        <v>50</v>
      </c>
      <c r="B57" s="153" t="s">
        <v>50</v>
      </c>
      <c r="C57" s="131"/>
      <c r="D57" s="131"/>
      <c r="E57" s="133">
        <f t="shared" si="0"/>
        <v>0</v>
      </c>
      <c r="F57" s="131"/>
      <c r="G57" s="131"/>
      <c r="H57" s="133">
        <f t="shared" si="1"/>
        <v>0</v>
      </c>
      <c r="I57" s="131"/>
      <c r="J57" s="131"/>
      <c r="K57" s="133">
        <f t="shared" si="13"/>
        <v>0</v>
      </c>
      <c r="L57" s="131"/>
      <c r="M57" s="131"/>
      <c r="N57" s="133">
        <f t="shared" si="3"/>
        <v>0</v>
      </c>
      <c r="O57" s="131"/>
      <c r="P57" s="131"/>
      <c r="Q57" s="133">
        <f t="shared" si="4"/>
        <v>0</v>
      </c>
      <c r="R57" s="131"/>
      <c r="S57" s="131"/>
      <c r="T57" s="137">
        <f t="shared" si="5"/>
        <v>0</v>
      </c>
      <c r="U57" s="142">
        <f t="shared" si="62"/>
        <v>0</v>
      </c>
      <c r="V57" s="142">
        <f t="shared" si="62"/>
        <v>0</v>
      </c>
      <c r="W57" s="142">
        <f t="shared" si="62"/>
        <v>0</v>
      </c>
      <c r="X57" s="140"/>
      <c r="Y57" s="140"/>
      <c r="Z57" s="137">
        <f t="shared" si="18"/>
        <v>0</v>
      </c>
      <c r="AA57" s="142">
        <f t="shared" si="60"/>
        <v>0</v>
      </c>
      <c r="AB57" s="142">
        <f t="shared" si="60"/>
        <v>0</v>
      </c>
      <c r="AC57" s="142">
        <f t="shared" si="60"/>
        <v>0</v>
      </c>
      <c r="AD57" s="131"/>
      <c r="AE57" s="131"/>
      <c r="AF57" s="133">
        <f t="shared" si="20"/>
        <v>0</v>
      </c>
      <c r="AG57" s="131"/>
      <c r="AH57" s="131"/>
      <c r="AI57" s="137">
        <f t="shared" si="22"/>
        <v>0</v>
      </c>
      <c r="AJ57" s="142">
        <f t="shared" si="63"/>
        <v>0</v>
      </c>
      <c r="AK57" s="142">
        <f t="shared" si="63"/>
        <v>0</v>
      </c>
      <c r="AL57" s="142">
        <f t="shared" si="63"/>
        <v>0</v>
      </c>
      <c r="AM57" s="142">
        <f t="shared" si="64"/>
        <v>0</v>
      </c>
      <c r="AN57" s="142">
        <f t="shared" si="64"/>
        <v>0</v>
      </c>
      <c r="AO57" s="142">
        <f t="shared" si="64"/>
        <v>0</v>
      </c>
    </row>
    <row r="58" spans="1:43" ht="11.25">
      <c r="A58" s="165"/>
      <c r="B58" s="232" t="s">
        <v>325</v>
      </c>
      <c r="C58" s="131"/>
      <c r="D58" s="131"/>
      <c r="E58" s="133">
        <f t="shared" si="0"/>
        <v>0</v>
      </c>
      <c r="F58" s="131"/>
      <c r="G58" s="131"/>
      <c r="H58" s="133"/>
      <c r="I58" s="131"/>
      <c r="J58" s="131"/>
      <c r="K58" s="133"/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62"/>
        <v>0</v>
      </c>
      <c r="V58" s="135">
        <f t="shared" si="62"/>
        <v>0</v>
      </c>
      <c r="W58" s="135">
        <f t="shared" si="62"/>
        <v>0</v>
      </c>
      <c r="X58" s="131"/>
      <c r="Y58" s="131"/>
      <c r="Z58" s="54"/>
      <c r="AA58" s="135">
        <f t="shared" ref="AA58:AC59" si="65">SUM(X58)</f>
        <v>0</v>
      </c>
      <c r="AB58" s="135">
        <f t="shared" si="65"/>
        <v>0</v>
      </c>
      <c r="AC58" s="135">
        <f t="shared" si="65"/>
        <v>0</v>
      </c>
      <c r="AD58" s="131"/>
      <c r="AE58" s="131"/>
      <c r="AF58" s="54"/>
      <c r="AG58" s="131"/>
      <c r="AH58" s="131"/>
      <c r="AI58" s="137">
        <f t="shared" si="22"/>
        <v>0</v>
      </c>
      <c r="AJ58" s="142">
        <f t="shared" ref="AJ58:AJ59" si="66">SUM(AD58+AG58)</f>
        <v>0</v>
      </c>
      <c r="AK58" s="142">
        <f t="shared" ref="AK58:AK59" si="67">SUM(AE58+AH58)</f>
        <v>0</v>
      </c>
      <c r="AL58" s="142">
        <f t="shared" ref="AL58:AL59" si="68">SUM(AF58+AI58)</f>
        <v>0</v>
      </c>
      <c r="AM58" s="135">
        <f t="shared" si="64"/>
        <v>0</v>
      </c>
      <c r="AN58" s="135">
        <f t="shared" si="64"/>
        <v>0</v>
      </c>
      <c r="AO58" s="135">
        <f t="shared" si="64"/>
        <v>0</v>
      </c>
      <c r="AP58" s="270"/>
      <c r="AQ58" s="270"/>
    </row>
    <row r="59" spans="1:43" ht="11.25">
      <c r="A59" s="165"/>
      <c r="B59" s="153" t="s">
        <v>324</v>
      </c>
      <c r="C59" s="197">
        <v>250000</v>
      </c>
      <c r="D59" s="155">
        <v>0</v>
      </c>
      <c r="E59" s="133">
        <f t="shared" si="0"/>
        <v>-250000</v>
      </c>
      <c r="F59" s="131"/>
      <c r="G59" s="131"/>
      <c r="H59" s="133"/>
      <c r="I59" s="131"/>
      <c r="J59" s="131"/>
      <c r="K59" s="133"/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62"/>
        <v>250000</v>
      </c>
      <c r="V59" s="135">
        <f t="shared" si="62"/>
        <v>0</v>
      </c>
      <c r="W59" s="135">
        <f t="shared" si="62"/>
        <v>-250000</v>
      </c>
      <c r="X59" s="131"/>
      <c r="Y59" s="131"/>
      <c r="Z59" s="54"/>
      <c r="AA59" s="135">
        <f t="shared" si="65"/>
        <v>0</v>
      </c>
      <c r="AB59" s="135">
        <f t="shared" si="65"/>
        <v>0</v>
      </c>
      <c r="AC59" s="135">
        <f t="shared" si="65"/>
        <v>0</v>
      </c>
      <c r="AD59" s="131"/>
      <c r="AE59" s="131"/>
      <c r="AF59" s="54"/>
      <c r="AG59" s="197">
        <v>402000000</v>
      </c>
      <c r="AH59" s="131">
        <v>0</v>
      </c>
      <c r="AI59" s="137">
        <f t="shared" si="22"/>
        <v>-402000000</v>
      </c>
      <c r="AJ59" s="142">
        <f t="shared" si="66"/>
        <v>402000000</v>
      </c>
      <c r="AK59" s="142">
        <f t="shared" si="67"/>
        <v>0</v>
      </c>
      <c r="AL59" s="142">
        <f t="shared" si="68"/>
        <v>-402000000</v>
      </c>
      <c r="AM59" s="135">
        <f t="shared" si="64"/>
        <v>402250000</v>
      </c>
      <c r="AN59" s="135">
        <f t="shared" si="64"/>
        <v>0</v>
      </c>
      <c r="AO59" s="135">
        <f t="shared" si="64"/>
        <v>-402250000</v>
      </c>
      <c r="AP59" s="270"/>
      <c r="AQ59" s="270"/>
    </row>
    <row r="60" spans="1:43" ht="11.25">
      <c r="A60" s="163">
        <v>51</v>
      </c>
      <c r="B60" s="154" t="s">
        <v>52</v>
      </c>
      <c r="C60" s="64">
        <f>SUM(C61:C63)</f>
        <v>21554000</v>
      </c>
      <c r="D60" s="64">
        <f t="shared" ref="D60:T60" si="69">SUM(D61:D63)</f>
        <v>7156800</v>
      </c>
      <c r="E60" s="64">
        <f t="shared" si="69"/>
        <v>-14097200</v>
      </c>
      <c r="F60" s="64">
        <f t="shared" si="69"/>
        <v>119197500</v>
      </c>
      <c r="G60" s="64">
        <f t="shared" si="69"/>
        <v>56612200</v>
      </c>
      <c r="H60" s="64">
        <f t="shared" si="69"/>
        <v>-62585300</v>
      </c>
      <c r="I60" s="64">
        <f t="shared" si="69"/>
        <v>0</v>
      </c>
      <c r="J60" s="64">
        <f t="shared" si="69"/>
        <v>0</v>
      </c>
      <c r="K60" s="64">
        <f t="shared" si="69"/>
        <v>0</v>
      </c>
      <c r="L60" s="64">
        <f t="shared" si="69"/>
        <v>0</v>
      </c>
      <c r="M60" s="64">
        <f t="shared" si="69"/>
        <v>0</v>
      </c>
      <c r="N60" s="64">
        <f t="shared" si="69"/>
        <v>0</v>
      </c>
      <c r="O60" s="64">
        <f t="shared" si="69"/>
        <v>0</v>
      </c>
      <c r="P60" s="64">
        <f t="shared" si="69"/>
        <v>0</v>
      </c>
      <c r="Q60" s="64">
        <f t="shared" si="69"/>
        <v>0</v>
      </c>
      <c r="R60" s="64">
        <f t="shared" si="69"/>
        <v>0</v>
      </c>
      <c r="S60" s="64">
        <f t="shared" si="69"/>
        <v>0</v>
      </c>
      <c r="T60" s="64">
        <f t="shared" si="69"/>
        <v>0</v>
      </c>
      <c r="U60" s="143">
        <f t="shared" si="62"/>
        <v>140751500</v>
      </c>
      <c r="V60" s="143">
        <f t="shared" si="62"/>
        <v>63769000</v>
      </c>
      <c r="W60" s="143">
        <f t="shared" si="62"/>
        <v>-76682500</v>
      </c>
      <c r="X60" s="139">
        <f>SUM(X61:X62)</f>
        <v>0</v>
      </c>
      <c r="Y60" s="139">
        <f>SUM(Y61:Y62)</f>
        <v>0</v>
      </c>
      <c r="Z60" s="137">
        <f t="shared" si="18"/>
        <v>0</v>
      </c>
      <c r="AA60" s="143">
        <f t="shared" si="60"/>
        <v>0</v>
      </c>
      <c r="AB60" s="143">
        <f t="shared" si="60"/>
        <v>0</v>
      </c>
      <c r="AC60" s="143">
        <f t="shared" si="60"/>
        <v>0</v>
      </c>
      <c r="AD60" s="190">
        <f>SUM(AD61:AD62)</f>
        <v>55902500</v>
      </c>
      <c r="AE60" s="190">
        <f>SUM(AE61:AE62)</f>
        <v>150000</v>
      </c>
      <c r="AF60" s="133">
        <f t="shared" si="20"/>
        <v>-55752500</v>
      </c>
      <c r="AG60" s="190">
        <f>SUM(AG61:AG62)</f>
        <v>0</v>
      </c>
      <c r="AH60" s="190">
        <f>SUM(AH61:AH62)</f>
        <v>0</v>
      </c>
      <c r="AI60" s="137">
        <f t="shared" si="22"/>
        <v>0</v>
      </c>
      <c r="AJ60" s="143">
        <f t="shared" si="63"/>
        <v>55902500</v>
      </c>
      <c r="AK60" s="143">
        <f t="shared" si="63"/>
        <v>150000</v>
      </c>
      <c r="AL60" s="143">
        <f t="shared" si="63"/>
        <v>-55752500</v>
      </c>
      <c r="AM60" s="143">
        <f t="shared" si="64"/>
        <v>196654000</v>
      </c>
      <c r="AN60" s="143">
        <f t="shared" si="64"/>
        <v>63919000</v>
      </c>
      <c r="AO60" s="143">
        <f t="shared" si="64"/>
        <v>-132435000</v>
      </c>
    </row>
    <row r="61" spans="1:43" ht="11.25">
      <c r="A61" s="165">
        <v>52</v>
      </c>
      <c r="B61" s="152" t="s">
        <v>75</v>
      </c>
      <c r="C61" s="188">
        <v>19254000</v>
      </c>
      <c r="D61" s="188">
        <v>6392600</v>
      </c>
      <c r="E61" s="133">
        <f t="shared" si="0"/>
        <v>-12861400</v>
      </c>
      <c r="F61" s="188">
        <v>115377500</v>
      </c>
      <c r="G61" s="188">
        <v>56492200</v>
      </c>
      <c r="H61" s="133">
        <f t="shared" si="1"/>
        <v>-58885300</v>
      </c>
      <c r="I61" s="131"/>
      <c r="J61" s="131"/>
      <c r="K61" s="133">
        <f t="shared" si="13"/>
        <v>0</v>
      </c>
      <c r="L61" s="131"/>
      <c r="M61" s="131"/>
      <c r="N61" s="133">
        <f t="shared" si="3"/>
        <v>0</v>
      </c>
      <c r="O61" s="131"/>
      <c r="P61" s="131"/>
      <c r="Q61" s="133">
        <f t="shared" si="4"/>
        <v>0</v>
      </c>
      <c r="R61" s="131"/>
      <c r="S61" s="131"/>
      <c r="T61" s="137">
        <f t="shared" si="5"/>
        <v>0</v>
      </c>
      <c r="U61" s="142">
        <f t="shared" si="62"/>
        <v>134631500</v>
      </c>
      <c r="V61" s="142">
        <f t="shared" si="62"/>
        <v>62884800</v>
      </c>
      <c r="W61" s="142">
        <f t="shared" si="62"/>
        <v>-71746700</v>
      </c>
      <c r="X61" s="140"/>
      <c r="Y61" s="140"/>
      <c r="Z61" s="137">
        <f t="shared" si="18"/>
        <v>0</v>
      </c>
      <c r="AA61" s="142">
        <f t="shared" si="60"/>
        <v>0</v>
      </c>
      <c r="AB61" s="142">
        <f t="shared" si="60"/>
        <v>0</v>
      </c>
      <c r="AC61" s="424">
        <f t="shared" si="60"/>
        <v>0</v>
      </c>
      <c r="AD61" s="188">
        <v>55902500</v>
      </c>
      <c r="AE61" s="151">
        <v>150000</v>
      </c>
      <c r="AF61" s="133">
        <f t="shared" si="20"/>
        <v>-55752500</v>
      </c>
      <c r="AG61" s="131"/>
      <c r="AH61" s="131"/>
      <c r="AI61" s="137">
        <f t="shared" si="22"/>
        <v>0</v>
      </c>
      <c r="AJ61" s="142">
        <f t="shared" si="63"/>
        <v>55902500</v>
      </c>
      <c r="AK61" s="142">
        <f t="shared" si="63"/>
        <v>150000</v>
      </c>
      <c r="AL61" s="142">
        <f t="shared" si="63"/>
        <v>-55752500</v>
      </c>
      <c r="AM61" s="142">
        <f t="shared" si="64"/>
        <v>190534000</v>
      </c>
      <c r="AN61" s="142">
        <f t="shared" si="64"/>
        <v>63034800</v>
      </c>
      <c r="AO61" s="142">
        <f t="shared" si="64"/>
        <v>-127499200</v>
      </c>
    </row>
    <row r="62" spans="1:43" ht="11.25">
      <c r="A62" s="165">
        <v>53</v>
      </c>
      <c r="B62" s="152" t="s">
        <v>53</v>
      </c>
      <c r="C62" s="188">
        <v>2000000</v>
      </c>
      <c r="D62" s="188">
        <v>764200</v>
      </c>
      <c r="E62" s="133">
        <f t="shared" si="0"/>
        <v>-1235800</v>
      </c>
      <c r="F62" s="188">
        <v>3820000</v>
      </c>
      <c r="G62" s="151">
        <v>120000</v>
      </c>
      <c r="H62" s="133">
        <f t="shared" si="1"/>
        <v>-3700000</v>
      </c>
      <c r="I62" s="131"/>
      <c r="J62" s="131"/>
      <c r="K62" s="133">
        <f t="shared" si="13"/>
        <v>0</v>
      </c>
      <c r="L62" s="131"/>
      <c r="M62" s="131"/>
      <c r="N62" s="133">
        <f t="shared" si="3"/>
        <v>0</v>
      </c>
      <c r="O62" s="131"/>
      <c r="P62" s="131"/>
      <c r="Q62" s="133">
        <f t="shared" si="4"/>
        <v>0</v>
      </c>
      <c r="R62" s="131"/>
      <c r="S62" s="131"/>
      <c r="T62" s="137">
        <f t="shared" si="5"/>
        <v>0</v>
      </c>
      <c r="U62" s="142">
        <f t="shared" si="62"/>
        <v>5820000</v>
      </c>
      <c r="V62" s="142">
        <f t="shared" si="62"/>
        <v>884200</v>
      </c>
      <c r="W62" s="142">
        <f t="shared" si="62"/>
        <v>-4935800</v>
      </c>
      <c r="X62" s="140"/>
      <c r="Y62" s="140"/>
      <c r="Z62" s="137"/>
      <c r="AA62" s="142">
        <f t="shared" si="60"/>
        <v>0</v>
      </c>
      <c r="AB62" s="142">
        <f t="shared" si="60"/>
        <v>0</v>
      </c>
      <c r="AC62" s="142">
        <f t="shared" si="60"/>
        <v>0</v>
      </c>
      <c r="AD62" s="131"/>
      <c r="AE62" s="131"/>
      <c r="AF62" s="133">
        <f t="shared" si="20"/>
        <v>0</v>
      </c>
      <c r="AG62" s="131"/>
      <c r="AH62" s="131"/>
      <c r="AI62" s="137">
        <f t="shared" si="22"/>
        <v>0</v>
      </c>
      <c r="AJ62" s="142">
        <f t="shared" si="63"/>
        <v>0</v>
      </c>
      <c r="AK62" s="142">
        <f t="shared" si="63"/>
        <v>0</v>
      </c>
      <c r="AL62" s="142">
        <f t="shared" si="63"/>
        <v>0</v>
      </c>
      <c r="AM62" s="142">
        <f t="shared" si="64"/>
        <v>5820000</v>
      </c>
      <c r="AN62" s="142">
        <f t="shared" si="64"/>
        <v>884200</v>
      </c>
      <c r="AO62" s="142">
        <f t="shared" si="64"/>
        <v>-4935800</v>
      </c>
    </row>
    <row r="63" spans="1:43" ht="11.25">
      <c r="A63" s="165"/>
      <c r="B63" s="153" t="s">
        <v>323</v>
      </c>
      <c r="C63" s="188">
        <v>300000</v>
      </c>
      <c r="D63" s="151">
        <v>0</v>
      </c>
      <c r="E63" s="54"/>
      <c r="F63" s="151">
        <v>0</v>
      </c>
      <c r="G63" s="151">
        <v>0</v>
      </c>
      <c r="H63" s="54"/>
      <c r="I63" s="131"/>
      <c r="J63" s="131"/>
      <c r="K63" s="133">
        <f t="shared" si="13"/>
        <v>0</v>
      </c>
      <c r="L63" s="131"/>
      <c r="M63" s="131"/>
      <c r="N63" s="54"/>
      <c r="O63" s="131"/>
      <c r="P63" s="131"/>
      <c r="Q63" s="54"/>
      <c r="R63" s="131"/>
      <c r="S63" s="131"/>
      <c r="T63" s="54"/>
      <c r="U63" s="142">
        <f t="shared" ref="U63" si="70">SUM(C63+F63+I63+L63+O63+R63)</f>
        <v>300000</v>
      </c>
      <c r="V63" s="142">
        <f t="shared" ref="V63" si="71">SUM(D63+G63+J63+M63+P63+S63)</f>
        <v>0</v>
      </c>
      <c r="W63" s="142">
        <f t="shared" ref="W63" si="72">SUM(E63+H63+K63+N63+Q63+T63)</f>
        <v>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42">
        <f t="shared" ref="AM63" si="73">SUM(U63+AA63+AJ63)</f>
        <v>300000</v>
      </c>
      <c r="AN63" s="142">
        <f t="shared" ref="AN63" si="74">SUM(V63+AB63+AK63)</f>
        <v>0</v>
      </c>
      <c r="AO63" s="142">
        <f t="shared" ref="AO63" si="75">SUM(W63+AC63+AL63)</f>
        <v>0</v>
      </c>
      <c r="AP63" s="270"/>
      <c r="AQ63" s="270"/>
    </row>
    <row r="64" spans="1:43" ht="11.25">
      <c r="A64" s="165"/>
      <c r="B64" s="154" t="s">
        <v>260</v>
      </c>
      <c r="C64" s="64">
        <f>+C65</f>
        <v>0</v>
      </c>
      <c r="D64" s="64">
        <f>+D65</f>
        <v>0</v>
      </c>
      <c r="E64" s="133"/>
      <c r="F64" s="64">
        <f>+F65</f>
        <v>0</v>
      </c>
      <c r="G64" s="64">
        <f>+G65</f>
        <v>0</v>
      </c>
      <c r="H64" s="133"/>
      <c r="I64" s="64">
        <f>+I65</f>
        <v>0</v>
      </c>
      <c r="J64" s="64">
        <f>+J65</f>
        <v>0</v>
      </c>
      <c r="K64" s="133"/>
      <c r="L64" s="64">
        <f>+L65</f>
        <v>0</v>
      </c>
      <c r="M64" s="64">
        <f>+M65</f>
        <v>0</v>
      </c>
      <c r="N64" s="133"/>
      <c r="O64" s="64">
        <f>+O65</f>
        <v>0</v>
      </c>
      <c r="P64" s="64">
        <f>+P65</f>
        <v>0</v>
      </c>
      <c r="Q64" s="133"/>
      <c r="R64" s="64">
        <f>+R65</f>
        <v>0</v>
      </c>
      <c r="S64" s="64">
        <f>+S65</f>
        <v>0</v>
      </c>
      <c r="T64" s="137"/>
      <c r="U64" s="142"/>
      <c r="V64" s="142"/>
      <c r="W64" s="142"/>
      <c r="X64" s="140"/>
      <c r="Y64" s="140"/>
      <c r="Z64" s="137"/>
      <c r="AA64" s="142"/>
      <c r="AB64" s="142"/>
      <c r="AC64" s="142"/>
      <c r="AD64" s="64">
        <f>+AD65</f>
        <v>0</v>
      </c>
      <c r="AE64" s="64">
        <f>+AE65</f>
        <v>0</v>
      </c>
      <c r="AF64" s="133"/>
      <c r="AG64" s="64">
        <f>+AG65</f>
        <v>0</v>
      </c>
      <c r="AH64" s="64">
        <f>+AH65</f>
        <v>0</v>
      </c>
      <c r="AI64" s="137"/>
      <c r="AJ64" s="142"/>
      <c r="AK64" s="142"/>
      <c r="AL64" s="142"/>
      <c r="AM64" s="142">
        <f t="shared" si="64"/>
        <v>0</v>
      </c>
      <c r="AN64" s="142"/>
      <c r="AO64" s="142"/>
    </row>
    <row r="65" spans="1:41" ht="11.25">
      <c r="A65" s="165"/>
      <c r="B65" s="153" t="s">
        <v>261</v>
      </c>
      <c r="C65" s="131"/>
      <c r="D65" s="131"/>
      <c r="E65" s="133"/>
      <c r="F65" s="131"/>
      <c r="G65" s="131"/>
      <c r="H65" s="133"/>
      <c r="I65" s="131"/>
      <c r="J65" s="131"/>
      <c r="K65" s="133"/>
      <c r="L65" s="131"/>
      <c r="M65" s="131"/>
      <c r="N65" s="133"/>
      <c r="O65" s="131"/>
      <c r="P65" s="131"/>
      <c r="Q65" s="133"/>
      <c r="R65" s="131"/>
      <c r="S65" s="131"/>
      <c r="T65" s="137"/>
      <c r="U65" s="142"/>
      <c r="V65" s="142"/>
      <c r="W65" s="142"/>
      <c r="X65" s="140"/>
      <c r="Y65" s="140"/>
      <c r="Z65" s="137"/>
      <c r="AA65" s="142"/>
      <c r="AB65" s="142"/>
      <c r="AC65" s="142"/>
      <c r="AD65" s="131"/>
      <c r="AE65" s="131"/>
      <c r="AF65" s="133"/>
      <c r="AG65" s="131"/>
      <c r="AH65" s="131"/>
      <c r="AI65" s="137"/>
      <c r="AJ65" s="142"/>
      <c r="AK65" s="142"/>
      <c r="AL65" s="142"/>
      <c r="AM65" s="142">
        <f t="shared" si="64"/>
        <v>0</v>
      </c>
      <c r="AN65" s="142"/>
      <c r="AO65" s="142"/>
    </row>
    <row r="66" spans="1:41" ht="11.25">
      <c r="A66" s="163">
        <v>54</v>
      </c>
      <c r="B66" s="154" t="s">
        <v>77</v>
      </c>
      <c r="C66" s="64">
        <f>SUM(C67:C68)</f>
        <v>0</v>
      </c>
      <c r="D66" s="64">
        <f>SUM(D67:D68)</f>
        <v>0</v>
      </c>
      <c r="E66" s="133">
        <f t="shared" si="0"/>
        <v>0</v>
      </c>
      <c r="F66" s="64">
        <f>SUM(F67:F68)</f>
        <v>0</v>
      </c>
      <c r="G66" s="64">
        <f>SUM(G67:G68)</f>
        <v>0</v>
      </c>
      <c r="H66" s="133">
        <f t="shared" si="1"/>
        <v>0</v>
      </c>
      <c r="I66" s="64">
        <f>SUM(I67:I68)</f>
        <v>0</v>
      </c>
      <c r="J66" s="64">
        <f>SUM(J67:J68)</f>
        <v>0</v>
      </c>
      <c r="K66" s="133">
        <f t="shared" si="13"/>
        <v>0</v>
      </c>
      <c r="L66" s="64">
        <f>SUM(L67:L68)</f>
        <v>0</v>
      </c>
      <c r="M66" s="64">
        <f>SUM(M67:M68)</f>
        <v>0</v>
      </c>
      <c r="N66" s="133">
        <f t="shared" si="3"/>
        <v>0</v>
      </c>
      <c r="O66" s="64">
        <f>SUM(O67:O68)</f>
        <v>0</v>
      </c>
      <c r="P66" s="64">
        <f>SUM(P67:P68)</f>
        <v>0</v>
      </c>
      <c r="Q66" s="133">
        <f t="shared" si="4"/>
        <v>0</v>
      </c>
      <c r="R66" s="64">
        <f>SUM(R67:R68)</f>
        <v>0</v>
      </c>
      <c r="S66" s="64">
        <f>SUM(S67:S68)</f>
        <v>0</v>
      </c>
      <c r="T66" s="137">
        <f t="shared" si="5"/>
        <v>0</v>
      </c>
      <c r="U66" s="143">
        <f t="shared" si="62"/>
        <v>0</v>
      </c>
      <c r="V66" s="143">
        <f t="shared" si="62"/>
        <v>0</v>
      </c>
      <c r="W66" s="143">
        <f t="shared" si="62"/>
        <v>0</v>
      </c>
      <c r="X66" s="139">
        <f>SUM(X67:X68)</f>
        <v>0</v>
      </c>
      <c r="Y66" s="139">
        <f>SUM(Y67:Y68)</f>
        <v>0</v>
      </c>
      <c r="Z66" s="137">
        <f t="shared" si="18"/>
        <v>0</v>
      </c>
      <c r="AA66" s="143">
        <f t="shared" ref="AA66:AC83" si="76">SUM(X66)</f>
        <v>0</v>
      </c>
      <c r="AB66" s="143">
        <f t="shared" si="76"/>
        <v>0</v>
      </c>
      <c r="AC66" s="143">
        <f t="shared" si="76"/>
        <v>0</v>
      </c>
      <c r="AD66" s="64">
        <f>SUM(AD67:AD68)</f>
        <v>0</v>
      </c>
      <c r="AE66" s="64">
        <f>SUM(AE67:AE68)</f>
        <v>0</v>
      </c>
      <c r="AF66" s="133">
        <f t="shared" si="20"/>
        <v>0</v>
      </c>
      <c r="AG66" s="64">
        <f>SUM(AG67:AG68)</f>
        <v>0</v>
      </c>
      <c r="AH66" s="64">
        <f>SUM(AH67:AH68)</f>
        <v>0</v>
      </c>
      <c r="AI66" s="137">
        <f t="shared" si="22"/>
        <v>0</v>
      </c>
      <c r="AJ66" s="143">
        <f t="shared" si="63"/>
        <v>0</v>
      </c>
      <c r="AK66" s="143">
        <f t="shared" si="63"/>
        <v>0</v>
      </c>
      <c r="AL66" s="143">
        <f t="shared" si="63"/>
        <v>0</v>
      </c>
      <c r="AM66" s="143">
        <f t="shared" si="64"/>
        <v>0</v>
      </c>
      <c r="AN66" s="143">
        <f t="shared" si="64"/>
        <v>0</v>
      </c>
      <c r="AO66" s="143">
        <f t="shared" si="64"/>
        <v>0</v>
      </c>
    </row>
    <row r="67" spans="1:41" ht="11.25">
      <c r="A67" s="165">
        <v>55</v>
      </c>
      <c r="B67" s="152" t="s">
        <v>54</v>
      </c>
      <c r="C67" s="131"/>
      <c r="D67" s="131"/>
      <c r="E67" s="133">
        <f t="shared" si="0"/>
        <v>0</v>
      </c>
      <c r="F67" s="131"/>
      <c r="G67" s="131"/>
      <c r="H67" s="133">
        <f t="shared" si="1"/>
        <v>0</v>
      </c>
      <c r="I67" s="131"/>
      <c r="J67" s="131"/>
      <c r="K67" s="133">
        <f t="shared" si="13"/>
        <v>0</v>
      </c>
      <c r="L67" s="131"/>
      <c r="M67" s="131"/>
      <c r="N67" s="133">
        <f t="shared" si="3"/>
        <v>0</v>
      </c>
      <c r="O67" s="131"/>
      <c r="P67" s="131"/>
      <c r="Q67" s="133">
        <f t="shared" si="4"/>
        <v>0</v>
      </c>
      <c r="R67" s="131"/>
      <c r="S67" s="131"/>
      <c r="T67" s="137">
        <f t="shared" si="5"/>
        <v>0</v>
      </c>
      <c r="U67" s="142">
        <f t="shared" si="62"/>
        <v>0</v>
      </c>
      <c r="V67" s="142">
        <f t="shared" si="62"/>
        <v>0</v>
      </c>
      <c r="W67" s="142">
        <f t="shared" si="62"/>
        <v>0</v>
      </c>
      <c r="X67" s="140"/>
      <c r="Y67" s="140"/>
      <c r="Z67" s="137">
        <f t="shared" si="18"/>
        <v>0</v>
      </c>
      <c r="AA67" s="142">
        <f t="shared" si="76"/>
        <v>0</v>
      </c>
      <c r="AB67" s="142">
        <f t="shared" si="76"/>
        <v>0</v>
      </c>
      <c r="AC67" s="142">
        <f t="shared" si="76"/>
        <v>0</v>
      </c>
      <c r="AD67" s="131"/>
      <c r="AE67" s="131"/>
      <c r="AF67" s="133">
        <f t="shared" si="20"/>
        <v>0</v>
      </c>
      <c r="AG67" s="131"/>
      <c r="AH67" s="131"/>
      <c r="AI67" s="137">
        <f t="shared" si="22"/>
        <v>0</v>
      </c>
      <c r="AJ67" s="142">
        <f t="shared" si="63"/>
        <v>0</v>
      </c>
      <c r="AK67" s="142">
        <f t="shared" si="63"/>
        <v>0</v>
      </c>
      <c r="AL67" s="142">
        <f t="shared" si="63"/>
        <v>0</v>
      </c>
      <c r="AM67" s="142">
        <f t="shared" si="64"/>
        <v>0</v>
      </c>
      <c r="AN67" s="142">
        <f t="shared" si="64"/>
        <v>0</v>
      </c>
      <c r="AO67" s="142">
        <f t="shared" si="64"/>
        <v>0</v>
      </c>
    </row>
    <row r="68" spans="1:41" ht="11.25">
      <c r="A68" s="165">
        <v>56</v>
      </c>
      <c r="B68" s="152" t="s">
        <v>55</v>
      </c>
      <c r="C68" s="131"/>
      <c r="D68" s="131"/>
      <c r="E68" s="133">
        <f t="shared" si="0"/>
        <v>0</v>
      </c>
      <c r="F68" s="131"/>
      <c r="G68" s="131"/>
      <c r="H68" s="133">
        <f t="shared" si="1"/>
        <v>0</v>
      </c>
      <c r="I68" s="131"/>
      <c r="J68" s="131"/>
      <c r="K68" s="133">
        <f t="shared" si="13"/>
        <v>0</v>
      </c>
      <c r="L68" s="131"/>
      <c r="M68" s="131"/>
      <c r="N68" s="133">
        <f t="shared" si="3"/>
        <v>0</v>
      </c>
      <c r="O68" s="131"/>
      <c r="P68" s="131"/>
      <c r="Q68" s="133">
        <f t="shared" si="4"/>
        <v>0</v>
      </c>
      <c r="R68" s="131"/>
      <c r="S68" s="131"/>
      <c r="T68" s="137">
        <f t="shared" si="5"/>
        <v>0</v>
      </c>
      <c r="U68" s="142">
        <f t="shared" si="62"/>
        <v>0</v>
      </c>
      <c r="V68" s="142">
        <f t="shared" si="62"/>
        <v>0</v>
      </c>
      <c r="W68" s="142">
        <f t="shared" si="62"/>
        <v>0</v>
      </c>
      <c r="X68" s="140"/>
      <c r="Y68" s="140"/>
      <c r="Z68" s="137">
        <f t="shared" si="18"/>
        <v>0</v>
      </c>
      <c r="AA68" s="142">
        <f t="shared" si="76"/>
        <v>0</v>
      </c>
      <c r="AB68" s="142">
        <f t="shared" si="76"/>
        <v>0</v>
      </c>
      <c r="AC68" s="142">
        <f t="shared" si="76"/>
        <v>0</v>
      </c>
      <c r="AD68" s="131"/>
      <c r="AE68" s="131"/>
      <c r="AF68" s="133">
        <f t="shared" si="20"/>
        <v>0</v>
      </c>
      <c r="AG68" s="131"/>
      <c r="AH68" s="131"/>
      <c r="AI68" s="137">
        <f t="shared" si="22"/>
        <v>0</v>
      </c>
      <c r="AJ68" s="142">
        <f t="shared" si="63"/>
        <v>0</v>
      </c>
      <c r="AK68" s="142">
        <f t="shared" si="63"/>
        <v>0</v>
      </c>
      <c r="AL68" s="142">
        <f t="shared" si="63"/>
        <v>0</v>
      </c>
      <c r="AM68" s="142">
        <f t="shared" si="64"/>
        <v>0</v>
      </c>
      <c r="AN68" s="142">
        <f t="shared" si="64"/>
        <v>0</v>
      </c>
      <c r="AO68" s="142">
        <f t="shared" si="64"/>
        <v>0</v>
      </c>
    </row>
    <row r="69" spans="1:41" ht="11.25">
      <c r="A69" s="163">
        <v>57</v>
      </c>
      <c r="B69" s="154" t="s">
        <v>78</v>
      </c>
      <c r="C69" s="64">
        <f>SUM(C70:C77)</f>
        <v>0</v>
      </c>
      <c r="D69" s="64">
        <f>SUM(D70:D77)</f>
        <v>0</v>
      </c>
      <c r="E69" s="133">
        <f t="shared" si="0"/>
        <v>0</v>
      </c>
      <c r="F69" s="64">
        <f>SUM(F70:F77)</f>
        <v>47515900</v>
      </c>
      <c r="G69" s="64">
        <f>SUM(G70:G77)</f>
        <v>21427660.5</v>
      </c>
      <c r="H69" s="133">
        <f t="shared" si="1"/>
        <v>-26088239.5</v>
      </c>
      <c r="I69" s="64">
        <f>SUM(I70:I77)</f>
        <v>0</v>
      </c>
      <c r="J69" s="64">
        <f>SUM(J70:J77)</f>
        <v>0</v>
      </c>
      <c r="K69" s="133">
        <f t="shared" si="13"/>
        <v>0</v>
      </c>
      <c r="L69" s="64">
        <f>SUM(L70:L77)</f>
        <v>0</v>
      </c>
      <c r="M69" s="64">
        <f>SUM(M70:M77)</f>
        <v>0</v>
      </c>
      <c r="N69" s="133">
        <f t="shared" si="3"/>
        <v>0</v>
      </c>
      <c r="O69" s="64">
        <f>SUM(O70:O77)</f>
        <v>0</v>
      </c>
      <c r="P69" s="64">
        <f>SUM(P70:P77)</f>
        <v>0</v>
      </c>
      <c r="Q69" s="133">
        <f t="shared" si="4"/>
        <v>0</v>
      </c>
      <c r="R69" s="64">
        <f>SUM(R70:R77)</f>
        <v>0</v>
      </c>
      <c r="S69" s="64">
        <f>SUM(S70:S77)</f>
        <v>0</v>
      </c>
      <c r="T69" s="137">
        <f t="shared" si="5"/>
        <v>0</v>
      </c>
      <c r="U69" s="143">
        <f t="shared" si="62"/>
        <v>47515900</v>
      </c>
      <c r="V69" s="143">
        <f t="shared" si="62"/>
        <v>21427660.5</v>
      </c>
      <c r="W69" s="143">
        <f t="shared" si="62"/>
        <v>-26088239.5</v>
      </c>
      <c r="X69" s="139">
        <f>SUM(X70:X77)</f>
        <v>137335400</v>
      </c>
      <c r="Y69" s="139">
        <f>SUM(Y70:Y77)</f>
        <v>19965000</v>
      </c>
      <c r="Z69" s="137">
        <f t="shared" si="18"/>
        <v>-117370400</v>
      </c>
      <c r="AA69" s="143">
        <f t="shared" si="76"/>
        <v>137335400</v>
      </c>
      <c r="AB69" s="143">
        <f t="shared" si="76"/>
        <v>19965000</v>
      </c>
      <c r="AC69" s="143">
        <f t="shared" si="76"/>
        <v>-117370400</v>
      </c>
      <c r="AD69" s="64">
        <f>SUM(AD70:AD77)</f>
        <v>0</v>
      </c>
      <c r="AE69" s="64">
        <f>SUM(AE70:AE77)</f>
        <v>0</v>
      </c>
      <c r="AF69" s="133">
        <f t="shared" si="20"/>
        <v>0</v>
      </c>
      <c r="AG69" s="64">
        <f>SUM(AG70:AG77)</f>
        <v>0</v>
      </c>
      <c r="AH69" s="64">
        <f>SUM(AH70:AH77)</f>
        <v>0</v>
      </c>
      <c r="AI69" s="137">
        <f t="shared" si="22"/>
        <v>0</v>
      </c>
      <c r="AJ69" s="143">
        <f t="shared" si="63"/>
        <v>0</v>
      </c>
      <c r="AK69" s="143">
        <f t="shared" si="63"/>
        <v>0</v>
      </c>
      <c r="AL69" s="143">
        <f t="shared" si="63"/>
        <v>0</v>
      </c>
      <c r="AM69" s="143">
        <f t="shared" si="64"/>
        <v>184851300</v>
      </c>
      <c r="AN69" s="143">
        <f t="shared" si="64"/>
        <v>41392660.5</v>
      </c>
      <c r="AO69" s="143">
        <f t="shared" si="64"/>
        <v>-143458639.5</v>
      </c>
    </row>
    <row r="70" spans="1:41" ht="11.25">
      <c r="A70" s="165">
        <v>58</v>
      </c>
      <c r="B70" s="152" t="s">
        <v>90</v>
      </c>
      <c r="C70" s="167"/>
      <c r="D70" s="167"/>
      <c r="E70" s="133">
        <f t="shared" si="0"/>
        <v>0</v>
      </c>
      <c r="F70" s="167"/>
      <c r="G70" s="167"/>
      <c r="H70" s="133">
        <f t="shared" si="1"/>
        <v>0</v>
      </c>
      <c r="I70" s="131"/>
      <c r="J70" s="131"/>
      <c r="K70" s="133">
        <f t="shared" si="13"/>
        <v>0</v>
      </c>
      <c r="L70" s="131"/>
      <c r="M70" s="131"/>
      <c r="N70" s="133">
        <f t="shared" si="3"/>
        <v>0</v>
      </c>
      <c r="O70" s="131"/>
      <c r="P70" s="131"/>
      <c r="Q70" s="133">
        <f t="shared" si="4"/>
        <v>0</v>
      </c>
      <c r="R70" s="131"/>
      <c r="S70" s="131"/>
      <c r="T70" s="137">
        <f t="shared" si="5"/>
        <v>0</v>
      </c>
      <c r="U70" s="142">
        <f t="shared" si="62"/>
        <v>0</v>
      </c>
      <c r="V70" s="142">
        <f t="shared" si="62"/>
        <v>0</v>
      </c>
      <c r="W70" s="142">
        <f t="shared" si="62"/>
        <v>0</v>
      </c>
      <c r="X70" s="197">
        <v>137335400</v>
      </c>
      <c r="Y70" s="197">
        <v>19965000</v>
      </c>
      <c r="Z70" s="137">
        <f t="shared" si="18"/>
        <v>-117370400</v>
      </c>
      <c r="AA70" s="142">
        <f t="shared" si="76"/>
        <v>137335400</v>
      </c>
      <c r="AB70" s="142">
        <f t="shared" si="76"/>
        <v>19965000</v>
      </c>
      <c r="AC70" s="142">
        <f t="shared" si="76"/>
        <v>-117370400</v>
      </c>
      <c r="AD70" s="131"/>
      <c r="AE70" s="131"/>
      <c r="AF70" s="133">
        <f t="shared" si="20"/>
        <v>0</v>
      </c>
      <c r="AG70" s="131"/>
      <c r="AH70" s="131"/>
      <c r="AI70" s="137">
        <f t="shared" si="22"/>
        <v>0</v>
      </c>
      <c r="AJ70" s="142">
        <f t="shared" si="63"/>
        <v>0</v>
      </c>
      <c r="AK70" s="142">
        <f t="shared" si="63"/>
        <v>0</v>
      </c>
      <c r="AL70" s="142">
        <f t="shared" si="63"/>
        <v>0</v>
      </c>
      <c r="AM70" s="142">
        <f t="shared" si="64"/>
        <v>137335400</v>
      </c>
      <c r="AN70" s="142">
        <f t="shared" si="64"/>
        <v>19965000</v>
      </c>
      <c r="AO70" s="142">
        <f t="shared" si="64"/>
        <v>-117370400</v>
      </c>
    </row>
    <row r="71" spans="1:41" ht="11.25">
      <c r="A71" s="165">
        <v>59</v>
      </c>
      <c r="B71" s="152" t="s">
        <v>85</v>
      </c>
      <c r="C71" s="131"/>
      <c r="D71" s="131"/>
      <c r="E71" s="133">
        <f t="shared" si="0"/>
        <v>0</v>
      </c>
      <c r="F71" s="131"/>
      <c r="G71" s="131"/>
      <c r="H71" s="133">
        <f t="shared" si="1"/>
        <v>0</v>
      </c>
      <c r="I71" s="131"/>
      <c r="J71" s="131"/>
      <c r="K71" s="133">
        <f t="shared" si="13"/>
        <v>0</v>
      </c>
      <c r="L71" s="131"/>
      <c r="M71" s="131"/>
      <c r="N71" s="133">
        <f t="shared" si="3"/>
        <v>0</v>
      </c>
      <c r="O71" s="131"/>
      <c r="P71" s="131"/>
      <c r="Q71" s="133">
        <f t="shared" si="4"/>
        <v>0</v>
      </c>
      <c r="R71" s="131"/>
      <c r="S71" s="131"/>
      <c r="T71" s="137">
        <f t="shared" si="5"/>
        <v>0</v>
      </c>
      <c r="U71" s="142">
        <f t="shared" si="62"/>
        <v>0</v>
      </c>
      <c r="V71" s="142">
        <f t="shared" si="62"/>
        <v>0</v>
      </c>
      <c r="W71" s="142">
        <f t="shared" si="62"/>
        <v>0</v>
      </c>
      <c r="X71" s="131"/>
      <c r="Y71" s="131"/>
      <c r="Z71" s="137">
        <f t="shared" si="18"/>
        <v>0</v>
      </c>
      <c r="AA71" s="142">
        <f t="shared" si="76"/>
        <v>0</v>
      </c>
      <c r="AB71" s="142">
        <f t="shared" si="76"/>
        <v>0</v>
      </c>
      <c r="AC71" s="142">
        <f t="shared" si="76"/>
        <v>0</v>
      </c>
      <c r="AD71" s="131"/>
      <c r="AE71" s="131"/>
      <c r="AF71" s="133">
        <f t="shared" si="20"/>
        <v>0</v>
      </c>
      <c r="AG71" s="131"/>
      <c r="AH71" s="131"/>
      <c r="AI71" s="137">
        <f t="shared" si="22"/>
        <v>0</v>
      </c>
      <c r="AJ71" s="142">
        <f t="shared" si="63"/>
        <v>0</v>
      </c>
      <c r="AK71" s="142">
        <f t="shared" si="63"/>
        <v>0</v>
      </c>
      <c r="AL71" s="142">
        <f t="shared" si="63"/>
        <v>0</v>
      </c>
      <c r="AM71" s="142">
        <f t="shared" si="64"/>
        <v>0</v>
      </c>
      <c r="AN71" s="142">
        <f t="shared" si="64"/>
        <v>0</v>
      </c>
      <c r="AO71" s="142">
        <f t="shared" si="64"/>
        <v>0</v>
      </c>
    </row>
    <row r="72" spans="1:41" ht="11.25">
      <c r="A72" s="165"/>
      <c r="B72" s="151" t="s">
        <v>266</v>
      </c>
      <c r="C72" s="131"/>
      <c r="D72" s="131"/>
      <c r="E72" s="54"/>
      <c r="F72" s="131"/>
      <c r="G72" s="131"/>
      <c r="H72" s="54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131"/>
      <c r="AE72" s="131"/>
      <c r="AF72" s="54"/>
      <c r="AG72" s="131"/>
      <c r="AH72" s="131"/>
      <c r="AI72" s="54"/>
      <c r="AJ72" s="162"/>
      <c r="AK72" s="162"/>
      <c r="AL72" s="162"/>
      <c r="AM72" s="135"/>
      <c r="AN72" s="135"/>
      <c r="AO72" s="135"/>
    </row>
    <row r="73" spans="1:41" ht="11.25">
      <c r="A73" s="165">
        <v>60</v>
      </c>
      <c r="B73" s="152" t="s">
        <v>56</v>
      </c>
      <c r="C73" s="131"/>
      <c r="D73" s="131"/>
      <c r="E73" s="133">
        <f t="shared" si="0"/>
        <v>0</v>
      </c>
      <c r="F73" s="131"/>
      <c r="G73" s="131"/>
      <c r="H73" s="133">
        <f t="shared" si="1"/>
        <v>0</v>
      </c>
      <c r="I73" s="131"/>
      <c r="J73" s="131"/>
      <c r="K73" s="133">
        <f t="shared" si="13"/>
        <v>0</v>
      </c>
      <c r="L73" s="131"/>
      <c r="M73" s="131"/>
      <c r="N73" s="133">
        <f t="shared" si="3"/>
        <v>0</v>
      </c>
      <c r="O73" s="131"/>
      <c r="P73" s="131"/>
      <c r="Q73" s="133">
        <f t="shared" si="4"/>
        <v>0</v>
      </c>
      <c r="R73" s="131"/>
      <c r="S73" s="131"/>
      <c r="T73" s="137">
        <f t="shared" si="5"/>
        <v>0</v>
      </c>
      <c r="U73" s="142">
        <f t="shared" si="62"/>
        <v>0</v>
      </c>
      <c r="V73" s="142">
        <f t="shared" si="62"/>
        <v>0</v>
      </c>
      <c r="W73" s="142">
        <f t="shared" si="62"/>
        <v>0</v>
      </c>
      <c r="X73" s="131"/>
      <c r="Y73" s="131"/>
      <c r="Z73" s="137">
        <f t="shared" si="18"/>
        <v>0</v>
      </c>
      <c r="AA73" s="142">
        <f t="shared" si="76"/>
        <v>0</v>
      </c>
      <c r="AB73" s="142">
        <f t="shared" si="76"/>
        <v>0</v>
      </c>
      <c r="AC73" s="142">
        <f t="shared" si="76"/>
        <v>0</v>
      </c>
      <c r="AD73" s="131"/>
      <c r="AE73" s="131"/>
      <c r="AF73" s="133">
        <f t="shared" si="20"/>
        <v>0</v>
      </c>
      <c r="AG73" s="131"/>
      <c r="AH73" s="131"/>
      <c r="AI73" s="137">
        <f t="shared" si="22"/>
        <v>0</v>
      </c>
      <c r="AJ73" s="142">
        <f t="shared" si="63"/>
        <v>0</v>
      </c>
      <c r="AK73" s="142">
        <f t="shared" si="63"/>
        <v>0</v>
      </c>
      <c r="AL73" s="142">
        <f t="shared" si="63"/>
        <v>0</v>
      </c>
      <c r="AM73" s="142">
        <f t="shared" si="64"/>
        <v>0</v>
      </c>
      <c r="AN73" s="142">
        <f t="shared" si="64"/>
        <v>0</v>
      </c>
      <c r="AO73" s="142">
        <f t="shared" si="64"/>
        <v>0</v>
      </c>
    </row>
    <row r="74" spans="1:41" ht="11.25">
      <c r="A74" s="165">
        <v>61</v>
      </c>
      <c r="B74" s="153" t="s">
        <v>57</v>
      </c>
      <c r="C74" s="131"/>
      <c r="D74" s="131"/>
      <c r="E74" s="133">
        <f t="shared" si="0"/>
        <v>0</v>
      </c>
      <c r="F74" s="131"/>
      <c r="G74" s="131"/>
      <c r="H74" s="133">
        <f t="shared" si="1"/>
        <v>0</v>
      </c>
      <c r="I74" s="131"/>
      <c r="J74" s="131"/>
      <c r="K74" s="133">
        <f t="shared" si="13"/>
        <v>0</v>
      </c>
      <c r="L74" s="131"/>
      <c r="M74" s="131"/>
      <c r="N74" s="133">
        <f t="shared" si="3"/>
        <v>0</v>
      </c>
      <c r="O74" s="131"/>
      <c r="P74" s="131"/>
      <c r="Q74" s="133">
        <f t="shared" si="4"/>
        <v>0</v>
      </c>
      <c r="R74" s="131"/>
      <c r="S74" s="131"/>
      <c r="T74" s="137">
        <f t="shared" si="5"/>
        <v>0</v>
      </c>
      <c r="U74" s="142">
        <f t="shared" si="62"/>
        <v>0</v>
      </c>
      <c r="V74" s="142">
        <f t="shared" si="62"/>
        <v>0</v>
      </c>
      <c r="W74" s="142">
        <f t="shared" si="62"/>
        <v>0</v>
      </c>
      <c r="X74" s="131"/>
      <c r="Y74" s="131"/>
      <c r="Z74" s="137">
        <f t="shared" si="18"/>
        <v>0</v>
      </c>
      <c r="AA74" s="142">
        <f t="shared" si="76"/>
        <v>0</v>
      </c>
      <c r="AB74" s="142">
        <f t="shared" si="76"/>
        <v>0</v>
      </c>
      <c r="AC74" s="142">
        <f t="shared" si="76"/>
        <v>0</v>
      </c>
      <c r="AD74" s="131"/>
      <c r="AE74" s="131"/>
      <c r="AF74" s="133">
        <f t="shared" si="20"/>
        <v>0</v>
      </c>
      <c r="AG74" s="131"/>
      <c r="AH74" s="131"/>
      <c r="AI74" s="137">
        <f t="shared" si="22"/>
        <v>0</v>
      </c>
      <c r="AJ74" s="142">
        <f t="shared" si="63"/>
        <v>0</v>
      </c>
      <c r="AK74" s="142">
        <f t="shared" si="63"/>
        <v>0</v>
      </c>
      <c r="AL74" s="142">
        <f t="shared" si="63"/>
        <v>0</v>
      </c>
      <c r="AM74" s="142">
        <f t="shared" si="64"/>
        <v>0</v>
      </c>
      <c r="AN74" s="142">
        <f t="shared" si="64"/>
        <v>0</v>
      </c>
      <c r="AO74" s="142">
        <f t="shared" si="64"/>
        <v>0</v>
      </c>
    </row>
    <row r="75" spans="1:41" ht="11.25">
      <c r="A75" s="165">
        <v>62</v>
      </c>
      <c r="B75" s="153" t="s">
        <v>58</v>
      </c>
      <c r="C75" s="131"/>
      <c r="D75" s="131"/>
      <c r="E75" s="133">
        <f t="shared" ref="E75:E90" si="77">SUM(D75-C75)</f>
        <v>0</v>
      </c>
      <c r="F75" s="197">
        <v>47140900</v>
      </c>
      <c r="G75" s="131">
        <v>21427660.5</v>
      </c>
      <c r="H75" s="133">
        <f t="shared" ref="H75:H90" si="78">SUM(G75-F75)</f>
        <v>-25713239.5</v>
      </c>
      <c r="I75" s="131"/>
      <c r="J75" s="131"/>
      <c r="K75" s="133">
        <f t="shared" ref="K75:K90" si="79">SUM(J75-I75)</f>
        <v>0</v>
      </c>
      <c r="L75" s="131"/>
      <c r="M75" s="131"/>
      <c r="N75" s="133">
        <f t="shared" ref="N75:N90" si="80">SUM(M75-L75)</f>
        <v>0</v>
      </c>
      <c r="O75" s="131"/>
      <c r="P75" s="131"/>
      <c r="Q75" s="133">
        <f t="shared" ref="Q75:Q90" si="81">SUM(P75-O75)</f>
        <v>0</v>
      </c>
      <c r="R75" s="131"/>
      <c r="S75" s="131"/>
      <c r="T75" s="137">
        <f t="shared" si="5"/>
        <v>0</v>
      </c>
      <c r="U75" s="142">
        <f t="shared" si="62"/>
        <v>47140900</v>
      </c>
      <c r="V75" s="142">
        <f t="shared" si="62"/>
        <v>21427660.5</v>
      </c>
      <c r="W75" s="142">
        <f t="shared" si="62"/>
        <v>-25713239.5</v>
      </c>
      <c r="X75" s="131"/>
      <c r="Y75" s="131"/>
      <c r="Z75" s="137">
        <f t="shared" si="18"/>
        <v>0</v>
      </c>
      <c r="AA75" s="142">
        <f t="shared" si="76"/>
        <v>0</v>
      </c>
      <c r="AB75" s="142">
        <f t="shared" si="76"/>
        <v>0</v>
      </c>
      <c r="AC75" s="142">
        <f t="shared" si="76"/>
        <v>0</v>
      </c>
      <c r="AD75" s="131"/>
      <c r="AE75" s="131"/>
      <c r="AF75" s="133">
        <f t="shared" si="20"/>
        <v>0</v>
      </c>
      <c r="AG75" s="131"/>
      <c r="AH75" s="131"/>
      <c r="AI75" s="137">
        <f t="shared" si="22"/>
        <v>0</v>
      </c>
      <c r="AJ75" s="142">
        <f t="shared" si="63"/>
        <v>0</v>
      </c>
      <c r="AK75" s="142">
        <f t="shared" si="63"/>
        <v>0</v>
      </c>
      <c r="AL75" s="142">
        <f t="shared" si="63"/>
        <v>0</v>
      </c>
      <c r="AM75" s="142">
        <f t="shared" si="64"/>
        <v>47140900</v>
      </c>
      <c r="AN75" s="142">
        <f t="shared" si="64"/>
        <v>21427660.5</v>
      </c>
      <c r="AO75" s="142">
        <f t="shared" si="64"/>
        <v>-25713239.5</v>
      </c>
    </row>
    <row r="76" spans="1:41" ht="11.25">
      <c r="A76" s="165">
        <v>63</v>
      </c>
      <c r="B76" s="153" t="s">
        <v>59</v>
      </c>
      <c r="C76" s="131"/>
      <c r="D76" s="131"/>
      <c r="E76" s="133">
        <f t="shared" si="77"/>
        <v>0</v>
      </c>
      <c r="F76" s="131"/>
      <c r="G76" s="131"/>
      <c r="H76" s="133">
        <f t="shared" si="78"/>
        <v>0</v>
      </c>
      <c r="I76" s="131"/>
      <c r="J76" s="131"/>
      <c r="K76" s="133">
        <f t="shared" si="79"/>
        <v>0</v>
      </c>
      <c r="L76" s="131"/>
      <c r="M76" s="131"/>
      <c r="N76" s="133">
        <f t="shared" si="80"/>
        <v>0</v>
      </c>
      <c r="O76" s="131"/>
      <c r="P76" s="131"/>
      <c r="Q76" s="133">
        <f t="shared" si="81"/>
        <v>0</v>
      </c>
      <c r="R76" s="131"/>
      <c r="S76" s="131"/>
      <c r="T76" s="137">
        <f t="shared" si="5"/>
        <v>0</v>
      </c>
      <c r="U76" s="142">
        <f t="shared" si="62"/>
        <v>0</v>
      </c>
      <c r="V76" s="142">
        <f t="shared" si="62"/>
        <v>0</v>
      </c>
      <c r="W76" s="142">
        <f t="shared" si="62"/>
        <v>0</v>
      </c>
      <c r="X76" s="131"/>
      <c r="Y76" s="131"/>
      <c r="Z76" s="137">
        <f t="shared" si="18"/>
        <v>0</v>
      </c>
      <c r="AA76" s="142">
        <f t="shared" si="76"/>
        <v>0</v>
      </c>
      <c r="AB76" s="142">
        <f t="shared" si="76"/>
        <v>0</v>
      </c>
      <c r="AC76" s="142">
        <f t="shared" si="76"/>
        <v>0</v>
      </c>
      <c r="AD76" s="131"/>
      <c r="AE76" s="131"/>
      <c r="AF76" s="133">
        <f t="shared" si="20"/>
        <v>0</v>
      </c>
      <c r="AG76" s="131"/>
      <c r="AH76" s="131"/>
      <c r="AI76" s="137">
        <f t="shared" si="22"/>
        <v>0</v>
      </c>
      <c r="AJ76" s="142">
        <f t="shared" si="63"/>
        <v>0</v>
      </c>
      <c r="AK76" s="142">
        <f t="shared" si="63"/>
        <v>0</v>
      </c>
      <c r="AL76" s="142">
        <f t="shared" si="63"/>
        <v>0</v>
      </c>
      <c r="AM76" s="142">
        <f t="shared" si="64"/>
        <v>0</v>
      </c>
      <c r="AN76" s="142">
        <f t="shared" si="64"/>
        <v>0</v>
      </c>
      <c r="AO76" s="142">
        <f t="shared" si="64"/>
        <v>0</v>
      </c>
    </row>
    <row r="77" spans="1:41" ht="11.25">
      <c r="A77" s="165">
        <v>64</v>
      </c>
      <c r="B77" s="153" t="s">
        <v>60</v>
      </c>
      <c r="C77" s="147"/>
      <c r="D77" s="147">
        <v>0</v>
      </c>
      <c r="E77" s="133">
        <f t="shared" si="77"/>
        <v>0</v>
      </c>
      <c r="F77" s="197">
        <v>375000</v>
      </c>
      <c r="G77" s="155">
        <v>0</v>
      </c>
      <c r="H77" s="133">
        <f t="shared" si="78"/>
        <v>-375000</v>
      </c>
      <c r="I77" s="131"/>
      <c r="J77" s="131"/>
      <c r="K77" s="133">
        <f t="shared" si="79"/>
        <v>0</v>
      </c>
      <c r="L77" s="131"/>
      <c r="M77" s="131"/>
      <c r="N77" s="133">
        <f t="shared" si="80"/>
        <v>0</v>
      </c>
      <c r="O77" s="131"/>
      <c r="P77" s="131"/>
      <c r="Q77" s="133">
        <f t="shared" si="81"/>
        <v>0</v>
      </c>
      <c r="R77" s="131"/>
      <c r="S77" s="131"/>
      <c r="T77" s="137">
        <f t="shared" si="5"/>
        <v>0</v>
      </c>
      <c r="U77" s="142">
        <f t="shared" ref="U77:W93" si="82">SUM(C77+F77+I77+L77+O77+R77)</f>
        <v>375000</v>
      </c>
      <c r="V77" s="142">
        <f t="shared" si="82"/>
        <v>0</v>
      </c>
      <c r="W77" s="142">
        <f t="shared" si="82"/>
        <v>-375000</v>
      </c>
      <c r="X77" s="131"/>
      <c r="Y77" s="131"/>
      <c r="Z77" s="137">
        <f t="shared" si="18"/>
        <v>0</v>
      </c>
      <c r="AA77" s="142">
        <f t="shared" si="76"/>
        <v>0</v>
      </c>
      <c r="AB77" s="142">
        <f t="shared" si="76"/>
        <v>0</v>
      </c>
      <c r="AC77" s="142">
        <f t="shared" si="76"/>
        <v>0</v>
      </c>
      <c r="AD77" s="131"/>
      <c r="AE77" s="131"/>
      <c r="AF77" s="133">
        <f t="shared" si="20"/>
        <v>0</v>
      </c>
      <c r="AG77" s="131"/>
      <c r="AH77" s="131"/>
      <c r="AI77" s="137">
        <f t="shared" si="22"/>
        <v>0</v>
      </c>
      <c r="AJ77" s="142">
        <f t="shared" ref="AJ77:AL93" si="83">SUM(AD77+AG77)</f>
        <v>0</v>
      </c>
      <c r="AK77" s="142">
        <f t="shared" si="83"/>
        <v>0</v>
      </c>
      <c r="AL77" s="142">
        <f t="shared" si="83"/>
        <v>0</v>
      </c>
      <c r="AM77" s="142">
        <f t="shared" ref="AM77:AO93" si="84">SUM(U77+AA77+AJ77)</f>
        <v>375000</v>
      </c>
      <c r="AN77" s="142">
        <f t="shared" si="84"/>
        <v>0</v>
      </c>
      <c r="AO77" s="142">
        <f t="shared" si="84"/>
        <v>-375000</v>
      </c>
    </row>
    <row r="78" spans="1:41" ht="11.25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133">
        <f t="shared" si="77"/>
        <v>0</v>
      </c>
      <c r="F78" s="64">
        <f>SUM(F79:F80)</f>
        <v>0</v>
      </c>
      <c r="G78" s="64">
        <f>SUM(G79:G80)</f>
        <v>0</v>
      </c>
      <c r="H78" s="133">
        <f t="shared" si="78"/>
        <v>0</v>
      </c>
      <c r="I78" s="64">
        <f>SUM(I79:I80)</f>
        <v>0</v>
      </c>
      <c r="J78" s="64">
        <f>SUM(J79:J80)</f>
        <v>0</v>
      </c>
      <c r="K78" s="133">
        <f t="shared" si="79"/>
        <v>0</v>
      </c>
      <c r="L78" s="64">
        <f>SUM(L79:L80)</f>
        <v>0</v>
      </c>
      <c r="M78" s="64">
        <f>SUM(M79:M80)</f>
        <v>0</v>
      </c>
      <c r="N78" s="133">
        <f t="shared" si="80"/>
        <v>0</v>
      </c>
      <c r="O78" s="64">
        <f>SUM(O79:O80)</f>
        <v>0</v>
      </c>
      <c r="P78" s="64">
        <f>SUM(P79:P80)</f>
        <v>0</v>
      </c>
      <c r="Q78" s="133">
        <f t="shared" si="81"/>
        <v>0</v>
      </c>
      <c r="R78" s="64">
        <f>SUM(R79:R80)</f>
        <v>0</v>
      </c>
      <c r="S78" s="64">
        <f>SUM(S79:S80)</f>
        <v>0</v>
      </c>
      <c r="T78" s="137">
        <f t="shared" si="5"/>
        <v>0</v>
      </c>
      <c r="U78" s="143">
        <f t="shared" si="82"/>
        <v>0</v>
      </c>
      <c r="V78" s="143">
        <f t="shared" si="82"/>
        <v>0</v>
      </c>
      <c r="W78" s="143">
        <f t="shared" si="82"/>
        <v>0</v>
      </c>
      <c r="X78" s="64">
        <f>SUM(X79:X80)</f>
        <v>0</v>
      </c>
      <c r="Y78" s="64">
        <f>SUM(Y79:Y80)</f>
        <v>0</v>
      </c>
      <c r="Z78" s="137">
        <f t="shared" si="18"/>
        <v>0</v>
      </c>
      <c r="AA78" s="143">
        <f t="shared" si="76"/>
        <v>0</v>
      </c>
      <c r="AB78" s="143">
        <f t="shared" si="76"/>
        <v>0</v>
      </c>
      <c r="AC78" s="143">
        <f t="shared" si="76"/>
        <v>0</v>
      </c>
      <c r="AD78" s="64">
        <f>SUM(AD79:AD80)</f>
        <v>0</v>
      </c>
      <c r="AE78" s="64">
        <f>SUM(AE79:AE80)</f>
        <v>0</v>
      </c>
      <c r="AF78" s="133">
        <f t="shared" si="20"/>
        <v>0</v>
      </c>
      <c r="AG78" s="64">
        <f>SUM(AG79:AG80)</f>
        <v>0</v>
      </c>
      <c r="AH78" s="64">
        <f>SUM(AH79:AH80)</f>
        <v>0</v>
      </c>
      <c r="AI78" s="137">
        <f t="shared" si="22"/>
        <v>0</v>
      </c>
      <c r="AJ78" s="143">
        <f t="shared" si="83"/>
        <v>0</v>
      </c>
      <c r="AK78" s="143">
        <f t="shared" si="83"/>
        <v>0</v>
      </c>
      <c r="AL78" s="143">
        <f t="shared" si="83"/>
        <v>0</v>
      </c>
      <c r="AM78" s="143">
        <f t="shared" si="84"/>
        <v>0</v>
      </c>
      <c r="AN78" s="143">
        <f t="shared" si="84"/>
        <v>0</v>
      </c>
      <c r="AO78" s="143">
        <f t="shared" si="84"/>
        <v>0</v>
      </c>
    </row>
    <row r="79" spans="1:41" ht="11.25">
      <c r="A79" s="165">
        <v>66</v>
      </c>
      <c r="B79" s="152" t="s">
        <v>256</v>
      </c>
      <c r="C79" s="131"/>
      <c r="D79" s="131"/>
      <c r="E79" s="133">
        <f t="shared" si="77"/>
        <v>0</v>
      </c>
      <c r="F79" s="131"/>
      <c r="G79" s="131"/>
      <c r="H79" s="133">
        <f t="shared" si="78"/>
        <v>0</v>
      </c>
      <c r="I79" s="131"/>
      <c r="J79" s="131"/>
      <c r="K79" s="133">
        <f t="shared" si="79"/>
        <v>0</v>
      </c>
      <c r="L79" s="131"/>
      <c r="M79" s="131"/>
      <c r="N79" s="133">
        <f t="shared" si="80"/>
        <v>0</v>
      </c>
      <c r="O79" s="131"/>
      <c r="P79" s="131"/>
      <c r="Q79" s="133">
        <f t="shared" si="81"/>
        <v>0</v>
      </c>
      <c r="R79" s="131"/>
      <c r="S79" s="131"/>
      <c r="T79" s="137">
        <f t="shared" si="5"/>
        <v>0</v>
      </c>
      <c r="U79" s="142">
        <f t="shared" si="82"/>
        <v>0</v>
      </c>
      <c r="V79" s="142">
        <f t="shared" si="82"/>
        <v>0</v>
      </c>
      <c r="W79" s="142">
        <f t="shared" si="82"/>
        <v>0</v>
      </c>
      <c r="X79" s="131"/>
      <c r="Y79" s="131"/>
      <c r="Z79" s="137">
        <f t="shared" si="18"/>
        <v>0</v>
      </c>
      <c r="AA79" s="142">
        <f t="shared" si="76"/>
        <v>0</v>
      </c>
      <c r="AB79" s="142">
        <f t="shared" si="76"/>
        <v>0</v>
      </c>
      <c r="AC79" s="142">
        <f t="shared" si="76"/>
        <v>0</v>
      </c>
      <c r="AD79" s="131"/>
      <c r="AE79" s="131"/>
      <c r="AF79" s="133">
        <f t="shared" si="20"/>
        <v>0</v>
      </c>
      <c r="AG79" s="131"/>
      <c r="AH79" s="131"/>
      <c r="AI79" s="137">
        <f t="shared" si="22"/>
        <v>0</v>
      </c>
      <c r="AJ79" s="142">
        <f t="shared" si="83"/>
        <v>0</v>
      </c>
      <c r="AK79" s="142">
        <f t="shared" si="83"/>
        <v>0</v>
      </c>
      <c r="AL79" s="142">
        <f t="shared" si="83"/>
        <v>0</v>
      </c>
      <c r="AM79" s="142">
        <f t="shared" si="84"/>
        <v>0</v>
      </c>
      <c r="AN79" s="142">
        <f t="shared" si="84"/>
        <v>0</v>
      </c>
      <c r="AO79" s="142">
        <f t="shared" si="84"/>
        <v>0</v>
      </c>
    </row>
    <row r="80" spans="1:41" ht="11.25">
      <c r="A80" s="165">
        <v>67</v>
      </c>
      <c r="B80" s="152" t="s">
        <v>257</v>
      </c>
      <c r="C80" s="131"/>
      <c r="D80" s="131"/>
      <c r="E80" s="133">
        <f t="shared" si="77"/>
        <v>0</v>
      </c>
      <c r="F80" s="131"/>
      <c r="G80" s="131"/>
      <c r="H80" s="133">
        <f t="shared" si="78"/>
        <v>0</v>
      </c>
      <c r="I80" s="131"/>
      <c r="J80" s="131"/>
      <c r="K80" s="133">
        <f t="shared" si="79"/>
        <v>0</v>
      </c>
      <c r="L80" s="131"/>
      <c r="M80" s="131"/>
      <c r="N80" s="133">
        <f t="shared" si="80"/>
        <v>0</v>
      </c>
      <c r="O80" s="131"/>
      <c r="P80" s="131"/>
      <c r="Q80" s="133">
        <f t="shared" si="81"/>
        <v>0</v>
      </c>
      <c r="R80" s="131"/>
      <c r="S80" s="131"/>
      <c r="T80" s="137">
        <f t="shared" si="5"/>
        <v>0</v>
      </c>
      <c r="U80" s="142">
        <f t="shared" si="82"/>
        <v>0</v>
      </c>
      <c r="V80" s="142">
        <f t="shared" si="82"/>
        <v>0</v>
      </c>
      <c r="W80" s="142">
        <f t="shared" si="82"/>
        <v>0</v>
      </c>
      <c r="X80" s="131"/>
      <c r="Y80" s="131"/>
      <c r="Z80" s="137">
        <f t="shared" si="18"/>
        <v>0</v>
      </c>
      <c r="AA80" s="142">
        <f t="shared" si="76"/>
        <v>0</v>
      </c>
      <c r="AB80" s="142">
        <f t="shared" si="76"/>
        <v>0</v>
      </c>
      <c r="AC80" s="142">
        <f t="shared" si="76"/>
        <v>0</v>
      </c>
      <c r="AD80" s="131"/>
      <c r="AE80" s="131"/>
      <c r="AF80" s="133">
        <f t="shared" si="20"/>
        <v>0</v>
      </c>
      <c r="AG80" s="131"/>
      <c r="AH80" s="131"/>
      <c r="AI80" s="137">
        <f t="shared" si="22"/>
        <v>0</v>
      </c>
      <c r="AJ80" s="142">
        <f t="shared" si="83"/>
        <v>0</v>
      </c>
      <c r="AK80" s="142">
        <f t="shared" si="83"/>
        <v>0</v>
      </c>
      <c r="AL80" s="142">
        <f t="shared" si="83"/>
        <v>0</v>
      </c>
      <c r="AM80" s="142">
        <f t="shared" si="84"/>
        <v>0</v>
      </c>
      <c r="AN80" s="142">
        <f t="shared" si="84"/>
        <v>0</v>
      </c>
      <c r="AO80" s="142">
        <f t="shared" si="84"/>
        <v>0</v>
      </c>
    </row>
    <row r="81" spans="1:42" ht="11.25">
      <c r="A81" s="165"/>
      <c r="B81" s="151" t="s">
        <v>267</v>
      </c>
      <c r="C81" s="131"/>
      <c r="D81" s="131"/>
      <c r="E81" s="54"/>
      <c r="F81" s="131"/>
      <c r="G81" s="131"/>
      <c r="H81" s="54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</row>
    <row r="82" spans="1:42" ht="11.25">
      <c r="A82" s="163">
        <v>68</v>
      </c>
      <c r="B82" s="154" t="s">
        <v>62</v>
      </c>
      <c r="C82" s="64">
        <f>SUM(C83:C89)</f>
        <v>126105000</v>
      </c>
      <c r="D82" s="64">
        <f>SUM(D83:D89)</f>
        <v>167733000</v>
      </c>
      <c r="E82" s="133">
        <f t="shared" si="77"/>
        <v>41628000</v>
      </c>
      <c r="F82" s="64">
        <f>SUM(F83:F89)</f>
        <v>792879300</v>
      </c>
      <c r="G82" s="64">
        <f>SUM(G83:G89)</f>
        <v>786264500</v>
      </c>
      <c r="H82" s="133">
        <f t="shared" si="78"/>
        <v>-6614800</v>
      </c>
      <c r="I82" s="64">
        <f>SUM(I83:I89)</f>
        <v>49941600</v>
      </c>
      <c r="J82" s="64">
        <f>SUM(J83:J89)</f>
        <v>38956200</v>
      </c>
      <c r="K82" s="133">
        <f t="shared" si="79"/>
        <v>-10985400</v>
      </c>
      <c r="L82" s="64">
        <f>SUM(L83:L89)</f>
        <v>23096400</v>
      </c>
      <c r="M82" s="64">
        <f>SUM(M83:M89)</f>
        <v>20472300</v>
      </c>
      <c r="N82" s="133">
        <f t="shared" si="80"/>
        <v>-2624100</v>
      </c>
      <c r="O82" s="64">
        <f>SUM(O83:O89)</f>
        <v>172015600</v>
      </c>
      <c r="P82" s="64">
        <f>SUM(P83:P89)</f>
        <v>127712800</v>
      </c>
      <c r="Q82" s="133">
        <f t="shared" si="81"/>
        <v>-44302800</v>
      </c>
      <c r="R82" s="64">
        <f>SUM(R83:R89)</f>
        <v>32851400</v>
      </c>
      <c r="S82" s="64">
        <f>SUM(S83:S89)</f>
        <v>30535900</v>
      </c>
      <c r="T82" s="137">
        <f t="shared" si="5"/>
        <v>-2315500</v>
      </c>
      <c r="U82" s="143">
        <f t="shared" si="82"/>
        <v>1196889300</v>
      </c>
      <c r="V82" s="143">
        <f t="shared" si="82"/>
        <v>1171674700</v>
      </c>
      <c r="W82" s="143">
        <f t="shared" si="82"/>
        <v>-25214600</v>
      </c>
      <c r="X82" s="64">
        <f>SUM(X83:X89)</f>
        <v>137335400</v>
      </c>
      <c r="Y82" s="64">
        <f>SUM(Y83:Y89)</f>
        <v>19965000</v>
      </c>
      <c r="Z82" s="137">
        <f t="shared" si="18"/>
        <v>-117370400</v>
      </c>
      <c r="AA82" s="143">
        <f t="shared" si="76"/>
        <v>137335400</v>
      </c>
      <c r="AB82" s="143">
        <f t="shared" si="76"/>
        <v>19965000</v>
      </c>
      <c r="AC82" s="143">
        <f t="shared" si="76"/>
        <v>-117370400</v>
      </c>
      <c r="AD82" s="64">
        <f>SUM(AD83:AD89)</f>
        <v>55902500</v>
      </c>
      <c r="AE82" s="64">
        <f>SUM(AE83:AE89)</f>
        <v>11017466</v>
      </c>
      <c r="AF82" s="133">
        <f t="shared" si="20"/>
        <v>-44885034</v>
      </c>
      <c r="AG82" s="64">
        <f>SUM(AG83:AG89)</f>
        <v>402000000</v>
      </c>
      <c r="AH82" s="64">
        <f>SUM(AH83:AH89)</f>
        <v>500000</v>
      </c>
      <c r="AI82" s="137">
        <f t="shared" si="22"/>
        <v>-401500000</v>
      </c>
      <c r="AJ82" s="143">
        <f t="shared" si="83"/>
        <v>457902500</v>
      </c>
      <c r="AK82" s="143">
        <f t="shared" si="83"/>
        <v>11517466</v>
      </c>
      <c r="AL82" s="143">
        <f t="shared" si="83"/>
        <v>-446385034</v>
      </c>
      <c r="AM82" s="143">
        <f t="shared" si="84"/>
        <v>1792127200</v>
      </c>
      <c r="AN82" s="143">
        <f t="shared" si="84"/>
        <v>1203157166</v>
      </c>
      <c r="AO82" s="143">
        <f t="shared" si="84"/>
        <v>-588970034</v>
      </c>
      <c r="AP82" s="272">
        <f>AM8-AM82</f>
        <v>0</v>
      </c>
    </row>
    <row r="83" spans="1:42" ht="11.25">
      <c r="A83" s="165">
        <v>69</v>
      </c>
      <c r="B83" s="153" t="s">
        <v>64</v>
      </c>
      <c r="C83" s="131"/>
      <c r="D83" s="131"/>
      <c r="E83" s="133">
        <f t="shared" si="77"/>
        <v>0</v>
      </c>
      <c r="F83" s="131"/>
      <c r="G83" s="131"/>
      <c r="H83" s="133">
        <f t="shared" si="78"/>
        <v>0</v>
      </c>
      <c r="I83" s="131"/>
      <c r="J83" s="131"/>
      <c r="K83" s="133">
        <f t="shared" si="79"/>
        <v>0</v>
      </c>
      <c r="L83" s="131"/>
      <c r="M83" s="131"/>
      <c r="N83" s="133">
        <f t="shared" si="80"/>
        <v>0</v>
      </c>
      <c r="O83" s="131"/>
      <c r="P83" s="131"/>
      <c r="Q83" s="133">
        <f t="shared" si="81"/>
        <v>0</v>
      </c>
      <c r="R83" s="131"/>
      <c r="S83" s="131"/>
      <c r="T83" s="137">
        <f t="shared" si="5"/>
        <v>0</v>
      </c>
      <c r="U83" s="142">
        <f t="shared" si="82"/>
        <v>0</v>
      </c>
      <c r="V83" s="142">
        <f t="shared" si="82"/>
        <v>0</v>
      </c>
      <c r="W83" s="142">
        <f t="shared" si="82"/>
        <v>0</v>
      </c>
      <c r="X83" s="131"/>
      <c r="Y83" s="131"/>
      <c r="Z83" s="137">
        <f t="shared" si="18"/>
        <v>0</v>
      </c>
      <c r="AA83" s="142">
        <f t="shared" si="76"/>
        <v>0</v>
      </c>
      <c r="AB83" s="142">
        <f t="shared" si="76"/>
        <v>0</v>
      </c>
      <c r="AC83" s="142">
        <f t="shared" si="76"/>
        <v>0</v>
      </c>
      <c r="AD83" s="197">
        <v>20150000</v>
      </c>
      <c r="AE83" s="197">
        <v>11017466</v>
      </c>
      <c r="AF83" s="133">
        <f t="shared" si="20"/>
        <v>-9132534</v>
      </c>
      <c r="AG83" s="131"/>
      <c r="AH83" s="131"/>
      <c r="AI83" s="137">
        <f t="shared" si="22"/>
        <v>0</v>
      </c>
      <c r="AJ83" s="142">
        <f t="shared" si="83"/>
        <v>20150000</v>
      </c>
      <c r="AK83" s="142">
        <f t="shared" si="83"/>
        <v>11017466</v>
      </c>
      <c r="AL83" s="142">
        <f t="shared" si="83"/>
        <v>-9132534</v>
      </c>
      <c r="AM83" s="142">
        <f t="shared" si="84"/>
        <v>20150000</v>
      </c>
      <c r="AN83" s="142">
        <f t="shared" si="84"/>
        <v>11017466</v>
      </c>
      <c r="AO83" s="142">
        <f t="shared" si="84"/>
        <v>-9132534</v>
      </c>
    </row>
    <row r="84" spans="1:42" ht="11.25">
      <c r="A84" s="165">
        <v>70</v>
      </c>
      <c r="B84" s="153" t="s">
        <v>63</v>
      </c>
      <c r="C84" s="131"/>
      <c r="D84" s="131"/>
      <c r="E84" s="133">
        <f>SUM(D84-C84)</f>
        <v>0</v>
      </c>
      <c r="F84" s="197">
        <v>6000000</v>
      </c>
      <c r="G84" s="197">
        <v>228000</v>
      </c>
      <c r="H84" s="133">
        <f>SUM(G84-F84)</f>
        <v>-5772000</v>
      </c>
      <c r="I84" s="131"/>
      <c r="J84" s="131"/>
      <c r="K84" s="133">
        <f t="shared" si="79"/>
        <v>0</v>
      </c>
      <c r="L84" s="131"/>
      <c r="M84" s="131"/>
      <c r="N84" s="133">
        <f t="shared" si="80"/>
        <v>0</v>
      </c>
      <c r="O84" s="131"/>
      <c r="P84" s="131"/>
      <c r="Q84" s="133">
        <f t="shared" si="81"/>
        <v>0</v>
      </c>
      <c r="R84" s="131"/>
      <c r="S84" s="131"/>
      <c r="T84" s="137">
        <f t="shared" si="5"/>
        <v>0</v>
      </c>
      <c r="U84" s="142">
        <f t="shared" si="82"/>
        <v>6000000</v>
      </c>
      <c r="V84" s="142">
        <f t="shared" si="82"/>
        <v>228000</v>
      </c>
      <c r="W84" s="142">
        <f t="shared" si="82"/>
        <v>-5772000</v>
      </c>
      <c r="X84" s="131">
        <v>0</v>
      </c>
      <c r="Y84" s="131">
        <v>0</v>
      </c>
      <c r="Z84" s="137">
        <f t="shared" si="18"/>
        <v>0</v>
      </c>
      <c r="AA84" s="142">
        <f t="shared" ref="AA84:AC97" si="85">SUM(X84)</f>
        <v>0</v>
      </c>
      <c r="AB84" s="142">
        <f t="shared" si="85"/>
        <v>0</v>
      </c>
      <c r="AC84" s="142">
        <f t="shared" si="85"/>
        <v>0</v>
      </c>
      <c r="AD84" s="131"/>
      <c r="AE84" s="131"/>
      <c r="AF84" s="133">
        <f t="shared" si="20"/>
        <v>0</v>
      </c>
      <c r="AG84" s="188">
        <v>20000000</v>
      </c>
      <c r="AH84" s="188">
        <v>500000</v>
      </c>
      <c r="AI84" s="181">
        <f t="shared" si="22"/>
        <v>-19500000</v>
      </c>
      <c r="AJ84" s="142">
        <f t="shared" si="83"/>
        <v>20000000</v>
      </c>
      <c r="AK84" s="142">
        <f t="shared" si="83"/>
        <v>500000</v>
      </c>
      <c r="AL84" s="142">
        <f t="shared" si="83"/>
        <v>-19500000</v>
      </c>
      <c r="AM84" s="142">
        <f t="shared" si="84"/>
        <v>26000000</v>
      </c>
      <c r="AN84" s="142">
        <f t="shared" si="84"/>
        <v>728000</v>
      </c>
      <c r="AO84" s="142">
        <f t="shared" si="84"/>
        <v>-25272000</v>
      </c>
    </row>
    <row r="85" spans="1:42" ht="11.25">
      <c r="A85" s="165">
        <v>71</v>
      </c>
      <c r="B85" s="153" t="s">
        <v>76</v>
      </c>
      <c r="C85" s="131"/>
      <c r="D85" s="131"/>
      <c r="E85" s="133">
        <f t="shared" si="77"/>
        <v>0</v>
      </c>
      <c r="F85" s="131"/>
      <c r="G85" s="131"/>
      <c r="H85" s="133">
        <f t="shared" si="78"/>
        <v>0</v>
      </c>
      <c r="I85" s="131"/>
      <c r="J85" s="131"/>
      <c r="K85" s="133">
        <f t="shared" si="79"/>
        <v>0</v>
      </c>
      <c r="L85" s="131"/>
      <c r="M85" s="131"/>
      <c r="N85" s="133">
        <f t="shared" si="80"/>
        <v>0</v>
      </c>
      <c r="O85" s="131"/>
      <c r="P85" s="131"/>
      <c r="Q85" s="133">
        <f t="shared" si="81"/>
        <v>0</v>
      </c>
      <c r="R85" s="131"/>
      <c r="S85" s="131"/>
      <c r="T85" s="137">
        <f t="shared" si="5"/>
        <v>0</v>
      </c>
      <c r="U85" s="142">
        <f t="shared" si="82"/>
        <v>0</v>
      </c>
      <c r="V85" s="142">
        <f t="shared" si="82"/>
        <v>0</v>
      </c>
      <c r="W85" s="142">
        <f t="shared" si="82"/>
        <v>0</v>
      </c>
      <c r="X85" s="145">
        <v>0</v>
      </c>
      <c r="Y85" s="145">
        <v>0</v>
      </c>
      <c r="Z85" s="137">
        <f t="shared" si="18"/>
        <v>0</v>
      </c>
      <c r="AA85" s="142">
        <f t="shared" si="85"/>
        <v>0</v>
      </c>
      <c r="AB85" s="142">
        <f t="shared" si="85"/>
        <v>0</v>
      </c>
      <c r="AC85" s="142">
        <f t="shared" si="85"/>
        <v>0</v>
      </c>
      <c r="AD85" s="145">
        <v>35752500</v>
      </c>
      <c r="AE85" s="145">
        <v>0</v>
      </c>
      <c r="AF85" s="133">
        <f t="shared" si="20"/>
        <v>-35752500</v>
      </c>
      <c r="AG85" s="188">
        <v>382000000</v>
      </c>
      <c r="AH85" s="145">
        <v>0</v>
      </c>
      <c r="AI85" s="181">
        <f t="shared" si="22"/>
        <v>-382000000</v>
      </c>
      <c r="AJ85" s="142">
        <f t="shared" si="83"/>
        <v>417752500</v>
      </c>
      <c r="AK85" s="142">
        <f t="shared" si="83"/>
        <v>0</v>
      </c>
      <c r="AL85" s="142">
        <f t="shared" si="83"/>
        <v>-417752500</v>
      </c>
      <c r="AM85" s="142">
        <f t="shared" si="84"/>
        <v>417752500</v>
      </c>
      <c r="AN85" s="142">
        <f t="shared" si="84"/>
        <v>0</v>
      </c>
      <c r="AO85" s="142">
        <f t="shared" si="84"/>
        <v>-417752500</v>
      </c>
    </row>
    <row r="86" spans="1:42" ht="11.25">
      <c r="A86" s="165">
        <v>72</v>
      </c>
      <c r="B86" s="153" t="s">
        <v>173</v>
      </c>
      <c r="C86" s="131"/>
      <c r="E86" s="133">
        <f t="shared" si="77"/>
        <v>0</v>
      </c>
      <c r="F86" s="131"/>
      <c r="G86" s="131"/>
      <c r="H86" s="133">
        <f t="shared" si="78"/>
        <v>0</v>
      </c>
      <c r="I86" s="131"/>
      <c r="J86" s="131"/>
      <c r="K86" s="133">
        <f t="shared" si="79"/>
        <v>0</v>
      </c>
      <c r="L86" s="131"/>
      <c r="M86" s="131"/>
      <c r="N86" s="133">
        <f t="shared" si="80"/>
        <v>0</v>
      </c>
      <c r="O86" s="131"/>
      <c r="P86" s="131"/>
      <c r="Q86" s="133">
        <f t="shared" si="81"/>
        <v>0</v>
      </c>
      <c r="R86" s="131"/>
      <c r="S86" s="131"/>
      <c r="T86" s="137">
        <f t="shared" si="5"/>
        <v>0</v>
      </c>
      <c r="U86" s="142">
        <f t="shared" si="82"/>
        <v>0</v>
      </c>
      <c r="V86" s="142">
        <f t="shared" si="82"/>
        <v>0</v>
      </c>
      <c r="W86" s="142">
        <f t="shared" si="82"/>
        <v>0</v>
      </c>
      <c r="X86" s="131"/>
      <c r="Y86" s="131"/>
      <c r="Z86" s="137">
        <f t="shared" si="18"/>
        <v>0</v>
      </c>
      <c r="AA86" s="142">
        <f t="shared" si="85"/>
        <v>0</v>
      </c>
      <c r="AB86" s="142">
        <f t="shared" si="85"/>
        <v>0</v>
      </c>
      <c r="AC86" s="142">
        <f t="shared" si="85"/>
        <v>0</v>
      </c>
      <c r="AD86" s="131"/>
      <c r="AE86" s="131"/>
      <c r="AF86" s="133">
        <f t="shared" si="20"/>
        <v>0</v>
      </c>
      <c r="AG86" s="131"/>
      <c r="AH86" s="131"/>
      <c r="AI86" s="137">
        <f t="shared" si="22"/>
        <v>0</v>
      </c>
      <c r="AJ86" s="142">
        <f t="shared" si="83"/>
        <v>0</v>
      </c>
      <c r="AK86" s="142">
        <f t="shared" si="83"/>
        <v>0</v>
      </c>
      <c r="AL86" s="142">
        <f t="shared" si="83"/>
        <v>0</v>
      </c>
      <c r="AM86" s="142">
        <f t="shared" si="84"/>
        <v>0</v>
      </c>
      <c r="AN86" s="142">
        <f t="shared" si="84"/>
        <v>0</v>
      </c>
      <c r="AO86" s="142">
        <f t="shared" si="84"/>
        <v>0</v>
      </c>
    </row>
    <row r="87" spans="1:42" ht="11.25">
      <c r="A87" s="165">
        <v>73</v>
      </c>
      <c r="B87" s="153" t="s">
        <v>65</v>
      </c>
      <c r="C87" s="131"/>
      <c r="D87" s="131"/>
      <c r="E87" s="133">
        <f t="shared" si="77"/>
        <v>0</v>
      </c>
      <c r="F87" s="131"/>
      <c r="G87" s="131"/>
      <c r="H87" s="133">
        <f t="shared" si="78"/>
        <v>0</v>
      </c>
      <c r="I87" s="131"/>
      <c r="J87" s="131"/>
      <c r="K87" s="133">
        <f t="shared" si="79"/>
        <v>0</v>
      </c>
      <c r="L87" s="131"/>
      <c r="M87" s="131"/>
      <c r="N87" s="133">
        <f t="shared" si="80"/>
        <v>0</v>
      </c>
      <c r="O87" s="131"/>
      <c r="P87" s="131"/>
      <c r="Q87" s="133">
        <f t="shared" si="81"/>
        <v>0</v>
      </c>
      <c r="R87" s="131"/>
      <c r="S87" s="131"/>
      <c r="T87" s="137">
        <f t="shared" si="5"/>
        <v>0</v>
      </c>
      <c r="U87" s="142">
        <f t="shared" si="82"/>
        <v>0</v>
      </c>
      <c r="V87" s="142">
        <f t="shared" si="82"/>
        <v>0</v>
      </c>
      <c r="W87" s="142">
        <f t="shared" si="82"/>
        <v>0</v>
      </c>
      <c r="X87" s="131"/>
      <c r="Y87" s="131"/>
      <c r="Z87" s="137">
        <f t="shared" si="18"/>
        <v>0</v>
      </c>
      <c r="AA87" s="142">
        <f t="shared" si="85"/>
        <v>0</v>
      </c>
      <c r="AB87" s="142">
        <f t="shared" si="85"/>
        <v>0</v>
      </c>
      <c r="AC87" s="142">
        <f t="shared" si="85"/>
        <v>0</v>
      </c>
      <c r="AD87" s="131"/>
      <c r="AE87" s="131"/>
      <c r="AF87" s="133">
        <f t="shared" si="20"/>
        <v>0</v>
      </c>
      <c r="AG87" s="131"/>
      <c r="AH87" s="131"/>
      <c r="AI87" s="137">
        <f t="shared" si="22"/>
        <v>0</v>
      </c>
      <c r="AJ87" s="142">
        <f t="shared" si="83"/>
        <v>0</v>
      </c>
      <c r="AK87" s="142">
        <f t="shared" si="83"/>
        <v>0</v>
      </c>
      <c r="AL87" s="142">
        <f t="shared" si="83"/>
        <v>0</v>
      </c>
      <c r="AM87" s="142">
        <f t="shared" si="84"/>
        <v>0</v>
      </c>
      <c r="AN87" s="142">
        <f t="shared" si="84"/>
        <v>0</v>
      </c>
      <c r="AO87" s="142">
        <f t="shared" si="84"/>
        <v>0</v>
      </c>
    </row>
    <row r="88" spans="1:42" ht="11.25">
      <c r="A88" s="165">
        <v>74</v>
      </c>
      <c r="B88" s="153" t="s">
        <v>66</v>
      </c>
      <c r="C88" s="131"/>
      <c r="D88" s="131"/>
      <c r="E88" s="133">
        <f t="shared" si="77"/>
        <v>0</v>
      </c>
      <c r="F88" s="131"/>
      <c r="G88" s="131"/>
      <c r="H88" s="133">
        <f t="shared" si="78"/>
        <v>0</v>
      </c>
      <c r="I88" s="131"/>
      <c r="J88" s="131"/>
      <c r="K88" s="133">
        <f t="shared" si="79"/>
        <v>0</v>
      </c>
      <c r="L88" s="131"/>
      <c r="M88" s="131"/>
      <c r="N88" s="133">
        <f t="shared" si="80"/>
        <v>0</v>
      </c>
      <c r="O88" s="131"/>
      <c r="P88" s="131"/>
      <c r="Q88" s="133">
        <f t="shared" si="81"/>
        <v>0</v>
      </c>
      <c r="R88" s="131"/>
      <c r="S88" s="131"/>
      <c r="T88" s="137">
        <f t="shared" si="5"/>
        <v>0</v>
      </c>
      <c r="U88" s="142">
        <f t="shared" si="82"/>
        <v>0</v>
      </c>
      <c r="V88" s="142">
        <f t="shared" si="82"/>
        <v>0</v>
      </c>
      <c r="W88" s="142">
        <f t="shared" si="82"/>
        <v>0</v>
      </c>
      <c r="X88" s="197">
        <v>137335400</v>
      </c>
      <c r="Y88" s="197">
        <v>19965000</v>
      </c>
      <c r="Z88" s="137">
        <f t="shared" si="18"/>
        <v>-117370400</v>
      </c>
      <c r="AA88" s="142">
        <f t="shared" si="85"/>
        <v>137335400</v>
      </c>
      <c r="AB88" s="142">
        <f t="shared" si="85"/>
        <v>19965000</v>
      </c>
      <c r="AC88" s="142">
        <f t="shared" si="85"/>
        <v>-117370400</v>
      </c>
      <c r="AD88" s="131"/>
      <c r="AE88" s="131"/>
      <c r="AF88" s="133">
        <f t="shared" si="20"/>
        <v>0</v>
      </c>
      <c r="AG88" s="131"/>
      <c r="AH88" s="131"/>
      <c r="AI88" s="137">
        <f t="shared" si="22"/>
        <v>0</v>
      </c>
      <c r="AJ88" s="142">
        <f t="shared" si="83"/>
        <v>0</v>
      </c>
      <c r="AK88" s="142">
        <f t="shared" si="83"/>
        <v>0</v>
      </c>
      <c r="AL88" s="142">
        <f t="shared" si="83"/>
        <v>0</v>
      </c>
      <c r="AM88" s="142">
        <f t="shared" si="84"/>
        <v>137335400</v>
      </c>
      <c r="AN88" s="142">
        <f t="shared" si="84"/>
        <v>19965000</v>
      </c>
      <c r="AO88" s="142">
        <f t="shared" si="84"/>
        <v>-117370400</v>
      </c>
    </row>
    <row r="89" spans="1:42" ht="11.25">
      <c r="A89" s="165">
        <v>75</v>
      </c>
      <c r="B89" s="153" t="s">
        <v>180</v>
      </c>
      <c r="C89" s="197">
        <v>126105000</v>
      </c>
      <c r="D89" s="197">
        <v>167733000</v>
      </c>
      <c r="E89" s="133">
        <f t="shared" si="77"/>
        <v>41628000</v>
      </c>
      <c r="F89" s="197">
        <v>786879300</v>
      </c>
      <c r="G89" s="197">
        <v>786036500</v>
      </c>
      <c r="H89" s="133">
        <f>SUM(G89-F89)</f>
        <v>-842800</v>
      </c>
      <c r="I89" s="197">
        <v>49941600</v>
      </c>
      <c r="J89" s="197">
        <v>38956200</v>
      </c>
      <c r="K89" s="133">
        <f t="shared" si="79"/>
        <v>-10985400</v>
      </c>
      <c r="L89" s="197">
        <v>23096400</v>
      </c>
      <c r="M89" s="197">
        <v>20472300</v>
      </c>
      <c r="N89" s="133">
        <f t="shared" si="80"/>
        <v>-2624100</v>
      </c>
      <c r="O89" s="197">
        <v>172015600</v>
      </c>
      <c r="P89" s="197">
        <v>127712800</v>
      </c>
      <c r="Q89" s="133">
        <f t="shared" si="81"/>
        <v>-44302800</v>
      </c>
      <c r="R89" s="197">
        <v>32851400</v>
      </c>
      <c r="S89" s="197">
        <v>30535900</v>
      </c>
      <c r="T89" s="181">
        <f t="shared" si="5"/>
        <v>-2315500</v>
      </c>
      <c r="U89" s="142">
        <f t="shared" si="82"/>
        <v>1190889300</v>
      </c>
      <c r="V89" s="142">
        <f t="shared" si="82"/>
        <v>1171446700</v>
      </c>
      <c r="W89" s="142">
        <f t="shared" si="82"/>
        <v>-19442600</v>
      </c>
      <c r="X89" s="147">
        <v>0</v>
      </c>
      <c r="Y89" s="147">
        <v>0</v>
      </c>
      <c r="Z89" s="137">
        <f t="shared" si="18"/>
        <v>0</v>
      </c>
      <c r="AA89" s="142">
        <f>SUM(X89)</f>
        <v>0</v>
      </c>
      <c r="AB89" s="142">
        <f t="shared" si="85"/>
        <v>0</v>
      </c>
      <c r="AC89" s="142">
        <f t="shared" si="85"/>
        <v>0</v>
      </c>
      <c r="AD89" s="131">
        <v>0</v>
      </c>
      <c r="AE89" s="131"/>
      <c r="AF89" s="133">
        <f t="shared" si="20"/>
        <v>0</v>
      </c>
      <c r="AG89" s="131">
        <v>0</v>
      </c>
      <c r="AH89" s="131"/>
      <c r="AI89" s="137">
        <f t="shared" si="22"/>
        <v>0</v>
      </c>
      <c r="AJ89" s="142">
        <f t="shared" si="83"/>
        <v>0</v>
      </c>
      <c r="AK89" s="142">
        <f t="shared" si="83"/>
        <v>0</v>
      </c>
      <c r="AL89" s="142">
        <f t="shared" si="83"/>
        <v>0</v>
      </c>
      <c r="AM89" s="142">
        <f t="shared" si="84"/>
        <v>1190889300</v>
      </c>
      <c r="AN89" s="142">
        <f t="shared" si="84"/>
        <v>1171446700</v>
      </c>
      <c r="AO89" s="142">
        <f t="shared" si="84"/>
        <v>-19442600</v>
      </c>
    </row>
    <row r="90" spans="1:42" ht="11.25">
      <c r="A90" s="165">
        <v>76</v>
      </c>
      <c r="B90" s="151" t="s">
        <v>67</v>
      </c>
      <c r="C90" s="131">
        <v>1</v>
      </c>
      <c r="D90" s="131">
        <v>1</v>
      </c>
      <c r="E90" s="133">
        <f t="shared" si="77"/>
        <v>0</v>
      </c>
      <c r="F90" s="131">
        <v>5</v>
      </c>
      <c r="G90" s="131">
        <v>5</v>
      </c>
      <c r="H90" s="133">
        <f t="shared" si="78"/>
        <v>0</v>
      </c>
      <c r="I90" s="131"/>
      <c r="J90" s="131"/>
      <c r="K90" s="133">
        <f t="shared" si="79"/>
        <v>0</v>
      </c>
      <c r="L90" s="131"/>
      <c r="M90" s="131"/>
      <c r="N90" s="133">
        <f t="shared" si="80"/>
        <v>0</v>
      </c>
      <c r="O90" s="131"/>
      <c r="P90" s="131"/>
      <c r="Q90" s="133">
        <f t="shared" si="81"/>
        <v>0</v>
      </c>
      <c r="R90" s="131"/>
      <c r="S90" s="131"/>
      <c r="T90" s="137">
        <f t="shared" si="5"/>
        <v>0</v>
      </c>
      <c r="U90" s="142">
        <f t="shared" si="82"/>
        <v>6</v>
      </c>
      <c r="V90" s="142">
        <f t="shared" si="82"/>
        <v>6</v>
      </c>
      <c r="W90" s="142">
        <f t="shared" si="82"/>
        <v>0</v>
      </c>
      <c r="X90" s="131"/>
      <c r="Y90" s="131"/>
      <c r="Z90" s="137">
        <f t="shared" si="18"/>
        <v>0</v>
      </c>
      <c r="AA90" s="142">
        <f t="shared" si="85"/>
        <v>0</v>
      </c>
      <c r="AB90" s="142">
        <f t="shared" si="85"/>
        <v>0</v>
      </c>
      <c r="AC90" s="142">
        <f t="shared" si="85"/>
        <v>0</v>
      </c>
      <c r="AD90" s="175"/>
      <c r="AE90" s="175"/>
      <c r="AF90" s="137">
        <f t="shared" si="20"/>
        <v>0</v>
      </c>
      <c r="AG90" s="175"/>
      <c r="AH90" s="175"/>
      <c r="AI90" s="137">
        <f t="shared" si="22"/>
        <v>0</v>
      </c>
      <c r="AJ90" s="142">
        <f t="shared" si="83"/>
        <v>0</v>
      </c>
      <c r="AK90" s="142">
        <f t="shared" si="83"/>
        <v>0</v>
      </c>
      <c r="AL90" s="142">
        <f t="shared" si="83"/>
        <v>0</v>
      </c>
      <c r="AM90" s="142">
        <f t="shared" si="84"/>
        <v>6</v>
      </c>
      <c r="AN90" s="142">
        <f t="shared" si="84"/>
        <v>6</v>
      </c>
      <c r="AO90" s="142">
        <f t="shared" si="84"/>
        <v>0</v>
      </c>
    </row>
    <row r="91" spans="1:42" ht="11.25">
      <c r="A91" s="163">
        <v>77</v>
      </c>
      <c r="B91" s="154" t="s">
        <v>68</v>
      </c>
      <c r="C91" s="64">
        <f>SUM(C92:C95)</f>
        <v>3</v>
      </c>
      <c r="D91" s="64">
        <f>SUM(D92:D95)</f>
        <v>2</v>
      </c>
      <c r="E91" s="190">
        <f>D91-C91</f>
        <v>-1</v>
      </c>
      <c r="F91" s="64">
        <f>SUM(F92:F95)</f>
        <v>25</v>
      </c>
      <c r="G91" s="64">
        <f>SUM(G92:G95)</f>
        <v>24</v>
      </c>
      <c r="H91" s="190">
        <f t="shared" ref="H91:T91" si="86">SUM(H92:H95)</f>
        <v>-1</v>
      </c>
      <c r="I91" s="64">
        <f t="shared" si="86"/>
        <v>2</v>
      </c>
      <c r="J91" s="64">
        <f t="shared" si="86"/>
        <v>2</v>
      </c>
      <c r="K91" s="190">
        <f t="shared" si="86"/>
        <v>0</v>
      </c>
      <c r="L91" s="64">
        <f t="shared" si="86"/>
        <v>6</v>
      </c>
      <c r="M91" s="64">
        <f t="shared" si="86"/>
        <v>6</v>
      </c>
      <c r="N91" s="190">
        <f t="shared" si="86"/>
        <v>0</v>
      </c>
      <c r="O91" s="64">
        <f t="shared" si="86"/>
        <v>15</v>
      </c>
      <c r="P91" s="64">
        <f t="shared" si="86"/>
        <v>15</v>
      </c>
      <c r="Q91" s="190">
        <f t="shared" si="86"/>
        <v>0</v>
      </c>
      <c r="R91" s="64">
        <f t="shared" si="86"/>
        <v>0</v>
      </c>
      <c r="S91" s="64">
        <f t="shared" si="86"/>
        <v>0</v>
      </c>
      <c r="T91" s="139">
        <f t="shared" si="86"/>
        <v>0</v>
      </c>
      <c r="U91" s="143">
        <f t="shared" si="82"/>
        <v>51</v>
      </c>
      <c r="V91" s="143">
        <f t="shared" si="82"/>
        <v>49</v>
      </c>
      <c r="W91" s="143">
        <f t="shared" si="82"/>
        <v>-2</v>
      </c>
      <c r="X91" s="64">
        <f>SUM(X92:X95)</f>
        <v>0</v>
      </c>
      <c r="Y91" s="64">
        <f>SUM(Y92:Y95)</f>
        <v>0</v>
      </c>
      <c r="Z91" s="137">
        <f t="shared" si="18"/>
        <v>0</v>
      </c>
      <c r="AA91" s="143">
        <f t="shared" si="85"/>
        <v>0</v>
      </c>
      <c r="AB91" s="143">
        <f t="shared" si="85"/>
        <v>0</v>
      </c>
      <c r="AC91" s="143">
        <f t="shared" si="85"/>
        <v>0</v>
      </c>
      <c r="AD91" s="176">
        <f>SUM(AD92:AD95)</f>
        <v>0</v>
      </c>
      <c r="AE91" s="176">
        <f>SUM(AE92:AE95)</f>
        <v>0</v>
      </c>
      <c r="AF91" s="137">
        <f t="shared" si="20"/>
        <v>0</v>
      </c>
      <c r="AG91" s="176">
        <f>SUM(AG92:AG95)</f>
        <v>0</v>
      </c>
      <c r="AH91" s="176">
        <f>SUM(AH92:AH95)</f>
        <v>0</v>
      </c>
      <c r="AI91" s="137">
        <f t="shared" si="22"/>
        <v>0</v>
      </c>
      <c r="AJ91" s="143">
        <f t="shared" si="83"/>
        <v>0</v>
      </c>
      <c r="AK91" s="143">
        <f t="shared" si="83"/>
        <v>0</v>
      </c>
      <c r="AL91" s="143">
        <f t="shared" si="83"/>
        <v>0</v>
      </c>
      <c r="AM91" s="143">
        <f t="shared" si="84"/>
        <v>51</v>
      </c>
      <c r="AN91" s="143">
        <f t="shared" si="84"/>
        <v>49</v>
      </c>
      <c r="AO91" s="143">
        <f t="shared" si="84"/>
        <v>-2</v>
      </c>
    </row>
    <row r="92" spans="1:42" ht="11.25">
      <c r="A92" s="165">
        <v>78</v>
      </c>
      <c r="B92" s="151" t="s">
        <v>69</v>
      </c>
      <c r="C92" s="131">
        <v>1</v>
      </c>
      <c r="D92" s="131">
        <v>1</v>
      </c>
      <c r="E92" s="133">
        <f>SUM(D92-C92)</f>
        <v>0</v>
      </c>
      <c r="F92" s="131">
        <v>7</v>
      </c>
      <c r="G92" s="131">
        <v>7</v>
      </c>
      <c r="H92" s="133">
        <f>SUM(G92-F92)</f>
        <v>0</v>
      </c>
      <c r="I92" s="131"/>
      <c r="J92" s="131"/>
      <c r="K92" s="133">
        <f>SUM(J92-I92)</f>
        <v>0</v>
      </c>
      <c r="L92" s="131"/>
      <c r="M92" s="131"/>
      <c r="N92" s="133">
        <f>SUM(M92-L92)</f>
        <v>0</v>
      </c>
      <c r="O92" s="131"/>
      <c r="P92" s="131"/>
      <c r="Q92" s="133">
        <f>SUM(P92-O92)</f>
        <v>0</v>
      </c>
      <c r="R92" s="131"/>
      <c r="S92" s="131"/>
      <c r="T92" s="137">
        <f t="shared" ref="T92:T110" si="87">SUM(S92-R92)</f>
        <v>0</v>
      </c>
      <c r="U92" s="142">
        <f t="shared" si="82"/>
        <v>8</v>
      </c>
      <c r="V92" s="142">
        <f t="shared" si="82"/>
        <v>8</v>
      </c>
      <c r="W92" s="142">
        <f t="shared" si="82"/>
        <v>0</v>
      </c>
      <c r="X92" s="131"/>
      <c r="Y92" s="131"/>
      <c r="Z92" s="137">
        <f t="shared" si="18"/>
        <v>0</v>
      </c>
      <c r="AA92" s="142">
        <f t="shared" si="85"/>
        <v>0</v>
      </c>
      <c r="AB92" s="142">
        <f t="shared" si="85"/>
        <v>0</v>
      </c>
      <c r="AC92" s="142">
        <f t="shared" si="85"/>
        <v>0</v>
      </c>
      <c r="AD92" s="175"/>
      <c r="AE92" s="175"/>
      <c r="AF92" s="137">
        <f t="shared" si="20"/>
        <v>0</v>
      </c>
      <c r="AG92" s="175"/>
      <c r="AH92" s="175"/>
      <c r="AI92" s="137">
        <f t="shared" si="22"/>
        <v>0</v>
      </c>
      <c r="AJ92" s="142">
        <f t="shared" si="83"/>
        <v>0</v>
      </c>
      <c r="AK92" s="142">
        <f t="shared" si="83"/>
        <v>0</v>
      </c>
      <c r="AL92" s="142">
        <f t="shared" si="83"/>
        <v>0</v>
      </c>
      <c r="AM92" s="142">
        <f t="shared" si="84"/>
        <v>8</v>
      </c>
      <c r="AN92" s="142">
        <f t="shared" si="84"/>
        <v>8</v>
      </c>
      <c r="AO92" s="142">
        <f t="shared" si="84"/>
        <v>0</v>
      </c>
    </row>
    <row r="93" spans="1:42" ht="11.25">
      <c r="A93" s="165">
        <v>79</v>
      </c>
      <c r="B93" s="151" t="s">
        <v>70</v>
      </c>
      <c r="C93" s="131">
        <v>2</v>
      </c>
      <c r="D93" s="131">
        <v>1</v>
      </c>
      <c r="E93" s="133">
        <f>SUM(D93-C93)</f>
        <v>-1</v>
      </c>
      <c r="F93" s="131">
        <v>11</v>
      </c>
      <c r="G93" s="131">
        <v>10</v>
      </c>
      <c r="H93" s="133">
        <f>SUM(G93-F93)</f>
        <v>-1</v>
      </c>
      <c r="I93" s="131"/>
      <c r="J93" s="131"/>
      <c r="K93" s="133">
        <f>SUM(J93-I93)</f>
        <v>0</v>
      </c>
      <c r="L93" s="131"/>
      <c r="M93" s="131"/>
      <c r="N93" s="133">
        <f>SUM(M93-L93)</f>
        <v>0</v>
      </c>
      <c r="O93" s="131"/>
      <c r="P93" s="131"/>
      <c r="Q93" s="133">
        <f>SUM(P93-O93)</f>
        <v>0</v>
      </c>
      <c r="R93" s="131"/>
      <c r="S93" s="131"/>
      <c r="T93" s="137">
        <f t="shared" si="87"/>
        <v>0</v>
      </c>
      <c r="U93" s="142">
        <f t="shared" si="82"/>
        <v>13</v>
      </c>
      <c r="V93" s="142">
        <f t="shared" si="82"/>
        <v>11</v>
      </c>
      <c r="W93" s="142">
        <f t="shared" si="82"/>
        <v>-2</v>
      </c>
      <c r="X93" s="131"/>
      <c r="Y93" s="131"/>
      <c r="Z93" s="137">
        <f t="shared" si="18"/>
        <v>0</v>
      </c>
      <c r="AA93" s="142">
        <f t="shared" si="85"/>
        <v>0</v>
      </c>
      <c r="AB93" s="142">
        <f t="shared" si="85"/>
        <v>0</v>
      </c>
      <c r="AC93" s="142">
        <f t="shared" si="85"/>
        <v>0</v>
      </c>
      <c r="AD93" s="175"/>
      <c r="AE93" s="175"/>
      <c r="AF93" s="137">
        <f t="shared" si="20"/>
        <v>0</v>
      </c>
      <c r="AG93" s="175"/>
      <c r="AH93" s="175"/>
      <c r="AI93" s="137">
        <f t="shared" si="22"/>
        <v>0</v>
      </c>
      <c r="AJ93" s="142">
        <f t="shared" si="83"/>
        <v>0</v>
      </c>
      <c r="AK93" s="142">
        <f t="shared" si="83"/>
        <v>0</v>
      </c>
      <c r="AL93" s="142">
        <f t="shared" si="83"/>
        <v>0</v>
      </c>
      <c r="AM93" s="142">
        <f t="shared" si="84"/>
        <v>13</v>
      </c>
      <c r="AN93" s="142">
        <f t="shared" si="84"/>
        <v>11</v>
      </c>
      <c r="AO93" s="142">
        <f t="shared" si="84"/>
        <v>-2</v>
      </c>
    </row>
    <row r="94" spans="1:42" ht="11.25">
      <c r="A94" s="165">
        <v>80</v>
      </c>
      <c r="B94" s="151" t="s">
        <v>71</v>
      </c>
      <c r="C94" s="131"/>
      <c r="D94" s="131"/>
      <c r="E94" s="133">
        <f>SUM(D94-C94)</f>
        <v>0</v>
      </c>
      <c r="F94" s="131">
        <v>7</v>
      </c>
      <c r="G94" s="131">
        <v>7</v>
      </c>
      <c r="H94" s="133">
        <f>SUM(G94-F94)</f>
        <v>0</v>
      </c>
      <c r="I94" s="131">
        <v>2</v>
      </c>
      <c r="J94" s="131">
        <v>2</v>
      </c>
      <c r="K94" s="133">
        <f>SUM(J94-I94)</f>
        <v>0</v>
      </c>
      <c r="L94" s="131">
        <v>6</v>
      </c>
      <c r="M94" s="131">
        <v>6</v>
      </c>
      <c r="N94" s="133">
        <f>SUM(M94-L94)</f>
        <v>0</v>
      </c>
      <c r="O94" s="131">
        <v>15</v>
      </c>
      <c r="P94" s="131">
        <v>15</v>
      </c>
      <c r="Q94" s="133">
        <f>SUM(P94-O94)</f>
        <v>0</v>
      </c>
      <c r="R94" s="131"/>
      <c r="S94" s="131"/>
      <c r="T94" s="137">
        <f t="shared" si="87"/>
        <v>0</v>
      </c>
      <c r="U94" s="142">
        <f t="shared" ref="U94:W109" si="88">SUM(C94+F94+I94+L94+O94+R94)</f>
        <v>30</v>
      </c>
      <c r="V94" s="142">
        <f t="shared" si="88"/>
        <v>30</v>
      </c>
      <c r="W94" s="142">
        <f t="shared" si="88"/>
        <v>0</v>
      </c>
      <c r="X94" s="131"/>
      <c r="Y94" s="131"/>
      <c r="Z94" s="137">
        <f t="shared" si="18"/>
        <v>0</v>
      </c>
      <c r="AA94" s="142">
        <f t="shared" si="85"/>
        <v>0</v>
      </c>
      <c r="AB94" s="142">
        <f t="shared" si="85"/>
        <v>0</v>
      </c>
      <c r="AC94" s="142">
        <f t="shared" si="85"/>
        <v>0</v>
      </c>
      <c r="AD94" s="175"/>
      <c r="AE94" s="175"/>
      <c r="AF94" s="137">
        <f t="shared" si="20"/>
        <v>0</v>
      </c>
      <c r="AG94" s="175"/>
      <c r="AH94" s="175"/>
      <c r="AI94" s="137">
        <f t="shared" si="22"/>
        <v>0</v>
      </c>
      <c r="AJ94" s="142">
        <f t="shared" ref="AJ94:AL109" si="89">SUM(AD94+AG94)</f>
        <v>0</v>
      </c>
      <c r="AK94" s="142">
        <f t="shared" si="89"/>
        <v>0</v>
      </c>
      <c r="AL94" s="142">
        <f t="shared" si="89"/>
        <v>0</v>
      </c>
      <c r="AM94" s="142">
        <f t="shared" ref="AM94:AO109" si="90">SUM(U94+AA94+AJ94)</f>
        <v>30</v>
      </c>
      <c r="AN94" s="142">
        <f t="shared" si="90"/>
        <v>30</v>
      </c>
      <c r="AO94" s="142">
        <f t="shared" si="90"/>
        <v>0</v>
      </c>
    </row>
    <row r="95" spans="1:42" ht="11.25">
      <c r="A95" s="165">
        <v>81</v>
      </c>
      <c r="B95" s="151" t="s">
        <v>72</v>
      </c>
      <c r="C95" s="131"/>
      <c r="D95" s="131"/>
      <c r="E95" s="133">
        <f>SUM(D95-C95)</f>
        <v>0</v>
      </c>
      <c r="F95" s="131"/>
      <c r="G95" s="131"/>
      <c r="H95" s="133">
        <f>SUM(G95-F95)</f>
        <v>0</v>
      </c>
      <c r="I95" s="131"/>
      <c r="J95" s="131"/>
      <c r="K95" s="133">
        <f>SUM(J95-I95)</f>
        <v>0</v>
      </c>
      <c r="L95" s="131"/>
      <c r="M95" s="131"/>
      <c r="N95" s="133">
        <f>SUM(M95-L95)</f>
        <v>0</v>
      </c>
      <c r="O95" s="131"/>
      <c r="P95" s="131"/>
      <c r="Q95" s="133">
        <f>SUM(P95-O95)</f>
        <v>0</v>
      </c>
      <c r="R95" s="131"/>
      <c r="S95" s="131"/>
      <c r="T95" s="137">
        <f t="shared" si="87"/>
        <v>0</v>
      </c>
      <c r="U95" s="142">
        <f t="shared" si="88"/>
        <v>0</v>
      </c>
      <c r="V95" s="142">
        <f t="shared" si="88"/>
        <v>0</v>
      </c>
      <c r="W95" s="142">
        <f t="shared" si="88"/>
        <v>0</v>
      </c>
      <c r="X95" s="131"/>
      <c r="Y95" s="131"/>
      <c r="Z95" s="137">
        <f t="shared" si="18"/>
        <v>0</v>
      </c>
      <c r="AA95" s="142">
        <f t="shared" si="85"/>
        <v>0</v>
      </c>
      <c r="AB95" s="142">
        <f t="shared" si="85"/>
        <v>0</v>
      </c>
      <c r="AC95" s="142">
        <f t="shared" si="85"/>
        <v>0</v>
      </c>
      <c r="AD95" s="175"/>
      <c r="AE95" s="175"/>
      <c r="AF95" s="137">
        <f t="shared" si="20"/>
        <v>0</v>
      </c>
      <c r="AG95" s="175"/>
      <c r="AH95" s="175"/>
      <c r="AI95" s="137">
        <f t="shared" si="22"/>
        <v>0</v>
      </c>
      <c r="AJ95" s="142">
        <f t="shared" si="89"/>
        <v>0</v>
      </c>
      <c r="AK95" s="142">
        <f t="shared" si="89"/>
        <v>0</v>
      </c>
      <c r="AL95" s="142">
        <f t="shared" si="89"/>
        <v>0</v>
      </c>
      <c r="AM95" s="142">
        <f t="shared" si="90"/>
        <v>0</v>
      </c>
      <c r="AN95" s="142">
        <f t="shared" si="90"/>
        <v>0</v>
      </c>
      <c r="AO95" s="142">
        <f t="shared" si="90"/>
        <v>0</v>
      </c>
    </row>
    <row r="96" spans="1:42" ht="11.25">
      <c r="A96" s="165">
        <v>82</v>
      </c>
      <c r="B96" s="151" t="s">
        <v>123</v>
      </c>
      <c r="C96" s="131"/>
      <c r="D96" s="131"/>
      <c r="E96" s="189">
        <f>SUM(D96-C96)</f>
        <v>0</v>
      </c>
      <c r="F96" s="131"/>
      <c r="G96" s="131"/>
      <c r="H96" s="133">
        <f t="shared" ref="H96:H110" si="91">SUM(G96-F96)</f>
        <v>0</v>
      </c>
      <c r="I96" s="131"/>
      <c r="J96" s="131"/>
      <c r="K96" s="189">
        <f>SUM(J96-I96)</f>
        <v>0</v>
      </c>
      <c r="L96" s="131"/>
      <c r="M96" s="131"/>
      <c r="N96" s="189">
        <f>SUM(M96-L96)</f>
        <v>0</v>
      </c>
      <c r="O96" s="131"/>
      <c r="P96" s="131"/>
      <c r="Q96" s="189">
        <f>SUM(P96-O96)</f>
        <v>0</v>
      </c>
      <c r="R96" s="131"/>
      <c r="S96" s="131"/>
      <c r="T96" s="138">
        <f t="shared" si="87"/>
        <v>0</v>
      </c>
      <c r="U96" s="142">
        <f t="shared" si="88"/>
        <v>0</v>
      </c>
      <c r="V96" s="142">
        <f t="shared" si="88"/>
        <v>0</v>
      </c>
      <c r="W96" s="142">
        <f t="shared" si="88"/>
        <v>0</v>
      </c>
      <c r="X96" s="131"/>
      <c r="Y96" s="131"/>
      <c r="Z96" s="138">
        <f t="shared" si="18"/>
        <v>0</v>
      </c>
      <c r="AA96" s="142">
        <f t="shared" si="85"/>
        <v>0</v>
      </c>
      <c r="AB96" s="142">
        <f t="shared" si="85"/>
        <v>0</v>
      </c>
      <c r="AC96" s="142">
        <f t="shared" si="85"/>
        <v>0</v>
      </c>
      <c r="AD96" s="176"/>
      <c r="AE96" s="176"/>
      <c r="AF96" s="138">
        <f t="shared" si="20"/>
        <v>0</v>
      </c>
      <c r="AG96" s="176"/>
      <c r="AH96" s="176"/>
      <c r="AI96" s="138">
        <f t="shared" si="22"/>
        <v>0</v>
      </c>
      <c r="AJ96" s="171">
        <f t="shared" si="89"/>
        <v>0</v>
      </c>
      <c r="AK96" s="171">
        <f t="shared" si="89"/>
        <v>0</v>
      </c>
      <c r="AL96" s="171">
        <f t="shared" si="89"/>
        <v>0</v>
      </c>
      <c r="AM96" s="142">
        <f t="shared" si="90"/>
        <v>0</v>
      </c>
      <c r="AN96" s="142">
        <f t="shared" si="90"/>
        <v>0</v>
      </c>
      <c r="AO96" s="142">
        <f t="shared" si="90"/>
        <v>0</v>
      </c>
    </row>
    <row r="97" spans="1:41" ht="11.25">
      <c r="A97" s="163">
        <v>83</v>
      </c>
      <c r="B97" s="168" t="s">
        <v>124</v>
      </c>
      <c r="C97" s="64">
        <f>SUM(C98:C101)</f>
        <v>0</v>
      </c>
      <c r="D97" s="64">
        <f>SUM(D98:D101)</f>
        <v>0</v>
      </c>
      <c r="E97" s="189">
        <f t="shared" ref="E97:E110" si="92">SUM(D97-C97)</f>
        <v>0</v>
      </c>
      <c r="F97" s="64">
        <f t="shared" ref="F97:T97" si="93">SUM(F98:F101)</f>
        <v>0</v>
      </c>
      <c r="G97" s="64">
        <f>SUM(G98:G101)</f>
        <v>0</v>
      </c>
      <c r="H97" s="133">
        <f t="shared" si="91"/>
        <v>0</v>
      </c>
      <c r="I97" s="64">
        <f t="shared" si="93"/>
        <v>0</v>
      </c>
      <c r="J97" s="64">
        <f t="shared" si="93"/>
        <v>0</v>
      </c>
      <c r="K97" s="131">
        <f t="shared" si="93"/>
        <v>0</v>
      </c>
      <c r="L97" s="64">
        <f t="shared" si="93"/>
        <v>0</v>
      </c>
      <c r="M97" s="64">
        <f t="shared" si="93"/>
        <v>0</v>
      </c>
      <c r="N97" s="131">
        <f t="shared" si="93"/>
        <v>0</v>
      </c>
      <c r="O97" s="64">
        <f t="shared" si="93"/>
        <v>0</v>
      </c>
      <c r="P97" s="64">
        <f t="shared" si="93"/>
        <v>0</v>
      </c>
      <c r="Q97" s="131">
        <f t="shared" si="93"/>
        <v>0</v>
      </c>
      <c r="R97" s="64">
        <f t="shared" si="93"/>
        <v>0</v>
      </c>
      <c r="S97" s="64">
        <f t="shared" si="93"/>
        <v>0</v>
      </c>
      <c r="T97" s="131">
        <f t="shared" si="93"/>
        <v>0</v>
      </c>
      <c r="U97" s="143">
        <f t="shared" si="88"/>
        <v>0</v>
      </c>
      <c r="V97" s="143">
        <f t="shared" si="88"/>
        <v>0</v>
      </c>
      <c r="W97" s="143">
        <f t="shared" si="88"/>
        <v>0</v>
      </c>
      <c r="X97" s="64">
        <f>SUM(X98:X102)</f>
        <v>0</v>
      </c>
      <c r="Y97" s="64">
        <f>SUM(Y98:Y102)</f>
        <v>0</v>
      </c>
      <c r="Z97" s="139">
        <f t="shared" si="18"/>
        <v>0</v>
      </c>
      <c r="AA97" s="143">
        <f t="shared" si="85"/>
        <v>0</v>
      </c>
      <c r="AB97" s="143">
        <f t="shared" si="85"/>
        <v>0</v>
      </c>
      <c r="AC97" s="143">
        <f t="shared" si="85"/>
        <v>0</v>
      </c>
      <c r="AD97" s="175">
        <f>SUM(AD98:AD101)</f>
        <v>0</v>
      </c>
      <c r="AE97" s="175">
        <f>SUM(AE98:AE101)</f>
        <v>0</v>
      </c>
      <c r="AF97" s="139">
        <f t="shared" si="20"/>
        <v>0</v>
      </c>
      <c r="AG97" s="175">
        <f>SUM(AG98:AG101)</f>
        <v>0</v>
      </c>
      <c r="AH97" s="175">
        <f>SUM(AH98:AH101)</f>
        <v>0</v>
      </c>
      <c r="AI97" s="139">
        <f t="shared" si="22"/>
        <v>0</v>
      </c>
      <c r="AJ97" s="172">
        <f t="shared" si="89"/>
        <v>0</v>
      </c>
      <c r="AK97" s="172">
        <f t="shared" si="89"/>
        <v>0</v>
      </c>
      <c r="AL97" s="172">
        <f t="shared" si="89"/>
        <v>0</v>
      </c>
      <c r="AM97" s="143">
        <f t="shared" si="90"/>
        <v>0</v>
      </c>
      <c r="AN97" s="143">
        <f t="shared" si="90"/>
        <v>0</v>
      </c>
      <c r="AO97" s="143">
        <f t="shared" si="90"/>
        <v>0</v>
      </c>
    </row>
    <row r="98" spans="1:41" ht="11.25">
      <c r="A98" s="165">
        <v>84</v>
      </c>
      <c r="B98" s="151" t="s">
        <v>183</v>
      </c>
      <c r="C98" s="131"/>
      <c r="D98" s="131"/>
      <c r="E98" s="189">
        <f t="shared" si="92"/>
        <v>0</v>
      </c>
      <c r="F98" s="131"/>
      <c r="G98" s="131"/>
      <c r="H98" s="133">
        <f t="shared" si="91"/>
        <v>0</v>
      </c>
      <c r="I98" s="131"/>
      <c r="J98" s="131"/>
      <c r="K98" s="54">
        <v>0</v>
      </c>
      <c r="L98" s="131"/>
      <c r="M98" s="131">
        <v>0</v>
      </c>
      <c r="N98" s="54">
        <v>0</v>
      </c>
      <c r="O98" s="131"/>
      <c r="P98" s="131"/>
      <c r="Q98" s="54">
        <v>0</v>
      </c>
      <c r="R98" s="131"/>
      <c r="S98" s="131"/>
      <c r="T98" s="137">
        <f t="shared" si="87"/>
        <v>0</v>
      </c>
      <c r="U98" s="142">
        <f t="shared" si="88"/>
        <v>0</v>
      </c>
      <c r="V98" s="142">
        <f t="shared" si="88"/>
        <v>0</v>
      </c>
      <c r="W98" s="142">
        <f t="shared" si="88"/>
        <v>0</v>
      </c>
      <c r="X98" s="131"/>
      <c r="Y98" s="131"/>
      <c r="Z98" s="137">
        <f t="shared" si="18"/>
        <v>0</v>
      </c>
      <c r="AA98" s="142">
        <f t="shared" ref="AA98:AC110" si="94">SUM(X98)</f>
        <v>0</v>
      </c>
      <c r="AB98" s="142">
        <f t="shared" si="94"/>
        <v>0</v>
      </c>
      <c r="AC98" s="142">
        <f t="shared" si="94"/>
        <v>0</v>
      </c>
      <c r="AD98" s="175"/>
      <c r="AE98" s="175"/>
      <c r="AF98" s="137">
        <f t="shared" si="20"/>
        <v>0</v>
      </c>
      <c r="AG98" s="175"/>
      <c r="AH98" s="175"/>
      <c r="AI98" s="137">
        <f t="shared" si="22"/>
        <v>0</v>
      </c>
      <c r="AJ98" s="142">
        <f t="shared" si="89"/>
        <v>0</v>
      </c>
      <c r="AK98" s="142">
        <f t="shared" si="89"/>
        <v>0</v>
      </c>
      <c r="AL98" s="142">
        <f t="shared" si="89"/>
        <v>0</v>
      </c>
      <c r="AM98" s="142">
        <f t="shared" si="90"/>
        <v>0</v>
      </c>
      <c r="AN98" s="142">
        <f t="shared" si="90"/>
        <v>0</v>
      </c>
      <c r="AO98" s="142">
        <f t="shared" si="90"/>
        <v>0</v>
      </c>
    </row>
    <row r="99" spans="1:41" ht="11.25">
      <c r="A99" s="165">
        <v>85</v>
      </c>
      <c r="B99" s="151" t="s">
        <v>184</v>
      </c>
      <c r="C99" s="131"/>
      <c r="D99" s="131"/>
      <c r="E99" s="189">
        <f t="shared" si="92"/>
        <v>0</v>
      </c>
      <c r="F99" s="131"/>
      <c r="G99" s="131"/>
      <c r="H99" s="133">
        <f t="shared" si="91"/>
        <v>0</v>
      </c>
      <c r="I99" s="131"/>
      <c r="J99" s="131"/>
      <c r="K99" s="54">
        <v>0</v>
      </c>
      <c r="L99" s="131"/>
      <c r="M99" s="131"/>
      <c r="N99" s="54">
        <v>0</v>
      </c>
      <c r="O99" s="131"/>
      <c r="P99" s="131"/>
      <c r="Q99" s="54">
        <v>0</v>
      </c>
      <c r="R99" s="131"/>
      <c r="S99" s="131"/>
      <c r="T99" s="137">
        <f t="shared" si="87"/>
        <v>0</v>
      </c>
      <c r="U99" s="142">
        <f t="shared" si="88"/>
        <v>0</v>
      </c>
      <c r="V99" s="142">
        <f t="shared" si="88"/>
        <v>0</v>
      </c>
      <c r="W99" s="142">
        <f t="shared" si="88"/>
        <v>0</v>
      </c>
      <c r="X99" s="131"/>
      <c r="Y99" s="131"/>
      <c r="Z99" s="137">
        <f t="shared" si="18"/>
        <v>0</v>
      </c>
      <c r="AA99" s="142">
        <f t="shared" si="94"/>
        <v>0</v>
      </c>
      <c r="AB99" s="142">
        <f t="shared" si="94"/>
        <v>0</v>
      </c>
      <c r="AC99" s="142">
        <f t="shared" si="94"/>
        <v>0</v>
      </c>
      <c r="AD99" s="175"/>
      <c r="AE99" s="175"/>
      <c r="AF99" s="137">
        <f t="shared" si="20"/>
        <v>0</v>
      </c>
      <c r="AG99" s="175"/>
      <c r="AH99" s="175"/>
      <c r="AI99" s="137">
        <f t="shared" si="22"/>
        <v>0</v>
      </c>
      <c r="AJ99" s="142">
        <f t="shared" si="89"/>
        <v>0</v>
      </c>
      <c r="AK99" s="142">
        <f t="shared" si="89"/>
        <v>0</v>
      </c>
      <c r="AL99" s="142">
        <f t="shared" si="89"/>
        <v>0</v>
      </c>
      <c r="AM99" s="142">
        <f t="shared" si="90"/>
        <v>0</v>
      </c>
      <c r="AN99" s="142">
        <f t="shared" si="90"/>
        <v>0</v>
      </c>
      <c r="AO99" s="142">
        <f t="shared" si="90"/>
        <v>0</v>
      </c>
    </row>
    <row r="100" spans="1:41" ht="11.25">
      <c r="A100" s="165">
        <v>86</v>
      </c>
      <c r="B100" s="151" t="s">
        <v>185</v>
      </c>
      <c r="C100" s="131"/>
      <c r="D100" s="131"/>
      <c r="E100" s="189">
        <f t="shared" si="92"/>
        <v>0</v>
      </c>
      <c r="F100" s="131"/>
      <c r="G100" s="131"/>
      <c r="H100" s="133">
        <f t="shared" si="91"/>
        <v>0</v>
      </c>
      <c r="I100" s="131">
        <v>0</v>
      </c>
      <c r="J100" s="131">
        <v>0</v>
      </c>
      <c r="K100" s="54">
        <v>0</v>
      </c>
      <c r="L100" s="131"/>
      <c r="M100" s="131"/>
      <c r="N100" s="54">
        <v>0</v>
      </c>
      <c r="O100" s="131"/>
      <c r="P100" s="131"/>
      <c r="Q100" s="54">
        <v>0</v>
      </c>
      <c r="R100" s="131"/>
      <c r="S100" s="131"/>
      <c r="T100" s="137">
        <f t="shared" si="87"/>
        <v>0</v>
      </c>
      <c r="U100" s="142">
        <f t="shared" si="88"/>
        <v>0</v>
      </c>
      <c r="V100" s="142">
        <f t="shared" si="88"/>
        <v>0</v>
      </c>
      <c r="W100" s="142">
        <f t="shared" si="88"/>
        <v>0</v>
      </c>
      <c r="X100" s="131"/>
      <c r="Y100" s="131"/>
      <c r="Z100" s="137">
        <f t="shared" si="18"/>
        <v>0</v>
      </c>
      <c r="AA100" s="142">
        <f t="shared" si="94"/>
        <v>0</v>
      </c>
      <c r="AB100" s="142">
        <f t="shared" si="94"/>
        <v>0</v>
      </c>
      <c r="AC100" s="142">
        <f t="shared" si="94"/>
        <v>0</v>
      </c>
      <c r="AD100" s="175"/>
      <c r="AE100" s="175"/>
      <c r="AF100" s="137">
        <f t="shared" si="20"/>
        <v>0</v>
      </c>
      <c r="AG100" s="175"/>
      <c r="AH100" s="175"/>
      <c r="AI100" s="137">
        <f t="shared" si="22"/>
        <v>0</v>
      </c>
      <c r="AJ100" s="142">
        <f t="shared" si="89"/>
        <v>0</v>
      </c>
      <c r="AK100" s="142">
        <f t="shared" si="89"/>
        <v>0</v>
      </c>
      <c r="AL100" s="142">
        <f t="shared" si="89"/>
        <v>0</v>
      </c>
      <c r="AM100" s="142">
        <f t="shared" si="90"/>
        <v>0</v>
      </c>
      <c r="AN100" s="142">
        <f t="shared" si="90"/>
        <v>0</v>
      </c>
      <c r="AO100" s="142">
        <f t="shared" si="90"/>
        <v>0</v>
      </c>
    </row>
    <row r="101" spans="1:41" ht="11.25">
      <c r="A101" s="165">
        <v>87</v>
      </c>
      <c r="B101" s="151" t="s">
        <v>186</v>
      </c>
      <c r="C101" s="131"/>
      <c r="D101" s="131"/>
      <c r="E101" s="189">
        <f t="shared" si="92"/>
        <v>0</v>
      </c>
      <c r="F101" s="131"/>
      <c r="G101" s="131">
        <v>0</v>
      </c>
      <c r="H101" s="133">
        <f t="shared" si="91"/>
        <v>0</v>
      </c>
      <c r="I101" s="131"/>
      <c r="J101" s="131"/>
      <c r="K101" s="54">
        <v>0</v>
      </c>
      <c r="L101" s="131"/>
      <c r="M101" s="131"/>
      <c r="N101" s="54">
        <v>0</v>
      </c>
      <c r="O101" s="131"/>
      <c r="P101" s="131"/>
      <c r="Q101" s="54">
        <v>0</v>
      </c>
      <c r="R101" s="131"/>
      <c r="S101" s="131"/>
      <c r="T101" s="137">
        <f t="shared" si="87"/>
        <v>0</v>
      </c>
      <c r="U101" s="142">
        <f t="shared" si="88"/>
        <v>0</v>
      </c>
      <c r="V101" s="142">
        <f t="shared" si="88"/>
        <v>0</v>
      </c>
      <c r="W101" s="142">
        <f t="shared" si="88"/>
        <v>0</v>
      </c>
      <c r="X101" s="131"/>
      <c r="Y101" s="131"/>
      <c r="Z101" s="137">
        <f t="shared" si="18"/>
        <v>0</v>
      </c>
      <c r="AA101" s="142">
        <f t="shared" si="94"/>
        <v>0</v>
      </c>
      <c r="AB101" s="142">
        <f t="shared" si="94"/>
        <v>0</v>
      </c>
      <c r="AC101" s="142">
        <f t="shared" si="94"/>
        <v>0</v>
      </c>
      <c r="AD101" s="175"/>
      <c r="AE101" s="175"/>
      <c r="AF101" s="137">
        <f t="shared" si="20"/>
        <v>0</v>
      </c>
      <c r="AG101" s="175"/>
      <c r="AH101" s="175"/>
      <c r="AI101" s="137">
        <f t="shared" si="22"/>
        <v>0</v>
      </c>
      <c r="AJ101" s="142">
        <f t="shared" si="89"/>
        <v>0</v>
      </c>
      <c r="AK101" s="142">
        <f t="shared" si="89"/>
        <v>0</v>
      </c>
      <c r="AL101" s="142">
        <f t="shared" si="89"/>
        <v>0</v>
      </c>
      <c r="AM101" s="142">
        <f t="shared" si="90"/>
        <v>0</v>
      </c>
      <c r="AN101" s="142">
        <f t="shared" si="90"/>
        <v>0</v>
      </c>
      <c r="AO101" s="142">
        <f t="shared" si="90"/>
        <v>0</v>
      </c>
    </row>
    <row r="102" spans="1:41" ht="11.25">
      <c r="A102" s="163">
        <v>88</v>
      </c>
      <c r="B102" s="154" t="s">
        <v>125</v>
      </c>
      <c r="C102" s="64">
        <v>0</v>
      </c>
      <c r="D102" s="64">
        <f>SUM(D103:D110)</f>
        <v>0</v>
      </c>
      <c r="E102" s="189">
        <f t="shared" si="92"/>
        <v>0</v>
      </c>
      <c r="F102" s="64"/>
      <c r="G102" s="64">
        <f>SUM(G103:G110)</f>
        <v>0</v>
      </c>
      <c r="H102" s="133">
        <f t="shared" si="91"/>
        <v>0</v>
      </c>
      <c r="I102" s="64">
        <f t="shared" ref="I102:T102" si="95">SUM(I103:I110)</f>
        <v>0</v>
      </c>
      <c r="J102" s="64">
        <f t="shared" si="95"/>
        <v>0</v>
      </c>
      <c r="K102" s="64">
        <f t="shared" si="95"/>
        <v>0</v>
      </c>
      <c r="L102" s="64">
        <f t="shared" si="95"/>
        <v>0</v>
      </c>
      <c r="M102" s="64">
        <f t="shared" si="95"/>
        <v>0</v>
      </c>
      <c r="N102" s="64">
        <f t="shared" si="95"/>
        <v>0</v>
      </c>
      <c r="O102" s="64">
        <f t="shared" si="95"/>
        <v>0</v>
      </c>
      <c r="P102" s="64">
        <f t="shared" si="95"/>
        <v>0</v>
      </c>
      <c r="Q102" s="64">
        <f t="shared" si="95"/>
        <v>0</v>
      </c>
      <c r="R102" s="64">
        <f t="shared" si="95"/>
        <v>0</v>
      </c>
      <c r="S102" s="64">
        <f t="shared" si="95"/>
        <v>0</v>
      </c>
      <c r="T102" s="64">
        <f t="shared" si="95"/>
        <v>0</v>
      </c>
      <c r="U102" s="143">
        <f t="shared" si="88"/>
        <v>0</v>
      </c>
      <c r="V102" s="143">
        <f t="shared" si="88"/>
        <v>0</v>
      </c>
      <c r="W102" s="143">
        <f t="shared" si="88"/>
        <v>0</v>
      </c>
      <c r="X102" s="64">
        <f>SUM(X103:X110)</f>
        <v>0</v>
      </c>
      <c r="Y102" s="64">
        <f>SUM(Y103:Y110)</f>
        <v>0</v>
      </c>
      <c r="Z102" s="137">
        <f t="shared" si="18"/>
        <v>0</v>
      </c>
      <c r="AA102" s="143">
        <f t="shared" si="94"/>
        <v>0</v>
      </c>
      <c r="AB102" s="143">
        <f t="shared" si="94"/>
        <v>0</v>
      </c>
      <c r="AC102" s="143">
        <f t="shared" si="94"/>
        <v>0</v>
      </c>
      <c r="AD102" s="176">
        <f>SUM(AD103:AD110)</f>
        <v>0</v>
      </c>
      <c r="AE102" s="176">
        <f>SUM(AE103:AE110)</f>
        <v>0</v>
      </c>
      <c r="AF102" s="137">
        <f t="shared" si="20"/>
        <v>0</v>
      </c>
      <c r="AG102" s="176">
        <f>SUM(AG103:AG110)</f>
        <v>0</v>
      </c>
      <c r="AH102" s="176">
        <f>SUM(AH103:AH110)</f>
        <v>0</v>
      </c>
      <c r="AI102" s="137">
        <f t="shared" si="22"/>
        <v>0</v>
      </c>
      <c r="AJ102" s="143">
        <f t="shared" si="89"/>
        <v>0</v>
      </c>
      <c r="AK102" s="143">
        <f t="shared" si="89"/>
        <v>0</v>
      </c>
      <c r="AL102" s="143">
        <f t="shared" si="89"/>
        <v>0</v>
      </c>
      <c r="AM102" s="143">
        <f t="shared" si="90"/>
        <v>0</v>
      </c>
      <c r="AN102" s="143">
        <f t="shared" si="90"/>
        <v>0</v>
      </c>
      <c r="AO102" s="143">
        <f t="shared" si="90"/>
        <v>0</v>
      </c>
    </row>
    <row r="103" spans="1:41" ht="11.25">
      <c r="A103" s="165">
        <v>89</v>
      </c>
      <c r="B103" s="151" t="s">
        <v>187</v>
      </c>
      <c r="C103" s="131"/>
      <c r="D103" s="131"/>
      <c r="E103" s="189">
        <f t="shared" si="92"/>
        <v>0</v>
      </c>
      <c r="F103" s="131"/>
      <c r="G103" s="131"/>
      <c r="H103" s="133">
        <f t="shared" si="91"/>
        <v>0</v>
      </c>
      <c r="I103" s="131"/>
      <c r="J103" s="131"/>
      <c r="K103" s="54">
        <v>0</v>
      </c>
      <c r="L103" s="131"/>
      <c r="M103" s="131"/>
      <c r="N103" s="54">
        <v>0</v>
      </c>
      <c r="O103" s="131"/>
      <c r="P103" s="131"/>
      <c r="Q103" s="54">
        <v>0</v>
      </c>
      <c r="R103" s="131"/>
      <c r="S103" s="131"/>
      <c r="T103" s="137">
        <f t="shared" si="87"/>
        <v>0</v>
      </c>
      <c r="U103" s="142">
        <f t="shared" si="88"/>
        <v>0</v>
      </c>
      <c r="V103" s="142">
        <f t="shared" si="88"/>
        <v>0</v>
      </c>
      <c r="W103" s="142">
        <f t="shared" si="88"/>
        <v>0</v>
      </c>
      <c r="X103" s="131"/>
      <c r="Y103" s="131"/>
      <c r="Z103" s="137">
        <f t="shared" si="18"/>
        <v>0</v>
      </c>
      <c r="AA103" s="142">
        <f t="shared" si="94"/>
        <v>0</v>
      </c>
      <c r="AB103" s="142">
        <f t="shared" si="94"/>
        <v>0</v>
      </c>
      <c r="AC103" s="142">
        <f t="shared" si="94"/>
        <v>0</v>
      </c>
      <c r="AD103" s="175"/>
      <c r="AE103" s="175"/>
      <c r="AF103" s="137">
        <f t="shared" si="20"/>
        <v>0</v>
      </c>
      <c r="AG103" s="175"/>
      <c r="AH103" s="175"/>
      <c r="AI103" s="137">
        <f t="shared" si="22"/>
        <v>0</v>
      </c>
      <c r="AJ103" s="142">
        <f t="shared" si="89"/>
        <v>0</v>
      </c>
      <c r="AK103" s="142">
        <f t="shared" si="89"/>
        <v>0</v>
      </c>
      <c r="AL103" s="142">
        <f t="shared" si="89"/>
        <v>0</v>
      </c>
      <c r="AM103" s="142">
        <f t="shared" si="90"/>
        <v>0</v>
      </c>
      <c r="AN103" s="142">
        <f t="shared" si="90"/>
        <v>0</v>
      </c>
      <c r="AO103" s="142">
        <f t="shared" si="90"/>
        <v>0</v>
      </c>
    </row>
    <row r="104" spans="1:41" ht="11.25">
      <c r="A104" s="165">
        <v>90</v>
      </c>
      <c r="B104" s="151" t="s">
        <v>188</v>
      </c>
      <c r="C104" s="131"/>
      <c r="D104" s="131"/>
      <c r="E104" s="189">
        <f t="shared" si="92"/>
        <v>0</v>
      </c>
      <c r="F104" s="131"/>
      <c r="G104" s="131"/>
      <c r="H104" s="133">
        <f t="shared" si="91"/>
        <v>0</v>
      </c>
      <c r="I104" s="131"/>
      <c r="J104" s="131"/>
      <c r="K104" s="54">
        <v>0</v>
      </c>
      <c r="L104" s="131"/>
      <c r="M104" s="131"/>
      <c r="N104" s="54">
        <v>0</v>
      </c>
      <c r="O104" s="131"/>
      <c r="P104" s="131"/>
      <c r="Q104" s="54">
        <v>0</v>
      </c>
      <c r="R104" s="131"/>
      <c r="S104" s="131"/>
      <c r="T104" s="137">
        <f t="shared" si="87"/>
        <v>0</v>
      </c>
      <c r="U104" s="142">
        <f t="shared" si="88"/>
        <v>0</v>
      </c>
      <c r="V104" s="142">
        <f t="shared" si="88"/>
        <v>0</v>
      </c>
      <c r="W104" s="142">
        <f t="shared" si="88"/>
        <v>0</v>
      </c>
      <c r="X104" s="131"/>
      <c r="Y104" s="131"/>
      <c r="Z104" s="137">
        <f t="shared" si="18"/>
        <v>0</v>
      </c>
      <c r="AA104" s="142">
        <f t="shared" si="94"/>
        <v>0</v>
      </c>
      <c r="AB104" s="142">
        <f t="shared" si="94"/>
        <v>0</v>
      </c>
      <c r="AC104" s="142">
        <f t="shared" si="94"/>
        <v>0</v>
      </c>
      <c r="AD104" s="175"/>
      <c r="AE104" s="175"/>
      <c r="AF104" s="137">
        <f t="shared" si="20"/>
        <v>0</v>
      </c>
      <c r="AG104" s="175"/>
      <c r="AH104" s="175"/>
      <c r="AI104" s="137">
        <f t="shared" si="22"/>
        <v>0</v>
      </c>
      <c r="AJ104" s="142">
        <f t="shared" si="89"/>
        <v>0</v>
      </c>
      <c r="AK104" s="142">
        <f t="shared" si="89"/>
        <v>0</v>
      </c>
      <c r="AL104" s="142">
        <f t="shared" si="89"/>
        <v>0</v>
      </c>
      <c r="AM104" s="142">
        <f t="shared" si="90"/>
        <v>0</v>
      </c>
      <c r="AN104" s="142">
        <f t="shared" si="90"/>
        <v>0</v>
      </c>
      <c r="AO104" s="142">
        <f t="shared" si="90"/>
        <v>0</v>
      </c>
    </row>
    <row r="105" spans="1:41" ht="11.25">
      <c r="A105" s="165">
        <v>91</v>
      </c>
      <c r="B105" s="151" t="s">
        <v>189</v>
      </c>
      <c r="C105" s="131"/>
      <c r="D105" s="131"/>
      <c r="E105" s="189">
        <f t="shared" si="92"/>
        <v>0</v>
      </c>
      <c r="F105" s="131"/>
      <c r="G105" s="131"/>
      <c r="H105" s="133">
        <f t="shared" si="91"/>
        <v>0</v>
      </c>
      <c r="I105" s="131"/>
      <c r="J105" s="54">
        <v>0</v>
      </c>
      <c r="K105" s="54">
        <v>0</v>
      </c>
      <c r="L105" s="54"/>
      <c r="M105" s="54">
        <v>0</v>
      </c>
      <c r="N105" s="54">
        <v>0</v>
      </c>
      <c r="O105" s="54"/>
      <c r="P105" s="54"/>
      <c r="Q105" s="54">
        <v>0</v>
      </c>
      <c r="R105" s="54"/>
      <c r="S105" s="131">
        <v>0</v>
      </c>
      <c r="T105" s="137">
        <f t="shared" si="87"/>
        <v>0</v>
      </c>
      <c r="U105" s="142">
        <f t="shared" si="88"/>
        <v>0</v>
      </c>
      <c r="V105" s="142">
        <f t="shared" si="88"/>
        <v>0</v>
      </c>
      <c r="W105" s="142">
        <f t="shared" si="88"/>
        <v>0</v>
      </c>
      <c r="X105" s="131"/>
      <c r="Y105" s="131"/>
      <c r="Z105" s="137">
        <f t="shared" si="18"/>
        <v>0</v>
      </c>
      <c r="AA105" s="142">
        <f t="shared" si="94"/>
        <v>0</v>
      </c>
      <c r="AB105" s="142">
        <f t="shared" si="94"/>
        <v>0</v>
      </c>
      <c r="AC105" s="142">
        <f t="shared" si="94"/>
        <v>0</v>
      </c>
      <c r="AD105" s="175"/>
      <c r="AE105" s="175"/>
      <c r="AF105" s="137">
        <f t="shared" si="20"/>
        <v>0</v>
      </c>
      <c r="AG105" s="175"/>
      <c r="AH105" s="175"/>
      <c r="AI105" s="137">
        <f t="shared" si="22"/>
        <v>0</v>
      </c>
      <c r="AJ105" s="142">
        <f t="shared" si="89"/>
        <v>0</v>
      </c>
      <c r="AK105" s="142">
        <f t="shared" si="89"/>
        <v>0</v>
      </c>
      <c r="AL105" s="142">
        <f t="shared" si="89"/>
        <v>0</v>
      </c>
      <c r="AM105" s="142">
        <f t="shared" si="90"/>
        <v>0</v>
      </c>
      <c r="AN105" s="142">
        <f t="shared" si="90"/>
        <v>0</v>
      </c>
      <c r="AO105" s="142">
        <f t="shared" si="90"/>
        <v>0</v>
      </c>
    </row>
    <row r="106" spans="1:41" ht="11.25">
      <c r="A106" s="165">
        <v>92</v>
      </c>
      <c r="B106" s="151" t="s">
        <v>190</v>
      </c>
      <c r="C106" s="131"/>
      <c r="D106" s="131"/>
      <c r="E106" s="189">
        <f t="shared" si="92"/>
        <v>0</v>
      </c>
      <c r="F106" s="131"/>
      <c r="G106" s="131"/>
      <c r="H106" s="133">
        <f t="shared" si="91"/>
        <v>0</v>
      </c>
      <c r="I106" s="131"/>
      <c r="J106" s="131"/>
      <c r="K106" s="54">
        <v>0</v>
      </c>
      <c r="L106" s="131"/>
      <c r="M106" s="131"/>
      <c r="N106" s="54">
        <v>0</v>
      </c>
      <c r="O106" s="131"/>
      <c r="P106" s="131"/>
      <c r="Q106" s="54">
        <v>0</v>
      </c>
      <c r="R106" s="131"/>
      <c r="S106" s="131"/>
      <c r="T106" s="137">
        <f t="shared" si="87"/>
        <v>0</v>
      </c>
      <c r="U106" s="142">
        <f t="shared" si="88"/>
        <v>0</v>
      </c>
      <c r="V106" s="142">
        <f t="shared" si="88"/>
        <v>0</v>
      </c>
      <c r="W106" s="142">
        <f t="shared" si="88"/>
        <v>0</v>
      </c>
      <c r="X106" s="131"/>
      <c r="Y106" s="131"/>
      <c r="Z106" s="137">
        <f t="shared" si="18"/>
        <v>0</v>
      </c>
      <c r="AA106" s="142">
        <f t="shared" si="94"/>
        <v>0</v>
      </c>
      <c r="AB106" s="142">
        <f t="shared" si="94"/>
        <v>0</v>
      </c>
      <c r="AC106" s="142">
        <f t="shared" si="94"/>
        <v>0</v>
      </c>
      <c r="AD106" s="175"/>
      <c r="AE106" s="175"/>
      <c r="AF106" s="137">
        <f t="shared" si="20"/>
        <v>0</v>
      </c>
      <c r="AG106" s="175"/>
      <c r="AH106" s="175"/>
      <c r="AI106" s="137">
        <f t="shared" si="22"/>
        <v>0</v>
      </c>
      <c r="AJ106" s="142">
        <f t="shared" si="89"/>
        <v>0</v>
      </c>
      <c r="AK106" s="142">
        <f t="shared" si="89"/>
        <v>0</v>
      </c>
      <c r="AL106" s="142">
        <f t="shared" si="89"/>
        <v>0</v>
      </c>
      <c r="AM106" s="142">
        <f t="shared" si="90"/>
        <v>0</v>
      </c>
      <c r="AN106" s="142">
        <f t="shared" si="90"/>
        <v>0</v>
      </c>
      <c r="AO106" s="142">
        <f t="shared" si="90"/>
        <v>0</v>
      </c>
    </row>
    <row r="107" spans="1:41" ht="11.25">
      <c r="A107" s="165">
        <v>93</v>
      </c>
      <c r="B107" s="151" t="s">
        <v>191</v>
      </c>
      <c r="C107" s="131"/>
      <c r="D107" s="131"/>
      <c r="E107" s="189">
        <f t="shared" si="92"/>
        <v>0</v>
      </c>
      <c r="F107" s="131"/>
      <c r="G107" s="131"/>
      <c r="H107" s="133">
        <f t="shared" si="91"/>
        <v>0</v>
      </c>
      <c r="I107" s="131"/>
      <c r="J107" s="131"/>
      <c r="K107" s="54">
        <v>0</v>
      </c>
      <c r="L107" s="131"/>
      <c r="M107" s="131"/>
      <c r="N107" s="54">
        <v>0</v>
      </c>
      <c r="O107" s="131"/>
      <c r="P107" s="131"/>
      <c r="Q107" s="54">
        <v>0</v>
      </c>
      <c r="R107" s="131"/>
      <c r="S107" s="131"/>
      <c r="T107" s="137">
        <f t="shared" si="87"/>
        <v>0</v>
      </c>
      <c r="U107" s="142">
        <f t="shared" si="88"/>
        <v>0</v>
      </c>
      <c r="V107" s="142">
        <f t="shared" si="88"/>
        <v>0</v>
      </c>
      <c r="W107" s="142">
        <f t="shared" si="88"/>
        <v>0</v>
      </c>
      <c r="X107" s="131"/>
      <c r="Y107" s="131"/>
      <c r="Z107" s="137">
        <f t="shared" si="18"/>
        <v>0</v>
      </c>
      <c r="AA107" s="142">
        <f t="shared" si="94"/>
        <v>0</v>
      </c>
      <c r="AB107" s="142">
        <f t="shared" si="94"/>
        <v>0</v>
      </c>
      <c r="AC107" s="142">
        <f t="shared" si="94"/>
        <v>0</v>
      </c>
      <c r="AD107" s="175"/>
      <c r="AE107" s="175"/>
      <c r="AF107" s="137">
        <f t="shared" si="20"/>
        <v>0</v>
      </c>
      <c r="AG107" s="175"/>
      <c r="AH107" s="175"/>
      <c r="AI107" s="137">
        <f t="shared" si="22"/>
        <v>0</v>
      </c>
      <c r="AJ107" s="142">
        <f t="shared" si="89"/>
        <v>0</v>
      </c>
      <c r="AK107" s="142">
        <f t="shared" si="89"/>
        <v>0</v>
      </c>
      <c r="AL107" s="142">
        <f t="shared" si="89"/>
        <v>0</v>
      </c>
      <c r="AM107" s="142">
        <f t="shared" si="90"/>
        <v>0</v>
      </c>
      <c r="AN107" s="142">
        <f t="shared" si="90"/>
        <v>0</v>
      </c>
      <c r="AO107" s="142">
        <f t="shared" si="90"/>
        <v>0</v>
      </c>
    </row>
    <row r="108" spans="1:41" ht="11.25">
      <c r="A108" s="165">
        <v>94</v>
      </c>
      <c r="B108" s="151" t="s">
        <v>192</v>
      </c>
      <c r="C108" s="131"/>
      <c r="D108" s="131"/>
      <c r="E108" s="189">
        <f t="shared" si="92"/>
        <v>0</v>
      </c>
      <c r="F108" s="131"/>
      <c r="G108" s="131"/>
      <c r="H108" s="133">
        <f t="shared" si="91"/>
        <v>0</v>
      </c>
      <c r="I108" s="131"/>
      <c r="J108" s="131"/>
      <c r="K108" s="54">
        <v>0</v>
      </c>
      <c r="L108" s="131"/>
      <c r="M108" s="131"/>
      <c r="N108" s="54">
        <v>0</v>
      </c>
      <c r="O108" s="131"/>
      <c r="P108" s="131"/>
      <c r="Q108" s="54">
        <v>0</v>
      </c>
      <c r="R108" s="131"/>
      <c r="S108" s="131"/>
      <c r="T108" s="137">
        <f t="shared" si="87"/>
        <v>0</v>
      </c>
      <c r="U108" s="142">
        <f t="shared" si="88"/>
        <v>0</v>
      </c>
      <c r="V108" s="142">
        <f t="shared" si="88"/>
        <v>0</v>
      </c>
      <c r="W108" s="142">
        <f t="shared" si="88"/>
        <v>0</v>
      </c>
      <c r="X108" s="131"/>
      <c r="Y108" s="131"/>
      <c r="Z108" s="137">
        <f t="shared" si="18"/>
        <v>0</v>
      </c>
      <c r="AA108" s="142">
        <f t="shared" si="94"/>
        <v>0</v>
      </c>
      <c r="AB108" s="142">
        <f t="shared" si="94"/>
        <v>0</v>
      </c>
      <c r="AC108" s="142">
        <f t="shared" si="94"/>
        <v>0</v>
      </c>
      <c r="AD108" s="175"/>
      <c r="AE108" s="175"/>
      <c r="AF108" s="137">
        <f t="shared" si="20"/>
        <v>0</v>
      </c>
      <c r="AG108" s="175"/>
      <c r="AH108" s="175"/>
      <c r="AI108" s="137">
        <f t="shared" si="22"/>
        <v>0</v>
      </c>
      <c r="AJ108" s="142">
        <f t="shared" si="89"/>
        <v>0</v>
      </c>
      <c r="AK108" s="142">
        <f t="shared" si="89"/>
        <v>0</v>
      </c>
      <c r="AL108" s="142">
        <f t="shared" si="89"/>
        <v>0</v>
      </c>
      <c r="AM108" s="142">
        <f t="shared" si="90"/>
        <v>0</v>
      </c>
      <c r="AN108" s="142">
        <f t="shared" si="90"/>
        <v>0</v>
      </c>
      <c r="AO108" s="142">
        <f t="shared" si="90"/>
        <v>0</v>
      </c>
    </row>
    <row r="109" spans="1:41" ht="11.25">
      <c r="A109" s="165">
        <v>95</v>
      </c>
      <c r="B109" s="151" t="s">
        <v>193</v>
      </c>
      <c r="C109" s="131"/>
      <c r="D109" s="131"/>
      <c r="E109" s="189">
        <f t="shared" si="92"/>
        <v>0</v>
      </c>
      <c r="F109" s="131"/>
      <c r="G109" s="131"/>
      <c r="H109" s="133">
        <f t="shared" si="91"/>
        <v>0</v>
      </c>
      <c r="I109" s="131"/>
      <c r="J109" s="131"/>
      <c r="K109" s="54">
        <v>0</v>
      </c>
      <c r="L109" s="131"/>
      <c r="M109" s="131"/>
      <c r="N109" s="54">
        <v>0</v>
      </c>
      <c r="O109" s="131"/>
      <c r="P109" s="131"/>
      <c r="Q109" s="54">
        <v>0</v>
      </c>
      <c r="R109" s="131"/>
      <c r="S109" s="131"/>
      <c r="T109" s="137">
        <f t="shared" si="87"/>
        <v>0</v>
      </c>
      <c r="U109" s="142">
        <f t="shared" si="88"/>
        <v>0</v>
      </c>
      <c r="V109" s="142">
        <f t="shared" si="88"/>
        <v>0</v>
      </c>
      <c r="W109" s="142">
        <f t="shared" si="88"/>
        <v>0</v>
      </c>
      <c r="X109" s="131"/>
      <c r="Y109" s="131"/>
      <c r="Z109" s="137">
        <f t="shared" si="18"/>
        <v>0</v>
      </c>
      <c r="AA109" s="142">
        <f t="shared" si="94"/>
        <v>0</v>
      </c>
      <c r="AB109" s="142">
        <f t="shared" si="94"/>
        <v>0</v>
      </c>
      <c r="AC109" s="142">
        <f t="shared" si="94"/>
        <v>0</v>
      </c>
      <c r="AD109" s="175"/>
      <c r="AE109" s="175"/>
      <c r="AF109" s="137">
        <f t="shared" si="20"/>
        <v>0</v>
      </c>
      <c r="AG109" s="175"/>
      <c r="AH109" s="175"/>
      <c r="AI109" s="137">
        <f t="shared" si="22"/>
        <v>0</v>
      </c>
      <c r="AJ109" s="142">
        <f t="shared" si="89"/>
        <v>0</v>
      </c>
      <c r="AK109" s="142">
        <f t="shared" si="89"/>
        <v>0</v>
      </c>
      <c r="AL109" s="142">
        <f t="shared" si="89"/>
        <v>0</v>
      </c>
      <c r="AM109" s="142">
        <f t="shared" si="90"/>
        <v>0</v>
      </c>
      <c r="AN109" s="142">
        <f t="shared" si="90"/>
        <v>0</v>
      </c>
      <c r="AO109" s="142">
        <f t="shared" si="90"/>
        <v>0</v>
      </c>
    </row>
    <row r="110" spans="1:41" ht="11.25">
      <c r="A110" s="165">
        <v>96</v>
      </c>
      <c r="B110" s="151" t="s">
        <v>194</v>
      </c>
      <c r="C110" s="131"/>
      <c r="D110" s="131"/>
      <c r="E110" s="189">
        <f t="shared" si="92"/>
        <v>0</v>
      </c>
      <c r="F110" s="131"/>
      <c r="G110" s="131"/>
      <c r="H110" s="133">
        <f t="shared" si="91"/>
        <v>0</v>
      </c>
      <c r="I110" s="131"/>
      <c r="J110" s="131"/>
      <c r="K110" s="54">
        <v>0</v>
      </c>
      <c r="L110" s="131"/>
      <c r="M110" s="131"/>
      <c r="N110" s="54">
        <v>0</v>
      </c>
      <c r="O110" s="131"/>
      <c r="P110" s="131"/>
      <c r="Q110" s="54">
        <v>0</v>
      </c>
      <c r="R110" s="131"/>
      <c r="S110" s="131"/>
      <c r="T110" s="137">
        <f t="shared" si="87"/>
        <v>0</v>
      </c>
      <c r="U110" s="142">
        <f t="shared" ref="U110:W110" si="96">SUM(C110+F110+I110+L110+O110+R110)</f>
        <v>0</v>
      </c>
      <c r="V110" s="142">
        <f t="shared" si="96"/>
        <v>0</v>
      </c>
      <c r="W110" s="142">
        <f t="shared" si="96"/>
        <v>0</v>
      </c>
      <c r="X110" s="131"/>
      <c r="Y110" s="131"/>
      <c r="Z110" s="137">
        <f t="shared" si="18"/>
        <v>0</v>
      </c>
      <c r="AA110" s="142">
        <f t="shared" si="94"/>
        <v>0</v>
      </c>
      <c r="AB110" s="142">
        <f t="shared" si="94"/>
        <v>0</v>
      </c>
      <c r="AC110" s="142">
        <f t="shared" si="94"/>
        <v>0</v>
      </c>
      <c r="AD110" s="175"/>
      <c r="AE110" s="175"/>
      <c r="AF110" s="137">
        <f t="shared" si="20"/>
        <v>0</v>
      </c>
      <c r="AG110" s="175"/>
      <c r="AH110" s="175"/>
      <c r="AI110" s="137">
        <f t="shared" si="22"/>
        <v>0</v>
      </c>
      <c r="AJ110" s="142">
        <f t="shared" ref="AJ110:AL110" si="97">SUM(AD110+AG110)</f>
        <v>0</v>
      </c>
      <c r="AK110" s="142">
        <f t="shared" si="97"/>
        <v>0</v>
      </c>
      <c r="AL110" s="142">
        <f t="shared" si="97"/>
        <v>0</v>
      </c>
      <c r="AM110" s="142">
        <f t="shared" ref="AM110:AO110" si="98">SUM(U110+AA110+AJ110)</f>
        <v>0</v>
      </c>
      <c r="AN110" s="142">
        <f t="shared" si="98"/>
        <v>0</v>
      </c>
      <c r="AO110" s="142">
        <f t="shared" si="98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43307086614173229" right="0.35433070866141736" top="0.2362204724409449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D63EB-4367-41A7-9BBA-56315A70EF15}">
  <sheetPr codeName="Sheet18"/>
  <dimension ref="A1:AO107"/>
  <sheetViews>
    <sheetView workbookViewId="0">
      <selection activeCell="B4" sqref="B4"/>
    </sheetView>
  </sheetViews>
  <sheetFormatPr defaultColWidth="9.140625" defaultRowHeight="11.25"/>
  <cols>
    <col min="1" max="1" width="5.28515625" style="18" customWidth="1"/>
    <col min="2" max="2" width="36" style="18" customWidth="1"/>
    <col min="3" max="41" width="15.42578125" style="56" customWidth="1"/>
    <col min="42" max="16384" width="9.140625" style="18"/>
  </cols>
  <sheetData>
    <row r="1" spans="1:41" ht="12.75">
      <c r="A1" s="3"/>
      <c r="B1" s="3"/>
      <c r="C1" s="55"/>
      <c r="D1" s="55"/>
    </row>
    <row r="3" spans="1:41">
      <c r="A3" s="155"/>
      <c r="B3" s="582" t="s">
        <v>277</v>
      </c>
      <c r="C3" s="582"/>
      <c r="D3" s="582"/>
      <c r="E3" s="582"/>
      <c r="F3" s="582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>
      <c r="A4" s="155"/>
      <c r="B4" s="155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>
        <f>SUM(AN8-AM8)</f>
        <v>-224532101.41999999</v>
      </c>
    </row>
    <row r="5" spans="1:41" ht="11.25" customHeight="1">
      <c r="A5" s="534"/>
      <c r="B5" s="156" t="s">
        <v>80</v>
      </c>
      <c r="C5" s="591" t="s">
        <v>81</v>
      </c>
      <c r="D5" s="592"/>
      <c r="E5" s="592"/>
      <c r="F5" s="591" t="s">
        <v>82</v>
      </c>
      <c r="G5" s="592"/>
      <c r="H5" s="592"/>
      <c r="I5" s="591" t="s">
        <v>100</v>
      </c>
      <c r="J5" s="592"/>
      <c r="K5" s="592"/>
      <c r="L5" s="580" t="s">
        <v>105</v>
      </c>
      <c r="M5" s="580"/>
      <c r="N5" s="580"/>
      <c r="O5" s="580" t="s">
        <v>106</v>
      </c>
      <c r="P5" s="580"/>
      <c r="Q5" s="580"/>
      <c r="R5" s="591" t="s">
        <v>107</v>
      </c>
      <c r="S5" s="592"/>
      <c r="T5" s="593"/>
      <c r="U5" s="586" t="s">
        <v>121</v>
      </c>
      <c r="V5" s="587"/>
      <c r="W5" s="588"/>
      <c r="X5" s="591" t="s">
        <v>165</v>
      </c>
      <c r="Y5" s="592"/>
      <c r="Z5" s="593"/>
      <c r="AA5" s="579" t="s">
        <v>163</v>
      </c>
      <c r="AB5" s="579"/>
      <c r="AC5" s="579"/>
      <c r="AD5" s="591" t="s">
        <v>258</v>
      </c>
      <c r="AE5" s="592"/>
      <c r="AF5" s="593"/>
      <c r="AG5" s="591" t="s">
        <v>167</v>
      </c>
      <c r="AH5" s="592"/>
      <c r="AI5" s="593"/>
      <c r="AJ5" s="580" t="s">
        <v>164</v>
      </c>
      <c r="AK5" s="580"/>
      <c r="AL5" s="580"/>
      <c r="AM5" s="580" t="s">
        <v>3</v>
      </c>
      <c r="AN5" s="580"/>
      <c r="AO5" s="580"/>
    </row>
    <row r="6" spans="1:41" s="34" customFormat="1">
      <c r="A6" s="534"/>
      <c r="B6" s="156" t="s">
        <v>79</v>
      </c>
      <c r="C6" s="94" t="s">
        <v>114</v>
      </c>
      <c r="D6" s="94" t="s">
        <v>115</v>
      </c>
      <c r="E6" s="94" t="s">
        <v>116</v>
      </c>
      <c r="F6" s="94" t="s">
        <v>114</v>
      </c>
      <c r="G6" s="94" t="s">
        <v>115</v>
      </c>
      <c r="H6" s="94" t="s">
        <v>116</v>
      </c>
      <c r="I6" s="94" t="s">
        <v>114</v>
      </c>
      <c r="J6" s="94" t="s">
        <v>115</v>
      </c>
      <c r="K6" s="94" t="s">
        <v>116</v>
      </c>
      <c r="L6" s="94" t="s">
        <v>114</v>
      </c>
      <c r="M6" s="94" t="s">
        <v>115</v>
      </c>
      <c r="N6" s="94" t="s">
        <v>116</v>
      </c>
      <c r="O6" s="94" t="s">
        <v>114</v>
      </c>
      <c r="P6" s="94" t="s">
        <v>115</v>
      </c>
      <c r="Q6" s="94" t="s">
        <v>116</v>
      </c>
      <c r="R6" s="94" t="s">
        <v>114</v>
      </c>
      <c r="S6" s="94" t="s">
        <v>115</v>
      </c>
      <c r="T6" s="94" t="s">
        <v>116</v>
      </c>
      <c r="U6" s="157" t="s">
        <v>114</v>
      </c>
      <c r="V6" s="157" t="s">
        <v>115</v>
      </c>
      <c r="W6" s="157" t="s">
        <v>116</v>
      </c>
      <c r="X6" s="94" t="s">
        <v>114</v>
      </c>
      <c r="Y6" s="94" t="s">
        <v>115</v>
      </c>
      <c r="Z6" s="94" t="s">
        <v>116</v>
      </c>
      <c r="AA6" s="157" t="s">
        <v>114</v>
      </c>
      <c r="AB6" s="157" t="s">
        <v>115</v>
      </c>
      <c r="AC6" s="157" t="s">
        <v>116</v>
      </c>
      <c r="AD6" s="94" t="s">
        <v>114</v>
      </c>
      <c r="AE6" s="94" t="s">
        <v>115</v>
      </c>
      <c r="AF6" s="94" t="s">
        <v>116</v>
      </c>
      <c r="AG6" s="94" t="s">
        <v>114</v>
      </c>
      <c r="AH6" s="94" t="s">
        <v>115</v>
      </c>
      <c r="AI6" s="94" t="s">
        <v>116</v>
      </c>
      <c r="AJ6" s="94" t="s">
        <v>114</v>
      </c>
      <c r="AK6" s="94" t="s">
        <v>115</v>
      </c>
      <c r="AL6" s="94" t="s">
        <v>116</v>
      </c>
      <c r="AM6" s="94" t="s">
        <v>114</v>
      </c>
      <c r="AN6" s="94" t="s">
        <v>115</v>
      </c>
      <c r="AO6" s="94" t="s">
        <v>116</v>
      </c>
    </row>
    <row r="7" spans="1:41" s="34" customFormat="1">
      <c r="A7" s="589" t="s">
        <v>122</v>
      </c>
      <c r="B7" s="590"/>
      <c r="C7" s="169"/>
      <c r="D7" s="169">
        <f>SUM(C7+D79-D8)</f>
        <v>9511877.5</v>
      </c>
      <c r="E7" s="137">
        <f t="shared" ref="E7:E71" si="0">SUM(D7-C7)</f>
        <v>9511877.5</v>
      </c>
      <c r="F7" s="169"/>
      <c r="G7" s="169">
        <f>SUM(F7+G79-G8)</f>
        <v>60186413.819999993</v>
      </c>
      <c r="H7" s="137">
        <f t="shared" ref="H7:H71" si="1">SUM(G7-F7)</f>
        <v>60186413.819999993</v>
      </c>
      <c r="I7" s="169"/>
      <c r="J7" s="169">
        <f>SUM(I7+J79-J8)</f>
        <v>83068.900000000373</v>
      </c>
      <c r="K7" s="137">
        <f t="shared" ref="K7:K71" si="2">SUM(J7-I7)</f>
        <v>83068.900000000373</v>
      </c>
      <c r="L7" s="169"/>
      <c r="M7" s="169">
        <f>SUM(L7+M79-M8)</f>
        <v>0.59999999962747097</v>
      </c>
      <c r="N7" s="137">
        <f t="shared" ref="N7:N71" si="3">SUM(M7-L7)</f>
        <v>0.59999999962747097</v>
      </c>
      <c r="O7" s="169"/>
      <c r="P7" s="169">
        <f>SUM(O7+P79-P8)</f>
        <v>2475940.6000000015</v>
      </c>
      <c r="Q7" s="137">
        <f t="shared" ref="Q7:Q71" si="4">SUM(P7-O7)</f>
        <v>2475940.6000000015</v>
      </c>
      <c r="R7" s="170"/>
      <c r="S7" s="170">
        <f>SUM(R7+S79-S8)</f>
        <v>0</v>
      </c>
      <c r="T7" s="137">
        <f t="shared" ref="T7:T87" si="5">SUM(S7-R7)</f>
        <v>0</v>
      </c>
      <c r="U7" s="171">
        <f t="shared" ref="U7:W22" si="6">SUM(C7+F7+I7+L7+O7+R7)</f>
        <v>0</v>
      </c>
      <c r="V7" s="171">
        <f t="shared" si="6"/>
        <v>72257301.419999987</v>
      </c>
      <c r="W7" s="171">
        <f t="shared" si="6"/>
        <v>72257301.419999987</v>
      </c>
      <c r="X7" s="169"/>
      <c r="Y7" s="169">
        <f>SUM(X7+Y79-Y8)</f>
        <v>272929080</v>
      </c>
      <c r="Z7" s="137">
        <v>0</v>
      </c>
      <c r="AA7" s="171">
        <f t="shared" ref="AA7:AC10" si="7">SUM(X7)</f>
        <v>0</v>
      </c>
      <c r="AB7" s="171">
        <f t="shared" si="7"/>
        <v>272929080</v>
      </c>
      <c r="AC7" s="171">
        <f t="shared" si="7"/>
        <v>0</v>
      </c>
      <c r="AD7" s="169"/>
      <c r="AE7" s="169">
        <f>SUM(AD7+AE79-AE8)</f>
        <v>127191364.59999999</v>
      </c>
      <c r="AF7" s="137">
        <v>0</v>
      </c>
      <c r="AG7" s="169"/>
      <c r="AH7" s="169">
        <f>SUM(AG7+AH79-AH8)</f>
        <v>368767994.77999997</v>
      </c>
      <c r="AI7" s="137">
        <v>0</v>
      </c>
      <c r="AJ7" s="171">
        <f t="shared" ref="AJ7:AL22" si="8">SUM(AD7+AG7)</f>
        <v>0</v>
      </c>
      <c r="AK7" s="171">
        <f t="shared" si="8"/>
        <v>495959359.38</v>
      </c>
      <c r="AL7" s="171">
        <f t="shared" si="8"/>
        <v>0</v>
      </c>
      <c r="AM7" s="171">
        <f>SUM(U7+AA7+AJ7)</f>
        <v>0</v>
      </c>
      <c r="AN7" s="171">
        <f t="shared" ref="AM7:AO22" si="9">SUM(V7+AB7+AK7)</f>
        <v>841145740.79999995</v>
      </c>
      <c r="AO7" s="171">
        <f t="shared" si="9"/>
        <v>72257301.419999987</v>
      </c>
    </row>
    <row r="8" spans="1:41">
      <c r="A8" s="163">
        <v>1</v>
      </c>
      <c r="B8" s="154" t="s">
        <v>4</v>
      </c>
      <c r="C8" s="139">
        <f t="shared" ref="C8:D8" si="10">SUM(C9+C75)</f>
        <v>21111900</v>
      </c>
      <c r="D8" s="139">
        <f t="shared" si="10"/>
        <v>11600022.5</v>
      </c>
      <c r="E8" s="137">
        <f t="shared" si="0"/>
        <v>-9511877.5</v>
      </c>
      <c r="F8" s="139">
        <f t="shared" ref="F8:G8" si="11">SUM(F9+F75)</f>
        <v>166018800</v>
      </c>
      <c r="G8" s="139">
        <f t="shared" si="11"/>
        <v>105551386.18000001</v>
      </c>
      <c r="H8" s="137">
        <f t="shared" si="1"/>
        <v>-60467413.819999993</v>
      </c>
      <c r="I8" s="139">
        <f t="shared" ref="I8:J8" si="12">SUM(I9+I75)</f>
        <v>11985400</v>
      </c>
      <c r="J8" s="139">
        <f t="shared" si="12"/>
        <v>11902331.1</v>
      </c>
      <c r="K8" s="137">
        <f t="shared" si="2"/>
        <v>-83068.900000000373</v>
      </c>
      <c r="L8" s="139">
        <f t="shared" ref="L8:M8" si="13">SUM(L9+L75)</f>
        <v>5524100</v>
      </c>
      <c r="M8" s="139">
        <f t="shared" si="13"/>
        <v>5524099.4000000004</v>
      </c>
      <c r="N8" s="137">
        <f t="shared" si="3"/>
        <v>-0.59999999962747097</v>
      </c>
      <c r="O8" s="139">
        <f t="shared" ref="O8:P8" si="14">SUM(O9+O75)</f>
        <v>42503900</v>
      </c>
      <c r="P8" s="139">
        <f t="shared" si="14"/>
        <v>40027959.399999999</v>
      </c>
      <c r="Q8" s="137">
        <f t="shared" si="4"/>
        <v>-2475940.6000000015</v>
      </c>
      <c r="R8" s="138">
        <f t="shared" ref="R8:S8" si="15">SUM(R9+R75)</f>
        <v>6232500</v>
      </c>
      <c r="S8" s="138">
        <f t="shared" si="15"/>
        <v>6232500</v>
      </c>
      <c r="T8" s="137">
        <f t="shared" si="5"/>
        <v>0</v>
      </c>
      <c r="U8" s="143">
        <f t="shared" si="6"/>
        <v>253376600</v>
      </c>
      <c r="V8" s="143">
        <f t="shared" si="6"/>
        <v>180838298.58000001</v>
      </c>
      <c r="W8" s="143">
        <f t="shared" si="6"/>
        <v>-72538301.419999987</v>
      </c>
      <c r="X8" s="139">
        <f t="shared" ref="X8:Y8" si="16">SUM(X9+X75)</f>
        <v>151993800</v>
      </c>
      <c r="Y8" s="139">
        <f t="shared" si="16"/>
        <v>0</v>
      </c>
      <c r="Z8" s="137">
        <f t="shared" ref="Z8:Z107" si="17">SUM(Y8-X8)</f>
        <v>-151993800</v>
      </c>
      <c r="AA8" s="143">
        <f t="shared" si="7"/>
        <v>151993800</v>
      </c>
      <c r="AB8" s="143">
        <f t="shared" si="7"/>
        <v>0</v>
      </c>
      <c r="AC8" s="143">
        <f t="shared" si="7"/>
        <v>-151993800</v>
      </c>
      <c r="AD8" s="139">
        <f t="shared" ref="AD8:AE8" si="18">SUM(AD9+AD75)</f>
        <v>0</v>
      </c>
      <c r="AE8" s="139">
        <f t="shared" si="18"/>
        <v>0</v>
      </c>
      <c r="AF8" s="137">
        <f t="shared" ref="AF8:AF107" si="19">SUM(AE8-AD8)</f>
        <v>0</v>
      </c>
      <c r="AG8" s="139">
        <f t="shared" ref="AG8:AH8" si="20">SUM(AG9+AG75)</f>
        <v>0</v>
      </c>
      <c r="AH8" s="139">
        <f t="shared" si="20"/>
        <v>0</v>
      </c>
      <c r="AI8" s="137">
        <f t="shared" ref="AI8:AI107" si="21">SUM(AH8-AG8)</f>
        <v>0</v>
      </c>
      <c r="AJ8" s="143">
        <f t="shared" si="8"/>
        <v>0</v>
      </c>
      <c r="AK8" s="143">
        <f t="shared" si="8"/>
        <v>0</v>
      </c>
      <c r="AL8" s="143">
        <f t="shared" si="8"/>
        <v>0</v>
      </c>
      <c r="AM8" s="143">
        <f t="shared" si="9"/>
        <v>405370400</v>
      </c>
      <c r="AN8" s="143">
        <f t="shared" si="9"/>
        <v>180838298.58000001</v>
      </c>
      <c r="AO8" s="143">
        <f t="shared" si="9"/>
        <v>-224532101.41999999</v>
      </c>
    </row>
    <row r="9" spans="1:41">
      <c r="A9" s="163">
        <v>2</v>
      </c>
      <c r="B9" s="154" t="s">
        <v>5</v>
      </c>
      <c r="C9" s="139">
        <f t="shared" ref="C9:D9" si="22">SUM(C10+C63+C66)</f>
        <v>21111900</v>
      </c>
      <c r="D9" s="139">
        <f t="shared" si="22"/>
        <v>11600022.5</v>
      </c>
      <c r="E9" s="137">
        <f t="shared" si="0"/>
        <v>-9511877.5</v>
      </c>
      <c r="F9" s="139">
        <f t="shared" ref="F9" si="23">SUM(F10+F63+F66)</f>
        <v>166018800</v>
      </c>
      <c r="G9" s="139">
        <f>SUM(G10+G63+G66)</f>
        <v>105551386.18000001</v>
      </c>
      <c r="H9" s="137">
        <f t="shared" si="1"/>
        <v>-60467413.819999993</v>
      </c>
      <c r="I9" s="139">
        <f t="shared" ref="I9:J9" si="24">SUM(I10+I63+I66)</f>
        <v>11985400</v>
      </c>
      <c r="J9" s="139">
        <f t="shared" si="24"/>
        <v>11902331.1</v>
      </c>
      <c r="K9" s="137">
        <f t="shared" si="2"/>
        <v>-83068.900000000373</v>
      </c>
      <c r="L9" s="139">
        <f t="shared" ref="L9:M9" si="25">SUM(L10+L63+L66)</f>
        <v>5524100</v>
      </c>
      <c r="M9" s="139">
        <f t="shared" si="25"/>
        <v>5524099.4000000004</v>
      </c>
      <c r="N9" s="137">
        <f t="shared" si="3"/>
        <v>-0.59999999962747097</v>
      </c>
      <c r="O9" s="139">
        <f t="shared" ref="O9:P9" si="26">SUM(O10+O63+O66)</f>
        <v>42503900</v>
      </c>
      <c r="P9" s="139">
        <f t="shared" si="26"/>
        <v>40027959.399999999</v>
      </c>
      <c r="Q9" s="137">
        <f t="shared" si="4"/>
        <v>-2475940.6000000015</v>
      </c>
      <c r="R9" s="138">
        <f t="shared" ref="R9:S9" si="27">SUM(R10+R63+R66)</f>
        <v>6232500</v>
      </c>
      <c r="S9" s="138">
        <f t="shared" si="27"/>
        <v>6232500</v>
      </c>
      <c r="T9" s="137">
        <f t="shared" si="5"/>
        <v>0</v>
      </c>
      <c r="U9" s="143">
        <f t="shared" si="6"/>
        <v>253376600</v>
      </c>
      <c r="V9" s="143">
        <f t="shared" si="6"/>
        <v>180838298.58000001</v>
      </c>
      <c r="W9" s="143">
        <f t="shared" si="6"/>
        <v>-72538301.419999987</v>
      </c>
      <c r="X9" s="139">
        <f t="shared" ref="X9:Y9" si="28">SUM(X10+X63+X66)</f>
        <v>151993800</v>
      </c>
      <c r="Y9" s="139">
        <f t="shared" si="28"/>
        <v>0</v>
      </c>
      <c r="Z9" s="137">
        <f t="shared" si="17"/>
        <v>-151993800</v>
      </c>
      <c r="AA9" s="143">
        <f t="shared" si="7"/>
        <v>151993800</v>
      </c>
      <c r="AB9" s="143">
        <f t="shared" si="7"/>
        <v>0</v>
      </c>
      <c r="AC9" s="143">
        <f t="shared" si="7"/>
        <v>-151993800</v>
      </c>
      <c r="AD9" s="139">
        <f t="shared" ref="AD9:AE9" si="29">SUM(AD10+AD63+AD66)</f>
        <v>0</v>
      </c>
      <c r="AE9" s="139">
        <f t="shared" si="29"/>
        <v>0</v>
      </c>
      <c r="AF9" s="137">
        <f t="shared" si="19"/>
        <v>0</v>
      </c>
      <c r="AG9" s="139">
        <f t="shared" ref="AG9:AH9" si="30">SUM(AG10+AG63+AG66)</f>
        <v>0</v>
      </c>
      <c r="AH9" s="139">
        <f t="shared" si="30"/>
        <v>0</v>
      </c>
      <c r="AI9" s="137">
        <f t="shared" si="21"/>
        <v>0</v>
      </c>
      <c r="AJ9" s="143">
        <f t="shared" si="8"/>
        <v>0</v>
      </c>
      <c r="AK9" s="143">
        <f t="shared" si="8"/>
        <v>0</v>
      </c>
      <c r="AL9" s="143">
        <f t="shared" si="8"/>
        <v>0</v>
      </c>
      <c r="AM9" s="143">
        <f t="shared" si="9"/>
        <v>405370400</v>
      </c>
      <c r="AN9" s="143">
        <f t="shared" si="9"/>
        <v>180838298.58000001</v>
      </c>
      <c r="AO9" s="143">
        <f t="shared" si="9"/>
        <v>-224532101.41999999</v>
      </c>
    </row>
    <row r="10" spans="1:41">
      <c r="A10" s="163">
        <v>3</v>
      </c>
      <c r="B10" s="154" t="s">
        <v>6</v>
      </c>
      <c r="C10" s="139">
        <f t="shared" ref="C10:D10" si="31">SUM(C11+C17+C23+C28+C35+C39+C44+C48+C58)</f>
        <v>21111900</v>
      </c>
      <c r="D10" s="139">
        <f t="shared" si="31"/>
        <v>11600022.5</v>
      </c>
      <c r="E10" s="137">
        <f t="shared" si="0"/>
        <v>-9511877.5</v>
      </c>
      <c r="F10" s="139">
        <f t="shared" ref="F10" si="32">SUM(F11+F17+F23+F28+F35+F39+F44+F48+F58)</f>
        <v>166018800</v>
      </c>
      <c r="G10" s="139">
        <f>SUM(G11+G17+G23+G28+G35+G39+G44+G48+G58)</f>
        <v>105551386.18000001</v>
      </c>
      <c r="H10" s="137">
        <f t="shared" si="1"/>
        <v>-60467413.819999993</v>
      </c>
      <c r="I10" s="139">
        <f t="shared" ref="I10:J10" si="33">SUM(I11+I17+I23+I28+I35+I39+I44+I48+I58)</f>
        <v>11985400</v>
      </c>
      <c r="J10" s="139">
        <f t="shared" si="33"/>
        <v>11902331.1</v>
      </c>
      <c r="K10" s="137">
        <f t="shared" si="2"/>
        <v>-83068.900000000373</v>
      </c>
      <c r="L10" s="139">
        <f t="shared" ref="L10:M10" si="34">SUM(L11+L17+L23+L28+L35+L39+L44+L48+L58)</f>
        <v>5524100</v>
      </c>
      <c r="M10" s="139">
        <f t="shared" si="34"/>
        <v>5524099.4000000004</v>
      </c>
      <c r="N10" s="137">
        <f t="shared" si="3"/>
        <v>-0.59999999962747097</v>
      </c>
      <c r="O10" s="139">
        <f t="shared" ref="O10:P10" si="35">SUM(O11+O17+O23+O28+O35+O39+O44+O48+O58)</f>
        <v>42503900</v>
      </c>
      <c r="P10" s="139">
        <f t="shared" si="35"/>
        <v>40027959.399999999</v>
      </c>
      <c r="Q10" s="137">
        <f t="shared" si="4"/>
        <v>-2475940.6000000015</v>
      </c>
      <c r="R10" s="138">
        <f t="shared" ref="R10:S10" si="36">SUM(R11+R17+R23+R28+R35+R39+R44+R48+R58)</f>
        <v>6232500</v>
      </c>
      <c r="S10" s="138">
        <f t="shared" si="36"/>
        <v>6232500</v>
      </c>
      <c r="T10" s="137">
        <f t="shared" si="5"/>
        <v>0</v>
      </c>
      <c r="U10" s="143">
        <f t="shared" si="6"/>
        <v>253376600</v>
      </c>
      <c r="V10" s="143">
        <f t="shared" si="6"/>
        <v>180838298.58000001</v>
      </c>
      <c r="W10" s="143">
        <f t="shared" si="6"/>
        <v>-72538301.419999987</v>
      </c>
      <c r="X10" s="139">
        <f t="shared" ref="X10:Y10" si="37">SUM(X11+X17+X23+X28+X35+X39+X44+X48+X58)</f>
        <v>0</v>
      </c>
      <c r="Y10" s="139">
        <f t="shared" si="37"/>
        <v>0</v>
      </c>
      <c r="Z10" s="137">
        <f t="shared" si="17"/>
        <v>0</v>
      </c>
      <c r="AA10" s="143">
        <f t="shared" si="7"/>
        <v>0</v>
      </c>
      <c r="AB10" s="143">
        <f t="shared" si="7"/>
        <v>0</v>
      </c>
      <c r="AC10" s="143">
        <f t="shared" si="7"/>
        <v>0</v>
      </c>
      <c r="AD10" s="139">
        <f t="shared" ref="AD10:AE10" si="38">SUM(AD11+AD17+AD23+AD28+AD35+AD39+AD44+AD48+AD58)</f>
        <v>0</v>
      </c>
      <c r="AE10" s="139">
        <f t="shared" si="38"/>
        <v>0</v>
      </c>
      <c r="AF10" s="137">
        <f t="shared" si="19"/>
        <v>0</v>
      </c>
      <c r="AG10" s="139">
        <f t="shared" ref="AG10:AH10" si="39">SUM(AG11+AG17+AG23+AG28+AG35+AG39+AG44+AG48+AG58)</f>
        <v>0</v>
      </c>
      <c r="AH10" s="139">
        <f t="shared" si="39"/>
        <v>0</v>
      </c>
      <c r="AI10" s="137">
        <f t="shared" si="21"/>
        <v>0</v>
      </c>
      <c r="AJ10" s="143">
        <f t="shared" si="8"/>
        <v>0</v>
      </c>
      <c r="AK10" s="143">
        <f t="shared" si="8"/>
        <v>0</v>
      </c>
      <c r="AL10" s="143">
        <f t="shared" si="8"/>
        <v>0</v>
      </c>
      <c r="AM10" s="143">
        <f t="shared" si="9"/>
        <v>253376600</v>
      </c>
      <c r="AN10" s="143">
        <f t="shared" si="9"/>
        <v>180838298.58000001</v>
      </c>
      <c r="AO10" s="143">
        <f t="shared" si="9"/>
        <v>-72538301.419999987</v>
      </c>
    </row>
    <row r="11" spans="1:41">
      <c r="A11" s="163">
        <v>4</v>
      </c>
      <c r="B11" s="154" t="s">
        <v>7</v>
      </c>
      <c r="C11" s="139">
        <f t="shared" ref="C11:D11" si="40">SUM(C12:C16)</f>
        <v>15877500</v>
      </c>
      <c r="D11" s="139">
        <f t="shared" si="40"/>
        <v>9789122.5</v>
      </c>
      <c r="E11" s="137">
        <f t="shared" si="0"/>
        <v>-6088377.5</v>
      </c>
      <c r="F11" s="139">
        <f t="shared" ref="F11:G11" si="41">SUM(F12:F16)</f>
        <v>94880900</v>
      </c>
      <c r="G11" s="139">
        <f t="shared" si="41"/>
        <v>67547062</v>
      </c>
      <c r="H11" s="137">
        <f t="shared" si="1"/>
        <v>-27333838</v>
      </c>
      <c r="I11" s="139">
        <f t="shared" ref="I11:J11" si="42">SUM(I12:I16)</f>
        <v>0</v>
      </c>
      <c r="J11" s="139">
        <f t="shared" si="42"/>
        <v>0</v>
      </c>
      <c r="K11" s="137">
        <f t="shared" si="2"/>
        <v>0</v>
      </c>
      <c r="L11" s="139">
        <f t="shared" ref="L11:M11" si="43">SUM(L12:L16)</f>
        <v>0</v>
      </c>
      <c r="M11" s="139">
        <f t="shared" si="43"/>
        <v>0</v>
      </c>
      <c r="N11" s="137">
        <f t="shared" si="3"/>
        <v>0</v>
      </c>
      <c r="O11" s="139">
        <f t="shared" ref="O11:P11" si="44">SUM(O12:O16)</f>
        <v>0</v>
      </c>
      <c r="P11" s="139">
        <f t="shared" si="44"/>
        <v>0</v>
      </c>
      <c r="Q11" s="137">
        <f t="shared" si="4"/>
        <v>0</v>
      </c>
      <c r="R11" s="138">
        <f t="shared" ref="R11:S11" si="45">SUM(R12:R16)</f>
        <v>0</v>
      </c>
      <c r="S11" s="138">
        <f t="shared" si="45"/>
        <v>0</v>
      </c>
      <c r="T11" s="137">
        <f t="shared" si="5"/>
        <v>0</v>
      </c>
      <c r="U11" s="143">
        <f t="shared" si="6"/>
        <v>110758400</v>
      </c>
      <c r="V11" s="143">
        <f t="shared" si="6"/>
        <v>77336184.5</v>
      </c>
      <c r="W11" s="143">
        <f t="shared" si="6"/>
        <v>-33422215.5</v>
      </c>
      <c r="X11" s="139">
        <f t="shared" ref="X11:Y11" si="46">SUM(X12:X16)</f>
        <v>0</v>
      </c>
      <c r="Y11" s="139">
        <f t="shared" si="46"/>
        <v>0</v>
      </c>
      <c r="Z11" s="137">
        <f t="shared" si="17"/>
        <v>0</v>
      </c>
      <c r="AA11" s="143">
        <f t="shared" ref="AA11:AC17" si="47">SUM(X11)</f>
        <v>0</v>
      </c>
      <c r="AB11" s="143">
        <f t="shared" si="47"/>
        <v>0</v>
      </c>
      <c r="AC11" s="143">
        <f t="shared" si="47"/>
        <v>0</v>
      </c>
      <c r="AD11" s="139">
        <f t="shared" ref="AD11:AE11" si="48">SUM(AD12:AD16)</f>
        <v>0</v>
      </c>
      <c r="AE11" s="139">
        <f t="shared" si="48"/>
        <v>0</v>
      </c>
      <c r="AF11" s="137">
        <f t="shared" si="19"/>
        <v>0</v>
      </c>
      <c r="AG11" s="139">
        <f t="shared" ref="AG11:AH11" si="49">SUM(AG12:AG16)</f>
        <v>0</v>
      </c>
      <c r="AH11" s="139">
        <f t="shared" si="49"/>
        <v>0</v>
      </c>
      <c r="AI11" s="137">
        <f t="shared" si="21"/>
        <v>0</v>
      </c>
      <c r="AJ11" s="143">
        <f t="shared" si="8"/>
        <v>0</v>
      </c>
      <c r="AK11" s="143">
        <f t="shared" si="8"/>
        <v>0</v>
      </c>
      <c r="AL11" s="143">
        <f t="shared" si="8"/>
        <v>0</v>
      </c>
      <c r="AM11" s="143">
        <f t="shared" si="9"/>
        <v>110758400</v>
      </c>
      <c r="AN11" s="143">
        <f t="shared" si="9"/>
        <v>77336184.5</v>
      </c>
      <c r="AO11" s="143">
        <f t="shared" si="9"/>
        <v>-33422215.5</v>
      </c>
    </row>
    <row r="12" spans="1:41">
      <c r="A12" s="165">
        <v>5</v>
      </c>
      <c r="B12" s="153" t="s">
        <v>8</v>
      </c>
      <c r="C12" s="186">
        <v>5420000</v>
      </c>
      <c r="D12" s="186">
        <v>3932302.5</v>
      </c>
      <c r="E12" s="133">
        <f t="shared" si="0"/>
        <v>-1487697.5</v>
      </c>
      <c r="F12" s="186">
        <v>43173200</v>
      </c>
      <c r="G12" s="186">
        <v>34439191</v>
      </c>
      <c r="H12" s="133">
        <f t="shared" si="1"/>
        <v>-8734009</v>
      </c>
      <c r="I12" s="174"/>
      <c r="J12" s="174"/>
      <c r="K12" s="133">
        <f t="shared" si="2"/>
        <v>0</v>
      </c>
      <c r="L12" s="175"/>
      <c r="M12" s="175"/>
      <c r="N12" s="133">
        <f t="shared" si="3"/>
        <v>0</v>
      </c>
      <c r="O12" s="175"/>
      <c r="P12" s="175"/>
      <c r="Q12" s="133">
        <f t="shared" si="4"/>
        <v>0</v>
      </c>
      <c r="R12" s="189"/>
      <c r="S12" s="189"/>
      <c r="T12" s="137">
        <f t="shared" si="5"/>
        <v>0</v>
      </c>
      <c r="U12" s="142">
        <f t="shared" si="6"/>
        <v>48593200</v>
      </c>
      <c r="V12" s="142">
        <f t="shared" si="6"/>
        <v>38371493.5</v>
      </c>
      <c r="W12" s="142">
        <f t="shared" si="6"/>
        <v>-10221706.5</v>
      </c>
      <c r="X12" s="140"/>
      <c r="Y12" s="140"/>
      <c r="Z12" s="137">
        <f t="shared" si="17"/>
        <v>0</v>
      </c>
      <c r="AA12" s="142">
        <f t="shared" si="47"/>
        <v>0</v>
      </c>
      <c r="AB12" s="142">
        <f t="shared" si="47"/>
        <v>0</v>
      </c>
      <c r="AC12" s="142">
        <f t="shared" si="47"/>
        <v>0</v>
      </c>
      <c r="AD12" s="140"/>
      <c r="AE12" s="140"/>
      <c r="AF12" s="137">
        <f t="shared" si="19"/>
        <v>0</v>
      </c>
      <c r="AG12" s="140"/>
      <c r="AH12" s="140"/>
      <c r="AI12" s="137">
        <f t="shared" si="21"/>
        <v>0</v>
      </c>
      <c r="AJ12" s="142">
        <f t="shared" si="8"/>
        <v>0</v>
      </c>
      <c r="AK12" s="142">
        <f t="shared" si="8"/>
        <v>0</v>
      </c>
      <c r="AL12" s="142">
        <f t="shared" si="8"/>
        <v>0</v>
      </c>
      <c r="AM12" s="142">
        <f t="shared" si="9"/>
        <v>48593200</v>
      </c>
      <c r="AN12" s="142">
        <f t="shared" si="9"/>
        <v>38371493.5</v>
      </c>
      <c r="AO12" s="142">
        <f t="shared" si="9"/>
        <v>-10221706.5</v>
      </c>
    </row>
    <row r="13" spans="1:41">
      <c r="A13" s="165">
        <v>6</v>
      </c>
      <c r="B13" s="153" t="s">
        <v>10</v>
      </c>
      <c r="C13" s="186">
        <v>5425000</v>
      </c>
      <c r="D13" s="186">
        <v>5416820</v>
      </c>
      <c r="E13" s="133">
        <f t="shared" si="0"/>
        <v>-8180</v>
      </c>
      <c r="F13" s="186">
        <v>45327700</v>
      </c>
      <c r="G13" s="186">
        <v>28927871</v>
      </c>
      <c r="H13" s="133">
        <f t="shared" si="1"/>
        <v>-16399829</v>
      </c>
      <c r="I13" s="175"/>
      <c r="J13" s="175"/>
      <c r="K13" s="133">
        <f t="shared" si="2"/>
        <v>0</v>
      </c>
      <c r="L13" s="175"/>
      <c r="M13" s="175"/>
      <c r="N13" s="133">
        <f t="shared" si="3"/>
        <v>0</v>
      </c>
      <c r="O13" s="175"/>
      <c r="P13" s="175"/>
      <c r="Q13" s="133">
        <f t="shared" si="4"/>
        <v>0</v>
      </c>
      <c r="R13" s="189"/>
      <c r="S13" s="189"/>
      <c r="T13" s="137">
        <f t="shared" si="5"/>
        <v>0</v>
      </c>
      <c r="U13" s="142">
        <f t="shared" si="6"/>
        <v>50752700</v>
      </c>
      <c r="V13" s="142">
        <f t="shared" si="6"/>
        <v>34344691</v>
      </c>
      <c r="W13" s="142">
        <f t="shared" si="6"/>
        <v>-16408009</v>
      </c>
      <c r="X13" s="140"/>
      <c r="Y13" s="140"/>
      <c r="Z13" s="137">
        <f t="shared" si="17"/>
        <v>0</v>
      </c>
      <c r="AA13" s="142">
        <f t="shared" si="47"/>
        <v>0</v>
      </c>
      <c r="AB13" s="142">
        <f t="shared" si="47"/>
        <v>0</v>
      </c>
      <c r="AC13" s="142">
        <f t="shared" si="47"/>
        <v>0</v>
      </c>
      <c r="AD13" s="140"/>
      <c r="AE13" s="140"/>
      <c r="AF13" s="137">
        <f t="shared" si="19"/>
        <v>0</v>
      </c>
      <c r="AG13" s="140"/>
      <c r="AH13" s="140"/>
      <c r="AI13" s="137">
        <f t="shared" si="21"/>
        <v>0</v>
      </c>
      <c r="AJ13" s="142">
        <f t="shared" si="8"/>
        <v>0</v>
      </c>
      <c r="AK13" s="142">
        <f t="shared" si="8"/>
        <v>0</v>
      </c>
      <c r="AL13" s="142">
        <f t="shared" si="8"/>
        <v>0</v>
      </c>
      <c r="AM13" s="142">
        <f t="shared" si="9"/>
        <v>50752700</v>
      </c>
      <c r="AN13" s="142">
        <f t="shared" si="9"/>
        <v>34344691</v>
      </c>
      <c r="AO13" s="142">
        <f t="shared" si="9"/>
        <v>-16408009</v>
      </c>
    </row>
    <row r="14" spans="1:41">
      <c r="A14" s="165">
        <v>7</v>
      </c>
      <c r="B14" s="153" t="s">
        <v>11</v>
      </c>
      <c r="C14" s="186">
        <v>660000</v>
      </c>
      <c r="D14" s="186">
        <v>440000</v>
      </c>
      <c r="E14" s="133">
        <f t="shared" si="0"/>
        <v>-220000</v>
      </c>
      <c r="F14" s="186">
        <v>6380000</v>
      </c>
      <c r="G14" s="186">
        <v>4180000</v>
      </c>
      <c r="H14" s="133">
        <f t="shared" si="1"/>
        <v>-2200000</v>
      </c>
      <c r="I14" s="175"/>
      <c r="J14" s="175"/>
      <c r="K14" s="133">
        <f t="shared" si="2"/>
        <v>0</v>
      </c>
      <c r="L14" s="175"/>
      <c r="M14" s="175"/>
      <c r="N14" s="133">
        <f t="shared" si="3"/>
        <v>0</v>
      </c>
      <c r="O14" s="175"/>
      <c r="P14" s="175"/>
      <c r="Q14" s="133">
        <f t="shared" si="4"/>
        <v>0</v>
      </c>
      <c r="R14" s="189"/>
      <c r="S14" s="189"/>
      <c r="T14" s="137">
        <f t="shared" si="5"/>
        <v>0</v>
      </c>
      <c r="U14" s="142">
        <f t="shared" si="6"/>
        <v>7040000</v>
      </c>
      <c r="V14" s="142">
        <f t="shared" si="6"/>
        <v>4620000</v>
      </c>
      <c r="W14" s="142">
        <f t="shared" si="6"/>
        <v>-2420000</v>
      </c>
      <c r="X14" s="140"/>
      <c r="Y14" s="140"/>
      <c r="Z14" s="137">
        <f t="shared" si="17"/>
        <v>0</v>
      </c>
      <c r="AA14" s="142">
        <f t="shared" si="47"/>
        <v>0</v>
      </c>
      <c r="AB14" s="142">
        <f t="shared" si="47"/>
        <v>0</v>
      </c>
      <c r="AC14" s="142">
        <f t="shared" si="47"/>
        <v>0</v>
      </c>
      <c r="AD14" s="140"/>
      <c r="AE14" s="140"/>
      <c r="AF14" s="137">
        <f t="shared" si="19"/>
        <v>0</v>
      </c>
      <c r="AG14" s="140"/>
      <c r="AH14" s="140"/>
      <c r="AI14" s="137">
        <f t="shared" si="21"/>
        <v>0</v>
      </c>
      <c r="AJ14" s="142">
        <f t="shared" si="8"/>
        <v>0</v>
      </c>
      <c r="AK14" s="142">
        <f t="shared" si="8"/>
        <v>0</v>
      </c>
      <c r="AL14" s="142">
        <f t="shared" si="8"/>
        <v>0</v>
      </c>
      <c r="AM14" s="142">
        <f t="shared" si="9"/>
        <v>7040000</v>
      </c>
      <c r="AN14" s="142">
        <f t="shared" si="9"/>
        <v>4620000</v>
      </c>
      <c r="AO14" s="142">
        <f t="shared" si="9"/>
        <v>-2420000</v>
      </c>
    </row>
    <row r="15" spans="1:41">
      <c r="A15" s="165">
        <v>8</v>
      </c>
      <c r="B15" s="153" t="s">
        <v>12</v>
      </c>
      <c r="C15" s="186">
        <v>4372500</v>
      </c>
      <c r="D15" s="187">
        <v>0</v>
      </c>
      <c r="E15" s="133">
        <f t="shared" si="0"/>
        <v>-4372500</v>
      </c>
      <c r="F15" s="187">
        <v>0</v>
      </c>
      <c r="G15" s="187">
        <v>0</v>
      </c>
      <c r="H15" s="133">
        <f t="shared" si="1"/>
        <v>0</v>
      </c>
      <c r="I15" s="175"/>
      <c r="J15" s="175"/>
      <c r="K15" s="133">
        <f t="shared" si="2"/>
        <v>0</v>
      </c>
      <c r="L15" s="175"/>
      <c r="M15" s="175"/>
      <c r="N15" s="133">
        <f t="shared" si="3"/>
        <v>0</v>
      </c>
      <c r="O15" s="175"/>
      <c r="P15" s="175"/>
      <c r="Q15" s="133">
        <f t="shared" si="4"/>
        <v>0</v>
      </c>
      <c r="R15" s="189"/>
      <c r="S15" s="189"/>
      <c r="T15" s="137">
        <f t="shared" si="5"/>
        <v>0</v>
      </c>
      <c r="U15" s="142">
        <f t="shared" si="6"/>
        <v>4372500</v>
      </c>
      <c r="V15" s="142">
        <f t="shared" si="6"/>
        <v>0</v>
      </c>
      <c r="W15" s="142">
        <f t="shared" si="6"/>
        <v>-4372500</v>
      </c>
      <c r="X15" s="140"/>
      <c r="Y15" s="140"/>
      <c r="Z15" s="137">
        <f t="shared" si="17"/>
        <v>0</v>
      </c>
      <c r="AA15" s="142">
        <f t="shared" si="47"/>
        <v>0</v>
      </c>
      <c r="AB15" s="142">
        <f t="shared" si="47"/>
        <v>0</v>
      </c>
      <c r="AC15" s="142">
        <f t="shared" si="47"/>
        <v>0</v>
      </c>
      <c r="AD15" s="140"/>
      <c r="AE15" s="140"/>
      <c r="AF15" s="137">
        <f t="shared" si="19"/>
        <v>0</v>
      </c>
      <c r="AG15" s="140"/>
      <c r="AH15" s="140"/>
      <c r="AI15" s="137">
        <f t="shared" si="21"/>
        <v>0</v>
      </c>
      <c r="AJ15" s="142">
        <f t="shared" si="8"/>
        <v>0</v>
      </c>
      <c r="AK15" s="142">
        <f t="shared" si="8"/>
        <v>0</v>
      </c>
      <c r="AL15" s="142">
        <f t="shared" si="8"/>
        <v>0</v>
      </c>
      <c r="AM15" s="142">
        <f t="shared" si="9"/>
        <v>4372500</v>
      </c>
      <c r="AN15" s="142">
        <f t="shared" si="9"/>
        <v>0</v>
      </c>
      <c r="AO15" s="142">
        <f t="shared" si="9"/>
        <v>-4372500</v>
      </c>
    </row>
    <row r="16" spans="1:41">
      <c r="A16" s="165">
        <v>9</v>
      </c>
      <c r="B16" s="153" t="s">
        <v>9</v>
      </c>
      <c r="C16" s="131"/>
      <c r="D16" s="131"/>
      <c r="E16" s="133">
        <f t="shared" si="0"/>
        <v>0</v>
      </c>
      <c r="F16" s="131">
        <v>0</v>
      </c>
      <c r="G16" s="131">
        <v>0</v>
      </c>
      <c r="H16" s="133">
        <f t="shared" si="1"/>
        <v>0</v>
      </c>
      <c r="I16" s="175"/>
      <c r="J16" s="175"/>
      <c r="K16" s="133">
        <f t="shared" si="2"/>
        <v>0</v>
      </c>
      <c r="L16" s="175"/>
      <c r="M16" s="175"/>
      <c r="N16" s="133">
        <f t="shared" si="3"/>
        <v>0</v>
      </c>
      <c r="O16" s="175"/>
      <c r="P16" s="175"/>
      <c r="Q16" s="133">
        <f t="shared" si="4"/>
        <v>0</v>
      </c>
      <c r="R16" s="189"/>
      <c r="S16" s="189"/>
      <c r="T16" s="137">
        <f t="shared" si="5"/>
        <v>0</v>
      </c>
      <c r="U16" s="142">
        <f t="shared" si="6"/>
        <v>0</v>
      </c>
      <c r="V16" s="142">
        <f t="shared" si="6"/>
        <v>0</v>
      </c>
      <c r="W16" s="142">
        <f t="shared" si="6"/>
        <v>0</v>
      </c>
      <c r="X16" s="140"/>
      <c r="Y16" s="140"/>
      <c r="Z16" s="137">
        <f t="shared" si="17"/>
        <v>0</v>
      </c>
      <c r="AA16" s="142">
        <f t="shared" si="47"/>
        <v>0</v>
      </c>
      <c r="AB16" s="142">
        <f t="shared" si="47"/>
        <v>0</v>
      </c>
      <c r="AC16" s="142">
        <f t="shared" si="47"/>
        <v>0</v>
      </c>
      <c r="AD16" s="140"/>
      <c r="AE16" s="140"/>
      <c r="AF16" s="137">
        <f t="shared" si="19"/>
        <v>0</v>
      </c>
      <c r="AG16" s="140"/>
      <c r="AH16" s="140"/>
      <c r="AI16" s="137">
        <f t="shared" si="21"/>
        <v>0</v>
      </c>
      <c r="AJ16" s="142">
        <f t="shared" si="8"/>
        <v>0</v>
      </c>
      <c r="AK16" s="142">
        <f t="shared" si="8"/>
        <v>0</v>
      </c>
      <c r="AL16" s="142">
        <f t="shared" si="8"/>
        <v>0</v>
      </c>
      <c r="AM16" s="142">
        <f t="shared" si="9"/>
        <v>0</v>
      </c>
      <c r="AN16" s="142">
        <f t="shared" si="9"/>
        <v>0</v>
      </c>
      <c r="AO16" s="142">
        <f t="shared" si="9"/>
        <v>0</v>
      </c>
    </row>
    <row r="17" spans="1:41">
      <c r="A17" s="163">
        <v>10</v>
      </c>
      <c r="B17" s="154" t="s">
        <v>16</v>
      </c>
      <c r="C17" s="64">
        <f>SUM(C18:C22)</f>
        <v>1984400</v>
      </c>
      <c r="D17" s="64">
        <f>SUM(D18:D22)</f>
        <v>0</v>
      </c>
      <c r="E17" s="133">
        <f t="shared" si="0"/>
        <v>-1984400</v>
      </c>
      <c r="F17" s="64">
        <f>SUM(F18:F22)</f>
        <v>11860200</v>
      </c>
      <c r="G17" s="64">
        <f>SUM(G18:G22)</f>
        <v>3186638.75</v>
      </c>
      <c r="H17" s="133">
        <f t="shared" si="1"/>
        <v>-8673561.25</v>
      </c>
      <c r="I17" s="176">
        <f>SUM(I18:I22)</f>
        <v>0</v>
      </c>
      <c r="J17" s="176">
        <f>SUM(J18:J22)</f>
        <v>0</v>
      </c>
      <c r="K17" s="133">
        <f t="shared" si="2"/>
        <v>0</v>
      </c>
      <c r="L17" s="176">
        <f>SUM(L18:L22)</f>
        <v>0</v>
      </c>
      <c r="M17" s="176">
        <f>SUM(M18:M22)</f>
        <v>0</v>
      </c>
      <c r="N17" s="133">
        <f t="shared" si="3"/>
        <v>0</v>
      </c>
      <c r="O17" s="176">
        <f>SUM(O18:O22)</f>
        <v>0</v>
      </c>
      <c r="P17" s="176">
        <f>SUM(P18:P22)</f>
        <v>0</v>
      </c>
      <c r="Q17" s="133">
        <f t="shared" si="4"/>
        <v>0</v>
      </c>
      <c r="R17" s="189">
        <f>SUM(R18:R22)</f>
        <v>0</v>
      </c>
      <c r="S17" s="189">
        <f>SUM(S18:S22)</f>
        <v>0</v>
      </c>
      <c r="T17" s="137">
        <f t="shared" si="5"/>
        <v>0</v>
      </c>
      <c r="U17" s="143">
        <f t="shared" si="6"/>
        <v>13844600</v>
      </c>
      <c r="V17" s="143">
        <f t="shared" si="6"/>
        <v>3186638.75</v>
      </c>
      <c r="W17" s="143">
        <f t="shared" si="6"/>
        <v>-10657961.25</v>
      </c>
      <c r="X17" s="139">
        <f>SUM(X18:X22)</f>
        <v>0</v>
      </c>
      <c r="Y17" s="139">
        <f>SUM(Y18:Y22)</f>
        <v>0</v>
      </c>
      <c r="Z17" s="137">
        <f t="shared" si="17"/>
        <v>0</v>
      </c>
      <c r="AA17" s="143">
        <f t="shared" si="47"/>
        <v>0</v>
      </c>
      <c r="AB17" s="143">
        <f t="shared" si="47"/>
        <v>0</v>
      </c>
      <c r="AC17" s="143">
        <f t="shared" si="47"/>
        <v>0</v>
      </c>
      <c r="AD17" s="139">
        <f>SUM(AD18:AD22)</f>
        <v>0</v>
      </c>
      <c r="AE17" s="139">
        <f>SUM(AE18:AE22)</f>
        <v>0</v>
      </c>
      <c r="AF17" s="137">
        <f t="shared" si="19"/>
        <v>0</v>
      </c>
      <c r="AG17" s="139">
        <f>SUM(AG18:AG22)</f>
        <v>0</v>
      </c>
      <c r="AH17" s="139">
        <f>SUM(AH18:AH22)</f>
        <v>0</v>
      </c>
      <c r="AI17" s="137">
        <f t="shared" si="21"/>
        <v>0</v>
      </c>
      <c r="AJ17" s="143">
        <f t="shared" si="8"/>
        <v>0</v>
      </c>
      <c r="AK17" s="143">
        <f t="shared" si="8"/>
        <v>0</v>
      </c>
      <c r="AL17" s="143">
        <f t="shared" si="8"/>
        <v>0</v>
      </c>
      <c r="AM17" s="143">
        <f t="shared" si="9"/>
        <v>13844600</v>
      </c>
      <c r="AN17" s="143">
        <f t="shared" si="9"/>
        <v>3186638.75</v>
      </c>
      <c r="AO17" s="143">
        <f t="shared" si="9"/>
        <v>-10657961.25</v>
      </c>
    </row>
    <row r="18" spans="1:41">
      <c r="A18" s="165">
        <v>11</v>
      </c>
      <c r="B18" s="153" t="s">
        <v>13</v>
      </c>
      <c r="C18" s="186">
        <v>1349200</v>
      </c>
      <c r="D18" s="187">
        <v>0</v>
      </c>
      <c r="E18" s="133">
        <f t="shared" si="0"/>
        <v>-1349200</v>
      </c>
      <c r="F18" s="186">
        <v>8064900</v>
      </c>
      <c r="G18" s="186">
        <v>3186638.75</v>
      </c>
      <c r="H18" s="133">
        <f t="shared" si="1"/>
        <v>-4878261.25</v>
      </c>
      <c r="I18" s="175"/>
      <c r="J18" s="175"/>
      <c r="K18" s="133">
        <f t="shared" si="2"/>
        <v>0</v>
      </c>
      <c r="L18" s="175"/>
      <c r="M18" s="175"/>
      <c r="N18" s="133">
        <f t="shared" si="3"/>
        <v>0</v>
      </c>
      <c r="O18" s="175"/>
      <c r="P18" s="175"/>
      <c r="Q18" s="133">
        <f t="shared" si="4"/>
        <v>0</v>
      </c>
      <c r="R18" s="189"/>
      <c r="S18" s="189"/>
      <c r="T18" s="137">
        <f t="shared" si="5"/>
        <v>0</v>
      </c>
      <c r="U18" s="142">
        <f t="shared" si="6"/>
        <v>9414100</v>
      </c>
      <c r="V18" s="142">
        <f t="shared" si="6"/>
        <v>3186638.75</v>
      </c>
      <c r="W18" s="142">
        <f t="shared" si="6"/>
        <v>-6227461.25</v>
      </c>
      <c r="X18" s="140"/>
      <c r="Y18" s="140"/>
      <c r="Z18" s="137">
        <f t="shared" si="17"/>
        <v>0</v>
      </c>
      <c r="AA18" s="142">
        <f t="shared" ref="AA18:AC33" si="50">SUM(X18)</f>
        <v>0</v>
      </c>
      <c r="AB18" s="142">
        <f t="shared" si="50"/>
        <v>0</v>
      </c>
      <c r="AC18" s="142">
        <f t="shared" si="50"/>
        <v>0</v>
      </c>
      <c r="AD18" s="140"/>
      <c r="AE18" s="140"/>
      <c r="AF18" s="137">
        <f t="shared" si="19"/>
        <v>0</v>
      </c>
      <c r="AG18" s="140"/>
      <c r="AH18" s="140"/>
      <c r="AI18" s="137">
        <f t="shared" si="21"/>
        <v>0</v>
      </c>
      <c r="AJ18" s="142">
        <f t="shared" si="8"/>
        <v>0</v>
      </c>
      <c r="AK18" s="142">
        <f t="shared" si="8"/>
        <v>0</v>
      </c>
      <c r="AL18" s="142">
        <f t="shared" si="8"/>
        <v>0</v>
      </c>
      <c r="AM18" s="142">
        <f t="shared" si="9"/>
        <v>9414100</v>
      </c>
      <c r="AN18" s="142">
        <f t="shared" si="9"/>
        <v>3186638.75</v>
      </c>
      <c r="AO18" s="142">
        <f t="shared" si="9"/>
        <v>-6227461.25</v>
      </c>
    </row>
    <row r="19" spans="1:41">
      <c r="A19" s="165">
        <v>12</v>
      </c>
      <c r="B19" s="153" t="s">
        <v>14</v>
      </c>
      <c r="C19" s="186">
        <v>158800</v>
      </c>
      <c r="D19" s="187">
        <v>0</v>
      </c>
      <c r="E19" s="133">
        <f t="shared" si="0"/>
        <v>-158800</v>
      </c>
      <c r="F19" s="186">
        <v>948800</v>
      </c>
      <c r="G19" s="187">
        <v>0</v>
      </c>
      <c r="H19" s="133">
        <f t="shared" si="1"/>
        <v>-948800</v>
      </c>
      <c r="I19" s="175"/>
      <c r="J19" s="175"/>
      <c r="K19" s="133">
        <f t="shared" si="2"/>
        <v>0</v>
      </c>
      <c r="L19" s="175"/>
      <c r="M19" s="175"/>
      <c r="N19" s="133">
        <f t="shared" si="3"/>
        <v>0</v>
      </c>
      <c r="O19" s="175"/>
      <c r="P19" s="175"/>
      <c r="Q19" s="133">
        <f t="shared" si="4"/>
        <v>0</v>
      </c>
      <c r="R19" s="189"/>
      <c r="S19" s="189"/>
      <c r="T19" s="137">
        <f t="shared" si="5"/>
        <v>0</v>
      </c>
      <c r="U19" s="142">
        <f t="shared" si="6"/>
        <v>1107600</v>
      </c>
      <c r="V19" s="142">
        <f t="shared" si="6"/>
        <v>0</v>
      </c>
      <c r="W19" s="142">
        <f t="shared" si="6"/>
        <v>-1107600</v>
      </c>
      <c r="X19" s="140"/>
      <c r="Y19" s="140"/>
      <c r="Z19" s="137">
        <f t="shared" si="17"/>
        <v>0</v>
      </c>
      <c r="AA19" s="142">
        <f t="shared" si="50"/>
        <v>0</v>
      </c>
      <c r="AB19" s="142">
        <f t="shared" si="50"/>
        <v>0</v>
      </c>
      <c r="AC19" s="142">
        <f t="shared" si="50"/>
        <v>0</v>
      </c>
      <c r="AD19" s="140"/>
      <c r="AE19" s="140"/>
      <c r="AF19" s="137">
        <f t="shared" si="19"/>
        <v>0</v>
      </c>
      <c r="AG19" s="140"/>
      <c r="AH19" s="140"/>
      <c r="AI19" s="137">
        <f t="shared" si="21"/>
        <v>0</v>
      </c>
      <c r="AJ19" s="142">
        <f t="shared" si="8"/>
        <v>0</v>
      </c>
      <c r="AK19" s="142">
        <f t="shared" si="8"/>
        <v>0</v>
      </c>
      <c r="AL19" s="142">
        <f t="shared" si="8"/>
        <v>0</v>
      </c>
      <c r="AM19" s="142">
        <f t="shared" si="9"/>
        <v>1107600</v>
      </c>
      <c r="AN19" s="142">
        <f t="shared" si="9"/>
        <v>0</v>
      </c>
      <c r="AO19" s="142">
        <f t="shared" si="9"/>
        <v>-1107600</v>
      </c>
    </row>
    <row r="20" spans="1:41">
      <c r="A20" s="165">
        <v>13</v>
      </c>
      <c r="B20" s="153" t="s">
        <v>15</v>
      </c>
      <c r="C20" s="186">
        <v>79400</v>
      </c>
      <c r="D20" s="187">
        <v>0</v>
      </c>
      <c r="E20" s="133">
        <f t="shared" si="0"/>
        <v>-79400</v>
      </c>
      <c r="F20" s="186">
        <v>474400</v>
      </c>
      <c r="G20" s="187">
        <v>0</v>
      </c>
      <c r="H20" s="133">
        <f t="shared" si="1"/>
        <v>-474400</v>
      </c>
      <c r="I20" s="175"/>
      <c r="J20" s="175"/>
      <c r="K20" s="133">
        <f t="shared" si="2"/>
        <v>0</v>
      </c>
      <c r="L20" s="175"/>
      <c r="M20" s="175"/>
      <c r="N20" s="133">
        <f t="shared" si="3"/>
        <v>0</v>
      </c>
      <c r="O20" s="175"/>
      <c r="P20" s="175"/>
      <c r="Q20" s="133">
        <f t="shared" si="4"/>
        <v>0</v>
      </c>
      <c r="R20" s="189"/>
      <c r="S20" s="189"/>
      <c r="T20" s="137">
        <f t="shared" si="5"/>
        <v>0</v>
      </c>
      <c r="U20" s="142">
        <f t="shared" si="6"/>
        <v>553800</v>
      </c>
      <c r="V20" s="142">
        <f t="shared" si="6"/>
        <v>0</v>
      </c>
      <c r="W20" s="142">
        <f t="shared" si="6"/>
        <v>-553800</v>
      </c>
      <c r="X20" s="140"/>
      <c r="Y20" s="140"/>
      <c r="Z20" s="137">
        <f t="shared" si="17"/>
        <v>0</v>
      </c>
      <c r="AA20" s="142">
        <f t="shared" si="50"/>
        <v>0</v>
      </c>
      <c r="AB20" s="142">
        <f t="shared" si="50"/>
        <v>0</v>
      </c>
      <c r="AC20" s="142">
        <f t="shared" si="50"/>
        <v>0</v>
      </c>
      <c r="AD20" s="140"/>
      <c r="AE20" s="140"/>
      <c r="AF20" s="137">
        <f t="shared" si="19"/>
        <v>0</v>
      </c>
      <c r="AG20" s="140"/>
      <c r="AH20" s="140"/>
      <c r="AI20" s="137">
        <f t="shared" si="21"/>
        <v>0</v>
      </c>
      <c r="AJ20" s="142">
        <f t="shared" si="8"/>
        <v>0</v>
      </c>
      <c r="AK20" s="142">
        <f t="shared" si="8"/>
        <v>0</v>
      </c>
      <c r="AL20" s="142">
        <f t="shared" si="8"/>
        <v>0</v>
      </c>
      <c r="AM20" s="142">
        <f t="shared" si="9"/>
        <v>553800</v>
      </c>
      <c r="AN20" s="142">
        <f t="shared" si="9"/>
        <v>0</v>
      </c>
      <c r="AO20" s="142">
        <f t="shared" si="9"/>
        <v>-553800</v>
      </c>
    </row>
    <row r="21" spans="1:41">
      <c r="A21" s="165">
        <v>14</v>
      </c>
      <c r="B21" s="153" t="s">
        <v>17</v>
      </c>
      <c r="C21" s="186">
        <v>79400</v>
      </c>
      <c r="D21" s="187">
        <v>0</v>
      </c>
      <c r="E21" s="133">
        <f t="shared" si="0"/>
        <v>-79400</v>
      </c>
      <c r="F21" s="186">
        <v>474400</v>
      </c>
      <c r="G21" s="187">
        <v>0</v>
      </c>
      <c r="H21" s="133">
        <f t="shared" si="1"/>
        <v>-474400</v>
      </c>
      <c r="I21" s="175"/>
      <c r="J21" s="175"/>
      <c r="K21" s="133">
        <f t="shared" si="2"/>
        <v>0</v>
      </c>
      <c r="L21" s="175"/>
      <c r="M21" s="175"/>
      <c r="N21" s="133">
        <f t="shared" si="3"/>
        <v>0</v>
      </c>
      <c r="O21" s="175"/>
      <c r="P21" s="175"/>
      <c r="Q21" s="133">
        <f t="shared" si="4"/>
        <v>0</v>
      </c>
      <c r="R21" s="189"/>
      <c r="S21" s="189"/>
      <c r="T21" s="137">
        <f t="shared" si="5"/>
        <v>0</v>
      </c>
      <c r="U21" s="142">
        <f t="shared" si="6"/>
        <v>553800</v>
      </c>
      <c r="V21" s="142">
        <f t="shared" si="6"/>
        <v>0</v>
      </c>
      <c r="W21" s="142">
        <f t="shared" si="6"/>
        <v>-553800</v>
      </c>
      <c r="X21" s="140"/>
      <c r="Y21" s="140"/>
      <c r="Z21" s="137">
        <f t="shared" si="17"/>
        <v>0</v>
      </c>
      <c r="AA21" s="142">
        <f t="shared" si="50"/>
        <v>0</v>
      </c>
      <c r="AB21" s="142">
        <f t="shared" si="50"/>
        <v>0</v>
      </c>
      <c r="AC21" s="142">
        <f t="shared" si="50"/>
        <v>0</v>
      </c>
      <c r="AD21" s="140"/>
      <c r="AE21" s="140"/>
      <c r="AF21" s="137">
        <f t="shared" si="19"/>
        <v>0</v>
      </c>
      <c r="AG21" s="140"/>
      <c r="AH21" s="140"/>
      <c r="AI21" s="137">
        <f t="shared" si="21"/>
        <v>0</v>
      </c>
      <c r="AJ21" s="142">
        <f t="shared" si="8"/>
        <v>0</v>
      </c>
      <c r="AK21" s="142">
        <f t="shared" si="8"/>
        <v>0</v>
      </c>
      <c r="AL21" s="142">
        <f t="shared" si="8"/>
        <v>0</v>
      </c>
      <c r="AM21" s="142">
        <f t="shared" si="9"/>
        <v>553800</v>
      </c>
      <c r="AN21" s="142">
        <f t="shared" si="9"/>
        <v>0</v>
      </c>
      <c r="AO21" s="142">
        <f t="shared" si="9"/>
        <v>-553800</v>
      </c>
    </row>
    <row r="22" spans="1:41">
      <c r="A22" s="165">
        <v>15</v>
      </c>
      <c r="B22" s="153" t="s">
        <v>18</v>
      </c>
      <c r="C22" s="186">
        <v>317600</v>
      </c>
      <c r="D22" s="187">
        <v>0</v>
      </c>
      <c r="E22" s="133">
        <f t="shared" si="0"/>
        <v>-317600</v>
      </c>
      <c r="F22" s="186">
        <v>1897700</v>
      </c>
      <c r="G22" s="187">
        <v>0</v>
      </c>
      <c r="H22" s="133">
        <f t="shared" si="1"/>
        <v>-1897700</v>
      </c>
      <c r="I22" s="175"/>
      <c r="J22" s="175"/>
      <c r="K22" s="133">
        <f t="shared" si="2"/>
        <v>0</v>
      </c>
      <c r="L22" s="175"/>
      <c r="M22" s="175"/>
      <c r="N22" s="133">
        <f t="shared" si="3"/>
        <v>0</v>
      </c>
      <c r="O22" s="175"/>
      <c r="P22" s="175"/>
      <c r="Q22" s="133">
        <f t="shared" si="4"/>
        <v>0</v>
      </c>
      <c r="R22" s="189"/>
      <c r="S22" s="189"/>
      <c r="T22" s="137">
        <f t="shared" si="5"/>
        <v>0</v>
      </c>
      <c r="U22" s="142">
        <f t="shared" si="6"/>
        <v>2215300</v>
      </c>
      <c r="V22" s="142">
        <f t="shared" si="6"/>
        <v>0</v>
      </c>
      <c r="W22" s="142">
        <f t="shared" si="6"/>
        <v>-2215300</v>
      </c>
      <c r="X22" s="140"/>
      <c r="Y22" s="140"/>
      <c r="Z22" s="137">
        <f t="shared" si="17"/>
        <v>0</v>
      </c>
      <c r="AA22" s="142">
        <f t="shared" si="50"/>
        <v>0</v>
      </c>
      <c r="AB22" s="142">
        <f t="shared" si="50"/>
        <v>0</v>
      </c>
      <c r="AC22" s="142">
        <f t="shared" si="50"/>
        <v>0</v>
      </c>
      <c r="AD22" s="140"/>
      <c r="AE22" s="140"/>
      <c r="AF22" s="137">
        <f t="shared" si="19"/>
        <v>0</v>
      </c>
      <c r="AG22" s="140"/>
      <c r="AH22" s="140"/>
      <c r="AI22" s="137">
        <f t="shared" si="21"/>
        <v>0</v>
      </c>
      <c r="AJ22" s="142">
        <f t="shared" si="8"/>
        <v>0</v>
      </c>
      <c r="AK22" s="142">
        <f t="shared" si="8"/>
        <v>0</v>
      </c>
      <c r="AL22" s="142">
        <f t="shared" si="8"/>
        <v>0</v>
      </c>
      <c r="AM22" s="142">
        <f t="shared" si="9"/>
        <v>2215300</v>
      </c>
      <c r="AN22" s="142">
        <f t="shared" si="9"/>
        <v>0</v>
      </c>
      <c r="AO22" s="142">
        <f t="shared" si="9"/>
        <v>-2215300</v>
      </c>
    </row>
    <row r="23" spans="1:41">
      <c r="A23" s="163">
        <v>16</v>
      </c>
      <c r="B23" s="154" t="s">
        <v>34</v>
      </c>
      <c r="C23" s="64">
        <f>SUM(C24:C27)</f>
        <v>0</v>
      </c>
      <c r="D23" s="64">
        <f>SUM(D24:D27)</f>
        <v>0</v>
      </c>
      <c r="E23" s="133">
        <f t="shared" si="0"/>
        <v>0</v>
      </c>
      <c r="F23" s="64">
        <f>SUM(F24:F27)</f>
        <v>14012700</v>
      </c>
      <c r="G23" s="64">
        <f>SUM(G24:G27)</f>
        <v>8744785.4299999997</v>
      </c>
      <c r="H23" s="133">
        <f t="shared" si="1"/>
        <v>-5267914.57</v>
      </c>
      <c r="I23" s="176">
        <f>SUM(I24:I27)</f>
        <v>11985400</v>
      </c>
      <c r="J23" s="176">
        <f>SUM(J24:J27)</f>
        <v>11902331.1</v>
      </c>
      <c r="K23" s="133">
        <f t="shared" si="2"/>
        <v>-83068.900000000373</v>
      </c>
      <c r="L23" s="176">
        <f>SUM(L24:L27)</f>
        <v>5524100</v>
      </c>
      <c r="M23" s="176">
        <f>SUM(M24:M27)</f>
        <v>5524099.4000000004</v>
      </c>
      <c r="N23" s="133">
        <f t="shared" si="3"/>
        <v>-0.59999999962747097</v>
      </c>
      <c r="O23" s="176">
        <f>SUM(O24:O27)</f>
        <v>42503900</v>
      </c>
      <c r="P23" s="176">
        <f>SUM(P24:P27)</f>
        <v>40027959.399999999</v>
      </c>
      <c r="Q23" s="133">
        <f t="shared" si="4"/>
        <v>-2475940.6000000015</v>
      </c>
      <c r="R23" s="189">
        <f>SUM(R24:R27)</f>
        <v>6232500</v>
      </c>
      <c r="S23" s="189">
        <f>SUM(S24:S27)</f>
        <v>6232500</v>
      </c>
      <c r="T23" s="137">
        <f t="shared" si="5"/>
        <v>0</v>
      </c>
      <c r="U23" s="143">
        <f t="shared" ref="U23:W38" si="51">SUM(C23+F23+I23+L23+O23+R23)</f>
        <v>80258600</v>
      </c>
      <c r="V23" s="143">
        <f t="shared" si="51"/>
        <v>72431675.329999998</v>
      </c>
      <c r="W23" s="143">
        <f t="shared" si="51"/>
        <v>-7826924.6700000018</v>
      </c>
      <c r="X23" s="139">
        <f>SUM(X24:X27)</f>
        <v>0</v>
      </c>
      <c r="Y23" s="139">
        <f>SUM(Y24:Y27)</f>
        <v>0</v>
      </c>
      <c r="Z23" s="137">
        <f t="shared" si="17"/>
        <v>0</v>
      </c>
      <c r="AA23" s="143">
        <f t="shared" si="50"/>
        <v>0</v>
      </c>
      <c r="AB23" s="143">
        <f t="shared" si="50"/>
        <v>0</v>
      </c>
      <c r="AC23" s="143">
        <f t="shared" si="50"/>
        <v>0</v>
      </c>
      <c r="AD23" s="139">
        <f>SUM(AD24:AD27)</f>
        <v>0</v>
      </c>
      <c r="AE23" s="139">
        <f>SUM(AE24:AE27)</f>
        <v>0</v>
      </c>
      <c r="AF23" s="137">
        <f t="shared" si="19"/>
        <v>0</v>
      </c>
      <c r="AG23" s="139">
        <f>SUM(AG24:AG27)</f>
        <v>0</v>
      </c>
      <c r="AH23" s="139">
        <f>SUM(AH24:AH27)</f>
        <v>0</v>
      </c>
      <c r="AI23" s="137">
        <f t="shared" si="21"/>
        <v>0</v>
      </c>
      <c r="AJ23" s="143">
        <f t="shared" ref="AJ23:AL38" si="52">SUM(AD23+AG23)</f>
        <v>0</v>
      </c>
      <c r="AK23" s="143">
        <f t="shared" si="52"/>
        <v>0</v>
      </c>
      <c r="AL23" s="143">
        <f t="shared" si="52"/>
        <v>0</v>
      </c>
      <c r="AM23" s="143">
        <f t="shared" ref="AM23:AO38" si="53">SUM(U23+AA23+AJ23)</f>
        <v>80258600</v>
      </c>
      <c r="AN23" s="143">
        <f t="shared" si="53"/>
        <v>72431675.329999998</v>
      </c>
      <c r="AO23" s="143">
        <f t="shared" si="53"/>
        <v>-7826924.6700000018</v>
      </c>
    </row>
    <row r="24" spans="1:41">
      <c r="A24" s="165">
        <v>17</v>
      </c>
      <c r="B24" s="166" t="s">
        <v>19</v>
      </c>
      <c r="C24" s="131"/>
      <c r="D24" s="131"/>
      <c r="E24" s="133">
        <f t="shared" si="0"/>
        <v>0</v>
      </c>
      <c r="F24" s="186">
        <v>3500000</v>
      </c>
      <c r="G24" s="186">
        <v>2999893.25</v>
      </c>
      <c r="H24" s="133">
        <f t="shared" si="1"/>
        <v>-500106.75</v>
      </c>
      <c r="I24" s="186">
        <v>228000</v>
      </c>
      <c r="J24" s="186">
        <v>267730.09999999998</v>
      </c>
      <c r="K24" s="133">
        <f t="shared" si="2"/>
        <v>39730.099999999977</v>
      </c>
      <c r="L24" s="186">
        <v>439200</v>
      </c>
      <c r="M24" s="186">
        <v>790585.4</v>
      </c>
      <c r="N24" s="133">
        <f t="shared" si="3"/>
        <v>351385.4</v>
      </c>
      <c r="O24" s="186">
        <v>1381400</v>
      </c>
      <c r="P24" s="186">
        <v>1586259.4</v>
      </c>
      <c r="Q24" s="133">
        <f t="shared" si="4"/>
        <v>204859.39999999991</v>
      </c>
      <c r="R24" s="186">
        <v>1000800</v>
      </c>
      <c r="S24" s="186">
        <v>1030524.22</v>
      </c>
      <c r="T24" s="181">
        <f t="shared" si="5"/>
        <v>29724.219999999972</v>
      </c>
      <c r="U24" s="142">
        <f t="shared" si="51"/>
        <v>6549400</v>
      </c>
      <c r="V24" s="142">
        <f t="shared" si="51"/>
        <v>6674992.3700000001</v>
      </c>
      <c r="W24" s="142">
        <f t="shared" si="51"/>
        <v>125592.36999999988</v>
      </c>
      <c r="X24" s="140"/>
      <c r="Y24" s="140"/>
      <c r="Z24" s="137">
        <f t="shared" si="17"/>
        <v>0</v>
      </c>
      <c r="AA24" s="142">
        <f t="shared" si="50"/>
        <v>0</v>
      </c>
      <c r="AB24" s="142">
        <f t="shared" si="50"/>
        <v>0</v>
      </c>
      <c r="AC24" s="142">
        <f t="shared" si="50"/>
        <v>0</v>
      </c>
      <c r="AD24" s="140"/>
      <c r="AE24" s="140"/>
      <c r="AF24" s="137">
        <f t="shared" si="19"/>
        <v>0</v>
      </c>
      <c r="AG24" s="140"/>
      <c r="AH24" s="140"/>
      <c r="AI24" s="137">
        <f t="shared" si="21"/>
        <v>0</v>
      </c>
      <c r="AJ24" s="142">
        <f t="shared" si="52"/>
        <v>0</v>
      </c>
      <c r="AK24" s="142">
        <f t="shared" si="52"/>
        <v>0</v>
      </c>
      <c r="AL24" s="142">
        <f t="shared" si="52"/>
        <v>0</v>
      </c>
      <c r="AM24" s="142">
        <f t="shared" si="53"/>
        <v>6549400</v>
      </c>
      <c r="AN24" s="142">
        <f t="shared" si="53"/>
        <v>6674992.3700000001</v>
      </c>
      <c r="AO24" s="142">
        <f t="shared" si="53"/>
        <v>125592.36999999988</v>
      </c>
    </row>
    <row r="25" spans="1:41">
      <c r="A25" s="165">
        <v>18</v>
      </c>
      <c r="B25" s="166" t="s">
        <v>20</v>
      </c>
      <c r="C25" s="131"/>
      <c r="D25" s="131"/>
      <c r="E25" s="133">
        <f t="shared" si="0"/>
        <v>0</v>
      </c>
      <c r="F25" s="186">
        <v>9820000</v>
      </c>
      <c r="G25" s="186">
        <v>2191122.1800000002</v>
      </c>
      <c r="H25" s="133">
        <f t="shared" si="1"/>
        <v>-7628877.8200000003</v>
      </c>
      <c r="I25" s="186">
        <v>11550000</v>
      </c>
      <c r="J25" s="186">
        <v>11616825</v>
      </c>
      <c r="K25" s="133">
        <f t="shared" si="2"/>
        <v>66825</v>
      </c>
      <c r="L25" s="186">
        <v>4738300</v>
      </c>
      <c r="M25" s="186">
        <v>4733514</v>
      </c>
      <c r="N25" s="133">
        <f t="shared" si="3"/>
        <v>-4786</v>
      </c>
      <c r="O25" s="186">
        <v>40392500</v>
      </c>
      <c r="P25" s="186">
        <v>36325080</v>
      </c>
      <c r="Q25" s="133">
        <f t="shared" si="4"/>
        <v>-4067420</v>
      </c>
      <c r="R25" s="186">
        <v>4847800</v>
      </c>
      <c r="S25" s="186">
        <v>4255183.78</v>
      </c>
      <c r="T25" s="181">
        <f t="shared" si="5"/>
        <v>-592616.21999999974</v>
      </c>
      <c r="U25" s="142">
        <f t="shared" si="51"/>
        <v>71348600</v>
      </c>
      <c r="V25" s="142">
        <f t="shared" si="51"/>
        <v>59121724.960000001</v>
      </c>
      <c r="W25" s="142">
        <f t="shared" si="51"/>
        <v>-12226875.039999999</v>
      </c>
      <c r="X25" s="140"/>
      <c r="Y25" s="140"/>
      <c r="Z25" s="137">
        <f t="shared" si="17"/>
        <v>0</v>
      </c>
      <c r="AA25" s="142">
        <f t="shared" si="50"/>
        <v>0</v>
      </c>
      <c r="AB25" s="142">
        <f t="shared" si="50"/>
        <v>0</v>
      </c>
      <c r="AC25" s="142">
        <f t="shared" si="50"/>
        <v>0</v>
      </c>
      <c r="AD25" s="140"/>
      <c r="AE25" s="140"/>
      <c r="AF25" s="137">
        <f t="shared" si="19"/>
        <v>0</v>
      </c>
      <c r="AG25" s="140"/>
      <c r="AH25" s="140"/>
      <c r="AI25" s="137">
        <f t="shared" si="21"/>
        <v>0</v>
      </c>
      <c r="AJ25" s="142">
        <f t="shared" si="52"/>
        <v>0</v>
      </c>
      <c r="AK25" s="142">
        <f t="shared" si="52"/>
        <v>0</v>
      </c>
      <c r="AL25" s="142">
        <f t="shared" si="52"/>
        <v>0</v>
      </c>
      <c r="AM25" s="142">
        <f t="shared" si="53"/>
        <v>71348600</v>
      </c>
      <c r="AN25" s="142">
        <f t="shared" si="53"/>
        <v>59121724.960000001</v>
      </c>
      <c r="AO25" s="142">
        <f t="shared" si="53"/>
        <v>-12226875.039999999</v>
      </c>
    </row>
    <row r="26" spans="1:41">
      <c r="A26" s="165">
        <v>19</v>
      </c>
      <c r="B26" s="166" t="s">
        <v>21</v>
      </c>
      <c r="C26" s="131"/>
      <c r="D26" s="131"/>
      <c r="E26" s="133">
        <f t="shared" si="0"/>
        <v>0</v>
      </c>
      <c r="F26" s="186">
        <v>692700</v>
      </c>
      <c r="G26" s="186">
        <v>3553770</v>
      </c>
      <c r="H26" s="133">
        <f t="shared" si="1"/>
        <v>2861070</v>
      </c>
      <c r="I26" s="186">
        <v>207400</v>
      </c>
      <c r="J26" s="186">
        <v>17776</v>
      </c>
      <c r="K26" s="133">
        <f t="shared" si="2"/>
        <v>-189624</v>
      </c>
      <c r="L26" s="186">
        <v>346600</v>
      </c>
      <c r="M26" s="187">
        <v>0</v>
      </c>
      <c r="N26" s="133">
        <f t="shared" si="3"/>
        <v>-346600</v>
      </c>
      <c r="O26" s="186">
        <v>730000</v>
      </c>
      <c r="P26" s="186">
        <v>2116620</v>
      </c>
      <c r="Q26" s="133">
        <f t="shared" si="4"/>
        <v>1386620</v>
      </c>
      <c r="R26" s="186">
        <v>383900</v>
      </c>
      <c r="S26" s="186">
        <v>946792</v>
      </c>
      <c r="T26" s="181">
        <f t="shared" si="5"/>
        <v>562892</v>
      </c>
      <c r="U26" s="142">
        <f t="shared" si="51"/>
        <v>2360600</v>
      </c>
      <c r="V26" s="142">
        <f t="shared" si="51"/>
        <v>6634958</v>
      </c>
      <c r="W26" s="142">
        <f t="shared" si="51"/>
        <v>4274358</v>
      </c>
      <c r="X26" s="140"/>
      <c r="Y26" s="140"/>
      <c r="Z26" s="137">
        <f t="shared" si="17"/>
        <v>0</v>
      </c>
      <c r="AA26" s="142">
        <f t="shared" si="50"/>
        <v>0</v>
      </c>
      <c r="AB26" s="142">
        <f t="shared" si="50"/>
        <v>0</v>
      </c>
      <c r="AC26" s="142">
        <f t="shared" si="50"/>
        <v>0</v>
      </c>
      <c r="AD26" s="140"/>
      <c r="AE26" s="140"/>
      <c r="AF26" s="137">
        <f t="shared" si="19"/>
        <v>0</v>
      </c>
      <c r="AG26" s="140"/>
      <c r="AH26" s="140"/>
      <c r="AI26" s="137">
        <f t="shared" si="21"/>
        <v>0</v>
      </c>
      <c r="AJ26" s="142">
        <f t="shared" si="52"/>
        <v>0</v>
      </c>
      <c r="AK26" s="142">
        <f t="shared" si="52"/>
        <v>0</v>
      </c>
      <c r="AL26" s="142">
        <f t="shared" si="52"/>
        <v>0</v>
      </c>
      <c r="AM26" s="142">
        <f t="shared" si="53"/>
        <v>2360600</v>
      </c>
      <c r="AN26" s="142">
        <f t="shared" si="53"/>
        <v>6634958</v>
      </c>
      <c r="AO26" s="142">
        <f t="shared" si="53"/>
        <v>4274358</v>
      </c>
    </row>
    <row r="27" spans="1:41">
      <c r="A27" s="165">
        <v>20</v>
      </c>
      <c r="B27" s="166" t="s">
        <v>73</v>
      </c>
      <c r="C27" s="131"/>
      <c r="D27" s="131"/>
      <c r="E27" s="133">
        <f t="shared" si="0"/>
        <v>0</v>
      </c>
      <c r="F27" s="131"/>
      <c r="G27" s="131"/>
      <c r="H27" s="133">
        <f t="shared" si="1"/>
        <v>0</v>
      </c>
      <c r="I27" s="131"/>
      <c r="J27" s="131"/>
      <c r="K27" s="133">
        <f t="shared" si="2"/>
        <v>0</v>
      </c>
      <c r="L27" s="131"/>
      <c r="M27" s="131"/>
      <c r="N27" s="133">
        <f t="shared" si="3"/>
        <v>0</v>
      </c>
      <c r="O27" s="131"/>
      <c r="P27" s="131"/>
      <c r="Q27" s="133">
        <f t="shared" si="4"/>
        <v>0</v>
      </c>
      <c r="R27" s="131"/>
      <c r="S27" s="131"/>
      <c r="T27" s="137">
        <f t="shared" si="5"/>
        <v>0</v>
      </c>
      <c r="U27" s="142">
        <f t="shared" si="51"/>
        <v>0</v>
      </c>
      <c r="V27" s="142">
        <f t="shared" si="51"/>
        <v>0</v>
      </c>
      <c r="W27" s="142">
        <f t="shared" si="51"/>
        <v>0</v>
      </c>
      <c r="X27" s="140"/>
      <c r="Y27" s="140"/>
      <c r="Z27" s="137">
        <f t="shared" si="17"/>
        <v>0</v>
      </c>
      <c r="AA27" s="142">
        <f t="shared" si="50"/>
        <v>0</v>
      </c>
      <c r="AB27" s="142">
        <f t="shared" si="50"/>
        <v>0</v>
      </c>
      <c r="AC27" s="142">
        <f t="shared" si="50"/>
        <v>0</v>
      </c>
      <c r="AD27" s="140"/>
      <c r="AE27" s="140"/>
      <c r="AF27" s="137">
        <f t="shared" si="19"/>
        <v>0</v>
      </c>
      <c r="AG27" s="140"/>
      <c r="AH27" s="140"/>
      <c r="AI27" s="137">
        <f t="shared" si="21"/>
        <v>0</v>
      </c>
      <c r="AJ27" s="142">
        <f t="shared" si="52"/>
        <v>0</v>
      </c>
      <c r="AK27" s="142">
        <f t="shared" si="52"/>
        <v>0</v>
      </c>
      <c r="AL27" s="142">
        <f t="shared" si="52"/>
        <v>0</v>
      </c>
      <c r="AM27" s="142">
        <f t="shared" si="53"/>
        <v>0</v>
      </c>
      <c r="AN27" s="142">
        <f t="shared" si="53"/>
        <v>0</v>
      </c>
      <c r="AO27" s="142">
        <f t="shared" si="53"/>
        <v>0</v>
      </c>
    </row>
    <row r="28" spans="1:41">
      <c r="A28" s="163">
        <v>21</v>
      </c>
      <c r="B28" s="154" t="s">
        <v>35</v>
      </c>
      <c r="C28" s="64">
        <f>SUM(C29:C34)</f>
        <v>1150000</v>
      </c>
      <c r="D28" s="64">
        <f>SUM(D29:D34)</f>
        <v>870900</v>
      </c>
      <c r="E28" s="133">
        <f t="shared" si="0"/>
        <v>-279100</v>
      </c>
      <c r="F28" s="64">
        <f>SUM(F29:F34)</f>
        <v>2940000</v>
      </c>
      <c r="G28" s="64">
        <f>SUM(G29:G34)</f>
        <v>2159900</v>
      </c>
      <c r="H28" s="133">
        <f t="shared" si="1"/>
        <v>-780100</v>
      </c>
      <c r="I28" s="64">
        <f>SUM(I29:I34)</f>
        <v>0</v>
      </c>
      <c r="J28" s="64">
        <f>SUM(J29:J34)</f>
        <v>0</v>
      </c>
      <c r="K28" s="133">
        <f t="shared" si="2"/>
        <v>0</v>
      </c>
      <c r="L28" s="64">
        <f>SUM(L29:L34)</f>
        <v>0</v>
      </c>
      <c r="M28" s="64">
        <f>SUM(M29:M34)</f>
        <v>0</v>
      </c>
      <c r="N28" s="133">
        <f t="shared" si="3"/>
        <v>0</v>
      </c>
      <c r="O28" s="64">
        <f>SUM(O29:O34)</f>
        <v>0</v>
      </c>
      <c r="P28" s="64">
        <f>SUM(P29:P34)</f>
        <v>0</v>
      </c>
      <c r="Q28" s="133">
        <f t="shared" si="4"/>
        <v>0</v>
      </c>
      <c r="R28" s="64">
        <f>SUM(R29:R34)</f>
        <v>0</v>
      </c>
      <c r="S28" s="64">
        <f>SUM(S29:S34)</f>
        <v>0</v>
      </c>
      <c r="T28" s="137">
        <f t="shared" si="5"/>
        <v>0</v>
      </c>
      <c r="U28" s="143">
        <f t="shared" si="51"/>
        <v>4090000</v>
      </c>
      <c r="V28" s="143">
        <f t="shared" si="51"/>
        <v>3030800</v>
      </c>
      <c r="W28" s="143">
        <f t="shared" si="51"/>
        <v>-1059200</v>
      </c>
      <c r="X28" s="139">
        <f>SUM(X29:X34)</f>
        <v>0</v>
      </c>
      <c r="Y28" s="139">
        <f>SUM(Y29:Y34)</f>
        <v>0</v>
      </c>
      <c r="Z28" s="137">
        <f t="shared" si="17"/>
        <v>0</v>
      </c>
      <c r="AA28" s="143">
        <f t="shared" si="50"/>
        <v>0</v>
      </c>
      <c r="AB28" s="143">
        <f t="shared" si="50"/>
        <v>0</v>
      </c>
      <c r="AC28" s="143">
        <f t="shared" si="50"/>
        <v>0</v>
      </c>
      <c r="AD28" s="139">
        <f>SUM(AD29:AD34)</f>
        <v>0</v>
      </c>
      <c r="AE28" s="139">
        <f>SUM(AE29:AE34)</f>
        <v>0</v>
      </c>
      <c r="AF28" s="137">
        <f t="shared" si="19"/>
        <v>0</v>
      </c>
      <c r="AG28" s="139">
        <f>SUM(AG29:AG34)</f>
        <v>0</v>
      </c>
      <c r="AH28" s="139">
        <f>SUM(AH29:AH34)</f>
        <v>0</v>
      </c>
      <c r="AI28" s="137">
        <f t="shared" si="21"/>
        <v>0</v>
      </c>
      <c r="AJ28" s="143">
        <f t="shared" si="52"/>
        <v>0</v>
      </c>
      <c r="AK28" s="143">
        <f t="shared" si="52"/>
        <v>0</v>
      </c>
      <c r="AL28" s="143">
        <f t="shared" si="52"/>
        <v>0</v>
      </c>
      <c r="AM28" s="143">
        <f t="shared" si="53"/>
        <v>4090000</v>
      </c>
      <c r="AN28" s="143">
        <f t="shared" si="53"/>
        <v>3030800</v>
      </c>
      <c r="AO28" s="143">
        <f t="shared" si="53"/>
        <v>-1059200</v>
      </c>
    </row>
    <row r="29" spans="1:41">
      <c r="A29" s="165">
        <v>22</v>
      </c>
      <c r="B29" s="166" t="s">
        <v>22</v>
      </c>
      <c r="C29" s="186">
        <v>100000</v>
      </c>
      <c r="D29" s="187">
        <v>0</v>
      </c>
      <c r="E29" s="133">
        <f t="shared" si="0"/>
        <v>-100000</v>
      </c>
      <c r="F29" s="186">
        <v>100000</v>
      </c>
      <c r="G29" s="187">
        <v>0</v>
      </c>
      <c r="H29" s="133">
        <f t="shared" si="1"/>
        <v>-100000</v>
      </c>
      <c r="I29" s="131"/>
      <c r="J29" s="131"/>
      <c r="K29" s="133">
        <f t="shared" si="2"/>
        <v>0</v>
      </c>
      <c r="L29" s="131"/>
      <c r="M29" s="131"/>
      <c r="N29" s="133">
        <f t="shared" si="3"/>
        <v>0</v>
      </c>
      <c r="O29" s="131"/>
      <c r="P29" s="131"/>
      <c r="Q29" s="133">
        <f t="shared" si="4"/>
        <v>0</v>
      </c>
      <c r="R29" s="131"/>
      <c r="S29" s="131"/>
      <c r="T29" s="137">
        <f t="shared" si="5"/>
        <v>0</v>
      </c>
      <c r="U29" s="142">
        <f t="shared" si="51"/>
        <v>200000</v>
      </c>
      <c r="V29" s="142">
        <f t="shared" si="51"/>
        <v>0</v>
      </c>
      <c r="W29" s="142">
        <f t="shared" si="51"/>
        <v>-200000</v>
      </c>
      <c r="X29" s="140"/>
      <c r="Y29" s="140"/>
      <c r="Z29" s="137">
        <f t="shared" si="17"/>
        <v>0</v>
      </c>
      <c r="AA29" s="142">
        <f t="shared" si="50"/>
        <v>0</v>
      </c>
      <c r="AB29" s="142">
        <f t="shared" si="50"/>
        <v>0</v>
      </c>
      <c r="AC29" s="142">
        <f t="shared" si="50"/>
        <v>0</v>
      </c>
      <c r="AD29" s="140"/>
      <c r="AE29" s="140"/>
      <c r="AF29" s="137">
        <f t="shared" si="19"/>
        <v>0</v>
      </c>
      <c r="AG29" s="140"/>
      <c r="AH29" s="140"/>
      <c r="AI29" s="137">
        <f t="shared" si="21"/>
        <v>0</v>
      </c>
      <c r="AJ29" s="142">
        <f t="shared" si="52"/>
        <v>0</v>
      </c>
      <c r="AK29" s="142">
        <f t="shared" si="52"/>
        <v>0</v>
      </c>
      <c r="AL29" s="142">
        <f t="shared" si="52"/>
        <v>0</v>
      </c>
      <c r="AM29" s="142">
        <f t="shared" si="53"/>
        <v>200000</v>
      </c>
      <c r="AN29" s="142">
        <f t="shared" si="53"/>
        <v>0</v>
      </c>
      <c r="AO29" s="142">
        <f t="shared" si="53"/>
        <v>-200000</v>
      </c>
    </row>
    <row r="30" spans="1:41">
      <c r="A30" s="165">
        <v>23</v>
      </c>
      <c r="B30" s="166" t="s">
        <v>23</v>
      </c>
      <c r="C30" s="186">
        <v>1000000</v>
      </c>
      <c r="D30" s="186">
        <v>870900</v>
      </c>
      <c r="E30" s="133">
        <f t="shared" si="0"/>
        <v>-129100</v>
      </c>
      <c r="F30" s="186">
        <v>2150000</v>
      </c>
      <c r="G30" s="186">
        <v>2150000</v>
      </c>
      <c r="H30" s="133">
        <f t="shared" si="1"/>
        <v>0</v>
      </c>
      <c r="I30" s="131"/>
      <c r="J30" s="131"/>
      <c r="K30" s="133">
        <f t="shared" si="2"/>
        <v>0</v>
      </c>
      <c r="L30" s="131"/>
      <c r="M30" s="131"/>
      <c r="N30" s="133">
        <f t="shared" si="3"/>
        <v>0</v>
      </c>
      <c r="O30" s="131"/>
      <c r="P30" s="131"/>
      <c r="Q30" s="133">
        <f t="shared" si="4"/>
        <v>0</v>
      </c>
      <c r="R30" s="131"/>
      <c r="S30" s="131"/>
      <c r="T30" s="137">
        <f t="shared" si="5"/>
        <v>0</v>
      </c>
      <c r="U30" s="142">
        <f t="shared" si="51"/>
        <v>3150000</v>
      </c>
      <c r="V30" s="142">
        <f t="shared" si="51"/>
        <v>3020900</v>
      </c>
      <c r="W30" s="142">
        <f t="shared" si="51"/>
        <v>-129100</v>
      </c>
      <c r="X30" s="140"/>
      <c r="Y30" s="140"/>
      <c r="Z30" s="137">
        <f t="shared" si="17"/>
        <v>0</v>
      </c>
      <c r="AA30" s="142">
        <f t="shared" si="50"/>
        <v>0</v>
      </c>
      <c r="AB30" s="142">
        <f t="shared" si="50"/>
        <v>0</v>
      </c>
      <c r="AC30" s="142">
        <f t="shared" si="50"/>
        <v>0</v>
      </c>
      <c r="AD30" s="140"/>
      <c r="AE30" s="140"/>
      <c r="AF30" s="137">
        <f t="shared" si="19"/>
        <v>0</v>
      </c>
      <c r="AG30" s="140"/>
      <c r="AH30" s="140"/>
      <c r="AI30" s="137">
        <f t="shared" si="21"/>
        <v>0</v>
      </c>
      <c r="AJ30" s="142">
        <f t="shared" si="52"/>
        <v>0</v>
      </c>
      <c r="AK30" s="142">
        <f t="shared" si="52"/>
        <v>0</v>
      </c>
      <c r="AL30" s="142">
        <f t="shared" si="52"/>
        <v>0</v>
      </c>
      <c r="AM30" s="142">
        <f t="shared" si="53"/>
        <v>3150000</v>
      </c>
      <c r="AN30" s="142">
        <f t="shared" si="53"/>
        <v>3020900</v>
      </c>
      <c r="AO30" s="142">
        <f t="shared" si="53"/>
        <v>-129100</v>
      </c>
    </row>
    <row r="31" spans="1:41">
      <c r="A31" s="165">
        <v>24</v>
      </c>
      <c r="B31" s="166" t="s">
        <v>24</v>
      </c>
      <c r="C31" s="186">
        <v>50000</v>
      </c>
      <c r="D31" s="187">
        <v>0</v>
      </c>
      <c r="E31" s="133">
        <f t="shared" si="0"/>
        <v>-50000</v>
      </c>
      <c r="F31" s="186">
        <v>540000</v>
      </c>
      <c r="G31" s="186">
        <v>9900</v>
      </c>
      <c r="H31" s="133">
        <f t="shared" si="1"/>
        <v>-530100</v>
      </c>
      <c r="I31" s="131"/>
      <c r="J31" s="131"/>
      <c r="K31" s="133">
        <f t="shared" si="2"/>
        <v>0</v>
      </c>
      <c r="L31" s="131"/>
      <c r="M31" s="131"/>
      <c r="N31" s="133">
        <f t="shared" si="3"/>
        <v>0</v>
      </c>
      <c r="O31" s="131"/>
      <c r="P31" s="131"/>
      <c r="Q31" s="133">
        <f t="shared" si="4"/>
        <v>0</v>
      </c>
      <c r="R31" s="131"/>
      <c r="S31" s="131"/>
      <c r="T31" s="137">
        <f t="shared" si="5"/>
        <v>0</v>
      </c>
      <c r="U31" s="142">
        <f t="shared" si="51"/>
        <v>590000</v>
      </c>
      <c r="V31" s="142">
        <f t="shared" si="51"/>
        <v>9900</v>
      </c>
      <c r="W31" s="142">
        <f t="shared" si="51"/>
        <v>-580100</v>
      </c>
      <c r="X31" s="140"/>
      <c r="Y31" s="140"/>
      <c r="Z31" s="137">
        <f t="shared" si="17"/>
        <v>0</v>
      </c>
      <c r="AA31" s="142">
        <f t="shared" si="50"/>
        <v>0</v>
      </c>
      <c r="AB31" s="142">
        <f t="shared" si="50"/>
        <v>0</v>
      </c>
      <c r="AC31" s="142">
        <f t="shared" si="50"/>
        <v>0</v>
      </c>
      <c r="AD31" s="140"/>
      <c r="AE31" s="140"/>
      <c r="AF31" s="137">
        <f t="shared" si="19"/>
        <v>0</v>
      </c>
      <c r="AG31" s="140"/>
      <c r="AH31" s="140"/>
      <c r="AI31" s="137">
        <f t="shared" si="21"/>
        <v>0</v>
      </c>
      <c r="AJ31" s="142">
        <f t="shared" si="52"/>
        <v>0</v>
      </c>
      <c r="AK31" s="142">
        <f t="shared" si="52"/>
        <v>0</v>
      </c>
      <c r="AL31" s="142">
        <f t="shared" si="52"/>
        <v>0</v>
      </c>
      <c r="AM31" s="142">
        <f t="shared" si="53"/>
        <v>590000</v>
      </c>
      <c r="AN31" s="142">
        <f t="shared" si="53"/>
        <v>9900</v>
      </c>
      <c r="AO31" s="142">
        <f t="shared" si="53"/>
        <v>-580100</v>
      </c>
    </row>
    <row r="32" spans="1:41">
      <c r="A32" s="165">
        <v>25</v>
      </c>
      <c r="B32" s="166" t="s">
        <v>25</v>
      </c>
      <c r="C32" s="173"/>
      <c r="D32" s="131"/>
      <c r="E32" s="133">
        <f t="shared" si="0"/>
        <v>0</v>
      </c>
      <c r="F32" s="173"/>
      <c r="G32" s="131"/>
      <c r="H32" s="133">
        <f t="shared" si="1"/>
        <v>0</v>
      </c>
      <c r="I32" s="131"/>
      <c r="J32" s="131"/>
      <c r="K32" s="133">
        <f t="shared" si="2"/>
        <v>0</v>
      </c>
      <c r="L32" s="131"/>
      <c r="M32" s="131"/>
      <c r="N32" s="133">
        <f t="shared" si="3"/>
        <v>0</v>
      </c>
      <c r="O32" s="131"/>
      <c r="P32" s="131"/>
      <c r="Q32" s="133">
        <f t="shared" si="4"/>
        <v>0</v>
      </c>
      <c r="R32" s="131"/>
      <c r="S32" s="131"/>
      <c r="T32" s="137">
        <f t="shared" si="5"/>
        <v>0</v>
      </c>
      <c r="U32" s="142">
        <f t="shared" si="51"/>
        <v>0</v>
      </c>
      <c r="V32" s="142">
        <f t="shared" si="51"/>
        <v>0</v>
      </c>
      <c r="W32" s="142">
        <f t="shared" si="51"/>
        <v>0</v>
      </c>
      <c r="X32" s="140"/>
      <c r="Y32" s="140"/>
      <c r="Z32" s="137">
        <f t="shared" si="17"/>
        <v>0</v>
      </c>
      <c r="AA32" s="142">
        <f t="shared" si="50"/>
        <v>0</v>
      </c>
      <c r="AB32" s="142">
        <f t="shared" si="50"/>
        <v>0</v>
      </c>
      <c r="AC32" s="142">
        <f t="shared" si="50"/>
        <v>0</v>
      </c>
      <c r="AD32" s="140"/>
      <c r="AE32" s="140"/>
      <c r="AF32" s="137">
        <f t="shared" si="19"/>
        <v>0</v>
      </c>
      <c r="AG32" s="140"/>
      <c r="AH32" s="140"/>
      <c r="AI32" s="137">
        <f t="shared" si="21"/>
        <v>0</v>
      </c>
      <c r="AJ32" s="142">
        <f t="shared" si="52"/>
        <v>0</v>
      </c>
      <c r="AK32" s="142">
        <f t="shared" si="52"/>
        <v>0</v>
      </c>
      <c r="AL32" s="142">
        <f t="shared" si="52"/>
        <v>0</v>
      </c>
      <c r="AM32" s="142">
        <f t="shared" si="53"/>
        <v>0</v>
      </c>
      <c r="AN32" s="142">
        <f t="shared" si="53"/>
        <v>0</v>
      </c>
      <c r="AO32" s="142">
        <f t="shared" si="53"/>
        <v>0</v>
      </c>
    </row>
    <row r="33" spans="1:41">
      <c r="A33" s="165">
        <v>26</v>
      </c>
      <c r="B33" s="166" t="s">
        <v>26</v>
      </c>
      <c r="C33" s="184"/>
      <c r="D33" s="185"/>
      <c r="E33" s="133">
        <f t="shared" si="0"/>
        <v>0</v>
      </c>
      <c r="F33" s="180"/>
      <c r="G33" s="180"/>
      <c r="H33" s="133">
        <f t="shared" si="1"/>
        <v>0</v>
      </c>
      <c r="I33" s="131"/>
      <c r="J33" s="131"/>
      <c r="K33" s="133">
        <f t="shared" si="2"/>
        <v>0</v>
      </c>
      <c r="L33" s="131"/>
      <c r="M33" s="131"/>
      <c r="N33" s="133">
        <f t="shared" si="3"/>
        <v>0</v>
      </c>
      <c r="O33" s="131"/>
      <c r="P33" s="131"/>
      <c r="Q33" s="133">
        <f t="shared" si="4"/>
        <v>0</v>
      </c>
      <c r="R33" s="131"/>
      <c r="S33" s="131"/>
      <c r="T33" s="137">
        <f t="shared" si="5"/>
        <v>0</v>
      </c>
      <c r="U33" s="142">
        <f t="shared" si="51"/>
        <v>0</v>
      </c>
      <c r="V33" s="142">
        <f t="shared" si="51"/>
        <v>0</v>
      </c>
      <c r="W33" s="142">
        <f t="shared" si="51"/>
        <v>0</v>
      </c>
      <c r="X33" s="140"/>
      <c r="Y33" s="140"/>
      <c r="Z33" s="137">
        <f t="shared" si="17"/>
        <v>0</v>
      </c>
      <c r="AA33" s="142">
        <f t="shared" si="50"/>
        <v>0</v>
      </c>
      <c r="AB33" s="142">
        <f t="shared" si="50"/>
        <v>0</v>
      </c>
      <c r="AC33" s="142">
        <f t="shared" si="50"/>
        <v>0</v>
      </c>
      <c r="AD33" s="140"/>
      <c r="AE33" s="140"/>
      <c r="AF33" s="137">
        <f t="shared" si="19"/>
        <v>0</v>
      </c>
      <c r="AG33" s="140"/>
      <c r="AH33" s="140"/>
      <c r="AI33" s="137">
        <f t="shared" si="21"/>
        <v>0</v>
      </c>
      <c r="AJ33" s="142">
        <f t="shared" si="52"/>
        <v>0</v>
      </c>
      <c r="AK33" s="142">
        <f t="shared" si="52"/>
        <v>0</v>
      </c>
      <c r="AL33" s="142">
        <f t="shared" si="52"/>
        <v>0</v>
      </c>
      <c r="AM33" s="142">
        <f t="shared" si="53"/>
        <v>0</v>
      </c>
      <c r="AN33" s="142">
        <f t="shared" si="53"/>
        <v>0</v>
      </c>
      <c r="AO33" s="142">
        <f t="shared" si="53"/>
        <v>0</v>
      </c>
    </row>
    <row r="34" spans="1:41">
      <c r="A34" s="165">
        <v>27</v>
      </c>
      <c r="B34" s="166" t="s">
        <v>27</v>
      </c>
      <c r="C34" s="184"/>
      <c r="D34" s="185"/>
      <c r="E34" s="133">
        <f t="shared" si="0"/>
        <v>0</v>
      </c>
      <c r="F34" s="186">
        <v>150000</v>
      </c>
      <c r="G34" s="187">
        <v>0</v>
      </c>
      <c r="H34" s="133">
        <f t="shared" si="1"/>
        <v>-150000</v>
      </c>
      <c r="I34" s="131"/>
      <c r="J34" s="131"/>
      <c r="K34" s="133">
        <f t="shared" si="2"/>
        <v>0</v>
      </c>
      <c r="L34" s="131"/>
      <c r="M34" s="131"/>
      <c r="N34" s="133">
        <f t="shared" si="3"/>
        <v>0</v>
      </c>
      <c r="O34" s="131"/>
      <c r="P34" s="131"/>
      <c r="Q34" s="133">
        <f t="shared" si="4"/>
        <v>0</v>
      </c>
      <c r="R34" s="131"/>
      <c r="S34" s="131"/>
      <c r="T34" s="137">
        <f t="shared" si="5"/>
        <v>0</v>
      </c>
      <c r="U34" s="142">
        <f t="shared" si="51"/>
        <v>150000</v>
      </c>
      <c r="V34" s="142">
        <f t="shared" si="51"/>
        <v>0</v>
      </c>
      <c r="W34" s="142">
        <f t="shared" si="51"/>
        <v>-150000</v>
      </c>
      <c r="X34" s="140"/>
      <c r="Y34" s="140"/>
      <c r="Z34" s="137">
        <f t="shared" si="17"/>
        <v>0</v>
      </c>
      <c r="AA34" s="142">
        <f t="shared" ref="AA34:AC49" si="54">SUM(X34)</f>
        <v>0</v>
      </c>
      <c r="AB34" s="142">
        <f t="shared" si="54"/>
        <v>0</v>
      </c>
      <c r="AC34" s="142">
        <f t="shared" si="54"/>
        <v>0</v>
      </c>
      <c r="AD34" s="140"/>
      <c r="AE34" s="140"/>
      <c r="AF34" s="137">
        <f t="shared" si="19"/>
        <v>0</v>
      </c>
      <c r="AG34" s="140"/>
      <c r="AH34" s="140"/>
      <c r="AI34" s="137">
        <f t="shared" si="21"/>
        <v>0</v>
      </c>
      <c r="AJ34" s="142">
        <f t="shared" si="52"/>
        <v>0</v>
      </c>
      <c r="AK34" s="142">
        <f t="shared" si="52"/>
        <v>0</v>
      </c>
      <c r="AL34" s="142">
        <f t="shared" si="52"/>
        <v>0</v>
      </c>
      <c r="AM34" s="142">
        <f t="shared" si="53"/>
        <v>150000</v>
      </c>
      <c r="AN34" s="142">
        <f t="shared" si="53"/>
        <v>0</v>
      </c>
      <c r="AO34" s="142">
        <f t="shared" si="53"/>
        <v>-150000</v>
      </c>
    </row>
    <row r="35" spans="1:41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133">
        <f t="shared" si="0"/>
        <v>0</v>
      </c>
      <c r="F35" s="64">
        <f>SUM(F36:F38)</f>
        <v>0</v>
      </c>
      <c r="G35" s="64">
        <f>SUM(G36:G38)</f>
        <v>0</v>
      </c>
      <c r="H35" s="133">
        <f t="shared" si="1"/>
        <v>0</v>
      </c>
      <c r="I35" s="64">
        <f>SUM(I36:I38)</f>
        <v>0</v>
      </c>
      <c r="J35" s="64">
        <f>SUM(J36:J38)</f>
        <v>0</v>
      </c>
      <c r="K35" s="133">
        <f t="shared" si="2"/>
        <v>0</v>
      </c>
      <c r="L35" s="64">
        <f>SUM(L36:L38)</f>
        <v>0</v>
      </c>
      <c r="M35" s="64">
        <f>SUM(M36:M38)</f>
        <v>0</v>
      </c>
      <c r="N35" s="133">
        <f t="shared" si="3"/>
        <v>0</v>
      </c>
      <c r="O35" s="64">
        <f>SUM(O36:O38)</f>
        <v>0</v>
      </c>
      <c r="P35" s="64">
        <f>SUM(P36:P38)</f>
        <v>0</v>
      </c>
      <c r="Q35" s="133">
        <f t="shared" si="4"/>
        <v>0</v>
      </c>
      <c r="R35" s="64">
        <f>SUM(R36:R38)</f>
        <v>0</v>
      </c>
      <c r="S35" s="64">
        <f>SUM(S36:S38)</f>
        <v>0</v>
      </c>
      <c r="T35" s="137">
        <f t="shared" si="5"/>
        <v>0</v>
      </c>
      <c r="U35" s="143">
        <f t="shared" si="51"/>
        <v>0</v>
      </c>
      <c r="V35" s="143">
        <f t="shared" si="51"/>
        <v>0</v>
      </c>
      <c r="W35" s="143">
        <f t="shared" si="51"/>
        <v>0</v>
      </c>
      <c r="X35" s="139">
        <f>SUM(X36:X38)</f>
        <v>0</v>
      </c>
      <c r="Y35" s="139">
        <f>SUM(Y36:Y38)</f>
        <v>0</v>
      </c>
      <c r="Z35" s="137">
        <f t="shared" si="17"/>
        <v>0</v>
      </c>
      <c r="AA35" s="143">
        <f t="shared" si="54"/>
        <v>0</v>
      </c>
      <c r="AB35" s="143">
        <f t="shared" si="54"/>
        <v>0</v>
      </c>
      <c r="AC35" s="143">
        <f t="shared" si="54"/>
        <v>0</v>
      </c>
      <c r="AD35" s="139">
        <f>SUM(AD36:AD38)</f>
        <v>0</v>
      </c>
      <c r="AE35" s="139">
        <f>SUM(AE36:AE38)</f>
        <v>0</v>
      </c>
      <c r="AF35" s="137">
        <f t="shared" si="19"/>
        <v>0</v>
      </c>
      <c r="AG35" s="139">
        <f>SUM(AG36:AG38)</f>
        <v>0</v>
      </c>
      <c r="AH35" s="139">
        <f>SUM(AH36:AH38)</f>
        <v>0</v>
      </c>
      <c r="AI35" s="137">
        <f t="shared" si="21"/>
        <v>0</v>
      </c>
      <c r="AJ35" s="143">
        <f t="shared" si="52"/>
        <v>0</v>
      </c>
      <c r="AK35" s="143">
        <f t="shared" si="52"/>
        <v>0</v>
      </c>
      <c r="AL35" s="143">
        <f t="shared" si="52"/>
        <v>0</v>
      </c>
      <c r="AM35" s="143">
        <f t="shared" si="53"/>
        <v>0</v>
      </c>
      <c r="AN35" s="143">
        <f t="shared" si="53"/>
        <v>0</v>
      </c>
      <c r="AO35" s="143">
        <f t="shared" si="53"/>
        <v>0</v>
      </c>
    </row>
    <row r="36" spans="1:41">
      <c r="A36" s="165">
        <v>29</v>
      </c>
      <c r="B36" s="153" t="s">
        <v>28</v>
      </c>
      <c r="C36" s="131"/>
      <c r="D36" s="131"/>
      <c r="E36" s="133">
        <f t="shared" si="0"/>
        <v>0</v>
      </c>
      <c r="F36" s="131"/>
      <c r="G36" s="131"/>
      <c r="H36" s="133">
        <f t="shared" si="1"/>
        <v>0</v>
      </c>
      <c r="I36" s="131"/>
      <c r="J36" s="131"/>
      <c r="K36" s="133">
        <f t="shared" si="2"/>
        <v>0</v>
      </c>
      <c r="L36" s="131"/>
      <c r="M36" s="131"/>
      <c r="N36" s="133">
        <f t="shared" si="3"/>
        <v>0</v>
      </c>
      <c r="O36" s="131"/>
      <c r="P36" s="131"/>
      <c r="Q36" s="133">
        <f t="shared" si="4"/>
        <v>0</v>
      </c>
      <c r="R36" s="131"/>
      <c r="S36" s="131"/>
      <c r="T36" s="137">
        <f t="shared" si="5"/>
        <v>0</v>
      </c>
      <c r="U36" s="142">
        <f t="shared" si="51"/>
        <v>0</v>
      </c>
      <c r="V36" s="142">
        <f t="shared" si="51"/>
        <v>0</v>
      </c>
      <c r="W36" s="142">
        <f t="shared" si="51"/>
        <v>0</v>
      </c>
      <c r="X36" s="140"/>
      <c r="Y36" s="140"/>
      <c r="Z36" s="137">
        <f t="shared" si="17"/>
        <v>0</v>
      </c>
      <c r="AA36" s="142">
        <f t="shared" si="54"/>
        <v>0</v>
      </c>
      <c r="AB36" s="142">
        <f t="shared" si="54"/>
        <v>0</v>
      </c>
      <c r="AC36" s="142">
        <f t="shared" si="54"/>
        <v>0</v>
      </c>
      <c r="AD36" s="140"/>
      <c r="AE36" s="140"/>
      <c r="AF36" s="137">
        <f t="shared" si="19"/>
        <v>0</v>
      </c>
      <c r="AG36" s="140"/>
      <c r="AH36" s="140"/>
      <c r="AI36" s="137">
        <f t="shared" si="21"/>
        <v>0</v>
      </c>
      <c r="AJ36" s="142">
        <f t="shared" si="52"/>
        <v>0</v>
      </c>
      <c r="AK36" s="142">
        <f t="shared" si="52"/>
        <v>0</v>
      </c>
      <c r="AL36" s="142">
        <f t="shared" si="52"/>
        <v>0</v>
      </c>
      <c r="AM36" s="142">
        <f t="shared" si="53"/>
        <v>0</v>
      </c>
      <c r="AN36" s="142">
        <f t="shared" si="53"/>
        <v>0</v>
      </c>
      <c r="AO36" s="142">
        <f t="shared" si="53"/>
        <v>0</v>
      </c>
    </row>
    <row r="37" spans="1:41">
      <c r="A37" s="165">
        <v>30</v>
      </c>
      <c r="B37" s="153" t="s">
        <v>29</v>
      </c>
      <c r="C37" s="131"/>
      <c r="D37" s="131"/>
      <c r="E37" s="133">
        <f t="shared" si="0"/>
        <v>0</v>
      </c>
      <c r="F37" s="131"/>
      <c r="G37" s="131"/>
      <c r="H37" s="133">
        <f t="shared" si="1"/>
        <v>0</v>
      </c>
      <c r="I37" s="131"/>
      <c r="J37" s="131"/>
      <c r="K37" s="133">
        <f t="shared" si="2"/>
        <v>0</v>
      </c>
      <c r="L37" s="131"/>
      <c r="M37" s="131"/>
      <c r="N37" s="133">
        <f t="shared" si="3"/>
        <v>0</v>
      </c>
      <c r="O37" s="131"/>
      <c r="P37" s="131"/>
      <c r="Q37" s="133">
        <f t="shared" si="4"/>
        <v>0</v>
      </c>
      <c r="R37" s="131"/>
      <c r="S37" s="131"/>
      <c r="T37" s="137">
        <f t="shared" si="5"/>
        <v>0</v>
      </c>
      <c r="U37" s="142">
        <f t="shared" si="51"/>
        <v>0</v>
      </c>
      <c r="V37" s="142">
        <f t="shared" si="51"/>
        <v>0</v>
      </c>
      <c r="W37" s="142">
        <f t="shared" si="51"/>
        <v>0</v>
      </c>
      <c r="X37" s="140"/>
      <c r="Y37" s="140"/>
      <c r="Z37" s="137">
        <f t="shared" si="17"/>
        <v>0</v>
      </c>
      <c r="AA37" s="142">
        <f t="shared" si="54"/>
        <v>0</v>
      </c>
      <c r="AB37" s="142">
        <f t="shared" si="54"/>
        <v>0</v>
      </c>
      <c r="AC37" s="142">
        <f t="shared" si="54"/>
        <v>0</v>
      </c>
      <c r="AD37" s="140"/>
      <c r="AE37" s="140"/>
      <c r="AF37" s="137">
        <f t="shared" si="19"/>
        <v>0</v>
      </c>
      <c r="AG37" s="140"/>
      <c r="AH37" s="140"/>
      <c r="AI37" s="137">
        <f t="shared" si="21"/>
        <v>0</v>
      </c>
      <c r="AJ37" s="142">
        <f t="shared" si="52"/>
        <v>0</v>
      </c>
      <c r="AK37" s="142">
        <f t="shared" si="52"/>
        <v>0</v>
      </c>
      <c r="AL37" s="142">
        <f t="shared" si="52"/>
        <v>0</v>
      </c>
      <c r="AM37" s="142">
        <f t="shared" si="53"/>
        <v>0</v>
      </c>
      <c r="AN37" s="142">
        <f t="shared" si="53"/>
        <v>0</v>
      </c>
      <c r="AO37" s="142">
        <f t="shared" si="53"/>
        <v>0</v>
      </c>
    </row>
    <row r="38" spans="1:41">
      <c r="A38" s="165">
        <v>31</v>
      </c>
      <c r="B38" s="153" t="s">
        <v>30</v>
      </c>
      <c r="C38" s="131"/>
      <c r="D38" s="131"/>
      <c r="E38" s="133">
        <f t="shared" si="0"/>
        <v>0</v>
      </c>
      <c r="F38" s="180"/>
      <c r="G38" s="180"/>
      <c r="H38" s="133">
        <f t="shared" si="1"/>
        <v>0</v>
      </c>
      <c r="I38" s="131"/>
      <c r="J38" s="131"/>
      <c r="K38" s="133">
        <f t="shared" si="2"/>
        <v>0</v>
      </c>
      <c r="L38" s="131"/>
      <c r="M38" s="131"/>
      <c r="N38" s="133">
        <f t="shared" si="3"/>
        <v>0</v>
      </c>
      <c r="O38" s="131"/>
      <c r="P38" s="131"/>
      <c r="Q38" s="133">
        <f t="shared" si="4"/>
        <v>0</v>
      </c>
      <c r="R38" s="131"/>
      <c r="S38" s="131"/>
      <c r="T38" s="137">
        <f t="shared" si="5"/>
        <v>0</v>
      </c>
      <c r="U38" s="142">
        <f t="shared" si="51"/>
        <v>0</v>
      </c>
      <c r="V38" s="142">
        <f t="shared" si="51"/>
        <v>0</v>
      </c>
      <c r="W38" s="142">
        <f t="shared" si="51"/>
        <v>0</v>
      </c>
      <c r="X38" s="140"/>
      <c r="Y38" s="140"/>
      <c r="Z38" s="137">
        <f t="shared" si="17"/>
        <v>0</v>
      </c>
      <c r="AA38" s="142">
        <f t="shared" si="54"/>
        <v>0</v>
      </c>
      <c r="AB38" s="142">
        <f t="shared" si="54"/>
        <v>0</v>
      </c>
      <c r="AC38" s="142">
        <f t="shared" si="54"/>
        <v>0</v>
      </c>
      <c r="AD38" s="140"/>
      <c r="AE38" s="140"/>
      <c r="AF38" s="137">
        <f t="shared" si="19"/>
        <v>0</v>
      </c>
      <c r="AG38" s="140"/>
      <c r="AH38" s="140"/>
      <c r="AI38" s="137">
        <f t="shared" si="21"/>
        <v>0</v>
      </c>
      <c r="AJ38" s="142">
        <f t="shared" si="52"/>
        <v>0</v>
      </c>
      <c r="AK38" s="142">
        <f t="shared" si="52"/>
        <v>0</v>
      </c>
      <c r="AL38" s="142">
        <f t="shared" si="52"/>
        <v>0</v>
      </c>
      <c r="AM38" s="142">
        <f t="shared" si="53"/>
        <v>0</v>
      </c>
      <c r="AN38" s="142">
        <f t="shared" si="53"/>
        <v>0</v>
      </c>
      <c r="AO38" s="142">
        <f t="shared" si="53"/>
        <v>0</v>
      </c>
    </row>
    <row r="39" spans="1:41">
      <c r="A39" s="163">
        <v>32</v>
      </c>
      <c r="B39" s="154" t="s">
        <v>37</v>
      </c>
      <c r="C39" s="64">
        <f>SUM(C40:C43)</f>
        <v>0</v>
      </c>
      <c r="D39" s="64">
        <f>SUM(D40:D43)</f>
        <v>0</v>
      </c>
      <c r="E39" s="133">
        <f t="shared" si="0"/>
        <v>0</v>
      </c>
      <c r="F39" s="64">
        <f>SUM(F40:F43)</f>
        <v>14875000</v>
      </c>
      <c r="G39" s="64">
        <f>SUM(G40:G43)</f>
        <v>344500</v>
      </c>
      <c r="H39" s="133">
        <f t="shared" si="1"/>
        <v>-14530500</v>
      </c>
      <c r="I39" s="64">
        <f>SUM(I40:I43)</f>
        <v>0</v>
      </c>
      <c r="J39" s="64">
        <f>SUM(J40:J43)</f>
        <v>0</v>
      </c>
      <c r="K39" s="133">
        <f t="shared" si="2"/>
        <v>0</v>
      </c>
      <c r="L39" s="64">
        <f>SUM(L40:L43)</f>
        <v>0</v>
      </c>
      <c r="M39" s="64">
        <f>SUM(M40:M43)</f>
        <v>0</v>
      </c>
      <c r="N39" s="133">
        <f t="shared" si="3"/>
        <v>0</v>
      </c>
      <c r="O39" s="64">
        <f>SUM(O40:O43)</f>
        <v>0</v>
      </c>
      <c r="P39" s="64">
        <f>SUM(P40:P43)</f>
        <v>0</v>
      </c>
      <c r="Q39" s="133">
        <f t="shared" si="4"/>
        <v>0</v>
      </c>
      <c r="R39" s="64">
        <f>SUM(R40:R43)</f>
        <v>0</v>
      </c>
      <c r="S39" s="64">
        <f>SUM(S40:S43)</f>
        <v>0</v>
      </c>
      <c r="T39" s="137">
        <f t="shared" si="5"/>
        <v>0</v>
      </c>
      <c r="U39" s="143">
        <f t="shared" ref="U39:W54" si="55">SUM(C39+F39+I39+L39+O39+R39)</f>
        <v>14875000</v>
      </c>
      <c r="V39" s="143">
        <f t="shared" si="55"/>
        <v>344500</v>
      </c>
      <c r="W39" s="143">
        <f t="shared" si="55"/>
        <v>-14530500</v>
      </c>
      <c r="X39" s="139">
        <f>SUM(X40:X43)</f>
        <v>0</v>
      </c>
      <c r="Y39" s="139">
        <f>SUM(Y40:Y43)</f>
        <v>0</v>
      </c>
      <c r="Z39" s="137">
        <f t="shared" si="17"/>
        <v>0</v>
      </c>
      <c r="AA39" s="143">
        <f t="shared" si="54"/>
        <v>0</v>
      </c>
      <c r="AB39" s="143">
        <f t="shared" si="54"/>
        <v>0</v>
      </c>
      <c r="AC39" s="143">
        <f t="shared" si="54"/>
        <v>0</v>
      </c>
      <c r="AD39" s="139">
        <f>SUM(AD40:AD43)</f>
        <v>0</v>
      </c>
      <c r="AE39" s="139">
        <f>SUM(AE40:AE43)</f>
        <v>0</v>
      </c>
      <c r="AF39" s="137">
        <f t="shared" si="19"/>
        <v>0</v>
      </c>
      <c r="AG39" s="139">
        <f>SUM(AG40:AG43)</f>
        <v>0</v>
      </c>
      <c r="AH39" s="139">
        <f>SUM(AH40:AH43)</f>
        <v>0</v>
      </c>
      <c r="AI39" s="137">
        <f t="shared" si="21"/>
        <v>0</v>
      </c>
      <c r="AJ39" s="143">
        <f t="shared" ref="AJ39:AL54" si="56">SUM(AD39+AG39)</f>
        <v>0</v>
      </c>
      <c r="AK39" s="143">
        <f t="shared" si="56"/>
        <v>0</v>
      </c>
      <c r="AL39" s="143">
        <f t="shared" si="56"/>
        <v>0</v>
      </c>
      <c r="AM39" s="143">
        <f t="shared" ref="AM39:AO54" si="57">SUM(U39+AA39+AJ39)</f>
        <v>14875000</v>
      </c>
      <c r="AN39" s="143">
        <f t="shared" si="57"/>
        <v>344500</v>
      </c>
      <c r="AO39" s="143">
        <f t="shared" si="57"/>
        <v>-14530500</v>
      </c>
    </row>
    <row r="40" spans="1:41">
      <c r="A40" s="165">
        <v>33</v>
      </c>
      <c r="B40" s="166" t="s">
        <v>31</v>
      </c>
      <c r="C40" s="180"/>
      <c r="D40" s="180"/>
      <c r="E40" s="133">
        <f t="shared" si="0"/>
        <v>0</v>
      </c>
      <c r="F40" s="186">
        <v>9875000</v>
      </c>
      <c r="G40" s="187">
        <v>0</v>
      </c>
      <c r="H40" s="133">
        <f t="shared" si="1"/>
        <v>-9875000</v>
      </c>
      <c r="I40" s="131"/>
      <c r="J40" s="131"/>
      <c r="K40" s="133">
        <f t="shared" si="2"/>
        <v>0</v>
      </c>
      <c r="L40" s="131"/>
      <c r="M40" s="131"/>
      <c r="N40" s="133">
        <f t="shared" si="3"/>
        <v>0</v>
      </c>
      <c r="O40" s="131"/>
      <c r="P40" s="131"/>
      <c r="Q40" s="133">
        <f t="shared" si="4"/>
        <v>0</v>
      </c>
      <c r="R40" s="131"/>
      <c r="S40" s="131"/>
      <c r="T40" s="137">
        <f t="shared" si="5"/>
        <v>0</v>
      </c>
      <c r="U40" s="142">
        <f t="shared" si="55"/>
        <v>9875000</v>
      </c>
      <c r="V40" s="142">
        <f t="shared" si="55"/>
        <v>0</v>
      </c>
      <c r="W40" s="142">
        <f t="shared" si="55"/>
        <v>-9875000</v>
      </c>
      <c r="X40" s="140"/>
      <c r="Y40" s="140"/>
      <c r="Z40" s="137">
        <f t="shared" si="17"/>
        <v>0</v>
      </c>
      <c r="AA40" s="142">
        <f t="shared" si="54"/>
        <v>0</v>
      </c>
      <c r="AB40" s="142">
        <f t="shared" si="54"/>
        <v>0</v>
      </c>
      <c r="AC40" s="142">
        <f t="shared" si="54"/>
        <v>0</v>
      </c>
      <c r="AD40" s="140"/>
      <c r="AE40" s="140"/>
      <c r="AF40" s="137">
        <f t="shared" si="19"/>
        <v>0</v>
      </c>
      <c r="AG40" s="140"/>
      <c r="AH40" s="140"/>
      <c r="AI40" s="137">
        <f t="shared" si="21"/>
        <v>0</v>
      </c>
      <c r="AJ40" s="142">
        <f t="shared" si="56"/>
        <v>0</v>
      </c>
      <c r="AK40" s="142">
        <f t="shared" si="56"/>
        <v>0</v>
      </c>
      <c r="AL40" s="142">
        <f t="shared" si="56"/>
        <v>0</v>
      </c>
      <c r="AM40" s="142">
        <f t="shared" si="57"/>
        <v>9875000</v>
      </c>
      <c r="AN40" s="142">
        <f t="shared" si="57"/>
        <v>0</v>
      </c>
      <c r="AO40" s="142">
        <f t="shared" si="57"/>
        <v>-9875000</v>
      </c>
    </row>
    <row r="41" spans="1:41">
      <c r="A41" s="165">
        <v>34</v>
      </c>
      <c r="B41" s="166" t="s">
        <v>32</v>
      </c>
      <c r="C41" s="180"/>
      <c r="D41" s="180"/>
      <c r="E41" s="133">
        <f t="shared" si="0"/>
        <v>0</v>
      </c>
      <c r="F41" s="180"/>
      <c r="G41" s="180"/>
      <c r="H41" s="133">
        <f t="shared" si="1"/>
        <v>0</v>
      </c>
      <c r="I41" s="131"/>
      <c r="J41" s="131"/>
      <c r="K41" s="133">
        <f t="shared" si="2"/>
        <v>0</v>
      </c>
      <c r="L41" s="131"/>
      <c r="M41" s="131"/>
      <c r="N41" s="133">
        <f t="shared" si="3"/>
        <v>0</v>
      </c>
      <c r="O41" s="131"/>
      <c r="P41" s="131"/>
      <c r="Q41" s="133">
        <f t="shared" si="4"/>
        <v>0</v>
      </c>
      <c r="R41" s="131"/>
      <c r="S41" s="131"/>
      <c r="T41" s="137">
        <f t="shared" si="5"/>
        <v>0</v>
      </c>
      <c r="U41" s="142">
        <f t="shared" si="55"/>
        <v>0</v>
      </c>
      <c r="V41" s="142">
        <f t="shared" si="55"/>
        <v>0</v>
      </c>
      <c r="W41" s="142">
        <f t="shared" si="55"/>
        <v>0</v>
      </c>
      <c r="X41" s="140"/>
      <c r="Y41" s="140"/>
      <c r="Z41" s="137">
        <f t="shared" si="17"/>
        <v>0</v>
      </c>
      <c r="AA41" s="142">
        <f t="shared" si="54"/>
        <v>0</v>
      </c>
      <c r="AB41" s="142">
        <f t="shared" si="54"/>
        <v>0</v>
      </c>
      <c r="AC41" s="142">
        <f t="shared" si="54"/>
        <v>0</v>
      </c>
      <c r="AD41" s="140"/>
      <c r="AE41" s="140"/>
      <c r="AF41" s="137">
        <f t="shared" si="19"/>
        <v>0</v>
      </c>
      <c r="AG41" s="140"/>
      <c r="AH41" s="140"/>
      <c r="AI41" s="137">
        <f t="shared" si="21"/>
        <v>0</v>
      </c>
      <c r="AJ41" s="142">
        <f t="shared" si="56"/>
        <v>0</v>
      </c>
      <c r="AK41" s="142">
        <f t="shared" si="56"/>
        <v>0</v>
      </c>
      <c r="AL41" s="142">
        <f t="shared" si="56"/>
        <v>0</v>
      </c>
      <c r="AM41" s="142">
        <f t="shared" si="57"/>
        <v>0</v>
      </c>
      <c r="AN41" s="142">
        <f t="shared" si="57"/>
        <v>0</v>
      </c>
      <c r="AO41" s="142">
        <f t="shared" si="57"/>
        <v>0</v>
      </c>
    </row>
    <row r="42" spans="1:41">
      <c r="A42" s="165">
        <v>35</v>
      </c>
      <c r="B42" s="166" t="s">
        <v>41</v>
      </c>
      <c r="C42" s="131"/>
      <c r="D42" s="131"/>
      <c r="E42" s="133">
        <f t="shared" si="0"/>
        <v>0</v>
      </c>
      <c r="F42" s="131"/>
      <c r="G42" s="131"/>
      <c r="H42" s="133">
        <f t="shared" si="1"/>
        <v>0</v>
      </c>
      <c r="I42" s="131"/>
      <c r="J42" s="131"/>
      <c r="K42" s="133">
        <f t="shared" si="2"/>
        <v>0</v>
      </c>
      <c r="L42" s="131"/>
      <c r="M42" s="131"/>
      <c r="N42" s="133">
        <f t="shared" si="3"/>
        <v>0</v>
      </c>
      <c r="O42" s="131"/>
      <c r="P42" s="131"/>
      <c r="Q42" s="133">
        <f t="shared" si="4"/>
        <v>0</v>
      </c>
      <c r="R42" s="131"/>
      <c r="S42" s="131"/>
      <c r="T42" s="137">
        <f t="shared" si="5"/>
        <v>0</v>
      </c>
      <c r="U42" s="142">
        <f t="shared" si="55"/>
        <v>0</v>
      </c>
      <c r="V42" s="142">
        <f t="shared" si="55"/>
        <v>0</v>
      </c>
      <c r="W42" s="142">
        <f t="shared" si="55"/>
        <v>0</v>
      </c>
      <c r="X42" s="140"/>
      <c r="Y42" s="140"/>
      <c r="Z42" s="137">
        <f t="shared" si="17"/>
        <v>0</v>
      </c>
      <c r="AA42" s="142">
        <f t="shared" si="54"/>
        <v>0</v>
      </c>
      <c r="AB42" s="142">
        <f t="shared" si="54"/>
        <v>0</v>
      </c>
      <c r="AC42" s="142">
        <f t="shared" si="54"/>
        <v>0</v>
      </c>
      <c r="AD42" s="140"/>
      <c r="AE42" s="140"/>
      <c r="AF42" s="137">
        <f t="shared" si="19"/>
        <v>0</v>
      </c>
      <c r="AG42" s="140"/>
      <c r="AH42" s="140"/>
      <c r="AI42" s="137">
        <f t="shared" si="21"/>
        <v>0</v>
      </c>
      <c r="AJ42" s="142">
        <f t="shared" si="56"/>
        <v>0</v>
      </c>
      <c r="AK42" s="142">
        <f t="shared" si="56"/>
        <v>0</v>
      </c>
      <c r="AL42" s="142">
        <f t="shared" si="56"/>
        <v>0</v>
      </c>
      <c r="AM42" s="142">
        <f t="shared" si="57"/>
        <v>0</v>
      </c>
      <c r="AN42" s="142">
        <f t="shared" si="57"/>
        <v>0</v>
      </c>
      <c r="AO42" s="142">
        <f t="shared" si="57"/>
        <v>0</v>
      </c>
    </row>
    <row r="43" spans="1:41">
      <c r="A43" s="165">
        <v>36</v>
      </c>
      <c r="B43" s="153" t="s">
        <v>33</v>
      </c>
      <c r="C43" s="180"/>
      <c r="D43" s="180"/>
      <c r="E43" s="133">
        <f t="shared" si="0"/>
        <v>0</v>
      </c>
      <c r="F43" s="186">
        <v>5000000</v>
      </c>
      <c r="G43" s="186">
        <v>344500</v>
      </c>
      <c r="H43" s="133">
        <f t="shared" si="1"/>
        <v>-4655500</v>
      </c>
      <c r="I43" s="131"/>
      <c r="J43" s="131"/>
      <c r="K43" s="133">
        <f t="shared" si="2"/>
        <v>0</v>
      </c>
      <c r="L43" s="180"/>
      <c r="M43" s="180"/>
      <c r="N43" s="133">
        <f t="shared" si="3"/>
        <v>0</v>
      </c>
      <c r="O43" s="180"/>
      <c r="P43" s="180"/>
      <c r="Q43" s="133">
        <f t="shared" si="4"/>
        <v>0</v>
      </c>
      <c r="R43" s="180"/>
      <c r="S43" s="180"/>
      <c r="T43" s="181">
        <f t="shared" si="5"/>
        <v>0</v>
      </c>
      <c r="U43" s="142">
        <f t="shared" si="55"/>
        <v>5000000</v>
      </c>
      <c r="V43" s="142">
        <f t="shared" si="55"/>
        <v>344500</v>
      </c>
      <c r="W43" s="142">
        <f t="shared" si="55"/>
        <v>-4655500</v>
      </c>
      <c r="X43" s="140"/>
      <c r="Y43" s="140"/>
      <c r="Z43" s="137">
        <f t="shared" si="17"/>
        <v>0</v>
      </c>
      <c r="AA43" s="142">
        <f t="shared" si="54"/>
        <v>0</v>
      </c>
      <c r="AB43" s="142">
        <f t="shared" si="54"/>
        <v>0</v>
      </c>
      <c r="AC43" s="142">
        <f t="shared" si="54"/>
        <v>0</v>
      </c>
      <c r="AD43" s="140"/>
      <c r="AE43" s="140"/>
      <c r="AF43" s="137">
        <f t="shared" si="19"/>
        <v>0</v>
      </c>
      <c r="AG43" s="140"/>
      <c r="AH43" s="140"/>
      <c r="AI43" s="137">
        <f t="shared" si="21"/>
        <v>0</v>
      </c>
      <c r="AJ43" s="142">
        <f t="shared" si="56"/>
        <v>0</v>
      </c>
      <c r="AK43" s="142">
        <f t="shared" si="56"/>
        <v>0</v>
      </c>
      <c r="AL43" s="142">
        <f t="shared" si="56"/>
        <v>0</v>
      </c>
      <c r="AM43" s="142">
        <f t="shared" si="57"/>
        <v>5000000</v>
      </c>
      <c r="AN43" s="142">
        <f t="shared" si="57"/>
        <v>344500</v>
      </c>
      <c r="AO43" s="142">
        <f t="shared" si="57"/>
        <v>-4655500</v>
      </c>
    </row>
    <row r="44" spans="1:41">
      <c r="A44" s="163">
        <v>37</v>
      </c>
      <c r="B44" s="154" t="s">
        <v>38</v>
      </c>
      <c r="C44" s="64">
        <f>SUM(C45:C47)</f>
        <v>100000</v>
      </c>
      <c r="D44" s="64">
        <f>SUM(D45:D47)</f>
        <v>0</v>
      </c>
      <c r="E44" s="133">
        <f t="shared" si="0"/>
        <v>-100000</v>
      </c>
      <c r="F44" s="64">
        <f>SUM(F45:F47)</f>
        <v>1350000</v>
      </c>
      <c r="G44" s="64">
        <f>SUM(G45:G47)</f>
        <v>980000</v>
      </c>
      <c r="H44" s="133">
        <f t="shared" si="1"/>
        <v>-370000</v>
      </c>
      <c r="I44" s="64">
        <f>SUM(I45:I47)</f>
        <v>0</v>
      </c>
      <c r="J44" s="64">
        <f>SUM(J45:J47)</f>
        <v>0</v>
      </c>
      <c r="K44" s="133">
        <f t="shared" si="2"/>
        <v>0</v>
      </c>
      <c r="L44" s="64">
        <f>SUM(L45:L47)</f>
        <v>0</v>
      </c>
      <c r="M44" s="64">
        <f>SUM(M45:M47)</f>
        <v>0</v>
      </c>
      <c r="N44" s="133">
        <f t="shared" si="3"/>
        <v>0</v>
      </c>
      <c r="O44" s="64">
        <f>SUM(O45:O47)</f>
        <v>0</v>
      </c>
      <c r="P44" s="64">
        <f>SUM(P45:P47)</f>
        <v>0</v>
      </c>
      <c r="Q44" s="133">
        <f t="shared" si="4"/>
        <v>0</v>
      </c>
      <c r="R44" s="64">
        <f>SUM(R45:R47)</f>
        <v>0</v>
      </c>
      <c r="S44" s="64">
        <f>SUM(S45:S47)</f>
        <v>0</v>
      </c>
      <c r="T44" s="137">
        <f t="shared" si="5"/>
        <v>0</v>
      </c>
      <c r="U44" s="143">
        <f t="shared" si="55"/>
        <v>1450000</v>
      </c>
      <c r="V44" s="143">
        <f t="shared" si="55"/>
        <v>980000</v>
      </c>
      <c r="W44" s="143">
        <f t="shared" si="55"/>
        <v>-470000</v>
      </c>
      <c r="X44" s="139">
        <f>SUM(X45:X47)</f>
        <v>0</v>
      </c>
      <c r="Y44" s="139">
        <f>SUM(Y45:Y47)</f>
        <v>0</v>
      </c>
      <c r="Z44" s="137">
        <f t="shared" si="17"/>
        <v>0</v>
      </c>
      <c r="AA44" s="143">
        <f t="shared" si="54"/>
        <v>0</v>
      </c>
      <c r="AB44" s="143">
        <f t="shared" si="54"/>
        <v>0</v>
      </c>
      <c r="AC44" s="143">
        <f t="shared" si="54"/>
        <v>0</v>
      </c>
      <c r="AD44" s="139">
        <f>SUM(AD45:AD47)</f>
        <v>0</v>
      </c>
      <c r="AE44" s="139">
        <f>SUM(AE45:AE47)</f>
        <v>0</v>
      </c>
      <c r="AF44" s="137">
        <f t="shared" si="19"/>
        <v>0</v>
      </c>
      <c r="AG44" s="139">
        <f>SUM(AG45:AG47)</f>
        <v>0</v>
      </c>
      <c r="AH44" s="139">
        <f>SUM(AH45:AH47)</f>
        <v>0</v>
      </c>
      <c r="AI44" s="137">
        <f t="shared" si="21"/>
        <v>0</v>
      </c>
      <c r="AJ44" s="143">
        <f t="shared" si="56"/>
        <v>0</v>
      </c>
      <c r="AK44" s="143">
        <f t="shared" si="56"/>
        <v>0</v>
      </c>
      <c r="AL44" s="143">
        <f t="shared" si="56"/>
        <v>0</v>
      </c>
      <c r="AM44" s="143">
        <f t="shared" si="57"/>
        <v>1450000</v>
      </c>
      <c r="AN44" s="143">
        <f t="shared" si="57"/>
        <v>980000</v>
      </c>
      <c r="AO44" s="143">
        <f t="shared" si="57"/>
        <v>-470000</v>
      </c>
    </row>
    <row r="45" spans="1:41">
      <c r="A45" s="165">
        <v>38</v>
      </c>
      <c r="B45" s="153" t="s">
        <v>40</v>
      </c>
      <c r="C45" s="131"/>
      <c r="D45" s="131"/>
      <c r="E45" s="133">
        <f t="shared" si="0"/>
        <v>0</v>
      </c>
      <c r="F45" s="131"/>
      <c r="G45" s="131"/>
      <c r="H45" s="133">
        <f t="shared" si="1"/>
        <v>0</v>
      </c>
      <c r="I45" s="131"/>
      <c r="J45" s="131"/>
      <c r="K45" s="133">
        <f t="shared" si="2"/>
        <v>0</v>
      </c>
      <c r="L45" s="131"/>
      <c r="M45" s="131"/>
      <c r="N45" s="133">
        <f t="shared" si="3"/>
        <v>0</v>
      </c>
      <c r="O45" s="131"/>
      <c r="P45" s="131"/>
      <c r="Q45" s="133">
        <f t="shared" si="4"/>
        <v>0</v>
      </c>
      <c r="R45" s="131"/>
      <c r="S45" s="131"/>
      <c r="T45" s="137">
        <f t="shared" si="5"/>
        <v>0</v>
      </c>
      <c r="U45" s="142">
        <f t="shared" si="55"/>
        <v>0</v>
      </c>
      <c r="V45" s="142">
        <f t="shared" si="55"/>
        <v>0</v>
      </c>
      <c r="W45" s="142">
        <f t="shared" si="55"/>
        <v>0</v>
      </c>
      <c r="X45" s="140"/>
      <c r="Y45" s="140"/>
      <c r="Z45" s="137">
        <f t="shared" si="17"/>
        <v>0</v>
      </c>
      <c r="AA45" s="142">
        <f t="shared" si="54"/>
        <v>0</v>
      </c>
      <c r="AB45" s="142">
        <f t="shared" si="54"/>
        <v>0</v>
      </c>
      <c r="AC45" s="142">
        <f t="shared" si="54"/>
        <v>0</v>
      </c>
      <c r="AD45" s="140"/>
      <c r="AE45" s="140"/>
      <c r="AF45" s="137">
        <f t="shared" si="19"/>
        <v>0</v>
      </c>
      <c r="AG45" s="140"/>
      <c r="AH45" s="140"/>
      <c r="AI45" s="137">
        <f t="shared" si="21"/>
        <v>0</v>
      </c>
      <c r="AJ45" s="142">
        <f t="shared" si="56"/>
        <v>0</v>
      </c>
      <c r="AK45" s="142">
        <f t="shared" si="56"/>
        <v>0</v>
      </c>
      <c r="AL45" s="142">
        <f t="shared" si="56"/>
        <v>0</v>
      </c>
      <c r="AM45" s="142">
        <f t="shared" si="57"/>
        <v>0</v>
      </c>
      <c r="AN45" s="142">
        <f t="shared" si="57"/>
        <v>0</v>
      </c>
      <c r="AO45" s="142">
        <f t="shared" si="57"/>
        <v>0</v>
      </c>
    </row>
    <row r="46" spans="1:41">
      <c r="A46" s="165">
        <v>39</v>
      </c>
      <c r="B46" s="153" t="s">
        <v>39</v>
      </c>
      <c r="C46" s="186">
        <v>100000</v>
      </c>
      <c r="D46" s="187">
        <v>0</v>
      </c>
      <c r="E46" s="133">
        <f t="shared" si="0"/>
        <v>-100000</v>
      </c>
      <c r="F46" s="186">
        <v>1350000</v>
      </c>
      <c r="G46" s="186">
        <v>980000</v>
      </c>
      <c r="H46" s="133">
        <f t="shared" si="1"/>
        <v>-370000</v>
      </c>
      <c r="I46" s="131"/>
      <c r="J46" s="131"/>
      <c r="K46" s="133">
        <f t="shared" si="2"/>
        <v>0</v>
      </c>
      <c r="L46" s="131"/>
      <c r="M46" s="131"/>
      <c r="N46" s="133">
        <f t="shared" si="3"/>
        <v>0</v>
      </c>
      <c r="O46" s="131"/>
      <c r="P46" s="131"/>
      <c r="Q46" s="133">
        <f t="shared" si="4"/>
        <v>0</v>
      </c>
      <c r="R46" s="131"/>
      <c r="S46" s="131"/>
      <c r="T46" s="137">
        <f t="shared" si="5"/>
        <v>0</v>
      </c>
      <c r="U46" s="142">
        <f t="shared" si="55"/>
        <v>1450000</v>
      </c>
      <c r="V46" s="142">
        <f t="shared" si="55"/>
        <v>980000</v>
      </c>
      <c r="W46" s="142">
        <f t="shared" si="55"/>
        <v>-470000</v>
      </c>
      <c r="X46" s="140"/>
      <c r="Y46" s="140"/>
      <c r="Z46" s="137">
        <f t="shared" si="17"/>
        <v>0</v>
      </c>
      <c r="AA46" s="142">
        <f t="shared" si="54"/>
        <v>0</v>
      </c>
      <c r="AB46" s="142">
        <f t="shared" si="54"/>
        <v>0</v>
      </c>
      <c r="AC46" s="142">
        <f t="shared" si="54"/>
        <v>0</v>
      </c>
      <c r="AD46" s="140"/>
      <c r="AE46" s="140"/>
      <c r="AF46" s="137">
        <f t="shared" si="19"/>
        <v>0</v>
      </c>
      <c r="AG46" s="140"/>
      <c r="AH46" s="140"/>
      <c r="AI46" s="137">
        <f t="shared" si="21"/>
        <v>0</v>
      </c>
      <c r="AJ46" s="142">
        <f t="shared" si="56"/>
        <v>0</v>
      </c>
      <c r="AK46" s="142">
        <f t="shared" si="56"/>
        <v>0</v>
      </c>
      <c r="AL46" s="142">
        <f t="shared" si="56"/>
        <v>0</v>
      </c>
      <c r="AM46" s="142">
        <f t="shared" si="57"/>
        <v>1450000</v>
      </c>
      <c r="AN46" s="142">
        <f t="shared" si="57"/>
        <v>980000</v>
      </c>
      <c r="AO46" s="142">
        <f t="shared" si="57"/>
        <v>-470000</v>
      </c>
    </row>
    <row r="47" spans="1:41">
      <c r="A47" s="165">
        <v>40</v>
      </c>
      <c r="B47" s="153" t="s">
        <v>42</v>
      </c>
      <c r="C47" s="131"/>
      <c r="D47" s="131"/>
      <c r="E47" s="133">
        <f t="shared" si="0"/>
        <v>0</v>
      </c>
      <c r="F47" s="131"/>
      <c r="G47" s="131"/>
      <c r="H47" s="133">
        <f t="shared" si="1"/>
        <v>0</v>
      </c>
      <c r="I47" s="131"/>
      <c r="J47" s="131"/>
      <c r="K47" s="133">
        <f t="shared" si="2"/>
        <v>0</v>
      </c>
      <c r="L47" s="131"/>
      <c r="M47" s="131"/>
      <c r="N47" s="133">
        <f t="shared" si="3"/>
        <v>0</v>
      </c>
      <c r="O47" s="131"/>
      <c r="P47" s="131"/>
      <c r="Q47" s="133">
        <f t="shared" si="4"/>
        <v>0</v>
      </c>
      <c r="R47" s="131"/>
      <c r="S47" s="131"/>
      <c r="T47" s="137">
        <f t="shared" si="5"/>
        <v>0</v>
      </c>
      <c r="U47" s="142">
        <f t="shared" si="55"/>
        <v>0</v>
      </c>
      <c r="V47" s="142">
        <f t="shared" si="55"/>
        <v>0</v>
      </c>
      <c r="W47" s="142">
        <f t="shared" si="55"/>
        <v>0</v>
      </c>
      <c r="X47" s="140"/>
      <c r="Y47" s="140"/>
      <c r="Z47" s="137">
        <f t="shared" si="17"/>
        <v>0</v>
      </c>
      <c r="AA47" s="142">
        <f t="shared" si="54"/>
        <v>0</v>
      </c>
      <c r="AB47" s="142">
        <f t="shared" si="54"/>
        <v>0</v>
      </c>
      <c r="AC47" s="142">
        <f t="shared" si="54"/>
        <v>0</v>
      </c>
      <c r="AD47" s="140"/>
      <c r="AE47" s="140"/>
      <c r="AF47" s="137">
        <f t="shared" si="19"/>
        <v>0</v>
      </c>
      <c r="AG47" s="140"/>
      <c r="AH47" s="140"/>
      <c r="AI47" s="137">
        <f t="shared" si="21"/>
        <v>0</v>
      </c>
      <c r="AJ47" s="142">
        <f t="shared" si="56"/>
        <v>0</v>
      </c>
      <c r="AK47" s="142">
        <f t="shared" si="56"/>
        <v>0</v>
      </c>
      <c r="AL47" s="142">
        <f t="shared" si="56"/>
        <v>0</v>
      </c>
      <c r="AM47" s="142">
        <f t="shared" si="57"/>
        <v>0</v>
      </c>
      <c r="AN47" s="142">
        <f t="shared" si="57"/>
        <v>0</v>
      </c>
      <c r="AO47" s="142">
        <f t="shared" si="57"/>
        <v>0</v>
      </c>
    </row>
    <row r="48" spans="1:41">
      <c r="A48" s="163">
        <v>41</v>
      </c>
      <c r="B48" s="154" t="s">
        <v>43</v>
      </c>
      <c r="C48" s="64">
        <f>SUM(C49:C57)</f>
        <v>1000000</v>
      </c>
      <c r="D48" s="64">
        <f>SUM(D49:D57)</f>
        <v>0</v>
      </c>
      <c r="E48" s="133">
        <f t="shared" si="0"/>
        <v>-1000000</v>
      </c>
      <c r="F48" s="64">
        <f>SUM(F49:F57)</f>
        <v>24500000</v>
      </c>
      <c r="G48" s="64">
        <f>SUM(G49:G57)</f>
        <v>22378500</v>
      </c>
      <c r="H48" s="133">
        <f t="shared" si="1"/>
        <v>-2121500</v>
      </c>
      <c r="I48" s="64">
        <f>SUM(I49:I57)</f>
        <v>0</v>
      </c>
      <c r="J48" s="64">
        <f>SUM(J49:J57)</f>
        <v>0</v>
      </c>
      <c r="K48" s="133">
        <f t="shared" si="2"/>
        <v>0</v>
      </c>
      <c r="L48" s="64">
        <f>SUM(L49:L57)</f>
        <v>0</v>
      </c>
      <c r="M48" s="64">
        <f>SUM(M49:M57)</f>
        <v>0</v>
      </c>
      <c r="N48" s="133">
        <f t="shared" si="3"/>
        <v>0</v>
      </c>
      <c r="O48" s="64">
        <f>SUM(O49:O57)</f>
        <v>0</v>
      </c>
      <c r="P48" s="64">
        <f>SUM(P49:P57)</f>
        <v>0</v>
      </c>
      <c r="Q48" s="133">
        <f t="shared" si="4"/>
        <v>0</v>
      </c>
      <c r="R48" s="64">
        <f>SUM(R49:R57)</f>
        <v>0</v>
      </c>
      <c r="S48" s="64">
        <f>SUM(S49:S57)</f>
        <v>0</v>
      </c>
      <c r="T48" s="137">
        <f t="shared" si="5"/>
        <v>0</v>
      </c>
      <c r="U48" s="143">
        <f t="shared" si="55"/>
        <v>25500000</v>
      </c>
      <c r="V48" s="143">
        <f t="shared" si="55"/>
        <v>22378500</v>
      </c>
      <c r="W48" s="143">
        <f t="shared" si="55"/>
        <v>-3121500</v>
      </c>
      <c r="X48" s="139">
        <f>SUM(X49:X57)</f>
        <v>0</v>
      </c>
      <c r="Y48" s="139">
        <f>SUM(Y49:Y57)</f>
        <v>0</v>
      </c>
      <c r="Z48" s="137">
        <f t="shared" si="17"/>
        <v>0</v>
      </c>
      <c r="AA48" s="143">
        <f t="shared" si="54"/>
        <v>0</v>
      </c>
      <c r="AB48" s="143">
        <f t="shared" si="54"/>
        <v>0</v>
      </c>
      <c r="AC48" s="143">
        <f t="shared" si="54"/>
        <v>0</v>
      </c>
      <c r="AD48" s="139">
        <f>SUM(AD49:AD57)</f>
        <v>0</v>
      </c>
      <c r="AE48" s="139">
        <f>SUM(AE49:AE57)</f>
        <v>0</v>
      </c>
      <c r="AF48" s="137">
        <f t="shared" si="19"/>
        <v>0</v>
      </c>
      <c r="AG48" s="139">
        <f>SUM(AG49:AG57)</f>
        <v>0</v>
      </c>
      <c r="AH48" s="139">
        <f>SUM(AH49:AH57)</f>
        <v>0</v>
      </c>
      <c r="AI48" s="137">
        <f t="shared" si="21"/>
        <v>0</v>
      </c>
      <c r="AJ48" s="143">
        <f t="shared" si="56"/>
        <v>0</v>
      </c>
      <c r="AK48" s="143">
        <f t="shared" si="56"/>
        <v>0</v>
      </c>
      <c r="AL48" s="143">
        <f t="shared" si="56"/>
        <v>0</v>
      </c>
      <c r="AM48" s="143">
        <f t="shared" si="57"/>
        <v>25500000</v>
      </c>
      <c r="AN48" s="143">
        <f t="shared" si="57"/>
        <v>22378500</v>
      </c>
      <c r="AO48" s="143">
        <f t="shared" si="57"/>
        <v>-3121500</v>
      </c>
    </row>
    <row r="49" spans="1:41">
      <c r="A49" s="165">
        <v>42</v>
      </c>
      <c r="B49" s="166" t="s">
        <v>74</v>
      </c>
      <c r="C49" s="186">
        <v>1000000</v>
      </c>
      <c r="D49" s="187">
        <v>0</v>
      </c>
      <c r="E49" s="133">
        <f t="shared" si="0"/>
        <v>-1000000</v>
      </c>
      <c r="F49" s="186">
        <v>24500000</v>
      </c>
      <c r="G49" s="186">
        <v>22378500</v>
      </c>
      <c r="H49" s="133">
        <f t="shared" si="1"/>
        <v>-2121500</v>
      </c>
      <c r="I49" s="131"/>
      <c r="J49" s="131"/>
      <c r="K49" s="133">
        <f t="shared" si="2"/>
        <v>0</v>
      </c>
      <c r="L49" s="131"/>
      <c r="M49" s="131"/>
      <c r="N49" s="133">
        <f t="shared" si="3"/>
        <v>0</v>
      </c>
      <c r="O49" s="131"/>
      <c r="P49" s="131"/>
      <c r="Q49" s="133">
        <f t="shared" si="4"/>
        <v>0</v>
      </c>
      <c r="R49" s="131"/>
      <c r="S49" s="131"/>
      <c r="T49" s="137">
        <f t="shared" si="5"/>
        <v>0</v>
      </c>
      <c r="U49" s="142">
        <f t="shared" si="55"/>
        <v>25500000</v>
      </c>
      <c r="V49" s="142">
        <f t="shared" si="55"/>
        <v>22378500</v>
      </c>
      <c r="W49" s="142">
        <f t="shared" si="55"/>
        <v>-3121500</v>
      </c>
      <c r="X49" s="140"/>
      <c r="Y49" s="140"/>
      <c r="Z49" s="137">
        <f t="shared" si="17"/>
        <v>0</v>
      </c>
      <c r="AA49" s="142">
        <f t="shared" si="54"/>
        <v>0</v>
      </c>
      <c r="AB49" s="142">
        <f t="shared" si="54"/>
        <v>0</v>
      </c>
      <c r="AC49" s="142">
        <f t="shared" si="54"/>
        <v>0</v>
      </c>
      <c r="AD49" s="180"/>
      <c r="AE49" s="180"/>
      <c r="AF49" s="133">
        <f t="shared" si="19"/>
        <v>0</v>
      </c>
      <c r="AG49" s="180"/>
      <c r="AH49" s="182"/>
      <c r="AI49" s="137">
        <f t="shared" si="21"/>
        <v>0</v>
      </c>
      <c r="AJ49" s="142">
        <f t="shared" si="56"/>
        <v>0</v>
      </c>
      <c r="AK49" s="142">
        <f t="shared" si="56"/>
        <v>0</v>
      </c>
      <c r="AL49" s="142">
        <f t="shared" si="56"/>
        <v>0</v>
      </c>
      <c r="AM49" s="142">
        <f t="shared" si="57"/>
        <v>25500000</v>
      </c>
      <c r="AN49" s="142">
        <f t="shared" si="57"/>
        <v>22378500</v>
      </c>
      <c r="AO49" s="142">
        <f t="shared" si="57"/>
        <v>-3121500</v>
      </c>
    </row>
    <row r="50" spans="1:41">
      <c r="A50" s="165">
        <v>43</v>
      </c>
      <c r="B50" s="153" t="s">
        <v>44</v>
      </c>
      <c r="C50" s="131"/>
      <c r="D50" s="131"/>
      <c r="E50" s="133">
        <f t="shared" si="0"/>
        <v>0</v>
      </c>
      <c r="F50" s="180"/>
      <c r="G50" s="182"/>
      <c r="H50" s="133">
        <f t="shared" si="1"/>
        <v>0</v>
      </c>
      <c r="I50" s="131"/>
      <c r="J50" s="131"/>
      <c r="K50" s="133">
        <f t="shared" si="2"/>
        <v>0</v>
      </c>
      <c r="L50" s="131"/>
      <c r="M50" s="131"/>
      <c r="N50" s="133">
        <f t="shared" si="3"/>
        <v>0</v>
      </c>
      <c r="O50" s="131"/>
      <c r="P50" s="131"/>
      <c r="Q50" s="133">
        <f t="shared" si="4"/>
        <v>0</v>
      </c>
      <c r="R50" s="131"/>
      <c r="S50" s="131"/>
      <c r="T50" s="137">
        <f t="shared" si="5"/>
        <v>0</v>
      </c>
      <c r="U50" s="142">
        <f t="shared" si="55"/>
        <v>0</v>
      </c>
      <c r="V50" s="142">
        <f t="shared" si="55"/>
        <v>0</v>
      </c>
      <c r="W50" s="142">
        <f t="shared" si="55"/>
        <v>0</v>
      </c>
      <c r="X50" s="140"/>
      <c r="Y50" s="140"/>
      <c r="Z50" s="137">
        <f t="shared" si="17"/>
        <v>0</v>
      </c>
      <c r="AA50" s="142">
        <f t="shared" ref="AA50:AC60" si="58">SUM(X50)</f>
        <v>0</v>
      </c>
      <c r="AB50" s="142">
        <f t="shared" si="58"/>
        <v>0</v>
      </c>
      <c r="AC50" s="142">
        <f t="shared" si="58"/>
        <v>0</v>
      </c>
      <c r="AD50" s="131"/>
      <c r="AE50" s="131"/>
      <c r="AF50" s="133">
        <f t="shared" si="19"/>
        <v>0</v>
      </c>
      <c r="AG50" s="131"/>
      <c r="AH50" s="131"/>
      <c r="AI50" s="137">
        <f t="shared" si="21"/>
        <v>0</v>
      </c>
      <c r="AJ50" s="142">
        <f t="shared" si="56"/>
        <v>0</v>
      </c>
      <c r="AK50" s="142">
        <f t="shared" si="56"/>
        <v>0</v>
      </c>
      <c r="AL50" s="142">
        <f t="shared" si="56"/>
        <v>0</v>
      </c>
      <c r="AM50" s="142">
        <f t="shared" si="57"/>
        <v>0</v>
      </c>
      <c r="AN50" s="142">
        <f t="shared" si="57"/>
        <v>0</v>
      </c>
      <c r="AO50" s="142">
        <f t="shared" si="57"/>
        <v>0</v>
      </c>
    </row>
    <row r="51" spans="1:41">
      <c r="A51" s="165">
        <v>44</v>
      </c>
      <c r="B51" s="153" t="s">
        <v>45</v>
      </c>
      <c r="C51" s="180"/>
      <c r="D51" s="182"/>
      <c r="E51" s="133">
        <f t="shared" si="0"/>
        <v>0</v>
      </c>
      <c r="F51" s="180"/>
      <c r="G51" s="180"/>
      <c r="H51" s="133">
        <f t="shared" si="1"/>
        <v>0</v>
      </c>
      <c r="I51" s="131"/>
      <c r="J51" s="131"/>
      <c r="K51" s="133">
        <f t="shared" si="2"/>
        <v>0</v>
      </c>
      <c r="L51" s="131"/>
      <c r="M51" s="131"/>
      <c r="N51" s="133">
        <f t="shared" si="3"/>
        <v>0</v>
      </c>
      <c r="O51" s="131"/>
      <c r="P51" s="131"/>
      <c r="Q51" s="133">
        <f t="shared" si="4"/>
        <v>0</v>
      </c>
      <c r="R51" s="131"/>
      <c r="S51" s="131"/>
      <c r="T51" s="137">
        <f t="shared" si="5"/>
        <v>0</v>
      </c>
      <c r="U51" s="142">
        <f t="shared" si="55"/>
        <v>0</v>
      </c>
      <c r="V51" s="142">
        <f t="shared" si="55"/>
        <v>0</v>
      </c>
      <c r="W51" s="142">
        <f t="shared" si="55"/>
        <v>0</v>
      </c>
      <c r="X51" s="140"/>
      <c r="Y51" s="140"/>
      <c r="Z51" s="137">
        <f t="shared" si="17"/>
        <v>0</v>
      </c>
      <c r="AA51" s="142">
        <f t="shared" si="58"/>
        <v>0</v>
      </c>
      <c r="AB51" s="142">
        <f t="shared" si="58"/>
        <v>0</v>
      </c>
      <c r="AC51" s="142">
        <f t="shared" si="58"/>
        <v>0</v>
      </c>
      <c r="AD51" s="131"/>
      <c r="AE51" s="131"/>
      <c r="AF51" s="133">
        <f t="shared" si="19"/>
        <v>0</v>
      </c>
      <c r="AG51" s="131"/>
      <c r="AH51" s="131"/>
      <c r="AI51" s="137">
        <f t="shared" si="21"/>
        <v>0</v>
      </c>
      <c r="AJ51" s="142">
        <f t="shared" si="56"/>
        <v>0</v>
      </c>
      <c r="AK51" s="142">
        <f t="shared" si="56"/>
        <v>0</v>
      </c>
      <c r="AL51" s="142">
        <f t="shared" si="56"/>
        <v>0</v>
      </c>
      <c r="AM51" s="142">
        <f t="shared" si="57"/>
        <v>0</v>
      </c>
      <c r="AN51" s="142">
        <f t="shared" si="57"/>
        <v>0</v>
      </c>
      <c r="AO51" s="142">
        <f t="shared" si="57"/>
        <v>0</v>
      </c>
    </row>
    <row r="52" spans="1:41">
      <c r="A52" s="165">
        <v>45</v>
      </c>
      <c r="B52" s="153" t="s">
        <v>51</v>
      </c>
      <c r="C52" s="180"/>
      <c r="D52" s="182"/>
      <c r="E52" s="133">
        <f t="shared" si="0"/>
        <v>0</v>
      </c>
      <c r="F52" s="180"/>
      <c r="G52" s="180"/>
      <c r="H52" s="133">
        <f t="shared" si="1"/>
        <v>0</v>
      </c>
      <c r="I52" s="131"/>
      <c r="J52" s="131"/>
      <c r="K52" s="133">
        <f t="shared" si="2"/>
        <v>0</v>
      </c>
      <c r="L52" s="131"/>
      <c r="M52" s="131"/>
      <c r="N52" s="133">
        <f t="shared" si="3"/>
        <v>0</v>
      </c>
      <c r="O52" s="131"/>
      <c r="P52" s="131"/>
      <c r="Q52" s="133">
        <f t="shared" si="4"/>
        <v>0</v>
      </c>
      <c r="R52" s="131"/>
      <c r="S52" s="131"/>
      <c r="T52" s="137">
        <f t="shared" si="5"/>
        <v>0</v>
      </c>
      <c r="U52" s="142">
        <f t="shared" si="55"/>
        <v>0</v>
      </c>
      <c r="V52" s="142">
        <f t="shared" si="55"/>
        <v>0</v>
      </c>
      <c r="W52" s="142">
        <f t="shared" si="55"/>
        <v>0</v>
      </c>
      <c r="X52" s="140"/>
      <c r="Y52" s="140"/>
      <c r="Z52" s="137">
        <f t="shared" si="17"/>
        <v>0</v>
      </c>
      <c r="AA52" s="142">
        <f t="shared" si="58"/>
        <v>0</v>
      </c>
      <c r="AB52" s="142">
        <f t="shared" si="58"/>
        <v>0</v>
      </c>
      <c r="AC52" s="142">
        <f t="shared" si="58"/>
        <v>0</v>
      </c>
      <c r="AD52" s="131"/>
      <c r="AE52" s="131"/>
      <c r="AF52" s="133">
        <f t="shared" si="19"/>
        <v>0</v>
      </c>
      <c r="AG52" s="131"/>
      <c r="AH52" s="131"/>
      <c r="AI52" s="137">
        <f t="shared" si="21"/>
        <v>0</v>
      </c>
      <c r="AJ52" s="142">
        <f t="shared" si="56"/>
        <v>0</v>
      </c>
      <c r="AK52" s="142">
        <f t="shared" si="56"/>
        <v>0</v>
      </c>
      <c r="AL52" s="142">
        <f t="shared" si="56"/>
        <v>0</v>
      </c>
      <c r="AM52" s="142">
        <f t="shared" si="57"/>
        <v>0</v>
      </c>
      <c r="AN52" s="142">
        <f t="shared" si="57"/>
        <v>0</v>
      </c>
      <c r="AO52" s="142">
        <f t="shared" si="57"/>
        <v>0</v>
      </c>
    </row>
    <row r="53" spans="1:41">
      <c r="A53" s="165">
        <v>46</v>
      </c>
      <c r="B53" s="153" t="s">
        <v>46</v>
      </c>
      <c r="C53" s="180"/>
      <c r="D53" s="182"/>
      <c r="E53" s="133">
        <f t="shared" si="0"/>
        <v>0</v>
      </c>
      <c r="F53" s="180"/>
      <c r="G53" s="180"/>
      <c r="H53" s="133">
        <f t="shared" si="1"/>
        <v>0</v>
      </c>
      <c r="I53" s="131"/>
      <c r="J53" s="131"/>
      <c r="K53" s="133">
        <f t="shared" si="2"/>
        <v>0</v>
      </c>
      <c r="L53" s="131"/>
      <c r="M53" s="131"/>
      <c r="N53" s="133">
        <f t="shared" si="3"/>
        <v>0</v>
      </c>
      <c r="O53" s="131"/>
      <c r="P53" s="131"/>
      <c r="Q53" s="133">
        <f t="shared" si="4"/>
        <v>0</v>
      </c>
      <c r="R53" s="131"/>
      <c r="S53" s="131"/>
      <c r="T53" s="137">
        <f t="shared" si="5"/>
        <v>0</v>
      </c>
      <c r="U53" s="142">
        <f t="shared" si="55"/>
        <v>0</v>
      </c>
      <c r="V53" s="142">
        <f t="shared" si="55"/>
        <v>0</v>
      </c>
      <c r="W53" s="142">
        <f t="shared" si="55"/>
        <v>0</v>
      </c>
      <c r="X53" s="140"/>
      <c r="Y53" s="140"/>
      <c r="Z53" s="137">
        <f t="shared" si="17"/>
        <v>0</v>
      </c>
      <c r="AA53" s="142">
        <f t="shared" si="58"/>
        <v>0</v>
      </c>
      <c r="AB53" s="142">
        <f t="shared" si="58"/>
        <v>0</v>
      </c>
      <c r="AC53" s="142">
        <f t="shared" si="58"/>
        <v>0</v>
      </c>
      <c r="AD53" s="131"/>
      <c r="AE53" s="131"/>
      <c r="AF53" s="133">
        <f t="shared" si="19"/>
        <v>0</v>
      </c>
      <c r="AG53" s="131"/>
      <c r="AH53" s="131"/>
      <c r="AI53" s="137">
        <f t="shared" si="21"/>
        <v>0</v>
      </c>
      <c r="AJ53" s="142">
        <f t="shared" si="56"/>
        <v>0</v>
      </c>
      <c r="AK53" s="142">
        <f t="shared" si="56"/>
        <v>0</v>
      </c>
      <c r="AL53" s="142">
        <f t="shared" si="56"/>
        <v>0</v>
      </c>
      <c r="AM53" s="142">
        <f t="shared" si="57"/>
        <v>0</v>
      </c>
      <c r="AN53" s="142">
        <f t="shared" si="57"/>
        <v>0</v>
      </c>
      <c r="AO53" s="142">
        <f t="shared" si="57"/>
        <v>0</v>
      </c>
    </row>
    <row r="54" spans="1:41">
      <c r="A54" s="165">
        <v>47</v>
      </c>
      <c r="B54" s="153" t="s">
        <v>47</v>
      </c>
      <c r="C54" s="180"/>
      <c r="D54" s="180"/>
      <c r="E54" s="133">
        <f t="shared" si="0"/>
        <v>0</v>
      </c>
      <c r="F54" s="131"/>
      <c r="G54" s="131"/>
      <c r="H54" s="133">
        <f t="shared" si="1"/>
        <v>0</v>
      </c>
      <c r="I54" s="131"/>
      <c r="J54" s="131"/>
      <c r="K54" s="133">
        <f t="shared" si="2"/>
        <v>0</v>
      </c>
      <c r="L54" s="131"/>
      <c r="M54" s="131"/>
      <c r="N54" s="133">
        <f t="shared" si="3"/>
        <v>0</v>
      </c>
      <c r="O54" s="131"/>
      <c r="P54" s="131"/>
      <c r="Q54" s="133">
        <f t="shared" si="4"/>
        <v>0</v>
      </c>
      <c r="R54" s="131"/>
      <c r="S54" s="131"/>
      <c r="T54" s="137">
        <f t="shared" si="5"/>
        <v>0</v>
      </c>
      <c r="U54" s="142">
        <f t="shared" si="55"/>
        <v>0</v>
      </c>
      <c r="V54" s="142">
        <f t="shared" si="55"/>
        <v>0</v>
      </c>
      <c r="W54" s="142">
        <f t="shared" si="55"/>
        <v>0</v>
      </c>
      <c r="X54" s="140"/>
      <c r="Y54" s="140"/>
      <c r="Z54" s="137">
        <f t="shared" si="17"/>
        <v>0</v>
      </c>
      <c r="AA54" s="142">
        <f t="shared" si="58"/>
        <v>0</v>
      </c>
      <c r="AB54" s="142">
        <f t="shared" si="58"/>
        <v>0</v>
      </c>
      <c r="AC54" s="142">
        <f t="shared" si="58"/>
        <v>0</v>
      </c>
      <c r="AD54" s="131"/>
      <c r="AE54" s="131"/>
      <c r="AF54" s="133">
        <f t="shared" si="19"/>
        <v>0</v>
      </c>
      <c r="AG54" s="131"/>
      <c r="AH54" s="131"/>
      <c r="AI54" s="137">
        <f t="shared" si="21"/>
        <v>0</v>
      </c>
      <c r="AJ54" s="142">
        <f t="shared" si="56"/>
        <v>0</v>
      </c>
      <c r="AK54" s="142">
        <f t="shared" si="56"/>
        <v>0</v>
      </c>
      <c r="AL54" s="142">
        <f t="shared" si="56"/>
        <v>0</v>
      </c>
      <c r="AM54" s="142">
        <f t="shared" si="57"/>
        <v>0</v>
      </c>
      <c r="AN54" s="142">
        <f t="shared" si="57"/>
        <v>0</v>
      </c>
      <c r="AO54" s="142">
        <f t="shared" si="57"/>
        <v>0</v>
      </c>
    </row>
    <row r="55" spans="1:41">
      <c r="A55" s="165">
        <v>48</v>
      </c>
      <c r="B55" s="153" t="s">
        <v>48</v>
      </c>
      <c r="C55" s="131"/>
      <c r="D55" s="131"/>
      <c r="E55" s="133">
        <f t="shared" si="0"/>
        <v>0</v>
      </c>
      <c r="F55" s="180"/>
      <c r="G55" s="180"/>
      <c r="H55" s="133">
        <f t="shared" si="1"/>
        <v>0</v>
      </c>
      <c r="I55" s="131"/>
      <c r="J55" s="131"/>
      <c r="K55" s="133">
        <f t="shared" si="2"/>
        <v>0</v>
      </c>
      <c r="L55" s="131"/>
      <c r="M55" s="131"/>
      <c r="N55" s="133">
        <f t="shared" si="3"/>
        <v>0</v>
      </c>
      <c r="O55" s="131"/>
      <c r="P55" s="131"/>
      <c r="Q55" s="133">
        <f t="shared" si="4"/>
        <v>0</v>
      </c>
      <c r="R55" s="131"/>
      <c r="S55" s="131"/>
      <c r="T55" s="137">
        <f t="shared" si="5"/>
        <v>0</v>
      </c>
      <c r="U55" s="142">
        <f t="shared" ref="U55:W73" si="59">SUM(C55+F55+I55+L55+O55+R55)</f>
        <v>0</v>
      </c>
      <c r="V55" s="142">
        <f t="shared" si="59"/>
        <v>0</v>
      </c>
      <c r="W55" s="142">
        <f t="shared" si="59"/>
        <v>0</v>
      </c>
      <c r="X55" s="140"/>
      <c r="Y55" s="140"/>
      <c r="Z55" s="137">
        <f t="shared" si="17"/>
        <v>0</v>
      </c>
      <c r="AA55" s="142">
        <f t="shared" si="58"/>
        <v>0</v>
      </c>
      <c r="AB55" s="142">
        <f t="shared" si="58"/>
        <v>0</v>
      </c>
      <c r="AC55" s="142">
        <f t="shared" si="58"/>
        <v>0</v>
      </c>
      <c r="AD55" s="131"/>
      <c r="AE55" s="131"/>
      <c r="AF55" s="133">
        <f t="shared" si="19"/>
        <v>0</v>
      </c>
      <c r="AG55" s="131"/>
      <c r="AH55" s="131"/>
      <c r="AI55" s="137">
        <f t="shared" si="21"/>
        <v>0</v>
      </c>
      <c r="AJ55" s="142">
        <f t="shared" ref="AJ55:AL73" si="60">SUM(AD55+AG55)</f>
        <v>0</v>
      </c>
      <c r="AK55" s="142">
        <f t="shared" si="60"/>
        <v>0</v>
      </c>
      <c r="AL55" s="142">
        <f t="shared" si="60"/>
        <v>0</v>
      </c>
      <c r="AM55" s="142">
        <f t="shared" ref="AM55:AO73" si="61">SUM(U55+AA55+AJ55)</f>
        <v>0</v>
      </c>
      <c r="AN55" s="142">
        <f t="shared" si="61"/>
        <v>0</v>
      </c>
      <c r="AO55" s="142">
        <f t="shared" si="61"/>
        <v>0</v>
      </c>
    </row>
    <row r="56" spans="1:41">
      <c r="A56" s="165">
        <v>49</v>
      </c>
      <c r="B56" s="153" t="s">
        <v>49</v>
      </c>
      <c r="C56" s="131"/>
      <c r="D56" s="131"/>
      <c r="E56" s="133">
        <f t="shared" si="0"/>
        <v>0</v>
      </c>
      <c r="F56" s="131"/>
      <c r="G56" s="131"/>
      <c r="H56" s="133">
        <f t="shared" si="1"/>
        <v>0</v>
      </c>
      <c r="I56" s="131"/>
      <c r="J56" s="131"/>
      <c r="K56" s="133">
        <f t="shared" si="2"/>
        <v>0</v>
      </c>
      <c r="L56" s="131"/>
      <c r="M56" s="131"/>
      <c r="N56" s="133">
        <f t="shared" si="3"/>
        <v>0</v>
      </c>
      <c r="O56" s="131"/>
      <c r="P56" s="131"/>
      <c r="Q56" s="133">
        <f t="shared" si="4"/>
        <v>0</v>
      </c>
      <c r="R56" s="131"/>
      <c r="S56" s="131"/>
      <c r="T56" s="137">
        <f t="shared" si="5"/>
        <v>0</v>
      </c>
      <c r="U56" s="142">
        <f t="shared" si="59"/>
        <v>0</v>
      </c>
      <c r="V56" s="142">
        <f t="shared" si="59"/>
        <v>0</v>
      </c>
      <c r="W56" s="142">
        <f t="shared" si="59"/>
        <v>0</v>
      </c>
      <c r="X56" s="140"/>
      <c r="Y56" s="140"/>
      <c r="Z56" s="137">
        <f t="shared" si="17"/>
        <v>0</v>
      </c>
      <c r="AA56" s="142">
        <f t="shared" si="58"/>
        <v>0</v>
      </c>
      <c r="AB56" s="142">
        <f t="shared" si="58"/>
        <v>0</v>
      </c>
      <c r="AC56" s="142">
        <f t="shared" si="58"/>
        <v>0</v>
      </c>
      <c r="AD56" s="131"/>
      <c r="AE56" s="131"/>
      <c r="AF56" s="133">
        <f t="shared" si="19"/>
        <v>0</v>
      </c>
      <c r="AG56" s="131"/>
      <c r="AH56" s="131"/>
      <c r="AI56" s="137">
        <f t="shared" si="21"/>
        <v>0</v>
      </c>
      <c r="AJ56" s="142">
        <f t="shared" si="60"/>
        <v>0</v>
      </c>
      <c r="AK56" s="142">
        <f t="shared" si="60"/>
        <v>0</v>
      </c>
      <c r="AL56" s="142">
        <f t="shared" si="60"/>
        <v>0</v>
      </c>
      <c r="AM56" s="142">
        <f t="shared" si="61"/>
        <v>0</v>
      </c>
      <c r="AN56" s="142">
        <f t="shared" si="61"/>
        <v>0</v>
      </c>
      <c r="AO56" s="142">
        <f t="shared" si="61"/>
        <v>0</v>
      </c>
    </row>
    <row r="57" spans="1:41">
      <c r="A57" s="165">
        <v>50</v>
      </c>
      <c r="B57" s="153" t="s">
        <v>50</v>
      </c>
      <c r="C57" s="131"/>
      <c r="D57" s="131"/>
      <c r="E57" s="133">
        <f t="shared" si="0"/>
        <v>0</v>
      </c>
      <c r="F57" s="131"/>
      <c r="G57" s="131"/>
      <c r="H57" s="133">
        <f t="shared" si="1"/>
        <v>0</v>
      </c>
      <c r="I57" s="131"/>
      <c r="J57" s="131"/>
      <c r="K57" s="133">
        <f t="shared" si="2"/>
        <v>0</v>
      </c>
      <c r="L57" s="131"/>
      <c r="M57" s="131"/>
      <c r="N57" s="133">
        <f t="shared" si="3"/>
        <v>0</v>
      </c>
      <c r="O57" s="131"/>
      <c r="P57" s="131"/>
      <c r="Q57" s="133">
        <f t="shared" si="4"/>
        <v>0</v>
      </c>
      <c r="R57" s="131"/>
      <c r="S57" s="131"/>
      <c r="T57" s="137">
        <f t="shared" si="5"/>
        <v>0</v>
      </c>
      <c r="U57" s="142">
        <f t="shared" si="59"/>
        <v>0</v>
      </c>
      <c r="V57" s="142">
        <f t="shared" si="59"/>
        <v>0</v>
      </c>
      <c r="W57" s="142">
        <f t="shared" si="59"/>
        <v>0</v>
      </c>
      <c r="X57" s="140"/>
      <c r="Y57" s="140"/>
      <c r="Z57" s="137">
        <f t="shared" si="17"/>
        <v>0</v>
      </c>
      <c r="AA57" s="142">
        <f t="shared" si="58"/>
        <v>0</v>
      </c>
      <c r="AB57" s="142">
        <f t="shared" si="58"/>
        <v>0</v>
      </c>
      <c r="AC57" s="142">
        <f t="shared" si="58"/>
        <v>0</v>
      </c>
      <c r="AD57" s="131"/>
      <c r="AE57" s="131"/>
      <c r="AF57" s="133">
        <f t="shared" si="19"/>
        <v>0</v>
      </c>
      <c r="AG57" s="131"/>
      <c r="AH57" s="131"/>
      <c r="AI57" s="137">
        <f t="shared" si="21"/>
        <v>0</v>
      </c>
      <c r="AJ57" s="142">
        <f t="shared" si="60"/>
        <v>0</v>
      </c>
      <c r="AK57" s="142">
        <f t="shared" si="60"/>
        <v>0</v>
      </c>
      <c r="AL57" s="142">
        <f t="shared" si="60"/>
        <v>0</v>
      </c>
      <c r="AM57" s="142">
        <f t="shared" si="61"/>
        <v>0</v>
      </c>
      <c r="AN57" s="142">
        <f t="shared" si="61"/>
        <v>0</v>
      </c>
      <c r="AO57" s="142">
        <f t="shared" si="61"/>
        <v>0</v>
      </c>
    </row>
    <row r="58" spans="1:41">
      <c r="A58" s="163">
        <v>51</v>
      </c>
      <c r="B58" s="154" t="s">
        <v>52</v>
      </c>
      <c r="C58" s="64">
        <f>SUM(C59:C60)</f>
        <v>1000000</v>
      </c>
      <c r="D58" s="64">
        <f>SUM(D59:D60)</f>
        <v>940000</v>
      </c>
      <c r="E58" s="133">
        <f t="shared" si="0"/>
        <v>-60000</v>
      </c>
      <c r="F58" s="64">
        <f>SUM(F59:F60)</f>
        <v>1600000</v>
      </c>
      <c r="G58" s="64">
        <f>SUM(G59:G60)</f>
        <v>210000</v>
      </c>
      <c r="H58" s="133">
        <f t="shared" si="1"/>
        <v>-1390000</v>
      </c>
      <c r="I58" s="64">
        <f>SUM(I59:I60)</f>
        <v>0</v>
      </c>
      <c r="J58" s="64">
        <f>SUM(J59:J60)</f>
        <v>0</v>
      </c>
      <c r="K58" s="133">
        <f t="shared" si="2"/>
        <v>0</v>
      </c>
      <c r="L58" s="64">
        <f>SUM(L59:L60)</f>
        <v>0</v>
      </c>
      <c r="M58" s="64">
        <f>SUM(M59:M60)</f>
        <v>0</v>
      </c>
      <c r="N58" s="133">
        <f t="shared" si="3"/>
        <v>0</v>
      </c>
      <c r="O58" s="64">
        <f>SUM(O59:O60)</f>
        <v>0</v>
      </c>
      <c r="P58" s="64">
        <f>SUM(P59:P60)</f>
        <v>0</v>
      </c>
      <c r="Q58" s="133">
        <f t="shared" si="4"/>
        <v>0</v>
      </c>
      <c r="R58" s="64">
        <f>SUM(R59:R60)</f>
        <v>0</v>
      </c>
      <c r="S58" s="64">
        <f>SUM(S59:S60)</f>
        <v>0</v>
      </c>
      <c r="T58" s="137">
        <f t="shared" si="5"/>
        <v>0</v>
      </c>
      <c r="U58" s="143">
        <f t="shared" si="59"/>
        <v>2600000</v>
      </c>
      <c r="V58" s="143">
        <f t="shared" si="59"/>
        <v>1150000</v>
      </c>
      <c r="W58" s="143">
        <f t="shared" si="59"/>
        <v>-1450000</v>
      </c>
      <c r="X58" s="139">
        <f>SUM(X59:X60)</f>
        <v>0</v>
      </c>
      <c r="Y58" s="139">
        <f>SUM(Y59:Y60)</f>
        <v>0</v>
      </c>
      <c r="Z58" s="137">
        <f t="shared" si="17"/>
        <v>0</v>
      </c>
      <c r="AA58" s="143">
        <f t="shared" si="58"/>
        <v>0</v>
      </c>
      <c r="AB58" s="143">
        <f t="shared" si="58"/>
        <v>0</v>
      </c>
      <c r="AC58" s="143">
        <f t="shared" si="58"/>
        <v>0</v>
      </c>
      <c r="AD58" s="190">
        <f>SUM(AD59:AD60)</f>
        <v>0</v>
      </c>
      <c r="AE58" s="190">
        <f>SUM(AE59:AE60)</f>
        <v>0</v>
      </c>
      <c r="AF58" s="133">
        <f t="shared" si="19"/>
        <v>0</v>
      </c>
      <c r="AG58" s="190">
        <f>SUM(AG59:AG60)</f>
        <v>0</v>
      </c>
      <c r="AH58" s="190">
        <f>SUM(AH59:AH60)</f>
        <v>0</v>
      </c>
      <c r="AI58" s="137">
        <f t="shared" si="21"/>
        <v>0</v>
      </c>
      <c r="AJ58" s="143">
        <f t="shared" si="60"/>
        <v>0</v>
      </c>
      <c r="AK58" s="143">
        <f t="shared" si="60"/>
        <v>0</v>
      </c>
      <c r="AL58" s="143">
        <f t="shared" si="60"/>
        <v>0</v>
      </c>
      <c r="AM58" s="143">
        <f t="shared" si="61"/>
        <v>2600000</v>
      </c>
      <c r="AN58" s="143">
        <f t="shared" si="61"/>
        <v>1150000</v>
      </c>
      <c r="AO58" s="143">
        <f t="shared" si="61"/>
        <v>-1450000</v>
      </c>
    </row>
    <row r="59" spans="1:41">
      <c r="A59" s="165">
        <v>52</v>
      </c>
      <c r="B59" s="152" t="s">
        <v>75</v>
      </c>
      <c r="C59" s="180"/>
      <c r="D59" s="180"/>
      <c r="E59" s="133">
        <f t="shared" si="0"/>
        <v>0</v>
      </c>
      <c r="F59" s="186">
        <v>600000</v>
      </c>
      <c r="G59" s="186">
        <v>210000</v>
      </c>
      <c r="H59" s="133">
        <f t="shared" si="1"/>
        <v>-390000</v>
      </c>
      <c r="I59" s="131"/>
      <c r="J59" s="131"/>
      <c r="K59" s="133">
        <f t="shared" si="2"/>
        <v>0</v>
      </c>
      <c r="L59" s="131"/>
      <c r="M59" s="131"/>
      <c r="N59" s="133">
        <f t="shared" si="3"/>
        <v>0</v>
      </c>
      <c r="O59" s="131"/>
      <c r="P59" s="131"/>
      <c r="Q59" s="133">
        <f t="shared" si="4"/>
        <v>0</v>
      </c>
      <c r="R59" s="131"/>
      <c r="S59" s="131"/>
      <c r="T59" s="137">
        <f t="shared" si="5"/>
        <v>0</v>
      </c>
      <c r="U59" s="142">
        <f t="shared" si="59"/>
        <v>600000</v>
      </c>
      <c r="V59" s="142">
        <f t="shared" si="59"/>
        <v>210000</v>
      </c>
      <c r="W59" s="142">
        <f t="shared" si="59"/>
        <v>-390000</v>
      </c>
      <c r="X59" s="140"/>
      <c r="Y59" s="140"/>
      <c r="Z59" s="137">
        <f t="shared" si="17"/>
        <v>0</v>
      </c>
      <c r="AA59" s="142">
        <f t="shared" si="58"/>
        <v>0</v>
      </c>
      <c r="AB59" s="142">
        <f t="shared" si="58"/>
        <v>0</v>
      </c>
      <c r="AC59" s="142">
        <f t="shared" si="58"/>
        <v>0</v>
      </c>
      <c r="AD59" s="131"/>
      <c r="AE59" s="131"/>
      <c r="AF59" s="133">
        <f t="shared" si="19"/>
        <v>0</v>
      </c>
      <c r="AG59" s="131"/>
      <c r="AH59" s="131"/>
      <c r="AI59" s="137">
        <f t="shared" si="21"/>
        <v>0</v>
      </c>
      <c r="AJ59" s="142">
        <f t="shared" si="60"/>
        <v>0</v>
      </c>
      <c r="AK59" s="142">
        <f t="shared" si="60"/>
        <v>0</v>
      </c>
      <c r="AL59" s="142">
        <f t="shared" si="60"/>
        <v>0</v>
      </c>
      <c r="AM59" s="142">
        <f t="shared" si="61"/>
        <v>600000</v>
      </c>
      <c r="AN59" s="142">
        <f t="shared" si="61"/>
        <v>210000</v>
      </c>
      <c r="AO59" s="142">
        <f t="shared" si="61"/>
        <v>-390000</v>
      </c>
    </row>
    <row r="60" spans="1:41">
      <c r="A60" s="165">
        <v>53</v>
      </c>
      <c r="B60" s="152" t="s">
        <v>53</v>
      </c>
      <c r="C60" s="186">
        <v>1000000</v>
      </c>
      <c r="D60" s="186">
        <v>940000</v>
      </c>
      <c r="E60" s="133">
        <f t="shared" si="0"/>
        <v>-60000</v>
      </c>
      <c r="F60" s="186">
        <v>1000000</v>
      </c>
      <c r="G60" s="187">
        <v>0</v>
      </c>
      <c r="H60" s="133">
        <f t="shared" si="1"/>
        <v>-1000000</v>
      </c>
      <c r="I60" s="131"/>
      <c r="J60" s="131"/>
      <c r="K60" s="133">
        <f t="shared" si="2"/>
        <v>0</v>
      </c>
      <c r="L60" s="131"/>
      <c r="M60" s="131"/>
      <c r="N60" s="133">
        <f t="shared" si="3"/>
        <v>0</v>
      </c>
      <c r="O60" s="131"/>
      <c r="P60" s="131"/>
      <c r="Q60" s="133">
        <f t="shared" si="4"/>
        <v>0</v>
      </c>
      <c r="R60" s="131"/>
      <c r="S60" s="131"/>
      <c r="T60" s="137">
        <f t="shared" si="5"/>
        <v>0</v>
      </c>
      <c r="U60" s="142">
        <f t="shared" si="59"/>
        <v>2000000</v>
      </c>
      <c r="V60" s="142">
        <f t="shared" si="59"/>
        <v>940000</v>
      </c>
      <c r="W60" s="142">
        <f t="shared" si="59"/>
        <v>-1060000</v>
      </c>
      <c r="X60" s="140"/>
      <c r="Y60" s="140"/>
      <c r="Z60" s="137"/>
      <c r="AA60" s="142">
        <f t="shared" si="58"/>
        <v>0</v>
      </c>
      <c r="AB60" s="142">
        <f t="shared" si="58"/>
        <v>0</v>
      </c>
      <c r="AC60" s="142">
        <f t="shared" si="58"/>
        <v>0</v>
      </c>
      <c r="AD60" s="131"/>
      <c r="AE60" s="131"/>
      <c r="AF60" s="133">
        <f t="shared" si="19"/>
        <v>0</v>
      </c>
      <c r="AG60" s="131"/>
      <c r="AH60" s="131"/>
      <c r="AI60" s="137">
        <f t="shared" si="21"/>
        <v>0</v>
      </c>
      <c r="AJ60" s="142">
        <f t="shared" si="60"/>
        <v>0</v>
      </c>
      <c r="AK60" s="142">
        <f t="shared" si="60"/>
        <v>0</v>
      </c>
      <c r="AL60" s="142">
        <f t="shared" si="60"/>
        <v>0</v>
      </c>
      <c r="AM60" s="142">
        <f t="shared" si="61"/>
        <v>2000000</v>
      </c>
      <c r="AN60" s="142">
        <f t="shared" si="61"/>
        <v>940000</v>
      </c>
      <c r="AO60" s="142">
        <f t="shared" si="61"/>
        <v>-1060000</v>
      </c>
    </row>
    <row r="61" spans="1:41">
      <c r="A61" s="165"/>
      <c r="B61" s="154" t="s">
        <v>260</v>
      </c>
      <c r="C61" s="64">
        <f>+C62</f>
        <v>0</v>
      </c>
      <c r="D61" s="64">
        <f>+D62</f>
        <v>0</v>
      </c>
      <c r="E61" s="133"/>
      <c r="F61" s="64">
        <f>+F62</f>
        <v>0</v>
      </c>
      <c r="G61" s="64">
        <f>+G62</f>
        <v>0</v>
      </c>
      <c r="H61" s="133"/>
      <c r="I61" s="64">
        <f>+I62</f>
        <v>0</v>
      </c>
      <c r="J61" s="64">
        <f>+J62</f>
        <v>0</v>
      </c>
      <c r="K61" s="133"/>
      <c r="L61" s="64">
        <f>+L62</f>
        <v>0</v>
      </c>
      <c r="M61" s="64">
        <f>+M62</f>
        <v>0</v>
      </c>
      <c r="N61" s="133"/>
      <c r="O61" s="64">
        <f>+O62</f>
        <v>0</v>
      </c>
      <c r="P61" s="64">
        <f>+P62</f>
        <v>0</v>
      </c>
      <c r="Q61" s="133"/>
      <c r="R61" s="64">
        <f>+R62</f>
        <v>0</v>
      </c>
      <c r="S61" s="64">
        <f>+S62</f>
        <v>0</v>
      </c>
      <c r="T61" s="137"/>
      <c r="U61" s="142"/>
      <c r="V61" s="142"/>
      <c r="W61" s="142"/>
      <c r="X61" s="140"/>
      <c r="Y61" s="140"/>
      <c r="Z61" s="137"/>
      <c r="AA61" s="142"/>
      <c r="AB61" s="142"/>
      <c r="AC61" s="142"/>
      <c r="AD61" s="64">
        <f>+AD62</f>
        <v>0</v>
      </c>
      <c r="AE61" s="64">
        <f>+AE62</f>
        <v>0</v>
      </c>
      <c r="AF61" s="133"/>
      <c r="AG61" s="64">
        <f>+AG62</f>
        <v>0</v>
      </c>
      <c r="AH61" s="64">
        <f>+AH62</f>
        <v>0</v>
      </c>
      <c r="AI61" s="137"/>
      <c r="AJ61" s="142"/>
      <c r="AK61" s="142"/>
      <c r="AL61" s="142"/>
      <c r="AM61" s="142">
        <f t="shared" si="61"/>
        <v>0</v>
      </c>
      <c r="AN61" s="142"/>
      <c r="AO61" s="142"/>
    </row>
    <row r="62" spans="1:41">
      <c r="A62" s="165"/>
      <c r="B62" s="153" t="s">
        <v>261</v>
      </c>
      <c r="C62" s="131"/>
      <c r="D62" s="131"/>
      <c r="E62" s="133"/>
      <c r="F62" s="131"/>
      <c r="G62" s="131"/>
      <c r="H62" s="133"/>
      <c r="I62" s="131"/>
      <c r="J62" s="131"/>
      <c r="K62" s="133"/>
      <c r="L62" s="131"/>
      <c r="M62" s="131"/>
      <c r="N62" s="133"/>
      <c r="O62" s="131"/>
      <c r="P62" s="131"/>
      <c r="Q62" s="133"/>
      <c r="R62" s="131"/>
      <c r="S62" s="131"/>
      <c r="T62" s="137"/>
      <c r="U62" s="142"/>
      <c r="V62" s="142"/>
      <c r="W62" s="142"/>
      <c r="X62" s="140"/>
      <c r="Y62" s="140"/>
      <c r="Z62" s="137"/>
      <c r="AA62" s="142"/>
      <c r="AB62" s="142"/>
      <c r="AC62" s="142"/>
      <c r="AD62" s="131"/>
      <c r="AE62" s="131"/>
      <c r="AF62" s="133"/>
      <c r="AG62" s="131"/>
      <c r="AH62" s="131"/>
      <c r="AI62" s="137"/>
      <c r="AJ62" s="142"/>
      <c r="AK62" s="142"/>
      <c r="AL62" s="142"/>
      <c r="AM62" s="142">
        <f t="shared" si="61"/>
        <v>0</v>
      </c>
      <c r="AN62" s="142"/>
      <c r="AO62" s="142"/>
    </row>
    <row r="63" spans="1:41">
      <c r="A63" s="163">
        <v>54</v>
      </c>
      <c r="B63" s="154" t="s">
        <v>77</v>
      </c>
      <c r="C63" s="64">
        <f>SUM(C64:C65)</f>
        <v>0</v>
      </c>
      <c r="D63" s="64">
        <f>SUM(D64:D65)</f>
        <v>0</v>
      </c>
      <c r="E63" s="133">
        <f t="shared" si="0"/>
        <v>0</v>
      </c>
      <c r="F63" s="64">
        <f>SUM(F64:F65)</f>
        <v>0</v>
      </c>
      <c r="G63" s="64">
        <f>SUM(G64:G65)</f>
        <v>0</v>
      </c>
      <c r="H63" s="133">
        <f t="shared" si="1"/>
        <v>0</v>
      </c>
      <c r="I63" s="64">
        <f>SUM(I64:I65)</f>
        <v>0</v>
      </c>
      <c r="J63" s="64">
        <f>SUM(J64:J65)</f>
        <v>0</v>
      </c>
      <c r="K63" s="133">
        <f t="shared" si="2"/>
        <v>0</v>
      </c>
      <c r="L63" s="64">
        <f>SUM(L64:L65)</f>
        <v>0</v>
      </c>
      <c r="M63" s="64">
        <f>SUM(M64:M65)</f>
        <v>0</v>
      </c>
      <c r="N63" s="133">
        <f t="shared" si="3"/>
        <v>0</v>
      </c>
      <c r="O63" s="64">
        <f>SUM(O64:O65)</f>
        <v>0</v>
      </c>
      <c r="P63" s="64">
        <f>SUM(P64:P65)</f>
        <v>0</v>
      </c>
      <c r="Q63" s="133">
        <f t="shared" si="4"/>
        <v>0</v>
      </c>
      <c r="R63" s="64">
        <f>SUM(R64:R65)</f>
        <v>0</v>
      </c>
      <c r="S63" s="64">
        <f>SUM(S64:S65)</f>
        <v>0</v>
      </c>
      <c r="T63" s="137">
        <f t="shared" si="5"/>
        <v>0</v>
      </c>
      <c r="U63" s="143">
        <f t="shared" si="59"/>
        <v>0</v>
      </c>
      <c r="V63" s="143">
        <f t="shared" si="59"/>
        <v>0</v>
      </c>
      <c r="W63" s="143">
        <f t="shared" si="59"/>
        <v>0</v>
      </c>
      <c r="X63" s="139">
        <f>SUM(X64:X65)</f>
        <v>0</v>
      </c>
      <c r="Y63" s="139">
        <f>SUM(Y64:Y65)</f>
        <v>0</v>
      </c>
      <c r="Z63" s="137">
        <f t="shared" si="17"/>
        <v>0</v>
      </c>
      <c r="AA63" s="143">
        <f t="shared" ref="AA63:AC80" si="62">SUM(X63)</f>
        <v>0</v>
      </c>
      <c r="AB63" s="143">
        <f t="shared" si="62"/>
        <v>0</v>
      </c>
      <c r="AC63" s="143">
        <f t="shared" si="62"/>
        <v>0</v>
      </c>
      <c r="AD63" s="64">
        <f>SUM(AD64:AD65)</f>
        <v>0</v>
      </c>
      <c r="AE63" s="64">
        <f>SUM(AE64:AE65)</f>
        <v>0</v>
      </c>
      <c r="AF63" s="133">
        <f t="shared" si="19"/>
        <v>0</v>
      </c>
      <c r="AG63" s="64">
        <f>SUM(AG64:AG65)</f>
        <v>0</v>
      </c>
      <c r="AH63" s="64">
        <f>SUM(AH64:AH65)</f>
        <v>0</v>
      </c>
      <c r="AI63" s="137">
        <f t="shared" si="21"/>
        <v>0</v>
      </c>
      <c r="AJ63" s="143">
        <f t="shared" si="60"/>
        <v>0</v>
      </c>
      <c r="AK63" s="143">
        <f t="shared" si="60"/>
        <v>0</v>
      </c>
      <c r="AL63" s="143">
        <f t="shared" si="60"/>
        <v>0</v>
      </c>
      <c r="AM63" s="143">
        <f t="shared" si="61"/>
        <v>0</v>
      </c>
      <c r="AN63" s="143">
        <f t="shared" si="61"/>
        <v>0</v>
      </c>
      <c r="AO63" s="143">
        <f t="shared" si="61"/>
        <v>0</v>
      </c>
    </row>
    <row r="64" spans="1:41">
      <c r="A64" s="165">
        <v>55</v>
      </c>
      <c r="B64" s="152" t="s">
        <v>54</v>
      </c>
      <c r="C64" s="131"/>
      <c r="D64" s="131"/>
      <c r="E64" s="133">
        <f t="shared" si="0"/>
        <v>0</v>
      </c>
      <c r="F64" s="131"/>
      <c r="G64" s="131"/>
      <c r="H64" s="133">
        <f t="shared" si="1"/>
        <v>0</v>
      </c>
      <c r="I64" s="131"/>
      <c r="J64" s="131"/>
      <c r="K64" s="133">
        <f t="shared" si="2"/>
        <v>0</v>
      </c>
      <c r="L64" s="131"/>
      <c r="M64" s="131"/>
      <c r="N64" s="133">
        <f t="shared" si="3"/>
        <v>0</v>
      </c>
      <c r="O64" s="131"/>
      <c r="P64" s="131"/>
      <c r="Q64" s="133">
        <f t="shared" si="4"/>
        <v>0</v>
      </c>
      <c r="R64" s="131"/>
      <c r="S64" s="131"/>
      <c r="T64" s="137">
        <f t="shared" si="5"/>
        <v>0</v>
      </c>
      <c r="U64" s="142">
        <f t="shared" si="59"/>
        <v>0</v>
      </c>
      <c r="V64" s="142">
        <f t="shared" si="59"/>
        <v>0</v>
      </c>
      <c r="W64" s="142">
        <f t="shared" si="59"/>
        <v>0</v>
      </c>
      <c r="X64" s="140"/>
      <c r="Y64" s="140"/>
      <c r="Z64" s="137">
        <f t="shared" si="17"/>
        <v>0</v>
      </c>
      <c r="AA64" s="142">
        <f t="shared" si="62"/>
        <v>0</v>
      </c>
      <c r="AB64" s="142">
        <f t="shared" si="62"/>
        <v>0</v>
      </c>
      <c r="AC64" s="142">
        <f t="shared" si="62"/>
        <v>0</v>
      </c>
      <c r="AD64" s="131"/>
      <c r="AE64" s="131"/>
      <c r="AF64" s="133">
        <f t="shared" si="19"/>
        <v>0</v>
      </c>
      <c r="AG64" s="131"/>
      <c r="AH64" s="131"/>
      <c r="AI64" s="137">
        <f t="shared" si="21"/>
        <v>0</v>
      </c>
      <c r="AJ64" s="142">
        <f t="shared" si="60"/>
        <v>0</v>
      </c>
      <c r="AK64" s="142">
        <f t="shared" si="60"/>
        <v>0</v>
      </c>
      <c r="AL64" s="142">
        <f t="shared" si="60"/>
        <v>0</v>
      </c>
      <c r="AM64" s="142">
        <f t="shared" si="61"/>
        <v>0</v>
      </c>
      <c r="AN64" s="142">
        <f t="shared" si="61"/>
        <v>0</v>
      </c>
      <c r="AO64" s="142">
        <f t="shared" si="61"/>
        <v>0</v>
      </c>
    </row>
    <row r="65" spans="1:41">
      <c r="A65" s="165">
        <v>56</v>
      </c>
      <c r="B65" s="152" t="s">
        <v>55</v>
      </c>
      <c r="C65" s="131"/>
      <c r="D65" s="131"/>
      <c r="E65" s="133">
        <f t="shared" si="0"/>
        <v>0</v>
      </c>
      <c r="F65" s="131"/>
      <c r="G65" s="131"/>
      <c r="H65" s="133">
        <f t="shared" si="1"/>
        <v>0</v>
      </c>
      <c r="I65" s="131"/>
      <c r="J65" s="131"/>
      <c r="K65" s="133">
        <f t="shared" si="2"/>
        <v>0</v>
      </c>
      <c r="L65" s="131"/>
      <c r="M65" s="131"/>
      <c r="N65" s="133">
        <f t="shared" si="3"/>
        <v>0</v>
      </c>
      <c r="O65" s="131"/>
      <c r="P65" s="131"/>
      <c r="Q65" s="133">
        <f t="shared" si="4"/>
        <v>0</v>
      </c>
      <c r="R65" s="131"/>
      <c r="S65" s="131"/>
      <c r="T65" s="137">
        <f t="shared" si="5"/>
        <v>0</v>
      </c>
      <c r="U65" s="142">
        <f t="shared" si="59"/>
        <v>0</v>
      </c>
      <c r="V65" s="142">
        <f t="shared" si="59"/>
        <v>0</v>
      </c>
      <c r="W65" s="142">
        <f t="shared" si="59"/>
        <v>0</v>
      </c>
      <c r="X65" s="140"/>
      <c r="Y65" s="140"/>
      <c r="Z65" s="137">
        <f t="shared" si="17"/>
        <v>0</v>
      </c>
      <c r="AA65" s="142">
        <f t="shared" si="62"/>
        <v>0</v>
      </c>
      <c r="AB65" s="142">
        <f t="shared" si="62"/>
        <v>0</v>
      </c>
      <c r="AC65" s="142">
        <f t="shared" si="62"/>
        <v>0</v>
      </c>
      <c r="AD65" s="131"/>
      <c r="AE65" s="131"/>
      <c r="AF65" s="133">
        <f t="shared" si="19"/>
        <v>0</v>
      </c>
      <c r="AG65" s="131"/>
      <c r="AH65" s="131"/>
      <c r="AI65" s="137">
        <f t="shared" si="21"/>
        <v>0</v>
      </c>
      <c r="AJ65" s="142">
        <f t="shared" si="60"/>
        <v>0</v>
      </c>
      <c r="AK65" s="142">
        <f t="shared" si="60"/>
        <v>0</v>
      </c>
      <c r="AL65" s="142">
        <f t="shared" si="60"/>
        <v>0</v>
      </c>
      <c r="AM65" s="142">
        <f t="shared" si="61"/>
        <v>0</v>
      </c>
      <c r="AN65" s="142">
        <f t="shared" si="61"/>
        <v>0</v>
      </c>
      <c r="AO65" s="142">
        <f t="shared" si="61"/>
        <v>0</v>
      </c>
    </row>
    <row r="66" spans="1:41">
      <c r="A66" s="163">
        <v>57</v>
      </c>
      <c r="B66" s="154" t="s">
        <v>78</v>
      </c>
      <c r="C66" s="64">
        <f>SUM(C67:C74)</f>
        <v>0</v>
      </c>
      <c r="D66" s="64">
        <f>SUM(D67:D74)</f>
        <v>0</v>
      </c>
      <c r="E66" s="133">
        <f t="shared" si="0"/>
        <v>0</v>
      </c>
      <c r="F66" s="64">
        <f>SUM(F67:F74)</f>
        <v>0</v>
      </c>
      <c r="G66" s="64">
        <f>SUM(G67:G74)</f>
        <v>0</v>
      </c>
      <c r="H66" s="133">
        <f t="shared" si="1"/>
        <v>0</v>
      </c>
      <c r="I66" s="64">
        <f>SUM(I67:I74)</f>
        <v>0</v>
      </c>
      <c r="J66" s="64">
        <f>SUM(J67:J74)</f>
        <v>0</v>
      </c>
      <c r="K66" s="133">
        <f t="shared" si="2"/>
        <v>0</v>
      </c>
      <c r="L66" s="64">
        <f>SUM(L67:L74)</f>
        <v>0</v>
      </c>
      <c r="M66" s="64">
        <f>SUM(M67:M74)</f>
        <v>0</v>
      </c>
      <c r="N66" s="133">
        <f t="shared" si="3"/>
        <v>0</v>
      </c>
      <c r="O66" s="64">
        <f>SUM(O67:O74)</f>
        <v>0</v>
      </c>
      <c r="P66" s="64">
        <f>SUM(P67:P74)</f>
        <v>0</v>
      </c>
      <c r="Q66" s="133">
        <f t="shared" si="4"/>
        <v>0</v>
      </c>
      <c r="R66" s="64">
        <f>SUM(R67:R74)</f>
        <v>0</v>
      </c>
      <c r="S66" s="64">
        <f>SUM(S67:S74)</f>
        <v>0</v>
      </c>
      <c r="T66" s="137">
        <f t="shared" si="5"/>
        <v>0</v>
      </c>
      <c r="U66" s="143">
        <f t="shared" si="59"/>
        <v>0</v>
      </c>
      <c r="V66" s="143">
        <f t="shared" si="59"/>
        <v>0</v>
      </c>
      <c r="W66" s="143">
        <f t="shared" si="59"/>
        <v>0</v>
      </c>
      <c r="X66" s="139">
        <f>SUM(X67:X74)</f>
        <v>151993800</v>
      </c>
      <c r="Y66" s="139">
        <f>SUM(Y67:Y74)</f>
        <v>0</v>
      </c>
      <c r="Z66" s="137">
        <f t="shared" si="17"/>
        <v>-151993800</v>
      </c>
      <c r="AA66" s="143">
        <f t="shared" si="62"/>
        <v>151993800</v>
      </c>
      <c r="AB66" s="143">
        <f t="shared" si="62"/>
        <v>0</v>
      </c>
      <c r="AC66" s="143">
        <f t="shared" si="62"/>
        <v>-151993800</v>
      </c>
      <c r="AD66" s="64">
        <f>SUM(AD67:AD74)</f>
        <v>0</v>
      </c>
      <c r="AE66" s="64">
        <f>SUM(AE67:AE74)</f>
        <v>0</v>
      </c>
      <c r="AF66" s="133">
        <f t="shared" si="19"/>
        <v>0</v>
      </c>
      <c r="AG66" s="64">
        <f>SUM(AG67:AG74)</f>
        <v>0</v>
      </c>
      <c r="AH66" s="64">
        <f>SUM(AH67:AH74)</f>
        <v>0</v>
      </c>
      <c r="AI66" s="137">
        <f t="shared" si="21"/>
        <v>0</v>
      </c>
      <c r="AJ66" s="143">
        <f t="shared" si="60"/>
        <v>0</v>
      </c>
      <c r="AK66" s="143">
        <f t="shared" si="60"/>
        <v>0</v>
      </c>
      <c r="AL66" s="143">
        <f t="shared" si="60"/>
        <v>0</v>
      </c>
      <c r="AM66" s="143">
        <f t="shared" si="61"/>
        <v>151993800</v>
      </c>
      <c r="AN66" s="143">
        <f t="shared" si="61"/>
        <v>0</v>
      </c>
      <c r="AO66" s="143">
        <f t="shared" si="61"/>
        <v>-151993800</v>
      </c>
    </row>
    <row r="67" spans="1:41">
      <c r="A67" s="165">
        <v>58</v>
      </c>
      <c r="B67" s="152" t="s">
        <v>90</v>
      </c>
      <c r="C67" s="167"/>
      <c r="D67" s="167"/>
      <c r="E67" s="133">
        <f t="shared" si="0"/>
        <v>0</v>
      </c>
      <c r="F67" s="167"/>
      <c r="G67" s="167"/>
      <c r="H67" s="133">
        <f t="shared" si="1"/>
        <v>0</v>
      </c>
      <c r="I67" s="131"/>
      <c r="J67" s="131"/>
      <c r="K67" s="133">
        <f t="shared" si="2"/>
        <v>0</v>
      </c>
      <c r="L67" s="131"/>
      <c r="M67" s="131"/>
      <c r="N67" s="133">
        <f t="shared" si="3"/>
        <v>0</v>
      </c>
      <c r="O67" s="131"/>
      <c r="P67" s="131"/>
      <c r="Q67" s="133">
        <f t="shared" si="4"/>
        <v>0</v>
      </c>
      <c r="R67" s="131"/>
      <c r="S67" s="131"/>
      <c r="T67" s="137">
        <f t="shared" si="5"/>
        <v>0</v>
      </c>
      <c r="U67" s="142">
        <f t="shared" si="59"/>
        <v>0</v>
      </c>
      <c r="V67" s="142">
        <f t="shared" si="59"/>
        <v>0</v>
      </c>
      <c r="W67" s="142">
        <f t="shared" si="59"/>
        <v>0</v>
      </c>
      <c r="X67" s="186">
        <v>151993800</v>
      </c>
      <c r="Y67" s="187">
        <v>0</v>
      </c>
      <c r="Z67" s="137">
        <f t="shared" si="17"/>
        <v>-151993800</v>
      </c>
      <c r="AA67" s="142">
        <f t="shared" si="62"/>
        <v>151993800</v>
      </c>
      <c r="AB67" s="142">
        <f t="shared" si="62"/>
        <v>0</v>
      </c>
      <c r="AC67" s="142">
        <f t="shared" si="62"/>
        <v>-151993800</v>
      </c>
      <c r="AD67" s="131"/>
      <c r="AE67" s="131"/>
      <c r="AF67" s="133">
        <f t="shared" si="19"/>
        <v>0</v>
      </c>
      <c r="AG67" s="131"/>
      <c r="AH67" s="131"/>
      <c r="AI67" s="137">
        <f t="shared" si="21"/>
        <v>0</v>
      </c>
      <c r="AJ67" s="142">
        <f t="shared" si="60"/>
        <v>0</v>
      </c>
      <c r="AK67" s="142">
        <f t="shared" si="60"/>
        <v>0</v>
      </c>
      <c r="AL67" s="142">
        <f t="shared" si="60"/>
        <v>0</v>
      </c>
      <c r="AM67" s="142">
        <f t="shared" si="61"/>
        <v>151993800</v>
      </c>
      <c r="AN67" s="142">
        <f t="shared" si="61"/>
        <v>0</v>
      </c>
      <c r="AO67" s="142">
        <f t="shared" si="61"/>
        <v>-151993800</v>
      </c>
    </row>
    <row r="68" spans="1:41">
      <c r="A68" s="165">
        <v>59</v>
      </c>
      <c r="B68" s="152" t="s">
        <v>85</v>
      </c>
      <c r="C68" s="131"/>
      <c r="D68" s="131"/>
      <c r="E68" s="133">
        <f t="shared" si="0"/>
        <v>0</v>
      </c>
      <c r="F68" s="131"/>
      <c r="G68" s="131"/>
      <c r="H68" s="133">
        <f t="shared" si="1"/>
        <v>0</v>
      </c>
      <c r="I68" s="131"/>
      <c r="J68" s="131"/>
      <c r="K68" s="133">
        <f t="shared" si="2"/>
        <v>0</v>
      </c>
      <c r="L68" s="131"/>
      <c r="M68" s="131"/>
      <c r="N68" s="133">
        <f t="shared" si="3"/>
        <v>0</v>
      </c>
      <c r="O68" s="131"/>
      <c r="P68" s="131"/>
      <c r="Q68" s="133">
        <f t="shared" si="4"/>
        <v>0</v>
      </c>
      <c r="R68" s="131"/>
      <c r="S68" s="131"/>
      <c r="T68" s="137">
        <f t="shared" si="5"/>
        <v>0</v>
      </c>
      <c r="U68" s="142">
        <f t="shared" si="59"/>
        <v>0</v>
      </c>
      <c r="V68" s="142">
        <f t="shared" si="59"/>
        <v>0</v>
      </c>
      <c r="W68" s="142">
        <f t="shared" si="59"/>
        <v>0</v>
      </c>
      <c r="X68" s="131"/>
      <c r="Y68" s="131"/>
      <c r="Z68" s="137">
        <f t="shared" si="17"/>
        <v>0</v>
      </c>
      <c r="AA68" s="142">
        <f t="shared" si="62"/>
        <v>0</v>
      </c>
      <c r="AB68" s="142">
        <f t="shared" si="62"/>
        <v>0</v>
      </c>
      <c r="AC68" s="142">
        <f t="shared" si="62"/>
        <v>0</v>
      </c>
      <c r="AD68" s="131"/>
      <c r="AE68" s="131"/>
      <c r="AF68" s="133">
        <f t="shared" si="19"/>
        <v>0</v>
      </c>
      <c r="AG68" s="131"/>
      <c r="AH68" s="131"/>
      <c r="AI68" s="137">
        <f t="shared" si="21"/>
        <v>0</v>
      </c>
      <c r="AJ68" s="142">
        <f t="shared" si="60"/>
        <v>0</v>
      </c>
      <c r="AK68" s="142">
        <f t="shared" si="60"/>
        <v>0</v>
      </c>
      <c r="AL68" s="142">
        <f t="shared" si="60"/>
        <v>0</v>
      </c>
      <c r="AM68" s="142">
        <f t="shared" si="61"/>
        <v>0</v>
      </c>
      <c r="AN68" s="142">
        <f t="shared" si="61"/>
        <v>0</v>
      </c>
      <c r="AO68" s="142">
        <f t="shared" si="61"/>
        <v>0</v>
      </c>
    </row>
    <row r="69" spans="1:41">
      <c r="A69" s="165"/>
      <c r="B69" s="151" t="s">
        <v>266</v>
      </c>
      <c r="C69" s="131"/>
      <c r="D69" s="131"/>
      <c r="E69" s="54"/>
      <c r="F69" s="131"/>
      <c r="G69" s="131"/>
      <c r="H69" s="54"/>
      <c r="I69" s="131"/>
      <c r="J69" s="131"/>
      <c r="K69" s="54"/>
      <c r="L69" s="131"/>
      <c r="M69" s="131"/>
      <c r="N69" s="54"/>
      <c r="O69" s="131"/>
      <c r="P69" s="131"/>
      <c r="Q69" s="54"/>
      <c r="R69" s="131"/>
      <c r="S69" s="131"/>
      <c r="T69" s="54"/>
      <c r="U69" s="135"/>
      <c r="V69" s="135"/>
      <c r="W69" s="135"/>
      <c r="X69" s="131"/>
      <c r="Y69" s="131"/>
      <c r="Z69" s="54"/>
      <c r="AA69" s="135"/>
      <c r="AB69" s="135"/>
      <c r="AC69" s="131"/>
      <c r="AD69" s="131"/>
      <c r="AE69" s="131"/>
      <c r="AF69" s="54"/>
      <c r="AG69" s="131"/>
      <c r="AH69" s="131"/>
      <c r="AI69" s="54"/>
      <c r="AJ69" s="162"/>
      <c r="AK69" s="162"/>
      <c r="AL69" s="162"/>
      <c r="AM69" s="135"/>
      <c r="AN69" s="135"/>
      <c r="AO69" s="135"/>
    </row>
    <row r="70" spans="1:41">
      <c r="A70" s="165">
        <v>60</v>
      </c>
      <c r="B70" s="152" t="s">
        <v>56</v>
      </c>
      <c r="C70" s="131"/>
      <c r="D70" s="131"/>
      <c r="E70" s="133">
        <f t="shared" si="0"/>
        <v>0</v>
      </c>
      <c r="F70" s="131"/>
      <c r="G70" s="131"/>
      <c r="H70" s="133">
        <f t="shared" si="1"/>
        <v>0</v>
      </c>
      <c r="I70" s="131"/>
      <c r="J70" s="131"/>
      <c r="K70" s="133">
        <f t="shared" si="2"/>
        <v>0</v>
      </c>
      <c r="L70" s="131"/>
      <c r="M70" s="131"/>
      <c r="N70" s="133">
        <f t="shared" si="3"/>
        <v>0</v>
      </c>
      <c r="O70" s="131"/>
      <c r="P70" s="131"/>
      <c r="Q70" s="133">
        <f t="shared" si="4"/>
        <v>0</v>
      </c>
      <c r="R70" s="131"/>
      <c r="S70" s="131"/>
      <c r="T70" s="137">
        <f t="shared" si="5"/>
        <v>0</v>
      </c>
      <c r="U70" s="142">
        <f t="shared" si="59"/>
        <v>0</v>
      </c>
      <c r="V70" s="142">
        <f t="shared" si="59"/>
        <v>0</v>
      </c>
      <c r="W70" s="142">
        <f t="shared" si="59"/>
        <v>0</v>
      </c>
      <c r="X70" s="131"/>
      <c r="Y70" s="131"/>
      <c r="Z70" s="137">
        <f t="shared" si="17"/>
        <v>0</v>
      </c>
      <c r="AA70" s="142">
        <f t="shared" si="62"/>
        <v>0</v>
      </c>
      <c r="AB70" s="142">
        <f t="shared" si="62"/>
        <v>0</v>
      </c>
      <c r="AC70" s="142">
        <f t="shared" si="62"/>
        <v>0</v>
      </c>
      <c r="AD70" s="131"/>
      <c r="AE70" s="131"/>
      <c r="AF70" s="133">
        <f t="shared" si="19"/>
        <v>0</v>
      </c>
      <c r="AG70" s="131"/>
      <c r="AH70" s="131"/>
      <c r="AI70" s="137">
        <f t="shared" si="21"/>
        <v>0</v>
      </c>
      <c r="AJ70" s="142">
        <f t="shared" si="60"/>
        <v>0</v>
      </c>
      <c r="AK70" s="142">
        <f t="shared" si="60"/>
        <v>0</v>
      </c>
      <c r="AL70" s="142">
        <f t="shared" si="60"/>
        <v>0</v>
      </c>
      <c r="AM70" s="142">
        <f t="shared" si="61"/>
        <v>0</v>
      </c>
      <c r="AN70" s="142">
        <f t="shared" si="61"/>
        <v>0</v>
      </c>
      <c r="AO70" s="142">
        <f t="shared" si="61"/>
        <v>0</v>
      </c>
    </row>
    <row r="71" spans="1:41">
      <c r="A71" s="165">
        <v>61</v>
      </c>
      <c r="B71" s="153" t="s">
        <v>57</v>
      </c>
      <c r="C71" s="131"/>
      <c r="D71" s="131"/>
      <c r="E71" s="133">
        <f t="shared" si="0"/>
        <v>0</v>
      </c>
      <c r="F71" s="131"/>
      <c r="G71" s="131"/>
      <c r="H71" s="133">
        <f t="shared" si="1"/>
        <v>0</v>
      </c>
      <c r="I71" s="131"/>
      <c r="J71" s="131"/>
      <c r="K71" s="133">
        <f t="shared" si="2"/>
        <v>0</v>
      </c>
      <c r="L71" s="131"/>
      <c r="M71" s="131"/>
      <c r="N71" s="133">
        <f t="shared" si="3"/>
        <v>0</v>
      </c>
      <c r="O71" s="131"/>
      <c r="P71" s="131"/>
      <c r="Q71" s="133">
        <f t="shared" si="4"/>
        <v>0</v>
      </c>
      <c r="R71" s="131"/>
      <c r="S71" s="131"/>
      <c r="T71" s="137">
        <f t="shared" si="5"/>
        <v>0</v>
      </c>
      <c r="U71" s="142">
        <f t="shared" si="59"/>
        <v>0</v>
      </c>
      <c r="V71" s="142">
        <f t="shared" si="59"/>
        <v>0</v>
      </c>
      <c r="W71" s="142">
        <f t="shared" si="59"/>
        <v>0</v>
      </c>
      <c r="X71" s="131"/>
      <c r="Y71" s="131"/>
      <c r="Z71" s="137">
        <f t="shared" si="17"/>
        <v>0</v>
      </c>
      <c r="AA71" s="142">
        <f t="shared" si="62"/>
        <v>0</v>
      </c>
      <c r="AB71" s="142">
        <f t="shared" si="62"/>
        <v>0</v>
      </c>
      <c r="AC71" s="142">
        <f t="shared" si="62"/>
        <v>0</v>
      </c>
      <c r="AD71" s="131"/>
      <c r="AE71" s="131"/>
      <c r="AF71" s="133">
        <f t="shared" si="19"/>
        <v>0</v>
      </c>
      <c r="AG71" s="131"/>
      <c r="AH71" s="131"/>
      <c r="AI71" s="137">
        <f t="shared" si="21"/>
        <v>0</v>
      </c>
      <c r="AJ71" s="142">
        <f t="shared" si="60"/>
        <v>0</v>
      </c>
      <c r="AK71" s="142">
        <f t="shared" si="60"/>
        <v>0</v>
      </c>
      <c r="AL71" s="142">
        <f t="shared" si="60"/>
        <v>0</v>
      </c>
      <c r="AM71" s="142">
        <f t="shared" si="61"/>
        <v>0</v>
      </c>
      <c r="AN71" s="142">
        <f t="shared" si="61"/>
        <v>0</v>
      </c>
      <c r="AO71" s="142">
        <f t="shared" si="61"/>
        <v>0</v>
      </c>
    </row>
    <row r="72" spans="1:41">
      <c r="A72" s="165">
        <v>62</v>
      </c>
      <c r="B72" s="153" t="s">
        <v>58</v>
      </c>
      <c r="C72" s="131"/>
      <c r="D72" s="131"/>
      <c r="E72" s="133">
        <f t="shared" ref="E72:E87" si="63">SUM(D72-C72)</f>
        <v>0</v>
      </c>
      <c r="F72" s="131"/>
      <c r="G72" s="131"/>
      <c r="H72" s="133">
        <f t="shared" ref="H72:H87" si="64">SUM(G72-F72)</f>
        <v>0</v>
      </c>
      <c r="I72" s="131"/>
      <c r="J72" s="131"/>
      <c r="K72" s="133">
        <f t="shared" ref="K72:K87" si="65">SUM(J72-I72)</f>
        <v>0</v>
      </c>
      <c r="L72" s="131"/>
      <c r="M72" s="131"/>
      <c r="N72" s="133">
        <f t="shared" ref="N72:N87" si="66">SUM(M72-L72)</f>
        <v>0</v>
      </c>
      <c r="O72" s="131"/>
      <c r="P72" s="131"/>
      <c r="Q72" s="133">
        <f t="shared" ref="Q72:Q87" si="67">SUM(P72-O72)</f>
        <v>0</v>
      </c>
      <c r="R72" s="131"/>
      <c r="S72" s="131"/>
      <c r="T72" s="137">
        <f t="shared" si="5"/>
        <v>0</v>
      </c>
      <c r="U72" s="142">
        <f t="shared" si="59"/>
        <v>0</v>
      </c>
      <c r="V72" s="142">
        <f t="shared" si="59"/>
        <v>0</v>
      </c>
      <c r="W72" s="142">
        <f t="shared" si="59"/>
        <v>0</v>
      </c>
      <c r="X72" s="131"/>
      <c r="Y72" s="131"/>
      <c r="Z72" s="137">
        <f t="shared" si="17"/>
        <v>0</v>
      </c>
      <c r="AA72" s="142">
        <f t="shared" si="62"/>
        <v>0</v>
      </c>
      <c r="AB72" s="142">
        <f t="shared" si="62"/>
        <v>0</v>
      </c>
      <c r="AC72" s="142">
        <f t="shared" si="62"/>
        <v>0</v>
      </c>
      <c r="AD72" s="131"/>
      <c r="AE72" s="131"/>
      <c r="AF72" s="133">
        <f t="shared" si="19"/>
        <v>0</v>
      </c>
      <c r="AG72" s="131"/>
      <c r="AH72" s="131"/>
      <c r="AI72" s="137">
        <f t="shared" si="21"/>
        <v>0</v>
      </c>
      <c r="AJ72" s="142">
        <f t="shared" si="60"/>
        <v>0</v>
      </c>
      <c r="AK72" s="142">
        <f t="shared" si="60"/>
        <v>0</v>
      </c>
      <c r="AL72" s="142">
        <f t="shared" si="60"/>
        <v>0</v>
      </c>
      <c r="AM72" s="142">
        <f t="shared" si="61"/>
        <v>0</v>
      </c>
      <c r="AN72" s="142">
        <f t="shared" si="61"/>
        <v>0</v>
      </c>
      <c r="AO72" s="142">
        <f t="shared" si="61"/>
        <v>0</v>
      </c>
    </row>
    <row r="73" spans="1:41">
      <c r="A73" s="165">
        <v>63</v>
      </c>
      <c r="B73" s="153" t="s">
        <v>59</v>
      </c>
      <c r="C73" s="131"/>
      <c r="D73" s="131"/>
      <c r="E73" s="133">
        <f t="shared" si="63"/>
        <v>0</v>
      </c>
      <c r="F73" s="131"/>
      <c r="G73" s="131"/>
      <c r="H73" s="133">
        <f t="shared" si="64"/>
        <v>0</v>
      </c>
      <c r="I73" s="131"/>
      <c r="J73" s="131"/>
      <c r="K73" s="133">
        <f t="shared" si="65"/>
        <v>0</v>
      </c>
      <c r="L73" s="131"/>
      <c r="M73" s="131"/>
      <c r="N73" s="133">
        <f t="shared" si="66"/>
        <v>0</v>
      </c>
      <c r="O73" s="131"/>
      <c r="P73" s="131"/>
      <c r="Q73" s="133">
        <f t="shared" si="67"/>
        <v>0</v>
      </c>
      <c r="R73" s="131"/>
      <c r="S73" s="131"/>
      <c r="T73" s="137">
        <f t="shared" si="5"/>
        <v>0</v>
      </c>
      <c r="U73" s="142">
        <f t="shared" si="59"/>
        <v>0</v>
      </c>
      <c r="V73" s="142">
        <f t="shared" si="59"/>
        <v>0</v>
      </c>
      <c r="W73" s="142">
        <f t="shared" si="59"/>
        <v>0</v>
      </c>
      <c r="X73" s="131"/>
      <c r="Y73" s="131"/>
      <c r="Z73" s="137">
        <f t="shared" si="17"/>
        <v>0</v>
      </c>
      <c r="AA73" s="142">
        <f t="shared" si="62"/>
        <v>0</v>
      </c>
      <c r="AB73" s="142">
        <f t="shared" si="62"/>
        <v>0</v>
      </c>
      <c r="AC73" s="142">
        <f t="shared" si="62"/>
        <v>0</v>
      </c>
      <c r="AD73" s="131"/>
      <c r="AE73" s="131"/>
      <c r="AF73" s="133">
        <f t="shared" si="19"/>
        <v>0</v>
      </c>
      <c r="AG73" s="131"/>
      <c r="AH73" s="131"/>
      <c r="AI73" s="137">
        <f t="shared" si="21"/>
        <v>0</v>
      </c>
      <c r="AJ73" s="142">
        <f t="shared" si="60"/>
        <v>0</v>
      </c>
      <c r="AK73" s="142">
        <f t="shared" si="60"/>
        <v>0</v>
      </c>
      <c r="AL73" s="142">
        <f t="shared" si="60"/>
        <v>0</v>
      </c>
      <c r="AM73" s="142">
        <f t="shared" si="61"/>
        <v>0</v>
      </c>
      <c r="AN73" s="142">
        <f t="shared" si="61"/>
        <v>0</v>
      </c>
      <c r="AO73" s="142">
        <f t="shared" si="61"/>
        <v>0</v>
      </c>
    </row>
    <row r="74" spans="1:41">
      <c r="A74" s="165">
        <v>64</v>
      </c>
      <c r="B74" s="153" t="s">
        <v>60</v>
      </c>
      <c r="C74" s="180"/>
      <c r="D74" s="180"/>
      <c r="E74" s="133">
        <f t="shared" si="63"/>
        <v>0</v>
      </c>
      <c r="F74" s="180"/>
      <c r="G74" s="180"/>
      <c r="H74" s="133">
        <f t="shared" si="64"/>
        <v>0</v>
      </c>
      <c r="I74" s="131"/>
      <c r="J74" s="131"/>
      <c r="K74" s="133">
        <f t="shared" si="65"/>
        <v>0</v>
      </c>
      <c r="L74" s="131"/>
      <c r="M74" s="131"/>
      <c r="N74" s="133">
        <f t="shared" si="66"/>
        <v>0</v>
      </c>
      <c r="O74" s="131"/>
      <c r="P74" s="131"/>
      <c r="Q74" s="133">
        <f t="shared" si="67"/>
        <v>0</v>
      </c>
      <c r="R74" s="131"/>
      <c r="S74" s="131"/>
      <c r="T74" s="137">
        <f t="shared" si="5"/>
        <v>0</v>
      </c>
      <c r="U74" s="142">
        <f t="shared" ref="U74:W90" si="68">SUM(C74+F74+I74+L74+O74+R74)</f>
        <v>0</v>
      </c>
      <c r="V74" s="142">
        <f t="shared" si="68"/>
        <v>0</v>
      </c>
      <c r="W74" s="142">
        <f t="shared" si="68"/>
        <v>0</v>
      </c>
      <c r="X74" s="131"/>
      <c r="Y74" s="131"/>
      <c r="Z74" s="137">
        <f t="shared" si="17"/>
        <v>0</v>
      </c>
      <c r="AA74" s="142">
        <f t="shared" si="62"/>
        <v>0</v>
      </c>
      <c r="AB74" s="142">
        <f t="shared" si="62"/>
        <v>0</v>
      </c>
      <c r="AC74" s="142">
        <f t="shared" si="62"/>
        <v>0</v>
      </c>
      <c r="AD74" s="131"/>
      <c r="AE74" s="131"/>
      <c r="AF74" s="133">
        <f t="shared" si="19"/>
        <v>0</v>
      </c>
      <c r="AG74" s="131"/>
      <c r="AH74" s="131"/>
      <c r="AI74" s="137">
        <f t="shared" si="21"/>
        <v>0</v>
      </c>
      <c r="AJ74" s="142">
        <f t="shared" ref="AJ74:AL90" si="69">SUM(AD74+AG74)</f>
        <v>0</v>
      </c>
      <c r="AK74" s="142">
        <f t="shared" si="69"/>
        <v>0</v>
      </c>
      <c r="AL74" s="142">
        <f t="shared" si="69"/>
        <v>0</v>
      </c>
      <c r="AM74" s="142">
        <f t="shared" ref="AM74:AO90" si="70">SUM(U74+AA74+AJ74)</f>
        <v>0</v>
      </c>
      <c r="AN74" s="142">
        <f t="shared" si="70"/>
        <v>0</v>
      </c>
      <c r="AO74" s="142">
        <f t="shared" si="70"/>
        <v>0</v>
      </c>
    </row>
    <row r="75" spans="1:41">
      <c r="A75" s="163">
        <v>65</v>
      </c>
      <c r="B75" s="154" t="s">
        <v>61</v>
      </c>
      <c r="C75" s="64">
        <f>SUM(C76:C77)</f>
        <v>0</v>
      </c>
      <c r="D75" s="64">
        <f>SUM(D76:D77)</f>
        <v>0</v>
      </c>
      <c r="E75" s="133">
        <f t="shared" si="63"/>
        <v>0</v>
      </c>
      <c r="F75" s="64">
        <f>SUM(F76:F77)</f>
        <v>0</v>
      </c>
      <c r="G75" s="64">
        <f>SUM(G76:G77)</f>
        <v>0</v>
      </c>
      <c r="H75" s="133">
        <f t="shared" si="64"/>
        <v>0</v>
      </c>
      <c r="I75" s="64">
        <f>SUM(I76:I77)</f>
        <v>0</v>
      </c>
      <c r="J75" s="64">
        <f>SUM(J76:J77)</f>
        <v>0</v>
      </c>
      <c r="K75" s="133">
        <f t="shared" si="65"/>
        <v>0</v>
      </c>
      <c r="L75" s="64">
        <f>SUM(L76:L77)</f>
        <v>0</v>
      </c>
      <c r="M75" s="64">
        <f>SUM(M76:M77)</f>
        <v>0</v>
      </c>
      <c r="N75" s="133">
        <f t="shared" si="66"/>
        <v>0</v>
      </c>
      <c r="O75" s="64">
        <f>SUM(O76:O77)</f>
        <v>0</v>
      </c>
      <c r="P75" s="64">
        <f>SUM(P76:P77)</f>
        <v>0</v>
      </c>
      <c r="Q75" s="133">
        <f t="shared" si="67"/>
        <v>0</v>
      </c>
      <c r="R75" s="64">
        <f>SUM(R76:R77)</f>
        <v>0</v>
      </c>
      <c r="S75" s="64">
        <f>SUM(S76:S77)</f>
        <v>0</v>
      </c>
      <c r="T75" s="137">
        <f t="shared" si="5"/>
        <v>0</v>
      </c>
      <c r="U75" s="143">
        <f t="shared" si="68"/>
        <v>0</v>
      </c>
      <c r="V75" s="143">
        <f t="shared" si="68"/>
        <v>0</v>
      </c>
      <c r="W75" s="143">
        <f t="shared" si="68"/>
        <v>0</v>
      </c>
      <c r="X75" s="64">
        <f>SUM(X76:X77)</f>
        <v>0</v>
      </c>
      <c r="Y75" s="64">
        <f>SUM(Y76:Y77)</f>
        <v>0</v>
      </c>
      <c r="Z75" s="137">
        <f t="shared" si="17"/>
        <v>0</v>
      </c>
      <c r="AA75" s="143">
        <f t="shared" si="62"/>
        <v>0</v>
      </c>
      <c r="AB75" s="143">
        <f t="shared" si="62"/>
        <v>0</v>
      </c>
      <c r="AC75" s="143">
        <f t="shared" si="62"/>
        <v>0</v>
      </c>
      <c r="AD75" s="64">
        <f>SUM(AD76:AD77)</f>
        <v>0</v>
      </c>
      <c r="AE75" s="64">
        <f>SUM(AE76:AE77)</f>
        <v>0</v>
      </c>
      <c r="AF75" s="133">
        <f t="shared" si="19"/>
        <v>0</v>
      </c>
      <c r="AG75" s="64">
        <f>SUM(AG76:AG77)</f>
        <v>0</v>
      </c>
      <c r="AH75" s="64">
        <f>SUM(AH76:AH77)</f>
        <v>0</v>
      </c>
      <c r="AI75" s="137">
        <f t="shared" si="21"/>
        <v>0</v>
      </c>
      <c r="AJ75" s="143">
        <f t="shared" si="69"/>
        <v>0</v>
      </c>
      <c r="AK75" s="143">
        <f t="shared" si="69"/>
        <v>0</v>
      </c>
      <c r="AL75" s="143">
        <f t="shared" si="69"/>
        <v>0</v>
      </c>
      <c r="AM75" s="143">
        <f t="shared" si="70"/>
        <v>0</v>
      </c>
      <c r="AN75" s="143">
        <f t="shared" si="70"/>
        <v>0</v>
      </c>
      <c r="AO75" s="143">
        <f t="shared" si="70"/>
        <v>0</v>
      </c>
    </row>
    <row r="76" spans="1:41">
      <c r="A76" s="165">
        <v>66</v>
      </c>
      <c r="B76" s="152" t="s">
        <v>256</v>
      </c>
      <c r="C76" s="131"/>
      <c r="D76" s="131"/>
      <c r="E76" s="133">
        <f t="shared" si="63"/>
        <v>0</v>
      </c>
      <c r="F76" s="131"/>
      <c r="G76" s="131"/>
      <c r="H76" s="133">
        <f t="shared" si="64"/>
        <v>0</v>
      </c>
      <c r="I76" s="131"/>
      <c r="J76" s="131"/>
      <c r="K76" s="133">
        <f t="shared" si="65"/>
        <v>0</v>
      </c>
      <c r="L76" s="131"/>
      <c r="M76" s="131"/>
      <c r="N76" s="133">
        <f t="shared" si="66"/>
        <v>0</v>
      </c>
      <c r="O76" s="131"/>
      <c r="P76" s="131"/>
      <c r="Q76" s="133">
        <f t="shared" si="67"/>
        <v>0</v>
      </c>
      <c r="R76" s="131"/>
      <c r="S76" s="131"/>
      <c r="T76" s="137">
        <f t="shared" si="5"/>
        <v>0</v>
      </c>
      <c r="U76" s="142">
        <f t="shared" si="68"/>
        <v>0</v>
      </c>
      <c r="V76" s="142">
        <f t="shared" si="68"/>
        <v>0</v>
      </c>
      <c r="W76" s="142">
        <f t="shared" si="68"/>
        <v>0</v>
      </c>
      <c r="X76" s="131"/>
      <c r="Y76" s="131"/>
      <c r="Z76" s="137">
        <f t="shared" si="17"/>
        <v>0</v>
      </c>
      <c r="AA76" s="142">
        <f t="shared" si="62"/>
        <v>0</v>
      </c>
      <c r="AB76" s="142">
        <f t="shared" si="62"/>
        <v>0</v>
      </c>
      <c r="AC76" s="142">
        <f t="shared" si="62"/>
        <v>0</v>
      </c>
      <c r="AD76" s="131"/>
      <c r="AE76" s="131"/>
      <c r="AF76" s="133">
        <f t="shared" si="19"/>
        <v>0</v>
      </c>
      <c r="AG76" s="131"/>
      <c r="AH76" s="131"/>
      <c r="AI76" s="137">
        <f t="shared" si="21"/>
        <v>0</v>
      </c>
      <c r="AJ76" s="142">
        <f t="shared" si="69"/>
        <v>0</v>
      </c>
      <c r="AK76" s="142">
        <f t="shared" si="69"/>
        <v>0</v>
      </c>
      <c r="AL76" s="142">
        <f t="shared" si="69"/>
        <v>0</v>
      </c>
      <c r="AM76" s="142">
        <f t="shared" si="70"/>
        <v>0</v>
      </c>
      <c r="AN76" s="142">
        <f t="shared" si="70"/>
        <v>0</v>
      </c>
      <c r="AO76" s="142">
        <f t="shared" si="70"/>
        <v>0</v>
      </c>
    </row>
    <row r="77" spans="1:41">
      <c r="A77" s="165">
        <v>67</v>
      </c>
      <c r="B77" s="152" t="s">
        <v>257</v>
      </c>
      <c r="C77" s="131"/>
      <c r="D77" s="131"/>
      <c r="E77" s="133">
        <f t="shared" si="63"/>
        <v>0</v>
      </c>
      <c r="F77" s="131"/>
      <c r="G77" s="131"/>
      <c r="H77" s="133">
        <f t="shared" si="64"/>
        <v>0</v>
      </c>
      <c r="I77" s="131"/>
      <c r="J77" s="131"/>
      <c r="K77" s="133">
        <f t="shared" si="65"/>
        <v>0</v>
      </c>
      <c r="L77" s="131"/>
      <c r="M77" s="131"/>
      <c r="N77" s="133">
        <f t="shared" si="66"/>
        <v>0</v>
      </c>
      <c r="O77" s="131"/>
      <c r="P77" s="131"/>
      <c r="Q77" s="133">
        <f t="shared" si="67"/>
        <v>0</v>
      </c>
      <c r="R77" s="131"/>
      <c r="S77" s="131"/>
      <c r="T77" s="137">
        <f t="shared" si="5"/>
        <v>0</v>
      </c>
      <c r="U77" s="142">
        <f t="shared" si="68"/>
        <v>0</v>
      </c>
      <c r="V77" s="142">
        <f t="shared" si="68"/>
        <v>0</v>
      </c>
      <c r="W77" s="142">
        <f t="shared" si="68"/>
        <v>0</v>
      </c>
      <c r="X77" s="131"/>
      <c r="Y77" s="131"/>
      <c r="Z77" s="137">
        <f t="shared" si="17"/>
        <v>0</v>
      </c>
      <c r="AA77" s="142">
        <f t="shared" si="62"/>
        <v>0</v>
      </c>
      <c r="AB77" s="142">
        <f t="shared" si="62"/>
        <v>0</v>
      </c>
      <c r="AC77" s="142">
        <f t="shared" si="62"/>
        <v>0</v>
      </c>
      <c r="AD77" s="131"/>
      <c r="AE77" s="131"/>
      <c r="AF77" s="133">
        <f t="shared" si="19"/>
        <v>0</v>
      </c>
      <c r="AG77" s="131"/>
      <c r="AH77" s="131"/>
      <c r="AI77" s="137">
        <f t="shared" si="21"/>
        <v>0</v>
      </c>
      <c r="AJ77" s="142">
        <f t="shared" si="69"/>
        <v>0</v>
      </c>
      <c r="AK77" s="142">
        <f t="shared" si="69"/>
        <v>0</v>
      </c>
      <c r="AL77" s="142">
        <f t="shared" si="69"/>
        <v>0</v>
      </c>
      <c r="AM77" s="142">
        <f t="shared" si="70"/>
        <v>0</v>
      </c>
      <c r="AN77" s="142">
        <f t="shared" si="70"/>
        <v>0</v>
      </c>
      <c r="AO77" s="142">
        <f t="shared" si="70"/>
        <v>0</v>
      </c>
    </row>
    <row r="78" spans="1:41">
      <c r="A78" s="165"/>
      <c r="B78" s="151" t="s">
        <v>267</v>
      </c>
      <c r="C78" s="131"/>
      <c r="D78" s="131"/>
      <c r="E78" s="54"/>
      <c r="F78" s="131"/>
      <c r="G78" s="131"/>
      <c r="H78" s="54"/>
      <c r="I78" s="131"/>
      <c r="J78" s="131"/>
      <c r="K78" s="54"/>
      <c r="L78" s="131"/>
      <c r="M78" s="131"/>
      <c r="N78" s="54"/>
      <c r="O78" s="131"/>
      <c r="P78" s="131"/>
      <c r="Q78" s="54"/>
      <c r="R78" s="131"/>
      <c r="S78" s="131"/>
      <c r="T78" s="54"/>
      <c r="U78" s="135"/>
      <c r="V78" s="135"/>
      <c r="W78" s="135"/>
      <c r="X78" s="131"/>
      <c r="Y78" s="131"/>
      <c r="Z78" s="54"/>
      <c r="AA78" s="135"/>
      <c r="AB78" s="135"/>
      <c r="AC78" s="131"/>
      <c r="AD78" s="131"/>
      <c r="AE78" s="131"/>
      <c r="AF78" s="54"/>
      <c r="AG78" s="131"/>
      <c r="AH78" s="131"/>
      <c r="AI78" s="54"/>
      <c r="AJ78" s="162"/>
      <c r="AK78" s="162"/>
      <c r="AL78" s="162"/>
      <c r="AM78" s="135"/>
      <c r="AN78" s="135"/>
      <c r="AO78" s="135"/>
    </row>
    <row r="79" spans="1:41">
      <c r="A79" s="163">
        <v>68</v>
      </c>
      <c r="B79" s="154" t="s">
        <v>62</v>
      </c>
      <c r="C79" s="64">
        <f>SUM(C80:C86)</f>
        <v>21111900</v>
      </c>
      <c r="D79" s="64">
        <f>SUM(D80:D86)</f>
        <v>21111900</v>
      </c>
      <c r="E79" s="133">
        <f t="shared" si="63"/>
        <v>0</v>
      </c>
      <c r="F79" s="64">
        <f>SUM(F80:F86)</f>
        <v>166018800</v>
      </c>
      <c r="G79" s="64">
        <f>SUM(G80:G86)</f>
        <v>165737800</v>
      </c>
      <c r="H79" s="133">
        <f t="shared" si="64"/>
        <v>-281000</v>
      </c>
      <c r="I79" s="64">
        <f>SUM(I80:I86)</f>
        <v>11985400</v>
      </c>
      <c r="J79" s="64">
        <f>SUM(J80:J86)</f>
        <v>11985400</v>
      </c>
      <c r="K79" s="133">
        <f t="shared" si="65"/>
        <v>0</v>
      </c>
      <c r="L79" s="64">
        <f>SUM(L80:L86)</f>
        <v>5524100</v>
      </c>
      <c r="M79" s="64">
        <f>SUM(M80:M86)</f>
        <v>5524100</v>
      </c>
      <c r="N79" s="133">
        <f t="shared" si="66"/>
        <v>0</v>
      </c>
      <c r="O79" s="64">
        <f>SUM(O80:O86)</f>
        <v>42503900</v>
      </c>
      <c r="P79" s="64">
        <f>SUM(P80:P86)</f>
        <v>42503900</v>
      </c>
      <c r="Q79" s="133">
        <f t="shared" si="67"/>
        <v>0</v>
      </c>
      <c r="R79" s="64">
        <f>SUM(R80:R86)</f>
        <v>6232500</v>
      </c>
      <c r="S79" s="64">
        <f>SUM(S80:S86)</f>
        <v>6232500</v>
      </c>
      <c r="T79" s="137">
        <f t="shared" si="5"/>
        <v>0</v>
      </c>
      <c r="U79" s="143">
        <f t="shared" si="68"/>
        <v>253376600</v>
      </c>
      <c r="V79" s="143">
        <f t="shared" si="68"/>
        <v>253095600</v>
      </c>
      <c r="W79" s="143">
        <f t="shared" si="68"/>
        <v>-281000</v>
      </c>
      <c r="X79" s="64">
        <f>SUM(X80:X86)</f>
        <v>151993800</v>
      </c>
      <c r="Y79" s="64">
        <f>SUM(Y80:Y86)</f>
        <v>272929080</v>
      </c>
      <c r="Z79" s="137">
        <f t="shared" si="17"/>
        <v>120935280</v>
      </c>
      <c r="AA79" s="143">
        <f t="shared" si="62"/>
        <v>151993800</v>
      </c>
      <c r="AB79" s="143">
        <f t="shared" si="62"/>
        <v>272929080</v>
      </c>
      <c r="AC79" s="143">
        <f t="shared" si="62"/>
        <v>120935280</v>
      </c>
      <c r="AD79" s="64">
        <f>SUM(AD80:AD86)</f>
        <v>0</v>
      </c>
      <c r="AE79" s="64">
        <f>SUM(AE80:AE86)</f>
        <v>127191364.59999999</v>
      </c>
      <c r="AF79" s="133">
        <f t="shared" si="19"/>
        <v>127191364.59999999</v>
      </c>
      <c r="AG79" s="64">
        <f>SUM(AG80:AG86)</f>
        <v>0</v>
      </c>
      <c r="AH79" s="64">
        <f>SUM(AH80:AH86)</f>
        <v>368767994.77999997</v>
      </c>
      <c r="AI79" s="137">
        <f t="shared" si="21"/>
        <v>368767994.77999997</v>
      </c>
      <c r="AJ79" s="143">
        <f t="shared" si="69"/>
        <v>0</v>
      </c>
      <c r="AK79" s="143">
        <f t="shared" si="69"/>
        <v>495959359.38</v>
      </c>
      <c r="AL79" s="143">
        <f t="shared" si="69"/>
        <v>495959359.38</v>
      </c>
      <c r="AM79" s="143">
        <f t="shared" si="70"/>
        <v>405370400</v>
      </c>
      <c r="AN79" s="143">
        <f t="shared" si="70"/>
        <v>1021984039.38</v>
      </c>
      <c r="AO79" s="143">
        <f t="shared" si="70"/>
        <v>616613639.38</v>
      </c>
    </row>
    <row r="80" spans="1:41">
      <c r="A80" s="165">
        <v>69</v>
      </c>
      <c r="B80" s="153" t="s">
        <v>64</v>
      </c>
      <c r="C80" s="131"/>
      <c r="D80" s="131"/>
      <c r="E80" s="133">
        <f t="shared" si="63"/>
        <v>0</v>
      </c>
      <c r="F80" s="131"/>
      <c r="G80" s="131"/>
      <c r="H80" s="133">
        <f t="shared" si="64"/>
        <v>0</v>
      </c>
      <c r="I80" s="131"/>
      <c r="J80" s="131"/>
      <c r="K80" s="133">
        <f t="shared" si="65"/>
        <v>0</v>
      </c>
      <c r="L80" s="131"/>
      <c r="M80" s="131"/>
      <c r="N80" s="133">
        <f t="shared" si="66"/>
        <v>0</v>
      </c>
      <c r="O80" s="131"/>
      <c r="P80" s="131"/>
      <c r="Q80" s="133">
        <f t="shared" si="67"/>
        <v>0</v>
      </c>
      <c r="R80" s="131"/>
      <c r="S80" s="131"/>
      <c r="T80" s="137">
        <f t="shared" si="5"/>
        <v>0</v>
      </c>
      <c r="U80" s="142">
        <f t="shared" si="68"/>
        <v>0</v>
      </c>
      <c r="V80" s="142">
        <f t="shared" si="68"/>
        <v>0</v>
      </c>
      <c r="W80" s="142">
        <f t="shared" si="68"/>
        <v>0</v>
      </c>
      <c r="X80" s="131"/>
      <c r="Y80" s="131"/>
      <c r="Z80" s="137">
        <f t="shared" si="17"/>
        <v>0</v>
      </c>
      <c r="AA80" s="142">
        <f t="shared" si="62"/>
        <v>0</v>
      </c>
      <c r="AB80" s="142">
        <f t="shared" si="62"/>
        <v>0</v>
      </c>
      <c r="AC80" s="142">
        <f t="shared" si="62"/>
        <v>0</v>
      </c>
      <c r="AD80" s="187">
        <v>0</v>
      </c>
      <c r="AE80" s="186">
        <v>2452300</v>
      </c>
      <c r="AF80" s="133">
        <f t="shared" si="19"/>
        <v>2452300</v>
      </c>
      <c r="AG80" s="131"/>
      <c r="AH80" s="131"/>
      <c r="AI80" s="137">
        <f t="shared" si="21"/>
        <v>0</v>
      </c>
      <c r="AJ80" s="142">
        <f t="shared" si="69"/>
        <v>0</v>
      </c>
      <c r="AK80" s="142">
        <f t="shared" si="69"/>
        <v>2452300</v>
      </c>
      <c r="AL80" s="142">
        <f t="shared" si="69"/>
        <v>2452300</v>
      </c>
      <c r="AM80" s="142">
        <f t="shared" si="70"/>
        <v>0</v>
      </c>
      <c r="AN80" s="142">
        <f t="shared" si="70"/>
        <v>2452300</v>
      </c>
      <c r="AO80" s="142">
        <f t="shared" si="70"/>
        <v>2452300</v>
      </c>
    </row>
    <row r="81" spans="1:41">
      <c r="A81" s="165">
        <v>70</v>
      </c>
      <c r="B81" s="153" t="s">
        <v>63</v>
      </c>
      <c r="C81" s="131"/>
      <c r="D81" s="131"/>
      <c r="E81" s="133">
        <f t="shared" si="63"/>
        <v>0</v>
      </c>
      <c r="F81" s="186">
        <v>500000</v>
      </c>
      <c r="G81" s="186">
        <v>219000</v>
      </c>
      <c r="H81" s="133">
        <f t="shared" si="64"/>
        <v>-281000</v>
      </c>
      <c r="I81" s="131"/>
      <c r="J81" s="131"/>
      <c r="K81" s="133">
        <f t="shared" si="65"/>
        <v>0</v>
      </c>
      <c r="L81" s="131"/>
      <c r="M81" s="131"/>
      <c r="N81" s="133">
        <f t="shared" si="66"/>
        <v>0</v>
      </c>
      <c r="O81" s="131"/>
      <c r="P81" s="131"/>
      <c r="Q81" s="133">
        <f t="shared" si="67"/>
        <v>0</v>
      </c>
      <c r="R81" s="131"/>
      <c r="S81" s="131"/>
      <c r="T81" s="137">
        <f t="shared" si="5"/>
        <v>0</v>
      </c>
      <c r="U81" s="142">
        <f t="shared" si="68"/>
        <v>500000</v>
      </c>
      <c r="V81" s="142">
        <f t="shared" si="68"/>
        <v>219000</v>
      </c>
      <c r="W81" s="142">
        <f t="shared" si="68"/>
        <v>-281000</v>
      </c>
      <c r="X81" s="131"/>
      <c r="Y81" s="131"/>
      <c r="Z81" s="137">
        <f t="shared" si="17"/>
        <v>0</v>
      </c>
      <c r="AA81" s="142">
        <f t="shared" ref="AA81:AC96" si="71">SUM(X81)</f>
        <v>0</v>
      </c>
      <c r="AB81" s="142">
        <f t="shared" si="71"/>
        <v>0</v>
      </c>
      <c r="AC81" s="142">
        <f t="shared" si="71"/>
        <v>0</v>
      </c>
      <c r="AD81" s="131"/>
      <c r="AE81" s="131"/>
      <c r="AF81" s="133">
        <f t="shared" si="19"/>
        <v>0</v>
      </c>
      <c r="AG81" s="180"/>
      <c r="AH81" s="180"/>
      <c r="AI81" s="137">
        <f t="shared" si="21"/>
        <v>0</v>
      </c>
      <c r="AJ81" s="142">
        <f t="shared" si="69"/>
        <v>0</v>
      </c>
      <c r="AK81" s="142">
        <f t="shared" si="69"/>
        <v>0</v>
      </c>
      <c r="AL81" s="142">
        <f t="shared" si="69"/>
        <v>0</v>
      </c>
      <c r="AM81" s="142">
        <f t="shared" si="70"/>
        <v>500000</v>
      </c>
      <c r="AN81" s="142">
        <f t="shared" si="70"/>
        <v>219000</v>
      </c>
      <c r="AO81" s="142">
        <f t="shared" si="70"/>
        <v>-281000</v>
      </c>
    </row>
    <row r="82" spans="1:41">
      <c r="A82" s="165">
        <v>71</v>
      </c>
      <c r="B82" s="153" t="s">
        <v>76</v>
      </c>
      <c r="C82" s="131"/>
      <c r="D82" s="131"/>
      <c r="E82" s="133">
        <f t="shared" si="63"/>
        <v>0</v>
      </c>
      <c r="F82" s="131"/>
      <c r="G82" s="131"/>
      <c r="H82" s="133">
        <f t="shared" si="64"/>
        <v>0</v>
      </c>
      <c r="I82" s="131"/>
      <c r="J82" s="131"/>
      <c r="K82" s="133">
        <f t="shared" si="65"/>
        <v>0</v>
      </c>
      <c r="L82" s="131"/>
      <c r="M82" s="131"/>
      <c r="N82" s="133">
        <f t="shared" si="66"/>
        <v>0</v>
      </c>
      <c r="O82" s="131"/>
      <c r="P82" s="131"/>
      <c r="Q82" s="133">
        <f t="shared" si="67"/>
        <v>0</v>
      </c>
      <c r="R82" s="131"/>
      <c r="S82" s="131"/>
      <c r="T82" s="137">
        <f t="shared" si="5"/>
        <v>0</v>
      </c>
      <c r="U82" s="142">
        <f t="shared" si="68"/>
        <v>0</v>
      </c>
      <c r="V82" s="142">
        <f t="shared" si="68"/>
        <v>0</v>
      </c>
      <c r="W82" s="142">
        <f t="shared" si="68"/>
        <v>0</v>
      </c>
      <c r="X82" s="186">
        <v>151993800</v>
      </c>
      <c r="Y82" s="186">
        <v>272929080</v>
      </c>
      <c r="Z82" s="137">
        <f t="shared" si="17"/>
        <v>120935280</v>
      </c>
      <c r="AA82" s="142">
        <f t="shared" si="71"/>
        <v>151993800</v>
      </c>
      <c r="AB82" s="142">
        <f t="shared" si="71"/>
        <v>272929080</v>
      </c>
      <c r="AC82" s="142">
        <f t="shared" si="71"/>
        <v>120935280</v>
      </c>
      <c r="AD82" s="187">
        <v>0</v>
      </c>
      <c r="AE82" s="186">
        <v>124739064.59999999</v>
      </c>
      <c r="AF82" s="133">
        <f t="shared" si="19"/>
        <v>124739064.59999999</v>
      </c>
      <c r="AG82" s="187">
        <v>0</v>
      </c>
      <c r="AH82" s="186">
        <v>368767994.77999997</v>
      </c>
      <c r="AI82" s="137">
        <f t="shared" si="21"/>
        <v>368767994.77999997</v>
      </c>
      <c r="AJ82" s="142">
        <f t="shared" si="69"/>
        <v>0</v>
      </c>
      <c r="AK82" s="142">
        <f t="shared" si="69"/>
        <v>493507059.38</v>
      </c>
      <c r="AL82" s="142">
        <f t="shared" si="69"/>
        <v>493507059.38</v>
      </c>
      <c r="AM82" s="142">
        <f t="shared" si="70"/>
        <v>151993800</v>
      </c>
      <c r="AN82" s="142">
        <f t="shared" si="70"/>
        <v>766436139.38</v>
      </c>
      <c r="AO82" s="142">
        <f t="shared" si="70"/>
        <v>614442339.38</v>
      </c>
    </row>
    <row r="83" spans="1:41">
      <c r="A83" s="165">
        <v>72</v>
      </c>
      <c r="B83" s="153" t="s">
        <v>173</v>
      </c>
      <c r="C83" s="131"/>
      <c r="D83" s="131"/>
      <c r="E83" s="133">
        <f t="shared" si="63"/>
        <v>0</v>
      </c>
      <c r="F83" s="131"/>
      <c r="G83" s="131"/>
      <c r="H83" s="133">
        <f t="shared" si="64"/>
        <v>0</v>
      </c>
      <c r="I83" s="131"/>
      <c r="J83" s="131"/>
      <c r="K83" s="133">
        <f t="shared" si="65"/>
        <v>0</v>
      </c>
      <c r="L83" s="131"/>
      <c r="M83" s="131"/>
      <c r="N83" s="133">
        <f t="shared" si="66"/>
        <v>0</v>
      </c>
      <c r="O83" s="131"/>
      <c r="P83" s="131"/>
      <c r="Q83" s="133">
        <f t="shared" si="67"/>
        <v>0</v>
      </c>
      <c r="R83" s="131"/>
      <c r="S83" s="131"/>
      <c r="T83" s="137">
        <f t="shared" si="5"/>
        <v>0</v>
      </c>
      <c r="U83" s="142">
        <f t="shared" si="68"/>
        <v>0</v>
      </c>
      <c r="V83" s="142">
        <f t="shared" si="68"/>
        <v>0</v>
      </c>
      <c r="W83" s="142">
        <f t="shared" si="68"/>
        <v>0</v>
      </c>
      <c r="X83" s="131"/>
      <c r="Y83" s="131"/>
      <c r="Z83" s="137">
        <f t="shared" si="17"/>
        <v>0</v>
      </c>
      <c r="AA83" s="142">
        <f t="shared" si="71"/>
        <v>0</v>
      </c>
      <c r="AB83" s="142">
        <f t="shared" si="71"/>
        <v>0</v>
      </c>
      <c r="AC83" s="142">
        <f t="shared" si="71"/>
        <v>0</v>
      </c>
      <c r="AD83" s="131"/>
      <c r="AE83" s="131"/>
      <c r="AF83" s="133">
        <f t="shared" si="19"/>
        <v>0</v>
      </c>
      <c r="AG83" s="131"/>
      <c r="AH83" s="131"/>
      <c r="AI83" s="137">
        <f t="shared" si="21"/>
        <v>0</v>
      </c>
      <c r="AJ83" s="142">
        <f t="shared" si="69"/>
        <v>0</v>
      </c>
      <c r="AK83" s="142">
        <f t="shared" si="69"/>
        <v>0</v>
      </c>
      <c r="AL83" s="142">
        <f t="shared" si="69"/>
        <v>0</v>
      </c>
      <c r="AM83" s="142">
        <f t="shared" si="70"/>
        <v>0</v>
      </c>
      <c r="AN83" s="142">
        <f t="shared" si="70"/>
        <v>0</v>
      </c>
      <c r="AO83" s="142">
        <f t="shared" si="70"/>
        <v>0</v>
      </c>
    </row>
    <row r="84" spans="1:41">
      <c r="A84" s="165">
        <v>73</v>
      </c>
      <c r="B84" s="153" t="s">
        <v>65</v>
      </c>
      <c r="C84" s="131"/>
      <c r="D84" s="131"/>
      <c r="E84" s="133">
        <f t="shared" si="63"/>
        <v>0</v>
      </c>
      <c r="F84" s="131"/>
      <c r="G84" s="131"/>
      <c r="H84" s="133">
        <f t="shared" si="64"/>
        <v>0</v>
      </c>
      <c r="I84" s="131"/>
      <c r="J84" s="131"/>
      <c r="K84" s="133">
        <f t="shared" si="65"/>
        <v>0</v>
      </c>
      <c r="L84" s="131"/>
      <c r="M84" s="131"/>
      <c r="N84" s="133">
        <f t="shared" si="66"/>
        <v>0</v>
      </c>
      <c r="O84" s="131"/>
      <c r="P84" s="131"/>
      <c r="Q84" s="133">
        <f t="shared" si="67"/>
        <v>0</v>
      </c>
      <c r="R84" s="131"/>
      <c r="S84" s="131"/>
      <c r="T84" s="137">
        <f t="shared" si="5"/>
        <v>0</v>
      </c>
      <c r="U84" s="142">
        <f t="shared" si="68"/>
        <v>0</v>
      </c>
      <c r="V84" s="142">
        <f t="shared" si="68"/>
        <v>0</v>
      </c>
      <c r="W84" s="142">
        <f t="shared" si="68"/>
        <v>0</v>
      </c>
      <c r="X84" s="131"/>
      <c r="Y84" s="131"/>
      <c r="Z84" s="137">
        <f t="shared" si="17"/>
        <v>0</v>
      </c>
      <c r="AA84" s="142">
        <f t="shared" si="71"/>
        <v>0</v>
      </c>
      <c r="AB84" s="142">
        <f t="shared" si="71"/>
        <v>0</v>
      </c>
      <c r="AC84" s="142">
        <f t="shared" si="71"/>
        <v>0</v>
      </c>
      <c r="AD84" s="131"/>
      <c r="AE84" s="131"/>
      <c r="AF84" s="133">
        <f t="shared" si="19"/>
        <v>0</v>
      </c>
      <c r="AG84" s="131"/>
      <c r="AH84" s="131"/>
      <c r="AI84" s="137">
        <f t="shared" si="21"/>
        <v>0</v>
      </c>
      <c r="AJ84" s="142">
        <f t="shared" si="69"/>
        <v>0</v>
      </c>
      <c r="AK84" s="142">
        <f t="shared" si="69"/>
        <v>0</v>
      </c>
      <c r="AL84" s="142">
        <f t="shared" si="69"/>
        <v>0</v>
      </c>
      <c r="AM84" s="142">
        <f t="shared" si="70"/>
        <v>0</v>
      </c>
      <c r="AN84" s="142">
        <f t="shared" si="70"/>
        <v>0</v>
      </c>
      <c r="AO84" s="142">
        <f t="shared" si="70"/>
        <v>0</v>
      </c>
    </row>
    <row r="85" spans="1:41">
      <c r="A85" s="165">
        <v>74</v>
      </c>
      <c r="B85" s="153" t="s">
        <v>66</v>
      </c>
      <c r="C85" s="131"/>
      <c r="D85" s="131"/>
      <c r="E85" s="133">
        <f t="shared" si="63"/>
        <v>0</v>
      </c>
      <c r="F85" s="131"/>
      <c r="G85" s="131"/>
      <c r="H85" s="133">
        <f t="shared" si="64"/>
        <v>0</v>
      </c>
      <c r="I85" s="131"/>
      <c r="J85" s="131"/>
      <c r="K85" s="133">
        <f t="shared" si="65"/>
        <v>0</v>
      </c>
      <c r="L85" s="131"/>
      <c r="M85" s="131"/>
      <c r="N85" s="133">
        <f t="shared" si="66"/>
        <v>0</v>
      </c>
      <c r="O85" s="131"/>
      <c r="P85" s="131"/>
      <c r="Q85" s="133">
        <f t="shared" si="67"/>
        <v>0</v>
      </c>
      <c r="R85" s="131"/>
      <c r="S85" s="131"/>
      <c r="T85" s="137">
        <f t="shared" si="5"/>
        <v>0</v>
      </c>
      <c r="U85" s="142">
        <f t="shared" si="68"/>
        <v>0</v>
      </c>
      <c r="V85" s="142">
        <f t="shared" si="68"/>
        <v>0</v>
      </c>
      <c r="W85" s="142">
        <f t="shared" si="68"/>
        <v>0</v>
      </c>
      <c r="X85" s="180"/>
      <c r="Y85" s="180"/>
      <c r="Z85" s="137">
        <f t="shared" si="17"/>
        <v>0</v>
      </c>
      <c r="AA85" s="142">
        <f t="shared" si="71"/>
        <v>0</v>
      </c>
      <c r="AB85" s="142">
        <f t="shared" si="71"/>
        <v>0</v>
      </c>
      <c r="AC85" s="142">
        <f t="shared" si="71"/>
        <v>0</v>
      </c>
      <c r="AD85" s="131"/>
      <c r="AE85" s="131"/>
      <c r="AF85" s="133">
        <f t="shared" si="19"/>
        <v>0</v>
      </c>
      <c r="AG85" s="131"/>
      <c r="AH85" s="131"/>
      <c r="AI85" s="137">
        <f t="shared" si="21"/>
        <v>0</v>
      </c>
      <c r="AJ85" s="142">
        <f t="shared" si="69"/>
        <v>0</v>
      </c>
      <c r="AK85" s="142">
        <f t="shared" si="69"/>
        <v>0</v>
      </c>
      <c r="AL85" s="142">
        <f t="shared" si="69"/>
        <v>0</v>
      </c>
      <c r="AM85" s="142">
        <f t="shared" si="70"/>
        <v>0</v>
      </c>
      <c r="AN85" s="142">
        <f t="shared" si="70"/>
        <v>0</v>
      </c>
      <c r="AO85" s="142">
        <f t="shared" si="70"/>
        <v>0</v>
      </c>
    </row>
    <row r="86" spans="1:41">
      <c r="A86" s="165">
        <v>75</v>
      </c>
      <c r="B86" s="153" t="s">
        <v>180</v>
      </c>
      <c r="C86" s="186">
        <v>21111900</v>
      </c>
      <c r="D86" s="186">
        <v>21111900</v>
      </c>
      <c r="E86" s="133">
        <f t="shared" si="63"/>
        <v>0</v>
      </c>
      <c r="F86" s="186">
        <v>165518800</v>
      </c>
      <c r="G86" s="186">
        <v>165518800</v>
      </c>
      <c r="H86" s="133">
        <f t="shared" si="64"/>
        <v>0</v>
      </c>
      <c r="I86" s="186">
        <v>11985400</v>
      </c>
      <c r="J86" s="186">
        <v>11985400</v>
      </c>
      <c r="K86" s="133">
        <f t="shared" si="65"/>
        <v>0</v>
      </c>
      <c r="L86" s="186">
        <v>5524100</v>
      </c>
      <c r="M86" s="186">
        <v>5524100</v>
      </c>
      <c r="N86" s="133">
        <f t="shared" si="66"/>
        <v>0</v>
      </c>
      <c r="O86" s="186">
        <v>42503900</v>
      </c>
      <c r="P86" s="186">
        <v>42503900</v>
      </c>
      <c r="Q86" s="133">
        <f t="shared" si="67"/>
        <v>0</v>
      </c>
      <c r="R86" s="186">
        <v>6232500</v>
      </c>
      <c r="S86" s="186">
        <v>6232500</v>
      </c>
      <c r="T86" s="181">
        <f t="shared" si="5"/>
        <v>0</v>
      </c>
      <c r="U86" s="142">
        <f t="shared" si="68"/>
        <v>252876600</v>
      </c>
      <c r="V86" s="142">
        <f t="shared" si="68"/>
        <v>252876600</v>
      </c>
      <c r="W86" s="142">
        <f t="shared" si="68"/>
        <v>0</v>
      </c>
      <c r="X86" s="180"/>
      <c r="Y86" s="180"/>
      <c r="Z86" s="137">
        <f t="shared" si="17"/>
        <v>0</v>
      </c>
      <c r="AA86" s="142">
        <f>SUM(X86)</f>
        <v>0</v>
      </c>
      <c r="AB86" s="142">
        <f t="shared" si="71"/>
        <v>0</v>
      </c>
      <c r="AC86" s="142">
        <f t="shared" si="71"/>
        <v>0</v>
      </c>
      <c r="AD86" s="131"/>
      <c r="AE86" s="131"/>
      <c r="AF86" s="133">
        <f t="shared" si="19"/>
        <v>0</v>
      </c>
      <c r="AG86" s="131"/>
      <c r="AH86" s="131"/>
      <c r="AI86" s="137">
        <f t="shared" si="21"/>
        <v>0</v>
      </c>
      <c r="AJ86" s="142">
        <f t="shared" si="69"/>
        <v>0</v>
      </c>
      <c r="AK86" s="142">
        <f t="shared" si="69"/>
        <v>0</v>
      </c>
      <c r="AL86" s="142">
        <f t="shared" si="69"/>
        <v>0</v>
      </c>
      <c r="AM86" s="142">
        <f t="shared" si="70"/>
        <v>252876600</v>
      </c>
      <c r="AN86" s="142">
        <f t="shared" si="70"/>
        <v>252876600</v>
      </c>
      <c r="AO86" s="142">
        <f t="shared" si="70"/>
        <v>0</v>
      </c>
    </row>
    <row r="87" spans="1:41">
      <c r="A87" s="165">
        <v>76</v>
      </c>
      <c r="B87" s="151" t="s">
        <v>67</v>
      </c>
      <c r="C87" s="131">
        <v>1</v>
      </c>
      <c r="D87" s="131">
        <v>1</v>
      </c>
      <c r="E87" s="133">
        <f t="shared" si="63"/>
        <v>0</v>
      </c>
      <c r="F87" s="131">
        <v>5</v>
      </c>
      <c r="G87" s="131">
        <v>5</v>
      </c>
      <c r="H87" s="133">
        <f t="shared" si="64"/>
        <v>0</v>
      </c>
      <c r="I87" s="131"/>
      <c r="J87" s="131"/>
      <c r="K87" s="133">
        <f t="shared" si="65"/>
        <v>0</v>
      </c>
      <c r="L87" s="131"/>
      <c r="M87" s="131"/>
      <c r="N87" s="133">
        <f t="shared" si="66"/>
        <v>0</v>
      </c>
      <c r="O87" s="131"/>
      <c r="P87" s="131"/>
      <c r="Q87" s="133">
        <f t="shared" si="67"/>
        <v>0</v>
      </c>
      <c r="R87" s="131"/>
      <c r="S87" s="131"/>
      <c r="T87" s="137">
        <f t="shared" si="5"/>
        <v>0</v>
      </c>
      <c r="U87" s="142">
        <f t="shared" si="68"/>
        <v>6</v>
      </c>
      <c r="V87" s="142">
        <f t="shared" si="68"/>
        <v>6</v>
      </c>
      <c r="W87" s="142">
        <f t="shared" si="68"/>
        <v>0</v>
      </c>
      <c r="X87" s="131"/>
      <c r="Y87" s="131"/>
      <c r="Z87" s="137">
        <f t="shared" si="17"/>
        <v>0</v>
      </c>
      <c r="AA87" s="142">
        <f t="shared" si="71"/>
        <v>0</v>
      </c>
      <c r="AB87" s="142">
        <f t="shared" si="71"/>
        <v>0</v>
      </c>
      <c r="AC87" s="142">
        <f t="shared" si="71"/>
        <v>0</v>
      </c>
      <c r="AD87" s="175"/>
      <c r="AE87" s="175"/>
      <c r="AF87" s="137">
        <f t="shared" si="19"/>
        <v>0</v>
      </c>
      <c r="AG87" s="175"/>
      <c r="AH87" s="175"/>
      <c r="AI87" s="137">
        <f t="shared" si="21"/>
        <v>0</v>
      </c>
      <c r="AJ87" s="142">
        <f t="shared" si="69"/>
        <v>0</v>
      </c>
      <c r="AK87" s="142">
        <f t="shared" si="69"/>
        <v>0</v>
      </c>
      <c r="AL87" s="142">
        <f t="shared" si="69"/>
        <v>0</v>
      </c>
      <c r="AM87" s="142">
        <f t="shared" si="70"/>
        <v>6</v>
      </c>
      <c r="AN87" s="142">
        <f t="shared" si="70"/>
        <v>6</v>
      </c>
      <c r="AO87" s="142">
        <f t="shared" si="70"/>
        <v>0</v>
      </c>
    </row>
    <row r="88" spans="1:41">
      <c r="A88" s="163">
        <v>77</v>
      </c>
      <c r="B88" s="154" t="s">
        <v>68</v>
      </c>
      <c r="C88" s="64">
        <f>SUM(C89:C92)</f>
        <v>3</v>
      </c>
      <c r="D88" s="64">
        <f>SUM(D89:D92)</f>
        <v>2</v>
      </c>
      <c r="E88" s="190">
        <f>D88-C88</f>
        <v>-1</v>
      </c>
      <c r="F88" s="64">
        <f>SUM(F89:F92)</f>
        <v>25</v>
      </c>
      <c r="G88" s="64">
        <f>SUM(G89:G92)</f>
        <v>24</v>
      </c>
      <c r="H88" s="190">
        <f t="shared" ref="H88:T88" si="72">SUM(H89:H92)</f>
        <v>-1</v>
      </c>
      <c r="I88" s="64">
        <f t="shared" si="72"/>
        <v>2</v>
      </c>
      <c r="J88" s="64">
        <f t="shared" si="72"/>
        <v>2</v>
      </c>
      <c r="K88" s="190">
        <f t="shared" si="72"/>
        <v>0</v>
      </c>
      <c r="L88" s="64">
        <f t="shared" si="72"/>
        <v>6</v>
      </c>
      <c r="M88" s="64">
        <f t="shared" si="72"/>
        <v>6</v>
      </c>
      <c r="N88" s="190">
        <f t="shared" si="72"/>
        <v>0</v>
      </c>
      <c r="O88" s="64">
        <f t="shared" si="72"/>
        <v>15</v>
      </c>
      <c r="P88" s="64">
        <f t="shared" si="72"/>
        <v>15</v>
      </c>
      <c r="Q88" s="190">
        <f t="shared" si="72"/>
        <v>0</v>
      </c>
      <c r="R88" s="64">
        <f t="shared" si="72"/>
        <v>0</v>
      </c>
      <c r="S88" s="64">
        <f t="shared" si="72"/>
        <v>0</v>
      </c>
      <c r="T88" s="139">
        <f t="shared" si="72"/>
        <v>0</v>
      </c>
      <c r="U88" s="143">
        <f t="shared" si="68"/>
        <v>51</v>
      </c>
      <c r="V88" s="143">
        <f t="shared" si="68"/>
        <v>49</v>
      </c>
      <c r="W88" s="143">
        <f t="shared" si="68"/>
        <v>-2</v>
      </c>
      <c r="X88" s="64">
        <f>SUM(X89:X92)</f>
        <v>0</v>
      </c>
      <c r="Y88" s="64">
        <f>SUM(Y89:Y92)</f>
        <v>0</v>
      </c>
      <c r="Z88" s="137">
        <f t="shared" si="17"/>
        <v>0</v>
      </c>
      <c r="AA88" s="143">
        <f t="shared" si="71"/>
        <v>0</v>
      </c>
      <c r="AB88" s="143">
        <f t="shared" si="71"/>
        <v>0</v>
      </c>
      <c r="AC88" s="143">
        <f t="shared" si="71"/>
        <v>0</v>
      </c>
      <c r="AD88" s="176">
        <f>SUM(AD89:AD92)</f>
        <v>0</v>
      </c>
      <c r="AE88" s="176">
        <f>SUM(AE89:AE92)</f>
        <v>0</v>
      </c>
      <c r="AF88" s="137">
        <f t="shared" si="19"/>
        <v>0</v>
      </c>
      <c r="AG88" s="176">
        <f>SUM(AG89:AG92)</f>
        <v>0</v>
      </c>
      <c r="AH88" s="176">
        <f>SUM(AH89:AH92)</f>
        <v>0</v>
      </c>
      <c r="AI88" s="137">
        <f t="shared" si="21"/>
        <v>0</v>
      </c>
      <c r="AJ88" s="143">
        <f t="shared" si="69"/>
        <v>0</v>
      </c>
      <c r="AK88" s="143">
        <f t="shared" si="69"/>
        <v>0</v>
      </c>
      <c r="AL88" s="143">
        <f t="shared" si="69"/>
        <v>0</v>
      </c>
      <c r="AM88" s="143">
        <f t="shared" si="70"/>
        <v>51</v>
      </c>
      <c r="AN88" s="143">
        <f t="shared" si="70"/>
        <v>49</v>
      </c>
      <c r="AO88" s="143">
        <f t="shared" si="70"/>
        <v>-2</v>
      </c>
    </row>
    <row r="89" spans="1:41">
      <c r="A89" s="165">
        <v>78</v>
      </c>
      <c r="B89" s="151" t="s">
        <v>69</v>
      </c>
      <c r="C89" s="131">
        <v>1</v>
      </c>
      <c r="D89" s="131">
        <v>1</v>
      </c>
      <c r="E89" s="133">
        <f>SUM(D89-C89)</f>
        <v>0</v>
      </c>
      <c r="F89" s="131">
        <v>7</v>
      </c>
      <c r="G89" s="131">
        <v>7</v>
      </c>
      <c r="H89" s="133">
        <f>SUM(G89-F89)</f>
        <v>0</v>
      </c>
      <c r="I89" s="131"/>
      <c r="J89" s="131"/>
      <c r="K89" s="133">
        <f>SUM(J89-I89)</f>
        <v>0</v>
      </c>
      <c r="L89" s="131"/>
      <c r="M89" s="131"/>
      <c r="N89" s="133">
        <f>SUM(M89-L89)</f>
        <v>0</v>
      </c>
      <c r="O89" s="131"/>
      <c r="P89" s="131"/>
      <c r="Q89" s="133">
        <f>SUM(P89-O89)</f>
        <v>0</v>
      </c>
      <c r="R89" s="131"/>
      <c r="S89" s="131"/>
      <c r="T89" s="137">
        <f t="shared" ref="T89:T107" si="73">SUM(S89-R89)</f>
        <v>0</v>
      </c>
      <c r="U89" s="142">
        <f t="shared" si="68"/>
        <v>8</v>
      </c>
      <c r="V89" s="142">
        <f t="shared" si="68"/>
        <v>8</v>
      </c>
      <c r="W89" s="142">
        <f t="shared" si="68"/>
        <v>0</v>
      </c>
      <c r="X89" s="131"/>
      <c r="Y89" s="131"/>
      <c r="Z89" s="137">
        <f t="shared" si="17"/>
        <v>0</v>
      </c>
      <c r="AA89" s="142">
        <f t="shared" si="71"/>
        <v>0</v>
      </c>
      <c r="AB89" s="142">
        <f t="shared" si="71"/>
        <v>0</v>
      </c>
      <c r="AC89" s="142">
        <f t="shared" si="71"/>
        <v>0</v>
      </c>
      <c r="AD89" s="175"/>
      <c r="AE89" s="175"/>
      <c r="AF89" s="137">
        <f t="shared" si="19"/>
        <v>0</v>
      </c>
      <c r="AG89" s="175"/>
      <c r="AH89" s="175"/>
      <c r="AI89" s="137">
        <f t="shared" si="21"/>
        <v>0</v>
      </c>
      <c r="AJ89" s="142">
        <f t="shared" si="69"/>
        <v>0</v>
      </c>
      <c r="AK89" s="142">
        <f t="shared" si="69"/>
        <v>0</v>
      </c>
      <c r="AL89" s="142">
        <f t="shared" si="69"/>
        <v>0</v>
      </c>
      <c r="AM89" s="142">
        <f t="shared" si="70"/>
        <v>8</v>
      </c>
      <c r="AN89" s="142">
        <f t="shared" si="70"/>
        <v>8</v>
      </c>
      <c r="AO89" s="142">
        <f t="shared" si="70"/>
        <v>0</v>
      </c>
    </row>
    <row r="90" spans="1:41">
      <c r="A90" s="165">
        <v>79</v>
      </c>
      <c r="B90" s="151" t="s">
        <v>70</v>
      </c>
      <c r="C90" s="131">
        <v>2</v>
      </c>
      <c r="D90" s="131">
        <v>1</v>
      </c>
      <c r="E90" s="133">
        <f>SUM(D90-C90)</f>
        <v>-1</v>
      </c>
      <c r="F90" s="131">
        <v>11</v>
      </c>
      <c r="G90" s="131">
        <v>10</v>
      </c>
      <c r="H90" s="133">
        <f>SUM(G90-F90)</f>
        <v>-1</v>
      </c>
      <c r="I90" s="131"/>
      <c r="J90" s="131"/>
      <c r="K90" s="133">
        <f>SUM(J90-I90)</f>
        <v>0</v>
      </c>
      <c r="L90" s="131"/>
      <c r="M90" s="131"/>
      <c r="N90" s="133">
        <f>SUM(M90-L90)</f>
        <v>0</v>
      </c>
      <c r="O90" s="131"/>
      <c r="P90" s="131"/>
      <c r="Q90" s="133">
        <f>SUM(P90-O90)</f>
        <v>0</v>
      </c>
      <c r="R90" s="131"/>
      <c r="S90" s="131"/>
      <c r="T90" s="137">
        <f t="shared" si="73"/>
        <v>0</v>
      </c>
      <c r="U90" s="142">
        <f t="shared" si="68"/>
        <v>13</v>
      </c>
      <c r="V90" s="142">
        <f t="shared" si="68"/>
        <v>11</v>
      </c>
      <c r="W90" s="142">
        <f t="shared" si="68"/>
        <v>-2</v>
      </c>
      <c r="X90" s="131"/>
      <c r="Y90" s="131"/>
      <c r="Z90" s="137">
        <f t="shared" si="17"/>
        <v>0</v>
      </c>
      <c r="AA90" s="142">
        <f t="shared" si="71"/>
        <v>0</v>
      </c>
      <c r="AB90" s="142">
        <f t="shared" si="71"/>
        <v>0</v>
      </c>
      <c r="AC90" s="142">
        <f t="shared" si="71"/>
        <v>0</v>
      </c>
      <c r="AD90" s="175"/>
      <c r="AE90" s="175"/>
      <c r="AF90" s="137">
        <f t="shared" si="19"/>
        <v>0</v>
      </c>
      <c r="AG90" s="175"/>
      <c r="AH90" s="175"/>
      <c r="AI90" s="137">
        <f t="shared" si="21"/>
        <v>0</v>
      </c>
      <c r="AJ90" s="142">
        <f t="shared" si="69"/>
        <v>0</v>
      </c>
      <c r="AK90" s="142">
        <f t="shared" si="69"/>
        <v>0</v>
      </c>
      <c r="AL90" s="142">
        <f t="shared" si="69"/>
        <v>0</v>
      </c>
      <c r="AM90" s="142">
        <f t="shared" si="70"/>
        <v>13</v>
      </c>
      <c r="AN90" s="142">
        <f t="shared" si="70"/>
        <v>11</v>
      </c>
      <c r="AO90" s="142">
        <f t="shared" si="70"/>
        <v>-2</v>
      </c>
    </row>
    <row r="91" spans="1:41">
      <c r="A91" s="165">
        <v>80</v>
      </c>
      <c r="B91" s="151" t="s">
        <v>71</v>
      </c>
      <c r="C91" s="131"/>
      <c r="D91" s="131"/>
      <c r="E91" s="133">
        <f>SUM(D91-C91)</f>
        <v>0</v>
      </c>
      <c r="F91" s="131">
        <v>7</v>
      </c>
      <c r="G91" s="131">
        <v>7</v>
      </c>
      <c r="H91" s="133">
        <f>SUM(G91-F91)</f>
        <v>0</v>
      </c>
      <c r="I91" s="131">
        <v>2</v>
      </c>
      <c r="J91" s="131">
        <v>2</v>
      </c>
      <c r="K91" s="133">
        <f>SUM(J91-I91)</f>
        <v>0</v>
      </c>
      <c r="L91" s="131">
        <v>6</v>
      </c>
      <c r="M91" s="131">
        <v>6</v>
      </c>
      <c r="N91" s="133">
        <f>SUM(M91-L91)</f>
        <v>0</v>
      </c>
      <c r="O91" s="131">
        <v>15</v>
      </c>
      <c r="P91" s="131">
        <v>15</v>
      </c>
      <c r="Q91" s="133">
        <f>SUM(P91-O91)</f>
        <v>0</v>
      </c>
      <c r="R91" s="131"/>
      <c r="S91" s="131"/>
      <c r="T91" s="137">
        <f t="shared" si="73"/>
        <v>0</v>
      </c>
      <c r="U91" s="142">
        <f t="shared" ref="U91:W106" si="74">SUM(C91+F91+I91+L91+O91+R91)</f>
        <v>30</v>
      </c>
      <c r="V91" s="142">
        <f t="shared" si="74"/>
        <v>30</v>
      </c>
      <c r="W91" s="142">
        <f t="shared" si="74"/>
        <v>0</v>
      </c>
      <c r="X91" s="131"/>
      <c r="Y91" s="131"/>
      <c r="Z91" s="137">
        <f t="shared" si="17"/>
        <v>0</v>
      </c>
      <c r="AA91" s="142">
        <f t="shared" si="71"/>
        <v>0</v>
      </c>
      <c r="AB91" s="142">
        <f t="shared" si="71"/>
        <v>0</v>
      </c>
      <c r="AC91" s="142">
        <f t="shared" si="71"/>
        <v>0</v>
      </c>
      <c r="AD91" s="175"/>
      <c r="AE91" s="175"/>
      <c r="AF91" s="137">
        <f t="shared" si="19"/>
        <v>0</v>
      </c>
      <c r="AG91" s="175"/>
      <c r="AH91" s="175"/>
      <c r="AI91" s="137">
        <f t="shared" si="21"/>
        <v>0</v>
      </c>
      <c r="AJ91" s="142">
        <f t="shared" ref="AJ91:AL106" si="75">SUM(AD91+AG91)</f>
        <v>0</v>
      </c>
      <c r="AK91" s="142">
        <f t="shared" si="75"/>
        <v>0</v>
      </c>
      <c r="AL91" s="142">
        <f t="shared" si="75"/>
        <v>0</v>
      </c>
      <c r="AM91" s="142">
        <f t="shared" ref="AM91:AO106" si="76">SUM(U91+AA91+AJ91)</f>
        <v>30</v>
      </c>
      <c r="AN91" s="142">
        <f t="shared" si="76"/>
        <v>30</v>
      </c>
      <c r="AO91" s="142">
        <f t="shared" si="76"/>
        <v>0</v>
      </c>
    </row>
    <row r="92" spans="1:41">
      <c r="A92" s="165">
        <v>81</v>
      </c>
      <c r="B92" s="151" t="s">
        <v>72</v>
      </c>
      <c r="C92" s="131"/>
      <c r="D92" s="131"/>
      <c r="E92" s="133">
        <f>SUM(D92-C92)</f>
        <v>0</v>
      </c>
      <c r="F92" s="131"/>
      <c r="G92" s="131"/>
      <c r="H92" s="133">
        <f>SUM(G92-F92)</f>
        <v>0</v>
      </c>
      <c r="I92" s="131"/>
      <c r="J92" s="131"/>
      <c r="K92" s="133">
        <f>SUM(J92-I92)</f>
        <v>0</v>
      </c>
      <c r="L92" s="131"/>
      <c r="M92" s="131"/>
      <c r="N92" s="133">
        <f>SUM(M92-L92)</f>
        <v>0</v>
      </c>
      <c r="O92" s="131"/>
      <c r="P92" s="131"/>
      <c r="Q92" s="133">
        <f>SUM(P92-O92)</f>
        <v>0</v>
      </c>
      <c r="R92" s="131"/>
      <c r="S92" s="131"/>
      <c r="T92" s="137">
        <f t="shared" si="73"/>
        <v>0</v>
      </c>
      <c r="U92" s="142">
        <f t="shared" si="74"/>
        <v>0</v>
      </c>
      <c r="V92" s="142">
        <f t="shared" si="74"/>
        <v>0</v>
      </c>
      <c r="W92" s="142">
        <f t="shared" si="74"/>
        <v>0</v>
      </c>
      <c r="X92" s="131"/>
      <c r="Y92" s="131"/>
      <c r="Z92" s="137">
        <f t="shared" si="17"/>
        <v>0</v>
      </c>
      <c r="AA92" s="142">
        <f t="shared" si="71"/>
        <v>0</v>
      </c>
      <c r="AB92" s="142">
        <f t="shared" si="71"/>
        <v>0</v>
      </c>
      <c r="AC92" s="142">
        <f t="shared" si="71"/>
        <v>0</v>
      </c>
      <c r="AD92" s="175"/>
      <c r="AE92" s="175"/>
      <c r="AF92" s="137">
        <f t="shared" si="19"/>
        <v>0</v>
      </c>
      <c r="AG92" s="175"/>
      <c r="AH92" s="175"/>
      <c r="AI92" s="137">
        <f t="shared" si="21"/>
        <v>0</v>
      </c>
      <c r="AJ92" s="142">
        <f t="shared" si="75"/>
        <v>0</v>
      </c>
      <c r="AK92" s="142">
        <f t="shared" si="75"/>
        <v>0</v>
      </c>
      <c r="AL92" s="142">
        <f t="shared" si="75"/>
        <v>0</v>
      </c>
      <c r="AM92" s="142">
        <f t="shared" si="76"/>
        <v>0</v>
      </c>
      <c r="AN92" s="142">
        <f t="shared" si="76"/>
        <v>0</v>
      </c>
      <c r="AO92" s="142">
        <f t="shared" si="76"/>
        <v>0</v>
      </c>
    </row>
    <row r="93" spans="1:41">
      <c r="A93" s="165">
        <v>82</v>
      </c>
      <c r="B93" s="151" t="s">
        <v>123</v>
      </c>
      <c r="C93" s="131"/>
      <c r="D93" s="131"/>
      <c r="E93" s="189">
        <f>SUM(D93-C93)</f>
        <v>0</v>
      </c>
      <c r="F93" s="131"/>
      <c r="G93" s="131"/>
      <c r="H93" s="189">
        <f>SUM(G93-F93)</f>
        <v>0</v>
      </c>
      <c r="I93" s="131"/>
      <c r="J93" s="131"/>
      <c r="K93" s="189">
        <f>SUM(J93-I93)</f>
        <v>0</v>
      </c>
      <c r="L93" s="131"/>
      <c r="M93" s="131"/>
      <c r="N93" s="189">
        <f>SUM(M93-L93)</f>
        <v>0</v>
      </c>
      <c r="O93" s="131"/>
      <c r="P93" s="131"/>
      <c r="Q93" s="189">
        <f>SUM(P93-O93)</f>
        <v>0</v>
      </c>
      <c r="R93" s="131"/>
      <c r="S93" s="131"/>
      <c r="T93" s="138">
        <f t="shared" si="73"/>
        <v>0</v>
      </c>
      <c r="U93" s="142">
        <f t="shared" si="74"/>
        <v>0</v>
      </c>
      <c r="V93" s="142">
        <f t="shared" si="74"/>
        <v>0</v>
      </c>
      <c r="W93" s="142">
        <f t="shared" si="74"/>
        <v>0</v>
      </c>
      <c r="X93" s="131"/>
      <c r="Y93" s="131"/>
      <c r="Z93" s="138">
        <f t="shared" si="17"/>
        <v>0</v>
      </c>
      <c r="AA93" s="142">
        <f t="shared" si="71"/>
        <v>0</v>
      </c>
      <c r="AB93" s="142">
        <f t="shared" si="71"/>
        <v>0</v>
      </c>
      <c r="AC93" s="142">
        <f t="shared" si="71"/>
        <v>0</v>
      </c>
      <c r="AD93" s="176"/>
      <c r="AE93" s="176"/>
      <c r="AF93" s="138">
        <f t="shared" si="19"/>
        <v>0</v>
      </c>
      <c r="AG93" s="176"/>
      <c r="AH93" s="176"/>
      <c r="AI93" s="138">
        <f t="shared" si="21"/>
        <v>0</v>
      </c>
      <c r="AJ93" s="171">
        <f t="shared" si="75"/>
        <v>0</v>
      </c>
      <c r="AK93" s="171">
        <f t="shared" si="75"/>
        <v>0</v>
      </c>
      <c r="AL93" s="171">
        <f t="shared" si="75"/>
        <v>0</v>
      </c>
      <c r="AM93" s="142">
        <f t="shared" si="76"/>
        <v>0</v>
      </c>
      <c r="AN93" s="142">
        <f t="shared" si="76"/>
        <v>0</v>
      </c>
      <c r="AO93" s="142">
        <f t="shared" si="76"/>
        <v>0</v>
      </c>
    </row>
    <row r="94" spans="1:41">
      <c r="A94" s="163">
        <v>83</v>
      </c>
      <c r="B94" s="168" t="s">
        <v>124</v>
      </c>
      <c r="C94" s="64">
        <f>SUM(C95:C98)</f>
        <v>0</v>
      </c>
      <c r="D94" s="64">
        <f>SUM(D95:D98)</f>
        <v>0</v>
      </c>
      <c r="E94" s="131">
        <f t="shared" ref="E94:T94" si="77">SUM(E95:E98)</f>
        <v>0</v>
      </c>
      <c r="F94" s="64">
        <f t="shared" si="77"/>
        <v>0</v>
      </c>
      <c r="G94" s="64">
        <f t="shared" si="77"/>
        <v>8250</v>
      </c>
      <c r="H94" s="131">
        <f t="shared" si="77"/>
        <v>8250</v>
      </c>
      <c r="I94" s="64">
        <f t="shared" si="77"/>
        <v>0</v>
      </c>
      <c r="J94" s="64">
        <f t="shared" si="77"/>
        <v>3989850</v>
      </c>
      <c r="K94" s="131">
        <f t="shared" si="77"/>
        <v>3989850</v>
      </c>
      <c r="L94" s="64">
        <f t="shared" si="77"/>
        <v>0</v>
      </c>
      <c r="M94" s="64">
        <f t="shared" si="77"/>
        <v>0</v>
      </c>
      <c r="N94" s="131">
        <f t="shared" si="77"/>
        <v>0</v>
      </c>
      <c r="O94" s="64">
        <f t="shared" si="77"/>
        <v>0</v>
      </c>
      <c r="P94" s="64">
        <f t="shared" si="77"/>
        <v>0</v>
      </c>
      <c r="Q94" s="131">
        <f t="shared" si="77"/>
        <v>0</v>
      </c>
      <c r="R94" s="64">
        <f t="shared" si="77"/>
        <v>0</v>
      </c>
      <c r="S94" s="64">
        <f t="shared" si="77"/>
        <v>0</v>
      </c>
      <c r="T94" s="131">
        <f t="shared" si="77"/>
        <v>0</v>
      </c>
      <c r="U94" s="143">
        <f t="shared" si="74"/>
        <v>0</v>
      </c>
      <c r="V94" s="143">
        <f t="shared" si="74"/>
        <v>3998100</v>
      </c>
      <c r="W94" s="143">
        <f t="shared" si="74"/>
        <v>3998100</v>
      </c>
      <c r="X94" s="64">
        <f>SUM(X95:X99)</f>
        <v>0</v>
      </c>
      <c r="Y94" s="64">
        <f>SUM(Y95:Y99)</f>
        <v>0</v>
      </c>
      <c r="Z94" s="139">
        <f t="shared" si="17"/>
        <v>0</v>
      </c>
      <c r="AA94" s="143">
        <f t="shared" si="71"/>
        <v>0</v>
      </c>
      <c r="AB94" s="143">
        <f t="shared" si="71"/>
        <v>0</v>
      </c>
      <c r="AC94" s="143">
        <f t="shared" si="71"/>
        <v>0</v>
      </c>
      <c r="AD94" s="175">
        <f>SUM(AD95:AD98)</f>
        <v>0</v>
      </c>
      <c r="AE94" s="175">
        <f>SUM(AE95:AE98)</f>
        <v>0</v>
      </c>
      <c r="AF94" s="139">
        <f t="shared" si="19"/>
        <v>0</v>
      </c>
      <c r="AG94" s="175">
        <f>SUM(AG95:AG98)</f>
        <v>0</v>
      </c>
      <c r="AH94" s="175">
        <f>SUM(AH95:AH98)</f>
        <v>0</v>
      </c>
      <c r="AI94" s="139">
        <f t="shared" si="21"/>
        <v>0</v>
      </c>
      <c r="AJ94" s="172">
        <f t="shared" si="75"/>
        <v>0</v>
      </c>
      <c r="AK94" s="172">
        <f t="shared" si="75"/>
        <v>0</v>
      </c>
      <c r="AL94" s="172">
        <f t="shared" si="75"/>
        <v>0</v>
      </c>
      <c r="AM94" s="143">
        <f t="shared" si="76"/>
        <v>0</v>
      </c>
      <c r="AN94" s="143">
        <f t="shared" si="76"/>
        <v>3998100</v>
      </c>
      <c r="AO94" s="143">
        <f t="shared" si="76"/>
        <v>3998100</v>
      </c>
    </row>
    <row r="95" spans="1:41">
      <c r="A95" s="165">
        <v>84</v>
      </c>
      <c r="B95" s="151" t="s">
        <v>183</v>
      </c>
      <c r="C95" s="177"/>
      <c r="D95" s="177"/>
      <c r="E95" s="178">
        <v>0</v>
      </c>
      <c r="F95" s="177"/>
      <c r="G95" s="177"/>
      <c r="H95" s="178">
        <v>0</v>
      </c>
      <c r="I95" s="177"/>
      <c r="J95" s="177"/>
      <c r="K95" s="178">
        <v>0</v>
      </c>
      <c r="L95" s="177"/>
      <c r="M95" s="177">
        <v>0</v>
      </c>
      <c r="N95" s="178">
        <v>0</v>
      </c>
      <c r="O95" s="177"/>
      <c r="P95" s="177"/>
      <c r="Q95" s="178">
        <v>0</v>
      </c>
      <c r="R95" s="177"/>
      <c r="S95" s="177"/>
      <c r="T95" s="137">
        <f t="shared" si="73"/>
        <v>0</v>
      </c>
      <c r="U95" s="142">
        <f t="shared" si="74"/>
        <v>0</v>
      </c>
      <c r="V95" s="142">
        <f t="shared" si="74"/>
        <v>0</v>
      </c>
      <c r="W95" s="142">
        <f t="shared" si="74"/>
        <v>0</v>
      </c>
      <c r="X95" s="131"/>
      <c r="Y95" s="131"/>
      <c r="Z95" s="137">
        <f t="shared" si="17"/>
        <v>0</v>
      </c>
      <c r="AA95" s="142">
        <f t="shared" si="71"/>
        <v>0</v>
      </c>
      <c r="AB95" s="142">
        <f t="shared" si="71"/>
        <v>0</v>
      </c>
      <c r="AC95" s="142">
        <f t="shared" si="71"/>
        <v>0</v>
      </c>
      <c r="AD95" s="175"/>
      <c r="AE95" s="175"/>
      <c r="AF95" s="137">
        <f t="shared" si="19"/>
        <v>0</v>
      </c>
      <c r="AG95" s="175"/>
      <c r="AH95" s="175"/>
      <c r="AI95" s="137">
        <f t="shared" si="21"/>
        <v>0</v>
      </c>
      <c r="AJ95" s="142">
        <f t="shared" si="75"/>
        <v>0</v>
      </c>
      <c r="AK95" s="142">
        <f t="shared" si="75"/>
        <v>0</v>
      </c>
      <c r="AL95" s="142">
        <f t="shared" si="75"/>
        <v>0</v>
      </c>
      <c r="AM95" s="142">
        <f t="shared" si="76"/>
        <v>0</v>
      </c>
      <c r="AN95" s="142">
        <f t="shared" si="76"/>
        <v>0</v>
      </c>
      <c r="AO95" s="142">
        <f t="shared" si="76"/>
        <v>0</v>
      </c>
    </row>
    <row r="96" spans="1:41">
      <c r="A96" s="165">
        <v>85</v>
      </c>
      <c r="B96" s="151" t="s">
        <v>184</v>
      </c>
      <c r="C96" s="177"/>
      <c r="D96" s="177"/>
      <c r="E96" s="178">
        <v>0</v>
      </c>
      <c r="F96" s="177"/>
      <c r="G96" s="177"/>
      <c r="H96" s="178">
        <v>0</v>
      </c>
      <c r="I96" s="177"/>
      <c r="J96" s="177"/>
      <c r="K96" s="178">
        <v>0</v>
      </c>
      <c r="L96" s="177"/>
      <c r="M96" s="177"/>
      <c r="N96" s="178">
        <v>0</v>
      </c>
      <c r="O96" s="177"/>
      <c r="P96" s="177"/>
      <c r="Q96" s="178">
        <v>0</v>
      </c>
      <c r="R96" s="177"/>
      <c r="S96" s="177"/>
      <c r="T96" s="137">
        <f t="shared" si="73"/>
        <v>0</v>
      </c>
      <c r="U96" s="142">
        <f t="shared" si="74"/>
        <v>0</v>
      </c>
      <c r="V96" s="142">
        <f t="shared" si="74"/>
        <v>0</v>
      </c>
      <c r="W96" s="142">
        <f t="shared" si="74"/>
        <v>0</v>
      </c>
      <c r="X96" s="131"/>
      <c r="Y96" s="131"/>
      <c r="Z96" s="137">
        <f t="shared" si="17"/>
        <v>0</v>
      </c>
      <c r="AA96" s="142">
        <f t="shared" si="71"/>
        <v>0</v>
      </c>
      <c r="AB96" s="142">
        <f t="shared" si="71"/>
        <v>0</v>
      </c>
      <c r="AC96" s="142">
        <f t="shared" si="71"/>
        <v>0</v>
      </c>
      <c r="AD96" s="175"/>
      <c r="AE96" s="175"/>
      <c r="AF96" s="137">
        <f t="shared" si="19"/>
        <v>0</v>
      </c>
      <c r="AG96" s="175"/>
      <c r="AH96" s="175"/>
      <c r="AI96" s="137">
        <f t="shared" si="21"/>
        <v>0</v>
      </c>
      <c r="AJ96" s="142">
        <f t="shared" si="75"/>
        <v>0</v>
      </c>
      <c r="AK96" s="142">
        <f t="shared" si="75"/>
        <v>0</v>
      </c>
      <c r="AL96" s="142">
        <f t="shared" si="75"/>
        <v>0</v>
      </c>
      <c r="AM96" s="142">
        <f t="shared" si="76"/>
        <v>0</v>
      </c>
      <c r="AN96" s="142">
        <f t="shared" si="76"/>
        <v>0</v>
      </c>
      <c r="AO96" s="142">
        <f t="shared" si="76"/>
        <v>0</v>
      </c>
    </row>
    <row r="97" spans="1:41">
      <c r="A97" s="165">
        <v>86</v>
      </c>
      <c r="B97" s="151" t="s">
        <v>185</v>
      </c>
      <c r="C97" s="177"/>
      <c r="D97" s="177"/>
      <c r="E97" s="178">
        <v>0</v>
      </c>
      <c r="F97" s="177"/>
      <c r="G97" s="177"/>
      <c r="H97" s="178">
        <v>0</v>
      </c>
      <c r="I97" s="177"/>
      <c r="J97" s="177">
        <v>3989850</v>
      </c>
      <c r="K97" s="178">
        <v>3989850</v>
      </c>
      <c r="L97" s="177"/>
      <c r="M97" s="177"/>
      <c r="N97" s="178">
        <v>0</v>
      </c>
      <c r="O97" s="177"/>
      <c r="P97" s="177"/>
      <c r="Q97" s="178">
        <v>0</v>
      </c>
      <c r="R97" s="177"/>
      <c r="S97" s="177"/>
      <c r="T97" s="137">
        <f t="shared" si="73"/>
        <v>0</v>
      </c>
      <c r="U97" s="142">
        <f t="shared" si="74"/>
        <v>0</v>
      </c>
      <c r="V97" s="142">
        <f t="shared" si="74"/>
        <v>3989850</v>
      </c>
      <c r="W97" s="142">
        <f t="shared" si="74"/>
        <v>3989850</v>
      </c>
      <c r="X97" s="131"/>
      <c r="Y97" s="131"/>
      <c r="Z97" s="137">
        <f t="shared" si="17"/>
        <v>0</v>
      </c>
      <c r="AA97" s="142">
        <f t="shared" ref="AA97:AC107" si="78">SUM(X97)</f>
        <v>0</v>
      </c>
      <c r="AB97" s="142">
        <f t="shared" si="78"/>
        <v>0</v>
      </c>
      <c r="AC97" s="142">
        <f t="shared" si="78"/>
        <v>0</v>
      </c>
      <c r="AD97" s="175"/>
      <c r="AE97" s="175"/>
      <c r="AF97" s="137">
        <f t="shared" si="19"/>
        <v>0</v>
      </c>
      <c r="AG97" s="175"/>
      <c r="AH97" s="175"/>
      <c r="AI97" s="137">
        <f t="shared" si="21"/>
        <v>0</v>
      </c>
      <c r="AJ97" s="142">
        <f t="shared" si="75"/>
        <v>0</v>
      </c>
      <c r="AK97" s="142">
        <f t="shared" si="75"/>
        <v>0</v>
      </c>
      <c r="AL97" s="142">
        <f t="shared" si="75"/>
        <v>0</v>
      </c>
      <c r="AM97" s="142">
        <f t="shared" si="76"/>
        <v>0</v>
      </c>
      <c r="AN97" s="142">
        <f t="shared" si="76"/>
        <v>3989850</v>
      </c>
      <c r="AO97" s="142">
        <f t="shared" si="76"/>
        <v>3989850</v>
      </c>
    </row>
    <row r="98" spans="1:41">
      <c r="A98" s="165">
        <v>87</v>
      </c>
      <c r="B98" s="151" t="s">
        <v>186</v>
      </c>
      <c r="C98" s="177"/>
      <c r="D98" s="177"/>
      <c r="E98" s="178">
        <v>0</v>
      </c>
      <c r="F98" s="177"/>
      <c r="G98" s="177">
        <v>8250</v>
      </c>
      <c r="H98" s="178">
        <v>8250</v>
      </c>
      <c r="I98" s="177"/>
      <c r="J98" s="177"/>
      <c r="K98" s="178">
        <v>0</v>
      </c>
      <c r="L98" s="177"/>
      <c r="M98" s="177"/>
      <c r="N98" s="178">
        <v>0</v>
      </c>
      <c r="O98" s="177"/>
      <c r="P98" s="177"/>
      <c r="Q98" s="178">
        <v>0</v>
      </c>
      <c r="R98" s="177"/>
      <c r="S98" s="177"/>
      <c r="T98" s="137">
        <f t="shared" si="73"/>
        <v>0</v>
      </c>
      <c r="U98" s="142">
        <f t="shared" si="74"/>
        <v>0</v>
      </c>
      <c r="V98" s="142">
        <f t="shared" si="74"/>
        <v>8250</v>
      </c>
      <c r="W98" s="142">
        <f t="shared" si="74"/>
        <v>8250</v>
      </c>
      <c r="X98" s="131"/>
      <c r="Y98" s="131"/>
      <c r="Z98" s="137">
        <f t="shared" si="17"/>
        <v>0</v>
      </c>
      <c r="AA98" s="142">
        <f t="shared" si="78"/>
        <v>0</v>
      </c>
      <c r="AB98" s="142">
        <f t="shared" si="78"/>
        <v>0</v>
      </c>
      <c r="AC98" s="142">
        <f t="shared" si="78"/>
        <v>0</v>
      </c>
      <c r="AD98" s="175"/>
      <c r="AE98" s="175"/>
      <c r="AF98" s="137">
        <f t="shared" si="19"/>
        <v>0</v>
      </c>
      <c r="AG98" s="175"/>
      <c r="AH98" s="175"/>
      <c r="AI98" s="137">
        <f t="shared" si="21"/>
        <v>0</v>
      </c>
      <c r="AJ98" s="142">
        <f t="shared" si="75"/>
        <v>0</v>
      </c>
      <c r="AK98" s="142">
        <f t="shared" si="75"/>
        <v>0</v>
      </c>
      <c r="AL98" s="142">
        <f t="shared" si="75"/>
        <v>0</v>
      </c>
      <c r="AM98" s="142">
        <f t="shared" si="76"/>
        <v>0</v>
      </c>
      <c r="AN98" s="142">
        <f t="shared" si="76"/>
        <v>8250</v>
      </c>
      <c r="AO98" s="142">
        <f t="shared" si="76"/>
        <v>8250</v>
      </c>
    </row>
    <row r="99" spans="1:41">
      <c r="A99" s="163">
        <v>88</v>
      </c>
      <c r="B99" s="154" t="s">
        <v>125</v>
      </c>
      <c r="C99" s="179">
        <v>0</v>
      </c>
      <c r="D99" s="179">
        <v>0</v>
      </c>
      <c r="E99" s="179">
        <v>0</v>
      </c>
      <c r="F99" s="179"/>
      <c r="G99" s="179">
        <v>90</v>
      </c>
      <c r="H99" s="179">
        <v>90</v>
      </c>
      <c r="I99" s="179">
        <v>0</v>
      </c>
      <c r="J99" s="179">
        <v>0</v>
      </c>
      <c r="K99" s="179">
        <v>0</v>
      </c>
      <c r="L99" s="179">
        <v>0</v>
      </c>
      <c r="M99" s="179">
        <v>0</v>
      </c>
      <c r="N99" s="179">
        <v>0</v>
      </c>
      <c r="O99" s="179"/>
      <c r="P99" s="179"/>
      <c r="Q99" s="179">
        <v>0</v>
      </c>
      <c r="R99" s="179">
        <v>0</v>
      </c>
      <c r="S99" s="179">
        <v>0</v>
      </c>
      <c r="T99" s="137">
        <f t="shared" si="73"/>
        <v>0</v>
      </c>
      <c r="U99" s="143">
        <f t="shared" si="74"/>
        <v>0</v>
      </c>
      <c r="V99" s="143">
        <f t="shared" si="74"/>
        <v>90</v>
      </c>
      <c r="W99" s="143">
        <f t="shared" si="74"/>
        <v>90</v>
      </c>
      <c r="X99" s="64">
        <f>SUM(X100:X107)</f>
        <v>0</v>
      </c>
      <c r="Y99" s="64">
        <f>SUM(Y100:Y107)</f>
        <v>0</v>
      </c>
      <c r="Z99" s="137">
        <f t="shared" si="17"/>
        <v>0</v>
      </c>
      <c r="AA99" s="143">
        <f t="shared" si="78"/>
        <v>0</v>
      </c>
      <c r="AB99" s="143">
        <f t="shared" si="78"/>
        <v>0</v>
      </c>
      <c r="AC99" s="143">
        <f t="shared" si="78"/>
        <v>0</v>
      </c>
      <c r="AD99" s="176">
        <f>SUM(AD100:AD107)</f>
        <v>0</v>
      </c>
      <c r="AE99" s="176">
        <f>SUM(AE100:AE107)</f>
        <v>0</v>
      </c>
      <c r="AF99" s="137">
        <f t="shared" si="19"/>
        <v>0</v>
      </c>
      <c r="AG99" s="176">
        <f>SUM(AG100:AG107)</f>
        <v>0</v>
      </c>
      <c r="AH99" s="176">
        <f>SUM(AH100:AH107)</f>
        <v>0</v>
      </c>
      <c r="AI99" s="137">
        <f t="shared" si="21"/>
        <v>0</v>
      </c>
      <c r="AJ99" s="143">
        <f t="shared" si="75"/>
        <v>0</v>
      </c>
      <c r="AK99" s="143">
        <f t="shared" si="75"/>
        <v>0</v>
      </c>
      <c r="AL99" s="143">
        <f t="shared" si="75"/>
        <v>0</v>
      </c>
      <c r="AM99" s="143">
        <f t="shared" si="76"/>
        <v>0</v>
      </c>
      <c r="AN99" s="143">
        <f t="shared" si="76"/>
        <v>90</v>
      </c>
      <c r="AO99" s="143">
        <f t="shared" si="76"/>
        <v>90</v>
      </c>
    </row>
    <row r="100" spans="1:41">
      <c r="A100" s="165">
        <v>89</v>
      </c>
      <c r="B100" s="151" t="s">
        <v>187</v>
      </c>
      <c r="C100" s="177"/>
      <c r="D100" s="177">
        <v>0</v>
      </c>
      <c r="E100" s="178">
        <v>0</v>
      </c>
      <c r="F100" s="177"/>
      <c r="G100" s="177">
        <v>90</v>
      </c>
      <c r="H100" s="178">
        <v>90</v>
      </c>
      <c r="I100" s="177"/>
      <c r="J100" s="177"/>
      <c r="K100" s="178">
        <v>0</v>
      </c>
      <c r="L100" s="177"/>
      <c r="M100" s="177"/>
      <c r="N100" s="178">
        <v>0</v>
      </c>
      <c r="O100" s="177"/>
      <c r="P100" s="177"/>
      <c r="Q100" s="178">
        <v>0</v>
      </c>
      <c r="R100" s="177"/>
      <c r="S100" s="177"/>
      <c r="T100" s="137">
        <f t="shared" si="73"/>
        <v>0</v>
      </c>
      <c r="U100" s="142">
        <f t="shared" si="74"/>
        <v>0</v>
      </c>
      <c r="V100" s="142">
        <f t="shared" si="74"/>
        <v>90</v>
      </c>
      <c r="W100" s="142">
        <f t="shared" si="74"/>
        <v>90</v>
      </c>
      <c r="X100" s="131"/>
      <c r="Y100" s="131"/>
      <c r="Z100" s="137">
        <f t="shared" si="17"/>
        <v>0</v>
      </c>
      <c r="AA100" s="142">
        <f t="shared" si="78"/>
        <v>0</v>
      </c>
      <c r="AB100" s="142">
        <f t="shared" si="78"/>
        <v>0</v>
      </c>
      <c r="AC100" s="142">
        <f t="shared" si="78"/>
        <v>0</v>
      </c>
      <c r="AD100" s="175"/>
      <c r="AE100" s="175"/>
      <c r="AF100" s="137">
        <f t="shared" si="19"/>
        <v>0</v>
      </c>
      <c r="AG100" s="175"/>
      <c r="AH100" s="175"/>
      <c r="AI100" s="137">
        <f t="shared" si="21"/>
        <v>0</v>
      </c>
      <c r="AJ100" s="142">
        <f t="shared" si="75"/>
        <v>0</v>
      </c>
      <c r="AK100" s="142">
        <f t="shared" si="75"/>
        <v>0</v>
      </c>
      <c r="AL100" s="142">
        <f t="shared" si="75"/>
        <v>0</v>
      </c>
      <c r="AM100" s="142">
        <f t="shared" si="76"/>
        <v>0</v>
      </c>
      <c r="AN100" s="142">
        <f t="shared" si="76"/>
        <v>90</v>
      </c>
      <c r="AO100" s="142">
        <f t="shared" si="76"/>
        <v>90</v>
      </c>
    </row>
    <row r="101" spans="1:41">
      <c r="A101" s="165">
        <v>90</v>
      </c>
      <c r="B101" s="151" t="s">
        <v>188</v>
      </c>
      <c r="C101" s="177"/>
      <c r="D101" s="177"/>
      <c r="E101" s="178">
        <v>0</v>
      </c>
      <c r="F101" s="177"/>
      <c r="G101" s="177"/>
      <c r="H101" s="178">
        <v>0</v>
      </c>
      <c r="I101" s="177"/>
      <c r="J101" s="177"/>
      <c r="K101" s="178">
        <v>0</v>
      </c>
      <c r="L101" s="177"/>
      <c r="M101" s="177"/>
      <c r="N101" s="178">
        <v>0</v>
      </c>
      <c r="O101" s="177"/>
      <c r="P101" s="177"/>
      <c r="Q101" s="178">
        <v>0</v>
      </c>
      <c r="R101" s="177"/>
      <c r="S101" s="177"/>
      <c r="T101" s="137">
        <f t="shared" si="73"/>
        <v>0</v>
      </c>
      <c r="U101" s="142">
        <f t="shared" si="74"/>
        <v>0</v>
      </c>
      <c r="V101" s="142">
        <f t="shared" si="74"/>
        <v>0</v>
      </c>
      <c r="W101" s="142">
        <f t="shared" si="74"/>
        <v>0</v>
      </c>
      <c r="X101" s="131"/>
      <c r="Y101" s="131"/>
      <c r="Z101" s="137">
        <f t="shared" si="17"/>
        <v>0</v>
      </c>
      <c r="AA101" s="142">
        <f t="shared" si="78"/>
        <v>0</v>
      </c>
      <c r="AB101" s="142">
        <f t="shared" si="78"/>
        <v>0</v>
      </c>
      <c r="AC101" s="142">
        <f t="shared" si="78"/>
        <v>0</v>
      </c>
      <c r="AD101" s="175"/>
      <c r="AE101" s="175"/>
      <c r="AF101" s="137">
        <f t="shared" si="19"/>
        <v>0</v>
      </c>
      <c r="AG101" s="175"/>
      <c r="AH101" s="175"/>
      <c r="AI101" s="137">
        <f t="shared" si="21"/>
        <v>0</v>
      </c>
      <c r="AJ101" s="142">
        <f t="shared" si="75"/>
        <v>0</v>
      </c>
      <c r="AK101" s="142">
        <f t="shared" si="75"/>
        <v>0</v>
      </c>
      <c r="AL101" s="142">
        <f t="shared" si="75"/>
        <v>0</v>
      </c>
      <c r="AM101" s="142">
        <f t="shared" si="76"/>
        <v>0</v>
      </c>
      <c r="AN101" s="142">
        <f t="shared" si="76"/>
        <v>0</v>
      </c>
      <c r="AO101" s="142">
        <f t="shared" si="76"/>
        <v>0</v>
      </c>
    </row>
    <row r="102" spans="1:41">
      <c r="A102" s="165">
        <v>91</v>
      </c>
      <c r="B102" s="151" t="s">
        <v>189</v>
      </c>
      <c r="C102" s="177"/>
      <c r="D102" s="177"/>
      <c r="E102" s="178">
        <v>0</v>
      </c>
      <c r="F102" s="177"/>
      <c r="G102" s="177">
        <v>0</v>
      </c>
      <c r="H102" s="178">
        <v>0</v>
      </c>
      <c r="I102" s="177"/>
      <c r="J102" s="178">
        <v>0</v>
      </c>
      <c r="K102" s="178">
        <v>0</v>
      </c>
      <c r="L102" s="178"/>
      <c r="M102" s="178">
        <v>0</v>
      </c>
      <c r="N102" s="178">
        <v>0</v>
      </c>
      <c r="O102" s="178"/>
      <c r="P102" s="178"/>
      <c r="Q102" s="178">
        <v>0</v>
      </c>
      <c r="R102" s="178"/>
      <c r="S102" s="177">
        <v>0</v>
      </c>
      <c r="T102" s="137">
        <f t="shared" si="73"/>
        <v>0</v>
      </c>
      <c r="U102" s="142">
        <f t="shared" si="74"/>
        <v>0</v>
      </c>
      <c r="V102" s="142">
        <f t="shared" si="74"/>
        <v>0</v>
      </c>
      <c r="W102" s="142">
        <f t="shared" si="74"/>
        <v>0</v>
      </c>
      <c r="X102" s="131"/>
      <c r="Y102" s="131"/>
      <c r="Z102" s="137">
        <f t="shared" si="17"/>
        <v>0</v>
      </c>
      <c r="AA102" s="142">
        <f t="shared" si="78"/>
        <v>0</v>
      </c>
      <c r="AB102" s="142">
        <f t="shared" si="78"/>
        <v>0</v>
      </c>
      <c r="AC102" s="142">
        <f t="shared" si="78"/>
        <v>0</v>
      </c>
      <c r="AD102" s="175"/>
      <c r="AE102" s="175"/>
      <c r="AF102" s="137">
        <f t="shared" si="19"/>
        <v>0</v>
      </c>
      <c r="AG102" s="175"/>
      <c r="AH102" s="175"/>
      <c r="AI102" s="137">
        <f t="shared" si="21"/>
        <v>0</v>
      </c>
      <c r="AJ102" s="142">
        <f t="shared" si="75"/>
        <v>0</v>
      </c>
      <c r="AK102" s="142">
        <f t="shared" si="75"/>
        <v>0</v>
      </c>
      <c r="AL102" s="142">
        <f t="shared" si="75"/>
        <v>0</v>
      </c>
      <c r="AM102" s="142">
        <f t="shared" si="76"/>
        <v>0</v>
      </c>
      <c r="AN102" s="142">
        <f t="shared" si="76"/>
        <v>0</v>
      </c>
      <c r="AO102" s="142">
        <f t="shared" si="76"/>
        <v>0</v>
      </c>
    </row>
    <row r="103" spans="1:41">
      <c r="A103" s="165">
        <v>92</v>
      </c>
      <c r="B103" s="151" t="s">
        <v>190</v>
      </c>
      <c r="C103" s="177"/>
      <c r="D103" s="177">
        <v>0</v>
      </c>
      <c r="E103" s="178">
        <v>0</v>
      </c>
      <c r="F103" s="177"/>
      <c r="G103" s="177">
        <v>0</v>
      </c>
      <c r="H103" s="178">
        <v>0</v>
      </c>
      <c r="I103" s="177"/>
      <c r="J103" s="177"/>
      <c r="K103" s="178">
        <v>0</v>
      </c>
      <c r="L103" s="177"/>
      <c r="M103" s="177"/>
      <c r="N103" s="178">
        <v>0</v>
      </c>
      <c r="O103" s="177"/>
      <c r="P103" s="177"/>
      <c r="Q103" s="178">
        <v>0</v>
      </c>
      <c r="R103" s="177"/>
      <c r="S103" s="177"/>
      <c r="T103" s="137">
        <f t="shared" si="73"/>
        <v>0</v>
      </c>
      <c r="U103" s="142">
        <f t="shared" si="74"/>
        <v>0</v>
      </c>
      <c r="V103" s="142">
        <f t="shared" si="74"/>
        <v>0</v>
      </c>
      <c r="W103" s="142">
        <f t="shared" si="74"/>
        <v>0</v>
      </c>
      <c r="X103" s="131"/>
      <c r="Y103" s="131"/>
      <c r="Z103" s="137">
        <f t="shared" si="17"/>
        <v>0</v>
      </c>
      <c r="AA103" s="142">
        <f t="shared" si="78"/>
        <v>0</v>
      </c>
      <c r="AB103" s="142">
        <f t="shared" si="78"/>
        <v>0</v>
      </c>
      <c r="AC103" s="142">
        <f t="shared" si="78"/>
        <v>0</v>
      </c>
      <c r="AD103" s="175"/>
      <c r="AE103" s="175"/>
      <c r="AF103" s="137">
        <f t="shared" si="19"/>
        <v>0</v>
      </c>
      <c r="AG103" s="175"/>
      <c r="AH103" s="175"/>
      <c r="AI103" s="137">
        <f t="shared" si="21"/>
        <v>0</v>
      </c>
      <c r="AJ103" s="142">
        <f t="shared" si="75"/>
        <v>0</v>
      </c>
      <c r="AK103" s="142">
        <f t="shared" si="75"/>
        <v>0</v>
      </c>
      <c r="AL103" s="142">
        <f t="shared" si="75"/>
        <v>0</v>
      </c>
      <c r="AM103" s="142">
        <f t="shared" si="76"/>
        <v>0</v>
      </c>
      <c r="AN103" s="142">
        <f t="shared" si="76"/>
        <v>0</v>
      </c>
      <c r="AO103" s="142">
        <f t="shared" si="76"/>
        <v>0</v>
      </c>
    </row>
    <row r="104" spans="1:41">
      <c r="A104" s="165">
        <v>93</v>
      </c>
      <c r="B104" s="151" t="s">
        <v>191</v>
      </c>
      <c r="C104" s="177"/>
      <c r="D104" s="177"/>
      <c r="E104" s="178">
        <v>0</v>
      </c>
      <c r="F104" s="177"/>
      <c r="G104" s="177">
        <v>0</v>
      </c>
      <c r="H104" s="178">
        <v>0</v>
      </c>
      <c r="I104" s="177"/>
      <c r="J104" s="177"/>
      <c r="K104" s="178">
        <v>0</v>
      </c>
      <c r="L104" s="177"/>
      <c r="M104" s="177"/>
      <c r="N104" s="178">
        <v>0</v>
      </c>
      <c r="O104" s="177"/>
      <c r="P104" s="177"/>
      <c r="Q104" s="178">
        <v>0</v>
      </c>
      <c r="R104" s="177"/>
      <c r="S104" s="177"/>
      <c r="T104" s="137">
        <f t="shared" si="73"/>
        <v>0</v>
      </c>
      <c r="U104" s="142">
        <f t="shared" si="74"/>
        <v>0</v>
      </c>
      <c r="V104" s="142">
        <f t="shared" si="74"/>
        <v>0</v>
      </c>
      <c r="W104" s="142">
        <f t="shared" si="74"/>
        <v>0</v>
      </c>
      <c r="X104" s="131"/>
      <c r="Y104" s="131"/>
      <c r="Z104" s="137">
        <f t="shared" si="17"/>
        <v>0</v>
      </c>
      <c r="AA104" s="142">
        <f t="shared" si="78"/>
        <v>0</v>
      </c>
      <c r="AB104" s="142">
        <f t="shared" si="78"/>
        <v>0</v>
      </c>
      <c r="AC104" s="142">
        <f t="shared" si="78"/>
        <v>0</v>
      </c>
      <c r="AD104" s="175"/>
      <c r="AE104" s="175"/>
      <c r="AF104" s="137">
        <f t="shared" si="19"/>
        <v>0</v>
      </c>
      <c r="AG104" s="175"/>
      <c r="AH104" s="175"/>
      <c r="AI104" s="137">
        <f t="shared" si="21"/>
        <v>0</v>
      </c>
      <c r="AJ104" s="142">
        <f t="shared" si="75"/>
        <v>0</v>
      </c>
      <c r="AK104" s="142">
        <f t="shared" si="75"/>
        <v>0</v>
      </c>
      <c r="AL104" s="142">
        <f t="shared" si="75"/>
        <v>0</v>
      </c>
      <c r="AM104" s="142">
        <f t="shared" si="76"/>
        <v>0</v>
      </c>
      <c r="AN104" s="142">
        <f t="shared" si="76"/>
        <v>0</v>
      </c>
      <c r="AO104" s="142">
        <f t="shared" si="76"/>
        <v>0</v>
      </c>
    </row>
    <row r="105" spans="1:41">
      <c r="A105" s="165">
        <v>94</v>
      </c>
      <c r="B105" s="151" t="s">
        <v>192</v>
      </c>
      <c r="C105" s="177"/>
      <c r="D105" s="177"/>
      <c r="E105" s="178">
        <v>0</v>
      </c>
      <c r="F105" s="177"/>
      <c r="G105" s="177">
        <v>0</v>
      </c>
      <c r="H105" s="178">
        <v>0</v>
      </c>
      <c r="I105" s="177"/>
      <c r="J105" s="177"/>
      <c r="K105" s="178">
        <v>0</v>
      </c>
      <c r="L105" s="177"/>
      <c r="M105" s="177"/>
      <c r="N105" s="178">
        <v>0</v>
      </c>
      <c r="O105" s="177"/>
      <c r="P105" s="177"/>
      <c r="Q105" s="178">
        <v>0</v>
      </c>
      <c r="R105" s="177"/>
      <c r="S105" s="177"/>
      <c r="T105" s="137">
        <f t="shared" si="73"/>
        <v>0</v>
      </c>
      <c r="U105" s="142">
        <f t="shared" si="74"/>
        <v>0</v>
      </c>
      <c r="V105" s="142">
        <f t="shared" si="74"/>
        <v>0</v>
      </c>
      <c r="W105" s="142">
        <f t="shared" si="74"/>
        <v>0</v>
      </c>
      <c r="X105" s="131"/>
      <c r="Y105" s="131"/>
      <c r="Z105" s="137">
        <f t="shared" si="17"/>
        <v>0</v>
      </c>
      <c r="AA105" s="142">
        <f t="shared" si="78"/>
        <v>0</v>
      </c>
      <c r="AB105" s="142">
        <f t="shared" si="78"/>
        <v>0</v>
      </c>
      <c r="AC105" s="142">
        <f t="shared" si="78"/>
        <v>0</v>
      </c>
      <c r="AD105" s="175"/>
      <c r="AE105" s="175"/>
      <c r="AF105" s="137">
        <f t="shared" si="19"/>
        <v>0</v>
      </c>
      <c r="AG105" s="175"/>
      <c r="AH105" s="175"/>
      <c r="AI105" s="137">
        <f t="shared" si="21"/>
        <v>0</v>
      </c>
      <c r="AJ105" s="142">
        <f t="shared" si="75"/>
        <v>0</v>
      </c>
      <c r="AK105" s="142">
        <f t="shared" si="75"/>
        <v>0</v>
      </c>
      <c r="AL105" s="142">
        <f t="shared" si="75"/>
        <v>0</v>
      </c>
      <c r="AM105" s="142">
        <f t="shared" si="76"/>
        <v>0</v>
      </c>
      <c r="AN105" s="142">
        <f t="shared" si="76"/>
        <v>0</v>
      </c>
      <c r="AO105" s="142">
        <f t="shared" si="76"/>
        <v>0</v>
      </c>
    </row>
    <row r="106" spans="1:41">
      <c r="A106" s="165">
        <v>95</v>
      </c>
      <c r="B106" s="151" t="s">
        <v>193</v>
      </c>
      <c r="C106" s="177"/>
      <c r="D106" s="177"/>
      <c r="E106" s="178">
        <v>0</v>
      </c>
      <c r="F106" s="177"/>
      <c r="G106" s="177">
        <v>0</v>
      </c>
      <c r="H106" s="178">
        <v>0</v>
      </c>
      <c r="I106" s="177"/>
      <c r="J106" s="177"/>
      <c r="K106" s="178">
        <v>0</v>
      </c>
      <c r="L106" s="177"/>
      <c r="M106" s="177"/>
      <c r="N106" s="178">
        <v>0</v>
      </c>
      <c r="O106" s="177"/>
      <c r="P106" s="177"/>
      <c r="Q106" s="178">
        <v>0</v>
      </c>
      <c r="R106" s="177"/>
      <c r="S106" s="177"/>
      <c r="T106" s="137">
        <f t="shared" si="73"/>
        <v>0</v>
      </c>
      <c r="U106" s="142">
        <f t="shared" si="74"/>
        <v>0</v>
      </c>
      <c r="V106" s="142">
        <f t="shared" si="74"/>
        <v>0</v>
      </c>
      <c r="W106" s="142">
        <f t="shared" si="74"/>
        <v>0</v>
      </c>
      <c r="X106" s="131"/>
      <c r="Y106" s="131"/>
      <c r="Z106" s="137">
        <f t="shared" si="17"/>
        <v>0</v>
      </c>
      <c r="AA106" s="142">
        <f t="shared" si="78"/>
        <v>0</v>
      </c>
      <c r="AB106" s="142">
        <f t="shared" si="78"/>
        <v>0</v>
      </c>
      <c r="AC106" s="142">
        <f t="shared" si="78"/>
        <v>0</v>
      </c>
      <c r="AD106" s="175"/>
      <c r="AE106" s="175"/>
      <c r="AF106" s="137">
        <f t="shared" si="19"/>
        <v>0</v>
      </c>
      <c r="AG106" s="175"/>
      <c r="AH106" s="175"/>
      <c r="AI106" s="137">
        <f t="shared" si="21"/>
        <v>0</v>
      </c>
      <c r="AJ106" s="142">
        <f t="shared" si="75"/>
        <v>0</v>
      </c>
      <c r="AK106" s="142">
        <f t="shared" si="75"/>
        <v>0</v>
      </c>
      <c r="AL106" s="142">
        <f t="shared" si="75"/>
        <v>0</v>
      </c>
      <c r="AM106" s="142">
        <f t="shared" si="76"/>
        <v>0</v>
      </c>
      <c r="AN106" s="142">
        <f t="shared" si="76"/>
        <v>0</v>
      </c>
      <c r="AO106" s="142">
        <f t="shared" si="76"/>
        <v>0</v>
      </c>
    </row>
    <row r="107" spans="1:41">
      <c r="A107" s="165">
        <v>96</v>
      </c>
      <c r="B107" s="151" t="s">
        <v>194</v>
      </c>
      <c r="C107" s="177"/>
      <c r="D107" s="177"/>
      <c r="E107" s="178">
        <v>0</v>
      </c>
      <c r="F107" s="177"/>
      <c r="G107" s="177"/>
      <c r="H107" s="177"/>
      <c r="I107" s="177"/>
      <c r="J107" s="177"/>
      <c r="K107" s="178">
        <v>0</v>
      </c>
      <c r="L107" s="177"/>
      <c r="M107" s="177"/>
      <c r="N107" s="178">
        <v>0</v>
      </c>
      <c r="O107" s="177"/>
      <c r="P107" s="177"/>
      <c r="Q107" s="178">
        <v>0</v>
      </c>
      <c r="R107" s="177"/>
      <c r="S107" s="177"/>
      <c r="T107" s="137">
        <f t="shared" si="73"/>
        <v>0</v>
      </c>
      <c r="U107" s="142">
        <f t="shared" ref="U107:W107" si="79">SUM(C107+F107+I107+L107+O107+R107)</f>
        <v>0</v>
      </c>
      <c r="V107" s="142">
        <f t="shared" si="79"/>
        <v>0</v>
      </c>
      <c r="W107" s="142">
        <f t="shared" si="79"/>
        <v>0</v>
      </c>
      <c r="X107" s="131"/>
      <c r="Y107" s="131"/>
      <c r="Z107" s="137">
        <f t="shared" si="17"/>
        <v>0</v>
      </c>
      <c r="AA107" s="142">
        <f t="shared" si="78"/>
        <v>0</v>
      </c>
      <c r="AB107" s="142">
        <f t="shared" si="78"/>
        <v>0</v>
      </c>
      <c r="AC107" s="142">
        <f t="shared" si="78"/>
        <v>0</v>
      </c>
      <c r="AD107" s="175"/>
      <c r="AE107" s="175"/>
      <c r="AF107" s="137">
        <f t="shared" si="19"/>
        <v>0</v>
      </c>
      <c r="AG107" s="175"/>
      <c r="AH107" s="175"/>
      <c r="AI107" s="137">
        <f t="shared" si="21"/>
        <v>0</v>
      </c>
      <c r="AJ107" s="142">
        <f t="shared" ref="AJ107:AL107" si="80">SUM(AD107+AG107)</f>
        <v>0</v>
      </c>
      <c r="AK107" s="142">
        <f t="shared" si="80"/>
        <v>0</v>
      </c>
      <c r="AL107" s="142">
        <f t="shared" si="80"/>
        <v>0</v>
      </c>
      <c r="AM107" s="142">
        <f t="shared" ref="AM107:AO107" si="81">SUM(U107+AA107+AJ107)</f>
        <v>0</v>
      </c>
      <c r="AN107" s="142">
        <f t="shared" si="81"/>
        <v>0</v>
      </c>
      <c r="AO107" s="142">
        <f t="shared" si="81"/>
        <v>0</v>
      </c>
    </row>
  </sheetData>
  <mergeCells count="16">
    <mergeCell ref="B3:F3"/>
    <mergeCell ref="A5:A6"/>
    <mergeCell ref="C5:E5"/>
    <mergeCell ref="F5:H5"/>
    <mergeCell ref="I5:K5"/>
    <mergeCell ref="AG5:AI5"/>
    <mergeCell ref="AJ5:AL5"/>
    <mergeCell ref="AM5:AO5"/>
    <mergeCell ref="A7:B7"/>
    <mergeCell ref="O5:Q5"/>
    <mergeCell ref="R5:T5"/>
    <mergeCell ref="U5:W5"/>
    <mergeCell ref="X5:Z5"/>
    <mergeCell ref="AA5:AC5"/>
    <mergeCell ref="AD5:AF5"/>
    <mergeCell ref="L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theme="0"/>
  </sheetPr>
  <dimension ref="A1:AU146"/>
  <sheetViews>
    <sheetView zoomScale="115" zoomScaleNormal="115" workbookViewId="0">
      <pane xSplit="2" ySplit="8" topLeftCell="M9" activePane="bottomRight" state="frozen"/>
      <selection pane="topRight" activeCell="C1" sqref="C1"/>
      <selection pane="bottomLeft" activeCell="A9" sqref="A9"/>
      <selection pane="bottomRight" activeCell="T25" sqref="T25"/>
    </sheetView>
  </sheetViews>
  <sheetFormatPr defaultColWidth="9.140625" defaultRowHeight="9.75" customHeight="1"/>
  <cols>
    <col min="1" max="1" width="5.28515625" style="155" customWidth="1"/>
    <col min="2" max="2" width="36" style="155" customWidth="1"/>
    <col min="3" max="41" width="14.42578125" style="67" customWidth="1"/>
    <col min="42" max="16384" width="9.140625" style="155"/>
  </cols>
  <sheetData>
    <row r="1" spans="1:41" ht="11.25">
      <c r="D1" s="67">
        <f>+C8+F8+I12+I17+L12+L17+O12+O17</f>
        <v>556603400</v>
      </c>
    </row>
    <row r="2" spans="1:41" ht="11.25"/>
    <row r="3" spans="1:41" ht="11.25">
      <c r="B3" s="582" t="s">
        <v>337</v>
      </c>
      <c r="C3" s="582"/>
      <c r="D3" s="582"/>
      <c r="E3" s="582"/>
      <c r="F3" s="582"/>
    </row>
    <row r="4" spans="1:41" ht="11.25">
      <c r="B4" s="155" t="str">
        <f>+ALTANSHIREE!B4</f>
        <v>2026.04.31</v>
      </c>
      <c r="AO4" s="67">
        <f>SUM(AN8-AM8)</f>
        <v>-400385502.73000002</v>
      </c>
    </row>
    <row r="5" spans="1:41" ht="11.25" customHeight="1">
      <c r="A5" s="534"/>
      <c r="B5" s="156" t="s">
        <v>80</v>
      </c>
      <c r="C5" s="591" t="s">
        <v>81</v>
      </c>
      <c r="D5" s="592"/>
      <c r="E5" s="592"/>
      <c r="F5" s="591" t="s">
        <v>82</v>
      </c>
      <c r="G5" s="592"/>
      <c r="H5" s="592"/>
      <c r="I5" s="591" t="s">
        <v>100</v>
      </c>
      <c r="J5" s="592"/>
      <c r="K5" s="592"/>
      <c r="L5" s="580" t="s">
        <v>105</v>
      </c>
      <c r="M5" s="580"/>
      <c r="N5" s="580"/>
      <c r="O5" s="580" t="s">
        <v>106</v>
      </c>
      <c r="P5" s="580"/>
      <c r="Q5" s="580"/>
      <c r="R5" s="591" t="s">
        <v>107</v>
      </c>
      <c r="S5" s="592"/>
      <c r="T5" s="593"/>
      <c r="U5" s="586" t="s">
        <v>121</v>
      </c>
      <c r="V5" s="587"/>
      <c r="W5" s="588"/>
      <c r="X5" s="591" t="s">
        <v>165</v>
      </c>
      <c r="Y5" s="592"/>
      <c r="Z5" s="593"/>
      <c r="AA5" s="579" t="s">
        <v>163</v>
      </c>
      <c r="AB5" s="579"/>
      <c r="AC5" s="579"/>
      <c r="AD5" s="591" t="s">
        <v>166</v>
      </c>
      <c r="AE5" s="592"/>
      <c r="AF5" s="593"/>
      <c r="AG5" s="591" t="s">
        <v>167</v>
      </c>
      <c r="AH5" s="592"/>
      <c r="AI5" s="593"/>
      <c r="AJ5" s="580" t="s">
        <v>164</v>
      </c>
      <c r="AK5" s="580"/>
      <c r="AL5" s="580"/>
      <c r="AM5" s="580" t="s">
        <v>3</v>
      </c>
      <c r="AN5" s="580"/>
      <c r="AO5" s="580"/>
    </row>
    <row r="6" spans="1:41" s="213" customFormat="1" ht="11.25">
      <c r="A6" s="534"/>
      <c r="B6" s="156" t="s">
        <v>79</v>
      </c>
      <c r="C6" s="94" t="s">
        <v>114</v>
      </c>
      <c r="D6" s="94" t="s">
        <v>115</v>
      </c>
      <c r="E6" s="94" t="s">
        <v>116</v>
      </c>
      <c r="F6" s="94" t="s">
        <v>114</v>
      </c>
      <c r="G6" s="94" t="s">
        <v>115</v>
      </c>
      <c r="H6" s="94" t="s">
        <v>116</v>
      </c>
      <c r="I6" s="94" t="s">
        <v>114</v>
      </c>
      <c r="J6" s="94" t="s">
        <v>115</v>
      </c>
      <c r="K6" s="94" t="s">
        <v>116</v>
      </c>
      <c r="L6" s="94" t="s">
        <v>114</v>
      </c>
      <c r="M6" s="94" t="s">
        <v>115</v>
      </c>
      <c r="N6" s="94" t="s">
        <v>116</v>
      </c>
      <c r="O6" s="94" t="s">
        <v>114</v>
      </c>
      <c r="P6" s="94" t="s">
        <v>115</v>
      </c>
      <c r="Q6" s="94" t="s">
        <v>116</v>
      </c>
      <c r="R6" s="94" t="s">
        <v>114</v>
      </c>
      <c r="S6" s="94" t="s">
        <v>115</v>
      </c>
      <c r="T6" s="94" t="s">
        <v>116</v>
      </c>
      <c r="U6" s="157" t="s">
        <v>114</v>
      </c>
      <c r="V6" s="157" t="s">
        <v>115</v>
      </c>
      <c r="W6" s="157" t="s">
        <v>116</v>
      </c>
      <c r="X6" s="94" t="s">
        <v>114</v>
      </c>
      <c r="Y6" s="94" t="s">
        <v>115</v>
      </c>
      <c r="Z6" s="94" t="s">
        <v>116</v>
      </c>
      <c r="AA6" s="157" t="s">
        <v>114</v>
      </c>
      <c r="AB6" s="157" t="s">
        <v>115</v>
      </c>
      <c r="AC6" s="157" t="s">
        <v>116</v>
      </c>
      <c r="AD6" s="94" t="s">
        <v>114</v>
      </c>
      <c r="AE6" s="94" t="s">
        <v>115</v>
      </c>
      <c r="AF6" s="94" t="s">
        <v>116</v>
      </c>
      <c r="AG6" s="94" t="s">
        <v>114</v>
      </c>
      <c r="AH6" s="94" t="s">
        <v>115</v>
      </c>
      <c r="AI6" s="94" t="s">
        <v>116</v>
      </c>
      <c r="AJ6" s="94" t="s">
        <v>114</v>
      </c>
      <c r="AK6" s="94" t="s">
        <v>115</v>
      </c>
      <c r="AL6" s="94" t="s">
        <v>116</v>
      </c>
      <c r="AM6" s="94" t="s">
        <v>114</v>
      </c>
      <c r="AN6" s="94" t="s">
        <v>115</v>
      </c>
      <c r="AO6" s="94" t="s">
        <v>116</v>
      </c>
    </row>
    <row r="7" spans="1:41" s="213" customFormat="1" ht="11.25">
      <c r="A7" s="589" t="s">
        <v>122</v>
      </c>
      <c r="B7" s="590"/>
      <c r="C7" s="157"/>
      <c r="D7" s="94">
        <f>SUM(C7+D82-D8)</f>
        <v>55600883.32</v>
      </c>
      <c r="E7" s="133">
        <f>SUM(D7-C7)</f>
        <v>55600883.32</v>
      </c>
      <c r="F7" s="368"/>
      <c r="G7" s="336">
        <f>SUM(F7+G82-G8)</f>
        <v>128603316.86000001</v>
      </c>
      <c r="H7" s="133">
        <f>SUM(G7-F7)</f>
        <v>128603316.86000001</v>
      </c>
      <c r="I7" s="368"/>
      <c r="J7" s="336">
        <f>SUM(I7+J82-J8)</f>
        <v>93099.20000000298</v>
      </c>
      <c r="K7" s="133">
        <f>SUM(J7-I7)</f>
        <v>93099.20000000298</v>
      </c>
      <c r="L7" s="336"/>
      <c r="M7" s="336">
        <f>SUM(L7+M82-M8)</f>
        <v>1000862.5500000007</v>
      </c>
      <c r="N7" s="133">
        <f>SUM(M7-L7)</f>
        <v>1000862.5500000007</v>
      </c>
      <c r="O7" s="336"/>
      <c r="P7" s="336">
        <f>SUM(O7+P82-P8)</f>
        <v>2690473.799999997</v>
      </c>
      <c r="Q7" s="133">
        <f>SUM(P7-O7)</f>
        <v>2690473.799999997</v>
      </c>
      <c r="R7" s="336"/>
      <c r="S7" s="336">
        <f>SUM(R7+S82-S8)</f>
        <v>749267</v>
      </c>
      <c r="T7" s="133">
        <f>SUM(S7-R7)</f>
        <v>749267</v>
      </c>
      <c r="U7" s="162">
        <f>SUM(C7+F7+I7+L7+O7+R7)</f>
        <v>0</v>
      </c>
      <c r="V7" s="162">
        <f t="shared" ref="V7:W22" si="0">SUM(D7+G7+J7+M7+P7+S7)</f>
        <v>188737902.73000002</v>
      </c>
      <c r="W7" s="162">
        <f t="shared" si="0"/>
        <v>188737902.73000002</v>
      </c>
      <c r="X7" s="385"/>
      <c r="Y7" s="385">
        <f>SUM(X7+Y82-Y8)</f>
        <v>21475600</v>
      </c>
      <c r="Z7" s="364">
        <v>0</v>
      </c>
      <c r="AA7" s="386">
        <f>SUM(X7)</f>
        <v>0</v>
      </c>
      <c r="AB7" s="386">
        <f>SUM(Y7)</f>
        <v>21475600</v>
      </c>
      <c r="AC7" s="386">
        <f t="shared" ref="AC7:AC11" si="1">SUM(Z7)</f>
        <v>0</v>
      </c>
      <c r="AD7" s="219"/>
      <c r="AE7" s="214">
        <f>SUM(AD7+AE82-AE8)</f>
        <v>-47361442.5</v>
      </c>
      <c r="AF7" s="133">
        <v>0</v>
      </c>
      <c r="AG7" s="157"/>
      <c r="AH7" s="94">
        <f>SUM(AG7+AH82-AH8)</f>
        <v>4815000</v>
      </c>
      <c r="AI7" s="133">
        <v>0</v>
      </c>
      <c r="AJ7" s="162">
        <f t="shared" ref="AJ7:AL22" si="2">SUM(AD7+AG7)</f>
        <v>0</v>
      </c>
      <c r="AK7" s="162">
        <f t="shared" si="2"/>
        <v>-42546442.5</v>
      </c>
      <c r="AL7" s="162">
        <f t="shared" si="2"/>
        <v>0</v>
      </c>
      <c r="AM7" s="162">
        <f>SUM(U7+AA7+AJ7)</f>
        <v>0</v>
      </c>
      <c r="AN7" s="162">
        <f t="shared" ref="AN7:AO22" si="3">SUM(V7+AB7+AK7)</f>
        <v>167667060.23000002</v>
      </c>
      <c r="AO7" s="162">
        <f t="shared" si="3"/>
        <v>188737902.73000002</v>
      </c>
    </row>
    <row r="8" spans="1:41" s="288" customFormat="1" ht="11.25">
      <c r="A8" s="163">
        <v>1</v>
      </c>
      <c r="B8" s="154" t="s">
        <v>4</v>
      </c>
      <c r="C8" s="64">
        <f>SUM(C9+C78)</f>
        <v>107416900</v>
      </c>
      <c r="D8" s="64">
        <f>SUM(D9+D78)</f>
        <v>59148716.68</v>
      </c>
      <c r="E8" s="215">
        <f t="shared" ref="E8:E74" si="4">SUM(D8-C8)</f>
        <v>-48268183.32</v>
      </c>
      <c r="F8" s="64">
        <f>SUM(F9+F78)</f>
        <v>449186500</v>
      </c>
      <c r="G8" s="64">
        <f>SUM(G9+G78)</f>
        <v>322197983.13999999</v>
      </c>
      <c r="H8" s="215">
        <f t="shared" ref="H8:H75" si="5">SUM(G8-F8)</f>
        <v>-126988516.86000001</v>
      </c>
      <c r="I8" s="66">
        <f>SUM(I9+I78)</f>
        <v>61134200</v>
      </c>
      <c r="J8" s="64">
        <f>SUM(J9+J78)</f>
        <v>58818800.799999997</v>
      </c>
      <c r="K8" s="215">
        <f t="shared" ref="K8:K75" si="6">SUM(J8-I8)</f>
        <v>-2315399.200000003</v>
      </c>
      <c r="L8" s="64">
        <f>SUM(L9+L78)</f>
        <v>17046000</v>
      </c>
      <c r="M8" s="64">
        <f>SUM(M9+M78)</f>
        <v>16045137.449999999</v>
      </c>
      <c r="N8" s="215">
        <f t="shared" ref="N8:N75" si="7">SUM(M8-L8)</f>
        <v>-1000862.5500000007</v>
      </c>
      <c r="O8" s="64">
        <f>SUM(O9+O78)</f>
        <v>72490000</v>
      </c>
      <c r="P8" s="64">
        <f>SUM(P9+P78)</f>
        <v>70799526.200000003</v>
      </c>
      <c r="Q8" s="215">
        <f t="shared" ref="Q8:Q75" si="8">SUM(P8-O8)</f>
        <v>-1690473.799999997</v>
      </c>
      <c r="R8" s="64">
        <f>SUM(R9+R78)</f>
        <v>11034000</v>
      </c>
      <c r="S8" s="64">
        <f>SUM(S9+S78)</f>
        <v>10026233</v>
      </c>
      <c r="T8" s="215">
        <f t="shared" ref="T8:T77" si="9">SUM(S8-R8)</f>
        <v>-1007767</v>
      </c>
      <c r="U8" s="59">
        <f t="shared" ref="U8:W61" si="10">SUM(C8+F8+I8+L8+O8+R8)</f>
        <v>718307600</v>
      </c>
      <c r="V8" s="59">
        <f t="shared" si="0"/>
        <v>537036397.26999998</v>
      </c>
      <c r="W8" s="59">
        <f t="shared" si="0"/>
        <v>-181271202.73000002</v>
      </c>
      <c r="X8" s="64">
        <f>SUM(X9+X78)</f>
        <v>141898200</v>
      </c>
      <c r="Y8" s="64">
        <f t="shared" ref="Y8" si="11">SUM(Y9+Y78)</f>
        <v>-21475600</v>
      </c>
      <c r="Z8" s="405">
        <f t="shared" ref="Z8:Z77" si="12">SUM(Y8-X8)</f>
        <v>-163373800</v>
      </c>
      <c r="AA8" s="164">
        <f t="shared" ref="AA8:AB11" si="13">SUM(X8)</f>
        <v>141898200</v>
      </c>
      <c r="AB8" s="164">
        <f t="shared" si="13"/>
        <v>-21475600</v>
      </c>
      <c r="AC8" s="164">
        <f t="shared" si="1"/>
        <v>-163373800</v>
      </c>
      <c r="AD8" s="64">
        <f>SUM(AD9+AD78)</f>
        <v>80682500</v>
      </c>
      <c r="AE8" s="64">
        <f>SUM(AE9+AE78)</f>
        <v>50000000</v>
      </c>
      <c r="AF8" s="215">
        <f t="shared" ref="AF8:AF75" si="14">SUM(AE8-AD8)</f>
        <v>-30682500</v>
      </c>
      <c r="AG8" s="64">
        <f>SUM(AG9+AG78)</f>
        <v>25058000</v>
      </c>
      <c r="AH8" s="64">
        <f>SUM(AH9+AH78)</f>
        <v>0</v>
      </c>
      <c r="AI8" s="215">
        <f t="shared" ref="AI8:AI77" si="15">SUM(AH8-AG8)</f>
        <v>-25058000</v>
      </c>
      <c r="AJ8" s="59">
        <f t="shared" si="2"/>
        <v>105740500</v>
      </c>
      <c r="AK8" s="59">
        <f t="shared" si="2"/>
        <v>50000000</v>
      </c>
      <c r="AL8" s="59">
        <f t="shared" si="2"/>
        <v>-55740500</v>
      </c>
      <c r="AM8" s="59">
        <f t="shared" ref="AM8:AO77" si="16">SUM(U8+AA8+AJ8)</f>
        <v>965946300</v>
      </c>
      <c r="AN8" s="59">
        <f t="shared" si="3"/>
        <v>565560797.26999998</v>
      </c>
      <c r="AO8" s="59">
        <f t="shared" si="3"/>
        <v>-400385502.73000002</v>
      </c>
    </row>
    <row r="9" spans="1:41" s="288" customFormat="1" ht="11.25">
      <c r="A9" s="163">
        <v>2</v>
      </c>
      <c r="B9" s="154" t="s">
        <v>5</v>
      </c>
      <c r="C9" s="64">
        <f>SUM(C10+C66+C69)</f>
        <v>107416900</v>
      </c>
      <c r="D9" s="64">
        <f t="shared" ref="D9" si="17">SUM(D10+D66+D69)</f>
        <v>59148716.68</v>
      </c>
      <c r="E9" s="215">
        <f t="shared" si="4"/>
        <v>-48268183.32</v>
      </c>
      <c r="F9" s="64">
        <f t="shared" ref="F9:G9" si="18">SUM(F10+F66+F69)</f>
        <v>449186500</v>
      </c>
      <c r="G9" s="64">
        <f t="shared" si="18"/>
        <v>322197983.13999999</v>
      </c>
      <c r="H9" s="215">
        <f t="shared" si="5"/>
        <v>-126988516.86000001</v>
      </c>
      <c r="I9" s="66">
        <f t="shared" ref="I9:J9" si="19">SUM(I10+I66+I69)</f>
        <v>61134200</v>
      </c>
      <c r="J9" s="64">
        <f t="shared" si="19"/>
        <v>58818800.799999997</v>
      </c>
      <c r="K9" s="215">
        <f t="shared" si="6"/>
        <v>-2315399.200000003</v>
      </c>
      <c r="L9" s="64">
        <f t="shared" ref="L9:M9" si="20">SUM(L10+L66+L69)</f>
        <v>17046000</v>
      </c>
      <c r="M9" s="64">
        <f t="shared" si="20"/>
        <v>16045137.449999999</v>
      </c>
      <c r="N9" s="215">
        <f t="shared" si="7"/>
        <v>-1000862.5500000007</v>
      </c>
      <c r="O9" s="64">
        <f t="shared" ref="O9:P9" si="21">SUM(O10+O66+O69)</f>
        <v>72490000</v>
      </c>
      <c r="P9" s="64">
        <f t="shared" si="21"/>
        <v>70799526.200000003</v>
      </c>
      <c r="Q9" s="215">
        <f t="shared" si="8"/>
        <v>-1690473.799999997</v>
      </c>
      <c r="R9" s="64">
        <f t="shared" ref="R9:S9" si="22">SUM(R10+R66+R69)</f>
        <v>11034000</v>
      </c>
      <c r="S9" s="64">
        <f t="shared" si="22"/>
        <v>10026233</v>
      </c>
      <c r="T9" s="215">
        <f t="shared" si="9"/>
        <v>-1007767</v>
      </c>
      <c r="U9" s="59">
        <f t="shared" si="10"/>
        <v>718307600</v>
      </c>
      <c r="V9" s="59">
        <f t="shared" si="0"/>
        <v>537036397.26999998</v>
      </c>
      <c r="W9" s="59">
        <f t="shared" si="0"/>
        <v>-181271202.73000002</v>
      </c>
      <c r="X9" s="64">
        <f>SUM(X10+X66+X69)</f>
        <v>141898200</v>
      </c>
      <c r="Y9" s="64">
        <f t="shared" ref="Y9" si="23">SUM(Y10+Y66+Y69)</f>
        <v>-21475600</v>
      </c>
      <c r="Z9" s="215">
        <f t="shared" si="12"/>
        <v>-163373800</v>
      </c>
      <c r="AA9" s="59">
        <f t="shared" si="13"/>
        <v>141898200</v>
      </c>
      <c r="AB9" s="59">
        <f t="shared" si="13"/>
        <v>-21475600</v>
      </c>
      <c r="AC9" s="59">
        <f t="shared" si="1"/>
        <v>-163373800</v>
      </c>
      <c r="AD9" s="64">
        <f t="shared" ref="AD9:AE9" si="24">SUM(AD10+AD66+AD69)</f>
        <v>80682500</v>
      </c>
      <c r="AE9" s="64">
        <f t="shared" si="24"/>
        <v>50000000</v>
      </c>
      <c r="AF9" s="215">
        <f t="shared" si="14"/>
        <v>-30682500</v>
      </c>
      <c r="AG9" s="64">
        <f t="shared" ref="AG9:AH9" si="25">SUM(AG10+AG66+AG69)</f>
        <v>25058000</v>
      </c>
      <c r="AH9" s="64">
        <f t="shared" si="25"/>
        <v>0</v>
      </c>
      <c r="AI9" s="215">
        <f t="shared" si="15"/>
        <v>-25058000</v>
      </c>
      <c r="AJ9" s="59">
        <f t="shared" si="2"/>
        <v>105740500</v>
      </c>
      <c r="AK9" s="59">
        <f t="shared" si="2"/>
        <v>50000000</v>
      </c>
      <c r="AL9" s="59">
        <f t="shared" si="2"/>
        <v>-55740500</v>
      </c>
      <c r="AM9" s="59">
        <f t="shared" si="16"/>
        <v>965946300</v>
      </c>
      <c r="AN9" s="59">
        <f t="shared" si="3"/>
        <v>565560797.26999998</v>
      </c>
      <c r="AO9" s="59">
        <f t="shared" si="3"/>
        <v>-400385502.73000002</v>
      </c>
    </row>
    <row r="10" spans="1:41" s="288" customFormat="1" ht="11.25">
      <c r="A10" s="163">
        <v>3</v>
      </c>
      <c r="B10" s="154" t="s">
        <v>6</v>
      </c>
      <c r="C10" s="64">
        <f>SUM(C11+C17+C23+C28+C35+C39+C44+C48+C60)</f>
        <v>105766900</v>
      </c>
      <c r="D10" s="64">
        <f>SUM(D11+D17+D23+D28+D35+D39+D44+D48+D60)</f>
        <v>58998716.68</v>
      </c>
      <c r="E10" s="215">
        <f t="shared" si="4"/>
        <v>-46768183.32</v>
      </c>
      <c r="F10" s="64">
        <f>SUM(F11+F17+F23+F28+F35+F39+F44+F48+F60)</f>
        <v>447686500</v>
      </c>
      <c r="G10" s="64">
        <f>SUM(G11+G17+G23+G28+G35+G39+G44+G48+G60)</f>
        <v>321197983.13999999</v>
      </c>
      <c r="H10" s="215">
        <f t="shared" si="5"/>
        <v>-126488516.86000001</v>
      </c>
      <c r="I10" s="66">
        <f>SUM(I11+I17+I23+I28+I35+I39+I44+I48+I60)</f>
        <v>61134200</v>
      </c>
      <c r="J10" s="64">
        <f>SUM(J11+J17+J23+J28+J35+J39+J44+J48+J60)</f>
        <v>58818800.799999997</v>
      </c>
      <c r="K10" s="215">
        <f t="shared" si="6"/>
        <v>-2315399.200000003</v>
      </c>
      <c r="L10" s="64">
        <f>SUM(L11+L17+L23+L28+L35+L39+L44+L48+L60)</f>
        <v>17046000</v>
      </c>
      <c r="M10" s="64">
        <f>SUM(M11+M17+M23+M28+M35+M39+M44+M48+M60)</f>
        <v>16045137.449999999</v>
      </c>
      <c r="N10" s="215">
        <f t="shared" si="7"/>
        <v>-1000862.5500000007</v>
      </c>
      <c r="O10" s="64">
        <f>SUM(O11+O17+O23+O28+O35+O39+O44+O48+O60)</f>
        <v>72490000</v>
      </c>
      <c r="P10" s="64">
        <f>SUM(P11+P17+P23+P28+P35+P39+P44+P48+P60)</f>
        <v>70799526.200000003</v>
      </c>
      <c r="Q10" s="215">
        <f t="shared" si="8"/>
        <v>-1690473.799999997</v>
      </c>
      <c r="R10" s="64">
        <f>SUM(R11+R17+R23+R28+R35+R39+R44+R48+R60)</f>
        <v>11034000</v>
      </c>
      <c r="S10" s="64">
        <f>SUM(S11+S17+S23+S28+S35+S39+S44+S48+S60)</f>
        <v>10026233</v>
      </c>
      <c r="T10" s="215">
        <f t="shared" si="9"/>
        <v>-1007767</v>
      </c>
      <c r="U10" s="59">
        <f t="shared" si="10"/>
        <v>715157600</v>
      </c>
      <c r="V10" s="59">
        <f t="shared" si="0"/>
        <v>535886397.26999998</v>
      </c>
      <c r="W10" s="59">
        <f t="shared" si="0"/>
        <v>-179271202.73000002</v>
      </c>
      <c r="X10" s="64">
        <f>SUM(X11+X17+X23+X28+X35+X39+X44+X48+X60)</f>
        <v>0</v>
      </c>
      <c r="Y10" s="64">
        <f t="shared" ref="Y10" si="26">SUM(Y11+Y17+Y23+Y28+Y35+Y39+Y44+Y48+Y60)</f>
        <v>0</v>
      </c>
      <c r="Z10" s="215">
        <f t="shared" si="12"/>
        <v>0</v>
      </c>
      <c r="AA10" s="59">
        <f t="shared" si="13"/>
        <v>0</v>
      </c>
      <c r="AB10" s="59">
        <f t="shared" si="13"/>
        <v>0</v>
      </c>
      <c r="AC10" s="59">
        <f t="shared" si="1"/>
        <v>0</v>
      </c>
      <c r="AD10" s="64">
        <f>SUM(AD11+AD17+AD23+AD28+AD35+AD39+AD44+AD48+AD60)</f>
        <v>80682500</v>
      </c>
      <c r="AE10" s="64">
        <f>SUM(AE11+AE17+AE23+AE28+AE35+AE39+AE44+AE48+AE60)</f>
        <v>50000000</v>
      </c>
      <c r="AF10" s="215">
        <f t="shared" si="14"/>
        <v>-30682500</v>
      </c>
      <c r="AG10" s="64">
        <f>SUM(AG11+AG17+AG23+AG28+AG35+AG39+AG44+AG48+AG60)</f>
        <v>25058000</v>
      </c>
      <c r="AH10" s="64">
        <f>SUM(AH11+AH17+AH23+AH28+AH35+AH39+AH44+AH48+AH60)</f>
        <v>0</v>
      </c>
      <c r="AI10" s="215">
        <f t="shared" si="15"/>
        <v>-25058000</v>
      </c>
      <c r="AJ10" s="59">
        <f t="shared" si="2"/>
        <v>105740500</v>
      </c>
      <c r="AK10" s="59">
        <f t="shared" si="2"/>
        <v>50000000</v>
      </c>
      <c r="AL10" s="59">
        <f t="shared" si="2"/>
        <v>-55740500</v>
      </c>
      <c r="AM10" s="59">
        <f t="shared" si="16"/>
        <v>820898100</v>
      </c>
      <c r="AN10" s="59">
        <f t="shared" si="3"/>
        <v>585886397.26999998</v>
      </c>
      <c r="AO10" s="59">
        <f t="shared" si="3"/>
        <v>-235011702.73000002</v>
      </c>
    </row>
    <row r="11" spans="1:41" s="288" customFormat="1" ht="11.25">
      <c r="A11" s="163">
        <v>4</v>
      </c>
      <c r="B11" s="394" t="s">
        <v>7</v>
      </c>
      <c r="C11" s="64">
        <f>SUM(C12:C16)</f>
        <v>75784400</v>
      </c>
      <c r="D11" s="64">
        <f>SUM(D12:D16)</f>
        <v>49391232.359999999</v>
      </c>
      <c r="E11" s="215">
        <f t="shared" si="4"/>
        <v>-26393167.640000001</v>
      </c>
      <c r="F11" s="64">
        <f t="shared" ref="F11:G11" si="27">SUM(F12:F16)</f>
        <v>302304800</v>
      </c>
      <c r="G11" s="64">
        <f t="shared" si="27"/>
        <v>216901225.91</v>
      </c>
      <c r="H11" s="406">
        <f t="shared" si="5"/>
        <v>-85403574.090000004</v>
      </c>
      <c r="I11" s="66">
        <f t="shared" ref="I11:J11" si="28">SUM(I12:I16)</f>
        <v>0</v>
      </c>
      <c r="J11" s="64">
        <f t="shared" si="28"/>
        <v>0</v>
      </c>
      <c r="K11" s="215">
        <f t="shared" si="6"/>
        <v>0</v>
      </c>
      <c r="L11" s="64">
        <f t="shared" ref="L11" si="29">SUM(L12:L16)</f>
        <v>0</v>
      </c>
      <c r="M11" s="64">
        <f>SUM(M12:M16)</f>
        <v>0</v>
      </c>
      <c r="N11" s="215">
        <f t="shared" si="7"/>
        <v>0</v>
      </c>
      <c r="O11" s="64">
        <f t="shared" ref="O11:P11" si="30">SUM(O12:O16)</f>
        <v>0</v>
      </c>
      <c r="P11" s="64">
        <f t="shared" si="30"/>
        <v>0</v>
      </c>
      <c r="Q11" s="215">
        <f t="shared" si="8"/>
        <v>0</v>
      </c>
      <c r="R11" s="59">
        <f t="shared" ref="R11:S11" si="31">SUM(R12:R16)</f>
        <v>0</v>
      </c>
      <c r="S11" s="64">
        <f t="shared" si="31"/>
        <v>0</v>
      </c>
      <c r="T11" s="215">
        <f t="shared" si="9"/>
        <v>0</v>
      </c>
      <c r="U11" s="59">
        <f t="shared" si="10"/>
        <v>378089200</v>
      </c>
      <c r="V11" s="59">
        <f t="shared" si="0"/>
        <v>266292458.26999998</v>
      </c>
      <c r="W11" s="59">
        <f t="shared" si="0"/>
        <v>-111796741.73</v>
      </c>
      <c r="X11" s="64">
        <f>SUM(X12:X16)</f>
        <v>0</v>
      </c>
      <c r="Y11" s="64">
        <f t="shared" ref="Y11" si="32">SUM(Y12:Y16)</f>
        <v>0</v>
      </c>
      <c r="Z11" s="215">
        <f t="shared" si="12"/>
        <v>0</v>
      </c>
      <c r="AA11" s="59">
        <f t="shared" si="13"/>
        <v>0</v>
      </c>
      <c r="AB11" s="59">
        <f t="shared" si="13"/>
        <v>0</v>
      </c>
      <c r="AC11" s="59">
        <f t="shared" si="1"/>
        <v>0</v>
      </c>
      <c r="AD11" s="64">
        <f t="shared" ref="AD11" si="33">SUM(AD12:AD16)</f>
        <v>0</v>
      </c>
      <c r="AE11" s="64">
        <f>SUM(AE12:AE16)</f>
        <v>0</v>
      </c>
      <c r="AF11" s="215">
        <f t="shared" si="14"/>
        <v>0</v>
      </c>
      <c r="AG11" s="64">
        <f t="shared" ref="AG11:AH11" si="34">SUM(AG12:AG16)</f>
        <v>0</v>
      </c>
      <c r="AH11" s="64">
        <f t="shared" si="34"/>
        <v>0</v>
      </c>
      <c r="AI11" s="215">
        <f t="shared" si="15"/>
        <v>0</v>
      </c>
      <c r="AJ11" s="59">
        <f t="shared" si="2"/>
        <v>0</v>
      </c>
      <c r="AK11" s="59">
        <f t="shared" si="2"/>
        <v>0</v>
      </c>
      <c r="AL11" s="59">
        <f t="shared" si="2"/>
        <v>0</v>
      </c>
      <c r="AM11" s="59">
        <f t="shared" si="16"/>
        <v>378089200</v>
      </c>
      <c r="AN11" s="59">
        <f t="shared" si="3"/>
        <v>266292458.26999998</v>
      </c>
      <c r="AO11" s="59">
        <f t="shared" si="3"/>
        <v>-111796741.73</v>
      </c>
    </row>
    <row r="12" spans="1:41" ht="11.25">
      <c r="A12" s="165">
        <v>5</v>
      </c>
      <c r="B12" s="395" t="s">
        <v>8</v>
      </c>
      <c r="C12" s="188">
        <v>31701200</v>
      </c>
      <c r="D12" s="188">
        <v>21232397</v>
      </c>
      <c r="E12" s="133">
        <f t="shared" si="4"/>
        <v>-10468803</v>
      </c>
      <c r="F12" s="188">
        <v>161910800</v>
      </c>
      <c r="G12" s="188">
        <v>109361295.77</v>
      </c>
      <c r="H12" s="401">
        <f t="shared" si="5"/>
        <v>-52549504.230000004</v>
      </c>
      <c r="I12" s="54"/>
      <c r="J12" s="54"/>
      <c r="K12" s="133">
        <f t="shared" si="6"/>
        <v>0</v>
      </c>
      <c r="L12" s="387"/>
      <c r="M12" s="54"/>
      <c r="N12" s="133">
        <f t="shared" si="7"/>
        <v>0</v>
      </c>
      <c r="O12" s="54"/>
      <c r="P12" s="54"/>
      <c r="Q12" s="133">
        <f t="shared" si="8"/>
        <v>0</v>
      </c>
      <c r="R12" s="54">
        <v>0</v>
      </c>
      <c r="S12" s="54">
        <v>0</v>
      </c>
      <c r="T12" s="133">
        <f t="shared" si="9"/>
        <v>0</v>
      </c>
      <c r="U12" s="135">
        <f t="shared" si="10"/>
        <v>193612000</v>
      </c>
      <c r="V12" s="135">
        <f t="shared" si="0"/>
        <v>130593692.77</v>
      </c>
      <c r="W12" s="135">
        <f t="shared" si="0"/>
        <v>-63018307.230000004</v>
      </c>
      <c r="X12" s="167"/>
      <c r="Y12" s="167"/>
      <c r="Z12" s="96">
        <f t="shared" si="12"/>
        <v>0</v>
      </c>
      <c r="AA12" s="388">
        <f t="shared" ref="AA12:AC27" si="35">SUM(X12)</f>
        <v>0</v>
      </c>
      <c r="AB12" s="388">
        <f t="shared" si="35"/>
        <v>0</v>
      </c>
      <c r="AC12" s="388">
        <f t="shared" si="35"/>
        <v>0</v>
      </c>
      <c r="AD12" s="65"/>
      <c r="AE12" s="65"/>
      <c r="AF12" s="96">
        <f t="shared" si="14"/>
        <v>0</v>
      </c>
      <c r="AG12" s="97"/>
      <c r="AH12" s="97"/>
      <c r="AI12" s="96">
        <f t="shared" si="15"/>
        <v>0</v>
      </c>
      <c r="AJ12" s="388">
        <f t="shared" si="2"/>
        <v>0</v>
      </c>
      <c r="AK12" s="388">
        <f t="shared" si="2"/>
        <v>0</v>
      </c>
      <c r="AL12" s="388">
        <f t="shared" si="2"/>
        <v>0</v>
      </c>
      <c r="AM12" s="135">
        <f t="shared" si="16"/>
        <v>193612000</v>
      </c>
      <c r="AN12" s="135">
        <f t="shared" si="3"/>
        <v>130593692.77</v>
      </c>
      <c r="AO12" s="135">
        <f t="shared" si="3"/>
        <v>-63018307.230000004</v>
      </c>
    </row>
    <row r="13" spans="1:41" ht="11.25">
      <c r="A13" s="165">
        <v>6</v>
      </c>
      <c r="B13" s="395" t="s">
        <v>10</v>
      </c>
      <c r="C13" s="188">
        <v>34444800</v>
      </c>
      <c r="D13" s="188">
        <v>26288835.359999999</v>
      </c>
      <c r="E13" s="133">
        <f t="shared" si="4"/>
        <v>-8155964.6400000006</v>
      </c>
      <c r="F13" s="188">
        <v>126274000</v>
      </c>
      <c r="G13" s="188">
        <v>93265014.140000001</v>
      </c>
      <c r="H13" s="401">
        <f t="shared" si="5"/>
        <v>-33008985.859999999</v>
      </c>
      <c r="I13" s="54"/>
      <c r="J13" s="54"/>
      <c r="K13" s="133">
        <f t="shared" si="6"/>
        <v>0</v>
      </c>
      <c r="L13" s="65"/>
      <c r="M13" s="65"/>
      <c r="N13" s="133">
        <f t="shared" si="7"/>
        <v>0</v>
      </c>
      <c r="O13" s="54"/>
      <c r="P13" s="54"/>
      <c r="Q13" s="133">
        <f t="shared" si="8"/>
        <v>0</v>
      </c>
      <c r="R13" s="54">
        <v>0</v>
      </c>
      <c r="S13" s="54">
        <v>0</v>
      </c>
      <c r="T13" s="133">
        <f t="shared" si="9"/>
        <v>0</v>
      </c>
      <c r="U13" s="135">
        <f t="shared" si="10"/>
        <v>160718800</v>
      </c>
      <c r="V13" s="135">
        <f t="shared" si="0"/>
        <v>119553849.5</v>
      </c>
      <c r="W13" s="135">
        <f t="shared" si="0"/>
        <v>-41164950.5</v>
      </c>
      <c r="X13" s="131"/>
      <c r="Y13" s="131"/>
      <c r="Z13" s="96">
        <f t="shared" si="12"/>
        <v>0</v>
      </c>
      <c r="AA13" s="388">
        <f t="shared" si="35"/>
        <v>0</v>
      </c>
      <c r="AB13" s="388">
        <f t="shared" si="35"/>
        <v>0</v>
      </c>
      <c r="AC13" s="388">
        <f t="shared" si="35"/>
        <v>0</v>
      </c>
      <c r="AD13" s="65"/>
      <c r="AE13" s="65"/>
      <c r="AF13" s="96">
        <f t="shared" si="14"/>
        <v>0</v>
      </c>
      <c r="AG13" s="97"/>
      <c r="AH13" s="97"/>
      <c r="AI13" s="96">
        <f t="shared" si="15"/>
        <v>0</v>
      </c>
      <c r="AJ13" s="388">
        <f t="shared" si="2"/>
        <v>0</v>
      </c>
      <c r="AK13" s="388">
        <f t="shared" si="2"/>
        <v>0</v>
      </c>
      <c r="AL13" s="388">
        <f t="shared" si="2"/>
        <v>0</v>
      </c>
      <c r="AM13" s="135">
        <f t="shared" si="16"/>
        <v>160718800</v>
      </c>
      <c r="AN13" s="135">
        <f t="shared" si="3"/>
        <v>119553849.5</v>
      </c>
      <c r="AO13" s="135">
        <f t="shared" si="3"/>
        <v>-41164950.5</v>
      </c>
    </row>
    <row r="14" spans="1:41" ht="11.25">
      <c r="A14" s="165">
        <v>7</v>
      </c>
      <c r="B14" s="395" t="s">
        <v>11</v>
      </c>
      <c r="C14" s="188">
        <v>2640000</v>
      </c>
      <c r="D14" s="188">
        <v>1870000</v>
      </c>
      <c r="E14" s="133">
        <f t="shared" si="4"/>
        <v>-770000</v>
      </c>
      <c r="F14" s="188">
        <v>10120000</v>
      </c>
      <c r="G14" s="188">
        <v>14274916</v>
      </c>
      <c r="H14" s="401">
        <f t="shared" si="5"/>
        <v>4154916</v>
      </c>
      <c r="I14" s="54"/>
      <c r="J14" s="54"/>
      <c r="K14" s="133">
        <f t="shared" si="6"/>
        <v>0</v>
      </c>
      <c r="L14" s="54"/>
      <c r="M14" s="54"/>
      <c r="N14" s="133">
        <f t="shared" si="7"/>
        <v>0</v>
      </c>
      <c r="O14" s="54"/>
      <c r="P14" s="54"/>
      <c r="Q14" s="133">
        <f t="shared" si="8"/>
        <v>0</v>
      </c>
      <c r="R14" s="54">
        <v>0</v>
      </c>
      <c r="S14" s="54">
        <v>0</v>
      </c>
      <c r="T14" s="133">
        <f t="shared" si="9"/>
        <v>0</v>
      </c>
      <c r="U14" s="135">
        <f t="shared" si="10"/>
        <v>12760000</v>
      </c>
      <c r="V14" s="135">
        <f t="shared" si="0"/>
        <v>16144916</v>
      </c>
      <c r="W14" s="135">
        <f t="shared" si="0"/>
        <v>3384916</v>
      </c>
      <c r="X14" s="131"/>
      <c r="Y14" s="131"/>
      <c r="Z14" s="96">
        <f t="shared" si="12"/>
        <v>0</v>
      </c>
      <c r="AA14" s="388">
        <f t="shared" si="35"/>
        <v>0</v>
      </c>
      <c r="AB14" s="388">
        <f t="shared" si="35"/>
        <v>0</v>
      </c>
      <c r="AC14" s="388">
        <f t="shared" si="35"/>
        <v>0</v>
      </c>
      <c r="AD14" s="65"/>
      <c r="AE14" s="65"/>
      <c r="AF14" s="96">
        <f t="shared" si="14"/>
        <v>0</v>
      </c>
      <c r="AG14" s="97"/>
      <c r="AH14" s="97"/>
      <c r="AI14" s="96">
        <f t="shared" si="15"/>
        <v>0</v>
      </c>
      <c r="AJ14" s="388">
        <f t="shared" si="2"/>
        <v>0</v>
      </c>
      <c r="AK14" s="388">
        <f t="shared" si="2"/>
        <v>0</v>
      </c>
      <c r="AL14" s="388">
        <f t="shared" si="2"/>
        <v>0</v>
      </c>
      <c r="AM14" s="135">
        <f t="shared" si="16"/>
        <v>12760000</v>
      </c>
      <c r="AN14" s="135">
        <f t="shared" si="3"/>
        <v>16144916</v>
      </c>
      <c r="AO14" s="135">
        <f t="shared" si="3"/>
        <v>3384916</v>
      </c>
    </row>
    <row r="15" spans="1:41" ht="11.25">
      <c r="A15" s="165">
        <v>8</v>
      </c>
      <c r="B15" s="395" t="s">
        <v>12</v>
      </c>
      <c r="C15" s="188">
        <v>6998400</v>
      </c>
      <c r="D15" s="151">
        <v>0</v>
      </c>
      <c r="E15" s="133">
        <f t="shared" si="4"/>
        <v>-6998400</v>
      </c>
      <c r="F15" s="188">
        <v>4000000</v>
      </c>
      <c r="G15" s="151">
        <v>0</v>
      </c>
      <c r="H15" s="401">
        <f t="shared" si="5"/>
        <v>-4000000</v>
      </c>
      <c r="I15" s="54"/>
      <c r="J15" s="54"/>
      <c r="K15" s="133">
        <f t="shared" si="6"/>
        <v>0</v>
      </c>
      <c r="L15" s="54"/>
      <c r="M15" s="54"/>
      <c r="N15" s="133">
        <f t="shared" si="7"/>
        <v>0</v>
      </c>
      <c r="O15" s="54"/>
      <c r="P15" s="54"/>
      <c r="Q15" s="133">
        <f t="shared" si="8"/>
        <v>0</v>
      </c>
      <c r="R15" s="54">
        <v>0</v>
      </c>
      <c r="S15" s="54">
        <v>0</v>
      </c>
      <c r="T15" s="133">
        <f t="shared" si="9"/>
        <v>0</v>
      </c>
      <c r="U15" s="135">
        <f t="shared" si="10"/>
        <v>10998400</v>
      </c>
      <c r="V15" s="135">
        <f t="shared" si="0"/>
        <v>0</v>
      </c>
      <c r="W15" s="135">
        <f t="shared" si="0"/>
        <v>-10998400</v>
      </c>
      <c r="X15" s="131"/>
      <c r="Y15" s="131"/>
      <c r="Z15" s="96">
        <f t="shared" si="12"/>
        <v>0</v>
      </c>
      <c r="AA15" s="388">
        <f t="shared" si="35"/>
        <v>0</v>
      </c>
      <c r="AB15" s="388">
        <f t="shared" si="35"/>
        <v>0</v>
      </c>
      <c r="AC15" s="388">
        <f t="shared" si="35"/>
        <v>0</v>
      </c>
      <c r="AD15" s="65"/>
      <c r="AE15" s="65"/>
      <c r="AF15" s="96">
        <f t="shared" si="14"/>
        <v>0</v>
      </c>
      <c r="AG15" s="97"/>
      <c r="AH15" s="97"/>
      <c r="AI15" s="96">
        <f t="shared" si="15"/>
        <v>0</v>
      </c>
      <c r="AJ15" s="388">
        <f t="shared" si="2"/>
        <v>0</v>
      </c>
      <c r="AK15" s="388">
        <f t="shared" si="2"/>
        <v>0</v>
      </c>
      <c r="AL15" s="388">
        <f t="shared" si="2"/>
        <v>0</v>
      </c>
      <c r="AM15" s="135">
        <f t="shared" si="16"/>
        <v>10998400</v>
      </c>
      <c r="AN15" s="135">
        <f t="shared" si="3"/>
        <v>0</v>
      </c>
      <c r="AO15" s="135">
        <f t="shared" si="3"/>
        <v>-10998400</v>
      </c>
    </row>
    <row r="16" spans="1:41" ht="11.25">
      <c r="A16" s="165">
        <v>9</v>
      </c>
      <c r="B16" s="395" t="s">
        <v>9</v>
      </c>
      <c r="C16" s="131">
        <v>0</v>
      </c>
      <c r="D16" s="131"/>
      <c r="E16" s="133">
        <f t="shared" si="4"/>
        <v>0</v>
      </c>
      <c r="F16" s="131"/>
      <c r="G16" s="131"/>
      <c r="H16" s="401">
        <f t="shared" si="5"/>
        <v>0</v>
      </c>
      <c r="I16" s="54"/>
      <c r="J16" s="54"/>
      <c r="K16" s="133">
        <f t="shared" si="6"/>
        <v>0</v>
      </c>
      <c r="L16" s="54"/>
      <c r="M16" s="54"/>
      <c r="N16" s="133">
        <f t="shared" si="7"/>
        <v>0</v>
      </c>
      <c r="O16" s="54"/>
      <c r="P16" s="54"/>
      <c r="Q16" s="133">
        <f t="shared" si="8"/>
        <v>0</v>
      </c>
      <c r="R16" s="54"/>
      <c r="S16" s="54"/>
      <c r="T16" s="133">
        <f t="shared" si="9"/>
        <v>0</v>
      </c>
      <c r="U16" s="135">
        <f t="shared" si="10"/>
        <v>0</v>
      </c>
      <c r="V16" s="135">
        <f t="shared" si="0"/>
        <v>0</v>
      </c>
      <c r="W16" s="135">
        <f t="shared" si="0"/>
        <v>0</v>
      </c>
      <c r="X16" s="131"/>
      <c r="Y16" s="131"/>
      <c r="Z16" s="96">
        <f t="shared" si="12"/>
        <v>0</v>
      </c>
      <c r="AA16" s="388">
        <f t="shared" si="35"/>
        <v>0</v>
      </c>
      <c r="AB16" s="388">
        <f t="shared" si="35"/>
        <v>0</v>
      </c>
      <c r="AC16" s="388">
        <f t="shared" si="35"/>
        <v>0</v>
      </c>
      <c r="AD16" s="65"/>
      <c r="AE16" s="65"/>
      <c r="AF16" s="96">
        <f t="shared" si="14"/>
        <v>0</v>
      </c>
      <c r="AG16" s="97"/>
      <c r="AH16" s="97"/>
      <c r="AI16" s="96">
        <f t="shared" si="15"/>
        <v>0</v>
      </c>
      <c r="AJ16" s="388">
        <f t="shared" si="2"/>
        <v>0</v>
      </c>
      <c r="AK16" s="388">
        <f t="shared" si="2"/>
        <v>0</v>
      </c>
      <c r="AL16" s="388">
        <f t="shared" si="2"/>
        <v>0</v>
      </c>
      <c r="AM16" s="135">
        <f t="shared" si="16"/>
        <v>0</v>
      </c>
      <c r="AN16" s="135">
        <f t="shared" si="3"/>
        <v>0</v>
      </c>
      <c r="AO16" s="135">
        <f t="shared" si="3"/>
        <v>0</v>
      </c>
    </row>
    <row r="17" spans="1:41" s="288" customFormat="1" ht="11.25">
      <c r="A17" s="163">
        <v>10</v>
      </c>
      <c r="B17" s="394" t="s">
        <v>16</v>
      </c>
      <c r="C17" s="64">
        <f>SUM(C18:C22)</f>
        <v>9473200</v>
      </c>
      <c r="D17" s="64">
        <f>SUM(D18:D22)</f>
        <v>6126384.3200000003</v>
      </c>
      <c r="E17" s="380">
        <f t="shared" si="4"/>
        <v>-3346815.6799999997</v>
      </c>
      <c r="F17" s="64">
        <f>SUM(F18:F22)</f>
        <v>37284900</v>
      </c>
      <c r="G17" s="64">
        <f>SUM(G18:G22)</f>
        <v>28113749.729999997</v>
      </c>
      <c r="H17" s="402">
        <f t="shared" si="5"/>
        <v>-9171150.2700000033</v>
      </c>
      <c r="I17" s="66">
        <f>SUM(I18:I22)</f>
        <v>0</v>
      </c>
      <c r="J17" s="66">
        <f>SUM(J18:J22)</f>
        <v>0</v>
      </c>
      <c r="K17" s="380">
        <f t="shared" si="6"/>
        <v>0</v>
      </c>
      <c r="L17" s="66">
        <f>SUM(L18:L22)</f>
        <v>0</v>
      </c>
      <c r="M17" s="66">
        <f>SUM(M18:M22)</f>
        <v>0</v>
      </c>
      <c r="N17" s="380">
        <f t="shared" si="7"/>
        <v>0</v>
      </c>
      <c r="O17" s="66">
        <f>SUM(O18:O22)</f>
        <v>0</v>
      </c>
      <c r="P17" s="66">
        <f>SUM(P18:P22)</f>
        <v>0</v>
      </c>
      <c r="Q17" s="380">
        <f t="shared" si="8"/>
        <v>0</v>
      </c>
      <c r="R17" s="62">
        <f>SUM(R18:R22)</f>
        <v>0</v>
      </c>
      <c r="S17" s="66">
        <f>SUM(S18:S22)</f>
        <v>0</v>
      </c>
      <c r="T17" s="380">
        <f t="shared" si="9"/>
        <v>0</v>
      </c>
      <c r="U17" s="59">
        <f t="shared" si="10"/>
        <v>46758100</v>
      </c>
      <c r="V17" s="59">
        <f t="shared" si="0"/>
        <v>34240134.049999997</v>
      </c>
      <c r="W17" s="59">
        <f t="shared" si="0"/>
        <v>-12517965.950000003</v>
      </c>
      <c r="X17" s="64">
        <f>SUM(X18:X22)</f>
        <v>0</v>
      </c>
      <c r="Y17" s="64">
        <f>SUM(Y18:Y22)</f>
        <v>0</v>
      </c>
      <c r="Z17" s="215">
        <f t="shared" si="12"/>
        <v>0</v>
      </c>
      <c r="AA17" s="59">
        <f t="shared" si="35"/>
        <v>0</v>
      </c>
      <c r="AB17" s="59">
        <f t="shared" si="35"/>
        <v>0</v>
      </c>
      <c r="AC17" s="59">
        <f t="shared" si="35"/>
        <v>0</v>
      </c>
      <c r="AD17" s="64">
        <f>SUM(AD18:AD22)</f>
        <v>0</v>
      </c>
      <c r="AE17" s="64">
        <f>SUM(AE18:AE22)</f>
        <v>0</v>
      </c>
      <c r="AF17" s="215">
        <f t="shared" si="14"/>
        <v>0</v>
      </c>
      <c r="AG17" s="64">
        <f>SUM(AG18:AG22)</f>
        <v>0</v>
      </c>
      <c r="AH17" s="64">
        <f>SUM(AH18:AH22)</f>
        <v>0</v>
      </c>
      <c r="AI17" s="215">
        <f t="shared" si="15"/>
        <v>0</v>
      </c>
      <c r="AJ17" s="59">
        <f t="shared" si="2"/>
        <v>0</v>
      </c>
      <c r="AK17" s="59">
        <f t="shared" si="2"/>
        <v>0</v>
      </c>
      <c r="AL17" s="59">
        <f t="shared" si="2"/>
        <v>0</v>
      </c>
      <c r="AM17" s="59">
        <f t="shared" si="16"/>
        <v>46758100</v>
      </c>
      <c r="AN17" s="59">
        <f t="shared" si="3"/>
        <v>34240134.049999997</v>
      </c>
      <c r="AO17" s="59">
        <f t="shared" si="3"/>
        <v>-12517965.950000003</v>
      </c>
    </row>
    <row r="18" spans="1:41" ht="11.25">
      <c r="A18" s="165">
        <v>11</v>
      </c>
      <c r="B18" s="395" t="s">
        <v>13</v>
      </c>
      <c r="C18" s="188">
        <v>6441600</v>
      </c>
      <c r="D18" s="188">
        <v>4198254.01</v>
      </c>
      <c r="E18" s="133">
        <f t="shared" si="4"/>
        <v>-2243345.9900000002</v>
      </c>
      <c r="F18" s="188">
        <v>25192200</v>
      </c>
      <c r="G18" s="188">
        <v>19221620.440000001</v>
      </c>
      <c r="H18" s="401">
        <f t="shared" si="5"/>
        <v>-5970579.5599999987</v>
      </c>
      <c r="I18" s="54"/>
      <c r="J18" s="54"/>
      <c r="K18" s="133">
        <f t="shared" si="6"/>
        <v>0</v>
      </c>
      <c r="L18" s="387"/>
      <c r="M18" s="54"/>
      <c r="N18" s="133">
        <f t="shared" si="7"/>
        <v>0</v>
      </c>
      <c r="O18" s="54"/>
      <c r="P18" s="54"/>
      <c r="Q18" s="133">
        <f t="shared" si="8"/>
        <v>0</v>
      </c>
      <c r="R18" s="54">
        <v>0</v>
      </c>
      <c r="S18" s="54">
        <v>0</v>
      </c>
      <c r="T18" s="133">
        <f t="shared" si="9"/>
        <v>0</v>
      </c>
      <c r="U18" s="135">
        <f t="shared" si="10"/>
        <v>31633800</v>
      </c>
      <c r="V18" s="135">
        <f t="shared" si="0"/>
        <v>23419874.450000003</v>
      </c>
      <c r="W18" s="135">
        <f t="shared" si="0"/>
        <v>-8213925.5499999989</v>
      </c>
      <c r="X18" s="131"/>
      <c r="Y18" s="131"/>
      <c r="Z18" s="96">
        <f t="shared" si="12"/>
        <v>0</v>
      </c>
      <c r="AA18" s="388">
        <f t="shared" ref="AA18:AC22" si="36">SUM(X18)</f>
        <v>0</v>
      </c>
      <c r="AB18" s="388">
        <f t="shared" si="36"/>
        <v>0</v>
      </c>
      <c r="AC18" s="388">
        <f t="shared" si="36"/>
        <v>0</v>
      </c>
      <c r="AD18" s="65"/>
      <c r="AE18" s="65"/>
      <c r="AF18" s="96">
        <f t="shared" si="14"/>
        <v>0</v>
      </c>
      <c r="AG18" s="97"/>
      <c r="AH18" s="97"/>
      <c r="AI18" s="96">
        <f t="shared" si="15"/>
        <v>0</v>
      </c>
      <c r="AJ18" s="388">
        <f t="shared" si="2"/>
        <v>0</v>
      </c>
      <c r="AK18" s="388">
        <f t="shared" si="2"/>
        <v>0</v>
      </c>
      <c r="AL18" s="388">
        <f t="shared" si="2"/>
        <v>0</v>
      </c>
      <c r="AM18" s="135">
        <f t="shared" si="16"/>
        <v>31633800</v>
      </c>
      <c r="AN18" s="135">
        <f t="shared" si="3"/>
        <v>23419874.450000003</v>
      </c>
      <c r="AO18" s="135">
        <f t="shared" si="3"/>
        <v>-8213925.5499999989</v>
      </c>
    </row>
    <row r="19" spans="1:41" ht="11.25">
      <c r="A19" s="165">
        <v>12</v>
      </c>
      <c r="B19" s="395" t="s">
        <v>14</v>
      </c>
      <c r="C19" s="188">
        <v>758000</v>
      </c>
      <c r="D19" s="188">
        <v>470151.82</v>
      </c>
      <c r="E19" s="133">
        <f t="shared" si="4"/>
        <v>-287848.18</v>
      </c>
      <c r="F19" s="188">
        <v>3023000</v>
      </c>
      <c r="G19" s="188">
        <v>2216994.29</v>
      </c>
      <c r="H19" s="401">
        <f t="shared" si="5"/>
        <v>-806005.71</v>
      </c>
      <c r="I19" s="54"/>
      <c r="J19" s="54"/>
      <c r="K19" s="133">
        <f t="shared" si="6"/>
        <v>0</v>
      </c>
      <c r="L19" s="54"/>
      <c r="M19" s="54"/>
      <c r="N19" s="133">
        <f t="shared" si="7"/>
        <v>0</v>
      </c>
      <c r="O19" s="54"/>
      <c r="P19" s="54"/>
      <c r="Q19" s="133">
        <f t="shared" si="8"/>
        <v>0</v>
      </c>
      <c r="R19" s="54">
        <v>0</v>
      </c>
      <c r="S19" s="54">
        <v>0</v>
      </c>
      <c r="T19" s="133">
        <f t="shared" si="9"/>
        <v>0</v>
      </c>
      <c r="U19" s="135">
        <f t="shared" si="10"/>
        <v>3781000</v>
      </c>
      <c r="V19" s="135">
        <f t="shared" si="0"/>
        <v>2687146.11</v>
      </c>
      <c r="W19" s="135">
        <f t="shared" si="0"/>
        <v>-1093853.8899999999</v>
      </c>
      <c r="X19" s="131"/>
      <c r="Y19" s="131"/>
      <c r="Z19" s="96">
        <f t="shared" si="12"/>
        <v>0</v>
      </c>
      <c r="AA19" s="388">
        <f t="shared" si="36"/>
        <v>0</v>
      </c>
      <c r="AB19" s="388">
        <f t="shared" si="36"/>
        <v>0</v>
      </c>
      <c r="AC19" s="388">
        <f t="shared" si="36"/>
        <v>0</v>
      </c>
      <c r="AD19" s="65"/>
      <c r="AE19" s="65"/>
      <c r="AF19" s="96">
        <f t="shared" si="14"/>
        <v>0</v>
      </c>
      <c r="AG19" s="97"/>
      <c r="AH19" s="97"/>
      <c r="AI19" s="96">
        <f t="shared" si="15"/>
        <v>0</v>
      </c>
      <c r="AJ19" s="388">
        <f t="shared" si="2"/>
        <v>0</v>
      </c>
      <c r="AK19" s="388">
        <f t="shared" si="2"/>
        <v>0</v>
      </c>
      <c r="AL19" s="388">
        <f t="shared" si="2"/>
        <v>0</v>
      </c>
      <c r="AM19" s="135">
        <f t="shared" si="16"/>
        <v>3781000</v>
      </c>
      <c r="AN19" s="135">
        <f t="shared" si="3"/>
        <v>2687146.11</v>
      </c>
      <c r="AO19" s="135">
        <f t="shared" si="3"/>
        <v>-1093853.8899999999</v>
      </c>
    </row>
    <row r="20" spans="1:41" ht="11.25">
      <c r="A20" s="165">
        <v>13</v>
      </c>
      <c r="B20" s="395" t="s">
        <v>15</v>
      </c>
      <c r="C20" s="188">
        <v>379000</v>
      </c>
      <c r="D20" s="188">
        <v>234635.42</v>
      </c>
      <c r="E20" s="133">
        <f t="shared" si="4"/>
        <v>-144364.57999999999</v>
      </c>
      <c r="F20" s="188">
        <v>1511800</v>
      </c>
      <c r="G20" s="188">
        <v>1106863.74</v>
      </c>
      <c r="H20" s="401">
        <f t="shared" si="5"/>
        <v>-404936.26</v>
      </c>
      <c r="I20" s="54"/>
      <c r="J20" s="54"/>
      <c r="K20" s="133">
        <f t="shared" si="6"/>
        <v>0</v>
      </c>
      <c r="L20" s="54"/>
      <c r="M20" s="54"/>
      <c r="N20" s="133">
        <f t="shared" si="7"/>
        <v>0</v>
      </c>
      <c r="O20" s="54"/>
      <c r="P20" s="54"/>
      <c r="Q20" s="133">
        <f t="shared" si="8"/>
        <v>0</v>
      </c>
      <c r="R20" s="54">
        <v>0</v>
      </c>
      <c r="S20" s="54">
        <v>0</v>
      </c>
      <c r="T20" s="133">
        <f t="shared" si="9"/>
        <v>0</v>
      </c>
      <c r="U20" s="135">
        <f t="shared" si="10"/>
        <v>1890800</v>
      </c>
      <c r="V20" s="135">
        <f t="shared" si="0"/>
        <v>1341499.1599999999</v>
      </c>
      <c r="W20" s="135">
        <f t="shared" si="0"/>
        <v>-549300.84</v>
      </c>
      <c r="X20" s="131"/>
      <c r="Y20" s="131"/>
      <c r="Z20" s="96">
        <f t="shared" si="12"/>
        <v>0</v>
      </c>
      <c r="AA20" s="388">
        <f t="shared" si="36"/>
        <v>0</v>
      </c>
      <c r="AB20" s="388">
        <f t="shared" si="36"/>
        <v>0</v>
      </c>
      <c r="AC20" s="388">
        <f t="shared" si="36"/>
        <v>0</v>
      </c>
      <c r="AD20" s="65"/>
      <c r="AE20" s="65"/>
      <c r="AF20" s="96">
        <f t="shared" si="14"/>
        <v>0</v>
      </c>
      <c r="AG20" s="97"/>
      <c r="AH20" s="97"/>
      <c r="AI20" s="96">
        <f t="shared" si="15"/>
        <v>0</v>
      </c>
      <c r="AJ20" s="388">
        <f t="shared" si="2"/>
        <v>0</v>
      </c>
      <c r="AK20" s="388">
        <f t="shared" si="2"/>
        <v>0</v>
      </c>
      <c r="AL20" s="388">
        <f t="shared" si="2"/>
        <v>0</v>
      </c>
      <c r="AM20" s="135">
        <f t="shared" si="16"/>
        <v>1890800</v>
      </c>
      <c r="AN20" s="135">
        <f t="shared" si="3"/>
        <v>1341499.1599999999</v>
      </c>
      <c r="AO20" s="135">
        <f t="shared" si="3"/>
        <v>-549300.84</v>
      </c>
    </row>
    <row r="21" spans="1:41" ht="11.25">
      <c r="A21" s="165">
        <v>14</v>
      </c>
      <c r="B21" s="395" t="s">
        <v>17</v>
      </c>
      <c r="C21" s="188">
        <v>379000</v>
      </c>
      <c r="D21" s="188">
        <v>234635.42</v>
      </c>
      <c r="E21" s="133">
        <f t="shared" si="4"/>
        <v>-144364.57999999999</v>
      </c>
      <c r="F21" s="188">
        <v>1511800</v>
      </c>
      <c r="G21" s="188">
        <v>1085608.74</v>
      </c>
      <c r="H21" s="401">
        <f t="shared" si="5"/>
        <v>-426191.26</v>
      </c>
      <c r="I21" s="54"/>
      <c r="J21" s="54"/>
      <c r="K21" s="133">
        <f t="shared" si="6"/>
        <v>0</v>
      </c>
      <c r="L21" s="54"/>
      <c r="M21" s="54"/>
      <c r="N21" s="133">
        <f t="shared" si="7"/>
        <v>0</v>
      </c>
      <c r="O21" s="54"/>
      <c r="P21" s="54"/>
      <c r="Q21" s="133">
        <f t="shared" si="8"/>
        <v>0</v>
      </c>
      <c r="R21" s="54">
        <v>0</v>
      </c>
      <c r="S21" s="54">
        <v>0</v>
      </c>
      <c r="T21" s="133">
        <f t="shared" si="9"/>
        <v>0</v>
      </c>
      <c r="U21" s="135">
        <f t="shared" si="10"/>
        <v>1890800</v>
      </c>
      <c r="V21" s="135">
        <f t="shared" si="0"/>
        <v>1320244.1599999999</v>
      </c>
      <c r="W21" s="135">
        <f t="shared" si="0"/>
        <v>-570555.84</v>
      </c>
      <c r="X21" s="131"/>
      <c r="Y21" s="131"/>
      <c r="Z21" s="96">
        <f t="shared" si="12"/>
        <v>0</v>
      </c>
      <c r="AA21" s="388">
        <f t="shared" si="36"/>
        <v>0</v>
      </c>
      <c r="AB21" s="388">
        <f t="shared" si="36"/>
        <v>0</v>
      </c>
      <c r="AC21" s="388">
        <f t="shared" si="36"/>
        <v>0</v>
      </c>
      <c r="AD21" s="65"/>
      <c r="AE21" s="65"/>
      <c r="AF21" s="96">
        <f t="shared" si="14"/>
        <v>0</v>
      </c>
      <c r="AG21" s="97"/>
      <c r="AH21" s="97"/>
      <c r="AI21" s="96">
        <f t="shared" si="15"/>
        <v>0</v>
      </c>
      <c r="AJ21" s="388">
        <f t="shared" si="2"/>
        <v>0</v>
      </c>
      <c r="AK21" s="388">
        <f t="shared" si="2"/>
        <v>0</v>
      </c>
      <c r="AL21" s="388">
        <f t="shared" si="2"/>
        <v>0</v>
      </c>
      <c r="AM21" s="135">
        <f t="shared" si="16"/>
        <v>1890800</v>
      </c>
      <c r="AN21" s="135">
        <f t="shared" si="3"/>
        <v>1320244.1599999999</v>
      </c>
      <c r="AO21" s="135">
        <f t="shared" si="3"/>
        <v>-570555.84</v>
      </c>
    </row>
    <row r="22" spans="1:41" ht="11.25">
      <c r="A22" s="165">
        <v>15</v>
      </c>
      <c r="B22" s="395" t="s">
        <v>18</v>
      </c>
      <c r="C22" s="188">
        <v>1515600</v>
      </c>
      <c r="D22" s="188">
        <v>988707.65</v>
      </c>
      <c r="E22" s="133">
        <f t="shared" si="4"/>
        <v>-526892.35</v>
      </c>
      <c r="F22" s="188">
        <v>6046100</v>
      </c>
      <c r="G22" s="188">
        <v>4482662.5199999996</v>
      </c>
      <c r="H22" s="401">
        <f t="shared" si="5"/>
        <v>-1563437.4800000004</v>
      </c>
      <c r="I22" s="54"/>
      <c r="J22" s="54"/>
      <c r="K22" s="133">
        <f t="shared" si="6"/>
        <v>0</v>
      </c>
      <c r="L22" s="54"/>
      <c r="M22" s="54"/>
      <c r="N22" s="133">
        <f t="shared" si="7"/>
        <v>0</v>
      </c>
      <c r="O22" s="54"/>
      <c r="P22" s="54"/>
      <c r="Q22" s="133">
        <f t="shared" si="8"/>
        <v>0</v>
      </c>
      <c r="R22" s="54">
        <v>0</v>
      </c>
      <c r="S22" s="54">
        <v>0</v>
      </c>
      <c r="T22" s="133">
        <f t="shared" si="9"/>
        <v>0</v>
      </c>
      <c r="U22" s="135">
        <f t="shared" si="10"/>
        <v>7561700</v>
      </c>
      <c r="V22" s="135">
        <f t="shared" si="0"/>
        <v>5471370.1699999999</v>
      </c>
      <c r="W22" s="135">
        <f t="shared" si="0"/>
        <v>-2090329.8300000005</v>
      </c>
      <c r="X22" s="131"/>
      <c r="Y22" s="131"/>
      <c r="Z22" s="96">
        <f t="shared" si="12"/>
        <v>0</v>
      </c>
      <c r="AA22" s="388">
        <f t="shared" si="36"/>
        <v>0</v>
      </c>
      <c r="AB22" s="388">
        <f t="shared" si="36"/>
        <v>0</v>
      </c>
      <c r="AC22" s="388">
        <f t="shared" si="36"/>
        <v>0</v>
      </c>
      <c r="AD22" s="65"/>
      <c r="AE22" s="65"/>
      <c r="AF22" s="96">
        <f t="shared" si="14"/>
        <v>0</v>
      </c>
      <c r="AG22" s="97"/>
      <c r="AH22" s="97"/>
      <c r="AI22" s="96">
        <f t="shared" si="15"/>
        <v>0</v>
      </c>
      <c r="AJ22" s="388">
        <f t="shared" si="2"/>
        <v>0</v>
      </c>
      <c r="AK22" s="388">
        <f t="shared" si="2"/>
        <v>0</v>
      </c>
      <c r="AL22" s="388">
        <f t="shared" si="2"/>
        <v>0</v>
      </c>
      <c r="AM22" s="135">
        <f t="shared" si="16"/>
        <v>7561700</v>
      </c>
      <c r="AN22" s="135">
        <f t="shared" si="3"/>
        <v>5471370.1699999999</v>
      </c>
      <c r="AO22" s="135">
        <f t="shared" si="3"/>
        <v>-2090329.8300000005</v>
      </c>
    </row>
    <row r="23" spans="1:41" s="288" customFormat="1" ht="11.25">
      <c r="A23" s="163">
        <v>16</v>
      </c>
      <c r="B23" s="394" t="s">
        <v>34</v>
      </c>
      <c r="C23" s="64">
        <f>SUM(C24:C27)</f>
        <v>0</v>
      </c>
      <c r="D23" s="64">
        <f>SUM(D24:D27)</f>
        <v>0</v>
      </c>
      <c r="E23" s="380">
        <f t="shared" si="4"/>
        <v>0</v>
      </c>
      <c r="F23" s="64">
        <f>SUM(F24:F27)</f>
        <v>27490800</v>
      </c>
      <c r="G23" s="64">
        <f>SUM(G24:G27)</f>
        <v>20265013.5</v>
      </c>
      <c r="H23" s="402">
        <f t="shared" si="5"/>
        <v>-7225786.5</v>
      </c>
      <c r="I23" s="66">
        <f>SUM(I24:I27)</f>
        <v>58149200</v>
      </c>
      <c r="J23" s="66">
        <f>SUM(J24:J27)</f>
        <v>57833800.799999997</v>
      </c>
      <c r="K23" s="380">
        <f t="shared" si="6"/>
        <v>-315399.20000000298</v>
      </c>
      <c r="L23" s="66">
        <f>SUM(L24:L27)</f>
        <v>16046000</v>
      </c>
      <c r="M23" s="66">
        <f>SUM(M24:M27)</f>
        <v>16045137.449999999</v>
      </c>
      <c r="N23" s="380">
        <f t="shared" si="7"/>
        <v>-862.55000000074506</v>
      </c>
      <c r="O23" s="66">
        <f>SUM(O24:O27)</f>
        <v>70490000</v>
      </c>
      <c r="P23" s="66">
        <f>SUM(P24:P27)</f>
        <v>70489526.200000003</v>
      </c>
      <c r="Q23" s="380">
        <f t="shared" si="8"/>
        <v>-473.79999999701977</v>
      </c>
      <c r="R23" s="66">
        <f>SUM(R24:R27)</f>
        <v>9034000</v>
      </c>
      <c r="S23" s="66">
        <f>SUM(S24:S27)</f>
        <v>9026233</v>
      </c>
      <c r="T23" s="380">
        <f t="shared" si="9"/>
        <v>-7767</v>
      </c>
      <c r="U23" s="59">
        <f t="shared" si="10"/>
        <v>181210000</v>
      </c>
      <c r="V23" s="59">
        <f t="shared" si="10"/>
        <v>173659710.94999999</v>
      </c>
      <c r="W23" s="59">
        <f t="shared" si="10"/>
        <v>-7550289.0500000007</v>
      </c>
      <c r="X23" s="64">
        <f>SUM(X24:X27)</f>
        <v>0</v>
      </c>
      <c r="Y23" s="64">
        <f>SUM(Y24:Y27)</f>
        <v>0</v>
      </c>
      <c r="Z23" s="215">
        <f t="shared" si="12"/>
        <v>0</v>
      </c>
      <c r="AA23" s="59">
        <f t="shared" si="35"/>
        <v>0</v>
      </c>
      <c r="AB23" s="59">
        <f t="shared" si="35"/>
        <v>0</v>
      </c>
      <c r="AC23" s="59">
        <f t="shared" si="35"/>
        <v>0</v>
      </c>
      <c r="AD23" s="64">
        <f>SUM(AD24:AD27)</f>
        <v>0</v>
      </c>
      <c r="AE23" s="64">
        <f>SUM(AE24:AE27)</f>
        <v>0</v>
      </c>
      <c r="AF23" s="215">
        <f t="shared" si="14"/>
        <v>0</v>
      </c>
      <c r="AG23" s="64">
        <f>SUM(AG24:AG27)</f>
        <v>0</v>
      </c>
      <c r="AH23" s="64">
        <f>SUM(AH24:AH27)</f>
        <v>0</v>
      </c>
      <c r="AI23" s="215">
        <f t="shared" si="15"/>
        <v>0</v>
      </c>
      <c r="AJ23" s="59">
        <f t="shared" ref="AJ23:AL91" si="37">SUM(AD23+AG23)</f>
        <v>0</v>
      </c>
      <c r="AK23" s="59">
        <f t="shared" si="37"/>
        <v>0</v>
      </c>
      <c r="AL23" s="59">
        <f t="shared" si="37"/>
        <v>0</v>
      </c>
      <c r="AM23" s="59">
        <f t="shared" si="16"/>
        <v>181210000</v>
      </c>
      <c r="AN23" s="59">
        <f t="shared" si="16"/>
        <v>173659710.94999999</v>
      </c>
      <c r="AO23" s="59">
        <f t="shared" si="16"/>
        <v>-7550289.0500000007</v>
      </c>
    </row>
    <row r="24" spans="1:41" ht="11.25">
      <c r="A24" s="165">
        <v>17</v>
      </c>
      <c r="B24" s="396" t="s">
        <v>19</v>
      </c>
      <c r="C24" s="54"/>
      <c r="D24" s="54"/>
      <c r="E24" s="133">
        <f t="shared" si="4"/>
        <v>0</v>
      </c>
      <c r="F24" s="188">
        <v>8000000</v>
      </c>
      <c r="G24" s="188">
        <v>2117098.5</v>
      </c>
      <c r="H24" s="401">
        <f t="shared" si="5"/>
        <v>-5882901.5</v>
      </c>
      <c r="I24" s="188">
        <v>1200000</v>
      </c>
      <c r="J24" s="188">
        <v>517737</v>
      </c>
      <c r="K24" s="133">
        <f t="shared" si="6"/>
        <v>-682263</v>
      </c>
      <c r="L24" s="188">
        <v>2090800</v>
      </c>
      <c r="M24" s="188">
        <v>1286592.45</v>
      </c>
      <c r="N24" s="133">
        <f t="shared" si="7"/>
        <v>-804207.55</v>
      </c>
      <c r="O24" s="188">
        <v>4606400</v>
      </c>
      <c r="P24" s="151">
        <v>1923144.2</v>
      </c>
      <c r="Q24" s="133">
        <f t="shared" si="8"/>
        <v>-2683255.7999999998</v>
      </c>
      <c r="R24" s="188">
        <v>1338000</v>
      </c>
      <c r="S24" s="188">
        <v>850388</v>
      </c>
      <c r="T24" s="133">
        <f t="shared" si="9"/>
        <v>-487612</v>
      </c>
      <c r="U24" s="135">
        <f t="shared" si="10"/>
        <v>17235200</v>
      </c>
      <c r="V24" s="135">
        <f t="shared" si="10"/>
        <v>6694960.1500000004</v>
      </c>
      <c r="W24" s="135">
        <f t="shared" si="10"/>
        <v>-10540239.85</v>
      </c>
      <c r="X24" s="54"/>
      <c r="Y24" s="54"/>
      <c r="Z24" s="96">
        <f t="shared" si="12"/>
        <v>0</v>
      </c>
      <c r="AA24" s="388">
        <f t="shared" si="35"/>
        <v>0</v>
      </c>
      <c r="AB24" s="388">
        <f t="shared" si="35"/>
        <v>0</v>
      </c>
      <c r="AC24" s="388">
        <f t="shared" si="35"/>
        <v>0</v>
      </c>
      <c r="AD24" s="65"/>
      <c r="AE24" s="65"/>
      <c r="AF24" s="96">
        <f t="shared" si="14"/>
        <v>0</v>
      </c>
      <c r="AG24" s="97"/>
      <c r="AH24" s="97"/>
      <c r="AI24" s="96">
        <f t="shared" si="15"/>
        <v>0</v>
      </c>
      <c r="AJ24" s="388">
        <f t="shared" si="37"/>
        <v>0</v>
      </c>
      <c r="AK24" s="388">
        <f t="shared" si="37"/>
        <v>0</v>
      </c>
      <c r="AL24" s="388">
        <f t="shared" si="37"/>
        <v>0</v>
      </c>
      <c r="AM24" s="135">
        <f t="shared" si="16"/>
        <v>17235200</v>
      </c>
      <c r="AN24" s="135">
        <f t="shared" si="16"/>
        <v>6694960.1500000004</v>
      </c>
      <c r="AO24" s="135">
        <f t="shared" si="16"/>
        <v>-10540239.85</v>
      </c>
    </row>
    <row r="25" spans="1:41" ht="11.25">
      <c r="A25" s="165">
        <v>18</v>
      </c>
      <c r="B25" s="396" t="s">
        <v>20</v>
      </c>
      <c r="C25" s="54"/>
      <c r="D25" s="54"/>
      <c r="E25" s="133">
        <f t="shared" si="4"/>
        <v>0</v>
      </c>
      <c r="F25" s="188">
        <v>19100000</v>
      </c>
      <c r="G25" s="188">
        <v>18121625</v>
      </c>
      <c r="H25" s="401">
        <f t="shared" si="5"/>
        <v>-978375</v>
      </c>
      <c r="I25" s="188">
        <v>56182000</v>
      </c>
      <c r="J25" s="188">
        <v>56174580</v>
      </c>
      <c r="K25" s="133">
        <f t="shared" si="6"/>
        <v>-7420</v>
      </c>
      <c r="L25" s="188">
        <v>12355200</v>
      </c>
      <c r="M25" s="188">
        <v>14060095</v>
      </c>
      <c r="N25" s="133">
        <f t="shared" si="7"/>
        <v>1704895</v>
      </c>
      <c r="O25" s="188">
        <v>64286400</v>
      </c>
      <c r="P25" s="188">
        <v>67035220</v>
      </c>
      <c r="Q25" s="133">
        <f t="shared" si="8"/>
        <v>2748820</v>
      </c>
      <c r="R25" s="188">
        <v>6096000</v>
      </c>
      <c r="S25" s="188">
        <v>6575845</v>
      </c>
      <c r="T25" s="133">
        <f t="shared" si="9"/>
        <v>479845</v>
      </c>
      <c r="U25" s="135">
        <f t="shared" si="10"/>
        <v>158019600</v>
      </c>
      <c r="V25" s="135">
        <f t="shared" si="10"/>
        <v>161967365</v>
      </c>
      <c r="W25" s="135">
        <f t="shared" si="10"/>
        <v>3947765</v>
      </c>
      <c r="X25" s="54"/>
      <c r="Y25" s="54"/>
      <c r="Z25" s="96">
        <f t="shared" si="12"/>
        <v>0</v>
      </c>
      <c r="AA25" s="388">
        <f t="shared" si="35"/>
        <v>0</v>
      </c>
      <c r="AB25" s="388">
        <f t="shared" si="35"/>
        <v>0</v>
      </c>
      <c r="AC25" s="388">
        <f t="shared" si="35"/>
        <v>0</v>
      </c>
      <c r="AD25" s="65"/>
      <c r="AE25" s="65"/>
      <c r="AF25" s="96">
        <f t="shared" si="14"/>
        <v>0</v>
      </c>
      <c r="AG25" s="97"/>
      <c r="AH25" s="97"/>
      <c r="AI25" s="96">
        <f t="shared" si="15"/>
        <v>0</v>
      </c>
      <c r="AJ25" s="388">
        <f t="shared" si="37"/>
        <v>0</v>
      </c>
      <c r="AK25" s="388">
        <f t="shared" si="37"/>
        <v>0</v>
      </c>
      <c r="AL25" s="388">
        <f t="shared" si="37"/>
        <v>0</v>
      </c>
      <c r="AM25" s="135">
        <f t="shared" si="16"/>
        <v>158019600</v>
      </c>
      <c r="AN25" s="135">
        <f t="shared" si="16"/>
        <v>161967365</v>
      </c>
      <c r="AO25" s="135">
        <f t="shared" si="16"/>
        <v>3947765</v>
      </c>
    </row>
    <row r="26" spans="1:41" ht="11.25">
      <c r="A26" s="165">
        <v>19</v>
      </c>
      <c r="B26" s="396" t="s">
        <v>21</v>
      </c>
      <c r="C26" s="54"/>
      <c r="D26" s="54"/>
      <c r="E26" s="133">
        <f t="shared" si="4"/>
        <v>0</v>
      </c>
      <c r="F26" s="188">
        <v>390800</v>
      </c>
      <c r="G26" s="188">
        <v>26290</v>
      </c>
      <c r="H26" s="401">
        <f t="shared" si="5"/>
        <v>-364510</v>
      </c>
      <c r="I26" s="188">
        <v>767200</v>
      </c>
      <c r="J26" s="188">
        <v>1141483.8</v>
      </c>
      <c r="K26" s="133">
        <f t="shared" si="6"/>
        <v>374283.80000000005</v>
      </c>
      <c r="L26" s="188">
        <v>1600000</v>
      </c>
      <c r="M26" s="188">
        <v>698450</v>
      </c>
      <c r="N26" s="133">
        <f t="shared" si="7"/>
        <v>-901550</v>
      </c>
      <c r="O26" s="188">
        <v>1597200</v>
      </c>
      <c r="P26" s="188">
        <v>1531162</v>
      </c>
      <c r="Q26" s="133">
        <f t="shared" si="8"/>
        <v>-66038</v>
      </c>
      <c r="R26" s="188">
        <v>1600000</v>
      </c>
      <c r="S26" s="188">
        <v>1600000</v>
      </c>
      <c r="T26" s="133">
        <f t="shared" si="9"/>
        <v>0</v>
      </c>
      <c r="U26" s="135">
        <f t="shared" si="10"/>
        <v>5955200</v>
      </c>
      <c r="V26" s="135">
        <f t="shared" si="10"/>
        <v>4997385.8</v>
      </c>
      <c r="W26" s="135">
        <f t="shared" si="10"/>
        <v>-957814.2</v>
      </c>
      <c r="X26" s="54"/>
      <c r="Y26" s="54"/>
      <c r="Z26" s="96">
        <f t="shared" si="12"/>
        <v>0</v>
      </c>
      <c r="AA26" s="388">
        <f t="shared" si="35"/>
        <v>0</v>
      </c>
      <c r="AB26" s="388">
        <f t="shared" si="35"/>
        <v>0</v>
      </c>
      <c r="AC26" s="388">
        <f t="shared" si="35"/>
        <v>0</v>
      </c>
      <c r="AD26" s="65"/>
      <c r="AE26" s="65"/>
      <c r="AF26" s="96">
        <f t="shared" si="14"/>
        <v>0</v>
      </c>
      <c r="AG26" s="97"/>
      <c r="AH26" s="97"/>
      <c r="AI26" s="96">
        <f t="shared" si="15"/>
        <v>0</v>
      </c>
      <c r="AJ26" s="388">
        <f t="shared" si="37"/>
        <v>0</v>
      </c>
      <c r="AK26" s="388">
        <f t="shared" si="37"/>
        <v>0</v>
      </c>
      <c r="AL26" s="388">
        <f t="shared" si="37"/>
        <v>0</v>
      </c>
      <c r="AM26" s="135">
        <f t="shared" si="16"/>
        <v>5955200</v>
      </c>
      <c r="AN26" s="135">
        <f t="shared" si="16"/>
        <v>4997385.8</v>
      </c>
      <c r="AO26" s="135">
        <f t="shared" si="16"/>
        <v>-957814.2</v>
      </c>
    </row>
    <row r="27" spans="1:41" ht="11.25">
      <c r="A27" s="165">
        <v>20</v>
      </c>
      <c r="B27" s="396" t="s">
        <v>73</v>
      </c>
      <c r="C27" s="54"/>
      <c r="D27" s="54"/>
      <c r="E27" s="133">
        <f t="shared" si="4"/>
        <v>0</v>
      </c>
      <c r="F27" s="54"/>
      <c r="G27" s="54"/>
      <c r="H27" s="401">
        <f t="shared" si="5"/>
        <v>0</v>
      </c>
      <c r="I27" s="54"/>
      <c r="J27" s="54"/>
      <c r="K27" s="133">
        <f t="shared" si="6"/>
        <v>0</v>
      </c>
      <c r="L27" s="54"/>
      <c r="M27" s="54"/>
      <c r="N27" s="133">
        <f t="shared" si="7"/>
        <v>0</v>
      </c>
      <c r="O27" s="54"/>
      <c r="P27" s="54"/>
      <c r="Q27" s="133">
        <f t="shared" si="8"/>
        <v>0</v>
      </c>
      <c r="R27" s="54"/>
      <c r="S27" s="54"/>
      <c r="T27" s="133">
        <f t="shared" si="9"/>
        <v>0</v>
      </c>
      <c r="U27" s="135">
        <f t="shared" si="10"/>
        <v>0</v>
      </c>
      <c r="V27" s="135">
        <f t="shared" si="10"/>
        <v>0</v>
      </c>
      <c r="W27" s="135">
        <f t="shared" si="10"/>
        <v>0</v>
      </c>
      <c r="X27" s="54"/>
      <c r="Y27" s="54"/>
      <c r="Z27" s="96">
        <f t="shared" si="12"/>
        <v>0</v>
      </c>
      <c r="AA27" s="388">
        <f t="shared" si="35"/>
        <v>0</v>
      </c>
      <c r="AB27" s="388">
        <f t="shared" si="35"/>
        <v>0</v>
      </c>
      <c r="AC27" s="388">
        <f t="shared" si="35"/>
        <v>0</v>
      </c>
      <c r="AD27" s="65"/>
      <c r="AE27" s="65"/>
      <c r="AF27" s="96">
        <f t="shared" si="14"/>
        <v>0</v>
      </c>
      <c r="AG27" s="97"/>
      <c r="AH27" s="97"/>
      <c r="AI27" s="96">
        <f t="shared" si="15"/>
        <v>0</v>
      </c>
      <c r="AJ27" s="388">
        <f t="shared" si="37"/>
        <v>0</v>
      </c>
      <c r="AK27" s="388">
        <f t="shared" si="37"/>
        <v>0</v>
      </c>
      <c r="AL27" s="388">
        <f t="shared" si="37"/>
        <v>0</v>
      </c>
      <c r="AM27" s="135">
        <f t="shared" si="16"/>
        <v>0</v>
      </c>
      <c r="AN27" s="135">
        <f t="shared" si="16"/>
        <v>0</v>
      </c>
      <c r="AO27" s="135">
        <f t="shared" si="16"/>
        <v>0</v>
      </c>
    </row>
    <row r="28" spans="1:41" ht="11.25">
      <c r="A28" s="163">
        <v>21</v>
      </c>
      <c r="B28" s="394" t="s">
        <v>35</v>
      </c>
      <c r="C28" s="64">
        <f>SUM(C29:C34)</f>
        <v>2445200</v>
      </c>
      <c r="D28" s="64">
        <f>SUM(D29:D34)</f>
        <v>295200</v>
      </c>
      <c r="E28" s="380">
        <f t="shared" si="4"/>
        <v>-2150000</v>
      </c>
      <c r="F28" s="64">
        <f>SUM(F29:F34)</f>
        <v>23316100</v>
      </c>
      <c r="G28" s="64">
        <f>SUM(G29:G34)</f>
        <v>16030534</v>
      </c>
      <c r="H28" s="402">
        <f t="shared" si="5"/>
        <v>-7285566</v>
      </c>
      <c r="I28" s="64">
        <f>SUM(I29:I34)</f>
        <v>0</v>
      </c>
      <c r="J28" s="64">
        <f>SUM(J29:J34)</f>
        <v>0</v>
      </c>
      <c r="K28" s="380">
        <f t="shared" si="6"/>
        <v>0</v>
      </c>
      <c r="L28" s="64">
        <f>SUM(L29:L34)</f>
        <v>0</v>
      </c>
      <c r="M28" s="64">
        <f>SUM(M29:M34)</f>
        <v>0</v>
      </c>
      <c r="N28" s="380">
        <f t="shared" si="7"/>
        <v>0</v>
      </c>
      <c r="O28" s="64">
        <f>SUM(O29:O34)</f>
        <v>0</v>
      </c>
      <c r="P28" s="64">
        <f>SUM(P29:P34)</f>
        <v>0</v>
      </c>
      <c r="Q28" s="380">
        <f t="shared" si="8"/>
        <v>0</v>
      </c>
      <c r="R28" s="64">
        <f>SUM(R29:R34)</f>
        <v>0</v>
      </c>
      <c r="S28" s="64">
        <f>SUM(S29:S34)</f>
        <v>0</v>
      </c>
      <c r="T28" s="380">
        <f t="shared" si="9"/>
        <v>0</v>
      </c>
      <c r="U28" s="59">
        <f t="shared" si="10"/>
        <v>25761300</v>
      </c>
      <c r="V28" s="59">
        <f t="shared" si="10"/>
        <v>16325734</v>
      </c>
      <c r="W28" s="59">
        <f t="shared" si="10"/>
        <v>-9435566</v>
      </c>
      <c r="X28" s="64">
        <f>SUM(X29:X34)</f>
        <v>0</v>
      </c>
      <c r="Y28" s="64">
        <f>SUM(Y29:Y34)</f>
        <v>0</v>
      </c>
      <c r="Z28" s="133">
        <f t="shared" si="12"/>
        <v>0</v>
      </c>
      <c r="AA28" s="59">
        <f t="shared" ref="AA28:AC91" si="38">SUM(X28)</f>
        <v>0</v>
      </c>
      <c r="AB28" s="59">
        <f t="shared" si="38"/>
        <v>0</v>
      </c>
      <c r="AC28" s="59">
        <f t="shared" si="38"/>
        <v>0</v>
      </c>
      <c r="AD28" s="54">
        <f>SUM(AD29:AD34)</f>
        <v>0</v>
      </c>
      <c r="AE28" s="54">
        <f>SUM(AE29:AE34)</f>
        <v>0</v>
      </c>
      <c r="AF28" s="133">
        <f t="shared" si="14"/>
        <v>0</v>
      </c>
      <c r="AG28" s="131">
        <f>SUM(AG29:AG34)</f>
        <v>0</v>
      </c>
      <c r="AH28" s="131">
        <f>SUM(AH29:AH34)</f>
        <v>0</v>
      </c>
      <c r="AI28" s="133">
        <f t="shared" si="15"/>
        <v>0</v>
      </c>
      <c r="AJ28" s="59">
        <f t="shared" si="37"/>
        <v>0</v>
      </c>
      <c r="AK28" s="59">
        <f t="shared" si="37"/>
        <v>0</v>
      </c>
      <c r="AL28" s="59">
        <f t="shared" si="37"/>
        <v>0</v>
      </c>
      <c r="AM28" s="59">
        <f t="shared" si="16"/>
        <v>25761300</v>
      </c>
      <c r="AN28" s="59">
        <f t="shared" si="16"/>
        <v>16325734</v>
      </c>
      <c r="AO28" s="59">
        <f t="shared" si="16"/>
        <v>-9435566</v>
      </c>
    </row>
    <row r="29" spans="1:41" ht="11.25">
      <c r="A29" s="165">
        <v>22</v>
      </c>
      <c r="B29" s="396" t="s">
        <v>22</v>
      </c>
      <c r="C29" s="188">
        <v>200000</v>
      </c>
      <c r="D29" s="151">
        <v>0</v>
      </c>
      <c r="E29" s="133">
        <f t="shared" si="4"/>
        <v>-200000</v>
      </c>
      <c r="F29" s="188">
        <v>7200500</v>
      </c>
      <c r="G29" s="188">
        <v>3412500</v>
      </c>
      <c r="H29" s="401">
        <f t="shared" si="5"/>
        <v>-3788000</v>
      </c>
      <c r="I29" s="131"/>
      <c r="J29" s="131"/>
      <c r="K29" s="133">
        <f t="shared" si="6"/>
        <v>0</v>
      </c>
      <c r="L29" s="131"/>
      <c r="M29" s="131"/>
      <c r="N29" s="133">
        <f t="shared" si="7"/>
        <v>0</v>
      </c>
      <c r="O29" s="131"/>
      <c r="P29" s="131"/>
      <c r="Q29" s="133">
        <f t="shared" si="8"/>
        <v>0</v>
      </c>
      <c r="R29" s="131"/>
      <c r="S29" s="131"/>
      <c r="T29" s="133">
        <f t="shared" si="9"/>
        <v>0</v>
      </c>
      <c r="U29" s="135">
        <f t="shared" si="10"/>
        <v>7400500</v>
      </c>
      <c r="V29" s="135">
        <f t="shared" si="10"/>
        <v>3412500</v>
      </c>
      <c r="W29" s="135">
        <f t="shared" si="10"/>
        <v>-3988000</v>
      </c>
      <c r="X29" s="131"/>
      <c r="Y29" s="131"/>
      <c r="Z29" s="96">
        <f t="shared" si="12"/>
        <v>0</v>
      </c>
      <c r="AA29" s="388">
        <f t="shared" si="38"/>
        <v>0</v>
      </c>
      <c r="AB29" s="388">
        <f t="shared" si="38"/>
        <v>0</v>
      </c>
      <c r="AC29" s="388">
        <f t="shared" si="38"/>
        <v>0</v>
      </c>
      <c r="AD29" s="65"/>
      <c r="AE29" s="65"/>
      <c r="AF29" s="96">
        <f t="shared" si="14"/>
        <v>0</v>
      </c>
      <c r="AG29" s="97"/>
      <c r="AH29" s="97"/>
      <c r="AI29" s="96">
        <f t="shared" si="15"/>
        <v>0</v>
      </c>
      <c r="AJ29" s="388">
        <f t="shared" si="37"/>
        <v>0</v>
      </c>
      <c r="AK29" s="388">
        <f t="shared" si="37"/>
        <v>0</v>
      </c>
      <c r="AL29" s="388">
        <f t="shared" si="37"/>
        <v>0</v>
      </c>
      <c r="AM29" s="135">
        <f t="shared" si="16"/>
        <v>7400500</v>
      </c>
      <c r="AN29" s="135">
        <f t="shared" si="16"/>
        <v>3412500</v>
      </c>
      <c r="AO29" s="135">
        <f t="shared" si="16"/>
        <v>-3988000</v>
      </c>
    </row>
    <row r="30" spans="1:41" ht="11.25">
      <c r="A30" s="165">
        <v>23</v>
      </c>
      <c r="B30" s="396" t="s">
        <v>23</v>
      </c>
      <c r="C30" s="188">
        <v>1495200</v>
      </c>
      <c r="D30" s="151">
        <v>295200</v>
      </c>
      <c r="E30" s="133">
        <f t="shared" si="4"/>
        <v>-1200000</v>
      </c>
      <c r="F30" s="188">
        <v>11048500</v>
      </c>
      <c r="G30" s="188">
        <v>11002870</v>
      </c>
      <c r="H30" s="401">
        <f t="shared" si="5"/>
        <v>-45630</v>
      </c>
      <c r="I30" s="131"/>
      <c r="J30" s="131"/>
      <c r="K30" s="133">
        <f t="shared" si="6"/>
        <v>0</v>
      </c>
      <c r="L30" s="131"/>
      <c r="M30" s="131"/>
      <c r="N30" s="133">
        <f t="shared" si="7"/>
        <v>0</v>
      </c>
      <c r="O30" s="131"/>
      <c r="P30" s="131"/>
      <c r="Q30" s="133">
        <f t="shared" si="8"/>
        <v>0</v>
      </c>
      <c r="R30" s="131"/>
      <c r="S30" s="131"/>
      <c r="T30" s="133">
        <f t="shared" si="9"/>
        <v>0</v>
      </c>
      <c r="U30" s="135">
        <f t="shared" si="10"/>
        <v>12543700</v>
      </c>
      <c r="V30" s="135">
        <f t="shared" si="10"/>
        <v>11298070</v>
      </c>
      <c r="W30" s="135">
        <f t="shared" si="10"/>
        <v>-1245630</v>
      </c>
      <c r="X30" s="131"/>
      <c r="Y30" s="131"/>
      <c r="Z30" s="96">
        <f t="shared" si="12"/>
        <v>0</v>
      </c>
      <c r="AA30" s="388">
        <f t="shared" si="38"/>
        <v>0</v>
      </c>
      <c r="AB30" s="388">
        <f t="shared" si="38"/>
        <v>0</v>
      </c>
      <c r="AC30" s="388">
        <f t="shared" si="38"/>
        <v>0</v>
      </c>
      <c r="AD30" s="65"/>
      <c r="AE30" s="65"/>
      <c r="AF30" s="96">
        <f t="shared" si="14"/>
        <v>0</v>
      </c>
      <c r="AG30" s="97"/>
      <c r="AH30" s="97"/>
      <c r="AI30" s="96">
        <f t="shared" si="15"/>
        <v>0</v>
      </c>
      <c r="AJ30" s="388">
        <f t="shared" si="37"/>
        <v>0</v>
      </c>
      <c r="AK30" s="388">
        <f t="shared" si="37"/>
        <v>0</v>
      </c>
      <c r="AL30" s="388">
        <f t="shared" si="37"/>
        <v>0</v>
      </c>
      <c r="AM30" s="135">
        <f t="shared" si="16"/>
        <v>12543700</v>
      </c>
      <c r="AN30" s="135">
        <f t="shared" si="16"/>
        <v>11298070</v>
      </c>
      <c r="AO30" s="135">
        <f t="shared" si="16"/>
        <v>-1245630</v>
      </c>
    </row>
    <row r="31" spans="1:41" ht="11.25">
      <c r="A31" s="165">
        <v>24</v>
      </c>
      <c r="B31" s="396" t="s">
        <v>24</v>
      </c>
      <c r="C31" s="188">
        <v>200000</v>
      </c>
      <c r="D31" s="151">
        <v>0</v>
      </c>
      <c r="E31" s="133">
        <f t="shared" si="4"/>
        <v>-200000</v>
      </c>
      <c r="F31" s="188">
        <v>2983600</v>
      </c>
      <c r="G31" s="188">
        <v>902464</v>
      </c>
      <c r="H31" s="401">
        <f t="shared" si="5"/>
        <v>-2081136</v>
      </c>
      <c r="I31" s="131"/>
      <c r="J31" s="131"/>
      <c r="K31" s="133">
        <f t="shared" si="6"/>
        <v>0</v>
      </c>
      <c r="L31" s="131"/>
      <c r="M31" s="131"/>
      <c r="N31" s="133">
        <f t="shared" si="7"/>
        <v>0</v>
      </c>
      <c r="O31" s="131"/>
      <c r="P31" s="131"/>
      <c r="Q31" s="133">
        <f t="shared" si="8"/>
        <v>0</v>
      </c>
      <c r="R31" s="131"/>
      <c r="S31" s="131"/>
      <c r="T31" s="133">
        <f t="shared" si="9"/>
        <v>0</v>
      </c>
      <c r="U31" s="135">
        <f t="shared" si="10"/>
        <v>3183600</v>
      </c>
      <c r="V31" s="135">
        <f t="shared" si="10"/>
        <v>902464</v>
      </c>
      <c r="W31" s="135">
        <f t="shared" si="10"/>
        <v>-2281136</v>
      </c>
      <c r="X31" s="131"/>
      <c r="Y31" s="131"/>
      <c r="Z31" s="96">
        <f t="shared" si="12"/>
        <v>0</v>
      </c>
      <c r="AA31" s="388">
        <f t="shared" si="38"/>
        <v>0</v>
      </c>
      <c r="AB31" s="388">
        <f t="shared" si="38"/>
        <v>0</v>
      </c>
      <c r="AC31" s="388">
        <f t="shared" si="38"/>
        <v>0</v>
      </c>
      <c r="AD31" s="65"/>
      <c r="AE31" s="65"/>
      <c r="AF31" s="96">
        <f t="shared" si="14"/>
        <v>0</v>
      </c>
      <c r="AG31" s="97"/>
      <c r="AH31" s="97"/>
      <c r="AI31" s="96">
        <f t="shared" si="15"/>
        <v>0</v>
      </c>
      <c r="AJ31" s="388">
        <f t="shared" si="37"/>
        <v>0</v>
      </c>
      <c r="AK31" s="388">
        <f t="shared" si="37"/>
        <v>0</v>
      </c>
      <c r="AL31" s="388">
        <f t="shared" si="37"/>
        <v>0</v>
      </c>
      <c r="AM31" s="135">
        <f t="shared" si="16"/>
        <v>3183600</v>
      </c>
      <c r="AN31" s="135">
        <f t="shared" si="16"/>
        <v>902464</v>
      </c>
      <c r="AO31" s="135">
        <f t="shared" si="16"/>
        <v>-2281136</v>
      </c>
    </row>
    <row r="32" spans="1:41" ht="11.25">
      <c r="A32" s="165">
        <v>25</v>
      </c>
      <c r="B32" s="396" t="s">
        <v>25</v>
      </c>
      <c r="C32" s="188">
        <v>400000</v>
      </c>
      <c r="D32" s="151">
        <v>0</v>
      </c>
      <c r="E32" s="133">
        <f t="shared" si="4"/>
        <v>-400000</v>
      </c>
      <c r="F32" s="131"/>
      <c r="G32" s="131"/>
      <c r="H32" s="401">
        <f t="shared" si="5"/>
        <v>0</v>
      </c>
      <c r="I32" s="131"/>
      <c r="J32" s="131"/>
      <c r="K32" s="133">
        <f t="shared" si="6"/>
        <v>0</v>
      </c>
      <c r="L32" s="131"/>
      <c r="M32" s="131"/>
      <c r="N32" s="133">
        <f t="shared" si="7"/>
        <v>0</v>
      </c>
      <c r="O32" s="131"/>
      <c r="P32" s="131"/>
      <c r="Q32" s="133">
        <f t="shared" si="8"/>
        <v>0</v>
      </c>
      <c r="R32" s="131"/>
      <c r="S32" s="131"/>
      <c r="T32" s="133">
        <f t="shared" si="9"/>
        <v>0</v>
      </c>
      <c r="U32" s="135">
        <f t="shared" si="10"/>
        <v>400000</v>
      </c>
      <c r="V32" s="135">
        <f t="shared" si="10"/>
        <v>0</v>
      </c>
      <c r="W32" s="135">
        <f t="shared" si="10"/>
        <v>-400000</v>
      </c>
      <c r="X32" s="131"/>
      <c r="Y32" s="131"/>
      <c r="Z32" s="96">
        <f t="shared" si="12"/>
        <v>0</v>
      </c>
      <c r="AA32" s="388">
        <f t="shared" si="38"/>
        <v>0</v>
      </c>
      <c r="AB32" s="388">
        <f t="shared" si="38"/>
        <v>0</v>
      </c>
      <c r="AC32" s="388">
        <f t="shared" si="38"/>
        <v>0</v>
      </c>
      <c r="AD32" s="65"/>
      <c r="AE32" s="65"/>
      <c r="AF32" s="96">
        <f t="shared" si="14"/>
        <v>0</v>
      </c>
      <c r="AG32" s="97"/>
      <c r="AH32" s="97"/>
      <c r="AI32" s="96">
        <f t="shared" si="15"/>
        <v>0</v>
      </c>
      <c r="AJ32" s="388">
        <f t="shared" si="37"/>
        <v>0</v>
      </c>
      <c r="AK32" s="388">
        <f t="shared" si="37"/>
        <v>0</v>
      </c>
      <c r="AL32" s="388">
        <f t="shared" si="37"/>
        <v>0</v>
      </c>
      <c r="AM32" s="135">
        <f t="shared" si="16"/>
        <v>400000</v>
      </c>
      <c r="AN32" s="135">
        <f t="shared" si="16"/>
        <v>0</v>
      </c>
      <c r="AO32" s="135">
        <f t="shared" si="16"/>
        <v>-400000</v>
      </c>
    </row>
    <row r="33" spans="1:41" ht="11.25">
      <c r="A33" s="165">
        <v>26</v>
      </c>
      <c r="B33" s="396" t="s">
        <v>26</v>
      </c>
      <c r="C33" s="131"/>
      <c r="D33" s="131"/>
      <c r="E33" s="133">
        <f t="shared" si="4"/>
        <v>0</v>
      </c>
      <c r="F33" s="147">
        <v>0</v>
      </c>
      <c r="G33" s="147">
        <v>0</v>
      </c>
      <c r="H33" s="401">
        <f t="shared" si="5"/>
        <v>0</v>
      </c>
      <c r="I33" s="131"/>
      <c r="J33" s="131"/>
      <c r="K33" s="133">
        <f t="shared" si="6"/>
        <v>0</v>
      </c>
      <c r="L33" s="131"/>
      <c r="M33" s="131"/>
      <c r="N33" s="133">
        <f t="shared" si="7"/>
        <v>0</v>
      </c>
      <c r="O33" s="131"/>
      <c r="P33" s="131"/>
      <c r="Q33" s="133">
        <f t="shared" si="8"/>
        <v>0</v>
      </c>
      <c r="R33" s="131"/>
      <c r="S33" s="131"/>
      <c r="T33" s="133">
        <f t="shared" si="9"/>
        <v>0</v>
      </c>
      <c r="U33" s="135">
        <f t="shared" si="10"/>
        <v>0</v>
      </c>
      <c r="V33" s="135">
        <f t="shared" si="10"/>
        <v>0</v>
      </c>
      <c r="W33" s="135">
        <f t="shared" si="10"/>
        <v>0</v>
      </c>
      <c r="X33" s="131"/>
      <c r="Y33" s="131"/>
      <c r="Z33" s="96">
        <f t="shared" si="12"/>
        <v>0</v>
      </c>
      <c r="AA33" s="388">
        <f t="shared" si="38"/>
        <v>0</v>
      </c>
      <c r="AB33" s="388">
        <f t="shared" si="38"/>
        <v>0</v>
      </c>
      <c r="AC33" s="388">
        <f t="shared" si="38"/>
        <v>0</v>
      </c>
      <c r="AD33" s="65"/>
      <c r="AE33" s="65"/>
      <c r="AF33" s="96">
        <f t="shared" si="14"/>
        <v>0</v>
      </c>
      <c r="AG33" s="97"/>
      <c r="AH33" s="97"/>
      <c r="AI33" s="96">
        <f t="shared" si="15"/>
        <v>0</v>
      </c>
      <c r="AJ33" s="388">
        <f t="shared" si="37"/>
        <v>0</v>
      </c>
      <c r="AK33" s="388">
        <f t="shared" si="37"/>
        <v>0</v>
      </c>
      <c r="AL33" s="388">
        <f t="shared" si="37"/>
        <v>0</v>
      </c>
      <c r="AM33" s="135">
        <f t="shared" si="16"/>
        <v>0</v>
      </c>
      <c r="AN33" s="135">
        <f t="shared" si="16"/>
        <v>0</v>
      </c>
      <c r="AO33" s="135">
        <f t="shared" si="16"/>
        <v>0</v>
      </c>
    </row>
    <row r="34" spans="1:41" ht="11.25">
      <c r="A34" s="165">
        <v>27</v>
      </c>
      <c r="B34" s="396" t="s">
        <v>27</v>
      </c>
      <c r="C34" s="188">
        <v>150000</v>
      </c>
      <c r="D34" s="151">
        <v>0</v>
      </c>
      <c r="E34" s="133">
        <f t="shared" si="4"/>
        <v>-150000</v>
      </c>
      <c r="F34" s="188">
        <v>2083500</v>
      </c>
      <c r="G34" s="188">
        <v>712700</v>
      </c>
      <c r="H34" s="401">
        <f t="shared" si="5"/>
        <v>-1370800</v>
      </c>
      <c r="I34" s="131"/>
      <c r="J34" s="131"/>
      <c r="K34" s="133">
        <f t="shared" si="6"/>
        <v>0</v>
      </c>
      <c r="L34" s="131"/>
      <c r="M34" s="131"/>
      <c r="N34" s="133">
        <f t="shared" si="7"/>
        <v>0</v>
      </c>
      <c r="O34" s="131"/>
      <c r="P34" s="131"/>
      <c r="Q34" s="133">
        <f t="shared" si="8"/>
        <v>0</v>
      </c>
      <c r="R34" s="131"/>
      <c r="S34" s="131"/>
      <c r="T34" s="133">
        <f t="shared" si="9"/>
        <v>0</v>
      </c>
      <c r="U34" s="135">
        <f t="shared" si="10"/>
        <v>2233500</v>
      </c>
      <c r="V34" s="135">
        <f t="shared" si="10"/>
        <v>712700</v>
      </c>
      <c r="W34" s="135">
        <f t="shared" si="10"/>
        <v>-1520800</v>
      </c>
      <c r="X34" s="131"/>
      <c r="Y34" s="131"/>
      <c r="Z34" s="96">
        <f t="shared" si="12"/>
        <v>0</v>
      </c>
      <c r="AA34" s="388">
        <f t="shared" si="38"/>
        <v>0</v>
      </c>
      <c r="AB34" s="388">
        <f t="shared" si="38"/>
        <v>0</v>
      </c>
      <c r="AC34" s="388">
        <f t="shared" si="38"/>
        <v>0</v>
      </c>
      <c r="AD34" s="65"/>
      <c r="AE34" s="65"/>
      <c r="AF34" s="96">
        <f t="shared" si="14"/>
        <v>0</v>
      </c>
      <c r="AG34" s="97"/>
      <c r="AH34" s="97"/>
      <c r="AI34" s="96">
        <f t="shared" si="15"/>
        <v>0</v>
      </c>
      <c r="AJ34" s="388">
        <f t="shared" si="37"/>
        <v>0</v>
      </c>
      <c r="AK34" s="388">
        <f t="shared" si="37"/>
        <v>0</v>
      </c>
      <c r="AL34" s="388">
        <f t="shared" si="37"/>
        <v>0</v>
      </c>
      <c r="AM34" s="135">
        <f t="shared" si="16"/>
        <v>2233500</v>
      </c>
      <c r="AN34" s="135">
        <f t="shared" si="16"/>
        <v>712700</v>
      </c>
      <c r="AO34" s="135">
        <f t="shared" si="16"/>
        <v>-1520800</v>
      </c>
    </row>
    <row r="35" spans="1:41" ht="11.25">
      <c r="A35" s="163">
        <v>28</v>
      </c>
      <c r="B35" s="394" t="s">
        <v>36</v>
      </c>
      <c r="C35" s="64">
        <f>SUM(C36:C38)</f>
        <v>0</v>
      </c>
      <c r="D35" s="64">
        <f>SUM(D36:D38)</f>
        <v>0</v>
      </c>
      <c r="E35" s="380">
        <f t="shared" si="4"/>
        <v>0</v>
      </c>
      <c r="F35" s="64">
        <f>SUM(F36:F38)</f>
        <v>0</v>
      </c>
      <c r="G35" s="64">
        <f>SUM(G36:G38)</f>
        <v>0</v>
      </c>
      <c r="H35" s="402">
        <f t="shared" si="5"/>
        <v>0</v>
      </c>
      <c r="I35" s="64">
        <f>SUM(I36:I38)</f>
        <v>0</v>
      </c>
      <c r="J35" s="64">
        <f>SUM(J36:J38)</f>
        <v>0</v>
      </c>
      <c r="K35" s="380">
        <f t="shared" si="6"/>
        <v>0</v>
      </c>
      <c r="L35" s="64">
        <f>SUM(L36:L38)</f>
        <v>0</v>
      </c>
      <c r="M35" s="64">
        <f>SUM(M36:M38)</f>
        <v>0</v>
      </c>
      <c r="N35" s="380">
        <f t="shared" si="7"/>
        <v>0</v>
      </c>
      <c r="O35" s="64">
        <f>SUM(O36:O38)</f>
        <v>0</v>
      </c>
      <c r="P35" s="64">
        <f>SUM(P36:P38)</f>
        <v>0</v>
      </c>
      <c r="Q35" s="380">
        <f t="shared" si="8"/>
        <v>0</v>
      </c>
      <c r="R35" s="64">
        <f>SUM(R36:R38)</f>
        <v>0</v>
      </c>
      <c r="S35" s="64">
        <f>SUM(S36:S38)</f>
        <v>0</v>
      </c>
      <c r="T35" s="380">
        <f t="shared" si="9"/>
        <v>0</v>
      </c>
      <c r="U35" s="59">
        <f t="shared" si="10"/>
        <v>0</v>
      </c>
      <c r="V35" s="59">
        <f t="shared" si="10"/>
        <v>0</v>
      </c>
      <c r="W35" s="59">
        <f t="shared" si="10"/>
        <v>0</v>
      </c>
      <c r="X35" s="64">
        <f>SUM(X36:X38)</f>
        <v>0</v>
      </c>
      <c r="Y35" s="64">
        <f>SUM(Y36:Y38)</f>
        <v>0</v>
      </c>
      <c r="Z35" s="133">
        <f t="shared" si="12"/>
        <v>0</v>
      </c>
      <c r="AA35" s="59">
        <f t="shared" si="38"/>
        <v>0</v>
      </c>
      <c r="AB35" s="59">
        <f t="shared" si="38"/>
        <v>0</v>
      </c>
      <c r="AC35" s="59">
        <f t="shared" si="38"/>
        <v>0</v>
      </c>
      <c r="AD35" s="54">
        <f>SUM(AD36:AD38)</f>
        <v>0</v>
      </c>
      <c r="AE35" s="54">
        <f>SUM(AE36:AE38)</f>
        <v>0</v>
      </c>
      <c r="AF35" s="133">
        <f t="shared" si="14"/>
        <v>0</v>
      </c>
      <c r="AG35" s="131">
        <f>SUM(AG36:AG38)</f>
        <v>0</v>
      </c>
      <c r="AH35" s="131">
        <f>SUM(AH36:AH38)</f>
        <v>0</v>
      </c>
      <c r="AI35" s="133">
        <f t="shared" si="15"/>
        <v>0</v>
      </c>
      <c r="AJ35" s="59">
        <f t="shared" si="37"/>
        <v>0</v>
      </c>
      <c r="AK35" s="59">
        <f t="shared" si="37"/>
        <v>0</v>
      </c>
      <c r="AL35" s="59">
        <f t="shared" si="37"/>
        <v>0</v>
      </c>
      <c r="AM35" s="59">
        <f>SUM(U35+AA35+AJ35)</f>
        <v>0</v>
      </c>
      <c r="AN35" s="59">
        <f t="shared" si="16"/>
        <v>0</v>
      </c>
      <c r="AO35" s="59">
        <f t="shared" si="16"/>
        <v>0</v>
      </c>
    </row>
    <row r="36" spans="1:41" ht="11.25">
      <c r="A36" s="165">
        <v>29</v>
      </c>
      <c r="B36" s="395" t="s">
        <v>28</v>
      </c>
      <c r="C36" s="131"/>
      <c r="D36" s="131"/>
      <c r="E36" s="133">
        <f t="shared" si="4"/>
        <v>0</v>
      </c>
      <c r="F36" s="131"/>
      <c r="G36" s="131"/>
      <c r="H36" s="401">
        <f t="shared" si="5"/>
        <v>0</v>
      </c>
      <c r="I36" s="131"/>
      <c r="J36" s="131"/>
      <c r="K36" s="133">
        <f t="shared" si="6"/>
        <v>0</v>
      </c>
      <c r="L36" s="131"/>
      <c r="M36" s="131"/>
      <c r="N36" s="133">
        <f t="shared" si="7"/>
        <v>0</v>
      </c>
      <c r="O36" s="131"/>
      <c r="P36" s="131"/>
      <c r="Q36" s="133">
        <f t="shared" si="8"/>
        <v>0</v>
      </c>
      <c r="R36" s="131"/>
      <c r="S36" s="131"/>
      <c r="T36" s="133">
        <f t="shared" si="9"/>
        <v>0</v>
      </c>
      <c r="U36" s="135">
        <f t="shared" si="10"/>
        <v>0</v>
      </c>
      <c r="V36" s="135">
        <f t="shared" si="10"/>
        <v>0</v>
      </c>
      <c r="W36" s="135">
        <f t="shared" si="10"/>
        <v>0</v>
      </c>
      <c r="X36" s="131"/>
      <c r="Y36" s="131"/>
      <c r="Z36" s="96">
        <f t="shared" si="12"/>
        <v>0</v>
      </c>
      <c r="AA36" s="388">
        <f t="shared" si="38"/>
        <v>0</v>
      </c>
      <c r="AB36" s="388">
        <f t="shared" si="38"/>
        <v>0</v>
      </c>
      <c r="AC36" s="388">
        <f t="shared" si="38"/>
        <v>0</v>
      </c>
      <c r="AD36" s="65"/>
      <c r="AE36" s="65"/>
      <c r="AF36" s="96">
        <f t="shared" si="14"/>
        <v>0</v>
      </c>
      <c r="AG36" s="97"/>
      <c r="AH36" s="97"/>
      <c r="AI36" s="96">
        <f t="shared" si="15"/>
        <v>0</v>
      </c>
      <c r="AJ36" s="388">
        <f t="shared" si="37"/>
        <v>0</v>
      </c>
      <c r="AK36" s="388">
        <f t="shared" si="37"/>
        <v>0</v>
      </c>
      <c r="AL36" s="388">
        <f t="shared" si="37"/>
        <v>0</v>
      </c>
      <c r="AM36" s="135">
        <f t="shared" si="16"/>
        <v>0</v>
      </c>
      <c r="AN36" s="135">
        <f t="shared" si="16"/>
        <v>0</v>
      </c>
      <c r="AO36" s="135">
        <f t="shared" si="16"/>
        <v>0</v>
      </c>
    </row>
    <row r="37" spans="1:41" ht="11.25">
      <c r="A37" s="165">
        <v>30</v>
      </c>
      <c r="B37" s="395" t="s">
        <v>29</v>
      </c>
      <c r="C37" s="131"/>
      <c r="D37" s="131"/>
      <c r="E37" s="133">
        <f t="shared" si="4"/>
        <v>0</v>
      </c>
      <c r="F37" s="131"/>
      <c r="G37" s="131"/>
      <c r="H37" s="401">
        <f t="shared" si="5"/>
        <v>0</v>
      </c>
      <c r="I37" s="131"/>
      <c r="J37" s="131"/>
      <c r="K37" s="133">
        <f t="shared" si="6"/>
        <v>0</v>
      </c>
      <c r="L37" s="131"/>
      <c r="M37" s="131"/>
      <c r="N37" s="133">
        <f t="shared" si="7"/>
        <v>0</v>
      </c>
      <c r="O37" s="131"/>
      <c r="P37" s="131"/>
      <c r="Q37" s="133">
        <f t="shared" si="8"/>
        <v>0</v>
      </c>
      <c r="R37" s="131"/>
      <c r="S37" s="131"/>
      <c r="T37" s="133">
        <f t="shared" si="9"/>
        <v>0</v>
      </c>
      <c r="U37" s="135">
        <f t="shared" si="10"/>
        <v>0</v>
      </c>
      <c r="V37" s="135">
        <f t="shared" si="10"/>
        <v>0</v>
      </c>
      <c r="W37" s="135">
        <f t="shared" si="10"/>
        <v>0</v>
      </c>
      <c r="X37" s="131"/>
      <c r="Y37" s="131"/>
      <c r="Z37" s="96">
        <f t="shared" si="12"/>
        <v>0</v>
      </c>
      <c r="AA37" s="388">
        <f t="shared" si="38"/>
        <v>0</v>
      </c>
      <c r="AB37" s="388">
        <f t="shared" si="38"/>
        <v>0</v>
      </c>
      <c r="AC37" s="388">
        <f t="shared" si="38"/>
        <v>0</v>
      </c>
      <c r="AD37" s="65"/>
      <c r="AE37" s="65"/>
      <c r="AF37" s="96">
        <f t="shared" si="14"/>
        <v>0</v>
      </c>
      <c r="AG37" s="97"/>
      <c r="AH37" s="97"/>
      <c r="AI37" s="96">
        <f t="shared" si="15"/>
        <v>0</v>
      </c>
      <c r="AJ37" s="388">
        <f t="shared" si="37"/>
        <v>0</v>
      </c>
      <c r="AK37" s="388">
        <f t="shared" si="37"/>
        <v>0</v>
      </c>
      <c r="AL37" s="388">
        <f t="shared" si="37"/>
        <v>0</v>
      </c>
      <c r="AM37" s="135">
        <f t="shared" si="16"/>
        <v>0</v>
      </c>
      <c r="AN37" s="135">
        <f t="shared" si="16"/>
        <v>0</v>
      </c>
      <c r="AO37" s="135">
        <f t="shared" si="16"/>
        <v>0</v>
      </c>
    </row>
    <row r="38" spans="1:41" ht="11.25">
      <c r="A38" s="165">
        <v>31</v>
      </c>
      <c r="B38" s="395" t="s">
        <v>30</v>
      </c>
      <c r="C38" s="131"/>
      <c r="D38" s="131"/>
      <c r="E38" s="133">
        <f t="shared" si="4"/>
        <v>0</v>
      </c>
      <c r="F38" s="131"/>
      <c r="G38" s="131"/>
      <c r="H38" s="401">
        <f t="shared" si="5"/>
        <v>0</v>
      </c>
      <c r="I38" s="131"/>
      <c r="J38" s="131"/>
      <c r="K38" s="133">
        <f t="shared" si="6"/>
        <v>0</v>
      </c>
      <c r="L38" s="131"/>
      <c r="M38" s="131"/>
      <c r="N38" s="133">
        <f t="shared" si="7"/>
        <v>0</v>
      </c>
      <c r="O38" s="131"/>
      <c r="P38" s="131"/>
      <c r="Q38" s="133">
        <f t="shared" si="8"/>
        <v>0</v>
      </c>
      <c r="R38" s="131"/>
      <c r="S38" s="131"/>
      <c r="T38" s="133">
        <f t="shared" si="9"/>
        <v>0</v>
      </c>
      <c r="U38" s="135">
        <f t="shared" si="10"/>
        <v>0</v>
      </c>
      <c r="V38" s="135">
        <f t="shared" si="10"/>
        <v>0</v>
      </c>
      <c r="W38" s="135">
        <f t="shared" si="10"/>
        <v>0</v>
      </c>
      <c r="X38" s="131"/>
      <c r="Y38" s="131"/>
      <c r="Z38" s="96">
        <f t="shared" si="12"/>
        <v>0</v>
      </c>
      <c r="AA38" s="388">
        <f t="shared" si="38"/>
        <v>0</v>
      </c>
      <c r="AB38" s="388">
        <f t="shared" si="38"/>
        <v>0</v>
      </c>
      <c r="AC38" s="388">
        <f t="shared" si="38"/>
        <v>0</v>
      </c>
      <c r="AD38" s="65"/>
      <c r="AE38" s="65"/>
      <c r="AF38" s="96">
        <f t="shared" si="14"/>
        <v>0</v>
      </c>
      <c r="AG38" s="97"/>
      <c r="AH38" s="97"/>
      <c r="AI38" s="96">
        <f t="shared" si="15"/>
        <v>0</v>
      </c>
      <c r="AJ38" s="388">
        <f t="shared" si="37"/>
        <v>0</v>
      </c>
      <c r="AK38" s="388">
        <f t="shared" si="37"/>
        <v>0</v>
      </c>
      <c r="AL38" s="388">
        <f t="shared" si="37"/>
        <v>0</v>
      </c>
      <c r="AM38" s="135">
        <f t="shared" si="16"/>
        <v>0</v>
      </c>
      <c r="AN38" s="135">
        <f t="shared" si="16"/>
        <v>0</v>
      </c>
      <c r="AO38" s="135">
        <f t="shared" si="16"/>
        <v>0</v>
      </c>
    </row>
    <row r="39" spans="1:41" ht="11.25">
      <c r="A39" s="163">
        <v>32</v>
      </c>
      <c r="B39" s="394" t="s">
        <v>37</v>
      </c>
      <c r="C39" s="64">
        <f>SUM(C40:C43)</f>
        <v>1250000</v>
      </c>
      <c r="D39" s="64">
        <f>SUM(D40:D43)</f>
        <v>0</v>
      </c>
      <c r="E39" s="380">
        <f t="shared" si="4"/>
        <v>-1250000</v>
      </c>
      <c r="F39" s="64">
        <f>SUM(F40:F43)</f>
        <v>12687400</v>
      </c>
      <c r="G39" s="64">
        <f>SUM(G40:G43)</f>
        <v>6875260</v>
      </c>
      <c r="H39" s="402">
        <f t="shared" si="5"/>
        <v>-5812140</v>
      </c>
      <c r="I39" s="64">
        <f>SUM(I40:I43)</f>
        <v>2985000</v>
      </c>
      <c r="J39" s="64">
        <f>SUM(J40:J43)</f>
        <v>985000</v>
      </c>
      <c r="K39" s="380">
        <f t="shared" si="6"/>
        <v>-2000000</v>
      </c>
      <c r="L39" s="64">
        <f>SUM(L40:L43)</f>
        <v>1000000</v>
      </c>
      <c r="M39" s="64">
        <f>SUM(M40:M43)</f>
        <v>0</v>
      </c>
      <c r="N39" s="380">
        <f t="shared" si="7"/>
        <v>-1000000</v>
      </c>
      <c r="O39" s="64">
        <f>SUM(O40:O43)</f>
        <v>2000000</v>
      </c>
      <c r="P39" s="64">
        <f>SUM(P40:P43)</f>
        <v>310000</v>
      </c>
      <c r="Q39" s="380">
        <f t="shared" si="8"/>
        <v>-1690000</v>
      </c>
      <c r="R39" s="64">
        <f>SUM(R40:R43)</f>
        <v>2000000</v>
      </c>
      <c r="S39" s="64">
        <f>SUM(S40:S43)</f>
        <v>1000000</v>
      </c>
      <c r="T39" s="380">
        <f t="shared" si="9"/>
        <v>-1000000</v>
      </c>
      <c r="U39" s="59">
        <f t="shared" si="10"/>
        <v>21922400</v>
      </c>
      <c r="V39" s="59">
        <f t="shared" si="10"/>
        <v>9170260</v>
      </c>
      <c r="W39" s="59">
        <f t="shared" si="10"/>
        <v>-12752140</v>
      </c>
      <c r="X39" s="64">
        <f>SUM(X40:X43)</f>
        <v>0</v>
      </c>
      <c r="Y39" s="64">
        <f>SUM(Y40:Y43)</f>
        <v>0</v>
      </c>
      <c r="Z39" s="133">
        <f t="shared" si="12"/>
        <v>0</v>
      </c>
      <c r="AA39" s="59">
        <f t="shared" si="38"/>
        <v>0</v>
      </c>
      <c r="AB39" s="59">
        <f t="shared" si="38"/>
        <v>0</v>
      </c>
      <c r="AC39" s="59">
        <f t="shared" si="38"/>
        <v>0</v>
      </c>
      <c r="AD39" s="54">
        <f>SUM(AD40:AD43)</f>
        <v>0</v>
      </c>
      <c r="AE39" s="54">
        <f>SUM(AE40:AE43)</f>
        <v>0</v>
      </c>
      <c r="AF39" s="133">
        <f t="shared" si="14"/>
        <v>0</v>
      </c>
      <c r="AG39" s="131">
        <f>SUM(AG40:AG43)</f>
        <v>0</v>
      </c>
      <c r="AH39" s="131">
        <f>SUM(AH40:AH43)</f>
        <v>0</v>
      </c>
      <c r="AI39" s="133">
        <f t="shared" si="15"/>
        <v>0</v>
      </c>
      <c r="AJ39" s="59">
        <f t="shared" si="37"/>
        <v>0</v>
      </c>
      <c r="AK39" s="59">
        <f t="shared" si="37"/>
        <v>0</v>
      </c>
      <c r="AL39" s="59">
        <f t="shared" si="37"/>
        <v>0</v>
      </c>
      <c r="AM39" s="59">
        <f t="shared" si="16"/>
        <v>21922400</v>
      </c>
      <c r="AN39" s="59">
        <f t="shared" si="16"/>
        <v>9170260</v>
      </c>
      <c r="AO39" s="59">
        <f t="shared" si="16"/>
        <v>-12752140</v>
      </c>
    </row>
    <row r="40" spans="1:41" ht="11.25">
      <c r="A40" s="165">
        <v>33</v>
      </c>
      <c r="B40" s="396" t="s">
        <v>31</v>
      </c>
      <c r="C40" s="188">
        <v>1000000</v>
      </c>
      <c r="D40" s="151">
        <v>0</v>
      </c>
      <c r="E40" s="133">
        <f t="shared" si="4"/>
        <v>-1000000</v>
      </c>
      <c r="F40" s="188">
        <v>2058000</v>
      </c>
      <c r="G40" s="188">
        <v>433000</v>
      </c>
      <c r="H40" s="401">
        <f t="shared" si="5"/>
        <v>-1625000</v>
      </c>
      <c r="I40" s="131"/>
      <c r="J40" s="131"/>
      <c r="K40" s="133">
        <f t="shared" si="6"/>
        <v>0</v>
      </c>
      <c r="L40" s="131"/>
      <c r="M40" s="131"/>
      <c r="N40" s="133">
        <f t="shared" si="7"/>
        <v>0</v>
      </c>
      <c r="O40" s="131"/>
      <c r="P40" s="131"/>
      <c r="Q40" s="133">
        <f t="shared" si="8"/>
        <v>0</v>
      </c>
      <c r="R40" s="131"/>
      <c r="S40" s="131"/>
      <c r="T40" s="133">
        <f t="shared" si="9"/>
        <v>0</v>
      </c>
      <c r="U40" s="135">
        <f t="shared" si="10"/>
        <v>3058000</v>
      </c>
      <c r="V40" s="135">
        <f t="shared" si="10"/>
        <v>433000</v>
      </c>
      <c r="W40" s="135">
        <f t="shared" si="10"/>
        <v>-2625000</v>
      </c>
      <c r="X40" s="131"/>
      <c r="Y40" s="131"/>
      <c r="Z40" s="96">
        <f t="shared" si="12"/>
        <v>0</v>
      </c>
      <c r="AA40" s="388">
        <f t="shared" si="38"/>
        <v>0</v>
      </c>
      <c r="AB40" s="388">
        <f t="shared" si="38"/>
        <v>0</v>
      </c>
      <c r="AC40" s="388">
        <f t="shared" si="38"/>
        <v>0</v>
      </c>
      <c r="AD40" s="65"/>
      <c r="AE40" s="65"/>
      <c r="AF40" s="96">
        <f t="shared" si="14"/>
        <v>0</v>
      </c>
      <c r="AG40" s="97"/>
      <c r="AH40" s="97"/>
      <c r="AI40" s="96">
        <f t="shared" si="15"/>
        <v>0</v>
      </c>
      <c r="AJ40" s="388">
        <f t="shared" si="37"/>
        <v>0</v>
      </c>
      <c r="AK40" s="388">
        <f t="shared" si="37"/>
        <v>0</v>
      </c>
      <c r="AL40" s="388">
        <f t="shared" si="37"/>
        <v>0</v>
      </c>
      <c r="AM40" s="135">
        <f t="shared" si="16"/>
        <v>3058000</v>
      </c>
      <c r="AN40" s="135">
        <f t="shared" si="16"/>
        <v>433000</v>
      </c>
      <c r="AO40" s="135">
        <f t="shared" si="16"/>
        <v>-2625000</v>
      </c>
    </row>
    <row r="41" spans="1:41" ht="11.25">
      <c r="A41" s="165">
        <v>34</v>
      </c>
      <c r="B41" s="396" t="s">
        <v>32</v>
      </c>
      <c r="C41" s="147"/>
      <c r="D41" s="147"/>
      <c r="E41" s="133">
        <f t="shared" si="4"/>
        <v>0</v>
      </c>
      <c r="F41" s="147"/>
      <c r="G41" s="147"/>
      <c r="H41" s="401">
        <f t="shared" si="5"/>
        <v>0</v>
      </c>
      <c r="I41" s="131"/>
      <c r="J41" s="131"/>
      <c r="K41" s="133">
        <f t="shared" si="6"/>
        <v>0</v>
      </c>
      <c r="L41" s="131"/>
      <c r="M41" s="131"/>
      <c r="N41" s="133">
        <f t="shared" si="7"/>
        <v>0</v>
      </c>
      <c r="O41" s="131"/>
      <c r="P41" s="131"/>
      <c r="Q41" s="133">
        <f t="shared" si="8"/>
        <v>0</v>
      </c>
      <c r="R41" s="131"/>
      <c r="S41" s="131"/>
      <c r="T41" s="133">
        <f t="shared" si="9"/>
        <v>0</v>
      </c>
      <c r="U41" s="135">
        <f t="shared" si="10"/>
        <v>0</v>
      </c>
      <c r="V41" s="135">
        <f t="shared" si="10"/>
        <v>0</v>
      </c>
      <c r="W41" s="135">
        <f t="shared" si="10"/>
        <v>0</v>
      </c>
      <c r="X41" s="131"/>
      <c r="Y41" s="131"/>
      <c r="Z41" s="96">
        <f t="shared" si="12"/>
        <v>0</v>
      </c>
      <c r="AA41" s="388">
        <f t="shared" si="38"/>
        <v>0</v>
      </c>
      <c r="AB41" s="388">
        <f t="shared" si="38"/>
        <v>0</v>
      </c>
      <c r="AC41" s="388">
        <f t="shared" si="38"/>
        <v>0</v>
      </c>
      <c r="AD41" s="65"/>
      <c r="AE41" s="65"/>
      <c r="AF41" s="96">
        <f t="shared" si="14"/>
        <v>0</v>
      </c>
      <c r="AG41" s="97"/>
      <c r="AH41" s="97"/>
      <c r="AI41" s="96">
        <f t="shared" si="15"/>
        <v>0</v>
      </c>
      <c r="AJ41" s="388">
        <f t="shared" si="37"/>
        <v>0</v>
      </c>
      <c r="AK41" s="388">
        <f t="shared" si="37"/>
        <v>0</v>
      </c>
      <c r="AL41" s="388">
        <f t="shared" si="37"/>
        <v>0</v>
      </c>
      <c r="AM41" s="135">
        <f t="shared" si="16"/>
        <v>0</v>
      </c>
      <c r="AN41" s="135">
        <f t="shared" si="16"/>
        <v>0</v>
      </c>
      <c r="AO41" s="135">
        <f t="shared" si="16"/>
        <v>0</v>
      </c>
    </row>
    <row r="42" spans="1:41" ht="11.25">
      <c r="A42" s="165">
        <v>35</v>
      </c>
      <c r="B42" s="396" t="s">
        <v>41</v>
      </c>
      <c r="C42" s="131"/>
      <c r="D42" s="131"/>
      <c r="E42" s="133">
        <f t="shared" si="4"/>
        <v>0</v>
      </c>
      <c r="F42" s="131"/>
      <c r="G42" s="131"/>
      <c r="H42" s="401">
        <f t="shared" si="5"/>
        <v>0</v>
      </c>
      <c r="I42" s="131"/>
      <c r="J42" s="131"/>
      <c r="K42" s="133">
        <f t="shared" si="6"/>
        <v>0</v>
      </c>
      <c r="L42" s="131"/>
      <c r="M42" s="131"/>
      <c r="N42" s="133">
        <f t="shared" si="7"/>
        <v>0</v>
      </c>
      <c r="O42" s="131"/>
      <c r="P42" s="131"/>
      <c r="Q42" s="133">
        <f t="shared" si="8"/>
        <v>0</v>
      </c>
      <c r="R42" s="131"/>
      <c r="S42" s="131"/>
      <c r="T42" s="133">
        <f t="shared" si="9"/>
        <v>0</v>
      </c>
      <c r="U42" s="135">
        <f t="shared" si="10"/>
        <v>0</v>
      </c>
      <c r="V42" s="135">
        <f t="shared" si="10"/>
        <v>0</v>
      </c>
      <c r="W42" s="135">
        <f t="shared" si="10"/>
        <v>0</v>
      </c>
      <c r="X42" s="131"/>
      <c r="Y42" s="131"/>
      <c r="Z42" s="96">
        <f t="shared" si="12"/>
        <v>0</v>
      </c>
      <c r="AA42" s="388">
        <f t="shared" si="38"/>
        <v>0</v>
      </c>
      <c r="AB42" s="388">
        <f t="shared" si="38"/>
        <v>0</v>
      </c>
      <c r="AC42" s="388">
        <f t="shared" si="38"/>
        <v>0</v>
      </c>
      <c r="AD42" s="65"/>
      <c r="AE42" s="65"/>
      <c r="AF42" s="96">
        <f t="shared" si="14"/>
        <v>0</v>
      </c>
      <c r="AG42" s="97"/>
      <c r="AH42" s="97"/>
      <c r="AI42" s="96">
        <f t="shared" si="15"/>
        <v>0</v>
      </c>
      <c r="AJ42" s="388">
        <f t="shared" si="37"/>
        <v>0</v>
      </c>
      <c r="AK42" s="388">
        <f t="shared" si="37"/>
        <v>0</v>
      </c>
      <c r="AL42" s="388">
        <f t="shared" si="37"/>
        <v>0</v>
      </c>
      <c r="AM42" s="135">
        <f t="shared" si="16"/>
        <v>0</v>
      </c>
      <c r="AN42" s="135">
        <f t="shared" si="16"/>
        <v>0</v>
      </c>
      <c r="AO42" s="135">
        <f t="shared" si="16"/>
        <v>0</v>
      </c>
    </row>
    <row r="43" spans="1:41" ht="11.25">
      <c r="A43" s="165">
        <v>36</v>
      </c>
      <c r="B43" s="395" t="s">
        <v>33</v>
      </c>
      <c r="C43" s="147">
        <v>250000</v>
      </c>
      <c r="D43" s="147">
        <v>0</v>
      </c>
      <c r="E43" s="133">
        <f t="shared" si="4"/>
        <v>-250000</v>
      </c>
      <c r="F43" s="188">
        <v>10629400</v>
      </c>
      <c r="G43" s="188">
        <v>6442260</v>
      </c>
      <c r="H43" s="401">
        <f t="shared" si="5"/>
        <v>-4187140</v>
      </c>
      <c r="I43" s="147">
        <v>2985000</v>
      </c>
      <c r="J43" s="147">
        <v>985000</v>
      </c>
      <c r="K43" s="133">
        <f t="shared" si="6"/>
        <v>-2000000</v>
      </c>
      <c r="L43" s="147">
        <v>1000000</v>
      </c>
      <c r="M43" s="147">
        <v>0</v>
      </c>
      <c r="N43" s="133">
        <f t="shared" si="7"/>
        <v>-1000000</v>
      </c>
      <c r="O43" s="188">
        <v>2000000</v>
      </c>
      <c r="P43" s="188">
        <v>310000</v>
      </c>
      <c r="Q43" s="133">
        <f t="shared" si="8"/>
        <v>-1690000</v>
      </c>
      <c r="R43" s="147">
        <v>2000000</v>
      </c>
      <c r="S43" s="147">
        <v>1000000</v>
      </c>
      <c r="T43" s="133">
        <f t="shared" si="9"/>
        <v>-1000000</v>
      </c>
      <c r="U43" s="135">
        <f t="shared" si="10"/>
        <v>18864400</v>
      </c>
      <c r="V43" s="135">
        <f t="shared" si="10"/>
        <v>8737260</v>
      </c>
      <c r="W43" s="135">
        <f t="shared" si="10"/>
        <v>-10127140</v>
      </c>
      <c r="X43" s="131"/>
      <c r="Y43" s="131"/>
      <c r="Z43" s="96">
        <f t="shared" si="12"/>
        <v>0</v>
      </c>
      <c r="AA43" s="388">
        <f t="shared" si="38"/>
        <v>0</v>
      </c>
      <c r="AB43" s="388">
        <f t="shared" si="38"/>
        <v>0</v>
      </c>
      <c r="AC43" s="388">
        <f t="shared" si="38"/>
        <v>0</v>
      </c>
      <c r="AD43" s="65"/>
      <c r="AE43" s="65"/>
      <c r="AF43" s="96">
        <f t="shared" si="14"/>
        <v>0</v>
      </c>
      <c r="AG43" s="97"/>
      <c r="AH43" s="97"/>
      <c r="AI43" s="96">
        <f t="shared" si="15"/>
        <v>0</v>
      </c>
      <c r="AJ43" s="388">
        <f t="shared" si="37"/>
        <v>0</v>
      </c>
      <c r="AK43" s="388">
        <f t="shared" si="37"/>
        <v>0</v>
      </c>
      <c r="AL43" s="388">
        <f t="shared" si="37"/>
        <v>0</v>
      </c>
      <c r="AM43" s="135">
        <f t="shared" si="16"/>
        <v>18864400</v>
      </c>
      <c r="AN43" s="135">
        <f t="shared" si="16"/>
        <v>8737260</v>
      </c>
      <c r="AO43" s="135">
        <f t="shared" si="16"/>
        <v>-10127140</v>
      </c>
    </row>
    <row r="44" spans="1:41" ht="11.25">
      <c r="A44" s="163">
        <v>37</v>
      </c>
      <c r="B44" s="394" t="s">
        <v>38</v>
      </c>
      <c r="C44" s="64">
        <f>SUM(C45:C47)</f>
        <v>921000</v>
      </c>
      <c r="D44" s="64">
        <f>SUM(D45:D47)</f>
        <v>0</v>
      </c>
      <c r="E44" s="380">
        <f t="shared" si="4"/>
        <v>-921000</v>
      </c>
      <c r="F44" s="64">
        <f>SUM(F45:F47)</f>
        <v>12755800</v>
      </c>
      <c r="G44" s="64">
        <f>SUM(G45:G47)</f>
        <v>10030000</v>
      </c>
      <c r="H44" s="402">
        <f t="shared" si="5"/>
        <v>-2725800</v>
      </c>
      <c r="I44" s="64">
        <f>SUM(I45:I47)</f>
        <v>0</v>
      </c>
      <c r="J44" s="64">
        <f>SUM(J45:J47)</f>
        <v>0</v>
      </c>
      <c r="K44" s="380">
        <f t="shared" si="6"/>
        <v>0</v>
      </c>
      <c r="L44" s="64">
        <f>SUM(L45:L47)</f>
        <v>0</v>
      </c>
      <c r="M44" s="64">
        <f>SUM(M45:M47)</f>
        <v>0</v>
      </c>
      <c r="N44" s="380">
        <f t="shared" si="7"/>
        <v>0</v>
      </c>
      <c r="O44" s="64">
        <f>SUM(O45:O47)</f>
        <v>0</v>
      </c>
      <c r="P44" s="64">
        <f>SUM(P45:P47)</f>
        <v>0</v>
      </c>
      <c r="Q44" s="380">
        <f t="shared" si="8"/>
        <v>0</v>
      </c>
      <c r="R44" s="64">
        <f>SUM(R45:R47)</f>
        <v>0</v>
      </c>
      <c r="S44" s="64">
        <f>SUM(S45:S47)</f>
        <v>0</v>
      </c>
      <c r="T44" s="380">
        <f t="shared" si="9"/>
        <v>0</v>
      </c>
      <c r="U44" s="59">
        <f t="shared" si="10"/>
        <v>13676800</v>
      </c>
      <c r="V44" s="59">
        <f t="shared" si="10"/>
        <v>10030000</v>
      </c>
      <c r="W44" s="59">
        <f t="shared" si="10"/>
        <v>-3646800</v>
      </c>
      <c r="X44" s="64">
        <f>SUM(X45:X47)</f>
        <v>0</v>
      </c>
      <c r="Y44" s="64">
        <f>SUM(Y45:Y47)</f>
        <v>0</v>
      </c>
      <c r="Z44" s="133">
        <f t="shared" si="12"/>
        <v>0</v>
      </c>
      <c r="AA44" s="59">
        <f t="shared" si="38"/>
        <v>0</v>
      </c>
      <c r="AB44" s="59">
        <f t="shared" si="38"/>
        <v>0</v>
      </c>
      <c r="AC44" s="59">
        <f t="shared" si="38"/>
        <v>0</v>
      </c>
      <c r="AD44" s="54">
        <f>SUM(AD45:AD47)</f>
        <v>0</v>
      </c>
      <c r="AE44" s="54">
        <f>SUM(AE45:AE47)</f>
        <v>0</v>
      </c>
      <c r="AF44" s="133">
        <f t="shared" si="14"/>
        <v>0</v>
      </c>
      <c r="AG44" s="131">
        <f>SUM(AG45:AG47)</f>
        <v>0</v>
      </c>
      <c r="AH44" s="131">
        <f>SUM(AH45:AH47)</f>
        <v>0</v>
      </c>
      <c r="AI44" s="133">
        <f t="shared" si="15"/>
        <v>0</v>
      </c>
      <c r="AJ44" s="59">
        <f t="shared" si="37"/>
        <v>0</v>
      </c>
      <c r="AK44" s="59">
        <f t="shared" si="37"/>
        <v>0</v>
      </c>
      <c r="AL44" s="59">
        <f t="shared" si="37"/>
        <v>0</v>
      </c>
      <c r="AM44" s="59">
        <f t="shared" si="16"/>
        <v>13676800</v>
      </c>
      <c r="AN44" s="59">
        <f t="shared" si="16"/>
        <v>10030000</v>
      </c>
      <c r="AO44" s="59">
        <f t="shared" si="16"/>
        <v>-3646800</v>
      </c>
    </row>
    <row r="45" spans="1:41" ht="11.25">
      <c r="A45" s="165">
        <v>38</v>
      </c>
      <c r="B45" s="395" t="s">
        <v>40</v>
      </c>
      <c r="C45" s="131"/>
      <c r="D45" s="131"/>
      <c r="E45" s="133">
        <f t="shared" si="4"/>
        <v>0</v>
      </c>
      <c r="F45" s="131"/>
      <c r="G45" s="131"/>
      <c r="H45" s="401">
        <f t="shared" si="5"/>
        <v>0</v>
      </c>
      <c r="I45" s="131"/>
      <c r="J45" s="131"/>
      <c r="K45" s="133">
        <f t="shared" si="6"/>
        <v>0</v>
      </c>
      <c r="L45" s="131"/>
      <c r="M45" s="131"/>
      <c r="N45" s="133">
        <f t="shared" si="7"/>
        <v>0</v>
      </c>
      <c r="O45" s="131"/>
      <c r="P45" s="131"/>
      <c r="Q45" s="133">
        <f t="shared" si="8"/>
        <v>0</v>
      </c>
      <c r="R45" s="131"/>
      <c r="S45" s="131"/>
      <c r="T45" s="133">
        <f t="shared" si="9"/>
        <v>0</v>
      </c>
      <c r="U45" s="135">
        <f t="shared" si="10"/>
        <v>0</v>
      </c>
      <c r="V45" s="135">
        <f t="shared" si="10"/>
        <v>0</v>
      </c>
      <c r="W45" s="135">
        <f t="shared" si="10"/>
        <v>0</v>
      </c>
      <c r="X45" s="131"/>
      <c r="Y45" s="131"/>
      <c r="Z45" s="96">
        <f t="shared" si="12"/>
        <v>0</v>
      </c>
      <c r="AA45" s="388">
        <f t="shared" si="38"/>
        <v>0</v>
      </c>
      <c r="AB45" s="388">
        <f t="shared" si="38"/>
        <v>0</v>
      </c>
      <c r="AC45" s="388">
        <f t="shared" si="38"/>
        <v>0</v>
      </c>
      <c r="AD45" s="65"/>
      <c r="AE45" s="65"/>
      <c r="AF45" s="96">
        <f t="shared" si="14"/>
        <v>0</v>
      </c>
      <c r="AG45" s="97"/>
      <c r="AH45" s="97"/>
      <c r="AI45" s="96">
        <f t="shared" si="15"/>
        <v>0</v>
      </c>
      <c r="AJ45" s="388">
        <f t="shared" si="37"/>
        <v>0</v>
      </c>
      <c r="AK45" s="388">
        <f t="shared" si="37"/>
        <v>0</v>
      </c>
      <c r="AL45" s="388">
        <f t="shared" si="37"/>
        <v>0</v>
      </c>
      <c r="AM45" s="135">
        <f t="shared" si="16"/>
        <v>0</v>
      </c>
      <c r="AN45" s="135">
        <f t="shared" si="16"/>
        <v>0</v>
      </c>
      <c r="AO45" s="135">
        <f t="shared" si="16"/>
        <v>0</v>
      </c>
    </row>
    <row r="46" spans="1:41" ht="11.25">
      <c r="A46" s="165">
        <v>39</v>
      </c>
      <c r="B46" s="395" t="s">
        <v>39</v>
      </c>
      <c r="C46" s="145">
        <v>921000</v>
      </c>
      <c r="D46" s="145">
        <v>0</v>
      </c>
      <c r="E46" s="133">
        <f t="shared" si="4"/>
        <v>-921000</v>
      </c>
      <c r="F46" s="188">
        <v>12755800</v>
      </c>
      <c r="G46" s="188">
        <v>10030000</v>
      </c>
      <c r="H46" s="401">
        <f t="shared" si="5"/>
        <v>-2725800</v>
      </c>
      <c r="I46" s="131"/>
      <c r="J46" s="131"/>
      <c r="K46" s="133">
        <f t="shared" si="6"/>
        <v>0</v>
      </c>
      <c r="L46" s="131"/>
      <c r="M46" s="131"/>
      <c r="N46" s="133">
        <f t="shared" si="7"/>
        <v>0</v>
      </c>
      <c r="O46" s="131"/>
      <c r="P46" s="131"/>
      <c r="Q46" s="133">
        <f t="shared" si="8"/>
        <v>0</v>
      </c>
      <c r="R46" s="131"/>
      <c r="S46" s="131"/>
      <c r="T46" s="133">
        <f t="shared" si="9"/>
        <v>0</v>
      </c>
      <c r="U46" s="135">
        <f t="shared" si="10"/>
        <v>13676800</v>
      </c>
      <c r="V46" s="135">
        <f t="shared" si="10"/>
        <v>10030000</v>
      </c>
      <c r="W46" s="135">
        <f t="shared" si="10"/>
        <v>-3646800</v>
      </c>
      <c r="X46" s="131"/>
      <c r="Y46" s="131"/>
      <c r="Z46" s="96">
        <f t="shared" si="12"/>
        <v>0</v>
      </c>
      <c r="AA46" s="388">
        <f t="shared" si="38"/>
        <v>0</v>
      </c>
      <c r="AB46" s="388">
        <f t="shared" si="38"/>
        <v>0</v>
      </c>
      <c r="AC46" s="388">
        <f t="shared" si="38"/>
        <v>0</v>
      </c>
      <c r="AD46" s="65"/>
      <c r="AE46" s="65"/>
      <c r="AF46" s="96">
        <f t="shared" si="14"/>
        <v>0</v>
      </c>
      <c r="AG46" s="97"/>
      <c r="AH46" s="97"/>
      <c r="AI46" s="96">
        <f t="shared" si="15"/>
        <v>0</v>
      </c>
      <c r="AJ46" s="388">
        <f t="shared" si="37"/>
        <v>0</v>
      </c>
      <c r="AK46" s="388">
        <f t="shared" si="37"/>
        <v>0</v>
      </c>
      <c r="AL46" s="388">
        <f t="shared" si="37"/>
        <v>0</v>
      </c>
      <c r="AM46" s="135">
        <f t="shared" si="16"/>
        <v>13676800</v>
      </c>
      <c r="AN46" s="135">
        <f t="shared" si="16"/>
        <v>10030000</v>
      </c>
      <c r="AO46" s="135">
        <f t="shared" si="16"/>
        <v>-3646800</v>
      </c>
    </row>
    <row r="47" spans="1:41" ht="11.25">
      <c r="A47" s="165">
        <v>40</v>
      </c>
      <c r="B47" s="395" t="s">
        <v>42</v>
      </c>
      <c r="C47" s="131"/>
      <c r="D47" s="131"/>
      <c r="E47" s="133">
        <f t="shared" si="4"/>
        <v>0</v>
      </c>
      <c r="F47" s="131"/>
      <c r="G47" s="131"/>
      <c r="H47" s="401">
        <f t="shared" si="5"/>
        <v>0</v>
      </c>
      <c r="I47" s="131"/>
      <c r="J47" s="131"/>
      <c r="K47" s="133">
        <f t="shared" si="6"/>
        <v>0</v>
      </c>
      <c r="L47" s="131"/>
      <c r="M47" s="131"/>
      <c r="N47" s="133">
        <f t="shared" si="7"/>
        <v>0</v>
      </c>
      <c r="O47" s="131"/>
      <c r="P47" s="131"/>
      <c r="Q47" s="133">
        <f t="shared" si="8"/>
        <v>0</v>
      </c>
      <c r="R47" s="131"/>
      <c r="S47" s="131"/>
      <c r="T47" s="133">
        <f t="shared" si="9"/>
        <v>0</v>
      </c>
      <c r="U47" s="135">
        <f t="shared" si="10"/>
        <v>0</v>
      </c>
      <c r="V47" s="135">
        <f t="shared" si="10"/>
        <v>0</v>
      </c>
      <c r="W47" s="135">
        <f t="shared" si="10"/>
        <v>0</v>
      </c>
      <c r="X47" s="131"/>
      <c r="Y47" s="131"/>
      <c r="Z47" s="96">
        <f t="shared" si="12"/>
        <v>0</v>
      </c>
      <c r="AA47" s="388">
        <f t="shared" si="38"/>
        <v>0</v>
      </c>
      <c r="AB47" s="388">
        <f t="shared" si="38"/>
        <v>0</v>
      </c>
      <c r="AC47" s="388">
        <f t="shared" si="38"/>
        <v>0</v>
      </c>
      <c r="AD47" s="65"/>
      <c r="AE47" s="65"/>
      <c r="AF47" s="96">
        <f t="shared" si="14"/>
        <v>0</v>
      </c>
      <c r="AG47" s="97"/>
      <c r="AH47" s="97"/>
      <c r="AI47" s="96">
        <f t="shared" si="15"/>
        <v>0</v>
      </c>
      <c r="AJ47" s="388">
        <f t="shared" si="37"/>
        <v>0</v>
      </c>
      <c r="AK47" s="388">
        <f t="shared" si="37"/>
        <v>0</v>
      </c>
      <c r="AL47" s="388">
        <f t="shared" si="37"/>
        <v>0</v>
      </c>
      <c r="AM47" s="135">
        <f t="shared" si="16"/>
        <v>0</v>
      </c>
      <c r="AN47" s="135">
        <f t="shared" si="16"/>
        <v>0</v>
      </c>
      <c r="AO47" s="135">
        <f t="shared" si="16"/>
        <v>0</v>
      </c>
    </row>
    <row r="48" spans="1:41" ht="11.25">
      <c r="A48" s="163">
        <v>41</v>
      </c>
      <c r="B48" s="394" t="s">
        <v>43</v>
      </c>
      <c r="C48" s="64">
        <f>SUM(C49:C59)</f>
        <v>0</v>
      </c>
      <c r="D48" s="64">
        <f t="shared" ref="D48:T48" si="39">SUM(D49:D59)</f>
        <v>0</v>
      </c>
      <c r="E48" s="64">
        <f t="shared" si="39"/>
        <v>0</v>
      </c>
      <c r="F48" s="64">
        <f t="shared" si="39"/>
        <v>5802000</v>
      </c>
      <c r="G48" s="64">
        <f t="shared" si="39"/>
        <v>0</v>
      </c>
      <c r="H48" s="372">
        <f t="shared" si="39"/>
        <v>-5802000</v>
      </c>
      <c r="I48" s="64">
        <f t="shared" si="39"/>
        <v>0</v>
      </c>
      <c r="J48" s="64">
        <f t="shared" si="39"/>
        <v>0</v>
      </c>
      <c r="K48" s="64">
        <f t="shared" si="39"/>
        <v>0</v>
      </c>
      <c r="L48" s="64">
        <f t="shared" si="39"/>
        <v>0</v>
      </c>
      <c r="M48" s="64">
        <f t="shared" si="39"/>
        <v>0</v>
      </c>
      <c r="N48" s="64">
        <f t="shared" si="39"/>
        <v>0</v>
      </c>
      <c r="O48" s="64">
        <f t="shared" si="39"/>
        <v>0</v>
      </c>
      <c r="P48" s="64">
        <f t="shared" si="39"/>
        <v>0</v>
      </c>
      <c r="Q48" s="64">
        <f t="shared" si="39"/>
        <v>0</v>
      </c>
      <c r="R48" s="64">
        <f t="shared" si="39"/>
        <v>0</v>
      </c>
      <c r="S48" s="64">
        <f t="shared" si="39"/>
        <v>0</v>
      </c>
      <c r="T48" s="64">
        <f t="shared" si="39"/>
        <v>0</v>
      </c>
      <c r="U48" s="59">
        <f>SUM(C48+F48+I48+L48+O48+R48)</f>
        <v>5802000</v>
      </c>
      <c r="V48" s="59">
        <f t="shared" si="10"/>
        <v>0</v>
      </c>
      <c r="W48" s="59">
        <f t="shared" si="10"/>
        <v>-5802000</v>
      </c>
      <c r="X48" s="64">
        <f t="shared" ref="X48" si="40">SUM(X49:X59)</f>
        <v>0</v>
      </c>
      <c r="Y48" s="64">
        <f t="shared" ref="Y48" si="41">SUM(Y49:Y59)</f>
        <v>0</v>
      </c>
      <c r="Z48" s="64">
        <f t="shared" ref="Z48" si="42">SUM(Z49:Z59)</f>
        <v>0</v>
      </c>
      <c r="AA48" s="59">
        <f t="shared" si="38"/>
        <v>0</v>
      </c>
      <c r="AB48" s="59">
        <f t="shared" si="38"/>
        <v>0</v>
      </c>
      <c r="AC48" s="59">
        <f t="shared" si="38"/>
        <v>0</v>
      </c>
      <c r="AD48" s="64">
        <f t="shared" ref="AD48:AF48" si="43">SUM(AD49:AD59)</f>
        <v>0</v>
      </c>
      <c r="AE48" s="64">
        <f t="shared" si="43"/>
        <v>0</v>
      </c>
      <c r="AF48" s="64">
        <f t="shared" si="43"/>
        <v>0</v>
      </c>
      <c r="AG48" s="64">
        <f t="shared" ref="AG48" si="44">SUM(AG49:AG59)</f>
        <v>25058000</v>
      </c>
      <c r="AH48" s="64">
        <f t="shared" ref="AH48" si="45">SUM(AH49:AH59)</f>
        <v>0</v>
      </c>
      <c r="AI48" s="64">
        <f t="shared" ref="AI48" si="46">SUM(AI49:AI59)</f>
        <v>-25058000</v>
      </c>
      <c r="AJ48" s="59">
        <f t="shared" si="37"/>
        <v>25058000</v>
      </c>
      <c r="AK48" s="59">
        <f t="shared" si="37"/>
        <v>0</v>
      </c>
      <c r="AL48" s="59">
        <f t="shared" si="37"/>
        <v>-25058000</v>
      </c>
      <c r="AM48" s="59">
        <f t="shared" si="16"/>
        <v>30860000</v>
      </c>
      <c r="AN48" s="59">
        <f t="shared" si="16"/>
        <v>0</v>
      </c>
      <c r="AO48" s="59">
        <f t="shared" si="16"/>
        <v>-30860000</v>
      </c>
    </row>
    <row r="49" spans="1:47" ht="11.25">
      <c r="A49" s="165">
        <v>42</v>
      </c>
      <c r="B49" s="396" t="s">
        <v>74</v>
      </c>
      <c r="C49" s="145"/>
      <c r="D49" s="145"/>
      <c r="E49" s="133">
        <f t="shared" si="4"/>
        <v>0</v>
      </c>
      <c r="F49" s="188">
        <v>3000000</v>
      </c>
      <c r="G49" s="151">
        <v>0</v>
      </c>
      <c r="H49" s="401">
        <f t="shared" si="5"/>
        <v>-3000000</v>
      </c>
      <c r="I49" s="131"/>
      <c r="J49" s="131"/>
      <c r="K49" s="133">
        <f t="shared" si="6"/>
        <v>0</v>
      </c>
      <c r="L49" s="131"/>
      <c r="M49" s="131"/>
      <c r="N49" s="133">
        <f t="shared" si="7"/>
        <v>0</v>
      </c>
      <c r="O49" s="131"/>
      <c r="P49" s="131"/>
      <c r="Q49" s="133">
        <f t="shared" si="8"/>
        <v>0</v>
      </c>
      <c r="R49" s="131"/>
      <c r="S49" s="131"/>
      <c r="T49" s="133">
        <f t="shared" si="9"/>
        <v>0</v>
      </c>
      <c r="U49" s="135">
        <f t="shared" si="10"/>
        <v>3000000</v>
      </c>
      <c r="V49" s="135">
        <f t="shared" si="10"/>
        <v>0</v>
      </c>
      <c r="W49" s="135">
        <f t="shared" si="10"/>
        <v>-3000000</v>
      </c>
      <c r="X49" s="131"/>
      <c r="Y49" s="131"/>
      <c r="Z49" s="96">
        <f t="shared" si="12"/>
        <v>0</v>
      </c>
      <c r="AA49" s="388">
        <f t="shared" si="38"/>
        <v>0</v>
      </c>
      <c r="AB49" s="388">
        <f t="shared" si="38"/>
        <v>0</v>
      </c>
      <c r="AC49" s="388">
        <f t="shared" si="38"/>
        <v>0</v>
      </c>
      <c r="AD49" s="148"/>
      <c r="AE49" s="148">
        <v>0</v>
      </c>
      <c r="AF49" s="389">
        <f t="shared" si="14"/>
        <v>0</v>
      </c>
      <c r="AG49" s="148"/>
      <c r="AH49" s="148">
        <v>0</v>
      </c>
      <c r="AI49" s="96">
        <f t="shared" si="15"/>
        <v>0</v>
      </c>
      <c r="AJ49" s="388">
        <f t="shared" si="37"/>
        <v>0</v>
      </c>
      <c r="AK49" s="388">
        <f t="shared" si="37"/>
        <v>0</v>
      </c>
      <c r="AL49" s="388">
        <f t="shared" si="37"/>
        <v>0</v>
      </c>
      <c r="AM49" s="135">
        <f t="shared" si="16"/>
        <v>3000000</v>
      </c>
      <c r="AN49" s="135">
        <f t="shared" si="16"/>
        <v>0</v>
      </c>
      <c r="AO49" s="135">
        <f t="shared" si="16"/>
        <v>-3000000</v>
      </c>
    </row>
    <row r="50" spans="1:47" ht="11.25">
      <c r="A50" s="165">
        <v>43</v>
      </c>
      <c r="B50" s="395" t="s">
        <v>44</v>
      </c>
      <c r="C50" s="131"/>
      <c r="D50" s="131"/>
      <c r="E50" s="133">
        <f t="shared" si="4"/>
        <v>0</v>
      </c>
      <c r="F50" s="188">
        <v>330000</v>
      </c>
      <c r="G50" s="151">
        <v>0</v>
      </c>
      <c r="H50" s="401">
        <f t="shared" si="5"/>
        <v>-330000</v>
      </c>
      <c r="I50" s="131"/>
      <c r="J50" s="131"/>
      <c r="K50" s="133">
        <f t="shared" si="6"/>
        <v>0</v>
      </c>
      <c r="L50" s="131"/>
      <c r="M50" s="131"/>
      <c r="N50" s="133">
        <f t="shared" si="7"/>
        <v>0</v>
      </c>
      <c r="O50" s="131"/>
      <c r="P50" s="131"/>
      <c r="Q50" s="133">
        <f t="shared" si="8"/>
        <v>0</v>
      </c>
      <c r="R50" s="131"/>
      <c r="S50" s="131"/>
      <c r="T50" s="133">
        <f t="shared" si="9"/>
        <v>0</v>
      </c>
      <c r="U50" s="135">
        <f t="shared" si="10"/>
        <v>330000</v>
      </c>
      <c r="V50" s="135">
        <f t="shared" si="10"/>
        <v>0</v>
      </c>
      <c r="W50" s="135">
        <f t="shared" si="10"/>
        <v>-330000</v>
      </c>
      <c r="X50" s="131"/>
      <c r="Y50" s="131"/>
      <c r="Z50" s="96">
        <f t="shared" si="12"/>
        <v>0</v>
      </c>
      <c r="AA50" s="388">
        <f t="shared" si="38"/>
        <v>0</v>
      </c>
      <c r="AB50" s="388">
        <f t="shared" si="38"/>
        <v>0</v>
      </c>
      <c r="AC50" s="388">
        <f t="shared" si="38"/>
        <v>0</v>
      </c>
      <c r="AD50" s="65"/>
      <c r="AE50" s="65"/>
      <c r="AF50" s="389">
        <f t="shared" si="14"/>
        <v>0</v>
      </c>
      <c r="AG50" s="65"/>
      <c r="AH50" s="65"/>
      <c r="AI50" s="96">
        <f t="shared" si="15"/>
        <v>0</v>
      </c>
      <c r="AJ50" s="388">
        <f t="shared" si="37"/>
        <v>0</v>
      </c>
      <c r="AK50" s="388">
        <f t="shared" si="37"/>
        <v>0</v>
      </c>
      <c r="AL50" s="388">
        <f t="shared" si="37"/>
        <v>0</v>
      </c>
      <c r="AM50" s="135">
        <f t="shared" si="16"/>
        <v>330000</v>
      </c>
      <c r="AN50" s="135">
        <f t="shared" si="16"/>
        <v>0</v>
      </c>
      <c r="AO50" s="135">
        <f t="shared" si="16"/>
        <v>-330000</v>
      </c>
    </row>
    <row r="51" spans="1:47" ht="11.25">
      <c r="A51" s="165">
        <v>44</v>
      </c>
      <c r="B51" s="395" t="s">
        <v>45</v>
      </c>
      <c r="C51" s="131"/>
      <c r="D51" s="131"/>
      <c r="E51" s="133">
        <f t="shared" si="4"/>
        <v>0</v>
      </c>
      <c r="F51" s="188">
        <v>1000000</v>
      </c>
      <c r="G51" s="151">
        <v>0</v>
      </c>
      <c r="H51" s="401">
        <f t="shared" si="5"/>
        <v>-1000000</v>
      </c>
      <c r="I51" s="131"/>
      <c r="J51" s="131"/>
      <c r="K51" s="133">
        <f t="shared" si="6"/>
        <v>0</v>
      </c>
      <c r="L51" s="131"/>
      <c r="M51" s="131"/>
      <c r="N51" s="133">
        <f t="shared" si="7"/>
        <v>0</v>
      </c>
      <c r="O51" s="131"/>
      <c r="P51" s="131"/>
      <c r="Q51" s="133">
        <f t="shared" si="8"/>
        <v>0</v>
      </c>
      <c r="R51" s="131"/>
      <c r="S51" s="131"/>
      <c r="T51" s="133">
        <f t="shared" si="9"/>
        <v>0</v>
      </c>
      <c r="U51" s="135">
        <f t="shared" si="10"/>
        <v>1000000</v>
      </c>
      <c r="V51" s="135">
        <f t="shared" si="10"/>
        <v>0</v>
      </c>
      <c r="W51" s="135">
        <f t="shared" si="10"/>
        <v>-1000000</v>
      </c>
      <c r="X51" s="131"/>
      <c r="Y51" s="131"/>
      <c r="Z51" s="96">
        <f t="shared" si="12"/>
        <v>0</v>
      </c>
      <c r="AA51" s="388">
        <f t="shared" si="38"/>
        <v>0</v>
      </c>
      <c r="AB51" s="388">
        <f t="shared" si="38"/>
        <v>0</v>
      </c>
      <c r="AC51" s="388">
        <f t="shared" si="38"/>
        <v>0</v>
      </c>
      <c r="AD51" s="65"/>
      <c r="AE51" s="65"/>
      <c r="AF51" s="389">
        <f t="shared" si="14"/>
        <v>0</v>
      </c>
      <c r="AG51" s="65"/>
      <c r="AH51" s="65"/>
      <c r="AI51" s="96">
        <f t="shared" si="15"/>
        <v>0</v>
      </c>
      <c r="AJ51" s="388">
        <f t="shared" si="37"/>
        <v>0</v>
      </c>
      <c r="AK51" s="388">
        <f t="shared" si="37"/>
        <v>0</v>
      </c>
      <c r="AL51" s="388">
        <f t="shared" si="37"/>
        <v>0</v>
      </c>
      <c r="AM51" s="135">
        <f t="shared" si="16"/>
        <v>1000000</v>
      </c>
      <c r="AN51" s="135">
        <f t="shared" si="16"/>
        <v>0</v>
      </c>
      <c r="AO51" s="135">
        <f t="shared" si="16"/>
        <v>-1000000</v>
      </c>
    </row>
    <row r="52" spans="1:47" ht="11.25">
      <c r="A52" s="165">
        <v>45</v>
      </c>
      <c r="B52" s="395" t="s">
        <v>51</v>
      </c>
      <c r="C52" s="131"/>
      <c r="D52" s="131"/>
      <c r="E52" s="133">
        <f t="shared" si="4"/>
        <v>0</v>
      </c>
      <c r="F52" s="188">
        <v>1152000</v>
      </c>
      <c r="G52" s="151">
        <v>0</v>
      </c>
      <c r="H52" s="401">
        <f t="shared" si="5"/>
        <v>-1152000</v>
      </c>
      <c r="I52" s="131"/>
      <c r="J52" s="131"/>
      <c r="K52" s="133">
        <f t="shared" si="6"/>
        <v>0</v>
      </c>
      <c r="L52" s="131"/>
      <c r="M52" s="131"/>
      <c r="N52" s="133">
        <f t="shared" si="7"/>
        <v>0</v>
      </c>
      <c r="O52" s="131"/>
      <c r="P52" s="131"/>
      <c r="Q52" s="133">
        <f t="shared" si="8"/>
        <v>0</v>
      </c>
      <c r="R52" s="131"/>
      <c r="S52" s="131"/>
      <c r="T52" s="133">
        <f t="shared" si="9"/>
        <v>0</v>
      </c>
      <c r="U52" s="135">
        <f t="shared" si="10"/>
        <v>1152000</v>
      </c>
      <c r="V52" s="135">
        <f t="shared" si="10"/>
        <v>0</v>
      </c>
      <c r="W52" s="135">
        <f t="shared" si="10"/>
        <v>-1152000</v>
      </c>
      <c r="X52" s="131"/>
      <c r="Y52" s="131"/>
      <c r="Z52" s="96">
        <f t="shared" si="12"/>
        <v>0</v>
      </c>
      <c r="AA52" s="388">
        <f t="shared" si="38"/>
        <v>0</v>
      </c>
      <c r="AB52" s="388">
        <f t="shared" si="38"/>
        <v>0</v>
      </c>
      <c r="AC52" s="388">
        <f t="shared" si="38"/>
        <v>0</v>
      </c>
      <c r="AD52" s="65"/>
      <c r="AE52" s="65"/>
      <c r="AF52" s="389">
        <f t="shared" si="14"/>
        <v>0</v>
      </c>
      <c r="AG52" s="65"/>
      <c r="AH52" s="65"/>
      <c r="AI52" s="96">
        <f t="shared" si="15"/>
        <v>0</v>
      </c>
      <c r="AJ52" s="388">
        <f t="shared" si="37"/>
        <v>0</v>
      </c>
      <c r="AK52" s="388">
        <f t="shared" si="37"/>
        <v>0</v>
      </c>
      <c r="AL52" s="388">
        <f t="shared" si="37"/>
        <v>0</v>
      </c>
      <c r="AM52" s="135">
        <f t="shared" si="16"/>
        <v>1152000</v>
      </c>
      <c r="AN52" s="135">
        <f t="shared" si="16"/>
        <v>0</v>
      </c>
      <c r="AO52" s="135">
        <f t="shared" si="16"/>
        <v>-1152000</v>
      </c>
    </row>
    <row r="53" spans="1:47" ht="11.25">
      <c r="A53" s="165">
        <v>46</v>
      </c>
      <c r="B53" s="395" t="s">
        <v>46</v>
      </c>
      <c r="C53" s="131"/>
      <c r="D53" s="131"/>
      <c r="E53" s="133">
        <f t="shared" si="4"/>
        <v>0</v>
      </c>
      <c r="F53" s="147"/>
      <c r="G53" s="147"/>
      <c r="H53" s="401">
        <f t="shared" si="5"/>
        <v>0</v>
      </c>
      <c r="I53" s="131"/>
      <c r="J53" s="131"/>
      <c r="K53" s="133">
        <f t="shared" si="6"/>
        <v>0</v>
      </c>
      <c r="L53" s="131"/>
      <c r="M53" s="131"/>
      <c r="N53" s="133">
        <f t="shared" si="7"/>
        <v>0</v>
      </c>
      <c r="O53" s="131"/>
      <c r="P53" s="131"/>
      <c r="Q53" s="133">
        <f t="shared" si="8"/>
        <v>0</v>
      </c>
      <c r="R53" s="131"/>
      <c r="S53" s="131"/>
      <c r="T53" s="133">
        <f t="shared" si="9"/>
        <v>0</v>
      </c>
      <c r="U53" s="135">
        <f t="shared" si="10"/>
        <v>0</v>
      </c>
      <c r="V53" s="135">
        <f t="shared" si="10"/>
        <v>0</v>
      </c>
      <c r="W53" s="135">
        <f t="shared" si="10"/>
        <v>0</v>
      </c>
      <c r="X53" s="131"/>
      <c r="Y53" s="131"/>
      <c r="Z53" s="96">
        <f t="shared" si="12"/>
        <v>0</v>
      </c>
      <c r="AA53" s="388">
        <f t="shared" si="38"/>
        <v>0</v>
      </c>
      <c r="AB53" s="388">
        <f t="shared" si="38"/>
        <v>0</v>
      </c>
      <c r="AC53" s="388">
        <f t="shared" si="38"/>
        <v>0</v>
      </c>
      <c r="AD53" s="65"/>
      <c r="AE53" s="65"/>
      <c r="AF53" s="389">
        <f t="shared" si="14"/>
        <v>0</v>
      </c>
      <c r="AG53" s="65"/>
      <c r="AH53" s="65"/>
      <c r="AI53" s="96">
        <f t="shared" si="15"/>
        <v>0</v>
      </c>
      <c r="AJ53" s="388">
        <f t="shared" si="37"/>
        <v>0</v>
      </c>
      <c r="AK53" s="388">
        <f t="shared" si="37"/>
        <v>0</v>
      </c>
      <c r="AL53" s="388">
        <f t="shared" si="37"/>
        <v>0</v>
      </c>
      <c r="AM53" s="135">
        <f t="shared" si="16"/>
        <v>0</v>
      </c>
      <c r="AN53" s="135">
        <f t="shared" si="16"/>
        <v>0</v>
      </c>
      <c r="AO53" s="135">
        <f t="shared" si="16"/>
        <v>0</v>
      </c>
    </row>
    <row r="54" spans="1:47" ht="11.25">
      <c r="A54" s="165">
        <v>47</v>
      </c>
      <c r="B54" s="395" t="s">
        <v>47</v>
      </c>
      <c r="C54" s="131"/>
      <c r="D54" s="131"/>
      <c r="E54" s="133">
        <f t="shared" si="4"/>
        <v>0</v>
      </c>
      <c r="F54" s="131"/>
      <c r="G54" s="131"/>
      <c r="H54" s="401">
        <f t="shared" si="5"/>
        <v>0</v>
      </c>
      <c r="I54" s="131"/>
      <c r="J54" s="131"/>
      <c r="K54" s="133">
        <f t="shared" si="6"/>
        <v>0</v>
      </c>
      <c r="L54" s="131"/>
      <c r="M54" s="131"/>
      <c r="N54" s="133">
        <f t="shared" si="7"/>
        <v>0</v>
      </c>
      <c r="O54" s="131"/>
      <c r="P54" s="131"/>
      <c r="Q54" s="133">
        <f t="shared" si="8"/>
        <v>0</v>
      </c>
      <c r="R54" s="131"/>
      <c r="S54" s="131"/>
      <c r="T54" s="133">
        <f t="shared" si="9"/>
        <v>0</v>
      </c>
      <c r="U54" s="135">
        <f t="shared" si="10"/>
        <v>0</v>
      </c>
      <c r="V54" s="135">
        <f t="shared" si="10"/>
        <v>0</v>
      </c>
      <c r="W54" s="135">
        <f t="shared" si="10"/>
        <v>0</v>
      </c>
      <c r="X54" s="131"/>
      <c r="Y54" s="131"/>
      <c r="Z54" s="96">
        <f t="shared" si="12"/>
        <v>0</v>
      </c>
      <c r="AA54" s="388">
        <f t="shared" si="38"/>
        <v>0</v>
      </c>
      <c r="AB54" s="388">
        <f t="shared" si="38"/>
        <v>0</v>
      </c>
      <c r="AC54" s="388">
        <f t="shared" si="38"/>
        <v>0</v>
      </c>
      <c r="AD54" s="65"/>
      <c r="AE54" s="65"/>
      <c r="AF54" s="389">
        <f t="shared" si="14"/>
        <v>0</v>
      </c>
      <c r="AG54" s="65"/>
      <c r="AH54" s="65"/>
      <c r="AI54" s="96">
        <f t="shared" si="15"/>
        <v>0</v>
      </c>
      <c r="AJ54" s="388">
        <f t="shared" si="37"/>
        <v>0</v>
      </c>
      <c r="AK54" s="388">
        <f t="shared" si="37"/>
        <v>0</v>
      </c>
      <c r="AL54" s="388">
        <f t="shared" si="37"/>
        <v>0</v>
      </c>
      <c r="AM54" s="135">
        <f t="shared" si="16"/>
        <v>0</v>
      </c>
      <c r="AN54" s="135">
        <f t="shared" si="16"/>
        <v>0</v>
      </c>
      <c r="AO54" s="135">
        <f t="shared" si="16"/>
        <v>0</v>
      </c>
    </row>
    <row r="55" spans="1:47" ht="11.25">
      <c r="A55" s="165">
        <v>48</v>
      </c>
      <c r="B55" s="395" t="s">
        <v>48</v>
      </c>
      <c r="C55" s="131"/>
      <c r="D55" s="131"/>
      <c r="E55" s="133">
        <f t="shared" si="4"/>
        <v>0</v>
      </c>
      <c r="F55" s="188">
        <v>320000</v>
      </c>
      <c r="G55" s="151">
        <v>0</v>
      </c>
      <c r="H55" s="401">
        <f t="shared" si="5"/>
        <v>-320000</v>
      </c>
      <c r="I55" s="131"/>
      <c r="J55" s="131"/>
      <c r="K55" s="133">
        <f t="shared" si="6"/>
        <v>0</v>
      </c>
      <c r="L55" s="131"/>
      <c r="M55" s="131"/>
      <c r="N55" s="133">
        <f t="shared" si="7"/>
        <v>0</v>
      </c>
      <c r="O55" s="131"/>
      <c r="P55" s="131"/>
      <c r="Q55" s="133">
        <f t="shared" si="8"/>
        <v>0</v>
      </c>
      <c r="R55" s="131"/>
      <c r="S55" s="131"/>
      <c r="T55" s="133">
        <f t="shared" si="9"/>
        <v>0</v>
      </c>
      <c r="U55" s="135">
        <f t="shared" si="10"/>
        <v>320000</v>
      </c>
      <c r="V55" s="135">
        <f t="shared" si="10"/>
        <v>0</v>
      </c>
      <c r="W55" s="135">
        <f t="shared" si="10"/>
        <v>-320000</v>
      </c>
      <c r="X55" s="131"/>
      <c r="Y55" s="131"/>
      <c r="Z55" s="96">
        <f t="shared" si="12"/>
        <v>0</v>
      </c>
      <c r="AA55" s="388">
        <f t="shared" si="38"/>
        <v>0</v>
      </c>
      <c r="AB55" s="388">
        <f t="shared" si="38"/>
        <v>0</v>
      </c>
      <c r="AC55" s="388">
        <f t="shared" si="38"/>
        <v>0</v>
      </c>
      <c r="AD55" s="65"/>
      <c r="AE55" s="65"/>
      <c r="AF55" s="389">
        <f t="shared" si="14"/>
        <v>0</v>
      </c>
      <c r="AG55" s="65"/>
      <c r="AH55" s="65"/>
      <c r="AI55" s="96">
        <f t="shared" si="15"/>
        <v>0</v>
      </c>
      <c r="AJ55" s="388">
        <f t="shared" si="37"/>
        <v>0</v>
      </c>
      <c r="AK55" s="388">
        <f t="shared" si="37"/>
        <v>0</v>
      </c>
      <c r="AL55" s="388">
        <f t="shared" si="37"/>
        <v>0</v>
      </c>
      <c r="AM55" s="135">
        <f t="shared" si="16"/>
        <v>320000</v>
      </c>
      <c r="AN55" s="135">
        <f t="shared" si="16"/>
        <v>0</v>
      </c>
      <c r="AO55" s="135">
        <f t="shared" si="16"/>
        <v>-320000</v>
      </c>
    </row>
    <row r="56" spans="1:47" ht="11.25">
      <c r="A56" s="165">
        <v>49</v>
      </c>
      <c r="B56" s="395" t="s">
        <v>49</v>
      </c>
      <c r="C56" s="131"/>
      <c r="D56" s="131"/>
      <c r="E56" s="133">
        <f t="shared" si="4"/>
        <v>0</v>
      </c>
      <c r="F56" s="131"/>
      <c r="G56" s="131"/>
      <c r="H56" s="401">
        <f t="shared" si="5"/>
        <v>0</v>
      </c>
      <c r="I56" s="131"/>
      <c r="J56" s="131"/>
      <c r="K56" s="133">
        <f t="shared" si="6"/>
        <v>0</v>
      </c>
      <c r="L56" s="131"/>
      <c r="M56" s="131"/>
      <c r="N56" s="133">
        <f t="shared" si="7"/>
        <v>0</v>
      </c>
      <c r="O56" s="131"/>
      <c r="P56" s="131"/>
      <c r="Q56" s="133">
        <f t="shared" si="8"/>
        <v>0</v>
      </c>
      <c r="R56" s="131"/>
      <c r="S56" s="131"/>
      <c r="T56" s="133">
        <f t="shared" si="9"/>
        <v>0</v>
      </c>
      <c r="U56" s="135">
        <f t="shared" si="10"/>
        <v>0</v>
      </c>
      <c r="V56" s="135">
        <f t="shared" si="10"/>
        <v>0</v>
      </c>
      <c r="W56" s="135">
        <f t="shared" si="10"/>
        <v>0</v>
      </c>
      <c r="X56" s="131"/>
      <c r="Y56" s="131"/>
      <c r="Z56" s="96">
        <f t="shared" si="12"/>
        <v>0</v>
      </c>
      <c r="AA56" s="388">
        <f t="shared" si="38"/>
        <v>0</v>
      </c>
      <c r="AB56" s="388">
        <f t="shared" si="38"/>
        <v>0</v>
      </c>
      <c r="AC56" s="388">
        <f t="shared" si="38"/>
        <v>0</v>
      </c>
      <c r="AD56" s="65"/>
      <c r="AE56" s="65"/>
      <c r="AF56" s="389">
        <f t="shared" si="14"/>
        <v>0</v>
      </c>
      <c r="AG56" s="65"/>
      <c r="AH56" s="65"/>
      <c r="AI56" s="96">
        <f t="shared" si="15"/>
        <v>0</v>
      </c>
      <c r="AJ56" s="388">
        <f t="shared" si="37"/>
        <v>0</v>
      </c>
      <c r="AK56" s="388">
        <f t="shared" si="37"/>
        <v>0</v>
      </c>
      <c r="AL56" s="388">
        <f t="shared" si="37"/>
        <v>0</v>
      </c>
      <c r="AM56" s="135">
        <f t="shared" si="16"/>
        <v>0</v>
      </c>
      <c r="AN56" s="135">
        <f t="shared" si="16"/>
        <v>0</v>
      </c>
      <c r="AO56" s="135">
        <f t="shared" si="16"/>
        <v>0</v>
      </c>
    </row>
    <row r="57" spans="1:47" ht="11.25">
      <c r="A57" s="165">
        <v>50</v>
      </c>
      <c r="B57" s="395" t="s">
        <v>50</v>
      </c>
      <c r="C57" s="131"/>
      <c r="D57" s="131"/>
      <c r="E57" s="133">
        <f t="shared" si="4"/>
        <v>0</v>
      </c>
      <c r="F57" s="131"/>
      <c r="G57" s="131"/>
      <c r="H57" s="401">
        <f t="shared" si="5"/>
        <v>0</v>
      </c>
      <c r="I57" s="131"/>
      <c r="J57" s="131"/>
      <c r="K57" s="133">
        <f t="shared" si="6"/>
        <v>0</v>
      </c>
      <c r="L57" s="131"/>
      <c r="M57" s="131"/>
      <c r="N57" s="133">
        <f t="shared" si="7"/>
        <v>0</v>
      </c>
      <c r="O57" s="131"/>
      <c r="P57" s="131"/>
      <c r="Q57" s="133">
        <f t="shared" si="8"/>
        <v>0</v>
      </c>
      <c r="R57" s="131"/>
      <c r="S57" s="131"/>
      <c r="T57" s="133">
        <f t="shared" si="9"/>
        <v>0</v>
      </c>
      <c r="U57" s="135">
        <f t="shared" si="10"/>
        <v>0</v>
      </c>
      <c r="V57" s="135">
        <f t="shared" si="10"/>
        <v>0</v>
      </c>
      <c r="W57" s="135">
        <f t="shared" si="10"/>
        <v>0</v>
      </c>
      <c r="X57" s="131"/>
      <c r="Y57" s="131"/>
      <c r="Z57" s="96">
        <f t="shared" si="12"/>
        <v>0</v>
      </c>
      <c r="AA57" s="388">
        <f t="shared" si="38"/>
        <v>0</v>
      </c>
      <c r="AB57" s="388">
        <f t="shared" si="38"/>
        <v>0</v>
      </c>
      <c r="AC57" s="388">
        <f t="shared" si="38"/>
        <v>0</v>
      </c>
      <c r="AD57" s="65"/>
      <c r="AE57" s="65"/>
      <c r="AF57" s="389">
        <f t="shared" si="14"/>
        <v>0</v>
      </c>
      <c r="AG57" s="65"/>
      <c r="AH57" s="65"/>
      <c r="AI57" s="96">
        <f t="shared" si="15"/>
        <v>0</v>
      </c>
      <c r="AJ57" s="388">
        <f t="shared" si="37"/>
        <v>0</v>
      </c>
      <c r="AK57" s="388">
        <f t="shared" si="37"/>
        <v>0</v>
      </c>
      <c r="AL57" s="388">
        <f t="shared" si="37"/>
        <v>0</v>
      </c>
      <c r="AM57" s="135">
        <f t="shared" si="16"/>
        <v>0</v>
      </c>
      <c r="AN57" s="135">
        <f t="shared" si="16"/>
        <v>0</v>
      </c>
      <c r="AO57" s="135">
        <f t="shared" si="16"/>
        <v>0</v>
      </c>
    </row>
    <row r="58" spans="1:47" ht="11.25">
      <c r="A58" s="165"/>
      <c r="B58" s="397" t="s">
        <v>325</v>
      </c>
      <c r="C58" s="131"/>
      <c r="D58" s="131"/>
      <c r="E58" s="133">
        <f t="shared" si="4"/>
        <v>0</v>
      </c>
      <c r="F58" s="131"/>
      <c r="G58" s="131"/>
      <c r="H58" s="401">
        <f t="shared" si="5"/>
        <v>0</v>
      </c>
      <c r="I58" s="131"/>
      <c r="J58" s="131"/>
      <c r="K58" s="133">
        <f t="shared" si="6"/>
        <v>0</v>
      </c>
      <c r="L58" s="131"/>
      <c r="M58" s="131"/>
      <c r="N58" s="133"/>
      <c r="O58" s="131"/>
      <c r="P58" s="131"/>
      <c r="Q58" s="133"/>
      <c r="R58" s="131"/>
      <c r="S58" s="131"/>
      <c r="T58" s="133"/>
      <c r="U58" s="135">
        <f t="shared" si="10"/>
        <v>0</v>
      </c>
      <c r="V58" s="135">
        <f t="shared" si="10"/>
        <v>0</v>
      </c>
      <c r="W58" s="135">
        <f t="shared" si="10"/>
        <v>0</v>
      </c>
      <c r="X58" s="131"/>
      <c r="Y58" s="131"/>
      <c r="Z58" s="54"/>
      <c r="AA58" s="135">
        <f t="shared" ref="AA58:AC59" si="47">SUM(X58)</f>
        <v>0</v>
      </c>
      <c r="AB58" s="135">
        <f t="shared" si="47"/>
        <v>0</v>
      </c>
      <c r="AC58" s="135">
        <f t="shared" si="47"/>
        <v>0</v>
      </c>
      <c r="AD58" s="131"/>
      <c r="AE58" s="131"/>
      <c r="AF58" s="54"/>
      <c r="AG58" s="131"/>
      <c r="AH58" s="131"/>
      <c r="AI58" s="96">
        <f t="shared" si="15"/>
        <v>0</v>
      </c>
      <c r="AJ58" s="388">
        <f t="shared" ref="AJ58:AJ59" si="48">SUM(AD58+AG58)</f>
        <v>0</v>
      </c>
      <c r="AK58" s="388">
        <f t="shared" ref="AK58:AK59" si="49">SUM(AE58+AH58)</f>
        <v>0</v>
      </c>
      <c r="AL58" s="388">
        <f t="shared" ref="AL58:AL59" si="50">SUM(AF58+AI58)</f>
        <v>0</v>
      </c>
      <c r="AM58" s="135">
        <f t="shared" si="16"/>
        <v>0</v>
      </c>
      <c r="AN58" s="135">
        <f t="shared" si="16"/>
        <v>0</v>
      </c>
      <c r="AO58" s="135">
        <f t="shared" si="16"/>
        <v>0</v>
      </c>
      <c r="AP58" s="270"/>
      <c r="AQ58" s="270"/>
    </row>
    <row r="59" spans="1:47" ht="11.25">
      <c r="A59" s="165"/>
      <c r="B59" s="395" t="s">
        <v>324</v>
      </c>
      <c r="C59" s="131">
        <v>0</v>
      </c>
      <c r="D59" s="131"/>
      <c r="E59" s="133">
        <f t="shared" si="4"/>
        <v>0</v>
      </c>
      <c r="F59" s="131"/>
      <c r="G59" s="131"/>
      <c r="H59" s="401">
        <f t="shared" si="5"/>
        <v>0</v>
      </c>
      <c r="I59" s="131"/>
      <c r="J59" s="131"/>
      <c r="K59" s="133">
        <f t="shared" si="6"/>
        <v>0</v>
      </c>
      <c r="L59" s="131"/>
      <c r="M59" s="131"/>
      <c r="N59" s="133"/>
      <c r="O59" s="131"/>
      <c r="P59" s="131"/>
      <c r="Q59" s="133"/>
      <c r="R59" s="131"/>
      <c r="S59" s="131"/>
      <c r="T59" s="133"/>
      <c r="U59" s="135">
        <f t="shared" si="10"/>
        <v>0</v>
      </c>
      <c r="V59" s="135">
        <f t="shared" si="10"/>
        <v>0</v>
      </c>
      <c r="W59" s="135">
        <f t="shared" si="10"/>
        <v>0</v>
      </c>
      <c r="X59" s="131"/>
      <c r="Y59" s="131"/>
      <c r="Z59" s="54"/>
      <c r="AA59" s="135">
        <f t="shared" si="47"/>
        <v>0</v>
      </c>
      <c r="AB59" s="135">
        <f t="shared" si="47"/>
        <v>0</v>
      </c>
      <c r="AC59" s="135">
        <f t="shared" si="47"/>
        <v>0</v>
      </c>
      <c r="AD59" s="131"/>
      <c r="AE59" s="131"/>
      <c r="AF59" s="54"/>
      <c r="AG59" s="197">
        <v>25058000</v>
      </c>
      <c r="AH59" s="155">
        <v>0</v>
      </c>
      <c r="AI59" s="96">
        <f t="shared" si="15"/>
        <v>-25058000</v>
      </c>
      <c r="AJ59" s="388">
        <f t="shared" si="48"/>
        <v>25058000</v>
      </c>
      <c r="AK59" s="388">
        <f t="shared" si="49"/>
        <v>0</v>
      </c>
      <c r="AL59" s="388">
        <f t="shared" si="50"/>
        <v>-25058000</v>
      </c>
      <c r="AM59" s="135">
        <f t="shared" si="16"/>
        <v>25058000</v>
      </c>
      <c r="AN59" s="135">
        <f t="shared" si="16"/>
        <v>0</v>
      </c>
      <c r="AO59" s="135">
        <f t="shared" si="16"/>
        <v>-25058000</v>
      </c>
      <c r="AP59" s="270"/>
      <c r="AQ59" s="270"/>
    </row>
    <row r="60" spans="1:47" ht="11.25">
      <c r="A60" s="163">
        <v>51</v>
      </c>
      <c r="B60" s="394" t="s">
        <v>52</v>
      </c>
      <c r="C60" s="64">
        <f>SUM(C61:C63)</f>
        <v>15893100</v>
      </c>
      <c r="D60" s="64">
        <f t="shared" ref="D60:T60" si="51">SUM(D61:D63)</f>
        <v>3185900</v>
      </c>
      <c r="E60" s="64">
        <f t="shared" si="51"/>
        <v>-12407200</v>
      </c>
      <c r="F60" s="64">
        <f t="shared" si="51"/>
        <v>26044700</v>
      </c>
      <c r="G60" s="64">
        <f t="shared" si="51"/>
        <v>22982200</v>
      </c>
      <c r="H60" s="372">
        <f t="shared" si="51"/>
        <v>-2862500</v>
      </c>
      <c r="I60" s="64">
        <f t="shared" si="51"/>
        <v>0</v>
      </c>
      <c r="J60" s="64">
        <f t="shared" si="51"/>
        <v>0</v>
      </c>
      <c r="K60" s="64">
        <f t="shared" si="51"/>
        <v>0</v>
      </c>
      <c r="L60" s="64">
        <f t="shared" si="51"/>
        <v>0</v>
      </c>
      <c r="M60" s="64">
        <f t="shared" si="51"/>
        <v>0</v>
      </c>
      <c r="N60" s="64">
        <f t="shared" si="51"/>
        <v>0</v>
      </c>
      <c r="O60" s="64">
        <f t="shared" si="51"/>
        <v>0</v>
      </c>
      <c r="P60" s="64">
        <f t="shared" si="51"/>
        <v>0</v>
      </c>
      <c r="Q60" s="64">
        <f t="shared" si="51"/>
        <v>0</v>
      </c>
      <c r="R60" s="64">
        <f t="shared" si="51"/>
        <v>0</v>
      </c>
      <c r="S60" s="64">
        <f t="shared" si="51"/>
        <v>0</v>
      </c>
      <c r="T60" s="64">
        <f t="shared" si="51"/>
        <v>0</v>
      </c>
      <c r="U60" s="59">
        <f t="shared" si="10"/>
        <v>41937800</v>
      </c>
      <c r="V60" s="59">
        <f t="shared" si="10"/>
        <v>26168100</v>
      </c>
      <c r="W60" s="59">
        <f t="shared" si="10"/>
        <v>-15269700</v>
      </c>
      <c r="X60" s="64">
        <f>SUM(X61:X63)</f>
        <v>0</v>
      </c>
      <c r="Y60" s="64">
        <f t="shared" ref="Y60" si="52">SUM(Y61:Y63)</f>
        <v>0</v>
      </c>
      <c r="Z60" s="64">
        <f t="shared" ref="Z60" si="53">SUM(Z61:Z63)</f>
        <v>0</v>
      </c>
      <c r="AA60" s="64">
        <f t="shared" ref="AA60" si="54">SUM(AA61:AA63)</f>
        <v>0</v>
      </c>
      <c r="AB60" s="64">
        <f t="shared" ref="AB60" si="55">SUM(AB61:AB63)</f>
        <v>0</v>
      </c>
      <c r="AC60" s="64">
        <f t="shared" ref="AC60" si="56">SUM(AC61:AC63)</f>
        <v>0</v>
      </c>
      <c r="AD60" s="64">
        <f>SUM(AD61:AD63)</f>
        <v>80682500</v>
      </c>
      <c r="AE60" s="64">
        <f t="shared" ref="AE60" si="57">SUM(AE61:AE63)</f>
        <v>50000000</v>
      </c>
      <c r="AF60" s="64">
        <f t="shared" ref="AF60" si="58">SUM(AF61:AF63)</f>
        <v>-30682500</v>
      </c>
      <c r="AG60" s="64">
        <f t="shared" ref="AG60" si="59">SUM(AG61:AG63)</f>
        <v>0</v>
      </c>
      <c r="AH60" s="64">
        <f t="shared" ref="AH60" si="60">SUM(AH61:AH63)</f>
        <v>0</v>
      </c>
      <c r="AI60" s="64">
        <f t="shared" ref="AI60" si="61">SUM(AI61:AI63)</f>
        <v>0</v>
      </c>
      <c r="AJ60" s="64">
        <f t="shared" ref="AJ60" si="62">SUM(AJ61:AJ63)</f>
        <v>80682500</v>
      </c>
      <c r="AK60" s="64">
        <f t="shared" ref="AK60" si="63">SUM(AK61:AK63)</f>
        <v>50000000</v>
      </c>
      <c r="AL60" s="64">
        <f t="shared" ref="AL60" si="64">SUM(AL61:AL63)</f>
        <v>-30682500</v>
      </c>
      <c r="AM60" s="64">
        <f t="shared" ref="AM60" si="65">SUM(AM61:AM63)</f>
        <v>122120300</v>
      </c>
      <c r="AN60" s="64">
        <f t="shared" ref="AN60" si="66">SUM(AN61:AN63)</f>
        <v>76168100</v>
      </c>
      <c r="AO60" s="64">
        <f t="shared" ref="AO60" si="67">SUM(AO61:AO63)</f>
        <v>-45952200</v>
      </c>
      <c r="AP60" s="64">
        <f t="shared" ref="AP60" si="68">SUM(AP61:AP63)</f>
        <v>0</v>
      </c>
      <c r="AQ60" s="64">
        <f t="shared" ref="AQ60" si="69">SUM(AQ61:AQ63)</f>
        <v>0</v>
      </c>
      <c r="AR60" s="64">
        <f t="shared" ref="AR60" si="70">SUM(AR61:AR63)</f>
        <v>0</v>
      </c>
      <c r="AS60" s="64">
        <f t="shared" ref="AS60" si="71">SUM(AS61:AS63)</f>
        <v>0</v>
      </c>
      <c r="AT60" s="64">
        <f t="shared" ref="AT60" si="72">SUM(AT61:AT63)</f>
        <v>0</v>
      </c>
      <c r="AU60" s="64">
        <f t="shared" ref="AU60" si="73">SUM(AU61:AU63)</f>
        <v>0</v>
      </c>
    </row>
    <row r="61" spans="1:47" ht="11.25">
      <c r="A61" s="165">
        <v>52</v>
      </c>
      <c r="B61" s="398" t="s">
        <v>75</v>
      </c>
      <c r="C61" s="188">
        <v>14093100</v>
      </c>
      <c r="D61" s="188">
        <v>2790600</v>
      </c>
      <c r="E61" s="133">
        <f t="shared" si="4"/>
        <v>-11302500</v>
      </c>
      <c r="F61" s="188">
        <v>24844700</v>
      </c>
      <c r="G61" s="188">
        <v>22982200</v>
      </c>
      <c r="H61" s="401">
        <f t="shared" si="5"/>
        <v>-1862500</v>
      </c>
      <c r="I61" s="131"/>
      <c r="J61" s="131"/>
      <c r="K61" s="133">
        <f t="shared" si="6"/>
        <v>0</v>
      </c>
      <c r="L61" s="131"/>
      <c r="M61" s="131"/>
      <c r="N61" s="133">
        <f t="shared" si="7"/>
        <v>0</v>
      </c>
      <c r="O61" s="131"/>
      <c r="P61" s="131"/>
      <c r="Q61" s="133">
        <f t="shared" si="8"/>
        <v>0</v>
      </c>
      <c r="R61" s="131"/>
      <c r="S61" s="131"/>
      <c r="T61" s="133">
        <f t="shared" si="9"/>
        <v>0</v>
      </c>
      <c r="U61" s="135">
        <f t="shared" si="10"/>
        <v>38937800</v>
      </c>
      <c r="V61" s="135">
        <f t="shared" si="10"/>
        <v>25772800</v>
      </c>
      <c r="W61" s="135">
        <f t="shared" si="10"/>
        <v>-13165000</v>
      </c>
      <c r="X61" s="131"/>
      <c r="Y61" s="131"/>
      <c r="Z61" s="96">
        <f t="shared" si="12"/>
        <v>0</v>
      </c>
      <c r="AA61" s="388">
        <f t="shared" si="38"/>
        <v>0</v>
      </c>
      <c r="AB61" s="388">
        <f t="shared" si="38"/>
        <v>0</v>
      </c>
      <c r="AC61" s="388">
        <f t="shared" si="38"/>
        <v>0</v>
      </c>
      <c r="AD61" s="197">
        <v>80682500</v>
      </c>
      <c r="AE61" s="197">
        <v>50000000</v>
      </c>
      <c r="AF61" s="389">
        <f t="shared" si="14"/>
        <v>-30682500</v>
      </c>
      <c r="AG61" s="54"/>
      <c r="AH61" s="54"/>
      <c r="AI61" s="96">
        <f t="shared" si="15"/>
        <v>0</v>
      </c>
      <c r="AJ61" s="388">
        <f t="shared" si="37"/>
        <v>80682500</v>
      </c>
      <c r="AK61" s="388">
        <f t="shared" si="37"/>
        <v>50000000</v>
      </c>
      <c r="AL61" s="388">
        <f t="shared" si="37"/>
        <v>-30682500</v>
      </c>
      <c r="AM61" s="135">
        <f t="shared" si="16"/>
        <v>119620300</v>
      </c>
      <c r="AN61" s="135">
        <f t="shared" si="16"/>
        <v>75772800</v>
      </c>
      <c r="AO61" s="135">
        <f t="shared" si="16"/>
        <v>-43847500</v>
      </c>
    </row>
    <row r="62" spans="1:47" ht="11.25">
      <c r="A62" s="165">
        <v>53</v>
      </c>
      <c r="B62" s="398" t="s">
        <v>53</v>
      </c>
      <c r="C62" s="188">
        <v>1500000</v>
      </c>
      <c r="D62" s="188">
        <v>395300</v>
      </c>
      <c r="E62" s="133">
        <f t="shared" si="4"/>
        <v>-1104700</v>
      </c>
      <c r="F62" s="188">
        <v>1000000</v>
      </c>
      <c r="G62" s="151">
        <v>0</v>
      </c>
      <c r="H62" s="401">
        <f t="shared" si="5"/>
        <v>-1000000</v>
      </c>
      <c r="I62" s="131"/>
      <c r="J62" s="131"/>
      <c r="K62" s="133">
        <f t="shared" si="6"/>
        <v>0</v>
      </c>
      <c r="L62" s="131"/>
      <c r="M62" s="131"/>
      <c r="N62" s="133">
        <f t="shared" si="7"/>
        <v>0</v>
      </c>
      <c r="O62" s="131"/>
      <c r="P62" s="131"/>
      <c r="Q62" s="133">
        <f t="shared" si="8"/>
        <v>0</v>
      </c>
      <c r="R62" s="131"/>
      <c r="S62" s="131"/>
      <c r="T62" s="133">
        <f t="shared" si="9"/>
        <v>0</v>
      </c>
      <c r="U62" s="135">
        <f t="shared" ref="U62:W110" si="74">SUM(C62+F62+I62+L62+O62+R62)</f>
        <v>2500000</v>
      </c>
      <c r="V62" s="135">
        <f t="shared" si="74"/>
        <v>395300</v>
      </c>
      <c r="W62" s="135">
        <f t="shared" si="74"/>
        <v>-2104700</v>
      </c>
      <c r="X62" s="131"/>
      <c r="Y62" s="131"/>
      <c r="Z62" s="96">
        <f t="shared" si="12"/>
        <v>0</v>
      </c>
      <c r="AA62" s="388">
        <f t="shared" si="38"/>
        <v>0</v>
      </c>
      <c r="AB62" s="388">
        <f t="shared" si="38"/>
        <v>0</v>
      </c>
      <c r="AC62" s="388">
        <f t="shared" si="38"/>
        <v>0</v>
      </c>
      <c r="AD62" s="54"/>
      <c r="AE62" s="54"/>
      <c r="AF62" s="389">
        <f t="shared" si="14"/>
        <v>0</v>
      </c>
      <c r="AG62" s="54"/>
      <c r="AH62" s="54"/>
      <c r="AI62" s="96">
        <f t="shared" si="15"/>
        <v>0</v>
      </c>
      <c r="AJ62" s="388">
        <f t="shared" si="37"/>
        <v>0</v>
      </c>
      <c r="AK62" s="388">
        <f t="shared" si="37"/>
        <v>0</v>
      </c>
      <c r="AL62" s="388">
        <f t="shared" si="37"/>
        <v>0</v>
      </c>
      <c r="AM62" s="135">
        <f t="shared" si="16"/>
        <v>2500000</v>
      </c>
      <c r="AN62" s="135">
        <f t="shared" si="16"/>
        <v>395300</v>
      </c>
      <c r="AO62" s="135">
        <f t="shared" si="16"/>
        <v>-2104700</v>
      </c>
    </row>
    <row r="63" spans="1:47" ht="11.25">
      <c r="A63" s="165"/>
      <c r="B63" s="395" t="s">
        <v>323</v>
      </c>
      <c r="C63" s="188">
        <v>300000</v>
      </c>
      <c r="D63" s="151">
        <v>0</v>
      </c>
      <c r="E63" s="54"/>
      <c r="F63" s="188">
        <v>200000</v>
      </c>
      <c r="G63" s="151">
        <v>0</v>
      </c>
      <c r="H63" s="371"/>
      <c r="I63" s="131"/>
      <c r="J63" s="131"/>
      <c r="K63" s="54"/>
      <c r="L63" s="131"/>
      <c r="M63" s="131"/>
      <c r="N63" s="54"/>
      <c r="O63" s="131"/>
      <c r="P63" s="131"/>
      <c r="Q63" s="54"/>
      <c r="R63" s="131"/>
      <c r="S63" s="131"/>
      <c r="T63" s="54"/>
      <c r="U63" s="135"/>
      <c r="V63" s="135"/>
      <c r="W63" s="135"/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/>
      <c r="AN63" s="135"/>
      <c r="AO63" s="135"/>
      <c r="AP63" s="270"/>
      <c r="AQ63" s="270"/>
    </row>
    <row r="64" spans="1:47" ht="11.25">
      <c r="A64" s="165"/>
      <c r="B64" s="394" t="s">
        <v>260</v>
      </c>
      <c r="C64" s="64">
        <f>+C65</f>
        <v>0</v>
      </c>
      <c r="D64" s="64">
        <f>+D65</f>
        <v>0</v>
      </c>
      <c r="E64" s="133"/>
      <c r="F64" s="64">
        <f>+F65</f>
        <v>0</v>
      </c>
      <c r="G64" s="64">
        <f>+G65</f>
        <v>0</v>
      </c>
      <c r="H64" s="401"/>
      <c r="I64" s="64">
        <f>+I65</f>
        <v>0</v>
      </c>
      <c r="J64" s="64">
        <f>+J65</f>
        <v>0</v>
      </c>
      <c r="K64" s="133"/>
      <c r="L64" s="64">
        <f>+L65</f>
        <v>0</v>
      </c>
      <c r="M64" s="64">
        <f>+M65</f>
        <v>0</v>
      </c>
      <c r="N64" s="133"/>
      <c r="O64" s="64">
        <f>+O65</f>
        <v>0</v>
      </c>
      <c r="P64" s="64">
        <f>+P65</f>
        <v>0</v>
      </c>
      <c r="Q64" s="133"/>
      <c r="R64" s="64">
        <f>+R65</f>
        <v>0</v>
      </c>
      <c r="S64" s="64">
        <f>+S65</f>
        <v>0</v>
      </c>
      <c r="T64" s="133"/>
      <c r="U64" s="135"/>
      <c r="V64" s="135"/>
      <c r="W64" s="135"/>
      <c r="X64" s="64">
        <f>+X65</f>
        <v>0</v>
      </c>
      <c r="Y64" s="64">
        <f>+Y65</f>
        <v>0</v>
      </c>
      <c r="Z64" s="96"/>
      <c r="AA64" s="388"/>
      <c r="AB64" s="388"/>
      <c r="AC64" s="388"/>
      <c r="AD64" s="54">
        <f>+AD65</f>
        <v>0</v>
      </c>
      <c r="AE64" s="54">
        <f>+AE65</f>
        <v>0</v>
      </c>
      <c r="AF64" s="389"/>
      <c r="AG64" s="54">
        <f>+AG65</f>
        <v>0</v>
      </c>
      <c r="AH64" s="54">
        <f>+AH65</f>
        <v>0</v>
      </c>
      <c r="AI64" s="96"/>
      <c r="AJ64" s="388"/>
      <c r="AK64" s="388"/>
      <c r="AL64" s="388"/>
      <c r="AM64" s="135"/>
      <c r="AN64" s="135"/>
      <c r="AO64" s="135"/>
    </row>
    <row r="65" spans="1:41" ht="11.25">
      <c r="A65" s="165"/>
      <c r="B65" s="395" t="s">
        <v>261</v>
      </c>
      <c r="C65" s="131"/>
      <c r="D65" s="131"/>
      <c r="E65" s="133"/>
      <c r="F65" s="131"/>
      <c r="G65" s="131"/>
      <c r="H65" s="401"/>
      <c r="I65" s="131"/>
      <c r="J65" s="131"/>
      <c r="K65" s="133"/>
      <c r="L65" s="131"/>
      <c r="M65" s="131"/>
      <c r="N65" s="133"/>
      <c r="O65" s="131"/>
      <c r="P65" s="131"/>
      <c r="Q65" s="133"/>
      <c r="R65" s="131"/>
      <c r="S65" s="131"/>
      <c r="T65" s="133"/>
      <c r="U65" s="135"/>
      <c r="V65" s="135"/>
      <c r="W65" s="135"/>
      <c r="X65" s="131"/>
      <c r="Y65" s="131"/>
      <c r="Z65" s="96"/>
      <c r="AA65" s="388"/>
      <c r="AB65" s="388"/>
      <c r="AC65" s="388"/>
      <c r="AD65" s="54"/>
      <c r="AE65" s="54"/>
      <c r="AF65" s="389"/>
      <c r="AG65" s="54"/>
      <c r="AH65" s="54"/>
      <c r="AI65" s="96"/>
      <c r="AJ65" s="388"/>
      <c r="AK65" s="388"/>
      <c r="AL65" s="388"/>
      <c r="AM65" s="135"/>
      <c r="AN65" s="135"/>
      <c r="AO65" s="135"/>
    </row>
    <row r="66" spans="1:41" ht="11.25">
      <c r="A66" s="163">
        <v>54</v>
      </c>
      <c r="B66" s="394" t="s">
        <v>77</v>
      </c>
      <c r="C66" s="64">
        <f>SUM(C67:C68)</f>
        <v>0</v>
      </c>
      <c r="D66" s="64">
        <f>SUM(D67:D68)</f>
        <v>0</v>
      </c>
      <c r="E66" s="380">
        <f t="shared" si="4"/>
        <v>0</v>
      </c>
      <c r="F66" s="64">
        <f>SUM(F67:F68)</f>
        <v>0</v>
      </c>
      <c r="G66" s="64">
        <f>SUM(G67:G68)</f>
        <v>0</v>
      </c>
      <c r="H66" s="402">
        <f t="shared" si="5"/>
        <v>0</v>
      </c>
      <c r="I66" s="64">
        <f>SUM(I67:I68)</f>
        <v>0</v>
      </c>
      <c r="J66" s="64">
        <f>SUM(J67:J68)</f>
        <v>0</v>
      </c>
      <c r="K66" s="380">
        <f t="shared" si="6"/>
        <v>0</v>
      </c>
      <c r="L66" s="64">
        <f>SUM(L67:L68)</f>
        <v>0</v>
      </c>
      <c r="M66" s="64">
        <f>SUM(M67:M68)</f>
        <v>0</v>
      </c>
      <c r="N66" s="380">
        <f t="shared" si="7"/>
        <v>0</v>
      </c>
      <c r="O66" s="64">
        <f>SUM(O67:O68)</f>
        <v>0</v>
      </c>
      <c r="P66" s="64">
        <f>SUM(P67:P68)</f>
        <v>0</v>
      </c>
      <c r="Q66" s="380">
        <f t="shared" si="8"/>
        <v>0</v>
      </c>
      <c r="R66" s="64">
        <f>SUM(R67:R68)</f>
        <v>0</v>
      </c>
      <c r="S66" s="64">
        <f>SUM(S67:S68)</f>
        <v>0</v>
      </c>
      <c r="T66" s="380">
        <f t="shared" si="9"/>
        <v>0</v>
      </c>
      <c r="U66" s="59">
        <f t="shared" si="74"/>
        <v>0</v>
      </c>
      <c r="V66" s="59">
        <f t="shared" si="74"/>
        <v>0</v>
      </c>
      <c r="W66" s="59">
        <f t="shared" si="74"/>
        <v>0</v>
      </c>
      <c r="X66" s="64">
        <f>SUM(X67:X68)</f>
        <v>0</v>
      </c>
      <c r="Y66" s="64">
        <f>SUM(Y67:Y68)</f>
        <v>0</v>
      </c>
      <c r="Z66" s="133">
        <f t="shared" si="12"/>
        <v>0</v>
      </c>
      <c r="AA66" s="59">
        <f t="shared" si="38"/>
        <v>0</v>
      </c>
      <c r="AB66" s="59">
        <f t="shared" si="38"/>
        <v>0</v>
      </c>
      <c r="AC66" s="59">
        <f t="shared" si="38"/>
        <v>0</v>
      </c>
      <c r="AD66" s="54">
        <f>SUM(AD67:AD68)</f>
        <v>0</v>
      </c>
      <c r="AE66" s="54">
        <f>SUM(AE67:AE68)</f>
        <v>0</v>
      </c>
      <c r="AF66" s="132">
        <f t="shared" si="14"/>
        <v>0</v>
      </c>
      <c r="AG66" s="54">
        <f>SUM(AG67:AG68)</f>
        <v>0</v>
      </c>
      <c r="AH66" s="54">
        <f>SUM(AH67:AH68)</f>
        <v>0</v>
      </c>
      <c r="AI66" s="133">
        <f t="shared" si="15"/>
        <v>0</v>
      </c>
      <c r="AJ66" s="59">
        <f t="shared" si="37"/>
        <v>0</v>
      </c>
      <c r="AK66" s="59">
        <f t="shared" si="37"/>
        <v>0</v>
      </c>
      <c r="AL66" s="59">
        <f t="shared" si="37"/>
        <v>0</v>
      </c>
      <c r="AM66" s="59">
        <f t="shared" si="16"/>
        <v>0</v>
      </c>
      <c r="AN66" s="59">
        <f t="shared" si="16"/>
        <v>0</v>
      </c>
      <c r="AO66" s="59">
        <f t="shared" si="16"/>
        <v>0</v>
      </c>
    </row>
    <row r="67" spans="1:41" ht="11.25">
      <c r="A67" s="165">
        <v>55</v>
      </c>
      <c r="B67" s="398" t="s">
        <v>54</v>
      </c>
      <c r="C67" s="131"/>
      <c r="D67" s="131"/>
      <c r="E67" s="389">
        <f t="shared" si="4"/>
        <v>0</v>
      </c>
      <c r="F67" s="131"/>
      <c r="G67" s="131"/>
      <c r="H67" s="403">
        <f t="shared" si="5"/>
        <v>0</v>
      </c>
      <c r="I67" s="131"/>
      <c r="J67" s="131"/>
      <c r="K67" s="389">
        <f t="shared" si="6"/>
        <v>0</v>
      </c>
      <c r="L67" s="131"/>
      <c r="M67" s="131"/>
      <c r="N67" s="389">
        <f t="shared" si="7"/>
        <v>0</v>
      </c>
      <c r="O67" s="131"/>
      <c r="P67" s="131"/>
      <c r="Q67" s="389">
        <f t="shared" si="8"/>
        <v>0</v>
      </c>
      <c r="R67" s="131"/>
      <c r="S67" s="131"/>
      <c r="T67" s="389">
        <f t="shared" si="9"/>
        <v>0</v>
      </c>
      <c r="U67" s="135">
        <f t="shared" si="74"/>
        <v>0</v>
      </c>
      <c r="V67" s="135">
        <f t="shared" si="74"/>
        <v>0</v>
      </c>
      <c r="W67" s="135">
        <f t="shared" si="74"/>
        <v>0</v>
      </c>
      <c r="X67" s="131"/>
      <c r="Y67" s="131"/>
      <c r="Z67" s="96">
        <f t="shared" si="12"/>
        <v>0</v>
      </c>
      <c r="AA67" s="388">
        <f t="shared" si="38"/>
        <v>0</v>
      </c>
      <c r="AB67" s="388">
        <f t="shared" si="38"/>
        <v>0</v>
      </c>
      <c r="AC67" s="388">
        <f t="shared" si="38"/>
        <v>0</v>
      </c>
      <c r="AD67" s="54"/>
      <c r="AE67" s="54"/>
      <c r="AF67" s="389">
        <f t="shared" si="14"/>
        <v>0</v>
      </c>
      <c r="AG67" s="54"/>
      <c r="AH67" s="54"/>
      <c r="AI67" s="96">
        <f t="shared" si="15"/>
        <v>0</v>
      </c>
      <c r="AJ67" s="388">
        <f t="shared" ref="AJ67:AL68" si="75">SUM(AD67+AG67)</f>
        <v>0</v>
      </c>
      <c r="AK67" s="388">
        <f t="shared" si="75"/>
        <v>0</v>
      </c>
      <c r="AL67" s="388">
        <f t="shared" si="75"/>
        <v>0</v>
      </c>
      <c r="AM67" s="135">
        <f t="shared" si="16"/>
        <v>0</v>
      </c>
      <c r="AN67" s="135">
        <f t="shared" si="16"/>
        <v>0</v>
      </c>
      <c r="AO67" s="135">
        <f t="shared" si="16"/>
        <v>0</v>
      </c>
    </row>
    <row r="68" spans="1:41" ht="11.25">
      <c r="A68" s="165">
        <v>56</v>
      </c>
      <c r="B68" s="398" t="s">
        <v>55</v>
      </c>
      <c r="C68" s="131"/>
      <c r="D68" s="131"/>
      <c r="E68" s="389">
        <f t="shared" si="4"/>
        <v>0</v>
      </c>
      <c r="F68" s="131"/>
      <c r="G68" s="131"/>
      <c r="H68" s="403">
        <f t="shared" si="5"/>
        <v>0</v>
      </c>
      <c r="I68" s="131"/>
      <c r="J68" s="131"/>
      <c r="K68" s="389">
        <f t="shared" si="6"/>
        <v>0</v>
      </c>
      <c r="L68" s="131"/>
      <c r="M68" s="131"/>
      <c r="N68" s="389">
        <f t="shared" si="7"/>
        <v>0</v>
      </c>
      <c r="O68" s="131"/>
      <c r="P68" s="131"/>
      <c r="Q68" s="389">
        <f t="shared" si="8"/>
        <v>0</v>
      </c>
      <c r="R68" s="131"/>
      <c r="S68" s="131"/>
      <c r="T68" s="389">
        <f t="shared" si="9"/>
        <v>0</v>
      </c>
      <c r="U68" s="135">
        <f t="shared" si="74"/>
        <v>0</v>
      </c>
      <c r="V68" s="135">
        <f t="shared" si="74"/>
        <v>0</v>
      </c>
      <c r="W68" s="135">
        <f t="shared" si="74"/>
        <v>0</v>
      </c>
      <c r="X68" s="131"/>
      <c r="Y68" s="131"/>
      <c r="Z68" s="96">
        <f t="shared" si="12"/>
        <v>0</v>
      </c>
      <c r="AA68" s="388">
        <f t="shared" si="38"/>
        <v>0</v>
      </c>
      <c r="AB68" s="388">
        <f t="shared" si="38"/>
        <v>0</v>
      </c>
      <c r="AC68" s="388">
        <f t="shared" si="38"/>
        <v>0</v>
      </c>
      <c r="AD68" s="54"/>
      <c r="AE68" s="54"/>
      <c r="AF68" s="389">
        <f t="shared" si="14"/>
        <v>0</v>
      </c>
      <c r="AG68" s="54"/>
      <c r="AH68" s="54"/>
      <c r="AI68" s="96">
        <f t="shared" si="15"/>
        <v>0</v>
      </c>
      <c r="AJ68" s="388">
        <f t="shared" si="75"/>
        <v>0</v>
      </c>
      <c r="AK68" s="388">
        <f t="shared" si="75"/>
        <v>0</v>
      </c>
      <c r="AL68" s="388">
        <f t="shared" si="75"/>
        <v>0</v>
      </c>
      <c r="AM68" s="135">
        <f t="shared" si="16"/>
        <v>0</v>
      </c>
      <c r="AN68" s="135">
        <f t="shared" si="16"/>
        <v>0</v>
      </c>
      <c r="AO68" s="135">
        <f t="shared" si="16"/>
        <v>0</v>
      </c>
    </row>
    <row r="69" spans="1:41" ht="11.25">
      <c r="A69" s="163">
        <v>57</v>
      </c>
      <c r="B69" s="394" t="s">
        <v>78</v>
      </c>
      <c r="C69" s="64">
        <f>SUM(C70:C77)</f>
        <v>1650000</v>
      </c>
      <c r="D69" s="64">
        <f>SUM(D70:D77)</f>
        <v>150000</v>
      </c>
      <c r="E69" s="380">
        <f t="shared" si="4"/>
        <v>-1500000</v>
      </c>
      <c r="F69" s="64">
        <f>SUM(F70:F77)</f>
        <v>1500000</v>
      </c>
      <c r="G69" s="64">
        <f>SUM(G70:G77)</f>
        <v>1000000</v>
      </c>
      <c r="H69" s="402">
        <f t="shared" si="5"/>
        <v>-500000</v>
      </c>
      <c r="I69" s="64">
        <f>SUM(I70:I77)</f>
        <v>0</v>
      </c>
      <c r="J69" s="64">
        <f>SUM(J70:J77)</f>
        <v>0</v>
      </c>
      <c r="K69" s="380">
        <f t="shared" si="6"/>
        <v>0</v>
      </c>
      <c r="L69" s="64">
        <f>SUM(L70:L77)</f>
        <v>0</v>
      </c>
      <c r="M69" s="64">
        <f>SUM(M70:M77)</f>
        <v>0</v>
      </c>
      <c r="N69" s="380">
        <f t="shared" si="7"/>
        <v>0</v>
      </c>
      <c r="O69" s="64">
        <f>SUM(O70:O77)</f>
        <v>0</v>
      </c>
      <c r="P69" s="64">
        <f>SUM(P70:P77)</f>
        <v>0</v>
      </c>
      <c r="Q69" s="380">
        <f t="shared" si="8"/>
        <v>0</v>
      </c>
      <c r="R69" s="64">
        <f>SUM(R70:R77)</f>
        <v>0</v>
      </c>
      <c r="S69" s="64">
        <f>SUM(S70:S77)</f>
        <v>0</v>
      </c>
      <c r="T69" s="380">
        <f t="shared" si="9"/>
        <v>0</v>
      </c>
      <c r="U69" s="59">
        <f t="shared" si="74"/>
        <v>3150000</v>
      </c>
      <c r="V69" s="59">
        <f t="shared" si="74"/>
        <v>1150000</v>
      </c>
      <c r="W69" s="59">
        <f t="shared" si="74"/>
        <v>-2000000</v>
      </c>
      <c r="X69" s="64">
        <f>SUM(X70:X77)</f>
        <v>141898200</v>
      </c>
      <c r="Y69" s="64">
        <f>SUM(Y70:Y77)</f>
        <v>-21475600</v>
      </c>
      <c r="Z69" s="133">
        <f t="shared" si="12"/>
        <v>-163373800</v>
      </c>
      <c r="AA69" s="59">
        <f t="shared" si="38"/>
        <v>141898200</v>
      </c>
      <c r="AB69" s="59">
        <f t="shared" si="38"/>
        <v>-21475600</v>
      </c>
      <c r="AC69" s="59">
        <f t="shared" si="38"/>
        <v>-163373800</v>
      </c>
      <c r="AD69" s="54">
        <f>SUM(AD70:AD77)</f>
        <v>0</v>
      </c>
      <c r="AE69" s="54">
        <f>SUM(AE70:AE77)</f>
        <v>0</v>
      </c>
      <c r="AF69" s="132">
        <f t="shared" si="14"/>
        <v>0</v>
      </c>
      <c r="AG69" s="54">
        <f>SUM(AG70:AG77)</f>
        <v>0</v>
      </c>
      <c r="AH69" s="54">
        <f>SUM(AH70:AH77)</f>
        <v>0</v>
      </c>
      <c r="AI69" s="133">
        <f t="shared" si="15"/>
        <v>0</v>
      </c>
      <c r="AJ69" s="59">
        <f t="shared" si="37"/>
        <v>0</v>
      </c>
      <c r="AK69" s="59">
        <f t="shared" si="37"/>
        <v>0</v>
      </c>
      <c r="AL69" s="59">
        <f t="shared" si="37"/>
        <v>0</v>
      </c>
      <c r="AM69" s="59">
        <f t="shared" si="16"/>
        <v>145048200</v>
      </c>
      <c r="AN69" s="59">
        <f t="shared" si="16"/>
        <v>-20325600</v>
      </c>
      <c r="AO69" s="59">
        <f t="shared" si="16"/>
        <v>-165373800</v>
      </c>
    </row>
    <row r="70" spans="1:41" ht="11.25">
      <c r="A70" s="165">
        <v>58</v>
      </c>
      <c r="B70" s="398" t="s">
        <v>90</v>
      </c>
      <c r="C70" s="167"/>
      <c r="D70" s="167"/>
      <c r="E70" s="133">
        <f t="shared" si="4"/>
        <v>0</v>
      </c>
      <c r="F70" s="167"/>
      <c r="G70" s="167"/>
      <c r="H70" s="401">
        <f t="shared" si="5"/>
        <v>0</v>
      </c>
      <c r="I70" s="131"/>
      <c r="J70" s="131"/>
      <c r="K70" s="133">
        <f t="shared" si="6"/>
        <v>0</v>
      </c>
      <c r="L70" s="131"/>
      <c r="M70" s="131"/>
      <c r="N70" s="133">
        <f t="shared" si="7"/>
        <v>0</v>
      </c>
      <c r="O70" s="131"/>
      <c r="P70" s="131"/>
      <c r="Q70" s="133">
        <f t="shared" si="8"/>
        <v>0</v>
      </c>
      <c r="R70" s="131"/>
      <c r="S70" s="131"/>
      <c r="T70" s="133">
        <f t="shared" si="9"/>
        <v>0</v>
      </c>
      <c r="U70" s="135">
        <f t="shared" si="74"/>
        <v>0</v>
      </c>
      <c r="V70" s="135">
        <f t="shared" si="74"/>
        <v>0</v>
      </c>
      <c r="W70" s="135">
        <f t="shared" si="74"/>
        <v>0</v>
      </c>
      <c r="X70" s="197">
        <v>141898200</v>
      </c>
      <c r="Y70" s="197">
        <v>-21475600</v>
      </c>
      <c r="Z70" s="96">
        <f t="shared" si="12"/>
        <v>-163373800</v>
      </c>
      <c r="AA70" s="388">
        <f t="shared" si="38"/>
        <v>141898200</v>
      </c>
      <c r="AB70" s="388">
        <f t="shared" si="38"/>
        <v>-21475600</v>
      </c>
      <c r="AC70" s="388">
        <f t="shared" si="38"/>
        <v>-163373800</v>
      </c>
      <c r="AD70" s="54"/>
      <c r="AE70" s="54"/>
      <c r="AF70" s="389">
        <f t="shared" si="14"/>
        <v>0</v>
      </c>
      <c r="AG70" s="54"/>
      <c r="AH70" s="54"/>
      <c r="AI70" s="96">
        <f t="shared" si="15"/>
        <v>0</v>
      </c>
      <c r="AJ70" s="388">
        <f t="shared" si="37"/>
        <v>0</v>
      </c>
      <c r="AK70" s="388">
        <f t="shared" si="37"/>
        <v>0</v>
      </c>
      <c r="AL70" s="388">
        <f t="shared" si="37"/>
        <v>0</v>
      </c>
      <c r="AM70" s="390">
        <f t="shared" si="16"/>
        <v>141898200</v>
      </c>
      <c r="AN70" s="135">
        <f t="shared" si="16"/>
        <v>-21475600</v>
      </c>
      <c r="AO70" s="135">
        <f t="shared" si="16"/>
        <v>-163373800</v>
      </c>
    </row>
    <row r="71" spans="1:41" ht="11.25">
      <c r="A71" s="165">
        <v>59</v>
      </c>
      <c r="B71" s="398" t="s">
        <v>85</v>
      </c>
      <c r="C71" s="131"/>
      <c r="D71" s="131"/>
      <c r="E71" s="133">
        <f t="shared" si="4"/>
        <v>0</v>
      </c>
      <c r="F71" s="131"/>
      <c r="G71" s="131"/>
      <c r="H71" s="401">
        <f t="shared" si="5"/>
        <v>0</v>
      </c>
      <c r="I71" s="131"/>
      <c r="J71" s="131"/>
      <c r="K71" s="133">
        <f t="shared" si="6"/>
        <v>0</v>
      </c>
      <c r="L71" s="131"/>
      <c r="M71" s="131"/>
      <c r="N71" s="133">
        <f t="shared" si="7"/>
        <v>0</v>
      </c>
      <c r="O71" s="131"/>
      <c r="P71" s="131"/>
      <c r="Q71" s="133">
        <f t="shared" si="8"/>
        <v>0</v>
      </c>
      <c r="R71" s="131"/>
      <c r="S71" s="131"/>
      <c r="T71" s="133">
        <f t="shared" si="9"/>
        <v>0</v>
      </c>
      <c r="U71" s="135">
        <f t="shared" si="74"/>
        <v>0</v>
      </c>
      <c r="V71" s="135">
        <f t="shared" si="74"/>
        <v>0</v>
      </c>
      <c r="W71" s="135">
        <f t="shared" si="74"/>
        <v>0</v>
      </c>
      <c r="X71" s="131"/>
      <c r="Y71" s="131"/>
      <c r="Z71" s="96">
        <f t="shared" si="12"/>
        <v>0</v>
      </c>
      <c r="AA71" s="388">
        <f t="shared" si="38"/>
        <v>0</v>
      </c>
      <c r="AB71" s="388">
        <f t="shared" si="38"/>
        <v>0</v>
      </c>
      <c r="AC71" s="388">
        <f t="shared" si="38"/>
        <v>0</v>
      </c>
      <c r="AD71" s="54"/>
      <c r="AE71" s="54"/>
      <c r="AF71" s="389">
        <f t="shared" si="14"/>
        <v>0</v>
      </c>
      <c r="AG71" s="54"/>
      <c r="AH71" s="54"/>
      <c r="AI71" s="96">
        <f t="shared" si="15"/>
        <v>0</v>
      </c>
      <c r="AJ71" s="388">
        <f t="shared" si="37"/>
        <v>0</v>
      </c>
      <c r="AK71" s="388">
        <f t="shared" si="37"/>
        <v>0</v>
      </c>
      <c r="AL71" s="388">
        <f t="shared" si="37"/>
        <v>0</v>
      </c>
      <c r="AM71" s="390">
        <f t="shared" si="16"/>
        <v>0</v>
      </c>
      <c r="AN71" s="135">
        <f t="shared" si="16"/>
        <v>0</v>
      </c>
      <c r="AO71" s="135">
        <f t="shared" si="16"/>
        <v>0</v>
      </c>
    </row>
    <row r="72" spans="1:41" ht="11.25">
      <c r="A72" s="165"/>
      <c r="B72" s="399" t="s">
        <v>266</v>
      </c>
      <c r="C72" s="131"/>
      <c r="D72" s="131"/>
      <c r="E72" s="54"/>
      <c r="F72" s="131"/>
      <c r="G72" s="131"/>
      <c r="H72" s="371"/>
      <c r="I72" s="131"/>
      <c r="J72" s="131"/>
      <c r="K72" s="54"/>
      <c r="L72" s="131"/>
      <c r="M72" s="131"/>
      <c r="N72" s="54"/>
      <c r="O72" s="131"/>
      <c r="P72" s="131"/>
      <c r="Q72" s="54"/>
      <c r="R72" s="131"/>
      <c r="S72" s="131"/>
      <c r="T72" s="54"/>
      <c r="U72" s="135"/>
      <c r="V72" s="135"/>
      <c r="W72" s="135"/>
      <c r="X72" s="131"/>
      <c r="Y72" s="131"/>
      <c r="Z72" s="54"/>
      <c r="AA72" s="135"/>
      <c r="AB72" s="135"/>
      <c r="AC72" s="131"/>
      <c r="AD72" s="54"/>
      <c r="AE72" s="54"/>
      <c r="AF72" s="54"/>
      <c r="AG72" s="54"/>
      <c r="AH72" s="54"/>
      <c r="AI72" s="54"/>
      <c r="AJ72" s="162"/>
      <c r="AK72" s="162"/>
      <c r="AL72" s="162"/>
      <c r="AM72" s="135"/>
      <c r="AN72" s="135"/>
      <c r="AO72" s="135"/>
    </row>
    <row r="73" spans="1:41" ht="11.25">
      <c r="A73" s="165">
        <v>60</v>
      </c>
      <c r="B73" s="398" t="s">
        <v>56</v>
      </c>
      <c r="C73" s="131"/>
      <c r="D73" s="131"/>
      <c r="E73" s="133">
        <f t="shared" si="4"/>
        <v>0</v>
      </c>
      <c r="F73" s="131"/>
      <c r="G73" s="131"/>
      <c r="H73" s="401">
        <f t="shared" si="5"/>
        <v>0</v>
      </c>
      <c r="I73" s="131"/>
      <c r="J73" s="131"/>
      <c r="K73" s="133">
        <f t="shared" si="6"/>
        <v>0</v>
      </c>
      <c r="L73" s="131"/>
      <c r="M73" s="131"/>
      <c r="N73" s="133">
        <f t="shared" si="7"/>
        <v>0</v>
      </c>
      <c r="O73" s="131"/>
      <c r="P73" s="131"/>
      <c r="Q73" s="133">
        <f t="shared" si="8"/>
        <v>0</v>
      </c>
      <c r="R73" s="131"/>
      <c r="S73" s="131"/>
      <c r="T73" s="133">
        <f t="shared" si="9"/>
        <v>0</v>
      </c>
      <c r="U73" s="135">
        <f t="shared" si="74"/>
        <v>0</v>
      </c>
      <c r="V73" s="135">
        <f t="shared" si="74"/>
        <v>0</v>
      </c>
      <c r="W73" s="135">
        <f t="shared" si="74"/>
        <v>0</v>
      </c>
      <c r="X73" s="131"/>
      <c r="Y73" s="131"/>
      <c r="Z73" s="96">
        <f t="shared" si="12"/>
        <v>0</v>
      </c>
      <c r="AA73" s="388">
        <f t="shared" si="38"/>
        <v>0</v>
      </c>
      <c r="AB73" s="388">
        <f t="shared" si="38"/>
        <v>0</v>
      </c>
      <c r="AC73" s="388">
        <f t="shared" si="38"/>
        <v>0</v>
      </c>
      <c r="AD73" s="54"/>
      <c r="AE73" s="54"/>
      <c r="AF73" s="389">
        <f t="shared" si="14"/>
        <v>0</v>
      </c>
      <c r="AG73" s="54"/>
      <c r="AH73" s="54"/>
      <c r="AI73" s="96">
        <f t="shared" si="15"/>
        <v>0</v>
      </c>
      <c r="AJ73" s="388">
        <f t="shared" si="37"/>
        <v>0</v>
      </c>
      <c r="AK73" s="388">
        <f t="shared" si="37"/>
        <v>0</v>
      </c>
      <c r="AL73" s="388">
        <f t="shared" si="37"/>
        <v>0</v>
      </c>
      <c r="AM73" s="390">
        <f t="shared" si="16"/>
        <v>0</v>
      </c>
      <c r="AN73" s="135">
        <f t="shared" si="16"/>
        <v>0</v>
      </c>
      <c r="AO73" s="135">
        <f t="shared" si="16"/>
        <v>0</v>
      </c>
    </row>
    <row r="74" spans="1:41" ht="11.25">
      <c r="A74" s="165">
        <v>61</v>
      </c>
      <c r="B74" s="395" t="s">
        <v>57</v>
      </c>
      <c r="C74" s="131"/>
      <c r="D74" s="131"/>
      <c r="E74" s="133">
        <f t="shared" si="4"/>
        <v>0</v>
      </c>
      <c r="F74" s="131"/>
      <c r="G74" s="131"/>
      <c r="H74" s="401">
        <f t="shared" si="5"/>
        <v>0</v>
      </c>
      <c r="I74" s="131"/>
      <c r="J74" s="131"/>
      <c r="K74" s="133">
        <f t="shared" si="6"/>
        <v>0</v>
      </c>
      <c r="L74" s="131"/>
      <c r="M74" s="131"/>
      <c r="N74" s="133">
        <f t="shared" si="7"/>
        <v>0</v>
      </c>
      <c r="O74" s="131"/>
      <c r="P74" s="131"/>
      <c r="Q74" s="133">
        <f t="shared" si="8"/>
        <v>0</v>
      </c>
      <c r="R74" s="131"/>
      <c r="S74" s="131"/>
      <c r="T74" s="133">
        <f t="shared" si="9"/>
        <v>0</v>
      </c>
      <c r="U74" s="135">
        <f t="shared" si="74"/>
        <v>0</v>
      </c>
      <c r="V74" s="135">
        <f t="shared" si="74"/>
        <v>0</v>
      </c>
      <c r="W74" s="135">
        <f t="shared" si="74"/>
        <v>0</v>
      </c>
      <c r="X74" s="131"/>
      <c r="Y74" s="131"/>
      <c r="Z74" s="96">
        <f t="shared" si="12"/>
        <v>0</v>
      </c>
      <c r="AA74" s="388">
        <f t="shared" si="38"/>
        <v>0</v>
      </c>
      <c r="AB74" s="388">
        <f t="shared" si="38"/>
        <v>0</v>
      </c>
      <c r="AC74" s="388">
        <f t="shared" si="38"/>
        <v>0</v>
      </c>
      <c r="AD74" s="54"/>
      <c r="AE74" s="54"/>
      <c r="AF74" s="389">
        <f t="shared" si="14"/>
        <v>0</v>
      </c>
      <c r="AG74" s="54"/>
      <c r="AH74" s="54"/>
      <c r="AI74" s="96">
        <f t="shared" si="15"/>
        <v>0</v>
      </c>
      <c r="AJ74" s="388">
        <f t="shared" si="37"/>
        <v>0</v>
      </c>
      <c r="AK74" s="388">
        <f t="shared" si="37"/>
        <v>0</v>
      </c>
      <c r="AL74" s="388">
        <f t="shared" si="37"/>
        <v>0</v>
      </c>
      <c r="AM74" s="390">
        <f t="shared" si="16"/>
        <v>0</v>
      </c>
      <c r="AN74" s="135">
        <f t="shared" si="16"/>
        <v>0</v>
      </c>
      <c r="AO74" s="135">
        <f t="shared" si="16"/>
        <v>0</v>
      </c>
    </row>
    <row r="75" spans="1:41" ht="11.25">
      <c r="A75" s="165">
        <v>62</v>
      </c>
      <c r="B75" s="395" t="s">
        <v>58</v>
      </c>
      <c r="C75" s="131"/>
      <c r="D75" s="131"/>
      <c r="E75" s="133">
        <f t="shared" ref="E75:E110" si="76">SUM(D75-C75)</f>
        <v>0</v>
      </c>
      <c r="F75" s="131"/>
      <c r="G75" s="131"/>
      <c r="H75" s="401">
        <f t="shared" si="5"/>
        <v>0</v>
      </c>
      <c r="I75" s="131"/>
      <c r="J75" s="131"/>
      <c r="K75" s="133">
        <f t="shared" si="6"/>
        <v>0</v>
      </c>
      <c r="L75" s="131"/>
      <c r="M75" s="131"/>
      <c r="N75" s="133">
        <f t="shared" si="7"/>
        <v>0</v>
      </c>
      <c r="O75" s="131"/>
      <c r="P75" s="131"/>
      <c r="Q75" s="133">
        <f t="shared" si="8"/>
        <v>0</v>
      </c>
      <c r="R75" s="131"/>
      <c r="S75" s="131"/>
      <c r="T75" s="133">
        <f t="shared" si="9"/>
        <v>0</v>
      </c>
      <c r="U75" s="135">
        <f t="shared" si="74"/>
        <v>0</v>
      </c>
      <c r="V75" s="135">
        <f t="shared" si="74"/>
        <v>0</v>
      </c>
      <c r="W75" s="135">
        <f t="shared" si="74"/>
        <v>0</v>
      </c>
      <c r="X75" s="131"/>
      <c r="Y75" s="131"/>
      <c r="Z75" s="96">
        <f t="shared" si="12"/>
        <v>0</v>
      </c>
      <c r="AA75" s="388">
        <f t="shared" si="38"/>
        <v>0</v>
      </c>
      <c r="AB75" s="388">
        <f t="shared" si="38"/>
        <v>0</v>
      </c>
      <c r="AC75" s="388">
        <f t="shared" si="38"/>
        <v>0</v>
      </c>
      <c r="AD75" s="54"/>
      <c r="AE75" s="54"/>
      <c r="AF75" s="389">
        <f t="shared" si="14"/>
        <v>0</v>
      </c>
      <c r="AG75" s="54"/>
      <c r="AH75" s="54"/>
      <c r="AI75" s="96">
        <f t="shared" si="15"/>
        <v>0</v>
      </c>
      <c r="AJ75" s="388">
        <f t="shared" si="37"/>
        <v>0</v>
      </c>
      <c r="AK75" s="388">
        <f t="shared" si="37"/>
        <v>0</v>
      </c>
      <c r="AL75" s="388">
        <f t="shared" si="37"/>
        <v>0</v>
      </c>
      <c r="AM75" s="390">
        <f t="shared" si="16"/>
        <v>0</v>
      </c>
      <c r="AN75" s="135">
        <f t="shared" si="16"/>
        <v>0</v>
      </c>
      <c r="AO75" s="135">
        <f t="shared" si="16"/>
        <v>0</v>
      </c>
    </row>
    <row r="76" spans="1:41" ht="11.25">
      <c r="A76" s="165">
        <v>63</v>
      </c>
      <c r="B76" s="395" t="s">
        <v>59</v>
      </c>
      <c r="C76" s="131"/>
      <c r="D76" s="131"/>
      <c r="E76" s="133">
        <f t="shared" si="76"/>
        <v>0</v>
      </c>
      <c r="F76" s="131"/>
      <c r="G76" s="131"/>
      <c r="H76" s="401">
        <f t="shared" ref="H76:H110" si="77">SUM(G76-F76)</f>
        <v>0</v>
      </c>
      <c r="I76" s="131"/>
      <c r="J76" s="131"/>
      <c r="K76" s="133">
        <f t="shared" ref="K76:K110" si="78">SUM(J76-I76)</f>
        <v>0</v>
      </c>
      <c r="L76" s="131"/>
      <c r="M76" s="131"/>
      <c r="N76" s="133">
        <f t="shared" ref="N76:N110" si="79">SUM(M76-L76)</f>
        <v>0</v>
      </c>
      <c r="O76" s="131"/>
      <c r="P76" s="131"/>
      <c r="Q76" s="133">
        <f t="shared" ref="Q76:Q110" si="80">SUM(P76-O76)</f>
        <v>0</v>
      </c>
      <c r="R76" s="131"/>
      <c r="S76" s="131"/>
      <c r="T76" s="133">
        <f t="shared" si="9"/>
        <v>0</v>
      </c>
      <c r="U76" s="135">
        <f t="shared" si="74"/>
        <v>0</v>
      </c>
      <c r="V76" s="135">
        <f t="shared" si="74"/>
        <v>0</v>
      </c>
      <c r="W76" s="135">
        <f t="shared" si="74"/>
        <v>0</v>
      </c>
      <c r="X76" s="131"/>
      <c r="Y76" s="131"/>
      <c r="Z76" s="96">
        <f t="shared" si="12"/>
        <v>0</v>
      </c>
      <c r="AA76" s="388">
        <f t="shared" si="38"/>
        <v>0</v>
      </c>
      <c r="AB76" s="388">
        <f t="shared" si="38"/>
        <v>0</v>
      </c>
      <c r="AC76" s="388">
        <f t="shared" si="38"/>
        <v>0</v>
      </c>
      <c r="AD76" s="54"/>
      <c r="AE76" s="54"/>
      <c r="AF76" s="389">
        <f t="shared" ref="AF76:AF89" si="81">SUM(AE76-AD76)</f>
        <v>0</v>
      </c>
      <c r="AG76" s="54"/>
      <c r="AH76" s="54"/>
      <c r="AI76" s="96">
        <f t="shared" si="15"/>
        <v>0</v>
      </c>
      <c r="AJ76" s="388">
        <f t="shared" si="37"/>
        <v>0</v>
      </c>
      <c r="AK76" s="388">
        <f t="shared" si="37"/>
        <v>0</v>
      </c>
      <c r="AL76" s="388">
        <f t="shared" si="37"/>
        <v>0</v>
      </c>
      <c r="AM76" s="390">
        <f t="shared" si="16"/>
        <v>0</v>
      </c>
      <c r="AN76" s="135">
        <f t="shared" si="16"/>
        <v>0</v>
      </c>
      <c r="AO76" s="135">
        <f t="shared" si="16"/>
        <v>0</v>
      </c>
    </row>
    <row r="77" spans="1:41" ht="11.25">
      <c r="A77" s="165">
        <v>64</v>
      </c>
      <c r="B77" s="395" t="s">
        <v>60</v>
      </c>
      <c r="C77" s="188">
        <v>1650000</v>
      </c>
      <c r="D77" s="151">
        <v>150000</v>
      </c>
      <c r="E77" s="133">
        <f t="shared" si="76"/>
        <v>-1500000</v>
      </c>
      <c r="F77" s="188">
        <v>1500000</v>
      </c>
      <c r="G77" s="151">
        <v>1000000</v>
      </c>
      <c r="H77" s="401">
        <f t="shared" si="77"/>
        <v>-500000</v>
      </c>
      <c r="I77" s="131"/>
      <c r="J77" s="131"/>
      <c r="K77" s="133">
        <f t="shared" si="78"/>
        <v>0</v>
      </c>
      <c r="L77" s="131"/>
      <c r="M77" s="131"/>
      <c r="N77" s="133">
        <f t="shared" si="79"/>
        <v>0</v>
      </c>
      <c r="O77" s="131"/>
      <c r="P77" s="131"/>
      <c r="Q77" s="133">
        <f t="shared" si="80"/>
        <v>0</v>
      </c>
      <c r="R77" s="131"/>
      <c r="S77" s="131"/>
      <c r="T77" s="133">
        <f t="shared" si="9"/>
        <v>0</v>
      </c>
      <c r="U77" s="135">
        <f t="shared" si="74"/>
        <v>3150000</v>
      </c>
      <c r="V77" s="135">
        <f t="shared" si="74"/>
        <v>1150000</v>
      </c>
      <c r="W77" s="135">
        <f t="shared" si="74"/>
        <v>-2000000</v>
      </c>
      <c r="X77" s="131"/>
      <c r="Y77" s="131"/>
      <c r="Z77" s="96">
        <f t="shared" si="12"/>
        <v>0</v>
      </c>
      <c r="AA77" s="388">
        <f t="shared" si="38"/>
        <v>0</v>
      </c>
      <c r="AB77" s="388">
        <f t="shared" si="38"/>
        <v>0</v>
      </c>
      <c r="AC77" s="388">
        <f t="shared" si="38"/>
        <v>0</v>
      </c>
      <c r="AD77" s="54"/>
      <c r="AE77" s="54"/>
      <c r="AF77" s="389">
        <f t="shared" si="81"/>
        <v>0</v>
      </c>
      <c r="AG77" s="54"/>
      <c r="AH77" s="54"/>
      <c r="AI77" s="96">
        <f t="shared" si="15"/>
        <v>0</v>
      </c>
      <c r="AJ77" s="388">
        <f t="shared" si="37"/>
        <v>0</v>
      </c>
      <c r="AK77" s="388">
        <f t="shared" si="37"/>
        <v>0</v>
      </c>
      <c r="AL77" s="388">
        <f t="shared" si="37"/>
        <v>0</v>
      </c>
      <c r="AM77" s="390">
        <f t="shared" si="16"/>
        <v>3150000</v>
      </c>
      <c r="AN77" s="135">
        <f t="shared" si="16"/>
        <v>1150000</v>
      </c>
      <c r="AO77" s="135">
        <f t="shared" si="16"/>
        <v>-2000000</v>
      </c>
    </row>
    <row r="78" spans="1:41" ht="11.25">
      <c r="A78" s="163">
        <v>65</v>
      </c>
      <c r="B78" s="394" t="s">
        <v>61</v>
      </c>
      <c r="C78" s="64">
        <f>SUM(C79:C80)</f>
        <v>0</v>
      </c>
      <c r="D78" s="64">
        <f>SUM(D79:D80)</f>
        <v>0</v>
      </c>
      <c r="E78" s="380">
        <f t="shared" si="76"/>
        <v>0</v>
      </c>
      <c r="F78" s="64">
        <f>SUM(F79:F80)</f>
        <v>0</v>
      </c>
      <c r="G78" s="64">
        <f>SUM(G79:G80)</f>
        <v>0</v>
      </c>
      <c r="H78" s="402">
        <f t="shared" si="77"/>
        <v>0</v>
      </c>
      <c r="I78" s="64">
        <f>SUM(I79:I80)</f>
        <v>0</v>
      </c>
      <c r="J78" s="64">
        <f>SUM(J79:J80)</f>
        <v>0</v>
      </c>
      <c r="K78" s="380">
        <f t="shared" si="78"/>
        <v>0</v>
      </c>
      <c r="L78" s="64">
        <f>SUM(L79:L80)</f>
        <v>0</v>
      </c>
      <c r="M78" s="64">
        <f>SUM(M79:M80)</f>
        <v>0</v>
      </c>
      <c r="N78" s="380">
        <f t="shared" si="79"/>
        <v>0</v>
      </c>
      <c r="O78" s="64">
        <f>SUM(O79:O80)</f>
        <v>0</v>
      </c>
      <c r="P78" s="64">
        <f>SUM(P79:P80)</f>
        <v>0</v>
      </c>
      <c r="Q78" s="380">
        <f t="shared" si="80"/>
        <v>0</v>
      </c>
      <c r="R78" s="64">
        <f>SUM(R79:R80)</f>
        <v>0</v>
      </c>
      <c r="S78" s="64">
        <f>SUM(S79:S80)</f>
        <v>0</v>
      </c>
      <c r="T78" s="380">
        <f t="shared" ref="T78:T110" si="82">SUM(S78-R78)</f>
        <v>0</v>
      </c>
      <c r="U78" s="59">
        <f t="shared" si="74"/>
        <v>0</v>
      </c>
      <c r="V78" s="59">
        <f t="shared" si="74"/>
        <v>0</v>
      </c>
      <c r="W78" s="59">
        <f t="shared" si="74"/>
        <v>0</v>
      </c>
      <c r="X78" s="64">
        <f>SUM(X79:X80)</f>
        <v>0</v>
      </c>
      <c r="Y78" s="64">
        <f>SUM(Y79:Y80)</f>
        <v>0</v>
      </c>
      <c r="Z78" s="133">
        <f t="shared" ref="Z78:Z110" si="83">SUM(Y78-X78)</f>
        <v>0</v>
      </c>
      <c r="AA78" s="59">
        <f t="shared" si="38"/>
        <v>0</v>
      </c>
      <c r="AB78" s="59">
        <f t="shared" si="38"/>
        <v>0</v>
      </c>
      <c r="AC78" s="59">
        <f t="shared" si="38"/>
        <v>0</v>
      </c>
      <c r="AD78" s="54">
        <f>SUM(AD79:AD80)</f>
        <v>0</v>
      </c>
      <c r="AE78" s="54">
        <f>SUM(AE79:AE80)</f>
        <v>0</v>
      </c>
      <c r="AF78" s="132">
        <f t="shared" si="81"/>
        <v>0</v>
      </c>
      <c r="AG78" s="54">
        <f>SUM(AG79:AG80)</f>
        <v>0</v>
      </c>
      <c r="AH78" s="54">
        <f>SUM(AH79:AH80)</f>
        <v>0</v>
      </c>
      <c r="AI78" s="133">
        <f t="shared" ref="AI78:AI110" si="84">SUM(AH78-AG78)</f>
        <v>0</v>
      </c>
      <c r="AJ78" s="59">
        <f t="shared" si="37"/>
        <v>0</v>
      </c>
      <c r="AK78" s="59">
        <f t="shared" si="37"/>
        <v>0</v>
      </c>
      <c r="AL78" s="59">
        <f t="shared" si="37"/>
        <v>0</v>
      </c>
      <c r="AM78" s="59">
        <f t="shared" ref="AM78:AO110" si="85">SUM(U78+AA78+AJ78)</f>
        <v>0</v>
      </c>
      <c r="AN78" s="59">
        <f t="shared" si="85"/>
        <v>0</v>
      </c>
      <c r="AO78" s="59">
        <f t="shared" si="85"/>
        <v>0</v>
      </c>
    </row>
    <row r="79" spans="1:41" ht="11.25">
      <c r="A79" s="165">
        <v>66</v>
      </c>
      <c r="B79" s="398" t="s">
        <v>256</v>
      </c>
      <c r="C79" s="131"/>
      <c r="D79" s="131"/>
      <c r="E79" s="389">
        <f t="shared" si="76"/>
        <v>0</v>
      </c>
      <c r="F79" s="131"/>
      <c r="G79" s="131"/>
      <c r="H79" s="403">
        <f t="shared" si="77"/>
        <v>0</v>
      </c>
      <c r="I79" s="131"/>
      <c r="J79" s="131"/>
      <c r="K79" s="389">
        <f t="shared" si="78"/>
        <v>0</v>
      </c>
      <c r="L79" s="131"/>
      <c r="M79" s="131"/>
      <c r="N79" s="389">
        <f t="shared" si="79"/>
        <v>0</v>
      </c>
      <c r="O79" s="131"/>
      <c r="P79" s="131"/>
      <c r="Q79" s="389">
        <f t="shared" si="80"/>
        <v>0</v>
      </c>
      <c r="R79" s="131"/>
      <c r="S79" s="131"/>
      <c r="T79" s="389">
        <f t="shared" si="82"/>
        <v>0</v>
      </c>
      <c r="U79" s="135">
        <f t="shared" si="74"/>
        <v>0</v>
      </c>
      <c r="V79" s="135">
        <f t="shared" si="74"/>
        <v>0</v>
      </c>
      <c r="W79" s="135">
        <f t="shared" si="74"/>
        <v>0</v>
      </c>
      <c r="X79" s="131"/>
      <c r="Y79" s="131"/>
      <c r="Z79" s="96">
        <f t="shared" si="83"/>
        <v>0</v>
      </c>
      <c r="AA79" s="388">
        <f t="shared" si="38"/>
        <v>0</v>
      </c>
      <c r="AB79" s="388">
        <f t="shared" si="38"/>
        <v>0</v>
      </c>
      <c r="AC79" s="388">
        <f t="shared" si="38"/>
        <v>0</v>
      </c>
      <c r="AD79" s="54"/>
      <c r="AE79" s="54"/>
      <c r="AF79" s="389">
        <f t="shared" si="81"/>
        <v>0</v>
      </c>
      <c r="AG79" s="54"/>
      <c r="AH79" s="54"/>
      <c r="AI79" s="96">
        <f t="shared" si="84"/>
        <v>0</v>
      </c>
      <c r="AJ79" s="388">
        <f t="shared" ref="AJ79:AL80" si="86">SUM(AD79+AG79)</f>
        <v>0</v>
      </c>
      <c r="AK79" s="388">
        <f t="shared" si="86"/>
        <v>0</v>
      </c>
      <c r="AL79" s="388">
        <f t="shared" si="86"/>
        <v>0</v>
      </c>
      <c r="AM79" s="135">
        <f t="shared" si="85"/>
        <v>0</v>
      </c>
      <c r="AN79" s="135">
        <f t="shared" si="85"/>
        <v>0</v>
      </c>
      <c r="AO79" s="135">
        <f t="shared" si="85"/>
        <v>0</v>
      </c>
    </row>
    <row r="80" spans="1:41" ht="11.25">
      <c r="A80" s="165">
        <v>67</v>
      </c>
      <c r="B80" s="398" t="s">
        <v>257</v>
      </c>
      <c r="C80" s="131"/>
      <c r="D80" s="131"/>
      <c r="E80" s="389">
        <f t="shared" si="76"/>
        <v>0</v>
      </c>
      <c r="F80" s="131"/>
      <c r="G80" s="131"/>
      <c r="H80" s="403">
        <f t="shared" si="77"/>
        <v>0</v>
      </c>
      <c r="I80" s="131"/>
      <c r="J80" s="131"/>
      <c r="K80" s="389">
        <f t="shared" si="78"/>
        <v>0</v>
      </c>
      <c r="L80" s="131"/>
      <c r="M80" s="131"/>
      <c r="N80" s="389">
        <f t="shared" si="79"/>
        <v>0</v>
      </c>
      <c r="O80" s="131"/>
      <c r="P80" s="131"/>
      <c r="Q80" s="389">
        <f t="shared" si="80"/>
        <v>0</v>
      </c>
      <c r="R80" s="131"/>
      <c r="S80" s="131"/>
      <c r="T80" s="389">
        <f t="shared" si="82"/>
        <v>0</v>
      </c>
      <c r="U80" s="135">
        <f t="shared" si="74"/>
        <v>0</v>
      </c>
      <c r="V80" s="135">
        <f t="shared" si="74"/>
        <v>0</v>
      </c>
      <c r="W80" s="135">
        <f t="shared" si="74"/>
        <v>0</v>
      </c>
      <c r="X80" s="131"/>
      <c r="Y80" s="131"/>
      <c r="Z80" s="96">
        <f t="shared" si="83"/>
        <v>0</v>
      </c>
      <c r="AA80" s="388">
        <f t="shared" si="38"/>
        <v>0</v>
      </c>
      <c r="AB80" s="388">
        <f t="shared" si="38"/>
        <v>0</v>
      </c>
      <c r="AC80" s="388">
        <f t="shared" si="38"/>
        <v>0</v>
      </c>
      <c r="AD80" s="54"/>
      <c r="AE80" s="54"/>
      <c r="AF80" s="389">
        <f t="shared" si="81"/>
        <v>0</v>
      </c>
      <c r="AG80" s="54"/>
      <c r="AH80" s="54"/>
      <c r="AI80" s="96">
        <f t="shared" si="84"/>
        <v>0</v>
      </c>
      <c r="AJ80" s="388">
        <f t="shared" si="86"/>
        <v>0</v>
      </c>
      <c r="AK80" s="388">
        <f t="shared" si="86"/>
        <v>0</v>
      </c>
      <c r="AL80" s="388">
        <f t="shared" si="86"/>
        <v>0</v>
      </c>
      <c r="AM80" s="135">
        <f t="shared" si="85"/>
        <v>0</v>
      </c>
      <c r="AN80" s="135">
        <f t="shared" si="85"/>
        <v>0</v>
      </c>
      <c r="AO80" s="135">
        <f t="shared" si="85"/>
        <v>0</v>
      </c>
    </row>
    <row r="81" spans="1:42" ht="11.25">
      <c r="A81" s="165"/>
      <c r="B81" s="399" t="s">
        <v>267</v>
      </c>
      <c r="C81" s="131"/>
      <c r="D81" s="131"/>
      <c r="E81" s="54"/>
      <c r="F81" s="131"/>
      <c r="G81" s="131"/>
      <c r="H81" s="371"/>
      <c r="I81" s="131"/>
      <c r="J81" s="131"/>
      <c r="K81" s="54"/>
      <c r="L81" s="131"/>
      <c r="M81" s="131"/>
      <c r="N81" s="54"/>
      <c r="O81" s="131"/>
      <c r="P81" s="131"/>
      <c r="Q81" s="54"/>
      <c r="R81" s="131"/>
      <c r="S81" s="131"/>
      <c r="T81" s="54"/>
      <c r="U81" s="135"/>
      <c r="V81" s="135"/>
      <c r="W81" s="135"/>
      <c r="X81" s="131"/>
      <c r="Y81" s="131"/>
      <c r="Z81" s="54"/>
      <c r="AA81" s="135"/>
      <c r="AB81" s="135"/>
      <c r="AC81" s="131"/>
      <c r="AD81" s="54"/>
      <c r="AE81" s="54"/>
      <c r="AF81" s="54"/>
      <c r="AG81" s="54"/>
      <c r="AH81" s="54"/>
      <c r="AI81" s="54"/>
      <c r="AJ81" s="162"/>
      <c r="AK81" s="162"/>
      <c r="AL81" s="162"/>
      <c r="AM81" s="135"/>
      <c r="AN81" s="135"/>
      <c r="AO81" s="135"/>
    </row>
    <row r="82" spans="1:42" ht="11.25">
      <c r="A82" s="163">
        <v>68</v>
      </c>
      <c r="B82" s="394" t="s">
        <v>62</v>
      </c>
      <c r="C82" s="64">
        <f>SUM(C83:C89)</f>
        <v>107416900</v>
      </c>
      <c r="D82" s="64">
        <f>SUM(D83:D89)</f>
        <v>114749600</v>
      </c>
      <c r="E82" s="391">
        <f t="shared" si="76"/>
        <v>7332700</v>
      </c>
      <c r="F82" s="64">
        <f>SUM(F83:F89)</f>
        <v>449186500</v>
      </c>
      <c r="G82" s="64">
        <f>SUM(G83:G89)</f>
        <v>450801300</v>
      </c>
      <c r="H82" s="404">
        <f t="shared" si="77"/>
        <v>1614800</v>
      </c>
      <c r="I82" s="64">
        <f>SUM(I83:I89)</f>
        <v>61134200</v>
      </c>
      <c r="J82" s="64">
        <f>SUM(J83:J89)</f>
        <v>58911900</v>
      </c>
      <c r="K82" s="391">
        <f t="shared" si="78"/>
        <v>-2222300</v>
      </c>
      <c r="L82" s="64">
        <f>SUM(L83:L89)</f>
        <v>17046000</v>
      </c>
      <c r="M82" s="64">
        <f>SUM(M83:M89)</f>
        <v>17046000</v>
      </c>
      <c r="N82" s="391">
        <f t="shared" si="79"/>
        <v>0</v>
      </c>
      <c r="O82" s="64">
        <f>SUM(O83:O89)</f>
        <v>72490000</v>
      </c>
      <c r="P82" s="64">
        <f>SUM(P83:P89)</f>
        <v>73490000</v>
      </c>
      <c r="Q82" s="391">
        <f t="shared" si="80"/>
        <v>1000000</v>
      </c>
      <c r="R82" s="64">
        <f>SUM(R83:R89)</f>
        <v>11034000</v>
      </c>
      <c r="S82" s="64">
        <f>SUM(S83:S89)</f>
        <v>10775500</v>
      </c>
      <c r="T82" s="391">
        <f t="shared" si="82"/>
        <v>-258500</v>
      </c>
      <c r="U82" s="59">
        <f t="shared" si="74"/>
        <v>718307600</v>
      </c>
      <c r="V82" s="59">
        <f t="shared" si="74"/>
        <v>725774300</v>
      </c>
      <c r="W82" s="59">
        <f t="shared" si="74"/>
        <v>7466700</v>
      </c>
      <c r="X82" s="64">
        <f>SUM(X83:X89)</f>
        <v>141898200</v>
      </c>
      <c r="Y82" s="64">
        <f>SUM(Y83:Y89)</f>
        <v>0</v>
      </c>
      <c r="Z82" s="133">
        <f t="shared" si="83"/>
        <v>-141898200</v>
      </c>
      <c r="AA82" s="59">
        <f t="shared" si="38"/>
        <v>141898200</v>
      </c>
      <c r="AB82" s="59">
        <f t="shared" si="38"/>
        <v>0</v>
      </c>
      <c r="AC82" s="59">
        <f t="shared" si="38"/>
        <v>-141898200</v>
      </c>
      <c r="AD82" s="54">
        <f>SUM(AD83:AD89)</f>
        <v>80682500</v>
      </c>
      <c r="AE82" s="54">
        <f>SUM(AE83:AE89)</f>
        <v>2638557.5</v>
      </c>
      <c r="AF82" s="132">
        <f t="shared" si="81"/>
        <v>-78043942.5</v>
      </c>
      <c r="AG82" s="54">
        <f>SUM(AG83:AG89)</f>
        <v>25058000</v>
      </c>
      <c r="AH82" s="54">
        <f>SUM(AH83:AH89)</f>
        <v>4815000</v>
      </c>
      <c r="AI82" s="133">
        <f t="shared" si="84"/>
        <v>-20243000</v>
      </c>
      <c r="AJ82" s="59">
        <f t="shared" si="37"/>
        <v>105740500</v>
      </c>
      <c r="AK82" s="59">
        <f t="shared" si="37"/>
        <v>7453557.5</v>
      </c>
      <c r="AL82" s="59">
        <f t="shared" si="37"/>
        <v>-98286942.5</v>
      </c>
      <c r="AM82" s="59">
        <f t="shared" si="85"/>
        <v>965946300</v>
      </c>
      <c r="AN82" s="59">
        <f t="shared" si="85"/>
        <v>733227857.5</v>
      </c>
      <c r="AO82" s="59">
        <f t="shared" si="85"/>
        <v>-232718442.5</v>
      </c>
      <c r="AP82" s="272">
        <f>AM8-AM82</f>
        <v>0</v>
      </c>
    </row>
    <row r="83" spans="1:42" ht="11.25">
      <c r="A83" s="165">
        <v>69</v>
      </c>
      <c r="B83" s="395" t="s">
        <v>64</v>
      </c>
      <c r="C83" s="131"/>
      <c r="D83" s="131"/>
      <c r="E83" s="133">
        <f t="shared" si="76"/>
        <v>0</v>
      </c>
      <c r="F83" s="131"/>
      <c r="G83" s="131"/>
      <c r="H83" s="401">
        <f t="shared" si="77"/>
        <v>0</v>
      </c>
      <c r="I83" s="131"/>
      <c r="J83" s="131"/>
      <c r="K83" s="133">
        <f t="shared" si="78"/>
        <v>0</v>
      </c>
      <c r="L83" s="131"/>
      <c r="M83" s="131"/>
      <c r="N83" s="133">
        <f t="shared" si="79"/>
        <v>0</v>
      </c>
      <c r="O83" s="131"/>
      <c r="P83" s="131"/>
      <c r="Q83" s="133">
        <f t="shared" si="80"/>
        <v>0</v>
      </c>
      <c r="R83" s="131"/>
      <c r="S83" s="131"/>
      <c r="T83" s="133">
        <f t="shared" si="82"/>
        <v>0</v>
      </c>
      <c r="U83" s="135">
        <f t="shared" si="74"/>
        <v>0</v>
      </c>
      <c r="V83" s="135">
        <f t="shared" si="74"/>
        <v>0</v>
      </c>
      <c r="W83" s="135">
        <f t="shared" si="74"/>
        <v>0</v>
      </c>
      <c r="X83" s="131"/>
      <c r="Y83" s="131"/>
      <c r="Z83" s="96">
        <f t="shared" si="83"/>
        <v>0</v>
      </c>
      <c r="AA83" s="388">
        <f t="shared" ref="AA83:AC90" si="87">SUM(X83)</f>
        <v>0</v>
      </c>
      <c r="AB83" s="388">
        <f t="shared" si="87"/>
        <v>0</v>
      </c>
      <c r="AC83" s="388">
        <f t="shared" si="87"/>
        <v>0</v>
      </c>
      <c r="AD83" s="188">
        <v>32987700</v>
      </c>
      <c r="AE83" s="188">
        <v>2638557.5</v>
      </c>
      <c r="AF83" s="389">
        <f t="shared" si="81"/>
        <v>-30349142.5</v>
      </c>
      <c r="AG83" s="54">
        <v>0</v>
      </c>
      <c r="AH83" s="54"/>
      <c r="AI83" s="96">
        <f t="shared" si="84"/>
        <v>0</v>
      </c>
      <c r="AJ83" s="59">
        <f t="shared" si="37"/>
        <v>32987700</v>
      </c>
      <c r="AK83" s="59">
        <f t="shared" si="37"/>
        <v>2638557.5</v>
      </c>
      <c r="AL83" s="388">
        <f t="shared" si="37"/>
        <v>-30349142.5</v>
      </c>
      <c r="AM83" s="135">
        <f t="shared" si="85"/>
        <v>32987700</v>
      </c>
      <c r="AN83" s="135">
        <f t="shared" si="85"/>
        <v>2638557.5</v>
      </c>
      <c r="AO83" s="135">
        <f t="shared" si="85"/>
        <v>-30349142.5</v>
      </c>
    </row>
    <row r="84" spans="1:42" ht="11.25">
      <c r="A84" s="165">
        <v>70</v>
      </c>
      <c r="B84" s="395" t="s">
        <v>63</v>
      </c>
      <c r="C84" s="131"/>
      <c r="D84" s="131"/>
      <c r="E84" s="133">
        <f t="shared" si="76"/>
        <v>0</v>
      </c>
      <c r="F84" s="188">
        <v>1180000</v>
      </c>
      <c r="G84" s="188">
        <v>1038000</v>
      </c>
      <c r="H84" s="401">
        <f t="shared" si="77"/>
        <v>-142000</v>
      </c>
      <c r="I84" s="131"/>
      <c r="J84" s="131"/>
      <c r="K84" s="133">
        <f t="shared" si="78"/>
        <v>0</v>
      </c>
      <c r="L84" s="131"/>
      <c r="M84" s="131"/>
      <c r="N84" s="133">
        <f t="shared" si="79"/>
        <v>0</v>
      </c>
      <c r="O84" s="131"/>
      <c r="P84" s="131"/>
      <c r="Q84" s="133">
        <f t="shared" si="80"/>
        <v>0</v>
      </c>
      <c r="R84" s="131"/>
      <c r="S84" s="131"/>
      <c r="T84" s="133">
        <f t="shared" si="82"/>
        <v>0</v>
      </c>
      <c r="U84" s="135">
        <f t="shared" si="74"/>
        <v>1180000</v>
      </c>
      <c r="V84" s="135">
        <f t="shared" si="74"/>
        <v>1038000</v>
      </c>
      <c r="W84" s="135">
        <f t="shared" si="74"/>
        <v>-142000</v>
      </c>
      <c r="X84" s="131"/>
      <c r="Y84" s="131"/>
      <c r="Z84" s="96">
        <f t="shared" si="83"/>
        <v>0</v>
      </c>
      <c r="AA84" s="388">
        <f t="shared" si="87"/>
        <v>0</v>
      </c>
      <c r="AB84" s="388">
        <f t="shared" si="87"/>
        <v>0</v>
      </c>
      <c r="AC84" s="388">
        <f t="shared" si="87"/>
        <v>0</v>
      </c>
      <c r="AD84" s="54"/>
      <c r="AE84" s="54"/>
      <c r="AF84" s="389">
        <f t="shared" si="81"/>
        <v>0</v>
      </c>
      <c r="AG84" s="188">
        <v>5000000</v>
      </c>
      <c r="AH84" s="188">
        <v>4815000</v>
      </c>
      <c r="AI84" s="96">
        <f t="shared" si="84"/>
        <v>-185000</v>
      </c>
      <c r="AJ84" s="388">
        <f t="shared" si="37"/>
        <v>5000000</v>
      </c>
      <c r="AK84" s="388">
        <f t="shared" si="37"/>
        <v>4815000</v>
      </c>
      <c r="AL84" s="388">
        <f t="shared" si="37"/>
        <v>-185000</v>
      </c>
      <c r="AM84" s="135">
        <f t="shared" si="85"/>
        <v>6180000</v>
      </c>
      <c r="AN84" s="135">
        <f t="shared" si="85"/>
        <v>5853000</v>
      </c>
      <c r="AO84" s="135">
        <f t="shared" si="85"/>
        <v>-327000</v>
      </c>
    </row>
    <row r="85" spans="1:42" ht="11.25">
      <c r="A85" s="165">
        <v>71</v>
      </c>
      <c r="B85" s="395" t="s">
        <v>76</v>
      </c>
      <c r="C85" s="131"/>
      <c r="D85" s="131"/>
      <c r="E85" s="133">
        <f t="shared" si="76"/>
        <v>0</v>
      </c>
      <c r="F85" s="131"/>
      <c r="G85" s="131"/>
      <c r="H85" s="401">
        <f t="shared" si="77"/>
        <v>0</v>
      </c>
      <c r="I85" s="131"/>
      <c r="J85" s="131"/>
      <c r="K85" s="133">
        <f t="shared" si="78"/>
        <v>0</v>
      </c>
      <c r="L85" s="131"/>
      <c r="M85" s="131"/>
      <c r="N85" s="133">
        <f t="shared" si="79"/>
        <v>0</v>
      </c>
      <c r="O85" s="131"/>
      <c r="P85" s="131"/>
      <c r="Q85" s="133">
        <f t="shared" si="80"/>
        <v>0</v>
      </c>
      <c r="R85" s="131"/>
      <c r="S85" s="131"/>
      <c r="T85" s="133">
        <f t="shared" si="82"/>
        <v>0</v>
      </c>
      <c r="U85" s="135">
        <f t="shared" si="74"/>
        <v>0</v>
      </c>
      <c r="V85" s="135">
        <f t="shared" si="74"/>
        <v>0</v>
      </c>
      <c r="W85" s="135">
        <f t="shared" si="74"/>
        <v>0</v>
      </c>
      <c r="X85" s="188">
        <v>70707000</v>
      </c>
      <c r="Y85" s="151">
        <v>0</v>
      </c>
      <c r="Z85" s="96">
        <f t="shared" si="83"/>
        <v>-70707000</v>
      </c>
      <c r="AA85" s="388">
        <f t="shared" si="87"/>
        <v>70707000</v>
      </c>
      <c r="AB85" s="388">
        <f t="shared" si="87"/>
        <v>0</v>
      </c>
      <c r="AC85" s="388">
        <f t="shared" si="87"/>
        <v>-70707000</v>
      </c>
      <c r="AD85" s="197">
        <v>47694800</v>
      </c>
      <c r="AE85" s="148">
        <v>0</v>
      </c>
      <c r="AF85" s="389">
        <f t="shared" si="81"/>
        <v>-47694800</v>
      </c>
      <c r="AG85" s="188">
        <v>20058000</v>
      </c>
      <c r="AH85" s="148">
        <v>0</v>
      </c>
      <c r="AI85" s="96">
        <f t="shared" si="84"/>
        <v>-20058000</v>
      </c>
      <c r="AJ85" s="388">
        <f t="shared" si="37"/>
        <v>67752800</v>
      </c>
      <c r="AK85" s="388">
        <f t="shared" si="37"/>
        <v>0</v>
      </c>
      <c r="AL85" s="388">
        <f t="shared" si="37"/>
        <v>-67752800</v>
      </c>
      <c r="AM85" s="135">
        <f t="shared" si="85"/>
        <v>138459800</v>
      </c>
      <c r="AN85" s="135">
        <f t="shared" si="85"/>
        <v>0</v>
      </c>
      <c r="AO85" s="135">
        <f t="shared" si="85"/>
        <v>-138459800</v>
      </c>
    </row>
    <row r="86" spans="1:42" ht="11.25">
      <c r="A86" s="165">
        <v>72</v>
      </c>
      <c r="B86" s="395" t="s">
        <v>173</v>
      </c>
      <c r="C86" s="131"/>
      <c r="D86" s="131"/>
      <c r="E86" s="133">
        <f t="shared" si="76"/>
        <v>0</v>
      </c>
      <c r="F86" s="131"/>
      <c r="G86" s="131"/>
      <c r="H86" s="401">
        <f t="shared" si="77"/>
        <v>0</v>
      </c>
      <c r="I86" s="131"/>
      <c r="J86" s="131"/>
      <c r="K86" s="133">
        <f t="shared" si="78"/>
        <v>0</v>
      </c>
      <c r="L86" s="131"/>
      <c r="M86" s="131"/>
      <c r="N86" s="133">
        <f t="shared" si="79"/>
        <v>0</v>
      </c>
      <c r="O86" s="131"/>
      <c r="P86" s="131"/>
      <c r="Q86" s="133">
        <f t="shared" si="80"/>
        <v>0</v>
      </c>
      <c r="R86" s="131"/>
      <c r="S86" s="131"/>
      <c r="T86" s="133">
        <f t="shared" si="82"/>
        <v>0</v>
      </c>
      <c r="U86" s="135">
        <f t="shared" si="74"/>
        <v>0</v>
      </c>
      <c r="V86" s="135">
        <f t="shared" si="74"/>
        <v>0</v>
      </c>
      <c r="W86" s="135">
        <f t="shared" si="74"/>
        <v>0</v>
      </c>
      <c r="X86" s="131"/>
      <c r="Y86" s="131"/>
      <c r="Z86" s="96">
        <f t="shared" si="83"/>
        <v>0</v>
      </c>
      <c r="AA86" s="388">
        <f t="shared" si="87"/>
        <v>0</v>
      </c>
      <c r="AB86" s="388">
        <f t="shared" si="87"/>
        <v>0</v>
      </c>
      <c r="AC86" s="388">
        <f t="shared" si="87"/>
        <v>0</v>
      </c>
      <c r="AD86" s="65"/>
      <c r="AE86" s="65"/>
      <c r="AF86" s="389">
        <f t="shared" si="81"/>
        <v>0</v>
      </c>
      <c r="AG86" s="65"/>
      <c r="AH86" s="65"/>
      <c r="AI86" s="96">
        <f t="shared" si="84"/>
        <v>0</v>
      </c>
      <c r="AJ86" s="388">
        <f t="shared" si="37"/>
        <v>0</v>
      </c>
      <c r="AK86" s="388">
        <f t="shared" si="37"/>
        <v>0</v>
      </c>
      <c r="AL86" s="388">
        <f t="shared" si="37"/>
        <v>0</v>
      </c>
      <c r="AM86" s="135">
        <f t="shared" si="85"/>
        <v>0</v>
      </c>
      <c r="AN86" s="135">
        <f t="shared" si="85"/>
        <v>0</v>
      </c>
      <c r="AO86" s="135">
        <f t="shared" si="85"/>
        <v>0</v>
      </c>
    </row>
    <row r="87" spans="1:42" ht="11.25">
      <c r="A87" s="165">
        <v>73</v>
      </c>
      <c r="B87" s="395" t="s">
        <v>65</v>
      </c>
      <c r="C87" s="131"/>
      <c r="D87" s="131"/>
      <c r="E87" s="133">
        <f t="shared" si="76"/>
        <v>0</v>
      </c>
      <c r="F87" s="131"/>
      <c r="G87" s="131"/>
      <c r="H87" s="401">
        <f t="shared" si="77"/>
        <v>0</v>
      </c>
      <c r="I87" s="131"/>
      <c r="J87" s="131"/>
      <c r="K87" s="133">
        <f t="shared" si="78"/>
        <v>0</v>
      </c>
      <c r="L87" s="131"/>
      <c r="M87" s="131"/>
      <c r="N87" s="133">
        <f t="shared" si="79"/>
        <v>0</v>
      </c>
      <c r="O87" s="131"/>
      <c r="P87" s="131"/>
      <c r="Q87" s="133">
        <f t="shared" si="80"/>
        <v>0</v>
      </c>
      <c r="R87" s="131"/>
      <c r="S87" s="131"/>
      <c r="T87" s="133">
        <f t="shared" si="82"/>
        <v>0</v>
      </c>
      <c r="U87" s="135">
        <f t="shared" si="74"/>
        <v>0</v>
      </c>
      <c r="V87" s="135">
        <f t="shared" si="74"/>
        <v>0</v>
      </c>
      <c r="W87" s="135">
        <f t="shared" si="74"/>
        <v>0</v>
      </c>
      <c r="X87" s="131"/>
      <c r="Y87" s="131"/>
      <c r="Z87" s="96">
        <f t="shared" si="83"/>
        <v>0</v>
      </c>
      <c r="AA87" s="388">
        <f t="shared" si="87"/>
        <v>0</v>
      </c>
      <c r="AB87" s="388">
        <f t="shared" si="87"/>
        <v>0</v>
      </c>
      <c r="AC87" s="388">
        <f t="shared" si="87"/>
        <v>0</v>
      </c>
      <c r="AD87" s="65"/>
      <c r="AE87" s="65"/>
      <c r="AF87" s="389">
        <f t="shared" si="81"/>
        <v>0</v>
      </c>
      <c r="AG87" s="65"/>
      <c r="AH87" s="65"/>
      <c r="AI87" s="96">
        <f t="shared" si="84"/>
        <v>0</v>
      </c>
      <c r="AJ87" s="388">
        <f t="shared" si="37"/>
        <v>0</v>
      </c>
      <c r="AK87" s="388">
        <f t="shared" si="37"/>
        <v>0</v>
      </c>
      <c r="AL87" s="388">
        <f t="shared" si="37"/>
        <v>0</v>
      </c>
      <c r="AM87" s="135">
        <f t="shared" si="85"/>
        <v>0</v>
      </c>
      <c r="AN87" s="135">
        <f t="shared" si="85"/>
        <v>0</v>
      </c>
      <c r="AO87" s="135">
        <f t="shared" si="85"/>
        <v>0</v>
      </c>
    </row>
    <row r="88" spans="1:42" ht="11.25">
      <c r="A88" s="165">
        <v>74</v>
      </c>
      <c r="B88" s="395" t="s">
        <v>66</v>
      </c>
      <c r="C88" s="131"/>
      <c r="D88" s="131"/>
      <c r="E88" s="133">
        <f t="shared" si="76"/>
        <v>0</v>
      </c>
      <c r="F88" s="131"/>
      <c r="G88" s="131"/>
      <c r="H88" s="401">
        <f t="shared" si="77"/>
        <v>0</v>
      </c>
      <c r="I88" s="131"/>
      <c r="J88" s="131"/>
      <c r="K88" s="133">
        <f t="shared" si="78"/>
        <v>0</v>
      </c>
      <c r="L88" s="131"/>
      <c r="M88" s="131"/>
      <c r="N88" s="133">
        <f t="shared" si="79"/>
        <v>0</v>
      </c>
      <c r="O88" s="131"/>
      <c r="P88" s="131"/>
      <c r="Q88" s="133">
        <f t="shared" si="80"/>
        <v>0</v>
      </c>
      <c r="R88" s="131"/>
      <c r="S88" s="131"/>
      <c r="T88" s="133">
        <f t="shared" si="82"/>
        <v>0</v>
      </c>
      <c r="U88" s="135">
        <f t="shared" si="74"/>
        <v>0</v>
      </c>
      <c r="V88" s="135">
        <f t="shared" si="74"/>
        <v>0</v>
      </c>
      <c r="W88" s="135">
        <f t="shared" si="74"/>
        <v>0</v>
      </c>
      <c r="X88" s="188">
        <v>71191200</v>
      </c>
      <c r="Y88" s="147">
        <v>0</v>
      </c>
      <c r="Z88" s="96">
        <f t="shared" si="83"/>
        <v>-71191200</v>
      </c>
      <c r="AA88" s="388">
        <f t="shared" si="87"/>
        <v>71191200</v>
      </c>
      <c r="AB88" s="388">
        <f t="shared" si="87"/>
        <v>0</v>
      </c>
      <c r="AC88" s="388">
        <f t="shared" si="87"/>
        <v>-71191200</v>
      </c>
      <c r="AD88" s="65"/>
      <c r="AE88" s="65"/>
      <c r="AF88" s="389">
        <f t="shared" si="81"/>
        <v>0</v>
      </c>
      <c r="AG88" s="65"/>
      <c r="AH88" s="65"/>
      <c r="AI88" s="96">
        <f t="shared" si="84"/>
        <v>0</v>
      </c>
      <c r="AJ88" s="388">
        <f t="shared" si="37"/>
        <v>0</v>
      </c>
      <c r="AK88" s="388">
        <f t="shared" si="37"/>
        <v>0</v>
      </c>
      <c r="AL88" s="388">
        <f t="shared" si="37"/>
        <v>0</v>
      </c>
      <c r="AM88" s="135">
        <f t="shared" si="85"/>
        <v>71191200</v>
      </c>
      <c r="AN88" s="135">
        <f t="shared" si="85"/>
        <v>0</v>
      </c>
      <c r="AO88" s="135">
        <f t="shared" si="85"/>
        <v>-71191200</v>
      </c>
    </row>
    <row r="89" spans="1:42" ht="11.25">
      <c r="A89" s="165">
        <v>75</v>
      </c>
      <c r="B89" s="395" t="s">
        <v>180</v>
      </c>
      <c r="C89" s="188">
        <v>107416900</v>
      </c>
      <c r="D89" s="188">
        <v>114749600</v>
      </c>
      <c r="E89" s="133">
        <f t="shared" si="76"/>
        <v>7332700</v>
      </c>
      <c r="F89" s="188">
        <v>448006500</v>
      </c>
      <c r="G89" s="188">
        <v>449763300</v>
      </c>
      <c r="H89" s="401">
        <f t="shared" si="77"/>
        <v>1756800</v>
      </c>
      <c r="I89" s="188">
        <v>61134200</v>
      </c>
      <c r="J89" s="188">
        <v>58911900</v>
      </c>
      <c r="K89" s="133">
        <f t="shared" si="78"/>
        <v>-2222300</v>
      </c>
      <c r="L89" s="188">
        <v>17046000</v>
      </c>
      <c r="M89" s="197">
        <v>17046000</v>
      </c>
      <c r="N89" s="133">
        <f t="shared" si="79"/>
        <v>0</v>
      </c>
      <c r="O89" s="188">
        <v>72490000</v>
      </c>
      <c r="P89" s="188">
        <v>73490000</v>
      </c>
      <c r="Q89" s="133">
        <f t="shared" si="80"/>
        <v>1000000</v>
      </c>
      <c r="R89" s="188">
        <v>11034000</v>
      </c>
      <c r="S89" s="188">
        <v>10775500</v>
      </c>
      <c r="T89" s="133">
        <f t="shared" si="82"/>
        <v>-258500</v>
      </c>
      <c r="U89" s="135">
        <f t="shared" si="74"/>
        <v>717127600</v>
      </c>
      <c r="V89" s="135">
        <f t="shared" si="74"/>
        <v>724736300</v>
      </c>
      <c r="W89" s="135">
        <f t="shared" si="74"/>
        <v>7608700</v>
      </c>
      <c r="X89" s="131"/>
      <c r="Y89" s="131"/>
      <c r="Z89" s="96">
        <f t="shared" si="83"/>
        <v>0</v>
      </c>
      <c r="AA89" s="388">
        <f t="shared" si="87"/>
        <v>0</v>
      </c>
      <c r="AB89" s="388">
        <f t="shared" si="87"/>
        <v>0</v>
      </c>
      <c r="AC89" s="388">
        <f t="shared" si="87"/>
        <v>0</v>
      </c>
      <c r="AD89" s="65">
        <v>0</v>
      </c>
      <c r="AE89" s="65"/>
      <c r="AF89" s="389">
        <f t="shared" si="81"/>
        <v>0</v>
      </c>
      <c r="AG89" s="65">
        <v>0</v>
      </c>
      <c r="AH89" s="65"/>
      <c r="AI89" s="96">
        <f t="shared" si="84"/>
        <v>0</v>
      </c>
      <c r="AJ89" s="388">
        <f t="shared" si="37"/>
        <v>0</v>
      </c>
      <c r="AK89" s="388">
        <f t="shared" si="37"/>
        <v>0</v>
      </c>
      <c r="AL89" s="388">
        <f t="shared" si="37"/>
        <v>0</v>
      </c>
      <c r="AM89" s="135">
        <f t="shared" si="85"/>
        <v>717127600</v>
      </c>
      <c r="AN89" s="135">
        <f t="shared" si="85"/>
        <v>724736300</v>
      </c>
      <c r="AO89" s="135">
        <f t="shared" si="85"/>
        <v>7608700</v>
      </c>
    </row>
    <row r="90" spans="1:42" ht="11.25">
      <c r="A90" s="165">
        <v>76</v>
      </c>
      <c r="B90" s="399" t="s">
        <v>67</v>
      </c>
      <c r="C90" s="131">
        <v>1</v>
      </c>
      <c r="D90" s="131">
        <v>1</v>
      </c>
      <c r="E90" s="389">
        <f t="shared" si="76"/>
        <v>0</v>
      </c>
      <c r="F90" s="131">
        <v>5</v>
      </c>
      <c r="G90" s="131">
        <v>5</v>
      </c>
      <c r="H90" s="403">
        <f t="shared" si="77"/>
        <v>0</v>
      </c>
      <c r="I90" s="131"/>
      <c r="J90" s="131"/>
      <c r="K90" s="389">
        <f t="shared" si="78"/>
        <v>0</v>
      </c>
      <c r="L90" s="131"/>
      <c r="M90" s="131"/>
      <c r="N90" s="389">
        <f t="shared" si="79"/>
        <v>0</v>
      </c>
      <c r="O90" s="131"/>
      <c r="P90" s="131"/>
      <c r="Q90" s="389">
        <f t="shared" si="80"/>
        <v>0</v>
      </c>
      <c r="R90" s="131"/>
      <c r="S90" s="131"/>
      <c r="T90" s="389">
        <f t="shared" si="82"/>
        <v>0</v>
      </c>
      <c r="U90" s="135">
        <f t="shared" si="74"/>
        <v>6</v>
      </c>
      <c r="V90" s="135">
        <f t="shared" si="74"/>
        <v>6</v>
      </c>
      <c r="W90" s="135">
        <f t="shared" si="74"/>
        <v>0</v>
      </c>
      <c r="X90" s="131"/>
      <c r="Y90" s="131"/>
      <c r="Z90" s="96">
        <f t="shared" si="83"/>
        <v>0</v>
      </c>
      <c r="AA90" s="388">
        <f t="shared" si="87"/>
        <v>0</v>
      </c>
      <c r="AB90" s="388">
        <f t="shared" si="87"/>
        <v>0</v>
      </c>
      <c r="AC90" s="388">
        <f t="shared" si="87"/>
        <v>0</v>
      </c>
      <c r="AD90" s="65"/>
      <c r="AE90" s="65"/>
      <c r="AF90" s="96">
        <f t="shared" ref="AF90:AF110" si="88">SUM(AE90-AD90)</f>
        <v>0</v>
      </c>
      <c r="AG90" s="65"/>
      <c r="AH90" s="65"/>
      <c r="AI90" s="96">
        <f t="shared" si="84"/>
        <v>0</v>
      </c>
      <c r="AJ90" s="388">
        <f t="shared" si="37"/>
        <v>0</v>
      </c>
      <c r="AK90" s="388">
        <f t="shared" si="37"/>
        <v>0</v>
      </c>
      <c r="AL90" s="388">
        <f t="shared" si="37"/>
        <v>0</v>
      </c>
      <c r="AM90" s="135">
        <f t="shared" si="85"/>
        <v>6</v>
      </c>
      <c r="AN90" s="135">
        <f t="shared" si="85"/>
        <v>6</v>
      </c>
      <c r="AO90" s="135">
        <f t="shared" si="85"/>
        <v>0</v>
      </c>
    </row>
    <row r="91" spans="1:42" s="288" customFormat="1" ht="11.25">
      <c r="A91" s="163">
        <v>77</v>
      </c>
      <c r="B91" s="394" t="s">
        <v>68</v>
      </c>
      <c r="C91" s="64">
        <f>SUM(C92:C95)</f>
        <v>3</v>
      </c>
      <c r="D91" s="64">
        <f>SUM(D92:D95)</f>
        <v>2</v>
      </c>
      <c r="E91" s="66">
        <f>D91-C91</f>
        <v>-1</v>
      </c>
      <c r="F91" s="64">
        <f t="shared" ref="F91:T91" si="89">SUM(F92:F95)</f>
        <v>39</v>
      </c>
      <c r="G91" s="64">
        <f t="shared" si="89"/>
        <v>17</v>
      </c>
      <c r="H91" s="407">
        <f t="shared" si="89"/>
        <v>-22</v>
      </c>
      <c r="I91" s="64">
        <f t="shared" si="89"/>
        <v>2</v>
      </c>
      <c r="J91" s="64">
        <f t="shared" si="89"/>
        <v>2</v>
      </c>
      <c r="K91" s="66">
        <f t="shared" si="89"/>
        <v>0</v>
      </c>
      <c r="L91" s="64">
        <f t="shared" si="89"/>
        <v>6</v>
      </c>
      <c r="M91" s="64">
        <f t="shared" si="89"/>
        <v>6</v>
      </c>
      <c r="N91" s="66">
        <f t="shared" si="89"/>
        <v>0</v>
      </c>
      <c r="O91" s="64">
        <f t="shared" si="89"/>
        <v>15</v>
      </c>
      <c r="P91" s="64">
        <f t="shared" si="89"/>
        <v>15</v>
      </c>
      <c r="Q91" s="66">
        <f t="shared" si="89"/>
        <v>0</v>
      </c>
      <c r="R91" s="64">
        <f t="shared" si="89"/>
        <v>11</v>
      </c>
      <c r="S91" s="64">
        <f t="shared" si="89"/>
        <v>11</v>
      </c>
      <c r="T91" s="66">
        <f t="shared" si="89"/>
        <v>0</v>
      </c>
      <c r="U91" s="59">
        <f t="shared" si="74"/>
        <v>76</v>
      </c>
      <c r="V91" s="59">
        <f t="shared" si="74"/>
        <v>53</v>
      </c>
      <c r="W91" s="59">
        <f t="shared" si="74"/>
        <v>-23</v>
      </c>
      <c r="X91" s="64">
        <f>SUM(X92:X95)</f>
        <v>0</v>
      </c>
      <c r="Y91" s="64">
        <f>SUM(Y92:Y95)</f>
        <v>0</v>
      </c>
      <c r="Z91" s="215">
        <f t="shared" si="83"/>
        <v>0</v>
      </c>
      <c r="AA91" s="59">
        <f t="shared" si="38"/>
        <v>0</v>
      </c>
      <c r="AB91" s="59">
        <f t="shared" si="38"/>
        <v>0</v>
      </c>
      <c r="AC91" s="59">
        <f t="shared" si="38"/>
        <v>0</v>
      </c>
      <c r="AD91" s="66">
        <f>SUM(AD92:AD95)</f>
        <v>0</v>
      </c>
      <c r="AE91" s="66">
        <f>SUM(AE92:AE95)</f>
        <v>0</v>
      </c>
      <c r="AF91" s="215">
        <f t="shared" si="88"/>
        <v>0</v>
      </c>
      <c r="AG91" s="66">
        <f>SUM(AG92:AG95)</f>
        <v>0</v>
      </c>
      <c r="AH91" s="66">
        <f>SUM(AH92:AH95)</f>
        <v>0</v>
      </c>
      <c r="AI91" s="215">
        <f t="shared" si="84"/>
        <v>0</v>
      </c>
      <c r="AJ91" s="59">
        <f t="shared" si="37"/>
        <v>0</v>
      </c>
      <c r="AK91" s="59">
        <f t="shared" si="37"/>
        <v>0</v>
      </c>
      <c r="AL91" s="59">
        <f t="shared" si="37"/>
        <v>0</v>
      </c>
      <c r="AM91" s="59">
        <f t="shared" si="85"/>
        <v>76</v>
      </c>
      <c r="AN91" s="59">
        <f t="shared" si="85"/>
        <v>53</v>
      </c>
      <c r="AO91" s="59">
        <f t="shared" si="85"/>
        <v>-23</v>
      </c>
    </row>
    <row r="92" spans="1:42" ht="11.25">
      <c r="A92" s="165">
        <v>78</v>
      </c>
      <c r="B92" s="399" t="s">
        <v>69</v>
      </c>
      <c r="C92" s="131">
        <v>1</v>
      </c>
      <c r="D92" s="131">
        <v>1</v>
      </c>
      <c r="E92" s="133">
        <f>SUM(D92-C92)</f>
        <v>0</v>
      </c>
      <c r="F92" s="131">
        <v>7</v>
      </c>
      <c r="G92" s="131">
        <v>7</v>
      </c>
      <c r="H92" s="401">
        <f>SUM(G92-F92)</f>
        <v>0</v>
      </c>
      <c r="I92" s="131"/>
      <c r="J92" s="131"/>
      <c r="K92" s="133">
        <f>SUM(J92-I92)</f>
        <v>0</v>
      </c>
      <c r="L92" s="131"/>
      <c r="M92" s="131"/>
      <c r="N92" s="133">
        <f>SUM(M92-L92)</f>
        <v>0</v>
      </c>
      <c r="O92" s="131"/>
      <c r="P92" s="131"/>
      <c r="Q92" s="133">
        <f>SUM(P92-O92)</f>
        <v>0</v>
      </c>
      <c r="R92" s="131">
        <v>1</v>
      </c>
      <c r="S92" s="131">
        <v>1</v>
      </c>
      <c r="T92" s="133">
        <f>SUM(S92-R92)</f>
        <v>0</v>
      </c>
      <c r="U92" s="135">
        <f t="shared" si="74"/>
        <v>9</v>
      </c>
      <c r="V92" s="135">
        <f t="shared" si="74"/>
        <v>9</v>
      </c>
      <c r="W92" s="135">
        <f t="shared" si="74"/>
        <v>0</v>
      </c>
      <c r="X92" s="131"/>
      <c r="Y92" s="131"/>
      <c r="Z92" s="96">
        <f t="shared" si="83"/>
        <v>0</v>
      </c>
      <c r="AA92" s="388">
        <f t="shared" ref="AA92:AC110" si="90">SUM(X92)</f>
        <v>0</v>
      </c>
      <c r="AB92" s="388">
        <f t="shared" si="90"/>
        <v>0</v>
      </c>
      <c r="AC92" s="388">
        <f t="shared" si="90"/>
        <v>0</v>
      </c>
      <c r="AD92" s="65"/>
      <c r="AE92" s="65"/>
      <c r="AF92" s="96">
        <f t="shared" si="88"/>
        <v>0</v>
      </c>
      <c r="AG92" s="97"/>
      <c r="AH92" s="97"/>
      <c r="AI92" s="96">
        <f t="shared" si="84"/>
        <v>0</v>
      </c>
      <c r="AJ92" s="388">
        <f t="shared" ref="AJ92:AL96" si="91">SUM(AD92+AG92)</f>
        <v>0</v>
      </c>
      <c r="AK92" s="388">
        <f t="shared" si="91"/>
        <v>0</v>
      </c>
      <c r="AL92" s="388">
        <f t="shared" si="91"/>
        <v>0</v>
      </c>
      <c r="AM92" s="135">
        <f t="shared" si="85"/>
        <v>9</v>
      </c>
      <c r="AN92" s="135">
        <f t="shared" si="85"/>
        <v>9</v>
      </c>
      <c r="AO92" s="135">
        <f t="shared" si="85"/>
        <v>0</v>
      </c>
    </row>
    <row r="93" spans="1:42" ht="11.25">
      <c r="A93" s="165">
        <v>79</v>
      </c>
      <c r="B93" s="399" t="s">
        <v>70</v>
      </c>
      <c r="C93" s="131">
        <v>2</v>
      </c>
      <c r="D93" s="131">
        <v>1</v>
      </c>
      <c r="E93" s="133">
        <f>SUM(D93-C93)</f>
        <v>-1</v>
      </c>
      <c r="F93" s="131">
        <v>25</v>
      </c>
      <c r="G93" s="131">
        <v>3</v>
      </c>
      <c r="H93" s="401">
        <f>SUM(G93-F93)</f>
        <v>-22</v>
      </c>
      <c r="I93" s="131"/>
      <c r="J93" s="131"/>
      <c r="K93" s="133">
        <f>SUM(J93-I93)</f>
        <v>0</v>
      </c>
      <c r="L93" s="131"/>
      <c r="M93" s="131"/>
      <c r="N93" s="133">
        <f>SUM(M93-L93)</f>
        <v>0</v>
      </c>
      <c r="O93" s="131"/>
      <c r="P93" s="131"/>
      <c r="Q93" s="133">
        <f>SUM(P93-O93)</f>
        <v>0</v>
      </c>
      <c r="R93" s="131"/>
      <c r="S93" s="131"/>
      <c r="T93" s="133">
        <f>SUM(S93-R93)</f>
        <v>0</v>
      </c>
      <c r="U93" s="135">
        <f t="shared" si="74"/>
        <v>27</v>
      </c>
      <c r="V93" s="135">
        <f t="shared" si="74"/>
        <v>4</v>
      </c>
      <c r="W93" s="135">
        <f t="shared" si="74"/>
        <v>-23</v>
      </c>
      <c r="X93" s="131"/>
      <c r="Y93" s="131"/>
      <c r="Z93" s="96">
        <f t="shared" si="83"/>
        <v>0</v>
      </c>
      <c r="AA93" s="388">
        <f t="shared" si="90"/>
        <v>0</v>
      </c>
      <c r="AB93" s="388">
        <f t="shared" si="90"/>
        <v>0</v>
      </c>
      <c r="AC93" s="388">
        <f t="shared" si="90"/>
        <v>0</v>
      </c>
      <c r="AD93" s="65"/>
      <c r="AE93" s="65"/>
      <c r="AF93" s="96">
        <f t="shared" si="88"/>
        <v>0</v>
      </c>
      <c r="AG93" s="97"/>
      <c r="AH93" s="97"/>
      <c r="AI93" s="96">
        <f t="shared" si="84"/>
        <v>0</v>
      </c>
      <c r="AJ93" s="388">
        <f t="shared" si="91"/>
        <v>0</v>
      </c>
      <c r="AK93" s="388">
        <f t="shared" si="91"/>
        <v>0</v>
      </c>
      <c r="AL93" s="388">
        <f t="shared" si="91"/>
        <v>0</v>
      </c>
      <c r="AM93" s="135">
        <f t="shared" si="85"/>
        <v>27</v>
      </c>
      <c r="AN93" s="135">
        <f t="shared" si="85"/>
        <v>4</v>
      </c>
      <c r="AO93" s="135">
        <f t="shared" si="85"/>
        <v>-23</v>
      </c>
    </row>
    <row r="94" spans="1:42" ht="11.25">
      <c r="A94" s="165">
        <v>80</v>
      </c>
      <c r="B94" s="399" t="s">
        <v>71</v>
      </c>
      <c r="C94" s="131"/>
      <c r="D94" s="131"/>
      <c r="E94" s="133">
        <f>SUM(D94-C94)</f>
        <v>0</v>
      </c>
      <c r="F94" s="131">
        <v>7</v>
      </c>
      <c r="G94" s="131">
        <v>7</v>
      </c>
      <c r="H94" s="401">
        <f>SUM(G94-F94)</f>
        <v>0</v>
      </c>
      <c r="I94" s="131">
        <v>2</v>
      </c>
      <c r="J94" s="131">
        <v>2</v>
      </c>
      <c r="K94" s="133">
        <f>SUM(J94-I94)</f>
        <v>0</v>
      </c>
      <c r="L94" s="131">
        <v>6</v>
      </c>
      <c r="M94" s="131">
        <v>6</v>
      </c>
      <c r="N94" s="133">
        <f>SUM(M94-L94)</f>
        <v>0</v>
      </c>
      <c r="O94" s="131">
        <v>15</v>
      </c>
      <c r="P94" s="131">
        <v>15</v>
      </c>
      <c r="Q94" s="133">
        <f>SUM(P94-O94)</f>
        <v>0</v>
      </c>
      <c r="R94" s="131">
        <v>7</v>
      </c>
      <c r="S94" s="131">
        <v>7</v>
      </c>
      <c r="T94" s="133">
        <f>SUM(S94-R94)</f>
        <v>0</v>
      </c>
      <c r="U94" s="135">
        <f t="shared" si="74"/>
        <v>37</v>
      </c>
      <c r="V94" s="135">
        <f t="shared" si="74"/>
        <v>37</v>
      </c>
      <c r="W94" s="135">
        <f t="shared" si="74"/>
        <v>0</v>
      </c>
      <c r="X94" s="131"/>
      <c r="Y94" s="131"/>
      <c r="Z94" s="96">
        <f t="shared" si="83"/>
        <v>0</v>
      </c>
      <c r="AA94" s="388">
        <f t="shared" si="90"/>
        <v>0</v>
      </c>
      <c r="AB94" s="388">
        <f t="shared" si="90"/>
        <v>0</v>
      </c>
      <c r="AC94" s="388">
        <f t="shared" si="90"/>
        <v>0</v>
      </c>
      <c r="AD94" s="65"/>
      <c r="AE94" s="65"/>
      <c r="AF94" s="96">
        <f t="shared" si="88"/>
        <v>0</v>
      </c>
      <c r="AG94" s="97"/>
      <c r="AH94" s="97"/>
      <c r="AI94" s="96">
        <f t="shared" si="84"/>
        <v>0</v>
      </c>
      <c r="AJ94" s="388">
        <f t="shared" si="91"/>
        <v>0</v>
      </c>
      <c r="AK94" s="388">
        <f t="shared" si="91"/>
        <v>0</v>
      </c>
      <c r="AL94" s="388">
        <f t="shared" si="91"/>
        <v>0</v>
      </c>
      <c r="AM94" s="135">
        <f t="shared" si="85"/>
        <v>37</v>
      </c>
      <c r="AN94" s="135">
        <f t="shared" si="85"/>
        <v>37</v>
      </c>
      <c r="AO94" s="135">
        <f t="shared" si="85"/>
        <v>0</v>
      </c>
    </row>
    <row r="95" spans="1:42" ht="11.25">
      <c r="A95" s="165">
        <v>81</v>
      </c>
      <c r="B95" s="399" t="s">
        <v>72</v>
      </c>
      <c r="C95" s="131"/>
      <c r="D95" s="131"/>
      <c r="E95" s="133">
        <f>SUM(D95-C95)</f>
        <v>0</v>
      </c>
      <c r="F95" s="131"/>
      <c r="G95" s="131"/>
      <c r="H95" s="401">
        <f>SUM(G95-F95)</f>
        <v>0</v>
      </c>
      <c r="I95" s="131"/>
      <c r="J95" s="131"/>
      <c r="K95" s="133">
        <f>SUM(J95-I95)</f>
        <v>0</v>
      </c>
      <c r="L95" s="131"/>
      <c r="M95" s="131"/>
      <c r="N95" s="133">
        <f>SUM(M95-L95)</f>
        <v>0</v>
      </c>
      <c r="O95" s="131"/>
      <c r="P95" s="131"/>
      <c r="Q95" s="133">
        <f>SUM(P95-O95)</f>
        <v>0</v>
      </c>
      <c r="R95" s="131">
        <v>3</v>
      </c>
      <c r="S95" s="131">
        <v>3</v>
      </c>
      <c r="T95" s="133">
        <f>SUM(S95-R95)</f>
        <v>0</v>
      </c>
      <c r="U95" s="135">
        <f t="shared" si="74"/>
        <v>3</v>
      </c>
      <c r="V95" s="135">
        <f t="shared" si="74"/>
        <v>3</v>
      </c>
      <c r="W95" s="135">
        <f t="shared" si="74"/>
        <v>0</v>
      </c>
      <c r="X95" s="131"/>
      <c r="Y95" s="131"/>
      <c r="Z95" s="96">
        <f t="shared" si="83"/>
        <v>0</v>
      </c>
      <c r="AA95" s="388">
        <f t="shared" si="90"/>
        <v>0</v>
      </c>
      <c r="AB95" s="388">
        <f t="shared" si="90"/>
        <v>0</v>
      </c>
      <c r="AC95" s="388">
        <f t="shared" si="90"/>
        <v>0</v>
      </c>
      <c r="AD95" s="65"/>
      <c r="AE95" s="65"/>
      <c r="AF95" s="96">
        <f t="shared" si="88"/>
        <v>0</v>
      </c>
      <c r="AG95" s="97"/>
      <c r="AH95" s="97"/>
      <c r="AI95" s="96">
        <f t="shared" si="84"/>
        <v>0</v>
      </c>
      <c r="AJ95" s="388">
        <f t="shared" si="91"/>
        <v>0</v>
      </c>
      <c r="AK95" s="388">
        <f t="shared" si="91"/>
        <v>0</v>
      </c>
      <c r="AL95" s="388">
        <f t="shared" si="91"/>
        <v>0</v>
      </c>
      <c r="AM95" s="135">
        <f t="shared" si="85"/>
        <v>3</v>
      </c>
      <c r="AN95" s="135">
        <f t="shared" si="85"/>
        <v>3</v>
      </c>
      <c r="AO95" s="135">
        <f t="shared" si="85"/>
        <v>0</v>
      </c>
    </row>
    <row r="96" spans="1:42" ht="11.25">
      <c r="A96" s="165">
        <v>82</v>
      </c>
      <c r="B96" s="399" t="s">
        <v>123</v>
      </c>
      <c r="C96" s="131"/>
      <c r="D96" s="131"/>
      <c r="E96" s="54">
        <f>SUM(D96-C96)</f>
        <v>0</v>
      </c>
      <c r="F96" s="131"/>
      <c r="G96" s="131"/>
      <c r="H96" s="371">
        <f>SUM(G96-F96)</f>
        <v>0</v>
      </c>
      <c r="I96" s="131"/>
      <c r="J96" s="131"/>
      <c r="K96" s="54">
        <f>SUM(J96-I96)</f>
        <v>0</v>
      </c>
      <c r="L96" s="131"/>
      <c r="M96" s="131"/>
      <c r="N96" s="54">
        <f>SUM(M96-L96)</f>
        <v>0</v>
      </c>
      <c r="O96" s="131"/>
      <c r="P96" s="131"/>
      <c r="Q96" s="54">
        <f>SUM(P96-O96)</f>
        <v>0</v>
      </c>
      <c r="R96" s="131"/>
      <c r="S96" s="131"/>
      <c r="T96" s="54">
        <f>SUM(S96-R96)</f>
        <v>0</v>
      </c>
      <c r="U96" s="135">
        <f t="shared" si="74"/>
        <v>0</v>
      </c>
      <c r="V96" s="135">
        <f t="shared" si="74"/>
        <v>0</v>
      </c>
      <c r="W96" s="135">
        <f t="shared" si="74"/>
        <v>0</v>
      </c>
      <c r="X96" s="131"/>
      <c r="Y96" s="131"/>
      <c r="Z96" s="65">
        <f t="shared" si="83"/>
        <v>0</v>
      </c>
      <c r="AA96" s="388">
        <f t="shared" si="90"/>
        <v>0</v>
      </c>
      <c r="AB96" s="388">
        <f t="shared" si="90"/>
        <v>0</v>
      </c>
      <c r="AC96" s="388">
        <f t="shared" si="90"/>
        <v>0</v>
      </c>
      <c r="AD96" s="97"/>
      <c r="AE96" s="97"/>
      <c r="AF96" s="65">
        <f t="shared" si="88"/>
        <v>0</v>
      </c>
      <c r="AG96" s="97"/>
      <c r="AH96" s="97"/>
      <c r="AI96" s="65">
        <f t="shared" si="84"/>
        <v>0</v>
      </c>
      <c r="AJ96" s="392">
        <f t="shared" si="91"/>
        <v>0</v>
      </c>
      <c r="AK96" s="392">
        <f t="shared" si="91"/>
        <v>0</v>
      </c>
      <c r="AL96" s="392">
        <f t="shared" si="91"/>
        <v>0</v>
      </c>
      <c r="AM96" s="135">
        <f t="shared" si="85"/>
        <v>0</v>
      </c>
      <c r="AN96" s="135">
        <f t="shared" si="85"/>
        <v>0</v>
      </c>
      <c r="AO96" s="135">
        <f t="shared" si="85"/>
        <v>0</v>
      </c>
    </row>
    <row r="97" spans="1:41" s="288" customFormat="1" ht="11.25">
      <c r="A97" s="163">
        <v>83</v>
      </c>
      <c r="B97" s="400" t="s">
        <v>124</v>
      </c>
      <c r="C97" s="64">
        <f t="shared" ref="C97:S97" si="92">SUM(C98:C101)</f>
        <v>0</v>
      </c>
      <c r="D97" s="64">
        <f t="shared" si="92"/>
        <v>0</v>
      </c>
      <c r="E97" s="66">
        <f t="shared" si="92"/>
        <v>0</v>
      </c>
      <c r="F97" s="64">
        <f t="shared" si="92"/>
        <v>0</v>
      </c>
      <c r="G97" s="64">
        <f t="shared" si="92"/>
        <v>0</v>
      </c>
      <c r="H97" s="407">
        <f t="shared" si="92"/>
        <v>0</v>
      </c>
      <c r="I97" s="64">
        <f t="shared" si="92"/>
        <v>0</v>
      </c>
      <c r="J97" s="64">
        <f t="shared" si="92"/>
        <v>0</v>
      </c>
      <c r="K97" s="66">
        <f t="shared" si="92"/>
        <v>0</v>
      </c>
      <c r="L97" s="64">
        <f t="shared" si="92"/>
        <v>0</v>
      </c>
      <c r="M97" s="64">
        <f t="shared" si="92"/>
        <v>0</v>
      </c>
      <c r="N97" s="66">
        <f t="shared" si="92"/>
        <v>0</v>
      </c>
      <c r="O97" s="64">
        <f t="shared" si="92"/>
        <v>0</v>
      </c>
      <c r="P97" s="64">
        <f t="shared" si="92"/>
        <v>0</v>
      </c>
      <c r="Q97" s="66">
        <f t="shared" si="92"/>
        <v>0</v>
      </c>
      <c r="R97" s="64">
        <f t="shared" si="92"/>
        <v>0</v>
      </c>
      <c r="S97" s="64">
        <f t="shared" si="92"/>
        <v>0</v>
      </c>
      <c r="T97" s="66">
        <f t="shared" si="82"/>
        <v>0</v>
      </c>
      <c r="U97" s="59">
        <f t="shared" si="74"/>
        <v>0</v>
      </c>
      <c r="V97" s="59">
        <f t="shared" si="74"/>
        <v>0</v>
      </c>
      <c r="W97" s="59">
        <f t="shared" si="74"/>
        <v>0</v>
      </c>
      <c r="X97" s="64">
        <f>SUM(X98:X102)</f>
        <v>0</v>
      </c>
      <c r="Y97" s="64">
        <f>SUM(Y98:Y102)</f>
        <v>0</v>
      </c>
      <c r="Z97" s="64">
        <f t="shared" si="83"/>
        <v>0</v>
      </c>
      <c r="AA97" s="59">
        <f t="shared" si="90"/>
        <v>0</v>
      </c>
      <c r="AB97" s="59">
        <f t="shared" si="90"/>
        <v>0</v>
      </c>
      <c r="AC97" s="59">
        <f t="shared" si="90"/>
        <v>0</v>
      </c>
      <c r="AD97" s="66">
        <f>SUM(AD98:AD101)</f>
        <v>0</v>
      </c>
      <c r="AE97" s="66">
        <f>SUM(AE98:AE101)</f>
        <v>0</v>
      </c>
      <c r="AF97" s="64">
        <f t="shared" si="88"/>
        <v>0</v>
      </c>
      <c r="AG97" s="66">
        <f>SUM(AG98:AG101)</f>
        <v>0</v>
      </c>
      <c r="AH97" s="66">
        <f>SUM(AH98:AH101)</f>
        <v>0</v>
      </c>
      <c r="AI97" s="64">
        <f t="shared" si="84"/>
        <v>0</v>
      </c>
      <c r="AJ97" s="130">
        <f t="shared" ref="AJ97:AL110" si="93">SUM(AD97+AG97)</f>
        <v>0</v>
      </c>
      <c r="AK97" s="130">
        <f t="shared" si="93"/>
        <v>0</v>
      </c>
      <c r="AL97" s="130">
        <f t="shared" si="93"/>
        <v>0</v>
      </c>
      <c r="AM97" s="59">
        <f t="shared" si="85"/>
        <v>0</v>
      </c>
      <c r="AN97" s="59">
        <f t="shared" si="85"/>
        <v>0</v>
      </c>
      <c r="AO97" s="59">
        <f t="shared" si="85"/>
        <v>0</v>
      </c>
    </row>
    <row r="98" spans="1:41" ht="11.25">
      <c r="A98" s="165">
        <v>84</v>
      </c>
      <c r="B98" s="399" t="s">
        <v>183</v>
      </c>
      <c r="C98" s="131"/>
      <c r="D98" s="131"/>
      <c r="E98" s="133">
        <f>SUM(D98-C98)</f>
        <v>0</v>
      </c>
      <c r="F98" s="131"/>
      <c r="G98" s="131"/>
      <c r="H98" s="401">
        <f>SUM(G98-F98)</f>
        <v>0</v>
      </c>
      <c r="I98" s="131"/>
      <c r="J98" s="131"/>
      <c r="K98" s="133">
        <f>SUM(J98-I98)</f>
        <v>0</v>
      </c>
      <c r="L98" s="131"/>
      <c r="M98" s="131">
        <v>0</v>
      </c>
      <c r="N98" s="133">
        <f>SUM(M98-L98)</f>
        <v>0</v>
      </c>
      <c r="O98" s="131"/>
      <c r="P98" s="131"/>
      <c r="Q98" s="133">
        <f>SUM(P98-O98)</f>
        <v>0</v>
      </c>
      <c r="R98" s="131"/>
      <c r="S98" s="131"/>
      <c r="T98" s="133">
        <f t="shared" si="82"/>
        <v>0</v>
      </c>
      <c r="U98" s="135">
        <f t="shared" si="74"/>
        <v>0</v>
      </c>
      <c r="V98" s="135">
        <f t="shared" si="74"/>
        <v>0</v>
      </c>
      <c r="W98" s="135">
        <f t="shared" si="74"/>
        <v>0</v>
      </c>
      <c r="X98" s="131"/>
      <c r="Y98" s="131"/>
      <c r="Z98" s="96">
        <f t="shared" si="83"/>
        <v>0</v>
      </c>
      <c r="AA98" s="388">
        <f t="shared" si="90"/>
        <v>0</v>
      </c>
      <c r="AB98" s="388">
        <f t="shared" si="90"/>
        <v>0</v>
      </c>
      <c r="AC98" s="388">
        <f t="shared" si="90"/>
        <v>0</v>
      </c>
      <c r="AD98" s="65"/>
      <c r="AE98" s="65"/>
      <c r="AF98" s="96">
        <f t="shared" si="88"/>
        <v>0</v>
      </c>
      <c r="AG98" s="97"/>
      <c r="AH98" s="97"/>
      <c r="AI98" s="96">
        <f t="shared" si="84"/>
        <v>0</v>
      </c>
      <c r="AJ98" s="388">
        <f t="shared" si="93"/>
        <v>0</v>
      </c>
      <c r="AK98" s="388">
        <f t="shared" si="93"/>
        <v>0</v>
      </c>
      <c r="AL98" s="388">
        <f t="shared" si="93"/>
        <v>0</v>
      </c>
      <c r="AM98" s="135">
        <f t="shared" si="85"/>
        <v>0</v>
      </c>
      <c r="AN98" s="135">
        <f t="shared" si="85"/>
        <v>0</v>
      </c>
      <c r="AO98" s="135">
        <f t="shared" si="85"/>
        <v>0</v>
      </c>
    </row>
    <row r="99" spans="1:41" ht="11.25">
      <c r="A99" s="165">
        <v>85</v>
      </c>
      <c r="B99" s="399" t="s">
        <v>184</v>
      </c>
      <c r="C99" s="131"/>
      <c r="D99" s="131"/>
      <c r="E99" s="133">
        <f>SUM(D99-C99)</f>
        <v>0</v>
      </c>
      <c r="F99" s="131"/>
      <c r="G99" s="131"/>
      <c r="H99" s="401">
        <f>SUM(G99-F99)</f>
        <v>0</v>
      </c>
      <c r="I99" s="131"/>
      <c r="J99" s="131"/>
      <c r="K99" s="133">
        <f>SUM(J99-I99)</f>
        <v>0</v>
      </c>
      <c r="L99" s="131"/>
      <c r="M99" s="131"/>
      <c r="N99" s="133">
        <f>SUM(M99-L99)</f>
        <v>0</v>
      </c>
      <c r="O99" s="131"/>
      <c r="P99" s="131"/>
      <c r="Q99" s="133">
        <f>SUM(P99-O99)</f>
        <v>0</v>
      </c>
      <c r="R99" s="131"/>
      <c r="S99" s="131"/>
      <c r="T99" s="133">
        <f t="shared" si="82"/>
        <v>0</v>
      </c>
      <c r="U99" s="135">
        <f t="shared" si="74"/>
        <v>0</v>
      </c>
      <c r="V99" s="135">
        <f t="shared" si="74"/>
        <v>0</v>
      </c>
      <c r="W99" s="135">
        <f t="shared" si="74"/>
        <v>0</v>
      </c>
      <c r="X99" s="131"/>
      <c r="Y99" s="131"/>
      <c r="Z99" s="96">
        <f t="shared" si="83"/>
        <v>0</v>
      </c>
      <c r="AA99" s="388">
        <f t="shared" si="90"/>
        <v>0</v>
      </c>
      <c r="AB99" s="388">
        <f t="shared" si="90"/>
        <v>0</v>
      </c>
      <c r="AC99" s="388">
        <f t="shared" si="90"/>
        <v>0</v>
      </c>
      <c r="AD99" s="65"/>
      <c r="AE99" s="65"/>
      <c r="AF99" s="96">
        <f t="shared" si="88"/>
        <v>0</v>
      </c>
      <c r="AG99" s="97"/>
      <c r="AH99" s="97"/>
      <c r="AI99" s="96">
        <f t="shared" si="84"/>
        <v>0</v>
      </c>
      <c r="AJ99" s="388">
        <f t="shared" si="93"/>
        <v>0</v>
      </c>
      <c r="AK99" s="388">
        <f t="shared" si="93"/>
        <v>0</v>
      </c>
      <c r="AL99" s="388">
        <f t="shared" si="93"/>
        <v>0</v>
      </c>
      <c r="AM99" s="135">
        <f t="shared" si="85"/>
        <v>0</v>
      </c>
      <c r="AN99" s="135">
        <f t="shared" si="85"/>
        <v>0</v>
      </c>
      <c r="AO99" s="135">
        <f t="shared" si="85"/>
        <v>0</v>
      </c>
    </row>
    <row r="100" spans="1:41" ht="11.25">
      <c r="A100" s="165">
        <v>86</v>
      </c>
      <c r="B100" s="399" t="s">
        <v>185</v>
      </c>
      <c r="C100" s="131"/>
      <c r="D100" s="131"/>
      <c r="E100" s="133">
        <f>SUM(D100-C100)</f>
        <v>0</v>
      </c>
      <c r="F100" s="131"/>
      <c r="G100" s="131"/>
      <c r="H100" s="401">
        <f>SUM(G100-F100)</f>
        <v>0</v>
      </c>
      <c r="I100" s="131"/>
      <c r="J100" s="131"/>
      <c r="K100" s="133">
        <f>SUM(J100-I100)</f>
        <v>0</v>
      </c>
      <c r="L100" s="131"/>
      <c r="M100" s="131"/>
      <c r="N100" s="133">
        <f>SUM(M100-L100)</f>
        <v>0</v>
      </c>
      <c r="O100" s="131"/>
      <c r="P100" s="131"/>
      <c r="Q100" s="133">
        <f>SUM(P100-O100)</f>
        <v>0</v>
      </c>
      <c r="R100" s="131"/>
      <c r="S100" s="131"/>
      <c r="T100" s="133">
        <f t="shared" si="82"/>
        <v>0</v>
      </c>
      <c r="U100" s="135">
        <f t="shared" si="74"/>
        <v>0</v>
      </c>
      <c r="V100" s="135">
        <f t="shared" si="74"/>
        <v>0</v>
      </c>
      <c r="W100" s="135">
        <f t="shared" si="74"/>
        <v>0</v>
      </c>
      <c r="X100" s="131"/>
      <c r="Y100" s="131"/>
      <c r="Z100" s="96">
        <f t="shared" si="83"/>
        <v>0</v>
      </c>
      <c r="AA100" s="388">
        <f t="shared" si="90"/>
        <v>0</v>
      </c>
      <c r="AB100" s="388">
        <f t="shared" si="90"/>
        <v>0</v>
      </c>
      <c r="AC100" s="388">
        <f t="shared" si="90"/>
        <v>0</v>
      </c>
      <c r="AD100" s="65"/>
      <c r="AE100" s="65"/>
      <c r="AF100" s="96">
        <f t="shared" si="88"/>
        <v>0</v>
      </c>
      <c r="AG100" s="97"/>
      <c r="AH100" s="97"/>
      <c r="AI100" s="96">
        <f t="shared" si="84"/>
        <v>0</v>
      </c>
      <c r="AJ100" s="388">
        <f t="shared" si="93"/>
        <v>0</v>
      </c>
      <c r="AK100" s="388">
        <f t="shared" si="93"/>
        <v>0</v>
      </c>
      <c r="AL100" s="388">
        <f t="shared" si="93"/>
        <v>0</v>
      </c>
      <c r="AM100" s="135">
        <f t="shared" si="85"/>
        <v>0</v>
      </c>
      <c r="AN100" s="135">
        <f t="shared" si="85"/>
        <v>0</v>
      </c>
      <c r="AO100" s="135">
        <f t="shared" si="85"/>
        <v>0</v>
      </c>
    </row>
    <row r="101" spans="1:41" ht="11.25">
      <c r="A101" s="165">
        <v>87</v>
      </c>
      <c r="B101" s="399" t="s">
        <v>186</v>
      </c>
      <c r="C101" s="131"/>
      <c r="D101" s="131"/>
      <c r="E101" s="133">
        <f>SUM(D101-C101)</f>
        <v>0</v>
      </c>
      <c r="F101" s="131"/>
      <c r="G101" s="131"/>
      <c r="H101" s="401">
        <f>SUM(G101-F101)</f>
        <v>0</v>
      </c>
      <c r="I101" s="131"/>
      <c r="J101" s="131"/>
      <c r="K101" s="133">
        <f>SUM(J101-I101)</f>
        <v>0</v>
      </c>
      <c r="L101" s="131"/>
      <c r="M101" s="131"/>
      <c r="N101" s="133">
        <f>SUM(M101-L101)</f>
        <v>0</v>
      </c>
      <c r="O101" s="131"/>
      <c r="P101" s="131"/>
      <c r="Q101" s="133">
        <f>SUM(P101-O101)</f>
        <v>0</v>
      </c>
      <c r="R101" s="131"/>
      <c r="S101" s="131"/>
      <c r="T101" s="133">
        <f t="shared" si="82"/>
        <v>0</v>
      </c>
      <c r="U101" s="135">
        <f t="shared" si="74"/>
        <v>0</v>
      </c>
      <c r="V101" s="135">
        <f t="shared" si="74"/>
        <v>0</v>
      </c>
      <c r="W101" s="135">
        <f t="shared" si="74"/>
        <v>0</v>
      </c>
      <c r="X101" s="131"/>
      <c r="Y101" s="131"/>
      <c r="Z101" s="96">
        <f t="shared" si="83"/>
        <v>0</v>
      </c>
      <c r="AA101" s="388">
        <f t="shared" si="90"/>
        <v>0</v>
      </c>
      <c r="AB101" s="388">
        <f t="shared" si="90"/>
        <v>0</v>
      </c>
      <c r="AC101" s="388">
        <f t="shared" si="90"/>
        <v>0</v>
      </c>
      <c r="AD101" s="65"/>
      <c r="AE101" s="65"/>
      <c r="AF101" s="96">
        <f t="shared" si="88"/>
        <v>0</v>
      </c>
      <c r="AG101" s="97"/>
      <c r="AH101" s="97"/>
      <c r="AI101" s="96">
        <f t="shared" si="84"/>
        <v>0</v>
      </c>
      <c r="AJ101" s="388">
        <f t="shared" si="93"/>
        <v>0</v>
      </c>
      <c r="AK101" s="388">
        <f t="shared" si="93"/>
        <v>0</v>
      </c>
      <c r="AL101" s="388">
        <f t="shared" si="93"/>
        <v>0</v>
      </c>
      <c r="AM101" s="135">
        <f t="shared" si="85"/>
        <v>0</v>
      </c>
      <c r="AN101" s="135">
        <f t="shared" si="85"/>
        <v>0</v>
      </c>
      <c r="AO101" s="135">
        <f t="shared" si="85"/>
        <v>0</v>
      </c>
    </row>
    <row r="102" spans="1:41" s="288" customFormat="1" ht="11.25">
      <c r="A102" s="163">
        <v>88</v>
      </c>
      <c r="B102" s="394" t="s">
        <v>125</v>
      </c>
      <c r="C102" s="64">
        <f>SUM(C103:C110)</f>
        <v>0</v>
      </c>
      <c r="D102" s="64">
        <f>SUM(D103:D110)</f>
        <v>0</v>
      </c>
      <c r="E102" s="380">
        <f t="shared" si="76"/>
        <v>0</v>
      </c>
      <c r="F102" s="64">
        <f>SUM(F103:F110)</f>
        <v>0</v>
      </c>
      <c r="G102" s="64">
        <f>SUM(G103:G110)</f>
        <v>0</v>
      </c>
      <c r="H102" s="407">
        <f>SUM(H103:H110)</f>
        <v>0</v>
      </c>
      <c r="I102" s="64">
        <f>SUM(I103:I110)</f>
        <v>0</v>
      </c>
      <c r="J102" s="64">
        <f>SUM(J103:J110)</f>
        <v>0</v>
      </c>
      <c r="K102" s="380">
        <f t="shared" si="78"/>
        <v>0</v>
      </c>
      <c r="L102" s="64">
        <f>SUM(L103:L110)</f>
        <v>0</v>
      </c>
      <c r="M102" s="64">
        <f>SUM(M103:M110)</f>
        <v>0</v>
      </c>
      <c r="N102" s="380">
        <f t="shared" si="79"/>
        <v>0</v>
      </c>
      <c r="O102" s="64">
        <f>SUM(O103:O110)</f>
        <v>0</v>
      </c>
      <c r="P102" s="64">
        <f>SUM(P103:P110)</f>
        <v>0</v>
      </c>
      <c r="Q102" s="380">
        <f t="shared" si="80"/>
        <v>0</v>
      </c>
      <c r="R102" s="64">
        <f>SUM(R103:R110)</f>
        <v>0</v>
      </c>
      <c r="S102" s="64">
        <f>SUM(S103:S110)</f>
        <v>0</v>
      </c>
      <c r="T102" s="380">
        <f t="shared" si="82"/>
        <v>0</v>
      </c>
      <c r="U102" s="59">
        <f t="shared" si="74"/>
        <v>0</v>
      </c>
      <c r="V102" s="59">
        <f t="shared" si="74"/>
        <v>0</v>
      </c>
      <c r="W102" s="59">
        <f t="shared" si="74"/>
        <v>0</v>
      </c>
      <c r="X102" s="64">
        <f>SUM(X103:X110)</f>
        <v>0</v>
      </c>
      <c r="Y102" s="64">
        <f>SUM(Y103:Y110)</f>
        <v>0</v>
      </c>
      <c r="Z102" s="215">
        <f t="shared" si="83"/>
        <v>0</v>
      </c>
      <c r="AA102" s="59">
        <f t="shared" si="90"/>
        <v>0</v>
      </c>
      <c r="AB102" s="59">
        <f t="shared" si="90"/>
        <v>0</v>
      </c>
      <c r="AC102" s="59">
        <f t="shared" si="90"/>
        <v>0</v>
      </c>
      <c r="AD102" s="62">
        <f>SUM(AD103:AD110)</f>
        <v>0</v>
      </c>
      <c r="AE102" s="62">
        <f>SUM(AE103:AE110)</f>
        <v>0</v>
      </c>
      <c r="AF102" s="215">
        <f t="shared" si="88"/>
        <v>0</v>
      </c>
      <c r="AG102" s="62">
        <f>SUM(AG103:AG110)</f>
        <v>0</v>
      </c>
      <c r="AH102" s="62">
        <f>SUM(AH103:AH110)</f>
        <v>0</v>
      </c>
      <c r="AI102" s="215">
        <f t="shared" si="84"/>
        <v>0</v>
      </c>
      <c r="AJ102" s="59">
        <f t="shared" si="93"/>
        <v>0</v>
      </c>
      <c r="AK102" s="59">
        <f t="shared" si="93"/>
        <v>0</v>
      </c>
      <c r="AL102" s="59">
        <f t="shared" si="93"/>
        <v>0</v>
      </c>
      <c r="AM102" s="59">
        <f t="shared" si="85"/>
        <v>0</v>
      </c>
      <c r="AN102" s="59">
        <f t="shared" si="85"/>
        <v>0</v>
      </c>
      <c r="AO102" s="59">
        <f t="shared" si="85"/>
        <v>0</v>
      </c>
    </row>
    <row r="103" spans="1:41" ht="11.25">
      <c r="A103" s="165">
        <v>89</v>
      </c>
      <c r="B103" s="399" t="s">
        <v>187</v>
      </c>
      <c r="C103" s="131"/>
      <c r="D103" s="131"/>
      <c r="E103" s="133">
        <f t="shared" si="76"/>
        <v>0</v>
      </c>
      <c r="F103" s="131"/>
      <c r="G103" s="131">
        <v>0</v>
      </c>
      <c r="H103" s="401">
        <f t="shared" si="77"/>
        <v>0</v>
      </c>
      <c r="I103" s="131"/>
      <c r="J103" s="131"/>
      <c r="K103" s="133">
        <f t="shared" si="78"/>
        <v>0</v>
      </c>
      <c r="L103" s="131"/>
      <c r="M103" s="131"/>
      <c r="N103" s="133">
        <f t="shared" si="79"/>
        <v>0</v>
      </c>
      <c r="O103" s="131"/>
      <c r="P103" s="131"/>
      <c r="Q103" s="133">
        <f t="shared" si="80"/>
        <v>0</v>
      </c>
      <c r="R103" s="131"/>
      <c r="S103" s="131"/>
      <c r="T103" s="133">
        <f t="shared" si="82"/>
        <v>0</v>
      </c>
      <c r="U103" s="135">
        <f t="shared" si="74"/>
        <v>0</v>
      </c>
      <c r="V103" s="135">
        <f t="shared" si="74"/>
        <v>0</v>
      </c>
      <c r="W103" s="135">
        <f t="shared" si="74"/>
        <v>0</v>
      </c>
      <c r="X103" s="131"/>
      <c r="Y103" s="131"/>
      <c r="Z103" s="96">
        <f t="shared" si="83"/>
        <v>0</v>
      </c>
      <c r="AA103" s="388">
        <f t="shared" si="90"/>
        <v>0</v>
      </c>
      <c r="AB103" s="388">
        <f t="shared" si="90"/>
        <v>0</v>
      </c>
      <c r="AC103" s="388">
        <f t="shared" si="90"/>
        <v>0</v>
      </c>
      <c r="AD103" s="65"/>
      <c r="AE103" s="65"/>
      <c r="AF103" s="96">
        <f t="shared" si="88"/>
        <v>0</v>
      </c>
      <c r="AG103" s="97"/>
      <c r="AH103" s="97"/>
      <c r="AI103" s="96">
        <f t="shared" si="84"/>
        <v>0</v>
      </c>
      <c r="AJ103" s="388">
        <f t="shared" si="93"/>
        <v>0</v>
      </c>
      <c r="AK103" s="388">
        <f t="shared" si="93"/>
        <v>0</v>
      </c>
      <c r="AL103" s="388">
        <f t="shared" si="93"/>
        <v>0</v>
      </c>
      <c r="AM103" s="135">
        <f t="shared" si="85"/>
        <v>0</v>
      </c>
      <c r="AN103" s="135">
        <f t="shared" si="85"/>
        <v>0</v>
      </c>
      <c r="AO103" s="135">
        <f t="shared" si="85"/>
        <v>0</v>
      </c>
    </row>
    <row r="104" spans="1:41" ht="11.25">
      <c r="A104" s="165">
        <v>90</v>
      </c>
      <c r="B104" s="399" t="s">
        <v>188</v>
      </c>
      <c r="C104" s="131"/>
      <c r="D104" s="131"/>
      <c r="E104" s="133">
        <f t="shared" si="76"/>
        <v>0</v>
      </c>
      <c r="F104" s="131"/>
      <c r="G104" s="131"/>
      <c r="H104" s="401">
        <f t="shared" si="77"/>
        <v>0</v>
      </c>
      <c r="I104" s="131"/>
      <c r="J104" s="131"/>
      <c r="K104" s="133">
        <f t="shared" si="78"/>
        <v>0</v>
      </c>
      <c r="L104" s="131"/>
      <c r="M104" s="131"/>
      <c r="N104" s="133">
        <f t="shared" si="79"/>
        <v>0</v>
      </c>
      <c r="O104" s="131"/>
      <c r="P104" s="131"/>
      <c r="Q104" s="133">
        <f t="shared" si="80"/>
        <v>0</v>
      </c>
      <c r="R104" s="131"/>
      <c r="S104" s="131"/>
      <c r="T104" s="133">
        <f t="shared" si="82"/>
        <v>0</v>
      </c>
      <c r="U104" s="135">
        <f t="shared" si="74"/>
        <v>0</v>
      </c>
      <c r="V104" s="135">
        <f t="shared" si="74"/>
        <v>0</v>
      </c>
      <c r="W104" s="135">
        <f t="shared" si="74"/>
        <v>0</v>
      </c>
      <c r="X104" s="131"/>
      <c r="Y104" s="131"/>
      <c r="Z104" s="96">
        <f t="shared" si="83"/>
        <v>0</v>
      </c>
      <c r="AA104" s="388">
        <f t="shared" si="90"/>
        <v>0</v>
      </c>
      <c r="AB104" s="388">
        <f t="shared" si="90"/>
        <v>0</v>
      </c>
      <c r="AC104" s="388">
        <f t="shared" si="90"/>
        <v>0</v>
      </c>
      <c r="AD104" s="65"/>
      <c r="AE104" s="65"/>
      <c r="AF104" s="96">
        <f t="shared" si="88"/>
        <v>0</v>
      </c>
      <c r="AG104" s="97"/>
      <c r="AH104" s="97"/>
      <c r="AI104" s="96">
        <f t="shared" si="84"/>
        <v>0</v>
      </c>
      <c r="AJ104" s="388">
        <f t="shared" si="93"/>
        <v>0</v>
      </c>
      <c r="AK104" s="388">
        <f t="shared" si="93"/>
        <v>0</v>
      </c>
      <c r="AL104" s="388">
        <f t="shared" si="93"/>
        <v>0</v>
      </c>
      <c r="AM104" s="135">
        <f t="shared" si="85"/>
        <v>0</v>
      </c>
      <c r="AN104" s="135">
        <f t="shared" si="85"/>
        <v>0</v>
      </c>
      <c r="AO104" s="135">
        <f t="shared" si="85"/>
        <v>0</v>
      </c>
    </row>
    <row r="105" spans="1:41" ht="11.25">
      <c r="A105" s="165">
        <v>91</v>
      </c>
      <c r="B105" s="399" t="s">
        <v>189</v>
      </c>
      <c r="C105" s="131"/>
      <c r="D105" s="131"/>
      <c r="E105" s="133">
        <f t="shared" si="76"/>
        <v>0</v>
      </c>
      <c r="F105" s="131"/>
      <c r="G105" s="131"/>
      <c r="H105" s="401">
        <f t="shared" si="77"/>
        <v>0</v>
      </c>
      <c r="I105" s="131"/>
      <c r="J105" s="54"/>
      <c r="K105" s="133">
        <f t="shared" si="78"/>
        <v>0</v>
      </c>
      <c r="L105" s="54"/>
      <c r="M105" s="54"/>
      <c r="N105" s="133">
        <f t="shared" si="79"/>
        <v>0</v>
      </c>
      <c r="O105" s="54"/>
      <c r="P105" s="54"/>
      <c r="Q105" s="133">
        <f t="shared" si="80"/>
        <v>0</v>
      </c>
      <c r="R105" s="54"/>
      <c r="S105" s="131">
        <v>0</v>
      </c>
      <c r="T105" s="133">
        <f t="shared" si="82"/>
        <v>0</v>
      </c>
      <c r="U105" s="135">
        <f t="shared" si="74"/>
        <v>0</v>
      </c>
      <c r="V105" s="135">
        <f t="shared" si="74"/>
        <v>0</v>
      </c>
      <c r="W105" s="135">
        <f t="shared" si="74"/>
        <v>0</v>
      </c>
      <c r="X105" s="131"/>
      <c r="Y105" s="131"/>
      <c r="Z105" s="96">
        <f t="shared" si="83"/>
        <v>0</v>
      </c>
      <c r="AA105" s="388">
        <f t="shared" si="90"/>
        <v>0</v>
      </c>
      <c r="AB105" s="388">
        <f t="shared" si="90"/>
        <v>0</v>
      </c>
      <c r="AC105" s="388">
        <f t="shared" si="90"/>
        <v>0</v>
      </c>
      <c r="AD105" s="65"/>
      <c r="AE105" s="65"/>
      <c r="AF105" s="96">
        <f t="shared" si="88"/>
        <v>0</v>
      </c>
      <c r="AG105" s="97"/>
      <c r="AH105" s="97"/>
      <c r="AI105" s="96">
        <f t="shared" si="84"/>
        <v>0</v>
      </c>
      <c r="AJ105" s="388">
        <f t="shared" si="93"/>
        <v>0</v>
      </c>
      <c r="AK105" s="388">
        <f t="shared" si="93"/>
        <v>0</v>
      </c>
      <c r="AL105" s="388">
        <f t="shared" si="93"/>
        <v>0</v>
      </c>
      <c r="AM105" s="135">
        <f t="shared" si="85"/>
        <v>0</v>
      </c>
      <c r="AN105" s="135">
        <f t="shared" si="85"/>
        <v>0</v>
      </c>
      <c r="AO105" s="135">
        <f t="shared" si="85"/>
        <v>0</v>
      </c>
    </row>
    <row r="106" spans="1:41" ht="11.25">
      <c r="A106" s="165">
        <v>92</v>
      </c>
      <c r="B106" s="399" t="s">
        <v>190</v>
      </c>
      <c r="C106" s="131"/>
      <c r="D106" s="131"/>
      <c r="E106" s="133">
        <f t="shared" si="76"/>
        <v>0</v>
      </c>
      <c r="F106" s="131"/>
      <c r="G106" s="131"/>
      <c r="H106" s="401">
        <f t="shared" si="77"/>
        <v>0</v>
      </c>
      <c r="I106" s="131"/>
      <c r="J106" s="131"/>
      <c r="K106" s="133">
        <f t="shared" si="78"/>
        <v>0</v>
      </c>
      <c r="L106" s="131"/>
      <c r="M106" s="131"/>
      <c r="N106" s="133">
        <f t="shared" si="79"/>
        <v>0</v>
      </c>
      <c r="O106" s="131"/>
      <c r="P106" s="131"/>
      <c r="Q106" s="133">
        <f t="shared" si="80"/>
        <v>0</v>
      </c>
      <c r="R106" s="131"/>
      <c r="S106" s="131"/>
      <c r="T106" s="133">
        <f t="shared" si="82"/>
        <v>0</v>
      </c>
      <c r="U106" s="135">
        <f t="shared" si="74"/>
        <v>0</v>
      </c>
      <c r="V106" s="135">
        <f t="shared" si="74"/>
        <v>0</v>
      </c>
      <c r="W106" s="135">
        <f t="shared" si="74"/>
        <v>0</v>
      </c>
      <c r="X106" s="131"/>
      <c r="Y106" s="131"/>
      <c r="Z106" s="96">
        <f t="shared" si="83"/>
        <v>0</v>
      </c>
      <c r="AA106" s="388">
        <f t="shared" si="90"/>
        <v>0</v>
      </c>
      <c r="AB106" s="388">
        <f t="shared" si="90"/>
        <v>0</v>
      </c>
      <c r="AC106" s="388">
        <f t="shared" si="90"/>
        <v>0</v>
      </c>
      <c r="AD106" s="65"/>
      <c r="AE106" s="65"/>
      <c r="AF106" s="96">
        <f t="shared" si="88"/>
        <v>0</v>
      </c>
      <c r="AG106" s="97"/>
      <c r="AH106" s="97"/>
      <c r="AI106" s="96">
        <f t="shared" si="84"/>
        <v>0</v>
      </c>
      <c r="AJ106" s="388">
        <f t="shared" si="93"/>
        <v>0</v>
      </c>
      <c r="AK106" s="388">
        <f t="shared" si="93"/>
        <v>0</v>
      </c>
      <c r="AL106" s="388">
        <f t="shared" si="93"/>
        <v>0</v>
      </c>
      <c r="AM106" s="135">
        <f t="shared" si="85"/>
        <v>0</v>
      </c>
      <c r="AN106" s="135">
        <f t="shared" si="85"/>
        <v>0</v>
      </c>
      <c r="AO106" s="135">
        <f t="shared" si="85"/>
        <v>0</v>
      </c>
    </row>
    <row r="107" spans="1:41" ht="11.25">
      <c r="A107" s="165">
        <v>93</v>
      </c>
      <c r="B107" s="399" t="s">
        <v>191</v>
      </c>
      <c r="C107" s="131"/>
      <c r="D107" s="131"/>
      <c r="E107" s="133">
        <f t="shared" si="76"/>
        <v>0</v>
      </c>
      <c r="F107" s="131"/>
      <c r="G107" s="131"/>
      <c r="H107" s="401">
        <f t="shared" si="77"/>
        <v>0</v>
      </c>
      <c r="I107" s="131"/>
      <c r="J107" s="131"/>
      <c r="K107" s="133">
        <f t="shared" si="78"/>
        <v>0</v>
      </c>
      <c r="L107" s="131"/>
      <c r="M107" s="131"/>
      <c r="N107" s="133">
        <f t="shared" si="79"/>
        <v>0</v>
      </c>
      <c r="O107" s="131"/>
      <c r="P107" s="131"/>
      <c r="Q107" s="133">
        <f t="shared" si="80"/>
        <v>0</v>
      </c>
      <c r="R107" s="131"/>
      <c r="S107" s="131"/>
      <c r="T107" s="133">
        <f t="shared" si="82"/>
        <v>0</v>
      </c>
      <c r="U107" s="135">
        <f t="shared" si="74"/>
        <v>0</v>
      </c>
      <c r="V107" s="135">
        <f t="shared" si="74"/>
        <v>0</v>
      </c>
      <c r="W107" s="135">
        <f t="shared" si="74"/>
        <v>0</v>
      </c>
      <c r="X107" s="131"/>
      <c r="Y107" s="131"/>
      <c r="Z107" s="96">
        <f t="shared" si="83"/>
        <v>0</v>
      </c>
      <c r="AA107" s="388">
        <f t="shared" si="90"/>
        <v>0</v>
      </c>
      <c r="AB107" s="388">
        <f t="shared" si="90"/>
        <v>0</v>
      </c>
      <c r="AC107" s="388">
        <f t="shared" si="90"/>
        <v>0</v>
      </c>
      <c r="AD107" s="65"/>
      <c r="AE107" s="65"/>
      <c r="AF107" s="96">
        <f t="shared" si="88"/>
        <v>0</v>
      </c>
      <c r="AG107" s="97"/>
      <c r="AH107" s="97"/>
      <c r="AI107" s="96">
        <f t="shared" si="84"/>
        <v>0</v>
      </c>
      <c r="AJ107" s="388">
        <f t="shared" si="93"/>
        <v>0</v>
      </c>
      <c r="AK107" s="388">
        <f t="shared" si="93"/>
        <v>0</v>
      </c>
      <c r="AL107" s="388">
        <f t="shared" si="93"/>
        <v>0</v>
      </c>
      <c r="AM107" s="135">
        <f t="shared" si="85"/>
        <v>0</v>
      </c>
      <c r="AN107" s="135">
        <f t="shared" si="85"/>
        <v>0</v>
      </c>
      <c r="AO107" s="135">
        <f t="shared" si="85"/>
        <v>0</v>
      </c>
    </row>
    <row r="108" spans="1:41" ht="11.25">
      <c r="A108" s="165">
        <v>94</v>
      </c>
      <c r="B108" s="399" t="s">
        <v>192</v>
      </c>
      <c r="C108" s="131"/>
      <c r="D108" s="131"/>
      <c r="E108" s="133">
        <f t="shared" si="76"/>
        <v>0</v>
      </c>
      <c r="F108" s="131"/>
      <c r="G108" s="131"/>
      <c r="H108" s="401">
        <f t="shared" si="77"/>
        <v>0</v>
      </c>
      <c r="I108" s="131"/>
      <c r="J108" s="131"/>
      <c r="K108" s="133">
        <f t="shared" si="78"/>
        <v>0</v>
      </c>
      <c r="L108" s="131"/>
      <c r="M108" s="131"/>
      <c r="N108" s="133">
        <f t="shared" si="79"/>
        <v>0</v>
      </c>
      <c r="O108" s="131"/>
      <c r="P108" s="131"/>
      <c r="Q108" s="133">
        <f t="shared" si="80"/>
        <v>0</v>
      </c>
      <c r="R108" s="131"/>
      <c r="S108" s="131"/>
      <c r="T108" s="133">
        <f t="shared" si="82"/>
        <v>0</v>
      </c>
      <c r="U108" s="135">
        <f t="shared" si="74"/>
        <v>0</v>
      </c>
      <c r="V108" s="135">
        <f t="shared" si="74"/>
        <v>0</v>
      </c>
      <c r="W108" s="135">
        <f t="shared" si="74"/>
        <v>0</v>
      </c>
      <c r="X108" s="131"/>
      <c r="Y108" s="131"/>
      <c r="Z108" s="96">
        <f t="shared" si="83"/>
        <v>0</v>
      </c>
      <c r="AA108" s="388">
        <f t="shared" si="90"/>
        <v>0</v>
      </c>
      <c r="AB108" s="388">
        <f t="shared" si="90"/>
        <v>0</v>
      </c>
      <c r="AC108" s="388">
        <f t="shared" si="90"/>
        <v>0</v>
      </c>
      <c r="AD108" s="393"/>
      <c r="AE108" s="393"/>
      <c r="AF108" s="96">
        <f t="shared" si="88"/>
        <v>0</v>
      </c>
      <c r="AG108" s="97"/>
      <c r="AH108" s="97"/>
      <c r="AI108" s="96">
        <f t="shared" si="84"/>
        <v>0</v>
      </c>
      <c r="AJ108" s="388">
        <f t="shared" si="93"/>
        <v>0</v>
      </c>
      <c r="AK108" s="388">
        <f t="shared" si="93"/>
        <v>0</v>
      </c>
      <c r="AL108" s="388">
        <f t="shared" si="93"/>
        <v>0</v>
      </c>
      <c r="AM108" s="135">
        <f t="shared" si="85"/>
        <v>0</v>
      </c>
      <c r="AN108" s="135">
        <f t="shared" si="85"/>
        <v>0</v>
      </c>
      <c r="AO108" s="135">
        <f t="shared" si="85"/>
        <v>0</v>
      </c>
    </row>
    <row r="109" spans="1:41" ht="11.25">
      <c r="A109" s="165">
        <v>95</v>
      </c>
      <c r="B109" s="399" t="s">
        <v>193</v>
      </c>
      <c r="C109" s="131"/>
      <c r="D109" s="131"/>
      <c r="E109" s="133">
        <f t="shared" si="76"/>
        <v>0</v>
      </c>
      <c r="F109" s="131"/>
      <c r="G109" s="131"/>
      <c r="H109" s="401">
        <f t="shared" si="77"/>
        <v>0</v>
      </c>
      <c r="I109" s="131"/>
      <c r="J109" s="131"/>
      <c r="K109" s="133">
        <f t="shared" si="78"/>
        <v>0</v>
      </c>
      <c r="L109" s="131"/>
      <c r="M109" s="131"/>
      <c r="N109" s="133">
        <f t="shared" si="79"/>
        <v>0</v>
      </c>
      <c r="O109" s="131"/>
      <c r="P109" s="131"/>
      <c r="Q109" s="133">
        <f t="shared" si="80"/>
        <v>0</v>
      </c>
      <c r="R109" s="131"/>
      <c r="S109" s="131"/>
      <c r="T109" s="133">
        <f t="shared" si="82"/>
        <v>0</v>
      </c>
      <c r="U109" s="135">
        <f t="shared" si="74"/>
        <v>0</v>
      </c>
      <c r="V109" s="135">
        <f t="shared" si="74"/>
        <v>0</v>
      </c>
      <c r="W109" s="135">
        <f t="shared" si="74"/>
        <v>0</v>
      </c>
      <c r="X109" s="131"/>
      <c r="Y109" s="131"/>
      <c r="Z109" s="96">
        <f t="shared" si="83"/>
        <v>0</v>
      </c>
      <c r="AA109" s="388">
        <f t="shared" si="90"/>
        <v>0</v>
      </c>
      <c r="AB109" s="388">
        <f t="shared" si="90"/>
        <v>0</v>
      </c>
      <c r="AC109" s="388">
        <f t="shared" si="90"/>
        <v>0</v>
      </c>
      <c r="AD109" s="148"/>
      <c r="AE109" s="148"/>
      <c r="AF109" s="96">
        <f t="shared" si="88"/>
        <v>0</v>
      </c>
      <c r="AG109" s="97"/>
      <c r="AH109" s="97"/>
      <c r="AI109" s="96">
        <f t="shared" si="84"/>
        <v>0</v>
      </c>
      <c r="AJ109" s="388">
        <f t="shared" si="93"/>
        <v>0</v>
      </c>
      <c r="AK109" s="388">
        <f t="shared" si="93"/>
        <v>0</v>
      </c>
      <c r="AL109" s="388">
        <f t="shared" si="93"/>
        <v>0</v>
      </c>
      <c r="AM109" s="135">
        <f t="shared" si="85"/>
        <v>0</v>
      </c>
      <c r="AN109" s="135">
        <f t="shared" si="85"/>
        <v>0</v>
      </c>
      <c r="AO109" s="135">
        <f t="shared" si="85"/>
        <v>0</v>
      </c>
    </row>
    <row r="110" spans="1:41" ht="11.25">
      <c r="A110" s="165">
        <v>96</v>
      </c>
      <c r="B110" s="399" t="s">
        <v>194</v>
      </c>
      <c r="C110" s="131"/>
      <c r="D110" s="131"/>
      <c r="E110" s="133">
        <f t="shared" si="76"/>
        <v>0</v>
      </c>
      <c r="F110" s="131"/>
      <c r="G110" s="131"/>
      <c r="H110" s="401">
        <f t="shared" si="77"/>
        <v>0</v>
      </c>
      <c r="I110" s="131"/>
      <c r="J110" s="131"/>
      <c r="K110" s="133">
        <f t="shared" si="78"/>
        <v>0</v>
      </c>
      <c r="L110" s="54"/>
      <c r="M110" s="54"/>
      <c r="N110" s="133">
        <f t="shared" si="79"/>
        <v>0</v>
      </c>
      <c r="O110" s="54"/>
      <c r="P110" s="54"/>
      <c r="Q110" s="133">
        <f t="shared" si="80"/>
        <v>0</v>
      </c>
      <c r="R110" s="131"/>
      <c r="S110" s="131"/>
      <c r="T110" s="133">
        <f t="shared" si="82"/>
        <v>0</v>
      </c>
      <c r="U110" s="135">
        <f t="shared" si="74"/>
        <v>0</v>
      </c>
      <c r="V110" s="135">
        <f t="shared" si="74"/>
        <v>0</v>
      </c>
      <c r="W110" s="135">
        <f t="shared" si="74"/>
        <v>0</v>
      </c>
      <c r="X110" s="131"/>
      <c r="Y110" s="131"/>
      <c r="Z110" s="96">
        <f t="shared" si="83"/>
        <v>0</v>
      </c>
      <c r="AA110" s="388">
        <f t="shared" si="90"/>
        <v>0</v>
      </c>
      <c r="AB110" s="388">
        <f t="shared" si="90"/>
        <v>0</v>
      </c>
      <c r="AC110" s="388">
        <f t="shared" si="90"/>
        <v>0</v>
      </c>
      <c r="AD110" s="97"/>
      <c r="AE110" s="97"/>
      <c r="AF110" s="96">
        <f t="shared" si="88"/>
        <v>0</v>
      </c>
      <c r="AG110" s="97"/>
      <c r="AH110" s="97"/>
      <c r="AI110" s="96">
        <f t="shared" si="84"/>
        <v>0</v>
      </c>
      <c r="AJ110" s="388">
        <f t="shared" si="93"/>
        <v>0</v>
      </c>
      <c r="AK110" s="388">
        <f t="shared" si="93"/>
        <v>0</v>
      </c>
      <c r="AL110" s="388">
        <f t="shared" si="93"/>
        <v>0</v>
      </c>
      <c r="AM110" s="135">
        <f t="shared" si="85"/>
        <v>0</v>
      </c>
      <c r="AN110" s="135">
        <f t="shared" si="85"/>
        <v>0</v>
      </c>
      <c r="AO110" s="135">
        <f t="shared" si="85"/>
        <v>0</v>
      </c>
    </row>
    <row r="111" spans="1:41" ht="11.25">
      <c r="C111" s="145"/>
      <c r="D111" s="145"/>
      <c r="E111" s="145"/>
      <c r="F111" s="145"/>
      <c r="G111" s="145"/>
      <c r="O111" s="239"/>
      <c r="P111" s="239"/>
    </row>
    <row r="112" spans="1:41" ht="11.25">
      <c r="C112" s="145"/>
      <c r="D112" s="145"/>
      <c r="E112" s="145"/>
      <c r="F112" s="145"/>
      <c r="G112" s="145"/>
      <c r="O112" s="239"/>
      <c r="P112" s="239"/>
    </row>
    <row r="113" spans="3:7" ht="11.25">
      <c r="C113" s="145"/>
      <c r="D113" s="145"/>
      <c r="E113" s="145"/>
      <c r="F113" s="145"/>
      <c r="G113" s="145"/>
    </row>
    <row r="114" spans="3:7" ht="11.25">
      <c r="C114" s="145"/>
      <c r="D114" s="145"/>
      <c r="E114" s="145"/>
      <c r="F114" s="145"/>
      <c r="G114" s="145"/>
    </row>
    <row r="115" spans="3:7" ht="11.25"/>
    <row r="116" spans="3:7" ht="11.25"/>
    <row r="117" spans="3:7" ht="11.25"/>
    <row r="118" spans="3:7" ht="11.25"/>
    <row r="119" spans="3:7" ht="11.25"/>
    <row r="120" spans="3:7" ht="11.25"/>
    <row r="121" spans="3:7" ht="11.25"/>
    <row r="122" spans="3:7" ht="11.25"/>
    <row r="123" spans="3:7" ht="11.25"/>
    <row r="124" spans="3:7" ht="11.25"/>
    <row r="125" spans="3:7" ht="11.25"/>
    <row r="126" spans="3:7" ht="11.25"/>
    <row r="127" spans="3:7" ht="11.25"/>
    <row r="128" spans="3:7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70866141732283472" right="0.15748031496062992" top="0.23622047244094491" bottom="0.23622047244094491" header="0.19685039370078741" footer="0.19685039370078741"/>
  <pageSetup paperSize="9" scale="6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63"/>
  <sheetViews>
    <sheetView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A11" sqref="A11:A14"/>
    </sheetView>
  </sheetViews>
  <sheetFormatPr defaultColWidth="9.140625" defaultRowHeight="11.25"/>
  <cols>
    <col min="1" max="1" width="4.140625" style="39" customWidth="1"/>
    <col min="2" max="2" width="15.42578125" style="18" customWidth="1"/>
    <col min="3" max="4" width="14.85546875" style="56" customWidth="1"/>
    <col min="5" max="5" width="16.5703125" style="56" customWidth="1"/>
    <col min="6" max="6" width="14.28515625" style="56" bestFit="1" customWidth="1"/>
    <col min="7" max="7" width="13.42578125" style="56" customWidth="1"/>
    <col min="8" max="8" width="14.85546875" style="56" bestFit="1" customWidth="1"/>
    <col min="9" max="11" width="15" style="56" customWidth="1"/>
    <col min="12" max="14" width="14.85546875" style="56" customWidth="1"/>
    <col min="15" max="15" width="15" style="56" customWidth="1"/>
    <col min="16" max="16" width="15.5703125" style="56" customWidth="1"/>
    <col min="17" max="17" width="17.140625" style="56" customWidth="1"/>
    <col min="18" max="18" width="9.140625" style="18"/>
    <col min="19" max="19" width="14.7109375" style="56" customWidth="1"/>
    <col min="20" max="16384" width="9.140625" style="18"/>
  </cols>
  <sheetData>
    <row r="2" spans="1:19">
      <c r="A2" s="22" t="s">
        <v>117</v>
      </c>
      <c r="D2" s="58" t="str">
        <f>Sheet1!D2</f>
        <v>4-р сар</v>
      </c>
    </row>
    <row r="4" spans="1:19">
      <c r="A4" s="18"/>
    </row>
    <row r="5" spans="1:19" ht="12.75" customHeight="1">
      <c r="B5" s="21"/>
      <c r="C5" s="74" t="s">
        <v>316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9">
      <c r="A6" s="547"/>
      <c r="B6" s="547"/>
      <c r="C6" s="547"/>
      <c r="D6" s="547"/>
      <c r="E6" s="547"/>
      <c r="F6" s="547"/>
      <c r="G6" s="547"/>
      <c r="H6" s="547"/>
      <c r="I6" s="547"/>
      <c r="J6" s="547"/>
      <c r="K6" s="547"/>
      <c r="L6" s="547"/>
      <c r="M6" s="547"/>
      <c r="N6" s="547"/>
      <c r="O6" s="547"/>
      <c r="P6" s="547"/>
      <c r="Q6" s="547"/>
    </row>
    <row r="7" spans="1:19">
      <c r="B7" s="19"/>
    </row>
    <row r="10" spans="1:19">
      <c r="A10" s="23" t="s">
        <v>343</v>
      </c>
      <c r="P10" s="56" t="s">
        <v>195</v>
      </c>
    </row>
    <row r="11" spans="1:19" s="42" customFormat="1" ht="21" customHeight="1">
      <c r="A11" s="543" t="s">
        <v>2</v>
      </c>
      <c r="B11" s="543" t="s">
        <v>98</v>
      </c>
      <c r="C11" s="548" t="s">
        <v>111</v>
      </c>
      <c r="D11" s="549"/>
      <c r="E11" s="549"/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49"/>
      <c r="Q11" s="550"/>
      <c r="S11" s="98"/>
    </row>
    <row r="12" spans="1:19" s="42" customFormat="1" ht="21" customHeight="1">
      <c r="A12" s="544"/>
      <c r="B12" s="544"/>
      <c r="C12" s="542" t="s">
        <v>118</v>
      </c>
      <c r="D12" s="542"/>
      <c r="E12" s="542"/>
      <c r="F12" s="542" t="s">
        <v>119</v>
      </c>
      <c r="G12" s="542"/>
      <c r="H12" s="542"/>
      <c r="I12" s="542"/>
      <c r="J12" s="542"/>
      <c r="K12" s="542"/>
      <c r="L12" s="542"/>
      <c r="M12" s="542"/>
      <c r="N12" s="542"/>
      <c r="O12" s="542"/>
      <c r="P12" s="542"/>
      <c r="Q12" s="542"/>
      <c r="S12" s="98"/>
    </row>
    <row r="13" spans="1:19" s="42" customFormat="1" ht="25.5" customHeight="1">
      <c r="A13" s="544"/>
      <c r="B13" s="544"/>
      <c r="C13" s="542"/>
      <c r="D13" s="542"/>
      <c r="E13" s="542"/>
      <c r="F13" s="542" t="s">
        <v>110</v>
      </c>
      <c r="G13" s="542"/>
      <c r="H13" s="542"/>
      <c r="I13" s="542" t="s">
        <v>255</v>
      </c>
      <c r="J13" s="542"/>
      <c r="K13" s="542"/>
      <c r="L13" s="542" t="s">
        <v>120</v>
      </c>
      <c r="M13" s="542"/>
      <c r="N13" s="542"/>
      <c r="O13" s="542" t="s">
        <v>93</v>
      </c>
      <c r="P13" s="542"/>
      <c r="Q13" s="542"/>
      <c r="S13" s="98"/>
    </row>
    <row r="14" spans="1:19" s="42" customFormat="1">
      <c r="A14" s="545"/>
      <c r="B14" s="546"/>
      <c r="C14" s="53" t="s">
        <v>114</v>
      </c>
      <c r="D14" s="53" t="s">
        <v>115</v>
      </c>
      <c r="E14" s="53" t="s">
        <v>116</v>
      </c>
      <c r="F14" s="53" t="s">
        <v>114</v>
      </c>
      <c r="G14" s="53" t="s">
        <v>115</v>
      </c>
      <c r="H14" s="53" t="s">
        <v>116</v>
      </c>
      <c r="I14" s="53" t="s">
        <v>114</v>
      </c>
      <c r="J14" s="53" t="s">
        <v>115</v>
      </c>
      <c r="K14" s="53" t="s">
        <v>116</v>
      </c>
      <c r="L14" s="53" t="s">
        <v>114</v>
      </c>
      <c r="M14" s="53" t="s">
        <v>115</v>
      </c>
      <c r="N14" s="53" t="s">
        <v>116</v>
      </c>
      <c r="O14" s="53" t="s">
        <v>114</v>
      </c>
      <c r="P14" s="53" t="s">
        <v>115</v>
      </c>
      <c r="Q14" s="53" t="s">
        <v>116</v>
      </c>
      <c r="S14" s="98"/>
    </row>
    <row r="15" spans="1:19">
      <c r="A15" s="40">
        <v>1</v>
      </c>
      <c r="B15" s="43" t="s">
        <v>197</v>
      </c>
      <c r="C15" s="75">
        <f>SUM(AIRAG!X8)</f>
        <v>185941800</v>
      </c>
      <c r="D15" s="75">
        <f>SUM(AIRAG!Y8)</f>
        <v>4425000</v>
      </c>
      <c r="E15" s="75">
        <f>SUM(AIRAG!Z8)</f>
        <v>-181516800</v>
      </c>
      <c r="F15" s="75">
        <f>SUM(AIRAG!X83+AIRAG!X84)</f>
        <v>0</v>
      </c>
      <c r="G15" s="75">
        <f>SUM(AIRAG!Y83+AIRAG!Y84)</f>
        <v>25704636</v>
      </c>
      <c r="H15" s="75">
        <f>SUM(AIRAG!Z83+AIRAG!Z84)</f>
        <v>25704636</v>
      </c>
      <c r="I15" s="75">
        <f>SUM(AIRAG!X89)</f>
        <v>13100000</v>
      </c>
      <c r="J15" s="75">
        <f>SUM(AIRAG!Y89)</f>
        <v>24008600</v>
      </c>
      <c r="K15" s="75">
        <f>SUM(AIRAG!Z89)</f>
        <v>10908600</v>
      </c>
      <c r="L15" s="75">
        <f>SUM(AIRAG!X85)</f>
        <v>60000000</v>
      </c>
      <c r="M15" s="75">
        <f>SUM(AIRAG!Y85)</f>
        <v>0</v>
      </c>
      <c r="N15" s="75">
        <f>SUM(AIRAG!Z85)</f>
        <v>-60000000</v>
      </c>
      <c r="O15" s="76">
        <f>SUM(AIRAG!X88)</f>
        <v>112841800</v>
      </c>
      <c r="P15" s="76">
        <f>SUM(AIRAG!Y88)</f>
        <v>0</v>
      </c>
      <c r="Q15" s="76">
        <f>SUM(AIRAG!Z88)</f>
        <v>-112841800</v>
      </c>
      <c r="R15" s="20"/>
      <c r="S15" s="98">
        <f>SUM(C15-F15-I15-L15-O15)</f>
        <v>0</v>
      </c>
    </row>
    <row r="16" spans="1:19">
      <c r="A16" s="40">
        <v>2</v>
      </c>
      <c r="B16" s="43" t="s">
        <v>198</v>
      </c>
      <c r="C16" s="75">
        <f>SUM(ALTANSHIREE!X8)</f>
        <v>132393000</v>
      </c>
      <c r="D16" s="75">
        <f>SUM(ALTANSHIREE!Y8)</f>
        <v>19500000</v>
      </c>
      <c r="E16" s="75">
        <f>SUM(ALTANSHIREE!Z8)</f>
        <v>-112893000</v>
      </c>
      <c r="F16" s="75">
        <f>SUM(ALTANSHIREE!X83+ALTANSHIREE!X84)</f>
        <v>0</v>
      </c>
      <c r="G16" s="75">
        <f>SUM(ALTANSHIREE!Y83+ALTANSHIREE!Y84)</f>
        <v>0</v>
      </c>
      <c r="H16" s="75">
        <f>SUM(ALTANSHIREE!Z83+ALTANSHIREE!Z84)</f>
        <v>0</v>
      </c>
      <c r="I16" s="75">
        <f>SUM(ALTANSHIREE!X89)</f>
        <v>3500000</v>
      </c>
      <c r="J16" s="75">
        <f>SUM(ALTANSHIREE!Y89)</f>
        <v>0</v>
      </c>
      <c r="K16" s="75">
        <f>SUM(ALTANSHIREE!Z89)</f>
        <v>-3500000</v>
      </c>
      <c r="L16" s="75">
        <f>SUM(ALTANSHIREE!X85)</f>
        <v>54231800</v>
      </c>
      <c r="M16" s="75">
        <f>SUM(ALTANSHIREE!Y85)</f>
        <v>0</v>
      </c>
      <c r="N16" s="75">
        <f>SUM(ALTANSHIREE!Z85)</f>
        <v>-54231800</v>
      </c>
      <c r="O16" s="76">
        <f>SUM(ALTANSHIREE!X88)</f>
        <v>74661200</v>
      </c>
      <c r="P16" s="76">
        <f>SUM(ALTANSHIREE!Y88)</f>
        <v>0</v>
      </c>
      <c r="Q16" s="76">
        <f>SUM(ALTANSHIREE!Z88)</f>
        <v>-74661200</v>
      </c>
      <c r="R16" s="20"/>
      <c r="S16" s="98">
        <f t="shared" ref="S16:S31" si="0">SUM(C16-F16-I16-L16-O16)</f>
        <v>0</v>
      </c>
    </row>
    <row r="17" spans="1:20">
      <c r="A17" s="40">
        <v>3</v>
      </c>
      <c r="B17" s="43" t="s">
        <v>199</v>
      </c>
      <c r="C17" s="75">
        <f>SUM(DALANGARGALAN!X8)</f>
        <v>184242300</v>
      </c>
      <c r="D17" s="75">
        <f>SUM(DALANGARGALAN!Y8)</f>
        <v>885000</v>
      </c>
      <c r="E17" s="75">
        <f>SUM(DALANGARGALAN!Z8)</f>
        <v>-183357300</v>
      </c>
      <c r="F17" s="75">
        <f>SUM(DALANGARGALAN!X83+DALANGARGALAN!X84)</f>
        <v>0</v>
      </c>
      <c r="G17" s="75">
        <f>SUM(DALANGARGALAN!Y83+DALANGARGALAN!Y84)</f>
        <v>0</v>
      </c>
      <c r="H17" s="75">
        <f>SUM(DALANGARGALAN!Z83+DALANGARGALAN!Z84)</f>
        <v>0</v>
      </c>
      <c r="I17" s="75">
        <f>SUM(DALANGARGALAN!X89)</f>
        <v>6253000</v>
      </c>
      <c r="J17" s="75">
        <f>SUM(DALANGARGALAN!Y89)</f>
        <v>0</v>
      </c>
      <c r="K17" s="75">
        <f>SUM(DALANGARGALAN!Z89)</f>
        <v>-6253000</v>
      </c>
      <c r="L17" s="75">
        <f>SUM(DALANGARGALAN!X85)</f>
        <v>99502500</v>
      </c>
      <c r="M17" s="75">
        <f>SUM(DALANGARGALAN!Y85)</f>
        <v>0</v>
      </c>
      <c r="N17" s="75">
        <f>SUM(DALANGARGALAN!Z85)</f>
        <v>-99502500</v>
      </c>
      <c r="O17" s="76">
        <f>SUM(DALANGARGALAN!X88)</f>
        <v>78486800</v>
      </c>
      <c r="P17" s="76">
        <f>SUM(DALANGARGALAN!Y88)</f>
        <v>0</v>
      </c>
      <c r="Q17" s="76">
        <f>SUM(DALANGARGALAN!Z88)</f>
        <v>-78486800</v>
      </c>
      <c r="R17" s="20"/>
      <c r="S17" s="98">
        <f t="shared" si="0"/>
        <v>0</v>
      </c>
      <c r="T17" s="20"/>
    </row>
    <row r="18" spans="1:20">
      <c r="A18" s="40">
        <v>4</v>
      </c>
      <c r="B18" s="43" t="s">
        <v>200</v>
      </c>
      <c r="C18" s="75">
        <f>SUM(DELGEREH!X8)</f>
        <v>110447000</v>
      </c>
      <c r="D18" s="75">
        <f>SUM(DELGEREH!Y8)</f>
        <v>40000000</v>
      </c>
      <c r="E18" s="75">
        <f>SUM(DELGEREH!Z8)</f>
        <v>-70447000</v>
      </c>
      <c r="F18" s="75">
        <f>SUM(DELGEREH!X83+DELGEREH!X84)</f>
        <v>0</v>
      </c>
      <c r="G18" s="75">
        <f>SUM(DELGEREH!Y83+DELGEREH!Y84)</f>
        <v>0</v>
      </c>
      <c r="H18" s="75">
        <f>SUM(DELGEREH!Z83+DELGEREH!Z84)</f>
        <v>0</v>
      </c>
      <c r="I18" s="75">
        <f>SUM(DELGEREH!X89)</f>
        <v>0</v>
      </c>
      <c r="J18" s="75">
        <f>SUM(DELGEREH!Y89)</f>
        <v>0</v>
      </c>
      <c r="K18" s="75">
        <f>SUM(DELGEREH!Z89)</f>
        <v>0</v>
      </c>
      <c r="L18" s="75">
        <f>SUM(DELGEREH!X85)</f>
        <v>29719200</v>
      </c>
      <c r="M18" s="75">
        <f>SUM(DELGEREH!Y85)</f>
        <v>0</v>
      </c>
      <c r="N18" s="75">
        <f>SUM(DELGEREH!Z85)</f>
        <v>-29719200</v>
      </c>
      <c r="O18" s="76">
        <f>SUM(DELGEREH!X88)</f>
        <v>80727800</v>
      </c>
      <c r="P18" s="76">
        <f>SUM(DELGEREH!Y88)</f>
        <v>60000000</v>
      </c>
      <c r="Q18" s="76">
        <f>SUM(DELGEREH!Z88)</f>
        <v>-20727800</v>
      </c>
      <c r="R18" s="20"/>
      <c r="S18" s="98">
        <f t="shared" si="0"/>
        <v>0</v>
      </c>
    </row>
    <row r="19" spans="1:20" ht="12" customHeight="1">
      <c r="A19" s="40">
        <v>5</v>
      </c>
      <c r="B19" s="43" t="s">
        <v>201</v>
      </c>
      <c r="C19" s="75">
        <f>SUM(IHHET!X8)</f>
        <v>67342400</v>
      </c>
      <c r="D19" s="75">
        <f>SUM(IHHET!Y8)</f>
        <v>0</v>
      </c>
      <c r="E19" s="75">
        <f>SUM(IHHET!Z8)</f>
        <v>-67342400</v>
      </c>
      <c r="F19" s="75">
        <f>SUM(IHHET!X83+IHHET!X84)</f>
        <v>0</v>
      </c>
      <c r="G19" s="75">
        <f>SUM(IHHET!Y83+IHHET!Y84)</f>
        <v>24185783</v>
      </c>
      <c r="H19" s="75">
        <f>SUM(IHHET!Z83+IHHET!Z84)</f>
        <v>24185783</v>
      </c>
      <c r="I19" s="75">
        <f>SUM(IHHET!X89)</f>
        <v>0</v>
      </c>
      <c r="J19" s="75">
        <f>SUM(IHHET!Y89)</f>
        <v>0</v>
      </c>
      <c r="K19" s="75">
        <f>SUM(IHHET!Z89)</f>
        <v>0</v>
      </c>
      <c r="L19" s="75">
        <f>SUM(IHHET!X85)</f>
        <v>19260000</v>
      </c>
      <c r="M19" s="75">
        <f>SUM(IHHET!Y85)</f>
        <v>0</v>
      </c>
      <c r="N19" s="75">
        <f>SUM(IHHET!Z85)</f>
        <v>-19260000</v>
      </c>
      <c r="O19" s="76">
        <f>SUM(IHHET!X88)</f>
        <v>48082400</v>
      </c>
      <c r="P19" s="76">
        <f>SUM(IHHET!Y88)</f>
        <v>0</v>
      </c>
      <c r="Q19" s="76">
        <f>SUM(IHHET!Z88)</f>
        <v>-48082400</v>
      </c>
      <c r="R19" s="20"/>
      <c r="S19" s="98">
        <f t="shared" si="0"/>
        <v>0</v>
      </c>
    </row>
    <row r="20" spans="1:20" ht="12" customHeight="1">
      <c r="A20" s="40">
        <v>6</v>
      </c>
      <c r="B20" s="43" t="s">
        <v>202</v>
      </c>
      <c r="C20" s="75">
        <f>SUM(MANDAX!X8)</f>
        <v>198425000</v>
      </c>
      <c r="D20" s="75">
        <f>SUM(MANDAX!Y8)</f>
        <v>32188864</v>
      </c>
      <c r="E20" s="75">
        <f>SUM(MANDAX!Z8)</f>
        <v>-166236136</v>
      </c>
      <c r="F20" s="75">
        <f>SUM(MANDAX!X83+MANDAX!X84)</f>
        <v>0</v>
      </c>
      <c r="G20" s="75">
        <f>SUM(MANDAX!Y83+MANDAX!Y84)</f>
        <v>0</v>
      </c>
      <c r="H20" s="75">
        <f>SUM(MANDAX!Z83+MANDAX!Z84)</f>
        <v>0</v>
      </c>
      <c r="I20" s="75">
        <f>SUM(MANDAX!X89)</f>
        <v>-17626800</v>
      </c>
      <c r="J20" s="75">
        <f>SUM(MANDAX!Y89)</f>
        <v>200000000</v>
      </c>
      <c r="K20" s="75">
        <f>SUM(MANDAX!Z89)</f>
        <v>217626800</v>
      </c>
      <c r="L20" s="75">
        <f>SUM(MANDAX!X85)</f>
        <v>78200500</v>
      </c>
      <c r="M20" s="75">
        <f>SUM(MANDAX!Y85)</f>
        <v>0</v>
      </c>
      <c r="N20" s="75">
        <f>SUM(MANDAX!Z85)</f>
        <v>-78200500</v>
      </c>
      <c r="O20" s="76">
        <f>SUM(MANDAX!X88)</f>
        <v>137851300</v>
      </c>
      <c r="P20" s="76">
        <f>SUM(MANDAX!Y88)</f>
        <v>32188864</v>
      </c>
      <c r="Q20" s="76">
        <f>SUM(MANDAX!Z88)</f>
        <v>-105662436</v>
      </c>
      <c r="R20" s="20"/>
      <c r="S20" s="98">
        <f t="shared" si="0"/>
        <v>0</v>
      </c>
    </row>
    <row r="21" spans="1:20" ht="12" customHeight="1">
      <c r="A21" s="40">
        <v>7</v>
      </c>
      <c r="B21" s="43" t="s">
        <v>203</v>
      </c>
      <c r="C21" s="75">
        <f>SUM(ORGON!X8)</f>
        <v>132303600</v>
      </c>
      <c r="D21" s="75">
        <f>SUM(ORGON!Y8)</f>
        <v>24527404</v>
      </c>
      <c r="E21" s="75">
        <f>SUM(ORGON!Z8)</f>
        <v>-107776196</v>
      </c>
      <c r="F21" s="75">
        <f>SUM(ORGON!X83+ORGON!X84)</f>
        <v>0</v>
      </c>
      <c r="G21" s="75">
        <f>SUM(ORGON!Y83+ORGON!Y84)</f>
        <v>0</v>
      </c>
      <c r="H21" s="75">
        <f>SUM(ORGON!Z83+ORGON!Z84)</f>
        <v>0</v>
      </c>
      <c r="I21" s="75">
        <f>SUM(ORGON!X89)</f>
        <v>0</v>
      </c>
      <c r="J21" s="75">
        <f>SUM(ORGON!Y89)</f>
        <v>19097100</v>
      </c>
      <c r="K21" s="75">
        <f>SUM(ORGON!Z89)</f>
        <v>19097100</v>
      </c>
      <c r="L21" s="75">
        <f>SUM(ORGON!X85)</f>
        <v>51531800</v>
      </c>
      <c r="M21" s="75">
        <f>SUM(ORGON!Y85)</f>
        <v>0</v>
      </c>
      <c r="N21" s="75">
        <f>SUM(ORGON!Z85)</f>
        <v>-51531800</v>
      </c>
      <c r="O21" s="76">
        <f>SUM(ORGON!X88)</f>
        <v>80771800</v>
      </c>
      <c r="P21" s="76">
        <f>SUM(ORGON!Y88)</f>
        <v>0</v>
      </c>
      <c r="Q21" s="76">
        <f>SUM(ORGON!Z88)</f>
        <v>-80771800</v>
      </c>
      <c r="R21" s="20"/>
      <c r="S21" s="98">
        <f t="shared" si="0"/>
        <v>0</v>
      </c>
    </row>
    <row r="22" spans="1:20" ht="12" customHeight="1">
      <c r="A22" s="40">
        <v>8</v>
      </c>
      <c r="B22" s="43" t="s">
        <v>204</v>
      </c>
      <c r="C22" s="75">
        <f>SUM(SAIXANDULAAN!X8)</f>
        <v>165347200</v>
      </c>
      <c r="D22" s="75">
        <f>SUM(SAIXANDULAAN!Y8)</f>
        <v>35310000</v>
      </c>
      <c r="E22" s="75">
        <f>SUM(SAIXANDULAAN!Z8)</f>
        <v>-130037200</v>
      </c>
      <c r="F22" s="75">
        <f>SUM(SAIXANDULAAN!X83+SAIXANDULAAN!X84)</f>
        <v>0</v>
      </c>
      <c r="G22" s="75">
        <f>SUM(SAIXANDULAAN!Y83+SAIXANDULAAN!Y84)</f>
        <v>0</v>
      </c>
      <c r="H22" s="75">
        <f>SUM(SAIXANDULAAN!Z83+SAIXANDULAAN!Z84)</f>
        <v>0</v>
      </c>
      <c r="I22" s="75">
        <f>SUM(SAIXANDULAAN!X89)</f>
        <v>16750000</v>
      </c>
      <c r="J22" s="75">
        <f>SUM(SAIXANDULAAN!Y89)</f>
        <v>0</v>
      </c>
      <c r="K22" s="75">
        <f>SUM(SAIXANDULAAN!Z89)</f>
        <v>-16750000</v>
      </c>
      <c r="L22" s="75">
        <f>SUM(SAIXANDULAAN!X85)</f>
        <v>85171400</v>
      </c>
      <c r="M22" s="75">
        <f>SUM(SAIXANDULAAN!Y85)</f>
        <v>0</v>
      </c>
      <c r="N22" s="75">
        <f>SUM(SAIXANDULAAN!Z85)</f>
        <v>-85171400</v>
      </c>
      <c r="O22" s="76">
        <f>SUM(SAIXANDULAAN!X88)</f>
        <v>63425800</v>
      </c>
      <c r="P22" s="76">
        <f>SUM(SAIXANDULAAN!Y88)</f>
        <v>35310000</v>
      </c>
      <c r="Q22" s="76">
        <f>SUM(SAIXANDULAAN!Z88)</f>
        <v>-28115800</v>
      </c>
      <c r="R22" s="20"/>
      <c r="S22" s="98">
        <f t="shared" si="0"/>
        <v>0</v>
      </c>
    </row>
    <row r="23" spans="1:20" ht="12" customHeight="1">
      <c r="A23" s="40">
        <v>9</v>
      </c>
      <c r="B23" s="43" t="s">
        <v>205</v>
      </c>
      <c r="C23" s="75">
        <f>SUM(ULAANBADRAX!X8)</f>
        <v>235190800</v>
      </c>
      <c r="D23" s="75">
        <f>SUM(ULAANBADRAX!Y8)</f>
        <v>89430800</v>
      </c>
      <c r="E23" s="75">
        <f>SUM(ULAANBADRAX!Z8)</f>
        <v>-145760000</v>
      </c>
      <c r="F23" s="75">
        <f>SUM(ULAANBADRAX!X83+ULAANBADRAX!X84)</f>
        <v>0</v>
      </c>
      <c r="G23" s="75">
        <f>SUM(ULAANBADRAX!Y83+ULAANBADRAX!Y84)</f>
        <v>0</v>
      </c>
      <c r="H23" s="75">
        <f>SUM(ULAANBADRAX!Z83+ULAANBADRAX!Z84)</f>
        <v>0</v>
      </c>
      <c r="I23" s="75">
        <f>SUM(ULAANBADRAX!X89)</f>
        <v>3373000</v>
      </c>
      <c r="J23" s="75">
        <f>SUM(ULAANBADRAX!Y89)</f>
        <v>0</v>
      </c>
      <c r="K23" s="75">
        <f>SUM(ULAANBADRAX!Z89)</f>
        <v>-3373000</v>
      </c>
      <c r="L23" s="75">
        <f>SUM(ULAANBADRAX!X85)</f>
        <v>0</v>
      </c>
      <c r="M23" s="75">
        <f>SUM(ULAANBADRAX!Y85)</f>
        <v>0</v>
      </c>
      <c r="N23" s="75">
        <f>SUM(ULAANBADRAX!Z85)</f>
        <v>0</v>
      </c>
      <c r="O23" s="76">
        <f>SUM(ULAANBADRAX!X88)</f>
        <v>231817800</v>
      </c>
      <c r="P23" s="76">
        <f>SUM(ULAANBADRAX!Y88)</f>
        <v>89430800</v>
      </c>
      <c r="Q23" s="76">
        <f>SUM(ULAANBADRAX!Z88)</f>
        <v>-142387000</v>
      </c>
      <c r="R23" s="20"/>
      <c r="S23" s="98">
        <f t="shared" si="0"/>
        <v>0</v>
      </c>
    </row>
    <row r="24" spans="1:20" ht="12" customHeight="1">
      <c r="A24" s="40">
        <v>10</v>
      </c>
      <c r="B24" s="43" t="s">
        <v>206</v>
      </c>
      <c r="C24" s="75">
        <f>SUM(HATANBULAG!X8)</f>
        <v>137335400</v>
      </c>
      <c r="D24" s="75">
        <f>SUM(HATANBULAG!Y8)</f>
        <v>19965000</v>
      </c>
      <c r="E24" s="75">
        <f>SUM(HATANBULAG!Z8)</f>
        <v>-117370400</v>
      </c>
      <c r="F24" s="75">
        <f>SUM(HATANBULAG!X83+HATANBULAG!X84)</f>
        <v>0</v>
      </c>
      <c r="G24" s="75">
        <f>SUM(HATANBULAG!Y83+HATANBULAG!Y84)</f>
        <v>0</v>
      </c>
      <c r="H24" s="75">
        <f>SUM(HATANBULAG!Z83+HATANBULAG!Z84)</f>
        <v>0</v>
      </c>
      <c r="I24" s="75">
        <f>SUM(HATANBULAG!X89)</f>
        <v>0</v>
      </c>
      <c r="J24" s="75">
        <f>SUM(HATANBULAG!Y89)</f>
        <v>0</v>
      </c>
      <c r="K24" s="75">
        <f>SUM(HATANBULAG!Z89)</f>
        <v>0</v>
      </c>
      <c r="L24" s="75">
        <f>SUM(HATANBULAG!X85)</f>
        <v>0</v>
      </c>
      <c r="M24" s="75">
        <f>SUM(HATANBULAG!Y85)</f>
        <v>0</v>
      </c>
      <c r="N24" s="75">
        <f>SUM(HATANBULAG!Z85)</f>
        <v>0</v>
      </c>
      <c r="O24" s="76">
        <f>SUM(HATANBULAG!X88)</f>
        <v>137335400</v>
      </c>
      <c r="P24" s="76">
        <f>SUM(HATANBULAG!Y88)</f>
        <v>19965000</v>
      </c>
      <c r="Q24" s="76">
        <f>SUM(HATANBULAG!Z88)</f>
        <v>-117370400</v>
      </c>
      <c r="R24" s="20"/>
      <c r="S24" s="98">
        <f t="shared" si="0"/>
        <v>0</v>
      </c>
    </row>
    <row r="25" spans="1:20" ht="12" customHeight="1">
      <c r="A25" s="40">
        <v>11</v>
      </c>
      <c r="B25" s="43" t="s">
        <v>207</v>
      </c>
      <c r="C25" s="75">
        <f>SUM(HOBSGOL!X8)</f>
        <v>141898200</v>
      </c>
      <c r="D25" s="75">
        <f>SUM(HOBSGOL!Y8)</f>
        <v>-21475600</v>
      </c>
      <c r="E25" s="75">
        <f>SUM(HOBSGOL!Z8)</f>
        <v>-163373800</v>
      </c>
      <c r="F25" s="75">
        <f>SUM(HOBSGOL!X83+HOBSGOL!X84)</f>
        <v>0</v>
      </c>
      <c r="G25" s="75">
        <f>SUM(HOBSGOL!Y83+HOBSGOL!Y84)</f>
        <v>0</v>
      </c>
      <c r="H25" s="75">
        <f>SUM(HOBSGOL!Z83+HOBSGOL!Z84)</f>
        <v>0</v>
      </c>
      <c r="I25" s="75">
        <f>SUM(HOBSGOL!X89)</f>
        <v>0</v>
      </c>
      <c r="J25" s="75">
        <f>SUM(HOBSGOL!Y89)</f>
        <v>0</v>
      </c>
      <c r="K25" s="75">
        <f>SUM(HOBSGOL!Z89)</f>
        <v>0</v>
      </c>
      <c r="L25" s="75">
        <f>SUM(HOBSGOL!X85)</f>
        <v>70707000</v>
      </c>
      <c r="M25" s="75">
        <f>SUM(HOBSGOL!Y85)</f>
        <v>0</v>
      </c>
      <c r="N25" s="75">
        <f>SUM(HOBSGOL!Z85)</f>
        <v>-70707000</v>
      </c>
      <c r="O25" s="76">
        <f>SUM(HOBSGOL!X88)</f>
        <v>71191200</v>
      </c>
      <c r="P25" s="76">
        <f>SUM(HOBSGOL!Y88)</f>
        <v>0</v>
      </c>
      <c r="Q25" s="76">
        <f>SUM(HOBSGOL!Z88)</f>
        <v>-71191200</v>
      </c>
      <c r="R25" s="20"/>
      <c r="S25" s="98">
        <f t="shared" si="0"/>
        <v>0</v>
      </c>
    </row>
    <row r="26" spans="1:20" ht="12" customHeight="1">
      <c r="A26" s="40">
        <v>12</v>
      </c>
      <c r="B26" s="43" t="s">
        <v>208</v>
      </c>
      <c r="C26" s="75">
        <f>SUM(ERDENE!X8)</f>
        <v>192404200</v>
      </c>
      <c r="D26" s="75">
        <f>SUM(ERDENE!Y8)</f>
        <v>104647200</v>
      </c>
      <c r="E26" s="75">
        <f>SUM(ERDENE!Z8)</f>
        <v>-87757000</v>
      </c>
      <c r="F26" s="75">
        <f>SUM(ERDENE!X83+ERDENE!X84)</f>
        <v>0</v>
      </c>
      <c r="G26" s="75">
        <f>SUM(ERDENE!Y83+ERDENE!Y84)</f>
        <v>0</v>
      </c>
      <c r="H26" s="75">
        <f>SUM(ERDENE!Z83+ERDENE!Z84)</f>
        <v>0</v>
      </c>
      <c r="I26" s="75">
        <f>SUM(ERDENE!X89)</f>
        <v>55000000</v>
      </c>
      <c r="J26" s="75">
        <f>SUM(ERDENE!Y89)</f>
        <v>35000000</v>
      </c>
      <c r="K26" s="75">
        <f>SUM(ERDENE!Z89)</f>
        <v>-20000000</v>
      </c>
      <c r="L26" s="75">
        <f>SUM(ERDENE!X85)</f>
        <v>0</v>
      </c>
      <c r="M26" s="75">
        <f>SUM(ERDENE!Y85)</f>
        <v>0</v>
      </c>
      <c r="N26" s="75">
        <f>SUM(ERDENE!Z85)</f>
        <v>0</v>
      </c>
      <c r="O26" s="76">
        <f>SUM(ERDENE!X88)</f>
        <v>137404200</v>
      </c>
      <c r="P26" s="76">
        <f>SUM(ERDENE!Y88)</f>
        <v>69680000</v>
      </c>
      <c r="Q26" s="76">
        <f>SUM(ERDENE!Z88)</f>
        <v>-67724200</v>
      </c>
      <c r="R26" s="20"/>
      <c r="S26" s="98">
        <f t="shared" si="0"/>
        <v>0</v>
      </c>
    </row>
    <row r="27" spans="1:20" ht="12" customHeight="1">
      <c r="A27" s="40">
        <v>13</v>
      </c>
      <c r="B27" s="43" t="s">
        <v>209</v>
      </c>
      <c r="C27" s="75">
        <f>SUM(SAINSHAND!CU8+SAINSHAND!P88)</f>
        <v>407195400</v>
      </c>
      <c r="D27" s="75">
        <f>SUM(SAINSHAND!CV8)</f>
        <v>276905958</v>
      </c>
      <c r="E27" s="75">
        <f>SUM(SAINSHAND!CW8)</f>
        <v>-130289442</v>
      </c>
      <c r="F27" s="75">
        <f>SUM(ERDENE!X83+ERDENE!X84)</f>
        <v>0</v>
      </c>
      <c r="G27" s="75">
        <f>SUM(ERDENE!Y83+ERDENE!Y84)</f>
        <v>0</v>
      </c>
      <c r="H27" s="75">
        <f>SUM(ERDENE!Z83+ERDENE!Z84)</f>
        <v>0</v>
      </c>
      <c r="I27" s="75">
        <f>SUM(SAINSHAND!CU89)</f>
        <v>6000000</v>
      </c>
      <c r="J27" s="75">
        <f>SUM(SAINSHAND!CV89)</f>
        <v>0</v>
      </c>
      <c r="K27" s="75">
        <f>SUM(SAINSHAND!CW89)</f>
        <v>-6000000</v>
      </c>
      <c r="L27" s="75">
        <f>SUM(SAINSHAND!CX85)</f>
        <v>0</v>
      </c>
      <c r="M27" s="75">
        <f>SUM(SAINSHAND!CY85)</f>
        <v>0</v>
      </c>
      <c r="N27" s="75">
        <f>SUM(SAINSHAND!CZ85)</f>
        <v>0</v>
      </c>
      <c r="O27" s="76">
        <f>SUM(SAINSHAND!CX88+SAINSHAND!O88)</f>
        <v>401195400</v>
      </c>
      <c r="P27" s="76">
        <f>SUM(SAINSHAND!CY88+SAINSHAND!P88)</f>
        <v>275462871</v>
      </c>
      <c r="Q27" s="76">
        <f>SUM(SAINSHAND!CZ88+SAINSHAND!Q88)</f>
        <v>-125732529</v>
      </c>
      <c r="R27" s="20"/>
      <c r="S27" s="98">
        <f t="shared" si="0"/>
        <v>0</v>
      </c>
    </row>
    <row r="28" spans="1:20" ht="12" customHeight="1">
      <c r="A28" s="40">
        <v>14</v>
      </c>
      <c r="B28" s="43" t="s">
        <v>210</v>
      </c>
      <c r="C28" s="75">
        <f>SUM('ZAMIIN UUD'!BQ8)</f>
        <v>261014900</v>
      </c>
      <c r="D28" s="75">
        <f>SUM('ZAMIIN UUD'!BR8)</f>
        <v>0</v>
      </c>
      <c r="E28" s="75">
        <f>SUM('ZAMIIN UUD'!BS8)</f>
        <v>-261014900</v>
      </c>
      <c r="F28" s="75">
        <f>SUM('ZAMIIN UUD'!BQ83+'ZAMIIN UUD'!BQ84)</f>
        <v>0</v>
      </c>
      <c r="G28" s="75">
        <f>SUM('ZAMIIN UUD'!BR83+'ZAMIIN UUD'!BR84)</f>
        <v>0</v>
      </c>
      <c r="H28" s="75">
        <f>SUM('ZAMIIN UUD'!BS83+'ZAMIIN UUD'!BS84)</f>
        <v>0</v>
      </c>
      <c r="I28" s="77">
        <f>SUM('ZAMIIN UUD'!BQ89)</f>
        <v>2500000</v>
      </c>
      <c r="J28" s="75">
        <f>SUM('ZAMIIN UUD'!BR89)</f>
        <v>0</v>
      </c>
      <c r="K28" s="75">
        <f>SUM('ZAMIIN UUD'!BS89)</f>
        <v>-2500000</v>
      </c>
      <c r="L28" s="75">
        <f>SUM('ZAMIIN UUD'!BT85)</f>
        <v>110392500</v>
      </c>
      <c r="M28" s="75">
        <f>SUM('ZAMIIN UUD'!BU85)</f>
        <v>0</v>
      </c>
      <c r="N28" s="75">
        <f>SUM('ZAMIIN UUD'!BV85)</f>
        <v>-110392500</v>
      </c>
      <c r="O28" s="76">
        <f>SUM('ZAMIIN UUD'!BT88)</f>
        <v>148122400</v>
      </c>
      <c r="P28" s="76">
        <f>SUM('ZAMIIN UUD'!BU88)</f>
        <v>0</v>
      </c>
      <c r="Q28" s="76">
        <f>SUM('ZAMIIN UUD'!BV88)</f>
        <v>-148122400</v>
      </c>
      <c r="R28" s="20"/>
      <c r="S28" s="98">
        <f t="shared" si="0"/>
        <v>0</v>
      </c>
    </row>
    <row r="29" spans="1:20" s="21" customFormat="1" ht="12" customHeight="1">
      <c r="A29" s="40">
        <v>15</v>
      </c>
      <c r="B29" s="43" t="s">
        <v>211</v>
      </c>
      <c r="C29" s="75">
        <f>SUM('AIMAG TOB'!BT8+'AIMAG TOB'!AB88)</f>
        <v>9378730600</v>
      </c>
      <c r="D29" s="75">
        <f>SUM('AIMAG TOB'!BU8)</f>
        <v>8617419231</v>
      </c>
      <c r="E29" s="75">
        <f>SUM('AIMAG TOB'!BV8)</f>
        <v>-761311369</v>
      </c>
      <c r="F29" s="78">
        <f>SUM('AIMAG TOB'!BT83+'AIMAG TOB'!BT84)</f>
        <v>3444920000</v>
      </c>
      <c r="G29" s="78">
        <f>SUM('AIMAG TOB'!BU83+'AIMAG TOB'!BU84)</f>
        <v>243540000</v>
      </c>
      <c r="H29" s="78">
        <f>SUM('AIMAG TOB'!BV83+'AIMAG TOB'!BV84)</f>
        <v>-3201380000</v>
      </c>
      <c r="I29" s="75">
        <f>SUM('AIMAG TOB'!BT89)</f>
        <v>0</v>
      </c>
      <c r="J29" s="75">
        <f>SUM('AIMAG TOB'!BU89)</f>
        <v>0</v>
      </c>
      <c r="K29" s="75">
        <f>SUM('AIMAG TOB'!BV89)</f>
        <v>0</v>
      </c>
      <c r="L29" s="78">
        <f>SUM('AIMAG TOB'!BW85)</f>
        <v>1800000000</v>
      </c>
      <c r="M29" s="78">
        <f>SUM('AIMAG TOB'!BX85)</f>
        <v>0</v>
      </c>
      <c r="N29" s="78">
        <f>SUM('AIMAG TOB'!BY85)</f>
        <v>-1800000000</v>
      </c>
      <c r="O29" s="76">
        <f>+'AIMAG TOB'!BZ88</f>
        <v>4133810600</v>
      </c>
      <c r="P29" s="76">
        <f>+'AIMAG TOB'!CA88</f>
        <v>2885670000</v>
      </c>
      <c r="Q29" s="76">
        <f>+'AIMAG TOB'!CB88</f>
        <v>-1248140600</v>
      </c>
      <c r="R29" s="20"/>
      <c r="S29" s="98">
        <f t="shared" si="0"/>
        <v>0</v>
      </c>
    </row>
    <row r="30" spans="1:20" s="21" customFormat="1" ht="27.75" customHeight="1">
      <c r="A30" s="40"/>
      <c r="B30" s="43" t="s">
        <v>212</v>
      </c>
      <c r="C30" s="78">
        <f t="shared" ref="C30:Q30" si="1">SUM(C15:C29)</f>
        <v>11930211800</v>
      </c>
      <c r="D30" s="78">
        <f t="shared" si="1"/>
        <v>9243728857</v>
      </c>
      <c r="E30" s="78">
        <f t="shared" si="1"/>
        <v>-2686482943</v>
      </c>
      <c r="F30" s="78">
        <f t="shared" si="1"/>
        <v>3444920000</v>
      </c>
      <c r="G30" s="78">
        <f t="shared" si="1"/>
        <v>293430419</v>
      </c>
      <c r="H30" s="78">
        <f t="shared" si="1"/>
        <v>-3151489581</v>
      </c>
      <c r="I30" s="78">
        <f t="shared" si="1"/>
        <v>88849200</v>
      </c>
      <c r="J30" s="78">
        <f t="shared" si="1"/>
        <v>278105700</v>
      </c>
      <c r="K30" s="78">
        <f t="shared" si="1"/>
        <v>189256500</v>
      </c>
      <c r="L30" s="78">
        <f t="shared" si="1"/>
        <v>2458716700</v>
      </c>
      <c r="M30" s="78">
        <f t="shared" si="1"/>
        <v>0</v>
      </c>
      <c r="N30" s="78">
        <f t="shared" si="1"/>
        <v>-2458716700</v>
      </c>
      <c r="O30" s="78">
        <f>SUM(O15:O29)</f>
        <v>5937725900</v>
      </c>
      <c r="P30" s="78">
        <f t="shared" si="1"/>
        <v>3467707535</v>
      </c>
      <c r="Q30" s="78">
        <f t="shared" si="1"/>
        <v>-2470018365</v>
      </c>
      <c r="S30" s="98">
        <f t="shared" si="0"/>
        <v>0</v>
      </c>
    </row>
    <row r="31" spans="1:20">
      <c r="B31" s="22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S31" s="98">
        <f t="shared" si="0"/>
        <v>0</v>
      </c>
    </row>
    <row r="32" spans="1:20">
      <c r="B32" s="22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</row>
    <row r="33" spans="2:19" s="18" customFormat="1">
      <c r="B33" s="22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S33" s="56"/>
    </row>
    <row r="34" spans="2:19" s="18" customFormat="1">
      <c r="B34" s="22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 t="s">
        <v>178</v>
      </c>
      <c r="P34" s="79"/>
      <c r="Q34" s="79"/>
      <c r="S34" s="56"/>
    </row>
    <row r="35" spans="2:19" s="18" customFormat="1">
      <c r="B35" s="22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 t="s">
        <v>179</v>
      </c>
      <c r="P35" s="79"/>
      <c r="Q35" s="79"/>
      <c r="S35" s="56"/>
    </row>
    <row r="36" spans="2:19" s="18" customFormat="1">
      <c r="B36" s="22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S36" s="56"/>
    </row>
    <row r="37" spans="2:19" s="18" customFormat="1">
      <c r="B37" s="22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S37" s="56"/>
    </row>
    <row r="38" spans="2:19" s="18" customFormat="1">
      <c r="B38" s="22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S38" s="56"/>
    </row>
    <row r="39" spans="2:19" s="18" customFormat="1">
      <c r="B39" s="22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S39" s="56"/>
    </row>
    <row r="40" spans="2:19" s="18" customFormat="1">
      <c r="B40" s="22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S40" s="56"/>
    </row>
    <row r="41" spans="2:19" s="18" customFormat="1">
      <c r="B41" s="22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S41" s="56"/>
    </row>
    <row r="42" spans="2:19" s="18" customFormat="1">
      <c r="B42" s="22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S42" s="56"/>
    </row>
    <row r="43" spans="2:19" s="18" customFormat="1">
      <c r="B43" s="22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S43" s="56"/>
    </row>
    <row r="44" spans="2:19" s="18" customFormat="1">
      <c r="B44" s="22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S44" s="56"/>
    </row>
    <row r="45" spans="2:19" s="18" customFormat="1"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S45" s="56"/>
    </row>
    <row r="46" spans="2:19" s="18" customFormat="1">
      <c r="B46" s="22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S46" s="56"/>
    </row>
    <row r="47" spans="2:19" s="18" customFormat="1"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S47" s="56"/>
    </row>
    <row r="48" spans="2:19" s="18" customFormat="1"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S48" s="56"/>
    </row>
    <row r="49" spans="1:17">
      <c r="A49" s="18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0" spans="1:17">
      <c r="A50" s="18"/>
      <c r="B50" s="22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1" spans="1:17">
      <c r="A51" s="1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</row>
    <row r="52" spans="1:17">
      <c r="A52" s="18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</row>
    <row r="53" spans="1:17">
      <c r="A53" s="18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</row>
    <row r="54" spans="1:17">
      <c r="A54" s="1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</row>
    <row r="55" spans="1:17">
      <c r="A55" s="1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</row>
    <row r="56" spans="1:17">
      <c r="A56" s="1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</row>
    <row r="57" spans="1:17">
      <c r="A57" s="18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</row>
    <row r="58" spans="1:17">
      <c r="A58" s="18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</row>
    <row r="59" spans="1:17">
      <c r="A59" s="18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</row>
    <row r="60" spans="1:17">
      <c r="A60" s="18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</row>
    <row r="61" spans="1:17">
      <c r="A61" s="18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</row>
    <row r="62" spans="1:17">
      <c r="A62" s="1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</row>
    <row r="63" spans="1:17">
      <c r="A63" s="18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</row>
  </sheetData>
  <mergeCells count="10">
    <mergeCell ref="C12:E13"/>
    <mergeCell ref="A11:A14"/>
    <mergeCell ref="B11:B14"/>
    <mergeCell ref="A6:Q6"/>
    <mergeCell ref="F12:Q12"/>
    <mergeCell ref="F13:H13"/>
    <mergeCell ref="L13:N13"/>
    <mergeCell ref="O13:Q13"/>
    <mergeCell ref="C11:Q11"/>
    <mergeCell ref="I13:K13"/>
  </mergeCells>
  <phoneticPr fontId="17" type="noConversion"/>
  <pageMargins left="0.5" right="0.196850393700787" top="0.89" bottom="0.98425196850393704" header="0.511811023622047" footer="0.511811023622047"/>
  <pageSetup scale="47" fitToHeight="0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tabColor theme="0"/>
  </sheetPr>
  <dimension ref="A1:AQ146"/>
  <sheetViews>
    <sheetView zoomScaleNormal="100" workbookViewId="0">
      <pane xSplit="2" ySplit="8" topLeftCell="H15" activePane="bottomRight" state="frozen"/>
      <selection pane="topRight" activeCell="C1" sqref="C1"/>
      <selection pane="bottomLeft" activeCell="A9" sqref="A9"/>
      <selection pane="bottomRight" activeCell="T25" sqref="T25"/>
    </sheetView>
  </sheetViews>
  <sheetFormatPr defaultColWidth="9.140625" defaultRowHeight="9.75" customHeight="1"/>
  <cols>
    <col min="1" max="1" width="5.28515625" style="201" customWidth="1"/>
    <col min="2" max="2" width="36" style="201" customWidth="1"/>
    <col min="3" max="41" width="16.28515625" style="199" customWidth="1"/>
    <col min="42" max="42" width="18.140625" style="201" customWidth="1"/>
    <col min="43" max="16384" width="9.140625" style="201"/>
  </cols>
  <sheetData>
    <row r="1" spans="1:41" ht="12"/>
    <row r="2" spans="1:41" ht="12"/>
    <row r="3" spans="1:41" ht="12">
      <c r="B3" s="594" t="s">
        <v>338</v>
      </c>
      <c r="C3" s="594"/>
      <c r="D3" s="594"/>
      <c r="E3" s="594"/>
      <c r="F3" s="594"/>
    </row>
    <row r="4" spans="1:41" ht="12">
      <c r="B4" s="201" t="str">
        <f>+ALTANSHIREE!B4</f>
        <v>2026.04.31</v>
      </c>
      <c r="AO4" s="199">
        <f>SUM(AN8-AM8)</f>
        <v>-347233713.40999997</v>
      </c>
    </row>
    <row r="5" spans="1:41" ht="11.25" customHeight="1">
      <c r="A5" s="565"/>
      <c r="B5" s="204" t="s">
        <v>80</v>
      </c>
      <c r="C5" s="596" t="s">
        <v>81</v>
      </c>
      <c r="D5" s="597"/>
      <c r="E5" s="597"/>
      <c r="F5" s="596" t="s">
        <v>82</v>
      </c>
      <c r="G5" s="597"/>
      <c r="H5" s="597"/>
      <c r="I5" s="596" t="s">
        <v>100</v>
      </c>
      <c r="J5" s="597"/>
      <c r="K5" s="597"/>
      <c r="L5" s="595" t="s">
        <v>105</v>
      </c>
      <c r="M5" s="595"/>
      <c r="N5" s="595"/>
      <c r="O5" s="595" t="s">
        <v>106</v>
      </c>
      <c r="P5" s="595"/>
      <c r="Q5" s="595"/>
      <c r="R5" s="596" t="s">
        <v>107</v>
      </c>
      <c r="S5" s="597"/>
      <c r="T5" s="598"/>
      <c r="U5" s="599" t="s">
        <v>121</v>
      </c>
      <c r="V5" s="600"/>
      <c r="W5" s="601"/>
      <c r="X5" s="596" t="s">
        <v>165</v>
      </c>
      <c r="Y5" s="597"/>
      <c r="Z5" s="598"/>
      <c r="AA5" s="602" t="s">
        <v>163</v>
      </c>
      <c r="AB5" s="602"/>
      <c r="AC5" s="602"/>
      <c r="AD5" s="596" t="s">
        <v>166</v>
      </c>
      <c r="AE5" s="597"/>
      <c r="AF5" s="598"/>
      <c r="AG5" s="596" t="s">
        <v>167</v>
      </c>
      <c r="AH5" s="597"/>
      <c r="AI5" s="598"/>
      <c r="AJ5" s="595" t="s">
        <v>164</v>
      </c>
      <c r="AK5" s="595"/>
      <c r="AL5" s="595"/>
      <c r="AM5" s="595" t="s">
        <v>3</v>
      </c>
      <c r="AN5" s="595"/>
      <c r="AO5" s="595"/>
    </row>
    <row r="6" spans="1:41" s="345" customFormat="1" ht="12">
      <c r="A6" s="565"/>
      <c r="B6" s="204" t="s">
        <v>79</v>
      </c>
      <c r="C6" s="343" t="s">
        <v>114</v>
      </c>
      <c r="D6" s="343" t="s">
        <v>115</v>
      </c>
      <c r="E6" s="343" t="s">
        <v>116</v>
      </c>
      <c r="F6" s="343" t="s">
        <v>114</v>
      </c>
      <c r="G6" s="343" t="s">
        <v>115</v>
      </c>
      <c r="H6" s="343" t="s">
        <v>116</v>
      </c>
      <c r="I6" s="343" t="s">
        <v>114</v>
      </c>
      <c r="J6" s="343" t="s">
        <v>115</v>
      </c>
      <c r="K6" s="343" t="s">
        <v>116</v>
      </c>
      <c r="L6" s="343" t="s">
        <v>114</v>
      </c>
      <c r="M6" s="343" t="s">
        <v>115</v>
      </c>
      <c r="N6" s="343" t="s">
        <v>116</v>
      </c>
      <c r="O6" s="343" t="s">
        <v>114</v>
      </c>
      <c r="P6" s="343" t="s">
        <v>115</v>
      </c>
      <c r="Q6" s="343" t="s">
        <v>116</v>
      </c>
      <c r="R6" s="343" t="s">
        <v>114</v>
      </c>
      <c r="S6" s="343" t="s">
        <v>115</v>
      </c>
      <c r="T6" s="343" t="s">
        <v>116</v>
      </c>
      <c r="U6" s="344" t="s">
        <v>114</v>
      </c>
      <c r="V6" s="344" t="s">
        <v>115</v>
      </c>
      <c r="W6" s="344" t="s">
        <v>116</v>
      </c>
      <c r="X6" s="343" t="s">
        <v>114</v>
      </c>
      <c r="Y6" s="343" t="s">
        <v>115</v>
      </c>
      <c r="Z6" s="343" t="s">
        <v>116</v>
      </c>
      <c r="AA6" s="344" t="s">
        <v>114</v>
      </c>
      <c r="AB6" s="344" t="s">
        <v>115</v>
      </c>
      <c r="AC6" s="344" t="s">
        <v>116</v>
      </c>
      <c r="AD6" s="343" t="s">
        <v>114</v>
      </c>
      <c r="AE6" s="343" t="s">
        <v>115</v>
      </c>
      <c r="AF6" s="343" t="s">
        <v>116</v>
      </c>
      <c r="AG6" s="343" t="s">
        <v>114</v>
      </c>
      <c r="AH6" s="343" t="s">
        <v>115</v>
      </c>
      <c r="AI6" s="343" t="s">
        <v>116</v>
      </c>
      <c r="AJ6" s="343" t="s">
        <v>114</v>
      </c>
      <c r="AK6" s="343" t="s">
        <v>115</v>
      </c>
      <c r="AL6" s="343" t="s">
        <v>116</v>
      </c>
      <c r="AM6" s="343" t="s">
        <v>114</v>
      </c>
      <c r="AN6" s="343" t="s">
        <v>115</v>
      </c>
      <c r="AO6" s="343" t="s">
        <v>116</v>
      </c>
    </row>
    <row r="7" spans="1:41" s="345" customFormat="1" ht="12">
      <c r="A7" s="603" t="s">
        <v>122</v>
      </c>
      <c r="B7" s="604"/>
      <c r="C7" s="344"/>
      <c r="D7" s="203">
        <f>SUM(C7+D82-D8)</f>
        <v>10805915.009999998</v>
      </c>
      <c r="E7" s="346">
        <f>SUM(D7-C7)</f>
        <v>10805915.009999998</v>
      </c>
      <c r="F7" s="344"/>
      <c r="G7" s="203">
        <f>SUM(F7+G82-G8)</f>
        <v>6667017.3699999452</v>
      </c>
      <c r="H7" s="346">
        <f>SUM(G7-F7)</f>
        <v>6667017.3699999452</v>
      </c>
      <c r="I7" s="344"/>
      <c r="J7" s="203">
        <f>SUM(I7+J82-J8)</f>
        <v>8093991.7300000004</v>
      </c>
      <c r="K7" s="346">
        <f>SUM(J7-I7)</f>
        <v>8093991.7300000004</v>
      </c>
      <c r="L7" s="343"/>
      <c r="M7" s="208">
        <f>SUM(L7+M82-M8)</f>
        <v>47547.269999999553</v>
      </c>
      <c r="N7" s="346">
        <f>SUM(M7-L7)</f>
        <v>47547.269999999553</v>
      </c>
      <c r="O7" s="343"/>
      <c r="P7" s="208">
        <f>SUM(O7+P82-P8)</f>
        <v>9254714.6599999964</v>
      </c>
      <c r="Q7" s="346">
        <f>SUM(P7-O7)</f>
        <v>9254714.6599999964</v>
      </c>
      <c r="R7" s="343"/>
      <c r="S7" s="208">
        <f>SUM(R7+S82-S8)</f>
        <v>13827.370000001043</v>
      </c>
      <c r="T7" s="346">
        <f>SUM(S7-R7)</f>
        <v>13827.370000001043</v>
      </c>
      <c r="U7" s="347">
        <f>SUM(C7+F7+I7+L7+O7+R7)</f>
        <v>0</v>
      </c>
      <c r="V7" s="347">
        <f t="shared" ref="V7:W22" si="0">SUM(D7+G7+J7+M7+P7+S7)</f>
        <v>34883013.409999937</v>
      </c>
      <c r="W7" s="347">
        <f t="shared" si="0"/>
        <v>34883013.409999937</v>
      </c>
      <c r="X7" s="343"/>
      <c r="Y7" s="208">
        <f>SUM(X7+Y82-Y8)</f>
        <v>32800</v>
      </c>
      <c r="Z7" s="346">
        <v>0</v>
      </c>
      <c r="AA7" s="347">
        <f>SUM(X7)</f>
        <v>0</v>
      </c>
      <c r="AB7" s="347">
        <f>SUM(Y7)</f>
        <v>32800</v>
      </c>
      <c r="AC7" s="347">
        <f t="shared" ref="AC7:AC11" si="1">SUM(Z7)</f>
        <v>0</v>
      </c>
      <c r="AD7" s="344"/>
      <c r="AE7" s="203">
        <f>SUM(AD7+AE82-AE8)</f>
        <v>51961.160000000149</v>
      </c>
      <c r="AF7" s="346">
        <v>0</v>
      </c>
      <c r="AG7" s="344"/>
      <c r="AH7" s="203">
        <f>SUM(AG7+AH82-AH8)</f>
        <v>4250000</v>
      </c>
      <c r="AI7" s="346">
        <v>0</v>
      </c>
      <c r="AJ7" s="347">
        <f t="shared" ref="AJ7:AL22" si="2">SUM(AD7+AG7)</f>
        <v>0</v>
      </c>
      <c r="AK7" s="347">
        <f t="shared" si="2"/>
        <v>4301961.16</v>
      </c>
      <c r="AL7" s="347">
        <f t="shared" si="2"/>
        <v>0</v>
      </c>
      <c r="AM7" s="347">
        <f>SUM(U7+AA7+AJ7)</f>
        <v>0</v>
      </c>
      <c r="AN7" s="347">
        <f t="shared" ref="AN7:AO22" si="3">SUM(V7+AB7+AK7)</f>
        <v>39217774.569999933</v>
      </c>
      <c r="AO7" s="347">
        <f t="shared" si="3"/>
        <v>34883013.409999937</v>
      </c>
    </row>
    <row r="8" spans="1:41" ht="12">
      <c r="A8" s="348">
        <v>1</v>
      </c>
      <c r="B8" s="349" t="s">
        <v>4</v>
      </c>
      <c r="C8" s="425">
        <f>SUM(C9+C78)</f>
        <v>56913100</v>
      </c>
      <c r="D8" s="425">
        <f>SUM(D9+D78)</f>
        <v>53371184.990000002</v>
      </c>
      <c r="E8" s="425">
        <f>D8-C8</f>
        <v>-3541915.0099999979</v>
      </c>
      <c r="F8" s="425">
        <f>SUM(F9+F78)</f>
        <v>413158700</v>
      </c>
      <c r="G8" s="425">
        <f>SUM(G9+G78)</f>
        <v>351056682.63000005</v>
      </c>
      <c r="H8" s="425">
        <f>G8-F8</f>
        <v>-62102017.369999945</v>
      </c>
      <c r="I8" s="425">
        <f>SUM(I9+I78)</f>
        <v>32796800</v>
      </c>
      <c r="J8" s="425">
        <f>SUM(J9+J78)</f>
        <v>10854408.27</v>
      </c>
      <c r="K8" s="425">
        <f>J8-I8</f>
        <v>-21942391.73</v>
      </c>
      <c r="L8" s="425">
        <f>SUM(L9+L78)</f>
        <v>27700200</v>
      </c>
      <c r="M8" s="425">
        <f>SUM(M9+M78)</f>
        <v>26652652.73</v>
      </c>
      <c r="N8" s="425">
        <f>M8-L8</f>
        <v>-1047547.2699999996</v>
      </c>
      <c r="O8" s="425">
        <f>SUM(O9+O78)</f>
        <v>130183100</v>
      </c>
      <c r="P8" s="425">
        <f>SUM(P9+P78)</f>
        <v>121928385.34</v>
      </c>
      <c r="Q8" s="425">
        <f>P8-O8</f>
        <v>-8254714.6599999964</v>
      </c>
      <c r="R8" s="425">
        <f>SUM(R9+R78)</f>
        <v>51706000</v>
      </c>
      <c r="S8" s="425">
        <f>SUM(S9+S78)</f>
        <v>32510872.629999999</v>
      </c>
      <c r="T8" s="425">
        <f>S8-R8</f>
        <v>-19195127.370000001</v>
      </c>
      <c r="U8" s="351">
        <f t="shared" ref="U8:W57" si="4">SUM(C8+F8+I8+L8+O8+R8)</f>
        <v>712457900</v>
      </c>
      <c r="V8" s="351">
        <f t="shared" si="0"/>
        <v>596374186.59000003</v>
      </c>
      <c r="W8" s="351">
        <f t="shared" si="0"/>
        <v>-116083713.40999994</v>
      </c>
      <c r="X8" s="350">
        <f>SUM(X9+X78)</f>
        <v>192404200</v>
      </c>
      <c r="Y8" s="350">
        <f>SUM(Y9+Y78)</f>
        <v>104647200</v>
      </c>
      <c r="Z8" s="426">
        <f t="shared" ref="Z8" si="5">SUM(Y8-X8)</f>
        <v>-87757000</v>
      </c>
      <c r="AA8" s="351">
        <f t="shared" ref="AA8:AB11" si="6">SUM(X8)</f>
        <v>192404200</v>
      </c>
      <c r="AB8" s="351">
        <f t="shared" si="6"/>
        <v>104647200</v>
      </c>
      <c r="AC8" s="351">
        <f t="shared" si="1"/>
        <v>-87757000</v>
      </c>
      <c r="AD8" s="425">
        <f>SUM(AD9+AD78)</f>
        <v>98750000</v>
      </c>
      <c r="AE8" s="425">
        <f>SUM(AE9+AE78)</f>
        <v>20150000</v>
      </c>
      <c r="AF8" s="425">
        <f>AE8-AD8</f>
        <v>-78600000</v>
      </c>
      <c r="AG8" s="425">
        <f>SUM(AG9+AG78)</f>
        <v>64793000</v>
      </c>
      <c r="AH8" s="425">
        <f>SUM(AH9+AH78)</f>
        <v>0</v>
      </c>
      <c r="AI8" s="425">
        <f>AH8-AG8</f>
        <v>-64793000</v>
      </c>
      <c r="AJ8" s="351">
        <f t="shared" si="2"/>
        <v>163543000</v>
      </c>
      <c r="AK8" s="351">
        <f t="shared" si="2"/>
        <v>20150000</v>
      </c>
      <c r="AL8" s="351">
        <f t="shared" si="2"/>
        <v>-143393000</v>
      </c>
      <c r="AM8" s="351">
        <f>SUM(U8+AA8+AJ8)</f>
        <v>1068405100</v>
      </c>
      <c r="AN8" s="351">
        <f t="shared" si="3"/>
        <v>721171386.59000003</v>
      </c>
      <c r="AO8" s="351">
        <f t="shared" si="3"/>
        <v>-347233713.40999997</v>
      </c>
    </row>
    <row r="9" spans="1:41" ht="12">
      <c r="A9" s="348">
        <v>2</v>
      </c>
      <c r="B9" s="349" t="s">
        <v>5</v>
      </c>
      <c r="C9" s="350">
        <f>SUM(C10+C66+C69)</f>
        <v>56913100</v>
      </c>
      <c r="D9" s="350">
        <f t="shared" ref="D9:S9" si="7">SUM(D10+D66+D69)</f>
        <v>53371184.990000002</v>
      </c>
      <c r="E9" s="350">
        <f t="shared" ref="E9:E78" si="8">D9-C9</f>
        <v>-3541915.0099999979</v>
      </c>
      <c r="F9" s="350">
        <f t="shared" si="7"/>
        <v>413158700</v>
      </c>
      <c r="G9" s="350">
        <f t="shared" si="7"/>
        <v>351056682.63000005</v>
      </c>
      <c r="H9" s="350">
        <f t="shared" ref="H9:H78" si="9">G9-F9</f>
        <v>-62102017.369999945</v>
      </c>
      <c r="I9" s="350">
        <f t="shared" si="7"/>
        <v>32796800</v>
      </c>
      <c r="J9" s="350">
        <f t="shared" si="7"/>
        <v>10854408.27</v>
      </c>
      <c r="K9" s="350">
        <f t="shared" ref="K9:K78" si="10">J9-I9</f>
        <v>-21942391.73</v>
      </c>
      <c r="L9" s="350">
        <f t="shared" si="7"/>
        <v>27700200</v>
      </c>
      <c r="M9" s="350">
        <f t="shared" si="7"/>
        <v>26652652.73</v>
      </c>
      <c r="N9" s="350">
        <f t="shared" ref="N9:N78" si="11">M9-L9</f>
        <v>-1047547.2699999996</v>
      </c>
      <c r="O9" s="350">
        <f t="shared" si="7"/>
        <v>130183100</v>
      </c>
      <c r="P9" s="350">
        <f t="shared" si="7"/>
        <v>121928385.34</v>
      </c>
      <c r="Q9" s="350">
        <f t="shared" ref="Q9:Q78" si="12">P9-O9</f>
        <v>-8254714.6599999964</v>
      </c>
      <c r="R9" s="350">
        <f t="shared" si="7"/>
        <v>51706000</v>
      </c>
      <c r="S9" s="350">
        <f t="shared" si="7"/>
        <v>32510872.629999999</v>
      </c>
      <c r="T9" s="350">
        <f t="shared" ref="T9:T78" si="13">S9-R9</f>
        <v>-19195127.370000001</v>
      </c>
      <c r="U9" s="351">
        <f t="shared" si="4"/>
        <v>712457900</v>
      </c>
      <c r="V9" s="351">
        <f t="shared" si="0"/>
        <v>596374186.59000003</v>
      </c>
      <c r="W9" s="351">
        <f t="shared" si="0"/>
        <v>-116083713.40999994</v>
      </c>
      <c r="X9" s="350">
        <f t="shared" ref="X9:Y9" si="14">SUM(X10+X66+X69)</f>
        <v>192404200</v>
      </c>
      <c r="Y9" s="350">
        <f t="shared" si="14"/>
        <v>104647200</v>
      </c>
      <c r="Z9" s="350">
        <f t="shared" ref="Z9:Z78" si="15">Y9-X9</f>
        <v>-87757000</v>
      </c>
      <c r="AA9" s="351">
        <f t="shared" si="6"/>
        <v>192404200</v>
      </c>
      <c r="AB9" s="351">
        <f t="shared" si="6"/>
        <v>104647200</v>
      </c>
      <c r="AC9" s="351">
        <f t="shared" si="1"/>
        <v>-87757000</v>
      </c>
      <c r="AD9" s="350">
        <f t="shared" ref="AD9:AE9" si="16">SUM(AD10+AD66+AD69)</f>
        <v>98750000</v>
      </c>
      <c r="AE9" s="350">
        <f t="shared" si="16"/>
        <v>20150000</v>
      </c>
      <c r="AF9" s="350">
        <f t="shared" ref="AF9:AF78" si="17">AE9-AD9</f>
        <v>-78600000</v>
      </c>
      <c r="AG9" s="350">
        <f t="shared" ref="AG9:AH9" si="18">SUM(AG10+AG66+AG69)</f>
        <v>64793000</v>
      </c>
      <c r="AH9" s="350">
        <f t="shared" si="18"/>
        <v>0</v>
      </c>
      <c r="AI9" s="350">
        <f t="shared" ref="AI9:AI78" si="19">AH9-AG9</f>
        <v>-64793000</v>
      </c>
      <c r="AJ9" s="351">
        <f t="shared" si="2"/>
        <v>163543000</v>
      </c>
      <c r="AK9" s="351">
        <f t="shared" si="2"/>
        <v>20150000</v>
      </c>
      <c r="AL9" s="351">
        <f t="shared" si="2"/>
        <v>-143393000</v>
      </c>
      <c r="AM9" s="351">
        <f t="shared" ref="AM9:AO78" si="20">SUM(U9+AA9+AJ9)</f>
        <v>1068405100</v>
      </c>
      <c r="AN9" s="351">
        <f t="shared" si="3"/>
        <v>721171386.59000003</v>
      </c>
      <c r="AO9" s="351">
        <f t="shared" si="3"/>
        <v>-347233713.40999997</v>
      </c>
    </row>
    <row r="10" spans="1:41" ht="12">
      <c r="A10" s="348">
        <v>3</v>
      </c>
      <c r="B10" s="349" t="s">
        <v>6</v>
      </c>
      <c r="C10" s="350">
        <f>SUM(C11+C17+C23+C28+C35+C39+C44+C48+C60)</f>
        <v>56913100</v>
      </c>
      <c r="D10" s="350">
        <f t="shared" ref="D10:S10" si="21">SUM(D11+D17+D23+D28+D35+D39+D44+D48+D60)</f>
        <v>53371184.990000002</v>
      </c>
      <c r="E10" s="350">
        <f t="shared" si="8"/>
        <v>-3541915.0099999979</v>
      </c>
      <c r="F10" s="350">
        <f t="shared" si="21"/>
        <v>413158700</v>
      </c>
      <c r="G10" s="350">
        <f t="shared" si="21"/>
        <v>351056682.63000005</v>
      </c>
      <c r="H10" s="350">
        <f t="shared" si="9"/>
        <v>-62102017.369999945</v>
      </c>
      <c r="I10" s="350">
        <f t="shared" si="21"/>
        <v>32796800</v>
      </c>
      <c r="J10" s="350">
        <f t="shared" si="21"/>
        <v>10854408.27</v>
      </c>
      <c r="K10" s="350">
        <f t="shared" si="10"/>
        <v>-21942391.73</v>
      </c>
      <c r="L10" s="350">
        <f t="shared" si="21"/>
        <v>27700200</v>
      </c>
      <c r="M10" s="350">
        <f t="shared" si="21"/>
        <v>26652652.73</v>
      </c>
      <c r="N10" s="350">
        <f t="shared" si="11"/>
        <v>-1047547.2699999996</v>
      </c>
      <c r="O10" s="350">
        <f t="shared" si="21"/>
        <v>130183100</v>
      </c>
      <c r="P10" s="350">
        <f t="shared" si="21"/>
        <v>121928385.34</v>
      </c>
      <c r="Q10" s="350">
        <f t="shared" si="12"/>
        <v>-8254714.6599999964</v>
      </c>
      <c r="R10" s="350">
        <f t="shared" si="21"/>
        <v>51706000</v>
      </c>
      <c r="S10" s="350">
        <f t="shared" si="21"/>
        <v>32510872.629999999</v>
      </c>
      <c r="T10" s="350">
        <f t="shared" si="13"/>
        <v>-19195127.370000001</v>
      </c>
      <c r="U10" s="351">
        <f t="shared" si="4"/>
        <v>712457900</v>
      </c>
      <c r="V10" s="351">
        <f t="shared" si="0"/>
        <v>596374186.59000003</v>
      </c>
      <c r="W10" s="351">
        <f t="shared" si="0"/>
        <v>-116083713.40999994</v>
      </c>
      <c r="X10" s="350">
        <f t="shared" ref="X10:Y10" si="22">SUM(X11+X17+X23+X28+X35+X39+X44+X48+X60)</f>
        <v>0</v>
      </c>
      <c r="Y10" s="350">
        <f t="shared" si="22"/>
        <v>0</v>
      </c>
      <c r="Z10" s="350">
        <f t="shared" si="15"/>
        <v>0</v>
      </c>
      <c r="AA10" s="351">
        <f t="shared" si="6"/>
        <v>0</v>
      </c>
      <c r="AB10" s="351">
        <f t="shared" si="6"/>
        <v>0</v>
      </c>
      <c r="AC10" s="351">
        <f t="shared" si="1"/>
        <v>0</v>
      </c>
      <c r="AD10" s="350">
        <f t="shared" ref="AD10:AE10" si="23">SUM(AD11+AD17+AD23+AD28+AD35+AD39+AD44+AD48+AD60)</f>
        <v>98750000</v>
      </c>
      <c r="AE10" s="350">
        <f t="shared" si="23"/>
        <v>20150000</v>
      </c>
      <c r="AF10" s="350">
        <f t="shared" si="17"/>
        <v>-78600000</v>
      </c>
      <c r="AG10" s="350">
        <f t="shared" ref="AG10:AH10" si="24">SUM(AG11+AG17+AG23+AG28+AG35+AG39+AG44+AG48+AG60)</f>
        <v>64793000</v>
      </c>
      <c r="AH10" s="350">
        <f t="shared" si="24"/>
        <v>0</v>
      </c>
      <c r="AI10" s="350">
        <f t="shared" si="19"/>
        <v>-64793000</v>
      </c>
      <c r="AJ10" s="351">
        <f t="shared" si="2"/>
        <v>163543000</v>
      </c>
      <c r="AK10" s="351">
        <f t="shared" si="2"/>
        <v>20150000</v>
      </c>
      <c r="AL10" s="351">
        <f t="shared" si="2"/>
        <v>-143393000</v>
      </c>
      <c r="AM10" s="351">
        <f t="shared" si="20"/>
        <v>876000900</v>
      </c>
      <c r="AN10" s="351">
        <f t="shared" si="3"/>
        <v>616524186.59000003</v>
      </c>
      <c r="AO10" s="351">
        <f t="shared" si="3"/>
        <v>-259476713.40999994</v>
      </c>
    </row>
    <row r="11" spans="1:41" ht="12">
      <c r="A11" s="348">
        <v>4</v>
      </c>
      <c r="B11" s="349" t="s">
        <v>7</v>
      </c>
      <c r="C11" s="350">
        <f t="shared" ref="C11:S11" si="25">SUM(C12:C16)</f>
        <v>48344000</v>
      </c>
      <c r="D11" s="350">
        <f t="shared" si="25"/>
        <v>47201066.5</v>
      </c>
      <c r="E11" s="350">
        <f t="shared" si="8"/>
        <v>-1142933.5</v>
      </c>
      <c r="F11" s="350">
        <f t="shared" si="25"/>
        <v>270688000</v>
      </c>
      <c r="G11" s="350">
        <f t="shared" si="25"/>
        <v>251382137.51000002</v>
      </c>
      <c r="H11" s="350">
        <f t="shared" si="9"/>
        <v>-19305862.48999998</v>
      </c>
      <c r="I11" s="350">
        <f t="shared" si="25"/>
        <v>0</v>
      </c>
      <c r="J11" s="350">
        <f t="shared" si="25"/>
        <v>0</v>
      </c>
      <c r="K11" s="350">
        <f t="shared" si="10"/>
        <v>0</v>
      </c>
      <c r="L11" s="350">
        <f t="shared" si="25"/>
        <v>0</v>
      </c>
      <c r="M11" s="350">
        <f t="shared" si="25"/>
        <v>0</v>
      </c>
      <c r="N11" s="350">
        <f t="shared" si="11"/>
        <v>0</v>
      </c>
      <c r="O11" s="350">
        <f t="shared" si="25"/>
        <v>0</v>
      </c>
      <c r="P11" s="350">
        <f t="shared" si="25"/>
        <v>0</v>
      </c>
      <c r="Q11" s="350">
        <f t="shared" si="12"/>
        <v>0</v>
      </c>
      <c r="R11" s="350">
        <f t="shared" si="25"/>
        <v>0</v>
      </c>
      <c r="S11" s="350">
        <f t="shared" si="25"/>
        <v>0</v>
      </c>
      <c r="T11" s="350">
        <f t="shared" si="13"/>
        <v>0</v>
      </c>
      <c r="U11" s="351">
        <f t="shared" si="4"/>
        <v>319032000</v>
      </c>
      <c r="V11" s="351">
        <f t="shared" si="0"/>
        <v>298583204.00999999</v>
      </c>
      <c r="W11" s="351">
        <f t="shared" si="0"/>
        <v>-20448795.98999998</v>
      </c>
      <c r="X11" s="350">
        <f t="shared" ref="X11:Y11" si="26">SUM(X12:X16)</f>
        <v>0</v>
      </c>
      <c r="Y11" s="350">
        <f t="shared" si="26"/>
        <v>0</v>
      </c>
      <c r="Z11" s="350">
        <f t="shared" si="15"/>
        <v>0</v>
      </c>
      <c r="AA11" s="351">
        <f t="shared" si="6"/>
        <v>0</v>
      </c>
      <c r="AB11" s="351">
        <f t="shared" si="6"/>
        <v>0</v>
      </c>
      <c r="AC11" s="351">
        <f t="shared" si="1"/>
        <v>0</v>
      </c>
      <c r="AD11" s="350">
        <f t="shared" ref="AD11:AE11" si="27">SUM(AD12:AD16)</f>
        <v>0</v>
      </c>
      <c r="AE11" s="350">
        <f t="shared" si="27"/>
        <v>0</v>
      </c>
      <c r="AF11" s="350">
        <f t="shared" si="17"/>
        <v>0</v>
      </c>
      <c r="AG11" s="350">
        <f t="shared" ref="AG11:AH11" si="28">SUM(AG12:AG16)</f>
        <v>0</v>
      </c>
      <c r="AH11" s="350">
        <f t="shared" si="28"/>
        <v>0</v>
      </c>
      <c r="AI11" s="350">
        <f t="shared" si="19"/>
        <v>0</v>
      </c>
      <c r="AJ11" s="351">
        <f t="shared" si="2"/>
        <v>0</v>
      </c>
      <c r="AK11" s="351">
        <f t="shared" si="2"/>
        <v>0</v>
      </c>
      <c r="AL11" s="351">
        <f t="shared" si="2"/>
        <v>0</v>
      </c>
      <c r="AM11" s="351">
        <f t="shared" si="20"/>
        <v>319032000</v>
      </c>
      <c r="AN11" s="351">
        <f t="shared" si="3"/>
        <v>298583204.00999999</v>
      </c>
      <c r="AO11" s="351">
        <f t="shared" si="3"/>
        <v>-20448795.98999998</v>
      </c>
    </row>
    <row r="12" spans="1:41" ht="12">
      <c r="A12" s="352">
        <v>5</v>
      </c>
      <c r="B12" s="353" t="s">
        <v>8</v>
      </c>
      <c r="C12" s="338">
        <v>21676000</v>
      </c>
      <c r="D12" s="338">
        <v>22464273.280000001</v>
      </c>
      <c r="E12" s="211">
        <f t="shared" si="8"/>
        <v>788273.28000000119</v>
      </c>
      <c r="F12" s="338">
        <v>129424000</v>
      </c>
      <c r="G12" s="338">
        <v>122436940.43000001</v>
      </c>
      <c r="H12" s="211">
        <f t="shared" si="9"/>
        <v>-6987059.5699999928</v>
      </c>
      <c r="I12" s="212"/>
      <c r="J12" s="212"/>
      <c r="K12" s="211">
        <f t="shared" si="10"/>
        <v>0</v>
      </c>
      <c r="L12" s="212"/>
      <c r="M12" s="212"/>
      <c r="N12" s="211">
        <f t="shared" si="11"/>
        <v>0</v>
      </c>
      <c r="O12" s="212"/>
      <c r="P12" s="212"/>
      <c r="Q12" s="211">
        <f t="shared" si="12"/>
        <v>0</v>
      </c>
      <c r="R12" s="212"/>
      <c r="S12" s="212"/>
      <c r="T12" s="211">
        <f t="shared" si="13"/>
        <v>0</v>
      </c>
      <c r="U12" s="427">
        <f t="shared" si="4"/>
        <v>151100000</v>
      </c>
      <c r="V12" s="427">
        <f t="shared" si="0"/>
        <v>144901213.71000001</v>
      </c>
      <c r="W12" s="427">
        <f t="shared" si="0"/>
        <v>-6198786.2899999917</v>
      </c>
      <c r="X12" s="212"/>
      <c r="Y12" s="212"/>
      <c r="Z12" s="211">
        <f t="shared" si="15"/>
        <v>0</v>
      </c>
      <c r="AA12" s="354">
        <f t="shared" ref="AA12:AC16" si="29">SUM(X12)</f>
        <v>0</v>
      </c>
      <c r="AB12" s="354">
        <f t="shared" si="29"/>
        <v>0</v>
      </c>
      <c r="AC12" s="354">
        <f t="shared" si="29"/>
        <v>0</v>
      </c>
      <c r="AD12" s="212"/>
      <c r="AE12" s="212"/>
      <c r="AF12" s="211">
        <f t="shared" si="17"/>
        <v>0</v>
      </c>
      <c r="AG12" s="212"/>
      <c r="AH12" s="212"/>
      <c r="AI12" s="211">
        <f t="shared" si="19"/>
        <v>0</v>
      </c>
      <c r="AJ12" s="354">
        <f t="shared" si="2"/>
        <v>0</v>
      </c>
      <c r="AK12" s="354">
        <f t="shared" si="2"/>
        <v>0</v>
      </c>
      <c r="AL12" s="354">
        <f t="shared" si="2"/>
        <v>0</v>
      </c>
      <c r="AM12" s="351">
        <f t="shared" si="20"/>
        <v>151100000</v>
      </c>
      <c r="AN12" s="354">
        <f t="shared" si="3"/>
        <v>144901213.71000001</v>
      </c>
      <c r="AO12" s="354">
        <f t="shared" si="3"/>
        <v>-6198786.2899999917</v>
      </c>
    </row>
    <row r="13" spans="1:41" ht="12">
      <c r="A13" s="352">
        <v>6</v>
      </c>
      <c r="B13" s="353" t="s">
        <v>10</v>
      </c>
      <c r="C13" s="338">
        <v>21418400</v>
      </c>
      <c r="D13" s="338">
        <v>20643726.719999999</v>
      </c>
      <c r="E13" s="211">
        <f t="shared" si="8"/>
        <v>-774673.28000000119</v>
      </c>
      <c r="F13" s="338">
        <v>110844000</v>
      </c>
      <c r="G13" s="338">
        <v>100053838.79000001</v>
      </c>
      <c r="H13" s="211">
        <f t="shared" si="9"/>
        <v>-10790161.209999993</v>
      </c>
      <c r="I13" s="212"/>
      <c r="J13" s="212"/>
      <c r="K13" s="211">
        <f t="shared" si="10"/>
        <v>0</v>
      </c>
      <c r="L13" s="212"/>
      <c r="M13" s="212"/>
      <c r="N13" s="211">
        <f t="shared" si="11"/>
        <v>0</v>
      </c>
      <c r="O13" s="212"/>
      <c r="P13" s="212">
        <v>0</v>
      </c>
      <c r="Q13" s="211">
        <f t="shared" si="12"/>
        <v>0</v>
      </c>
      <c r="R13" s="212"/>
      <c r="S13" s="212"/>
      <c r="T13" s="211">
        <f t="shared" si="13"/>
        <v>0</v>
      </c>
      <c r="U13" s="427">
        <f t="shared" si="4"/>
        <v>132262400</v>
      </c>
      <c r="V13" s="427">
        <f t="shared" si="0"/>
        <v>120697565.51000001</v>
      </c>
      <c r="W13" s="427">
        <f t="shared" si="0"/>
        <v>-11564834.489999995</v>
      </c>
      <c r="X13" s="212"/>
      <c r="Y13" s="212"/>
      <c r="Z13" s="211">
        <f t="shared" si="15"/>
        <v>0</v>
      </c>
      <c r="AA13" s="354">
        <f t="shared" si="29"/>
        <v>0</v>
      </c>
      <c r="AB13" s="354">
        <f t="shared" si="29"/>
        <v>0</v>
      </c>
      <c r="AC13" s="354">
        <f t="shared" si="29"/>
        <v>0</v>
      </c>
      <c r="AD13" s="212"/>
      <c r="AE13" s="212"/>
      <c r="AF13" s="211">
        <f t="shared" si="17"/>
        <v>0</v>
      </c>
      <c r="AG13" s="212"/>
      <c r="AH13" s="212"/>
      <c r="AI13" s="211">
        <f t="shared" si="19"/>
        <v>0</v>
      </c>
      <c r="AJ13" s="354">
        <f t="shared" si="2"/>
        <v>0</v>
      </c>
      <c r="AK13" s="354">
        <f t="shared" si="2"/>
        <v>0</v>
      </c>
      <c r="AL13" s="354">
        <f t="shared" si="2"/>
        <v>0</v>
      </c>
      <c r="AM13" s="351">
        <f t="shared" si="20"/>
        <v>132262400</v>
      </c>
      <c r="AN13" s="354">
        <f t="shared" si="3"/>
        <v>120697565.51000001</v>
      </c>
      <c r="AO13" s="354">
        <f t="shared" si="3"/>
        <v>-11564834.489999995</v>
      </c>
    </row>
    <row r="14" spans="1:41" ht="12">
      <c r="A14" s="352">
        <v>7</v>
      </c>
      <c r="B14" s="353" t="s">
        <v>11</v>
      </c>
      <c r="C14" s="338">
        <v>2333600</v>
      </c>
      <c r="D14" s="338">
        <v>2320000</v>
      </c>
      <c r="E14" s="211">
        <f t="shared" si="8"/>
        <v>-13600</v>
      </c>
      <c r="F14" s="338">
        <v>20640000</v>
      </c>
      <c r="G14" s="338">
        <v>20639558.289999999</v>
      </c>
      <c r="H14" s="211">
        <f t="shared" si="9"/>
        <v>-441.71000000089407</v>
      </c>
      <c r="I14" s="212"/>
      <c r="J14" s="212"/>
      <c r="K14" s="211">
        <f t="shared" si="10"/>
        <v>0</v>
      </c>
      <c r="L14" s="212"/>
      <c r="M14" s="212"/>
      <c r="N14" s="211">
        <f t="shared" si="11"/>
        <v>0</v>
      </c>
      <c r="O14" s="212"/>
      <c r="P14" s="212"/>
      <c r="Q14" s="211">
        <f t="shared" si="12"/>
        <v>0</v>
      </c>
      <c r="R14" s="212"/>
      <c r="S14" s="212"/>
      <c r="T14" s="211">
        <f t="shared" si="13"/>
        <v>0</v>
      </c>
      <c r="U14" s="427">
        <f t="shared" si="4"/>
        <v>22973600</v>
      </c>
      <c r="V14" s="427">
        <f t="shared" si="0"/>
        <v>22959558.289999999</v>
      </c>
      <c r="W14" s="427">
        <f t="shared" si="0"/>
        <v>-14041.710000000894</v>
      </c>
      <c r="X14" s="212"/>
      <c r="Y14" s="212"/>
      <c r="Z14" s="211">
        <f t="shared" si="15"/>
        <v>0</v>
      </c>
      <c r="AA14" s="354">
        <f t="shared" si="29"/>
        <v>0</v>
      </c>
      <c r="AB14" s="354">
        <f t="shared" si="29"/>
        <v>0</v>
      </c>
      <c r="AC14" s="354">
        <f t="shared" si="29"/>
        <v>0</v>
      </c>
      <c r="AD14" s="212"/>
      <c r="AE14" s="212"/>
      <c r="AF14" s="211">
        <f t="shared" si="17"/>
        <v>0</v>
      </c>
      <c r="AG14" s="212"/>
      <c r="AH14" s="212"/>
      <c r="AI14" s="211">
        <f t="shared" si="19"/>
        <v>0</v>
      </c>
      <c r="AJ14" s="354">
        <f t="shared" si="2"/>
        <v>0</v>
      </c>
      <c r="AK14" s="354">
        <f t="shared" si="2"/>
        <v>0</v>
      </c>
      <c r="AL14" s="354">
        <f t="shared" si="2"/>
        <v>0</v>
      </c>
      <c r="AM14" s="351">
        <f t="shared" si="20"/>
        <v>22973600</v>
      </c>
      <c r="AN14" s="354">
        <f t="shared" si="3"/>
        <v>22959558.289999999</v>
      </c>
      <c r="AO14" s="354">
        <f t="shared" si="3"/>
        <v>-14041.710000000894</v>
      </c>
    </row>
    <row r="15" spans="1:41" ht="12">
      <c r="A15" s="352">
        <v>8</v>
      </c>
      <c r="B15" s="353" t="s">
        <v>12</v>
      </c>
      <c r="C15" s="338">
        <v>2916000</v>
      </c>
      <c r="D15" s="338">
        <v>1773066.5</v>
      </c>
      <c r="E15" s="211">
        <f t="shared" si="8"/>
        <v>-1142933.5</v>
      </c>
      <c r="F15" s="339">
        <v>0</v>
      </c>
      <c r="G15" s="338">
        <v>0</v>
      </c>
      <c r="H15" s="211">
        <f t="shared" si="9"/>
        <v>0</v>
      </c>
      <c r="I15" s="212"/>
      <c r="J15" s="212"/>
      <c r="K15" s="211">
        <f t="shared" si="10"/>
        <v>0</v>
      </c>
      <c r="L15" s="212"/>
      <c r="M15" s="212"/>
      <c r="N15" s="211">
        <f t="shared" si="11"/>
        <v>0</v>
      </c>
      <c r="O15" s="212"/>
      <c r="P15" s="212"/>
      <c r="Q15" s="211">
        <f t="shared" si="12"/>
        <v>0</v>
      </c>
      <c r="R15" s="212"/>
      <c r="S15" s="212"/>
      <c r="T15" s="211">
        <f t="shared" si="13"/>
        <v>0</v>
      </c>
      <c r="U15" s="427">
        <f t="shared" si="4"/>
        <v>2916000</v>
      </c>
      <c r="V15" s="427">
        <f t="shared" si="0"/>
        <v>1773066.5</v>
      </c>
      <c r="W15" s="427">
        <f t="shared" si="0"/>
        <v>-1142933.5</v>
      </c>
      <c r="X15" s="212"/>
      <c r="Y15" s="360"/>
      <c r="Z15" s="211">
        <f t="shared" si="15"/>
        <v>0</v>
      </c>
      <c r="AA15" s="354">
        <f t="shared" si="29"/>
        <v>0</v>
      </c>
      <c r="AB15" s="354">
        <f t="shared" si="29"/>
        <v>0</v>
      </c>
      <c r="AC15" s="354">
        <f t="shared" si="29"/>
        <v>0</v>
      </c>
      <c r="AD15" s="212"/>
      <c r="AE15" s="212"/>
      <c r="AF15" s="211">
        <f t="shared" si="17"/>
        <v>0</v>
      </c>
      <c r="AG15" s="212"/>
      <c r="AH15" s="212"/>
      <c r="AI15" s="211">
        <f t="shared" si="19"/>
        <v>0</v>
      </c>
      <c r="AJ15" s="354">
        <f t="shared" si="2"/>
        <v>0</v>
      </c>
      <c r="AK15" s="354">
        <f t="shared" si="2"/>
        <v>0</v>
      </c>
      <c r="AL15" s="354">
        <f t="shared" si="2"/>
        <v>0</v>
      </c>
      <c r="AM15" s="351">
        <f t="shared" si="20"/>
        <v>2916000</v>
      </c>
      <c r="AN15" s="354">
        <f t="shared" si="3"/>
        <v>1773066.5</v>
      </c>
      <c r="AO15" s="354">
        <f t="shared" si="3"/>
        <v>-1142933.5</v>
      </c>
    </row>
    <row r="16" spans="1:41" ht="12">
      <c r="A16" s="352">
        <v>9</v>
      </c>
      <c r="B16" s="353" t="s">
        <v>9</v>
      </c>
      <c r="C16" s="212"/>
      <c r="D16" s="212"/>
      <c r="E16" s="211">
        <f t="shared" si="8"/>
        <v>0</v>
      </c>
      <c r="F16" s="338">
        <v>9780000</v>
      </c>
      <c r="G16" s="339">
        <v>8251800</v>
      </c>
      <c r="H16" s="211">
        <f t="shared" si="9"/>
        <v>-1528200</v>
      </c>
      <c r="I16" s="212"/>
      <c r="J16" s="212"/>
      <c r="K16" s="211">
        <f t="shared" si="10"/>
        <v>0</v>
      </c>
      <c r="L16" s="212"/>
      <c r="M16" s="212"/>
      <c r="N16" s="211">
        <f t="shared" si="11"/>
        <v>0</v>
      </c>
      <c r="O16" s="212"/>
      <c r="P16" s="212"/>
      <c r="Q16" s="211">
        <f t="shared" si="12"/>
        <v>0</v>
      </c>
      <c r="R16" s="212"/>
      <c r="S16" s="212"/>
      <c r="T16" s="211">
        <f t="shared" si="13"/>
        <v>0</v>
      </c>
      <c r="U16" s="427">
        <f t="shared" si="4"/>
        <v>9780000</v>
      </c>
      <c r="V16" s="427">
        <f t="shared" si="0"/>
        <v>8251800</v>
      </c>
      <c r="W16" s="427">
        <f t="shared" si="0"/>
        <v>-1528200</v>
      </c>
      <c r="X16" s="212"/>
      <c r="Y16" s="212"/>
      <c r="Z16" s="211">
        <f t="shared" si="15"/>
        <v>0</v>
      </c>
      <c r="AA16" s="354">
        <f t="shared" si="29"/>
        <v>0</v>
      </c>
      <c r="AB16" s="354">
        <f t="shared" si="29"/>
        <v>0</v>
      </c>
      <c r="AC16" s="354">
        <f t="shared" si="29"/>
        <v>0</v>
      </c>
      <c r="AD16" s="212"/>
      <c r="AE16" s="212"/>
      <c r="AF16" s="211">
        <f t="shared" si="17"/>
        <v>0</v>
      </c>
      <c r="AG16" s="212"/>
      <c r="AH16" s="212"/>
      <c r="AI16" s="211">
        <f t="shared" si="19"/>
        <v>0</v>
      </c>
      <c r="AJ16" s="354">
        <f t="shared" si="2"/>
        <v>0</v>
      </c>
      <c r="AK16" s="354">
        <f t="shared" si="2"/>
        <v>0</v>
      </c>
      <c r="AL16" s="354">
        <f t="shared" si="2"/>
        <v>0</v>
      </c>
      <c r="AM16" s="351">
        <f t="shared" si="20"/>
        <v>9780000</v>
      </c>
      <c r="AN16" s="354">
        <f t="shared" si="3"/>
        <v>8251800</v>
      </c>
      <c r="AO16" s="354">
        <f t="shared" si="3"/>
        <v>-1528200</v>
      </c>
    </row>
    <row r="17" spans="1:41" ht="12">
      <c r="A17" s="348">
        <v>10</v>
      </c>
      <c r="B17" s="349" t="s">
        <v>16</v>
      </c>
      <c r="C17" s="350">
        <f>SUM(C18:C22)</f>
        <v>6043100</v>
      </c>
      <c r="D17" s="350">
        <f t="shared" ref="D17:S17" si="30">SUM(D18:D22)</f>
        <v>5802233</v>
      </c>
      <c r="E17" s="350">
        <f t="shared" si="8"/>
        <v>-240867</v>
      </c>
      <c r="F17" s="350">
        <f t="shared" si="30"/>
        <v>34200800</v>
      </c>
      <c r="G17" s="350">
        <f t="shared" si="30"/>
        <v>30708277.129999999</v>
      </c>
      <c r="H17" s="350">
        <f t="shared" si="9"/>
        <v>-3492522.870000001</v>
      </c>
      <c r="I17" s="350">
        <f t="shared" si="30"/>
        <v>0</v>
      </c>
      <c r="J17" s="350">
        <f t="shared" si="30"/>
        <v>0</v>
      </c>
      <c r="K17" s="350">
        <f t="shared" si="10"/>
        <v>0</v>
      </c>
      <c r="L17" s="350">
        <f t="shared" si="30"/>
        <v>0</v>
      </c>
      <c r="M17" s="350">
        <f t="shared" si="30"/>
        <v>0</v>
      </c>
      <c r="N17" s="350">
        <f t="shared" si="11"/>
        <v>0</v>
      </c>
      <c r="O17" s="350">
        <f t="shared" si="30"/>
        <v>0</v>
      </c>
      <c r="P17" s="350">
        <f t="shared" si="30"/>
        <v>0</v>
      </c>
      <c r="Q17" s="350">
        <f t="shared" si="12"/>
        <v>0</v>
      </c>
      <c r="R17" s="350">
        <f t="shared" si="30"/>
        <v>0</v>
      </c>
      <c r="S17" s="350">
        <f t="shared" si="30"/>
        <v>0</v>
      </c>
      <c r="T17" s="350">
        <f t="shared" si="13"/>
        <v>0</v>
      </c>
      <c r="U17" s="351">
        <f t="shared" si="4"/>
        <v>40243900</v>
      </c>
      <c r="V17" s="351">
        <f t="shared" si="0"/>
        <v>36510510.129999995</v>
      </c>
      <c r="W17" s="351">
        <f t="shared" si="0"/>
        <v>-3733389.870000001</v>
      </c>
      <c r="X17" s="350">
        <f>SUM(X18:X22)</f>
        <v>0</v>
      </c>
      <c r="Y17" s="350">
        <f>SUM(Y18:Y22)</f>
        <v>0</v>
      </c>
      <c r="Z17" s="350">
        <f t="shared" si="15"/>
        <v>0</v>
      </c>
      <c r="AA17" s="351">
        <f t="shared" ref="AA17:AC69" si="31">SUM(X17)</f>
        <v>0</v>
      </c>
      <c r="AB17" s="351">
        <f t="shared" si="31"/>
        <v>0</v>
      </c>
      <c r="AC17" s="351">
        <f t="shared" si="31"/>
        <v>0</v>
      </c>
      <c r="AD17" s="350">
        <f>SUM(AD18:AD22)</f>
        <v>0</v>
      </c>
      <c r="AE17" s="350">
        <f>SUM(AE18:AE22)</f>
        <v>0</v>
      </c>
      <c r="AF17" s="350">
        <f t="shared" si="17"/>
        <v>0</v>
      </c>
      <c r="AG17" s="350">
        <f>SUM(AG18:AG22)</f>
        <v>0</v>
      </c>
      <c r="AH17" s="350">
        <f>SUM(AH18:AH22)</f>
        <v>0</v>
      </c>
      <c r="AI17" s="350">
        <f t="shared" si="19"/>
        <v>0</v>
      </c>
      <c r="AJ17" s="351">
        <f t="shared" si="2"/>
        <v>0</v>
      </c>
      <c r="AK17" s="351">
        <f t="shared" si="2"/>
        <v>0</v>
      </c>
      <c r="AL17" s="351">
        <f t="shared" si="2"/>
        <v>0</v>
      </c>
      <c r="AM17" s="351">
        <f t="shared" si="20"/>
        <v>40243900</v>
      </c>
      <c r="AN17" s="351">
        <f t="shared" si="3"/>
        <v>36510510.129999995</v>
      </c>
      <c r="AO17" s="351">
        <f t="shared" si="3"/>
        <v>-3733389.870000001</v>
      </c>
    </row>
    <row r="18" spans="1:41" ht="12">
      <c r="A18" s="352">
        <v>11</v>
      </c>
      <c r="B18" s="353" t="s">
        <v>13</v>
      </c>
      <c r="C18" s="338">
        <v>4109200</v>
      </c>
      <c r="D18" s="338">
        <v>3868333</v>
      </c>
      <c r="E18" s="211">
        <f>D18-C18</f>
        <v>-240867</v>
      </c>
      <c r="F18" s="338">
        <v>23372800</v>
      </c>
      <c r="G18" s="338">
        <v>20271477.129999999</v>
      </c>
      <c r="H18" s="211">
        <f t="shared" si="9"/>
        <v>-3101322.870000001</v>
      </c>
      <c r="I18" s="212"/>
      <c r="J18" s="212"/>
      <c r="K18" s="211">
        <f t="shared" si="10"/>
        <v>0</v>
      </c>
      <c r="L18" s="212"/>
      <c r="M18" s="212"/>
      <c r="N18" s="211">
        <f t="shared" si="11"/>
        <v>0</v>
      </c>
      <c r="O18" s="212"/>
      <c r="P18" s="212"/>
      <c r="Q18" s="211">
        <f t="shared" si="12"/>
        <v>0</v>
      </c>
      <c r="R18" s="212"/>
      <c r="S18" s="212"/>
      <c r="T18" s="211">
        <f t="shared" si="13"/>
        <v>0</v>
      </c>
      <c r="U18" s="427">
        <f t="shared" si="4"/>
        <v>27482000</v>
      </c>
      <c r="V18" s="427">
        <f t="shared" si="0"/>
        <v>24139810.129999999</v>
      </c>
      <c r="W18" s="427">
        <f t="shared" si="0"/>
        <v>-3342189.870000001</v>
      </c>
      <c r="X18" s="212"/>
      <c r="Y18" s="212"/>
      <c r="Z18" s="211">
        <f t="shared" si="15"/>
        <v>0</v>
      </c>
      <c r="AA18" s="354">
        <f t="shared" ref="AA18:AC22" si="32">SUM(X18)</f>
        <v>0</v>
      </c>
      <c r="AB18" s="354">
        <f t="shared" si="32"/>
        <v>0</v>
      </c>
      <c r="AC18" s="354">
        <f t="shared" si="32"/>
        <v>0</v>
      </c>
      <c r="AD18" s="212"/>
      <c r="AE18" s="212"/>
      <c r="AF18" s="211">
        <f t="shared" si="17"/>
        <v>0</v>
      </c>
      <c r="AG18" s="212"/>
      <c r="AH18" s="212"/>
      <c r="AI18" s="211">
        <f t="shared" si="19"/>
        <v>0</v>
      </c>
      <c r="AJ18" s="354">
        <f t="shared" si="2"/>
        <v>0</v>
      </c>
      <c r="AK18" s="354">
        <f t="shared" si="2"/>
        <v>0</v>
      </c>
      <c r="AL18" s="354">
        <f t="shared" si="2"/>
        <v>0</v>
      </c>
      <c r="AM18" s="351">
        <f t="shared" si="20"/>
        <v>27482000</v>
      </c>
      <c r="AN18" s="354">
        <f t="shared" si="3"/>
        <v>24139810.129999999</v>
      </c>
      <c r="AO18" s="354">
        <f t="shared" si="3"/>
        <v>-3342189.870000001</v>
      </c>
    </row>
    <row r="19" spans="1:41" ht="12">
      <c r="A19" s="352">
        <v>12</v>
      </c>
      <c r="B19" s="353" t="s">
        <v>14</v>
      </c>
      <c r="C19" s="338">
        <v>483600</v>
      </c>
      <c r="D19" s="338">
        <v>483600</v>
      </c>
      <c r="E19" s="211">
        <f t="shared" si="8"/>
        <v>0</v>
      </c>
      <c r="F19" s="338">
        <v>2707200</v>
      </c>
      <c r="G19" s="338">
        <v>2609200</v>
      </c>
      <c r="H19" s="211">
        <f t="shared" si="9"/>
        <v>-98000</v>
      </c>
      <c r="I19" s="212"/>
      <c r="J19" s="212"/>
      <c r="K19" s="211">
        <f t="shared" si="10"/>
        <v>0</v>
      </c>
      <c r="L19" s="212"/>
      <c r="M19" s="212"/>
      <c r="N19" s="211">
        <f t="shared" si="11"/>
        <v>0</v>
      </c>
      <c r="O19" s="212"/>
      <c r="P19" s="212"/>
      <c r="Q19" s="211">
        <f t="shared" si="12"/>
        <v>0</v>
      </c>
      <c r="R19" s="212"/>
      <c r="S19" s="212"/>
      <c r="T19" s="211">
        <f t="shared" si="13"/>
        <v>0</v>
      </c>
      <c r="U19" s="427">
        <f t="shared" si="4"/>
        <v>3190800</v>
      </c>
      <c r="V19" s="427">
        <f t="shared" si="0"/>
        <v>3092800</v>
      </c>
      <c r="W19" s="427">
        <f t="shared" si="0"/>
        <v>-98000</v>
      </c>
      <c r="X19" s="212"/>
      <c r="Y19" s="212"/>
      <c r="Z19" s="211">
        <f t="shared" si="15"/>
        <v>0</v>
      </c>
      <c r="AA19" s="354">
        <f t="shared" si="32"/>
        <v>0</v>
      </c>
      <c r="AB19" s="354">
        <f t="shared" si="32"/>
        <v>0</v>
      </c>
      <c r="AC19" s="354">
        <f t="shared" si="32"/>
        <v>0</v>
      </c>
      <c r="AD19" s="212"/>
      <c r="AE19" s="212"/>
      <c r="AF19" s="211">
        <f t="shared" si="17"/>
        <v>0</v>
      </c>
      <c r="AG19" s="212"/>
      <c r="AH19" s="212"/>
      <c r="AI19" s="211">
        <f t="shared" si="19"/>
        <v>0</v>
      </c>
      <c r="AJ19" s="354">
        <f t="shared" si="2"/>
        <v>0</v>
      </c>
      <c r="AK19" s="354">
        <f t="shared" si="2"/>
        <v>0</v>
      </c>
      <c r="AL19" s="354">
        <f t="shared" si="2"/>
        <v>0</v>
      </c>
      <c r="AM19" s="351">
        <f t="shared" si="20"/>
        <v>3190800</v>
      </c>
      <c r="AN19" s="354">
        <f t="shared" si="3"/>
        <v>3092800</v>
      </c>
      <c r="AO19" s="354">
        <f t="shared" si="3"/>
        <v>-98000</v>
      </c>
    </row>
    <row r="20" spans="1:41" ht="12">
      <c r="A20" s="352">
        <v>13</v>
      </c>
      <c r="B20" s="353" t="s">
        <v>15</v>
      </c>
      <c r="C20" s="338">
        <v>241800</v>
      </c>
      <c r="D20" s="338">
        <v>241800</v>
      </c>
      <c r="E20" s="211">
        <f t="shared" si="8"/>
        <v>0</v>
      </c>
      <c r="F20" s="338">
        <v>1353600</v>
      </c>
      <c r="G20" s="338">
        <v>1304800</v>
      </c>
      <c r="H20" s="211">
        <f t="shared" si="9"/>
        <v>-48800</v>
      </c>
      <c r="I20" s="212"/>
      <c r="J20" s="212"/>
      <c r="K20" s="211">
        <f t="shared" si="10"/>
        <v>0</v>
      </c>
      <c r="L20" s="212"/>
      <c r="M20" s="212"/>
      <c r="N20" s="211">
        <f t="shared" si="11"/>
        <v>0</v>
      </c>
      <c r="O20" s="212"/>
      <c r="P20" s="212"/>
      <c r="Q20" s="211">
        <f t="shared" si="12"/>
        <v>0</v>
      </c>
      <c r="R20" s="212"/>
      <c r="S20" s="212"/>
      <c r="T20" s="211">
        <f t="shared" si="13"/>
        <v>0</v>
      </c>
      <c r="U20" s="427">
        <f t="shared" si="4"/>
        <v>1595400</v>
      </c>
      <c r="V20" s="427">
        <f t="shared" si="0"/>
        <v>1546600</v>
      </c>
      <c r="W20" s="427">
        <f t="shared" si="0"/>
        <v>-48800</v>
      </c>
      <c r="X20" s="212"/>
      <c r="Y20" s="212"/>
      <c r="Z20" s="211">
        <f t="shared" si="15"/>
        <v>0</v>
      </c>
      <c r="AA20" s="354">
        <f t="shared" si="32"/>
        <v>0</v>
      </c>
      <c r="AB20" s="354">
        <f t="shared" si="32"/>
        <v>0</v>
      </c>
      <c r="AC20" s="354">
        <f t="shared" si="32"/>
        <v>0</v>
      </c>
      <c r="AD20" s="212"/>
      <c r="AE20" s="212"/>
      <c r="AF20" s="211">
        <f t="shared" si="17"/>
        <v>0</v>
      </c>
      <c r="AG20" s="212"/>
      <c r="AH20" s="212"/>
      <c r="AI20" s="211">
        <f t="shared" si="19"/>
        <v>0</v>
      </c>
      <c r="AJ20" s="354">
        <f t="shared" si="2"/>
        <v>0</v>
      </c>
      <c r="AK20" s="354">
        <f t="shared" si="2"/>
        <v>0</v>
      </c>
      <c r="AL20" s="354">
        <f t="shared" si="2"/>
        <v>0</v>
      </c>
      <c r="AM20" s="351">
        <f t="shared" si="20"/>
        <v>1595400</v>
      </c>
      <c r="AN20" s="354">
        <f t="shared" si="3"/>
        <v>1546600</v>
      </c>
      <c r="AO20" s="354">
        <f t="shared" si="3"/>
        <v>-48800</v>
      </c>
    </row>
    <row r="21" spans="1:41" ht="12">
      <c r="A21" s="352">
        <v>14</v>
      </c>
      <c r="B21" s="353" t="s">
        <v>17</v>
      </c>
      <c r="C21" s="338">
        <v>241800</v>
      </c>
      <c r="D21" s="338">
        <v>241800</v>
      </c>
      <c r="E21" s="211">
        <f t="shared" si="8"/>
        <v>0</v>
      </c>
      <c r="F21" s="338">
        <v>1353600</v>
      </c>
      <c r="G21" s="338">
        <v>1304800</v>
      </c>
      <c r="H21" s="211">
        <f t="shared" si="9"/>
        <v>-48800</v>
      </c>
      <c r="I21" s="212"/>
      <c r="J21" s="212"/>
      <c r="K21" s="211">
        <f t="shared" si="10"/>
        <v>0</v>
      </c>
      <c r="L21" s="212"/>
      <c r="M21" s="212"/>
      <c r="N21" s="211">
        <f t="shared" si="11"/>
        <v>0</v>
      </c>
      <c r="O21" s="212"/>
      <c r="P21" s="212"/>
      <c r="Q21" s="211">
        <f t="shared" si="12"/>
        <v>0</v>
      </c>
      <c r="R21" s="212"/>
      <c r="S21" s="212"/>
      <c r="T21" s="211">
        <f t="shared" si="13"/>
        <v>0</v>
      </c>
      <c r="U21" s="427">
        <f t="shared" si="4"/>
        <v>1595400</v>
      </c>
      <c r="V21" s="427">
        <f t="shared" si="0"/>
        <v>1546600</v>
      </c>
      <c r="W21" s="427">
        <f t="shared" si="0"/>
        <v>-48800</v>
      </c>
      <c r="X21" s="212"/>
      <c r="Y21" s="212"/>
      <c r="Z21" s="211">
        <f t="shared" si="15"/>
        <v>0</v>
      </c>
      <c r="AA21" s="354">
        <f t="shared" si="32"/>
        <v>0</v>
      </c>
      <c r="AB21" s="354">
        <f t="shared" si="32"/>
        <v>0</v>
      </c>
      <c r="AC21" s="354">
        <f t="shared" si="32"/>
        <v>0</v>
      </c>
      <c r="AD21" s="212"/>
      <c r="AE21" s="212"/>
      <c r="AF21" s="211">
        <f t="shared" si="17"/>
        <v>0</v>
      </c>
      <c r="AG21" s="212"/>
      <c r="AH21" s="212"/>
      <c r="AI21" s="211">
        <f t="shared" si="19"/>
        <v>0</v>
      </c>
      <c r="AJ21" s="354">
        <f t="shared" si="2"/>
        <v>0</v>
      </c>
      <c r="AK21" s="354">
        <f t="shared" si="2"/>
        <v>0</v>
      </c>
      <c r="AL21" s="354">
        <f t="shared" si="2"/>
        <v>0</v>
      </c>
      <c r="AM21" s="351">
        <f t="shared" si="20"/>
        <v>1595400</v>
      </c>
      <c r="AN21" s="354">
        <f t="shared" si="3"/>
        <v>1546600</v>
      </c>
      <c r="AO21" s="354">
        <f t="shared" si="3"/>
        <v>-48800</v>
      </c>
    </row>
    <row r="22" spans="1:41" ht="12">
      <c r="A22" s="352">
        <v>15</v>
      </c>
      <c r="B22" s="353" t="s">
        <v>18</v>
      </c>
      <c r="C22" s="338">
        <v>966700</v>
      </c>
      <c r="D22" s="338">
        <v>966700</v>
      </c>
      <c r="E22" s="211">
        <f t="shared" si="8"/>
        <v>0</v>
      </c>
      <c r="F22" s="338">
        <v>5413600</v>
      </c>
      <c r="G22" s="338">
        <v>5218000</v>
      </c>
      <c r="H22" s="211">
        <f t="shared" si="9"/>
        <v>-195600</v>
      </c>
      <c r="I22" s="212"/>
      <c r="J22" s="212"/>
      <c r="K22" s="211">
        <f t="shared" si="10"/>
        <v>0</v>
      </c>
      <c r="L22" s="212"/>
      <c r="M22" s="212"/>
      <c r="N22" s="211">
        <f t="shared" si="11"/>
        <v>0</v>
      </c>
      <c r="O22" s="212"/>
      <c r="P22" s="212"/>
      <c r="Q22" s="211">
        <f t="shared" si="12"/>
        <v>0</v>
      </c>
      <c r="R22" s="212"/>
      <c r="S22" s="212"/>
      <c r="T22" s="211">
        <f t="shared" si="13"/>
        <v>0</v>
      </c>
      <c r="U22" s="427">
        <f t="shared" si="4"/>
        <v>6380300</v>
      </c>
      <c r="V22" s="427">
        <f t="shared" si="0"/>
        <v>6184700</v>
      </c>
      <c r="W22" s="427">
        <f t="shared" si="0"/>
        <v>-195600</v>
      </c>
      <c r="X22" s="212"/>
      <c r="Y22" s="212"/>
      <c r="Z22" s="211">
        <f t="shared" si="15"/>
        <v>0</v>
      </c>
      <c r="AA22" s="354">
        <f t="shared" si="32"/>
        <v>0</v>
      </c>
      <c r="AB22" s="354">
        <f t="shared" si="32"/>
        <v>0</v>
      </c>
      <c r="AC22" s="354">
        <f t="shared" si="32"/>
        <v>0</v>
      </c>
      <c r="AD22" s="212"/>
      <c r="AE22" s="212"/>
      <c r="AF22" s="211">
        <f t="shared" si="17"/>
        <v>0</v>
      </c>
      <c r="AG22" s="212"/>
      <c r="AH22" s="212"/>
      <c r="AI22" s="211">
        <f t="shared" si="19"/>
        <v>0</v>
      </c>
      <c r="AJ22" s="354">
        <f t="shared" si="2"/>
        <v>0</v>
      </c>
      <c r="AK22" s="354">
        <f t="shared" si="2"/>
        <v>0</v>
      </c>
      <c r="AL22" s="354">
        <f t="shared" si="2"/>
        <v>0</v>
      </c>
      <c r="AM22" s="351">
        <f t="shared" si="20"/>
        <v>6380300</v>
      </c>
      <c r="AN22" s="354">
        <f t="shared" si="3"/>
        <v>6184700</v>
      </c>
      <c r="AO22" s="354">
        <f t="shared" si="3"/>
        <v>-195600</v>
      </c>
    </row>
    <row r="23" spans="1:41" ht="12">
      <c r="A23" s="348">
        <v>16</v>
      </c>
      <c r="B23" s="349" t="s">
        <v>34</v>
      </c>
      <c r="C23" s="350">
        <f t="shared" ref="C23:S23" si="33">SUM(C24:C27)</f>
        <v>0</v>
      </c>
      <c r="D23" s="350">
        <f t="shared" si="33"/>
        <v>0</v>
      </c>
      <c r="E23" s="350">
        <f t="shared" si="8"/>
        <v>0</v>
      </c>
      <c r="F23" s="350">
        <f t="shared" si="33"/>
        <v>69941300</v>
      </c>
      <c r="G23" s="350">
        <f t="shared" si="33"/>
        <v>45773367.990000002</v>
      </c>
      <c r="H23" s="350">
        <f t="shared" si="9"/>
        <v>-24167932.009999998</v>
      </c>
      <c r="I23" s="350">
        <f t="shared" si="33"/>
        <v>30796800</v>
      </c>
      <c r="J23" s="350">
        <f t="shared" si="33"/>
        <v>9854408.2699999996</v>
      </c>
      <c r="K23" s="350">
        <f t="shared" si="10"/>
        <v>-20942391.73</v>
      </c>
      <c r="L23" s="350">
        <f t="shared" si="33"/>
        <v>25700200</v>
      </c>
      <c r="M23" s="350">
        <f t="shared" si="33"/>
        <v>25652652.73</v>
      </c>
      <c r="N23" s="350">
        <f t="shared" si="11"/>
        <v>-47547.269999999553</v>
      </c>
      <c r="O23" s="350">
        <f t="shared" si="33"/>
        <v>128183100</v>
      </c>
      <c r="P23" s="350">
        <f t="shared" si="33"/>
        <v>121928385.34</v>
      </c>
      <c r="Q23" s="350">
        <f t="shared" si="12"/>
        <v>-6254714.6599999964</v>
      </c>
      <c r="R23" s="350">
        <f t="shared" si="33"/>
        <v>49706000</v>
      </c>
      <c r="S23" s="350">
        <f t="shared" si="33"/>
        <v>32510872.629999999</v>
      </c>
      <c r="T23" s="350">
        <f t="shared" si="13"/>
        <v>-17195127.370000001</v>
      </c>
      <c r="U23" s="351">
        <f t="shared" si="4"/>
        <v>304327400</v>
      </c>
      <c r="V23" s="351">
        <f t="shared" si="4"/>
        <v>235719686.96000001</v>
      </c>
      <c r="W23" s="351">
        <f t="shared" si="4"/>
        <v>-68607713.039999992</v>
      </c>
      <c r="X23" s="350">
        <f>SUM(X24:X27)</f>
        <v>0</v>
      </c>
      <c r="Y23" s="350">
        <f>SUM(Y24:Y27)</f>
        <v>0</v>
      </c>
      <c r="Z23" s="350">
        <f t="shared" si="15"/>
        <v>0</v>
      </c>
      <c r="AA23" s="351">
        <f t="shared" si="31"/>
        <v>0</v>
      </c>
      <c r="AB23" s="351">
        <f t="shared" si="31"/>
        <v>0</v>
      </c>
      <c r="AC23" s="351">
        <f t="shared" si="31"/>
        <v>0</v>
      </c>
      <c r="AD23" s="350">
        <f>SUM(AD24:AD27)</f>
        <v>0</v>
      </c>
      <c r="AE23" s="350">
        <f>SUM(AE24:AE27)</f>
        <v>0</v>
      </c>
      <c r="AF23" s="350">
        <f t="shared" si="17"/>
        <v>0</v>
      </c>
      <c r="AG23" s="350">
        <f>SUM(AG24:AG27)</f>
        <v>0</v>
      </c>
      <c r="AH23" s="350">
        <f>SUM(AH24:AH27)</f>
        <v>0</v>
      </c>
      <c r="AI23" s="350">
        <f t="shared" si="19"/>
        <v>0</v>
      </c>
      <c r="AJ23" s="351">
        <f t="shared" ref="AJ23:AL93" si="34">SUM(AD23+AG23)</f>
        <v>0</v>
      </c>
      <c r="AK23" s="351">
        <f t="shared" si="34"/>
        <v>0</v>
      </c>
      <c r="AL23" s="351">
        <f t="shared" si="34"/>
        <v>0</v>
      </c>
      <c r="AM23" s="351">
        <f t="shared" si="20"/>
        <v>304327400</v>
      </c>
      <c r="AN23" s="351">
        <f t="shared" ref="AN23:AO77" si="35">SUM(V23+AB23+AK23)</f>
        <v>235719686.96000001</v>
      </c>
      <c r="AO23" s="351">
        <f t="shared" si="35"/>
        <v>-68607713.039999992</v>
      </c>
    </row>
    <row r="24" spans="1:41" ht="12">
      <c r="A24" s="352">
        <v>17</v>
      </c>
      <c r="B24" s="355" t="s">
        <v>19</v>
      </c>
      <c r="C24" s="212"/>
      <c r="D24" s="212"/>
      <c r="E24" s="211">
        <f t="shared" si="8"/>
        <v>0</v>
      </c>
      <c r="F24" s="338">
        <v>8332000</v>
      </c>
      <c r="G24" s="338">
        <v>6191884.9900000002</v>
      </c>
      <c r="H24" s="211">
        <f t="shared" si="9"/>
        <v>-2140115.0099999998</v>
      </c>
      <c r="I24" s="338">
        <v>948800</v>
      </c>
      <c r="J24" s="338">
        <v>1012409.27</v>
      </c>
      <c r="K24" s="211">
        <f t="shared" si="10"/>
        <v>63609.270000000019</v>
      </c>
      <c r="L24" s="338">
        <v>2142800</v>
      </c>
      <c r="M24" s="338">
        <v>3639337.73</v>
      </c>
      <c r="N24" s="211">
        <f t="shared" si="11"/>
        <v>1496537.73</v>
      </c>
      <c r="O24" s="338">
        <v>4122000</v>
      </c>
      <c r="P24" s="338">
        <v>8140567.3399999999</v>
      </c>
      <c r="Q24" s="211">
        <f t="shared" si="12"/>
        <v>4018567.34</v>
      </c>
      <c r="R24" s="338">
        <v>3380000</v>
      </c>
      <c r="S24" s="338">
        <v>1841667.63</v>
      </c>
      <c r="T24" s="211">
        <f t="shared" si="13"/>
        <v>-1538332.37</v>
      </c>
      <c r="U24" s="427">
        <f t="shared" si="4"/>
        <v>18925600</v>
      </c>
      <c r="V24" s="427">
        <f t="shared" si="4"/>
        <v>20825866.959999997</v>
      </c>
      <c r="W24" s="427">
        <f t="shared" si="4"/>
        <v>1900266.96</v>
      </c>
      <c r="X24" s="212"/>
      <c r="Y24" s="212"/>
      <c r="Z24" s="211">
        <f t="shared" si="15"/>
        <v>0</v>
      </c>
      <c r="AA24" s="354">
        <f t="shared" ref="AA24:AC27" si="36">SUM(X24)</f>
        <v>0</v>
      </c>
      <c r="AB24" s="354">
        <f t="shared" si="36"/>
        <v>0</v>
      </c>
      <c r="AC24" s="354">
        <f t="shared" si="36"/>
        <v>0</v>
      </c>
      <c r="AD24" s="212"/>
      <c r="AE24" s="212"/>
      <c r="AF24" s="211">
        <f t="shared" si="17"/>
        <v>0</v>
      </c>
      <c r="AG24" s="212"/>
      <c r="AH24" s="212"/>
      <c r="AI24" s="211">
        <f t="shared" si="19"/>
        <v>0</v>
      </c>
      <c r="AJ24" s="354">
        <f t="shared" si="34"/>
        <v>0</v>
      </c>
      <c r="AK24" s="354">
        <f t="shared" si="34"/>
        <v>0</v>
      </c>
      <c r="AL24" s="354">
        <f t="shared" si="34"/>
        <v>0</v>
      </c>
      <c r="AM24" s="351">
        <f t="shared" si="20"/>
        <v>18925600</v>
      </c>
      <c r="AN24" s="354">
        <f t="shared" si="35"/>
        <v>20825866.959999997</v>
      </c>
      <c r="AO24" s="354">
        <f t="shared" si="35"/>
        <v>1900266.96</v>
      </c>
    </row>
    <row r="25" spans="1:41" ht="12">
      <c r="A25" s="352">
        <v>18</v>
      </c>
      <c r="B25" s="355" t="s">
        <v>20</v>
      </c>
      <c r="C25" s="212"/>
      <c r="D25" s="212"/>
      <c r="E25" s="211">
        <f t="shared" si="8"/>
        <v>0</v>
      </c>
      <c r="F25" s="338">
        <v>53277300</v>
      </c>
      <c r="G25" s="338">
        <v>39179200</v>
      </c>
      <c r="H25" s="211">
        <f t="shared" si="9"/>
        <v>-14098100</v>
      </c>
      <c r="I25" s="338">
        <v>29348000</v>
      </c>
      <c r="J25" s="338">
        <v>8841999</v>
      </c>
      <c r="K25" s="211">
        <f t="shared" si="10"/>
        <v>-20506001</v>
      </c>
      <c r="L25" s="338">
        <v>21450000</v>
      </c>
      <c r="M25" s="338">
        <v>21257999</v>
      </c>
      <c r="N25" s="211">
        <f t="shared" si="11"/>
        <v>-192001</v>
      </c>
      <c r="O25" s="338">
        <v>114843900</v>
      </c>
      <c r="P25" s="338">
        <v>88471572</v>
      </c>
      <c r="Q25" s="211">
        <f t="shared" si="12"/>
        <v>-26372328</v>
      </c>
      <c r="R25" s="338">
        <v>41926000</v>
      </c>
      <c r="S25" s="338">
        <v>28855040</v>
      </c>
      <c r="T25" s="211">
        <f t="shared" si="13"/>
        <v>-13070960</v>
      </c>
      <c r="U25" s="427">
        <f t="shared" si="4"/>
        <v>260845200</v>
      </c>
      <c r="V25" s="427">
        <f t="shared" si="4"/>
        <v>186605810</v>
      </c>
      <c r="W25" s="427">
        <f t="shared" si="4"/>
        <v>-74239390</v>
      </c>
      <c r="X25" s="212"/>
      <c r="Y25" s="212"/>
      <c r="Z25" s="211">
        <f t="shared" si="15"/>
        <v>0</v>
      </c>
      <c r="AA25" s="354">
        <f t="shared" si="36"/>
        <v>0</v>
      </c>
      <c r="AB25" s="354">
        <f t="shared" si="36"/>
        <v>0</v>
      </c>
      <c r="AC25" s="354">
        <f t="shared" si="36"/>
        <v>0</v>
      </c>
      <c r="AD25" s="212"/>
      <c r="AE25" s="212"/>
      <c r="AF25" s="211">
        <f t="shared" si="17"/>
        <v>0</v>
      </c>
      <c r="AG25" s="212"/>
      <c r="AH25" s="212"/>
      <c r="AI25" s="211">
        <f t="shared" si="19"/>
        <v>0</v>
      </c>
      <c r="AJ25" s="354">
        <f t="shared" si="34"/>
        <v>0</v>
      </c>
      <c r="AK25" s="354">
        <f t="shared" si="34"/>
        <v>0</v>
      </c>
      <c r="AL25" s="354">
        <f t="shared" si="34"/>
        <v>0</v>
      </c>
      <c r="AM25" s="351">
        <f t="shared" si="20"/>
        <v>260845200</v>
      </c>
      <c r="AN25" s="354">
        <f t="shared" si="35"/>
        <v>186605810</v>
      </c>
      <c r="AO25" s="354">
        <f t="shared" si="35"/>
        <v>-74239390</v>
      </c>
    </row>
    <row r="26" spans="1:41" ht="12">
      <c r="A26" s="352">
        <v>19</v>
      </c>
      <c r="B26" s="355" t="s">
        <v>21</v>
      </c>
      <c r="C26" s="212"/>
      <c r="D26" s="212"/>
      <c r="E26" s="211">
        <f t="shared" si="8"/>
        <v>0</v>
      </c>
      <c r="F26" s="338">
        <v>8332000</v>
      </c>
      <c r="G26" s="338">
        <v>402283</v>
      </c>
      <c r="H26" s="211">
        <f t="shared" si="9"/>
        <v>-7929717</v>
      </c>
      <c r="I26" s="338">
        <v>500000</v>
      </c>
      <c r="J26" s="339">
        <v>0</v>
      </c>
      <c r="K26" s="211">
        <f t="shared" si="10"/>
        <v>-500000</v>
      </c>
      <c r="L26" s="338">
        <v>2107400</v>
      </c>
      <c r="M26" s="338">
        <v>755316</v>
      </c>
      <c r="N26" s="211">
        <f t="shared" si="11"/>
        <v>-1352084</v>
      </c>
      <c r="O26" s="338">
        <v>9217200</v>
      </c>
      <c r="P26" s="338">
        <v>25316246</v>
      </c>
      <c r="Q26" s="211">
        <f t="shared" si="12"/>
        <v>16099046</v>
      </c>
      <c r="R26" s="338">
        <v>4400000</v>
      </c>
      <c r="S26" s="338">
        <v>1814165</v>
      </c>
      <c r="T26" s="211">
        <f t="shared" si="13"/>
        <v>-2585835</v>
      </c>
      <c r="U26" s="427">
        <f t="shared" si="4"/>
        <v>24556600</v>
      </c>
      <c r="V26" s="427">
        <f t="shared" si="4"/>
        <v>28288010</v>
      </c>
      <c r="W26" s="427">
        <f t="shared" si="4"/>
        <v>3731410</v>
      </c>
      <c r="X26" s="212"/>
      <c r="Y26" s="212"/>
      <c r="Z26" s="211">
        <f t="shared" si="15"/>
        <v>0</v>
      </c>
      <c r="AA26" s="354">
        <f t="shared" si="36"/>
        <v>0</v>
      </c>
      <c r="AB26" s="354">
        <f t="shared" si="36"/>
        <v>0</v>
      </c>
      <c r="AC26" s="354">
        <f t="shared" si="36"/>
        <v>0</v>
      </c>
      <c r="AD26" s="212"/>
      <c r="AE26" s="212"/>
      <c r="AF26" s="211">
        <f t="shared" si="17"/>
        <v>0</v>
      </c>
      <c r="AG26" s="212"/>
      <c r="AH26" s="212"/>
      <c r="AI26" s="211">
        <f t="shared" si="19"/>
        <v>0</v>
      </c>
      <c r="AJ26" s="354">
        <f t="shared" si="34"/>
        <v>0</v>
      </c>
      <c r="AK26" s="354">
        <f t="shared" si="34"/>
        <v>0</v>
      </c>
      <c r="AL26" s="354">
        <f t="shared" si="34"/>
        <v>0</v>
      </c>
      <c r="AM26" s="351">
        <f t="shared" si="20"/>
        <v>24556600</v>
      </c>
      <c r="AN26" s="354">
        <f t="shared" si="35"/>
        <v>28288010</v>
      </c>
      <c r="AO26" s="354">
        <f t="shared" si="35"/>
        <v>3731410</v>
      </c>
    </row>
    <row r="27" spans="1:41" ht="12">
      <c r="A27" s="352">
        <v>20</v>
      </c>
      <c r="B27" s="355" t="s">
        <v>73</v>
      </c>
      <c r="C27" s="212"/>
      <c r="D27" s="212"/>
      <c r="E27" s="211">
        <f t="shared" si="8"/>
        <v>0</v>
      </c>
      <c r="F27" s="212"/>
      <c r="G27" s="212"/>
      <c r="H27" s="211">
        <f t="shared" si="9"/>
        <v>0</v>
      </c>
      <c r="I27" s="212"/>
      <c r="J27" s="212"/>
      <c r="K27" s="211">
        <f t="shared" si="10"/>
        <v>0</v>
      </c>
      <c r="L27" s="212"/>
      <c r="M27" s="212"/>
      <c r="N27" s="211">
        <f t="shared" si="11"/>
        <v>0</v>
      </c>
      <c r="O27" s="212"/>
      <c r="P27" s="212"/>
      <c r="Q27" s="211">
        <f t="shared" si="12"/>
        <v>0</v>
      </c>
      <c r="R27" s="212"/>
      <c r="S27" s="212"/>
      <c r="T27" s="211">
        <f t="shared" si="13"/>
        <v>0</v>
      </c>
      <c r="U27" s="427">
        <f t="shared" si="4"/>
        <v>0</v>
      </c>
      <c r="V27" s="427">
        <f t="shared" si="4"/>
        <v>0</v>
      </c>
      <c r="W27" s="427">
        <f t="shared" si="4"/>
        <v>0</v>
      </c>
      <c r="X27" s="212"/>
      <c r="Y27" s="212"/>
      <c r="Z27" s="211">
        <f t="shared" si="15"/>
        <v>0</v>
      </c>
      <c r="AA27" s="354">
        <f t="shared" si="36"/>
        <v>0</v>
      </c>
      <c r="AB27" s="354">
        <f t="shared" si="36"/>
        <v>0</v>
      </c>
      <c r="AC27" s="354">
        <f t="shared" si="36"/>
        <v>0</v>
      </c>
      <c r="AD27" s="212"/>
      <c r="AE27" s="212"/>
      <c r="AF27" s="211">
        <f t="shared" si="17"/>
        <v>0</v>
      </c>
      <c r="AG27" s="212"/>
      <c r="AH27" s="212"/>
      <c r="AI27" s="211">
        <f t="shared" si="19"/>
        <v>0</v>
      </c>
      <c r="AJ27" s="354">
        <f t="shared" si="34"/>
        <v>0</v>
      </c>
      <c r="AK27" s="354">
        <f t="shared" si="34"/>
        <v>0</v>
      </c>
      <c r="AL27" s="354">
        <f t="shared" si="34"/>
        <v>0</v>
      </c>
      <c r="AM27" s="351">
        <f t="shared" si="20"/>
        <v>0</v>
      </c>
      <c r="AN27" s="354">
        <f t="shared" si="35"/>
        <v>0</v>
      </c>
      <c r="AO27" s="354">
        <f t="shared" si="35"/>
        <v>0</v>
      </c>
    </row>
    <row r="28" spans="1:41" ht="12">
      <c r="A28" s="348">
        <v>21</v>
      </c>
      <c r="B28" s="349" t="s">
        <v>35</v>
      </c>
      <c r="C28" s="350">
        <f t="shared" ref="C28:S28" si="37">SUM(C29:C34)</f>
        <v>1132700</v>
      </c>
      <c r="D28" s="350">
        <f t="shared" si="37"/>
        <v>287885.49</v>
      </c>
      <c r="E28" s="350">
        <f t="shared" si="8"/>
        <v>-844814.51</v>
      </c>
      <c r="F28" s="350">
        <f t="shared" si="37"/>
        <v>6620800</v>
      </c>
      <c r="G28" s="350">
        <f t="shared" si="37"/>
        <v>6049500</v>
      </c>
      <c r="H28" s="350">
        <f t="shared" si="9"/>
        <v>-571300</v>
      </c>
      <c r="I28" s="350">
        <f t="shared" si="37"/>
        <v>0</v>
      </c>
      <c r="J28" s="350">
        <f t="shared" si="37"/>
        <v>0</v>
      </c>
      <c r="K28" s="350">
        <f t="shared" si="10"/>
        <v>0</v>
      </c>
      <c r="L28" s="350">
        <f t="shared" si="37"/>
        <v>0</v>
      </c>
      <c r="M28" s="350">
        <f t="shared" si="37"/>
        <v>0</v>
      </c>
      <c r="N28" s="350">
        <f t="shared" si="11"/>
        <v>0</v>
      </c>
      <c r="O28" s="350">
        <f t="shared" si="37"/>
        <v>0</v>
      </c>
      <c r="P28" s="350">
        <f t="shared" si="37"/>
        <v>0</v>
      </c>
      <c r="Q28" s="350">
        <f t="shared" si="12"/>
        <v>0</v>
      </c>
      <c r="R28" s="350">
        <f t="shared" si="37"/>
        <v>0</v>
      </c>
      <c r="S28" s="350">
        <f t="shared" si="37"/>
        <v>0</v>
      </c>
      <c r="T28" s="350">
        <f t="shared" si="13"/>
        <v>0</v>
      </c>
      <c r="U28" s="351">
        <f t="shared" si="4"/>
        <v>7753500</v>
      </c>
      <c r="V28" s="351">
        <f t="shared" si="4"/>
        <v>6337385.4900000002</v>
      </c>
      <c r="W28" s="351">
        <f t="shared" si="4"/>
        <v>-1416114.51</v>
      </c>
      <c r="X28" s="350">
        <f>SUM(X29:X34)</f>
        <v>0</v>
      </c>
      <c r="Y28" s="350">
        <f>SUM(Y29:Y34)</f>
        <v>0</v>
      </c>
      <c r="Z28" s="350">
        <f t="shared" si="15"/>
        <v>0</v>
      </c>
      <c r="AA28" s="351">
        <f t="shared" si="31"/>
        <v>0</v>
      </c>
      <c r="AB28" s="351">
        <f t="shared" si="31"/>
        <v>0</v>
      </c>
      <c r="AC28" s="351">
        <f t="shared" si="31"/>
        <v>0</v>
      </c>
      <c r="AD28" s="350">
        <f>SUM(AD29:AD34)</f>
        <v>0</v>
      </c>
      <c r="AE28" s="350">
        <f>SUM(AE29:AE34)</f>
        <v>0</v>
      </c>
      <c r="AF28" s="350">
        <f t="shared" si="17"/>
        <v>0</v>
      </c>
      <c r="AG28" s="350">
        <f>SUM(AG29:AG34)</f>
        <v>0</v>
      </c>
      <c r="AH28" s="350">
        <f>SUM(AH29:AH34)</f>
        <v>0</v>
      </c>
      <c r="AI28" s="350">
        <f t="shared" si="19"/>
        <v>0</v>
      </c>
      <c r="AJ28" s="351">
        <f t="shared" si="34"/>
        <v>0</v>
      </c>
      <c r="AK28" s="351">
        <f t="shared" si="34"/>
        <v>0</v>
      </c>
      <c r="AL28" s="351">
        <f t="shared" si="34"/>
        <v>0</v>
      </c>
      <c r="AM28" s="351">
        <f t="shared" si="20"/>
        <v>7753500</v>
      </c>
      <c r="AN28" s="351">
        <f t="shared" si="35"/>
        <v>6337385.4900000002</v>
      </c>
      <c r="AO28" s="351">
        <f t="shared" si="35"/>
        <v>-1416114.51</v>
      </c>
    </row>
    <row r="29" spans="1:41" ht="12">
      <c r="A29" s="352">
        <v>22</v>
      </c>
      <c r="B29" s="355" t="s">
        <v>22</v>
      </c>
      <c r="C29" s="338">
        <v>204900</v>
      </c>
      <c r="D29" s="338">
        <v>159300</v>
      </c>
      <c r="E29" s="211">
        <f t="shared" si="8"/>
        <v>-45600</v>
      </c>
      <c r="F29" s="338">
        <v>622500</v>
      </c>
      <c r="G29" s="338">
        <v>500000</v>
      </c>
      <c r="H29" s="211">
        <f t="shared" si="9"/>
        <v>-122500</v>
      </c>
      <c r="I29" s="212"/>
      <c r="J29" s="212"/>
      <c r="K29" s="211">
        <f t="shared" si="10"/>
        <v>0</v>
      </c>
      <c r="L29" s="212"/>
      <c r="M29" s="212"/>
      <c r="N29" s="211">
        <f t="shared" si="11"/>
        <v>0</v>
      </c>
      <c r="O29" s="212"/>
      <c r="P29" s="212"/>
      <c r="Q29" s="211">
        <f t="shared" si="12"/>
        <v>0</v>
      </c>
      <c r="R29" s="212"/>
      <c r="S29" s="212"/>
      <c r="T29" s="211">
        <f t="shared" si="13"/>
        <v>0</v>
      </c>
      <c r="U29" s="427">
        <f t="shared" si="4"/>
        <v>827400</v>
      </c>
      <c r="V29" s="427">
        <f t="shared" si="4"/>
        <v>659300</v>
      </c>
      <c r="W29" s="427">
        <f t="shared" si="4"/>
        <v>-168100</v>
      </c>
      <c r="X29" s="212"/>
      <c r="Y29" s="212"/>
      <c r="Z29" s="211">
        <f t="shared" si="15"/>
        <v>0</v>
      </c>
      <c r="AA29" s="354">
        <f t="shared" ref="AA29:AC34" si="38">SUM(X29)</f>
        <v>0</v>
      </c>
      <c r="AB29" s="354">
        <f t="shared" si="38"/>
        <v>0</v>
      </c>
      <c r="AC29" s="354">
        <f t="shared" si="38"/>
        <v>0</v>
      </c>
      <c r="AD29" s="212"/>
      <c r="AE29" s="212"/>
      <c r="AF29" s="211">
        <f t="shared" si="17"/>
        <v>0</v>
      </c>
      <c r="AG29" s="212"/>
      <c r="AH29" s="212"/>
      <c r="AI29" s="211">
        <f t="shared" si="19"/>
        <v>0</v>
      </c>
      <c r="AJ29" s="354">
        <f t="shared" si="34"/>
        <v>0</v>
      </c>
      <c r="AK29" s="354">
        <f t="shared" si="34"/>
        <v>0</v>
      </c>
      <c r="AL29" s="354">
        <f t="shared" si="34"/>
        <v>0</v>
      </c>
      <c r="AM29" s="351">
        <f t="shared" si="20"/>
        <v>827400</v>
      </c>
      <c r="AN29" s="354">
        <f t="shared" si="35"/>
        <v>659300</v>
      </c>
      <c r="AO29" s="354">
        <f t="shared" si="35"/>
        <v>-168100</v>
      </c>
    </row>
    <row r="30" spans="1:41" ht="12">
      <c r="A30" s="352">
        <v>23</v>
      </c>
      <c r="B30" s="355" t="s">
        <v>23</v>
      </c>
      <c r="C30" s="338">
        <v>600000</v>
      </c>
      <c r="D30" s="338">
        <v>4750</v>
      </c>
      <c r="E30" s="211">
        <f t="shared" si="8"/>
        <v>-595250</v>
      </c>
      <c r="F30" s="338">
        <v>4690900</v>
      </c>
      <c r="G30" s="338">
        <v>4690000</v>
      </c>
      <c r="H30" s="211">
        <f t="shared" si="9"/>
        <v>-900</v>
      </c>
      <c r="I30" s="212"/>
      <c r="J30" s="212"/>
      <c r="K30" s="211">
        <f t="shared" si="10"/>
        <v>0</v>
      </c>
      <c r="L30" s="212"/>
      <c r="M30" s="212"/>
      <c r="N30" s="211">
        <f t="shared" si="11"/>
        <v>0</v>
      </c>
      <c r="O30" s="212"/>
      <c r="P30" s="212"/>
      <c r="Q30" s="211">
        <f t="shared" si="12"/>
        <v>0</v>
      </c>
      <c r="R30" s="212"/>
      <c r="S30" s="212"/>
      <c r="T30" s="211">
        <f t="shared" si="13"/>
        <v>0</v>
      </c>
      <c r="U30" s="427">
        <f t="shared" si="4"/>
        <v>5290900</v>
      </c>
      <c r="V30" s="427">
        <f t="shared" si="4"/>
        <v>4694750</v>
      </c>
      <c r="W30" s="427">
        <f t="shared" si="4"/>
        <v>-596150</v>
      </c>
      <c r="X30" s="212"/>
      <c r="Y30" s="212"/>
      <c r="Z30" s="211">
        <f t="shared" si="15"/>
        <v>0</v>
      </c>
      <c r="AA30" s="354">
        <f t="shared" si="38"/>
        <v>0</v>
      </c>
      <c r="AB30" s="354">
        <f t="shared" si="38"/>
        <v>0</v>
      </c>
      <c r="AC30" s="354">
        <f t="shared" si="38"/>
        <v>0</v>
      </c>
      <c r="AD30" s="212"/>
      <c r="AE30" s="212"/>
      <c r="AF30" s="211">
        <f t="shared" si="17"/>
        <v>0</v>
      </c>
      <c r="AG30" s="212"/>
      <c r="AH30" s="212"/>
      <c r="AI30" s="211">
        <f t="shared" si="19"/>
        <v>0</v>
      </c>
      <c r="AJ30" s="354">
        <f t="shared" si="34"/>
        <v>0</v>
      </c>
      <c r="AK30" s="354">
        <f t="shared" si="34"/>
        <v>0</v>
      </c>
      <c r="AL30" s="354">
        <f t="shared" si="34"/>
        <v>0</v>
      </c>
      <c r="AM30" s="351">
        <f t="shared" si="20"/>
        <v>5290900</v>
      </c>
      <c r="AN30" s="354">
        <f t="shared" si="35"/>
        <v>4694750</v>
      </c>
      <c r="AO30" s="354">
        <f t="shared" si="35"/>
        <v>-596150</v>
      </c>
    </row>
    <row r="31" spans="1:41" ht="12">
      <c r="A31" s="352">
        <v>24</v>
      </c>
      <c r="B31" s="355" t="s">
        <v>24</v>
      </c>
      <c r="C31" s="338">
        <v>177800</v>
      </c>
      <c r="D31" s="338">
        <v>53835.49</v>
      </c>
      <c r="E31" s="211">
        <f t="shared" si="8"/>
        <v>-123964.51000000001</v>
      </c>
      <c r="F31" s="338">
        <v>650600</v>
      </c>
      <c r="G31" s="338">
        <v>785600</v>
      </c>
      <c r="H31" s="211">
        <f t="shared" si="9"/>
        <v>135000</v>
      </c>
      <c r="I31" s="212"/>
      <c r="J31" s="212"/>
      <c r="K31" s="211">
        <f t="shared" si="10"/>
        <v>0</v>
      </c>
      <c r="L31" s="212"/>
      <c r="M31" s="212"/>
      <c r="N31" s="211">
        <f t="shared" si="11"/>
        <v>0</v>
      </c>
      <c r="O31" s="212"/>
      <c r="P31" s="212"/>
      <c r="Q31" s="211">
        <f t="shared" si="12"/>
        <v>0</v>
      </c>
      <c r="R31" s="212"/>
      <c r="S31" s="212"/>
      <c r="T31" s="211">
        <f t="shared" si="13"/>
        <v>0</v>
      </c>
      <c r="U31" s="427">
        <f t="shared" si="4"/>
        <v>828400</v>
      </c>
      <c r="V31" s="427">
        <f t="shared" si="4"/>
        <v>839435.49</v>
      </c>
      <c r="W31" s="427">
        <f t="shared" si="4"/>
        <v>11035.489999999991</v>
      </c>
      <c r="X31" s="212"/>
      <c r="Y31" s="212"/>
      <c r="Z31" s="211">
        <f t="shared" si="15"/>
        <v>0</v>
      </c>
      <c r="AA31" s="354">
        <f t="shared" si="38"/>
        <v>0</v>
      </c>
      <c r="AB31" s="354">
        <f t="shared" si="38"/>
        <v>0</v>
      </c>
      <c r="AC31" s="354">
        <f t="shared" si="38"/>
        <v>0</v>
      </c>
      <c r="AD31" s="212"/>
      <c r="AE31" s="212"/>
      <c r="AF31" s="211">
        <f t="shared" si="17"/>
        <v>0</v>
      </c>
      <c r="AG31" s="212"/>
      <c r="AH31" s="212"/>
      <c r="AI31" s="211">
        <f t="shared" si="19"/>
        <v>0</v>
      </c>
      <c r="AJ31" s="354">
        <f t="shared" si="34"/>
        <v>0</v>
      </c>
      <c r="AK31" s="354">
        <f t="shared" si="34"/>
        <v>0</v>
      </c>
      <c r="AL31" s="354">
        <f t="shared" si="34"/>
        <v>0</v>
      </c>
      <c r="AM31" s="351">
        <f t="shared" si="20"/>
        <v>828400</v>
      </c>
      <c r="AN31" s="354">
        <f t="shared" si="35"/>
        <v>839435.49</v>
      </c>
      <c r="AO31" s="354">
        <f t="shared" si="35"/>
        <v>11035.489999999991</v>
      </c>
    </row>
    <row r="32" spans="1:41" ht="12">
      <c r="A32" s="352">
        <v>25</v>
      </c>
      <c r="B32" s="355" t="s">
        <v>25</v>
      </c>
      <c r="C32" s="212"/>
      <c r="D32" s="212"/>
      <c r="E32" s="211">
        <f t="shared" si="8"/>
        <v>0</v>
      </c>
      <c r="F32" s="212"/>
      <c r="G32" s="212">
        <v>0</v>
      </c>
      <c r="H32" s="211">
        <f t="shared" si="9"/>
        <v>0</v>
      </c>
      <c r="I32" s="212"/>
      <c r="J32" s="212"/>
      <c r="K32" s="211">
        <f t="shared" si="10"/>
        <v>0</v>
      </c>
      <c r="L32" s="212"/>
      <c r="M32" s="212"/>
      <c r="N32" s="211">
        <f t="shared" si="11"/>
        <v>0</v>
      </c>
      <c r="O32" s="212"/>
      <c r="P32" s="212"/>
      <c r="Q32" s="211">
        <f t="shared" si="12"/>
        <v>0</v>
      </c>
      <c r="R32" s="212"/>
      <c r="S32" s="212"/>
      <c r="T32" s="211">
        <f t="shared" si="13"/>
        <v>0</v>
      </c>
      <c r="U32" s="427">
        <f t="shared" si="4"/>
        <v>0</v>
      </c>
      <c r="V32" s="427">
        <f t="shared" si="4"/>
        <v>0</v>
      </c>
      <c r="W32" s="427">
        <f t="shared" si="4"/>
        <v>0</v>
      </c>
      <c r="X32" s="212"/>
      <c r="Y32" s="212"/>
      <c r="Z32" s="211">
        <f t="shared" si="15"/>
        <v>0</v>
      </c>
      <c r="AA32" s="354">
        <f t="shared" si="38"/>
        <v>0</v>
      </c>
      <c r="AB32" s="354">
        <f t="shared" si="38"/>
        <v>0</v>
      </c>
      <c r="AC32" s="354">
        <f t="shared" si="38"/>
        <v>0</v>
      </c>
      <c r="AD32" s="212"/>
      <c r="AE32" s="212"/>
      <c r="AF32" s="211">
        <f t="shared" si="17"/>
        <v>0</v>
      </c>
      <c r="AG32" s="212"/>
      <c r="AH32" s="212"/>
      <c r="AI32" s="211">
        <f t="shared" si="19"/>
        <v>0</v>
      </c>
      <c r="AJ32" s="354">
        <f t="shared" si="34"/>
        <v>0</v>
      </c>
      <c r="AK32" s="354">
        <f t="shared" si="34"/>
        <v>0</v>
      </c>
      <c r="AL32" s="354">
        <f t="shared" si="34"/>
        <v>0</v>
      </c>
      <c r="AM32" s="351">
        <f t="shared" si="20"/>
        <v>0</v>
      </c>
      <c r="AN32" s="354">
        <f t="shared" si="35"/>
        <v>0</v>
      </c>
      <c r="AO32" s="354">
        <f t="shared" si="35"/>
        <v>0</v>
      </c>
    </row>
    <row r="33" spans="1:41" ht="12">
      <c r="A33" s="352">
        <v>26</v>
      </c>
      <c r="B33" s="355" t="s">
        <v>26</v>
      </c>
      <c r="C33" s="357">
        <v>0</v>
      </c>
      <c r="D33" s="357">
        <v>0</v>
      </c>
      <c r="E33" s="211">
        <f t="shared" si="8"/>
        <v>0</v>
      </c>
      <c r="F33" s="338">
        <v>35000</v>
      </c>
      <c r="G33" s="339">
        <v>0</v>
      </c>
      <c r="H33" s="211">
        <f t="shared" si="9"/>
        <v>-35000</v>
      </c>
      <c r="I33" s="212"/>
      <c r="J33" s="212"/>
      <c r="K33" s="211">
        <f t="shared" si="10"/>
        <v>0</v>
      </c>
      <c r="L33" s="212"/>
      <c r="M33" s="212"/>
      <c r="N33" s="211">
        <f t="shared" si="11"/>
        <v>0</v>
      </c>
      <c r="O33" s="212"/>
      <c r="P33" s="212"/>
      <c r="Q33" s="211">
        <f t="shared" si="12"/>
        <v>0</v>
      </c>
      <c r="R33" s="212"/>
      <c r="S33" s="212"/>
      <c r="T33" s="211">
        <f t="shared" si="13"/>
        <v>0</v>
      </c>
      <c r="U33" s="427">
        <f t="shared" si="4"/>
        <v>35000</v>
      </c>
      <c r="V33" s="427">
        <f t="shared" si="4"/>
        <v>0</v>
      </c>
      <c r="W33" s="427">
        <f t="shared" si="4"/>
        <v>-35000</v>
      </c>
      <c r="X33" s="212"/>
      <c r="Y33" s="212"/>
      <c r="Z33" s="211">
        <f t="shared" si="15"/>
        <v>0</v>
      </c>
      <c r="AA33" s="354">
        <f t="shared" si="38"/>
        <v>0</v>
      </c>
      <c r="AB33" s="354">
        <f t="shared" si="38"/>
        <v>0</v>
      </c>
      <c r="AC33" s="354">
        <f t="shared" si="38"/>
        <v>0</v>
      </c>
      <c r="AD33" s="212"/>
      <c r="AE33" s="212"/>
      <c r="AF33" s="211">
        <f t="shared" si="17"/>
        <v>0</v>
      </c>
      <c r="AG33" s="212"/>
      <c r="AH33" s="212"/>
      <c r="AI33" s="211">
        <f t="shared" si="19"/>
        <v>0</v>
      </c>
      <c r="AJ33" s="354">
        <f t="shared" si="34"/>
        <v>0</v>
      </c>
      <c r="AK33" s="354">
        <f t="shared" si="34"/>
        <v>0</v>
      </c>
      <c r="AL33" s="354">
        <f t="shared" si="34"/>
        <v>0</v>
      </c>
      <c r="AM33" s="351">
        <f t="shared" si="20"/>
        <v>35000</v>
      </c>
      <c r="AN33" s="354">
        <f t="shared" si="35"/>
        <v>0</v>
      </c>
      <c r="AO33" s="354">
        <f t="shared" si="35"/>
        <v>-35000</v>
      </c>
    </row>
    <row r="34" spans="1:41" ht="12">
      <c r="A34" s="352">
        <v>27</v>
      </c>
      <c r="B34" s="355" t="s">
        <v>27</v>
      </c>
      <c r="C34" s="340">
        <v>150000</v>
      </c>
      <c r="D34" s="340">
        <v>70000</v>
      </c>
      <c r="E34" s="211">
        <f t="shared" si="8"/>
        <v>-80000</v>
      </c>
      <c r="F34" s="338">
        <v>621800</v>
      </c>
      <c r="G34" s="338">
        <v>73900</v>
      </c>
      <c r="H34" s="211">
        <f t="shared" si="9"/>
        <v>-547900</v>
      </c>
      <c r="I34" s="212"/>
      <c r="J34" s="212"/>
      <c r="K34" s="211">
        <f t="shared" si="10"/>
        <v>0</v>
      </c>
      <c r="L34" s="212"/>
      <c r="M34" s="212"/>
      <c r="N34" s="211">
        <f t="shared" si="11"/>
        <v>0</v>
      </c>
      <c r="O34" s="212"/>
      <c r="P34" s="212"/>
      <c r="Q34" s="211">
        <f t="shared" si="12"/>
        <v>0</v>
      </c>
      <c r="R34" s="212"/>
      <c r="S34" s="212"/>
      <c r="T34" s="211">
        <f t="shared" si="13"/>
        <v>0</v>
      </c>
      <c r="U34" s="427">
        <f t="shared" si="4"/>
        <v>771800</v>
      </c>
      <c r="V34" s="427">
        <f t="shared" si="4"/>
        <v>143900</v>
      </c>
      <c r="W34" s="427">
        <f t="shared" si="4"/>
        <v>-627900</v>
      </c>
      <c r="X34" s="212"/>
      <c r="Y34" s="212"/>
      <c r="Z34" s="211">
        <f t="shared" si="15"/>
        <v>0</v>
      </c>
      <c r="AA34" s="354">
        <f t="shared" si="38"/>
        <v>0</v>
      </c>
      <c r="AB34" s="354">
        <f t="shared" si="38"/>
        <v>0</v>
      </c>
      <c r="AC34" s="354">
        <f t="shared" si="38"/>
        <v>0</v>
      </c>
      <c r="AD34" s="212"/>
      <c r="AE34" s="212"/>
      <c r="AF34" s="211">
        <f t="shared" si="17"/>
        <v>0</v>
      </c>
      <c r="AG34" s="212"/>
      <c r="AH34" s="212"/>
      <c r="AI34" s="211">
        <f t="shared" si="19"/>
        <v>0</v>
      </c>
      <c r="AJ34" s="354">
        <f t="shared" si="34"/>
        <v>0</v>
      </c>
      <c r="AK34" s="354">
        <f t="shared" si="34"/>
        <v>0</v>
      </c>
      <c r="AL34" s="354">
        <f t="shared" si="34"/>
        <v>0</v>
      </c>
      <c r="AM34" s="351">
        <f t="shared" si="20"/>
        <v>771800</v>
      </c>
      <c r="AN34" s="354">
        <f t="shared" si="35"/>
        <v>143900</v>
      </c>
      <c r="AO34" s="354">
        <f t="shared" si="35"/>
        <v>-627900</v>
      </c>
    </row>
    <row r="35" spans="1:41" ht="12">
      <c r="A35" s="348">
        <v>28</v>
      </c>
      <c r="B35" s="349" t="s">
        <v>36</v>
      </c>
      <c r="C35" s="350">
        <f t="shared" ref="C35:S35" si="39">SUM(C36:C38)</f>
        <v>0</v>
      </c>
      <c r="D35" s="350">
        <f t="shared" si="39"/>
        <v>0</v>
      </c>
      <c r="E35" s="350">
        <f t="shared" si="8"/>
        <v>0</v>
      </c>
      <c r="F35" s="350">
        <f t="shared" si="39"/>
        <v>0</v>
      </c>
      <c r="G35" s="350">
        <f t="shared" si="39"/>
        <v>0</v>
      </c>
      <c r="H35" s="350">
        <f t="shared" si="9"/>
        <v>0</v>
      </c>
      <c r="I35" s="350">
        <f t="shared" si="39"/>
        <v>0</v>
      </c>
      <c r="J35" s="350">
        <f t="shared" si="39"/>
        <v>0</v>
      </c>
      <c r="K35" s="350">
        <f t="shared" si="10"/>
        <v>0</v>
      </c>
      <c r="L35" s="350">
        <f t="shared" si="39"/>
        <v>0</v>
      </c>
      <c r="M35" s="350">
        <f t="shared" si="39"/>
        <v>0</v>
      </c>
      <c r="N35" s="350">
        <f t="shared" si="11"/>
        <v>0</v>
      </c>
      <c r="O35" s="350">
        <f t="shared" si="39"/>
        <v>0</v>
      </c>
      <c r="P35" s="350">
        <f t="shared" si="39"/>
        <v>0</v>
      </c>
      <c r="Q35" s="350">
        <f t="shared" si="12"/>
        <v>0</v>
      </c>
      <c r="R35" s="350">
        <f t="shared" si="39"/>
        <v>0</v>
      </c>
      <c r="S35" s="350">
        <f t="shared" si="39"/>
        <v>0</v>
      </c>
      <c r="T35" s="350">
        <f t="shared" si="13"/>
        <v>0</v>
      </c>
      <c r="U35" s="351">
        <f t="shared" si="4"/>
        <v>0</v>
      </c>
      <c r="V35" s="351">
        <f t="shared" si="4"/>
        <v>0</v>
      </c>
      <c r="W35" s="351">
        <f t="shared" si="4"/>
        <v>0</v>
      </c>
      <c r="X35" s="350">
        <f>SUM(X36:X38)</f>
        <v>0</v>
      </c>
      <c r="Y35" s="350">
        <f>SUM(Y36:Y38)</f>
        <v>0</v>
      </c>
      <c r="Z35" s="350">
        <f t="shared" si="15"/>
        <v>0</v>
      </c>
      <c r="AA35" s="351">
        <f t="shared" si="31"/>
        <v>0</v>
      </c>
      <c r="AB35" s="351">
        <f t="shared" si="31"/>
        <v>0</v>
      </c>
      <c r="AC35" s="351">
        <f t="shared" si="31"/>
        <v>0</v>
      </c>
      <c r="AD35" s="350">
        <f>SUM(AD36:AD38)</f>
        <v>0</v>
      </c>
      <c r="AE35" s="350">
        <f>SUM(AE36:AE38)</f>
        <v>0</v>
      </c>
      <c r="AF35" s="350">
        <f t="shared" si="17"/>
        <v>0</v>
      </c>
      <c r="AG35" s="350">
        <f>SUM(AG36:AG38)</f>
        <v>0</v>
      </c>
      <c r="AH35" s="350">
        <f>SUM(AH36:AH38)</f>
        <v>0</v>
      </c>
      <c r="AI35" s="350">
        <f t="shared" si="19"/>
        <v>0</v>
      </c>
      <c r="AJ35" s="351">
        <f t="shared" si="34"/>
        <v>0</v>
      </c>
      <c r="AK35" s="351">
        <f t="shared" si="34"/>
        <v>0</v>
      </c>
      <c r="AL35" s="351">
        <f t="shared" si="34"/>
        <v>0</v>
      </c>
      <c r="AM35" s="351">
        <f t="shared" si="20"/>
        <v>0</v>
      </c>
      <c r="AN35" s="351">
        <f t="shared" si="35"/>
        <v>0</v>
      </c>
      <c r="AO35" s="351">
        <f t="shared" si="35"/>
        <v>0</v>
      </c>
    </row>
    <row r="36" spans="1:41" ht="12">
      <c r="A36" s="352">
        <v>29</v>
      </c>
      <c r="B36" s="353" t="s">
        <v>28</v>
      </c>
      <c r="C36" s="212"/>
      <c r="D36" s="212"/>
      <c r="E36" s="211">
        <f t="shared" si="8"/>
        <v>0</v>
      </c>
      <c r="F36" s="212"/>
      <c r="G36" s="212"/>
      <c r="H36" s="211">
        <f t="shared" si="9"/>
        <v>0</v>
      </c>
      <c r="I36" s="212"/>
      <c r="J36" s="212"/>
      <c r="K36" s="211">
        <f t="shared" si="10"/>
        <v>0</v>
      </c>
      <c r="L36" s="212"/>
      <c r="M36" s="212"/>
      <c r="N36" s="211">
        <f t="shared" si="11"/>
        <v>0</v>
      </c>
      <c r="O36" s="212"/>
      <c r="P36" s="212"/>
      <c r="Q36" s="211">
        <f t="shared" si="12"/>
        <v>0</v>
      </c>
      <c r="R36" s="212"/>
      <c r="S36" s="212"/>
      <c r="T36" s="211">
        <f t="shared" si="13"/>
        <v>0</v>
      </c>
      <c r="U36" s="427">
        <f t="shared" si="4"/>
        <v>0</v>
      </c>
      <c r="V36" s="427">
        <f t="shared" si="4"/>
        <v>0</v>
      </c>
      <c r="W36" s="427">
        <f t="shared" si="4"/>
        <v>0</v>
      </c>
      <c r="X36" s="212"/>
      <c r="Y36" s="212"/>
      <c r="Z36" s="211">
        <f t="shared" si="15"/>
        <v>0</v>
      </c>
      <c r="AA36" s="354">
        <f t="shared" si="31"/>
        <v>0</v>
      </c>
      <c r="AB36" s="354">
        <f t="shared" si="31"/>
        <v>0</v>
      </c>
      <c r="AC36" s="354">
        <f t="shared" si="31"/>
        <v>0</v>
      </c>
      <c r="AD36" s="212"/>
      <c r="AE36" s="212"/>
      <c r="AF36" s="211">
        <f t="shared" si="17"/>
        <v>0</v>
      </c>
      <c r="AG36" s="212"/>
      <c r="AH36" s="212"/>
      <c r="AI36" s="211">
        <f t="shared" si="19"/>
        <v>0</v>
      </c>
      <c r="AJ36" s="354">
        <f t="shared" si="34"/>
        <v>0</v>
      </c>
      <c r="AK36" s="354">
        <f t="shared" si="34"/>
        <v>0</v>
      </c>
      <c r="AL36" s="354">
        <f t="shared" si="34"/>
        <v>0</v>
      </c>
      <c r="AM36" s="351">
        <f t="shared" si="20"/>
        <v>0</v>
      </c>
      <c r="AN36" s="354">
        <f t="shared" si="35"/>
        <v>0</v>
      </c>
      <c r="AO36" s="354">
        <f t="shared" si="35"/>
        <v>0</v>
      </c>
    </row>
    <row r="37" spans="1:41" ht="12">
      <c r="A37" s="352">
        <v>30</v>
      </c>
      <c r="B37" s="353" t="s">
        <v>29</v>
      </c>
      <c r="C37" s="212"/>
      <c r="D37" s="212"/>
      <c r="E37" s="211">
        <f t="shared" si="8"/>
        <v>0</v>
      </c>
      <c r="F37" s="212"/>
      <c r="G37" s="212"/>
      <c r="H37" s="211">
        <f t="shared" si="9"/>
        <v>0</v>
      </c>
      <c r="I37" s="212"/>
      <c r="J37" s="212"/>
      <c r="K37" s="211">
        <f t="shared" si="10"/>
        <v>0</v>
      </c>
      <c r="L37" s="212"/>
      <c r="M37" s="212"/>
      <c r="N37" s="211">
        <f t="shared" si="11"/>
        <v>0</v>
      </c>
      <c r="O37" s="212"/>
      <c r="P37" s="212"/>
      <c r="Q37" s="211">
        <f t="shared" si="12"/>
        <v>0</v>
      </c>
      <c r="R37" s="212"/>
      <c r="S37" s="212"/>
      <c r="T37" s="211">
        <f t="shared" si="13"/>
        <v>0</v>
      </c>
      <c r="U37" s="427">
        <f t="shared" si="4"/>
        <v>0</v>
      </c>
      <c r="V37" s="427">
        <f t="shared" si="4"/>
        <v>0</v>
      </c>
      <c r="W37" s="427">
        <f t="shared" si="4"/>
        <v>0</v>
      </c>
      <c r="X37" s="212"/>
      <c r="Y37" s="212"/>
      <c r="Z37" s="211">
        <f t="shared" si="15"/>
        <v>0</v>
      </c>
      <c r="AA37" s="354">
        <f t="shared" si="31"/>
        <v>0</v>
      </c>
      <c r="AB37" s="354">
        <f t="shared" si="31"/>
        <v>0</v>
      </c>
      <c r="AC37" s="354">
        <f t="shared" si="31"/>
        <v>0</v>
      </c>
      <c r="AD37" s="212"/>
      <c r="AE37" s="212"/>
      <c r="AF37" s="211">
        <f t="shared" si="17"/>
        <v>0</v>
      </c>
      <c r="AG37" s="212"/>
      <c r="AH37" s="212"/>
      <c r="AI37" s="211">
        <f t="shared" si="19"/>
        <v>0</v>
      </c>
      <c r="AJ37" s="354">
        <f t="shared" si="34"/>
        <v>0</v>
      </c>
      <c r="AK37" s="354">
        <f t="shared" si="34"/>
        <v>0</v>
      </c>
      <c r="AL37" s="354">
        <f t="shared" si="34"/>
        <v>0</v>
      </c>
      <c r="AM37" s="351">
        <f t="shared" si="20"/>
        <v>0</v>
      </c>
      <c r="AN37" s="354">
        <f t="shared" si="35"/>
        <v>0</v>
      </c>
      <c r="AO37" s="354">
        <f t="shared" si="35"/>
        <v>0</v>
      </c>
    </row>
    <row r="38" spans="1:41" ht="12">
      <c r="A38" s="352">
        <v>31</v>
      </c>
      <c r="B38" s="353" t="s">
        <v>30</v>
      </c>
      <c r="C38" s="212"/>
      <c r="D38" s="212"/>
      <c r="E38" s="211">
        <f t="shared" si="8"/>
        <v>0</v>
      </c>
      <c r="F38" s="357">
        <v>0</v>
      </c>
      <c r="G38" s="357">
        <v>0</v>
      </c>
      <c r="H38" s="211">
        <f t="shared" si="9"/>
        <v>0</v>
      </c>
      <c r="I38" s="212"/>
      <c r="J38" s="212"/>
      <c r="K38" s="211">
        <f t="shared" si="10"/>
        <v>0</v>
      </c>
      <c r="L38" s="212"/>
      <c r="M38" s="212"/>
      <c r="N38" s="211">
        <f t="shared" si="11"/>
        <v>0</v>
      </c>
      <c r="O38" s="212"/>
      <c r="P38" s="212"/>
      <c r="Q38" s="211">
        <f t="shared" si="12"/>
        <v>0</v>
      </c>
      <c r="R38" s="212"/>
      <c r="S38" s="212"/>
      <c r="T38" s="211">
        <f t="shared" si="13"/>
        <v>0</v>
      </c>
      <c r="U38" s="427">
        <f t="shared" si="4"/>
        <v>0</v>
      </c>
      <c r="V38" s="427">
        <f t="shared" si="4"/>
        <v>0</v>
      </c>
      <c r="W38" s="427">
        <f t="shared" si="4"/>
        <v>0</v>
      </c>
      <c r="X38" s="212"/>
      <c r="Y38" s="212"/>
      <c r="Z38" s="211">
        <f t="shared" si="15"/>
        <v>0</v>
      </c>
      <c r="AA38" s="354">
        <f t="shared" si="31"/>
        <v>0</v>
      </c>
      <c r="AB38" s="354">
        <f t="shared" si="31"/>
        <v>0</v>
      </c>
      <c r="AC38" s="354">
        <f t="shared" si="31"/>
        <v>0</v>
      </c>
      <c r="AD38" s="212"/>
      <c r="AE38" s="212"/>
      <c r="AF38" s="211">
        <f t="shared" si="17"/>
        <v>0</v>
      </c>
      <c r="AG38" s="212"/>
      <c r="AH38" s="212"/>
      <c r="AI38" s="211">
        <f t="shared" si="19"/>
        <v>0</v>
      </c>
      <c r="AJ38" s="354">
        <f t="shared" si="34"/>
        <v>0</v>
      </c>
      <c r="AK38" s="354">
        <f t="shared" si="34"/>
        <v>0</v>
      </c>
      <c r="AL38" s="354">
        <f t="shared" si="34"/>
        <v>0</v>
      </c>
      <c r="AM38" s="351">
        <f>SUM(U38+AA38+AJ38)</f>
        <v>0</v>
      </c>
      <c r="AN38" s="354">
        <f t="shared" si="35"/>
        <v>0</v>
      </c>
      <c r="AO38" s="354">
        <f t="shared" si="35"/>
        <v>0</v>
      </c>
    </row>
    <row r="39" spans="1:41" ht="12">
      <c r="A39" s="348">
        <v>32</v>
      </c>
      <c r="B39" s="349" t="s">
        <v>37</v>
      </c>
      <c r="C39" s="350">
        <f t="shared" ref="C39:S39" si="40">SUM(C40:C43)</f>
        <v>0</v>
      </c>
      <c r="D39" s="350">
        <f t="shared" si="40"/>
        <v>0</v>
      </c>
      <c r="E39" s="350">
        <f t="shared" si="8"/>
        <v>0</v>
      </c>
      <c r="F39" s="350">
        <f t="shared" si="40"/>
        <v>1500000</v>
      </c>
      <c r="G39" s="350">
        <f t="shared" si="40"/>
        <v>561400</v>
      </c>
      <c r="H39" s="350">
        <f t="shared" si="9"/>
        <v>-938600</v>
      </c>
      <c r="I39" s="350">
        <f t="shared" si="40"/>
        <v>2000000</v>
      </c>
      <c r="J39" s="350">
        <f t="shared" si="40"/>
        <v>1000000</v>
      </c>
      <c r="K39" s="350">
        <f t="shared" si="10"/>
        <v>-1000000</v>
      </c>
      <c r="L39" s="350">
        <f t="shared" si="40"/>
        <v>2000000</v>
      </c>
      <c r="M39" s="350">
        <f t="shared" si="40"/>
        <v>1000000</v>
      </c>
      <c r="N39" s="350">
        <f t="shared" si="11"/>
        <v>-1000000</v>
      </c>
      <c r="O39" s="350">
        <f t="shared" si="40"/>
        <v>2000000</v>
      </c>
      <c r="P39" s="350">
        <f t="shared" si="40"/>
        <v>0</v>
      </c>
      <c r="Q39" s="350">
        <f t="shared" si="12"/>
        <v>-2000000</v>
      </c>
      <c r="R39" s="350">
        <f t="shared" si="40"/>
        <v>2000000</v>
      </c>
      <c r="S39" s="350">
        <f t="shared" si="40"/>
        <v>0</v>
      </c>
      <c r="T39" s="350">
        <f t="shared" si="13"/>
        <v>-2000000</v>
      </c>
      <c r="U39" s="351">
        <f t="shared" si="4"/>
        <v>9500000</v>
      </c>
      <c r="V39" s="351">
        <f t="shared" si="4"/>
        <v>2561400</v>
      </c>
      <c r="W39" s="351">
        <f t="shared" si="4"/>
        <v>-6938600</v>
      </c>
      <c r="X39" s="350">
        <f>SUM(X40:X43)</f>
        <v>0</v>
      </c>
      <c r="Y39" s="350">
        <f>SUM(Y40:Y43)</f>
        <v>0</v>
      </c>
      <c r="Z39" s="350">
        <f t="shared" si="15"/>
        <v>0</v>
      </c>
      <c r="AA39" s="351">
        <f t="shared" si="31"/>
        <v>0</v>
      </c>
      <c r="AB39" s="351">
        <f t="shared" si="31"/>
        <v>0</v>
      </c>
      <c r="AC39" s="351">
        <f t="shared" si="31"/>
        <v>0</v>
      </c>
      <c r="AD39" s="350">
        <f>SUM(AD40:AD43)</f>
        <v>0</v>
      </c>
      <c r="AE39" s="350">
        <f>SUM(AE40:AE43)</f>
        <v>0</v>
      </c>
      <c r="AF39" s="350">
        <f t="shared" si="17"/>
        <v>0</v>
      </c>
      <c r="AG39" s="350">
        <f>SUM(AG40:AG43)</f>
        <v>0</v>
      </c>
      <c r="AH39" s="350">
        <f>SUM(AH40:AH43)</f>
        <v>0</v>
      </c>
      <c r="AI39" s="350">
        <f t="shared" si="19"/>
        <v>0</v>
      </c>
      <c r="AJ39" s="351">
        <f t="shared" si="34"/>
        <v>0</v>
      </c>
      <c r="AK39" s="351">
        <f t="shared" si="34"/>
        <v>0</v>
      </c>
      <c r="AL39" s="351">
        <f t="shared" si="34"/>
        <v>0</v>
      </c>
      <c r="AM39" s="351">
        <f t="shared" si="20"/>
        <v>9500000</v>
      </c>
      <c r="AN39" s="351">
        <f t="shared" si="35"/>
        <v>2561400</v>
      </c>
      <c r="AO39" s="351">
        <f t="shared" si="35"/>
        <v>-6938600</v>
      </c>
    </row>
    <row r="40" spans="1:41" ht="12">
      <c r="A40" s="352">
        <v>33</v>
      </c>
      <c r="B40" s="355" t="s">
        <v>31</v>
      </c>
      <c r="C40" s="356"/>
      <c r="D40" s="356"/>
      <c r="E40" s="211">
        <f t="shared" si="8"/>
        <v>0</v>
      </c>
      <c r="F40" s="356">
        <v>0</v>
      </c>
      <c r="G40" s="356">
        <v>0</v>
      </c>
      <c r="H40" s="211">
        <f t="shared" si="9"/>
        <v>0</v>
      </c>
      <c r="I40" s="212"/>
      <c r="J40" s="212"/>
      <c r="K40" s="211">
        <f t="shared" si="10"/>
        <v>0</v>
      </c>
      <c r="L40" s="212"/>
      <c r="M40" s="212"/>
      <c r="N40" s="211">
        <f t="shared" si="11"/>
        <v>0</v>
      </c>
      <c r="O40" s="212"/>
      <c r="P40" s="212"/>
      <c r="Q40" s="211">
        <f t="shared" si="12"/>
        <v>0</v>
      </c>
      <c r="R40" s="212"/>
      <c r="S40" s="212"/>
      <c r="T40" s="211">
        <f t="shared" si="13"/>
        <v>0</v>
      </c>
      <c r="U40" s="427">
        <f t="shared" si="4"/>
        <v>0</v>
      </c>
      <c r="V40" s="427">
        <f t="shared" si="4"/>
        <v>0</v>
      </c>
      <c r="W40" s="427">
        <f t="shared" si="4"/>
        <v>0</v>
      </c>
      <c r="X40" s="212"/>
      <c r="Y40" s="212"/>
      <c r="Z40" s="211">
        <f t="shared" si="15"/>
        <v>0</v>
      </c>
      <c r="AA40" s="354">
        <f t="shared" ref="AA40:AC43" si="41">SUM(X40)</f>
        <v>0</v>
      </c>
      <c r="AB40" s="354">
        <f t="shared" si="41"/>
        <v>0</v>
      </c>
      <c r="AC40" s="354">
        <f t="shared" si="41"/>
        <v>0</v>
      </c>
      <c r="AD40" s="212"/>
      <c r="AE40" s="212"/>
      <c r="AF40" s="211">
        <f t="shared" si="17"/>
        <v>0</v>
      </c>
      <c r="AG40" s="212"/>
      <c r="AH40" s="212"/>
      <c r="AI40" s="211">
        <f t="shared" si="19"/>
        <v>0</v>
      </c>
      <c r="AJ40" s="354">
        <f t="shared" si="34"/>
        <v>0</v>
      </c>
      <c r="AK40" s="354">
        <f t="shared" si="34"/>
        <v>0</v>
      </c>
      <c r="AL40" s="354">
        <f t="shared" si="34"/>
        <v>0</v>
      </c>
      <c r="AM40" s="351">
        <f t="shared" si="20"/>
        <v>0</v>
      </c>
      <c r="AN40" s="354">
        <f t="shared" si="35"/>
        <v>0</v>
      </c>
      <c r="AO40" s="354">
        <f t="shared" si="35"/>
        <v>0</v>
      </c>
    </row>
    <row r="41" spans="1:41" ht="12">
      <c r="A41" s="352">
        <v>34</v>
      </c>
      <c r="B41" s="355" t="s">
        <v>32</v>
      </c>
      <c r="C41" s="356"/>
      <c r="D41" s="212"/>
      <c r="E41" s="211">
        <f t="shared" si="8"/>
        <v>0</v>
      </c>
      <c r="F41" s="356"/>
      <c r="G41" s="356"/>
      <c r="H41" s="211">
        <f t="shared" si="9"/>
        <v>0</v>
      </c>
      <c r="I41" s="212"/>
      <c r="J41" s="212"/>
      <c r="K41" s="211">
        <f t="shared" si="10"/>
        <v>0</v>
      </c>
      <c r="L41" s="212"/>
      <c r="M41" s="212"/>
      <c r="N41" s="211">
        <f t="shared" si="11"/>
        <v>0</v>
      </c>
      <c r="O41" s="212"/>
      <c r="P41" s="212"/>
      <c r="Q41" s="211">
        <f t="shared" si="12"/>
        <v>0</v>
      </c>
      <c r="R41" s="212"/>
      <c r="S41" s="212"/>
      <c r="T41" s="211">
        <f t="shared" si="13"/>
        <v>0</v>
      </c>
      <c r="U41" s="427">
        <f t="shared" si="4"/>
        <v>0</v>
      </c>
      <c r="V41" s="427">
        <f t="shared" si="4"/>
        <v>0</v>
      </c>
      <c r="W41" s="427">
        <f t="shared" si="4"/>
        <v>0</v>
      </c>
      <c r="X41" s="212"/>
      <c r="Y41" s="212"/>
      <c r="Z41" s="211">
        <f t="shared" si="15"/>
        <v>0</v>
      </c>
      <c r="AA41" s="354">
        <f t="shared" si="41"/>
        <v>0</v>
      </c>
      <c r="AB41" s="354">
        <f t="shared" si="41"/>
        <v>0</v>
      </c>
      <c r="AC41" s="354">
        <f t="shared" si="41"/>
        <v>0</v>
      </c>
      <c r="AD41" s="212"/>
      <c r="AE41" s="212"/>
      <c r="AF41" s="211">
        <f t="shared" si="17"/>
        <v>0</v>
      </c>
      <c r="AG41" s="212"/>
      <c r="AH41" s="212"/>
      <c r="AI41" s="211">
        <f t="shared" si="19"/>
        <v>0</v>
      </c>
      <c r="AJ41" s="354">
        <f t="shared" si="34"/>
        <v>0</v>
      </c>
      <c r="AK41" s="354">
        <f t="shared" si="34"/>
        <v>0</v>
      </c>
      <c r="AL41" s="354">
        <f t="shared" si="34"/>
        <v>0</v>
      </c>
      <c r="AM41" s="351">
        <f t="shared" si="20"/>
        <v>0</v>
      </c>
      <c r="AN41" s="354">
        <f t="shared" si="35"/>
        <v>0</v>
      </c>
      <c r="AO41" s="354">
        <f t="shared" si="35"/>
        <v>0</v>
      </c>
    </row>
    <row r="42" spans="1:41" ht="12">
      <c r="A42" s="352">
        <v>35</v>
      </c>
      <c r="B42" s="355" t="s">
        <v>41</v>
      </c>
      <c r="C42" s="212"/>
      <c r="D42" s="212"/>
      <c r="E42" s="211">
        <f t="shared" si="8"/>
        <v>0</v>
      </c>
      <c r="F42" s="212"/>
      <c r="G42" s="212"/>
      <c r="H42" s="211">
        <f t="shared" si="9"/>
        <v>0</v>
      </c>
      <c r="I42" s="212"/>
      <c r="J42" s="212"/>
      <c r="K42" s="211">
        <f t="shared" si="10"/>
        <v>0</v>
      </c>
      <c r="L42" s="212"/>
      <c r="M42" s="212"/>
      <c r="N42" s="211">
        <f t="shared" si="11"/>
        <v>0</v>
      </c>
      <c r="O42" s="212"/>
      <c r="P42" s="212"/>
      <c r="Q42" s="211">
        <f t="shared" si="12"/>
        <v>0</v>
      </c>
      <c r="R42" s="212"/>
      <c r="S42" s="212"/>
      <c r="T42" s="211">
        <f t="shared" si="13"/>
        <v>0</v>
      </c>
      <c r="U42" s="427">
        <f t="shared" si="4"/>
        <v>0</v>
      </c>
      <c r="V42" s="427">
        <f t="shared" si="4"/>
        <v>0</v>
      </c>
      <c r="W42" s="427">
        <f t="shared" si="4"/>
        <v>0</v>
      </c>
      <c r="X42" s="212"/>
      <c r="Y42" s="212"/>
      <c r="Z42" s="211">
        <f t="shared" si="15"/>
        <v>0</v>
      </c>
      <c r="AA42" s="354">
        <f t="shared" si="41"/>
        <v>0</v>
      </c>
      <c r="AB42" s="354">
        <f t="shared" si="41"/>
        <v>0</v>
      </c>
      <c r="AC42" s="354">
        <f t="shared" si="41"/>
        <v>0</v>
      </c>
      <c r="AD42" s="212"/>
      <c r="AE42" s="212"/>
      <c r="AF42" s="211">
        <f t="shared" si="17"/>
        <v>0</v>
      </c>
      <c r="AG42" s="212"/>
      <c r="AH42" s="212"/>
      <c r="AI42" s="211">
        <f t="shared" si="19"/>
        <v>0</v>
      </c>
      <c r="AJ42" s="354">
        <f t="shared" si="34"/>
        <v>0</v>
      </c>
      <c r="AK42" s="354">
        <f t="shared" si="34"/>
        <v>0</v>
      </c>
      <c r="AL42" s="354">
        <f t="shared" si="34"/>
        <v>0</v>
      </c>
      <c r="AM42" s="351">
        <f t="shared" si="20"/>
        <v>0</v>
      </c>
      <c r="AN42" s="354">
        <f t="shared" si="35"/>
        <v>0</v>
      </c>
      <c r="AO42" s="354">
        <f t="shared" si="35"/>
        <v>0</v>
      </c>
    </row>
    <row r="43" spans="1:41" ht="12">
      <c r="A43" s="352">
        <v>36</v>
      </c>
      <c r="B43" s="353" t="s">
        <v>33</v>
      </c>
      <c r="C43" s="356">
        <v>0</v>
      </c>
      <c r="D43" s="356">
        <v>0</v>
      </c>
      <c r="E43" s="211">
        <f t="shared" si="8"/>
        <v>0</v>
      </c>
      <c r="F43" s="340">
        <v>1500000</v>
      </c>
      <c r="G43" s="340">
        <v>561400</v>
      </c>
      <c r="H43" s="211">
        <f t="shared" si="9"/>
        <v>-938600</v>
      </c>
      <c r="I43" s="340">
        <v>2000000</v>
      </c>
      <c r="J43" s="340">
        <v>1000000</v>
      </c>
      <c r="K43" s="211">
        <f t="shared" si="10"/>
        <v>-1000000</v>
      </c>
      <c r="L43" s="212">
        <v>2000000</v>
      </c>
      <c r="M43" s="212">
        <v>1000000</v>
      </c>
      <c r="N43" s="211">
        <f t="shared" si="11"/>
        <v>-1000000</v>
      </c>
      <c r="O43" s="212">
        <v>2000000</v>
      </c>
      <c r="P43" s="212">
        <v>0</v>
      </c>
      <c r="Q43" s="211">
        <f t="shared" si="12"/>
        <v>-2000000</v>
      </c>
      <c r="R43" s="356">
        <v>2000000</v>
      </c>
      <c r="S43" s="356">
        <v>0</v>
      </c>
      <c r="T43" s="211">
        <f t="shared" si="13"/>
        <v>-2000000</v>
      </c>
      <c r="U43" s="427">
        <f t="shared" si="4"/>
        <v>9500000</v>
      </c>
      <c r="V43" s="427">
        <f t="shared" si="4"/>
        <v>2561400</v>
      </c>
      <c r="W43" s="427">
        <f t="shared" si="4"/>
        <v>-6938600</v>
      </c>
      <c r="X43" s="212"/>
      <c r="Y43" s="212"/>
      <c r="Z43" s="211">
        <f t="shared" si="15"/>
        <v>0</v>
      </c>
      <c r="AA43" s="354">
        <f t="shared" si="41"/>
        <v>0</v>
      </c>
      <c r="AB43" s="354">
        <f t="shared" si="41"/>
        <v>0</v>
      </c>
      <c r="AC43" s="354">
        <f t="shared" si="41"/>
        <v>0</v>
      </c>
      <c r="AD43" s="212"/>
      <c r="AE43" s="212"/>
      <c r="AF43" s="211">
        <f t="shared" si="17"/>
        <v>0</v>
      </c>
      <c r="AG43" s="212"/>
      <c r="AH43" s="212"/>
      <c r="AI43" s="211">
        <f t="shared" si="19"/>
        <v>0</v>
      </c>
      <c r="AJ43" s="354">
        <f t="shared" si="34"/>
        <v>0</v>
      </c>
      <c r="AK43" s="354">
        <f t="shared" si="34"/>
        <v>0</v>
      </c>
      <c r="AL43" s="354">
        <f t="shared" si="34"/>
        <v>0</v>
      </c>
      <c r="AM43" s="351">
        <f t="shared" si="20"/>
        <v>9500000</v>
      </c>
      <c r="AN43" s="354">
        <f t="shared" si="35"/>
        <v>2561400</v>
      </c>
      <c r="AO43" s="354">
        <f t="shared" si="35"/>
        <v>-6938600</v>
      </c>
    </row>
    <row r="44" spans="1:41" ht="12">
      <c r="A44" s="348">
        <v>37</v>
      </c>
      <c r="B44" s="349" t="s">
        <v>38</v>
      </c>
      <c r="C44" s="350">
        <f t="shared" ref="C44:S44" si="42">SUM(C45:C47)</f>
        <v>150000</v>
      </c>
      <c r="D44" s="350">
        <f t="shared" si="42"/>
        <v>80000</v>
      </c>
      <c r="E44" s="350">
        <f t="shared" si="8"/>
        <v>-70000</v>
      </c>
      <c r="F44" s="350">
        <f t="shared" si="42"/>
        <v>2809400</v>
      </c>
      <c r="G44" s="350">
        <f t="shared" si="42"/>
        <v>1520000</v>
      </c>
      <c r="H44" s="350">
        <f t="shared" si="9"/>
        <v>-1289400</v>
      </c>
      <c r="I44" s="350">
        <f t="shared" si="42"/>
        <v>0</v>
      </c>
      <c r="J44" s="350">
        <f t="shared" si="42"/>
        <v>0</v>
      </c>
      <c r="K44" s="350">
        <f t="shared" si="10"/>
        <v>0</v>
      </c>
      <c r="L44" s="350">
        <f t="shared" si="42"/>
        <v>0</v>
      </c>
      <c r="M44" s="350">
        <f t="shared" si="42"/>
        <v>0</v>
      </c>
      <c r="N44" s="350">
        <f t="shared" si="11"/>
        <v>0</v>
      </c>
      <c r="O44" s="350">
        <f t="shared" si="42"/>
        <v>0</v>
      </c>
      <c r="P44" s="350">
        <f t="shared" si="42"/>
        <v>0</v>
      </c>
      <c r="Q44" s="350">
        <f t="shared" si="12"/>
        <v>0</v>
      </c>
      <c r="R44" s="350">
        <f t="shared" si="42"/>
        <v>0</v>
      </c>
      <c r="S44" s="350">
        <f t="shared" si="42"/>
        <v>0</v>
      </c>
      <c r="T44" s="350">
        <f t="shared" si="13"/>
        <v>0</v>
      </c>
      <c r="U44" s="351">
        <f t="shared" si="4"/>
        <v>2959400</v>
      </c>
      <c r="V44" s="351">
        <f t="shared" si="4"/>
        <v>1600000</v>
      </c>
      <c r="W44" s="351">
        <f t="shared" si="4"/>
        <v>-1359400</v>
      </c>
      <c r="X44" s="350">
        <f>SUM(X45:X47)</f>
        <v>0</v>
      </c>
      <c r="Y44" s="350">
        <f>SUM(Y45:Y47)</f>
        <v>0</v>
      </c>
      <c r="Z44" s="350">
        <f t="shared" si="15"/>
        <v>0</v>
      </c>
      <c r="AA44" s="351">
        <f t="shared" si="31"/>
        <v>0</v>
      </c>
      <c r="AB44" s="351">
        <f t="shared" si="31"/>
        <v>0</v>
      </c>
      <c r="AC44" s="351">
        <f t="shared" si="31"/>
        <v>0</v>
      </c>
      <c r="AD44" s="350">
        <f>SUM(AD45:AD47)</f>
        <v>0</v>
      </c>
      <c r="AE44" s="350">
        <f>SUM(AE45:AE47)</f>
        <v>0</v>
      </c>
      <c r="AF44" s="350">
        <f t="shared" si="17"/>
        <v>0</v>
      </c>
      <c r="AG44" s="350">
        <f>SUM(AG45:AG47)</f>
        <v>0</v>
      </c>
      <c r="AH44" s="350">
        <f>SUM(AH45:AH47)</f>
        <v>0</v>
      </c>
      <c r="AI44" s="350">
        <f t="shared" si="19"/>
        <v>0</v>
      </c>
      <c r="AJ44" s="351">
        <f t="shared" si="34"/>
        <v>0</v>
      </c>
      <c r="AK44" s="351">
        <f t="shared" si="34"/>
        <v>0</v>
      </c>
      <c r="AL44" s="351">
        <f t="shared" si="34"/>
        <v>0</v>
      </c>
      <c r="AM44" s="351">
        <f t="shared" si="20"/>
        <v>2959400</v>
      </c>
      <c r="AN44" s="351">
        <f t="shared" si="35"/>
        <v>1600000</v>
      </c>
      <c r="AO44" s="351">
        <f t="shared" si="35"/>
        <v>-1359400</v>
      </c>
    </row>
    <row r="45" spans="1:41" ht="12">
      <c r="A45" s="352">
        <v>38</v>
      </c>
      <c r="B45" s="353" t="s">
        <v>40</v>
      </c>
      <c r="C45" s="212"/>
      <c r="D45" s="212"/>
      <c r="E45" s="211">
        <f t="shared" si="8"/>
        <v>0</v>
      </c>
      <c r="F45" s="212"/>
      <c r="G45" s="212"/>
      <c r="H45" s="211">
        <f t="shared" si="9"/>
        <v>0</v>
      </c>
      <c r="I45" s="212"/>
      <c r="J45" s="212"/>
      <c r="K45" s="211">
        <f t="shared" si="10"/>
        <v>0</v>
      </c>
      <c r="L45" s="212"/>
      <c r="M45" s="212"/>
      <c r="N45" s="211">
        <f t="shared" si="11"/>
        <v>0</v>
      </c>
      <c r="O45" s="212"/>
      <c r="P45" s="212"/>
      <c r="Q45" s="211">
        <f t="shared" si="12"/>
        <v>0</v>
      </c>
      <c r="R45" s="212"/>
      <c r="S45" s="212"/>
      <c r="T45" s="211">
        <f t="shared" si="13"/>
        <v>0</v>
      </c>
      <c r="U45" s="427">
        <f t="shared" si="4"/>
        <v>0</v>
      </c>
      <c r="V45" s="427">
        <f t="shared" si="4"/>
        <v>0</v>
      </c>
      <c r="W45" s="427">
        <f t="shared" si="4"/>
        <v>0</v>
      </c>
      <c r="X45" s="212"/>
      <c r="Y45" s="212"/>
      <c r="Z45" s="211">
        <f t="shared" si="15"/>
        <v>0</v>
      </c>
      <c r="AA45" s="354">
        <f t="shared" ref="AA45:AC47" si="43">SUM(X45)</f>
        <v>0</v>
      </c>
      <c r="AB45" s="354">
        <f t="shared" si="43"/>
        <v>0</v>
      </c>
      <c r="AC45" s="354">
        <f t="shared" si="43"/>
        <v>0</v>
      </c>
      <c r="AD45" s="212"/>
      <c r="AE45" s="212"/>
      <c r="AF45" s="211">
        <f t="shared" si="17"/>
        <v>0</v>
      </c>
      <c r="AG45" s="212"/>
      <c r="AH45" s="212"/>
      <c r="AI45" s="211">
        <f t="shared" si="19"/>
        <v>0</v>
      </c>
      <c r="AJ45" s="354">
        <f t="shared" si="34"/>
        <v>0</v>
      </c>
      <c r="AK45" s="354">
        <f t="shared" si="34"/>
        <v>0</v>
      </c>
      <c r="AL45" s="354">
        <f t="shared" si="34"/>
        <v>0</v>
      </c>
      <c r="AM45" s="351">
        <f t="shared" si="20"/>
        <v>0</v>
      </c>
      <c r="AN45" s="354">
        <f t="shared" si="35"/>
        <v>0</v>
      </c>
      <c r="AO45" s="354">
        <f t="shared" si="35"/>
        <v>0</v>
      </c>
    </row>
    <row r="46" spans="1:41" ht="12">
      <c r="A46" s="352">
        <v>39</v>
      </c>
      <c r="B46" s="353" t="s">
        <v>39</v>
      </c>
      <c r="C46" s="340">
        <v>150000</v>
      </c>
      <c r="D46" s="340">
        <v>80000</v>
      </c>
      <c r="E46" s="211">
        <f t="shared" si="8"/>
        <v>-70000</v>
      </c>
      <c r="F46" s="340">
        <v>2809400</v>
      </c>
      <c r="G46" s="340">
        <v>1520000</v>
      </c>
      <c r="H46" s="211">
        <f t="shared" si="9"/>
        <v>-1289400</v>
      </c>
      <c r="I46" s="212"/>
      <c r="J46" s="212"/>
      <c r="K46" s="211">
        <f t="shared" si="10"/>
        <v>0</v>
      </c>
      <c r="L46" s="212"/>
      <c r="M46" s="212"/>
      <c r="N46" s="211">
        <f t="shared" si="11"/>
        <v>0</v>
      </c>
      <c r="O46" s="212"/>
      <c r="P46" s="212"/>
      <c r="Q46" s="211">
        <f t="shared" si="12"/>
        <v>0</v>
      </c>
      <c r="R46" s="212"/>
      <c r="S46" s="212"/>
      <c r="T46" s="211">
        <f t="shared" si="13"/>
        <v>0</v>
      </c>
      <c r="U46" s="427">
        <f t="shared" si="4"/>
        <v>2959400</v>
      </c>
      <c r="V46" s="427">
        <f t="shared" si="4"/>
        <v>1600000</v>
      </c>
      <c r="W46" s="427">
        <f t="shared" si="4"/>
        <v>-1359400</v>
      </c>
      <c r="X46" s="212"/>
      <c r="Y46" s="212"/>
      <c r="Z46" s="211">
        <f t="shared" si="15"/>
        <v>0</v>
      </c>
      <c r="AA46" s="354">
        <f t="shared" si="43"/>
        <v>0</v>
      </c>
      <c r="AB46" s="354">
        <f t="shared" si="43"/>
        <v>0</v>
      </c>
      <c r="AC46" s="354">
        <f t="shared" si="43"/>
        <v>0</v>
      </c>
      <c r="AD46" s="212"/>
      <c r="AE46" s="212"/>
      <c r="AF46" s="211">
        <f t="shared" si="17"/>
        <v>0</v>
      </c>
      <c r="AG46" s="212"/>
      <c r="AH46" s="212"/>
      <c r="AI46" s="211">
        <f t="shared" si="19"/>
        <v>0</v>
      </c>
      <c r="AJ46" s="354">
        <f t="shared" si="34"/>
        <v>0</v>
      </c>
      <c r="AK46" s="354">
        <f t="shared" si="34"/>
        <v>0</v>
      </c>
      <c r="AL46" s="354">
        <f t="shared" si="34"/>
        <v>0</v>
      </c>
      <c r="AM46" s="351">
        <f t="shared" si="20"/>
        <v>2959400</v>
      </c>
      <c r="AN46" s="354">
        <f t="shared" si="35"/>
        <v>1600000</v>
      </c>
      <c r="AO46" s="354">
        <f t="shared" si="35"/>
        <v>-1359400</v>
      </c>
    </row>
    <row r="47" spans="1:41" ht="12">
      <c r="A47" s="352">
        <v>40</v>
      </c>
      <c r="B47" s="353" t="s">
        <v>42</v>
      </c>
      <c r="C47" s="212"/>
      <c r="D47" s="212"/>
      <c r="E47" s="211">
        <f t="shared" si="8"/>
        <v>0</v>
      </c>
      <c r="F47" s="212"/>
      <c r="G47" s="212"/>
      <c r="H47" s="211">
        <f t="shared" si="9"/>
        <v>0</v>
      </c>
      <c r="I47" s="212"/>
      <c r="J47" s="212"/>
      <c r="K47" s="211">
        <f t="shared" si="10"/>
        <v>0</v>
      </c>
      <c r="L47" s="212"/>
      <c r="M47" s="212"/>
      <c r="N47" s="211">
        <f t="shared" si="11"/>
        <v>0</v>
      </c>
      <c r="O47" s="212"/>
      <c r="P47" s="212"/>
      <c r="Q47" s="211">
        <f t="shared" si="12"/>
        <v>0</v>
      </c>
      <c r="R47" s="212"/>
      <c r="S47" s="212"/>
      <c r="T47" s="211">
        <f t="shared" si="13"/>
        <v>0</v>
      </c>
      <c r="U47" s="427">
        <f t="shared" si="4"/>
        <v>0</v>
      </c>
      <c r="V47" s="427">
        <f t="shared" si="4"/>
        <v>0</v>
      </c>
      <c r="W47" s="427">
        <f t="shared" si="4"/>
        <v>0</v>
      </c>
      <c r="X47" s="212"/>
      <c r="Y47" s="212"/>
      <c r="Z47" s="211">
        <f t="shared" si="15"/>
        <v>0</v>
      </c>
      <c r="AA47" s="354">
        <f t="shared" si="43"/>
        <v>0</v>
      </c>
      <c r="AB47" s="354">
        <f t="shared" si="43"/>
        <v>0</v>
      </c>
      <c r="AC47" s="354">
        <f t="shared" si="43"/>
        <v>0</v>
      </c>
      <c r="AD47" s="212"/>
      <c r="AE47" s="212"/>
      <c r="AF47" s="211">
        <f t="shared" si="17"/>
        <v>0</v>
      </c>
      <c r="AG47" s="212"/>
      <c r="AH47" s="212"/>
      <c r="AI47" s="211">
        <f t="shared" si="19"/>
        <v>0</v>
      </c>
      <c r="AJ47" s="354">
        <f t="shared" si="34"/>
        <v>0</v>
      </c>
      <c r="AK47" s="354">
        <f t="shared" si="34"/>
        <v>0</v>
      </c>
      <c r="AL47" s="354">
        <f t="shared" si="34"/>
        <v>0</v>
      </c>
      <c r="AM47" s="351">
        <f t="shared" si="20"/>
        <v>0</v>
      </c>
      <c r="AN47" s="354">
        <f t="shared" si="35"/>
        <v>0</v>
      </c>
      <c r="AO47" s="354">
        <f t="shared" si="35"/>
        <v>0</v>
      </c>
    </row>
    <row r="48" spans="1:41" ht="12">
      <c r="A48" s="348">
        <v>41</v>
      </c>
      <c r="B48" s="349" t="s">
        <v>43</v>
      </c>
      <c r="C48" s="350">
        <f t="shared" ref="C48:S48" si="44">SUM(C49:C57)</f>
        <v>0</v>
      </c>
      <c r="D48" s="350">
        <f t="shared" si="44"/>
        <v>0</v>
      </c>
      <c r="E48" s="350">
        <f t="shared" si="8"/>
        <v>0</v>
      </c>
      <c r="F48" s="350">
        <f t="shared" si="44"/>
        <v>13698400</v>
      </c>
      <c r="G48" s="350">
        <f t="shared" si="44"/>
        <v>2688400</v>
      </c>
      <c r="H48" s="350">
        <f t="shared" si="9"/>
        <v>-11010000</v>
      </c>
      <c r="I48" s="350">
        <f t="shared" si="44"/>
        <v>0</v>
      </c>
      <c r="J48" s="350">
        <f t="shared" si="44"/>
        <v>0</v>
      </c>
      <c r="K48" s="350">
        <f t="shared" si="10"/>
        <v>0</v>
      </c>
      <c r="L48" s="350">
        <f t="shared" si="44"/>
        <v>0</v>
      </c>
      <c r="M48" s="350">
        <f t="shared" si="44"/>
        <v>0</v>
      </c>
      <c r="N48" s="350">
        <f t="shared" si="11"/>
        <v>0</v>
      </c>
      <c r="O48" s="350">
        <f t="shared" si="44"/>
        <v>0</v>
      </c>
      <c r="P48" s="350">
        <f t="shared" si="44"/>
        <v>0</v>
      </c>
      <c r="Q48" s="350">
        <f t="shared" si="12"/>
        <v>0</v>
      </c>
      <c r="R48" s="350">
        <f t="shared" si="44"/>
        <v>0</v>
      </c>
      <c r="S48" s="350">
        <f t="shared" si="44"/>
        <v>0</v>
      </c>
      <c r="T48" s="350">
        <f t="shared" si="13"/>
        <v>0</v>
      </c>
      <c r="U48" s="351">
        <f t="shared" si="4"/>
        <v>13698400</v>
      </c>
      <c r="V48" s="351">
        <f t="shared" si="4"/>
        <v>2688400</v>
      </c>
      <c r="W48" s="351">
        <f t="shared" si="4"/>
        <v>-11010000</v>
      </c>
      <c r="X48" s="350">
        <f>SUM(X49:X57)</f>
        <v>0</v>
      </c>
      <c r="Y48" s="350">
        <f>SUM(Y49:Y57)</f>
        <v>0</v>
      </c>
      <c r="Z48" s="350">
        <f t="shared" si="15"/>
        <v>0</v>
      </c>
      <c r="AA48" s="351">
        <f t="shared" si="31"/>
        <v>0</v>
      </c>
      <c r="AB48" s="351">
        <f t="shared" si="31"/>
        <v>0</v>
      </c>
      <c r="AC48" s="351">
        <f t="shared" si="31"/>
        <v>0</v>
      </c>
      <c r="AD48" s="350">
        <f>SUM(AD49:AD57)</f>
        <v>98750000</v>
      </c>
      <c r="AE48" s="350">
        <f>SUM(AE49:AE57)</f>
        <v>20150000</v>
      </c>
      <c r="AF48" s="350">
        <f t="shared" si="17"/>
        <v>-78600000</v>
      </c>
      <c r="AG48" s="350">
        <f>SUM(AG49:AG57)</f>
        <v>64793000</v>
      </c>
      <c r="AH48" s="350">
        <f>SUM(AH49:AH57)</f>
        <v>0</v>
      </c>
      <c r="AI48" s="350">
        <f t="shared" si="19"/>
        <v>-64793000</v>
      </c>
      <c r="AJ48" s="351">
        <f t="shared" si="34"/>
        <v>163543000</v>
      </c>
      <c r="AK48" s="351">
        <f t="shared" si="34"/>
        <v>20150000</v>
      </c>
      <c r="AL48" s="351">
        <f t="shared" si="34"/>
        <v>-143393000</v>
      </c>
      <c r="AM48" s="351">
        <f t="shared" si="20"/>
        <v>177241400</v>
      </c>
      <c r="AN48" s="351">
        <f t="shared" si="35"/>
        <v>22838400</v>
      </c>
      <c r="AO48" s="351">
        <f t="shared" si="35"/>
        <v>-154403000</v>
      </c>
    </row>
    <row r="49" spans="1:43" ht="12">
      <c r="A49" s="352">
        <v>42</v>
      </c>
      <c r="B49" s="355" t="s">
        <v>74</v>
      </c>
      <c r="C49" s="338">
        <v>0</v>
      </c>
      <c r="D49" s="290">
        <v>0</v>
      </c>
      <c r="E49" s="211">
        <f t="shared" si="8"/>
        <v>0</v>
      </c>
      <c r="F49" s="338">
        <v>13294400</v>
      </c>
      <c r="G49" s="338">
        <v>2666400</v>
      </c>
      <c r="H49" s="211">
        <f t="shared" si="9"/>
        <v>-10628000</v>
      </c>
      <c r="I49" s="212"/>
      <c r="J49" s="212"/>
      <c r="K49" s="211">
        <f t="shared" si="10"/>
        <v>0</v>
      </c>
      <c r="L49" s="212"/>
      <c r="M49" s="212"/>
      <c r="N49" s="211">
        <f t="shared" si="11"/>
        <v>0</v>
      </c>
      <c r="O49" s="212"/>
      <c r="P49" s="212"/>
      <c r="Q49" s="211">
        <f t="shared" si="12"/>
        <v>0</v>
      </c>
      <c r="R49" s="212"/>
      <c r="S49" s="212"/>
      <c r="T49" s="211">
        <f t="shared" si="13"/>
        <v>0</v>
      </c>
      <c r="U49" s="427">
        <f t="shared" si="4"/>
        <v>13294400</v>
      </c>
      <c r="V49" s="427">
        <f t="shared" si="4"/>
        <v>2666400</v>
      </c>
      <c r="W49" s="427">
        <f t="shared" si="4"/>
        <v>-10628000</v>
      </c>
      <c r="X49" s="212"/>
      <c r="Y49" s="212"/>
      <c r="Z49" s="211">
        <f t="shared" si="15"/>
        <v>0</v>
      </c>
      <c r="AA49" s="354">
        <f t="shared" ref="AA49:AC57" si="45">SUM(X49)</f>
        <v>0</v>
      </c>
      <c r="AB49" s="354">
        <f t="shared" si="45"/>
        <v>0</v>
      </c>
      <c r="AC49" s="354">
        <f t="shared" si="45"/>
        <v>0</v>
      </c>
      <c r="AD49" s="340">
        <v>98750000</v>
      </c>
      <c r="AE49" s="340">
        <v>20150000</v>
      </c>
      <c r="AF49" s="211">
        <f t="shared" si="17"/>
        <v>-78600000</v>
      </c>
      <c r="AG49" s="340">
        <v>64793000</v>
      </c>
      <c r="AH49" s="339">
        <v>0</v>
      </c>
      <c r="AI49" s="211">
        <f t="shared" si="19"/>
        <v>-64793000</v>
      </c>
      <c r="AJ49" s="354">
        <f t="shared" si="34"/>
        <v>163543000</v>
      </c>
      <c r="AK49" s="354">
        <f t="shared" si="34"/>
        <v>20150000</v>
      </c>
      <c r="AL49" s="354">
        <f t="shared" si="34"/>
        <v>-143393000</v>
      </c>
      <c r="AM49" s="351">
        <f t="shared" si="20"/>
        <v>176837400</v>
      </c>
      <c r="AN49" s="354">
        <f t="shared" si="35"/>
        <v>22816400</v>
      </c>
      <c r="AO49" s="354">
        <f t="shared" si="35"/>
        <v>-154021000</v>
      </c>
    </row>
    <row r="50" spans="1:43" ht="12">
      <c r="A50" s="352">
        <v>43</v>
      </c>
      <c r="B50" s="353" t="s">
        <v>44</v>
      </c>
      <c r="C50" s="212"/>
      <c r="D50" s="212"/>
      <c r="E50" s="211">
        <f t="shared" si="8"/>
        <v>0</v>
      </c>
      <c r="F50" s="428">
        <v>0</v>
      </c>
      <c r="G50" s="428">
        <v>0</v>
      </c>
      <c r="H50" s="211">
        <f t="shared" si="9"/>
        <v>0</v>
      </c>
      <c r="I50" s="212"/>
      <c r="J50" s="212"/>
      <c r="K50" s="211">
        <f t="shared" si="10"/>
        <v>0</v>
      </c>
      <c r="L50" s="212"/>
      <c r="M50" s="212"/>
      <c r="N50" s="211">
        <f t="shared" si="11"/>
        <v>0</v>
      </c>
      <c r="O50" s="212"/>
      <c r="P50" s="212"/>
      <c r="Q50" s="211">
        <f t="shared" si="12"/>
        <v>0</v>
      </c>
      <c r="R50" s="212"/>
      <c r="S50" s="212"/>
      <c r="T50" s="211">
        <f t="shared" si="13"/>
        <v>0</v>
      </c>
      <c r="U50" s="427">
        <f t="shared" si="4"/>
        <v>0</v>
      </c>
      <c r="V50" s="427">
        <f t="shared" si="4"/>
        <v>0</v>
      </c>
      <c r="W50" s="427">
        <f t="shared" si="4"/>
        <v>0</v>
      </c>
      <c r="X50" s="212"/>
      <c r="Y50" s="212"/>
      <c r="Z50" s="211">
        <f t="shared" si="15"/>
        <v>0</v>
      </c>
      <c r="AA50" s="354">
        <f t="shared" si="45"/>
        <v>0</v>
      </c>
      <c r="AB50" s="354">
        <f t="shared" si="45"/>
        <v>0</v>
      </c>
      <c r="AC50" s="354">
        <f t="shared" si="45"/>
        <v>0</v>
      </c>
      <c r="AD50" s="212"/>
      <c r="AE50" s="212"/>
      <c r="AF50" s="211">
        <f t="shared" si="17"/>
        <v>0</v>
      </c>
      <c r="AG50" s="212"/>
      <c r="AH50" s="212"/>
      <c r="AI50" s="211">
        <f t="shared" si="19"/>
        <v>0</v>
      </c>
      <c r="AJ50" s="354">
        <f t="shared" si="34"/>
        <v>0</v>
      </c>
      <c r="AK50" s="354">
        <f t="shared" si="34"/>
        <v>0</v>
      </c>
      <c r="AL50" s="354">
        <f t="shared" si="34"/>
        <v>0</v>
      </c>
      <c r="AM50" s="351">
        <f t="shared" si="20"/>
        <v>0</v>
      </c>
      <c r="AN50" s="354">
        <f t="shared" si="35"/>
        <v>0</v>
      </c>
      <c r="AO50" s="354">
        <f t="shared" si="35"/>
        <v>0</v>
      </c>
    </row>
    <row r="51" spans="1:43" ht="12">
      <c r="A51" s="352">
        <v>44</v>
      </c>
      <c r="B51" s="353" t="s">
        <v>45</v>
      </c>
      <c r="C51" s="212"/>
      <c r="D51" s="212"/>
      <c r="E51" s="211">
        <f t="shared" si="8"/>
        <v>0</v>
      </c>
      <c r="F51" s="338">
        <v>209900</v>
      </c>
      <c r="G51" s="339">
        <v>0</v>
      </c>
      <c r="H51" s="211">
        <f t="shared" si="9"/>
        <v>-209900</v>
      </c>
      <c r="I51" s="212"/>
      <c r="J51" s="212"/>
      <c r="K51" s="211">
        <f t="shared" si="10"/>
        <v>0</v>
      </c>
      <c r="L51" s="212"/>
      <c r="M51" s="212"/>
      <c r="N51" s="211">
        <f t="shared" si="11"/>
        <v>0</v>
      </c>
      <c r="O51" s="212"/>
      <c r="P51" s="212"/>
      <c r="Q51" s="211">
        <f t="shared" si="12"/>
        <v>0</v>
      </c>
      <c r="R51" s="212"/>
      <c r="S51" s="212"/>
      <c r="T51" s="211">
        <f t="shared" si="13"/>
        <v>0</v>
      </c>
      <c r="U51" s="427">
        <f t="shared" si="4"/>
        <v>209900</v>
      </c>
      <c r="V51" s="427">
        <f t="shared" si="4"/>
        <v>0</v>
      </c>
      <c r="W51" s="427">
        <f t="shared" si="4"/>
        <v>-209900</v>
      </c>
      <c r="X51" s="212"/>
      <c r="Y51" s="212"/>
      <c r="Z51" s="211">
        <f t="shared" si="15"/>
        <v>0</v>
      </c>
      <c r="AA51" s="354">
        <f t="shared" si="45"/>
        <v>0</v>
      </c>
      <c r="AB51" s="354">
        <f t="shared" si="45"/>
        <v>0</v>
      </c>
      <c r="AC51" s="354">
        <f t="shared" si="45"/>
        <v>0</v>
      </c>
      <c r="AD51" s="212"/>
      <c r="AE51" s="212"/>
      <c r="AF51" s="211">
        <f t="shared" si="17"/>
        <v>0</v>
      </c>
      <c r="AG51" s="212"/>
      <c r="AH51" s="212"/>
      <c r="AI51" s="211">
        <f t="shared" si="19"/>
        <v>0</v>
      </c>
      <c r="AJ51" s="354">
        <f t="shared" si="34"/>
        <v>0</v>
      </c>
      <c r="AK51" s="354">
        <f t="shared" si="34"/>
        <v>0</v>
      </c>
      <c r="AL51" s="354">
        <f t="shared" si="34"/>
        <v>0</v>
      </c>
      <c r="AM51" s="351">
        <f t="shared" si="20"/>
        <v>209900</v>
      </c>
      <c r="AN51" s="354">
        <f t="shared" si="35"/>
        <v>0</v>
      </c>
      <c r="AO51" s="354">
        <f t="shared" si="35"/>
        <v>-209900</v>
      </c>
    </row>
    <row r="52" spans="1:43" ht="12">
      <c r="A52" s="352">
        <v>45</v>
      </c>
      <c r="B52" s="353" t="s">
        <v>51</v>
      </c>
      <c r="C52" s="212"/>
      <c r="D52" s="212"/>
      <c r="E52" s="211">
        <f t="shared" si="8"/>
        <v>0</v>
      </c>
      <c r="F52" s="338">
        <v>194100</v>
      </c>
      <c r="G52" s="338">
        <v>22000</v>
      </c>
      <c r="H52" s="211">
        <f t="shared" si="9"/>
        <v>-172100</v>
      </c>
      <c r="I52" s="212"/>
      <c r="J52" s="212"/>
      <c r="K52" s="211">
        <f t="shared" si="10"/>
        <v>0</v>
      </c>
      <c r="L52" s="212"/>
      <c r="M52" s="212"/>
      <c r="N52" s="211">
        <f t="shared" si="11"/>
        <v>0</v>
      </c>
      <c r="O52" s="212"/>
      <c r="P52" s="212"/>
      <c r="Q52" s="211">
        <f t="shared" si="12"/>
        <v>0</v>
      </c>
      <c r="R52" s="212"/>
      <c r="S52" s="212"/>
      <c r="T52" s="211">
        <f t="shared" si="13"/>
        <v>0</v>
      </c>
      <c r="U52" s="427">
        <f t="shared" si="4"/>
        <v>194100</v>
      </c>
      <c r="V52" s="427">
        <f t="shared" si="4"/>
        <v>22000</v>
      </c>
      <c r="W52" s="427">
        <f t="shared" si="4"/>
        <v>-172100</v>
      </c>
      <c r="X52" s="212"/>
      <c r="Y52" s="212"/>
      <c r="Z52" s="211">
        <f t="shared" si="15"/>
        <v>0</v>
      </c>
      <c r="AA52" s="354">
        <f t="shared" si="45"/>
        <v>0</v>
      </c>
      <c r="AB52" s="354">
        <f t="shared" si="45"/>
        <v>0</v>
      </c>
      <c r="AC52" s="354">
        <f t="shared" si="45"/>
        <v>0</v>
      </c>
      <c r="AD52" s="212"/>
      <c r="AE52" s="212"/>
      <c r="AF52" s="211">
        <f t="shared" si="17"/>
        <v>0</v>
      </c>
      <c r="AG52" s="212"/>
      <c r="AH52" s="212"/>
      <c r="AI52" s="211">
        <f t="shared" si="19"/>
        <v>0</v>
      </c>
      <c r="AJ52" s="354">
        <f t="shared" si="34"/>
        <v>0</v>
      </c>
      <c r="AK52" s="354">
        <f t="shared" si="34"/>
        <v>0</v>
      </c>
      <c r="AL52" s="354">
        <f t="shared" si="34"/>
        <v>0</v>
      </c>
      <c r="AM52" s="351">
        <f t="shared" si="20"/>
        <v>194100</v>
      </c>
      <c r="AN52" s="354">
        <f t="shared" si="35"/>
        <v>22000</v>
      </c>
      <c r="AO52" s="354">
        <f t="shared" si="35"/>
        <v>-172100</v>
      </c>
    </row>
    <row r="53" spans="1:43" ht="12">
      <c r="A53" s="352">
        <v>46</v>
      </c>
      <c r="B53" s="353" t="s">
        <v>46</v>
      </c>
      <c r="C53" s="212"/>
      <c r="D53" s="212"/>
      <c r="E53" s="211">
        <f t="shared" si="8"/>
        <v>0</v>
      </c>
      <c r="F53" s="290">
        <v>0</v>
      </c>
      <c r="G53" s="290">
        <v>0</v>
      </c>
      <c r="H53" s="211">
        <f t="shared" si="9"/>
        <v>0</v>
      </c>
      <c r="I53" s="212"/>
      <c r="J53" s="212"/>
      <c r="K53" s="211">
        <f t="shared" si="10"/>
        <v>0</v>
      </c>
      <c r="L53" s="212"/>
      <c r="M53" s="212"/>
      <c r="N53" s="211">
        <f t="shared" si="11"/>
        <v>0</v>
      </c>
      <c r="O53" s="212"/>
      <c r="P53" s="212"/>
      <c r="Q53" s="211">
        <f t="shared" si="12"/>
        <v>0</v>
      </c>
      <c r="R53" s="212"/>
      <c r="S53" s="212"/>
      <c r="T53" s="211">
        <f t="shared" si="13"/>
        <v>0</v>
      </c>
      <c r="U53" s="427">
        <f t="shared" si="4"/>
        <v>0</v>
      </c>
      <c r="V53" s="427">
        <f t="shared" si="4"/>
        <v>0</v>
      </c>
      <c r="W53" s="427">
        <f t="shared" si="4"/>
        <v>0</v>
      </c>
      <c r="X53" s="212"/>
      <c r="Y53" s="212"/>
      <c r="Z53" s="211">
        <f t="shared" si="15"/>
        <v>0</v>
      </c>
      <c r="AA53" s="354">
        <f t="shared" si="45"/>
        <v>0</v>
      </c>
      <c r="AB53" s="354">
        <f t="shared" si="45"/>
        <v>0</v>
      </c>
      <c r="AC53" s="354">
        <f t="shared" si="45"/>
        <v>0</v>
      </c>
      <c r="AD53" s="212"/>
      <c r="AE53" s="212"/>
      <c r="AF53" s="211">
        <f t="shared" si="17"/>
        <v>0</v>
      </c>
      <c r="AG53" s="212"/>
      <c r="AH53" s="212"/>
      <c r="AI53" s="211">
        <f t="shared" si="19"/>
        <v>0</v>
      </c>
      <c r="AJ53" s="354">
        <f t="shared" si="34"/>
        <v>0</v>
      </c>
      <c r="AK53" s="354">
        <f t="shared" si="34"/>
        <v>0</v>
      </c>
      <c r="AL53" s="354">
        <f t="shared" si="34"/>
        <v>0</v>
      </c>
      <c r="AM53" s="351">
        <f t="shared" si="20"/>
        <v>0</v>
      </c>
      <c r="AN53" s="354">
        <f t="shared" si="35"/>
        <v>0</v>
      </c>
      <c r="AO53" s="354">
        <f t="shared" si="35"/>
        <v>0</v>
      </c>
    </row>
    <row r="54" spans="1:43" ht="12">
      <c r="A54" s="352">
        <v>47</v>
      </c>
      <c r="B54" s="353" t="s">
        <v>47</v>
      </c>
      <c r="C54" s="212"/>
      <c r="D54" s="212"/>
      <c r="E54" s="211">
        <f t="shared" si="8"/>
        <v>0</v>
      </c>
      <c r="F54" s="212"/>
      <c r="G54" s="212"/>
      <c r="H54" s="211">
        <f t="shared" si="9"/>
        <v>0</v>
      </c>
      <c r="I54" s="212"/>
      <c r="J54" s="212"/>
      <c r="K54" s="211">
        <f t="shared" si="10"/>
        <v>0</v>
      </c>
      <c r="L54" s="212"/>
      <c r="M54" s="212"/>
      <c r="N54" s="211">
        <f t="shared" si="11"/>
        <v>0</v>
      </c>
      <c r="O54" s="212"/>
      <c r="P54" s="212"/>
      <c r="Q54" s="211">
        <f t="shared" si="12"/>
        <v>0</v>
      </c>
      <c r="R54" s="212"/>
      <c r="S54" s="212"/>
      <c r="T54" s="211">
        <f t="shared" si="13"/>
        <v>0</v>
      </c>
      <c r="U54" s="427">
        <f t="shared" si="4"/>
        <v>0</v>
      </c>
      <c r="V54" s="427">
        <f t="shared" si="4"/>
        <v>0</v>
      </c>
      <c r="W54" s="427">
        <f t="shared" si="4"/>
        <v>0</v>
      </c>
      <c r="X54" s="212"/>
      <c r="Y54" s="212"/>
      <c r="Z54" s="211">
        <f t="shared" si="15"/>
        <v>0</v>
      </c>
      <c r="AA54" s="354">
        <f t="shared" si="45"/>
        <v>0</v>
      </c>
      <c r="AB54" s="354">
        <f t="shared" si="45"/>
        <v>0</v>
      </c>
      <c r="AC54" s="354">
        <f t="shared" si="45"/>
        <v>0</v>
      </c>
      <c r="AD54" s="212"/>
      <c r="AE54" s="212"/>
      <c r="AF54" s="211">
        <f t="shared" si="17"/>
        <v>0</v>
      </c>
      <c r="AG54" s="212"/>
      <c r="AH54" s="212"/>
      <c r="AI54" s="211">
        <f t="shared" si="19"/>
        <v>0</v>
      </c>
      <c r="AJ54" s="354">
        <f t="shared" si="34"/>
        <v>0</v>
      </c>
      <c r="AK54" s="354">
        <f t="shared" si="34"/>
        <v>0</v>
      </c>
      <c r="AL54" s="354">
        <f t="shared" si="34"/>
        <v>0</v>
      </c>
      <c r="AM54" s="351">
        <f t="shared" si="20"/>
        <v>0</v>
      </c>
      <c r="AN54" s="354">
        <f t="shared" si="35"/>
        <v>0</v>
      </c>
      <c r="AO54" s="354">
        <f t="shared" si="35"/>
        <v>0</v>
      </c>
    </row>
    <row r="55" spans="1:43" ht="12">
      <c r="A55" s="352">
        <v>48</v>
      </c>
      <c r="B55" s="353" t="s">
        <v>48</v>
      </c>
      <c r="C55" s="212"/>
      <c r="D55" s="212"/>
      <c r="E55" s="211">
        <f t="shared" si="8"/>
        <v>0</v>
      </c>
      <c r="F55" s="356">
        <v>0</v>
      </c>
      <c r="G55" s="356">
        <v>0</v>
      </c>
      <c r="H55" s="211">
        <f t="shared" si="9"/>
        <v>0</v>
      </c>
      <c r="I55" s="212"/>
      <c r="J55" s="212"/>
      <c r="K55" s="211">
        <f t="shared" si="10"/>
        <v>0</v>
      </c>
      <c r="L55" s="212"/>
      <c r="M55" s="212"/>
      <c r="N55" s="211">
        <f t="shared" si="11"/>
        <v>0</v>
      </c>
      <c r="O55" s="212"/>
      <c r="P55" s="212"/>
      <c r="Q55" s="211">
        <f t="shared" si="12"/>
        <v>0</v>
      </c>
      <c r="R55" s="212"/>
      <c r="S55" s="212"/>
      <c r="T55" s="211">
        <f t="shared" si="13"/>
        <v>0</v>
      </c>
      <c r="U55" s="427">
        <f t="shared" si="4"/>
        <v>0</v>
      </c>
      <c r="V55" s="427">
        <f t="shared" si="4"/>
        <v>0</v>
      </c>
      <c r="W55" s="427">
        <f t="shared" si="4"/>
        <v>0</v>
      </c>
      <c r="X55" s="212"/>
      <c r="Y55" s="212"/>
      <c r="Z55" s="211">
        <f t="shared" si="15"/>
        <v>0</v>
      </c>
      <c r="AA55" s="354">
        <f t="shared" si="45"/>
        <v>0</v>
      </c>
      <c r="AB55" s="354">
        <f t="shared" si="45"/>
        <v>0</v>
      </c>
      <c r="AC55" s="354">
        <f t="shared" si="45"/>
        <v>0</v>
      </c>
      <c r="AD55" s="212"/>
      <c r="AE55" s="212"/>
      <c r="AF55" s="211">
        <f t="shared" si="17"/>
        <v>0</v>
      </c>
      <c r="AG55" s="212"/>
      <c r="AH55" s="212"/>
      <c r="AI55" s="211">
        <f t="shared" si="19"/>
        <v>0</v>
      </c>
      <c r="AJ55" s="354">
        <f t="shared" si="34"/>
        <v>0</v>
      </c>
      <c r="AK55" s="354">
        <f t="shared" ref="AJ55:AL57" si="46">SUM(AE55+AH55)</f>
        <v>0</v>
      </c>
      <c r="AL55" s="354">
        <f t="shared" si="46"/>
        <v>0</v>
      </c>
      <c r="AM55" s="351">
        <f t="shared" si="20"/>
        <v>0</v>
      </c>
      <c r="AN55" s="354">
        <f t="shared" si="35"/>
        <v>0</v>
      </c>
      <c r="AO55" s="354">
        <f t="shared" si="35"/>
        <v>0</v>
      </c>
    </row>
    <row r="56" spans="1:43" ht="12">
      <c r="A56" s="352">
        <v>49</v>
      </c>
      <c r="B56" s="353" t="s">
        <v>49</v>
      </c>
      <c r="C56" s="212"/>
      <c r="D56" s="212"/>
      <c r="E56" s="211">
        <f t="shared" si="8"/>
        <v>0</v>
      </c>
      <c r="F56" s="212"/>
      <c r="G56" s="212"/>
      <c r="H56" s="211">
        <f t="shared" si="9"/>
        <v>0</v>
      </c>
      <c r="I56" s="212"/>
      <c r="J56" s="212"/>
      <c r="K56" s="211">
        <f t="shared" si="10"/>
        <v>0</v>
      </c>
      <c r="L56" s="212"/>
      <c r="M56" s="212"/>
      <c r="N56" s="211">
        <f t="shared" si="11"/>
        <v>0</v>
      </c>
      <c r="O56" s="212"/>
      <c r="P56" s="212"/>
      <c r="Q56" s="211">
        <f t="shared" si="12"/>
        <v>0</v>
      </c>
      <c r="R56" s="212"/>
      <c r="S56" s="212"/>
      <c r="T56" s="211">
        <f t="shared" si="13"/>
        <v>0</v>
      </c>
      <c r="U56" s="427">
        <f t="shared" si="4"/>
        <v>0</v>
      </c>
      <c r="V56" s="427">
        <f t="shared" si="4"/>
        <v>0</v>
      </c>
      <c r="W56" s="427">
        <f t="shared" si="4"/>
        <v>0</v>
      </c>
      <c r="X56" s="212"/>
      <c r="Y56" s="212"/>
      <c r="Z56" s="211">
        <f t="shared" si="15"/>
        <v>0</v>
      </c>
      <c r="AA56" s="354">
        <f t="shared" si="45"/>
        <v>0</v>
      </c>
      <c r="AB56" s="354">
        <f t="shared" si="45"/>
        <v>0</v>
      </c>
      <c r="AC56" s="354">
        <f t="shared" si="45"/>
        <v>0</v>
      </c>
      <c r="AD56" s="212"/>
      <c r="AE56" s="212"/>
      <c r="AF56" s="211">
        <f t="shared" si="17"/>
        <v>0</v>
      </c>
      <c r="AG56" s="212"/>
      <c r="AH56" s="212"/>
      <c r="AI56" s="211">
        <f t="shared" si="19"/>
        <v>0</v>
      </c>
      <c r="AJ56" s="354">
        <f t="shared" si="46"/>
        <v>0</v>
      </c>
      <c r="AK56" s="354">
        <f t="shared" si="46"/>
        <v>0</v>
      </c>
      <c r="AL56" s="354">
        <f t="shared" si="46"/>
        <v>0</v>
      </c>
      <c r="AM56" s="351">
        <f t="shared" si="20"/>
        <v>0</v>
      </c>
      <c r="AN56" s="354">
        <f t="shared" si="35"/>
        <v>0</v>
      </c>
      <c r="AO56" s="354">
        <f t="shared" si="35"/>
        <v>0</v>
      </c>
    </row>
    <row r="57" spans="1:43" ht="12">
      <c r="A57" s="352">
        <v>50</v>
      </c>
      <c r="B57" s="353" t="s">
        <v>50</v>
      </c>
      <c r="C57" s="212"/>
      <c r="D57" s="212"/>
      <c r="E57" s="211">
        <f t="shared" si="8"/>
        <v>0</v>
      </c>
      <c r="F57" s="212"/>
      <c r="G57" s="212"/>
      <c r="H57" s="211">
        <f t="shared" si="9"/>
        <v>0</v>
      </c>
      <c r="I57" s="212"/>
      <c r="J57" s="212"/>
      <c r="K57" s="211">
        <f t="shared" si="10"/>
        <v>0</v>
      </c>
      <c r="L57" s="212"/>
      <c r="M57" s="212"/>
      <c r="N57" s="211">
        <f t="shared" si="11"/>
        <v>0</v>
      </c>
      <c r="O57" s="212"/>
      <c r="P57" s="212"/>
      <c r="Q57" s="211">
        <f t="shared" si="12"/>
        <v>0</v>
      </c>
      <c r="R57" s="212"/>
      <c r="S57" s="212"/>
      <c r="T57" s="211">
        <f t="shared" si="13"/>
        <v>0</v>
      </c>
      <c r="U57" s="427">
        <f t="shared" si="4"/>
        <v>0</v>
      </c>
      <c r="V57" s="427">
        <f t="shared" ref="U57:W110" si="47">SUM(D57+G57+J57+M57+P57+S57)</f>
        <v>0</v>
      </c>
      <c r="W57" s="427">
        <f t="shared" si="47"/>
        <v>0</v>
      </c>
      <c r="X57" s="212"/>
      <c r="Y57" s="212"/>
      <c r="Z57" s="211">
        <f t="shared" si="15"/>
        <v>0</v>
      </c>
      <c r="AA57" s="354">
        <f t="shared" si="45"/>
        <v>0</v>
      </c>
      <c r="AB57" s="354">
        <f t="shared" si="45"/>
        <v>0</v>
      </c>
      <c r="AC57" s="354">
        <f t="shared" si="45"/>
        <v>0</v>
      </c>
      <c r="AD57" s="212"/>
      <c r="AE57" s="212"/>
      <c r="AF57" s="211">
        <f t="shared" si="17"/>
        <v>0</v>
      </c>
      <c r="AG57" s="212"/>
      <c r="AH57" s="212"/>
      <c r="AI57" s="211">
        <f t="shared" si="19"/>
        <v>0</v>
      </c>
      <c r="AJ57" s="354">
        <f t="shared" si="46"/>
        <v>0</v>
      </c>
      <c r="AK57" s="354">
        <f t="shared" si="46"/>
        <v>0</v>
      </c>
      <c r="AL57" s="354">
        <f t="shared" si="46"/>
        <v>0</v>
      </c>
      <c r="AM57" s="351">
        <f t="shared" si="20"/>
        <v>0</v>
      </c>
      <c r="AN57" s="354">
        <f t="shared" si="35"/>
        <v>0</v>
      </c>
      <c r="AO57" s="354">
        <f t="shared" si="35"/>
        <v>0</v>
      </c>
    </row>
    <row r="58" spans="1:43" ht="12">
      <c r="A58" s="352"/>
      <c r="B58" s="358" t="s">
        <v>325</v>
      </c>
      <c r="C58" s="212"/>
      <c r="D58" s="212"/>
      <c r="E58" s="211">
        <f t="shared" si="8"/>
        <v>0</v>
      </c>
      <c r="F58" s="212"/>
      <c r="G58" s="212"/>
      <c r="H58" s="211">
        <f t="shared" si="9"/>
        <v>0</v>
      </c>
      <c r="I58" s="212"/>
      <c r="J58" s="212"/>
      <c r="K58" s="211">
        <f t="shared" si="10"/>
        <v>0</v>
      </c>
      <c r="L58" s="212"/>
      <c r="M58" s="212"/>
      <c r="N58" s="211">
        <f t="shared" si="11"/>
        <v>0</v>
      </c>
      <c r="O58" s="212"/>
      <c r="P58" s="212"/>
      <c r="Q58" s="211">
        <f t="shared" si="12"/>
        <v>0</v>
      </c>
      <c r="R58" s="212"/>
      <c r="S58" s="212"/>
      <c r="T58" s="211">
        <f t="shared" si="13"/>
        <v>0</v>
      </c>
      <c r="U58" s="354">
        <f t="shared" ref="U58:W59" si="48">SUM(C58+F58+I58+L58+O58+R58)</f>
        <v>0</v>
      </c>
      <c r="V58" s="354">
        <f t="shared" si="48"/>
        <v>0</v>
      </c>
      <c r="W58" s="354">
        <f t="shared" si="48"/>
        <v>0</v>
      </c>
      <c r="X58" s="212"/>
      <c r="Y58" s="212"/>
      <c r="Z58" s="211"/>
      <c r="AA58" s="354">
        <f t="shared" ref="AA58:AC59" si="49">SUM(X58)</f>
        <v>0</v>
      </c>
      <c r="AB58" s="354">
        <f t="shared" si="49"/>
        <v>0</v>
      </c>
      <c r="AC58" s="354">
        <f t="shared" si="49"/>
        <v>0</v>
      </c>
      <c r="AD58" s="212"/>
      <c r="AE58" s="212"/>
      <c r="AF58" s="211"/>
      <c r="AG58" s="212"/>
      <c r="AH58" s="212"/>
      <c r="AI58" s="211"/>
      <c r="AJ58" s="354"/>
      <c r="AK58" s="354"/>
      <c r="AL58" s="354"/>
      <c r="AM58" s="354">
        <f t="shared" si="20"/>
        <v>0</v>
      </c>
      <c r="AN58" s="354">
        <f t="shared" si="20"/>
        <v>0</v>
      </c>
      <c r="AO58" s="354">
        <f t="shared" si="20"/>
        <v>0</v>
      </c>
      <c r="AP58" s="342"/>
      <c r="AQ58" s="342"/>
    </row>
    <row r="59" spans="1:43" ht="12">
      <c r="A59" s="352"/>
      <c r="B59" s="353" t="s">
        <v>324</v>
      </c>
      <c r="C59" s="212">
        <v>0</v>
      </c>
      <c r="D59" s="212"/>
      <c r="E59" s="211">
        <f t="shared" si="8"/>
        <v>0</v>
      </c>
      <c r="F59" s="212"/>
      <c r="G59" s="212"/>
      <c r="H59" s="211">
        <f t="shared" si="9"/>
        <v>0</v>
      </c>
      <c r="I59" s="212"/>
      <c r="J59" s="212"/>
      <c r="K59" s="211">
        <f t="shared" si="10"/>
        <v>0</v>
      </c>
      <c r="L59" s="212"/>
      <c r="M59" s="212"/>
      <c r="N59" s="211">
        <f t="shared" si="11"/>
        <v>0</v>
      </c>
      <c r="O59" s="212"/>
      <c r="P59" s="212"/>
      <c r="Q59" s="211">
        <f t="shared" si="12"/>
        <v>0</v>
      </c>
      <c r="R59" s="212"/>
      <c r="S59" s="212"/>
      <c r="T59" s="211">
        <f t="shared" si="13"/>
        <v>0</v>
      </c>
      <c r="U59" s="354">
        <f t="shared" si="48"/>
        <v>0</v>
      </c>
      <c r="V59" s="354">
        <f t="shared" si="48"/>
        <v>0</v>
      </c>
      <c r="W59" s="354">
        <f t="shared" si="48"/>
        <v>0</v>
      </c>
      <c r="X59" s="212"/>
      <c r="Y59" s="212"/>
      <c r="Z59" s="211"/>
      <c r="AA59" s="354">
        <f t="shared" si="49"/>
        <v>0</v>
      </c>
      <c r="AB59" s="354">
        <f t="shared" si="49"/>
        <v>0</v>
      </c>
      <c r="AC59" s="354">
        <f t="shared" si="49"/>
        <v>0</v>
      </c>
      <c r="AD59" s="212"/>
      <c r="AE59" s="212"/>
      <c r="AF59" s="211"/>
      <c r="AG59" s="212"/>
      <c r="AH59" s="212"/>
      <c r="AI59" s="211"/>
      <c r="AJ59" s="354"/>
      <c r="AK59" s="354"/>
      <c r="AL59" s="354"/>
      <c r="AM59" s="354">
        <f t="shared" si="20"/>
        <v>0</v>
      </c>
      <c r="AN59" s="354">
        <f t="shared" si="20"/>
        <v>0</v>
      </c>
      <c r="AO59" s="354">
        <f t="shared" si="20"/>
        <v>0</v>
      </c>
      <c r="AP59" s="342"/>
      <c r="AQ59" s="342"/>
    </row>
    <row r="60" spans="1:43" ht="12">
      <c r="A60" s="348">
        <v>51</v>
      </c>
      <c r="B60" s="349" t="s">
        <v>52</v>
      </c>
      <c r="C60" s="350">
        <f t="shared" ref="C60:S60" si="50">SUM(C61:C62)</f>
        <v>1243300</v>
      </c>
      <c r="D60" s="350">
        <f t="shared" si="50"/>
        <v>0</v>
      </c>
      <c r="E60" s="350">
        <f t="shared" si="8"/>
        <v>-1243300</v>
      </c>
      <c r="F60" s="350">
        <f t="shared" si="50"/>
        <v>13700000</v>
      </c>
      <c r="G60" s="350">
        <f t="shared" si="50"/>
        <v>12373600</v>
      </c>
      <c r="H60" s="350">
        <f t="shared" si="9"/>
        <v>-1326400</v>
      </c>
      <c r="I60" s="350">
        <f t="shared" si="50"/>
        <v>0</v>
      </c>
      <c r="J60" s="350">
        <f t="shared" si="50"/>
        <v>0</v>
      </c>
      <c r="K60" s="350">
        <f t="shared" si="10"/>
        <v>0</v>
      </c>
      <c r="L60" s="350">
        <f t="shared" si="50"/>
        <v>0</v>
      </c>
      <c r="M60" s="350">
        <f t="shared" si="50"/>
        <v>0</v>
      </c>
      <c r="N60" s="350">
        <f t="shared" si="11"/>
        <v>0</v>
      </c>
      <c r="O60" s="350">
        <f t="shared" si="50"/>
        <v>0</v>
      </c>
      <c r="P60" s="350">
        <f t="shared" si="50"/>
        <v>0</v>
      </c>
      <c r="Q60" s="350">
        <f t="shared" si="12"/>
        <v>0</v>
      </c>
      <c r="R60" s="350">
        <f t="shared" si="50"/>
        <v>0</v>
      </c>
      <c r="S60" s="350">
        <f t="shared" si="50"/>
        <v>0</v>
      </c>
      <c r="T60" s="350">
        <f t="shared" si="13"/>
        <v>0</v>
      </c>
      <c r="U60" s="351">
        <f t="shared" si="47"/>
        <v>14943300</v>
      </c>
      <c r="V60" s="351">
        <f t="shared" si="47"/>
        <v>12373600</v>
      </c>
      <c r="W60" s="351">
        <f t="shared" si="47"/>
        <v>-2569700</v>
      </c>
      <c r="X60" s="350">
        <f>SUM(X61:X62)</f>
        <v>0</v>
      </c>
      <c r="Y60" s="350">
        <f>SUM(Y61:Y62)</f>
        <v>0</v>
      </c>
      <c r="Z60" s="350">
        <f t="shared" si="15"/>
        <v>0</v>
      </c>
      <c r="AA60" s="351">
        <f t="shared" si="31"/>
        <v>0</v>
      </c>
      <c r="AB60" s="351">
        <f t="shared" si="31"/>
        <v>0</v>
      </c>
      <c r="AC60" s="351">
        <f t="shared" si="31"/>
        <v>0</v>
      </c>
      <c r="AD60" s="350">
        <f>SUM(AD61:AD62)</f>
        <v>0</v>
      </c>
      <c r="AE60" s="350">
        <f>SUM(AE61:AE62)</f>
        <v>0</v>
      </c>
      <c r="AF60" s="350">
        <f t="shared" si="17"/>
        <v>0</v>
      </c>
      <c r="AG60" s="350">
        <f>SUM(AG61:AG62)</f>
        <v>0</v>
      </c>
      <c r="AH60" s="350">
        <f>SUM(AH61:AH62)</f>
        <v>0</v>
      </c>
      <c r="AI60" s="350">
        <f t="shared" si="19"/>
        <v>0</v>
      </c>
      <c r="AJ60" s="351">
        <f t="shared" si="34"/>
        <v>0</v>
      </c>
      <c r="AK60" s="351">
        <f t="shared" si="34"/>
        <v>0</v>
      </c>
      <c r="AL60" s="351">
        <f t="shared" si="34"/>
        <v>0</v>
      </c>
      <c r="AM60" s="351">
        <f t="shared" si="20"/>
        <v>14943300</v>
      </c>
      <c r="AN60" s="351">
        <f t="shared" si="35"/>
        <v>12373600</v>
      </c>
      <c r="AO60" s="351">
        <f t="shared" si="35"/>
        <v>-2569700</v>
      </c>
    </row>
    <row r="61" spans="1:43" ht="12">
      <c r="A61" s="352">
        <v>52</v>
      </c>
      <c r="B61" s="359" t="s">
        <v>75</v>
      </c>
      <c r="C61" s="338">
        <v>243300</v>
      </c>
      <c r="D61" s="339">
        <v>0</v>
      </c>
      <c r="E61" s="211">
        <f t="shared" si="8"/>
        <v>-243300</v>
      </c>
      <c r="F61" s="338">
        <v>12950000</v>
      </c>
      <c r="G61" s="338">
        <v>12073600</v>
      </c>
      <c r="H61" s="211">
        <f t="shared" si="9"/>
        <v>-876400</v>
      </c>
      <c r="I61" s="212"/>
      <c r="J61" s="212"/>
      <c r="K61" s="211">
        <f t="shared" si="10"/>
        <v>0</v>
      </c>
      <c r="L61" s="212"/>
      <c r="M61" s="212"/>
      <c r="N61" s="211">
        <f t="shared" si="11"/>
        <v>0</v>
      </c>
      <c r="O61" s="212"/>
      <c r="P61" s="212"/>
      <c r="Q61" s="211">
        <f t="shared" si="12"/>
        <v>0</v>
      </c>
      <c r="R61" s="212"/>
      <c r="S61" s="212"/>
      <c r="T61" s="211">
        <f t="shared" si="13"/>
        <v>0</v>
      </c>
      <c r="U61" s="427">
        <f t="shared" si="47"/>
        <v>13193300</v>
      </c>
      <c r="V61" s="427">
        <f t="shared" si="47"/>
        <v>12073600</v>
      </c>
      <c r="W61" s="427">
        <f t="shared" si="47"/>
        <v>-1119700</v>
      </c>
      <c r="X61" s="212"/>
      <c r="Y61" s="212"/>
      <c r="Z61" s="211">
        <f t="shared" si="15"/>
        <v>0</v>
      </c>
      <c r="AA61" s="354">
        <f t="shared" ref="AA61:AC62" si="51">SUM(X61)</f>
        <v>0</v>
      </c>
      <c r="AB61" s="354">
        <f t="shared" si="51"/>
        <v>0</v>
      </c>
      <c r="AC61" s="354">
        <f t="shared" si="51"/>
        <v>0</v>
      </c>
      <c r="AD61" s="212"/>
      <c r="AE61" s="212"/>
      <c r="AF61" s="211">
        <f t="shared" si="17"/>
        <v>0</v>
      </c>
      <c r="AG61" s="212"/>
      <c r="AH61" s="212"/>
      <c r="AI61" s="211">
        <f t="shared" si="19"/>
        <v>0</v>
      </c>
      <c r="AJ61" s="354">
        <f t="shared" ref="AJ61:AL62" si="52">SUM(AD61+AG61)</f>
        <v>0</v>
      </c>
      <c r="AK61" s="354">
        <f t="shared" si="52"/>
        <v>0</v>
      </c>
      <c r="AL61" s="354">
        <f t="shared" si="52"/>
        <v>0</v>
      </c>
      <c r="AM61" s="351">
        <f t="shared" si="20"/>
        <v>13193300</v>
      </c>
      <c r="AN61" s="354">
        <f t="shared" si="35"/>
        <v>12073600</v>
      </c>
      <c r="AO61" s="354">
        <f t="shared" si="35"/>
        <v>-1119700</v>
      </c>
    </row>
    <row r="62" spans="1:43" ht="12">
      <c r="A62" s="352">
        <v>53</v>
      </c>
      <c r="B62" s="359" t="s">
        <v>53</v>
      </c>
      <c r="C62" s="338">
        <v>1000000</v>
      </c>
      <c r="D62" s="339">
        <v>0</v>
      </c>
      <c r="E62" s="211">
        <f t="shared" si="8"/>
        <v>-1000000</v>
      </c>
      <c r="F62" s="338">
        <v>750000</v>
      </c>
      <c r="G62" s="338">
        <v>300000</v>
      </c>
      <c r="H62" s="211">
        <f t="shared" si="9"/>
        <v>-450000</v>
      </c>
      <c r="I62" s="212"/>
      <c r="J62" s="212"/>
      <c r="K62" s="211">
        <f t="shared" si="10"/>
        <v>0</v>
      </c>
      <c r="L62" s="212"/>
      <c r="M62" s="212"/>
      <c r="N62" s="211">
        <f t="shared" si="11"/>
        <v>0</v>
      </c>
      <c r="O62" s="212"/>
      <c r="P62" s="212"/>
      <c r="Q62" s="211">
        <f t="shared" si="12"/>
        <v>0</v>
      </c>
      <c r="R62" s="212"/>
      <c r="S62" s="212"/>
      <c r="T62" s="211">
        <f t="shared" si="13"/>
        <v>0</v>
      </c>
      <c r="U62" s="427">
        <f t="shared" si="47"/>
        <v>1750000</v>
      </c>
      <c r="V62" s="427">
        <f t="shared" si="47"/>
        <v>300000</v>
      </c>
      <c r="W62" s="427">
        <f t="shared" si="47"/>
        <v>-1450000</v>
      </c>
      <c r="X62" s="212"/>
      <c r="Y62" s="212"/>
      <c r="Z62" s="211">
        <f t="shared" si="15"/>
        <v>0</v>
      </c>
      <c r="AA62" s="354">
        <f t="shared" si="51"/>
        <v>0</v>
      </c>
      <c r="AB62" s="354">
        <f t="shared" si="51"/>
        <v>0</v>
      </c>
      <c r="AC62" s="354">
        <f t="shared" si="51"/>
        <v>0</v>
      </c>
      <c r="AD62" s="212"/>
      <c r="AE62" s="212"/>
      <c r="AF62" s="211">
        <f t="shared" si="17"/>
        <v>0</v>
      </c>
      <c r="AG62" s="212"/>
      <c r="AH62" s="212"/>
      <c r="AI62" s="211">
        <f t="shared" si="19"/>
        <v>0</v>
      </c>
      <c r="AJ62" s="354">
        <f t="shared" si="52"/>
        <v>0</v>
      </c>
      <c r="AK62" s="354">
        <f t="shared" si="52"/>
        <v>0</v>
      </c>
      <c r="AL62" s="354">
        <f t="shared" si="52"/>
        <v>0</v>
      </c>
      <c r="AM62" s="351">
        <f t="shared" si="20"/>
        <v>1750000</v>
      </c>
      <c r="AN62" s="354">
        <f t="shared" si="35"/>
        <v>300000</v>
      </c>
      <c r="AO62" s="354">
        <f t="shared" si="35"/>
        <v>-1450000</v>
      </c>
    </row>
    <row r="63" spans="1:43" ht="12">
      <c r="A63" s="352"/>
      <c r="B63" s="353" t="s">
        <v>323</v>
      </c>
      <c r="C63" s="212">
        <v>0</v>
      </c>
      <c r="D63" s="212">
        <v>0</v>
      </c>
      <c r="E63" s="211"/>
      <c r="F63" s="212">
        <v>0</v>
      </c>
      <c r="G63" s="211">
        <v>0</v>
      </c>
      <c r="H63" s="211"/>
      <c r="I63" s="212"/>
      <c r="J63" s="212"/>
      <c r="K63" s="211"/>
      <c r="L63" s="212"/>
      <c r="M63" s="212"/>
      <c r="N63" s="211"/>
      <c r="O63" s="212"/>
      <c r="P63" s="212"/>
      <c r="Q63" s="211"/>
      <c r="R63" s="212"/>
      <c r="S63" s="212"/>
      <c r="T63" s="211"/>
      <c r="U63" s="354"/>
      <c r="V63" s="354"/>
      <c r="W63" s="354"/>
      <c r="X63" s="212"/>
      <c r="Y63" s="212"/>
      <c r="Z63" s="211"/>
      <c r="AA63" s="354"/>
      <c r="AB63" s="354"/>
      <c r="AC63" s="212"/>
      <c r="AD63" s="212"/>
      <c r="AE63" s="212"/>
      <c r="AF63" s="211"/>
      <c r="AG63" s="212"/>
      <c r="AH63" s="212"/>
      <c r="AI63" s="211"/>
      <c r="AJ63" s="347"/>
      <c r="AK63" s="347"/>
      <c r="AL63" s="347"/>
      <c r="AM63" s="354"/>
      <c r="AN63" s="354"/>
      <c r="AO63" s="354"/>
      <c r="AP63" s="342"/>
      <c r="AQ63" s="342"/>
    </row>
    <row r="64" spans="1:43" ht="12">
      <c r="A64" s="352"/>
      <c r="B64" s="349" t="s">
        <v>260</v>
      </c>
      <c r="C64" s="350">
        <f>+C65</f>
        <v>0</v>
      </c>
      <c r="D64" s="350">
        <f t="shared" ref="D64:T64" si="53">+D65</f>
        <v>0</v>
      </c>
      <c r="E64" s="350">
        <f t="shared" si="53"/>
        <v>0</v>
      </c>
      <c r="F64" s="350">
        <f>+F65</f>
        <v>0</v>
      </c>
      <c r="G64" s="350">
        <f t="shared" si="53"/>
        <v>0</v>
      </c>
      <c r="H64" s="350">
        <f t="shared" si="53"/>
        <v>0</v>
      </c>
      <c r="I64" s="350">
        <f t="shared" si="53"/>
        <v>0</v>
      </c>
      <c r="J64" s="350">
        <f t="shared" si="53"/>
        <v>0</v>
      </c>
      <c r="K64" s="350">
        <f t="shared" si="53"/>
        <v>0</v>
      </c>
      <c r="L64" s="350">
        <f t="shared" si="53"/>
        <v>0</v>
      </c>
      <c r="M64" s="350">
        <f t="shared" si="53"/>
        <v>0</v>
      </c>
      <c r="N64" s="350">
        <f t="shared" si="53"/>
        <v>0</v>
      </c>
      <c r="O64" s="350">
        <f t="shared" si="53"/>
        <v>0</v>
      </c>
      <c r="P64" s="350">
        <f t="shared" si="53"/>
        <v>0</v>
      </c>
      <c r="Q64" s="350">
        <f t="shared" si="53"/>
        <v>0</v>
      </c>
      <c r="R64" s="350">
        <f t="shared" si="53"/>
        <v>0</v>
      </c>
      <c r="S64" s="350">
        <f t="shared" si="53"/>
        <v>0</v>
      </c>
      <c r="T64" s="350">
        <f t="shared" si="53"/>
        <v>0</v>
      </c>
      <c r="U64" s="427"/>
      <c r="V64" s="427"/>
      <c r="W64" s="427"/>
      <c r="X64" s="350">
        <f>+X65</f>
        <v>0</v>
      </c>
      <c r="Y64" s="350">
        <f>+Y65</f>
        <v>0</v>
      </c>
      <c r="Z64" s="350">
        <f>+Z65</f>
        <v>0</v>
      </c>
      <c r="AA64" s="354"/>
      <c r="AB64" s="354"/>
      <c r="AC64" s="354"/>
      <c r="AD64" s="350">
        <f t="shared" ref="AD64:AH64" si="54">+AD65</f>
        <v>0</v>
      </c>
      <c r="AE64" s="350">
        <f t="shared" si="54"/>
        <v>0</v>
      </c>
      <c r="AF64" s="350">
        <f t="shared" si="54"/>
        <v>0</v>
      </c>
      <c r="AG64" s="350">
        <f t="shared" si="54"/>
        <v>0</v>
      </c>
      <c r="AH64" s="350">
        <f t="shared" si="54"/>
        <v>0</v>
      </c>
      <c r="AI64" s="350">
        <f t="shared" ref="AI64" si="55">+AI65</f>
        <v>0</v>
      </c>
      <c r="AJ64" s="354"/>
      <c r="AK64" s="354"/>
      <c r="AL64" s="354"/>
      <c r="AM64" s="351"/>
      <c r="AN64" s="354"/>
      <c r="AO64" s="354"/>
    </row>
    <row r="65" spans="1:41" ht="12">
      <c r="A65" s="352"/>
      <c r="B65" s="353" t="s">
        <v>261</v>
      </c>
      <c r="C65" s="212"/>
      <c r="D65" s="212"/>
      <c r="E65" s="211"/>
      <c r="F65" s="212"/>
      <c r="G65" s="212"/>
      <c r="H65" s="211"/>
      <c r="I65" s="212"/>
      <c r="J65" s="212"/>
      <c r="K65" s="211"/>
      <c r="L65" s="212"/>
      <c r="M65" s="212"/>
      <c r="N65" s="211"/>
      <c r="O65" s="212"/>
      <c r="P65" s="212"/>
      <c r="Q65" s="211"/>
      <c r="R65" s="212"/>
      <c r="S65" s="212"/>
      <c r="T65" s="211"/>
      <c r="U65" s="427"/>
      <c r="V65" s="427"/>
      <c r="W65" s="427"/>
      <c r="X65" s="212"/>
      <c r="Y65" s="212"/>
      <c r="Z65" s="211"/>
      <c r="AA65" s="354"/>
      <c r="AB65" s="354"/>
      <c r="AC65" s="354"/>
      <c r="AD65" s="212"/>
      <c r="AE65" s="212"/>
      <c r="AF65" s="211"/>
      <c r="AG65" s="212"/>
      <c r="AH65" s="212"/>
      <c r="AI65" s="211"/>
      <c r="AJ65" s="354"/>
      <c r="AK65" s="354"/>
      <c r="AL65" s="354"/>
      <c r="AM65" s="351"/>
      <c r="AN65" s="354"/>
      <c r="AO65" s="354"/>
    </row>
    <row r="66" spans="1:41" ht="12">
      <c r="A66" s="348">
        <v>54</v>
      </c>
      <c r="B66" s="349" t="s">
        <v>77</v>
      </c>
      <c r="C66" s="350">
        <f t="shared" ref="C66:S66" si="56">SUM(C67:C68)</f>
        <v>0</v>
      </c>
      <c r="D66" s="350">
        <f t="shared" si="56"/>
        <v>0</v>
      </c>
      <c r="E66" s="350">
        <f t="shared" si="8"/>
        <v>0</v>
      </c>
      <c r="F66" s="350">
        <f t="shared" si="56"/>
        <v>0</v>
      </c>
      <c r="G66" s="350">
        <f t="shared" si="56"/>
        <v>0</v>
      </c>
      <c r="H66" s="350">
        <f t="shared" si="9"/>
        <v>0</v>
      </c>
      <c r="I66" s="350">
        <f t="shared" si="56"/>
        <v>0</v>
      </c>
      <c r="J66" s="350">
        <f t="shared" si="56"/>
        <v>0</v>
      </c>
      <c r="K66" s="350">
        <f t="shared" si="10"/>
        <v>0</v>
      </c>
      <c r="L66" s="350">
        <f t="shared" si="56"/>
        <v>0</v>
      </c>
      <c r="M66" s="350">
        <f t="shared" si="56"/>
        <v>0</v>
      </c>
      <c r="N66" s="350">
        <f t="shared" si="11"/>
        <v>0</v>
      </c>
      <c r="O66" s="350">
        <f t="shared" si="56"/>
        <v>0</v>
      </c>
      <c r="P66" s="350">
        <f t="shared" si="56"/>
        <v>0</v>
      </c>
      <c r="Q66" s="350">
        <f t="shared" si="12"/>
        <v>0</v>
      </c>
      <c r="R66" s="350">
        <f t="shared" si="56"/>
        <v>0</v>
      </c>
      <c r="S66" s="350">
        <f t="shared" si="56"/>
        <v>0</v>
      </c>
      <c r="T66" s="350">
        <f t="shared" si="13"/>
        <v>0</v>
      </c>
      <c r="U66" s="351">
        <f t="shared" si="47"/>
        <v>0</v>
      </c>
      <c r="V66" s="351">
        <f t="shared" si="47"/>
        <v>0</v>
      </c>
      <c r="W66" s="351">
        <f t="shared" si="47"/>
        <v>0</v>
      </c>
      <c r="X66" s="350">
        <f>SUM(X67:X68)</f>
        <v>0</v>
      </c>
      <c r="Y66" s="350">
        <f>SUM(Y67:Y68)</f>
        <v>0</v>
      </c>
      <c r="Z66" s="350">
        <f t="shared" si="15"/>
        <v>0</v>
      </c>
      <c r="AA66" s="351">
        <f t="shared" si="31"/>
        <v>0</v>
      </c>
      <c r="AB66" s="351">
        <f t="shared" si="31"/>
        <v>0</v>
      </c>
      <c r="AC66" s="351">
        <f t="shared" si="31"/>
        <v>0</v>
      </c>
      <c r="AD66" s="350">
        <f>SUM(AD67:AD68)</f>
        <v>0</v>
      </c>
      <c r="AE66" s="350">
        <f>SUM(AE67:AE68)</f>
        <v>0</v>
      </c>
      <c r="AF66" s="350">
        <f t="shared" si="17"/>
        <v>0</v>
      </c>
      <c r="AG66" s="350">
        <f>SUM(AG67:AG68)</f>
        <v>0</v>
      </c>
      <c r="AH66" s="350">
        <f>SUM(AH67:AH68)</f>
        <v>0</v>
      </c>
      <c r="AI66" s="350">
        <f t="shared" si="19"/>
        <v>0</v>
      </c>
      <c r="AJ66" s="351">
        <f t="shared" si="34"/>
        <v>0</v>
      </c>
      <c r="AK66" s="351">
        <f t="shared" si="34"/>
        <v>0</v>
      </c>
      <c r="AL66" s="351">
        <f t="shared" si="34"/>
        <v>0</v>
      </c>
      <c r="AM66" s="351">
        <f>SUM(U66+AA66+AJ66)</f>
        <v>0</v>
      </c>
      <c r="AN66" s="351">
        <f t="shared" si="35"/>
        <v>0</v>
      </c>
      <c r="AO66" s="351">
        <f t="shared" si="35"/>
        <v>0</v>
      </c>
    </row>
    <row r="67" spans="1:41" ht="12">
      <c r="A67" s="352">
        <v>55</v>
      </c>
      <c r="B67" s="359" t="s">
        <v>54</v>
      </c>
      <c r="C67" s="212"/>
      <c r="D67" s="212"/>
      <c r="E67" s="211">
        <f t="shared" si="8"/>
        <v>0</v>
      </c>
      <c r="F67" s="212"/>
      <c r="G67" s="212"/>
      <c r="H67" s="211">
        <f t="shared" si="9"/>
        <v>0</v>
      </c>
      <c r="I67" s="212"/>
      <c r="J67" s="212"/>
      <c r="K67" s="211">
        <f t="shared" si="10"/>
        <v>0</v>
      </c>
      <c r="L67" s="212"/>
      <c r="M67" s="212"/>
      <c r="N67" s="211">
        <f t="shared" si="11"/>
        <v>0</v>
      </c>
      <c r="O67" s="212"/>
      <c r="P67" s="212"/>
      <c r="Q67" s="211">
        <f t="shared" si="12"/>
        <v>0</v>
      </c>
      <c r="R67" s="212"/>
      <c r="S67" s="212"/>
      <c r="T67" s="211">
        <f t="shared" si="13"/>
        <v>0</v>
      </c>
      <c r="U67" s="354">
        <f t="shared" si="47"/>
        <v>0</v>
      </c>
      <c r="V67" s="354">
        <f t="shared" si="47"/>
        <v>0</v>
      </c>
      <c r="W67" s="354">
        <f t="shared" si="47"/>
        <v>0</v>
      </c>
      <c r="X67" s="212"/>
      <c r="Y67" s="212"/>
      <c r="Z67" s="211">
        <f t="shared" si="15"/>
        <v>0</v>
      </c>
      <c r="AA67" s="354">
        <f t="shared" si="31"/>
        <v>0</v>
      </c>
      <c r="AB67" s="354">
        <f t="shared" si="31"/>
        <v>0</v>
      </c>
      <c r="AC67" s="354">
        <f t="shared" si="31"/>
        <v>0</v>
      </c>
      <c r="AD67" s="212"/>
      <c r="AE67" s="212"/>
      <c r="AF67" s="211">
        <f t="shared" si="17"/>
        <v>0</v>
      </c>
      <c r="AG67" s="212"/>
      <c r="AH67" s="212"/>
      <c r="AI67" s="211">
        <f t="shared" si="19"/>
        <v>0</v>
      </c>
      <c r="AJ67" s="354">
        <f t="shared" si="34"/>
        <v>0</v>
      </c>
      <c r="AK67" s="354">
        <f t="shared" si="34"/>
        <v>0</v>
      </c>
      <c r="AL67" s="354">
        <f t="shared" si="34"/>
        <v>0</v>
      </c>
      <c r="AM67" s="351">
        <f t="shared" si="20"/>
        <v>0</v>
      </c>
      <c r="AN67" s="354">
        <f t="shared" si="35"/>
        <v>0</v>
      </c>
      <c r="AO67" s="354">
        <f t="shared" si="35"/>
        <v>0</v>
      </c>
    </row>
    <row r="68" spans="1:41" ht="12">
      <c r="A68" s="352">
        <v>56</v>
      </c>
      <c r="B68" s="359" t="s">
        <v>55</v>
      </c>
      <c r="C68" s="212"/>
      <c r="D68" s="212"/>
      <c r="E68" s="211">
        <f t="shared" si="8"/>
        <v>0</v>
      </c>
      <c r="F68" s="212"/>
      <c r="G68" s="212"/>
      <c r="H68" s="211">
        <f t="shared" si="9"/>
        <v>0</v>
      </c>
      <c r="I68" s="212"/>
      <c r="J68" s="212"/>
      <c r="K68" s="211">
        <f t="shared" si="10"/>
        <v>0</v>
      </c>
      <c r="L68" s="212"/>
      <c r="M68" s="212"/>
      <c r="N68" s="211">
        <f t="shared" si="11"/>
        <v>0</v>
      </c>
      <c r="O68" s="212"/>
      <c r="P68" s="212"/>
      <c r="Q68" s="211">
        <f t="shared" si="12"/>
        <v>0</v>
      </c>
      <c r="R68" s="212"/>
      <c r="S68" s="212"/>
      <c r="T68" s="211">
        <f t="shared" si="13"/>
        <v>0</v>
      </c>
      <c r="U68" s="354">
        <f t="shared" si="47"/>
        <v>0</v>
      </c>
      <c r="V68" s="354">
        <f t="shared" si="47"/>
        <v>0</v>
      </c>
      <c r="W68" s="354">
        <f t="shared" si="47"/>
        <v>0</v>
      </c>
      <c r="X68" s="212"/>
      <c r="Y68" s="212"/>
      <c r="Z68" s="211">
        <f t="shared" si="15"/>
        <v>0</v>
      </c>
      <c r="AA68" s="354">
        <f t="shared" si="31"/>
        <v>0</v>
      </c>
      <c r="AB68" s="354">
        <f t="shared" si="31"/>
        <v>0</v>
      </c>
      <c r="AC68" s="354">
        <f t="shared" si="31"/>
        <v>0</v>
      </c>
      <c r="AD68" s="212"/>
      <c r="AE68" s="212"/>
      <c r="AF68" s="211">
        <f t="shared" si="17"/>
        <v>0</v>
      </c>
      <c r="AG68" s="212"/>
      <c r="AH68" s="212"/>
      <c r="AI68" s="211">
        <f t="shared" si="19"/>
        <v>0</v>
      </c>
      <c r="AJ68" s="354">
        <f t="shared" si="34"/>
        <v>0</v>
      </c>
      <c r="AK68" s="354">
        <f t="shared" si="34"/>
        <v>0</v>
      </c>
      <c r="AL68" s="354">
        <f t="shared" si="34"/>
        <v>0</v>
      </c>
      <c r="AM68" s="351">
        <f t="shared" si="20"/>
        <v>0</v>
      </c>
      <c r="AN68" s="354">
        <f t="shared" si="35"/>
        <v>0</v>
      </c>
      <c r="AO68" s="354">
        <f t="shared" si="35"/>
        <v>0</v>
      </c>
    </row>
    <row r="69" spans="1:41" ht="12">
      <c r="A69" s="348">
        <v>57</v>
      </c>
      <c r="B69" s="349" t="s">
        <v>78</v>
      </c>
      <c r="C69" s="350">
        <f>SUM(C70:C77)</f>
        <v>0</v>
      </c>
      <c r="D69" s="350">
        <f>SUM(D70:D77)</f>
        <v>0</v>
      </c>
      <c r="E69" s="350">
        <f t="shared" si="8"/>
        <v>0</v>
      </c>
      <c r="F69" s="350">
        <f>SUM(F70:F77)</f>
        <v>0</v>
      </c>
      <c r="G69" s="350">
        <f>SUM(G70:G77)</f>
        <v>0</v>
      </c>
      <c r="H69" s="350">
        <f t="shared" si="9"/>
        <v>0</v>
      </c>
      <c r="I69" s="350">
        <f>SUM(I70:I77)</f>
        <v>0</v>
      </c>
      <c r="J69" s="350">
        <f>SUM(J70:J77)</f>
        <v>0</v>
      </c>
      <c r="K69" s="350">
        <f t="shared" si="10"/>
        <v>0</v>
      </c>
      <c r="L69" s="350">
        <f>SUM(L70:L77)</f>
        <v>0</v>
      </c>
      <c r="M69" s="350">
        <f>SUM(M70:M77)</f>
        <v>0</v>
      </c>
      <c r="N69" s="350">
        <f t="shared" si="11"/>
        <v>0</v>
      </c>
      <c r="O69" s="350">
        <f>SUM(O70:O77)</f>
        <v>0</v>
      </c>
      <c r="P69" s="350">
        <f>SUM(P70:P77)</f>
        <v>0</v>
      </c>
      <c r="Q69" s="350">
        <f t="shared" si="12"/>
        <v>0</v>
      </c>
      <c r="R69" s="350">
        <f>SUM(R70:R77)</f>
        <v>0</v>
      </c>
      <c r="S69" s="350">
        <f>SUM(S70:S77)</f>
        <v>0</v>
      </c>
      <c r="T69" s="350">
        <f t="shared" si="13"/>
        <v>0</v>
      </c>
      <c r="U69" s="351">
        <f t="shared" si="47"/>
        <v>0</v>
      </c>
      <c r="V69" s="351">
        <f t="shared" si="47"/>
        <v>0</v>
      </c>
      <c r="W69" s="351">
        <f t="shared" si="47"/>
        <v>0</v>
      </c>
      <c r="X69" s="350">
        <f>SUM(X70:X77)</f>
        <v>192404200</v>
      </c>
      <c r="Y69" s="350">
        <f>SUM(Y70:Y77)</f>
        <v>104647200</v>
      </c>
      <c r="Z69" s="350">
        <f t="shared" si="15"/>
        <v>-87757000</v>
      </c>
      <c r="AA69" s="351">
        <f t="shared" si="31"/>
        <v>192404200</v>
      </c>
      <c r="AB69" s="351">
        <f t="shared" si="31"/>
        <v>104647200</v>
      </c>
      <c r="AC69" s="351">
        <f t="shared" si="31"/>
        <v>-87757000</v>
      </c>
      <c r="AD69" s="350">
        <f>SUM(AD70:AD77)</f>
        <v>0</v>
      </c>
      <c r="AE69" s="350">
        <f>SUM(AE70:AE77)</f>
        <v>0</v>
      </c>
      <c r="AF69" s="350">
        <f t="shared" si="17"/>
        <v>0</v>
      </c>
      <c r="AG69" s="350">
        <f>SUM(AG70:AG77)</f>
        <v>0</v>
      </c>
      <c r="AH69" s="350">
        <f>SUM(AH70:AH77)</f>
        <v>0</v>
      </c>
      <c r="AI69" s="350">
        <f t="shared" si="19"/>
        <v>0</v>
      </c>
      <c r="AJ69" s="351">
        <f t="shared" si="34"/>
        <v>0</v>
      </c>
      <c r="AK69" s="351">
        <f t="shared" si="34"/>
        <v>0</v>
      </c>
      <c r="AL69" s="351">
        <f t="shared" si="34"/>
        <v>0</v>
      </c>
      <c r="AM69" s="351">
        <f t="shared" si="20"/>
        <v>192404200</v>
      </c>
      <c r="AN69" s="351">
        <f t="shared" si="35"/>
        <v>104647200</v>
      </c>
      <c r="AO69" s="351">
        <f t="shared" si="35"/>
        <v>-87757000</v>
      </c>
    </row>
    <row r="70" spans="1:41" ht="12">
      <c r="A70" s="352">
        <v>58</v>
      </c>
      <c r="B70" s="359" t="s">
        <v>90</v>
      </c>
      <c r="C70" s="360"/>
      <c r="D70" s="360"/>
      <c r="E70" s="360">
        <f t="shared" si="8"/>
        <v>0</v>
      </c>
      <c r="F70" s="360"/>
      <c r="G70" s="360"/>
      <c r="H70" s="360">
        <f t="shared" si="9"/>
        <v>0</v>
      </c>
      <c r="I70" s="212"/>
      <c r="J70" s="212"/>
      <c r="K70" s="211">
        <f t="shared" si="10"/>
        <v>0</v>
      </c>
      <c r="L70" s="212"/>
      <c r="M70" s="212"/>
      <c r="N70" s="211">
        <f t="shared" si="11"/>
        <v>0</v>
      </c>
      <c r="O70" s="212"/>
      <c r="P70" s="212"/>
      <c r="Q70" s="211">
        <f t="shared" si="12"/>
        <v>0</v>
      </c>
      <c r="R70" s="212"/>
      <c r="S70" s="212"/>
      <c r="T70" s="211">
        <f t="shared" si="13"/>
        <v>0</v>
      </c>
      <c r="U70" s="427">
        <f t="shared" si="47"/>
        <v>0</v>
      </c>
      <c r="V70" s="427">
        <f t="shared" si="47"/>
        <v>0</v>
      </c>
      <c r="W70" s="427">
        <f t="shared" si="47"/>
        <v>0</v>
      </c>
      <c r="X70" s="340">
        <v>192404200</v>
      </c>
      <c r="Y70" s="340">
        <v>104647200</v>
      </c>
      <c r="Z70" s="211">
        <f t="shared" si="15"/>
        <v>-87757000</v>
      </c>
      <c r="AA70" s="354">
        <f t="shared" ref="AA70:AC87" si="57">SUM(X70)</f>
        <v>192404200</v>
      </c>
      <c r="AB70" s="354">
        <f t="shared" si="57"/>
        <v>104647200</v>
      </c>
      <c r="AC70" s="354">
        <f t="shared" si="57"/>
        <v>-87757000</v>
      </c>
      <c r="AD70" s="212"/>
      <c r="AE70" s="212"/>
      <c r="AF70" s="211">
        <f t="shared" si="17"/>
        <v>0</v>
      </c>
      <c r="AG70" s="212"/>
      <c r="AH70" s="212"/>
      <c r="AI70" s="211">
        <f t="shared" si="19"/>
        <v>0</v>
      </c>
      <c r="AJ70" s="354">
        <f t="shared" ref="AJ70:AL77" si="58">SUM(AD70+AG70)</f>
        <v>0</v>
      </c>
      <c r="AK70" s="354">
        <f t="shared" si="58"/>
        <v>0</v>
      </c>
      <c r="AL70" s="354">
        <f t="shared" si="58"/>
        <v>0</v>
      </c>
      <c r="AM70" s="351">
        <f t="shared" si="20"/>
        <v>192404200</v>
      </c>
      <c r="AN70" s="354">
        <f t="shared" si="35"/>
        <v>104647200</v>
      </c>
      <c r="AO70" s="354">
        <f t="shared" si="35"/>
        <v>-87757000</v>
      </c>
    </row>
    <row r="71" spans="1:41" ht="12">
      <c r="A71" s="352">
        <v>59</v>
      </c>
      <c r="B71" s="359" t="s">
        <v>85</v>
      </c>
      <c r="C71" s="212"/>
      <c r="D71" s="212"/>
      <c r="E71" s="211">
        <f t="shared" si="8"/>
        <v>0</v>
      </c>
      <c r="F71" s="212"/>
      <c r="G71" s="212"/>
      <c r="H71" s="211">
        <f t="shared" si="9"/>
        <v>0</v>
      </c>
      <c r="I71" s="212"/>
      <c r="J71" s="212"/>
      <c r="K71" s="211">
        <f t="shared" si="10"/>
        <v>0</v>
      </c>
      <c r="L71" s="212"/>
      <c r="M71" s="212"/>
      <c r="N71" s="211">
        <f t="shared" si="11"/>
        <v>0</v>
      </c>
      <c r="O71" s="212"/>
      <c r="P71" s="212"/>
      <c r="Q71" s="211">
        <f t="shared" si="12"/>
        <v>0</v>
      </c>
      <c r="R71" s="212"/>
      <c r="S71" s="212"/>
      <c r="T71" s="211">
        <f t="shared" si="13"/>
        <v>0</v>
      </c>
      <c r="U71" s="427">
        <f t="shared" si="47"/>
        <v>0</v>
      </c>
      <c r="V71" s="427">
        <f t="shared" si="47"/>
        <v>0</v>
      </c>
      <c r="W71" s="427">
        <f t="shared" si="47"/>
        <v>0</v>
      </c>
      <c r="X71" s="212"/>
      <c r="Y71" s="212"/>
      <c r="Z71" s="211">
        <f t="shared" si="15"/>
        <v>0</v>
      </c>
      <c r="AA71" s="354">
        <f t="shared" si="57"/>
        <v>0</v>
      </c>
      <c r="AB71" s="354">
        <f t="shared" si="57"/>
        <v>0</v>
      </c>
      <c r="AC71" s="354">
        <f t="shared" si="57"/>
        <v>0</v>
      </c>
      <c r="AD71" s="212"/>
      <c r="AE71" s="212"/>
      <c r="AF71" s="211">
        <f t="shared" si="17"/>
        <v>0</v>
      </c>
      <c r="AG71" s="212"/>
      <c r="AH71" s="212"/>
      <c r="AI71" s="211">
        <f t="shared" si="19"/>
        <v>0</v>
      </c>
      <c r="AJ71" s="354">
        <f t="shared" si="58"/>
        <v>0</v>
      </c>
      <c r="AK71" s="354">
        <f t="shared" si="58"/>
        <v>0</v>
      </c>
      <c r="AL71" s="354">
        <f t="shared" si="58"/>
        <v>0</v>
      </c>
      <c r="AM71" s="351">
        <f t="shared" si="20"/>
        <v>0</v>
      </c>
      <c r="AN71" s="354">
        <f t="shared" si="35"/>
        <v>0</v>
      </c>
      <c r="AO71" s="354">
        <f t="shared" si="35"/>
        <v>0</v>
      </c>
    </row>
    <row r="72" spans="1:41" ht="12">
      <c r="A72" s="352"/>
      <c r="B72" s="339" t="s">
        <v>266</v>
      </c>
      <c r="C72" s="212"/>
      <c r="D72" s="212"/>
      <c r="E72" s="211"/>
      <c r="F72" s="212"/>
      <c r="G72" s="212"/>
      <c r="H72" s="211"/>
      <c r="I72" s="212"/>
      <c r="J72" s="212"/>
      <c r="K72" s="211"/>
      <c r="L72" s="212"/>
      <c r="M72" s="212"/>
      <c r="N72" s="211"/>
      <c r="O72" s="212"/>
      <c r="P72" s="212"/>
      <c r="Q72" s="211"/>
      <c r="R72" s="212"/>
      <c r="S72" s="212"/>
      <c r="T72" s="211"/>
      <c r="U72" s="354"/>
      <c r="V72" s="354"/>
      <c r="W72" s="354"/>
      <c r="X72" s="212"/>
      <c r="Y72" s="212"/>
      <c r="Z72" s="211"/>
      <c r="AA72" s="354"/>
      <c r="AB72" s="354"/>
      <c r="AC72" s="212"/>
      <c r="AD72" s="212"/>
      <c r="AE72" s="212"/>
      <c r="AF72" s="211"/>
      <c r="AG72" s="212"/>
      <c r="AH72" s="212"/>
      <c r="AI72" s="211"/>
      <c r="AJ72" s="347"/>
      <c r="AK72" s="347"/>
      <c r="AL72" s="347"/>
      <c r="AM72" s="354"/>
      <c r="AN72" s="354"/>
      <c r="AO72" s="354"/>
    </row>
    <row r="73" spans="1:41" ht="12">
      <c r="A73" s="352">
        <v>60</v>
      </c>
      <c r="B73" s="359" t="s">
        <v>56</v>
      </c>
      <c r="C73" s="212"/>
      <c r="D73" s="212"/>
      <c r="E73" s="211">
        <f t="shared" si="8"/>
        <v>0</v>
      </c>
      <c r="F73" s="212"/>
      <c r="G73" s="212"/>
      <c r="H73" s="211">
        <f t="shared" si="9"/>
        <v>0</v>
      </c>
      <c r="I73" s="212"/>
      <c r="J73" s="212"/>
      <c r="K73" s="211">
        <f t="shared" si="10"/>
        <v>0</v>
      </c>
      <c r="L73" s="212"/>
      <c r="M73" s="212"/>
      <c r="N73" s="211">
        <f t="shared" si="11"/>
        <v>0</v>
      </c>
      <c r="O73" s="212"/>
      <c r="P73" s="212"/>
      <c r="Q73" s="211">
        <f t="shared" si="12"/>
        <v>0</v>
      </c>
      <c r="R73" s="212"/>
      <c r="S73" s="212"/>
      <c r="T73" s="211">
        <f t="shared" si="13"/>
        <v>0</v>
      </c>
      <c r="U73" s="427">
        <f t="shared" si="47"/>
        <v>0</v>
      </c>
      <c r="V73" s="427">
        <f t="shared" si="47"/>
        <v>0</v>
      </c>
      <c r="W73" s="427">
        <f t="shared" si="47"/>
        <v>0</v>
      </c>
      <c r="X73" s="212"/>
      <c r="Y73" s="212"/>
      <c r="Z73" s="211">
        <f t="shared" si="15"/>
        <v>0</v>
      </c>
      <c r="AA73" s="354">
        <f t="shared" si="57"/>
        <v>0</v>
      </c>
      <c r="AB73" s="354">
        <f t="shared" si="57"/>
        <v>0</v>
      </c>
      <c r="AC73" s="354">
        <f t="shared" si="57"/>
        <v>0</v>
      </c>
      <c r="AD73" s="212"/>
      <c r="AE73" s="212"/>
      <c r="AF73" s="211">
        <f t="shared" si="17"/>
        <v>0</v>
      </c>
      <c r="AG73" s="212"/>
      <c r="AH73" s="212"/>
      <c r="AI73" s="211">
        <f t="shared" si="19"/>
        <v>0</v>
      </c>
      <c r="AJ73" s="354">
        <f t="shared" si="58"/>
        <v>0</v>
      </c>
      <c r="AK73" s="354">
        <f t="shared" si="58"/>
        <v>0</v>
      </c>
      <c r="AL73" s="354">
        <f t="shared" si="58"/>
        <v>0</v>
      </c>
      <c r="AM73" s="351">
        <f t="shared" si="20"/>
        <v>0</v>
      </c>
      <c r="AN73" s="354">
        <f t="shared" si="35"/>
        <v>0</v>
      </c>
      <c r="AO73" s="354">
        <f t="shared" si="35"/>
        <v>0</v>
      </c>
    </row>
    <row r="74" spans="1:41" ht="12">
      <c r="A74" s="352">
        <v>61</v>
      </c>
      <c r="B74" s="353" t="s">
        <v>57</v>
      </c>
      <c r="C74" s="212"/>
      <c r="D74" s="212"/>
      <c r="E74" s="211">
        <f t="shared" si="8"/>
        <v>0</v>
      </c>
      <c r="F74" s="212"/>
      <c r="G74" s="212"/>
      <c r="H74" s="211">
        <f t="shared" si="9"/>
        <v>0</v>
      </c>
      <c r="I74" s="212"/>
      <c r="J74" s="212"/>
      <c r="K74" s="211">
        <f t="shared" si="10"/>
        <v>0</v>
      </c>
      <c r="L74" s="212"/>
      <c r="M74" s="212"/>
      <c r="N74" s="211">
        <f t="shared" si="11"/>
        <v>0</v>
      </c>
      <c r="O74" s="212"/>
      <c r="P74" s="212"/>
      <c r="Q74" s="211">
        <f t="shared" si="12"/>
        <v>0</v>
      </c>
      <c r="R74" s="212"/>
      <c r="S74" s="212"/>
      <c r="T74" s="211">
        <f t="shared" si="13"/>
        <v>0</v>
      </c>
      <c r="U74" s="427">
        <f t="shared" si="47"/>
        <v>0</v>
      </c>
      <c r="V74" s="427">
        <f t="shared" si="47"/>
        <v>0</v>
      </c>
      <c r="W74" s="427">
        <f t="shared" si="47"/>
        <v>0</v>
      </c>
      <c r="X74" s="212"/>
      <c r="Y74" s="212"/>
      <c r="Z74" s="211">
        <f t="shared" si="15"/>
        <v>0</v>
      </c>
      <c r="AA74" s="354">
        <f t="shared" si="57"/>
        <v>0</v>
      </c>
      <c r="AB74" s="354">
        <f t="shared" si="57"/>
        <v>0</v>
      </c>
      <c r="AC74" s="354">
        <f t="shared" si="57"/>
        <v>0</v>
      </c>
      <c r="AD74" s="212"/>
      <c r="AE74" s="212"/>
      <c r="AF74" s="211">
        <f t="shared" si="17"/>
        <v>0</v>
      </c>
      <c r="AG74" s="212"/>
      <c r="AH74" s="212"/>
      <c r="AI74" s="211">
        <f t="shared" si="19"/>
        <v>0</v>
      </c>
      <c r="AJ74" s="354">
        <f t="shared" si="58"/>
        <v>0</v>
      </c>
      <c r="AK74" s="354">
        <f t="shared" si="58"/>
        <v>0</v>
      </c>
      <c r="AL74" s="354">
        <f t="shared" si="58"/>
        <v>0</v>
      </c>
      <c r="AM74" s="351">
        <f t="shared" si="20"/>
        <v>0</v>
      </c>
      <c r="AN74" s="354">
        <f t="shared" si="35"/>
        <v>0</v>
      </c>
      <c r="AO74" s="354">
        <f t="shared" si="35"/>
        <v>0</v>
      </c>
    </row>
    <row r="75" spans="1:41" ht="12">
      <c r="A75" s="352">
        <v>62</v>
      </c>
      <c r="B75" s="353" t="s">
        <v>58</v>
      </c>
      <c r="C75" s="212"/>
      <c r="D75" s="212"/>
      <c r="E75" s="211">
        <f t="shared" si="8"/>
        <v>0</v>
      </c>
      <c r="F75" s="212"/>
      <c r="G75" s="212"/>
      <c r="H75" s="211">
        <f t="shared" si="9"/>
        <v>0</v>
      </c>
      <c r="I75" s="212"/>
      <c r="J75" s="212"/>
      <c r="K75" s="211">
        <f t="shared" si="10"/>
        <v>0</v>
      </c>
      <c r="L75" s="212"/>
      <c r="M75" s="212"/>
      <c r="N75" s="211">
        <f t="shared" si="11"/>
        <v>0</v>
      </c>
      <c r="O75" s="212"/>
      <c r="P75" s="212"/>
      <c r="Q75" s="211">
        <f t="shared" si="12"/>
        <v>0</v>
      </c>
      <c r="R75" s="212"/>
      <c r="S75" s="212"/>
      <c r="T75" s="211">
        <f t="shared" si="13"/>
        <v>0</v>
      </c>
      <c r="U75" s="427">
        <f t="shared" si="47"/>
        <v>0</v>
      </c>
      <c r="V75" s="427">
        <f t="shared" si="47"/>
        <v>0</v>
      </c>
      <c r="W75" s="427">
        <f t="shared" si="47"/>
        <v>0</v>
      </c>
      <c r="X75" s="212"/>
      <c r="Y75" s="212"/>
      <c r="Z75" s="211">
        <f t="shared" si="15"/>
        <v>0</v>
      </c>
      <c r="AA75" s="354">
        <f t="shared" si="57"/>
        <v>0</v>
      </c>
      <c r="AB75" s="354">
        <f t="shared" si="57"/>
        <v>0</v>
      </c>
      <c r="AC75" s="354">
        <f t="shared" si="57"/>
        <v>0</v>
      </c>
      <c r="AD75" s="212"/>
      <c r="AE75" s="212"/>
      <c r="AF75" s="211">
        <f t="shared" si="17"/>
        <v>0</v>
      </c>
      <c r="AG75" s="212"/>
      <c r="AH75" s="212"/>
      <c r="AI75" s="211">
        <f t="shared" si="19"/>
        <v>0</v>
      </c>
      <c r="AJ75" s="354">
        <f t="shared" si="58"/>
        <v>0</v>
      </c>
      <c r="AK75" s="354">
        <f t="shared" si="58"/>
        <v>0</v>
      </c>
      <c r="AL75" s="354">
        <f t="shared" si="58"/>
        <v>0</v>
      </c>
      <c r="AM75" s="351">
        <f t="shared" si="20"/>
        <v>0</v>
      </c>
      <c r="AN75" s="354">
        <f t="shared" si="35"/>
        <v>0</v>
      </c>
      <c r="AO75" s="354">
        <f t="shared" si="35"/>
        <v>0</v>
      </c>
    </row>
    <row r="76" spans="1:41" ht="12">
      <c r="A76" s="352">
        <v>63</v>
      </c>
      <c r="B76" s="353" t="s">
        <v>59</v>
      </c>
      <c r="C76" s="212"/>
      <c r="D76" s="212"/>
      <c r="E76" s="211">
        <f t="shared" si="8"/>
        <v>0</v>
      </c>
      <c r="F76" s="212"/>
      <c r="G76" s="212"/>
      <c r="H76" s="211">
        <f t="shared" si="9"/>
        <v>0</v>
      </c>
      <c r="I76" s="212"/>
      <c r="J76" s="212"/>
      <c r="K76" s="211">
        <f t="shared" si="10"/>
        <v>0</v>
      </c>
      <c r="L76" s="212"/>
      <c r="M76" s="212"/>
      <c r="N76" s="211">
        <f t="shared" si="11"/>
        <v>0</v>
      </c>
      <c r="O76" s="212"/>
      <c r="P76" s="212"/>
      <c r="Q76" s="211">
        <f t="shared" si="12"/>
        <v>0</v>
      </c>
      <c r="R76" s="212"/>
      <c r="S76" s="212"/>
      <c r="T76" s="211">
        <f t="shared" si="13"/>
        <v>0</v>
      </c>
      <c r="U76" s="427">
        <f t="shared" si="47"/>
        <v>0</v>
      </c>
      <c r="V76" s="427">
        <f t="shared" si="47"/>
        <v>0</v>
      </c>
      <c r="W76" s="427">
        <f t="shared" si="47"/>
        <v>0</v>
      </c>
      <c r="X76" s="212"/>
      <c r="Y76" s="212"/>
      <c r="Z76" s="211">
        <f t="shared" si="15"/>
        <v>0</v>
      </c>
      <c r="AA76" s="354">
        <f t="shared" si="57"/>
        <v>0</v>
      </c>
      <c r="AB76" s="354">
        <f t="shared" si="57"/>
        <v>0</v>
      </c>
      <c r="AC76" s="354">
        <f t="shared" si="57"/>
        <v>0</v>
      </c>
      <c r="AD76" s="212"/>
      <c r="AE76" s="212"/>
      <c r="AF76" s="211">
        <f t="shared" si="17"/>
        <v>0</v>
      </c>
      <c r="AG76" s="212"/>
      <c r="AH76" s="212"/>
      <c r="AI76" s="211">
        <f t="shared" si="19"/>
        <v>0</v>
      </c>
      <c r="AJ76" s="354">
        <f t="shared" si="58"/>
        <v>0</v>
      </c>
      <c r="AK76" s="354">
        <f t="shared" si="58"/>
        <v>0</v>
      </c>
      <c r="AL76" s="354">
        <f t="shared" si="58"/>
        <v>0</v>
      </c>
      <c r="AM76" s="351">
        <f t="shared" si="20"/>
        <v>0</v>
      </c>
      <c r="AN76" s="354">
        <f t="shared" si="35"/>
        <v>0</v>
      </c>
      <c r="AO76" s="354">
        <f t="shared" si="35"/>
        <v>0</v>
      </c>
    </row>
    <row r="77" spans="1:41" ht="12">
      <c r="A77" s="352">
        <v>64</v>
      </c>
      <c r="B77" s="353" t="s">
        <v>60</v>
      </c>
      <c r="C77" s="356">
        <v>0</v>
      </c>
      <c r="D77" s="356">
        <v>0</v>
      </c>
      <c r="E77" s="211">
        <f t="shared" si="8"/>
        <v>0</v>
      </c>
      <c r="F77" s="356">
        <v>0</v>
      </c>
      <c r="G77" s="356">
        <v>0</v>
      </c>
      <c r="H77" s="211">
        <f t="shared" si="9"/>
        <v>0</v>
      </c>
      <c r="I77" s="212"/>
      <c r="J77" s="212"/>
      <c r="K77" s="211">
        <f t="shared" si="10"/>
        <v>0</v>
      </c>
      <c r="L77" s="212"/>
      <c r="M77" s="212"/>
      <c r="N77" s="211">
        <f t="shared" si="11"/>
        <v>0</v>
      </c>
      <c r="O77" s="212"/>
      <c r="P77" s="212"/>
      <c r="Q77" s="211">
        <f t="shared" si="12"/>
        <v>0</v>
      </c>
      <c r="R77" s="212"/>
      <c r="S77" s="212"/>
      <c r="T77" s="211">
        <f t="shared" si="13"/>
        <v>0</v>
      </c>
      <c r="U77" s="427">
        <f t="shared" si="47"/>
        <v>0</v>
      </c>
      <c r="V77" s="427">
        <f t="shared" si="47"/>
        <v>0</v>
      </c>
      <c r="W77" s="427">
        <f t="shared" si="47"/>
        <v>0</v>
      </c>
      <c r="X77" s="212"/>
      <c r="Y77" s="212"/>
      <c r="Z77" s="211">
        <f t="shared" si="15"/>
        <v>0</v>
      </c>
      <c r="AA77" s="354">
        <f t="shared" si="57"/>
        <v>0</v>
      </c>
      <c r="AB77" s="354">
        <f t="shared" si="57"/>
        <v>0</v>
      </c>
      <c r="AC77" s="354">
        <f t="shared" si="57"/>
        <v>0</v>
      </c>
      <c r="AD77" s="212"/>
      <c r="AE77" s="212"/>
      <c r="AF77" s="211">
        <f t="shared" si="17"/>
        <v>0</v>
      </c>
      <c r="AG77" s="212"/>
      <c r="AH77" s="212"/>
      <c r="AI77" s="211">
        <f t="shared" si="19"/>
        <v>0</v>
      </c>
      <c r="AJ77" s="354">
        <f t="shared" si="58"/>
        <v>0</v>
      </c>
      <c r="AK77" s="354">
        <f t="shared" si="58"/>
        <v>0</v>
      </c>
      <c r="AL77" s="354">
        <f t="shared" si="58"/>
        <v>0</v>
      </c>
      <c r="AM77" s="351">
        <f t="shared" si="20"/>
        <v>0</v>
      </c>
      <c r="AN77" s="354">
        <f t="shared" si="35"/>
        <v>0</v>
      </c>
      <c r="AO77" s="354">
        <f t="shared" si="35"/>
        <v>0</v>
      </c>
    </row>
    <row r="78" spans="1:41" ht="12">
      <c r="A78" s="348">
        <v>65</v>
      </c>
      <c r="B78" s="349" t="s">
        <v>61</v>
      </c>
      <c r="C78" s="350">
        <f t="shared" ref="C78:S78" si="59">SUM(C79:C80)</f>
        <v>0</v>
      </c>
      <c r="D78" s="350">
        <f t="shared" si="59"/>
        <v>0</v>
      </c>
      <c r="E78" s="350">
        <f t="shared" si="8"/>
        <v>0</v>
      </c>
      <c r="F78" s="350">
        <f t="shared" si="59"/>
        <v>0</v>
      </c>
      <c r="G78" s="350">
        <f t="shared" si="59"/>
        <v>0</v>
      </c>
      <c r="H78" s="350">
        <f t="shared" si="9"/>
        <v>0</v>
      </c>
      <c r="I78" s="350">
        <f t="shared" si="59"/>
        <v>0</v>
      </c>
      <c r="J78" s="350">
        <f t="shared" si="59"/>
        <v>0</v>
      </c>
      <c r="K78" s="350">
        <f t="shared" si="10"/>
        <v>0</v>
      </c>
      <c r="L78" s="350">
        <f t="shared" si="59"/>
        <v>0</v>
      </c>
      <c r="M78" s="350">
        <f t="shared" si="59"/>
        <v>0</v>
      </c>
      <c r="N78" s="350">
        <f t="shared" si="11"/>
        <v>0</v>
      </c>
      <c r="O78" s="350">
        <f t="shared" si="59"/>
        <v>0</v>
      </c>
      <c r="P78" s="350">
        <f t="shared" si="59"/>
        <v>0</v>
      </c>
      <c r="Q78" s="350">
        <f t="shared" si="12"/>
        <v>0</v>
      </c>
      <c r="R78" s="350">
        <f t="shared" si="59"/>
        <v>0</v>
      </c>
      <c r="S78" s="350">
        <f t="shared" si="59"/>
        <v>0</v>
      </c>
      <c r="T78" s="350">
        <f t="shared" si="13"/>
        <v>0</v>
      </c>
      <c r="U78" s="351">
        <f t="shared" si="47"/>
        <v>0</v>
      </c>
      <c r="V78" s="351">
        <f t="shared" si="47"/>
        <v>0</v>
      </c>
      <c r="W78" s="351">
        <f t="shared" si="47"/>
        <v>0</v>
      </c>
      <c r="X78" s="350">
        <f>SUM(X79:X80)</f>
        <v>0</v>
      </c>
      <c r="Y78" s="350">
        <f>SUM(Y79:Y80)</f>
        <v>0</v>
      </c>
      <c r="Z78" s="350">
        <f t="shared" si="15"/>
        <v>0</v>
      </c>
      <c r="AA78" s="351">
        <f t="shared" si="57"/>
        <v>0</v>
      </c>
      <c r="AB78" s="351">
        <f t="shared" si="57"/>
        <v>0</v>
      </c>
      <c r="AC78" s="351">
        <f t="shared" si="57"/>
        <v>0</v>
      </c>
      <c r="AD78" s="350">
        <f>SUM(AD79:AD80)</f>
        <v>0</v>
      </c>
      <c r="AE78" s="350">
        <f>SUM(AE79:AE80)</f>
        <v>0</v>
      </c>
      <c r="AF78" s="350">
        <f t="shared" si="17"/>
        <v>0</v>
      </c>
      <c r="AG78" s="350">
        <f>SUM(AG79:AG80)</f>
        <v>0</v>
      </c>
      <c r="AH78" s="350">
        <f>SUM(AH79:AH80)</f>
        <v>0</v>
      </c>
      <c r="AI78" s="350">
        <f t="shared" si="19"/>
        <v>0</v>
      </c>
      <c r="AJ78" s="351">
        <f t="shared" si="34"/>
        <v>0</v>
      </c>
      <c r="AK78" s="351">
        <f t="shared" si="34"/>
        <v>0</v>
      </c>
      <c r="AL78" s="351">
        <f t="shared" si="34"/>
        <v>0</v>
      </c>
      <c r="AM78" s="351">
        <f t="shared" si="20"/>
        <v>0</v>
      </c>
      <c r="AN78" s="351">
        <f t="shared" ref="AM78:AO110" si="60">SUM(V78+AB78+AK78)</f>
        <v>0</v>
      </c>
      <c r="AO78" s="351">
        <f t="shared" si="60"/>
        <v>0</v>
      </c>
    </row>
    <row r="79" spans="1:41" ht="12">
      <c r="A79" s="352">
        <v>66</v>
      </c>
      <c r="B79" s="359" t="s">
        <v>256</v>
      </c>
      <c r="C79" s="212"/>
      <c r="D79" s="212"/>
      <c r="E79" s="211">
        <f t="shared" ref="E79:E110" si="61">D79-C79</f>
        <v>0</v>
      </c>
      <c r="F79" s="212"/>
      <c r="G79" s="212"/>
      <c r="H79" s="211">
        <f t="shared" ref="H79:H110" si="62">G79-F79</f>
        <v>0</v>
      </c>
      <c r="I79" s="212"/>
      <c r="J79" s="212"/>
      <c r="K79" s="211">
        <f t="shared" ref="K79:K110" si="63">J79-I79</f>
        <v>0</v>
      </c>
      <c r="L79" s="212"/>
      <c r="M79" s="212"/>
      <c r="N79" s="211">
        <f t="shared" ref="N79:N110" si="64">M79-L79</f>
        <v>0</v>
      </c>
      <c r="O79" s="212"/>
      <c r="P79" s="212"/>
      <c r="Q79" s="211">
        <f t="shared" ref="Q79:Q110" si="65">P79-O79</f>
        <v>0</v>
      </c>
      <c r="R79" s="212"/>
      <c r="S79" s="212"/>
      <c r="T79" s="211">
        <f t="shared" ref="T79:T110" si="66">S79-R79</f>
        <v>0</v>
      </c>
      <c r="U79" s="354">
        <f t="shared" si="47"/>
        <v>0</v>
      </c>
      <c r="V79" s="354">
        <f t="shared" si="47"/>
        <v>0</v>
      </c>
      <c r="W79" s="354">
        <f t="shared" si="47"/>
        <v>0</v>
      </c>
      <c r="X79" s="212"/>
      <c r="Y79" s="212"/>
      <c r="Z79" s="211">
        <f t="shared" ref="Z79:Z110" si="67">Y79-X79</f>
        <v>0</v>
      </c>
      <c r="AA79" s="354">
        <f t="shared" si="57"/>
        <v>0</v>
      </c>
      <c r="AB79" s="354">
        <f t="shared" si="57"/>
        <v>0</v>
      </c>
      <c r="AC79" s="354">
        <f t="shared" si="57"/>
        <v>0</v>
      </c>
      <c r="AD79" s="212"/>
      <c r="AE79" s="212"/>
      <c r="AF79" s="211">
        <f t="shared" ref="AF79:AF88" si="68">AE79-AD79</f>
        <v>0</v>
      </c>
      <c r="AG79" s="212"/>
      <c r="AH79" s="212"/>
      <c r="AI79" s="211">
        <f t="shared" ref="AI79:AI110" si="69">AH79-AG79</f>
        <v>0</v>
      </c>
      <c r="AJ79" s="354">
        <f t="shared" si="34"/>
        <v>0</v>
      </c>
      <c r="AK79" s="354">
        <f t="shared" si="34"/>
        <v>0</v>
      </c>
      <c r="AL79" s="354">
        <f t="shared" si="34"/>
        <v>0</v>
      </c>
      <c r="AM79" s="351">
        <f t="shared" ref="AM79:AM90" si="70">SUM(U79+AA79+AJ79)</f>
        <v>0</v>
      </c>
      <c r="AN79" s="354">
        <f t="shared" si="60"/>
        <v>0</v>
      </c>
      <c r="AO79" s="354">
        <f t="shared" si="60"/>
        <v>0</v>
      </c>
    </row>
    <row r="80" spans="1:41" ht="12">
      <c r="A80" s="352">
        <v>67</v>
      </c>
      <c r="B80" s="359" t="s">
        <v>257</v>
      </c>
      <c r="C80" s="212"/>
      <c r="D80" s="212"/>
      <c r="E80" s="211">
        <f t="shared" si="61"/>
        <v>0</v>
      </c>
      <c r="F80" s="212"/>
      <c r="G80" s="212"/>
      <c r="H80" s="211">
        <f t="shared" si="62"/>
        <v>0</v>
      </c>
      <c r="I80" s="212"/>
      <c r="J80" s="212"/>
      <c r="K80" s="211">
        <f t="shared" si="63"/>
        <v>0</v>
      </c>
      <c r="L80" s="212"/>
      <c r="M80" s="212"/>
      <c r="N80" s="211">
        <f t="shared" si="64"/>
        <v>0</v>
      </c>
      <c r="O80" s="212"/>
      <c r="P80" s="212"/>
      <c r="Q80" s="211">
        <f t="shared" si="65"/>
        <v>0</v>
      </c>
      <c r="R80" s="212"/>
      <c r="S80" s="212"/>
      <c r="T80" s="211">
        <f t="shared" si="66"/>
        <v>0</v>
      </c>
      <c r="U80" s="354">
        <f t="shared" si="47"/>
        <v>0</v>
      </c>
      <c r="V80" s="354">
        <f t="shared" si="47"/>
        <v>0</v>
      </c>
      <c r="W80" s="354">
        <f t="shared" si="47"/>
        <v>0</v>
      </c>
      <c r="X80" s="212"/>
      <c r="Y80" s="212"/>
      <c r="Z80" s="211">
        <f t="shared" si="67"/>
        <v>0</v>
      </c>
      <c r="AA80" s="354">
        <f t="shared" si="57"/>
        <v>0</v>
      </c>
      <c r="AB80" s="354">
        <f t="shared" si="57"/>
        <v>0</v>
      </c>
      <c r="AC80" s="354">
        <f t="shared" si="57"/>
        <v>0</v>
      </c>
      <c r="AD80" s="212"/>
      <c r="AE80" s="212"/>
      <c r="AF80" s="211">
        <f t="shared" si="68"/>
        <v>0</v>
      </c>
      <c r="AG80" s="212"/>
      <c r="AH80" s="212"/>
      <c r="AI80" s="211">
        <f t="shared" si="69"/>
        <v>0</v>
      </c>
      <c r="AJ80" s="354">
        <f t="shared" si="34"/>
        <v>0</v>
      </c>
      <c r="AK80" s="354">
        <f t="shared" si="34"/>
        <v>0</v>
      </c>
      <c r="AL80" s="354">
        <f t="shared" si="34"/>
        <v>0</v>
      </c>
      <c r="AM80" s="351">
        <f t="shared" si="70"/>
        <v>0</v>
      </c>
      <c r="AN80" s="354">
        <f t="shared" si="60"/>
        <v>0</v>
      </c>
      <c r="AO80" s="354">
        <f t="shared" si="60"/>
        <v>0</v>
      </c>
    </row>
    <row r="81" spans="1:42" ht="12">
      <c r="A81" s="352"/>
      <c r="B81" s="339" t="s">
        <v>267</v>
      </c>
      <c r="C81" s="212"/>
      <c r="D81" s="212"/>
      <c r="E81" s="211"/>
      <c r="F81" s="212"/>
      <c r="G81" s="212"/>
      <c r="H81" s="211"/>
      <c r="I81" s="212"/>
      <c r="J81" s="212"/>
      <c r="K81" s="211"/>
      <c r="L81" s="212"/>
      <c r="M81" s="212"/>
      <c r="N81" s="211"/>
      <c r="O81" s="212"/>
      <c r="P81" s="212"/>
      <c r="Q81" s="211"/>
      <c r="R81" s="212"/>
      <c r="S81" s="212"/>
      <c r="T81" s="211"/>
      <c r="U81" s="354"/>
      <c r="V81" s="354"/>
      <c r="W81" s="354"/>
      <c r="X81" s="212"/>
      <c r="Y81" s="212"/>
      <c r="Z81" s="211"/>
      <c r="AA81" s="354"/>
      <c r="AB81" s="354"/>
      <c r="AC81" s="212"/>
      <c r="AD81" s="212"/>
      <c r="AE81" s="212"/>
      <c r="AF81" s="211"/>
      <c r="AG81" s="212"/>
      <c r="AH81" s="212"/>
      <c r="AI81" s="211"/>
      <c r="AJ81" s="347"/>
      <c r="AK81" s="347"/>
      <c r="AL81" s="347"/>
      <c r="AM81" s="354"/>
      <c r="AN81" s="354"/>
      <c r="AO81" s="354"/>
    </row>
    <row r="82" spans="1:42" s="433" customFormat="1" ht="12">
      <c r="A82" s="348">
        <v>68</v>
      </c>
      <c r="B82" s="349" t="s">
        <v>62</v>
      </c>
      <c r="C82" s="350">
        <f>SUM(C83:C89)</f>
        <v>56913100</v>
      </c>
      <c r="D82" s="350">
        <f t="shared" ref="D82:S82" si="71">SUM(D83:D89)</f>
        <v>64177100</v>
      </c>
      <c r="E82" s="350">
        <f t="shared" si="61"/>
        <v>7264000</v>
      </c>
      <c r="F82" s="350">
        <f>SUM(F83:F89)</f>
        <v>413158700</v>
      </c>
      <c r="G82" s="350">
        <f t="shared" si="71"/>
        <v>357723700</v>
      </c>
      <c r="H82" s="350">
        <f t="shared" si="62"/>
        <v>-55435000</v>
      </c>
      <c r="I82" s="350">
        <f t="shared" si="71"/>
        <v>32796800</v>
      </c>
      <c r="J82" s="350">
        <f t="shared" si="71"/>
        <v>18948400</v>
      </c>
      <c r="K82" s="350">
        <f t="shared" si="63"/>
        <v>-13848400</v>
      </c>
      <c r="L82" s="350">
        <f t="shared" si="71"/>
        <v>27700200</v>
      </c>
      <c r="M82" s="350">
        <f t="shared" si="71"/>
        <v>26700200</v>
      </c>
      <c r="N82" s="350">
        <f t="shared" si="64"/>
        <v>-1000000</v>
      </c>
      <c r="O82" s="350">
        <f t="shared" si="71"/>
        <v>130183100</v>
      </c>
      <c r="P82" s="350">
        <f t="shared" si="71"/>
        <v>131183100</v>
      </c>
      <c r="Q82" s="350">
        <f t="shared" si="65"/>
        <v>1000000</v>
      </c>
      <c r="R82" s="350">
        <f t="shared" si="71"/>
        <v>51706000</v>
      </c>
      <c r="S82" s="350">
        <f t="shared" si="71"/>
        <v>32524700</v>
      </c>
      <c r="T82" s="350">
        <f t="shared" si="66"/>
        <v>-19181300</v>
      </c>
      <c r="U82" s="351">
        <f t="shared" si="47"/>
        <v>712457900</v>
      </c>
      <c r="V82" s="351">
        <f t="shared" si="47"/>
        <v>631257200</v>
      </c>
      <c r="W82" s="351">
        <f t="shared" si="47"/>
        <v>-81200700</v>
      </c>
      <c r="X82" s="350">
        <f>SUM(X83:X89)</f>
        <v>192404200</v>
      </c>
      <c r="Y82" s="350">
        <f>SUM(Y83:Y89)</f>
        <v>104680000</v>
      </c>
      <c r="Z82" s="350">
        <f t="shared" si="67"/>
        <v>-87724200</v>
      </c>
      <c r="AA82" s="351">
        <f t="shared" si="57"/>
        <v>192404200</v>
      </c>
      <c r="AB82" s="351">
        <f t="shared" si="57"/>
        <v>104680000</v>
      </c>
      <c r="AC82" s="351">
        <f t="shared" si="57"/>
        <v>-87724200</v>
      </c>
      <c r="AD82" s="350">
        <f>SUM(AD83:AD89)</f>
        <v>98750000</v>
      </c>
      <c r="AE82" s="350">
        <f>SUM(AE83:AE89)</f>
        <v>20201961.16</v>
      </c>
      <c r="AF82" s="350">
        <f t="shared" si="68"/>
        <v>-78548038.840000004</v>
      </c>
      <c r="AG82" s="350">
        <f>SUM(AG83:AG89)</f>
        <v>64793000</v>
      </c>
      <c r="AH82" s="350">
        <f>SUM(AH83:AH89)</f>
        <v>4250000</v>
      </c>
      <c r="AI82" s="350">
        <f t="shared" si="69"/>
        <v>-60543000</v>
      </c>
      <c r="AJ82" s="351">
        <f t="shared" si="34"/>
        <v>163543000</v>
      </c>
      <c r="AK82" s="351">
        <f t="shared" si="34"/>
        <v>24451961.16</v>
      </c>
      <c r="AL82" s="351">
        <f t="shared" si="34"/>
        <v>-139091038.84</v>
      </c>
      <c r="AM82" s="351">
        <f t="shared" si="70"/>
        <v>1068405100</v>
      </c>
      <c r="AN82" s="351">
        <f t="shared" si="60"/>
        <v>760389161.15999997</v>
      </c>
      <c r="AO82" s="351">
        <f t="shared" si="60"/>
        <v>-308015938.84000003</v>
      </c>
      <c r="AP82" s="432">
        <f>AM8-AM82</f>
        <v>0</v>
      </c>
    </row>
    <row r="83" spans="1:42" ht="12">
      <c r="A83" s="352">
        <v>69</v>
      </c>
      <c r="B83" s="353" t="s">
        <v>64</v>
      </c>
      <c r="C83" s="212"/>
      <c r="D83" s="212"/>
      <c r="E83" s="211">
        <f t="shared" si="61"/>
        <v>0</v>
      </c>
      <c r="F83" s="212"/>
      <c r="G83" s="212"/>
      <c r="H83" s="211">
        <f t="shared" si="62"/>
        <v>0</v>
      </c>
      <c r="I83" s="212"/>
      <c r="J83" s="212"/>
      <c r="K83" s="211">
        <f t="shared" si="63"/>
        <v>0</v>
      </c>
      <c r="L83" s="212"/>
      <c r="M83" s="212"/>
      <c r="N83" s="211">
        <f t="shared" si="64"/>
        <v>0</v>
      </c>
      <c r="O83" s="212"/>
      <c r="P83" s="212"/>
      <c r="Q83" s="211">
        <f t="shared" si="65"/>
        <v>0</v>
      </c>
      <c r="R83" s="212"/>
      <c r="S83" s="212"/>
      <c r="T83" s="211">
        <f t="shared" si="66"/>
        <v>0</v>
      </c>
      <c r="U83" s="429">
        <f t="shared" si="47"/>
        <v>0</v>
      </c>
      <c r="V83" s="429">
        <f t="shared" si="47"/>
        <v>0</v>
      </c>
      <c r="W83" s="429">
        <f t="shared" si="47"/>
        <v>0</v>
      </c>
      <c r="X83" s="212"/>
      <c r="Y83" s="212"/>
      <c r="Z83" s="211">
        <f t="shared" si="67"/>
        <v>0</v>
      </c>
      <c r="AA83" s="354">
        <f t="shared" si="57"/>
        <v>0</v>
      </c>
      <c r="AB83" s="354">
        <f t="shared" si="57"/>
        <v>0</v>
      </c>
      <c r="AC83" s="354">
        <f t="shared" si="57"/>
        <v>0</v>
      </c>
      <c r="AD83" s="340">
        <v>30000000</v>
      </c>
      <c r="AE83" s="340">
        <v>20201961.16</v>
      </c>
      <c r="AF83" s="211">
        <f t="shared" si="68"/>
        <v>-9798038.8399999999</v>
      </c>
      <c r="AG83" s="212"/>
      <c r="AH83" s="212"/>
      <c r="AI83" s="211">
        <f t="shared" si="69"/>
        <v>0</v>
      </c>
      <c r="AJ83" s="354">
        <f>SUM(AD83+AG83)</f>
        <v>30000000</v>
      </c>
      <c r="AK83" s="354">
        <f>SUM(AE83+AH83)</f>
        <v>20201961.16</v>
      </c>
      <c r="AL83" s="354">
        <f t="shared" ref="AJ83:AL89" si="72">SUM(AF83+AI83)</f>
        <v>-9798038.8399999999</v>
      </c>
      <c r="AM83" s="351">
        <f t="shared" si="70"/>
        <v>30000000</v>
      </c>
      <c r="AN83" s="354">
        <f t="shared" si="60"/>
        <v>20201961.16</v>
      </c>
      <c r="AO83" s="354">
        <f t="shared" si="60"/>
        <v>-9798038.8399999999</v>
      </c>
    </row>
    <row r="84" spans="1:42" ht="12">
      <c r="A84" s="352">
        <v>70</v>
      </c>
      <c r="B84" s="353" t="s">
        <v>63</v>
      </c>
      <c r="C84" s="212"/>
      <c r="D84" s="212"/>
      <c r="E84" s="211">
        <f t="shared" si="61"/>
        <v>0</v>
      </c>
      <c r="F84" s="340">
        <v>1800000</v>
      </c>
      <c r="G84" s="201">
        <v>0</v>
      </c>
      <c r="H84" s="211">
        <f t="shared" si="62"/>
        <v>-1800000</v>
      </c>
      <c r="I84" s="212"/>
      <c r="J84" s="212"/>
      <c r="K84" s="211">
        <f t="shared" si="63"/>
        <v>0</v>
      </c>
      <c r="L84" s="212"/>
      <c r="M84" s="212"/>
      <c r="N84" s="211">
        <f t="shared" si="64"/>
        <v>0</v>
      </c>
      <c r="O84" s="212"/>
      <c r="P84" s="212"/>
      <c r="Q84" s="211">
        <f t="shared" si="65"/>
        <v>0</v>
      </c>
      <c r="R84" s="212"/>
      <c r="S84" s="212"/>
      <c r="T84" s="211">
        <f t="shared" si="66"/>
        <v>0</v>
      </c>
      <c r="U84" s="427">
        <f t="shared" si="47"/>
        <v>1800000</v>
      </c>
      <c r="V84" s="427">
        <f t="shared" si="47"/>
        <v>0</v>
      </c>
      <c r="W84" s="427">
        <f t="shared" si="47"/>
        <v>-1800000</v>
      </c>
      <c r="X84" s="212"/>
      <c r="Y84" s="212"/>
      <c r="Z84" s="211">
        <f t="shared" si="67"/>
        <v>0</v>
      </c>
      <c r="AA84" s="354">
        <f t="shared" si="57"/>
        <v>0</v>
      </c>
      <c r="AB84" s="354">
        <f t="shared" si="57"/>
        <v>0</v>
      </c>
      <c r="AC84" s="354">
        <f t="shared" si="57"/>
        <v>0</v>
      </c>
      <c r="AD84" s="212"/>
      <c r="AE84" s="212"/>
      <c r="AF84" s="211">
        <f t="shared" si="68"/>
        <v>0</v>
      </c>
      <c r="AG84" s="338">
        <v>2000000</v>
      </c>
      <c r="AH84" s="340">
        <v>4250000</v>
      </c>
      <c r="AI84" s="211">
        <f t="shared" si="69"/>
        <v>2250000</v>
      </c>
      <c r="AJ84" s="354">
        <f t="shared" si="72"/>
        <v>2000000</v>
      </c>
      <c r="AK84" s="354">
        <f t="shared" si="72"/>
        <v>4250000</v>
      </c>
      <c r="AL84" s="354">
        <f t="shared" si="72"/>
        <v>2250000</v>
      </c>
      <c r="AM84" s="351">
        <f t="shared" si="70"/>
        <v>3800000</v>
      </c>
      <c r="AN84" s="354">
        <f t="shared" si="60"/>
        <v>4250000</v>
      </c>
      <c r="AO84" s="354">
        <f t="shared" si="60"/>
        <v>450000</v>
      </c>
    </row>
    <row r="85" spans="1:42" ht="12">
      <c r="A85" s="352">
        <v>71</v>
      </c>
      <c r="B85" s="353" t="s">
        <v>76</v>
      </c>
      <c r="C85" s="212"/>
      <c r="D85" s="212"/>
      <c r="E85" s="211">
        <f t="shared" si="61"/>
        <v>0</v>
      </c>
      <c r="F85" s="212"/>
      <c r="G85" s="212"/>
      <c r="H85" s="211">
        <f t="shared" si="62"/>
        <v>0</v>
      </c>
      <c r="I85" s="212"/>
      <c r="J85" s="212"/>
      <c r="K85" s="211">
        <f t="shared" si="63"/>
        <v>0</v>
      </c>
      <c r="L85" s="212"/>
      <c r="M85" s="212"/>
      <c r="N85" s="211">
        <f t="shared" si="64"/>
        <v>0</v>
      </c>
      <c r="O85" s="212"/>
      <c r="P85" s="212"/>
      <c r="Q85" s="211">
        <f t="shared" si="65"/>
        <v>0</v>
      </c>
      <c r="R85" s="212"/>
      <c r="S85" s="212"/>
      <c r="T85" s="211">
        <f t="shared" si="66"/>
        <v>0</v>
      </c>
      <c r="U85" s="429">
        <f t="shared" si="47"/>
        <v>0</v>
      </c>
      <c r="V85" s="429">
        <f t="shared" si="47"/>
        <v>0</v>
      </c>
      <c r="W85" s="429">
        <f t="shared" si="47"/>
        <v>0</v>
      </c>
      <c r="X85" s="339">
        <v>0</v>
      </c>
      <c r="Y85" s="338">
        <v>0</v>
      </c>
      <c r="Z85" s="211">
        <f t="shared" si="67"/>
        <v>0</v>
      </c>
      <c r="AA85" s="354">
        <f t="shared" si="57"/>
        <v>0</v>
      </c>
      <c r="AB85" s="354">
        <f t="shared" si="57"/>
        <v>0</v>
      </c>
      <c r="AC85" s="354">
        <f t="shared" si="57"/>
        <v>0</v>
      </c>
      <c r="AD85" s="340">
        <v>68750000</v>
      </c>
      <c r="AE85" s="338">
        <v>0</v>
      </c>
      <c r="AF85" s="211">
        <f t="shared" si="68"/>
        <v>-68750000</v>
      </c>
      <c r="AG85" s="338">
        <v>62793000</v>
      </c>
      <c r="AH85" s="435">
        <v>0</v>
      </c>
      <c r="AI85" s="211">
        <f t="shared" si="69"/>
        <v>-62793000</v>
      </c>
      <c r="AJ85" s="354">
        <f t="shared" si="72"/>
        <v>131543000</v>
      </c>
      <c r="AK85" s="354">
        <f t="shared" si="72"/>
        <v>0</v>
      </c>
      <c r="AL85" s="354">
        <f>SUM(AF85+AI85)</f>
        <v>-131543000</v>
      </c>
      <c r="AM85" s="351">
        <f t="shared" si="70"/>
        <v>131543000</v>
      </c>
      <c r="AN85" s="354">
        <f t="shared" si="60"/>
        <v>0</v>
      </c>
      <c r="AO85" s="354">
        <f t="shared" si="60"/>
        <v>-131543000</v>
      </c>
    </row>
    <row r="86" spans="1:42" ht="12">
      <c r="A86" s="352">
        <v>72</v>
      </c>
      <c r="B86" s="353" t="s">
        <v>173</v>
      </c>
      <c r="C86" s="212"/>
      <c r="D86" s="212"/>
      <c r="E86" s="211">
        <f t="shared" si="61"/>
        <v>0</v>
      </c>
      <c r="F86" s="212"/>
      <c r="G86" s="212"/>
      <c r="H86" s="211">
        <f t="shared" si="62"/>
        <v>0</v>
      </c>
      <c r="I86" s="212"/>
      <c r="J86" s="212"/>
      <c r="K86" s="211">
        <f t="shared" si="63"/>
        <v>0</v>
      </c>
      <c r="L86" s="212"/>
      <c r="M86" s="212"/>
      <c r="N86" s="211">
        <f t="shared" si="64"/>
        <v>0</v>
      </c>
      <c r="O86" s="212"/>
      <c r="P86" s="212"/>
      <c r="Q86" s="211">
        <f t="shared" si="65"/>
        <v>0</v>
      </c>
      <c r="R86" s="212"/>
      <c r="S86" s="212"/>
      <c r="T86" s="211">
        <f t="shared" si="66"/>
        <v>0</v>
      </c>
      <c r="U86" s="427">
        <f t="shared" si="47"/>
        <v>0</v>
      </c>
      <c r="V86" s="427">
        <f t="shared" si="47"/>
        <v>0</v>
      </c>
      <c r="W86" s="427">
        <f t="shared" si="47"/>
        <v>0</v>
      </c>
      <c r="X86" s="212"/>
      <c r="Y86" s="212"/>
      <c r="Z86" s="211">
        <f t="shared" si="67"/>
        <v>0</v>
      </c>
      <c r="AA86" s="354">
        <f t="shared" si="57"/>
        <v>0</v>
      </c>
      <c r="AB86" s="354">
        <f t="shared" si="57"/>
        <v>0</v>
      </c>
      <c r="AC86" s="354">
        <f t="shared" si="57"/>
        <v>0</v>
      </c>
      <c r="AD86" s="212"/>
      <c r="AE86" s="212"/>
      <c r="AF86" s="211">
        <f t="shared" si="68"/>
        <v>0</v>
      </c>
      <c r="AG86" s="212"/>
      <c r="AH86" s="212"/>
      <c r="AI86" s="211">
        <f t="shared" si="69"/>
        <v>0</v>
      </c>
      <c r="AJ86" s="354">
        <f t="shared" si="72"/>
        <v>0</v>
      </c>
      <c r="AK86" s="354">
        <f t="shared" si="72"/>
        <v>0</v>
      </c>
      <c r="AL86" s="354">
        <f t="shared" si="72"/>
        <v>0</v>
      </c>
      <c r="AM86" s="351">
        <f t="shared" si="70"/>
        <v>0</v>
      </c>
      <c r="AN86" s="354">
        <f t="shared" si="60"/>
        <v>0</v>
      </c>
      <c r="AO86" s="354">
        <f t="shared" si="60"/>
        <v>0</v>
      </c>
    </row>
    <row r="87" spans="1:42" ht="12">
      <c r="A87" s="352">
        <v>73</v>
      </c>
      <c r="B87" s="353" t="s">
        <v>65</v>
      </c>
      <c r="C87" s="212"/>
      <c r="D87" s="212"/>
      <c r="E87" s="211">
        <f t="shared" si="61"/>
        <v>0</v>
      </c>
      <c r="F87" s="212"/>
      <c r="G87" s="212"/>
      <c r="H87" s="211">
        <f t="shared" si="62"/>
        <v>0</v>
      </c>
      <c r="I87" s="212"/>
      <c r="J87" s="212"/>
      <c r="K87" s="211">
        <f t="shared" si="63"/>
        <v>0</v>
      </c>
      <c r="L87" s="212"/>
      <c r="M87" s="212"/>
      <c r="N87" s="211">
        <f t="shared" si="64"/>
        <v>0</v>
      </c>
      <c r="O87" s="212"/>
      <c r="P87" s="212"/>
      <c r="Q87" s="211">
        <f t="shared" si="65"/>
        <v>0</v>
      </c>
      <c r="R87" s="212"/>
      <c r="S87" s="212"/>
      <c r="T87" s="211">
        <f t="shared" si="66"/>
        <v>0</v>
      </c>
      <c r="U87" s="427">
        <f t="shared" si="47"/>
        <v>0</v>
      </c>
      <c r="V87" s="427">
        <f t="shared" si="47"/>
        <v>0</v>
      </c>
      <c r="W87" s="427">
        <f t="shared" si="47"/>
        <v>0</v>
      </c>
      <c r="X87" s="212"/>
      <c r="Y87" s="212"/>
      <c r="Z87" s="211">
        <f t="shared" si="67"/>
        <v>0</v>
      </c>
      <c r="AA87" s="354">
        <f t="shared" si="57"/>
        <v>0</v>
      </c>
      <c r="AB87" s="354">
        <f t="shared" si="57"/>
        <v>0</v>
      </c>
      <c r="AC87" s="354">
        <f t="shared" si="57"/>
        <v>0</v>
      </c>
      <c r="AD87" s="212"/>
      <c r="AE87" s="212"/>
      <c r="AF87" s="211">
        <f t="shared" si="68"/>
        <v>0</v>
      </c>
      <c r="AG87" s="212"/>
      <c r="AH87" s="212"/>
      <c r="AI87" s="211">
        <f t="shared" si="69"/>
        <v>0</v>
      </c>
      <c r="AJ87" s="354">
        <f t="shared" si="72"/>
        <v>0</v>
      </c>
      <c r="AK87" s="354">
        <f t="shared" si="72"/>
        <v>0</v>
      </c>
      <c r="AL87" s="354">
        <f t="shared" si="72"/>
        <v>0</v>
      </c>
      <c r="AM87" s="351">
        <f t="shared" si="70"/>
        <v>0</v>
      </c>
      <c r="AN87" s="354">
        <f t="shared" si="60"/>
        <v>0</v>
      </c>
      <c r="AO87" s="354">
        <f t="shared" si="60"/>
        <v>0</v>
      </c>
    </row>
    <row r="88" spans="1:42" ht="12">
      <c r="A88" s="352">
        <v>74</v>
      </c>
      <c r="B88" s="353" t="s">
        <v>66</v>
      </c>
      <c r="C88" s="212"/>
      <c r="D88" s="212"/>
      <c r="E88" s="211">
        <f t="shared" si="61"/>
        <v>0</v>
      </c>
      <c r="F88" s="212"/>
      <c r="G88" s="212"/>
      <c r="H88" s="211">
        <f t="shared" si="62"/>
        <v>0</v>
      </c>
      <c r="I88" s="212"/>
      <c r="J88" s="212"/>
      <c r="K88" s="211">
        <f t="shared" si="63"/>
        <v>0</v>
      </c>
      <c r="L88" s="212"/>
      <c r="M88" s="212"/>
      <c r="N88" s="211">
        <f t="shared" si="64"/>
        <v>0</v>
      </c>
      <c r="O88" s="212"/>
      <c r="P88" s="212"/>
      <c r="Q88" s="211">
        <f t="shared" si="65"/>
        <v>0</v>
      </c>
      <c r="R88" s="212"/>
      <c r="S88" s="212"/>
      <c r="T88" s="211">
        <f t="shared" si="66"/>
        <v>0</v>
      </c>
      <c r="U88" s="427">
        <f t="shared" si="47"/>
        <v>0</v>
      </c>
      <c r="V88" s="427">
        <f t="shared" si="47"/>
        <v>0</v>
      </c>
      <c r="W88" s="427">
        <f t="shared" si="47"/>
        <v>0</v>
      </c>
      <c r="X88" s="340">
        <v>137404200</v>
      </c>
      <c r="Y88" s="434">
        <v>69680000</v>
      </c>
      <c r="Z88" s="211">
        <f t="shared" si="67"/>
        <v>-67724200</v>
      </c>
      <c r="AA88" s="354">
        <f t="shared" ref="AA88:AC103" si="73">SUM(X88)</f>
        <v>137404200</v>
      </c>
      <c r="AB88" s="354">
        <f t="shared" si="73"/>
        <v>69680000</v>
      </c>
      <c r="AC88" s="354">
        <f t="shared" si="73"/>
        <v>-67724200</v>
      </c>
      <c r="AD88" s="212"/>
      <c r="AE88" s="212"/>
      <c r="AF88" s="211">
        <f t="shared" si="68"/>
        <v>0</v>
      </c>
      <c r="AG88" s="212"/>
      <c r="AH88" s="212"/>
      <c r="AI88" s="211">
        <f t="shared" si="69"/>
        <v>0</v>
      </c>
      <c r="AJ88" s="354">
        <f t="shared" si="72"/>
        <v>0</v>
      </c>
      <c r="AK88" s="354">
        <f t="shared" si="72"/>
        <v>0</v>
      </c>
      <c r="AL88" s="354">
        <f t="shared" si="72"/>
        <v>0</v>
      </c>
      <c r="AM88" s="351">
        <f t="shared" si="70"/>
        <v>137404200</v>
      </c>
      <c r="AN88" s="354">
        <f t="shared" si="60"/>
        <v>69680000</v>
      </c>
      <c r="AO88" s="354">
        <f t="shared" si="60"/>
        <v>-67724200</v>
      </c>
    </row>
    <row r="89" spans="1:42" ht="12">
      <c r="A89" s="352">
        <v>75</v>
      </c>
      <c r="B89" s="353" t="s">
        <v>180</v>
      </c>
      <c r="C89" s="340">
        <v>56913100</v>
      </c>
      <c r="D89" s="340">
        <v>64177100</v>
      </c>
      <c r="E89" s="211">
        <f>D89-C89</f>
        <v>7264000</v>
      </c>
      <c r="F89" s="340">
        <v>411358700</v>
      </c>
      <c r="G89" s="340">
        <v>357723700</v>
      </c>
      <c r="H89" s="211">
        <f t="shared" si="62"/>
        <v>-53635000</v>
      </c>
      <c r="I89" s="340">
        <v>32796800</v>
      </c>
      <c r="J89" s="340">
        <v>18948400</v>
      </c>
      <c r="K89" s="211">
        <f t="shared" si="63"/>
        <v>-13848400</v>
      </c>
      <c r="L89" s="340">
        <v>27700200</v>
      </c>
      <c r="M89" s="340">
        <v>26700200</v>
      </c>
      <c r="N89" s="211">
        <f t="shared" si="64"/>
        <v>-1000000</v>
      </c>
      <c r="O89" s="340">
        <v>130183100</v>
      </c>
      <c r="P89" s="340">
        <v>131183100</v>
      </c>
      <c r="Q89" s="211">
        <f t="shared" si="65"/>
        <v>1000000</v>
      </c>
      <c r="R89" s="340">
        <v>51706000</v>
      </c>
      <c r="S89" s="340">
        <v>32524700</v>
      </c>
      <c r="T89" s="211">
        <f t="shared" si="66"/>
        <v>-19181300</v>
      </c>
      <c r="U89" s="429">
        <f>SUM(C89+F89+I89+L89+O89+R89)</f>
        <v>710657900</v>
      </c>
      <c r="V89" s="429">
        <f t="shared" si="47"/>
        <v>631257200</v>
      </c>
      <c r="W89" s="429">
        <f t="shared" si="47"/>
        <v>-79400700</v>
      </c>
      <c r="X89" s="338">
        <v>55000000</v>
      </c>
      <c r="Y89" s="338">
        <v>35000000</v>
      </c>
      <c r="Z89" s="211">
        <f t="shared" si="67"/>
        <v>-20000000</v>
      </c>
      <c r="AA89" s="354">
        <f t="shared" si="73"/>
        <v>55000000</v>
      </c>
      <c r="AB89" s="354">
        <f t="shared" si="73"/>
        <v>35000000</v>
      </c>
      <c r="AC89" s="354">
        <f t="shared" si="73"/>
        <v>-20000000</v>
      </c>
      <c r="AD89" s="212">
        <v>0</v>
      </c>
      <c r="AE89" s="212"/>
      <c r="AF89" s="211">
        <f>AE89-AD89</f>
        <v>0</v>
      </c>
      <c r="AG89" s="212">
        <v>0</v>
      </c>
      <c r="AH89" s="212"/>
      <c r="AI89" s="211">
        <f t="shared" si="69"/>
        <v>0</v>
      </c>
      <c r="AJ89" s="354">
        <f t="shared" si="72"/>
        <v>0</v>
      </c>
      <c r="AK89" s="354">
        <f t="shared" si="72"/>
        <v>0</v>
      </c>
      <c r="AL89" s="354">
        <f t="shared" si="72"/>
        <v>0</v>
      </c>
      <c r="AM89" s="351">
        <f t="shared" si="70"/>
        <v>765657900</v>
      </c>
      <c r="AN89" s="354">
        <f t="shared" si="60"/>
        <v>666257200</v>
      </c>
      <c r="AO89" s="354">
        <f t="shared" si="60"/>
        <v>-99400700</v>
      </c>
      <c r="AP89" s="430">
        <f>AM89-[1]xlsdata!$L$7915</f>
        <v>764954187.39999998</v>
      </c>
    </row>
    <row r="90" spans="1:42" ht="12">
      <c r="A90" s="352">
        <v>76</v>
      </c>
      <c r="B90" s="339" t="s">
        <v>67</v>
      </c>
      <c r="C90" s="212">
        <v>1</v>
      </c>
      <c r="D90" s="212">
        <v>1</v>
      </c>
      <c r="E90" s="211">
        <f t="shared" si="61"/>
        <v>0</v>
      </c>
      <c r="F90" s="212">
        <v>5</v>
      </c>
      <c r="G90" s="212">
        <v>5</v>
      </c>
      <c r="H90" s="211">
        <f t="shared" si="62"/>
        <v>0</v>
      </c>
      <c r="I90" s="212"/>
      <c r="J90" s="212"/>
      <c r="K90" s="211">
        <f t="shared" si="63"/>
        <v>0</v>
      </c>
      <c r="L90" s="212"/>
      <c r="M90" s="212"/>
      <c r="N90" s="211">
        <f t="shared" si="64"/>
        <v>0</v>
      </c>
      <c r="O90" s="212"/>
      <c r="P90" s="212"/>
      <c r="Q90" s="211">
        <f t="shared" si="65"/>
        <v>0</v>
      </c>
      <c r="R90" s="212"/>
      <c r="S90" s="212"/>
      <c r="T90" s="211">
        <f t="shared" si="66"/>
        <v>0</v>
      </c>
      <c r="U90" s="354">
        <f t="shared" si="47"/>
        <v>6</v>
      </c>
      <c r="V90" s="354">
        <f t="shared" si="47"/>
        <v>6</v>
      </c>
      <c r="W90" s="354">
        <f t="shared" si="47"/>
        <v>0</v>
      </c>
      <c r="X90" s="212"/>
      <c r="Y90" s="212"/>
      <c r="Z90" s="211">
        <f t="shared" si="67"/>
        <v>0</v>
      </c>
      <c r="AA90" s="354">
        <f t="shared" si="73"/>
        <v>0</v>
      </c>
      <c r="AB90" s="354">
        <f t="shared" si="73"/>
        <v>0</v>
      </c>
      <c r="AC90" s="354">
        <f t="shared" si="73"/>
        <v>0</v>
      </c>
      <c r="AD90" s="212"/>
      <c r="AE90" s="212"/>
      <c r="AF90" s="211">
        <f t="shared" ref="AF90" si="74">AE90-AD90</f>
        <v>0</v>
      </c>
      <c r="AG90" s="212">
        <v>0</v>
      </c>
      <c r="AH90" s="212">
        <v>0</v>
      </c>
      <c r="AI90" s="211">
        <f t="shared" si="69"/>
        <v>0</v>
      </c>
      <c r="AJ90" s="354">
        <f t="shared" si="34"/>
        <v>0</v>
      </c>
      <c r="AK90" s="354">
        <f t="shared" si="34"/>
        <v>0</v>
      </c>
      <c r="AL90" s="354">
        <f t="shared" si="34"/>
        <v>0</v>
      </c>
      <c r="AM90" s="351">
        <f t="shared" si="70"/>
        <v>6</v>
      </c>
      <c r="AN90" s="354">
        <f t="shared" si="60"/>
        <v>6</v>
      </c>
      <c r="AO90" s="354">
        <f t="shared" si="60"/>
        <v>0</v>
      </c>
    </row>
    <row r="91" spans="1:42" ht="12">
      <c r="A91" s="348">
        <v>77</v>
      </c>
      <c r="B91" s="349" t="s">
        <v>68</v>
      </c>
      <c r="C91" s="350">
        <v>3</v>
      </c>
      <c r="D91" s="350">
        <v>3</v>
      </c>
      <c r="E91" s="350">
        <f t="shared" si="61"/>
        <v>0</v>
      </c>
      <c r="F91" s="350">
        <f>SUM(F92:F95)</f>
        <v>25</v>
      </c>
      <c r="G91" s="350">
        <f>SUM(G92:G95)</f>
        <v>24</v>
      </c>
      <c r="H91" s="350">
        <f t="shared" ref="H91:T91" si="75">SUM(H92:H95)</f>
        <v>-1</v>
      </c>
      <c r="I91" s="350">
        <f t="shared" si="75"/>
        <v>5</v>
      </c>
      <c r="J91" s="350">
        <f t="shared" si="75"/>
        <v>5</v>
      </c>
      <c r="K91" s="350">
        <f t="shared" si="75"/>
        <v>0</v>
      </c>
      <c r="L91" s="350">
        <f t="shared" si="75"/>
        <v>14</v>
      </c>
      <c r="M91" s="350">
        <f t="shared" si="75"/>
        <v>14</v>
      </c>
      <c r="N91" s="350">
        <f t="shared" si="75"/>
        <v>0</v>
      </c>
      <c r="O91" s="350">
        <f t="shared" si="75"/>
        <v>15</v>
      </c>
      <c r="P91" s="350">
        <f t="shared" si="75"/>
        <v>15</v>
      </c>
      <c r="Q91" s="350">
        <f t="shared" si="75"/>
        <v>0</v>
      </c>
      <c r="R91" s="350">
        <f t="shared" si="75"/>
        <v>0</v>
      </c>
      <c r="S91" s="350">
        <f t="shared" si="75"/>
        <v>0</v>
      </c>
      <c r="T91" s="350">
        <f t="shared" si="75"/>
        <v>0</v>
      </c>
      <c r="U91" s="351">
        <f t="shared" si="47"/>
        <v>62</v>
      </c>
      <c r="V91" s="351">
        <f t="shared" si="47"/>
        <v>61</v>
      </c>
      <c r="W91" s="351">
        <f t="shared" si="47"/>
        <v>-1</v>
      </c>
      <c r="X91" s="350">
        <f>SUM(X92:X95)</f>
        <v>0</v>
      </c>
      <c r="Y91" s="350">
        <f>SUM(Y92:Y95)</f>
        <v>0</v>
      </c>
      <c r="Z91" s="350">
        <f t="shared" si="67"/>
        <v>0</v>
      </c>
      <c r="AA91" s="351">
        <f t="shared" si="73"/>
        <v>0</v>
      </c>
      <c r="AB91" s="351">
        <f t="shared" si="73"/>
        <v>0</v>
      </c>
      <c r="AC91" s="351">
        <f t="shared" si="73"/>
        <v>0</v>
      </c>
      <c r="AD91" s="350">
        <f>SUM(AD92:AD95)</f>
        <v>0</v>
      </c>
      <c r="AE91" s="350">
        <f>SUM(AE92:AE95)</f>
        <v>0</v>
      </c>
      <c r="AF91" s="350">
        <f t="shared" ref="AF91:AF110" si="76">AE91-AD91</f>
        <v>0</v>
      </c>
      <c r="AG91" s="350">
        <f>SUM(AG92:AG95)</f>
        <v>0</v>
      </c>
      <c r="AH91" s="350">
        <f>SUM(AH92:AH95)</f>
        <v>0</v>
      </c>
      <c r="AI91" s="350">
        <f t="shared" si="69"/>
        <v>0</v>
      </c>
      <c r="AJ91" s="351">
        <f t="shared" si="34"/>
        <v>0</v>
      </c>
      <c r="AK91" s="351">
        <f t="shared" si="34"/>
        <v>0</v>
      </c>
      <c r="AL91" s="351">
        <f t="shared" si="34"/>
        <v>0</v>
      </c>
      <c r="AM91" s="351">
        <f t="shared" si="60"/>
        <v>62</v>
      </c>
      <c r="AN91" s="351">
        <f t="shared" si="60"/>
        <v>61</v>
      </c>
      <c r="AO91" s="351">
        <f t="shared" si="60"/>
        <v>-1</v>
      </c>
    </row>
    <row r="92" spans="1:42" ht="12">
      <c r="A92" s="352">
        <v>78</v>
      </c>
      <c r="B92" s="339" t="s">
        <v>69</v>
      </c>
      <c r="C92" s="212">
        <v>2</v>
      </c>
      <c r="D92" s="212">
        <v>2</v>
      </c>
      <c r="E92" s="211">
        <f t="shared" si="61"/>
        <v>0</v>
      </c>
      <c r="F92" s="212">
        <v>7</v>
      </c>
      <c r="G92" s="212">
        <v>7</v>
      </c>
      <c r="H92" s="211">
        <f t="shared" si="62"/>
        <v>0</v>
      </c>
      <c r="I92" s="212">
        <v>1</v>
      </c>
      <c r="J92" s="212">
        <v>1</v>
      </c>
      <c r="K92" s="211">
        <f t="shared" si="63"/>
        <v>0</v>
      </c>
      <c r="L92" s="212">
        <v>1</v>
      </c>
      <c r="M92" s="212">
        <v>1</v>
      </c>
      <c r="N92" s="211">
        <f t="shared" si="64"/>
        <v>0</v>
      </c>
      <c r="O92" s="212"/>
      <c r="P92" s="212"/>
      <c r="Q92" s="211">
        <f t="shared" si="65"/>
        <v>0</v>
      </c>
      <c r="R92" s="212"/>
      <c r="S92" s="212"/>
      <c r="T92" s="211">
        <f t="shared" si="66"/>
        <v>0</v>
      </c>
      <c r="U92" s="354">
        <f t="shared" si="47"/>
        <v>11</v>
      </c>
      <c r="V92" s="354">
        <f t="shared" si="47"/>
        <v>11</v>
      </c>
      <c r="W92" s="354">
        <f t="shared" si="47"/>
        <v>0</v>
      </c>
      <c r="X92" s="212"/>
      <c r="Y92" s="212"/>
      <c r="Z92" s="211">
        <f t="shared" si="67"/>
        <v>0</v>
      </c>
      <c r="AA92" s="354">
        <f t="shared" si="73"/>
        <v>0</v>
      </c>
      <c r="AB92" s="354">
        <f t="shared" si="73"/>
        <v>0</v>
      </c>
      <c r="AC92" s="354">
        <f t="shared" si="73"/>
        <v>0</v>
      </c>
      <c r="AD92" s="212"/>
      <c r="AE92" s="212"/>
      <c r="AF92" s="211">
        <f t="shared" si="76"/>
        <v>0</v>
      </c>
      <c r="AG92" s="212"/>
      <c r="AH92" s="212"/>
      <c r="AI92" s="211">
        <f t="shared" si="69"/>
        <v>0</v>
      </c>
      <c r="AJ92" s="354">
        <f t="shared" si="34"/>
        <v>0</v>
      </c>
      <c r="AK92" s="354">
        <f t="shared" si="34"/>
        <v>0</v>
      </c>
      <c r="AL92" s="354">
        <f t="shared" si="34"/>
        <v>0</v>
      </c>
      <c r="AM92" s="354">
        <f t="shared" si="60"/>
        <v>11</v>
      </c>
      <c r="AN92" s="354">
        <f t="shared" si="60"/>
        <v>11</v>
      </c>
      <c r="AO92" s="354">
        <f t="shared" si="60"/>
        <v>0</v>
      </c>
    </row>
    <row r="93" spans="1:42" ht="12">
      <c r="A93" s="352">
        <v>79</v>
      </c>
      <c r="B93" s="339" t="s">
        <v>70</v>
      </c>
      <c r="C93" s="212">
        <v>1</v>
      </c>
      <c r="D93" s="212">
        <v>1</v>
      </c>
      <c r="E93" s="211">
        <f t="shared" si="61"/>
        <v>0</v>
      </c>
      <c r="F93" s="212">
        <v>11</v>
      </c>
      <c r="G93" s="212">
        <v>10</v>
      </c>
      <c r="H93" s="211">
        <f t="shared" si="62"/>
        <v>-1</v>
      </c>
      <c r="I93" s="212">
        <v>3</v>
      </c>
      <c r="J93" s="212">
        <v>3</v>
      </c>
      <c r="K93" s="211">
        <f t="shared" si="63"/>
        <v>0</v>
      </c>
      <c r="L93" s="212">
        <v>7</v>
      </c>
      <c r="M93" s="212">
        <v>7</v>
      </c>
      <c r="N93" s="211">
        <f t="shared" si="64"/>
        <v>0</v>
      </c>
      <c r="O93" s="212"/>
      <c r="P93" s="212"/>
      <c r="Q93" s="211">
        <f t="shared" si="65"/>
        <v>0</v>
      </c>
      <c r="R93" s="212"/>
      <c r="S93" s="212"/>
      <c r="T93" s="211">
        <f t="shared" si="66"/>
        <v>0</v>
      </c>
      <c r="U93" s="354">
        <f t="shared" si="47"/>
        <v>22</v>
      </c>
      <c r="V93" s="354">
        <f t="shared" si="47"/>
        <v>21</v>
      </c>
      <c r="W93" s="354">
        <f t="shared" si="47"/>
        <v>-1</v>
      </c>
      <c r="X93" s="212"/>
      <c r="Y93" s="212"/>
      <c r="Z93" s="211">
        <f t="shared" si="67"/>
        <v>0</v>
      </c>
      <c r="AA93" s="354">
        <f t="shared" si="73"/>
        <v>0</v>
      </c>
      <c r="AB93" s="354">
        <f t="shared" si="73"/>
        <v>0</v>
      </c>
      <c r="AC93" s="354">
        <f t="shared" si="73"/>
        <v>0</v>
      </c>
      <c r="AD93" s="212"/>
      <c r="AE93" s="212"/>
      <c r="AF93" s="211">
        <f t="shared" si="76"/>
        <v>0</v>
      </c>
      <c r="AG93" s="212"/>
      <c r="AH93" s="212"/>
      <c r="AI93" s="211">
        <f t="shared" si="69"/>
        <v>0</v>
      </c>
      <c r="AJ93" s="354">
        <f t="shared" si="34"/>
        <v>0</v>
      </c>
      <c r="AK93" s="354">
        <f t="shared" si="34"/>
        <v>0</v>
      </c>
      <c r="AL93" s="354">
        <f t="shared" si="34"/>
        <v>0</v>
      </c>
      <c r="AM93" s="354">
        <f t="shared" si="60"/>
        <v>22</v>
      </c>
      <c r="AN93" s="354">
        <f t="shared" si="60"/>
        <v>21</v>
      </c>
      <c r="AO93" s="354">
        <f t="shared" si="60"/>
        <v>-1</v>
      </c>
    </row>
    <row r="94" spans="1:42" ht="12">
      <c r="A94" s="352">
        <v>80</v>
      </c>
      <c r="B94" s="339" t="s">
        <v>71</v>
      </c>
      <c r="C94" s="212"/>
      <c r="D94" s="212"/>
      <c r="E94" s="211">
        <f t="shared" si="61"/>
        <v>0</v>
      </c>
      <c r="F94" s="212">
        <v>7</v>
      </c>
      <c r="G94" s="212">
        <v>7</v>
      </c>
      <c r="H94" s="211">
        <f t="shared" si="62"/>
        <v>0</v>
      </c>
      <c r="I94" s="212">
        <v>1</v>
      </c>
      <c r="J94" s="212">
        <v>1</v>
      </c>
      <c r="K94" s="211">
        <f t="shared" si="63"/>
        <v>0</v>
      </c>
      <c r="L94" s="212">
        <v>6</v>
      </c>
      <c r="M94" s="212">
        <v>6</v>
      </c>
      <c r="N94" s="211">
        <f t="shared" si="64"/>
        <v>0</v>
      </c>
      <c r="O94" s="212">
        <v>15</v>
      </c>
      <c r="P94" s="212">
        <v>15</v>
      </c>
      <c r="Q94" s="211">
        <f t="shared" si="65"/>
        <v>0</v>
      </c>
      <c r="R94" s="212"/>
      <c r="S94" s="212"/>
      <c r="T94" s="211">
        <f t="shared" si="66"/>
        <v>0</v>
      </c>
      <c r="U94" s="354">
        <f t="shared" si="47"/>
        <v>29</v>
      </c>
      <c r="V94" s="354">
        <f t="shared" si="47"/>
        <v>29</v>
      </c>
      <c r="W94" s="354">
        <f t="shared" si="47"/>
        <v>0</v>
      </c>
      <c r="X94" s="212"/>
      <c r="Y94" s="212"/>
      <c r="Z94" s="211">
        <f t="shared" si="67"/>
        <v>0</v>
      </c>
      <c r="AA94" s="354">
        <f t="shared" si="73"/>
        <v>0</v>
      </c>
      <c r="AB94" s="354">
        <f t="shared" si="73"/>
        <v>0</v>
      </c>
      <c r="AC94" s="354">
        <f t="shared" si="73"/>
        <v>0</v>
      </c>
      <c r="AD94" s="212"/>
      <c r="AE94" s="212"/>
      <c r="AF94" s="211">
        <f t="shared" si="76"/>
        <v>0</v>
      </c>
      <c r="AG94" s="212"/>
      <c r="AH94" s="212"/>
      <c r="AI94" s="211">
        <f t="shared" si="69"/>
        <v>0</v>
      </c>
      <c r="AJ94" s="354">
        <f t="shared" ref="AJ94:AL110" si="77">SUM(AD94+AG94)</f>
        <v>0</v>
      </c>
      <c r="AK94" s="354">
        <f t="shared" si="77"/>
        <v>0</v>
      </c>
      <c r="AL94" s="354">
        <f t="shared" si="77"/>
        <v>0</v>
      </c>
      <c r="AM94" s="354">
        <f t="shared" si="60"/>
        <v>29</v>
      </c>
      <c r="AN94" s="354">
        <f t="shared" si="60"/>
        <v>29</v>
      </c>
      <c r="AO94" s="354">
        <f t="shared" si="60"/>
        <v>0</v>
      </c>
    </row>
    <row r="95" spans="1:42" ht="12">
      <c r="A95" s="352">
        <v>81</v>
      </c>
      <c r="B95" s="339" t="s">
        <v>72</v>
      </c>
      <c r="C95" s="212"/>
      <c r="D95" s="212"/>
      <c r="E95" s="211">
        <f t="shared" si="61"/>
        <v>0</v>
      </c>
      <c r="F95" s="212"/>
      <c r="G95" s="212"/>
      <c r="H95" s="211">
        <f t="shared" si="62"/>
        <v>0</v>
      </c>
      <c r="I95" s="212"/>
      <c r="J95" s="212"/>
      <c r="K95" s="211">
        <f t="shared" si="63"/>
        <v>0</v>
      </c>
      <c r="L95" s="212"/>
      <c r="M95" s="212"/>
      <c r="N95" s="211">
        <f t="shared" si="64"/>
        <v>0</v>
      </c>
      <c r="O95" s="212"/>
      <c r="P95" s="212"/>
      <c r="Q95" s="211">
        <f t="shared" si="65"/>
        <v>0</v>
      </c>
      <c r="R95" s="212"/>
      <c r="S95" s="212"/>
      <c r="T95" s="211">
        <f t="shared" si="66"/>
        <v>0</v>
      </c>
      <c r="U95" s="354">
        <f t="shared" si="47"/>
        <v>0</v>
      </c>
      <c r="V95" s="354">
        <f t="shared" si="47"/>
        <v>0</v>
      </c>
      <c r="W95" s="354">
        <f t="shared" si="47"/>
        <v>0</v>
      </c>
      <c r="X95" s="212"/>
      <c r="Y95" s="212"/>
      <c r="Z95" s="211">
        <f t="shared" si="67"/>
        <v>0</v>
      </c>
      <c r="AA95" s="354">
        <f t="shared" si="73"/>
        <v>0</v>
      </c>
      <c r="AB95" s="354">
        <f t="shared" si="73"/>
        <v>0</v>
      </c>
      <c r="AC95" s="354">
        <f t="shared" si="73"/>
        <v>0</v>
      </c>
      <c r="AD95" s="212"/>
      <c r="AE95" s="212"/>
      <c r="AF95" s="211">
        <f t="shared" si="76"/>
        <v>0</v>
      </c>
      <c r="AG95" s="212"/>
      <c r="AH95" s="212"/>
      <c r="AI95" s="211">
        <f t="shared" si="69"/>
        <v>0</v>
      </c>
      <c r="AJ95" s="354">
        <f t="shared" si="77"/>
        <v>0</v>
      </c>
      <c r="AK95" s="354">
        <f t="shared" si="77"/>
        <v>0</v>
      </c>
      <c r="AL95" s="354">
        <f t="shared" si="77"/>
        <v>0</v>
      </c>
      <c r="AM95" s="354">
        <f t="shared" si="60"/>
        <v>0</v>
      </c>
      <c r="AN95" s="354">
        <f t="shared" si="60"/>
        <v>0</v>
      </c>
      <c r="AO95" s="354">
        <f t="shared" si="60"/>
        <v>0</v>
      </c>
    </row>
    <row r="96" spans="1:42" ht="12">
      <c r="A96" s="352">
        <v>82</v>
      </c>
      <c r="B96" s="339" t="s">
        <v>123</v>
      </c>
      <c r="C96" s="212"/>
      <c r="D96" s="212"/>
      <c r="E96" s="211">
        <f t="shared" si="61"/>
        <v>0</v>
      </c>
      <c r="F96" s="212"/>
      <c r="G96" s="212"/>
      <c r="H96" s="211">
        <f t="shared" si="62"/>
        <v>0</v>
      </c>
      <c r="I96" s="212"/>
      <c r="J96" s="212"/>
      <c r="K96" s="211">
        <f t="shared" si="63"/>
        <v>0</v>
      </c>
      <c r="L96" s="212"/>
      <c r="M96" s="212"/>
      <c r="N96" s="211">
        <f t="shared" si="64"/>
        <v>0</v>
      </c>
      <c r="O96" s="212"/>
      <c r="P96" s="212"/>
      <c r="Q96" s="211">
        <f t="shared" si="65"/>
        <v>0</v>
      </c>
      <c r="R96" s="212"/>
      <c r="S96" s="212"/>
      <c r="T96" s="211">
        <f t="shared" si="66"/>
        <v>0</v>
      </c>
      <c r="U96" s="354">
        <f t="shared" si="47"/>
        <v>0</v>
      </c>
      <c r="V96" s="354">
        <f t="shared" si="47"/>
        <v>0</v>
      </c>
      <c r="W96" s="354">
        <f t="shared" si="47"/>
        <v>0</v>
      </c>
      <c r="X96" s="212"/>
      <c r="Y96" s="212"/>
      <c r="Z96" s="211">
        <f t="shared" si="67"/>
        <v>0</v>
      </c>
      <c r="AA96" s="354">
        <f t="shared" si="73"/>
        <v>0</v>
      </c>
      <c r="AB96" s="354">
        <f t="shared" si="73"/>
        <v>0</v>
      </c>
      <c r="AC96" s="354">
        <f t="shared" si="73"/>
        <v>0</v>
      </c>
      <c r="AD96" s="212"/>
      <c r="AE96" s="212"/>
      <c r="AF96" s="211">
        <f t="shared" si="76"/>
        <v>0</v>
      </c>
      <c r="AG96" s="212"/>
      <c r="AH96" s="212"/>
      <c r="AI96" s="211">
        <f t="shared" si="69"/>
        <v>0</v>
      </c>
      <c r="AJ96" s="347">
        <f t="shared" si="77"/>
        <v>0</v>
      </c>
      <c r="AK96" s="347">
        <f t="shared" si="77"/>
        <v>0</v>
      </c>
      <c r="AL96" s="347">
        <f t="shared" si="77"/>
        <v>0</v>
      </c>
      <c r="AM96" s="354">
        <f t="shared" si="60"/>
        <v>0</v>
      </c>
      <c r="AN96" s="354">
        <f t="shared" si="60"/>
        <v>0</v>
      </c>
      <c r="AO96" s="354">
        <f t="shared" si="60"/>
        <v>0</v>
      </c>
    </row>
    <row r="97" spans="1:41" ht="12">
      <c r="A97" s="348">
        <v>83</v>
      </c>
      <c r="B97" s="361" t="s">
        <v>124</v>
      </c>
      <c r="C97" s="350">
        <f>SUM(C98:C101)</f>
        <v>0</v>
      </c>
      <c r="D97" s="350">
        <f t="shared" ref="D97:T97" si="78">SUM(D98:D101)</f>
        <v>0</v>
      </c>
      <c r="E97" s="350">
        <f t="shared" si="78"/>
        <v>0</v>
      </c>
      <c r="F97" s="350">
        <f t="shared" si="78"/>
        <v>0</v>
      </c>
      <c r="G97" s="350">
        <f t="shared" si="78"/>
        <v>0</v>
      </c>
      <c r="H97" s="350">
        <f t="shared" si="78"/>
        <v>0</v>
      </c>
      <c r="I97" s="350">
        <f t="shared" si="78"/>
        <v>0</v>
      </c>
      <c r="J97" s="350">
        <f t="shared" si="78"/>
        <v>0</v>
      </c>
      <c r="K97" s="350">
        <f t="shared" si="78"/>
        <v>0</v>
      </c>
      <c r="L97" s="350">
        <f t="shared" si="78"/>
        <v>0</v>
      </c>
      <c r="M97" s="350">
        <f t="shared" si="78"/>
        <v>0</v>
      </c>
      <c r="N97" s="350">
        <f t="shared" si="78"/>
        <v>0</v>
      </c>
      <c r="O97" s="350">
        <f t="shared" si="78"/>
        <v>0</v>
      </c>
      <c r="P97" s="350">
        <f t="shared" si="78"/>
        <v>0</v>
      </c>
      <c r="Q97" s="350">
        <f t="shared" si="78"/>
        <v>0</v>
      </c>
      <c r="R97" s="350">
        <f t="shared" si="78"/>
        <v>0</v>
      </c>
      <c r="S97" s="350">
        <f t="shared" si="78"/>
        <v>0</v>
      </c>
      <c r="T97" s="350">
        <f t="shared" si="78"/>
        <v>0</v>
      </c>
      <c r="U97" s="351">
        <f t="shared" si="47"/>
        <v>0</v>
      </c>
      <c r="V97" s="351">
        <f t="shared" si="47"/>
        <v>0</v>
      </c>
      <c r="W97" s="351">
        <f t="shared" si="47"/>
        <v>0</v>
      </c>
      <c r="X97" s="350">
        <f>SUM(X98:X102)</f>
        <v>0</v>
      </c>
      <c r="Y97" s="350">
        <f>SUM(Y98:Y102)</f>
        <v>0</v>
      </c>
      <c r="Z97" s="350">
        <f t="shared" si="67"/>
        <v>0</v>
      </c>
      <c r="AA97" s="351">
        <f t="shared" si="73"/>
        <v>0</v>
      </c>
      <c r="AB97" s="351">
        <f t="shared" si="73"/>
        <v>0</v>
      </c>
      <c r="AC97" s="351">
        <f t="shared" si="73"/>
        <v>0</v>
      </c>
      <c r="AD97" s="350">
        <f>SUM(AD98:AD102)</f>
        <v>0</v>
      </c>
      <c r="AE97" s="350">
        <f>SUM(AE98:AE102)</f>
        <v>0</v>
      </c>
      <c r="AF97" s="350">
        <f t="shared" si="76"/>
        <v>0</v>
      </c>
      <c r="AG97" s="350">
        <f>SUM(AG98:AG102)</f>
        <v>0</v>
      </c>
      <c r="AH97" s="350">
        <f>SUM(AH98:AH102)</f>
        <v>0</v>
      </c>
      <c r="AI97" s="350">
        <f t="shared" si="69"/>
        <v>0</v>
      </c>
      <c r="AJ97" s="362">
        <f t="shared" si="77"/>
        <v>0</v>
      </c>
      <c r="AK97" s="362">
        <f t="shared" si="77"/>
        <v>0</v>
      </c>
      <c r="AL97" s="362">
        <f t="shared" si="77"/>
        <v>0</v>
      </c>
      <c r="AM97" s="351">
        <f t="shared" si="60"/>
        <v>0</v>
      </c>
      <c r="AN97" s="351">
        <f t="shared" si="60"/>
        <v>0</v>
      </c>
      <c r="AO97" s="351">
        <f t="shared" si="60"/>
        <v>0</v>
      </c>
    </row>
    <row r="98" spans="1:41" ht="12">
      <c r="A98" s="352">
        <v>84</v>
      </c>
      <c r="B98" s="339" t="s">
        <v>183</v>
      </c>
      <c r="C98" s="212"/>
      <c r="D98" s="212"/>
      <c r="E98" s="211">
        <f t="shared" si="61"/>
        <v>0</v>
      </c>
      <c r="F98" s="212"/>
      <c r="G98" s="212"/>
      <c r="H98" s="211">
        <f t="shared" si="62"/>
        <v>0</v>
      </c>
      <c r="I98" s="212"/>
      <c r="J98" s="212"/>
      <c r="K98" s="211">
        <f t="shared" si="63"/>
        <v>0</v>
      </c>
      <c r="L98" s="212"/>
      <c r="M98" s="212">
        <v>0</v>
      </c>
      <c r="N98" s="211">
        <f t="shared" si="64"/>
        <v>0</v>
      </c>
      <c r="O98" s="212"/>
      <c r="P98" s="212"/>
      <c r="Q98" s="211">
        <f t="shared" si="65"/>
        <v>0</v>
      </c>
      <c r="R98" s="212"/>
      <c r="S98" s="212"/>
      <c r="T98" s="211">
        <f t="shared" si="66"/>
        <v>0</v>
      </c>
      <c r="U98" s="354">
        <f t="shared" si="47"/>
        <v>0</v>
      </c>
      <c r="V98" s="354">
        <f t="shared" si="47"/>
        <v>0</v>
      </c>
      <c r="W98" s="354">
        <f t="shared" si="47"/>
        <v>0</v>
      </c>
      <c r="X98" s="212"/>
      <c r="Y98" s="212"/>
      <c r="Z98" s="211">
        <f t="shared" si="67"/>
        <v>0</v>
      </c>
      <c r="AA98" s="354">
        <f t="shared" si="73"/>
        <v>0</v>
      </c>
      <c r="AB98" s="354">
        <f t="shared" si="73"/>
        <v>0</v>
      </c>
      <c r="AC98" s="354">
        <f t="shared" si="73"/>
        <v>0</v>
      </c>
      <c r="AD98" s="212"/>
      <c r="AE98" s="212"/>
      <c r="AF98" s="211">
        <f t="shared" si="76"/>
        <v>0</v>
      </c>
      <c r="AG98" s="212"/>
      <c r="AH98" s="212"/>
      <c r="AI98" s="211">
        <f t="shared" si="69"/>
        <v>0</v>
      </c>
      <c r="AJ98" s="354">
        <f t="shared" si="77"/>
        <v>0</v>
      </c>
      <c r="AK98" s="354">
        <f t="shared" si="77"/>
        <v>0</v>
      </c>
      <c r="AL98" s="354">
        <f t="shared" si="77"/>
        <v>0</v>
      </c>
      <c r="AM98" s="354">
        <f t="shared" si="60"/>
        <v>0</v>
      </c>
      <c r="AN98" s="354">
        <f t="shared" si="60"/>
        <v>0</v>
      </c>
      <c r="AO98" s="354">
        <f t="shared" si="60"/>
        <v>0</v>
      </c>
    </row>
    <row r="99" spans="1:41" ht="12">
      <c r="A99" s="352">
        <v>85</v>
      </c>
      <c r="B99" s="339" t="s">
        <v>184</v>
      </c>
      <c r="C99" s="212"/>
      <c r="D99" s="212"/>
      <c r="E99" s="211">
        <f t="shared" si="61"/>
        <v>0</v>
      </c>
      <c r="F99" s="212"/>
      <c r="G99" s="212"/>
      <c r="H99" s="211">
        <f t="shared" si="62"/>
        <v>0</v>
      </c>
      <c r="I99" s="212"/>
      <c r="J99" s="212"/>
      <c r="K99" s="211">
        <f t="shared" si="63"/>
        <v>0</v>
      </c>
      <c r="L99" s="212"/>
      <c r="M99" s="212"/>
      <c r="N99" s="211">
        <f t="shared" si="64"/>
        <v>0</v>
      </c>
      <c r="O99" s="212"/>
      <c r="P99" s="212"/>
      <c r="Q99" s="211">
        <f t="shared" si="65"/>
        <v>0</v>
      </c>
      <c r="R99" s="212"/>
      <c r="S99" s="212"/>
      <c r="T99" s="211">
        <f t="shared" si="66"/>
        <v>0</v>
      </c>
      <c r="U99" s="354">
        <f t="shared" si="47"/>
        <v>0</v>
      </c>
      <c r="V99" s="354">
        <f t="shared" si="47"/>
        <v>0</v>
      </c>
      <c r="W99" s="354">
        <f t="shared" si="47"/>
        <v>0</v>
      </c>
      <c r="X99" s="212"/>
      <c r="Y99" s="212"/>
      <c r="Z99" s="211">
        <f t="shared" si="67"/>
        <v>0</v>
      </c>
      <c r="AA99" s="354">
        <f t="shared" si="73"/>
        <v>0</v>
      </c>
      <c r="AB99" s="354">
        <f t="shared" si="73"/>
        <v>0</v>
      </c>
      <c r="AC99" s="354">
        <f t="shared" si="73"/>
        <v>0</v>
      </c>
      <c r="AD99" s="212"/>
      <c r="AE99" s="212"/>
      <c r="AF99" s="211">
        <f t="shared" si="76"/>
        <v>0</v>
      </c>
      <c r="AG99" s="212"/>
      <c r="AH99" s="212"/>
      <c r="AI99" s="211">
        <f t="shared" si="69"/>
        <v>0</v>
      </c>
      <c r="AJ99" s="354">
        <f t="shared" si="77"/>
        <v>0</v>
      </c>
      <c r="AK99" s="354">
        <f t="shared" si="77"/>
        <v>0</v>
      </c>
      <c r="AL99" s="354">
        <f t="shared" si="77"/>
        <v>0</v>
      </c>
      <c r="AM99" s="354">
        <f t="shared" si="60"/>
        <v>0</v>
      </c>
      <c r="AN99" s="354">
        <f t="shared" si="60"/>
        <v>0</v>
      </c>
      <c r="AO99" s="354">
        <f t="shared" si="60"/>
        <v>0</v>
      </c>
    </row>
    <row r="100" spans="1:41" ht="12">
      <c r="A100" s="352">
        <v>86</v>
      </c>
      <c r="B100" s="339" t="s">
        <v>185</v>
      </c>
      <c r="C100" s="212"/>
      <c r="D100" s="212"/>
      <c r="E100" s="211">
        <f t="shared" si="61"/>
        <v>0</v>
      </c>
      <c r="F100" s="212"/>
      <c r="G100" s="212"/>
      <c r="H100" s="211">
        <f t="shared" si="62"/>
        <v>0</v>
      </c>
      <c r="I100" s="212"/>
      <c r="J100" s="212"/>
      <c r="K100" s="211">
        <f t="shared" si="63"/>
        <v>0</v>
      </c>
      <c r="L100" s="212"/>
      <c r="M100" s="212"/>
      <c r="N100" s="211">
        <f t="shared" si="64"/>
        <v>0</v>
      </c>
      <c r="O100" s="212"/>
      <c r="P100" s="212"/>
      <c r="Q100" s="211">
        <f t="shared" si="65"/>
        <v>0</v>
      </c>
      <c r="R100" s="212"/>
      <c r="S100" s="212"/>
      <c r="T100" s="211">
        <f t="shared" si="66"/>
        <v>0</v>
      </c>
      <c r="U100" s="354">
        <f t="shared" si="47"/>
        <v>0</v>
      </c>
      <c r="V100" s="354">
        <f t="shared" si="47"/>
        <v>0</v>
      </c>
      <c r="W100" s="354">
        <f t="shared" si="47"/>
        <v>0</v>
      </c>
      <c r="X100" s="212"/>
      <c r="Y100" s="212"/>
      <c r="Z100" s="211">
        <f t="shared" si="67"/>
        <v>0</v>
      </c>
      <c r="AA100" s="354">
        <f t="shared" si="73"/>
        <v>0</v>
      </c>
      <c r="AB100" s="354">
        <f t="shared" si="73"/>
        <v>0</v>
      </c>
      <c r="AC100" s="354">
        <f t="shared" si="73"/>
        <v>0</v>
      </c>
      <c r="AD100" s="212"/>
      <c r="AE100" s="212"/>
      <c r="AF100" s="211">
        <f t="shared" si="76"/>
        <v>0</v>
      </c>
      <c r="AG100" s="212"/>
      <c r="AH100" s="212"/>
      <c r="AI100" s="211">
        <f t="shared" si="69"/>
        <v>0</v>
      </c>
      <c r="AJ100" s="354">
        <f t="shared" si="77"/>
        <v>0</v>
      </c>
      <c r="AK100" s="354">
        <f t="shared" si="77"/>
        <v>0</v>
      </c>
      <c r="AL100" s="354">
        <f t="shared" si="77"/>
        <v>0</v>
      </c>
      <c r="AM100" s="354">
        <f t="shared" si="60"/>
        <v>0</v>
      </c>
      <c r="AN100" s="354">
        <f t="shared" si="60"/>
        <v>0</v>
      </c>
      <c r="AO100" s="354">
        <f t="shared" si="60"/>
        <v>0</v>
      </c>
    </row>
    <row r="101" spans="1:41" ht="12">
      <c r="A101" s="352">
        <v>87</v>
      </c>
      <c r="B101" s="339" t="s">
        <v>186</v>
      </c>
      <c r="C101" s="212"/>
      <c r="D101" s="212"/>
      <c r="E101" s="211">
        <f t="shared" si="61"/>
        <v>0</v>
      </c>
      <c r="F101" s="212"/>
      <c r="G101" s="212"/>
      <c r="H101" s="211">
        <f t="shared" si="62"/>
        <v>0</v>
      </c>
      <c r="I101" s="212"/>
      <c r="J101" s="212"/>
      <c r="K101" s="211">
        <f t="shared" si="63"/>
        <v>0</v>
      </c>
      <c r="L101" s="212"/>
      <c r="M101" s="212"/>
      <c r="N101" s="211">
        <f t="shared" si="64"/>
        <v>0</v>
      </c>
      <c r="O101" s="212"/>
      <c r="P101" s="212"/>
      <c r="Q101" s="211">
        <f t="shared" si="65"/>
        <v>0</v>
      </c>
      <c r="R101" s="212"/>
      <c r="S101" s="212"/>
      <c r="T101" s="211">
        <f t="shared" si="66"/>
        <v>0</v>
      </c>
      <c r="U101" s="354">
        <f t="shared" si="47"/>
        <v>0</v>
      </c>
      <c r="V101" s="354">
        <f t="shared" si="47"/>
        <v>0</v>
      </c>
      <c r="W101" s="354">
        <f t="shared" si="47"/>
        <v>0</v>
      </c>
      <c r="X101" s="212"/>
      <c r="Y101" s="212"/>
      <c r="Z101" s="211">
        <f t="shared" si="67"/>
        <v>0</v>
      </c>
      <c r="AA101" s="354">
        <f t="shared" si="73"/>
        <v>0</v>
      </c>
      <c r="AB101" s="354">
        <f t="shared" si="73"/>
        <v>0</v>
      </c>
      <c r="AC101" s="354">
        <f t="shared" si="73"/>
        <v>0</v>
      </c>
      <c r="AD101" s="212"/>
      <c r="AE101" s="212"/>
      <c r="AF101" s="211">
        <f t="shared" si="76"/>
        <v>0</v>
      </c>
      <c r="AG101" s="212"/>
      <c r="AH101" s="212"/>
      <c r="AI101" s="211">
        <f t="shared" si="69"/>
        <v>0</v>
      </c>
      <c r="AJ101" s="354">
        <f t="shared" si="77"/>
        <v>0</v>
      </c>
      <c r="AK101" s="354">
        <f t="shared" si="77"/>
        <v>0</v>
      </c>
      <c r="AL101" s="354">
        <f t="shared" si="77"/>
        <v>0</v>
      </c>
      <c r="AM101" s="354">
        <f t="shared" si="60"/>
        <v>0</v>
      </c>
      <c r="AN101" s="354">
        <f t="shared" si="60"/>
        <v>0</v>
      </c>
      <c r="AO101" s="354">
        <f t="shared" si="60"/>
        <v>0</v>
      </c>
    </row>
    <row r="102" spans="1:41" ht="12">
      <c r="A102" s="348">
        <v>88</v>
      </c>
      <c r="B102" s="349" t="s">
        <v>125</v>
      </c>
      <c r="C102" s="350">
        <f>SUM(C103:C110)</f>
        <v>0</v>
      </c>
      <c r="D102" s="350">
        <f t="shared" ref="D102:S102" si="79">SUM(D103:D110)</f>
        <v>0</v>
      </c>
      <c r="E102" s="350">
        <f t="shared" si="61"/>
        <v>0</v>
      </c>
      <c r="F102" s="350">
        <f t="shared" si="79"/>
        <v>0</v>
      </c>
      <c r="G102" s="350">
        <f t="shared" si="79"/>
        <v>0</v>
      </c>
      <c r="H102" s="350">
        <f t="shared" si="62"/>
        <v>0</v>
      </c>
      <c r="I102" s="350">
        <f t="shared" si="79"/>
        <v>0</v>
      </c>
      <c r="J102" s="350">
        <f t="shared" si="79"/>
        <v>0</v>
      </c>
      <c r="K102" s="350">
        <f t="shared" si="63"/>
        <v>0</v>
      </c>
      <c r="L102" s="350">
        <f t="shared" si="79"/>
        <v>0</v>
      </c>
      <c r="M102" s="350">
        <f t="shared" si="79"/>
        <v>0</v>
      </c>
      <c r="N102" s="350">
        <f t="shared" si="64"/>
        <v>0</v>
      </c>
      <c r="O102" s="350">
        <f t="shared" si="79"/>
        <v>0</v>
      </c>
      <c r="P102" s="350">
        <f t="shared" si="79"/>
        <v>0</v>
      </c>
      <c r="Q102" s="350">
        <f t="shared" si="65"/>
        <v>0</v>
      </c>
      <c r="R102" s="350">
        <f t="shared" si="79"/>
        <v>0</v>
      </c>
      <c r="S102" s="350">
        <f t="shared" si="79"/>
        <v>0</v>
      </c>
      <c r="T102" s="350">
        <f t="shared" si="66"/>
        <v>0</v>
      </c>
      <c r="U102" s="351">
        <f t="shared" si="47"/>
        <v>0</v>
      </c>
      <c r="V102" s="351">
        <f t="shared" si="47"/>
        <v>0</v>
      </c>
      <c r="W102" s="351">
        <f t="shared" si="47"/>
        <v>0</v>
      </c>
      <c r="X102" s="350">
        <f>SUM(X103:X110)</f>
        <v>0</v>
      </c>
      <c r="Y102" s="350">
        <f>SUM(Y103:Y110)</f>
        <v>0</v>
      </c>
      <c r="Z102" s="350">
        <f t="shared" si="67"/>
        <v>0</v>
      </c>
      <c r="AA102" s="351">
        <f t="shared" si="73"/>
        <v>0</v>
      </c>
      <c r="AB102" s="351">
        <f t="shared" si="73"/>
        <v>0</v>
      </c>
      <c r="AC102" s="351">
        <f t="shared" si="73"/>
        <v>0</v>
      </c>
      <c r="AD102" s="350">
        <f>SUM(AD103:AD110)</f>
        <v>0</v>
      </c>
      <c r="AE102" s="350">
        <f>SUM(AE103:AE110)</f>
        <v>0</v>
      </c>
      <c r="AF102" s="350">
        <f t="shared" si="76"/>
        <v>0</v>
      </c>
      <c r="AG102" s="350">
        <f>SUM(AG103:AG110)</f>
        <v>0</v>
      </c>
      <c r="AH102" s="350">
        <f>SUM(AH103:AH110)</f>
        <v>0</v>
      </c>
      <c r="AI102" s="350">
        <f t="shared" si="69"/>
        <v>0</v>
      </c>
      <c r="AJ102" s="351">
        <f t="shared" si="77"/>
        <v>0</v>
      </c>
      <c r="AK102" s="351">
        <f t="shared" si="77"/>
        <v>0</v>
      </c>
      <c r="AL102" s="351">
        <f t="shared" si="77"/>
        <v>0</v>
      </c>
      <c r="AM102" s="351">
        <f t="shared" si="60"/>
        <v>0</v>
      </c>
      <c r="AN102" s="351">
        <f t="shared" si="60"/>
        <v>0</v>
      </c>
      <c r="AO102" s="351">
        <f t="shared" si="60"/>
        <v>0</v>
      </c>
    </row>
    <row r="103" spans="1:41" ht="12">
      <c r="A103" s="352">
        <v>89</v>
      </c>
      <c r="B103" s="339" t="s">
        <v>187</v>
      </c>
      <c r="C103" s="212"/>
      <c r="D103" s="212">
        <v>0</v>
      </c>
      <c r="E103" s="211">
        <f t="shared" si="61"/>
        <v>0</v>
      </c>
      <c r="F103" s="212"/>
      <c r="G103" s="212">
        <v>0</v>
      </c>
      <c r="H103" s="211">
        <f t="shared" si="62"/>
        <v>0</v>
      </c>
      <c r="I103" s="212"/>
      <c r="J103" s="212"/>
      <c r="K103" s="211">
        <f t="shared" si="63"/>
        <v>0</v>
      </c>
      <c r="L103" s="212"/>
      <c r="M103" s="212"/>
      <c r="N103" s="211">
        <f t="shared" si="64"/>
        <v>0</v>
      </c>
      <c r="O103" s="212"/>
      <c r="P103" s="212"/>
      <c r="Q103" s="211">
        <f t="shared" si="65"/>
        <v>0</v>
      </c>
      <c r="R103" s="212"/>
      <c r="S103" s="212"/>
      <c r="T103" s="211">
        <f t="shared" si="66"/>
        <v>0</v>
      </c>
      <c r="U103" s="354">
        <f t="shared" si="47"/>
        <v>0</v>
      </c>
      <c r="V103" s="354">
        <f t="shared" si="47"/>
        <v>0</v>
      </c>
      <c r="W103" s="354">
        <f t="shared" si="47"/>
        <v>0</v>
      </c>
      <c r="X103" s="212"/>
      <c r="Y103" s="212"/>
      <c r="Z103" s="211">
        <f t="shared" si="67"/>
        <v>0</v>
      </c>
      <c r="AA103" s="354">
        <f t="shared" si="73"/>
        <v>0</v>
      </c>
      <c r="AB103" s="354">
        <f t="shared" si="73"/>
        <v>0</v>
      </c>
      <c r="AC103" s="354">
        <f t="shared" si="73"/>
        <v>0</v>
      </c>
      <c r="AD103" s="212"/>
      <c r="AE103" s="212"/>
      <c r="AF103" s="211">
        <f t="shared" si="76"/>
        <v>0</v>
      </c>
      <c r="AG103" s="212"/>
      <c r="AH103" s="212"/>
      <c r="AI103" s="211">
        <f t="shared" si="69"/>
        <v>0</v>
      </c>
      <c r="AJ103" s="354">
        <f t="shared" si="77"/>
        <v>0</v>
      </c>
      <c r="AK103" s="354">
        <f t="shared" si="77"/>
        <v>0</v>
      </c>
      <c r="AL103" s="354">
        <f t="shared" si="77"/>
        <v>0</v>
      </c>
      <c r="AM103" s="354">
        <f t="shared" si="60"/>
        <v>0</v>
      </c>
      <c r="AN103" s="354">
        <f t="shared" si="60"/>
        <v>0</v>
      </c>
      <c r="AO103" s="354">
        <f t="shared" si="60"/>
        <v>0</v>
      </c>
    </row>
    <row r="104" spans="1:41" ht="12">
      <c r="A104" s="352">
        <v>90</v>
      </c>
      <c r="B104" s="339" t="s">
        <v>188</v>
      </c>
      <c r="C104" s="212"/>
      <c r="D104" s="212">
        <v>0</v>
      </c>
      <c r="E104" s="211">
        <f t="shared" si="61"/>
        <v>0</v>
      </c>
      <c r="F104" s="212"/>
      <c r="G104" s="212">
        <v>0</v>
      </c>
      <c r="H104" s="211">
        <f t="shared" si="62"/>
        <v>0</v>
      </c>
      <c r="I104" s="212"/>
      <c r="J104" s="212"/>
      <c r="K104" s="211">
        <f t="shared" si="63"/>
        <v>0</v>
      </c>
      <c r="L104" s="212"/>
      <c r="M104" s="212"/>
      <c r="N104" s="211">
        <f t="shared" si="64"/>
        <v>0</v>
      </c>
      <c r="O104" s="212"/>
      <c r="P104" s="212"/>
      <c r="Q104" s="211">
        <f t="shared" si="65"/>
        <v>0</v>
      </c>
      <c r="R104" s="212"/>
      <c r="S104" s="212"/>
      <c r="T104" s="211">
        <f t="shared" si="66"/>
        <v>0</v>
      </c>
      <c r="U104" s="354">
        <f t="shared" si="47"/>
        <v>0</v>
      </c>
      <c r="V104" s="354">
        <f t="shared" si="47"/>
        <v>0</v>
      </c>
      <c r="W104" s="354">
        <f t="shared" si="47"/>
        <v>0</v>
      </c>
      <c r="X104" s="212"/>
      <c r="Y104" s="212"/>
      <c r="Z104" s="211">
        <f t="shared" si="67"/>
        <v>0</v>
      </c>
      <c r="AA104" s="354">
        <f t="shared" ref="AA104:AC110" si="80">SUM(X104)</f>
        <v>0</v>
      </c>
      <c r="AB104" s="354">
        <f t="shared" si="80"/>
        <v>0</v>
      </c>
      <c r="AC104" s="354">
        <f t="shared" si="80"/>
        <v>0</v>
      </c>
      <c r="AD104" s="212"/>
      <c r="AE104" s="212"/>
      <c r="AF104" s="211">
        <f t="shared" si="76"/>
        <v>0</v>
      </c>
      <c r="AG104" s="212"/>
      <c r="AH104" s="212"/>
      <c r="AI104" s="211">
        <f t="shared" si="69"/>
        <v>0</v>
      </c>
      <c r="AJ104" s="354">
        <f t="shared" si="77"/>
        <v>0</v>
      </c>
      <c r="AK104" s="354">
        <f t="shared" si="77"/>
        <v>0</v>
      </c>
      <c r="AL104" s="354">
        <f t="shared" si="77"/>
        <v>0</v>
      </c>
      <c r="AM104" s="354">
        <f t="shared" si="60"/>
        <v>0</v>
      </c>
      <c r="AN104" s="354">
        <f t="shared" si="60"/>
        <v>0</v>
      </c>
      <c r="AO104" s="354">
        <f t="shared" si="60"/>
        <v>0</v>
      </c>
    </row>
    <row r="105" spans="1:41" ht="12">
      <c r="A105" s="352">
        <v>91</v>
      </c>
      <c r="B105" s="339" t="s">
        <v>189</v>
      </c>
      <c r="C105" s="212"/>
      <c r="D105" s="212"/>
      <c r="E105" s="211">
        <f t="shared" si="61"/>
        <v>0</v>
      </c>
      <c r="F105" s="212"/>
      <c r="G105" s="212">
        <v>0</v>
      </c>
      <c r="H105" s="211">
        <f t="shared" si="62"/>
        <v>0</v>
      </c>
      <c r="I105" s="212"/>
      <c r="J105" s="211">
        <v>0</v>
      </c>
      <c r="K105" s="211">
        <f t="shared" si="63"/>
        <v>0</v>
      </c>
      <c r="L105" s="211"/>
      <c r="M105" s="211">
        <v>0</v>
      </c>
      <c r="N105" s="211">
        <f t="shared" si="64"/>
        <v>0</v>
      </c>
      <c r="O105" s="211"/>
      <c r="P105" s="211">
        <v>0</v>
      </c>
      <c r="Q105" s="211">
        <f t="shared" si="65"/>
        <v>0</v>
      </c>
      <c r="R105" s="211"/>
      <c r="S105" s="212">
        <v>0</v>
      </c>
      <c r="T105" s="211">
        <f t="shared" si="66"/>
        <v>0</v>
      </c>
      <c r="U105" s="354">
        <f t="shared" si="47"/>
        <v>0</v>
      </c>
      <c r="V105" s="354">
        <f t="shared" si="47"/>
        <v>0</v>
      </c>
      <c r="W105" s="354">
        <f t="shared" si="47"/>
        <v>0</v>
      </c>
      <c r="X105" s="212"/>
      <c r="Y105" s="212"/>
      <c r="Z105" s="211">
        <f t="shared" si="67"/>
        <v>0</v>
      </c>
      <c r="AA105" s="354">
        <f t="shared" si="80"/>
        <v>0</v>
      </c>
      <c r="AB105" s="354">
        <f t="shared" si="80"/>
        <v>0</v>
      </c>
      <c r="AC105" s="354">
        <f t="shared" si="80"/>
        <v>0</v>
      </c>
      <c r="AD105" s="212"/>
      <c r="AE105" s="212"/>
      <c r="AF105" s="211">
        <f t="shared" si="76"/>
        <v>0</v>
      </c>
      <c r="AG105" s="212"/>
      <c r="AH105" s="212"/>
      <c r="AI105" s="211">
        <f t="shared" si="69"/>
        <v>0</v>
      </c>
      <c r="AJ105" s="354">
        <f t="shared" si="77"/>
        <v>0</v>
      </c>
      <c r="AK105" s="354">
        <f t="shared" si="77"/>
        <v>0</v>
      </c>
      <c r="AL105" s="354">
        <f t="shared" si="77"/>
        <v>0</v>
      </c>
      <c r="AM105" s="354">
        <f t="shared" si="60"/>
        <v>0</v>
      </c>
      <c r="AN105" s="354">
        <f t="shared" si="60"/>
        <v>0</v>
      </c>
      <c r="AO105" s="354">
        <f t="shared" si="60"/>
        <v>0</v>
      </c>
    </row>
    <row r="106" spans="1:41" ht="12">
      <c r="A106" s="352">
        <v>92</v>
      </c>
      <c r="B106" s="339" t="s">
        <v>190</v>
      </c>
      <c r="C106" s="212"/>
      <c r="D106" s="212">
        <v>0</v>
      </c>
      <c r="E106" s="211">
        <f t="shared" si="61"/>
        <v>0</v>
      </c>
      <c r="F106" s="212"/>
      <c r="G106" s="212">
        <v>0</v>
      </c>
      <c r="H106" s="211">
        <v>0</v>
      </c>
      <c r="I106" s="212"/>
      <c r="J106" s="212"/>
      <c r="K106" s="211">
        <f t="shared" si="63"/>
        <v>0</v>
      </c>
      <c r="L106" s="212"/>
      <c r="M106" s="212"/>
      <c r="N106" s="211">
        <f t="shared" si="64"/>
        <v>0</v>
      </c>
      <c r="O106" s="212"/>
      <c r="P106" s="212"/>
      <c r="Q106" s="211">
        <f t="shared" si="65"/>
        <v>0</v>
      </c>
      <c r="R106" s="212"/>
      <c r="S106" s="212"/>
      <c r="T106" s="211">
        <f t="shared" si="66"/>
        <v>0</v>
      </c>
      <c r="U106" s="354">
        <f t="shared" si="47"/>
        <v>0</v>
      </c>
      <c r="V106" s="354">
        <f t="shared" si="47"/>
        <v>0</v>
      </c>
      <c r="W106" s="354">
        <f t="shared" si="47"/>
        <v>0</v>
      </c>
      <c r="X106" s="212"/>
      <c r="Y106" s="212"/>
      <c r="Z106" s="211">
        <f t="shared" si="67"/>
        <v>0</v>
      </c>
      <c r="AA106" s="354">
        <f t="shared" si="80"/>
        <v>0</v>
      </c>
      <c r="AB106" s="354">
        <f t="shared" si="80"/>
        <v>0</v>
      </c>
      <c r="AC106" s="354">
        <f t="shared" si="80"/>
        <v>0</v>
      </c>
      <c r="AD106" s="212"/>
      <c r="AE106" s="212"/>
      <c r="AF106" s="211">
        <f t="shared" si="76"/>
        <v>0</v>
      </c>
      <c r="AG106" s="212"/>
      <c r="AH106" s="212"/>
      <c r="AI106" s="211">
        <f t="shared" si="69"/>
        <v>0</v>
      </c>
      <c r="AJ106" s="354">
        <f t="shared" si="77"/>
        <v>0</v>
      </c>
      <c r="AK106" s="354">
        <f t="shared" si="77"/>
        <v>0</v>
      </c>
      <c r="AL106" s="354">
        <f t="shared" si="77"/>
        <v>0</v>
      </c>
      <c r="AM106" s="354">
        <f t="shared" si="60"/>
        <v>0</v>
      </c>
      <c r="AN106" s="354">
        <f t="shared" si="60"/>
        <v>0</v>
      </c>
      <c r="AO106" s="354">
        <f t="shared" si="60"/>
        <v>0</v>
      </c>
    </row>
    <row r="107" spans="1:41" ht="12">
      <c r="A107" s="352">
        <v>93</v>
      </c>
      <c r="B107" s="339" t="s">
        <v>191</v>
      </c>
      <c r="C107" s="212"/>
      <c r="D107" s="212">
        <v>0</v>
      </c>
      <c r="E107" s="211">
        <f t="shared" si="61"/>
        <v>0</v>
      </c>
      <c r="F107" s="212"/>
      <c r="G107" s="212">
        <v>0</v>
      </c>
      <c r="H107" s="211">
        <f t="shared" si="62"/>
        <v>0</v>
      </c>
      <c r="I107" s="212"/>
      <c r="J107" s="212"/>
      <c r="K107" s="211">
        <f t="shared" si="63"/>
        <v>0</v>
      </c>
      <c r="L107" s="212"/>
      <c r="M107" s="212"/>
      <c r="N107" s="211">
        <f t="shared" si="64"/>
        <v>0</v>
      </c>
      <c r="O107" s="212"/>
      <c r="P107" s="212"/>
      <c r="Q107" s="211">
        <f t="shared" si="65"/>
        <v>0</v>
      </c>
      <c r="R107" s="212"/>
      <c r="S107" s="212"/>
      <c r="T107" s="211">
        <f t="shared" si="66"/>
        <v>0</v>
      </c>
      <c r="U107" s="354">
        <f t="shared" si="47"/>
        <v>0</v>
      </c>
      <c r="V107" s="354">
        <f t="shared" si="47"/>
        <v>0</v>
      </c>
      <c r="W107" s="354">
        <f t="shared" si="47"/>
        <v>0</v>
      </c>
      <c r="X107" s="212"/>
      <c r="Y107" s="212"/>
      <c r="Z107" s="211">
        <f t="shared" si="67"/>
        <v>0</v>
      </c>
      <c r="AA107" s="354">
        <f t="shared" si="80"/>
        <v>0</v>
      </c>
      <c r="AB107" s="354">
        <f t="shared" si="80"/>
        <v>0</v>
      </c>
      <c r="AC107" s="354">
        <f t="shared" si="80"/>
        <v>0</v>
      </c>
      <c r="AD107" s="212"/>
      <c r="AE107" s="212"/>
      <c r="AF107" s="211">
        <f t="shared" si="76"/>
        <v>0</v>
      </c>
      <c r="AG107" s="212"/>
      <c r="AH107" s="212"/>
      <c r="AI107" s="211">
        <f t="shared" si="69"/>
        <v>0</v>
      </c>
      <c r="AJ107" s="354">
        <f t="shared" si="77"/>
        <v>0</v>
      </c>
      <c r="AK107" s="354">
        <f t="shared" si="77"/>
        <v>0</v>
      </c>
      <c r="AL107" s="354">
        <f t="shared" si="77"/>
        <v>0</v>
      </c>
      <c r="AM107" s="431">
        <f t="shared" si="60"/>
        <v>0</v>
      </c>
      <c r="AN107" s="354">
        <f t="shared" si="60"/>
        <v>0</v>
      </c>
      <c r="AO107" s="354">
        <f t="shared" si="60"/>
        <v>0</v>
      </c>
    </row>
    <row r="108" spans="1:41" ht="12">
      <c r="A108" s="352">
        <v>94</v>
      </c>
      <c r="B108" s="339" t="s">
        <v>192</v>
      </c>
      <c r="C108" s="212"/>
      <c r="D108" s="212"/>
      <c r="E108" s="211">
        <f t="shared" si="61"/>
        <v>0</v>
      </c>
      <c r="F108" s="212"/>
      <c r="G108" s="212">
        <v>0</v>
      </c>
      <c r="H108" s="211">
        <f t="shared" si="62"/>
        <v>0</v>
      </c>
      <c r="I108" s="212"/>
      <c r="J108" s="212"/>
      <c r="K108" s="211">
        <f t="shared" si="63"/>
        <v>0</v>
      </c>
      <c r="L108" s="212"/>
      <c r="M108" s="212"/>
      <c r="N108" s="211">
        <f t="shared" si="64"/>
        <v>0</v>
      </c>
      <c r="O108" s="212"/>
      <c r="P108" s="212"/>
      <c r="Q108" s="211">
        <f t="shared" si="65"/>
        <v>0</v>
      </c>
      <c r="R108" s="212"/>
      <c r="S108" s="212"/>
      <c r="T108" s="211">
        <f t="shared" si="66"/>
        <v>0</v>
      </c>
      <c r="U108" s="354">
        <f t="shared" si="47"/>
        <v>0</v>
      </c>
      <c r="V108" s="354">
        <f t="shared" si="47"/>
        <v>0</v>
      </c>
      <c r="W108" s="354">
        <f t="shared" si="47"/>
        <v>0</v>
      </c>
      <c r="X108" s="212"/>
      <c r="Y108" s="212"/>
      <c r="Z108" s="211">
        <f t="shared" si="67"/>
        <v>0</v>
      </c>
      <c r="AA108" s="354">
        <f t="shared" si="80"/>
        <v>0</v>
      </c>
      <c r="AB108" s="354">
        <f t="shared" si="80"/>
        <v>0</v>
      </c>
      <c r="AC108" s="354">
        <f t="shared" si="80"/>
        <v>0</v>
      </c>
      <c r="AD108" s="212"/>
      <c r="AE108" s="212"/>
      <c r="AF108" s="211">
        <f t="shared" si="76"/>
        <v>0</v>
      </c>
      <c r="AG108" s="212"/>
      <c r="AH108" s="212"/>
      <c r="AI108" s="211">
        <f t="shared" si="69"/>
        <v>0</v>
      </c>
      <c r="AJ108" s="354">
        <f t="shared" si="77"/>
        <v>0</v>
      </c>
      <c r="AK108" s="354">
        <f t="shared" si="77"/>
        <v>0</v>
      </c>
      <c r="AL108" s="354">
        <f t="shared" si="77"/>
        <v>0</v>
      </c>
      <c r="AM108" s="354">
        <f t="shared" si="60"/>
        <v>0</v>
      </c>
      <c r="AN108" s="354">
        <f t="shared" si="60"/>
        <v>0</v>
      </c>
      <c r="AO108" s="354">
        <f t="shared" si="60"/>
        <v>0</v>
      </c>
    </row>
    <row r="109" spans="1:41" ht="12">
      <c r="A109" s="352">
        <v>95</v>
      </c>
      <c r="B109" s="339" t="s">
        <v>193</v>
      </c>
      <c r="C109" s="212"/>
      <c r="D109" s="212">
        <v>0</v>
      </c>
      <c r="E109" s="211">
        <f t="shared" si="61"/>
        <v>0</v>
      </c>
      <c r="F109" s="212"/>
      <c r="G109" s="212">
        <v>0</v>
      </c>
      <c r="H109" s="211">
        <f t="shared" si="62"/>
        <v>0</v>
      </c>
      <c r="I109" s="212"/>
      <c r="J109" s="212"/>
      <c r="K109" s="211">
        <f t="shared" si="63"/>
        <v>0</v>
      </c>
      <c r="L109" s="212"/>
      <c r="M109" s="212"/>
      <c r="N109" s="211">
        <f t="shared" si="64"/>
        <v>0</v>
      </c>
      <c r="O109" s="212"/>
      <c r="P109" s="212"/>
      <c r="Q109" s="211">
        <f t="shared" si="65"/>
        <v>0</v>
      </c>
      <c r="R109" s="212"/>
      <c r="S109" s="212"/>
      <c r="T109" s="211">
        <f t="shared" si="66"/>
        <v>0</v>
      </c>
      <c r="U109" s="354">
        <f t="shared" si="47"/>
        <v>0</v>
      </c>
      <c r="V109" s="354">
        <f t="shared" si="47"/>
        <v>0</v>
      </c>
      <c r="W109" s="354">
        <f t="shared" si="47"/>
        <v>0</v>
      </c>
      <c r="X109" s="212"/>
      <c r="Y109" s="212"/>
      <c r="Z109" s="211">
        <f t="shared" si="67"/>
        <v>0</v>
      </c>
      <c r="AA109" s="354">
        <f t="shared" si="80"/>
        <v>0</v>
      </c>
      <c r="AB109" s="354">
        <f t="shared" si="80"/>
        <v>0</v>
      </c>
      <c r="AC109" s="354">
        <f t="shared" si="80"/>
        <v>0</v>
      </c>
      <c r="AD109" s="212"/>
      <c r="AE109" s="212"/>
      <c r="AF109" s="211">
        <f t="shared" si="76"/>
        <v>0</v>
      </c>
      <c r="AG109" s="212"/>
      <c r="AH109" s="212"/>
      <c r="AI109" s="211">
        <f t="shared" si="69"/>
        <v>0</v>
      </c>
      <c r="AJ109" s="354">
        <f t="shared" si="77"/>
        <v>0</v>
      </c>
      <c r="AK109" s="354">
        <f t="shared" si="77"/>
        <v>0</v>
      </c>
      <c r="AL109" s="354">
        <f t="shared" si="77"/>
        <v>0</v>
      </c>
      <c r="AM109" s="354">
        <f t="shared" si="60"/>
        <v>0</v>
      </c>
      <c r="AN109" s="354">
        <f t="shared" si="60"/>
        <v>0</v>
      </c>
      <c r="AO109" s="354">
        <f t="shared" si="60"/>
        <v>0</v>
      </c>
    </row>
    <row r="110" spans="1:41" ht="12">
      <c r="A110" s="352">
        <v>96</v>
      </c>
      <c r="B110" s="339" t="s">
        <v>194</v>
      </c>
      <c r="C110" s="212"/>
      <c r="D110" s="212"/>
      <c r="E110" s="211">
        <f t="shared" si="61"/>
        <v>0</v>
      </c>
      <c r="F110" s="212"/>
      <c r="G110" s="212">
        <v>0</v>
      </c>
      <c r="H110" s="211">
        <f t="shared" si="62"/>
        <v>0</v>
      </c>
      <c r="I110" s="212"/>
      <c r="J110" s="212"/>
      <c r="K110" s="211">
        <f t="shared" si="63"/>
        <v>0</v>
      </c>
      <c r="L110" s="212"/>
      <c r="M110" s="212"/>
      <c r="N110" s="211">
        <f t="shared" si="64"/>
        <v>0</v>
      </c>
      <c r="O110" s="212"/>
      <c r="P110" s="212"/>
      <c r="Q110" s="211">
        <f t="shared" si="65"/>
        <v>0</v>
      </c>
      <c r="R110" s="212"/>
      <c r="S110" s="212"/>
      <c r="T110" s="211">
        <f t="shared" si="66"/>
        <v>0</v>
      </c>
      <c r="U110" s="354">
        <f t="shared" si="47"/>
        <v>0</v>
      </c>
      <c r="V110" s="354">
        <f t="shared" si="47"/>
        <v>0</v>
      </c>
      <c r="W110" s="354">
        <f t="shared" si="47"/>
        <v>0</v>
      </c>
      <c r="X110" s="212"/>
      <c r="Y110" s="212"/>
      <c r="Z110" s="211">
        <f t="shared" si="67"/>
        <v>0</v>
      </c>
      <c r="AA110" s="354">
        <f t="shared" si="80"/>
        <v>0</v>
      </c>
      <c r="AB110" s="354">
        <f t="shared" si="80"/>
        <v>0</v>
      </c>
      <c r="AC110" s="354">
        <f t="shared" si="80"/>
        <v>0</v>
      </c>
      <c r="AD110" s="212"/>
      <c r="AE110" s="212"/>
      <c r="AF110" s="211">
        <f t="shared" si="76"/>
        <v>0</v>
      </c>
      <c r="AG110" s="212"/>
      <c r="AH110" s="212"/>
      <c r="AI110" s="211">
        <f t="shared" si="69"/>
        <v>0</v>
      </c>
      <c r="AJ110" s="354">
        <f t="shared" si="77"/>
        <v>0</v>
      </c>
      <c r="AK110" s="354">
        <f t="shared" si="77"/>
        <v>0</v>
      </c>
      <c r="AL110" s="354">
        <f t="shared" si="77"/>
        <v>0</v>
      </c>
      <c r="AM110" s="354">
        <f t="shared" si="60"/>
        <v>0</v>
      </c>
      <c r="AN110" s="354">
        <f t="shared" si="60"/>
        <v>0</v>
      </c>
      <c r="AO110" s="354">
        <f t="shared" si="60"/>
        <v>0</v>
      </c>
    </row>
    <row r="111" spans="1:41" ht="12"/>
    <row r="112" spans="1:41" ht="12"/>
    <row r="113" ht="12"/>
    <row r="114" ht="12"/>
    <row r="115" ht="12"/>
    <row r="116" ht="12"/>
    <row r="117" ht="12"/>
    <row r="118" ht="12"/>
    <row r="119" ht="12"/>
    <row r="120" ht="12"/>
    <row r="121" ht="12"/>
    <row r="122" ht="12"/>
    <row r="123" ht="12"/>
    <row r="124" ht="12"/>
    <row r="125" ht="12"/>
    <row r="126" ht="12"/>
    <row r="127" ht="12"/>
    <row r="128" ht="12"/>
    <row r="129" ht="12"/>
    <row r="130" ht="12"/>
    <row r="131" ht="12"/>
    <row r="132" ht="12"/>
    <row r="133" ht="12"/>
    <row r="134" ht="12"/>
    <row r="135" ht="12"/>
    <row r="136" ht="12"/>
    <row r="137" ht="12"/>
    <row r="138" ht="12"/>
    <row r="139" ht="12"/>
    <row r="140" ht="12"/>
    <row r="141" ht="12"/>
    <row r="142" ht="12"/>
    <row r="143" ht="12"/>
    <row r="144" ht="12"/>
    <row r="145" ht="12"/>
    <row r="146" ht="12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74803149606299213" right="0.31496062992125984" top="0.1968503937007874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EH113"/>
  <sheetViews>
    <sheetView zoomScale="115" zoomScaleNormal="115" workbookViewId="0">
      <pane xSplit="2" ySplit="11" topLeftCell="DG39" activePane="bottomRight" state="frozen"/>
      <selection pane="topRight" activeCell="C1" sqref="C1"/>
      <selection pane="bottomLeft" activeCell="A12" sqref="A12"/>
      <selection pane="bottomRight" activeCell="DL41" sqref="DL40:DL43"/>
    </sheetView>
  </sheetViews>
  <sheetFormatPr defaultColWidth="9.140625" defaultRowHeight="11.25"/>
  <cols>
    <col min="1" max="1" width="2.42578125" style="155" customWidth="1"/>
    <col min="2" max="2" width="37.7109375" style="213" customWidth="1"/>
    <col min="3" max="14" width="14.140625" style="67" customWidth="1"/>
    <col min="15" max="16" width="15.28515625" style="239" customWidth="1"/>
    <col min="17" max="95" width="14.140625" style="239" customWidth="1"/>
    <col min="96" max="98" width="14.140625" style="240" customWidth="1"/>
    <col min="99" max="101" width="14.140625" style="239" customWidth="1"/>
    <col min="102" max="104" width="14.140625" style="240" customWidth="1"/>
    <col min="105" max="110" width="13.42578125" style="239" customWidth="1"/>
    <col min="111" max="116" width="13.42578125" style="240" customWidth="1"/>
    <col min="117" max="117" width="11.42578125" style="217" customWidth="1"/>
    <col min="118" max="121" width="15.140625" style="217" customWidth="1"/>
    <col min="122" max="125" width="15.140625" style="155" customWidth="1"/>
    <col min="126" max="126" width="16.7109375" style="155" customWidth="1"/>
    <col min="127" max="127" width="8.140625" style="155" customWidth="1"/>
    <col min="128" max="128" width="8.5703125" style="155" customWidth="1"/>
    <col min="129" max="129" width="10.28515625" style="155" customWidth="1"/>
    <col min="130" max="130" width="9.42578125" style="155" customWidth="1"/>
    <col min="131" max="131" width="8.28515625" style="155" customWidth="1"/>
    <col min="132" max="138" width="9.140625" style="155"/>
    <col min="139" max="139" width="8.140625" style="155" customWidth="1"/>
    <col min="140" max="141" width="8.5703125" style="155" customWidth="1"/>
    <col min="142" max="143" width="8" style="155" customWidth="1"/>
    <col min="144" max="144" width="8.7109375" style="155" customWidth="1"/>
    <col min="145" max="145" width="8.140625" style="155" customWidth="1"/>
    <col min="146" max="16384" width="9.140625" style="155"/>
  </cols>
  <sheetData>
    <row r="1" spans="1:138">
      <c r="A1" s="182"/>
      <c r="B1" s="328"/>
      <c r="C1" s="147">
        <f>+C8+F8+I8+L8+O8+R8+U8+X11+X17+AA11+AA17+AD11+AD17+AG11+AG17+AJ11+AJ17+AM11+AM17+AP11+AP17+AS11+AS17+AV11+AV17+AY11+AY17+BB11+BB17+BE11+BE17+BH11+BH17+BK11+BK17+BN11+BN17+BT11+BT17+BW11+BW17+BZ11+BZ17+CC11+CC17+CF11+CF17</f>
        <v>3564831000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329"/>
    </row>
    <row r="2" spans="1:138">
      <c r="A2" s="182"/>
      <c r="B2" s="328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>
        <f>+X23+AA23+AD23+AG23+AJ23+AM23+AP23+AS23+AV23+AY23+BB23+BE23+BH23+BK23+BN23+BT23+BW23+BZ23+CC23+CF23+CL23+CO23+X43+AA43+AD43+AG43+AJ43+AM43+AP43+AS43+AV43+AY43+BB43+BE43+BH43+BK43+BN43+BT43+BW43+BZ43+CC43+CF43+CL43+CO43</f>
        <v>1740992100</v>
      </c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330"/>
      <c r="CS2" s="330"/>
      <c r="CT2" s="330"/>
      <c r="CU2" s="146"/>
      <c r="CV2" s="146"/>
      <c r="CW2" s="146"/>
      <c r="CX2" s="330"/>
      <c r="CY2" s="330"/>
      <c r="CZ2" s="330"/>
      <c r="DA2" s="146"/>
      <c r="DB2" s="146"/>
      <c r="DC2" s="146"/>
      <c r="DD2" s="146"/>
      <c r="DE2" s="146"/>
      <c r="DF2" s="146"/>
      <c r="DG2" s="330"/>
      <c r="DH2" s="330"/>
      <c r="DI2" s="330"/>
      <c r="DJ2" s="330"/>
      <c r="DK2" s="330"/>
      <c r="DL2" s="330"/>
      <c r="DM2" s="329"/>
    </row>
    <row r="3" spans="1:138">
      <c r="A3" s="182"/>
      <c r="B3" s="328"/>
      <c r="C3" s="147" t="s">
        <v>339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>
        <f>AJ11+AJ17+AJ23+AJ39</f>
        <v>29337900</v>
      </c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330"/>
      <c r="CS3" s="330"/>
      <c r="CT3" s="330"/>
      <c r="CU3" s="146"/>
      <c r="CV3" s="146"/>
      <c r="CW3" s="146"/>
      <c r="CX3" s="330"/>
      <c r="CY3" s="330"/>
      <c r="CZ3" s="330"/>
      <c r="DA3" s="146"/>
      <c r="DB3" s="146"/>
      <c r="DC3" s="146"/>
      <c r="DD3" s="146"/>
      <c r="DE3" s="146"/>
      <c r="DF3" s="146"/>
      <c r="DG3" s="330"/>
      <c r="DH3" s="330"/>
      <c r="DI3" s="330"/>
      <c r="DJ3" s="330"/>
      <c r="DK3" s="330"/>
      <c r="DL3" s="330"/>
      <c r="DM3" s="329"/>
      <c r="DZ3" s="216"/>
    </row>
    <row r="4" spans="1:138">
      <c r="A4" s="182"/>
      <c r="B4" s="328" t="str">
        <f>+ALTANSHIREE!B4</f>
        <v>2026.04.31</v>
      </c>
      <c r="C4" s="147">
        <f t="shared" ref="C4:AH4" si="0">+C8-C82</f>
        <v>0</v>
      </c>
      <c r="D4" s="147">
        <f t="shared" si="0"/>
        <v>-36767069.549999997</v>
      </c>
      <c r="E4" s="147">
        <f t="shared" si="0"/>
        <v>-36767069.549999997</v>
      </c>
      <c r="F4" s="147">
        <f t="shared" si="0"/>
        <v>0</v>
      </c>
      <c r="G4" s="147">
        <f t="shared" si="0"/>
        <v>-89349883.129999995</v>
      </c>
      <c r="H4" s="147">
        <f t="shared" si="0"/>
        <v>-89349883.129999995</v>
      </c>
      <c r="I4" s="147">
        <f t="shared" si="0"/>
        <v>0</v>
      </c>
      <c r="J4" s="147">
        <f t="shared" si="0"/>
        <v>-7165562.1299999952</v>
      </c>
      <c r="K4" s="147">
        <f t="shared" si="0"/>
        <v>-7165562.1299999952</v>
      </c>
      <c r="L4" s="147">
        <f t="shared" si="0"/>
        <v>0</v>
      </c>
      <c r="M4" s="147">
        <f t="shared" si="0"/>
        <v>-38728477.25000003</v>
      </c>
      <c r="N4" s="147">
        <f t="shared" si="0"/>
        <v>-38728477.25000003</v>
      </c>
      <c r="O4" s="147">
        <f t="shared" si="0"/>
        <v>0</v>
      </c>
      <c r="P4" s="147">
        <f t="shared" si="0"/>
        <v>-179293438.77999997</v>
      </c>
      <c r="Q4" s="147">
        <f t="shared" si="0"/>
        <v>-179293438.77999997</v>
      </c>
      <c r="R4" s="147">
        <f t="shared" si="0"/>
        <v>0</v>
      </c>
      <c r="S4" s="147">
        <f t="shared" si="0"/>
        <v>-14221019.089999989</v>
      </c>
      <c r="T4" s="147">
        <f t="shared" si="0"/>
        <v>-14221019.089999989</v>
      </c>
      <c r="U4" s="147">
        <f t="shared" si="0"/>
        <v>0</v>
      </c>
      <c r="V4" s="147">
        <f t="shared" si="0"/>
        <v>0</v>
      </c>
      <c r="W4" s="147">
        <f t="shared" si="0"/>
        <v>0</v>
      </c>
      <c r="X4" s="147">
        <f t="shared" si="0"/>
        <v>0</v>
      </c>
      <c r="Y4" s="147">
        <f t="shared" si="0"/>
        <v>-2243719.549999997</v>
      </c>
      <c r="Z4" s="147">
        <f t="shared" si="0"/>
        <v>-2243719.549999997</v>
      </c>
      <c r="AA4" s="147">
        <f t="shared" si="0"/>
        <v>0</v>
      </c>
      <c r="AB4" s="147">
        <f t="shared" si="0"/>
        <v>-76223.10000000149</v>
      </c>
      <c r="AC4" s="147">
        <f t="shared" si="0"/>
        <v>-76223.10000000149</v>
      </c>
      <c r="AD4" s="147">
        <f t="shared" si="0"/>
        <v>0</v>
      </c>
      <c r="AE4" s="147">
        <f t="shared" si="0"/>
        <v>-762675</v>
      </c>
      <c r="AF4" s="147">
        <f t="shared" si="0"/>
        <v>-762675</v>
      </c>
      <c r="AG4" s="147">
        <f t="shared" si="0"/>
        <v>0</v>
      </c>
      <c r="AH4" s="147">
        <f t="shared" si="0"/>
        <v>-193734.33000000194</v>
      </c>
      <c r="AI4" s="147">
        <f t="shared" ref="AI4:BN4" si="1">+AI8-AI82</f>
        <v>-193734.33000000194</v>
      </c>
      <c r="AJ4" s="147">
        <f t="shared" si="1"/>
        <v>0</v>
      </c>
      <c r="AK4" s="147">
        <f t="shared" si="1"/>
        <v>-768537.50999999791</v>
      </c>
      <c r="AL4" s="147">
        <f t="shared" si="1"/>
        <v>-768537.50999999791</v>
      </c>
      <c r="AM4" s="147">
        <f t="shared" si="1"/>
        <v>0</v>
      </c>
      <c r="AN4" s="147">
        <f t="shared" si="1"/>
        <v>-2152774.3099999987</v>
      </c>
      <c r="AO4" s="147">
        <f t="shared" si="1"/>
        <v>-2152774.3099999987</v>
      </c>
      <c r="AP4" s="147">
        <f t="shared" si="1"/>
        <v>0</v>
      </c>
      <c r="AQ4" s="147">
        <f t="shared" si="1"/>
        <v>-886740</v>
      </c>
      <c r="AR4" s="147">
        <f t="shared" si="1"/>
        <v>-886740</v>
      </c>
      <c r="AS4" s="147">
        <f t="shared" si="1"/>
        <v>0</v>
      </c>
      <c r="AT4" s="147">
        <f t="shared" si="1"/>
        <v>-186480.30000000075</v>
      </c>
      <c r="AU4" s="147">
        <f t="shared" si="1"/>
        <v>-186480.30000000075</v>
      </c>
      <c r="AV4" s="147">
        <f t="shared" si="1"/>
        <v>0</v>
      </c>
      <c r="AW4" s="147">
        <f t="shared" si="1"/>
        <v>-936200.8200000003</v>
      </c>
      <c r="AX4" s="147">
        <f t="shared" si="1"/>
        <v>-936200.8200000003</v>
      </c>
      <c r="AY4" s="147">
        <f t="shared" si="1"/>
        <v>0</v>
      </c>
      <c r="AZ4" s="147">
        <f t="shared" si="1"/>
        <v>-1367921.7699999996</v>
      </c>
      <c r="BA4" s="147">
        <f t="shared" si="1"/>
        <v>-1367921.7699999996</v>
      </c>
      <c r="BB4" s="147">
        <f t="shared" si="1"/>
        <v>0</v>
      </c>
      <c r="BC4" s="147">
        <f t="shared" si="1"/>
        <v>0</v>
      </c>
      <c r="BD4" s="147">
        <f t="shared" si="1"/>
        <v>0</v>
      </c>
      <c r="BE4" s="147">
        <f t="shared" si="1"/>
        <v>0</v>
      </c>
      <c r="BF4" s="147">
        <f t="shared" si="1"/>
        <v>-680941.32999999821</v>
      </c>
      <c r="BG4" s="147">
        <f t="shared" si="1"/>
        <v>-680941.32999999821</v>
      </c>
      <c r="BH4" s="147">
        <f t="shared" si="1"/>
        <v>0</v>
      </c>
      <c r="BI4" s="147">
        <f t="shared" si="1"/>
        <v>-0.41999999433755875</v>
      </c>
      <c r="BJ4" s="147">
        <f t="shared" si="1"/>
        <v>-0.41999999433755875</v>
      </c>
      <c r="BK4" s="147">
        <f t="shared" si="1"/>
        <v>0</v>
      </c>
      <c r="BL4" s="147">
        <f t="shared" si="1"/>
        <v>-922334.57999999821</v>
      </c>
      <c r="BM4" s="147">
        <f t="shared" si="1"/>
        <v>-922334.57999999821</v>
      </c>
      <c r="BN4" s="147">
        <f t="shared" si="1"/>
        <v>0</v>
      </c>
      <c r="BO4" s="147">
        <f t="shared" ref="BO4:CT4" si="2">+BO8-BO82</f>
        <v>-3943264</v>
      </c>
      <c r="BP4" s="147">
        <f t="shared" si="2"/>
        <v>-3943264</v>
      </c>
      <c r="BQ4" s="147">
        <f t="shared" si="2"/>
        <v>0</v>
      </c>
      <c r="BR4" s="147">
        <f t="shared" si="2"/>
        <v>-2577857.0799999982</v>
      </c>
      <c r="BS4" s="147">
        <f t="shared" si="2"/>
        <v>-2577857.0799999982</v>
      </c>
      <c r="BT4" s="147">
        <f t="shared" si="2"/>
        <v>0</v>
      </c>
      <c r="BU4" s="147">
        <f t="shared" si="2"/>
        <v>-1460182.4900000095</v>
      </c>
      <c r="BV4" s="147">
        <f t="shared" si="2"/>
        <v>-1460182.4900000095</v>
      </c>
      <c r="BW4" s="147">
        <f t="shared" si="2"/>
        <v>0</v>
      </c>
      <c r="BX4" s="147">
        <f t="shared" si="2"/>
        <v>-1031109.9399999976</v>
      </c>
      <c r="BY4" s="147">
        <f t="shared" si="2"/>
        <v>-1031109.9399999976</v>
      </c>
      <c r="BZ4" s="147">
        <f t="shared" si="2"/>
        <v>0</v>
      </c>
      <c r="CA4" s="147">
        <f t="shared" si="2"/>
        <v>-18036260.890000015</v>
      </c>
      <c r="CB4" s="147">
        <f t="shared" si="2"/>
        <v>-18036260.890000015</v>
      </c>
      <c r="CC4" s="147">
        <f t="shared" si="2"/>
        <v>0</v>
      </c>
      <c r="CD4" s="147">
        <f t="shared" si="2"/>
        <v>-419568.80000001192</v>
      </c>
      <c r="CE4" s="147">
        <f t="shared" si="2"/>
        <v>-419568.80000001192</v>
      </c>
      <c r="CF4" s="147">
        <f t="shared" si="2"/>
        <v>0</v>
      </c>
      <c r="CG4" s="147">
        <f t="shared" si="2"/>
        <v>-45357442.800000012</v>
      </c>
      <c r="CH4" s="147">
        <f t="shared" si="2"/>
        <v>-45357442.800000012</v>
      </c>
      <c r="CI4" s="147">
        <f t="shared" si="2"/>
        <v>0</v>
      </c>
      <c r="CJ4" s="147">
        <f t="shared" si="2"/>
        <v>-930460.52000001073</v>
      </c>
      <c r="CK4" s="147">
        <f t="shared" si="2"/>
        <v>-930460.52000001073</v>
      </c>
      <c r="CL4" s="147">
        <f t="shared" si="2"/>
        <v>0</v>
      </c>
      <c r="CM4" s="147">
        <f t="shared" si="2"/>
        <v>-2861100</v>
      </c>
      <c r="CN4" s="147">
        <f t="shared" si="2"/>
        <v>-2861100</v>
      </c>
      <c r="CO4" s="147">
        <f t="shared" si="2"/>
        <v>0</v>
      </c>
      <c r="CP4" s="147">
        <f t="shared" si="2"/>
        <v>0</v>
      </c>
      <c r="CQ4" s="147">
        <f t="shared" si="2"/>
        <v>0</v>
      </c>
      <c r="CR4" s="147">
        <f t="shared" si="2"/>
        <v>0</v>
      </c>
      <c r="CS4" s="147">
        <f t="shared" si="2"/>
        <v>-453320979.47000122</v>
      </c>
      <c r="CT4" s="147">
        <f t="shared" si="2"/>
        <v>-453320979.47000003</v>
      </c>
      <c r="CU4" s="147">
        <f t="shared" ref="CU4:DL4" si="3">+CU8-CU82</f>
        <v>0</v>
      </c>
      <c r="CV4" s="147">
        <f t="shared" si="3"/>
        <v>1443087</v>
      </c>
      <c r="CW4" s="147">
        <f t="shared" si="3"/>
        <v>1443087</v>
      </c>
      <c r="CX4" s="147">
        <f t="shared" si="3"/>
        <v>0</v>
      </c>
      <c r="CY4" s="147">
        <f t="shared" si="3"/>
        <v>1443087</v>
      </c>
      <c r="CZ4" s="147">
        <f t="shared" si="3"/>
        <v>1443087</v>
      </c>
      <c r="DA4" s="147">
        <f t="shared" si="3"/>
        <v>0</v>
      </c>
      <c r="DB4" s="147">
        <f t="shared" si="3"/>
        <v>-74350566</v>
      </c>
      <c r="DC4" s="147">
        <f t="shared" si="3"/>
        <v>-74350566</v>
      </c>
      <c r="DD4" s="147">
        <f t="shared" si="3"/>
        <v>0</v>
      </c>
      <c r="DE4" s="147">
        <f t="shared" si="3"/>
        <v>0</v>
      </c>
      <c r="DF4" s="147">
        <f t="shared" si="3"/>
        <v>0</v>
      </c>
      <c r="DG4" s="147">
        <f t="shared" si="3"/>
        <v>0</v>
      </c>
      <c r="DH4" s="147">
        <f t="shared" si="3"/>
        <v>-74350566</v>
      </c>
      <c r="DI4" s="147">
        <f t="shared" si="3"/>
        <v>-74350566</v>
      </c>
      <c r="DJ4" s="147">
        <f t="shared" si="3"/>
        <v>0</v>
      </c>
      <c r="DK4" s="147">
        <f t="shared" si="3"/>
        <v>-526228458.47000122</v>
      </c>
      <c r="DL4" s="147">
        <f t="shared" si="3"/>
        <v>-526228458.47000003</v>
      </c>
      <c r="DM4" s="331">
        <f>[2]xlsdata!$N$8589-DJ8</f>
        <v>-6101188078.6000004</v>
      </c>
      <c r="EH4" s="216"/>
    </row>
    <row r="5" spans="1:138" ht="10.5" customHeight="1">
      <c r="A5" s="537" t="s">
        <v>0</v>
      </c>
      <c r="B5" s="218" t="s">
        <v>80</v>
      </c>
      <c r="C5" s="607" t="s">
        <v>81</v>
      </c>
      <c r="D5" s="607"/>
      <c r="E5" s="607"/>
      <c r="F5" s="607" t="s">
        <v>82</v>
      </c>
      <c r="G5" s="607"/>
      <c r="H5" s="607"/>
      <c r="I5" s="607" t="s">
        <v>280</v>
      </c>
      <c r="J5" s="607"/>
      <c r="K5" s="607"/>
      <c r="L5" s="607" t="s">
        <v>283</v>
      </c>
      <c r="M5" s="607"/>
      <c r="N5" s="607"/>
      <c r="O5" s="605" t="s">
        <v>278</v>
      </c>
      <c r="P5" s="605"/>
      <c r="Q5" s="605"/>
      <c r="R5" s="605" t="s">
        <v>150</v>
      </c>
      <c r="S5" s="605"/>
      <c r="T5" s="605"/>
      <c r="U5" s="605" t="s">
        <v>254</v>
      </c>
      <c r="V5" s="605"/>
      <c r="W5" s="605"/>
      <c r="X5" s="605" t="s">
        <v>279</v>
      </c>
      <c r="Y5" s="605"/>
      <c r="Z5" s="605"/>
      <c r="AA5" s="605" t="s">
        <v>126</v>
      </c>
      <c r="AB5" s="605"/>
      <c r="AC5" s="605"/>
      <c r="AD5" s="605" t="s">
        <v>127</v>
      </c>
      <c r="AE5" s="605"/>
      <c r="AF5" s="605"/>
      <c r="AG5" s="605" t="s">
        <v>128</v>
      </c>
      <c r="AH5" s="605"/>
      <c r="AI5" s="605"/>
      <c r="AJ5" s="605" t="s">
        <v>129</v>
      </c>
      <c r="AK5" s="605"/>
      <c r="AL5" s="605"/>
      <c r="AM5" s="605" t="s">
        <v>130</v>
      </c>
      <c r="AN5" s="605"/>
      <c r="AO5" s="605"/>
      <c r="AP5" s="605" t="s">
        <v>131</v>
      </c>
      <c r="AQ5" s="605"/>
      <c r="AR5" s="605"/>
      <c r="AS5" s="605" t="s">
        <v>145</v>
      </c>
      <c r="AT5" s="605"/>
      <c r="AU5" s="605"/>
      <c r="AV5" s="605" t="s">
        <v>133</v>
      </c>
      <c r="AW5" s="605"/>
      <c r="AX5" s="605"/>
      <c r="AY5" s="605" t="s">
        <v>134</v>
      </c>
      <c r="AZ5" s="605"/>
      <c r="BA5" s="605"/>
      <c r="BB5" s="605" t="s">
        <v>135</v>
      </c>
      <c r="BC5" s="605"/>
      <c r="BD5" s="605"/>
      <c r="BE5" s="605" t="s">
        <v>136</v>
      </c>
      <c r="BF5" s="605"/>
      <c r="BG5" s="605"/>
      <c r="BH5" s="605" t="s">
        <v>137</v>
      </c>
      <c r="BI5" s="605"/>
      <c r="BJ5" s="605"/>
      <c r="BK5" s="605" t="s">
        <v>138</v>
      </c>
      <c r="BL5" s="605"/>
      <c r="BM5" s="605"/>
      <c r="BN5" s="605" t="s">
        <v>139</v>
      </c>
      <c r="BO5" s="605"/>
      <c r="BP5" s="605"/>
      <c r="BQ5" s="605" t="s">
        <v>285</v>
      </c>
      <c r="BR5" s="605"/>
      <c r="BS5" s="605"/>
      <c r="BT5" s="605" t="s">
        <v>140</v>
      </c>
      <c r="BU5" s="605"/>
      <c r="BV5" s="605"/>
      <c r="BW5" s="605" t="s">
        <v>141</v>
      </c>
      <c r="BX5" s="605"/>
      <c r="BY5" s="605"/>
      <c r="BZ5" s="605" t="s">
        <v>142</v>
      </c>
      <c r="CA5" s="605"/>
      <c r="CB5" s="605"/>
      <c r="CC5" s="605" t="s">
        <v>144</v>
      </c>
      <c r="CD5" s="605"/>
      <c r="CE5" s="605"/>
      <c r="CF5" s="605" t="s">
        <v>143</v>
      </c>
      <c r="CG5" s="605"/>
      <c r="CH5" s="605"/>
      <c r="CI5" s="605" t="s">
        <v>268</v>
      </c>
      <c r="CJ5" s="605"/>
      <c r="CK5" s="605"/>
      <c r="CL5" s="605" t="s">
        <v>107</v>
      </c>
      <c r="CM5" s="605"/>
      <c r="CN5" s="605"/>
      <c r="CO5" s="605" t="s">
        <v>146</v>
      </c>
      <c r="CP5" s="605"/>
      <c r="CQ5" s="605"/>
      <c r="CR5" s="606" t="s">
        <v>121</v>
      </c>
      <c r="CS5" s="606"/>
      <c r="CT5" s="606"/>
      <c r="CU5" s="605" t="s">
        <v>165</v>
      </c>
      <c r="CV5" s="605"/>
      <c r="CW5" s="605"/>
      <c r="CX5" s="606" t="s">
        <v>163</v>
      </c>
      <c r="CY5" s="606"/>
      <c r="CZ5" s="606"/>
      <c r="DA5" s="605" t="s">
        <v>166</v>
      </c>
      <c r="DB5" s="605"/>
      <c r="DC5" s="605"/>
      <c r="DD5" s="605"/>
      <c r="DE5" s="605"/>
      <c r="DF5" s="605"/>
      <c r="DG5" s="606" t="s">
        <v>164</v>
      </c>
      <c r="DH5" s="606"/>
      <c r="DI5" s="606"/>
      <c r="DJ5" s="606" t="s">
        <v>3</v>
      </c>
      <c r="DK5" s="606"/>
      <c r="DL5" s="606"/>
      <c r="DM5" s="329"/>
    </row>
    <row r="6" spans="1:138" s="213" customFormat="1">
      <c r="A6" s="537"/>
      <c r="B6" s="218" t="s">
        <v>79</v>
      </c>
      <c r="C6" s="126" t="s">
        <v>114</v>
      </c>
      <c r="D6" s="126" t="s">
        <v>115</v>
      </c>
      <c r="E6" s="126" t="s">
        <v>116</v>
      </c>
      <c r="F6" s="126" t="s">
        <v>114</v>
      </c>
      <c r="G6" s="126" t="s">
        <v>115</v>
      </c>
      <c r="H6" s="126" t="s">
        <v>116</v>
      </c>
      <c r="I6" s="126" t="s">
        <v>114</v>
      </c>
      <c r="J6" s="126" t="s">
        <v>115</v>
      </c>
      <c r="K6" s="126" t="s">
        <v>116</v>
      </c>
      <c r="L6" s="126" t="s">
        <v>114</v>
      </c>
      <c r="M6" s="126" t="s">
        <v>115</v>
      </c>
      <c r="N6" s="126" t="s">
        <v>116</v>
      </c>
      <c r="O6" s="214" t="s">
        <v>114</v>
      </c>
      <c r="P6" s="214" t="s">
        <v>115</v>
      </c>
      <c r="Q6" s="214" t="s">
        <v>116</v>
      </c>
      <c r="R6" s="214" t="s">
        <v>114</v>
      </c>
      <c r="S6" s="214" t="s">
        <v>115</v>
      </c>
      <c r="T6" s="214" t="s">
        <v>116</v>
      </c>
      <c r="U6" s="214" t="s">
        <v>114</v>
      </c>
      <c r="V6" s="214" t="s">
        <v>115</v>
      </c>
      <c r="W6" s="214" t="s">
        <v>116</v>
      </c>
      <c r="X6" s="214" t="s">
        <v>114</v>
      </c>
      <c r="Y6" s="214" t="s">
        <v>115</v>
      </c>
      <c r="Z6" s="214" t="s">
        <v>116</v>
      </c>
      <c r="AA6" s="214" t="s">
        <v>114</v>
      </c>
      <c r="AB6" s="214" t="s">
        <v>115</v>
      </c>
      <c r="AC6" s="214" t="s">
        <v>116</v>
      </c>
      <c r="AD6" s="214" t="s">
        <v>114</v>
      </c>
      <c r="AE6" s="214" t="s">
        <v>115</v>
      </c>
      <c r="AF6" s="214" t="s">
        <v>116</v>
      </c>
      <c r="AG6" s="214" t="s">
        <v>114</v>
      </c>
      <c r="AH6" s="214" t="s">
        <v>115</v>
      </c>
      <c r="AI6" s="214" t="s">
        <v>116</v>
      </c>
      <c r="AJ6" s="214" t="s">
        <v>114</v>
      </c>
      <c r="AK6" s="214" t="s">
        <v>115</v>
      </c>
      <c r="AL6" s="214" t="s">
        <v>116</v>
      </c>
      <c r="AM6" s="214" t="s">
        <v>114</v>
      </c>
      <c r="AN6" s="214" t="s">
        <v>115</v>
      </c>
      <c r="AO6" s="214" t="s">
        <v>116</v>
      </c>
      <c r="AP6" s="214" t="s">
        <v>114</v>
      </c>
      <c r="AQ6" s="214" t="s">
        <v>115</v>
      </c>
      <c r="AR6" s="214" t="s">
        <v>116</v>
      </c>
      <c r="AS6" s="214" t="s">
        <v>114</v>
      </c>
      <c r="AT6" s="214" t="s">
        <v>115</v>
      </c>
      <c r="AU6" s="214" t="s">
        <v>116</v>
      </c>
      <c r="AV6" s="214" t="s">
        <v>114</v>
      </c>
      <c r="AW6" s="214" t="s">
        <v>115</v>
      </c>
      <c r="AX6" s="214" t="s">
        <v>116</v>
      </c>
      <c r="AY6" s="214" t="s">
        <v>114</v>
      </c>
      <c r="AZ6" s="214" t="s">
        <v>115</v>
      </c>
      <c r="BA6" s="214" t="s">
        <v>116</v>
      </c>
      <c r="BB6" s="214" t="s">
        <v>114</v>
      </c>
      <c r="BC6" s="214" t="s">
        <v>115</v>
      </c>
      <c r="BD6" s="214" t="s">
        <v>116</v>
      </c>
      <c r="BE6" s="214" t="s">
        <v>114</v>
      </c>
      <c r="BF6" s="214" t="s">
        <v>115</v>
      </c>
      <c r="BG6" s="214" t="s">
        <v>116</v>
      </c>
      <c r="BH6" s="214" t="s">
        <v>114</v>
      </c>
      <c r="BI6" s="214" t="s">
        <v>115</v>
      </c>
      <c r="BJ6" s="214" t="s">
        <v>116</v>
      </c>
      <c r="BK6" s="214" t="s">
        <v>114</v>
      </c>
      <c r="BL6" s="214" t="s">
        <v>115</v>
      </c>
      <c r="BM6" s="214" t="s">
        <v>116</v>
      </c>
      <c r="BN6" s="214" t="s">
        <v>114</v>
      </c>
      <c r="BO6" s="214" t="s">
        <v>115</v>
      </c>
      <c r="BP6" s="214" t="s">
        <v>116</v>
      </c>
      <c r="BQ6" s="214" t="s">
        <v>114</v>
      </c>
      <c r="BR6" s="214" t="s">
        <v>115</v>
      </c>
      <c r="BS6" s="214" t="s">
        <v>116</v>
      </c>
      <c r="BT6" s="214" t="s">
        <v>114</v>
      </c>
      <c r="BU6" s="214" t="s">
        <v>115</v>
      </c>
      <c r="BV6" s="214" t="s">
        <v>116</v>
      </c>
      <c r="BW6" s="214" t="s">
        <v>114</v>
      </c>
      <c r="BX6" s="214" t="s">
        <v>115</v>
      </c>
      <c r="BY6" s="214" t="s">
        <v>116</v>
      </c>
      <c r="BZ6" s="214" t="s">
        <v>114</v>
      </c>
      <c r="CA6" s="214" t="s">
        <v>115</v>
      </c>
      <c r="CB6" s="214" t="s">
        <v>116</v>
      </c>
      <c r="CC6" s="214" t="s">
        <v>114</v>
      </c>
      <c r="CD6" s="214" t="s">
        <v>115</v>
      </c>
      <c r="CE6" s="214" t="s">
        <v>116</v>
      </c>
      <c r="CF6" s="214" t="s">
        <v>114</v>
      </c>
      <c r="CG6" s="214" t="s">
        <v>115</v>
      </c>
      <c r="CH6" s="214" t="s">
        <v>116</v>
      </c>
      <c r="CI6" s="214" t="s">
        <v>114</v>
      </c>
      <c r="CJ6" s="214" t="s">
        <v>115</v>
      </c>
      <c r="CK6" s="214" t="s">
        <v>116</v>
      </c>
      <c r="CL6" s="214" t="s">
        <v>114</v>
      </c>
      <c r="CM6" s="214" t="s">
        <v>115</v>
      </c>
      <c r="CN6" s="214" t="s">
        <v>116</v>
      </c>
      <c r="CO6" s="214" t="s">
        <v>114</v>
      </c>
      <c r="CP6" s="214" t="s">
        <v>115</v>
      </c>
      <c r="CQ6" s="214" t="s">
        <v>116</v>
      </c>
      <c r="CR6" s="219" t="s">
        <v>114</v>
      </c>
      <c r="CS6" s="219" t="s">
        <v>115</v>
      </c>
      <c r="CT6" s="219" t="s">
        <v>116</v>
      </c>
      <c r="CU6" s="214" t="s">
        <v>114</v>
      </c>
      <c r="CV6" s="214" t="s">
        <v>115</v>
      </c>
      <c r="CW6" s="214" t="s">
        <v>116</v>
      </c>
      <c r="CX6" s="219" t="s">
        <v>114</v>
      </c>
      <c r="CY6" s="219" t="s">
        <v>115</v>
      </c>
      <c r="CZ6" s="219" t="s">
        <v>116</v>
      </c>
      <c r="DA6" s="214" t="s">
        <v>114</v>
      </c>
      <c r="DB6" s="214" t="s">
        <v>115</v>
      </c>
      <c r="DC6" s="214" t="s">
        <v>116</v>
      </c>
      <c r="DD6" s="214" t="s">
        <v>114</v>
      </c>
      <c r="DE6" s="214" t="s">
        <v>115</v>
      </c>
      <c r="DF6" s="214" t="s">
        <v>116</v>
      </c>
      <c r="DG6" s="219" t="s">
        <v>114</v>
      </c>
      <c r="DH6" s="219" t="s">
        <v>115</v>
      </c>
      <c r="DI6" s="219" t="s">
        <v>116</v>
      </c>
      <c r="DJ6" s="219" t="s">
        <v>114</v>
      </c>
      <c r="DK6" s="219" t="s">
        <v>115</v>
      </c>
      <c r="DL6" s="219" t="s">
        <v>116</v>
      </c>
      <c r="DM6" s="236"/>
      <c r="DN6" s="220"/>
      <c r="DO6" s="220"/>
      <c r="DP6" s="220"/>
      <c r="DQ6" s="220"/>
    </row>
    <row r="7" spans="1:138" s="213" customFormat="1" ht="10.5" customHeight="1">
      <c r="A7" s="608" t="s">
        <v>122</v>
      </c>
      <c r="B7" s="608"/>
      <c r="C7" s="127"/>
      <c r="D7" s="127">
        <f>SUM(C7+D82-D8)</f>
        <v>36767069.549999997</v>
      </c>
      <c r="E7" s="133">
        <f>SUM(D7-C7)</f>
        <v>36767069.549999997</v>
      </c>
      <c r="F7" s="127"/>
      <c r="G7" s="127">
        <f>SUM(F7+G82-G8)</f>
        <v>89349883.129999995</v>
      </c>
      <c r="H7" s="133">
        <f>SUM(G7-F7)</f>
        <v>89349883.129999995</v>
      </c>
      <c r="I7" s="127"/>
      <c r="J7" s="127">
        <f>SUM(I7+J82-J8)</f>
        <v>7165562.1299999952</v>
      </c>
      <c r="K7" s="133">
        <f>SUM(J7-I7)</f>
        <v>7165562.1299999952</v>
      </c>
      <c r="L7" s="127"/>
      <c r="M7" s="127">
        <f>SUM(L7+M82-M8)</f>
        <v>38728477.25000003</v>
      </c>
      <c r="N7" s="133">
        <f>SUM(M7-L7)</f>
        <v>38728477.25000003</v>
      </c>
      <c r="O7" s="221"/>
      <c r="P7" s="221">
        <f>SUM(O7+P82-P8)</f>
        <v>179293438.77999997</v>
      </c>
      <c r="Q7" s="132">
        <f>SUM(P7-O7)</f>
        <v>179293438.77999997</v>
      </c>
      <c r="R7" s="221"/>
      <c r="S7" s="221">
        <f>SUM(R7+S82-S8)</f>
        <v>14221019.089999989</v>
      </c>
      <c r="T7" s="132">
        <f>SUM(S7-R7)</f>
        <v>14221019.089999989</v>
      </c>
      <c r="U7" s="221"/>
      <c r="V7" s="221">
        <f>SUM(U7+V82-V8)</f>
        <v>0</v>
      </c>
      <c r="W7" s="132">
        <f>SUM(V7-U7)</f>
        <v>0</v>
      </c>
      <c r="X7" s="221"/>
      <c r="Y7" s="221">
        <f>SUM(X7+Y82-Y8)</f>
        <v>2243719.549999997</v>
      </c>
      <c r="Z7" s="132">
        <f>SUM(Y7-X7)</f>
        <v>2243719.549999997</v>
      </c>
      <c r="AA7" s="221"/>
      <c r="AB7" s="221">
        <f>SUM(AA7+AB82-AB8)</f>
        <v>76223.10000000149</v>
      </c>
      <c r="AC7" s="132">
        <f>SUM(AB7-AA7)</f>
        <v>76223.10000000149</v>
      </c>
      <c r="AD7" s="221"/>
      <c r="AE7" s="221">
        <f>SUM(AD7+AE82-AE8)</f>
        <v>762675</v>
      </c>
      <c r="AF7" s="132">
        <f>SUM(AE7-AD7)</f>
        <v>762675</v>
      </c>
      <c r="AG7" s="221"/>
      <c r="AH7" s="221">
        <f>SUM(AG7+AH82-AH8)</f>
        <v>193734.33000000194</v>
      </c>
      <c r="AI7" s="132">
        <f>SUM(AH7-AG7)</f>
        <v>193734.33000000194</v>
      </c>
      <c r="AJ7" s="221"/>
      <c r="AK7" s="221">
        <f>SUM(AJ7+AK82-AK8)</f>
        <v>768537.50999999791</v>
      </c>
      <c r="AL7" s="132">
        <f>SUM(AK7-AJ7)</f>
        <v>768537.50999999791</v>
      </c>
      <c r="AM7" s="221"/>
      <c r="AN7" s="221">
        <f>SUM(AM7+AN82-AN8)</f>
        <v>2152774.3099999987</v>
      </c>
      <c r="AO7" s="132">
        <f>SUM(AN7-AM7)</f>
        <v>2152774.3099999987</v>
      </c>
      <c r="AP7" s="221"/>
      <c r="AQ7" s="221">
        <f>SUM(AP7+AQ82-AQ8)</f>
        <v>886740</v>
      </c>
      <c r="AR7" s="132">
        <f>SUM(AQ7-AP7)</f>
        <v>886740</v>
      </c>
      <c r="AS7" s="221"/>
      <c r="AT7" s="221">
        <f>SUM(AS7+AT82-AT8)</f>
        <v>186480.30000000075</v>
      </c>
      <c r="AU7" s="132">
        <f>SUM(AT7-AS7)</f>
        <v>186480.30000000075</v>
      </c>
      <c r="AV7" s="221"/>
      <c r="AW7" s="221">
        <f>SUM(AV7+AW82-AW8)</f>
        <v>936200.8200000003</v>
      </c>
      <c r="AX7" s="132">
        <f>SUM(AW7-AV7)</f>
        <v>936200.8200000003</v>
      </c>
      <c r="AY7" s="221"/>
      <c r="AZ7" s="221">
        <f>SUM(AY7+AZ82-AZ8)</f>
        <v>1367921.7699999996</v>
      </c>
      <c r="BA7" s="132">
        <f>SUM(AZ7-AY7)</f>
        <v>1367921.7699999996</v>
      </c>
      <c r="BB7" s="221"/>
      <c r="BC7" s="221">
        <f>SUM(BB7+BC82-BC8)</f>
        <v>0</v>
      </c>
      <c r="BD7" s="132">
        <f>SUM(BC7-BB7)</f>
        <v>0</v>
      </c>
      <c r="BE7" s="221"/>
      <c r="BF7" s="221">
        <f>SUM(BE7+BF82-BF8)</f>
        <v>680941.32999999821</v>
      </c>
      <c r="BG7" s="132">
        <f>SUM(BF7-BE7)</f>
        <v>680941.32999999821</v>
      </c>
      <c r="BH7" s="221"/>
      <c r="BI7" s="221">
        <f>SUM(BH7+BI82-BI8)</f>
        <v>0.41999999433755875</v>
      </c>
      <c r="BJ7" s="132">
        <f>SUM(BI7-BH7)</f>
        <v>0.41999999433755875</v>
      </c>
      <c r="BK7" s="221"/>
      <c r="BL7" s="221">
        <f>SUM(BK7+BL82-BL8)</f>
        <v>922334.57999999821</v>
      </c>
      <c r="BM7" s="132">
        <f>SUM(BL7-BK7)</f>
        <v>922334.57999999821</v>
      </c>
      <c r="BN7" s="221"/>
      <c r="BO7" s="221">
        <f>SUM(BN7+BO82-BO8)</f>
        <v>3943264</v>
      </c>
      <c r="BP7" s="132">
        <f>SUM(BO7-BN7)</f>
        <v>3943264</v>
      </c>
      <c r="BQ7" s="221"/>
      <c r="BR7" s="221">
        <f>SUM(BQ7+BR82-BR8)</f>
        <v>2577857.0799999982</v>
      </c>
      <c r="BS7" s="132">
        <f>SUM(BR7-BQ7)</f>
        <v>2577857.0799999982</v>
      </c>
      <c r="BT7" s="221"/>
      <c r="BU7" s="221">
        <f>SUM(BT7+BU82-BU8)</f>
        <v>1460182.4900000095</v>
      </c>
      <c r="BV7" s="132">
        <f>SUM(BU7-BT7)</f>
        <v>1460182.4900000095</v>
      </c>
      <c r="BW7" s="221"/>
      <c r="BX7" s="221">
        <f>SUM(BW7+BX82-BX8)</f>
        <v>1031109.9399999976</v>
      </c>
      <c r="BY7" s="132">
        <f>SUM(BX7-BW7)</f>
        <v>1031109.9399999976</v>
      </c>
      <c r="BZ7" s="221"/>
      <c r="CA7" s="221">
        <f>SUM(BZ7+CA82-CA8)</f>
        <v>18036260.890000015</v>
      </c>
      <c r="CB7" s="132">
        <f>SUM(CA7-BZ7)</f>
        <v>18036260.890000015</v>
      </c>
      <c r="CC7" s="221"/>
      <c r="CD7" s="221">
        <f>SUM(CC7+CD82-CD8)</f>
        <v>419568.80000001192</v>
      </c>
      <c r="CE7" s="132">
        <f>SUM(CD7-CC7)</f>
        <v>419568.80000001192</v>
      </c>
      <c r="CF7" s="221"/>
      <c r="CG7" s="221">
        <f>SUM(CF7+CG82-CG8)</f>
        <v>45357442.800000012</v>
      </c>
      <c r="CH7" s="132">
        <f>SUM(CG7-CF7)</f>
        <v>45357442.800000012</v>
      </c>
      <c r="CI7" s="221"/>
      <c r="CJ7" s="221">
        <f>SUM(CI7+CJ82-CJ8)</f>
        <v>930460.52000001073</v>
      </c>
      <c r="CK7" s="132">
        <f>SUM(CJ7-CI7)</f>
        <v>930460.52000001073</v>
      </c>
      <c r="CL7" s="221"/>
      <c r="CM7" s="221">
        <f>SUM(CL7+CM82-CM8)</f>
        <v>2861100</v>
      </c>
      <c r="CN7" s="132">
        <f>SUM(CM7-CL7)</f>
        <v>2861100</v>
      </c>
      <c r="CO7" s="221"/>
      <c r="CP7" s="221">
        <f>SUM(CO7+CP82-CP8)</f>
        <v>0</v>
      </c>
      <c r="CQ7" s="132">
        <f>SUM(CP7-CO7)</f>
        <v>0</v>
      </c>
      <c r="CR7" s="222">
        <f>SUM(C7+F7+I7+L7+O7+R7+U7+X7+AA7+AD7+AG7+AJ7+AM7+AP7+AS7+AV7+AY7+BB7+BE7+BH7+BK7+BN7+BQ7+BT7+BW7+BZ7+CC7+CF7+CI7+CL7+CO7)</f>
        <v>0</v>
      </c>
      <c r="CS7" s="222">
        <f t="shared" ref="CS7:CT22" si="4">SUM(D7+G7+J7+M7+P7+S7+V7+Y7+AB7+AE7+AH7+AK7+AN7+AQ7+AT7+AW7+AZ7+BC7+BF7+BI7+BL7+BO7+BR7+BU7+BX7+CA7+CD7+CG7+CJ7+CM7+CP7)</f>
        <v>453320979.46999991</v>
      </c>
      <c r="CT7" s="222">
        <f t="shared" si="4"/>
        <v>453320979.46999991</v>
      </c>
      <c r="CU7" s="221"/>
      <c r="CV7" s="221">
        <f>SUM(CU7+CV82-CV8)</f>
        <v>-1443087</v>
      </c>
      <c r="CW7" s="132">
        <v>0</v>
      </c>
      <c r="CX7" s="222">
        <f>SUM(CU7)</f>
        <v>0</v>
      </c>
      <c r="CY7" s="222">
        <f t="shared" ref="CY7:CZ17" si="5">SUM(CV7)</f>
        <v>-1443087</v>
      </c>
      <c r="CZ7" s="222">
        <f t="shared" si="5"/>
        <v>0</v>
      </c>
      <c r="DA7" s="221"/>
      <c r="DB7" s="221">
        <f>SUM(DA7+DB82-DB8)</f>
        <v>74350566</v>
      </c>
      <c r="DC7" s="132">
        <f t="shared" ref="DC7:DC77" si="6">SUM(DB7-DA7)</f>
        <v>74350566</v>
      </c>
      <c r="DD7" s="221"/>
      <c r="DE7" s="221">
        <f>SUM(DD7+DE82-DE8)</f>
        <v>0</v>
      </c>
      <c r="DF7" s="132">
        <f>SUM(DE7-DD7)</f>
        <v>0</v>
      </c>
      <c r="DG7" s="63">
        <f>SUM(DA7+DD7)</f>
        <v>0</v>
      </c>
      <c r="DH7" s="63">
        <f t="shared" ref="DH7:DI22" si="7">SUM(DB7+DE7)</f>
        <v>74350566</v>
      </c>
      <c r="DI7" s="63">
        <f t="shared" si="7"/>
        <v>74350566</v>
      </c>
      <c r="DJ7" s="63">
        <f>SUM(CR7+CX7+DG7)</f>
        <v>0</v>
      </c>
      <c r="DK7" s="63">
        <f t="shared" ref="DK7:DL22" si="8">SUM(CS7+CY7+DH7)</f>
        <v>526228458.46999991</v>
      </c>
      <c r="DL7" s="63">
        <f t="shared" si="8"/>
        <v>527671545.46999991</v>
      </c>
      <c r="DM7" s="236"/>
      <c r="DN7" s="220"/>
      <c r="DO7" s="220"/>
      <c r="DP7" s="220"/>
      <c r="DQ7" s="220"/>
    </row>
    <row r="8" spans="1:138" s="228" customFormat="1">
      <c r="A8" s="223">
        <v>1</v>
      </c>
      <c r="B8" s="224" t="s">
        <v>4</v>
      </c>
      <c r="C8" s="225">
        <f>SUM(C9+C78)</f>
        <v>162153300</v>
      </c>
      <c r="D8" s="225">
        <f>SUM(D9+D78)</f>
        <v>118951230.45</v>
      </c>
      <c r="E8" s="226">
        <f t="shared" ref="E8:E75" si="9">SUM(D8-C8)</f>
        <v>-43202069.549999997</v>
      </c>
      <c r="F8" s="225">
        <f>SUM(F9+F78)</f>
        <v>1219324500</v>
      </c>
      <c r="G8" s="225">
        <f>SUM(G9+G78)</f>
        <v>1043150116.87</v>
      </c>
      <c r="H8" s="226">
        <f t="shared" ref="H8:H74" si="10">SUM(G8-F8)</f>
        <v>-176174383.13</v>
      </c>
      <c r="I8" s="225">
        <f>SUM(I9+I78)</f>
        <v>123875200</v>
      </c>
      <c r="J8" s="225">
        <f>SUM(J9+J78)</f>
        <v>90834437.870000005</v>
      </c>
      <c r="K8" s="226">
        <f t="shared" ref="K8:K74" si="11">SUM(J8-I8)</f>
        <v>-33040762.129999995</v>
      </c>
      <c r="L8" s="225">
        <f>SUM(L9+L78)</f>
        <v>237516100</v>
      </c>
      <c r="M8" s="225">
        <f>SUM(M9+M78)</f>
        <v>182450722.74999997</v>
      </c>
      <c r="N8" s="226">
        <f t="shared" ref="N8:N74" si="12">SUM(M8-L8)</f>
        <v>-55065377.25000003</v>
      </c>
      <c r="O8" s="225">
        <f>SUM(O9+O78)</f>
        <v>1692590700</v>
      </c>
      <c r="P8" s="225">
        <f>SUM(P9+P78)</f>
        <v>1384768877.22</v>
      </c>
      <c r="Q8" s="226">
        <f>SUM(P8-O8)</f>
        <v>-307821822.77999997</v>
      </c>
      <c r="R8" s="225">
        <f>SUM(R9+R78)</f>
        <v>129371200</v>
      </c>
      <c r="S8" s="225">
        <f>SUM(S9+S78)</f>
        <v>116840280.91000001</v>
      </c>
      <c r="T8" s="226">
        <f t="shared" ref="T8:T74" si="13">SUM(S8-R8)</f>
        <v>-12530919.089999989</v>
      </c>
      <c r="U8" s="225">
        <f>SUM(U9+U78)</f>
        <v>0</v>
      </c>
      <c r="V8" s="225">
        <f>SUM(V9+V78)</f>
        <v>0</v>
      </c>
      <c r="W8" s="226">
        <f t="shared" ref="W8:W10" si="14">SUM(V8-U8)</f>
        <v>0</v>
      </c>
      <c r="X8" s="225">
        <f>SUM(X9+X78)</f>
        <v>56840000</v>
      </c>
      <c r="Y8" s="225">
        <f>SUM(Y9+Y78)</f>
        <v>54394380.450000003</v>
      </c>
      <c r="Z8" s="226">
        <f t="shared" ref="Z8:Z74" si="15">SUM(Y8-X8)</f>
        <v>-2445619.549999997</v>
      </c>
      <c r="AA8" s="225">
        <f>SUM(AA9+AA78)</f>
        <v>21245100</v>
      </c>
      <c r="AB8" s="225">
        <f>SUM(AB9+AB78)</f>
        <v>21145776.899999999</v>
      </c>
      <c r="AC8" s="226">
        <f t="shared" ref="AC8:AC74" si="16">SUM(AB8-AA8)</f>
        <v>-99323.10000000149</v>
      </c>
      <c r="AD8" s="225">
        <f>SUM(AD9+AD78)</f>
        <v>30182800</v>
      </c>
      <c r="AE8" s="225">
        <f>SUM(AE9+AE78)</f>
        <v>29345325</v>
      </c>
      <c r="AF8" s="226">
        <f t="shared" ref="AF8:AF74" si="17">SUM(AE8-AD8)</f>
        <v>-837475</v>
      </c>
      <c r="AG8" s="225">
        <f>SUM(AG9+AG78)</f>
        <v>29649400</v>
      </c>
      <c r="AH8" s="225">
        <f>SUM(AH9+AH78)</f>
        <v>29430665.669999998</v>
      </c>
      <c r="AI8" s="226">
        <f t="shared" ref="AI8:AI10" si="18">SUM(AH8-AG8)</f>
        <v>-218734.33000000194</v>
      </c>
      <c r="AJ8" s="225">
        <f>SUM(AJ9+AJ78)</f>
        <v>29337900</v>
      </c>
      <c r="AK8" s="225">
        <f>SUM(AK9+AK78)</f>
        <v>28075062.490000002</v>
      </c>
      <c r="AL8" s="226">
        <f t="shared" ref="AL8:AL10" si="19">SUM(AK8-AJ8)</f>
        <v>-1262837.5099999979</v>
      </c>
      <c r="AM8" s="225">
        <f>SUM(AM9+AM78)</f>
        <v>29000800</v>
      </c>
      <c r="AN8" s="225">
        <f>SUM(AN9+AN78)</f>
        <v>26480325.690000001</v>
      </c>
      <c r="AO8" s="226">
        <f>SUM(AN8-AM8)</f>
        <v>-2520474.3099999987</v>
      </c>
      <c r="AP8" s="225">
        <f>SUM(AP9+AP78)</f>
        <v>32385200</v>
      </c>
      <c r="AQ8" s="225">
        <f>SUM(AQ9+AQ78)</f>
        <v>31498460</v>
      </c>
      <c r="AR8" s="226">
        <f t="shared" ref="AR8:AR74" si="20">SUM(AQ8-AP8)</f>
        <v>-886740</v>
      </c>
      <c r="AS8" s="225">
        <f>SUM(AS9+AS78)</f>
        <v>27384400</v>
      </c>
      <c r="AT8" s="225">
        <f>SUM(AT9+AT78)</f>
        <v>27197919.699999999</v>
      </c>
      <c r="AU8" s="226">
        <f t="shared" ref="AU8:AU74" si="21">SUM(AT8-AS8)</f>
        <v>-186480.30000000075</v>
      </c>
      <c r="AV8" s="225">
        <f>SUM(AV9+AV78)</f>
        <v>27946500</v>
      </c>
      <c r="AW8" s="225">
        <f>SUM(AW9+AW78)</f>
        <v>26998199.18</v>
      </c>
      <c r="AX8" s="226">
        <f t="shared" ref="AX8:AX74" si="22">SUM(AW8-AV8)</f>
        <v>-948300.8200000003</v>
      </c>
      <c r="AY8" s="225">
        <f>SUM(AY9+AY78)</f>
        <v>30388000</v>
      </c>
      <c r="AZ8" s="225">
        <f>SUM(AZ9+AZ78)</f>
        <v>29020078.23</v>
      </c>
      <c r="BA8" s="226">
        <f t="shared" ref="BA8:BA74" si="23">SUM(AZ8-AY8)</f>
        <v>-1367921.7699999996</v>
      </c>
      <c r="BB8" s="225">
        <f>SUM(BB9+BB78)</f>
        <v>36169800</v>
      </c>
      <c r="BC8" s="225">
        <f>SUM(BC9+BC78)</f>
        <v>36061200</v>
      </c>
      <c r="BD8" s="226">
        <f t="shared" ref="BD8:BD74" si="24">SUM(BC8-BB8)</f>
        <v>-108600</v>
      </c>
      <c r="BE8" s="225">
        <f>SUM(BE9+BE78)</f>
        <v>26858400</v>
      </c>
      <c r="BF8" s="225">
        <f>SUM(BF9+BF78)</f>
        <v>25573558.670000002</v>
      </c>
      <c r="BG8" s="226">
        <f t="shared" ref="BG8:BG74" si="25">SUM(BF8-BE8)</f>
        <v>-1284841.3299999982</v>
      </c>
      <c r="BH8" s="225">
        <f>SUM(BH9+BH78)</f>
        <v>57639000</v>
      </c>
      <c r="BI8" s="225">
        <f>SUM(BI9+BI78)</f>
        <v>46356899.580000006</v>
      </c>
      <c r="BJ8" s="226">
        <f t="shared" ref="BJ8:BJ74" si="26">SUM(BI8-BH8)</f>
        <v>-11282100.419999994</v>
      </c>
      <c r="BK8" s="225">
        <f>SUM(BK9+BK78)</f>
        <v>21938800</v>
      </c>
      <c r="BL8" s="225">
        <f>SUM(BL9+BL78)</f>
        <v>19442065.420000002</v>
      </c>
      <c r="BM8" s="226">
        <f t="shared" ref="BM8:BM10" si="27">SUM(BL8-BK8)</f>
        <v>-2496734.5799999982</v>
      </c>
      <c r="BN8" s="225">
        <f>SUM(BN9+BN78)</f>
        <v>29288800</v>
      </c>
      <c r="BO8" s="225">
        <f>SUM(BO9+BO78)</f>
        <v>21906736</v>
      </c>
      <c r="BP8" s="226">
        <f t="shared" ref="BP8:BP10" si="28">SUM(BO8-BN8)</f>
        <v>-7382064</v>
      </c>
      <c r="BQ8" s="225">
        <f>SUM(BQ9+BQ78)</f>
        <v>54328000</v>
      </c>
      <c r="BR8" s="225">
        <f>SUM(BR9+BR78)</f>
        <v>44918142.920000002</v>
      </c>
      <c r="BS8" s="226">
        <f t="shared" ref="BS8:BS10" si="29">SUM(BR8-BQ8)</f>
        <v>-9409857.0799999982</v>
      </c>
      <c r="BT8" s="225">
        <f>SUM(BT9+BT78)</f>
        <v>254152300</v>
      </c>
      <c r="BU8" s="225">
        <f>SUM(BU9+BU78)</f>
        <v>251674517.50999999</v>
      </c>
      <c r="BV8" s="226">
        <f t="shared" ref="BV8:BV10" si="30">SUM(BU8-BT8)</f>
        <v>-2477782.4900000095</v>
      </c>
      <c r="BW8" s="225">
        <f>SUM(BW9+BW78)</f>
        <v>242569800</v>
      </c>
      <c r="BX8" s="225">
        <f>SUM(BX9+BX78)</f>
        <v>241440890.06</v>
      </c>
      <c r="BY8" s="226">
        <f t="shared" ref="BY8:BY10" si="31">SUM(BX8-BW8)</f>
        <v>-1128909.9399999976</v>
      </c>
      <c r="BZ8" s="225">
        <f>SUM(BZ9+BZ78)</f>
        <v>196242400</v>
      </c>
      <c r="CA8" s="225">
        <f>SUM(CA9+CA78)</f>
        <v>160012339.10999998</v>
      </c>
      <c r="CB8" s="226">
        <f>SUM(CA8-BZ8)</f>
        <v>-36230060.890000015</v>
      </c>
      <c r="CC8" s="225">
        <f>SUM(CC9+CC78)</f>
        <v>170420800</v>
      </c>
      <c r="CD8" s="225">
        <f>SUM(CD9+CD78)</f>
        <v>169303831.19999999</v>
      </c>
      <c r="CE8" s="226">
        <f t="shared" ref="CE8:CE74" si="32">SUM(CD8-CC8)</f>
        <v>-1116968.8000000119</v>
      </c>
      <c r="CF8" s="225">
        <f>SUM(CF9+CF78)</f>
        <v>192710300</v>
      </c>
      <c r="CG8" s="225">
        <f>SUM(CG9+CG78)</f>
        <v>146954957.19999999</v>
      </c>
      <c r="CH8" s="226">
        <f t="shared" ref="CH8:CH74" si="33">SUM(CG8-CF8)</f>
        <v>-45755342.800000012</v>
      </c>
      <c r="CI8" s="225">
        <f>SUM(CI9+CI78)</f>
        <v>185147400</v>
      </c>
      <c r="CJ8" s="225">
        <f>SUM(CJ9+CJ78)</f>
        <v>179121339.47999999</v>
      </c>
      <c r="CK8" s="226">
        <f t="shared" ref="CK8:CK74" si="34">SUM(CJ8-CI8)</f>
        <v>-6026060.5200000107</v>
      </c>
      <c r="CL8" s="225">
        <f>SUM(CL9+CL78)</f>
        <v>46641600</v>
      </c>
      <c r="CM8" s="225">
        <f>SUM(CM9+CM78)</f>
        <v>44641600</v>
      </c>
      <c r="CN8" s="226">
        <f t="shared" ref="CN8:CN74" si="35">SUM(CM8-CL8)</f>
        <v>-2000000</v>
      </c>
      <c r="CO8" s="225">
        <f>SUM(CO9+CO78)</f>
        <v>152000000</v>
      </c>
      <c r="CP8" s="225">
        <f>SUM(CP9+CP78)</f>
        <v>0</v>
      </c>
      <c r="CQ8" s="226">
        <f t="shared" ref="CQ8:CQ74" si="36">SUM(CP8-CO8)</f>
        <v>-152000000</v>
      </c>
      <c r="CR8" s="227">
        <f t="shared" ref="CR8:CT69" si="37">SUM(C8+F8+I8+L8+O8+R8+U8+X8+AA8+AD8+AG8+AJ8+AM8+AP8+AS8+AV8+AY8+BB8+BE8+BH8+BK8+BN8+BQ8+BT8+BW8+BZ8+CC8+CF8+CI8+CL8+CO8)</f>
        <v>5545298500</v>
      </c>
      <c r="CS8" s="227">
        <f t="shared" si="4"/>
        <v>4627989936.5299988</v>
      </c>
      <c r="CT8" s="227">
        <f t="shared" si="4"/>
        <v>-917308563.47000003</v>
      </c>
      <c r="CU8" s="225">
        <f>SUM(CU9+CU78)</f>
        <v>407195400</v>
      </c>
      <c r="CV8" s="225">
        <f>SUM(CV9+CV78)</f>
        <v>276905958</v>
      </c>
      <c r="CW8" s="226">
        <f t="shared" ref="CW8:CW77" si="38">SUM(CV8-CU8)</f>
        <v>-130289442</v>
      </c>
      <c r="CX8" s="227">
        <f t="shared" ref="CX8:CZ69" si="39">SUM(CU8)</f>
        <v>407195400</v>
      </c>
      <c r="CY8" s="227">
        <f t="shared" si="5"/>
        <v>276905958</v>
      </c>
      <c r="CZ8" s="227">
        <f t="shared" si="5"/>
        <v>-130289442</v>
      </c>
      <c r="DA8" s="225">
        <f>SUM(DA9+DA78)</f>
        <v>156000000</v>
      </c>
      <c r="DB8" s="225">
        <f>SUM(DB9+DB78)</f>
        <v>780000</v>
      </c>
      <c r="DC8" s="226">
        <f t="shared" si="6"/>
        <v>-155220000</v>
      </c>
      <c r="DD8" s="225">
        <f>SUM(DD9+DD78)</f>
        <v>0</v>
      </c>
      <c r="DE8" s="225">
        <f>SUM(DE9+DE78)</f>
        <v>0</v>
      </c>
      <c r="DF8" s="226">
        <f t="shared" ref="DF8:DF77" si="40">SUM(DE8-DD8)</f>
        <v>0</v>
      </c>
      <c r="DG8" s="136">
        <f t="shared" ref="DG8:DI69" si="41">SUM(DA8+DD8)</f>
        <v>156000000</v>
      </c>
      <c r="DH8" s="136">
        <f t="shared" si="7"/>
        <v>780000</v>
      </c>
      <c r="DI8" s="136">
        <f t="shared" si="7"/>
        <v>-155220000</v>
      </c>
      <c r="DJ8" s="136">
        <f t="shared" ref="DJ8:DL77" si="42">SUM(CR8+CX8+DG8)</f>
        <v>6108493900</v>
      </c>
      <c r="DK8" s="136">
        <f t="shared" si="8"/>
        <v>4905675894.5299988</v>
      </c>
      <c r="DL8" s="136">
        <f t="shared" si="8"/>
        <v>-1202818005.47</v>
      </c>
      <c r="DM8" s="332"/>
    </row>
    <row r="9" spans="1:138" s="229" customFormat="1">
      <c r="A9" s="223">
        <v>2</v>
      </c>
      <c r="B9" s="224" t="s">
        <v>5</v>
      </c>
      <c r="C9" s="225">
        <f>SUM(C10+C66+C69)</f>
        <v>162153300</v>
      </c>
      <c r="D9" s="225">
        <f t="shared" ref="D9" si="43">SUM(D10+D66+D69)</f>
        <v>118951230.45</v>
      </c>
      <c r="E9" s="226">
        <f t="shared" si="9"/>
        <v>-43202069.549999997</v>
      </c>
      <c r="F9" s="225">
        <f>SUM(F10+F66+F69)</f>
        <v>1219324500</v>
      </c>
      <c r="G9" s="225">
        <f t="shared" ref="G9" si="44">SUM(G10+G66+G69)</f>
        <v>1043150116.87</v>
      </c>
      <c r="H9" s="226">
        <f t="shared" si="10"/>
        <v>-176174383.13</v>
      </c>
      <c r="I9" s="225">
        <f>SUM(I10+I66+I69)</f>
        <v>123875200</v>
      </c>
      <c r="J9" s="225">
        <f t="shared" ref="J9" si="45">SUM(J10+J66+J69)</f>
        <v>90834437.870000005</v>
      </c>
      <c r="K9" s="226">
        <f t="shared" si="11"/>
        <v>-33040762.129999995</v>
      </c>
      <c r="L9" s="225">
        <f>SUM(L10+L66+L69)</f>
        <v>237516100</v>
      </c>
      <c r="M9" s="225">
        <f t="shared" ref="M9" si="46">SUM(M10+M66+M69)</f>
        <v>182450722.74999997</v>
      </c>
      <c r="N9" s="226">
        <f t="shared" si="12"/>
        <v>-55065377.25000003</v>
      </c>
      <c r="O9" s="225">
        <f>SUM(O10+O66+O69)</f>
        <v>1692590700</v>
      </c>
      <c r="P9" s="225">
        <f t="shared" ref="P9" si="47">SUM(P10+P66+P69)</f>
        <v>1384768877.22</v>
      </c>
      <c r="Q9" s="226">
        <f t="shared" ref="Q9:Q74" si="48">SUM(P9-O9)</f>
        <v>-307821822.77999997</v>
      </c>
      <c r="R9" s="225">
        <f>SUM(R10+R66+R69)</f>
        <v>129371200</v>
      </c>
      <c r="S9" s="225">
        <f t="shared" ref="S9" si="49">SUM(S10+S66+S69)</f>
        <v>116840280.91000001</v>
      </c>
      <c r="T9" s="226">
        <f t="shared" si="13"/>
        <v>-12530919.089999989</v>
      </c>
      <c r="U9" s="225">
        <f>SUM(U10+U66+U69)</f>
        <v>0</v>
      </c>
      <c r="V9" s="225">
        <f t="shared" ref="V9" si="50">SUM(V10+V66+V69)</f>
        <v>0</v>
      </c>
      <c r="W9" s="226">
        <f t="shared" si="14"/>
        <v>0</v>
      </c>
      <c r="X9" s="225">
        <f>SUM(X10+X66+X69)</f>
        <v>56840000</v>
      </c>
      <c r="Y9" s="225">
        <f t="shared" ref="Y9" si="51">SUM(Y10+Y66+Y69)</f>
        <v>54394380.450000003</v>
      </c>
      <c r="Z9" s="226">
        <f t="shared" si="15"/>
        <v>-2445619.549999997</v>
      </c>
      <c r="AA9" s="225">
        <f>SUM(AA10+AA66+AA69)</f>
        <v>21245100</v>
      </c>
      <c r="AB9" s="225">
        <f t="shared" ref="AB9" si="52">SUM(AB10+AB66+AB69)</f>
        <v>21145776.899999999</v>
      </c>
      <c r="AC9" s="226">
        <f t="shared" si="16"/>
        <v>-99323.10000000149</v>
      </c>
      <c r="AD9" s="225">
        <f>SUM(AD10+AD66+AD69)</f>
        <v>30182800</v>
      </c>
      <c r="AE9" s="225">
        <f t="shared" ref="AE9" si="53">SUM(AE10+AE66+AE69)</f>
        <v>29345325</v>
      </c>
      <c r="AF9" s="226">
        <f t="shared" si="17"/>
        <v>-837475</v>
      </c>
      <c r="AG9" s="225">
        <f>SUM(AG10+AG66+AG69)</f>
        <v>29649400</v>
      </c>
      <c r="AH9" s="225">
        <f t="shared" ref="AH9" si="54">SUM(AH10+AH66+AH69)</f>
        <v>29430665.669999998</v>
      </c>
      <c r="AI9" s="226">
        <f>SUM(AH9-AG9)</f>
        <v>-218734.33000000194</v>
      </c>
      <c r="AJ9" s="225">
        <f>SUM(AJ10+AJ66+AJ69)</f>
        <v>29337900</v>
      </c>
      <c r="AK9" s="225">
        <f t="shared" ref="AK9" si="55">SUM(AK10+AK66+AK69)</f>
        <v>28075062.490000002</v>
      </c>
      <c r="AL9" s="226">
        <f t="shared" si="19"/>
        <v>-1262837.5099999979</v>
      </c>
      <c r="AM9" s="225">
        <f>SUM(AM10+AM66+AM69)</f>
        <v>29000800</v>
      </c>
      <c r="AN9" s="225">
        <f t="shared" ref="AN9" si="56">SUM(AN10+AN66+AN69)</f>
        <v>26480325.690000001</v>
      </c>
      <c r="AO9" s="226">
        <f t="shared" ref="AO9:AO75" si="57">SUM(AN9-AM9)</f>
        <v>-2520474.3099999987</v>
      </c>
      <c r="AP9" s="225">
        <f>SUM(AP10+AP66+AP69)</f>
        <v>32385200</v>
      </c>
      <c r="AQ9" s="225">
        <f t="shared" ref="AQ9" si="58">SUM(AQ10+AQ66+AQ69)</f>
        <v>31498460</v>
      </c>
      <c r="AR9" s="226">
        <f t="shared" si="20"/>
        <v>-886740</v>
      </c>
      <c r="AS9" s="225">
        <f>SUM(AS10+AS66+AS69)</f>
        <v>27384400</v>
      </c>
      <c r="AT9" s="225">
        <f t="shared" ref="AT9" si="59">SUM(AT10+AT66+AT69)</f>
        <v>27197919.699999999</v>
      </c>
      <c r="AU9" s="226">
        <f t="shared" si="21"/>
        <v>-186480.30000000075</v>
      </c>
      <c r="AV9" s="225">
        <f>SUM(AV10+AV66+AV69)</f>
        <v>27946500</v>
      </c>
      <c r="AW9" s="225">
        <f t="shared" ref="AW9" si="60">SUM(AW10+AW66+AW69)</f>
        <v>26998199.18</v>
      </c>
      <c r="AX9" s="226">
        <f t="shared" si="22"/>
        <v>-948300.8200000003</v>
      </c>
      <c r="AY9" s="225">
        <f>SUM(AY10+AY66+AY69)</f>
        <v>30388000</v>
      </c>
      <c r="AZ9" s="225">
        <f t="shared" ref="AZ9" si="61">SUM(AZ10+AZ66+AZ69)</f>
        <v>29020078.23</v>
      </c>
      <c r="BA9" s="226">
        <f t="shared" si="23"/>
        <v>-1367921.7699999996</v>
      </c>
      <c r="BB9" s="225">
        <f>SUM(BB10+BB66+BB69)</f>
        <v>36169800</v>
      </c>
      <c r="BC9" s="225">
        <f t="shared" ref="BC9" si="62">SUM(BC10+BC66+BC69)</f>
        <v>36061200</v>
      </c>
      <c r="BD9" s="226">
        <f t="shared" si="24"/>
        <v>-108600</v>
      </c>
      <c r="BE9" s="225">
        <f>SUM(BE10+BE66+BE69)</f>
        <v>26858400</v>
      </c>
      <c r="BF9" s="225">
        <f t="shared" ref="BF9" si="63">SUM(BF10+BF66+BF69)</f>
        <v>25573558.670000002</v>
      </c>
      <c r="BG9" s="226">
        <f t="shared" si="25"/>
        <v>-1284841.3299999982</v>
      </c>
      <c r="BH9" s="225">
        <f>SUM(BH10+BH66+BH69)</f>
        <v>57639000</v>
      </c>
      <c r="BI9" s="225">
        <f t="shared" ref="BI9" si="64">SUM(BI10+BI66+BI69)</f>
        <v>46356899.580000006</v>
      </c>
      <c r="BJ9" s="226">
        <f t="shared" si="26"/>
        <v>-11282100.419999994</v>
      </c>
      <c r="BK9" s="225">
        <f>SUM(BK10+BK66+BK69)</f>
        <v>21938800</v>
      </c>
      <c r="BL9" s="225">
        <f t="shared" ref="BL9" si="65">SUM(BL10+BL66+BL69)</f>
        <v>19442065.420000002</v>
      </c>
      <c r="BM9" s="226">
        <f t="shared" si="27"/>
        <v>-2496734.5799999982</v>
      </c>
      <c r="BN9" s="225">
        <f>SUM(BN10+BN66+BN69)</f>
        <v>29288800</v>
      </c>
      <c r="BO9" s="225">
        <f t="shared" ref="BO9" si="66">SUM(BO10+BO66+BO69)</f>
        <v>21906736</v>
      </c>
      <c r="BP9" s="226">
        <f t="shared" si="28"/>
        <v>-7382064</v>
      </c>
      <c r="BQ9" s="225">
        <f>SUM(BQ10+BQ66+BQ69)</f>
        <v>54328000</v>
      </c>
      <c r="BR9" s="225">
        <f t="shared" ref="BR9" si="67">SUM(BR10+BR66+BR69)</f>
        <v>44918142.920000002</v>
      </c>
      <c r="BS9" s="226">
        <f t="shared" si="29"/>
        <v>-9409857.0799999982</v>
      </c>
      <c r="BT9" s="225">
        <f>SUM(BT10+BT66+BT69)</f>
        <v>254152300</v>
      </c>
      <c r="BU9" s="225">
        <f t="shared" ref="BU9" si="68">SUM(BU10+BU66+BU69)</f>
        <v>251674517.50999999</v>
      </c>
      <c r="BV9" s="226">
        <f t="shared" si="30"/>
        <v>-2477782.4900000095</v>
      </c>
      <c r="BW9" s="225">
        <f>SUM(BW10+BW66+BW69)</f>
        <v>242569800</v>
      </c>
      <c r="BX9" s="225">
        <f t="shared" ref="BX9" si="69">SUM(BX10+BX66+BX69)</f>
        <v>241440890.06</v>
      </c>
      <c r="BY9" s="226">
        <f t="shared" si="31"/>
        <v>-1128909.9399999976</v>
      </c>
      <c r="BZ9" s="225">
        <f>SUM(BZ10+BZ66+BZ69)</f>
        <v>196242400</v>
      </c>
      <c r="CA9" s="225">
        <f t="shared" ref="CA9" si="70">SUM(CA10+CA66+CA69)</f>
        <v>160012339.10999998</v>
      </c>
      <c r="CB9" s="226">
        <f t="shared" ref="CB9:CB75" si="71">SUM(CA9-BZ9)</f>
        <v>-36230060.890000015</v>
      </c>
      <c r="CC9" s="225">
        <f>SUM(CC10+CC66+CC69)</f>
        <v>170420800</v>
      </c>
      <c r="CD9" s="225">
        <f t="shared" ref="CD9" si="72">SUM(CD10+CD66+CD69)</f>
        <v>169303831.19999999</v>
      </c>
      <c r="CE9" s="226">
        <f t="shared" si="32"/>
        <v>-1116968.8000000119</v>
      </c>
      <c r="CF9" s="225">
        <f>SUM(CF10+CF66+CF69)</f>
        <v>192710300</v>
      </c>
      <c r="CG9" s="225">
        <f t="shared" ref="CG9" si="73">SUM(CG10+CG66+CG69)</f>
        <v>146954957.19999999</v>
      </c>
      <c r="CH9" s="226">
        <f t="shared" si="33"/>
        <v>-45755342.800000012</v>
      </c>
      <c r="CI9" s="225">
        <f>SUM(CI10+CI66+CI69)</f>
        <v>185147400</v>
      </c>
      <c r="CJ9" s="225">
        <f t="shared" ref="CJ9" si="74">SUM(CJ10+CJ66+CJ69)</f>
        <v>179121339.47999999</v>
      </c>
      <c r="CK9" s="226">
        <f t="shared" si="34"/>
        <v>-6026060.5200000107</v>
      </c>
      <c r="CL9" s="225">
        <f>SUM(CL10+CL66+CL69)</f>
        <v>46641600</v>
      </c>
      <c r="CM9" s="225">
        <f t="shared" ref="CM9" si="75">SUM(CM10+CM66+CM69)</f>
        <v>44641600</v>
      </c>
      <c r="CN9" s="226">
        <f t="shared" si="35"/>
        <v>-2000000</v>
      </c>
      <c r="CO9" s="225">
        <f>SUM(CO10+CO66+CO69)</f>
        <v>152000000</v>
      </c>
      <c r="CP9" s="225">
        <f t="shared" ref="CP9" si="76">SUM(CP10+CP66+CP69)</f>
        <v>0</v>
      </c>
      <c r="CQ9" s="226">
        <f t="shared" si="36"/>
        <v>-152000000</v>
      </c>
      <c r="CR9" s="227">
        <f t="shared" si="37"/>
        <v>5545298500</v>
      </c>
      <c r="CS9" s="227">
        <f t="shared" si="4"/>
        <v>4627989936.5299988</v>
      </c>
      <c r="CT9" s="227">
        <f t="shared" si="4"/>
        <v>-917308563.47000003</v>
      </c>
      <c r="CU9" s="225">
        <f>SUM(CU10+CU66+CU69)</f>
        <v>407195400</v>
      </c>
      <c r="CV9" s="225">
        <f t="shared" ref="CV9" si="77">SUM(CV10+CV66+CV69)</f>
        <v>276905958</v>
      </c>
      <c r="CW9" s="226">
        <f t="shared" si="38"/>
        <v>-130289442</v>
      </c>
      <c r="CX9" s="227">
        <f t="shared" si="39"/>
        <v>407195400</v>
      </c>
      <c r="CY9" s="227">
        <f t="shared" si="5"/>
        <v>276905958</v>
      </c>
      <c r="CZ9" s="227">
        <f t="shared" si="5"/>
        <v>-130289442</v>
      </c>
      <c r="DA9" s="225">
        <f>SUM(DA10+DA66+DA69)</f>
        <v>156000000</v>
      </c>
      <c r="DB9" s="225">
        <f t="shared" ref="DB9" si="78">SUM(DB10+DB66+DB69)</f>
        <v>780000</v>
      </c>
      <c r="DC9" s="226">
        <f t="shared" si="6"/>
        <v>-155220000</v>
      </c>
      <c r="DD9" s="225">
        <f>SUM(DD10+DD66+DD69)</f>
        <v>0</v>
      </c>
      <c r="DE9" s="225">
        <f t="shared" ref="DE9" si="79">SUM(DE10+DE66+DE69)</f>
        <v>0</v>
      </c>
      <c r="DF9" s="226">
        <f t="shared" si="40"/>
        <v>0</v>
      </c>
      <c r="DG9" s="136">
        <f>SUM(DA9+DD9)</f>
        <v>156000000</v>
      </c>
      <c r="DH9" s="136">
        <f t="shared" si="7"/>
        <v>780000</v>
      </c>
      <c r="DI9" s="136">
        <f t="shared" si="7"/>
        <v>-155220000</v>
      </c>
      <c r="DJ9" s="136">
        <f>SUM(CR9+CX9+DG9)</f>
        <v>6108493900</v>
      </c>
      <c r="DK9" s="136">
        <f t="shared" si="8"/>
        <v>4905675894.5299988</v>
      </c>
      <c r="DL9" s="136">
        <f t="shared" si="8"/>
        <v>-1202818005.47</v>
      </c>
      <c r="DM9" s="332"/>
    </row>
    <row r="10" spans="1:138" s="229" customFormat="1">
      <c r="A10" s="223">
        <v>3</v>
      </c>
      <c r="B10" s="224" t="s">
        <v>6</v>
      </c>
      <c r="C10" s="225">
        <f>SUM(C11+C17+C23+C28+C35+C39+C44+C48+C60)</f>
        <v>160208300</v>
      </c>
      <c r="D10" s="225">
        <f t="shared" ref="D10" si="80">SUM(D11+D17+D23+D28+D35+D39+D44+D48+D60)</f>
        <v>118451230.45</v>
      </c>
      <c r="E10" s="226">
        <f t="shared" si="9"/>
        <v>-41757069.549999997</v>
      </c>
      <c r="F10" s="225">
        <f>SUM(F11+F17+F23+F28+F35+F39+F44+F48+F60)</f>
        <v>1199324500</v>
      </c>
      <c r="G10" s="225">
        <f t="shared" ref="G10" si="81">SUM(G11+G17+G23+G28+G35+G39+G44+G48+G60)</f>
        <v>1023150118.87</v>
      </c>
      <c r="H10" s="226">
        <f t="shared" si="10"/>
        <v>-176174381.13</v>
      </c>
      <c r="I10" s="225">
        <f>SUM(I11+I17+I23+I28+I35+I39+I44+I48+I60)</f>
        <v>123875200</v>
      </c>
      <c r="J10" s="225">
        <f t="shared" ref="J10" si="82">SUM(J11+J17+J23+J28+J35+J39+J44+J48+J60)</f>
        <v>90834437.870000005</v>
      </c>
      <c r="K10" s="226">
        <f t="shared" si="11"/>
        <v>-33040762.129999995</v>
      </c>
      <c r="L10" s="225">
        <f>SUM(L11+L17+L23+L28+L35+L39+L44+L48+L60)</f>
        <v>237516100</v>
      </c>
      <c r="M10" s="225">
        <f t="shared" ref="M10" si="83">SUM(M11+M17+M23+M28+M35+M39+M44+M48+M60)</f>
        <v>182450722.74999997</v>
      </c>
      <c r="N10" s="226">
        <f t="shared" si="12"/>
        <v>-55065377.25000003</v>
      </c>
      <c r="O10" s="225">
        <f>SUM(O11+O17+O23+O28+O35+O39+O44+O48+O60)</f>
        <v>1692590700</v>
      </c>
      <c r="P10" s="225">
        <f t="shared" ref="P10" si="84">SUM(P11+P17+P23+P28+P35+P39+P44+P48+P60)</f>
        <v>1384768877.22</v>
      </c>
      <c r="Q10" s="226">
        <f t="shared" si="48"/>
        <v>-307821822.77999997</v>
      </c>
      <c r="R10" s="225">
        <f>SUM(R11+R17+R23+R28+R35+R39+R44+R48+R60)</f>
        <v>129371200</v>
      </c>
      <c r="S10" s="225">
        <f t="shared" ref="S10" si="85">SUM(S11+S17+S23+S28+S35+S39+S44+S48+S60)</f>
        <v>116840280.91000001</v>
      </c>
      <c r="T10" s="226">
        <f t="shared" si="13"/>
        <v>-12530919.089999989</v>
      </c>
      <c r="U10" s="225">
        <f>SUM(U11+U17+U23+U28+U35+U39+U44+U48+U60)</f>
        <v>0</v>
      </c>
      <c r="V10" s="225">
        <f t="shared" ref="V10" si="86">SUM(V11+V17+V23+V28+V35+V39+V44+V48+V60)</f>
        <v>0</v>
      </c>
      <c r="W10" s="226">
        <f t="shared" si="14"/>
        <v>0</v>
      </c>
      <c r="X10" s="225">
        <f>SUM(X11+X17+X23+X28+X35+X39+X44+X48+X60)</f>
        <v>56840000</v>
      </c>
      <c r="Y10" s="225">
        <f t="shared" ref="Y10" si="87">SUM(Y11+Y17+Y23+Y28+Y35+Y39+Y44+Y48+Y60)</f>
        <v>54394380.450000003</v>
      </c>
      <c r="Z10" s="226">
        <f t="shared" si="15"/>
        <v>-2445619.549999997</v>
      </c>
      <c r="AA10" s="225">
        <f>SUM(AA11+AA17+AA23+AA28+AA35+AA39+AA44+AA48+AA60)</f>
        <v>21245100</v>
      </c>
      <c r="AB10" s="225">
        <f t="shared" ref="AB10" si="88">SUM(AB11+AB17+AB23+AB28+AB35+AB39+AB44+AB48+AB60)</f>
        <v>21145776.899999999</v>
      </c>
      <c r="AC10" s="226">
        <f t="shared" si="16"/>
        <v>-99323.10000000149</v>
      </c>
      <c r="AD10" s="225">
        <f>SUM(AD11+AD17+AD23+AD28+AD35+AD39+AD44+AD48+AD60)</f>
        <v>30182800</v>
      </c>
      <c r="AE10" s="225">
        <f t="shared" ref="AE10" si="89">SUM(AE11+AE17+AE23+AE28+AE35+AE39+AE44+AE48+AE60)</f>
        <v>29345325</v>
      </c>
      <c r="AF10" s="226">
        <f t="shared" si="17"/>
        <v>-837475</v>
      </c>
      <c r="AG10" s="225">
        <f>SUM(AG11+AG17+AG23+AG28+AG35+AG39+AG44+AG48+AG60)</f>
        <v>29649400</v>
      </c>
      <c r="AH10" s="225">
        <f t="shared" ref="AH10" si="90">SUM(AH11+AH17+AH23+AH28+AH35+AH39+AH44+AH48+AH60)</f>
        <v>29430665.669999998</v>
      </c>
      <c r="AI10" s="226">
        <f t="shared" si="18"/>
        <v>-218734.33000000194</v>
      </c>
      <c r="AJ10" s="225">
        <f>SUM(AJ11+AJ17+AJ23+AJ28+AJ35+AJ39+AJ44+AJ48+AJ60)</f>
        <v>29337900</v>
      </c>
      <c r="AK10" s="225">
        <f t="shared" ref="AK10" si="91">SUM(AK11+AK17+AK23+AK28+AK35+AK39+AK44+AK48+AK60)</f>
        <v>28075062.490000002</v>
      </c>
      <c r="AL10" s="226">
        <f t="shared" si="19"/>
        <v>-1262837.5099999979</v>
      </c>
      <c r="AM10" s="225">
        <f>SUM(AM11+AM17+AM23+AM28+AM35+AM39+AM44+AM48+AM60)</f>
        <v>29000800</v>
      </c>
      <c r="AN10" s="225">
        <f t="shared" ref="AN10" si="92">SUM(AN11+AN17+AN23+AN28+AN35+AN39+AN44+AN48+AN60)</f>
        <v>26480325.690000001</v>
      </c>
      <c r="AO10" s="226">
        <f t="shared" si="57"/>
        <v>-2520474.3099999987</v>
      </c>
      <c r="AP10" s="225">
        <f>SUM(AP11+AP17+AP23+AP28+AP35+AP39+AP44+AP48+AP60)</f>
        <v>32385200</v>
      </c>
      <c r="AQ10" s="225">
        <f t="shared" ref="AQ10" si="93">SUM(AQ11+AQ17+AQ23+AQ28+AQ35+AQ39+AQ44+AQ48+AQ60)</f>
        <v>31498460</v>
      </c>
      <c r="AR10" s="226">
        <f t="shared" si="20"/>
        <v>-886740</v>
      </c>
      <c r="AS10" s="225">
        <f>SUM(AS11+AS17+AS23+AS28+AS35+AS39+AS44+AS48+AS60)</f>
        <v>27384400</v>
      </c>
      <c r="AT10" s="225">
        <f t="shared" ref="AT10" si="94">SUM(AT11+AT17+AT23+AT28+AT35+AT39+AT44+AT48+AT60)</f>
        <v>27197919.699999999</v>
      </c>
      <c r="AU10" s="226">
        <f t="shared" si="21"/>
        <v>-186480.30000000075</v>
      </c>
      <c r="AV10" s="225">
        <f>SUM(AV11+AV17+AV23+AV28+AV35+AV39+AV44+AV48+AV60)</f>
        <v>27946500</v>
      </c>
      <c r="AW10" s="225">
        <f t="shared" ref="AW10" si="95">SUM(AW11+AW17+AW23+AW28+AW35+AW39+AW44+AW48+AW60)</f>
        <v>26998199.18</v>
      </c>
      <c r="AX10" s="226">
        <f t="shared" si="22"/>
        <v>-948300.8200000003</v>
      </c>
      <c r="AY10" s="225">
        <f>SUM(AY11+AY17+AY23+AY28+AY35+AY39+AY44+AY48+AY60)</f>
        <v>30388000</v>
      </c>
      <c r="AZ10" s="225">
        <f t="shared" ref="AZ10" si="96">SUM(AZ11+AZ17+AZ23+AZ28+AZ35+AZ39+AZ44+AZ48+AZ60)</f>
        <v>29020078.23</v>
      </c>
      <c r="BA10" s="226">
        <f t="shared" si="23"/>
        <v>-1367921.7699999996</v>
      </c>
      <c r="BB10" s="225">
        <f>SUM(BB11+BB17+BB23+BB28+BB35+BB39+BB44+BB48+BB60)</f>
        <v>36169800</v>
      </c>
      <c r="BC10" s="225">
        <f>SUM(BC11+BC17+BC23+BC28+BC35+BC39+BC44+BC48+BC60)</f>
        <v>36061200</v>
      </c>
      <c r="BD10" s="226">
        <f t="shared" si="24"/>
        <v>-108600</v>
      </c>
      <c r="BE10" s="225">
        <f>SUM(BE11+BE17+BE23+BE28+BE35+BE39+BE44+BE48+BE60)</f>
        <v>26858400</v>
      </c>
      <c r="BF10" s="225">
        <f t="shared" ref="BF10" si="97">SUM(BF11+BF17+BF23+BF28+BF35+BF39+BF44+BF48+BF60)</f>
        <v>25573558.670000002</v>
      </c>
      <c r="BG10" s="226">
        <f t="shared" si="25"/>
        <v>-1284841.3299999982</v>
      </c>
      <c r="BH10" s="225">
        <f>SUM(BH11+BH17+BH23+BH28+BH35+BH39+BH44+BH48+BH60)</f>
        <v>57639000</v>
      </c>
      <c r="BI10" s="225">
        <f t="shared" ref="BI10" si="98">SUM(BI11+BI17+BI23+BI28+BI35+BI39+BI44+BI48+BI60)</f>
        <v>46356899.580000006</v>
      </c>
      <c r="BJ10" s="226">
        <f t="shared" si="26"/>
        <v>-11282100.419999994</v>
      </c>
      <c r="BK10" s="225">
        <f>SUM(BK11+BK17+BK23+BK28+BK35+BK39+BK44+BK48+BK60)</f>
        <v>21938800</v>
      </c>
      <c r="BL10" s="225">
        <f t="shared" ref="BL10" si="99">SUM(BL11+BL17+BL23+BL28+BL35+BL39+BL44+BL48+BL60)</f>
        <v>19442065.420000002</v>
      </c>
      <c r="BM10" s="226">
        <f t="shared" si="27"/>
        <v>-2496734.5799999982</v>
      </c>
      <c r="BN10" s="225">
        <f>SUM(BN11+BN17+BN23+BN28+BN35+BN39+BN44+BN48+BN60)</f>
        <v>29288800</v>
      </c>
      <c r="BO10" s="225">
        <f t="shared" ref="BO10" si="100">SUM(BO11+BO17+BO23+BO28+BO35+BO39+BO44+BO48+BO60)</f>
        <v>21906736</v>
      </c>
      <c r="BP10" s="226">
        <f t="shared" si="28"/>
        <v>-7382064</v>
      </c>
      <c r="BQ10" s="225">
        <f>SUM(BQ11+BQ17+BQ23+BQ28+BQ35+BQ39+BQ44+BQ48+BQ60)</f>
        <v>54328000</v>
      </c>
      <c r="BR10" s="225">
        <f t="shared" ref="BR10" si="101">SUM(BR11+BR17+BR23+BR28+BR35+BR39+BR44+BR48+BR60)</f>
        <v>44918142.920000002</v>
      </c>
      <c r="BS10" s="226">
        <f t="shared" si="29"/>
        <v>-9409857.0799999982</v>
      </c>
      <c r="BT10" s="225">
        <f>SUM(BT11+BT17+BT23+BT28+BT35+BT39+BT44+BT48+BT60)</f>
        <v>254152300</v>
      </c>
      <c r="BU10" s="225">
        <f t="shared" ref="BU10" si="102">SUM(BU11+BU17+BU23+BU28+BU35+BU39+BU44+BU48+BU60)</f>
        <v>251674517.50999999</v>
      </c>
      <c r="BV10" s="226">
        <f t="shared" si="30"/>
        <v>-2477782.4900000095</v>
      </c>
      <c r="BW10" s="225">
        <f>SUM(BW11+BW17+BW23+BW28+BW35+BW39+BW44+BW48+BW60)</f>
        <v>242569800</v>
      </c>
      <c r="BX10" s="225">
        <f t="shared" ref="BX10" si="103">SUM(BX11+BX17+BX23+BX28+BX35+BX39+BX44+BX48+BX60)</f>
        <v>241440890.06</v>
      </c>
      <c r="BY10" s="226">
        <f t="shared" si="31"/>
        <v>-1128909.9399999976</v>
      </c>
      <c r="BZ10" s="225">
        <f>SUM(BZ11+BZ17+BZ23+BZ28+BZ35+BZ39+BZ44+BZ48+BZ60)</f>
        <v>196242400</v>
      </c>
      <c r="CA10" s="225">
        <f t="shared" ref="CA10" si="104">SUM(CA11+CA17+CA23+CA28+CA35+CA39+CA44+CA48+CA60)</f>
        <v>160012339.10999998</v>
      </c>
      <c r="CB10" s="226">
        <f t="shared" si="71"/>
        <v>-36230060.890000015</v>
      </c>
      <c r="CC10" s="225">
        <f>SUM(CC11+CC17+CC23+CC28+CC35+CC39+CC44+CC48+CC60)</f>
        <v>170420800</v>
      </c>
      <c r="CD10" s="225">
        <f t="shared" ref="CD10" si="105">SUM(CD11+CD17+CD23+CD28+CD35+CD39+CD44+CD48+CD60)</f>
        <v>169303831.19999999</v>
      </c>
      <c r="CE10" s="226">
        <f t="shared" si="32"/>
        <v>-1116968.8000000119</v>
      </c>
      <c r="CF10" s="225">
        <f>SUM(CF11+CF17+CF23+CF28+CF35+CF39+CF44+CF48+CF60)</f>
        <v>192710300</v>
      </c>
      <c r="CG10" s="225">
        <f t="shared" ref="CG10" si="106">SUM(CG11+CG17+CG23+CG28+CG35+CG39+CG44+CG48+CG60)</f>
        <v>146954957.19999999</v>
      </c>
      <c r="CH10" s="226">
        <f t="shared" si="33"/>
        <v>-45755342.800000012</v>
      </c>
      <c r="CI10" s="225">
        <f>SUM(CI11+CI17+CI23+CI28+CI35+CI39+CI44+CI48+CI60)</f>
        <v>185147400</v>
      </c>
      <c r="CJ10" s="225">
        <f t="shared" ref="CJ10" si="107">SUM(CJ11+CJ17+CJ23+CJ28+CJ35+CJ39+CJ44+CJ48+CJ60)</f>
        <v>179121339.47999999</v>
      </c>
      <c r="CK10" s="226">
        <f t="shared" si="34"/>
        <v>-6026060.5200000107</v>
      </c>
      <c r="CL10" s="225">
        <f>SUM(CL11+CL17+CL23+CL28+CL35+CL39+CL44+CL48+CL60)</f>
        <v>46641600</v>
      </c>
      <c r="CM10" s="225">
        <f t="shared" ref="CM10" si="108">SUM(CM11+CM17+CM23+CM28+CM35+CM39+CM44+CM48+CM60)</f>
        <v>44641600</v>
      </c>
      <c r="CN10" s="226">
        <f t="shared" si="35"/>
        <v>-2000000</v>
      </c>
      <c r="CO10" s="225">
        <f>SUM(CO11+CO17+CO23+CO28+CO35+CO39+CO44+CO48+CO60)</f>
        <v>152000000</v>
      </c>
      <c r="CP10" s="225">
        <f t="shared" ref="CP10" si="109">SUM(CP11+CP17+CP23+CP28+CP35+CP39+CP44+CP48+CP60)</f>
        <v>0</v>
      </c>
      <c r="CQ10" s="226">
        <f t="shared" si="36"/>
        <v>-152000000</v>
      </c>
      <c r="CR10" s="227">
        <f t="shared" si="37"/>
        <v>5523353500</v>
      </c>
      <c r="CS10" s="227">
        <f t="shared" si="4"/>
        <v>4607489938.5299988</v>
      </c>
      <c r="CT10" s="227">
        <f t="shared" si="4"/>
        <v>-915863561.47000003</v>
      </c>
      <c r="CU10" s="225">
        <f>SUM(CU11+CU17+CU23+CU28+CU35+CU39+CU44+CU48+CU60)</f>
        <v>0</v>
      </c>
      <c r="CV10" s="225">
        <f t="shared" ref="CV10" si="110">SUM(CV11+CV17+CV23+CV28+CV35+CV39+CV44+CV48+CV60)</f>
        <v>0</v>
      </c>
      <c r="CW10" s="226">
        <f t="shared" si="38"/>
        <v>0</v>
      </c>
      <c r="CX10" s="227">
        <f t="shared" si="39"/>
        <v>0</v>
      </c>
      <c r="CY10" s="227">
        <f t="shared" si="5"/>
        <v>0</v>
      </c>
      <c r="CZ10" s="227">
        <f t="shared" si="5"/>
        <v>0</v>
      </c>
      <c r="DA10" s="225">
        <f>SUM(DA11+DA17+DA23+DA28+DA35+DA39+DA44+DA48+DA60)</f>
        <v>156000000</v>
      </c>
      <c r="DB10" s="225">
        <f t="shared" ref="DB10" si="111">SUM(DB11+DB17+DB23+DB28+DB35+DB39+DB44+DB48+DB60)</f>
        <v>780000</v>
      </c>
      <c r="DC10" s="226">
        <f t="shared" si="6"/>
        <v>-155220000</v>
      </c>
      <c r="DD10" s="225">
        <f>SUM(DD11+DD17+DD23+DD28+DD35+DD39+DD44+DD48+DD60)</f>
        <v>0</v>
      </c>
      <c r="DE10" s="225">
        <f t="shared" ref="DE10" si="112">SUM(DE11+DE17+DE23+DE28+DE35+DE39+DE44+DE48+DE60)</f>
        <v>0</v>
      </c>
      <c r="DF10" s="226">
        <f t="shared" si="40"/>
        <v>0</v>
      </c>
      <c r="DG10" s="136">
        <f t="shared" si="41"/>
        <v>156000000</v>
      </c>
      <c r="DH10" s="136">
        <f t="shared" si="7"/>
        <v>780000</v>
      </c>
      <c r="DI10" s="136">
        <f t="shared" si="7"/>
        <v>-155220000</v>
      </c>
      <c r="DJ10" s="136">
        <f>SUM(CR10+CX10+DG10)</f>
        <v>5679353500</v>
      </c>
      <c r="DK10" s="136">
        <f t="shared" si="8"/>
        <v>4608269938.5299988</v>
      </c>
      <c r="DL10" s="136">
        <f t="shared" si="8"/>
        <v>-1071083561.47</v>
      </c>
      <c r="DM10" s="332"/>
    </row>
    <row r="11" spans="1:138" s="229" customFormat="1">
      <c r="A11" s="223">
        <v>4</v>
      </c>
      <c r="B11" s="224" t="s">
        <v>7</v>
      </c>
      <c r="C11" s="225">
        <f t="shared" ref="C11:BN11" si="113">SUM(C12:C16)</f>
        <v>108834500</v>
      </c>
      <c r="D11" s="225">
        <f t="shared" si="113"/>
        <v>88089921.969999999</v>
      </c>
      <c r="E11" s="226">
        <f t="shared" si="9"/>
        <v>-20744578.030000001</v>
      </c>
      <c r="F11" s="225">
        <f t="shared" si="113"/>
        <v>849790400</v>
      </c>
      <c r="G11" s="225">
        <f t="shared" si="113"/>
        <v>755368974.44000006</v>
      </c>
      <c r="H11" s="226">
        <f t="shared" si="10"/>
        <v>-94421425.559999943</v>
      </c>
      <c r="I11" s="225">
        <f t="shared" si="113"/>
        <v>108454000</v>
      </c>
      <c r="J11" s="225">
        <f t="shared" si="113"/>
        <v>79993655.140000001</v>
      </c>
      <c r="K11" s="226">
        <f t="shared" si="11"/>
        <v>-28460344.859999999</v>
      </c>
      <c r="L11" s="225">
        <f t="shared" si="113"/>
        <v>191843600</v>
      </c>
      <c r="M11" s="225">
        <f t="shared" si="113"/>
        <v>152859670.04999998</v>
      </c>
      <c r="N11" s="226">
        <f t="shared" si="12"/>
        <v>-38983929.950000018</v>
      </c>
      <c r="O11" s="225">
        <f>SUM(O12:O16)</f>
        <v>1020941600</v>
      </c>
      <c r="P11" s="225">
        <f t="shared" si="113"/>
        <v>924257085.82999992</v>
      </c>
      <c r="Q11" s="226">
        <f t="shared" si="48"/>
        <v>-96684514.170000076</v>
      </c>
      <c r="R11" s="225">
        <f t="shared" si="113"/>
        <v>89633600</v>
      </c>
      <c r="S11" s="225">
        <f t="shared" si="113"/>
        <v>88727073.710000008</v>
      </c>
      <c r="T11" s="226">
        <f t="shared" si="13"/>
        <v>-906526.28999999166</v>
      </c>
      <c r="U11" s="225">
        <f t="shared" si="113"/>
        <v>0</v>
      </c>
      <c r="V11" s="225">
        <f t="shared" si="113"/>
        <v>0</v>
      </c>
      <c r="W11" s="225">
        <f t="shared" si="113"/>
        <v>0</v>
      </c>
      <c r="X11" s="225">
        <f t="shared" si="113"/>
        <v>0</v>
      </c>
      <c r="Y11" s="225">
        <f t="shared" si="113"/>
        <v>0</v>
      </c>
      <c r="Z11" s="226">
        <f t="shared" si="15"/>
        <v>0</v>
      </c>
      <c r="AA11" s="225">
        <f t="shared" si="113"/>
        <v>0</v>
      </c>
      <c r="AB11" s="225">
        <f t="shared" si="113"/>
        <v>0</v>
      </c>
      <c r="AC11" s="226">
        <f t="shared" si="16"/>
        <v>0</v>
      </c>
      <c r="AD11" s="225">
        <f t="shared" si="113"/>
        <v>0</v>
      </c>
      <c r="AE11" s="225">
        <f t="shared" si="113"/>
        <v>0</v>
      </c>
      <c r="AF11" s="226">
        <f t="shared" si="17"/>
        <v>0</v>
      </c>
      <c r="AG11" s="225">
        <f t="shared" si="113"/>
        <v>0</v>
      </c>
      <c r="AH11" s="225">
        <f t="shared" si="113"/>
        <v>0</v>
      </c>
      <c r="AI11" s="225">
        <f t="shared" si="113"/>
        <v>0</v>
      </c>
      <c r="AJ11" s="225">
        <f t="shared" si="113"/>
        <v>0</v>
      </c>
      <c r="AK11" s="225">
        <f t="shared" si="113"/>
        <v>0</v>
      </c>
      <c r="AL11" s="225">
        <f t="shared" si="113"/>
        <v>0</v>
      </c>
      <c r="AM11" s="225">
        <f t="shared" si="113"/>
        <v>0</v>
      </c>
      <c r="AN11" s="225">
        <f t="shared" si="113"/>
        <v>0</v>
      </c>
      <c r="AO11" s="226">
        <f t="shared" si="57"/>
        <v>0</v>
      </c>
      <c r="AP11" s="225">
        <f t="shared" si="113"/>
        <v>0</v>
      </c>
      <c r="AQ11" s="225">
        <f t="shared" si="113"/>
        <v>0</v>
      </c>
      <c r="AR11" s="226">
        <f t="shared" si="20"/>
        <v>0</v>
      </c>
      <c r="AS11" s="225">
        <f t="shared" si="113"/>
        <v>0</v>
      </c>
      <c r="AT11" s="225">
        <f t="shared" si="113"/>
        <v>0</v>
      </c>
      <c r="AU11" s="226">
        <f t="shared" si="21"/>
        <v>0</v>
      </c>
      <c r="AV11" s="225">
        <f t="shared" si="113"/>
        <v>0</v>
      </c>
      <c r="AW11" s="225">
        <f t="shared" si="113"/>
        <v>0</v>
      </c>
      <c r="AX11" s="226">
        <f t="shared" si="22"/>
        <v>0</v>
      </c>
      <c r="AY11" s="225">
        <f t="shared" si="113"/>
        <v>0</v>
      </c>
      <c r="AZ11" s="225">
        <f t="shared" si="113"/>
        <v>0</v>
      </c>
      <c r="BA11" s="226">
        <f t="shared" si="23"/>
        <v>0</v>
      </c>
      <c r="BB11" s="225">
        <f t="shared" si="113"/>
        <v>0</v>
      </c>
      <c r="BC11" s="225">
        <f t="shared" si="113"/>
        <v>0</v>
      </c>
      <c r="BD11" s="226">
        <f t="shared" si="24"/>
        <v>0</v>
      </c>
      <c r="BE11" s="225">
        <f t="shared" si="113"/>
        <v>0</v>
      </c>
      <c r="BF11" s="225">
        <f t="shared" si="113"/>
        <v>0</v>
      </c>
      <c r="BG11" s="226">
        <f t="shared" si="25"/>
        <v>0</v>
      </c>
      <c r="BH11" s="225">
        <f t="shared" si="113"/>
        <v>0</v>
      </c>
      <c r="BI11" s="225">
        <f t="shared" si="113"/>
        <v>0</v>
      </c>
      <c r="BJ11" s="226">
        <f t="shared" si="26"/>
        <v>0</v>
      </c>
      <c r="BK11" s="225">
        <f t="shared" si="113"/>
        <v>0</v>
      </c>
      <c r="BL11" s="225">
        <f t="shared" si="113"/>
        <v>0</v>
      </c>
      <c r="BM11" s="225">
        <f t="shared" si="113"/>
        <v>0</v>
      </c>
      <c r="BN11" s="225">
        <f t="shared" si="113"/>
        <v>0</v>
      </c>
      <c r="BO11" s="225">
        <f t="shared" ref="BO11:CP11" si="114">SUM(BO12:BO16)</f>
        <v>0</v>
      </c>
      <c r="BP11" s="225">
        <f t="shared" si="114"/>
        <v>0</v>
      </c>
      <c r="BQ11" s="225">
        <f t="shared" si="114"/>
        <v>0</v>
      </c>
      <c r="BR11" s="225">
        <f t="shared" si="114"/>
        <v>0</v>
      </c>
      <c r="BS11" s="225">
        <f t="shared" si="114"/>
        <v>0</v>
      </c>
      <c r="BT11" s="225">
        <f t="shared" si="114"/>
        <v>0</v>
      </c>
      <c r="BU11" s="225">
        <f t="shared" si="114"/>
        <v>0</v>
      </c>
      <c r="BV11" s="225">
        <f t="shared" si="114"/>
        <v>0</v>
      </c>
      <c r="BW11" s="225">
        <f t="shared" si="114"/>
        <v>0</v>
      </c>
      <c r="BX11" s="225">
        <f t="shared" si="114"/>
        <v>0</v>
      </c>
      <c r="BY11" s="225">
        <f t="shared" si="114"/>
        <v>0</v>
      </c>
      <c r="BZ11" s="225">
        <f t="shared" si="114"/>
        <v>0</v>
      </c>
      <c r="CA11" s="225">
        <f t="shared" si="114"/>
        <v>0</v>
      </c>
      <c r="CB11" s="226">
        <f t="shared" si="71"/>
        <v>0</v>
      </c>
      <c r="CC11" s="225">
        <f t="shared" si="114"/>
        <v>0</v>
      </c>
      <c r="CD11" s="225">
        <f t="shared" si="114"/>
        <v>0</v>
      </c>
      <c r="CE11" s="226">
        <f t="shared" si="32"/>
        <v>0</v>
      </c>
      <c r="CF11" s="225">
        <f t="shared" si="114"/>
        <v>0</v>
      </c>
      <c r="CG11" s="225">
        <f t="shared" si="114"/>
        <v>0</v>
      </c>
      <c r="CH11" s="226">
        <f t="shared" si="33"/>
        <v>0</v>
      </c>
      <c r="CI11" s="225">
        <f t="shared" si="114"/>
        <v>0</v>
      </c>
      <c r="CJ11" s="225">
        <f t="shared" si="114"/>
        <v>0</v>
      </c>
      <c r="CK11" s="226">
        <f t="shared" si="34"/>
        <v>0</v>
      </c>
      <c r="CL11" s="225">
        <f t="shared" si="114"/>
        <v>0</v>
      </c>
      <c r="CM11" s="225">
        <f t="shared" si="114"/>
        <v>0</v>
      </c>
      <c r="CN11" s="226">
        <f t="shared" si="35"/>
        <v>0</v>
      </c>
      <c r="CO11" s="225">
        <f t="shared" si="114"/>
        <v>0</v>
      </c>
      <c r="CP11" s="225">
        <f t="shared" si="114"/>
        <v>0</v>
      </c>
      <c r="CQ11" s="226">
        <f t="shared" si="36"/>
        <v>0</v>
      </c>
      <c r="CR11" s="227">
        <f t="shared" si="37"/>
        <v>2369497700</v>
      </c>
      <c r="CS11" s="227">
        <f t="shared" si="4"/>
        <v>2089296381.1400001</v>
      </c>
      <c r="CT11" s="227">
        <f t="shared" si="4"/>
        <v>-280201318.86000001</v>
      </c>
      <c r="CU11" s="225">
        <f>SUM(CU12:CU16)</f>
        <v>0</v>
      </c>
      <c r="CV11" s="225">
        <f t="shared" ref="CV11" si="115">SUM(CV12:CV16)</f>
        <v>0</v>
      </c>
      <c r="CW11" s="226">
        <f t="shared" si="38"/>
        <v>0</v>
      </c>
      <c r="CX11" s="227">
        <f t="shared" si="39"/>
        <v>0</v>
      </c>
      <c r="CY11" s="227">
        <f t="shared" si="5"/>
        <v>0</v>
      </c>
      <c r="CZ11" s="227">
        <f t="shared" si="5"/>
        <v>0</v>
      </c>
      <c r="DA11" s="225">
        <f>SUM(DA12:DA16)</f>
        <v>0</v>
      </c>
      <c r="DB11" s="225">
        <f>SUM(DB12:DB16)</f>
        <v>0</v>
      </c>
      <c r="DC11" s="226">
        <f t="shared" si="6"/>
        <v>0</v>
      </c>
      <c r="DD11" s="225">
        <f t="shared" ref="DD11:DE11" si="116">SUM(DD12:DD16)</f>
        <v>0</v>
      </c>
      <c r="DE11" s="225">
        <f t="shared" si="116"/>
        <v>0</v>
      </c>
      <c r="DF11" s="226">
        <f t="shared" si="40"/>
        <v>0</v>
      </c>
      <c r="DG11" s="136">
        <f t="shared" si="41"/>
        <v>0</v>
      </c>
      <c r="DH11" s="136">
        <f t="shared" si="7"/>
        <v>0</v>
      </c>
      <c r="DI11" s="136">
        <f t="shared" si="7"/>
        <v>0</v>
      </c>
      <c r="DJ11" s="136">
        <f t="shared" si="42"/>
        <v>2369497700</v>
      </c>
      <c r="DK11" s="136">
        <f t="shared" si="8"/>
        <v>2089296381.1400001</v>
      </c>
      <c r="DL11" s="136">
        <f t="shared" si="8"/>
        <v>-280201318.86000001</v>
      </c>
      <c r="DM11" s="332"/>
    </row>
    <row r="12" spans="1:138" s="217" customFormat="1">
      <c r="A12" s="449">
        <v>5</v>
      </c>
      <c r="B12" s="231" t="s">
        <v>8</v>
      </c>
      <c r="C12" s="376">
        <v>29950900</v>
      </c>
      <c r="D12" s="376">
        <v>26796901.719999999</v>
      </c>
      <c r="E12" s="132">
        <f>SUM(D12-C12)</f>
        <v>-3153998.2800000012</v>
      </c>
      <c r="F12" s="376">
        <v>306407600</v>
      </c>
      <c r="G12" s="376">
        <v>313783932.89999998</v>
      </c>
      <c r="H12" s="132">
        <f>SUM(G12-F12)</f>
        <v>7376332.8999999762</v>
      </c>
      <c r="I12" s="376">
        <v>35333200</v>
      </c>
      <c r="J12" s="376">
        <v>48167868.140000001</v>
      </c>
      <c r="K12" s="132">
        <f t="shared" si="11"/>
        <v>12834668.140000001</v>
      </c>
      <c r="L12" s="376">
        <v>71579600</v>
      </c>
      <c r="M12" s="376">
        <v>72345371.319999993</v>
      </c>
      <c r="N12" s="132">
        <f t="shared" si="12"/>
        <v>765771.31999999285</v>
      </c>
      <c r="O12" s="376">
        <v>434364800</v>
      </c>
      <c r="P12" s="376">
        <v>417428562.13</v>
      </c>
      <c r="Q12" s="132">
        <f>SUM(P12-O12)</f>
        <v>-16936237.870000005</v>
      </c>
      <c r="R12" s="376">
        <v>26712000</v>
      </c>
      <c r="S12" s="376">
        <v>32900653.739999998</v>
      </c>
      <c r="T12" s="132">
        <f t="shared" si="13"/>
        <v>6188653.7399999984</v>
      </c>
      <c r="U12" s="54"/>
      <c r="V12" s="54"/>
      <c r="W12" s="132">
        <v>0</v>
      </c>
      <c r="X12" s="54"/>
      <c r="Y12" s="54"/>
      <c r="Z12" s="132">
        <f t="shared" si="15"/>
        <v>0</v>
      </c>
      <c r="AA12" s="54"/>
      <c r="AB12" s="54"/>
      <c r="AC12" s="132">
        <f t="shared" si="16"/>
        <v>0</v>
      </c>
      <c r="AD12" s="54"/>
      <c r="AE12" s="54"/>
      <c r="AF12" s="132">
        <f t="shared" si="17"/>
        <v>0</v>
      </c>
      <c r="AG12" s="54"/>
      <c r="AH12" s="54"/>
      <c r="AI12" s="132">
        <f>AH12-AG12</f>
        <v>0</v>
      </c>
      <c r="AJ12" s="54"/>
      <c r="AK12" s="54"/>
      <c r="AL12" s="132">
        <f>AK12-AJ12</f>
        <v>0</v>
      </c>
      <c r="AM12" s="54"/>
      <c r="AN12" s="54"/>
      <c r="AO12" s="132">
        <f t="shared" si="57"/>
        <v>0</v>
      </c>
      <c r="AP12" s="54"/>
      <c r="AQ12" s="54"/>
      <c r="AR12" s="132">
        <f t="shared" si="20"/>
        <v>0</v>
      </c>
      <c r="AS12" s="54"/>
      <c r="AT12" s="54"/>
      <c r="AU12" s="132">
        <f t="shared" si="21"/>
        <v>0</v>
      </c>
      <c r="AV12" s="54"/>
      <c r="AW12" s="54"/>
      <c r="AX12" s="132">
        <f t="shared" si="22"/>
        <v>0</v>
      </c>
      <c r="AY12" s="54"/>
      <c r="AZ12" s="54"/>
      <c r="BA12" s="132">
        <f t="shared" si="23"/>
        <v>0</v>
      </c>
      <c r="BB12" s="54"/>
      <c r="BC12" s="54"/>
      <c r="BD12" s="132">
        <f t="shared" si="24"/>
        <v>0</v>
      </c>
      <c r="BE12" s="54"/>
      <c r="BF12" s="54"/>
      <c r="BG12" s="132">
        <f t="shared" si="25"/>
        <v>0</v>
      </c>
      <c r="BH12" s="54"/>
      <c r="BI12" s="54"/>
      <c r="BJ12" s="132">
        <f t="shared" si="26"/>
        <v>0</v>
      </c>
      <c r="BK12" s="54"/>
      <c r="BL12" s="54"/>
      <c r="BM12" s="132">
        <f>BL12-BK12</f>
        <v>0</v>
      </c>
      <c r="BN12" s="54"/>
      <c r="BO12" s="54"/>
      <c r="BP12" s="132">
        <f>BO12-BN12</f>
        <v>0</v>
      </c>
      <c r="BQ12" s="54"/>
      <c r="BR12" s="54"/>
      <c r="BS12" s="132">
        <f>BR12-BQ12</f>
        <v>0</v>
      </c>
      <c r="BT12" s="54"/>
      <c r="BU12" s="54"/>
      <c r="BV12" s="132">
        <f t="shared" ref="BV12:BV79" si="117">SUM(BU12-BT12)</f>
        <v>0</v>
      </c>
      <c r="BW12" s="54"/>
      <c r="BX12" s="54"/>
      <c r="BY12" s="132">
        <f>BX12-BW12</f>
        <v>0</v>
      </c>
      <c r="BZ12" s="54"/>
      <c r="CA12" s="54"/>
      <c r="CB12" s="132">
        <f t="shared" si="71"/>
        <v>0</v>
      </c>
      <c r="CC12" s="54"/>
      <c r="CD12" s="54"/>
      <c r="CE12" s="132">
        <f t="shared" si="32"/>
        <v>0</v>
      </c>
      <c r="CF12" s="54"/>
      <c r="CG12" s="54"/>
      <c r="CH12" s="132">
        <f t="shared" si="33"/>
        <v>0</v>
      </c>
      <c r="CI12" s="54"/>
      <c r="CJ12" s="54"/>
      <c r="CK12" s="132">
        <f t="shared" si="34"/>
        <v>0</v>
      </c>
      <c r="CL12" s="54"/>
      <c r="CM12" s="54"/>
      <c r="CN12" s="132">
        <f t="shared" si="35"/>
        <v>0</v>
      </c>
      <c r="CO12" s="54"/>
      <c r="CP12" s="54"/>
      <c r="CQ12" s="132">
        <f t="shared" si="36"/>
        <v>0</v>
      </c>
      <c r="CR12" s="222">
        <f>SUM(C12+F12+I12+L12+O12+R12+U12+X12+AA12+AD12+AG12+AJ12+AM12+AP12+AS12+AV12+AY12+BB12+BE12+BH12+BK12+BN12+BQ12+BT12+BW12+BZ12+CC12+CF12+CI12+CL12+CO12)</f>
        <v>904348100</v>
      </c>
      <c r="CS12" s="222">
        <f t="shared" si="4"/>
        <v>911423289.95000005</v>
      </c>
      <c r="CT12" s="222">
        <f t="shared" si="4"/>
        <v>7075189.949999962</v>
      </c>
      <c r="CU12" s="54"/>
      <c r="CV12" s="54"/>
      <c r="CW12" s="132">
        <f t="shared" si="38"/>
        <v>0</v>
      </c>
      <c r="CX12" s="222">
        <f t="shared" ref="CX12:CZ16" si="118">SUM(CU12)</f>
        <v>0</v>
      </c>
      <c r="CY12" s="222">
        <f t="shared" si="118"/>
        <v>0</v>
      </c>
      <c r="CZ12" s="222">
        <f t="shared" si="118"/>
        <v>0</v>
      </c>
      <c r="DA12" s="54"/>
      <c r="DB12" s="54"/>
      <c r="DC12" s="132">
        <f t="shared" si="6"/>
        <v>0</v>
      </c>
      <c r="DD12" s="54"/>
      <c r="DE12" s="54"/>
      <c r="DF12" s="132">
        <f t="shared" si="40"/>
        <v>0</v>
      </c>
      <c r="DG12" s="63">
        <f t="shared" si="41"/>
        <v>0</v>
      </c>
      <c r="DH12" s="63">
        <f t="shared" si="7"/>
        <v>0</v>
      </c>
      <c r="DI12" s="63">
        <f t="shared" si="7"/>
        <v>0</v>
      </c>
      <c r="DJ12" s="63">
        <f t="shared" si="42"/>
        <v>904348100</v>
      </c>
      <c r="DK12" s="63">
        <f t="shared" si="8"/>
        <v>911423289.95000005</v>
      </c>
      <c r="DL12" s="63">
        <f>SUM(CT12+CZ12+DI12)</f>
        <v>7075189.949999962</v>
      </c>
      <c r="DM12" s="329"/>
    </row>
    <row r="13" spans="1:138" s="217" customFormat="1">
      <c r="A13" s="449">
        <v>6</v>
      </c>
      <c r="B13" s="231" t="s">
        <v>10</v>
      </c>
      <c r="C13" s="376">
        <v>27266400</v>
      </c>
      <c r="D13" s="376">
        <v>23398596.34</v>
      </c>
      <c r="E13" s="132">
        <f t="shared" ref="E13:E16" si="119">SUM(D13-C13)</f>
        <v>-3867803.66</v>
      </c>
      <c r="F13" s="376">
        <v>280580400</v>
      </c>
      <c r="G13" s="376">
        <v>246736832.61000001</v>
      </c>
      <c r="H13" s="132">
        <f t="shared" ref="H13:H16" si="120">SUM(G13-F13)</f>
        <v>-33843567.389999986</v>
      </c>
      <c r="I13" s="376">
        <v>51140800</v>
      </c>
      <c r="J13" s="376">
        <v>20899787</v>
      </c>
      <c r="K13" s="132">
        <f t="shared" si="11"/>
        <v>-30241013</v>
      </c>
      <c r="L13" s="376">
        <v>67056000</v>
      </c>
      <c r="M13" s="376">
        <v>46753843.729999997</v>
      </c>
      <c r="N13" s="132">
        <f t="shared" si="12"/>
        <v>-20302156.270000003</v>
      </c>
      <c r="O13" s="376">
        <v>482402800</v>
      </c>
      <c r="P13" s="376">
        <v>406460421.63999999</v>
      </c>
      <c r="Q13" s="132">
        <f>SUM(P13-O13)</f>
        <v>-75942378.360000014</v>
      </c>
      <c r="R13" s="376">
        <v>30782400</v>
      </c>
      <c r="S13" s="376">
        <v>31362913.66</v>
      </c>
      <c r="T13" s="132">
        <f t="shared" si="13"/>
        <v>580513.66000000015</v>
      </c>
      <c r="U13" s="54"/>
      <c r="V13" s="54"/>
      <c r="W13" s="132">
        <v>0</v>
      </c>
      <c r="X13" s="54"/>
      <c r="Y13" s="54"/>
      <c r="Z13" s="132">
        <f t="shared" si="15"/>
        <v>0</v>
      </c>
      <c r="AA13" s="54"/>
      <c r="AB13" s="54"/>
      <c r="AC13" s="132">
        <f t="shared" si="16"/>
        <v>0</v>
      </c>
      <c r="AD13" s="54"/>
      <c r="AE13" s="54"/>
      <c r="AF13" s="132">
        <f t="shared" si="17"/>
        <v>0</v>
      </c>
      <c r="AG13" s="54"/>
      <c r="AH13" s="54"/>
      <c r="AI13" s="132">
        <f t="shared" ref="AI13:AI80" si="121">AH13-AG13</f>
        <v>0</v>
      </c>
      <c r="AJ13" s="54"/>
      <c r="AK13" s="54"/>
      <c r="AL13" s="132">
        <f t="shared" ref="AL13:AL80" si="122">AK13-AJ13</f>
        <v>0</v>
      </c>
      <c r="AM13" s="54"/>
      <c r="AN13" s="54"/>
      <c r="AO13" s="132">
        <f t="shared" si="57"/>
        <v>0</v>
      </c>
      <c r="AP13" s="54"/>
      <c r="AQ13" s="54"/>
      <c r="AR13" s="132">
        <f t="shared" si="20"/>
        <v>0</v>
      </c>
      <c r="AS13" s="54"/>
      <c r="AT13" s="54"/>
      <c r="AU13" s="132">
        <f t="shared" si="21"/>
        <v>0</v>
      </c>
      <c r="AV13" s="54"/>
      <c r="AW13" s="54"/>
      <c r="AX13" s="132">
        <f t="shared" si="22"/>
        <v>0</v>
      </c>
      <c r="AY13" s="54"/>
      <c r="AZ13" s="54"/>
      <c r="BA13" s="132">
        <f t="shared" si="23"/>
        <v>0</v>
      </c>
      <c r="BB13" s="54"/>
      <c r="BC13" s="54"/>
      <c r="BD13" s="132">
        <f t="shared" si="24"/>
        <v>0</v>
      </c>
      <c r="BE13" s="54"/>
      <c r="BF13" s="54"/>
      <c r="BG13" s="132">
        <f t="shared" si="25"/>
        <v>0</v>
      </c>
      <c r="BH13" s="54"/>
      <c r="BI13" s="54"/>
      <c r="BJ13" s="132">
        <f t="shared" si="26"/>
        <v>0</v>
      </c>
      <c r="BK13" s="54"/>
      <c r="BL13" s="54"/>
      <c r="BM13" s="132">
        <f t="shared" ref="BM13:BM80" si="123">BL13-BK13</f>
        <v>0</v>
      </c>
      <c r="BN13" s="54"/>
      <c r="BO13" s="54"/>
      <c r="BP13" s="132">
        <f t="shared" ref="BP13:BP80" si="124">BO13-BN13</f>
        <v>0</v>
      </c>
      <c r="BQ13" s="54"/>
      <c r="BR13" s="54"/>
      <c r="BS13" s="132">
        <f t="shared" ref="BS13:BS16" si="125">BR13-BQ13</f>
        <v>0</v>
      </c>
      <c r="BT13" s="54"/>
      <c r="BU13" s="54"/>
      <c r="BV13" s="132">
        <f t="shared" si="117"/>
        <v>0</v>
      </c>
      <c r="BW13" s="54"/>
      <c r="BX13" s="54"/>
      <c r="BY13" s="132">
        <f t="shared" ref="BY13:BY80" si="126">BX13-BW13</f>
        <v>0</v>
      </c>
      <c r="BZ13" s="54"/>
      <c r="CA13" s="54"/>
      <c r="CB13" s="132">
        <f t="shared" si="71"/>
        <v>0</v>
      </c>
      <c r="CC13" s="54"/>
      <c r="CD13" s="54"/>
      <c r="CE13" s="132">
        <f t="shared" si="32"/>
        <v>0</v>
      </c>
      <c r="CF13" s="54"/>
      <c r="CG13" s="54"/>
      <c r="CH13" s="132">
        <f t="shared" si="33"/>
        <v>0</v>
      </c>
      <c r="CI13" s="54"/>
      <c r="CJ13" s="54"/>
      <c r="CK13" s="132">
        <f t="shared" si="34"/>
        <v>0</v>
      </c>
      <c r="CL13" s="54"/>
      <c r="CM13" s="54"/>
      <c r="CN13" s="132">
        <f t="shared" si="35"/>
        <v>0</v>
      </c>
      <c r="CO13" s="54"/>
      <c r="CP13" s="54"/>
      <c r="CQ13" s="132">
        <f t="shared" si="36"/>
        <v>0</v>
      </c>
      <c r="CR13" s="222">
        <f>SUM(C13+F13+I13+L13+O13+R13+U13+X13+AA13+AD13+AG13+AJ13+AM13+AP13+AS13+AV13+AY13+BB13+BE13+BH13+BK13+BN13+BQ13+BT13+BW13+BZ13+CC13+CF13+CI13+CL13+CO13)</f>
        <v>939228800</v>
      </c>
      <c r="CS13" s="222">
        <f>SUM(D13+G13+J13+M13+P13+S13+V13+Y13+AB13+AE13+AH13+AK13+AN13+AQ13+AT13+AW13+AZ13+BC13+BF13+BI13+BL13+BO13+BR13+BU13+BX13+CA13+CD13+CG13+CJ13+CM13+CP13)</f>
        <v>775612394.9799999</v>
      </c>
      <c r="CT13" s="222">
        <f t="shared" si="4"/>
        <v>-163616405.02000001</v>
      </c>
      <c r="CU13" s="54"/>
      <c r="CV13" s="54"/>
      <c r="CW13" s="132">
        <f t="shared" si="38"/>
        <v>0</v>
      </c>
      <c r="CX13" s="222">
        <f t="shared" si="118"/>
        <v>0</v>
      </c>
      <c r="CY13" s="222">
        <f t="shared" si="118"/>
        <v>0</v>
      </c>
      <c r="CZ13" s="222">
        <f t="shared" si="118"/>
        <v>0</v>
      </c>
      <c r="DA13" s="54"/>
      <c r="DB13" s="54"/>
      <c r="DC13" s="132">
        <f t="shared" si="6"/>
        <v>0</v>
      </c>
      <c r="DD13" s="54"/>
      <c r="DE13" s="54"/>
      <c r="DF13" s="132">
        <f t="shared" si="40"/>
        <v>0</v>
      </c>
      <c r="DG13" s="63">
        <f t="shared" si="41"/>
        <v>0</v>
      </c>
      <c r="DH13" s="63">
        <f t="shared" si="7"/>
        <v>0</v>
      </c>
      <c r="DI13" s="63">
        <f t="shared" si="7"/>
        <v>0</v>
      </c>
      <c r="DJ13" s="63">
        <f t="shared" si="42"/>
        <v>939228800</v>
      </c>
      <c r="DK13" s="63">
        <f t="shared" si="8"/>
        <v>775612394.9799999</v>
      </c>
      <c r="DL13" s="63">
        <f t="shared" ref="DL13:DL16" si="127">SUM(CT13+CZ13+DI13)</f>
        <v>-163616405.02000001</v>
      </c>
      <c r="DM13" s="329"/>
    </row>
    <row r="14" spans="1:138" s="217" customFormat="1">
      <c r="A14" s="449">
        <v>7</v>
      </c>
      <c r="B14" s="231" t="s">
        <v>11</v>
      </c>
      <c r="C14" s="376">
        <v>5784000</v>
      </c>
      <c r="D14" s="376">
        <v>5008224</v>
      </c>
      <c r="E14" s="132">
        <f t="shared" si="119"/>
        <v>-775776</v>
      </c>
      <c r="F14" s="376">
        <v>93632000</v>
      </c>
      <c r="G14" s="376">
        <v>80387844</v>
      </c>
      <c r="H14" s="132">
        <f t="shared" si="120"/>
        <v>-13244156</v>
      </c>
      <c r="I14" s="376">
        <v>14080000</v>
      </c>
      <c r="J14" s="376">
        <v>8550000</v>
      </c>
      <c r="K14" s="132">
        <f>SUM(J14-I14)</f>
        <v>-5530000</v>
      </c>
      <c r="L14" s="376">
        <v>21280000</v>
      </c>
      <c r="M14" s="376">
        <v>19674091</v>
      </c>
      <c r="N14" s="132">
        <f t="shared" si="12"/>
        <v>-1605909</v>
      </c>
      <c r="O14" s="376">
        <v>48720000</v>
      </c>
      <c r="P14" s="376">
        <v>66570605.039999999</v>
      </c>
      <c r="Q14" s="132">
        <f>SUM(P14-O14)</f>
        <v>17850605.039999999</v>
      </c>
      <c r="R14" s="376">
        <v>8800000</v>
      </c>
      <c r="S14" s="376">
        <v>4570000</v>
      </c>
      <c r="T14" s="132">
        <f t="shared" si="13"/>
        <v>-4230000</v>
      </c>
      <c r="U14" s="54"/>
      <c r="V14" s="54"/>
      <c r="W14" s="132">
        <v>0</v>
      </c>
      <c r="X14" s="54"/>
      <c r="Y14" s="54"/>
      <c r="Z14" s="132">
        <f t="shared" si="15"/>
        <v>0</v>
      </c>
      <c r="AA14" s="54"/>
      <c r="AB14" s="54"/>
      <c r="AC14" s="132">
        <f t="shared" si="16"/>
        <v>0</v>
      </c>
      <c r="AD14" s="54"/>
      <c r="AE14" s="54"/>
      <c r="AF14" s="132">
        <f t="shared" si="17"/>
        <v>0</v>
      </c>
      <c r="AG14" s="54"/>
      <c r="AH14" s="54"/>
      <c r="AI14" s="132">
        <f t="shared" si="121"/>
        <v>0</v>
      </c>
      <c r="AJ14" s="54"/>
      <c r="AK14" s="54"/>
      <c r="AL14" s="132">
        <f t="shared" si="122"/>
        <v>0</v>
      </c>
      <c r="AM14" s="54"/>
      <c r="AN14" s="54"/>
      <c r="AO14" s="132">
        <f t="shared" si="57"/>
        <v>0</v>
      </c>
      <c r="AP14" s="54"/>
      <c r="AQ14" s="54"/>
      <c r="AR14" s="132">
        <f t="shared" si="20"/>
        <v>0</v>
      </c>
      <c r="AS14" s="54"/>
      <c r="AT14" s="54"/>
      <c r="AU14" s="132">
        <f t="shared" si="21"/>
        <v>0</v>
      </c>
      <c r="AV14" s="54"/>
      <c r="AW14" s="54"/>
      <c r="AX14" s="132">
        <f t="shared" si="22"/>
        <v>0</v>
      </c>
      <c r="AY14" s="54"/>
      <c r="AZ14" s="54"/>
      <c r="BA14" s="132">
        <f t="shared" si="23"/>
        <v>0</v>
      </c>
      <c r="BB14" s="54"/>
      <c r="BC14" s="54"/>
      <c r="BD14" s="132">
        <f t="shared" si="24"/>
        <v>0</v>
      </c>
      <c r="BE14" s="54"/>
      <c r="BF14" s="54"/>
      <c r="BG14" s="132">
        <f t="shared" si="25"/>
        <v>0</v>
      </c>
      <c r="BH14" s="54"/>
      <c r="BI14" s="54"/>
      <c r="BJ14" s="132">
        <f t="shared" si="26"/>
        <v>0</v>
      </c>
      <c r="BK14" s="54"/>
      <c r="BL14" s="54"/>
      <c r="BM14" s="132">
        <f t="shared" si="123"/>
        <v>0</v>
      </c>
      <c r="BN14" s="54"/>
      <c r="BO14" s="54"/>
      <c r="BP14" s="132">
        <f t="shared" si="124"/>
        <v>0</v>
      </c>
      <c r="BQ14" s="54"/>
      <c r="BR14" s="54"/>
      <c r="BS14" s="132">
        <f t="shared" si="125"/>
        <v>0</v>
      </c>
      <c r="BT14" s="54"/>
      <c r="BU14" s="54"/>
      <c r="BV14" s="132">
        <f t="shared" si="117"/>
        <v>0</v>
      </c>
      <c r="BW14" s="54"/>
      <c r="BX14" s="54"/>
      <c r="BY14" s="132">
        <f t="shared" si="126"/>
        <v>0</v>
      </c>
      <c r="BZ14" s="54"/>
      <c r="CA14" s="54"/>
      <c r="CB14" s="132">
        <f t="shared" si="71"/>
        <v>0</v>
      </c>
      <c r="CC14" s="54"/>
      <c r="CD14" s="54"/>
      <c r="CE14" s="132">
        <f t="shared" si="32"/>
        <v>0</v>
      </c>
      <c r="CF14" s="54"/>
      <c r="CG14" s="54"/>
      <c r="CH14" s="132">
        <f t="shared" si="33"/>
        <v>0</v>
      </c>
      <c r="CI14" s="54"/>
      <c r="CJ14" s="54"/>
      <c r="CK14" s="132">
        <f t="shared" si="34"/>
        <v>0</v>
      </c>
      <c r="CL14" s="54"/>
      <c r="CM14" s="54"/>
      <c r="CN14" s="132">
        <f t="shared" si="35"/>
        <v>0</v>
      </c>
      <c r="CO14" s="54"/>
      <c r="CP14" s="54"/>
      <c r="CQ14" s="132">
        <f t="shared" si="36"/>
        <v>0</v>
      </c>
      <c r="CR14" s="222">
        <f t="shared" ref="CR14:CR16" si="128">SUM(C14+F14+I14+L14+O14+R14+U14+X14+AA14+AD14+AG14+AJ14+AM14+AP14+AS14+AV14+AY14+BB14+BE14+BH14+BK14+BN14+BQ14+BT14+BW14+BZ14+CC14+CF14+CI14+CL14+CO14)</f>
        <v>192296000</v>
      </c>
      <c r="CS14" s="222">
        <f t="shared" si="4"/>
        <v>184760764.03999999</v>
      </c>
      <c r="CT14" s="222">
        <f t="shared" si="4"/>
        <v>-7535235.9600000009</v>
      </c>
      <c r="CU14" s="54"/>
      <c r="CV14" s="54"/>
      <c r="CW14" s="132">
        <f t="shared" si="38"/>
        <v>0</v>
      </c>
      <c r="CX14" s="222">
        <f t="shared" si="118"/>
        <v>0</v>
      </c>
      <c r="CY14" s="222">
        <f t="shared" si="118"/>
        <v>0</v>
      </c>
      <c r="CZ14" s="222">
        <f t="shared" si="118"/>
        <v>0</v>
      </c>
      <c r="DA14" s="54"/>
      <c r="DB14" s="54"/>
      <c r="DC14" s="132">
        <f t="shared" si="6"/>
        <v>0</v>
      </c>
      <c r="DD14" s="54"/>
      <c r="DE14" s="54"/>
      <c r="DF14" s="132">
        <f t="shared" si="40"/>
        <v>0</v>
      </c>
      <c r="DG14" s="63">
        <f t="shared" si="41"/>
        <v>0</v>
      </c>
      <c r="DH14" s="63">
        <f t="shared" si="7"/>
        <v>0</v>
      </c>
      <c r="DI14" s="63">
        <f t="shared" si="7"/>
        <v>0</v>
      </c>
      <c r="DJ14" s="63">
        <f t="shared" si="42"/>
        <v>192296000</v>
      </c>
      <c r="DK14" s="63">
        <f t="shared" si="8"/>
        <v>184760764.03999999</v>
      </c>
      <c r="DL14" s="63">
        <f t="shared" si="127"/>
        <v>-7535235.9600000009</v>
      </c>
      <c r="DM14" s="329"/>
    </row>
    <row r="15" spans="1:138" s="217" customFormat="1">
      <c r="A15" s="449">
        <v>8</v>
      </c>
      <c r="B15" s="231" t="s">
        <v>12</v>
      </c>
      <c r="C15" s="376">
        <v>19833200</v>
      </c>
      <c r="D15" s="376">
        <v>10546166.91</v>
      </c>
      <c r="E15" s="132">
        <f t="shared" si="119"/>
        <v>-9287033.0899999999</v>
      </c>
      <c r="F15" s="376">
        <v>49170400</v>
      </c>
      <c r="G15" s="376">
        <v>7017182</v>
      </c>
      <c r="H15" s="132">
        <f t="shared" si="120"/>
        <v>-42153218</v>
      </c>
      <c r="I15" s="376">
        <v>7900000</v>
      </c>
      <c r="J15" s="376">
        <v>2376000</v>
      </c>
      <c r="K15" s="132">
        <f t="shared" si="11"/>
        <v>-5524000</v>
      </c>
      <c r="L15" s="376">
        <v>11928000</v>
      </c>
      <c r="M15" s="301">
        <v>0</v>
      </c>
      <c r="N15" s="132">
        <f t="shared" si="12"/>
        <v>-11928000</v>
      </c>
      <c r="O15" s="376">
        <v>55454000</v>
      </c>
      <c r="P15" s="376">
        <v>33797497.020000003</v>
      </c>
      <c r="Q15" s="132">
        <f t="shared" si="48"/>
        <v>-21656502.979999997</v>
      </c>
      <c r="R15" s="376">
        <v>3339200</v>
      </c>
      <c r="S15" s="301">
        <v>0</v>
      </c>
      <c r="T15" s="132">
        <f t="shared" si="13"/>
        <v>-3339200</v>
      </c>
      <c r="U15" s="54"/>
      <c r="V15" s="54"/>
      <c r="W15" s="132">
        <v>0</v>
      </c>
      <c r="X15" s="54"/>
      <c r="Y15" s="54"/>
      <c r="Z15" s="132">
        <f t="shared" si="15"/>
        <v>0</v>
      </c>
      <c r="AA15" s="54"/>
      <c r="AB15" s="54"/>
      <c r="AC15" s="132">
        <f t="shared" si="16"/>
        <v>0</v>
      </c>
      <c r="AD15" s="54"/>
      <c r="AE15" s="54"/>
      <c r="AF15" s="132">
        <f t="shared" si="17"/>
        <v>0</v>
      </c>
      <c r="AG15" s="54"/>
      <c r="AH15" s="54"/>
      <c r="AI15" s="132">
        <f t="shared" si="121"/>
        <v>0</v>
      </c>
      <c r="AJ15" s="54"/>
      <c r="AK15" s="54"/>
      <c r="AL15" s="132">
        <f t="shared" si="122"/>
        <v>0</v>
      </c>
      <c r="AM15" s="54"/>
      <c r="AN15" s="54"/>
      <c r="AO15" s="132">
        <f t="shared" si="57"/>
        <v>0</v>
      </c>
      <c r="AP15" s="54"/>
      <c r="AQ15" s="54"/>
      <c r="AR15" s="132">
        <f t="shared" si="20"/>
        <v>0</v>
      </c>
      <c r="AS15" s="54"/>
      <c r="AT15" s="54"/>
      <c r="AU15" s="132">
        <f t="shared" si="21"/>
        <v>0</v>
      </c>
      <c r="AV15" s="54"/>
      <c r="AW15" s="54"/>
      <c r="AX15" s="132">
        <f t="shared" si="22"/>
        <v>0</v>
      </c>
      <c r="AY15" s="54"/>
      <c r="AZ15" s="54"/>
      <c r="BA15" s="132">
        <f t="shared" si="23"/>
        <v>0</v>
      </c>
      <c r="BB15" s="54"/>
      <c r="BC15" s="54"/>
      <c r="BD15" s="132">
        <f t="shared" si="24"/>
        <v>0</v>
      </c>
      <c r="BE15" s="54"/>
      <c r="BF15" s="54"/>
      <c r="BG15" s="132">
        <f t="shared" si="25"/>
        <v>0</v>
      </c>
      <c r="BH15" s="54"/>
      <c r="BI15" s="54"/>
      <c r="BJ15" s="132">
        <f t="shared" si="26"/>
        <v>0</v>
      </c>
      <c r="BK15" s="54"/>
      <c r="BL15" s="54"/>
      <c r="BM15" s="132">
        <f t="shared" si="123"/>
        <v>0</v>
      </c>
      <c r="BN15" s="54"/>
      <c r="BO15" s="54"/>
      <c r="BP15" s="132">
        <f t="shared" si="124"/>
        <v>0</v>
      </c>
      <c r="BQ15" s="54"/>
      <c r="BR15" s="54"/>
      <c r="BS15" s="132">
        <f t="shared" si="125"/>
        <v>0</v>
      </c>
      <c r="BT15" s="54"/>
      <c r="BU15" s="54"/>
      <c r="BV15" s="132">
        <f t="shared" si="117"/>
        <v>0</v>
      </c>
      <c r="BW15" s="54"/>
      <c r="BX15" s="54"/>
      <c r="BY15" s="132">
        <f t="shared" si="126"/>
        <v>0</v>
      </c>
      <c r="BZ15" s="54"/>
      <c r="CA15" s="54"/>
      <c r="CB15" s="132">
        <f t="shared" si="71"/>
        <v>0</v>
      </c>
      <c r="CC15" s="54"/>
      <c r="CD15" s="54"/>
      <c r="CE15" s="132">
        <f t="shared" si="32"/>
        <v>0</v>
      </c>
      <c r="CF15" s="54"/>
      <c r="CG15" s="54"/>
      <c r="CH15" s="132">
        <f t="shared" si="33"/>
        <v>0</v>
      </c>
      <c r="CI15" s="54"/>
      <c r="CJ15" s="54"/>
      <c r="CK15" s="132">
        <f t="shared" si="34"/>
        <v>0</v>
      </c>
      <c r="CL15" s="54"/>
      <c r="CM15" s="54"/>
      <c r="CN15" s="132">
        <f t="shared" si="35"/>
        <v>0</v>
      </c>
      <c r="CO15" s="54"/>
      <c r="CP15" s="54"/>
      <c r="CQ15" s="132">
        <f t="shared" si="36"/>
        <v>0</v>
      </c>
      <c r="CR15" s="222">
        <f t="shared" si="128"/>
        <v>147624800</v>
      </c>
      <c r="CS15" s="222">
        <f t="shared" si="4"/>
        <v>53736845.930000007</v>
      </c>
      <c r="CT15" s="222">
        <f t="shared" si="4"/>
        <v>-93887954.069999993</v>
      </c>
      <c r="CU15" s="54"/>
      <c r="CV15" s="54"/>
      <c r="CW15" s="132">
        <f t="shared" si="38"/>
        <v>0</v>
      </c>
      <c r="CX15" s="222">
        <f t="shared" si="118"/>
        <v>0</v>
      </c>
      <c r="CY15" s="222">
        <f t="shared" si="118"/>
        <v>0</v>
      </c>
      <c r="CZ15" s="222">
        <f t="shared" si="118"/>
        <v>0</v>
      </c>
      <c r="DA15" s="54"/>
      <c r="DB15" s="54"/>
      <c r="DC15" s="132">
        <f t="shared" si="6"/>
        <v>0</v>
      </c>
      <c r="DD15" s="54"/>
      <c r="DE15" s="54"/>
      <c r="DF15" s="132">
        <f t="shared" si="40"/>
        <v>0</v>
      </c>
      <c r="DG15" s="63">
        <f t="shared" si="41"/>
        <v>0</v>
      </c>
      <c r="DH15" s="63">
        <f t="shared" si="7"/>
        <v>0</v>
      </c>
      <c r="DI15" s="63">
        <f t="shared" si="7"/>
        <v>0</v>
      </c>
      <c r="DJ15" s="63">
        <f t="shared" si="42"/>
        <v>147624800</v>
      </c>
      <c r="DK15" s="63">
        <f t="shared" si="8"/>
        <v>53736845.930000007</v>
      </c>
      <c r="DL15" s="63">
        <f t="shared" si="127"/>
        <v>-93887954.069999993</v>
      </c>
      <c r="DM15" s="329"/>
    </row>
    <row r="16" spans="1:138" s="217" customFormat="1">
      <c r="A16" s="449">
        <v>9</v>
      </c>
      <c r="B16" s="231" t="s">
        <v>9</v>
      </c>
      <c r="C16" s="376">
        <v>26000000</v>
      </c>
      <c r="D16" s="376">
        <v>22340033</v>
      </c>
      <c r="E16" s="132">
        <f t="shared" si="119"/>
        <v>-3659967</v>
      </c>
      <c r="F16" s="376">
        <v>120000000</v>
      </c>
      <c r="G16" s="376">
        <v>107443182.93000001</v>
      </c>
      <c r="H16" s="132">
        <f t="shared" si="120"/>
        <v>-12556817.069999993</v>
      </c>
      <c r="I16" s="54"/>
      <c r="J16" s="54"/>
      <c r="K16" s="132">
        <f t="shared" si="11"/>
        <v>0</v>
      </c>
      <c r="L16" s="376">
        <v>20000000</v>
      </c>
      <c r="M16" s="376">
        <v>14086364</v>
      </c>
      <c r="N16" s="132">
        <f t="shared" si="12"/>
        <v>-5913636</v>
      </c>
      <c r="O16" s="54"/>
      <c r="P16" s="54"/>
      <c r="Q16" s="132">
        <f>SUM(P16-O16)</f>
        <v>0</v>
      </c>
      <c r="R16" s="376">
        <v>20000000</v>
      </c>
      <c r="S16" s="376">
        <v>19893506.309999999</v>
      </c>
      <c r="T16" s="132">
        <f t="shared" si="13"/>
        <v>-106493.69000000134</v>
      </c>
      <c r="U16" s="54"/>
      <c r="V16" s="54"/>
      <c r="W16" s="132">
        <v>0</v>
      </c>
      <c r="X16" s="54"/>
      <c r="Y16" s="54"/>
      <c r="Z16" s="132">
        <f t="shared" si="15"/>
        <v>0</v>
      </c>
      <c r="AA16" s="54"/>
      <c r="AB16" s="54"/>
      <c r="AC16" s="132">
        <f t="shared" si="16"/>
        <v>0</v>
      </c>
      <c r="AD16" s="54"/>
      <c r="AE16" s="54"/>
      <c r="AF16" s="132">
        <f t="shared" si="17"/>
        <v>0</v>
      </c>
      <c r="AG16" s="54"/>
      <c r="AH16" s="54"/>
      <c r="AI16" s="132">
        <f t="shared" si="121"/>
        <v>0</v>
      </c>
      <c r="AJ16" s="54"/>
      <c r="AK16" s="54"/>
      <c r="AL16" s="132">
        <f t="shared" si="122"/>
        <v>0</v>
      </c>
      <c r="AM16" s="54"/>
      <c r="AN16" s="54"/>
      <c r="AO16" s="132">
        <f t="shared" si="57"/>
        <v>0</v>
      </c>
      <c r="AP16" s="54"/>
      <c r="AQ16" s="54"/>
      <c r="AR16" s="132">
        <f t="shared" si="20"/>
        <v>0</v>
      </c>
      <c r="AS16" s="54"/>
      <c r="AT16" s="54"/>
      <c r="AU16" s="132">
        <f t="shared" si="21"/>
        <v>0</v>
      </c>
      <c r="AV16" s="54"/>
      <c r="AW16" s="54"/>
      <c r="AX16" s="132">
        <f t="shared" si="22"/>
        <v>0</v>
      </c>
      <c r="AY16" s="54"/>
      <c r="AZ16" s="54"/>
      <c r="BA16" s="132">
        <f t="shared" si="23"/>
        <v>0</v>
      </c>
      <c r="BB16" s="54"/>
      <c r="BC16" s="54"/>
      <c r="BD16" s="132">
        <f t="shared" si="24"/>
        <v>0</v>
      </c>
      <c r="BE16" s="54"/>
      <c r="BF16" s="54"/>
      <c r="BG16" s="132">
        <f t="shared" si="25"/>
        <v>0</v>
      </c>
      <c r="BH16" s="54"/>
      <c r="BI16" s="54"/>
      <c r="BJ16" s="132">
        <f t="shared" si="26"/>
        <v>0</v>
      </c>
      <c r="BK16" s="54"/>
      <c r="BL16" s="54"/>
      <c r="BM16" s="132">
        <f t="shared" si="123"/>
        <v>0</v>
      </c>
      <c r="BN16" s="54"/>
      <c r="BO16" s="54"/>
      <c r="BP16" s="132">
        <f t="shared" si="124"/>
        <v>0</v>
      </c>
      <c r="BQ16" s="54"/>
      <c r="BR16" s="54"/>
      <c r="BS16" s="132">
        <f t="shared" si="125"/>
        <v>0</v>
      </c>
      <c r="BT16" s="54"/>
      <c r="BU16" s="54"/>
      <c r="BV16" s="132">
        <f t="shared" si="117"/>
        <v>0</v>
      </c>
      <c r="BW16" s="54"/>
      <c r="BX16" s="54"/>
      <c r="BY16" s="132">
        <f t="shared" si="126"/>
        <v>0</v>
      </c>
      <c r="BZ16" s="54"/>
      <c r="CA16" s="54"/>
      <c r="CB16" s="132">
        <f t="shared" si="71"/>
        <v>0</v>
      </c>
      <c r="CC16" s="54"/>
      <c r="CD16" s="54"/>
      <c r="CE16" s="132">
        <f t="shared" si="32"/>
        <v>0</v>
      </c>
      <c r="CF16" s="54"/>
      <c r="CG16" s="54"/>
      <c r="CH16" s="132">
        <f t="shared" si="33"/>
        <v>0</v>
      </c>
      <c r="CI16" s="54"/>
      <c r="CJ16" s="54"/>
      <c r="CK16" s="132">
        <f t="shared" si="34"/>
        <v>0</v>
      </c>
      <c r="CL16" s="54"/>
      <c r="CM16" s="54"/>
      <c r="CN16" s="132">
        <f t="shared" si="35"/>
        <v>0</v>
      </c>
      <c r="CO16" s="54"/>
      <c r="CP16" s="54"/>
      <c r="CQ16" s="132">
        <f t="shared" si="36"/>
        <v>0</v>
      </c>
      <c r="CR16" s="222">
        <f t="shared" si="128"/>
        <v>186000000</v>
      </c>
      <c r="CS16" s="222">
        <f t="shared" si="4"/>
        <v>163763086.24000001</v>
      </c>
      <c r="CT16" s="222">
        <f t="shared" si="4"/>
        <v>-22236913.759999994</v>
      </c>
      <c r="CU16" s="54"/>
      <c r="CV16" s="54"/>
      <c r="CW16" s="132">
        <f t="shared" si="38"/>
        <v>0</v>
      </c>
      <c r="CX16" s="222">
        <f t="shared" si="118"/>
        <v>0</v>
      </c>
      <c r="CY16" s="222">
        <f t="shared" si="118"/>
        <v>0</v>
      </c>
      <c r="CZ16" s="222">
        <f t="shared" si="118"/>
        <v>0</v>
      </c>
      <c r="DA16" s="54"/>
      <c r="DB16" s="54"/>
      <c r="DC16" s="132">
        <f t="shared" si="6"/>
        <v>0</v>
      </c>
      <c r="DD16" s="54"/>
      <c r="DE16" s="54"/>
      <c r="DF16" s="132">
        <f t="shared" si="40"/>
        <v>0</v>
      </c>
      <c r="DG16" s="63">
        <f t="shared" si="41"/>
        <v>0</v>
      </c>
      <c r="DH16" s="63">
        <f t="shared" si="7"/>
        <v>0</v>
      </c>
      <c r="DI16" s="63">
        <f t="shared" si="7"/>
        <v>0</v>
      </c>
      <c r="DJ16" s="63">
        <f t="shared" si="42"/>
        <v>186000000</v>
      </c>
      <c r="DK16" s="63">
        <f t="shared" si="8"/>
        <v>163763086.24000001</v>
      </c>
      <c r="DL16" s="63">
        <f t="shared" si="127"/>
        <v>-22236913.759999994</v>
      </c>
      <c r="DM16" s="329"/>
    </row>
    <row r="17" spans="1:117" s="229" customFormat="1">
      <c r="A17" s="223">
        <v>10</v>
      </c>
      <c r="B17" s="224" t="s">
        <v>16</v>
      </c>
      <c r="C17" s="64">
        <f>SUM(C18:C22)</f>
        <v>13661800</v>
      </c>
      <c r="D17" s="64">
        <f t="shared" ref="D17" si="129">SUM(D18:D22)</f>
        <v>9867067.4800000004</v>
      </c>
      <c r="E17" s="226">
        <f t="shared" si="9"/>
        <v>-3794732.5199999996</v>
      </c>
      <c r="F17" s="64">
        <f t="shared" ref="F17:G17" si="130">SUM(F18:F22)</f>
        <v>106223600</v>
      </c>
      <c r="G17" s="64">
        <f t="shared" si="130"/>
        <v>92074600.139999986</v>
      </c>
      <c r="H17" s="226">
        <f t="shared" si="10"/>
        <v>-14148999.860000014</v>
      </c>
      <c r="I17" s="64">
        <f t="shared" ref="I17:J17" si="131">SUM(I18:I22)</f>
        <v>13556800</v>
      </c>
      <c r="J17" s="64">
        <f t="shared" si="131"/>
        <v>9247082.7300000004</v>
      </c>
      <c r="K17" s="226">
        <f t="shared" si="11"/>
        <v>-4309717.2699999996</v>
      </c>
      <c r="L17" s="64">
        <f t="shared" ref="L17:M17" si="132">SUM(L18:L22)</f>
        <v>23980400</v>
      </c>
      <c r="M17" s="64">
        <f t="shared" si="132"/>
        <v>17312046</v>
      </c>
      <c r="N17" s="226">
        <f t="shared" si="12"/>
        <v>-6668354</v>
      </c>
      <c r="O17" s="64">
        <f>SUM(O18:O22)</f>
        <v>127616400</v>
      </c>
      <c r="P17" s="64">
        <f t="shared" ref="P17:BO17" si="133">SUM(P18:P22)</f>
        <v>127616399.88</v>
      </c>
      <c r="Q17" s="226">
        <f t="shared" si="48"/>
        <v>-0.12000000476837158</v>
      </c>
      <c r="R17" s="64">
        <f t="shared" si="133"/>
        <v>11204000</v>
      </c>
      <c r="S17" s="64">
        <f t="shared" si="133"/>
        <v>8403000</v>
      </c>
      <c r="T17" s="226">
        <f t="shared" si="13"/>
        <v>-2801000</v>
      </c>
      <c r="U17" s="64">
        <f t="shared" si="133"/>
        <v>0</v>
      </c>
      <c r="V17" s="64">
        <f t="shared" si="133"/>
        <v>0</v>
      </c>
      <c r="W17" s="64">
        <f t="shared" si="133"/>
        <v>0</v>
      </c>
      <c r="X17" s="64">
        <f t="shared" si="133"/>
        <v>0</v>
      </c>
      <c r="Y17" s="64">
        <f t="shared" si="133"/>
        <v>0</v>
      </c>
      <c r="Z17" s="226">
        <f t="shared" si="15"/>
        <v>0</v>
      </c>
      <c r="AA17" s="64">
        <f t="shared" si="133"/>
        <v>0</v>
      </c>
      <c r="AB17" s="64">
        <f t="shared" si="133"/>
        <v>0</v>
      </c>
      <c r="AC17" s="226">
        <f t="shared" si="16"/>
        <v>0</v>
      </c>
      <c r="AD17" s="64">
        <f t="shared" si="133"/>
        <v>0</v>
      </c>
      <c r="AE17" s="64">
        <f t="shared" si="133"/>
        <v>0</v>
      </c>
      <c r="AF17" s="226">
        <f t="shared" si="17"/>
        <v>0</v>
      </c>
      <c r="AG17" s="64">
        <f t="shared" si="133"/>
        <v>0</v>
      </c>
      <c r="AH17" s="64">
        <f t="shared" si="133"/>
        <v>0</v>
      </c>
      <c r="AI17" s="132">
        <f t="shared" si="121"/>
        <v>0</v>
      </c>
      <c r="AJ17" s="64">
        <f t="shared" si="133"/>
        <v>0</v>
      </c>
      <c r="AK17" s="64">
        <f t="shared" si="133"/>
        <v>0</v>
      </c>
      <c r="AL17" s="132">
        <f t="shared" si="122"/>
        <v>0</v>
      </c>
      <c r="AM17" s="64">
        <f t="shared" si="133"/>
        <v>0</v>
      </c>
      <c r="AN17" s="64">
        <f t="shared" si="133"/>
        <v>0</v>
      </c>
      <c r="AO17" s="226">
        <f t="shared" si="57"/>
        <v>0</v>
      </c>
      <c r="AP17" s="64">
        <f t="shared" si="133"/>
        <v>0</v>
      </c>
      <c r="AQ17" s="64">
        <f t="shared" si="133"/>
        <v>0</v>
      </c>
      <c r="AR17" s="226">
        <f t="shared" si="20"/>
        <v>0</v>
      </c>
      <c r="AS17" s="64">
        <f t="shared" si="133"/>
        <v>0</v>
      </c>
      <c r="AT17" s="64">
        <f t="shared" si="133"/>
        <v>0</v>
      </c>
      <c r="AU17" s="226">
        <f t="shared" si="21"/>
        <v>0</v>
      </c>
      <c r="AV17" s="64">
        <f t="shared" si="133"/>
        <v>0</v>
      </c>
      <c r="AW17" s="64">
        <f t="shared" si="133"/>
        <v>0</v>
      </c>
      <c r="AX17" s="226">
        <f t="shared" si="22"/>
        <v>0</v>
      </c>
      <c r="AY17" s="64">
        <f t="shared" si="133"/>
        <v>0</v>
      </c>
      <c r="AZ17" s="64">
        <f t="shared" si="133"/>
        <v>0</v>
      </c>
      <c r="BA17" s="226">
        <f t="shared" si="23"/>
        <v>0</v>
      </c>
      <c r="BB17" s="64">
        <f t="shared" si="133"/>
        <v>0</v>
      </c>
      <c r="BC17" s="64">
        <f t="shared" si="133"/>
        <v>0</v>
      </c>
      <c r="BD17" s="226">
        <f t="shared" si="24"/>
        <v>0</v>
      </c>
      <c r="BE17" s="64">
        <f t="shared" si="133"/>
        <v>0</v>
      </c>
      <c r="BF17" s="64">
        <f t="shared" si="133"/>
        <v>0</v>
      </c>
      <c r="BG17" s="226">
        <f t="shared" si="25"/>
        <v>0</v>
      </c>
      <c r="BH17" s="64">
        <f t="shared" si="133"/>
        <v>0</v>
      </c>
      <c r="BI17" s="64">
        <f t="shared" si="133"/>
        <v>0</v>
      </c>
      <c r="BJ17" s="226">
        <f t="shared" si="26"/>
        <v>0</v>
      </c>
      <c r="BK17" s="64">
        <f t="shared" si="133"/>
        <v>0</v>
      </c>
      <c r="BL17" s="64">
        <f t="shared" si="133"/>
        <v>0</v>
      </c>
      <c r="BM17" s="132">
        <f t="shared" si="123"/>
        <v>0</v>
      </c>
      <c r="BN17" s="54">
        <f t="shared" si="133"/>
        <v>0</v>
      </c>
      <c r="BO17" s="64">
        <f t="shared" si="133"/>
        <v>0</v>
      </c>
      <c r="BP17" s="132">
        <f t="shared" si="124"/>
        <v>0</v>
      </c>
      <c r="BQ17" s="64">
        <f t="shared" ref="BQ17:CP17" si="134">SUM(BQ18:BQ22)</f>
        <v>0</v>
      </c>
      <c r="BR17" s="64">
        <f t="shared" si="134"/>
        <v>0</v>
      </c>
      <c r="BS17" s="64">
        <f>SUM(BS18:BS22)</f>
        <v>0</v>
      </c>
      <c r="BT17" s="64">
        <f t="shared" si="134"/>
        <v>0</v>
      </c>
      <c r="BU17" s="64">
        <f t="shared" si="134"/>
        <v>0</v>
      </c>
      <c r="BV17" s="64">
        <f t="shared" si="134"/>
        <v>0</v>
      </c>
      <c r="BW17" s="64">
        <f t="shared" si="134"/>
        <v>0</v>
      </c>
      <c r="BX17" s="64">
        <f t="shared" si="134"/>
        <v>0</v>
      </c>
      <c r="BY17" s="132">
        <f t="shared" si="126"/>
        <v>0</v>
      </c>
      <c r="BZ17" s="64">
        <f t="shared" si="134"/>
        <v>0</v>
      </c>
      <c r="CA17" s="64">
        <f t="shared" si="134"/>
        <v>0</v>
      </c>
      <c r="CB17" s="226">
        <f t="shared" si="71"/>
        <v>0</v>
      </c>
      <c r="CC17" s="64">
        <f t="shared" si="134"/>
        <v>0</v>
      </c>
      <c r="CD17" s="64">
        <f t="shared" si="134"/>
        <v>0</v>
      </c>
      <c r="CE17" s="226">
        <f t="shared" si="32"/>
        <v>0</v>
      </c>
      <c r="CF17" s="64">
        <f t="shared" si="134"/>
        <v>0</v>
      </c>
      <c r="CG17" s="64">
        <f t="shared" si="134"/>
        <v>0</v>
      </c>
      <c r="CH17" s="226">
        <f t="shared" si="33"/>
        <v>0</v>
      </c>
      <c r="CI17" s="64">
        <f t="shared" si="134"/>
        <v>0</v>
      </c>
      <c r="CJ17" s="64">
        <f t="shared" si="134"/>
        <v>0</v>
      </c>
      <c r="CK17" s="226">
        <f t="shared" si="34"/>
        <v>0</v>
      </c>
      <c r="CL17" s="64">
        <f t="shared" si="134"/>
        <v>0</v>
      </c>
      <c r="CM17" s="64">
        <f t="shared" si="134"/>
        <v>0</v>
      </c>
      <c r="CN17" s="226">
        <f t="shared" si="35"/>
        <v>0</v>
      </c>
      <c r="CO17" s="64">
        <f t="shared" si="134"/>
        <v>0</v>
      </c>
      <c r="CP17" s="64">
        <f t="shared" si="134"/>
        <v>0</v>
      </c>
      <c r="CQ17" s="226">
        <f t="shared" si="36"/>
        <v>0</v>
      </c>
      <c r="CR17" s="227">
        <f t="shared" si="37"/>
        <v>296243000</v>
      </c>
      <c r="CS17" s="227">
        <f t="shared" si="4"/>
        <v>264520196.22999999</v>
      </c>
      <c r="CT17" s="227">
        <f t="shared" si="4"/>
        <v>-31722803.770000018</v>
      </c>
      <c r="CU17" s="225">
        <f>SUM(CU18:CU22)</f>
        <v>0</v>
      </c>
      <c r="CV17" s="225">
        <f>SUM(CV18:CV22)</f>
        <v>0</v>
      </c>
      <c r="CW17" s="226">
        <f t="shared" si="38"/>
        <v>0</v>
      </c>
      <c r="CX17" s="227">
        <f t="shared" si="39"/>
        <v>0</v>
      </c>
      <c r="CY17" s="227">
        <f t="shared" si="5"/>
        <v>0</v>
      </c>
      <c r="CZ17" s="227">
        <f t="shared" si="5"/>
        <v>0</v>
      </c>
      <c r="DA17" s="225">
        <f>SUM(DA18:DA22)</f>
        <v>0</v>
      </c>
      <c r="DB17" s="225">
        <f>SUM(DB18:DB22)</f>
        <v>0</v>
      </c>
      <c r="DC17" s="226">
        <f t="shared" si="6"/>
        <v>0</v>
      </c>
      <c r="DD17" s="225">
        <f>SUM(DD18:DD22)</f>
        <v>0</v>
      </c>
      <c r="DE17" s="225">
        <f>SUM(DE18:DE22)</f>
        <v>0</v>
      </c>
      <c r="DF17" s="226">
        <f t="shared" si="40"/>
        <v>0</v>
      </c>
      <c r="DG17" s="136">
        <f t="shared" si="41"/>
        <v>0</v>
      </c>
      <c r="DH17" s="136">
        <f t="shared" si="7"/>
        <v>0</v>
      </c>
      <c r="DI17" s="136">
        <f t="shared" si="7"/>
        <v>0</v>
      </c>
      <c r="DJ17" s="136">
        <f t="shared" si="42"/>
        <v>296243000</v>
      </c>
      <c r="DK17" s="136">
        <f t="shared" si="8"/>
        <v>264520196.22999999</v>
      </c>
      <c r="DL17" s="136">
        <f t="shared" si="8"/>
        <v>-31722803.770000018</v>
      </c>
      <c r="DM17" s="332"/>
    </row>
    <row r="18" spans="1:117" s="217" customFormat="1">
      <c r="A18" s="449">
        <v>11</v>
      </c>
      <c r="B18" s="231" t="s">
        <v>13</v>
      </c>
      <c r="C18" s="376">
        <v>9289700</v>
      </c>
      <c r="D18" s="376">
        <v>9050167.4800000004</v>
      </c>
      <c r="E18" s="132">
        <f>SUM(D18-C18)</f>
        <v>-239532.51999999955</v>
      </c>
      <c r="F18" s="376">
        <v>72232000</v>
      </c>
      <c r="G18" s="376">
        <v>62744209.369999997</v>
      </c>
      <c r="H18" s="132">
        <f>SUM(G18-F18)</f>
        <v>-9487790.6300000027</v>
      </c>
      <c r="I18" s="376">
        <v>9218400</v>
      </c>
      <c r="J18" s="376">
        <v>6398970.0199999996</v>
      </c>
      <c r="K18" s="132">
        <f t="shared" si="11"/>
        <v>-2819429.9800000004</v>
      </c>
      <c r="L18" s="376">
        <v>16306800</v>
      </c>
      <c r="M18" s="376">
        <v>9718446</v>
      </c>
      <c r="N18" s="132">
        <f t="shared" si="12"/>
        <v>-6588354</v>
      </c>
      <c r="O18" s="376">
        <v>86779600</v>
      </c>
      <c r="P18" s="376">
        <v>86779599.879999995</v>
      </c>
      <c r="Q18" s="132">
        <f t="shared" ref="Q18:Q24" si="135">SUM(P18-O18)</f>
        <v>-0.12000000476837158</v>
      </c>
      <c r="R18" s="376">
        <v>7618800</v>
      </c>
      <c r="S18" s="376">
        <v>5714100</v>
      </c>
      <c r="T18" s="132">
        <f t="shared" si="13"/>
        <v>-1904700</v>
      </c>
      <c r="U18" s="54"/>
      <c r="V18" s="54"/>
      <c r="W18" s="132">
        <v>0</v>
      </c>
      <c r="X18" s="54"/>
      <c r="Y18" s="54"/>
      <c r="Z18" s="132">
        <f t="shared" si="15"/>
        <v>0</v>
      </c>
      <c r="AA18" s="54"/>
      <c r="AB18" s="54"/>
      <c r="AC18" s="132">
        <f t="shared" si="16"/>
        <v>0</v>
      </c>
      <c r="AD18" s="54"/>
      <c r="AE18" s="54"/>
      <c r="AF18" s="132">
        <f t="shared" si="17"/>
        <v>0</v>
      </c>
      <c r="AG18" s="54"/>
      <c r="AH18" s="54"/>
      <c r="AI18" s="132">
        <f t="shared" si="121"/>
        <v>0</v>
      </c>
      <c r="AJ18" s="54"/>
      <c r="AK18" s="54"/>
      <c r="AL18" s="132">
        <f t="shared" si="122"/>
        <v>0</v>
      </c>
      <c r="AM18" s="54"/>
      <c r="AN18" s="54"/>
      <c r="AO18" s="132">
        <f t="shared" si="57"/>
        <v>0</v>
      </c>
      <c r="AP18" s="54"/>
      <c r="AQ18" s="54"/>
      <c r="AR18" s="132">
        <f t="shared" si="20"/>
        <v>0</v>
      </c>
      <c r="AS18" s="54"/>
      <c r="AT18" s="54"/>
      <c r="AU18" s="132">
        <f t="shared" si="21"/>
        <v>0</v>
      </c>
      <c r="AV18" s="54"/>
      <c r="AW18" s="54"/>
      <c r="AX18" s="132">
        <f t="shared" si="22"/>
        <v>0</v>
      </c>
      <c r="AY18" s="54"/>
      <c r="AZ18" s="54"/>
      <c r="BA18" s="132">
        <f t="shared" si="23"/>
        <v>0</v>
      </c>
      <c r="BB18" s="54"/>
      <c r="BC18" s="54"/>
      <c r="BD18" s="132">
        <f t="shared" si="24"/>
        <v>0</v>
      </c>
      <c r="BE18" s="54"/>
      <c r="BF18" s="54"/>
      <c r="BG18" s="132">
        <f t="shared" si="25"/>
        <v>0</v>
      </c>
      <c r="BH18" s="54"/>
      <c r="BI18" s="54"/>
      <c r="BJ18" s="132">
        <f t="shared" si="26"/>
        <v>0</v>
      </c>
      <c r="BK18" s="54"/>
      <c r="BL18" s="54"/>
      <c r="BM18" s="132">
        <f t="shared" si="123"/>
        <v>0</v>
      </c>
      <c r="BN18" s="54"/>
      <c r="BO18" s="54"/>
      <c r="BP18" s="132">
        <f t="shared" si="124"/>
        <v>0</v>
      </c>
      <c r="BQ18" s="54"/>
      <c r="BR18" s="54"/>
      <c r="BS18" s="132">
        <v>0</v>
      </c>
      <c r="BT18" s="54"/>
      <c r="BU18" s="54"/>
      <c r="BV18" s="132">
        <f t="shared" si="117"/>
        <v>0</v>
      </c>
      <c r="BW18" s="54"/>
      <c r="BX18" s="54"/>
      <c r="BY18" s="132">
        <f t="shared" si="126"/>
        <v>0</v>
      </c>
      <c r="BZ18" s="54"/>
      <c r="CA18" s="54"/>
      <c r="CB18" s="132">
        <f t="shared" si="71"/>
        <v>0</v>
      </c>
      <c r="CC18" s="54"/>
      <c r="CD18" s="54"/>
      <c r="CE18" s="132">
        <f t="shared" si="32"/>
        <v>0</v>
      </c>
      <c r="CF18" s="54"/>
      <c r="CG18" s="54"/>
      <c r="CH18" s="132">
        <f t="shared" si="33"/>
        <v>0</v>
      </c>
      <c r="CI18" s="54"/>
      <c r="CJ18" s="54"/>
      <c r="CK18" s="132">
        <f t="shared" si="34"/>
        <v>0</v>
      </c>
      <c r="CL18" s="54"/>
      <c r="CM18" s="54"/>
      <c r="CN18" s="132">
        <f t="shared" si="35"/>
        <v>0</v>
      </c>
      <c r="CO18" s="54"/>
      <c r="CP18" s="54"/>
      <c r="CQ18" s="132">
        <f t="shared" si="36"/>
        <v>0</v>
      </c>
      <c r="CR18" s="222">
        <f t="shared" si="37"/>
        <v>201445300</v>
      </c>
      <c r="CS18" s="222">
        <f t="shared" si="4"/>
        <v>180405492.75</v>
      </c>
      <c r="CT18" s="222">
        <f t="shared" si="4"/>
        <v>-21039807.250000007</v>
      </c>
      <c r="CU18" s="54"/>
      <c r="CV18" s="54"/>
      <c r="CW18" s="132">
        <f t="shared" si="38"/>
        <v>0</v>
      </c>
      <c r="CX18" s="222">
        <f t="shared" ref="CX18:CZ22" si="136">SUM(CU18)</f>
        <v>0</v>
      </c>
      <c r="CY18" s="222">
        <f t="shared" si="136"/>
        <v>0</v>
      </c>
      <c r="CZ18" s="222">
        <f t="shared" si="136"/>
        <v>0</v>
      </c>
      <c r="DA18" s="54"/>
      <c r="DB18" s="54"/>
      <c r="DC18" s="132">
        <f t="shared" si="6"/>
        <v>0</v>
      </c>
      <c r="DD18" s="54"/>
      <c r="DE18" s="54"/>
      <c r="DF18" s="132">
        <f t="shared" si="40"/>
        <v>0</v>
      </c>
      <c r="DG18" s="63">
        <f t="shared" si="41"/>
        <v>0</v>
      </c>
      <c r="DH18" s="63">
        <f t="shared" si="7"/>
        <v>0</v>
      </c>
      <c r="DI18" s="63">
        <f t="shared" si="7"/>
        <v>0</v>
      </c>
      <c r="DJ18" s="63">
        <f t="shared" si="42"/>
        <v>201445300</v>
      </c>
      <c r="DK18" s="63">
        <f t="shared" si="8"/>
        <v>180405492.75</v>
      </c>
      <c r="DL18" s="63">
        <f>SUM(CT18+CZ18+DI18)</f>
        <v>-21039807.250000007</v>
      </c>
      <c r="DM18" s="331">
        <f>+DK82-DK8</f>
        <v>526228458.47000122</v>
      </c>
    </row>
    <row r="19" spans="1:117" s="217" customFormat="1">
      <c r="A19" s="449">
        <v>12</v>
      </c>
      <c r="B19" s="231" t="s">
        <v>14</v>
      </c>
      <c r="C19" s="376">
        <v>1092700</v>
      </c>
      <c r="D19" s="376">
        <v>204200</v>
      </c>
      <c r="E19" s="132">
        <f t="shared" ref="E19:E22" si="137">SUM(D19-C19)</f>
        <v>-888500</v>
      </c>
      <c r="F19" s="376">
        <v>8498000</v>
      </c>
      <c r="G19" s="376">
        <v>7726147.9500000002</v>
      </c>
      <c r="H19" s="132">
        <f t="shared" ref="H19:H22" si="138">SUM(G19-F19)</f>
        <v>-771852.04999999981</v>
      </c>
      <c r="I19" s="376">
        <v>1084400</v>
      </c>
      <c r="J19" s="376">
        <v>671235.68</v>
      </c>
      <c r="K19" s="132">
        <f t="shared" si="11"/>
        <v>-413164.31999999995</v>
      </c>
      <c r="L19" s="376">
        <v>1918400</v>
      </c>
      <c r="M19" s="376">
        <v>1898400</v>
      </c>
      <c r="N19" s="132">
        <f t="shared" si="12"/>
        <v>-20000</v>
      </c>
      <c r="O19" s="376">
        <v>10209200</v>
      </c>
      <c r="P19" s="376">
        <v>10209200</v>
      </c>
      <c r="Q19" s="132">
        <f t="shared" si="135"/>
        <v>0</v>
      </c>
      <c r="R19" s="376">
        <v>896400</v>
      </c>
      <c r="S19" s="376">
        <v>672300</v>
      </c>
      <c r="T19" s="132">
        <f t="shared" si="13"/>
        <v>-224100</v>
      </c>
      <c r="U19" s="54"/>
      <c r="V19" s="54"/>
      <c r="W19" s="132">
        <v>0</v>
      </c>
      <c r="X19" s="54"/>
      <c r="Y19" s="54"/>
      <c r="Z19" s="132">
        <f t="shared" si="15"/>
        <v>0</v>
      </c>
      <c r="AA19" s="54"/>
      <c r="AB19" s="54"/>
      <c r="AC19" s="132">
        <f t="shared" si="16"/>
        <v>0</v>
      </c>
      <c r="AD19" s="54"/>
      <c r="AE19" s="54"/>
      <c r="AF19" s="132">
        <f t="shared" si="17"/>
        <v>0</v>
      </c>
      <c r="AG19" s="54"/>
      <c r="AH19" s="54"/>
      <c r="AI19" s="132">
        <f t="shared" si="121"/>
        <v>0</v>
      </c>
      <c r="AJ19" s="54"/>
      <c r="AK19" s="54"/>
      <c r="AL19" s="132">
        <f t="shared" si="122"/>
        <v>0</v>
      </c>
      <c r="AM19" s="54"/>
      <c r="AN19" s="54"/>
      <c r="AO19" s="132">
        <f t="shared" si="57"/>
        <v>0</v>
      </c>
      <c r="AP19" s="54"/>
      <c r="AQ19" s="54"/>
      <c r="AR19" s="132">
        <f t="shared" si="20"/>
        <v>0</v>
      </c>
      <c r="AS19" s="54"/>
      <c r="AT19" s="54"/>
      <c r="AU19" s="132">
        <f t="shared" si="21"/>
        <v>0</v>
      </c>
      <c r="AV19" s="54"/>
      <c r="AW19" s="54"/>
      <c r="AX19" s="132">
        <f t="shared" si="22"/>
        <v>0</v>
      </c>
      <c r="AY19" s="54"/>
      <c r="AZ19" s="54"/>
      <c r="BA19" s="132">
        <f t="shared" si="23"/>
        <v>0</v>
      </c>
      <c r="BB19" s="54"/>
      <c r="BC19" s="54"/>
      <c r="BD19" s="132">
        <f t="shared" si="24"/>
        <v>0</v>
      </c>
      <c r="BE19" s="54"/>
      <c r="BF19" s="54"/>
      <c r="BG19" s="132">
        <f t="shared" si="25"/>
        <v>0</v>
      </c>
      <c r="BH19" s="54"/>
      <c r="BI19" s="54"/>
      <c r="BJ19" s="132">
        <f t="shared" si="26"/>
        <v>0</v>
      </c>
      <c r="BK19" s="54"/>
      <c r="BL19" s="54"/>
      <c r="BM19" s="132">
        <f t="shared" si="123"/>
        <v>0</v>
      </c>
      <c r="BN19" s="54"/>
      <c r="BO19" s="54"/>
      <c r="BP19" s="132">
        <f t="shared" si="124"/>
        <v>0</v>
      </c>
      <c r="BQ19" s="54"/>
      <c r="BR19" s="54"/>
      <c r="BS19" s="132">
        <v>0</v>
      </c>
      <c r="BT19" s="54"/>
      <c r="BU19" s="54"/>
      <c r="BV19" s="132">
        <f t="shared" si="117"/>
        <v>0</v>
      </c>
      <c r="BW19" s="54"/>
      <c r="BX19" s="54"/>
      <c r="BY19" s="132">
        <f t="shared" si="126"/>
        <v>0</v>
      </c>
      <c r="BZ19" s="54"/>
      <c r="CA19" s="54"/>
      <c r="CB19" s="132">
        <f t="shared" si="71"/>
        <v>0</v>
      </c>
      <c r="CC19" s="54"/>
      <c r="CD19" s="54"/>
      <c r="CE19" s="132">
        <f t="shared" si="32"/>
        <v>0</v>
      </c>
      <c r="CF19" s="54"/>
      <c r="CG19" s="54"/>
      <c r="CH19" s="132">
        <f t="shared" si="33"/>
        <v>0</v>
      </c>
      <c r="CI19" s="54"/>
      <c r="CJ19" s="54"/>
      <c r="CK19" s="132">
        <f t="shared" si="34"/>
        <v>0</v>
      </c>
      <c r="CL19" s="54"/>
      <c r="CM19" s="54"/>
      <c r="CN19" s="132">
        <f t="shared" si="35"/>
        <v>0</v>
      </c>
      <c r="CO19" s="54"/>
      <c r="CP19" s="54"/>
      <c r="CQ19" s="132">
        <f t="shared" si="36"/>
        <v>0</v>
      </c>
      <c r="CR19" s="222">
        <f t="shared" si="37"/>
        <v>23699100</v>
      </c>
      <c r="CS19" s="222">
        <f t="shared" si="4"/>
        <v>21381483.630000003</v>
      </c>
      <c r="CT19" s="222">
        <f t="shared" si="4"/>
        <v>-2317616.3699999996</v>
      </c>
      <c r="CU19" s="54"/>
      <c r="CV19" s="54"/>
      <c r="CW19" s="132">
        <f t="shared" si="38"/>
        <v>0</v>
      </c>
      <c r="CX19" s="222">
        <f t="shared" si="136"/>
        <v>0</v>
      </c>
      <c r="CY19" s="222">
        <f t="shared" si="136"/>
        <v>0</v>
      </c>
      <c r="CZ19" s="222">
        <f t="shared" si="136"/>
        <v>0</v>
      </c>
      <c r="DA19" s="54"/>
      <c r="DB19" s="54"/>
      <c r="DC19" s="132">
        <f t="shared" si="6"/>
        <v>0</v>
      </c>
      <c r="DD19" s="54"/>
      <c r="DE19" s="54"/>
      <c r="DF19" s="132">
        <f t="shared" si="40"/>
        <v>0</v>
      </c>
      <c r="DG19" s="63">
        <f t="shared" si="41"/>
        <v>0</v>
      </c>
      <c r="DH19" s="63">
        <f t="shared" si="7"/>
        <v>0</v>
      </c>
      <c r="DI19" s="63">
        <f t="shared" si="7"/>
        <v>0</v>
      </c>
      <c r="DJ19" s="63">
        <f t="shared" si="42"/>
        <v>23699100</v>
      </c>
      <c r="DK19" s="63">
        <f t="shared" si="8"/>
        <v>21381483.630000003</v>
      </c>
      <c r="DL19" s="63">
        <f t="shared" ref="DL19:DL22" si="139">SUM(CT19+CZ19+DI19)</f>
        <v>-2317616.3699999996</v>
      </c>
      <c r="DM19" s="329"/>
    </row>
    <row r="20" spans="1:117" s="217" customFormat="1">
      <c r="A20" s="449">
        <v>13</v>
      </c>
      <c r="B20" s="231" t="s">
        <v>15</v>
      </c>
      <c r="C20" s="376">
        <v>546800</v>
      </c>
      <c r="D20" s="376">
        <v>102100</v>
      </c>
      <c r="E20" s="132">
        <f t="shared" si="137"/>
        <v>-444700</v>
      </c>
      <c r="F20" s="376">
        <v>4248800</v>
      </c>
      <c r="G20" s="376">
        <v>3923856.71</v>
      </c>
      <c r="H20" s="132">
        <f t="shared" si="138"/>
        <v>-324943.29000000004</v>
      </c>
      <c r="I20" s="376">
        <v>542400</v>
      </c>
      <c r="J20" s="376">
        <v>335617.9</v>
      </c>
      <c r="K20" s="132">
        <f t="shared" si="11"/>
        <v>-206782.09999999998</v>
      </c>
      <c r="L20" s="376">
        <v>959200</v>
      </c>
      <c r="M20" s="376">
        <v>949200</v>
      </c>
      <c r="N20" s="132">
        <f t="shared" si="12"/>
        <v>-10000</v>
      </c>
      <c r="O20" s="376">
        <v>5104400</v>
      </c>
      <c r="P20" s="376">
        <v>5104400</v>
      </c>
      <c r="Q20" s="132">
        <f t="shared" si="135"/>
        <v>0</v>
      </c>
      <c r="R20" s="376">
        <v>448000</v>
      </c>
      <c r="S20" s="376">
        <v>336000</v>
      </c>
      <c r="T20" s="132">
        <f t="shared" si="13"/>
        <v>-112000</v>
      </c>
      <c r="U20" s="54"/>
      <c r="V20" s="54"/>
      <c r="W20" s="132">
        <v>0</v>
      </c>
      <c r="X20" s="54"/>
      <c r="Y20" s="54"/>
      <c r="Z20" s="132">
        <f t="shared" si="15"/>
        <v>0</v>
      </c>
      <c r="AA20" s="54"/>
      <c r="AB20" s="54"/>
      <c r="AC20" s="132">
        <f t="shared" si="16"/>
        <v>0</v>
      </c>
      <c r="AD20" s="54"/>
      <c r="AE20" s="54"/>
      <c r="AF20" s="132">
        <f t="shared" si="17"/>
        <v>0</v>
      </c>
      <c r="AG20" s="54"/>
      <c r="AH20" s="54"/>
      <c r="AI20" s="132">
        <f t="shared" si="121"/>
        <v>0</v>
      </c>
      <c r="AJ20" s="54"/>
      <c r="AK20" s="54"/>
      <c r="AL20" s="132">
        <f t="shared" si="122"/>
        <v>0</v>
      </c>
      <c r="AM20" s="54"/>
      <c r="AN20" s="54"/>
      <c r="AO20" s="132">
        <f t="shared" si="57"/>
        <v>0</v>
      </c>
      <c r="AP20" s="54"/>
      <c r="AQ20" s="54"/>
      <c r="AR20" s="132">
        <f t="shared" si="20"/>
        <v>0</v>
      </c>
      <c r="AS20" s="54"/>
      <c r="AT20" s="54"/>
      <c r="AU20" s="132">
        <f t="shared" si="21"/>
        <v>0</v>
      </c>
      <c r="AV20" s="54"/>
      <c r="AW20" s="54"/>
      <c r="AX20" s="132">
        <f t="shared" si="22"/>
        <v>0</v>
      </c>
      <c r="AY20" s="54"/>
      <c r="AZ20" s="54"/>
      <c r="BA20" s="132">
        <f t="shared" si="23"/>
        <v>0</v>
      </c>
      <c r="BB20" s="54"/>
      <c r="BC20" s="54"/>
      <c r="BD20" s="132">
        <f t="shared" si="24"/>
        <v>0</v>
      </c>
      <c r="BE20" s="54"/>
      <c r="BF20" s="54"/>
      <c r="BG20" s="132">
        <f t="shared" si="25"/>
        <v>0</v>
      </c>
      <c r="BH20" s="54"/>
      <c r="BI20" s="54"/>
      <c r="BJ20" s="132">
        <f t="shared" si="26"/>
        <v>0</v>
      </c>
      <c r="BK20" s="54"/>
      <c r="BL20" s="54"/>
      <c r="BM20" s="132">
        <f t="shared" si="123"/>
        <v>0</v>
      </c>
      <c r="BN20" s="54"/>
      <c r="BO20" s="54"/>
      <c r="BP20" s="132">
        <f t="shared" si="124"/>
        <v>0</v>
      </c>
      <c r="BQ20" s="54"/>
      <c r="BR20" s="54"/>
      <c r="BS20" s="132">
        <v>0</v>
      </c>
      <c r="BT20" s="54"/>
      <c r="BU20" s="54"/>
      <c r="BV20" s="132">
        <f t="shared" si="117"/>
        <v>0</v>
      </c>
      <c r="BW20" s="54"/>
      <c r="BX20" s="54"/>
      <c r="BY20" s="132">
        <f t="shared" si="126"/>
        <v>0</v>
      </c>
      <c r="BZ20" s="54"/>
      <c r="CA20" s="54"/>
      <c r="CB20" s="132">
        <f t="shared" si="71"/>
        <v>0</v>
      </c>
      <c r="CC20" s="54"/>
      <c r="CD20" s="54"/>
      <c r="CE20" s="132">
        <f t="shared" si="32"/>
        <v>0</v>
      </c>
      <c r="CF20" s="54"/>
      <c r="CG20" s="54"/>
      <c r="CH20" s="132">
        <f t="shared" si="33"/>
        <v>0</v>
      </c>
      <c r="CI20" s="54"/>
      <c r="CJ20" s="54"/>
      <c r="CK20" s="132">
        <f t="shared" si="34"/>
        <v>0</v>
      </c>
      <c r="CL20" s="54"/>
      <c r="CM20" s="54"/>
      <c r="CN20" s="132">
        <f t="shared" si="35"/>
        <v>0</v>
      </c>
      <c r="CO20" s="54"/>
      <c r="CP20" s="54"/>
      <c r="CQ20" s="132">
        <f t="shared" si="36"/>
        <v>0</v>
      </c>
      <c r="CR20" s="222">
        <f t="shared" si="37"/>
        <v>11849600</v>
      </c>
      <c r="CS20" s="222">
        <f t="shared" si="4"/>
        <v>10751174.609999999</v>
      </c>
      <c r="CT20" s="222">
        <f t="shared" si="4"/>
        <v>-1098425.3900000001</v>
      </c>
      <c r="CU20" s="54"/>
      <c r="CV20" s="54"/>
      <c r="CW20" s="132">
        <f t="shared" si="38"/>
        <v>0</v>
      </c>
      <c r="CX20" s="222">
        <f t="shared" si="136"/>
        <v>0</v>
      </c>
      <c r="CY20" s="222">
        <f t="shared" si="136"/>
        <v>0</v>
      </c>
      <c r="CZ20" s="222">
        <f t="shared" si="136"/>
        <v>0</v>
      </c>
      <c r="DA20" s="54"/>
      <c r="DB20" s="54"/>
      <c r="DC20" s="132">
        <f t="shared" si="6"/>
        <v>0</v>
      </c>
      <c r="DD20" s="54"/>
      <c r="DE20" s="54"/>
      <c r="DF20" s="132">
        <f t="shared" si="40"/>
        <v>0</v>
      </c>
      <c r="DG20" s="63">
        <f t="shared" si="41"/>
        <v>0</v>
      </c>
      <c r="DH20" s="63">
        <f t="shared" si="7"/>
        <v>0</v>
      </c>
      <c r="DI20" s="63">
        <f t="shared" si="7"/>
        <v>0</v>
      </c>
      <c r="DJ20" s="63">
        <f t="shared" si="42"/>
        <v>11849600</v>
      </c>
      <c r="DK20" s="63">
        <f t="shared" si="8"/>
        <v>10751174.609999999</v>
      </c>
      <c r="DL20" s="63">
        <f t="shared" si="139"/>
        <v>-1098425.3900000001</v>
      </c>
      <c r="DM20" s="329"/>
    </row>
    <row r="21" spans="1:117" s="217" customFormat="1">
      <c r="A21" s="449">
        <v>14</v>
      </c>
      <c r="B21" s="231" t="s">
        <v>17</v>
      </c>
      <c r="C21" s="376">
        <v>546800</v>
      </c>
      <c r="D21" s="376">
        <v>102100</v>
      </c>
      <c r="E21" s="132">
        <f t="shared" si="137"/>
        <v>-444700</v>
      </c>
      <c r="F21" s="376">
        <v>4248800</v>
      </c>
      <c r="G21" s="376">
        <v>3476037.22</v>
      </c>
      <c r="H21" s="132">
        <f t="shared" si="138"/>
        <v>-772762.7799999998</v>
      </c>
      <c r="I21" s="376">
        <v>542400</v>
      </c>
      <c r="J21" s="376">
        <v>335617.9</v>
      </c>
      <c r="K21" s="132">
        <f t="shared" si="11"/>
        <v>-206782.09999999998</v>
      </c>
      <c r="L21" s="376">
        <v>959200</v>
      </c>
      <c r="M21" s="376">
        <v>949200</v>
      </c>
      <c r="N21" s="132">
        <f t="shared" si="12"/>
        <v>-10000</v>
      </c>
      <c r="O21" s="376">
        <v>5104400</v>
      </c>
      <c r="P21" s="376">
        <v>5104400</v>
      </c>
      <c r="Q21" s="132">
        <f t="shared" si="135"/>
        <v>0</v>
      </c>
      <c r="R21" s="376">
        <v>448000</v>
      </c>
      <c r="S21" s="376">
        <v>336000</v>
      </c>
      <c r="T21" s="132">
        <f t="shared" si="13"/>
        <v>-112000</v>
      </c>
      <c r="U21" s="54"/>
      <c r="V21" s="54"/>
      <c r="W21" s="132">
        <v>0</v>
      </c>
      <c r="X21" s="54"/>
      <c r="Y21" s="54"/>
      <c r="Z21" s="132">
        <f t="shared" si="15"/>
        <v>0</v>
      </c>
      <c r="AA21" s="54"/>
      <c r="AB21" s="54"/>
      <c r="AC21" s="132">
        <f t="shared" si="16"/>
        <v>0</v>
      </c>
      <c r="AD21" s="54"/>
      <c r="AE21" s="54"/>
      <c r="AF21" s="132">
        <f t="shared" si="17"/>
        <v>0</v>
      </c>
      <c r="AG21" s="54"/>
      <c r="AH21" s="54"/>
      <c r="AI21" s="132">
        <f t="shared" si="121"/>
        <v>0</v>
      </c>
      <c r="AJ21" s="54"/>
      <c r="AK21" s="54"/>
      <c r="AL21" s="132">
        <f t="shared" si="122"/>
        <v>0</v>
      </c>
      <c r="AM21" s="54"/>
      <c r="AN21" s="54"/>
      <c r="AO21" s="132">
        <f t="shared" si="57"/>
        <v>0</v>
      </c>
      <c r="AP21" s="54"/>
      <c r="AQ21" s="54"/>
      <c r="AR21" s="132">
        <f t="shared" si="20"/>
        <v>0</v>
      </c>
      <c r="AS21" s="54"/>
      <c r="AT21" s="54"/>
      <c r="AU21" s="132">
        <f t="shared" si="21"/>
        <v>0</v>
      </c>
      <c r="AV21" s="54"/>
      <c r="AW21" s="54"/>
      <c r="AX21" s="132">
        <f t="shared" si="22"/>
        <v>0</v>
      </c>
      <c r="AY21" s="54"/>
      <c r="AZ21" s="54"/>
      <c r="BA21" s="132">
        <f t="shared" si="23"/>
        <v>0</v>
      </c>
      <c r="BB21" s="54"/>
      <c r="BC21" s="54"/>
      <c r="BD21" s="132">
        <f t="shared" si="24"/>
        <v>0</v>
      </c>
      <c r="BE21" s="54"/>
      <c r="BF21" s="54"/>
      <c r="BG21" s="132">
        <f t="shared" si="25"/>
        <v>0</v>
      </c>
      <c r="BH21" s="54"/>
      <c r="BI21" s="54"/>
      <c r="BJ21" s="132">
        <f t="shared" si="26"/>
        <v>0</v>
      </c>
      <c r="BK21" s="54"/>
      <c r="BL21" s="54"/>
      <c r="BM21" s="132">
        <f t="shared" si="123"/>
        <v>0</v>
      </c>
      <c r="BN21" s="54"/>
      <c r="BO21" s="54"/>
      <c r="BP21" s="132">
        <f t="shared" si="124"/>
        <v>0</v>
      </c>
      <c r="BQ21" s="54"/>
      <c r="BR21" s="54"/>
      <c r="BS21" s="132">
        <v>0</v>
      </c>
      <c r="BT21" s="54"/>
      <c r="BU21" s="54"/>
      <c r="BV21" s="132">
        <f t="shared" si="117"/>
        <v>0</v>
      </c>
      <c r="BW21" s="54"/>
      <c r="BX21" s="54"/>
      <c r="BY21" s="132">
        <f t="shared" si="126"/>
        <v>0</v>
      </c>
      <c r="BZ21" s="54"/>
      <c r="CA21" s="54"/>
      <c r="CB21" s="132">
        <f t="shared" si="71"/>
        <v>0</v>
      </c>
      <c r="CC21" s="54"/>
      <c r="CD21" s="54"/>
      <c r="CE21" s="132">
        <f t="shared" si="32"/>
        <v>0</v>
      </c>
      <c r="CF21" s="54"/>
      <c r="CG21" s="54"/>
      <c r="CH21" s="132">
        <f t="shared" si="33"/>
        <v>0</v>
      </c>
      <c r="CI21" s="54"/>
      <c r="CJ21" s="54"/>
      <c r="CK21" s="132">
        <f t="shared" si="34"/>
        <v>0</v>
      </c>
      <c r="CL21" s="54"/>
      <c r="CM21" s="54"/>
      <c r="CN21" s="132">
        <f t="shared" si="35"/>
        <v>0</v>
      </c>
      <c r="CO21" s="54"/>
      <c r="CP21" s="54"/>
      <c r="CQ21" s="132">
        <f t="shared" si="36"/>
        <v>0</v>
      </c>
      <c r="CR21" s="222">
        <f>SUM(C21+F21+I21+L21+O21+R21+U21+X21+AA21+AD21+AG21+AJ21+AM21+AP21+AS21+AV21+AY21+BB21+BE21+BH21+BK21+BN21+BQ21+BT21+BW21+BZ21+CC21+CF21+CI21+CL21+CO21)</f>
        <v>11849600</v>
      </c>
      <c r="CS21" s="222">
        <f t="shared" si="4"/>
        <v>10303355.120000001</v>
      </c>
      <c r="CT21" s="222">
        <f t="shared" si="4"/>
        <v>-1546244.88</v>
      </c>
      <c r="CU21" s="54"/>
      <c r="CV21" s="54"/>
      <c r="CW21" s="132">
        <f t="shared" si="38"/>
        <v>0</v>
      </c>
      <c r="CX21" s="222">
        <f t="shared" si="136"/>
        <v>0</v>
      </c>
      <c r="CY21" s="222">
        <f t="shared" si="136"/>
        <v>0</v>
      </c>
      <c r="CZ21" s="222">
        <f t="shared" si="136"/>
        <v>0</v>
      </c>
      <c r="DA21" s="54"/>
      <c r="DB21" s="54"/>
      <c r="DC21" s="132">
        <f t="shared" si="6"/>
        <v>0</v>
      </c>
      <c r="DD21" s="54"/>
      <c r="DE21" s="54"/>
      <c r="DF21" s="132">
        <f t="shared" si="40"/>
        <v>0</v>
      </c>
      <c r="DG21" s="63">
        <f t="shared" si="41"/>
        <v>0</v>
      </c>
      <c r="DH21" s="63">
        <f t="shared" si="7"/>
        <v>0</v>
      </c>
      <c r="DI21" s="63">
        <f t="shared" si="7"/>
        <v>0</v>
      </c>
      <c r="DJ21" s="63">
        <f>SUM(CR21+CX21+DG21)</f>
        <v>11849600</v>
      </c>
      <c r="DK21" s="63">
        <f t="shared" si="8"/>
        <v>10303355.120000001</v>
      </c>
      <c r="DL21" s="63">
        <f t="shared" si="139"/>
        <v>-1546244.88</v>
      </c>
      <c r="DM21" s="329"/>
    </row>
    <row r="22" spans="1:117" s="217" customFormat="1">
      <c r="A22" s="449">
        <v>15</v>
      </c>
      <c r="B22" s="231" t="s">
        <v>18</v>
      </c>
      <c r="C22" s="376">
        <v>2185800</v>
      </c>
      <c r="D22" s="376">
        <v>408500</v>
      </c>
      <c r="E22" s="132">
        <f t="shared" si="137"/>
        <v>-1777300</v>
      </c>
      <c r="F22" s="376">
        <v>16996000</v>
      </c>
      <c r="G22" s="376">
        <v>14204348.890000001</v>
      </c>
      <c r="H22" s="132">
        <f t="shared" si="138"/>
        <v>-2791651.1099999994</v>
      </c>
      <c r="I22" s="376">
        <v>2169200</v>
      </c>
      <c r="J22" s="376">
        <v>1505641.23</v>
      </c>
      <c r="K22" s="132">
        <f t="shared" si="11"/>
        <v>-663558.77</v>
      </c>
      <c r="L22" s="376">
        <v>3836800</v>
      </c>
      <c r="M22" s="376">
        <v>3796800</v>
      </c>
      <c r="N22" s="132">
        <f t="shared" si="12"/>
        <v>-40000</v>
      </c>
      <c r="O22" s="376">
        <v>20418800</v>
      </c>
      <c r="P22" s="376">
        <v>20418800</v>
      </c>
      <c r="Q22" s="132">
        <f t="shared" si="135"/>
        <v>0</v>
      </c>
      <c r="R22" s="376">
        <v>1792800</v>
      </c>
      <c r="S22" s="376">
        <v>1344600</v>
      </c>
      <c r="T22" s="132">
        <f t="shared" si="13"/>
        <v>-448200</v>
      </c>
      <c r="U22" s="54"/>
      <c r="V22" s="54"/>
      <c r="W22" s="132">
        <v>0</v>
      </c>
      <c r="X22" s="54"/>
      <c r="Y22" s="54"/>
      <c r="Z22" s="132">
        <f t="shared" si="15"/>
        <v>0</v>
      </c>
      <c r="AA22" s="54"/>
      <c r="AB22" s="54"/>
      <c r="AC22" s="132">
        <f t="shared" si="16"/>
        <v>0</v>
      </c>
      <c r="AD22" s="54"/>
      <c r="AE22" s="54"/>
      <c r="AF22" s="132">
        <f t="shared" si="17"/>
        <v>0</v>
      </c>
      <c r="AG22" s="54"/>
      <c r="AH22" s="54"/>
      <c r="AI22" s="132">
        <f t="shared" si="121"/>
        <v>0</v>
      </c>
      <c r="AJ22" s="54"/>
      <c r="AK22" s="54"/>
      <c r="AL22" s="132">
        <f t="shared" si="122"/>
        <v>0</v>
      </c>
      <c r="AM22" s="54"/>
      <c r="AN22" s="54"/>
      <c r="AO22" s="132">
        <f t="shared" si="57"/>
        <v>0</v>
      </c>
      <c r="AP22" s="54"/>
      <c r="AQ22" s="54"/>
      <c r="AR22" s="132">
        <f t="shared" si="20"/>
        <v>0</v>
      </c>
      <c r="AS22" s="54"/>
      <c r="AT22" s="54"/>
      <c r="AU22" s="132">
        <f t="shared" si="21"/>
        <v>0</v>
      </c>
      <c r="AV22" s="54"/>
      <c r="AW22" s="54"/>
      <c r="AX22" s="132">
        <f t="shared" si="22"/>
        <v>0</v>
      </c>
      <c r="AY22" s="54"/>
      <c r="AZ22" s="54"/>
      <c r="BA22" s="132">
        <f t="shared" si="23"/>
        <v>0</v>
      </c>
      <c r="BB22" s="54"/>
      <c r="BC22" s="54"/>
      <c r="BD22" s="132">
        <f t="shared" si="24"/>
        <v>0</v>
      </c>
      <c r="BE22" s="54"/>
      <c r="BF22" s="54"/>
      <c r="BG22" s="132">
        <f t="shared" si="25"/>
        <v>0</v>
      </c>
      <c r="BH22" s="54"/>
      <c r="BI22" s="54"/>
      <c r="BJ22" s="132">
        <f t="shared" si="26"/>
        <v>0</v>
      </c>
      <c r="BK22" s="54"/>
      <c r="BL22" s="54"/>
      <c r="BM22" s="132">
        <f t="shared" si="123"/>
        <v>0</v>
      </c>
      <c r="BN22" s="54"/>
      <c r="BO22" s="54"/>
      <c r="BP22" s="132">
        <f t="shared" si="124"/>
        <v>0</v>
      </c>
      <c r="BQ22" s="54"/>
      <c r="BR22" s="54"/>
      <c r="BS22" s="132">
        <v>0</v>
      </c>
      <c r="BT22" s="54"/>
      <c r="BU22" s="54"/>
      <c r="BV22" s="132">
        <f t="shared" si="117"/>
        <v>0</v>
      </c>
      <c r="BW22" s="54"/>
      <c r="BX22" s="54"/>
      <c r="BY22" s="132">
        <f t="shared" si="126"/>
        <v>0</v>
      </c>
      <c r="BZ22" s="54"/>
      <c r="CA22" s="54"/>
      <c r="CB22" s="132">
        <f t="shared" si="71"/>
        <v>0</v>
      </c>
      <c r="CC22" s="54"/>
      <c r="CD22" s="54"/>
      <c r="CE22" s="132">
        <f t="shared" si="32"/>
        <v>0</v>
      </c>
      <c r="CF22" s="54"/>
      <c r="CG22" s="54"/>
      <c r="CH22" s="132">
        <f t="shared" si="33"/>
        <v>0</v>
      </c>
      <c r="CI22" s="54"/>
      <c r="CJ22" s="54"/>
      <c r="CK22" s="132">
        <f t="shared" si="34"/>
        <v>0</v>
      </c>
      <c r="CL22" s="54"/>
      <c r="CM22" s="54"/>
      <c r="CN22" s="132">
        <f t="shared" si="35"/>
        <v>0</v>
      </c>
      <c r="CO22" s="54"/>
      <c r="CP22" s="54"/>
      <c r="CQ22" s="132">
        <f t="shared" si="36"/>
        <v>0</v>
      </c>
      <c r="CR22" s="222">
        <f t="shared" si="37"/>
        <v>47399400</v>
      </c>
      <c r="CS22" s="222">
        <f t="shared" si="4"/>
        <v>41678690.120000005</v>
      </c>
      <c r="CT22" s="222">
        <f t="shared" si="4"/>
        <v>-5720709.879999999</v>
      </c>
      <c r="CU22" s="54"/>
      <c r="CV22" s="54"/>
      <c r="CW22" s="132">
        <f t="shared" si="38"/>
        <v>0</v>
      </c>
      <c r="CX22" s="222">
        <f t="shared" si="136"/>
        <v>0</v>
      </c>
      <c r="CY22" s="222">
        <f t="shared" si="136"/>
        <v>0</v>
      </c>
      <c r="CZ22" s="222">
        <f t="shared" si="136"/>
        <v>0</v>
      </c>
      <c r="DA22" s="54"/>
      <c r="DB22" s="54"/>
      <c r="DC22" s="132">
        <f t="shared" si="6"/>
        <v>0</v>
      </c>
      <c r="DD22" s="54"/>
      <c r="DE22" s="54"/>
      <c r="DF22" s="132">
        <f t="shared" si="40"/>
        <v>0</v>
      </c>
      <c r="DG22" s="63">
        <f t="shared" si="41"/>
        <v>0</v>
      </c>
      <c r="DH22" s="63">
        <f t="shared" si="7"/>
        <v>0</v>
      </c>
      <c r="DI22" s="63">
        <f t="shared" si="7"/>
        <v>0</v>
      </c>
      <c r="DJ22" s="63">
        <f t="shared" si="42"/>
        <v>47399400</v>
      </c>
      <c r="DK22" s="63">
        <f t="shared" si="8"/>
        <v>41678690.120000005</v>
      </c>
      <c r="DL22" s="63">
        <f t="shared" si="139"/>
        <v>-5720709.879999999</v>
      </c>
      <c r="DM22" s="329"/>
    </row>
    <row r="23" spans="1:117" s="229" customFormat="1">
      <c r="A23" s="223">
        <v>16</v>
      </c>
      <c r="B23" s="224" t="s">
        <v>34</v>
      </c>
      <c r="C23" s="64">
        <f>SUM(C24:C27)</f>
        <v>0</v>
      </c>
      <c r="D23" s="64">
        <f t="shared" ref="D23:BO23" si="140">SUM(D24:D27)</f>
        <v>0</v>
      </c>
      <c r="E23" s="64">
        <f t="shared" si="140"/>
        <v>0</v>
      </c>
      <c r="F23" s="64">
        <f t="shared" si="140"/>
        <v>79525200</v>
      </c>
      <c r="G23" s="64">
        <f t="shared" si="140"/>
        <v>74462764.290000007</v>
      </c>
      <c r="H23" s="226">
        <f t="shared" si="10"/>
        <v>-5062435.7099999934</v>
      </c>
      <c r="I23" s="64">
        <f t="shared" ref="I23:J23" si="141">SUM(I24:I27)</f>
        <v>0</v>
      </c>
      <c r="J23" s="64">
        <f t="shared" si="141"/>
        <v>0</v>
      </c>
      <c r="K23" s="226">
        <f t="shared" si="11"/>
        <v>0</v>
      </c>
      <c r="L23" s="64">
        <f t="shared" ref="L23:M23" si="142">SUM(L24:L27)</f>
        <v>14479600</v>
      </c>
      <c r="M23" s="64">
        <f t="shared" si="142"/>
        <v>8928696.6999999993</v>
      </c>
      <c r="N23" s="226">
        <f t="shared" si="12"/>
        <v>-5550903.3000000007</v>
      </c>
      <c r="O23" s="64">
        <f>SUM(O24:O27)</f>
        <v>215369200</v>
      </c>
      <c r="P23" s="64">
        <f t="shared" si="140"/>
        <v>158098905.37</v>
      </c>
      <c r="Q23" s="226">
        <f t="shared" si="135"/>
        <v>-57270294.629999995</v>
      </c>
      <c r="R23" s="64">
        <f t="shared" si="140"/>
        <v>13848700</v>
      </c>
      <c r="S23" s="64">
        <f t="shared" si="140"/>
        <v>11603957.199999999</v>
      </c>
      <c r="T23" s="226">
        <f t="shared" si="13"/>
        <v>-2244742.8000000007</v>
      </c>
      <c r="U23" s="64">
        <f t="shared" si="140"/>
        <v>0</v>
      </c>
      <c r="V23" s="64">
        <f t="shared" si="140"/>
        <v>0</v>
      </c>
      <c r="W23" s="64">
        <f t="shared" si="140"/>
        <v>0</v>
      </c>
      <c r="X23" s="64">
        <f t="shared" si="140"/>
        <v>54840000</v>
      </c>
      <c r="Y23" s="64">
        <f t="shared" si="140"/>
        <v>54394380.450000003</v>
      </c>
      <c r="Z23" s="226">
        <f t="shared" si="15"/>
        <v>-445619.54999999702</v>
      </c>
      <c r="AA23" s="64">
        <f t="shared" si="140"/>
        <v>20222000</v>
      </c>
      <c r="AB23" s="64">
        <f t="shared" si="140"/>
        <v>20147676.899999999</v>
      </c>
      <c r="AC23" s="226">
        <f t="shared" si="16"/>
        <v>-74323.10000000149</v>
      </c>
      <c r="AD23" s="64">
        <f t="shared" si="140"/>
        <v>29108000</v>
      </c>
      <c r="AE23" s="64">
        <f t="shared" si="140"/>
        <v>29108000</v>
      </c>
      <c r="AF23" s="226">
        <f t="shared" si="17"/>
        <v>0</v>
      </c>
      <c r="AG23" s="64">
        <f t="shared" si="140"/>
        <v>28624400</v>
      </c>
      <c r="AH23" s="64">
        <f t="shared" si="140"/>
        <v>28599023.199999999</v>
      </c>
      <c r="AI23" s="132">
        <f t="shared" si="121"/>
        <v>-25376.800000000745</v>
      </c>
      <c r="AJ23" s="64">
        <f t="shared" si="140"/>
        <v>27843600</v>
      </c>
      <c r="AK23" s="64">
        <f t="shared" si="140"/>
        <v>27580812.490000002</v>
      </c>
      <c r="AL23" s="132">
        <f t="shared" si="122"/>
        <v>-262787.50999999791</v>
      </c>
      <c r="AM23" s="64">
        <f t="shared" si="140"/>
        <v>28000800</v>
      </c>
      <c r="AN23" s="64">
        <f t="shared" si="140"/>
        <v>26429725.690000001</v>
      </c>
      <c r="AO23" s="226">
        <f t="shared" si="57"/>
        <v>-1571074.3099999987</v>
      </c>
      <c r="AP23" s="64">
        <f t="shared" si="140"/>
        <v>31385200</v>
      </c>
      <c r="AQ23" s="64">
        <f t="shared" si="140"/>
        <v>31385160</v>
      </c>
      <c r="AR23" s="226">
        <f t="shared" si="20"/>
        <v>-40</v>
      </c>
      <c r="AS23" s="64">
        <f t="shared" si="140"/>
        <v>26384400</v>
      </c>
      <c r="AT23" s="64">
        <f t="shared" si="140"/>
        <v>26383919.699999999</v>
      </c>
      <c r="AU23" s="226">
        <f t="shared" si="21"/>
        <v>-480.30000000074506</v>
      </c>
      <c r="AV23" s="64">
        <f t="shared" si="140"/>
        <v>26934400</v>
      </c>
      <c r="AW23" s="64">
        <f t="shared" si="140"/>
        <v>26934399.18</v>
      </c>
      <c r="AX23" s="226">
        <f t="shared" si="22"/>
        <v>-0.82000000029802322</v>
      </c>
      <c r="AY23" s="64">
        <f t="shared" si="140"/>
        <v>29388000</v>
      </c>
      <c r="AZ23" s="64">
        <f t="shared" si="140"/>
        <v>29020078.23</v>
      </c>
      <c r="BA23" s="226">
        <f t="shared" si="23"/>
        <v>-367921.76999999955</v>
      </c>
      <c r="BB23" s="64">
        <f t="shared" si="140"/>
        <v>35061200</v>
      </c>
      <c r="BC23" s="64">
        <f t="shared" si="140"/>
        <v>35061200</v>
      </c>
      <c r="BD23" s="226">
        <f t="shared" si="24"/>
        <v>0</v>
      </c>
      <c r="BE23" s="64">
        <f t="shared" si="140"/>
        <v>25858400</v>
      </c>
      <c r="BF23" s="64">
        <f t="shared" si="140"/>
        <v>25573558.670000002</v>
      </c>
      <c r="BG23" s="226">
        <f t="shared" si="25"/>
        <v>-284841.32999999821</v>
      </c>
      <c r="BH23" s="64">
        <f t="shared" si="140"/>
        <v>55331200</v>
      </c>
      <c r="BI23" s="64">
        <f t="shared" si="140"/>
        <v>45461599.580000006</v>
      </c>
      <c r="BJ23" s="226">
        <f t="shared" si="26"/>
        <v>-9869600.4199999943</v>
      </c>
      <c r="BK23" s="64">
        <f t="shared" si="140"/>
        <v>20938800</v>
      </c>
      <c r="BL23" s="64">
        <f t="shared" si="140"/>
        <v>18998465.420000002</v>
      </c>
      <c r="BM23" s="132">
        <f t="shared" si="123"/>
        <v>-1940334.5799999982</v>
      </c>
      <c r="BN23" s="54">
        <f t="shared" si="140"/>
        <v>28100000</v>
      </c>
      <c r="BO23" s="64">
        <f t="shared" si="140"/>
        <v>21278136</v>
      </c>
      <c r="BP23" s="132">
        <f t="shared" si="124"/>
        <v>-6821864</v>
      </c>
      <c r="BQ23" s="64">
        <f t="shared" ref="BQ23:CP23" si="143">SUM(BQ24:BQ27)</f>
        <v>52328000</v>
      </c>
      <c r="BR23" s="64">
        <f t="shared" si="143"/>
        <v>43790092.920000002</v>
      </c>
      <c r="BS23" s="64">
        <f>SUM(BS24:BS27)</f>
        <v>-8537907.0800000001</v>
      </c>
      <c r="BT23" s="64">
        <f t="shared" si="143"/>
        <v>250849200</v>
      </c>
      <c r="BU23" s="64">
        <f t="shared" si="143"/>
        <v>249821457.50999999</v>
      </c>
      <c r="BV23" s="64">
        <f t="shared" si="143"/>
        <v>-1027742.4900000002</v>
      </c>
      <c r="BW23" s="64">
        <f t="shared" si="143"/>
        <v>239472000</v>
      </c>
      <c r="BX23" s="64">
        <f t="shared" si="143"/>
        <v>239471890.06</v>
      </c>
      <c r="BY23" s="132">
        <f t="shared" si="126"/>
        <v>-109.93999999761581</v>
      </c>
      <c r="BZ23" s="64">
        <f t="shared" si="143"/>
        <v>193202400</v>
      </c>
      <c r="CA23" s="64">
        <f t="shared" si="143"/>
        <v>158722389.10999998</v>
      </c>
      <c r="CB23" s="226">
        <f t="shared" si="71"/>
        <v>-34480010.890000015</v>
      </c>
      <c r="CC23" s="64">
        <f>SUM(CC24:CC27)</f>
        <v>167420800</v>
      </c>
      <c r="CD23" s="64">
        <f t="shared" si="143"/>
        <v>167303831.19999999</v>
      </c>
      <c r="CE23" s="226">
        <f t="shared" si="32"/>
        <v>-116968.80000001192</v>
      </c>
      <c r="CF23" s="64">
        <f t="shared" si="143"/>
        <v>189312400</v>
      </c>
      <c r="CG23" s="64">
        <f t="shared" si="143"/>
        <v>145557062.19999999</v>
      </c>
      <c r="CH23" s="226">
        <f t="shared" si="33"/>
        <v>-43755337.800000012</v>
      </c>
      <c r="CI23" s="64">
        <f t="shared" si="143"/>
        <v>182220800</v>
      </c>
      <c r="CJ23" s="64">
        <f t="shared" si="143"/>
        <v>177194959.47999999</v>
      </c>
      <c r="CK23" s="226">
        <f t="shared" si="34"/>
        <v>-5025840.5200000107</v>
      </c>
      <c r="CL23" s="64">
        <f t="shared" si="143"/>
        <v>44641600</v>
      </c>
      <c r="CM23" s="64">
        <f t="shared" si="143"/>
        <v>44641600</v>
      </c>
      <c r="CN23" s="226">
        <f t="shared" si="35"/>
        <v>0</v>
      </c>
      <c r="CO23" s="64">
        <f t="shared" si="143"/>
        <v>152000000</v>
      </c>
      <c r="CP23" s="64">
        <f t="shared" si="143"/>
        <v>0</v>
      </c>
      <c r="CQ23" s="226">
        <f t="shared" si="36"/>
        <v>-152000000</v>
      </c>
      <c r="CR23" s="227">
        <f t="shared" si="37"/>
        <v>2262690300</v>
      </c>
      <c r="CS23" s="227">
        <f t="shared" si="37"/>
        <v>1925953741.55</v>
      </c>
      <c r="CT23" s="227">
        <f t="shared" si="37"/>
        <v>-336736558.45000005</v>
      </c>
      <c r="CU23" s="64">
        <f>SUM(CU24:CU27)</f>
        <v>0</v>
      </c>
      <c r="CV23" s="64">
        <f>SUM(CV24:CV27)</f>
        <v>0</v>
      </c>
      <c r="CW23" s="215">
        <f t="shared" si="38"/>
        <v>0</v>
      </c>
      <c r="CX23" s="227">
        <f t="shared" si="39"/>
        <v>0</v>
      </c>
      <c r="CY23" s="227">
        <f t="shared" si="39"/>
        <v>0</v>
      </c>
      <c r="CZ23" s="227">
        <f t="shared" si="39"/>
        <v>0</v>
      </c>
      <c r="DA23" s="64">
        <f>SUM(DA24:DA27)</f>
        <v>0</v>
      </c>
      <c r="DB23" s="64">
        <f>SUM(DB24:DB27)</f>
        <v>0</v>
      </c>
      <c r="DC23" s="226">
        <f t="shared" si="6"/>
        <v>0</v>
      </c>
      <c r="DD23" s="64">
        <f>SUM(DD24:DD27)</f>
        <v>0</v>
      </c>
      <c r="DE23" s="64">
        <f>SUM(DE24:DE27)</f>
        <v>0</v>
      </c>
      <c r="DF23" s="215">
        <f t="shared" si="40"/>
        <v>0</v>
      </c>
      <c r="DG23" s="136">
        <f t="shared" si="41"/>
        <v>0</v>
      </c>
      <c r="DH23" s="136">
        <f t="shared" si="41"/>
        <v>0</v>
      </c>
      <c r="DI23" s="136">
        <f t="shared" si="41"/>
        <v>0</v>
      </c>
      <c r="DJ23" s="136">
        <f t="shared" si="42"/>
        <v>2262690300</v>
      </c>
      <c r="DK23" s="136">
        <f t="shared" si="42"/>
        <v>1925953741.55</v>
      </c>
      <c r="DL23" s="136">
        <f t="shared" si="42"/>
        <v>-336736558.45000005</v>
      </c>
      <c r="DM23" s="332"/>
    </row>
    <row r="24" spans="1:117" s="217" customFormat="1">
      <c r="A24" s="449">
        <v>17</v>
      </c>
      <c r="B24" s="232" t="s">
        <v>19</v>
      </c>
      <c r="C24" s="54"/>
      <c r="D24" s="54"/>
      <c r="E24" s="132">
        <f>SUM(D24-C24)</f>
        <v>0</v>
      </c>
      <c r="F24" s="376">
        <v>6732000</v>
      </c>
      <c r="G24" s="376">
        <v>4081899.42</v>
      </c>
      <c r="H24" s="132">
        <f t="shared" si="10"/>
        <v>-2650100.58</v>
      </c>
      <c r="I24" s="450"/>
      <c r="J24" s="450"/>
      <c r="K24" s="132">
        <f t="shared" si="11"/>
        <v>0</v>
      </c>
      <c r="L24" s="376">
        <v>427600</v>
      </c>
      <c r="M24" s="376">
        <v>634696.69999999995</v>
      </c>
      <c r="N24" s="132">
        <f t="shared" si="12"/>
        <v>207096.69999999995</v>
      </c>
      <c r="O24" s="376">
        <v>201369200</v>
      </c>
      <c r="P24" s="376">
        <v>144098905.37</v>
      </c>
      <c r="Q24" s="132">
        <f t="shared" si="135"/>
        <v>-57270294.629999995</v>
      </c>
      <c r="R24" s="376">
        <v>4672700</v>
      </c>
      <c r="S24" s="376">
        <v>4370489.2</v>
      </c>
      <c r="T24" s="132">
        <f t="shared" si="13"/>
        <v>-302210.79999999981</v>
      </c>
      <c r="U24" s="54"/>
      <c r="V24" s="54"/>
      <c r="W24" s="132">
        <v>0</v>
      </c>
      <c r="X24" s="376">
        <v>1680000</v>
      </c>
      <c r="Y24" s="376">
        <v>2262036.4500000002</v>
      </c>
      <c r="Z24" s="132">
        <f t="shared" si="15"/>
        <v>582036.45000000019</v>
      </c>
      <c r="AA24" s="376">
        <v>3600000</v>
      </c>
      <c r="AB24" s="376">
        <v>3009804.9</v>
      </c>
      <c r="AC24" s="132">
        <f t="shared" si="16"/>
        <v>-590195.10000000009</v>
      </c>
      <c r="AD24" s="376">
        <v>4080000</v>
      </c>
      <c r="AE24" s="376">
        <v>5221377.12</v>
      </c>
      <c r="AF24" s="132">
        <f t="shared" si="17"/>
        <v>1141377.1200000001</v>
      </c>
      <c r="AG24" s="376">
        <v>4560000</v>
      </c>
      <c r="AH24" s="376">
        <v>4560000</v>
      </c>
      <c r="AI24" s="132">
        <f>AH24-AG24</f>
        <v>0</v>
      </c>
      <c r="AJ24" s="376">
        <v>3792000</v>
      </c>
      <c r="AK24" s="376">
        <v>4480812.49</v>
      </c>
      <c r="AL24" s="132">
        <f t="shared" si="122"/>
        <v>688812.49000000022</v>
      </c>
      <c r="AM24" s="376">
        <v>3312000</v>
      </c>
      <c r="AN24" s="376">
        <v>2825925.69</v>
      </c>
      <c r="AO24" s="132">
        <f t="shared" si="57"/>
        <v>-486074.31000000006</v>
      </c>
      <c r="AP24" s="376">
        <v>3600000</v>
      </c>
      <c r="AQ24" s="376">
        <v>4315016.9800000004</v>
      </c>
      <c r="AR24" s="132">
        <f t="shared" si="20"/>
        <v>715016.98000000045</v>
      </c>
      <c r="AS24" s="376">
        <v>5088000</v>
      </c>
      <c r="AT24" s="376">
        <v>5983083.7000000002</v>
      </c>
      <c r="AU24" s="132">
        <f t="shared" si="21"/>
        <v>895083.70000000019</v>
      </c>
      <c r="AV24" s="376">
        <v>2400000</v>
      </c>
      <c r="AW24" s="376">
        <v>3212188.18</v>
      </c>
      <c r="AX24" s="132">
        <f t="shared" si="22"/>
        <v>812188.18000000017</v>
      </c>
      <c r="AY24" s="376">
        <v>2400000</v>
      </c>
      <c r="AZ24" s="376">
        <v>2108358.23</v>
      </c>
      <c r="BA24" s="132">
        <f t="shared" si="23"/>
        <v>-291641.77</v>
      </c>
      <c r="BB24" s="376">
        <v>4080000</v>
      </c>
      <c r="BC24" s="376">
        <v>5642238.54</v>
      </c>
      <c r="BD24" s="132">
        <f t="shared" si="24"/>
        <v>1562238.54</v>
      </c>
      <c r="BE24" s="376">
        <v>3120000</v>
      </c>
      <c r="BF24" s="376">
        <v>2725150.67</v>
      </c>
      <c r="BG24" s="132">
        <f t="shared" si="25"/>
        <v>-394849.33000000007</v>
      </c>
      <c r="BH24" s="376">
        <v>4800000</v>
      </c>
      <c r="BI24" s="376">
        <v>5273263.9800000004</v>
      </c>
      <c r="BJ24" s="132">
        <f t="shared" si="26"/>
        <v>473263.98000000045</v>
      </c>
      <c r="BK24" s="376">
        <v>3792000</v>
      </c>
      <c r="BL24" s="376">
        <v>3067385.42</v>
      </c>
      <c r="BM24" s="132">
        <f t="shared" si="123"/>
        <v>-724614.58000000007</v>
      </c>
      <c r="BN24" s="376">
        <v>25500000</v>
      </c>
      <c r="BO24" s="376">
        <v>20482968</v>
      </c>
      <c r="BP24" s="132">
        <f>BO24-BN24</f>
        <v>-5017032</v>
      </c>
      <c r="BQ24" s="376">
        <v>5000000</v>
      </c>
      <c r="BR24" s="376">
        <v>4122752.92</v>
      </c>
      <c r="BS24" s="132">
        <f>BR24-BQ24</f>
        <v>-877247.08000000007</v>
      </c>
      <c r="BT24" s="376">
        <v>8880000</v>
      </c>
      <c r="BU24" s="376">
        <v>9108403.0999999996</v>
      </c>
      <c r="BV24" s="132">
        <f>SUM(BU24-BT24)</f>
        <v>228403.09999999963</v>
      </c>
      <c r="BW24" s="376">
        <v>13200000</v>
      </c>
      <c r="BX24" s="376">
        <v>13031936.060000001</v>
      </c>
      <c r="BY24" s="132">
        <f>BX24-BW24</f>
        <v>-168063.93999999948</v>
      </c>
      <c r="BZ24" s="376">
        <v>10214400</v>
      </c>
      <c r="CA24" s="376">
        <v>12446643.51</v>
      </c>
      <c r="CB24" s="132">
        <f>SUM(CA24-BZ24)</f>
        <v>2232243.5099999998</v>
      </c>
      <c r="CC24" s="376">
        <v>8769200</v>
      </c>
      <c r="CD24" s="376">
        <v>9453699.1999999993</v>
      </c>
      <c r="CE24" s="132">
        <f t="shared" si="32"/>
        <v>684499.19999999925</v>
      </c>
      <c r="CF24" s="376">
        <v>8880000</v>
      </c>
      <c r="CG24" s="376">
        <v>9652269.3900000006</v>
      </c>
      <c r="CH24" s="132">
        <f>SUM(CG24-CF24)</f>
        <v>772269.3900000006</v>
      </c>
      <c r="CI24" s="376">
        <v>16600000</v>
      </c>
      <c r="CJ24" s="376">
        <v>16908019.48</v>
      </c>
      <c r="CK24" s="132">
        <f t="shared" si="34"/>
        <v>308019.48000000045</v>
      </c>
      <c r="CL24" s="376">
        <v>4420000</v>
      </c>
      <c r="CM24" s="376">
        <v>2394102.2000000002</v>
      </c>
      <c r="CN24" s="132">
        <f t="shared" si="35"/>
        <v>-2025897.7999999998</v>
      </c>
      <c r="CO24" s="376">
        <v>33000000</v>
      </c>
      <c r="CP24" s="301">
        <v>0</v>
      </c>
      <c r="CQ24" s="132">
        <f t="shared" si="36"/>
        <v>-33000000</v>
      </c>
      <c r="CR24" s="222">
        <f t="shared" si="37"/>
        <v>397969100</v>
      </c>
      <c r="CS24" s="222">
        <f t="shared" si="37"/>
        <v>305473426.89999992</v>
      </c>
      <c r="CT24" s="222">
        <f t="shared" si="37"/>
        <v>-92495673.099999979</v>
      </c>
      <c r="CU24" s="54"/>
      <c r="CV24" s="54"/>
      <c r="CW24" s="132">
        <f t="shared" si="38"/>
        <v>0</v>
      </c>
      <c r="CX24" s="222">
        <f t="shared" ref="CX24:CZ27" si="144">SUM(CU24)</f>
        <v>0</v>
      </c>
      <c r="CY24" s="222">
        <f t="shared" si="144"/>
        <v>0</v>
      </c>
      <c r="CZ24" s="222">
        <f t="shared" si="144"/>
        <v>0</v>
      </c>
      <c r="DA24" s="54"/>
      <c r="DB24" s="54"/>
      <c r="DC24" s="132">
        <f t="shared" si="6"/>
        <v>0</v>
      </c>
      <c r="DD24" s="54"/>
      <c r="DE24" s="54"/>
      <c r="DF24" s="132">
        <f t="shared" si="40"/>
        <v>0</v>
      </c>
      <c r="DG24" s="63">
        <f t="shared" si="41"/>
        <v>0</v>
      </c>
      <c r="DH24" s="63">
        <f t="shared" si="41"/>
        <v>0</v>
      </c>
      <c r="DI24" s="63">
        <f t="shared" si="41"/>
        <v>0</v>
      </c>
      <c r="DJ24" s="63">
        <f>SUM(CR24+CX24+DG24)</f>
        <v>397969100</v>
      </c>
      <c r="DK24" s="63">
        <f t="shared" si="42"/>
        <v>305473426.89999992</v>
      </c>
      <c r="DL24" s="63">
        <f>SUM(CT24+CZ24+DI24)</f>
        <v>-92495673.099999979</v>
      </c>
      <c r="DM24" s="329"/>
    </row>
    <row r="25" spans="1:117" s="217" customFormat="1">
      <c r="A25" s="449">
        <v>18</v>
      </c>
      <c r="B25" s="232" t="s">
        <v>20</v>
      </c>
      <c r="C25" s="54"/>
      <c r="D25" s="54"/>
      <c r="E25" s="132">
        <f t="shared" ref="E25:E27" si="145">SUM(D25-C25)</f>
        <v>0</v>
      </c>
      <c r="F25" s="376">
        <v>69300000</v>
      </c>
      <c r="G25" s="376">
        <v>66505630</v>
      </c>
      <c r="H25" s="132">
        <f t="shared" si="10"/>
        <v>-2794370</v>
      </c>
      <c r="I25" s="450"/>
      <c r="J25" s="450"/>
      <c r="K25" s="132">
        <f t="shared" si="11"/>
        <v>0</v>
      </c>
      <c r="L25" s="376">
        <v>12988000</v>
      </c>
      <c r="M25" s="376">
        <v>7460640</v>
      </c>
      <c r="N25" s="132">
        <f t="shared" si="12"/>
        <v>-5527360</v>
      </c>
      <c r="O25" s="376">
        <v>13000000</v>
      </c>
      <c r="P25" s="376">
        <v>13000000</v>
      </c>
      <c r="Q25" s="132">
        <f t="shared" ref="Q25:Q27" si="146">SUM(P25-O25)</f>
        <v>0</v>
      </c>
      <c r="R25" s="376">
        <v>8159200</v>
      </c>
      <c r="S25" s="376">
        <v>7122148</v>
      </c>
      <c r="T25" s="132">
        <f t="shared" si="13"/>
        <v>-1037052</v>
      </c>
      <c r="U25" s="54"/>
      <c r="V25" s="54"/>
      <c r="W25" s="132">
        <v>0</v>
      </c>
      <c r="X25" s="376">
        <v>51810000</v>
      </c>
      <c r="Y25" s="376">
        <v>51810000</v>
      </c>
      <c r="Z25" s="132">
        <f t="shared" si="15"/>
        <v>0</v>
      </c>
      <c r="AA25" s="376">
        <v>13463600</v>
      </c>
      <c r="AB25" s="376">
        <v>13191512</v>
      </c>
      <c r="AC25" s="132">
        <f t="shared" si="16"/>
        <v>-272088</v>
      </c>
      <c r="AD25" s="376">
        <v>22506400</v>
      </c>
      <c r="AE25" s="376">
        <v>22506264</v>
      </c>
      <c r="AF25" s="132">
        <f t="shared" si="17"/>
        <v>-136</v>
      </c>
      <c r="AG25" s="376">
        <v>21628800</v>
      </c>
      <c r="AH25" s="376">
        <v>21611153.199999999</v>
      </c>
      <c r="AI25" s="132">
        <f t="shared" ref="AI25:AI27" si="147">AH25-AG25</f>
        <v>-17646.800000000745</v>
      </c>
      <c r="AJ25" s="376">
        <v>20586000</v>
      </c>
      <c r="AK25" s="376">
        <v>20585840</v>
      </c>
      <c r="AL25" s="132">
        <f t="shared" si="122"/>
        <v>-160</v>
      </c>
      <c r="AM25" s="376">
        <v>21360000</v>
      </c>
      <c r="AN25" s="376">
        <v>21359536</v>
      </c>
      <c r="AO25" s="132">
        <f t="shared" si="57"/>
        <v>-464</v>
      </c>
      <c r="AP25" s="376">
        <v>25145200</v>
      </c>
      <c r="AQ25" s="376">
        <v>25145160</v>
      </c>
      <c r="AR25" s="132">
        <f t="shared" si="20"/>
        <v>-40</v>
      </c>
      <c r="AS25" s="376">
        <v>18561600</v>
      </c>
      <c r="AT25" s="376">
        <v>18561796</v>
      </c>
      <c r="AU25" s="132">
        <f t="shared" si="21"/>
        <v>196</v>
      </c>
      <c r="AV25" s="376">
        <v>20855200</v>
      </c>
      <c r="AW25" s="376">
        <v>19679051</v>
      </c>
      <c r="AX25" s="132">
        <f t="shared" si="22"/>
        <v>-1176149</v>
      </c>
      <c r="AY25" s="376">
        <v>23625200</v>
      </c>
      <c r="AZ25" s="376">
        <v>23625360</v>
      </c>
      <c r="BA25" s="132">
        <f t="shared" si="23"/>
        <v>160</v>
      </c>
      <c r="BB25" s="376">
        <v>27307200</v>
      </c>
      <c r="BC25" s="376">
        <v>27307324</v>
      </c>
      <c r="BD25" s="132">
        <f t="shared" si="24"/>
        <v>124</v>
      </c>
      <c r="BE25" s="376">
        <v>19729200</v>
      </c>
      <c r="BF25" s="376">
        <v>19729248</v>
      </c>
      <c r="BG25" s="132">
        <f t="shared" si="25"/>
        <v>48</v>
      </c>
      <c r="BH25" s="376">
        <v>44844800</v>
      </c>
      <c r="BI25" s="376">
        <v>39303800</v>
      </c>
      <c r="BJ25" s="132">
        <f>SUM(BI25-BH25)</f>
        <v>-5541000</v>
      </c>
      <c r="BK25" s="376">
        <v>13746800</v>
      </c>
      <c r="BL25" s="376">
        <v>13747920</v>
      </c>
      <c r="BM25" s="132">
        <f>BL25-BK25</f>
        <v>1120</v>
      </c>
      <c r="BN25" s="54"/>
      <c r="BO25" s="54"/>
      <c r="BP25" s="132">
        <f>BO25-BN25</f>
        <v>0</v>
      </c>
      <c r="BQ25" s="376">
        <v>37328000</v>
      </c>
      <c r="BR25" s="376">
        <v>37328800</v>
      </c>
      <c r="BS25" s="132">
        <f>BR25-BQ25</f>
        <v>800</v>
      </c>
      <c r="BT25" s="376">
        <v>222769200</v>
      </c>
      <c r="BU25" s="376">
        <v>222769196</v>
      </c>
      <c r="BV25" s="132">
        <f t="shared" si="117"/>
        <v>-4</v>
      </c>
      <c r="BW25" s="376">
        <v>218272000</v>
      </c>
      <c r="BX25" s="376">
        <v>218272076</v>
      </c>
      <c r="BY25" s="132">
        <f t="shared" si="126"/>
        <v>76</v>
      </c>
      <c r="BZ25" s="376">
        <v>171468000</v>
      </c>
      <c r="CA25" s="376">
        <v>140248600</v>
      </c>
      <c r="CB25" s="132">
        <f t="shared" si="71"/>
        <v>-31219400</v>
      </c>
      <c r="CC25" s="376">
        <v>151098800</v>
      </c>
      <c r="CD25" s="376">
        <v>151098742</v>
      </c>
      <c r="CE25" s="132">
        <f t="shared" si="32"/>
        <v>-58</v>
      </c>
      <c r="CF25" s="376">
        <v>167408400</v>
      </c>
      <c r="CG25" s="376">
        <v>125653664</v>
      </c>
      <c r="CH25" s="132">
        <f>SUM(CG25-CF25)</f>
        <v>-41754736</v>
      </c>
      <c r="CI25" s="376">
        <v>152976000</v>
      </c>
      <c r="CJ25" s="376">
        <v>148404564</v>
      </c>
      <c r="CK25" s="132">
        <f>SUM(CJ25-CI25)</f>
        <v>-4571436</v>
      </c>
      <c r="CL25" s="376">
        <v>35921600</v>
      </c>
      <c r="CM25" s="376">
        <v>40757200</v>
      </c>
      <c r="CN25" s="132">
        <f>SUM(CM25-CL25)</f>
        <v>4835600</v>
      </c>
      <c r="CO25" s="376">
        <v>114500000</v>
      </c>
      <c r="CP25" s="301">
        <v>0</v>
      </c>
      <c r="CQ25" s="132">
        <f t="shared" si="36"/>
        <v>-114500000</v>
      </c>
      <c r="CR25" s="222">
        <f t="shared" si="37"/>
        <v>1720359200</v>
      </c>
      <c r="CS25" s="222">
        <f t="shared" si="37"/>
        <v>1516785224.2</v>
      </c>
      <c r="CT25" s="222">
        <f t="shared" si="37"/>
        <v>-203573975.80000001</v>
      </c>
      <c r="CU25" s="54"/>
      <c r="CV25" s="54"/>
      <c r="CW25" s="132">
        <f t="shared" si="38"/>
        <v>0</v>
      </c>
      <c r="CX25" s="222">
        <f t="shared" si="144"/>
        <v>0</v>
      </c>
      <c r="CY25" s="222">
        <f t="shared" si="144"/>
        <v>0</v>
      </c>
      <c r="CZ25" s="222">
        <f t="shared" si="144"/>
        <v>0</v>
      </c>
      <c r="DA25" s="54"/>
      <c r="DB25" s="54"/>
      <c r="DC25" s="132">
        <f t="shared" si="6"/>
        <v>0</v>
      </c>
      <c r="DD25" s="54"/>
      <c r="DE25" s="54"/>
      <c r="DF25" s="132">
        <f t="shared" si="40"/>
        <v>0</v>
      </c>
      <c r="DG25" s="63">
        <f t="shared" si="41"/>
        <v>0</v>
      </c>
      <c r="DH25" s="63">
        <f t="shared" si="41"/>
        <v>0</v>
      </c>
      <c r="DI25" s="63">
        <f t="shared" si="41"/>
        <v>0</v>
      </c>
      <c r="DJ25" s="63">
        <f t="shared" ref="DJ25:DJ27" si="148">SUM(CR25+CX25+DG25)</f>
        <v>1720359200</v>
      </c>
      <c r="DK25" s="63">
        <f t="shared" si="42"/>
        <v>1516785224.2</v>
      </c>
      <c r="DL25" s="63">
        <f t="shared" ref="DL25:DL27" si="149">SUM(CT25+CZ25+DI25)</f>
        <v>-203573975.80000001</v>
      </c>
      <c r="DM25" s="329"/>
    </row>
    <row r="26" spans="1:117" s="217" customFormat="1">
      <c r="A26" s="449">
        <v>19</v>
      </c>
      <c r="B26" s="232" t="s">
        <v>21</v>
      </c>
      <c r="C26" s="54"/>
      <c r="D26" s="54"/>
      <c r="E26" s="132">
        <f t="shared" si="145"/>
        <v>0</v>
      </c>
      <c r="F26" s="376">
        <v>3493200</v>
      </c>
      <c r="G26" s="376">
        <v>3875234.87</v>
      </c>
      <c r="H26" s="132">
        <f t="shared" si="10"/>
        <v>382034.87000000011</v>
      </c>
      <c r="I26" s="450"/>
      <c r="J26" s="450"/>
      <c r="K26" s="132">
        <f t="shared" si="11"/>
        <v>0</v>
      </c>
      <c r="L26" s="376">
        <v>1064000</v>
      </c>
      <c r="M26" s="376">
        <v>833360</v>
      </c>
      <c r="N26" s="132">
        <f t="shared" si="12"/>
        <v>-230640</v>
      </c>
      <c r="O26" s="376">
        <v>1000000</v>
      </c>
      <c r="P26" s="376">
        <v>1000000</v>
      </c>
      <c r="Q26" s="132">
        <f t="shared" si="146"/>
        <v>0</v>
      </c>
      <c r="R26" s="376">
        <v>1016800</v>
      </c>
      <c r="S26" s="376">
        <v>111320</v>
      </c>
      <c r="T26" s="132">
        <f t="shared" si="13"/>
        <v>-905480</v>
      </c>
      <c r="U26" s="54"/>
      <c r="V26" s="54"/>
      <c r="W26" s="132">
        <v>0</v>
      </c>
      <c r="X26" s="376">
        <v>1350000</v>
      </c>
      <c r="Y26" s="376">
        <v>322344</v>
      </c>
      <c r="Z26" s="132">
        <f t="shared" si="15"/>
        <v>-1027656</v>
      </c>
      <c r="AA26" s="376">
        <v>3158400</v>
      </c>
      <c r="AB26" s="376">
        <v>3946360</v>
      </c>
      <c r="AC26" s="132">
        <f t="shared" si="16"/>
        <v>787960</v>
      </c>
      <c r="AD26" s="376">
        <v>2521600</v>
      </c>
      <c r="AE26" s="376">
        <v>1380358.88</v>
      </c>
      <c r="AF26" s="132">
        <f t="shared" si="17"/>
        <v>-1141241.1200000001</v>
      </c>
      <c r="AG26" s="376">
        <v>2435600</v>
      </c>
      <c r="AH26" s="376">
        <v>2427870</v>
      </c>
      <c r="AI26" s="132">
        <f t="shared" si="147"/>
        <v>-7730</v>
      </c>
      <c r="AJ26" s="376">
        <v>3465600</v>
      </c>
      <c r="AK26" s="376">
        <v>2514160</v>
      </c>
      <c r="AL26" s="132">
        <f t="shared" si="122"/>
        <v>-951440</v>
      </c>
      <c r="AM26" s="376">
        <v>3328800</v>
      </c>
      <c r="AN26" s="376">
        <v>2244264</v>
      </c>
      <c r="AO26" s="132">
        <f t="shared" si="57"/>
        <v>-1084536</v>
      </c>
      <c r="AP26" s="376">
        <v>2640000</v>
      </c>
      <c r="AQ26" s="376">
        <v>1924983.02</v>
      </c>
      <c r="AR26" s="132">
        <f t="shared" si="20"/>
        <v>-715016.98</v>
      </c>
      <c r="AS26" s="376">
        <v>2734800</v>
      </c>
      <c r="AT26" s="376">
        <v>1839040</v>
      </c>
      <c r="AU26" s="132">
        <f t="shared" si="21"/>
        <v>-895760</v>
      </c>
      <c r="AV26" s="376">
        <v>3679200</v>
      </c>
      <c r="AW26" s="376">
        <v>4043160</v>
      </c>
      <c r="AX26" s="132">
        <f t="shared" si="22"/>
        <v>363960</v>
      </c>
      <c r="AY26" s="376">
        <v>3362800</v>
      </c>
      <c r="AZ26" s="376">
        <v>3286360</v>
      </c>
      <c r="BA26" s="132">
        <f t="shared" si="23"/>
        <v>-76440</v>
      </c>
      <c r="BB26" s="376">
        <v>3674000</v>
      </c>
      <c r="BC26" s="376">
        <v>2111637.46</v>
      </c>
      <c r="BD26" s="132">
        <f t="shared" si="24"/>
        <v>-1562362.54</v>
      </c>
      <c r="BE26" s="376">
        <v>3009200</v>
      </c>
      <c r="BF26" s="376">
        <v>3119160</v>
      </c>
      <c r="BG26" s="132">
        <f t="shared" si="25"/>
        <v>109960</v>
      </c>
      <c r="BH26" s="376">
        <v>5686400</v>
      </c>
      <c r="BI26" s="376">
        <v>884535.6</v>
      </c>
      <c r="BJ26" s="132">
        <f t="shared" si="26"/>
        <v>-4801864.4000000004</v>
      </c>
      <c r="BK26" s="376">
        <v>3400000</v>
      </c>
      <c r="BL26" s="376">
        <v>2183160</v>
      </c>
      <c r="BM26" s="132">
        <f t="shared" si="123"/>
        <v>-1216840</v>
      </c>
      <c r="BN26" s="376">
        <v>2600000</v>
      </c>
      <c r="BO26" s="376">
        <v>795168</v>
      </c>
      <c r="BP26" s="132">
        <f t="shared" si="124"/>
        <v>-1804832</v>
      </c>
      <c r="BQ26" s="376">
        <v>10000000</v>
      </c>
      <c r="BR26" s="376">
        <v>2338540</v>
      </c>
      <c r="BS26" s="132">
        <f>BR26-BQ26</f>
        <v>-7661460</v>
      </c>
      <c r="BT26" s="376">
        <v>19200000</v>
      </c>
      <c r="BU26" s="376">
        <v>17943858.41</v>
      </c>
      <c r="BV26" s="132">
        <f t="shared" si="117"/>
        <v>-1256141.5899999999</v>
      </c>
      <c r="BW26" s="376">
        <v>8000000</v>
      </c>
      <c r="BX26" s="376">
        <v>8167878</v>
      </c>
      <c r="BY26" s="132">
        <f t="shared" si="126"/>
        <v>167878</v>
      </c>
      <c r="BZ26" s="376">
        <v>11520000</v>
      </c>
      <c r="CA26" s="376">
        <v>6027145.5999999996</v>
      </c>
      <c r="CB26" s="132">
        <f t="shared" si="71"/>
        <v>-5492854.4000000004</v>
      </c>
      <c r="CC26" s="376">
        <v>7552800</v>
      </c>
      <c r="CD26" s="376">
        <v>6751390</v>
      </c>
      <c r="CE26" s="132">
        <f t="shared" si="32"/>
        <v>-801410</v>
      </c>
      <c r="CF26" s="376">
        <v>13024000</v>
      </c>
      <c r="CG26" s="376">
        <v>10251128.810000001</v>
      </c>
      <c r="CH26" s="132">
        <f t="shared" si="33"/>
        <v>-2772871.1899999995</v>
      </c>
      <c r="CI26" s="376">
        <v>12644800</v>
      </c>
      <c r="CJ26" s="376">
        <v>11882376</v>
      </c>
      <c r="CK26" s="132">
        <f t="shared" si="34"/>
        <v>-762424</v>
      </c>
      <c r="CL26" s="376">
        <v>4300000</v>
      </c>
      <c r="CM26" s="376">
        <v>1490297.8</v>
      </c>
      <c r="CN26" s="132">
        <f t="shared" si="35"/>
        <v>-2809702.2</v>
      </c>
      <c r="CO26" s="376">
        <v>4500000</v>
      </c>
      <c r="CP26" s="301">
        <v>0</v>
      </c>
      <c r="CQ26" s="132">
        <f t="shared" si="36"/>
        <v>-4500000</v>
      </c>
      <c r="CR26" s="222">
        <f t="shared" si="37"/>
        <v>144362000</v>
      </c>
      <c r="CS26" s="222">
        <f t="shared" si="37"/>
        <v>103695090.45</v>
      </c>
      <c r="CT26" s="222">
        <f t="shared" si="37"/>
        <v>-40666909.550000004</v>
      </c>
      <c r="CU26" s="54"/>
      <c r="CV26" s="54"/>
      <c r="CW26" s="132">
        <f t="shared" si="38"/>
        <v>0</v>
      </c>
      <c r="CX26" s="222">
        <f t="shared" si="144"/>
        <v>0</v>
      </c>
      <c r="CY26" s="222">
        <f t="shared" si="144"/>
        <v>0</v>
      </c>
      <c r="CZ26" s="222">
        <f t="shared" si="144"/>
        <v>0</v>
      </c>
      <c r="DA26" s="54"/>
      <c r="DB26" s="54"/>
      <c r="DC26" s="132">
        <f t="shared" si="6"/>
        <v>0</v>
      </c>
      <c r="DD26" s="54"/>
      <c r="DE26" s="54"/>
      <c r="DF26" s="132">
        <f t="shared" si="40"/>
        <v>0</v>
      </c>
      <c r="DG26" s="63">
        <f t="shared" si="41"/>
        <v>0</v>
      </c>
      <c r="DH26" s="63">
        <f t="shared" si="41"/>
        <v>0</v>
      </c>
      <c r="DI26" s="63">
        <f t="shared" si="41"/>
        <v>0</v>
      </c>
      <c r="DJ26" s="63">
        <f t="shared" si="148"/>
        <v>144362000</v>
      </c>
      <c r="DK26" s="63">
        <f t="shared" si="42"/>
        <v>103695090.45</v>
      </c>
      <c r="DL26" s="63">
        <f t="shared" si="149"/>
        <v>-40666909.550000004</v>
      </c>
      <c r="DM26" s="329"/>
    </row>
    <row r="27" spans="1:117" s="217" customFormat="1">
      <c r="A27" s="449">
        <v>20</v>
      </c>
      <c r="B27" s="232" t="s">
        <v>73</v>
      </c>
      <c r="C27" s="54"/>
      <c r="D27" s="54"/>
      <c r="E27" s="132">
        <f t="shared" si="145"/>
        <v>0</v>
      </c>
      <c r="F27" s="54"/>
      <c r="G27" s="54"/>
      <c r="H27" s="132">
        <f t="shared" si="10"/>
        <v>0</v>
      </c>
      <c r="I27" s="54"/>
      <c r="J27" s="54"/>
      <c r="K27" s="132">
        <f t="shared" si="11"/>
        <v>0</v>
      </c>
      <c r="L27" s="54"/>
      <c r="M27" s="54"/>
      <c r="N27" s="132">
        <f t="shared" si="12"/>
        <v>0</v>
      </c>
      <c r="O27" s="54"/>
      <c r="P27" s="54"/>
      <c r="Q27" s="132">
        <f t="shared" si="146"/>
        <v>0</v>
      </c>
      <c r="R27" s="54"/>
      <c r="S27" s="54"/>
      <c r="T27" s="132">
        <f t="shared" si="13"/>
        <v>0</v>
      </c>
      <c r="U27" s="54"/>
      <c r="V27" s="54"/>
      <c r="W27" s="132">
        <v>0</v>
      </c>
      <c r="X27" s="54"/>
      <c r="Y27" s="54"/>
      <c r="Z27" s="132">
        <f t="shared" si="15"/>
        <v>0</v>
      </c>
      <c r="AA27" s="54"/>
      <c r="AB27" s="54"/>
      <c r="AC27" s="132">
        <f t="shared" si="16"/>
        <v>0</v>
      </c>
      <c r="AD27" s="54"/>
      <c r="AE27" s="54"/>
      <c r="AF27" s="132">
        <f t="shared" si="17"/>
        <v>0</v>
      </c>
      <c r="AG27" s="54"/>
      <c r="AH27" s="54"/>
      <c r="AI27" s="132">
        <f t="shared" si="147"/>
        <v>0</v>
      </c>
      <c r="AJ27" s="54"/>
      <c r="AK27" s="54"/>
      <c r="AL27" s="132">
        <f t="shared" si="122"/>
        <v>0</v>
      </c>
      <c r="AM27" s="54"/>
      <c r="AN27" s="54"/>
      <c r="AO27" s="132">
        <f t="shared" si="57"/>
        <v>0</v>
      </c>
      <c r="AP27" s="54"/>
      <c r="AQ27" s="54"/>
      <c r="AR27" s="132">
        <f t="shared" si="20"/>
        <v>0</v>
      </c>
      <c r="AS27" s="54"/>
      <c r="AT27" s="54"/>
      <c r="AU27" s="132">
        <f t="shared" si="21"/>
        <v>0</v>
      </c>
      <c r="AV27" s="54"/>
      <c r="AW27" s="54"/>
      <c r="AX27" s="132">
        <f t="shared" si="22"/>
        <v>0</v>
      </c>
      <c r="AY27" s="54"/>
      <c r="AZ27" s="54"/>
      <c r="BA27" s="132">
        <f t="shared" si="23"/>
        <v>0</v>
      </c>
      <c r="BB27" s="54"/>
      <c r="BC27" s="54"/>
      <c r="BD27" s="132">
        <f t="shared" si="24"/>
        <v>0</v>
      </c>
      <c r="BE27" s="54"/>
      <c r="BF27" s="54"/>
      <c r="BG27" s="132">
        <f t="shared" si="25"/>
        <v>0</v>
      </c>
      <c r="BH27" s="54"/>
      <c r="BI27" s="54"/>
      <c r="BJ27" s="132">
        <f t="shared" si="26"/>
        <v>0</v>
      </c>
      <c r="BK27" s="54"/>
      <c r="BL27" s="54"/>
      <c r="BM27" s="132">
        <f t="shared" si="123"/>
        <v>0</v>
      </c>
      <c r="BN27" s="54"/>
      <c r="BO27" s="54"/>
      <c r="BP27" s="132">
        <f t="shared" si="124"/>
        <v>0</v>
      </c>
      <c r="BQ27" s="54"/>
      <c r="BR27" s="54"/>
      <c r="BS27" s="132">
        <f t="shared" ref="BS27" si="150">BR27-BQ27</f>
        <v>0</v>
      </c>
      <c r="BT27" s="54"/>
      <c r="BU27" s="54"/>
      <c r="BV27" s="132">
        <f t="shared" si="117"/>
        <v>0</v>
      </c>
      <c r="BW27" s="54"/>
      <c r="BX27" s="54"/>
      <c r="BY27" s="132">
        <f t="shared" si="126"/>
        <v>0</v>
      </c>
      <c r="BZ27" s="54"/>
      <c r="CA27" s="54"/>
      <c r="CB27" s="132">
        <f t="shared" si="71"/>
        <v>0</v>
      </c>
      <c r="CC27" s="54"/>
      <c r="CD27" s="54"/>
      <c r="CE27" s="132">
        <f t="shared" si="32"/>
        <v>0</v>
      </c>
      <c r="CF27" s="54"/>
      <c r="CG27" s="54"/>
      <c r="CH27" s="132">
        <f t="shared" si="33"/>
        <v>0</v>
      </c>
      <c r="CI27" s="54"/>
      <c r="CJ27" s="54"/>
      <c r="CK27" s="132">
        <f t="shared" si="34"/>
        <v>0</v>
      </c>
      <c r="CL27" s="54">
        <v>0</v>
      </c>
      <c r="CM27" s="54">
        <v>0</v>
      </c>
      <c r="CN27" s="132">
        <f t="shared" si="35"/>
        <v>0</v>
      </c>
      <c r="CO27" s="54"/>
      <c r="CP27" s="54"/>
      <c r="CQ27" s="132">
        <f t="shared" si="36"/>
        <v>0</v>
      </c>
      <c r="CR27" s="222">
        <f t="shared" si="37"/>
        <v>0</v>
      </c>
      <c r="CS27" s="222">
        <f t="shared" si="37"/>
        <v>0</v>
      </c>
      <c r="CT27" s="222">
        <f t="shared" si="37"/>
        <v>0</v>
      </c>
      <c r="CU27" s="54"/>
      <c r="CV27" s="54"/>
      <c r="CW27" s="132">
        <f t="shared" si="38"/>
        <v>0</v>
      </c>
      <c r="CX27" s="222">
        <f t="shared" si="144"/>
        <v>0</v>
      </c>
      <c r="CY27" s="222">
        <f t="shared" si="144"/>
        <v>0</v>
      </c>
      <c r="CZ27" s="222">
        <f t="shared" si="144"/>
        <v>0</v>
      </c>
      <c r="DA27" s="54"/>
      <c r="DB27" s="54"/>
      <c r="DC27" s="132">
        <f t="shared" si="6"/>
        <v>0</v>
      </c>
      <c r="DD27" s="54"/>
      <c r="DE27" s="54"/>
      <c r="DF27" s="132">
        <f t="shared" si="40"/>
        <v>0</v>
      </c>
      <c r="DG27" s="63">
        <f t="shared" si="41"/>
        <v>0</v>
      </c>
      <c r="DH27" s="63">
        <f t="shared" si="41"/>
        <v>0</v>
      </c>
      <c r="DI27" s="63">
        <f t="shared" si="41"/>
        <v>0</v>
      </c>
      <c r="DJ27" s="63">
        <f t="shared" si="148"/>
        <v>0</v>
      </c>
      <c r="DK27" s="63">
        <f t="shared" si="42"/>
        <v>0</v>
      </c>
      <c r="DL27" s="63">
        <f t="shared" si="149"/>
        <v>0</v>
      </c>
      <c r="DM27" s="329"/>
    </row>
    <row r="28" spans="1:117" s="229" customFormat="1">
      <c r="A28" s="223">
        <v>21</v>
      </c>
      <c r="B28" s="224" t="s">
        <v>35</v>
      </c>
      <c r="C28" s="64">
        <f>SUM(C29:C34)</f>
        <v>5065900</v>
      </c>
      <c r="D28" s="64">
        <f t="shared" ref="D28:Y28" si="151">SUM(D29:D34)</f>
        <v>5062894</v>
      </c>
      <c r="E28" s="64">
        <f t="shared" si="151"/>
        <v>-3006</v>
      </c>
      <c r="F28" s="64">
        <f t="shared" si="151"/>
        <v>17753100</v>
      </c>
      <c r="G28" s="64">
        <f t="shared" si="151"/>
        <v>17351740</v>
      </c>
      <c r="H28" s="226">
        <f t="shared" si="10"/>
        <v>-401360</v>
      </c>
      <c r="I28" s="64">
        <f t="shared" ref="I28:J28" si="152">SUM(I29:I34)</f>
        <v>1274400</v>
      </c>
      <c r="J28" s="64">
        <f t="shared" si="152"/>
        <v>1093700</v>
      </c>
      <c r="K28" s="226">
        <f t="shared" si="11"/>
        <v>-180700</v>
      </c>
      <c r="L28" s="64">
        <f t="shared" ref="L28:M28" si="153">SUM(L29:L34)</f>
        <v>5435500</v>
      </c>
      <c r="M28" s="64">
        <f t="shared" si="153"/>
        <v>2968300</v>
      </c>
      <c r="N28" s="226">
        <f t="shared" si="12"/>
        <v>-2467200</v>
      </c>
      <c r="O28" s="64">
        <f>SUM(O29:O34)</f>
        <v>30340400</v>
      </c>
      <c r="P28" s="64">
        <f t="shared" si="151"/>
        <v>25628253.140000001</v>
      </c>
      <c r="Q28" s="226">
        <f>SUM(P28-O28)</f>
        <v>-4712146.8599999994</v>
      </c>
      <c r="R28" s="64">
        <f t="shared" si="151"/>
        <v>3948800</v>
      </c>
      <c r="S28" s="64">
        <f t="shared" si="151"/>
        <v>3995000</v>
      </c>
      <c r="T28" s="226">
        <f t="shared" si="13"/>
        <v>46200</v>
      </c>
      <c r="U28" s="64">
        <f t="shared" si="151"/>
        <v>0</v>
      </c>
      <c r="V28" s="64">
        <f t="shared" si="151"/>
        <v>0</v>
      </c>
      <c r="W28" s="64">
        <f t="shared" si="151"/>
        <v>0</v>
      </c>
      <c r="X28" s="64">
        <f t="shared" si="151"/>
        <v>0</v>
      </c>
      <c r="Y28" s="64">
        <f t="shared" si="151"/>
        <v>0</v>
      </c>
      <c r="Z28" s="226">
        <f t="shared" si="15"/>
        <v>0</v>
      </c>
      <c r="AA28" s="64">
        <f t="shared" ref="AA28:AB28" si="154">SUM(AA29:AA34)</f>
        <v>0</v>
      </c>
      <c r="AB28" s="64">
        <f t="shared" si="154"/>
        <v>0</v>
      </c>
      <c r="AC28" s="226">
        <f t="shared" si="16"/>
        <v>0</v>
      </c>
      <c r="AD28" s="64">
        <f t="shared" ref="AD28:AE28" si="155">SUM(AD29:AD34)</f>
        <v>0</v>
      </c>
      <c r="AE28" s="64">
        <f t="shared" si="155"/>
        <v>0</v>
      </c>
      <c r="AF28" s="226">
        <f t="shared" si="17"/>
        <v>0</v>
      </c>
      <c r="AG28" s="64">
        <f t="shared" ref="AG28:AH28" si="156">SUM(AG29:AG34)</f>
        <v>0</v>
      </c>
      <c r="AH28" s="64">
        <f t="shared" si="156"/>
        <v>0</v>
      </c>
      <c r="AI28" s="132">
        <f t="shared" si="121"/>
        <v>0</v>
      </c>
      <c r="AJ28" s="64">
        <f t="shared" ref="AJ28:AK28" si="157">SUM(AJ29:AJ34)</f>
        <v>0</v>
      </c>
      <c r="AK28" s="64">
        <f t="shared" si="157"/>
        <v>0</v>
      </c>
      <c r="AL28" s="132">
        <f t="shared" si="122"/>
        <v>0</v>
      </c>
      <c r="AM28" s="64">
        <f t="shared" ref="AM28:AN28" si="158">SUM(AM29:AM34)</f>
        <v>0</v>
      </c>
      <c r="AN28" s="64">
        <f t="shared" si="158"/>
        <v>0</v>
      </c>
      <c r="AO28" s="226">
        <f t="shared" si="57"/>
        <v>0</v>
      </c>
      <c r="AP28" s="64">
        <f t="shared" ref="AP28:AQ28" si="159">SUM(AP29:AP34)</f>
        <v>0</v>
      </c>
      <c r="AQ28" s="64">
        <f t="shared" si="159"/>
        <v>0</v>
      </c>
      <c r="AR28" s="226">
        <f t="shared" si="20"/>
        <v>0</v>
      </c>
      <c r="AS28" s="64">
        <f t="shared" ref="AS28:AT28" si="160">SUM(AS29:AS34)</f>
        <v>0</v>
      </c>
      <c r="AT28" s="64">
        <f t="shared" si="160"/>
        <v>0</v>
      </c>
      <c r="AU28" s="226">
        <f t="shared" si="21"/>
        <v>0</v>
      </c>
      <c r="AV28" s="64">
        <f t="shared" ref="AV28:AW28" si="161">SUM(AV29:AV34)</f>
        <v>0</v>
      </c>
      <c r="AW28" s="64">
        <f t="shared" si="161"/>
        <v>0</v>
      </c>
      <c r="AX28" s="226">
        <f t="shared" si="22"/>
        <v>0</v>
      </c>
      <c r="AY28" s="64">
        <f t="shared" ref="AY28:AZ28" si="162">SUM(AY29:AY34)</f>
        <v>0</v>
      </c>
      <c r="AZ28" s="64">
        <f t="shared" si="162"/>
        <v>0</v>
      </c>
      <c r="BA28" s="226">
        <f t="shared" si="23"/>
        <v>0</v>
      </c>
      <c r="BB28" s="64">
        <f t="shared" ref="BB28:BC28" si="163">SUM(BB29:BB34)</f>
        <v>0</v>
      </c>
      <c r="BC28" s="64">
        <f t="shared" si="163"/>
        <v>0</v>
      </c>
      <c r="BD28" s="226">
        <f t="shared" si="24"/>
        <v>0</v>
      </c>
      <c r="BE28" s="64">
        <f t="shared" ref="BE28:BF28" si="164">SUM(BE29:BE34)</f>
        <v>0</v>
      </c>
      <c r="BF28" s="64">
        <f t="shared" si="164"/>
        <v>0</v>
      </c>
      <c r="BG28" s="226">
        <f t="shared" si="25"/>
        <v>0</v>
      </c>
      <c r="BH28" s="64">
        <f t="shared" ref="BH28:BI28" si="165">SUM(BH29:BH34)</f>
        <v>0</v>
      </c>
      <c r="BI28" s="64">
        <f t="shared" si="165"/>
        <v>0</v>
      </c>
      <c r="BJ28" s="226">
        <f t="shared" si="26"/>
        <v>0</v>
      </c>
      <c r="BK28" s="64">
        <f t="shared" ref="BK28:BL28" si="166">SUM(BK29:BK34)</f>
        <v>0</v>
      </c>
      <c r="BL28" s="64">
        <f t="shared" si="166"/>
        <v>0</v>
      </c>
      <c r="BM28" s="132">
        <f t="shared" si="123"/>
        <v>0</v>
      </c>
      <c r="BN28" s="54">
        <f t="shared" ref="BN28:BO28" si="167">SUM(BN29:BN34)</f>
        <v>0</v>
      </c>
      <c r="BO28" s="64">
        <f t="shared" si="167"/>
        <v>0</v>
      </c>
      <c r="BP28" s="132">
        <f t="shared" si="124"/>
        <v>0</v>
      </c>
      <c r="BQ28" s="64">
        <f t="shared" ref="BQ28:BX28" si="168">SUM(BQ29:BQ34)</f>
        <v>0</v>
      </c>
      <c r="BR28" s="64">
        <f t="shared" si="168"/>
        <v>0</v>
      </c>
      <c r="BS28" s="64">
        <f>SUM(BS29:BS34)</f>
        <v>0</v>
      </c>
      <c r="BT28" s="64">
        <f t="shared" si="168"/>
        <v>0</v>
      </c>
      <c r="BU28" s="64">
        <f t="shared" si="168"/>
        <v>0</v>
      </c>
      <c r="BV28" s="64">
        <f t="shared" si="168"/>
        <v>0</v>
      </c>
      <c r="BW28" s="64">
        <f t="shared" si="168"/>
        <v>0</v>
      </c>
      <c r="BX28" s="64">
        <f t="shared" si="168"/>
        <v>0</v>
      </c>
      <c r="BY28" s="132">
        <f t="shared" si="126"/>
        <v>0</v>
      </c>
      <c r="BZ28" s="64">
        <f t="shared" ref="BZ28:CA28" si="169">SUM(BZ29:BZ34)</f>
        <v>0</v>
      </c>
      <c r="CA28" s="64">
        <f t="shared" si="169"/>
        <v>0</v>
      </c>
      <c r="CB28" s="226">
        <f t="shared" si="71"/>
        <v>0</v>
      </c>
      <c r="CC28" s="64">
        <f t="shared" ref="CC28:CD28" si="170">SUM(CC29:CC34)</f>
        <v>0</v>
      </c>
      <c r="CD28" s="64">
        <f t="shared" si="170"/>
        <v>0</v>
      </c>
      <c r="CE28" s="226">
        <f t="shared" si="32"/>
        <v>0</v>
      </c>
      <c r="CF28" s="64">
        <f t="shared" ref="CF28:CG28" si="171">SUM(CF29:CF34)</f>
        <v>0</v>
      </c>
      <c r="CG28" s="64">
        <f t="shared" si="171"/>
        <v>0</v>
      </c>
      <c r="CH28" s="226">
        <f t="shared" si="33"/>
        <v>0</v>
      </c>
      <c r="CI28" s="64">
        <f t="shared" ref="CI28:CJ28" si="172">SUM(CI29:CI34)</f>
        <v>0</v>
      </c>
      <c r="CJ28" s="64">
        <f t="shared" si="172"/>
        <v>0</v>
      </c>
      <c r="CK28" s="226">
        <f t="shared" si="34"/>
        <v>0</v>
      </c>
      <c r="CL28" s="64">
        <f t="shared" ref="CL28:CM28" si="173">SUM(CL29:CL34)</f>
        <v>0</v>
      </c>
      <c r="CM28" s="64">
        <f t="shared" si="173"/>
        <v>0</v>
      </c>
      <c r="CN28" s="226">
        <f t="shared" si="35"/>
        <v>0</v>
      </c>
      <c r="CO28" s="64">
        <f t="shared" ref="CO28:CP28" si="174">SUM(CO29:CO34)</f>
        <v>0</v>
      </c>
      <c r="CP28" s="64">
        <f t="shared" si="174"/>
        <v>0</v>
      </c>
      <c r="CQ28" s="226">
        <f t="shared" si="36"/>
        <v>0</v>
      </c>
      <c r="CR28" s="227">
        <f t="shared" si="37"/>
        <v>63818100</v>
      </c>
      <c r="CS28" s="227">
        <f t="shared" si="37"/>
        <v>56099887.140000001</v>
      </c>
      <c r="CT28" s="227">
        <f t="shared" si="37"/>
        <v>-7718212.8599999994</v>
      </c>
      <c r="CU28" s="225">
        <f>SUM(CU29:CU34)</f>
        <v>0</v>
      </c>
      <c r="CV28" s="225">
        <f>SUM(CV29:CV34)</f>
        <v>0</v>
      </c>
      <c r="CW28" s="226">
        <f t="shared" si="38"/>
        <v>0</v>
      </c>
      <c r="CX28" s="227">
        <f t="shared" si="39"/>
        <v>0</v>
      </c>
      <c r="CY28" s="227">
        <f t="shared" si="39"/>
        <v>0</v>
      </c>
      <c r="CZ28" s="227">
        <f t="shared" si="39"/>
        <v>0</v>
      </c>
      <c r="DA28" s="225">
        <f>SUM(DA29:DA34)</f>
        <v>0</v>
      </c>
      <c r="DB28" s="225">
        <f>SUM(DB29:DB34)</f>
        <v>0</v>
      </c>
      <c r="DC28" s="226">
        <f t="shared" si="6"/>
        <v>0</v>
      </c>
      <c r="DD28" s="225">
        <f>SUM(DD29:DD34)</f>
        <v>0</v>
      </c>
      <c r="DE28" s="225">
        <f>SUM(DE29:DE34)</f>
        <v>0</v>
      </c>
      <c r="DF28" s="226">
        <f t="shared" si="40"/>
        <v>0</v>
      </c>
      <c r="DG28" s="136">
        <f t="shared" si="41"/>
        <v>0</v>
      </c>
      <c r="DH28" s="136">
        <f t="shared" si="41"/>
        <v>0</v>
      </c>
      <c r="DI28" s="136">
        <f t="shared" si="41"/>
        <v>0</v>
      </c>
      <c r="DJ28" s="136">
        <f t="shared" si="42"/>
        <v>63818100</v>
      </c>
      <c r="DK28" s="136">
        <f t="shared" si="42"/>
        <v>56099887.140000001</v>
      </c>
      <c r="DL28" s="136">
        <f t="shared" si="42"/>
        <v>-7718212.8599999994</v>
      </c>
      <c r="DM28" s="332"/>
    </row>
    <row r="29" spans="1:117" s="217" customFormat="1">
      <c r="A29" s="449">
        <v>22</v>
      </c>
      <c r="B29" s="232" t="s">
        <v>22</v>
      </c>
      <c r="C29" s="376">
        <v>500000</v>
      </c>
      <c r="D29" s="376">
        <v>789200</v>
      </c>
      <c r="E29" s="132">
        <f>SUM(D29-C29)</f>
        <v>289200</v>
      </c>
      <c r="F29" s="376">
        <v>4632000</v>
      </c>
      <c r="G29" s="376">
        <v>3283100</v>
      </c>
      <c r="H29" s="132">
        <f t="shared" si="10"/>
        <v>-1348900</v>
      </c>
      <c r="I29" s="376">
        <v>538600</v>
      </c>
      <c r="J29" s="376">
        <v>711200</v>
      </c>
      <c r="K29" s="132">
        <f t="shared" si="11"/>
        <v>172600</v>
      </c>
      <c r="L29" s="376">
        <v>995000</v>
      </c>
      <c r="M29" s="301">
        <v>282500</v>
      </c>
      <c r="N29" s="132">
        <f t="shared" si="12"/>
        <v>-712500</v>
      </c>
      <c r="O29" s="376">
        <v>750000</v>
      </c>
      <c r="P29" s="376">
        <v>250000</v>
      </c>
      <c r="Q29" s="132">
        <f t="shared" si="48"/>
        <v>-500000</v>
      </c>
      <c r="R29" s="376">
        <v>75000</v>
      </c>
      <c r="S29" s="376">
        <v>40000</v>
      </c>
      <c r="T29" s="132">
        <f t="shared" si="13"/>
        <v>-35000</v>
      </c>
      <c r="U29" s="54"/>
      <c r="V29" s="54"/>
      <c r="W29" s="132">
        <v>0</v>
      </c>
      <c r="X29" s="54"/>
      <c r="Y29" s="54"/>
      <c r="Z29" s="132">
        <f t="shared" si="15"/>
        <v>0</v>
      </c>
      <c r="AA29" s="54"/>
      <c r="AB29" s="54"/>
      <c r="AC29" s="132">
        <f t="shared" si="16"/>
        <v>0</v>
      </c>
      <c r="AD29" s="54"/>
      <c r="AE29" s="54"/>
      <c r="AF29" s="132">
        <f t="shared" si="17"/>
        <v>0</v>
      </c>
      <c r="AG29" s="54"/>
      <c r="AH29" s="54"/>
      <c r="AI29" s="132">
        <f t="shared" si="121"/>
        <v>0</v>
      </c>
      <c r="AJ29" s="54"/>
      <c r="AK29" s="54"/>
      <c r="AL29" s="132">
        <f t="shared" si="122"/>
        <v>0</v>
      </c>
      <c r="AM29" s="54"/>
      <c r="AN29" s="54"/>
      <c r="AO29" s="132">
        <f t="shared" si="57"/>
        <v>0</v>
      </c>
      <c r="AP29" s="54"/>
      <c r="AQ29" s="54"/>
      <c r="AR29" s="132">
        <f t="shared" si="20"/>
        <v>0</v>
      </c>
      <c r="AS29" s="54"/>
      <c r="AT29" s="54"/>
      <c r="AU29" s="132">
        <f t="shared" si="21"/>
        <v>0</v>
      </c>
      <c r="AV29" s="54"/>
      <c r="AW29" s="54"/>
      <c r="AX29" s="132">
        <f t="shared" si="22"/>
        <v>0</v>
      </c>
      <c r="AY29" s="54"/>
      <c r="AZ29" s="54"/>
      <c r="BA29" s="132">
        <f t="shared" si="23"/>
        <v>0</v>
      </c>
      <c r="BB29" s="54"/>
      <c r="BC29" s="54"/>
      <c r="BD29" s="132">
        <f t="shared" si="24"/>
        <v>0</v>
      </c>
      <c r="BE29" s="54"/>
      <c r="BF29" s="54"/>
      <c r="BG29" s="132">
        <f t="shared" si="25"/>
        <v>0</v>
      </c>
      <c r="BH29" s="54"/>
      <c r="BI29" s="54"/>
      <c r="BJ29" s="132">
        <f t="shared" si="26"/>
        <v>0</v>
      </c>
      <c r="BK29" s="54"/>
      <c r="BL29" s="54"/>
      <c r="BM29" s="132">
        <f t="shared" si="123"/>
        <v>0</v>
      </c>
      <c r="BN29" s="54"/>
      <c r="BO29" s="54"/>
      <c r="BP29" s="132">
        <f t="shared" si="124"/>
        <v>0</v>
      </c>
      <c r="BQ29" s="54"/>
      <c r="BR29" s="54"/>
      <c r="BS29" s="132">
        <v>0</v>
      </c>
      <c r="BT29" s="54"/>
      <c r="BU29" s="54"/>
      <c r="BV29" s="132">
        <f t="shared" si="117"/>
        <v>0</v>
      </c>
      <c r="BW29" s="54"/>
      <c r="BX29" s="54"/>
      <c r="BY29" s="132">
        <f t="shared" si="126"/>
        <v>0</v>
      </c>
      <c r="BZ29" s="54"/>
      <c r="CA29" s="54"/>
      <c r="CB29" s="132">
        <f t="shared" si="71"/>
        <v>0</v>
      </c>
      <c r="CC29" s="54"/>
      <c r="CD29" s="54"/>
      <c r="CE29" s="132">
        <f t="shared" si="32"/>
        <v>0</v>
      </c>
      <c r="CF29" s="54"/>
      <c r="CG29" s="54"/>
      <c r="CH29" s="132">
        <f t="shared" si="33"/>
        <v>0</v>
      </c>
      <c r="CI29" s="54"/>
      <c r="CJ29" s="54"/>
      <c r="CK29" s="132">
        <f t="shared" si="34"/>
        <v>0</v>
      </c>
      <c r="CL29" s="54"/>
      <c r="CM29" s="54"/>
      <c r="CN29" s="132">
        <f t="shared" si="35"/>
        <v>0</v>
      </c>
      <c r="CO29" s="54"/>
      <c r="CP29" s="54"/>
      <c r="CQ29" s="132">
        <f t="shared" si="36"/>
        <v>0</v>
      </c>
      <c r="CR29" s="222">
        <f t="shared" si="37"/>
        <v>7490600</v>
      </c>
      <c r="CS29" s="222">
        <f t="shared" si="37"/>
        <v>5356000</v>
      </c>
      <c r="CT29" s="222">
        <f t="shared" si="37"/>
        <v>-2134600</v>
      </c>
      <c r="CU29" s="54"/>
      <c r="CV29" s="54"/>
      <c r="CW29" s="132">
        <f t="shared" si="38"/>
        <v>0</v>
      </c>
      <c r="CX29" s="222">
        <f t="shared" ref="CX29:CZ34" si="175">SUM(CU29)</f>
        <v>0</v>
      </c>
      <c r="CY29" s="222">
        <f t="shared" si="175"/>
        <v>0</v>
      </c>
      <c r="CZ29" s="222">
        <f t="shared" si="175"/>
        <v>0</v>
      </c>
      <c r="DA29" s="54"/>
      <c r="DB29" s="54"/>
      <c r="DC29" s="132">
        <f t="shared" si="6"/>
        <v>0</v>
      </c>
      <c r="DD29" s="54"/>
      <c r="DE29" s="54"/>
      <c r="DF29" s="132">
        <f t="shared" si="40"/>
        <v>0</v>
      </c>
      <c r="DG29" s="63">
        <f t="shared" si="41"/>
        <v>0</v>
      </c>
      <c r="DH29" s="63">
        <f t="shared" si="41"/>
        <v>0</v>
      </c>
      <c r="DI29" s="63">
        <f t="shared" si="41"/>
        <v>0</v>
      </c>
      <c r="DJ29" s="63">
        <f t="shared" si="42"/>
        <v>7490600</v>
      </c>
      <c r="DK29" s="63">
        <f t="shared" si="42"/>
        <v>5356000</v>
      </c>
      <c r="DL29" s="63">
        <f>SUM(CT29+CZ29+DI29)</f>
        <v>-2134600</v>
      </c>
      <c r="DM29" s="329"/>
    </row>
    <row r="30" spans="1:117" s="217" customFormat="1">
      <c r="A30" s="449">
        <v>23</v>
      </c>
      <c r="B30" s="232" t="s">
        <v>23</v>
      </c>
      <c r="C30" s="376">
        <v>3299900</v>
      </c>
      <c r="D30" s="376">
        <v>3240000</v>
      </c>
      <c r="E30" s="132">
        <f t="shared" ref="E30:E33" si="176">SUM(D30-C30)</f>
        <v>-59900</v>
      </c>
      <c r="F30" s="376">
        <v>4035100</v>
      </c>
      <c r="G30" s="376">
        <v>5087200</v>
      </c>
      <c r="H30" s="132">
        <f t="shared" si="10"/>
        <v>1052100</v>
      </c>
      <c r="I30" s="376">
        <v>500600</v>
      </c>
      <c r="J30" s="376">
        <v>300000</v>
      </c>
      <c r="K30" s="132">
        <f t="shared" si="11"/>
        <v>-200600</v>
      </c>
      <c r="L30" s="376">
        <v>2690700</v>
      </c>
      <c r="M30" s="301">
        <v>1500000</v>
      </c>
      <c r="N30" s="132">
        <f t="shared" si="12"/>
        <v>-1190700</v>
      </c>
      <c r="O30" s="376">
        <v>28840500</v>
      </c>
      <c r="P30" s="376">
        <v>24960700</v>
      </c>
      <c r="Q30" s="132">
        <f t="shared" si="48"/>
        <v>-3879800</v>
      </c>
      <c r="R30" s="376">
        <v>3349000</v>
      </c>
      <c r="S30" s="376">
        <v>3330000</v>
      </c>
      <c r="T30" s="132">
        <f t="shared" si="13"/>
        <v>-19000</v>
      </c>
      <c r="U30" s="54"/>
      <c r="V30" s="54"/>
      <c r="W30" s="132">
        <v>0</v>
      </c>
      <c r="X30" s="54"/>
      <c r="Y30" s="54"/>
      <c r="Z30" s="132">
        <f t="shared" si="15"/>
        <v>0</v>
      </c>
      <c r="AA30" s="54"/>
      <c r="AB30" s="54"/>
      <c r="AC30" s="132">
        <f t="shared" si="16"/>
        <v>0</v>
      </c>
      <c r="AD30" s="54"/>
      <c r="AE30" s="54"/>
      <c r="AF30" s="132">
        <f t="shared" si="17"/>
        <v>0</v>
      </c>
      <c r="AG30" s="54"/>
      <c r="AH30" s="54"/>
      <c r="AI30" s="132">
        <f t="shared" si="121"/>
        <v>0</v>
      </c>
      <c r="AJ30" s="54"/>
      <c r="AK30" s="54"/>
      <c r="AL30" s="132">
        <f t="shared" si="122"/>
        <v>0</v>
      </c>
      <c r="AM30" s="54"/>
      <c r="AN30" s="54"/>
      <c r="AO30" s="132">
        <f t="shared" si="57"/>
        <v>0</v>
      </c>
      <c r="AP30" s="54"/>
      <c r="AQ30" s="54"/>
      <c r="AR30" s="132">
        <f t="shared" si="20"/>
        <v>0</v>
      </c>
      <c r="AS30" s="54"/>
      <c r="AT30" s="54"/>
      <c r="AU30" s="132">
        <f t="shared" si="21"/>
        <v>0</v>
      </c>
      <c r="AV30" s="54"/>
      <c r="AW30" s="54"/>
      <c r="AX30" s="132">
        <f t="shared" si="22"/>
        <v>0</v>
      </c>
      <c r="AY30" s="54"/>
      <c r="AZ30" s="54"/>
      <c r="BA30" s="132">
        <f t="shared" si="23"/>
        <v>0</v>
      </c>
      <c r="BB30" s="54"/>
      <c r="BC30" s="54"/>
      <c r="BD30" s="132">
        <f t="shared" si="24"/>
        <v>0</v>
      </c>
      <c r="BE30" s="54"/>
      <c r="BF30" s="54"/>
      <c r="BG30" s="132">
        <f t="shared" si="25"/>
        <v>0</v>
      </c>
      <c r="BH30" s="54"/>
      <c r="BI30" s="54"/>
      <c r="BJ30" s="132">
        <f t="shared" si="26"/>
        <v>0</v>
      </c>
      <c r="BK30" s="54"/>
      <c r="BL30" s="54"/>
      <c r="BM30" s="132">
        <f t="shared" si="123"/>
        <v>0</v>
      </c>
      <c r="BN30" s="54"/>
      <c r="BO30" s="54"/>
      <c r="BP30" s="132">
        <f t="shared" si="124"/>
        <v>0</v>
      </c>
      <c r="BQ30" s="54"/>
      <c r="BR30" s="54"/>
      <c r="BS30" s="132">
        <v>0</v>
      </c>
      <c r="BT30" s="54"/>
      <c r="BU30" s="54"/>
      <c r="BV30" s="132">
        <f t="shared" si="117"/>
        <v>0</v>
      </c>
      <c r="BW30" s="54"/>
      <c r="BX30" s="54"/>
      <c r="BY30" s="132">
        <f t="shared" si="126"/>
        <v>0</v>
      </c>
      <c r="BZ30" s="54"/>
      <c r="CA30" s="54"/>
      <c r="CB30" s="132">
        <f t="shared" si="71"/>
        <v>0</v>
      </c>
      <c r="CC30" s="54"/>
      <c r="CD30" s="54"/>
      <c r="CE30" s="132">
        <f t="shared" si="32"/>
        <v>0</v>
      </c>
      <c r="CF30" s="54"/>
      <c r="CG30" s="54"/>
      <c r="CH30" s="132">
        <f t="shared" si="33"/>
        <v>0</v>
      </c>
      <c r="CI30" s="54"/>
      <c r="CJ30" s="54"/>
      <c r="CK30" s="132">
        <f t="shared" si="34"/>
        <v>0</v>
      </c>
      <c r="CL30" s="54"/>
      <c r="CM30" s="54"/>
      <c r="CN30" s="132">
        <f t="shared" si="35"/>
        <v>0</v>
      </c>
      <c r="CO30" s="54"/>
      <c r="CP30" s="54"/>
      <c r="CQ30" s="132">
        <f t="shared" si="36"/>
        <v>0</v>
      </c>
      <c r="CR30" s="222">
        <f t="shared" si="37"/>
        <v>42715800</v>
      </c>
      <c r="CS30" s="222">
        <f t="shared" si="37"/>
        <v>38417900</v>
      </c>
      <c r="CT30" s="222">
        <f t="shared" si="37"/>
        <v>-4297900</v>
      </c>
      <c r="CU30" s="54"/>
      <c r="CV30" s="54"/>
      <c r="CW30" s="132">
        <f t="shared" si="38"/>
        <v>0</v>
      </c>
      <c r="CX30" s="222">
        <f t="shared" si="175"/>
        <v>0</v>
      </c>
      <c r="CY30" s="222">
        <f t="shared" si="175"/>
        <v>0</v>
      </c>
      <c r="CZ30" s="222">
        <f t="shared" si="175"/>
        <v>0</v>
      </c>
      <c r="DA30" s="54"/>
      <c r="DB30" s="54"/>
      <c r="DC30" s="132">
        <f t="shared" si="6"/>
        <v>0</v>
      </c>
      <c r="DD30" s="54"/>
      <c r="DE30" s="54"/>
      <c r="DF30" s="132">
        <f t="shared" si="40"/>
        <v>0</v>
      </c>
      <c r="DG30" s="63">
        <f t="shared" si="41"/>
        <v>0</v>
      </c>
      <c r="DH30" s="63">
        <f t="shared" si="41"/>
        <v>0</v>
      </c>
      <c r="DI30" s="63">
        <f t="shared" si="41"/>
        <v>0</v>
      </c>
      <c r="DJ30" s="63">
        <f t="shared" si="42"/>
        <v>42715800</v>
      </c>
      <c r="DK30" s="63">
        <f t="shared" si="42"/>
        <v>38417900</v>
      </c>
      <c r="DL30" s="63">
        <f t="shared" ref="DL30:DL34" si="177">SUM(CT30+CZ30+DI30)</f>
        <v>-4297900</v>
      </c>
      <c r="DM30" s="329"/>
    </row>
    <row r="31" spans="1:117" s="217" customFormat="1">
      <c r="A31" s="449">
        <v>24</v>
      </c>
      <c r="B31" s="232" t="s">
        <v>24</v>
      </c>
      <c r="C31" s="376">
        <v>366000</v>
      </c>
      <c r="D31" s="376">
        <v>314648</v>
      </c>
      <c r="E31" s="132">
        <f t="shared" si="176"/>
        <v>-51352</v>
      </c>
      <c r="F31" s="376">
        <v>6515500</v>
      </c>
      <c r="G31" s="376">
        <v>6381490</v>
      </c>
      <c r="H31" s="132">
        <f t="shared" si="10"/>
        <v>-134010</v>
      </c>
      <c r="I31" s="376">
        <v>235200</v>
      </c>
      <c r="J31" s="376">
        <v>82500</v>
      </c>
      <c r="K31" s="132">
        <f t="shared" si="11"/>
        <v>-152700</v>
      </c>
      <c r="L31" s="376">
        <v>824000</v>
      </c>
      <c r="M31" s="376">
        <v>800000</v>
      </c>
      <c r="N31" s="132">
        <f t="shared" si="12"/>
        <v>-24000</v>
      </c>
      <c r="O31" s="376">
        <v>749900</v>
      </c>
      <c r="P31" s="376">
        <v>417553.14</v>
      </c>
      <c r="Q31" s="132">
        <f t="shared" si="48"/>
        <v>-332346.86</v>
      </c>
      <c r="R31" s="376">
        <v>149800</v>
      </c>
      <c r="S31" s="376">
        <v>125000</v>
      </c>
      <c r="T31" s="132">
        <f t="shared" si="13"/>
        <v>-24800</v>
      </c>
      <c r="U31" s="54"/>
      <c r="V31" s="54"/>
      <c r="W31" s="132">
        <v>0</v>
      </c>
      <c r="X31" s="54"/>
      <c r="Y31" s="54"/>
      <c r="Z31" s="132">
        <f t="shared" si="15"/>
        <v>0</v>
      </c>
      <c r="AA31" s="54"/>
      <c r="AB31" s="54"/>
      <c r="AC31" s="132">
        <f t="shared" si="16"/>
        <v>0</v>
      </c>
      <c r="AD31" s="54"/>
      <c r="AE31" s="54"/>
      <c r="AF31" s="132">
        <f t="shared" si="17"/>
        <v>0</v>
      </c>
      <c r="AG31" s="54"/>
      <c r="AH31" s="54"/>
      <c r="AI31" s="132">
        <f t="shared" si="121"/>
        <v>0</v>
      </c>
      <c r="AJ31" s="54"/>
      <c r="AK31" s="54"/>
      <c r="AL31" s="132">
        <f t="shared" si="122"/>
        <v>0</v>
      </c>
      <c r="AM31" s="54"/>
      <c r="AN31" s="54"/>
      <c r="AO31" s="132">
        <f t="shared" si="57"/>
        <v>0</v>
      </c>
      <c r="AP31" s="54"/>
      <c r="AQ31" s="54"/>
      <c r="AR31" s="132">
        <f t="shared" si="20"/>
        <v>0</v>
      </c>
      <c r="AS31" s="54"/>
      <c r="AT31" s="54"/>
      <c r="AU31" s="132">
        <f t="shared" si="21"/>
        <v>0</v>
      </c>
      <c r="AV31" s="54"/>
      <c r="AW31" s="54"/>
      <c r="AX31" s="132">
        <f t="shared" si="22"/>
        <v>0</v>
      </c>
      <c r="AY31" s="54"/>
      <c r="AZ31" s="54"/>
      <c r="BA31" s="132">
        <f t="shared" si="23"/>
        <v>0</v>
      </c>
      <c r="BB31" s="54"/>
      <c r="BC31" s="54"/>
      <c r="BD31" s="132">
        <f t="shared" si="24"/>
        <v>0</v>
      </c>
      <c r="BE31" s="54"/>
      <c r="BF31" s="54"/>
      <c r="BG31" s="132">
        <f t="shared" si="25"/>
        <v>0</v>
      </c>
      <c r="BH31" s="54"/>
      <c r="BI31" s="54"/>
      <c r="BJ31" s="132">
        <f t="shared" si="26"/>
        <v>0</v>
      </c>
      <c r="BK31" s="54"/>
      <c r="BL31" s="54"/>
      <c r="BM31" s="132">
        <f t="shared" si="123"/>
        <v>0</v>
      </c>
      <c r="BN31" s="54"/>
      <c r="BO31" s="54"/>
      <c r="BP31" s="132">
        <f t="shared" si="124"/>
        <v>0</v>
      </c>
      <c r="BQ31" s="54"/>
      <c r="BR31" s="54"/>
      <c r="BS31" s="132">
        <v>0</v>
      </c>
      <c r="BT31" s="54"/>
      <c r="BU31" s="54"/>
      <c r="BV31" s="132">
        <f t="shared" si="117"/>
        <v>0</v>
      </c>
      <c r="BW31" s="54"/>
      <c r="BX31" s="54"/>
      <c r="BY31" s="132">
        <f t="shared" si="126"/>
        <v>0</v>
      </c>
      <c r="BZ31" s="54"/>
      <c r="CA31" s="54"/>
      <c r="CB31" s="132">
        <f t="shared" si="71"/>
        <v>0</v>
      </c>
      <c r="CC31" s="54"/>
      <c r="CD31" s="54"/>
      <c r="CE31" s="132">
        <f t="shared" si="32"/>
        <v>0</v>
      </c>
      <c r="CF31" s="54"/>
      <c r="CG31" s="54"/>
      <c r="CH31" s="132">
        <f t="shared" si="33"/>
        <v>0</v>
      </c>
      <c r="CI31" s="54"/>
      <c r="CJ31" s="54"/>
      <c r="CK31" s="132">
        <f t="shared" si="34"/>
        <v>0</v>
      </c>
      <c r="CL31" s="54"/>
      <c r="CM31" s="54"/>
      <c r="CN31" s="132">
        <f t="shared" si="35"/>
        <v>0</v>
      </c>
      <c r="CO31" s="54"/>
      <c r="CP31" s="54"/>
      <c r="CQ31" s="132">
        <f t="shared" si="36"/>
        <v>0</v>
      </c>
      <c r="CR31" s="222">
        <f t="shared" si="37"/>
        <v>8840400</v>
      </c>
      <c r="CS31" s="222">
        <f t="shared" si="37"/>
        <v>8121191.1399999997</v>
      </c>
      <c r="CT31" s="222">
        <f t="shared" si="37"/>
        <v>-719208.86</v>
      </c>
      <c r="CU31" s="54"/>
      <c r="CV31" s="54"/>
      <c r="CW31" s="132">
        <f t="shared" si="38"/>
        <v>0</v>
      </c>
      <c r="CX31" s="222">
        <f t="shared" si="175"/>
        <v>0</v>
      </c>
      <c r="CY31" s="222">
        <f t="shared" si="175"/>
        <v>0</v>
      </c>
      <c r="CZ31" s="222">
        <f t="shared" si="175"/>
        <v>0</v>
      </c>
      <c r="DA31" s="54"/>
      <c r="DB31" s="54"/>
      <c r="DC31" s="132">
        <f t="shared" si="6"/>
        <v>0</v>
      </c>
      <c r="DD31" s="54"/>
      <c r="DE31" s="54"/>
      <c r="DF31" s="132">
        <f t="shared" si="40"/>
        <v>0</v>
      </c>
      <c r="DG31" s="63">
        <f t="shared" si="41"/>
        <v>0</v>
      </c>
      <c r="DH31" s="63">
        <f t="shared" si="41"/>
        <v>0</v>
      </c>
      <c r="DI31" s="63">
        <f t="shared" si="41"/>
        <v>0</v>
      </c>
      <c r="DJ31" s="63">
        <f t="shared" si="42"/>
        <v>8840400</v>
      </c>
      <c r="DK31" s="63">
        <f t="shared" si="42"/>
        <v>8121191.1399999997</v>
      </c>
      <c r="DL31" s="63">
        <f t="shared" si="177"/>
        <v>-719208.86</v>
      </c>
      <c r="DM31" s="329"/>
    </row>
    <row r="32" spans="1:117" s="217" customFormat="1">
      <c r="A32" s="449">
        <v>25</v>
      </c>
      <c r="B32" s="232" t="s">
        <v>25</v>
      </c>
      <c r="C32" s="54">
        <v>0</v>
      </c>
      <c r="D32" s="54">
        <v>0</v>
      </c>
      <c r="E32" s="132">
        <f t="shared" si="176"/>
        <v>0</v>
      </c>
      <c r="F32" s="54"/>
      <c r="G32" s="54">
        <v>0</v>
      </c>
      <c r="H32" s="132">
        <f t="shared" si="10"/>
        <v>0</v>
      </c>
      <c r="I32" s="54"/>
      <c r="J32" s="54"/>
      <c r="K32" s="132">
        <f t="shared" si="11"/>
        <v>0</v>
      </c>
      <c r="L32" s="54"/>
      <c r="M32" s="54"/>
      <c r="N32" s="132">
        <f t="shared" si="12"/>
        <v>0</v>
      </c>
      <c r="O32" s="54"/>
      <c r="P32" s="54"/>
      <c r="Q32" s="132">
        <f t="shared" si="48"/>
        <v>0</v>
      </c>
      <c r="R32" s="54"/>
      <c r="S32" s="54"/>
      <c r="T32" s="132">
        <f t="shared" si="13"/>
        <v>0</v>
      </c>
      <c r="U32" s="54"/>
      <c r="V32" s="54"/>
      <c r="W32" s="132">
        <v>0</v>
      </c>
      <c r="X32" s="54"/>
      <c r="Y32" s="54"/>
      <c r="Z32" s="132">
        <f t="shared" si="15"/>
        <v>0</v>
      </c>
      <c r="AA32" s="54"/>
      <c r="AB32" s="54"/>
      <c r="AC32" s="132">
        <f t="shared" si="16"/>
        <v>0</v>
      </c>
      <c r="AD32" s="54"/>
      <c r="AE32" s="54"/>
      <c r="AF32" s="132">
        <f t="shared" si="17"/>
        <v>0</v>
      </c>
      <c r="AG32" s="54"/>
      <c r="AH32" s="54"/>
      <c r="AI32" s="132">
        <f t="shared" si="121"/>
        <v>0</v>
      </c>
      <c r="AJ32" s="54"/>
      <c r="AK32" s="54"/>
      <c r="AL32" s="132">
        <f t="shared" si="122"/>
        <v>0</v>
      </c>
      <c r="AM32" s="54"/>
      <c r="AN32" s="54"/>
      <c r="AO32" s="132">
        <f t="shared" si="57"/>
        <v>0</v>
      </c>
      <c r="AP32" s="54"/>
      <c r="AQ32" s="54"/>
      <c r="AR32" s="132">
        <f t="shared" si="20"/>
        <v>0</v>
      </c>
      <c r="AS32" s="54"/>
      <c r="AT32" s="54"/>
      <c r="AU32" s="132">
        <f t="shared" si="21"/>
        <v>0</v>
      </c>
      <c r="AV32" s="54"/>
      <c r="AW32" s="54"/>
      <c r="AX32" s="132">
        <f t="shared" si="22"/>
        <v>0</v>
      </c>
      <c r="AY32" s="54"/>
      <c r="AZ32" s="54"/>
      <c r="BA32" s="132">
        <f t="shared" si="23"/>
        <v>0</v>
      </c>
      <c r="BB32" s="54"/>
      <c r="BC32" s="54"/>
      <c r="BD32" s="132">
        <f t="shared" si="24"/>
        <v>0</v>
      </c>
      <c r="BE32" s="54"/>
      <c r="BF32" s="54"/>
      <c r="BG32" s="132">
        <f t="shared" si="25"/>
        <v>0</v>
      </c>
      <c r="BH32" s="54"/>
      <c r="BI32" s="54"/>
      <c r="BJ32" s="132">
        <f t="shared" si="26"/>
        <v>0</v>
      </c>
      <c r="BK32" s="54"/>
      <c r="BL32" s="54"/>
      <c r="BM32" s="132">
        <f t="shared" si="123"/>
        <v>0</v>
      </c>
      <c r="BN32" s="54"/>
      <c r="BO32" s="54"/>
      <c r="BP32" s="132">
        <f t="shared" si="124"/>
        <v>0</v>
      </c>
      <c r="BQ32" s="54"/>
      <c r="BR32" s="54"/>
      <c r="BS32" s="132">
        <v>0</v>
      </c>
      <c r="BT32" s="54"/>
      <c r="BU32" s="54"/>
      <c r="BV32" s="132">
        <f t="shared" si="117"/>
        <v>0</v>
      </c>
      <c r="BW32" s="54"/>
      <c r="BX32" s="54"/>
      <c r="BY32" s="132">
        <f t="shared" si="126"/>
        <v>0</v>
      </c>
      <c r="BZ32" s="54"/>
      <c r="CA32" s="54"/>
      <c r="CB32" s="132">
        <f t="shared" si="71"/>
        <v>0</v>
      </c>
      <c r="CC32" s="54"/>
      <c r="CD32" s="54"/>
      <c r="CE32" s="132">
        <f t="shared" si="32"/>
        <v>0</v>
      </c>
      <c r="CF32" s="54"/>
      <c r="CG32" s="54"/>
      <c r="CH32" s="132">
        <f t="shared" si="33"/>
        <v>0</v>
      </c>
      <c r="CI32" s="54"/>
      <c r="CJ32" s="54"/>
      <c r="CK32" s="132">
        <f t="shared" si="34"/>
        <v>0</v>
      </c>
      <c r="CL32" s="54"/>
      <c r="CM32" s="54"/>
      <c r="CN32" s="132">
        <f t="shared" si="35"/>
        <v>0</v>
      </c>
      <c r="CO32" s="54"/>
      <c r="CP32" s="54"/>
      <c r="CQ32" s="132">
        <f t="shared" si="36"/>
        <v>0</v>
      </c>
      <c r="CR32" s="222">
        <f t="shared" si="37"/>
        <v>0</v>
      </c>
      <c r="CS32" s="222">
        <f t="shared" si="37"/>
        <v>0</v>
      </c>
      <c r="CT32" s="222">
        <f t="shared" si="37"/>
        <v>0</v>
      </c>
      <c r="CU32" s="54"/>
      <c r="CV32" s="54"/>
      <c r="CW32" s="132">
        <f t="shared" si="38"/>
        <v>0</v>
      </c>
      <c r="CX32" s="222">
        <f t="shared" si="175"/>
        <v>0</v>
      </c>
      <c r="CY32" s="222">
        <f t="shared" si="175"/>
        <v>0</v>
      </c>
      <c r="CZ32" s="222">
        <f t="shared" si="175"/>
        <v>0</v>
      </c>
      <c r="DA32" s="54"/>
      <c r="DB32" s="54"/>
      <c r="DC32" s="132">
        <f t="shared" si="6"/>
        <v>0</v>
      </c>
      <c r="DD32" s="54"/>
      <c r="DE32" s="54"/>
      <c r="DF32" s="132">
        <f t="shared" si="40"/>
        <v>0</v>
      </c>
      <c r="DG32" s="63">
        <f t="shared" si="41"/>
        <v>0</v>
      </c>
      <c r="DH32" s="63">
        <f t="shared" si="41"/>
        <v>0</v>
      </c>
      <c r="DI32" s="63">
        <f t="shared" si="41"/>
        <v>0</v>
      </c>
      <c r="DJ32" s="63">
        <f t="shared" si="42"/>
        <v>0</v>
      </c>
      <c r="DK32" s="63">
        <f t="shared" si="42"/>
        <v>0</v>
      </c>
      <c r="DL32" s="63">
        <f t="shared" si="177"/>
        <v>0</v>
      </c>
      <c r="DM32" s="329"/>
    </row>
    <row r="33" spans="1:117" s="217" customFormat="1">
      <c r="A33" s="449">
        <v>26</v>
      </c>
      <c r="B33" s="232" t="s">
        <v>26</v>
      </c>
      <c r="C33" s="450">
        <v>0</v>
      </c>
      <c r="D33" s="450">
        <v>0</v>
      </c>
      <c r="E33" s="132">
        <f t="shared" si="176"/>
        <v>0</v>
      </c>
      <c r="F33" s="450">
        <v>0</v>
      </c>
      <c r="G33" s="450">
        <v>0</v>
      </c>
      <c r="H33" s="132">
        <f t="shared" si="10"/>
        <v>0</v>
      </c>
      <c r="I33" s="450"/>
      <c r="J33" s="450"/>
      <c r="K33" s="132">
        <f t="shared" si="11"/>
        <v>0</v>
      </c>
      <c r="L33" s="376">
        <v>240000</v>
      </c>
      <c r="M33" s="301">
        <v>0</v>
      </c>
      <c r="N33" s="132">
        <f t="shared" si="12"/>
        <v>-240000</v>
      </c>
      <c r="O33" s="54"/>
      <c r="P33" s="54"/>
      <c r="Q33" s="132">
        <f t="shared" si="48"/>
        <v>0</v>
      </c>
      <c r="R33" s="54"/>
      <c r="S33" s="54"/>
      <c r="T33" s="132">
        <f t="shared" si="13"/>
        <v>0</v>
      </c>
      <c r="U33" s="54"/>
      <c r="V33" s="54"/>
      <c r="W33" s="132">
        <v>0</v>
      </c>
      <c r="X33" s="54"/>
      <c r="Y33" s="54"/>
      <c r="Z33" s="132">
        <f t="shared" si="15"/>
        <v>0</v>
      </c>
      <c r="AA33" s="54"/>
      <c r="AB33" s="54"/>
      <c r="AC33" s="132">
        <f t="shared" si="16"/>
        <v>0</v>
      </c>
      <c r="AD33" s="54"/>
      <c r="AE33" s="54"/>
      <c r="AF33" s="132">
        <f t="shared" si="17"/>
        <v>0</v>
      </c>
      <c r="AG33" s="54"/>
      <c r="AH33" s="54"/>
      <c r="AI33" s="132">
        <f t="shared" si="121"/>
        <v>0</v>
      </c>
      <c r="AJ33" s="54"/>
      <c r="AK33" s="54"/>
      <c r="AL33" s="132">
        <f t="shared" si="122"/>
        <v>0</v>
      </c>
      <c r="AM33" s="54"/>
      <c r="AN33" s="54"/>
      <c r="AO33" s="132">
        <f t="shared" si="57"/>
        <v>0</v>
      </c>
      <c r="AP33" s="54"/>
      <c r="AQ33" s="54"/>
      <c r="AR33" s="132">
        <f t="shared" si="20"/>
        <v>0</v>
      </c>
      <c r="AS33" s="54"/>
      <c r="AT33" s="54"/>
      <c r="AU33" s="132">
        <f t="shared" si="21"/>
        <v>0</v>
      </c>
      <c r="AV33" s="54"/>
      <c r="AW33" s="54"/>
      <c r="AX33" s="132">
        <f t="shared" si="22"/>
        <v>0</v>
      </c>
      <c r="AY33" s="54"/>
      <c r="AZ33" s="54"/>
      <c r="BA33" s="132">
        <f t="shared" si="23"/>
        <v>0</v>
      </c>
      <c r="BB33" s="54"/>
      <c r="BC33" s="54"/>
      <c r="BD33" s="132">
        <f t="shared" si="24"/>
        <v>0</v>
      </c>
      <c r="BE33" s="54"/>
      <c r="BF33" s="54"/>
      <c r="BG33" s="132">
        <f t="shared" si="25"/>
        <v>0</v>
      </c>
      <c r="BH33" s="54"/>
      <c r="BI33" s="54"/>
      <c r="BJ33" s="132">
        <f t="shared" si="26"/>
        <v>0</v>
      </c>
      <c r="BK33" s="54"/>
      <c r="BL33" s="54"/>
      <c r="BM33" s="132">
        <f t="shared" si="123"/>
        <v>0</v>
      </c>
      <c r="BN33" s="54"/>
      <c r="BO33" s="54"/>
      <c r="BP33" s="132">
        <f t="shared" si="124"/>
        <v>0</v>
      </c>
      <c r="BQ33" s="54"/>
      <c r="BR33" s="54"/>
      <c r="BS33" s="132">
        <v>0</v>
      </c>
      <c r="BT33" s="54"/>
      <c r="BU33" s="54"/>
      <c r="BV33" s="132">
        <f t="shared" si="117"/>
        <v>0</v>
      </c>
      <c r="BW33" s="54"/>
      <c r="BX33" s="54"/>
      <c r="BY33" s="132">
        <f t="shared" si="126"/>
        <v>0</v>
      </c>
      <c r="BZ33" s="54"/>
      <c r="CA33" s="54"/>
      <c r="CB33" s="132">
        <f t="shared" si="71"/>
        <v>0</v>
      </c>
      <c r="CC33" s="54"/>
      <c r="CD33" s="54"/>
      <c r="CE33" s="132">
        <f t="shared" si="32"/>
        <v>0</v>
      </c>
      <c r="CF33" s="54"/>
      <c r="CG33" s="54"/>
      <c r="CH33" s="132">
        <f t="shared" si="33"/>
        <v>0</v>
      </c>
      <c r="CI33" s="54"/>
      <c r="CJ33" s="54"/>
      <c r="CK33" s="132">
        <f t="shared" si="34"/>
        <v>0</v>
      </c>
      <c r="CL33" s="54"/>
      <c r="CM33" s="54"/>
      <c r="CN33" s="132">
        <f t="shared" si="35"/>
        <v>0</v>
      </c>
      <c r="CO33" s="54"/>
      <c r="CP33" s="54"/>
      <c r="CQ33" s="132">
        <f t="shared" si="36"/>
        <v>0</v>
      </c>
      <c r="CR33" s="222">
        <f t="shared" si="37"/>
        <v>240000</v>
      </c>
      <c r="CS33" s="222">
        <f t="shared" si="37"/>
        <v>0</v>
      </c>
      <c r="CT33" s="222">
        <f t="shared" si="37"/>
        <v>-240000</v>
      </c>
      <c r="CU33" s="54"/>
      <c r="CV33" s="54"/>
      <c r="CW33" s="132">
        <f t="shared" si="38"/>
        <v>0</v>
      </c>
      <c r="CX33" s="222">
        <f t="shared" si="175"/>
        <v>0</v>
      </c>
      <c r="CY33" s="222">
        <f t="shared" si="175"/>
        <v>0</v>
      </c>
      <c r="CZ33" s="222">
        <f t="shared" si="175"/>
        <v>0</v>
      </c>
      <c r="DA33" s="54"/>
      <c r="DB33" s="54"/>
      <c r="DC33" s="132">
        <f t="shared" si="6"/>
        <v>0</v>
      </c>
      <c r="DD33" s="54"/>
      <c r="DE33" s="54"/>
      <c r="DF33" s="132">
        <f t="shared" si="40"/>
        <v>0</v>
      </c>
      <c r="DG33" s="63">
        <f t="shared" si="41"/>
        <v>0</v>
      </c>
      <c r="DH33" s="63">
        <f t="shared" si="41"/>
        <v>0</v>
      </c>
      <c r="DI33" s="63">
        <f t="shared" si="41"/>
        <v>0</v>
      </c>
      <c r="DJ33" s="63">
        <f t="shared" si="42"/>
        <v>240000</v>
      </c>
      <c r="DK33" s="63">
        <f t="shared" si="42"/>
        <v>0</v>
      </c>
      <c r="DL33" s="63">
        <f t="shared" si="177"/>
        <v>-240000</v>
      </c>
      <c r="DM33" s="329"/>
    </row>
    <row r="34" spans="1:117" s="217" customFormat="1">
      <c r="A34" s="449">
        <v>27</v>
      </c>
      <c r="B34" s="232" t="s">
        <v>27</v>
      </c>
      <c r="C34" s="376">
        <v>900000</v>
      </c>
      <c r="D34" s="376">
        <v>719046</v>
      </c>
      <c r="E34" s="132">
        <f t="shared" si="9"/>
        <v>-180954</v>
      </c>
      <c r="F34" s="376">
        <v>2570500</v>
      </c>
      <c r="G34" s="376">
        <v>2599950</v>
      </c>
      <c r="H34" s="132">
        <f t="shared" si="10"/>
        <v>29450</v>
      </c>
      <c r="I34" s="450"/>
      <c r="J34" s="450"/>
      <c r="K34" s="132">
        <f t="shared" si="11"/>
        <v>0</v>
      </c>
      <c r="L34" s="376">
        <v>685800</v>
      </c>
      <c r="M34" s="301">
        <v>385800</v>
      </c>
      <c r="N34" s="132">
        <f t="shared" si="12"/>
        <v>-300000</v>
      </c>
      <c r="O34" s="54"/>
      <c r="P34" s="54"/>
      <c r="Q34" s="132">
        <f t="shared" si="48"/>
        <v>0</v>
      </c>
      <c r="R34" s="376">
        <v>375000</v>
      </c>
      <c r="S34" s="376">
        <v>500000</v>
      </c>
      <c r="T34" s="132">
        <f t="shared" si="13"/>
        <v>125000</v>
      </c>
      <c r="U34" s="54"/>
      <c r="V34" s="54"/>
      <c r="W34" s="132">
        <v>0</v>
      </c>
      <c r="X34" s="54"/>
      <c r="Y34" s="54"/>
      <c r="Z34" s="132">
        <f t="shared" si="15"/>
        <v>0</v>
      </c>
      <c r="AA34" s="54"/>
      <c r="AB34" s="54"/>
      <c r="AC34" s="132">
        <f t="shared" si="16"/>
        <v>0</v>
      </c>
      <c r="AD34" s="54"/>
      <c r="AE34" s="54"/>
      <c r="AF34" s="132">
        <f t="shared" si="17"/>
        <v>0</v>
      </c>
      <c r="AG34" s="54"/>
      <c r="AH34" s="54"/>
      <c r="AI34" s="132">
        <f t="shared" si="121"/>
        <v>0</v>
      </c>
      <c r="AJ34" s="54"/>
      <c r="AK34" s="54"/>
      <c r="AL34" s="132">
        <f t="shared" si="122"/>
        <v>0</v>
      </c>
      <c r="AM34" s="54"/>
      <c r="AN34" s="54"/>
      <c r="AO34" s="132">
        <f t="shared" si="57"/>
        <v>0</v>
      </c>
      <c r="AP34" s="54"/>
      <c r="AQ34" s="54"/>
      <c r="AR34" s="132">
        <f t="shared" si="20"/>
        <v>0</v>
      </c>
      <c r="AS34" s="54"/>
      <c r="AT34" s="54"/>
      <c r="AU34" s="132">
        <f t="shared" si="21"/>
        <v>0</v>
      </c>
      <c r="AV34" s="54"/>
      <c r="AW34" s="54"/>
      <c r="AX34" s="132">
        <f t="shared" si="22"/>
        <v>0</v>
      </c>
      <c r="AY34" s="54"/>
      <c r="AZ34" s="54"/>
      <c r="BA34" s="132">
        <f t="shared" si="23"/>
        <v>0</v>
      </c>
      <c r="BB34" s="54"/>
      <c r="BC34" s="54"/>
      <c r="BD34" s="132">
        <f t="shared" si="24"/>
        <v>0</v>
      </c>
      <c r="BE34" s="54"/>
      <c r="BF34" s="54"/>
      <c r="BG34" s="132">
        <f t="shared" si="25"/>
        <v>0</v>
      </c>
      <c r="BH34" s="54"/>
      <c r="BI34" s="54"/>
      <c r="BJ34" s="132">
        <f t="shared" si="26"/>
        <v>0</v>
      </c>
      <c r="BK34" s="54"/>
      <c r="BL34" s="54"/>
      <c r="BM34" s="132">
        <f t="shared" si="123"/>
        <v>0</v>
      </c>
      <c r="BN34" s="54"/>
      <c r="BO34" s="54"/>
      <c r="BP34" s="132">
        <f t="shared" si="124"/>
        <v>0</v>
      </c>
      <c r="BQ34" s="54"/>
      <c r="BR34" s="54"/>
      <c r="BS34" s="132">
        <v>0</v>
      </c>
      <c r="BT34" s="54"/>
      <c r="BU34" s="54"/>
      <c r="BV34" s="132">
        <f t="shared" si="117"/>
        <v>0</v>
      </c>
      <c r="BW34" s="54"/>
      <c r="BX34" s="54"/>
      <c r="BY34" s="132">
        <f t="shared" si="126"/>
        <v>0</v>
      </c>
      <c r="BZ34" s="54"/>
      <c r="CA34" s="54"/>
      <c r="CB34" s="132">
        <f t="shared" si="71"/>
        <v>0</v>
      </c>
      <c r="CC34" s="54"/>
      <c r="CD34" s="54"/>
      <c r="CE34" s="132">
        <f t="shared" si="32"/>
        <v>0</v>
      </c>
      <c r="CF34" s="54"/>
      <c r="CG34" s="54"/>
      <c r="CH34" s="132">
        <f t="shared" si="33"/>
        <v>0</v>
      </c>
      <c r="CI34" s="54"/>
      <c r="CJ34" s="54"/>
      <c r="CK34" s="132">
        <f t="shared" si="34"/>
        <v>0</v>
      </c>
      <c r="CL34" s="54"/>
      <c r="CM34" s="54"/>
      <c r="CN34" s="132">
        <f t="shared" si="35"/>
        <v>0</v>
      </c>
      <c r="CO34" s="54"/>
      <c r="CP34" s="54"/>
      <c r="CQ34" s="132">
        <f t="shared" si="36"/>
        <v>0</v>
      </c>
      <c r="CR34" s="222">
        <f t="shared" si="37"/>
        <v>4531300</v>
      </c>
      <c r="CS34" s="222">
        <f t="shared" si="37"/>
        <v>4204796</v>
      </c>
      <c r="CT34" s="222">
        <f t="shared" si="37"/>
        <v>-326504</v>
      </c>
      <c r="CU34" s="54"/>
      <c r="CV34" s="54"/>
      <c r="CW34" s="132">
        <f t="shared" si="38"/>
        <v>0</v>
      </c>
      <c r="CX34" s="222">
        <f t="shared" si="175"/>
        <v>0</v>
      </c>
      <c r="CY34" s="222">
        <f t="shared" si="175"/>
        <v>0</v>
      </c>
      <c r="CZ34" s="222">
        <f t="shared" si="175"/>
        <v>0</v>
      </c>
      <c r="DA34" s="54"/>
      <c r="DB34" s="54"/>
      <c r="DC34" s="132">
        <f t="shared" si="6"/>
        <v>0</v>
      </c>
      <c r="DD34" s="54"/>
      <c r="DE34" s="54"/>
      <c r="DF34" s="132">
        <f t="shared" si="40"/>
        <v>0</v>
      </c>
      <c r="DG34" s="63">
        <f t="shared" si="41"/>
        <v>0</v>
      </c>
      <c r="DH34" s="63">
        <f t="shared" si="41"/>
        <v>0</v>
      </c>
      <c r="DI34" s="63">
        <f t="shared" si="41"/>
        <v>0</v>
      </c>
      <c r="DJ34" s="63">
        <f t="shared" si="42"/>
        <v>4531300</v>
      </c>
      <c r="DK34" s="63">
        <f t="shared" si="42"/>
        <v>4204796</v>
      </c>
      <c r="DL34" s="63">
        <f t="shared" si="177"/>
        <v>-326504</v>
      </c>
      <c r="DM34" s="329"/>
    </row>
    <row r="35" spans="1:117" s="229" customFormat="1">
      <c r="A35" s="223">
        <v>28</v>
      </c>
      <c r="B35" s="224" t="s">
        <v>36</v>
      </c>
      <c r="C35" s="64">
        <f>SUM(C36:C38)</f>
        <v>0</v>
      </c>
      <c r="D35" s="64">
        <f t="shared" ref="D35:Y35" si="178">SUM(D36:D38)</f>
        <v>0</v>
      </c>
      <c r="E35" s="64">
        <f t="shared" si="178"/>
        <v>0</v>
      </c>
      <c r="F35" s="64">
        <f t="shared" si="178"/>
        <v>0</v>
      </c>
      <c r="G35" s="64">
        <f t="shared" si="178"/>
        <v>0</v>
      </c>
      <c r="H35" s="226">
        <f t="shared" si="10"/>
        <v>0</v>
      </c>
      <c r="I35" s="64">
        <f t="shared" ref="I35:J35" si="179">SUM(I36:I38)</f>
        <v>0</v>
      </c>
      <c r="J35" s="64">
        <f t="shared" si="179"/>
        <v>0</v>
      </c>
      <c r="K35" s="226">
        <f t="shared" si="11"/>
        <v>0</v>
      </c>
      <c r="L35" s="64">
        <f t="shared" ref="L35:M35" si="180">SUM(L36:L38)</f>
        <v>0</v>
      </c>
      <c r="M35" s="64">
        <f t="shared" si="180"/>
        <v>0</v>
      </c>
      <c r="N35" s="226">
        <f t="shared" si="12"/>
        <v>0</v>
      </c>
      <c r="O35" s="64">
        <f>SUM(O36:O38)</f>
        <v>20000000</v>
      </c>
      <c r="P35" s="64">
        <f t="shared" si="178"/>
        <v>0</v>
      </c>
      <c r="Q35" s="226">
        <f t="shared" si="48"/>
        <v>-20000000</v>
      </c>
      <c r="R35" s="64">
        <f t="shared" si="178"/>
        <v>3000000</v>
      </c>
      <c r="S35" s="64">
        <f t="shared" si="178"/>
        <v>0</v>
      </c>
      <c r="T35" s="226">
        <f t="shared" si="13"/>
        <v>-3000000</v>
      </c>
      <c r="U35" s="64">
        <f t="shared" si="178"/>
        <v>0</v>
      </c>
      <c r="V35" s="64">
        <f t="shared" si="178"/>
        <v>0</v>
      </c>
      <c r="W35" s="64">
        <f t="shared" si="178"/>
        <v>0</v>
      </c>
      <c r="X35" s="64">
        <f t="shared" si="178"/>
        <v>0</v>
      </c>
      <c r="Y35" s="64">
        <f t="shared" si="178"/>
        <v>0</v>
      </c>
      <c r="Z35" s="226">
        <f t="shared" si="15"/>
        <v>0</v>
      </c>
      <c r="AA35" s="64">
        <f t="shared" ref="AA35:AB35" si="181">SUM(AA36:AA38)</f>
        <v>0</v>
      </c>
      <c r="AB35" s="64">
        <f t="shared" si="181"/>
        <v>0</v>
      </c>
      <c r="AC35" s="226">
        <f t="shared" si="16"/>
        <v>0</v>
      </c>
      <c r="AD35" s="64">
        <f t="shared" ref="AD35:AE35" si="182">SUM(AD36:AD38)</f>
        <v>0</v>
      </c>
      <c r="AE35" s="64">
        <f t="shared" si="182"/>
        <v>0</v>
      </c>
      <c r="AF35" s="226">
        <f t="shared" si="17"/>
        <v>0</v>
      </c>
      <c r="AG35" s="64">
        <f t="shared" ref="AG35:AH35" si="183">SUM(AG36:AG38)</f>
        <v>0</v>
      </c>
      <c r="AH35" s="64">
        <f t="shared" si="183"/>
        <v>0</v>
      </c>
      <c r="AI35" s="132">
        <f t="shared" si="121"/>
        <v>0</v>
      </c>
      <c r="AJ35" s="64">
        <f t="shared" ref="AJ35:AK35" si="184">SUM(AJ36:AJ38)</f>
        <v>0</v>
      </c>
      <c r="AK35" s="64">
        <f t="shared" si="184"/>
        <v>0</v>
      </c>
      <c r="AL35" s="132">
        <f t="shared" si="122"/>
        <v>0</v>
      </c>
      <c r="AM35" s="64">
        <f t="shared" ref="AM35:AN35" si="185">SUM(AM36:AM38)</f>
        <v>0</v>
      </c>
      <c r="AN35" s="64">
        <f t="shared" si="185"/>
        <v>0</v>
      </c>
      <c r="AO35" s="226">
        <f t="shared" si="57"/>
        <v>0</v>
      </c>
      <c r="AP35" s="64">
        <f t="shared" ref="AP35:AQ35" si="186">SUM(AP36:AP38)</f>
        <v>0</v>
      </c>
      <c r="AQ35" s="64">
        <f t="shared" si="186"/>
        <v>0</v>
      </c>
      <c r="AR35" s="226">
        <f t="shared" si="20"/>
        <v>0</v>
      </c>
      <c r="AS35" s="64">
        <f t="shared" ref="AS35:AT35" si="187">SUM(AS36:AS38)</f>
        <v>0</v>
      </c>
      <c r="AT35" s="64">
        <f t="shared" si="187"/>
        <v>0</v>
      </c>
      <c r="AU35" s="226">
        <f t="shared" si="21"/>
        <v>0</v>
      </c>
      <c r="AV35" s="64">
        <f t="shared" ref="AV35:AW35" si="188">SUM(AV36:AV38)</f>
        <v>0</v>
      </c>
      <c r="AW35" s="64">
        <f t="shared" si="188"/>
        <v>0</v>
      </c>
      <c r="AX35" s="226">
        <f t="shared" si="22"/>
        <v>0</v>
      </c>
      <c r="AY35" s="64">
        <f t="shared" ref="AY35:AZ35" si="189">SUM(AY36:AY38)</f>
        <v>0</v>
      </c>
      <c r="AZ35" s="64">
        <f t="shared" si="189"/>
        <v>0</v>
      </c>
      <c r="BA35" s="226">
        <f t="shared" si="23"/>
        <v>0</v>
      </c>
      <c r="BB35" s="64">
        <f t="shared" ref="BB35:BC35" si="190">SUM(BB36:BB38)</f>
        <v>0</v>
      </c>
      <c r="BC35" s="64">
        <f t="shared" si="190"/>
        <v>0</v>
      </c>
      <c r="BD35" s="226">
        <f t="shared" si="24"/>
        <v>0</v>
      </c>
      <c r="BE35" s="64">
        <f t="shared" ref="BE35:BF35" si="191">SUM(BE36:BE38)</f>
        <v>0</v>
      </c>
      <c r="BF35" s="64">
        <f t="shared" si="191"/>
        <v>0</v>
      </c>
      <c r="BG35" s="226">
        <f t="shared" si="25"/>
        <v>0</v>
      </c>
      <c r="BH35" s="64">
        <f t="shared" ref="BH35:BI35" si="192">SUM(BH36:BH38)</f>
        <v>0</v>
      </c>
      <c r="BI35" s="64">
        <f t="shared" si="192"/>
        <v>0</v>
      </c>
      <c r="BJ35" s="226">
        <f t="shared" si="26"/>
        <v>0</v>
      </c>
      <c r="BK35" s="64">
        <f t="shared" ref="BK35:BL35" si="193">SUM(BK36:BK38)</f>
        <v>0</v>
      </c>
      <c r="BL35" s="64">
        <f t="shared" si="193"/>
        <v>0</v>
      </c>
      <c r="BM35" s="132">
        <f t="shared" si="123"/>
        <v>0</v>
      </c>
      <c r="BN35" s="54">
        <f t="shared" ref="BN35:BO35" si="194">SUM(BN36:BN38)</f>
        <v>0</v>
      </c>
      <c r="BO35" s="64">
        <f t="shared" si="194"/>
        <v>0</v>
      </c>
      <c r="BP35" s="132">
        <f t="shared" si="124"/>
        <v>0</v>
      </c>
      <c r="BQ35" s="64">
        <f t="shared" ref="BQ35:BX35" si="195">SUM(BQ36:BQ38)</f>
        <v>0</v>
      </c>
      <c r="BR35" s="64">
        <f>SUM(BR36:BR38)</f>
        <v>0</v>
      </c>
      <c r="BS35" s="64">
        <f>SUM(BS36:BS38)</f>
        <v>0</v>
      </c>
      <c r="BT35" s="64">
        <f t="shared" si="195"/>
        <v>0</v>
      </c>
      <c r="BU35" s="64">
        <f t="shared" si="195"/>
        <v>0</v>
      </c>
      <c r="BV35" s="64">
        <f t="shared" si="195"/>
        <v>0</v>
      </c>
      <c r="BW35" s="64">
        <f t="shared" si="195"/>
        <v>0</v>
      </c>
      <c r="BX35" s="64">
        <f t="shared" si="195"/>
        <v>0</v>
      </c>
      <c r="BY35" s="132">
        <f t="shared" si="126"/>
        <v>0</v>
      </c>
      <c r="BZ35" s="64">
        <f t="shared" ref="BZ35:CA35" si="196">SUM(BZ36:BZ38)</f>
        <v>0</v>
      </c>
      <c r="CA35" s="64">
        <f t="shared" si="196"/>
        <v>0</v>
      </c>
      <c r="CB35" s="226">
        <f t="shared" si="71"/>
        <v>0</v>
      </c>
      <c r="CC35" s="64">
        <f t="shared" ref="CC35:CD35" si="197">SUM(CC36:CC38)</f>
        <v>0</v>
      </c>
      <c r="CD35" s="64">
        <f t="shared" si="197"/>
        <v>0</v>
      </c>
      <c r="CE35" s="226">
        <f t="shared" si="32"/>
        <v>0</v>
      </c>
      <c r="CF35" s="64">
        <f t="shared" ref="CF35:CG35" si="198">SUM(CF36:CF38)</f>
        <v>0</v>
      </c>
      <c r="CG35" s="64">
        <f t="shared" si="198"/>
        <v>0</v>
      </c>
      <c r="CH35" s="226">
        <f t="shared" si="33"/>
        <v>0</v>
      </c>
      <c r="CI35" s="64">
        <f t="shared" ref="CI35:CJ35" si="199">SUM(CI36:CI38)</f>
        <v>0</v>
      </c>
      <c r="CJ35" s="64">
        <f t="shared" si="199"/>
        <v>0</v>
      </c>
      <c r="CK35" s="226">
        <f t="shared" si="34"/>
        <v>0</v>
      </c>
      <c r="CL35" s="64">
        <f t="shared" ref="CL35:CM35" si="200">SUM(CL36:CL38)</f>
        <v>0</v>
      </c>
      <c r="CM35" s="64">
        <f t="shared" si="200"/>
        <v>0</v>
      </c>
      <c r="CN35" s="226">
        <f t="shared" si="35"/>
        <v>0</v>
      </c>
      <c r="CO35" s="64">
        <f t="shared" ref="CO35:CP35" si="201">SUM(CO36:CO38)</f>
        <v>0</v>
      </c>
      <c r="CP35" s="64">
        <f t="shared" si="201"/>
        <v>0</v>
      </c>
      <c r="CQ35" s="226">
        <f t="shared" si="36"/>
        <v>0</v>
      </c>
      <c r="CR35" s="227">
        <f t="shared" si="37"/>
        <v>23000000</v>
      </c>
      <c r="CS35" s="227">
        <f t="shared" si="37"/>
        <v>0</v>
      </c>
      <c r="CT35" s="227">
        <f t="shared" si="37"/>
        <v>-23000000</v>
      </c>
      <c r="CU35" s="225">
        <f>SUM(CU36:CU38)</f>
        <v>0</v>
      </c>
      <c r="CV35" s="225">
        <f>SUM(CV36:CV38)</f>
        <v>0</v>
      </c>
      <c r="CW35" s="226">
        <f t="shared" si="38"/>
        <v>0</v>
      </c>
      <c r="CX35" s="227">
        <f t="shared" si="39"/>
        <v>0</v>
      </c>
      <c r="CY35" s="227">
        <f t="shared" si="39"/>
        <v>0</v>
      </c>
      <c r="CZ35" s="227">
        <f t="shared" si="39"/>
        <v>0</v>
      </c>
      <c r="DA35" s="225">
        <f>SUM(DA36:DA38)</f>
        <v>0</v>
      </c>
      <c r="DB35" s="225">
        <f>SUM(DB36:DB38)</f>
        <v>0</v>
      </c>
      <c r="DC35" s="226">
        <f t="shared" si="6"/>
        <v>0</v>
      </c>
      <c r="DD35" s="225">
        <f>SUM(DD36:DD38)</f>
        <v>0</v>
      </c>
      <c r="DE35" s="225">
        <f>SUM(DE36:DE38)</f>
        <v>0</v>
      </c>
      <c r="DF35" s="226">
        <f t="shared" si="40"/>
        <v>0</v>
      </c>
      <c r="DG35" s="136">
        <f t="shared" si="41"/>
        <v>0</v>
      </c>
      <c r="DH35" s="136">
        <f t="shared" si="41"/>
        <v>0</v>
      </c>
      <c r="DI35" s="136">
        <f t="shared" si="41"/>
        <v>0</v>
      </c>
      <c r="DJ35" s="136">
        <f t="shared" si="42"/>
        <v>23000000</v>
      </c>
      <c r="DK35" s="136">
        <f t="shared" si="42"/>
        <v>0</v>
      </c>
      <c r="DL35" s="136">
        <f t="shared" si="42"/>
        <v>-23000000</v>
      </c>
      <c r="DM35" s="332"/>
    </row>
    <row r="36" spans="1:117" s="217" customFormat="1">
      <c r="A36" s="449">
        <v>29</v>
      </c>
      <c r="B36" s="231" t="s">
        <v>28</v>
      </c>
      <c r="C36" s="54"/>
      <c r="D36" s="54"/>
      <c r="E36" s="132">
        <f t="shared" si="9"/>
        <v>0</v>
      </c>
      <c r="F36" s="54"/>
      <c r="G36" s="54"/>
      <c r="H36" s="132">
        <f t="shared" si="10"/>
        <v>0</v>
      </c>
      <c r="I36" s="54"/>
      <c r="J36" s="54"/>
      <c r="K36" s="132">
        <f t="shared" si="11"/>
        <v>0</v>
      </c>
      <c r="L36" s="54"/>
      <c r="M36" s="54"/>
      <c r="N36" s="132">
        <f t="shared" si="12"/>
        <v>0</v>
      </c>
      <c r="O36" s="54"/>
      <c r="P36" s="54"/>
      <c r="Q36" s="132">
        <f t="shared" si="48"/>
        <v>0</v>
      </c>
      <c r="R36" s="54"/>
      <c r="S36" s="54"/>
      <c r="T36" s="132">
        <f t="shared" si="13"/>
        <v>0</v>
      </c>
      <c r="U36" s="54"/>
      <c r="V36" s="54"/>
      <c r="W36" s="132">
        <v>0</v>
      </c>
      <c r="X36" s="54"/>
      <c r="Y36" s="54"/>
      <c r="Z36" s="132">
        <f t="shared" si="15"/>
        <v>0</v>
      </c>
      <c r="AA36" s="54"/>
      <c r="AB36" s="54"/>
      <c r="AC36" s="132">
        <f t="shared" si="16"/>
        <v>0</v>
      </c>
      <c r="AD36" s="54"/>
      <c r="AE36" s="54"/>
      <c r="AF36" s="132">
        <f t="shared" si="17"/>
        <v>0</v>
      </c>
      <c r="AG36" s="54"/>
      <c r="AH36" s="54"/>
      <c r="AI36" s="132">
        <f t="shared" si="121"/>
        <v>0</v>
      </c>
      <c r="AJ36" s="54"/>
      <c r="AK36" s="54"/>
      <c r="AL36" s="132">
        <f t="shared" si="122"/>
        <v>0</v>
      </c>
      <c r="AM36" s="54"/>
      <c r="AN36" s="54"/>
      <c r="AO36" s="132">
        <f t="shared" si="57"/>
        <v>0</v>
      </c>
      <c r="AP36" s="54"/>
      <c r="AQ36" s="54"/>
      <c r="AR36" s="132">
        <f t="shared" si="20"/>
        <v>0</v>
      </c>
      <c r="AS36" s="54"/>
      <c r="AT36" s="54"/>
      <c r="AU36" s="132">
        <f t="shared" si="21"/>
        <v>0</v>
      </c>
      <c r="AV36" s="54"/>
      <c r="AW36" s="54"/>
      <c r="AX36" s="132">
        <f t="shared" si="22"/>
        <v>0</v>
      </c>
      <c r="AY36" s="54"/>
      <c r="AZ36" s="54"/>
      <c r="BA36" s="132">
        <f t="shared" si="23"/>
        <v>0</v>
      </c>
      <c r="BB36" s="54"/>
      <c r="BC36" s="54"/>
      <c r="BD36" s="132">
        <f t="shared" si="24"/>
        <v>0</v>
      </c>
      <c r="BE36" s="54"/>
      <c r="BF36" s="54"/>
      <c r="BG36" s="132">
        <f t="shared" si="25"/>
        <v>0</v>
      </c>
      <c r="BH36" s="54"/>
      <c r="BI36" s="54"/>
      <c r="BJ36" s="132">
        <f t="shared" si="26"/>
        <v>0</v>
      </c>
      <c r="BK36" s="54"/>
      <c r="BL36" s="54"/>
      <c r="BM36" s="132">
        <f t="shared" si="123"/>
        <v>0</v>
      </c>
      <c r="BN36" s="54"/>
      <c r="BO36" s="54"/>
      <c r="BP36" s="132">
        <f t="shared" si="124"/>
        <v>0</v>
      </c>
      <c r="BQ36" s="54"/>
      <c r="BR36" s="54"/>
      <c r="BS36" s="132">
        <v>0</v>
      </c>
      <c r="BT36" s="54"/>
      <c r="BU36" s="54"/>
      <c r="BV36" s="132">
        <f t="shared" si="117"/>
        <v>0</v>
      </c>
      <c r="BW36" s="54"/>
      <c r="BX36" s="54"/>
      <c r="BY36" s="132">
        <f t="shared" si="126"/>
        <v>0</v>
      </c>
      <c r="BZ36" s="54"/>
      <c r="CA36" s="54"/>
      <c r="CB36" s="132">
        <f t="shared" si="71"/>
        <v>0</v>
      </c>
      <c r="CC36" s="54"/>
      <c r="CD36" s="54"/>
      <c r="CE36" s="132">
        <f t="shared" si="32"/>
        <v>0</v>
      </c>
      <c r="CF36" s="54"/>
      <c r="CG36" s="54"/>
      <c r="CH36" s="132">
        <f t="shared" si="33"/>
        <v>0</v>
      </c>
      <c r="CI36" s="54"/>
      <c r="CJ36" s="54"/>
      <c r="CK36" s="132">
        <f t="shared" si="34"/>
        <v>0</v>
      </c>
      <c r="CL36" s="54"/>
      <c r="CM36" s="54"/>
      <c r="CN36" s="132">
        <f t="shared" si="35"/>
        <v>0</v>
      </c>
      <c r="CO36" s="146"/>
      <c r="CP36" s="146"/>
      <c r="CQ36" s="132">
        <f t="shared" si="36"/>
        <v>0</v>
      </c>
      <c r="CR36" s="222">
        <f t="shared" si="37"/>
        <v>0</v>
      </c>
      <c r="CS36" s="222">
        <f t="shared" si="37"/>
        <v>0</v>
      </c>
      <c r="CT36" s="222">
        <f t="shared" si="37"/>
        <v>0</v>
      </c>
      <c r="CU36" s="54"/>
      <c r="CV36" s="54"/>
      <c r="CW36" s="132">
        <f t="shared" si="38"/>
        <v>0</v>
      </c>
      <c r="CX36" s="222">
        <f t="shared" ref="CX36:CZ38" si="202">SUM(CU36)</f>
        <v>0</v>
      </c>
      <c r="CY36" s="222">
        <f t="shared" si="202"/>
        <v>0</v>
      </c>
      <c r="CZ36" s="222">
        <f t="shared" si="202"/>
        <v>0</v>
      </c>
      <c r="DA36" s="54"/>
      <c r="DB36" s="54"/>
      <c r="DC36" s="132">
        <f t="shared" si="6"/>
        <v>0</v>
      </c>
      <c r="DD36" s="54"/>
      <c r="DE36" s="54"/>
      <c r="DF36" s="132">
        <f t="shared" si="40"/>
        <v>0</v>
      </c>
      <c r="DG36" s="63">
        <f t="shared" si="41"/>
        <v>0</v>
      </c>
      <c r="DH36" s="63">
        <f t="shared" si="41"/>
        <v>0</v>
      </c>
      <c r="DI36" s="63">
        <f t="shared" si="41"/>
        <v>0</v>
      </c>
      <c r="DJ36" s="63">
        <f t="shared" si="42"/>
        <v>0</v>
      </c>
      <c r="DK36" s="63">
        <f t="shared" si="42"/>
        <v>0</v>
      </c>
      <c r="DL36" s="63">
        <f>SUM(CT36+CZ36+DI36)</f>
        <v>0</v>
      </c>
      <c r="DM36" s="329"/>
    </row>
    <row r="37" spans="1:117" s="217" customFormat="1">
      <c r="A37" s="449">
        <v>30</v>
      </c>
      <c r="B37" s="231" t="s">
        <v>29</v>
      </c>
      <c r="C37" s="54"/>
      <c r="D37" s="54"/>
      <c r="E37" s="132">
        <f t="shared" si="9"/>
        <v>0</v>
      </c>
      <c r="F37" s="54"/>
      <c r="G37" s="54"/>
      <c r="H37" s="132">
        <f t="shared" si="10"/>
        <v>0</v>
      </c>
      <c r="I37" s="54"/>
      <c r="J37" s="54"/>
      <c r="K37" s="132">
        <f t="shared" si="11"/>
        <v>0</v>
      </c>
      <c r="L37" s="54"/>
      <c r="M37" s="54"/>
      <c r="N37" s="132">
        <f t="shared" si="12"/>
        <v>0</v>
      </c>
      <c r="O37" s="54"/>
      <c r="P37" s="54"/>
      <c r="Q37" s="132">
        <f t="shared" si="48"/>
        <v>0</v>
      </c>
      <c r="R37" s="54"/>
      <c r="S37" s="54"/>
      <c r="T37" s="132">
        <f t="shared" si="13"/>
        <v>0</v>
      </c>
      <c r="U37" s="54"/>
      <c r="V37" s="54"/>
      <c r="W37" s="132">
        <v>0</v>
      </c>
      <c r="X37" s="54"/>
      <c r="Y37" s="54"/>
      <c r="Z37" s="132">
        <f t="shared" si="15"/>
        <v>0</v>
      </c>
      <c r="AA37" s="54"/>
      <c r="AB37" s="54"/>
      <c r="AC37" s="132">
        <f t="shared" si="16"/>
        <v>0</v>
      </c>
      <c r="AD37" s="54"/>
      <c r="AE37" s="54"/>
      <c r="AF37" s="132">
        <f t="shared" si="17"/>
        <v>0</v>
      </c>
      <c r="AG37" s="54"/>
      <c r="AH37" s="54"/>
      <c r="AI37" s="132">
        <f t="shared" si="121"/>
        <v>0</v>
      </c>
      <c r="AJ37" s="54"/>
      <c r="AK37" s="54"/>
      <c r="AL37" s="132">
        <f t="shared" si="122"/>
        <v>0</v>
      </c>
      <c r="AM37" s="54"/>
      <c r="AN37" s="54"/>
      <c r="AO37" s="132">
        <f t="shared" si="57"/>
        <v>0</v>
      </c>
      <c r="AP37" s="54"/>
      <c r="AQ37" s="54"/>
      <c r="AR37" s="132">
        <f t="shared" si="20"/>
        <v>0</v>
      </c>
      <c r="AS37" s="54"/>
      <c r="AT37" s="54"/>
      <c r="AU37" s="132">
        <f t="shared" si="21"/>
        <v>0</v>
      </c>
      <c r="AV37" s="54"/>
      <c r="AW37" s="54"/>
      <c r="AX37" s="132">
        <f t="shared" si="22"/>
        <v>0</v>
      </c>
      <c r="AY37" s="54"/>
      <c r="AZ37" s="54"/>
      <c r="BA37" s="132">
        <f t="shared" si="23"/>
        <v>0</v>
      </c>
      <c r="BB37" s="54"/>
      <c r="BC37" s="54"/>
      <c r="BD37" s="132">
        <f t="shared" si="24"/>
        <v>0</v>
      </c>
      <c r="BE37" s="54"/>
      <c r="BF37" s="54"/>
      <c r="BG37" s="132">
        <f t="shared" si="25"/>
        <v>0</v>
      </c>
      <c r="BH37" s="54"/>
      <c r="BI37" s="54"/>
      <c r="BJ37" s="132">
        <f t="shared" si="26"/>
        <v>0</v>
      </c>
      <c r="BK37" s="54"/>
      <c r="BL37" s="54"/>
      <c r="BM37" s="132">
        <f t="shared" si="123"/>
        <v>0</v>
      </c>
      <c r="BN37" s="54"/>
      <c r="BO37" s="54"/>
      <c r="BP37" s="132">
        <f t="shared" si="124"/>
        <v>0</v>
      </c>
      <c r="BQ37" s="54"/>
      <c r="BR37" s="54"/>
      <c r="BS37" s="132">
        <v>0</v>
      </c>
      <c r="BT37" s="54"/>
      <c r="BU37" s="54"/>
      <c r="BV37" s="132">
        <f t="shared" si="117"/>
        <v>0</v>
      </c>
      <c r="BW37" s="54"/>
      <c r="BX37" s="54"/>
      <c r="BY37" s="132">
        <f t="shared" si="126"/>
        <v>0</v>
      </c>
      <c r="BZ37" s="54"/>
      <c r="CA37" s="54"/>
      <c r="CB37" s="132">
        <f t="shared" si="71"/>
        <v>0</v>
      </c>
      <c r="CC37" s="54"/>
      <c r="CD37" s="54"/>
      <c r="CE37" s="132">
        <f t="shared" si="32"/>
        <v>0</v>
      </c>
      <c r="CF37" s="54"/>
      <c r="CG37" s="54"/>
      <c r="CH37" s="132">
        <f t="shared" si="33"/>
        <v>0</v>
      </c>
      <c r="CI37" s="54"/>
      <c r="CJ37" s="54"/>
      <c r="CK37" s="132">
        <f t="shared" si="34"/>
        <v>0</v>
      </c>
      <c r="CL37" s="54"/>
      <c r="CM37" s="54"/>
      <c r="CN37" s="132">
        <f t="shared" si="35"/>
        <v>0</v>
      </c>
      <c r="CO37" s="54"/>
      <c r="CP37" s="54"/>
      <c r="CQ37" s="132">
        <f t="shared" si="36"/>
        <v>0</v>
      </c>
      <c r="CR37" s="222">
        <f t="shared" si="37"/>
        <v>0</v>
      </c>
      <c r="CS37" s="222">
        <f t="shared" si="37"/>
        <v>0</v>
      </c>
      <c r="CT37" s="222">
        <f t="shared" si="37"/>
        <v>0</v>
      </c>
      <c r="CU37" s="54"/>
      <c r="CV37" s="54"/>
      <c r="CW37" s="132">
        <f t="shared" si="38"/>
        <v>0</v>
      </c>
      <c r="CX37" s="222">
        <f t="shared" si="202"/>
        <v>0</v>
      </c>
      <c r="CY37" s="222">
        <f t="shared" si="202"/>
        <v>0</v>
      </c>
      <c r="CZ37" s="222">
        <f t="shared" si="202"/>
        <v>0</v>
      </c>
      <c r="DA37" s="54"/>
      <c r="DB37" s="54"/>
      <c r="DC37" s="132">
        <f t="shared" si="6"/>
        <v>0</v>
      </c>
      <c r="DD37" s="54"/>
      <c r="DE37" s="54"/>
      <c r="DF37" s="132">
        <f t="shared" si="40"/>
        <v>0</v>
      </c>
      <c r="DG37" s="63">
        <f t="shared" si="41"/>
        <v>0</v>
      </c>
      <c r="DH37" s="63">
        <f t="shared" si="41"/>
        <v>0</v>
      </c>
      <c r="DI37" s="63">
        <f t="shared" si="41"/>
        <v>0</v>
      </c>
      <c r="DJ37" s="63">
        <f t="shared" si="42"/>
        <v>0</v>
      </c>
      <c r="DK37" s="63">
        <f t="shared" si="42"/>
        <v>0</v>
      </c>
      <c r="DL37" s="63">
        <f t="shared" ref="DL37:DL38" si="203">SUM(CT37+CZ37+DI37)</f>
        <v>0</v>
      </c>
      <c r="DM37" s="329"/>
    </row>
    <row r="38" spans="1:117" s="217" customFormat="1">
      <c r="A38" s="449">
        <v>31</v>
      </c>
      <c r="B38" s="231" t="s">
        <v>30</v>
      </c>
      <c r="C38" s="54"/>
      <c r="D38" s="54"/>
      <c r="E38" s="132">
        <f t="shared" si="9"/>
        <v>0</v>
      </c>
      <c r="F38" s="329">
        <v>0</v>
      </c>
      <c r="G38" s="329">
        <v>0</v>
      </c>
      <c r="H38" s="132">
        <f t="shared" si="10"/>
        <v>0</v>
      </c>
      <c r="I38" s="450"/>
      <c r="J38" s="450"/>
      <c r="K38" s="132">
        <f t="shared" si="11"/>
        <v>0</v>
      </c>
      <c r="L38" s="54"/>
      <c r="M38" s="54"/>
      <c r="N38" s="132">
        <f t="shared" si="12"/>
        <v>0</v>
      </c>
      <c r="O38" s="376">
        <v>20000000</v>
      </c>
      <c r="P38" s="301">
        <v>0</v>
      </c>
      <c r="Q38" s="132">
        <f t="shared" si="48"/>
        <v>-20000000</v>
      </c>
      <c r="R38" s="376">
        <v>3000000</v>
      </c>
      <c r="S38" s="301">
        <v>0</v>
      </c>
      <c r="T38" s="132">
        <f t="shared" si="13"/>
        <v>-3000000</v>
      </c>
      <c r="U38" s="54"/>
      <c r="V38" s="54"/>
      <c r="W38" s="132">
        <v>0</v>
      </c>
      <c r="X38" s="54"/>
      <c r="Y38" s="54"/>
      <c r="Z38" s="132">
        <f t="shared" si="15"/>
        <v>0</v>
      </c>
      <c r="AA38" s="54"/>
      <c r="AB38" s="54"/>
      <c r="AC38" s="132">
        <f t="shared" si="16"/>
        <v>0</v>
      </c>
      <c r="AD38" s="54"/>
      <c r="AE38" s="54"/>
      <c r="AF38" s="132">
        <f t="shared" si="17"/>
        <v>0</v>
      </c>
      <c r="AG38" s="54"/>
      <c r="AH38" s="54"/>
      <c r="AI38" s="132">
        <f t="shared" si="121"/>
        <v>0</v>
      </c>
      <c r="AJ38" s="54"/>
      <c r="AK38" s="54"/>
      <c r="AL38" s="132">
        <f t="shared" si="122"/>
        <v>0</v>
      </c>
      <c r="AM38" s="54"/>
      <c r="AN38" s="54"/>
      <c r="AO38" s="132">
        <f t="shared" si="57"/>
        <v>0</v>
      </c>
      <c r="AP38" s="54"/>
      <c r="AQ38" s="54"/>
      <c r="AR38" s="132">
        <f t="shared" si="20"/>
        <v>0</v>
      </c>
      <c r="AS38" s="54"/>
      <c r="AT38" s="54"/>
      <c r="AU38" s="132">
        <f t="shared" si="21"/>
        <v>0</v>
      </c>
      <c r="AV38" s="54"/>
      <c r="AW38" s="54"/>
      <c r="AX38" s="132">
        <f t="shared" si="22"/>
        <v>0</v>
      </c>
      <c r="AY38" s="54"/>
      <c r="AZ38" s="54"/>
      <c r="BA38" s="132">
        <f t="shared" si="23"/>
        <v>0</v>
      </c>
      <c r="BB38" s="54"/>
      <c r="BC38" s="54"/>
      <c r="BD38" s="132">
        <f t="shared" si="24"/>
        <v>0</v>
      </c>
      <c r="BE38" s="54"/>
      <c r="BF38" s="54"/>
      <c r="BG38" s="132">
        <f t="shared" si="25"/>
        <v>0</v>
      </c>
      <c r="BH38" s="54"/>
      <c r="BI38" s="54"/>
      <c r="BJ38" s="132">
        <f t="shared" si="26"/>
        <v>0</v>
      </c>
      <c r="BK38" s="54"/>
      <c r="BL38" s="54"/>
      <c r="BM38" s="132">
        <f t="shared" si="123"/>
        <v>0</v>
      </c>
      <c r="BN38" s="54"/>
      <c r="BO38" s="54"/>
      <c r="BP38" s="132">
        <f t="shared" si="124"/>
        <v>0</v>
      </c>
      <c r="BQ38" s="54"/>
      <c r="BR38" s="54"/>
      <c r="BS38" s="132">
        <v>0</v>
      </c>
      <c r="BT38" s="54"/>
      <c r="BU38" s="54"/>
      <c r="BV38" s="132">
        <f t="shared" si="117"/>
        <v>0</v>
      </c>
      <c r="BW38" s="54"/>
      <c r="BX38" s="54"/>
      <c r="BY38" s="132">
        <f t="shared" si="126"/>
        <v>0</v>
      </c>
      <c r="BZ38" s="54"/>
      <c r="CA38" s="54"/>
      <c r="CB38" s="132">
        <f t="shared" si="71"/>
        <v>0</v>
      </c>
      <c r="CC38" s="54"/>
      <c r="CD38" s="54"/>
      <c r="CE38" s="132">
        <f t="shared" si="32"/>
        <v>0</v>
      </c>
      <c r="CF38" s="54"/>
      <c r="CG38" s="54"/>
      <c r="CH38" s="132">
        <f t="shared" si="33"/>
        <v>0</v>
      </c>
      <c r="CI38" s="54"/>
      <c r="CJ38" s="54"/>
      <c r="CK38" s="132">
        <f t="shared" si="34"/>
        <v>0</v>
      </c>
      <c r="CL38" s="54"/>
      <c r="CM38" s="54"/>
      <c r="CN38" s="132">
        <f t="shared" si="35"/>
        <v>0</v>
      </c>
      <c r="CO38" s="54"/>
      <c r="CP38" s="54"/>
      <c r="CQ38" s="132">
        <f t="shared" si="36"/>
        <v>0</v>
      </c>
      <c r="CR38" s="222">
        <f t="shared" si="37"/>
        <v>23000000</v>
      </c>
      <c r="CS38" s="222">
        <f t="shared" si="37"/>
        <v>0</v>
      </c>
      <c r="CT38" s="222">
        <f t="shared" si="37"/>
        <v>-23000000</v>
      </c>
      <c r="CU38" s="54"/>
      <c r="CV38" s="54"/>
      <c r="CW38" s="132">
        <f t="shared" si="38"/>
        <v>0</v>
      </c>
      <c r="CX38" s="222">
        <f t="shared" si="202"/>
        <v>0</v>
      </c>
      <c r="CY38" s="222">
        <f t="shared" si="202"/>
        <v>0</v>
      </c>
      <c r="CZ38" s="222">
        <f t="shared" si="202"/>
        <v>0</v>
      </c>
      <c r="DA38" s="54"/>
      <c r="DB38" s="54"/>
      <c r="DC38" s="132">
        <f t="shared" si="6"/>
        <v>0</v>
      </c>
      <c r="DD38" s="54"/>
      <c r="DE38" s="54"/>
      <c r="DF38" s="132">
        <f t="shared" si="40"/>
        <v>0</v>
      </c>
      <c r="DG38" s="63">
        <f t="shared" si="41"/>
        <v>0</v>
      </c>
      <c r="DH38" s="63">
        <f t="shared" si="41"/>
        <v>0</v>
      </c>
      <c r="DI38" s="63">
        <f t="shared" si="41"/>
        <v>0</v>
      </c>
      <c r="DJ38" s="63">
        <f t="shared" si="42"/>
        <v>23000000</v>
      </c>
      <c r="DK38" s="63">
        <f t="shared" si="42"/>
        <v>0</v>
      </c>
      <c r="DL38" s="63">
        <f t="shared" si="203"/>
        <v>-23000000</v>
      </c>
      <c r="DM38" s="329"/>
    </row>
    <row r="39" spans="1:117" s="229" customFormat="1">
      <c r="A39" s="223">
        <v>32</v>
      </c>
      <c r="B39" s="224" t="s">
        <v>37</v>
      </c>
      <c r="C39" s="134">
        <f>SUM(C40:C43)</f>
        <v>6509900</v>
      </c>
      <c r="D39" s="134">
        <f t="shared" ref="D39:Y39" si="204">SUM(D40:D43)</f>
        <v>4406900</v>
      </c>
      <c r="E39" s="134">
        <f t="shared" si="204"/>
        <v>-2103000</v>
      </c>
      <c r="F39" s="134">
        <f t="shared" si="204"/>
        <v>43424100</v>
      </c>
      <c r="G39" s="134">
        <f t="shared" si="204"/>
        <v>17307950</v>
      </c>
      <c r="H39" s="226">
        <f t="shared" si="10"/>
        <v>-26116150</v>
      </c>
      <c r="I39" s="134">
        <f t="shared" ref="I39:J39" si="205">SUM(I40:I43)</f>
        <v>90000</v>
      </c>
      <c r="J39" s="134">
        <f t="shared" si="205"/>
        <v>0</v>
      </c>
      <c r="K39" s="226">
        <f t="shared" si="11"/>
        <v>-90000</v>
      </c>
      <c r="L39" s="134">
        <f t="shared" ref="L39:M39" si="206">SUM(L40:L43)</f>
        <v>834000</v>
      </c>
      <c r="M39" s="134">
        <f t="shared" si="206"/>
        <v>284000</v>
      </c>
      <c r="N39" s="226">
        <f t="shared" si="12"/>
        <v>-550000</v>
      </c>
      <c r="O39" s="134">
        <f>SUM(O40:O43)</f>
        <v>135900800</v>
      </c>
      <c r="P39" s="134">
        <f t="shared" si="204"/>
        <v>59968030</v>
      </c>
      <c r="Q39" s="226">
        <f t="shared" si="48"/>
        <v>-75932770</v>
      </c>
      <c r="R39" s="134">
        <f t="shared" si="204"/>
        <v>1703300</v>
      </c>
      <c r="S39" s="134">
        <f t="shared" si="204"/>
        <v>1186250</v>
      </c>
      <c r="T39" s="226">
        <f t="shared" si="13"/>
        <v>-517050</v>
      </c>
      <c r="U39" s="134">
        <f t="shared" si="204"/>
        <v>0</v>
      </c>
      <c r="V39" s="134">
        <f t="shared" si="204"/>
        <v>0</v>
      </c>
      <c r="W39" s="134">
        <f t="shared" si="204"/>
        <v>0</v>
      </c>
      <c r="X39" s="134">
        <f t="shared" si="204"/>
        <v>2000000</v>
      </c>
      <c r="Y39" s="134">
        <f t="shared" si="204"/>
        <v>0</v>
      </c>
      <c r="Z39" s="226">
        <f t="shared" si="15"/>
        <v>-2000000</v>
      </c>
      <c r="AA39" s="134">
        <f t="shared" ref="AA39:AB39" si="207">SUM(AA40:AA43)</f>
        <v>1023100</v>
      </c>
      <c r="AB39" s="134">
        <f t="shared" si="207"/>
        <v>998100</v>
      </c>
      <c r="AC39" s="226">
        <f t="shared" si="16"/>
        <v>-25000</v>
      </c>
      <c r="AD39" s="134">
        <f t="shared" ref="AD39:AE39" si="208">SUM(AD40:AD43)</f>
        <v>1074800</v>
      </c>
      <c r="AE39" s="134">
        <f t="shared" si="208"/>
        <v>237325</v>
      </c>
      <c r="AF39" s="226">
        <f t="shared" si="17"/>
        <v>-837475</v>
      </c>
      <c r="AG39" s="134">
        <f t="shared" ref="AG39:AH39" si="209">SUM(AG40:AG43)</f>
        <v>1025000</v>
      </c>
      <c r="AH39" s="134">
        <f t="shared" si="209"/>
        <v>831642.47</v>
      </c>
      <c r="AI39" s="132">
        <f t="shared" si="121"/>
        <v>-193357.53000000003</v>
      </c>
      <c r="AJ39" s="134">
        <f t="shared" ref="AJ39:AK39" si="210">SUM(AJ40:AJ43)</f>
        <v>1494300</v>
      </c>
      <c r="AK39" s="134">
        <f t="shared" si="210"/>
        <v>494250</v>
      </c>
      <c r="AL39" s="132">
        <f t="shared" si="122"/>
        <v>-1000050</v>
      </c>
      <c r="AM39" s="134">
        <f t="shared" ref="AM39:AN39" si="211">SUM(AM40:AM43)</f>
        <v>1000000</v>
      </c>
      <c r="AN39" s="134">
        <f t="shared" si="211"/>
        <v>50600</v>
      </c>
      <c r="AO39" s="226">
        <f t="shared" si="57"/>
        <v>-949400</v>
      </c>
      <c r="AP39" s="134">
        <f t="shared" ref="AP39:AQ39" si="212">SUM(AP40:AP43)</f>
        <v>1000000</v>
      </c>
      <c r="AQ39" s="134">
        <f t="shared" si="212"/>
        <v>113300</v>
      </c>
      <c r="AR39" s="226">
        <f t="shared" si="20"/>
        <v>-886700</v>
      </c>
      <c r="AS39" s="134">
        <f t="shared" ref="AS39:AT39" si="213">SUM(AS40:AS43)</f>
        <v>1000000</v>
      </c>
      <c r="AT39" s="134">
        <f t="shared" si="213"/>
        <v>814000</v>
      </c>
      <c r="AU39" s="226">
        <f t="shared" si="21"/>
        <v>-186000</v>
      </c>
      <c r="AV39" s="134">
        <f t="shared" ref="AV39:AW39" si="214">SUM(AV40:AV43)</f>
        <v>1012100</v>
      </c>
      <c r="AW39" s="134">
        <f t="shared" si="214"/>
        <v>63800</v>
      </c>
      <c r="AX39" s="226">
        <f t="shared" si="22"/>
        <v>-948300</v>
      </c>
      <c r="AY39" s="134">
        <f t="shared" ref="AY39:AZ39" si="215">SUM(AY40:AY43)</f>
        <v>1000000</v>
      </c>
      <c r="AZ39" s="134">
        <f t="shared" si="215"/>
        <v>0</v>
      </c>
      <c r="BA39" s="226">
        <f t="shared" si="23"/>
        <v>-1000000</v>
      </c>
      <c r="BB39" s="134">
        <f t="shared" ref="BB39:BC39" si="216">SUM(BB40:BB43)</f>
        <v>1108600</v>
      </c>
      <c r="BC39" s="134">
        <f t="shared" si="216"/>
        <v>1000000</v>
      </c>
      <c r="BD39" s="226">
        <f t="shared" si="24"/>
        <v>-108600</v>
      </c>
      <c r="BE39" s="134">
        <f t="shared" ref="BE39:BF39" si="217">SUM(BE40:BE43)</f>
        <v>1000000</v>
      </c>
      <c r="BF39" s="134">
        <f t="shared" si="217"/>
        <v>0</v>
      </c>
      <c r="BG39" s="226">
        <f t="shared" si="25"/>
        <v>-1000000</v>
      </c>
      <c r="BH39" s="134">
        <f t="shared" ref="BH39:BI39" si="218">SUM(BH40:BH43)</f>
        <v>2307800</v>
      </c>
      <c r="BI39" s="134">
        <f t="shared" si="218"/>
        <v>895300</v>
      </c>
      <c r="BJ39" s="226">
        <f t="shared" si="26"/>
        <v>-1412500</v>
      </c>
      <c r="BK39" s="134">
        <f t="shared" ref="BK39:BL39" si="219">SUM(BK40:BK43)</f>
        <v>1000000</v>
      </c>
      <c r="BL39" s="134">
        <f t="shared" si="219"/>
        <v>443600</v>
      </c>
      <c r="BM39" s="132">
        <f t="shared" si="123"/>
        <v>-556400</v>
      </c>
      <c r="BN39" s="183">
        <f t="shared" ref="BN39:BO39" si="220">SUM(BN40:BN43)</f>
        <v>1188800</v>
      </c>
      <c r="BO39" s="134">
        <f t="shared" si="220"/>
        <v>628600</v>
      </c>
      <c r="BP39" s="132">
        <f t="shared" si="124"/>
        <v>-560200</v>
      </c>
      <c r="BQ39" s="134">
        <f t="shared" ref="BQ39:BX39" si="221">SUM(BQ40:BQ43)</f>
        <v>2000000</v>
      </c>
      <c r="BR39" s="134">
        <f>SUM(BR40:BR43)</f>
        <v>1128050</v>
      </c>
      <c r="BS39" s="134">
        <f t="shared" si="221"/>
        <v>0</v>
      </c>
      <c r="BT39" s="134">
        <f t="shared" si="221"/>
        <v>3303100</v>
      </c>
      <c r="BU39" s="134">
        <f t="shared" si="221"/>
        <v>1853060</v>
      </c>
      <c r="BV39" s="134">
        <f t="shared" si="221"/>
        <v>-1450040</v>
      </c>
      <c r="BW39" s="134">
        <f t="shared" si="221"/>
        <v>3097800</v>
      </c>
      <c r="BX39" s="134">
        <f t="shared" si="221"/>
        <v>1969000</v>
      </c>
      <c r="BY39" s="132">
        <f t="shared" si="126"/>
        <v>-1128800</v>
      </c>
      <c r="BZ39" s="134">
        <f t="shared" ref="BZ39:CA39" si="222">SUM(BZ40:BZ43)</f>
        <v>3040000</v>
      </c>
      <c r="CA39" s="134">
        <f t="shared" si="222"/>
        <v>1289950</v>
      </c>
      <c r="CB39" s="226">
        <f t="shared" si="71"/>
        <v>-1750050</v>
      </c>
      <c r="CC39" s="134">
        <f t="shared" ref="CC39:CD39" si="223">SUM(CC40:CC43)</f>
        <v>3000000</v>
      </c>
      <c r="CD39" s="134">
        <f t="shared" si="223"/>
        <v>2000000</v>
      </c>
      <c r="CE39" s="226">
        <f t="shared" si="32"/>
        <v>-1000000</v>
      </c>
      <c r="CF39" s="134">
        <f t="shared" ref="CF39:CG39" si="224">SUM(CF40:CF43)</f>
        <v>3397900</v>
      </c>
      <c r="CG39" s="134">
        <f t="shared" si="224"/>
        <v>1397895</v>
      </c>
      <c r="CH39" s="226">
        <f t="shared" si="33"/>
        <v>-2000005</v>
      </c>
      <c r="CI39" s="134">
        <f t="shared" ref="CI39:CJ39" si="225">SUM(CI40:CI43)</f>
        <v>2926600</v>
      </c>
      <c r="CJ39" s="134">
        <f t="shared" si="225"/>
        <v>1926380</v>
      </c>
      <c r="CK39" s="226">
        <f t="shared" si="34"/>
        <v>-1000220</v>
      </c>
      <c r="CL39" s="134">
        <f t="shared" ref="CL39:CM39" si="226">SUM(CL40:CL43)</f>
        <v>2000000</v>
      </c>
      <c r="CM39" s="134">
        <f t="shared" si="226"/>
        <v>0</v>
      </c>
      <c r="CN39" s="226">
        <f t="shared" si="35"/>
        <v>-2000000</v>
      </c>
      <c r="CO39" s="134">
        <f>SUM(CO40:CO43)</f>
        <v>0</v>
      </c>
      <c r="CP39" s="134">
        <f>SUM(CP40:CP43)</f>
        <v>0</v>
      </c>
      <c r="CQ39" s="226">
        <f t="shared" si="36"/>
        <v>0</v>
      </c>
      <c r="CR39" s="227">
        <f t="shared" si="37"/>
        <v>229462000</v>
      </c>
      <c r="CS39" s="227">
        <f t="shared" si="37"/>
        <v>101287982.47</v>
      </c>
      <c r="CT39" s="227">
        <f t="shared" si="37"/>
        <v>-127302067.53</v>
      </c>
      <c r="CU39" s="225">
        <f>SUM(CU40:CU43)</f>
        <v>0</v>
      </c>
      <c r="CV39" s="225">
        <f>SUM(CV40:CV43)</f>
        <v>0</v>
      </c>
      <c r="CW39" s="226">
        <f t="shared" si="38"/>
        <v>0</v>
      </c>
      <c r="CX39" s="227">
        <f t="shared" si="39"/>
        <v>0</v>
      </c>
      <c r="CY39" s="227">
        <f t="shared" si="39"/>
        <v>0</v>
      </c>
      <c r="CZ39" s="227">
        <f t="shared" si="39"/>
        <v>0</v>
      </c>
      <c r="DA39" s="225">
        <f>SUM(DA40:DA43)</f>
        <v>0</v>
      </c>
      <c r="DB39" s="225">
        <f>SUM(DB40:DB43)</f>
        <v>0</v>
      </c>
      <c r="DC39" s="226">
        <f t="shared" si="6"/>
        <v>0</v>
      </c>
      <c r="DD39" s="225">
        <f>SUM(DD40:DD43)</f>
        <v>0</v>
      </c>
      <c r="DE39" s="225">
        <f>SUM(DE40:DE43)</f>
        <v>0</v>
      </c>
      <c r="DF39" s="226">
        <f t="shared" si="40"/>
        <v>0</v>
      </c>
      <c r="DG39" s="136">
        <f t="shared" si="41"/>
        <v>0</v>
      </c>
      <c r="DH39" s="136">
        <f t="shared" si="41"/>
        <v>0</v>
      </c>
      <c r="DI39" s="136">
        <f t="shared" si="41"/>
        <v>0</v>
      </c>
      <c r="DJ39" s="136">
        <f t="shared" si="42"/>
        <v>229462000</v>
      </c>
      <c r="DK39" s="136">
        <f t="shared" si="42"/>
        <v>101287982.47</v>
      </c>
      <c r="DL39" s="136">
        <f t="shared" si="42"/>
        <v>-127302067.53</v>
      </c>
      <c r="DM39" s="332"/>
    </row>
    <row r="40" spans="1:117" s="217" customFormat="1">
      <c r="A40" s="449">
        <v>33</v>
      </c>
      <c r="B40" s="232" t="s">
        <v>31</v>
      </c>
      <c r="C40" s="376">
        <v>5509900</v>
      </c>
      <c r="D40" s="376">
        <v>4159900</v>
      </c>
      <c r="E40" s="132">
        <f t="shared" si="9"/>
        <v>-1350000</v>
      </c>
      <c r="F40" s="376">
        <v>9102000</v>
      </c>
      <c r="G40" s="376">
        <v>4944250</v>
      </c>
      <c r="H40" s="132">
        <f t="shared" si="10"/>
        <v>-4157750</v>
      </c>
      <c r="I40" s="450"/>
      <c r="J40" s="450"/>
      <c r="K40" s="132">
        <f t="shared" si="11"/>
        <v>0</v>
      </c>
      <c r="L40" s="450"/>
      <c r="M40" s="450"/>
      <c r="N40" s="132">
        <f t="shared" si="12"/>
        <v>0</v>
      </c>
      <c r="O40" s="376">
        <v>60048300</v>
      </c>
      <c r="P40" s="376">
        <v>10298310</v>
      </c>
      <c r="Q40" s="132">
        <f t="shared" si="48"/>
        <v>-49749990</v>
      </c>
      <c r="R40" s="450"/>
      <c r="S40" s="450"/>
      <c r="T40" s="132">
        <f t="shared" si="13"/>
        <v>0</v>
      </c>
      <c r="U40" s="54"/>
      <c r="V40" s="54"/>
      <c r="W40" s="132">
        <v>0</v>
      </c>
      <c r="X40" s="54"/>
      <c r="Y40" s="54"/>
      <c r="Z40" s="132">
        <f t="shared" si="15"/>
        <v>0</v>
      </c>
      <c r="AA40" s="54"/>
      <c r="AB40" s="54"/>
      <c r="AC40" s="132">
        <f t="shared" si="16"/>
        <v>0</v>
      </c>
      <c r="AD40" s="54"/>
      <c r="AE40" s="54"/>
      <c r="AF40" s="132">
        <f t="shared" si="17"/>
        <v>0</v>
      </c>
      <c r="AG40" s="54"/>
      <c r="AH40" s="54"/>
      <c r="AI40" s="132">
        <f t="shared" si="121"/>
        <v>0</v>
      </c>
      <c r="AJ40" s="54"/>
      <c r="AK40" s="54"/>
      <c r="AL40" s="132">
        <f t="shared" si="122"/>
        <v>0</v>
      </c>
      <c r="AM40" s="54"/>
      <c r="AN40" s="54"/>
      <c r="AO40" s="132">
        <f t="shared" si="57"/>
        <v>0</v>
      </c>
      <c r="AP40" s="54"/>
      <c r="AQ40" s="54"/>
      <c r="AR40" s="132">
        <f t="shared" si="20"/>
        <v>0</v>
      </c>
      <c r="AS40" s="54"/>
      <c r="AT40" s="54"/>
      <c r="AU40" s="132">
        <f t="shared" si="21"/>
        <v>0</v>
      </c>
      <c r="AV40" s="54"/>
      <c r="AW40" s="54"/>
      <c r="AX40" s="132">
        <f t="shared" si="22"/>
        <v>0</v>
      </c>
      <c r="AY40" s="54"/>
      <c r="AZ40" s="54"/>
      <c r="BA40" s="132">
        <f t="shared" si="23"/>
        <v>0</v>
      </c>
      <c r="BB40" s="54"/>
      <c r="BC40" s="54"/>
      <c r="BD40" s="132">
        <f t="shared" si="24"/>
        <v>0</v>
      </c>
      <c r="BE40" s="54"/>
      <c r="BF40" s="54"/>
      <c r="BG40" s="132">
        <f t="shared" si="25"/>
        <v>0</v>
      </c>
      <c r="BH40" s="54"/>
      <c r="BI40" s="54"/>
      <c r="BJ40" s="132">
        <f t="shared" si="26"/>
        <v>0</v>
      </c>
      <c r="BK40" s="54"/>
      <c r="BL40" s="54"/>
      <c r="BM40" s="132">
        <f t="shared" si="123"/>
        <v>0</v>
      </c>
      <c r="BN40" s="54"/>
      <c r="BO40" s="54"/>
      <c r="BP40" s="132">
        <f t="shared" si="124"/>
        <v>0</v>
      </c>
      <c r="BQ40" s="54"/>
      <c r="BR40" s="54"/>
      <c r="BS40" s="132">
        <v>0</v>
      </c>
      <c r="BT40" s="54"/>
      <c r="BU40" s="54"/>
      <c r="BV40" s="132">
        <f t="shared" si="117"/>
        <v>0</v>
      </c>
      <c r="BW40" s="54"/>
      <c r="BX40" s="54"/>
      <c r="BY40" s="132">
        <f t="shared" si="126"/>
        <v>0</v>
      </c>
      <c r="BZ40" s="54"/>
      <c r="CA40" s="54"/>
      <c r="CB40" s="132">
        <f t="shared" si="71"/>
        <v>0</v>
      </c>
      <c r="CC40" s="54"/>
      <c r="CD40" s="54"/>
      <c r="CE40" s="132">
        <f t="shared" si="32"/>
        <v>0</v>
      </c>
      <c r="CF40" s="54"/>
      <c r="CG40" s="54"/>
      <c r="CH40" s="132">
        <f t="shared" si="33"/>
        <v>0</v>
      </c>
      <c r="CI40" s="54"/>
      <c r="CJ40" s="54"/>
      <c r="CK40" s="132">
        <f t="shared" si="34"/>
        <v>0</v>
      </c>
      <c r="CL40" s="54"/>
      <c r="CM40" s="54"/>
      <c r="CN40" s="132">
        <f t="shared" si="35"/>
        <v>0</v>
      </c>
      <c r="CO40" s="54"/>
      <c r="CP40" s="54"/>
      <c r="CQ40" s="132">
        <f t="shared" si="36"/>
        <v>0</v>
      </c>
      <c r="CR40" s="222">
        <f t="shared" si="37"/>
        <v>74660200</v>
      </c>
      <c r="CS40" s="222">
        <f t="shared" si="37"/>
        <v>19402460</v>
      </c>
      <c r="CT40" s="222">
        <f t="shared" si="37"/>
        <v>-55257740</v>
      </c>
      <c r="CU40" s="54"/>
      <c r="CV40" s="54"/>
      <c r="CW40" s="132">
        <f t="shared" si="38"/>
        <v>0</v>
      </c>
      <c r="CX40" s="222">
        <f t="shared" ref="CX40:CZ43" si="227">SUM(CU40)</f>
        <v>0</v>
      </c>
      <c r="CY40" s="222">
        <f t="shared" si="227"/>
        <v>0</v>
      </c>
      <c r="CZ40" s="222">
        <f t="shared" si="227"/>
        <v>0</v>
      </c>
      <c r="DA40" s="54"/>
      <c r="DB40" s="54"/>
      <c r="DC40" s="132">
        <f t="shared" si="6"/>
        <v>0</v>
      </c>
      <c r="DD40" s="54"/>
      <c r="DE40" s="54"/>
      <c r="DF40" s="132">
        <f t="shared" si="40"/>
        <v>0</v>
      </c>
      <c r="DG40" s="63">
        <f t="shared" si="41"/>
        <v>0</v>
      </c>
      <c r="DH40" s="63">
        <f t="shared" si="41"/>
        <v>0</v>
      </c>
      <c r="DI40" s="63">
        <f t="shared" si="41"/>
        <v>0</v>
      </c>
      <c r="DJ40" s="63">
        <f t="shared" si="42"/>
        <v>74660200</v>
      </c>
      <c r="DK40" s="63">
        <f t="shared" si="42"/>
        <v>19402460</v>
      </c>
      <c r="DL40" s="63">
        <f>SUM(CT40+CZ40+DI40)</f>
        <v>-55257740</v>
      </c>
      <c r="DM40" s="329"/>
    </row>
    <row r="41" spans="1:117" s="217" customFormat="1">
      <c r="A41" s="449">
        <v>34</v>
      </c>
      <c r="B41" s="232" t="s">
        <v>32</v>
      </c>
      <c r="C41" s="376">
        <v>0</v>
      </c>
      <c r="D41" s="301">
        <v>0</v>
      </c>
      <c r="E41" s="132">
        <f t="shared" si="9"/>
        <v>0</v>
      </c>
      <c r="F41" s="450"/>
      <c r="G41" s="450"/>
      <c r="H41" s="132">
        <f t="shared" si="10"/>
        <v>0</v>
      </c>
      <c r="I41" s="450"/>
      <c r="J41" s="450"/>
      <c r="K41" s="132">
        <f t="shared" si="11"/>
        <v>0</v>
      </c>
      <c r="L41" s="450"/>
      <c r="M41" s="450"/>
      <c r="N41" s="132">
        <f t="shared" si="12"/>
        <v>0</v>
      </c>
      <c r="O41" s="376">
        <v>8000000</v>
      </c>
      <c r="P41" s="376">
        <v>2880000</v>
      </c>
      <c r="Q41" s="132">
        <f t="shared" si="48"/>
        <v>-5120000</v>
      </c>
      <c r="R41" s="54">
        <v>0</v>
      </c>
      <c r="S41" s="54">
        <v>0</v>
      </c>
      <c r="T41" s="132">
        <f t="shared" si="13"/>
        <v>0</v>
      </c>
      <c r="U41" s="54"/>
      <c r="V41" s="54"/>
      <c r="W41" s="132">
        <v>0</v>
      </c>
      <c r="X41" s="54"/>
      <c r="Y41" s="54"/>
      <c r="Z41" s="132">
        <f t="shared" si="15"/>
        <v>0</v>
      </c>
      <c r="AA41" s="54"/>
      <c r="AB41" s="54"/>
      <c r="AC41" s="132">
        <f t="shared" si="16"/>
        <v>0</v>
      </c>
      <c r="AD41" s="54"/>
      <c r="AE41" s="54"/>
      <c r="AF41" s="132">
        <f t="shared" si="17"/>
        <v>0</v>
      </c>
      <c r="AG41" s="54"/>
      <c r="AH41" s="54"/>
      <c r="AI41" s="132">
        <f t="shared" si="121"/>
        <v>0</v>
      </c>
      <c r="AJ41" s="54"/>
      <c r="AK41" s="54"/>
      <c r="AL41" s="132">
        <f t="shared" si="122"/>
        <v>0</v>
      </c>
      <c r="AM41" s="54"/>
      <c r="AN41" s="54"/>
      <c r="AO41" s="132">
        <f t="shared" si="57"/>
        <v>0</v>
      </c>
      <c r="AP41" s="54"/>
      <c r="AQ41" s="54"/>
      <c r="AR41" s="132">
        <f t="shared" si="20"/>
        <v>0</v>
      </c>
      <c r="AS41" s="54"/>
      <c r="AT41" s="54"/>
      <c r="AU41" s="132">
        <f t="shared" si="21"/>
        <v>0</v>
      </c>
      <c r="AV41" s="54"/>
      <c r="AW41" s="54"/>
      <c r="AX41" s="132">
        <f t="shared" si="22"/>
        <v>0</v>
      </c>
      <c r="AY41" s="54"/>
      <c r="AZ41" s="54"/>
      <c r="BA41" s="132">
        <f t="shared" si="23"/>
        <v>0</v>
      </c>
      <c r="BB41" s="54"/>
      <c r="BC41" s="54"/>
      <c r="BD41" s="132">
        <f t="shared" si="24"/>
        <v>0</v>
      </c>
      <c r="BE41" s="54"/>
      <c r="BF41" s="54"/>
      <c r="BG41" s="132">
        <f t="shared" si="25"/>
        <v>0</v>
      </c>
      <c r="BH41" s="54"/>
      <c r="BI41" s="54"/>
      <c r="BJ41" s="132">
        <f t="shared" si="26"/>
        <v>0</v>
      </c>
      <c r="BK41" s="54"/>
      <c r="BL41" s="54"/>
      <c r="BM41" s="132">
        <f t="shared" si="123"/>
        <v>0</v>
      </c>
      <c r="BN41" s="54"/>
      <c r="BO41" s="54"/>
      <c r="BP41" s="132">
        <f t="shared" si="124"/>
        <v>0</v>
      </c>
      <c r="BQ41" s="54"/>
      <c r="BR41" s="54"/>
      <c r="BS41" s="132">
        <v>0</v>
      </c>
      <c r="BT41" s="54"/>
      <c r="BU41" s="54"/>
      <c r="BV41" s="132">
        <f t="shared" si="117"/>
        <v>0</v>
      </c>
      <c r="BW41" s="54"/>
      <c r="BX41" s="54"/>
      <c r="BY41" s="132">
        <f t="shared" si="126"/>
        <v>0</v>
      </c>
      <c r="BZ41" s="54"/>
      <c r="CA41" s="54"/>
      <c r="CB41" s="132">
        <f t="shared" si="71"/>
        <v>0</v>
      </c>
      <c r="CC41" s="54"/>
      <c r="CD41" s="54"/>
      <c r="CE41" s="132">
        <f t="shared" si="32"/>
        <v>0</v>
      </c>
      <c r="CF41" s="54"/>
      <c r="CG41" s="54"/>
      <c r="CH41" s="132">
        <f t="shared" si="33"/>
        <v>0</v>
      </c>
      <c r="CI41" s="54"/>
      <c r="CJ41" s="54"/>
      <c r="CK41" s="132">
        <f t="shared" si="34"/>
        <v>0</v>
      </c>
      <c r="CL41" s="54"/>
      <c r="CM41" s="54"/>
      <c r="CN41" s="132">
        <f t="shared" si="35"/>
        <v>0</v>
      </c>
      <c r="CO41" s="54"/>
      <c r="CP41" s="54"/>
      <c r="CQ41" s="132">
        <f t="shared" si="36"/>
        <v>0</v>
      </c>
      <c r="CR41" s="222">
        <f t="shared" si="37"/>
        <v>8000000</v>
      </c>
      <c r="CS41" s="222">
        <f t="shared" si="37"/>
        <v>2880000</v>
      </c>
      <c r="CT41" s="222">
        <f t="shared" si="37"/>
        <v>-5120000</v>
      </c>
      <c r="CU41" s="54"/>
      <c r="CV41" s="54"/>
      <c r="CW41" s="132">
        <f t="shared" si="38"/>
        <v>0</v>
      </c>
      <c r="CX41" s="222">
        <f t="shared" si="227"/>
        <v>0</v>
      </c>
      <c r="CY41" s="222">
        <f t="shared" si="227"/>
        <v>0</v>
      </c>
      <c r="CZ41" s="222">
        <f t="shared" si="227"/>
        <v>0</v>
      </c>
      <c r="DA41" s="54"/>
      <c r="DB41" s="54"/>
      <c r="DC41" s="132">
        <f t="shared" si="6"/>
        <v>0</v>
      </c>
      <c r="DD41" s="54"/>
      <c r="DE41" s="54"/>
      <c r="DF41" s="132">
        <f t="shared" si="40"/>
        <v>0</v>
      </c>
      <c r="DG41" s="63">
        <f t="shared" si="41"/>
        <v>0</v>
      </c>
      <c r="DH41" s="63">
        <f t="shared" si="41"/>
        <v>0</v>
      </c>
      <c r="DI41" s="63">
        <f t="shared" si="41"/>
        <v>0</v>
      </c>
      <c r="DJ41" s="63">
        <f t="shared" si="42"/>
        <v>8000000</v>
      </c>
      <c r="DK41" s="63">
        <f t="shared" si="42"/>
        <v>2880000</v>
      </c>
      <c r="DL41" s="63">
        <f t="shared" ref="DL41:DL43" si="228">SUM(CT41+CZ41+DI41)</f>
        <v>-5120000</v>
      </c>
      <c r="DM41" s="329"/>
    </row>
    <row r="42" spans="1:117" s="217" customFormat="1">
      <c r="A42" s="449">
        <v>35</v>
      </c>
      <c r="B42" s="232" t="s">
        <v>41</v>
      </c>
      <c r="C42" s="54"/>
      <c r="D42" s="54"/>
      <c r="E42" s="132">
        <f t="shared" si="9"/>
        <v>0</v>
      </c>
      <c r="F42" s="54"/>
      <c r="G42" s="54"/>
      <c r="H42" s="132">
        <f t="shared" si="10"/>
        <v>0</v>
      </c>
      <c r="I42" s="450"/>
      <c r="J42" s="450"/>
      <c r="K42" s="132">
        <f t="shared" si="11"/>
        <v>0</v>
      </c>
      <c r="L42" s="54"/>
      <c r="M42" s="54"/>
      <c r="N42" s="132">
        <f t="shared" si="12"/>
        <v>0</v>
      </c>
      <c r="O42" s="376">
        <v>6000000</v>
      </c>
      <c r="P42" s="376">
        <v>4265520</v>
      </c>
      <c r="Q42" s="132">
        <f t="shared" si="48"/>
        <v>-1734480</v>
      </c>
      <c r="R42" s="376">
        <v>600000</v>
      </c>
      <c r="S42" s="376">
        <v>435000</v>
      </c>
      <c r="T42" s="132">
        <f t="shared" si="13"/>
        <v>-165000</v>
      </c>
      <c r="U42" s="54"/>
      <c r="V42" s="54"/>
      <c r="W42" s="132">
        <v>0</v>
      </c>
      <c r="X42" s="54"/>
      <c r="Y42" s="54"/>
      <c r="Z42" s="132">
        <f t="shared" si="15"/>
        <v>0</v>
      </c>
      <c r="AA42" s="54"/>
      <c r="AB42" s="54"/>
      <c r="AC42" s="132">
        <f t="shared" si="16"/>
        <v>0</v>
      </c>
      <c r="AD42" s="54"/>
      <c r="AE42" s="54"/>
      <c r="AF42" s="132">
        <f t="shared" si="17"/>
        <v>0</v>
      </c>
      <c r="AG42" s="54"/>
      <c r="AH42" s="54"/>
      <c r="AI42" s="132">
        <f t="shared" si="121"/>
        <v>0</v>
      </c>
      <c r="AJ42" s="54"/>
      <c r="AK42" s="54"/>
      <c r="AL42" s="132">
        <f t="shared" si="122"/>
        <v>0</v>
      </c>
      <c r="AM42" s="54"/>
      <c r="AN42" s="54"/>
      <c r="AO42" s="132">
        <f t="shared" si="57"/>
        <v>0</v>
      </c>
      <c r="AP42" s="54"/>
      <c r="AQ42" s="54"/>
      <c r="AR42" s="132">
        <f t="shared" si="20"/>
        <v>0</v>
      </c>
      <c r="AS42" s="54"/>
      <c r="AT42" s="54"/>
      <c r="AU42" s="132">
        <f t="shared" si="21"/>
        <v>0</v>
      </c>
      <c r="AV42" s="54"/>
      <c r="AW42" s="54"/>
      <c r="AX42" s="132">
        <f t="shared" si="22"/>
        <v>0</v>
      </c>
      <c r="AY42" s="54"/>
      <c r="AZ42" s="54"/>
      <c r="BA42" s="132">
        <f t="shared" si="23"/>
        <v>0</v>
      </c>
      <c r="BB42" s="54"/>
      <c r="BC42" s="54"/>
      <c r="BD42" s="132">
        <f t="shared" si="24"/>
        <v>0</v>
      </c>
      <c r="BE42" s="54"/>
      <c r="BF42" s="54"/>
      <c r="BG42" s="132">
        <f t="shared" si="25"/>
        <v>0</v>
      </c>
      <c r="BH42" s="54"/>
      <c r="BI42" s="54"/>
      <c r="BJ42" s="132">
        <f t="shared" si="26"/>
        <v>0</v>
      </c>
      <c r="BK42" s="54"/>
      <c r="BL42" s="54"/>
      <c r="BM42" s="132">
        <f t="shared" si="123"/>
        <v>0</v>
      </c>
      <c r="BN42" s="54"/>
      <c r="BO42" s="54"/>
      <c r="BP42" s="132">
        <f t="shared" si="124"/>
        <v>0</v>
      </c>
      <c r="BQ42" s="54"/>
      <c r="BR42" s="54"/>
      <c r="BS42" s="132">
        <v>0</v>
      </c>
      <c r="BT42" s="54"/>
      <c r="BU42" s="54"/>
      <c r="BV42" s="132">
        <f t="shared" si="117"/>
        <v>0</v>
      </c>
      <c r="BW42" s="54"/>
      <c r="BX42" s="54"/>
      <c r="BY42" s="132">
        <f t="shared" si="126"/>
        <v>0</v>
      </c>
      <c r="BZ42" s="54"/>
      <c r="CA42" s="54"/>
      <c r="CB42" s="132">
        <f t="shared" si="71"/>
        <v>0</v>
      </c>
      <c r="CC42" s="54"/>
      <c r="CD42" s="54"/>
      <c r="CE42" s="132">
        <f t="shared" si="32"/>
        <v>0</v>
      </c>
      <c r="CF42" s="54"/>
      <c r="CG42" s="54"/>
      <c r="CH42" s="132">
        <f t="shared" si="33"/>
        <v>0</v>
      </c>
      <c r="CI42" s="54"/>
      <c r="CJ42" s="54"/>
      <c r="CK42" s="132">
        <f t="shared" si="34"/>
        <v>0</v>
      </c>
      <c r="CL42" s="54"/>
      <c r="CM42" s="54"/>
      <c r="CN42" s="132">
        <f t="shared" si="35"/>
        <v>0</v>
      </c>
      <c r="CO42" s="54"/>
      <c r="CP42" s="54"/>
      <c r="CQ42" s="132">
        <f t="shared" si="36"/>
        <v>0</v>
      </c>
      <c r="CR42" s="222">
        <f t="shared" si="37"/>
        <v>6600000</v>
      </c>
      <c r="CS42" s="222">
        <f t="shared" si="37"/>
        <v>4700520</v>
      </c>
      <c r="CT42" s="222">
        <f t="shared" si="37"/>
        <v>-1899480</v>
      </c>
      <c r="CU42" s="54"/>
      <c r="CV42" s="54"/>
      <c r="CW42" s="132">
        <f t="shared" si="38"/>
        <v>0</v>
      </c>
      <c r="CX42" s="222">
        <f t="shared" si="227"/>
        <v>0</v>
      </c>
      <c r="CY42" s="222">
        <f t="shared" si="227"/>
        <v>0</v>
      </c>
      <c r="CZ42" s="222">
        <f t="shared" si="227"/>
        <v>0</v>
      </c>
      <c r="DA42" s="54"/>
      <c r="DB42" s="54"/>
      <c r="DC42" s="132">
        <f t="shared" si="6"/>
        <v>0</v>
      </c>
      <c r="DD42" s="54"/>
      <c r="DE42" s="54"/>
      <c r="DF42" s="132">
        <f t="shared" si="40"/>
        <v>0</v>
      </c>
      <c r="DG42" s="63">
        <f t="shared" si="41"/>
        <v>0</v>
      </c>
      <c r="DH42" s="63">
        <f t="shared" si="41"/>
        <v>0</v>
      </c>
      <c r="DI42" s="63">
        <f t="shared" si="41"/>
        <v>0</v>
      </c>
      <c r="DJ42" s="63">
        <f>SUM(CR42+CX42+DG42)</f>
        <v>6600000</v>
      </c>
      <c r="DK42" s="63">
        <f t="shared" si="42"/>
        <v>4700520</v>
      </c>
      <c r="DL42" s="63">
        <f t="shared" si="228"/>
        <v>-1899480</v>
      </c>
      <c r="DM42" s="329"/>
    </row>
    <row r="43" spans="1:117" s="217" customFormat="1">
      <c r="A43" s="449">
        <v>36</v>
      </c>
      <c r="B43" s="231" t="s">
        <v>33</v>
      </c>
      <c r="C43" s="376">
        <v>1000000</v>
      </c>
      <c r="D43" s="376">
        <v>247000</v>
      </c>
      <c r="E43" s="132">
        <f t="shared" si="9"/>
        <v>-753000</v>
      </c>
      <c r="F43" s="376">
        <v>34322100</v>
      </c>
      <c r="G43" s="376">
        <v>12363700</v>
      </c>
      <c r="H43" s="132">
        <f t="shared" si="10"/>
        <v>-21958400</v>
      </c>
      <c r="I43" s="376">
        <v>90000</v>
      </c>
      <c r="J43" s="301">
        <v>0</v>
      </c>
      <c r="K43" s="132">
        <f t="shared" si="11"/>
        <v>-90000</v>
      </c>
      <c r="L43" s="376">
        <v>834000</v>
      </c>
      <c r="M43" s="301">
        <v>284000</v>
      </c>
      <c r="N43" s="132">
        <f t="shared" si="12"/>
        <v>-550000</v>
      </c>
      <c r="O43" s="376">
        <v>61852500</v>
      </c>
      <c r="P43" s="376">
        <v>42524200</v>
      </c>
      <c r="Q43" s="132">
        <f t="shared" si="48"/>
        <v>-19328300</v>
      </c>
      <c r="R43" s="376">
        <v>1103300</v>
      </c>
      <c r="S43" s="376">
        <v>751250</v>
      </c>
      <c r="T43" s="132">
        <f t="shared" si="13"/>
        <v>-352050</v>
      </c>
      <c r="U43" s="54"/>
      <c r="V43" s="54"/>
      <c r="W43" s="132">
        <v>0</v>
      </c>
      <c r="X43" s="376">
        <v>2000000</v>
      </c>
      <c r="Y43" s="301">
        <v>0</v>
      </c>
      <c r="Z43" s="132">
        <f t="shared" si="15"/>
        <v>-2000000</v>
      </c>
      <c r="AA43" s="376">
        <v>1023100</v>
      </c>
      <c r="AB43" s="376">
        <v>998100</v>
      </c>
      <c r="AC43" s="132">
        <f t="shared" si="16"/>
        <v>-25000</v>
      </c>
      <c r="AD43" s="376">
        <v>1074800</v>
      </c>
      <c r="AE43" s="376">
        <v>237325</v>
      </c>
      <c r="AF43" s="132">
        <f t="shared" si="17"/>
        <v>-837475</v>
      </c>
      <c r="AG43" s="376">
        <v>1025000</v>
      </c>
      <c r="AH43" s="376">
        <v>831642.47</v>
      </c>
      <c r="AI43" s="132">
        <f t="shared" si="121"/>
        <v>-193357.53000000003</v>
      </c>
      <c r="AJ43" s="450">
        <v>1494300</v>
      </c>
      <c r="AK43" s="450">
        <v>494250</v>
      </c>
      <c r="AL43" s="132">
        <f t="shared" si="122"/>
        <v>-1000050</v>
      </c>
      <c r="AM43" s="376">
        <v>1000000</v>
      </c>
      <c r="AN43" s="376">
        <v>50600</v>
      </c>
      <c r="AO43" s="132">
        <f t="shared" si="57"/>
        <v>-949400</v>
      </c>
      <c r="AP43" s="376">
        <v>1000000</v>
      </c>
      <c r="AQ43" s="376">
        <v>113300</v>
      </c>
      <c r="AR43" s="132">
        <f t="shared" si="20"/>
        <v>-886700</v>
      </c>
      <c r="AS43" s="376">
        <v>1000000</v>
      </c>
      <c r="AT43" s="376">
        <v>814000</v>
      </c>
      <c r="AU43" s="132">
        <f t="shared" si="21"/>
        <v>-186000</v>
      </c>
      <c r="AV43" s="376">
        <v>1012100</v>
      </c>
      <c r="AW43" s="376">
        <v>63800</v>
      </c>
      <c r="AX43" s="132">
        <f t="shared" si="22"/>
        <v>-948300</v>
      </c>
      <c r="AY43" s="450">
        <v>1000000</v>
      </c>
      <c r="AZ43" s="450">
        <v>0</v>
      </c>
      <c r="BA43" s="132">
        <f t="shared" si="23"/>
        <v>-1000000</v>
      </c>
      <c r="BB43" s="376">
        <v>1108600</v>
      </c>
      <c r="BC43" s="376">
        <v>1000000</v>
      </c>
      <c r="BD43" s="132">
        <f t="shared" si="24"/>
        <v>-108600</v>
      </c>
      <c r="BE43" s="450">
        <v>1000000</v>
      </c>
      <c r="BF43" s="450">
        <v>0</v>
      </c>
      <c r="BG43" s="132">
        <f t="shared" si="25"/>
        <v>-1000000</v>
      </c>
      <c r="BH43" s="376">
        <v>2307800</v>
      </c>
      <c r="BI43" s="376">
        <v>895300</v>
      </c>
      <c r="BJ43" s="132">
        <f t="shared" si="26"/>
        <v>-1412500</v>
      </c>
      <c r="BK43" s="376">
        <v>1000000</v>
      </c>
      <c r="BL43" s="376">
        <v>443600</v>
      </c>
      <c r="BM43" s="132">
        <f t="shared" si="123"/>
        <v>-556400</v>
      </c>
      <c r="BN43" s="376">
        <v>1188800</v>
      </c>
      <c r="BO43" s="376">
        <v>628600</v>
      </c>
      <c r="BP43" s="132">
        <f t="shared" si="124"/>
        <v>-560200</v>
      </c>
      <c r="BQ43" s="376">
        <v>2000000</v>
      </c>
      <c r="BR43" s="376">
        <v>1128050</v>
      </c>
      <c r="BS43" s="132">
        <v>0</v>
      </c>
      <c r="BT43" s="376">
        <v>3303100</v>
      </c>
      <c r="BU43" s="376">
        <v>1853060</v>
      </c>
      <c r="BV43" s="132">
        <f t="shared" si="117"/>
        <v>-1450040</v>
      </c>
      <c r="BW43" s="376">
        <v>3097800</v>
      </c>
      <c r="BX43" s="376">
        <v>1969000</v>
      </c>
      <c r="BY43" s="132">
        <f t="shared" si="126"/>
        <v>-1128800</v>
      </c>
      <c r="BZ43" s="376">
        <v>3040000</v>
      </c>
      <c r="CA43" s="376">
        <v>1289950</v>
      </c>
      <c r="CB43" s="132">
        <f t="shared" si="71"/>
        <v>-1750050</v>
      </c>
      <c r="CC43" s="376">
        <v>3000000</v>
      </c>
      <c r="CD43" s="376">
        <v>2000000</v>
      </c>
      <c r="CE43" s="132">
        <f t="shared" si="32"/>
        <v>-1000000</v>
      </c>
      <c r="CF43" s="450">
        <v>3397900</v>
      </c>
      <c r="CG43" s="450">
        <v>1397895</v>
      </c>
      <c r="CH43" s="132">
        <f t="shared" si="33"/>
        <v>-2000005</v>
      </c>
      <c r="CI43" s="376">
        <v>2926600</v>
      </c>
      <c r="CJ43" s="376">
        <v>1926380</v>
      </c>
      <c r="CK43" s="132">
        <f t="shared" si="34"/>
        <v>-1000220</v>
      </c>
      <c r="CL43" s="450">
        <v>2000000</v>
      </c>
      <c r="CM43" s="450">
        <v>0</v>
      </c>
      <c r="CN43" s="132">
        <f t="shared" si="35"/>
        <v>-2000000</v>
      </c>
      <c r="CO43" s="54">
        <v>0</v>
      </c>
      <c r="CP43" s="54">
        <v>0</v>
      </c>
      <c r="CQ43" s="132">
        <f t="shared" si="36"/>
        <v>0</v>
      </c>
      <c r="CR43" s="222">
        <f t="shared" si="37"/>
        <v>140201800</v>
      </c>
      <c r="CS43" s="222">
        <f t="shared" si="37"/>
        <v>74305002.469999999</v>
      </c>
      <c r="CT43" s="222">
        <f t="shared" si="37"/>
        <v>-65024847.530000001</v>
      </c>
      <c r="CU43" s="54"/>
      <c r="CV43" s="54"/>
      <c r="CW43" s="132">
        <f t="shared" si="38"/>
        <v>0</v>
      </c>
      <c r="CX43" s="222">
        <f t="shared" si="227"/>
        <v>0</v>
      </c>
      <c r="CY43" s="222">
        <f t="shared" si="227"/>
        <v>0</v>
      </c>
      <c r="CZ43" s="222">
        <f t="shared" si="227"/>
        <v>0</v>
      </c>
      <c r="DA43" s="54"/>
      <c r="DB43" s="54"/>
      <c r="DC43" s="132">
        <f t="shared" si="6"/>
        <v>0</v>
      </c>
      <c r="DD43" s="54"/>
      <c r="DE43" s="54"/>
      <c r="DF43" s="132">
        <f t="shared" si="40"/>
        <v>0</v>
      </c>
      <c r="DG43" s="63">
        <f t="shared" si="41"/>
        <v>0</v>
      </c>
      <c r="DH43" s="63">
        <f t="shared" si="41"/>
        <v>0</v>
      </c>
      <c r="DI43" s="63">
        <f t="shared" si="41"/>
        <v>0</v>
      </c>
      <c r="DJ43" s="63">
        <f>SUM(CR43+CX43+DG43)</f>
        <v>140201800</v>
      </c>
      <c r="DK43" s="63">
        <f t="shared" si="42"/>
        <v>74305002.469999999</v>
      </c>
      <c r="DL43" s="63">
        <f t="shared" si="228"/>
        <v>-65024847.530000001</v>
      </c>
      <c r="DM43" s="329"/>
    </row>
    <row r="44" spans="1:117" s="229" customFormat="1">
      <c r="A44" s="223">
        <v>37</v>
      </c>
      <c r="B44" s="224" t="s">
        <v>38</v>
      </c>
      <c r="C44" s="64">
        <f>SUM(C45:C47)</f>
        <v>700000</v>
      </c>
      <c r="D44" s="64">
        <f t="shared" ref="D44:X44" si="229">SUM(D45:D47)</f>
        <v>300000</v>
      </c>
      <c r="E44" s="64">
        <f t="shared" si="229"/>
        <v>-400000</v>
      </c>
      <c r="F44" s="64">
        <f t="shared" si="229"/>
        <v>1838300</v>
      </c>
      <c r="G44" s="64">
        <f t="shared" si="229"/>
        <v>1078300</v>
      </c>
      <c r="H44" s="226">
        <f t="shared" si="10"/>
        <v>-760000</v>
      </c>
      <c r="I44" s="64">
        <f t="shared" ref="I44:J44" si="230">SUM(I45:I47)</f>
        <v>0</v>
      </c>
      <c r="J44" s="64">
        <f t="shared" si="230"/>
        <v>0</v>
      </c>
      <c r="K44" s="226">
        <f t="shared" si="11"/>
        <v>0</v>
      </c>
      <c r="L44" s="64">
        <f t="shared" ref="L44:M44" si="231">SUM(L45:L47)</f>
        <v>0</v>
      </c>
      <c r="M44" s="64">
        <f t="shared" si="231"/>
        <v>0</v>
      </c>
      <c r="N44" s="226">
        <f t="shared" si="12"/>
        <v>0</v>
      </c>
      <c r="O44" s="64">
        <f t="shared" si="229"/>
        <v>0</v>
      </c>
      <c r="P44" s="64">
        <f t="shared" si="229"/>
        <v>0</v>
      </c>
      <c r="Q44" s="226">
        <f t="shared" si="48"/>
        <v>0</v>
      </c>
      <c r="R44" s="64">
        <f t="shared" si="229"/>
        <v>0</v>
      </c>
      <c r="S44" s="64">
        <f t="shared" si="229"/>
        <v>0</v>
      </c>
      <c r="T44" s="226">
        <f t="shared" si="13"/>
        <v>0</v>
      </c>
      <c r="U44" s="64">
        <f t="shared" si="229"/>
        <v>0</v>
      </c>
      <c r="V44" s="64">
        <f t="shared" si="229"/>
        <v>0</v>
      </c>
      <c r="W44" s="64">
        <f t="shared" si="229"/>
        <v>0</v>
      </c>
      <c r="X44" s="64">
        <f t="shared" si="229"/>
        <v>0</v>
      </c>
      <c r="Y44" s="64">
        <f>SUM(Y45:Y47)</f>
        <v>0</v>
      </c>
      <c r="Z44" s="226">
        <f t="shared" si="15"/>
        <v>0</v>
      </c>
      <c r="AA44" s="64"/>
      <c r="AB44" s="64"/>
      <c r="AC44" s="226">
        <f t="shared" si="16"/>
        <v>0</v>
      </c>
      <c r="AD44" s="64">
        <f t="shared" ref="AD44:AE44" si="232">SUM(AD45:AD47)</f>
        <v>0</v>
      </c>
      <c r="AE44" s="64">
        <f t="shared" si="232"/>
        <v>0</v>
      </c>
      <c r="AF44" s="226">
        <f t="shared" si="17"/>
        <v>0</v>
      </c>
      <c r="AG44" s="64">
        <f t="shared" ref="AG44:AH44" si="233">SUM(AG45:AG47)</f>
        <v>0</v>
      </c>
      <c r="AH44" s="64">
        <f t="shared" si="233"/>
        <v>0</v>
      </c>
      <c r="AI44" s="132">
        <f t="shared" si="121"/>
        <v>0</v>
      </c>
      <c r="AJ44" s="64">
        <f t="shared" ref="AJ44:AK44" si="234">SUM(AJ45:AJ47)</f>
        <v>0</v>
      </c>
      <c r="AK44" s="64">
        <f t="shared" si="234"/>
        <v>0</v>
      </c>
      <c r="AL44" s="132">
        <f t="shared" si="122"/>
        <v>0</v>
      </c>
      <c r="AM44" s="64">
        <f t="shared" ref="AM44:AN44" si="235">SUM(AM45:AM47)</f>
        <v>0</v>
      </c>
      <c r="AN44" s="64">
        <f t="shared" si="235"/>
        <v>0</v>
      </c>
      <c r="AO44" s="226">
        <f t="shared" si="57"/>
        <v>0</v>
      </c>
      <c r="AP44" s="64">
        <f t="shared" ref="AP44:AQ44" si="236">SUM(AP45:AP47)</f>
        <v>0</v>
      </c>
      <c r="AQ44" s="64">
        <f t="shared" si="236"/>
        <v>0</v>
      </c>
      <c r="AR44" s="226">
        <f t="shared" si="20"/>
        <v>0</v>
      </c>
      <c r="AS44" s="64">
        <f t="shared" ref="AS44:AT44" si="237">SUM(AS45:AS47)</f>
        <v>0</v>
      </c>
      <c r="AT44" s="64">
        <f t="shared" si="237"/>
        <v>0</v>
      </c>
      <c r="AU44" s="226">
        <f t="shared" si="21"/>
        <v>0</v>
      </c>
      <c r="AV44" s="64">
        <f t="shared" ref="AV44:AW44" si="238">SUM(AV45:AV47)</f>
        <v>0</v>
      </c>
      <c r="AW44" s="64">
        <f t="shared" si="238"/>
        <v>0</v>
      </c>
      <c r="AX44" s="226">
        <f t="shared" si="22"/>
        <v>0</v>
      </c>
      <c r="AY44" s="64">
        <f t="shared" ref="AY44:AZ44" si="239">SUM(AY45:AY47)</f>
        <v>0</v>
      </c>
      <c r="AZ44" s="64">
        <f t="shared" si="239"/>
        <v>0</v>
      </c>
      <c r="BA44" s="226">
        <f t="shared" si="23"/>
        <v>0</v>
      </c>
      <c r="BB44" s="64">
        <f t="shared" ref="BB44:BC44" si="240">SUM(BB45:BB47)</f>
        <v>0</v>
      </c>
      <c r="BC44" s="64">
        <f t="shared" si="240"/>
        <v>0</v>
      </c>
      <c r="BD44" s="226">
        <f t="shared" si="24"/>
        <v>0</v>
      </c>
      <c r="BE44" s="64">
        <f t="shared" ref="BE44:BF44" si="241">SUM(BE45:BE47)</f>
        <v>0</v>
      </c>
      <c r="BF44" s="64">
        <f t="shared" si="241"/>
        <v>0</v>
      </c>
      <c r="BG44" s="226">
        <f t="shared" si="25"/>
        <v>0</v>
      </c>
      <c r="BH44" s="64">
        <f t="shared" ref="BH44:BI44" si="242">SUM(BH45:BH47)</f>
        <v>0</v>
      </c>
      <c r="BI44" s="64">
        <f t="shared" si="242"/>
        <v>0</v>
      </c>
      <c r="BJ44" s="226">
        <f t="shared" si="26"/>
        <v>0</v>
      </c>
      <c r="BK44" s="64">
        <f t="shared" ref="BK44:BL44" si="243">SUM(BK45:BK47)</f>
        <v>0</v>
      </c>
      <c r="BL44" s="64">
        <f t="shared" si="243"/>
        <v>0</v>
      </c>
      <c r="BM44" s="132">
        <f t="shared" si="123"/>
        <v>0</v>
      </c>
      <c r="BN44" s="54">
        <f t="shared" ref="BN44:BO44" si="244">SUM(BN45:BN47)</f>
        <v>0</v>
      </c>
      <c r="BO44" s="64">
        <f t="shared" si="244"/>
        <v>0</v>
      </c>
      <c r="BP44" s="132">
        <f t="shared" si="124"/>
        <v>0</v>
      </c>
      <c r="BQ44" s="64">
        <f t="shared" ref="BQ44:BX44" si="245">SUM(BQ45:BQ47)</f>
        <v>0</v>
      </c>
      <c r="BR44" s="64">
        <f>SUM(BR45:BR47)</f>
        <v>0</v>
      </c>
      <c r="BS44" s="64">
        <f t="shared" si="245"/>
        <v>0</v>
      </c>
      <c r="BT44" s="64">
        <f t="shared" si="245"/>
        <v>0</v>
      </c>
      <c r="BU44" s="64">
        <f t="shared" si="245"/>
        <v>0</v>
      </c>
      <c r="BV44" s="64">
        <f t="shared" si="245"/>
        <v>0</v>
      </c>
      <c r="BW44" s="64">
        <f t="shared" si="245"/>
        <v>0</v>
      </c>
      <c r="BX44" s="64">
        <f t="shared" si="245"/>
        <v>0</v>
      </c>
      <c r="BY44" s="132">
        <f t="shared" si="126"/>
        <v>0</v>
      </c>
      <c r="BZ44" s="64">
        <f t="shared" ref="BZ44:CA44" si="246">SUM(BZ45:BZ47)</f>
        <v>0</v>
      </c>
      <c r="CA44" s="64">
        <f t="shared" si="246"/>
        <v>0</v>
      </c>
      <c r="CB44" s="226">
        <f t="shared" si="71"/>
        <v>0</v>
      </c>
      <c r="CC44" s="64">
        <f t="shared" ref="CC44:CD44" si="247">SUM(CC45:CC47)</f>
        <v>0</v>
      </c>
      <c r="CD44" s="64">
        <f t="shared" si="247"/>
        <v>0</v>
      </c>
      <c r="CE44" s="226">
        <f t="shared" si="32"/>
        <v>0</v>
      </c>
      <c r="CF44" s="64">
        <f t="shared" ref="CF44:CG44" si="248">SUM(CF45:CF47)</f>
        <v>0</v>
      </c>
      <c r="CG44" s="64">
        <f t="shared" si="248"/>
        <v>0</v>
      </c>
      <c r="CH44" s="226">
        <f t="shared" si="33"/>
        <v>0</v>
      </c>
      <c r="CI44" s="64">
        <f t="shared" ref="CI44:CJ44" si="249">SUM(CI45:CI47)</f>
        <v>0</v>
      </c>
      <c r="CJ44" s="64">
        <f t="shared" si="249"/>
        <v>0</v>
      </c>
      <c r="CK44" s="226">
        <f t="shared" si="34"/>
        <v>0</v>
      </c>
      <c r="CL44" s="64">
        <f t="shared" ref="CL44:CM44" si="250">SUM(CL45:CL47)</f>
        <v>0</v>
      </c>
      <c r="CM44" s="64">
        <f t="shared" si="250"/>
        <v>0</v>
      </c>
      <c r="CN44" s="226">
        <f t="shared" si="35"/>
        <v>0</v>
      </c>
      <c r="CO44" s="64">
        <f t="shared" ref="CO44:CP44" si="251">SUM(CO45:CO47)</f>
        <v>0</v>
      </c>
      <c r="CP44" s="64">
        <f t="shared" si="251"/>
        <v>0</v>
      </c>
      <c r="CQ44" s="226">
        <f t="shared" si="36"/>
        <v>0</v>
      </c>
      <c r="CR44" s="227">
        <f t="shared" si="37"/>
        <v>2538300</v>
      </c>
      <c r="CS44" s="227">
        <f t="shared" si="37"/>
        <v>1378300</v>
      </c>
      <c r="CT44" s="227">
        <f t="shared" si="37"/>
        <v>-1160000</v>
      </c>
      <c r="CU44" s="225">
        <f>SUM(CU45:CU47)</f>
        <v>0</v>
      </c>
      <c r="CV44" s="225">
        <f>SUM(CV45:CV47)</f>
        <v>0</v>
      </c>
      <c r="CW44" s="226">
        <f t="shared" si="38"/>
        <v>0</v>
      </c>
      <c r="CX44" s="227">
        <f t="shared" si="39"/>
        <v>0</v>
      </c>
      <c r="CY44" s="227">
        <f t="shared" si="39"/>
        <v>0</v>
      </c>
      <c r="CZ44" s="227">
        <f t="shared" si="39"/>
        <v>0</v>
      </c>
      <c r="DA44" s="225">
        <f>SUM(DA45:DA47)</f>
        <v>0</v>
      </c>
      <c r="DB44" s="225">
        <f>SUM(DB45:DB47)</f>
        <v>0</v>
      </c>
      <c r="DC44" s="226">
        <f t="shared" si="6"/>
        <v>0</v>
      </c>
      <c r="DD44" s="225">
        <f>SUM(DD45:DD47)</f>
        <v>0</v>
      </c>
      <c r="DE44" s="225">
        <f>SUM(DE45:DE47)</f>
        <v>0</v>
      </c>
      <c r="DF44" s="226">
        <f t="shared" si="40"/>
        <v>0</v>
      </c>
      <c r="DG44" s="136">
        <f t="shared" si="41"/>
        <v>0</v>
      </c>
      <c r="DH44" s="136">
        <f t="shared" si="41"/>
        <v>0</v>
      </c>
      <c r="DI44" s="136">
        <f t="shared" si="41"/>
        <v>0</v>
      </c>
      <c r="DJ44" s="136">
        <f t="shared" si="42"/>
        <v>2538300</v>
      </c>
      <c r="DK44" s="136">
        <f t="shared" si="42"/>
        <v>1378300</v>
      </c>
      <c r="DL44" s="136">
        <f t="shared" si="42"/>
        <v>-1160000</v>
      </c>
      <c r="DM44" s="332"/>
    </row>
    <row r="45" spans="1:117" s="217" customFormat="1">
      <c r="A45" s="449">
        <v>38</v>
      </c>
      <c r="B45" s="231" t="s">
        <v>40</v>
      </c>
      <c r="C45" s="54"/>
      <c r="D45" s="54"/>
      <c r="E45" s="132">
        <f t="shared" si="9"/>
        <v>0</v>
      </c>
      <c r="F45" s="54"/>
      <c r="G45" s="54"/>
      <c r="H45" s="132">
        <f t="shared" si="10"/>
        <v>0</v>
      </c>
      <c r="I45" s="54"/>
      <c r="J45" s="54"/>
      <c r="K45" s="132">
        <f t="shared" si="11"/>
        <v>0</v>
      </c>
      <c r="L45" s="54"/>
      <c r="M45" s="54"/>
      <c r="N45" s="132">
        <f t="shared" si="12"/>
        <v>0</v>
      </c>
      <c r="O45" s="54"/>
      <c r="P45" s="54"/>
      <c r="Q45" s="132">
        <f t="shared" si="48"/>
        <v>0</v>
      </c>
      <c r="R45" s="54"/>
      <c r="S45" s="54"/>
      <c r="T45" s="132">
        <f t="shared" si="13"/>
        <v>0</v>
      </c>
      <c r="U45" s="54"/>
      <c r="V45" s="54"/>
      <c r="W45" s="132">
        <v>0</v>
      </c>
      <c r="X45" s="54"/>
      <c r="Y45" s="54"/>
      <c r="Z45" s="132">
        <f t="shared" si="15"/>
        <v>0</v>
      </c>
      <c r="AA45" s="54"/>
      <c r="AB45" s="54"/>
      <c r="AC45" s="132">
        <f t="shared" si="16"/>
        <v>0</v>
      </c>
      <c r="AD45" s="54"/>
      <c r="AE45" s="54"/>
      <c r="AF45" s="132">
        <f t="shared" si="17"/>
        <v>0</v>
      </c>
      <c r="AG45" s="54"/>
      <c r="AH45" s="54"/>
      <c r="AI45" s="132">
        <f t="shared" si="121"/>
        <v>0</v>
      </c>
      <c r="AJ45" s="54"/>
      <c r="AK45" s="54"/>
      <c r="AL45" s="132">
        <f t="shared" si="122"/>
        <v>0</v>
      </c>
      <c r="AM45" s="54"/>
      <c r="AN45" s="54"/>
      <c r="AO45" s="132">
        <f t="shared" si="57"/>
        <v>0</v>
      </c>
      <c r="AP45" s="54"/>
      <c r="AQ45" s="54"/>
      <c r="AR45" s="132">
        <f t="shared" si="20"/>
        <v>0</v>
      </c>
      <c r="AS45" s="54"/>
      <c r="AT45" s="54"/>
      <c r="AU45" s="132">
        <f t="shared" si="21"/>
        <v>0</v>
      </c>
      <c r="AV45" s="54"/>
      <c r="AW45" s="54"/>
      <c r="AX45" s="132">
        <f t="shared" si="22"/>
        <v>0</v>
      </c>
      <c r="AY45" s="54"/>
      <c r="AZ45" s="54"/>
      <c r="BA45" s="132">
        <f t="shared" si="23"/>
        <v>0</v>
      </c>
      <c r="BB45" s="54"/>
      <c r="BC45" s="54"/>
      <c r="BD45" s="132">
        <f t="shared" si="24"/>
        <v>0</v>
      </c>
      <c r="BE45" s="54"/>
      <c r="BF45" s="54"/>
      <c r="BG45" s="132">
        <f t="shared" si="25"/>
        <v>0</v>
      </c>
      <c r="BH45" s="54"/>
      <c r="BI45" s="54"/>
      <c r="BJ45" s="132">
        <f t="shared" si="26"/>
        <v>0</v>
      </c>
      <c r="BK45" s="54"/>
      <c r="BL45" s="54"/>
      <c r="BM45" s="132">
        <f t="shared" si="123"/>
        <v>0</v>
      </c>
      <c r="BN45" s="54"/>
      <c r="BO45" s="54"/>
      <c r="BP45" s="132">
        <f t="shared" si="124"/>
        <v>0</v>
      </c>
      <c r="BQ45" s="54"/>
      <c r="BR45" s="54"/>
      <c r="BS45" s="132">
        <v>0</v>
      </c>
      <c r="BT45" s="54"/>
      <c r="BU45" s="54"/>
      <c r="BV45" s="132">
        <f t="shared" si="117"/>
        <v>0</v>
      </c>
      <c r="BW45" s="54"/>
      <c r="BX45" s="54"/>
      <c r="BY45" s="132">
        <f t="shared" si="126"/>
        <v>0</v>
      </c>
      <c r="BZ45" s="54"/>
      <c r="CA45" s="54"/>
      <c r="CB45" s="132">
        <f t="shared" si="71"/>
        <v>0</v>
      </c>
      <c r="CC45" s="54"/>
      <c r="CD45" s="54"/>
      <c r="CE45" s="132">
        <f t="shared" si="32"/>
        <v>0</v>
      </c>
      <c r="CF45" s="54"/>
      <c r="CG45" s="54"/>
      <c r="CH45" s="132">
        <f t="shared" si="33"/>
        <v>0</v>
      </c>
      <c r="CI45" s="54"/>
      <c r="CJ45" s="54"/>
      <c r="CK45" s="132">
        <f t="shared" si="34"/>
        <v>0</v>
      </c>
      <c r="CL45" s="54"/>
      <c r="CM45" s="54"/>
      <c r="CN45" s="132">
        <f t="shared" si="35"/>
        <v>0</v>
      </c>
      <c r="CO45" s="54"/>
      <c r="CP45" s="54"/>
      <c r="CQ45" s="132">
        <f t="shared" si="36"/>
        <v>0</v>
      </c>
      <c r="CR45" s="222">
        <f t="shared" si="37"/>
        <v>0</v>
      </c>
      <c r="CS45" s="222">
        <f t="shared" si="37"/>
        <v>0</v>
      </c>
      <c r="CT45" s="222">
        <f t="shared" si="37"/>
        <v>0</v>
      </c>
      <c r="CU45" s="54"/>
      <c r="CV45" s="54"/>
      <c r="CW45" s="132">
        <f t="shared" si="38"/>
        <v>0</v>
      </c>
      <c r="CX45" s="222">
        <f t="shared" ref="CX45:CZ47" si="252">SUM(CU45)</f>
        <v>0</v>
      </c>
      <c r="CY45" s="222">
        <f t="shared" si="252"/>
        <v>0</v>
      </c>
      <c r="CZ45" s="222">
        <f t="shared" si="252"/>
        <v>0</v>
      </c>
      <c r="DA45" s="54"/>
      <c r="DB45" s="54"/>
      <c r="DC45" s="132">
        <f t="shared" si="6"/>
        <v>0</v>
      </c>
      <c r="DD45" s="54"/>
      <c r="DE45" s="54"/>
      <c r="DF45" s="132">
        <f t="shared" si="40"/>
        <v>0</v>
      </c>
      <c r="DG45" s="63">
        <f t="shared" si="41"/>
        <v>0</v>
      </c>
      <c r="DH45" s="63">
        <f t="shared" si="41"/>
        <v>0</v>
      </c>
      <c r="DI45" s="63">
        <f t="shared" si="41"/>
        <v>0</v>
      </c>
      <c r="DJ45" s="63">
        <f t="shared" si="42"/>
        <v>0</v>
      </c>
      <c r="DK45" s="63">
        <f t="shared" si="42"/>
        <v>0</v>
      </c>
      <c r="DL45" s="63">
        <f t="shared" si="42"/>
        <v>0</v>
      </c>
      <c r="DM45" s="329"/>
    </row>
    <row r="46" spans="1:117" s="217" customFormat="1">
      <c r="A46" s="449">
        <v>39</v>
      </c>
      <c r="B46" s="231" t="s">
        <v>39</v>
      </c>
      <c r="C46" s="376">
        <v>700000</v>
      </c>
      <c r="D46" s="301">
        <v>300000</v>
      </c>
      <c r="E46" s="132">
        <f t="shared" si="9"/>
        <v>-400000</v>
      </c>
      <c r="F46" s="376">
        <v>1838300</v>
      </c>
      <c r="G46" s="376">
        <v>1078300</v>
      </c>
      <c r="H46" s="132">
        <f t="shared" si="10"/>
        <v>-760000</v>
      </c>
      <c r="I46" s="450"/>
      <c r="J46" s="450"/>
      <c r="K46" s="132">
        <f t="shared" si="11"/>
        <v>0</v>
      </c>
      <c r="L46" s="376">
        <v>0</v>
      </c>
      <c r="M46" s="301">
        <v>0</v>
      </c>
      <c r="N46" s="132">
        <f t="shared" si="12"/>
        <v>0</v>
      </c>
      <c r="O46" s="54">
        <v>0</v>
      </c>
      <c r="P46" s="54">
        <v>0</v>
      </c>
      <c r="Q46" s="132">
        <f t="shared" si="48"/>
        <v>0</v>
      </c>
      <c r="R46" s="54"/>
      <c r="S46" s="54"/>
      <c r="T46" s="132">
        <f t="shared" si="13"/>
        <v>0</v>
      </c>
      <c r="U46" s="54">
        <v>0</v>
      </c>
      <c r="V46" s="54"/>
      <c r="W46" s="132">
        <v>0</v>
      </c>
      <c r="X46" s="54">
        <v>0</v>
      </c>
      <c r="Y46" s="54"/>
      <c r="Z46" s="132">
        <f t="shared" si="15"/>
        <v>0</v>
      </c>
      <c r="AA46" s="54"/>
      <c r="AB46" s="54"/>
      <c r="AC46" s="132">
        <f t="shared" si="16"/>
        <v>0</v>
      </c>
      <c r="AD46" s="54"/>
      <c r="AE46" s="54"/>
      <c r="AF46" s="132">
        <f t="shared" si="17"/>
        <v>0</v>
      </c>
      <c r="AG46" s="54"/>
      <c r="AH46" s="54"/>
      <c r="AI46" s="132">
        <f t="shared" si="121"/>
        <v>0</v>
      </c>
      <c r="AJ46" s="54"/>
      <c r="AK46" s="54"/>
      <c r="AL46" s="132">
        <f t="shared" si="122"/>
        <v>0</v>
      </c>
      <c r="AM46" s="54"/>
      <c r="AN46" s="54"/>
      <c r="AO46" s="132">
        <f t="shared" si="57"/>
        <v>0</v>
      </c>
      <c r="AP46" s="54"/>
      <c r="AQ46" s="54"/>
      <c r="AR46" s="132">
        <f t="shared" si="20"/>
        <v>0</v>
      </c>
      <c r="AS46" s="54">
        <v>0</v>
      </c>
      <c r="AT46" s="54"/>
      <c r="AU46" s="132">
        <f t="shared" si="21"/>
        <v>0</v>
      </c>
      <c r="AV46" s="54"/>
      <c r="AW46" s="54"/>
      <c r="AX46" s="132">
        <f t="shared" si="22"/>
        <v>0</v>
      </c>
      <c r="AY46" s="54"/>
      <c r="AZ46" s="54"/>
      <c r="BA46" s="132">
        <f t="shared" si="23"/>
        <v>0</v>
      </c>
      <c r="BB46" s="54"/>
      <c r="BC46" s="54"/>
      <c r="BD46" s="132">
        <f t="shared" si="24"/>
        <v>0</v>
      </c>
      <c r="BE46" s="54"/>
      <c r="BF46" s="54"/>
      <c r="BG46" s="132">
        <f t="shared" si="25"/>
        <v>0</v>
      </c>
      <c r="BH46" s="54"/>
      <c r="BI46" s="54"/>
      <c r="BJ46" s="132">
        <f t="shared" si="26"/>
        <v>0</v>
      </c>
      <c r="BK46" s="54"/>
      <c r="BL46" s="54"/>
      <c r="BM46" s="132">
        <f t="shared" si="123"/>
        <v>0</v>
      </c>
      <c r="BN46" s="54"/>
      <c r="BO46" s="54"/>
      <c r="BP46" s="132">
        <f t="shared" si="124"/>
        <v>0</v>
      </c>
      <c r="BQ46" s="54"/>
      <c r="BR46" s="54"/>
      <c r="BS46" s="132">
        <v>0</v>
      </c>
      <c r="BT46" s="54"/>
      <c r="BU46" s="54"/>
      <c r="BV46" s="132">
        <f t="shared" si="117"/>
        <v>0</v>
      </c>
      <c r="BW46" s="54"/>
      <c r="BX46" s="54"/>
      <c r="BY46" s="132">
        <f t="shared" si="126"/>
        <v>0</v>
      </c>
      <c r="BZ46" s="54"/>
      <c r="CA46" s="54"/>
      <c r="CB46" s="132">
        <f t="shared" si="71"/>
        <v>0</v>
      </c>
      <c r="CC46" s="54">
        <v>0</v>
      </c>
      <c r="CD46" s="54"/>
      <c r="CE46" s="132">
        <f t="shared" si="32"/>
        <v>0</v>
      </c>
      <c r="CF46" s="54"/>
      <c r="CG46" s="54"/>
      <c r="CH46" s="132">
        <f t="shared" si="33"/>
        <v>0</v>
      </c>
      <c r="CI46" s="54"/>
      <c r="CJ46" s="54"/>
      <c r="CK46" s="132">
        <f t="shared" si="34"/>
        <v>0</v>
      </c>
      <c r="CL46" s="54">
        <v>0</v>
      </c>
      <c r="CM46" s="54"/>
      <c r="CN46" s="132">
        <f t="shared" si="35"/>
        <v>0</v>
      </c>
      <c r="CO46" s="54"/>
      <c r="CP46" s="54"/>
      <c r="CQ46" s="132">
        <f t="shared" si="36"/>
        <v>0</v>
      </c>
      <c r="CR46" s="222">
        <f t="shared" si="37"/>
        <v>2538300</v>
      </c>
      <c r="CS46" s="222">
        <f t="shared" si="37"/>
        <v>1378300</v>
      </c>
      <c r="CT46" s="222">
        <f t="shared" si="37"/>
        <v>-1160000</v>
      </c>
      <c r="CU46" s="54"/>
      <c r="CV46" s="54"/>
      <c r="CW46" s="132">
        <f t="shared" si="38"/>
        <v>0</v>
      </c>
      <c r="CX46" s="222">
        <f t="shared" si="252"/>
        <v>0</v>
      </c>
      <c r="CY46" s="222">
        <f t="shared" si="252"/>
        <v>0</v>
      </c>
      <c r="CZ46" s="222">
        <f t="shared" si="252"/>
        <v>0</v>
      </c>
      <c r="DA46" s="54"/>
      <c r="DB46" s="54"/>
      <c r="DC46" s="132">
        <f t="shared" si="6"/>
        <v>0</v>
      </c>
      <c r="DD46" s="54"/>
      <c r="DE46" s="54"/>
      <c r="DF46" s="132">
        <f t="shared" si="40"/>
        <v>0</v>
      </c>
      <c r="DG46" s="63">
        <f t="shared" si="41"/>
        <v>0</v>
      </c>
      <c r="DH46" s="63">
        <f t="shared" si="41"/>
        <v>0</v>
      </c>
      <c r="DI46" s="63">
        <f t="shared" si="41"/>
        <v>0</v>
      </c>
      <c r="DJ46" s="63">
        <f t="shared" si="42"/>
        <v>2538300</v>
      </c>
      <c r="DK46" s="63">
        <f t="shared" si="42"/>
        <v>1378300</v>
      </c>
      <c r="DL46" s="63">
        <f t="shared" si="42"/>
        <v>-1160000</v>
      </c>
      <c r="DM46" s="329"/>
    </row>
    <row r="47" spans="1:117" s="217" customFormat="1">
      <c r="A47" s="449">
        <v>40</v>
      </c>
      <c r="B47" s="231" t="s">
        <v>42</v>
      </c>
      <c r="C47" s="54"/>
      <c r="D47" s="54"/>
      <c r="E47" s="132">
        <f t="shared" si="9"/>
        <v>0</v>
      </c>
      <c r="F47" s="54"/>
      <c r="G47" s="54"/>
      <c r="H47" s="132">
        <f t="shared" si="10"/>
        <v>0</v>
      </c>
      <c r="I47" s="54"/>
      <c r="J47" s="54"/>
      <c r="K47" s="132">
        <f t="shared" si="11"/>
        <v>0</v>
      </c>
      <c r="L47" s="54"/>
      <c r="M47" s="54"/>
      <c r="N47" s="132">
        <f t="shared" si="12"/>
        <v>0</v>
      </c>
      <c r="O47" s="54"/>
      <c r="P47" s="54"/>
      <c r="Q47" s="132">
        <f t="shared" si="48"/>
        <v>0</v>
      </c>
      <c r="R47" s="54"/>
      <c r="S47" s="54"/>
      <c r="T47" s="132">
        <f t="shared" si="13"/>
        <v>0</v>
      </c>
      <c r="U47" s="54"/>
      <c r="V47" s="54"/>
      <c r="W47" s="132">
        <v>0</v>
      </c>
      <c r="X47" s="54"/>
      <c r="Y47" s="54"/>
      <c r="Z47" s="132">
        <f t="shared" si="15"/>
        <v>0</v>
      </c>
      <c r="AA47" s="54"/>
      <c r="AB47" s="54"/>
      <c r="AC47" s="132">
        <f t="shared" si="16"/>
        <v>0</v>
      </c>
      <c r="AD47" s="54"/>
      <c r="AE47" s="54"/>
      <c r="AF47" s="132">
        <f t="shared" si="17"/>
        <v>0</v>
      </c>
      <c r="AG47" s="54"/>
      <c r="AH47" s="54"/>
      <c r="AI47" s="132">
        <f t="shared" si="121"/>
        <v>0</v>
      </c>
      <c r="AJ47" s="54"/>
      <c r="AK47" s="54"/>
      <c r="AL47" s="132">
        <f t="shared" si="122"/>
        <v>0</v>
      </c>
      <c r="AM47" s="54"/>
      <c r="AN47" s="54"/>
      <c r="AO47" s="132">
        <f t="shared" si="57"/>
        <v>0</v>
      </c>
      <c r="AP47" s="54"/>
      <c r="AQ47" s="54"/>
      <c r="AR47" s="132">
        <f t="shared" si="20"/>
        <v>0</v>
      </c>
      <c r="AS47" s="54"/>
      <c r="AT47" s="54"/>
      <c r="AU47" s="132">
        <f t="shared" si="21"/>
        <v>0</v>
      </c>
      <c r="AV47" s="54"/>
      <c r="AW47" s="54"/>
      <c r="AX47" s="132">
        <f t="shared" si="22"/>
        <v>0</v>
      </c>
      <c r="AY47" s="54"/>
      <c r="AZ47" s="54"/>
      <c r="BA47" s="132">
        <f t="shared" si="23"/>
        <v>0</v>
      </c>
      <c r="BB47" s="54"/>
      <c r="BC47" s="54"/>
      <c r="BD47" s="132">
        <f t="shared" si="24"/>
        <v>0</v>
      </c>
      <c r="BE47" s="54"/>
      <c r="BF47" s="54"/>
      <c r="BG47" s="132">
        <f t="shared" si="25"/>
        <v>0</v>
      </c>
      <c r="BH47" s="54"/>
      <c r="BI47" s="54"/>
      <c r="BJ47" s="132">
        <f t="shared" si="26"/>
        <v>0</v>
      </c>
      <c r="BK47" s="54"/>
      <c r="BL47" s="54"/>
      <c r="BM47" s="132">
        <f t="shared" si="123"/>
        <v>0</v>
      </c>
      <c r="BN47" s="54"/>
      <c r="BO47" s="54"/>
      <c r="BP47" s="132">
        <f t="shared" si="124"/>
        <v>0</v>
      </c>
      <c r="BQ47" s="54"/>
      <c r="BR47" s="54"/>
      <c r="BS47" s="132">
        <v>0</v>
      </c>
      <c r="BT47" s="54"/>
      <c r="BU47" s="54"/>
      <c r="BV47" s="132">
        <f t="shared" si="117"/>
        <v>0</v>
      </c>
      <c r="BW47" s="54"/>
      <c r="BX47" s="54"/>
      <c r="BY47" s="132">
        <f t="shared" si="126"/>
        <v>0</v>
      </c>
      <c r="BZ47" s="54"/>
      <c r="CA47" s="54"/>
      <c r="CB47" s="132">
        <f t="shared" si="71"/>
        <v>0</v>
      </c>
      <c r="CC47" s="54"/>
      <c r="CD47" s="54"/>
      <c r="CE47" s="132">
        <f t="shared" si="32"/>
        <v>0</v>
      </c>
      <c r="CF47" s="54"/>
      <c r="CG47" s="54"/>
      <c r="CH47" s="132">
        <f t="shared" si="33"/>
        <v>0</v>
      </c>
      <c r="CI47" s="54"/>
      <c r="CJ47" s="54"/>
      <c r="CK47" s="132">
        <f t="shared" si="34"/>
        <v>0</v>
      </c>
      <c r="CL47" s="54"/>
      <c r="CM47" s="54"/>
      <c r="CN47" s="132">
        <f t="shared" si="35"/>
        <v>0</v>
      </c>
      <c r="CO47" s="54"/>
      <c r="CP47" s="54"/>
      <c r="CQ47" s="132">
        <f t="shared" si="36"/>
        <v>0</v>
      </c>
      <c r="CR47" s="222">
        <f t="shared" si="37"/>
        <v>0</v>
      </c>
      <c r="CS47" s="222">
        <f t="shared" si="37"/>
        <v>0</v>
      </c>
      <c r="CT47" s="222">
        <f t="shared" si="37"/>
        <v>0</v>
      </c>
      <c r="CU47" s="54"/>
      <c r="CV47" s="54"/>
      <c r="CW47" s="132">
        <f t="shared" si="38"/>
        <v>0</v>
      </c>
      <c r="CX47" s="222">
        <f t="shared" si="252"/>
        <v>0</v>
      </c>
      <c r="CY47" s="222">
        <f t="shared" si="252"/>
        <v>0</v>
      </c>
      <c r="CZ47" s="222">
        <f t="shared" si="252"/>
        <v>0</v>
      </c>
      <c r="DA47" s="54"/>
      <c r="DB47" s="54"/>
      <c r="DC47" s="132">
        <f t="shared" si="6"/>
        <v>0</v>
      </c>
      <c r="DD47" s="54"/>
      <c r="DE47" s="54"/>
      <c r="DF47" s="132">
        <f t="shared" si="40"/>
        <v>0</v>
      </c>
      <c r="DG47" s="63">
        <f t="shared" si="41"/>
        <v>0</v>
      </c>
      <c r="DH47" s="63">
        <f t="shared" si="41"/>
        <v>0</v>
      </c>
      <c r="DI47" s="63">
        <f t="shared" si="41"/>
        <v>0</v>
      </c>
      <c r="DJ47" s="63">
        <f t="shared" si="42"/>
        <v>0</v>
      </c>
      <c r="DK47" s="63">
        <f t="shared" si="42"/>
        <v>0</v>
      </c>
      <c r="DL47" s="63">
        <f t="shared" si="42"/>
        <v>0</v>
      </c>
      <c r="DM47" s="329"/>
    </row>
    <row r="48" spans="1:117" s="229" customFormat="1" ht="22.5">
      <c r="A48" s="223">
        <v>41</v>
      </c>
      <c r="B48" s="224" t="s">
        <v>43</v>
      </c>
      <c r="C48" s="64">
        <f>SUM(C49:C59)</f>
        <v>261000</v>
      </c>
      <c r="D48" s="64">
        <f t="shared" ref="D48:BO48" si="253">SUM(D49:D59)</f>
        <v>0</v>
      </c>
      <c r="E48" s="64">
        <f t="shared" si="253"/>
        <v>-261000</v>
      </c>
      <c r="F48" s="64">
        <f t="shared" si="253"/>
        <v>22058000</v>
      </c>
      <c r="G48" s="64">
        <f t="shared" si="253"/>
        <v>20942450</v>
      </c>
      <c r="H48" s="64">
        <f t="shared" si="253"/>
        <v>-1115550</v>
      </c>
      <c r="I48" s="64">
        <f t="shared" si="253"/>
        <v>0</v>
      </c>
      <c r="J48" s="64">
        <f t="shared" si="253"/>
        <v>0</v>
      </c>
      <c r="K48" s="64">
        <f t="shared" si="253"/>
        <v>0</v>
      </c>
      <c r="L48" s="64">
        <f t="shared" si="253"/>
        <v>943000</v>
      </c>
      <c r="M48" s="64">
        <f t="shared" si="253"/>
        <v>98010</v>
      </c>
      <c r="N48" s="64">
        <f t="shared" si="253"/>
        <v>-844990</v>
      </c>
      <c r="O48" s="64">
        <f t="shared" si="253"/>
        <v>142422300</v>
      </c>
      <c r="P48" s="64">
        <f t="shared" si="253"/>
        <v>89200203</v>
      </c>
      <c r="Q48" s="64">
        <f t="shared" si="253"/>
        <v>-53222097</v>
      </c>
      <c r="R48" s="64">
        <f t="shared" si="253"/>
        <v>6032800</v>
      </c>
      <c r="S48" s="64">
        <f t="shared" si="253"/>
        <v>2925000</v>
      </c>
      <c r="T48" s="64">
        <f t="shared" si="253"/>
        <v>-3107800</v>
      </c>
      <c r="U48" s="64">
        <f t="shared" si="253"/>
        <v>0</v>
      </c>
      <c r="V48" s="64">
        <f t="shared" si="253"/>
        <v>0</v>
      </c>
      <c r="W48" s="64">
        <f t="shared" si="253"/>
        <v>0</v>
      </c>
      <c r="X48" s="64">
        <f t="shared" si="253"/>
        <v>0</v>
      </c>
      <c r="Y48" s="64">
        <f t="shared" si="253"/>
        <v>0</v>
      </c>
      <c r="Z48" s="64">
        <f t="shared" si="253"/>
        <v>0</v>
      </c>
      <c r="AA48" s="64">
        <f t="shared" si="253"/>
        <v>0</v>
      </c>
      <c r="AB48" s="64">
        <f t="shared" si="253"/>
        <v>0</v>
      </c>
      <c r="AC48" s="64">
        <f t="shared" si="253"/>
        <v>0</v>
      </c>
      <c r="AD48" s="64">
        <f t="shared" si="253"/>
        <v>0</v>
      </c>
      <c r="AE48" s="64">
        <f t="shared" si="253"/>
        <v>0</v>
      </c>
      <c r="AF48" s="64">
        <f t="shared" si="253"/>
        <v>0</v>
      </c>
      <c r="AG48" s="64">
        <f t="shared" si="253"/>
        <v>0</v>
      </c>
      <c r="AH48" s="64">
        <f t="shared" si="253"/>
        <v>0</v>
      </c>
      <c r="AI48" s="64">
        <f t="shared" si="253"/>
        <v>0</v>
      </c>
      <c r="AJ48" s="64">
        <f t="shared" si="253"/>
        <v>0</v>
      </c>
      <c r="AK48" s="64">
        <f t="shared" si="253"/>
        <v>0</v>
      </c>
      <c r="AL48" s="64">
        <f t="shared" si="253"/>
        <v>0</v>
      </c>
      <c r="AM48" s="64">
        <f t="shared" si="253"/>
        <v>0</v>
      </c>
      <c r="AN48" s="64">
        <f t="shared" si="253"/>
        <v>0</v>
      </c>
      <c r="AO48" s="64">
        <f t="shared" si="253"/>
        <v>0</v>
      </c>
      <c r="AP48" s="64">
        <f t="shared" si="253"/>
        <v>0</v>
      </c>
      <c r="AQ48" s="64">
        <f t="shared" si="253"/>
        <v>0</v>
      </c>
      <c r="AR48" s="64">
        <f t="shared" si="253"/>
        <v>0</v>
      </c>
      <c r="AS48" s="64">
        <f t="shared" si="253"/>
        <v>0</v>
      </c>
      <c r="AT48" s="64">
        <f t="shared" si="253"/>
        <v>0</v>
      </c>
      <c r="AU48" s="64">
        <f t="shared" si="253"/>
        <v>0</v>
      </c>
      <c r="AV48" s="64">
        <f t="shared" si="253"/>
        <v>0</v>
      </c>
      <c r="AW48" s="64">
        <f t="shared" si="253"/>
        <v>0</v>
      </c>
      <c r="AX48" s="64">
        <f t="shared" si="253"/>
        <v>0</v>
      </c>
      <c r="AY48" s="64">
        <f t="shared" si="253"/>
        <v>0</v>
      </c>
      <c r="AZ48" s="64">
        <f t="shared" si="253"/>
        <v>0</v>
      </c>
      <c r="BA48" s="64">
        <f t="shared" si="253"/>
        <v>0</v>
      </c>
      <c r="BB48" s="64">
        <f t="shared" si="253"/>
        <v>0</v>
      </c>
      <c r="BC48" s="64">
        <f t="shared" si="253"/>
        <v>0</v>
      </c>
      <c r="BD48" s="64">
        <f t="shared" si="253"/>
        <v>0</v>
      </c>
      <c r="BE48" s="64">
        <f t="shared" si="253"/>
        <v>0</v>
      </c>
      <c r="BF48" s="64">
        <f t="shared" si="253"/>
        <v>0</v>
      </c>
      <c r="BG48" s="64">
        <f t="shared" si="253"/>
        <v>0</v>
      </c>
      <c r="BH48" s="64">
        <f t="shared" si="253"/>
        <v>0</v>
      </c>
      <c r="BI48" s="64">
        <f t="shared" si="253"/>
        <v>0</v>
      </c>
      <c r="BJ48" s="64">
        <f t="shared" si="253"/>
        <v>0</v>
      </c>
      <c r="BK48" s="64">
        <f t="shared" si="253"/>
        <v>0</v>
      </c>
      <c r="BL48" s="64">
        <f t="shared" si="253"/>
        <v>0</v>
      </c>
      <c r="BM48" s="64">
        <f t="shared" si="253"/>
        <v>0</v>
      </c>
      <c r="BN48" s="64">
        <f t="shared" si="253"/>
        <v>0</v>
      </c>
      <c r="BO48" s="64">
        <f t="shared" si="253"/>
        <v>0</v>
      </c>
      <c r="BP48" s="64">
        <f t="shared" ref="BP48:CQ48" si="254">SUM(BP49:BP59)</f>
        <v>0</v>
      </c>
      <c r="BQ48" s="64">
        <f t="shared" si="254"/>
        <v>0</v>
      </c>
      <c r="BR48" s="64">
        <f t="shared" si="254"/>
        <v>0</v>
      </c>
      <c r="BS48" s="64">
        <f t="shared" si="254"/>
        <v>0</v>
      </c>
      <c r="BT48" s="64">
        <f t="shared" si="254"/>
        <v>0</v>
      </c>
      <c r="BU48" s="64">
        <f t="shared" si="254"/>
        <v>0</v>
      </c>
      <c r="BV48" s="64">
        <f t="shared" si="254"/>
        <v>0</v>
      </c>
      <c r="BW48" s="64">
        <f t="shared" si="254"/>
        <v>0</v>
      </c>
      <c r="BX48" s="64">
        <f t="shared" si="254"/>
        <v>0</v>
      </c>
      <c r="BY48" s="64">
        <f t="shared" si="254"/>
        <v>0</v>
      </c>
      <c r="BZ48" s="64">
        <f t="shared" si="254"/>
        <v>0</v>
      </c>
      <c r="CA48" s="64">
        <f t="shared" si="254"/>
        <v>0</v>
      </c>
      <c r="CB48" s="64">
        <f t="shared" si="254"/>
        <v>0</v>
      </c>
      <c r="CC48" s="64">
        <f t="shared" si="254"/>
        <v>0</v>
      </c>
      <c r="CD48" s="64">
        <f t="shared" si="254"/>
        <v>0</v>
      </c>
      <c r="CE48" s="64">
        <f t="shared" si="254"/>
        <v>0</v>
      </c>
      <c r="CF48" s="64">
        <f t="shared" si="254"/>
        <v>0</v>
      </c>
      <c r="CG48" s="64">
        <f t="shared" si="254"/>
        <v>0</v>
      </c>
      <c r="CH48" s="64">
        <f t="shared" si="254"/>
        <v>0</v>
      </c>
      <c r="CI48" s="64">
        <f t="shared" si="254"/>
        <v>0</v>
      </c>
      <c r="CJ48" s="64">
        <f t="shared" si="254"/>
        <v>0</v>
      </c>
      <c r="CK48" s="64">
        <f t="shared" si="254"/>
        <v>0</v>
      </c>
      <c r="CL48" s="64">
        <f t="shared" si="254"/>
        <v>0</v>
      </c>
      <c r="CM48" s="64">
        <f t="shared" si="254"/>
        <v>0</v>
      </c>
      <c r="CN48" s="64">
        <f t="shared" si="254"/>
        <v>0</v>
      </c>
      <c r="CO48" s="64">
        <f t="shared" si="254"/>
        <v>0</v>
      </c>
      <c r="CP48" s="64">
        <f t="shared" si="254"/>
        <v>0</v>
      </c>
      <c r="CQ48" s="64">
        <f t="shared" si="254"/>
        <v>0</v>
      </c>
      <c r="CR48" s="227">
        <f t="shared" si="37"/>
        <v>171717100</v>
      </c>
      <c r="CS48" s="227">
        <f t="shared" si="37"/>
        <v>113165663</v>
      </c>
      <c r="CT48" s="227">
        <f t="shared" si="37"/>
        <v>-58551437</v>
      </c>
      <c r="CU48" s="64">
        <f t="shared" ref="CU48" si="255">SUM(CU49:CU59)</f>
        <v>0</v>
      </c>
      <c r="CV48" s="64">
        <f t="shared" ref="CV48" si="256">SUM(CV49:CV59)</f>
        <v>0</v>
      </c>
      <c r="CW48" s="226">
        <f t="shared" si="38"/>
        <v>0</v>
      </c>
      <c r="CX48" s="227">
        <f t="shared" si="39"/>
        <v>0</v>
      </c>
      <c r="CY48" s="227">
        <f t="shared" si="39"/>
        <v>0</v>
      </c>
      <c r="CZ48" s="227">
        <f t="shared" si="39"/>
        <v>0</v>
      </c>
      <c r="DA48" s="64">
        <f t="shared" ref="DA48:DB48" si="257">SUM(DA49:DA59)</f>
        <v>156000000</v>
      </c>
      <c r="DB48" s="64">
        <f t="shared" si="257"/>
        <v>780000</v>
      </c>
      <c r="DC48" s="226">
        <f t="shared" si="6"/>
        <v>-155220000</v>
      </c>
      <c r="DD48" s="64">
        <f t="shared" ref="DD48:DE48" si="258">SUM(DD49:DD59)</f>
        <v>0</v>
      </c>
      <c r="DE48" s="64">
        <f t="shared" si="258"/>
        <v>0</v>
      </c>
      <c r="DF48" s="226">
        <f t="shared" si="40"/>
        <v>0</v>
      </c>
      <c r="DG48" s="136">
        <f>SUM(DA48+DD48)</f>
        <v>156000000</v>
      </c>
      <c r="DH48" s="136">
        <f t="shared" si="41"/>
        <v>780000</v>
      </c>
      <c r="DI48" s="136">
        <f t="shared" si="41"/>
        <v>-155220000</v>
      </c>
      <c r="DJ48" s="136">
        <f>SUM(CR48+CX48+DG48)</f>
        <v>327717100</v>
      </c>
      <c r="DK48" s="136">
        <f>SUM(CS48+CY48+DH48)</f>
        <v>113945663</v>
      </c>
      <c r="DL48" s="136">
        <f t="shared" si="42"/>
        <v>-213771437</v>
      </c>
      <c r="DM48" s="332"/>
    </row>
    <row r="49" spans="1:117" s="217" customFormat="1" ht="22.5">
      <c r="A49" s="449">
        <v>42</v>
      </c>
      <c r="B49" s="232" t="s">
        <v>74</v>
      </c>
      <c r="C49" s="376">
        <v>0</v>
      </c>
      <c r="D49" s="376">
        <v>0</v>
      </c>
      <c r="E49" s="132">
        <f t="shared" si="9"/>
        <v>0</v>
      </c>
      <c r="F49" s="376">
        <v>19900000</v>
      </c>
      <c r="G49" s="376">
        <v>19900000</v>
      </c>
      <c r="H49" s="132">
        <f t="shared" si="10"/>
        <v>0</v>
      </c>
      <c r="I49" s="376">
        <v>0</v>
      </c>
      <c r="J49" s="301">
        <v>0</v>
      </c>
      <c r="K49" s="132">
        <f t="shared" si="11"/>
        <v>0</v>
      </c>
      <c r="L49" s="376">
        <v>158000</v>
      </c>
      <c r="M49" s="301">
        <v>58010</v>
      </c>
      <c r="N49" s="132">
        <f t="shared" si="12"/>
        <v>-99990</v>
      </c>
      <c r="O49" s="376">
        <v>31780000</v>
      </c>
      <c r="P49" s="376">
        <v>21280000</v>
      </c>
      <c r="Q49" s="132">
        <f>SUM(P49-O49)</f>
        <v>-10500000</v>
      </c>
      <c r="R49" s="376">
        <v>5000000</v>
      </c>
      <c r="S49" s="376">
        <v>2925000</v>
      </c>
      <c r="T49" s="132">
        <f t="shared" si="13"/>
        <v>-2075000</v>
      </c>
      <c r="U49" s="54"/>
      <c r="V49" s="54"/>
      <c r="W49" s="132">
        <v>0</v>
      </c>
      <c r="X49" s="54"/>
      <c r="Y49" s="54"/>
      <c r="Z49" s="132">
        <f t="shared" si="15"/>
        <v>0</v>
      </c>
      <c r="AA49" s="54"/>
      <c r="AB49" s="54"/>
      <c r="AC49" s="132">
        <f t="shared" si="16"/>
        <v>0</v>
      </c>
      <c r="AD49" s="54"/>
      <c r="AE49" s="54"/>
      <c r="AF49" s="132">
        <f t="shared" si="17"/>
        <v>0</v>
      </c>
      <c r="AG49" s="54"/>
      <c r="AH49" s="54"/>
      <c r="AI49" s="132">
        <f t="shared" si="121"/>
        <v>0</v>
      </c>
      <c r="AJ49" s="54"/>
      <c r="AK49" s="54"/>
      <c r="AL49" s="132">
        <f t="shared" si="122"/>
        <v>0</v>
      </c>
      <c r="AM49" s="54"/>
      <c r="AN49" s="54"/>
      <c r="AO49" s="132">
        <f t="shared" si="57"/>
        <v>0</v>
      </c>
      <c r="AP49" s="54"/>
      <c r="AQ49" s="54"/>
      <c r="AR49" s="132">
        <f t="shared" si="20"/>
        <v>0</v>
      </c>
      <c r="AS49" s="54"/>
      <c r="AT49" s="54"/>
      <c r="AU49" s="132">
        <f t="shared" si="21"/>
        <v>0</v>
      </c>
      <c r="AV49" s="54"/>
      <c r="AW49" s="54"/>
      <c r="AX49" s="132">
        <f t="shared" si="22"/>
        <v>0</v>
      </c>
      <c r="AY49" s="54"/>
      <c r="AZ49" s="54"/>
      <c r="BA49" s="132">
        <f t="shared" si="23"/>
        <v>0</v>
      </c>
      <c r="BB49" s="54"/>
      <c r="BC49" s="54"/>
      <c r="BD49" s="132">
        <f t="shared" si="24"/>
        <v>0</v>
      </c>
      <c r="BE49" s="54"/>
      <c r="BF49" s="54"/>
      <c r="BG49" s="132">
        <f t="shared" si="25"/>
        <v>0</v>
      </c>
      <c r="BH49" s="54"/>
      <c r="BI49" s="54"/>
      <c r="BJ49" s="132">
        <f t="shared" si="26"/>
        <v>0</v>
      </c>
      <c r="BK49" s="54"/>
      <c r="BL49" s="54"/>
      <c r="BM49" s="132">
        <f t="shared" si="123"/>
        <v>0</v>
      </c>
      <c r="BN49" s="54"/>
      <c r="BO49" s="54"/>
      <c r="BP49" s="132">
        <f t="shared" si="124"/>
        <v>0</v>
      </c>
      <c r="BQ49" s="54"/>
      <c r="BR49" s="54"/>
      <c r="BS49" s="132">
        <v>0</v>
      </c>
      <c r="BT49" s="54"/>
      <c r="BU49" s="54"/>
      <c r="BV49" s="132">
        <f t="shared" si="117"/>
        <v>0</v>
      </c>
      <c r="BW49" s="54"/>
      <c r="BX49" s="54"/>
      <c r="BY49" s="132">
        <f t="shared" si="126"/>
        <v>0</v>
      </c>
      <c r="BZ49" s="54"/>
      <c r="CA49" s="54"/>
      <c r="CB49" s="132">
        <f t="shared" si="71"/>
        <v>0</v>
      </c>
      <c r="CC49" s="54">
        <v>0</v>
      </c>
      <c r="CD49" s="54">
        <v>0</v>
      </c>
      <c r="CE49" s="132">
        <f t="shared" si="32"/>
        <v>0</v>
      </c>
      <c r="CF49" s="54"/>
      <c r="CG49" s="54"/>
      <c r="CH49" s="132">
        <f t="shared" si="33"/>
        <v>0</v>
      </c>
      <c r="CI49" s="54"/>
      <c r="CJ49" s="54"/>
      <c r="CK49" s="132">
        <f t="shared" si="34"/>
        <v>0</v>
      </c>
      <c r="CL49" s="54"/>
      <c r="CM49" s="54"/>
      <c r="CN49" s="132">
        <f t="shared" si="35"/>
        <v>0</v>
      </c>
      <c r="CO49" s="54"/>
      <c r="CP49" s="54"/>
      <c r="CQ49" s="132">
        <f t="shared" si="36"/>
        <v>0</v>
      </c>
      <c r="CR49" s="222">
        <f t="shared" si="37"/>
        <v>56838000</v>
      </c>
      <c r="CS49" s="222">
        <f t="shared" si="37"/>
        <v>44163010</v>
      </c>
      <c r="CT49" s="222">
        <f t="shared" si="37"/>
        <v>-12674990</v>
      </c>
      <c r="CU49" s="54"/>
      <c r="CV49" s="54"/>
      <c r="CW49" s="132">
        <f t="shared" si="38"/>
        <v>0</v>
      </c>
      <c r="CX49" s="222">
        <f t="shared" ref="CX49:CZ57" si="259">SUM(CU49)</f>
        <v>0</v>
      </c>
      <c r="CY49" s="222">
        <f t="shared" si="259"/>
        <v>0</v>
      </c>
      <c r="CZ49" s="222">
        <f t="shared" si="259"/>
        <v>0</v>
      </c>
      <c r="DA49" s="376">
        <v>156000000</v>
      </c>
      <c r="DB49" s="376">
        <v>780000</v>
      </c>
      <c r="DC49" s="132">
        <f t="shared" si="6"/>
        <v>-155220000</v>
      </c>
      <c r="DD49" s="54"/>
      <c r="DE49" s="54"/>
      <c r="DF49" s="132">
        <f t="shared" si="40"/>
        <v>0</v>
      </c>
      <c r="DG49" s="63">
        <f t="shared" si="41"/>
        <v>156000000</v>
      </c>
      <c r="DH49" s="63">
        <f t="shared" si="41"/>
        <v>780000</v>
      </c>
      <c r="DI49" s="63">
        <f t="shared" si="41"/>
        <v>-155220000</v>
      </c>
      <c r="DJ49" s="63">
        <f t="shared" si="42"/>
        <v>212838000</v>
      </c>
      <c r="DK49" s="63">
        <f t="shared" si="42"/>
        <v>44943010</v>
      </c>
      <c r="DL49" s="63">
        <f t="shared" si="42"/>
        <v>-167894990</v>
      </c>
      <c r="DM49" s="329"/>
    </row>
    <row r="50" spans="1:117" s="217" customFormat="1">
      <c r="A50" s="449">
        <v>43</v>
      </c>
      <c r="B50" s="231" t="s">
        <v>44</v>
      </c>
      <c r="C50" s="54">
        <v>0</v>
      </c>
      <c r="D50" s="54"/>
      <c r="E50" s="132">
        <f t="shared" si="9"/>
        <v>0</v>
      </c>
      <c r="F50" s="54">
        <v>0</v>
      </c>
      <c r="G50" s="54">
        <v>0</v>
      </c>
      <c r="H50" s="132">
        <f t="shared" si="10"/>
        <v>0</v>
      </c>
      <c r="I50" s="450">
        <v>0</v>
      </c>
      <c r="J50" s="450">
        <v>0</v>
      </c>
      <c r="K50" s="132">
        <f t="shared" si="11"/>
        <v>0</v>
      </c>
      <c r="L50" s="376">
        <v>400000</v>
      </c>
      <c r="M50" s="329">
        <v>0</v>
      </c>
      <c r="N50" s="132">
        <f t="shared" si="12"/>
        <v>-400000</v>
      </c>
      <c r="O50" s="376">
        <v>1300000</v>
      </c>
      <c r="P50" s="376">
        <v>709600</v>
      </c>
      <c r="Q50" s="132">
        <f t="shared" si="48"/>
        <v>-590400</v>
      </c>
      <c r="R50" s="450">
        <v>0</v>
      </c>
      <c r="S50" s="450">
        <v>0</v>
      </c>
      <c r="T50" s="132">
        <f t="shared" si="13"/>
        <v>0</v>
      </c>
      <c r="U50" s="54">
        <v>0</v>
      </c>
      <c r="V50" s="54">
        <v>0</v>
      </c>
      <c r="W50" s="132">
        <v>0</v>
      </c>
      <c r="X50" s="54">
        <v>0</v>
      </c>
      <c r="Y50" s="54">
        <v>0</v>
      </c>
      <c r="Z50" s="132">
        <f t="shared" si="15"/>
        <v>0</v>
      </c>
      <c r="AA50" s="54"/>
      <c r="AB50" s="54"/>
      <c r="AC50" s="132">
        <f t="shared" si="16"/>
        <v>0</v>
      </c>
      <c r="AD50" s="54"/>
      <c r="AE50" s="54"/>
      <c r="AF50" s="132">
        <f t="shared" si="17"/>
        <v>0</v>
      </c>
      <c r="AG50" s="54"/>
      <c r="AH50" s="54"/>
      <c r="AI50" s="132">
        <f t="shared" si="121"/>
        <v>0</v>
      </c>
      <c r="AJ50" s="54"/>
      <c r="AK50" s="54"/>
      <c r="AL50" s="132">
        <f t="shared" si="122"/>
        <v>0</v>
      </c>
      <c r="AM50" s="54"/>
      <c r="AN50" s="54"/>
      <c r="AO50" s="132">
        <f t="shared" si="57"/>
        <v>0</v>
      </c>
      <c r="AP50" s="54"/>
      <c r="AQ50" s="54"/>
      <c r="AR50" s="132">
        <f t="shared" si="20"/>
        <v>0</v>
      </c>
      <c r="AS50" s="54">
        <v>0</v>
      </c>
      <c r="AT50" s="54">
        <v>0</v>
      </c>
      <c r="AU50" s="132">
        <f t="shared" si="21"/>
        <v>0</v>
      </c>
      <c r="AV50" s="54"/>
      <c r="AW50" s="54"/>
      <c r="AX50" s="132">
        <f t="shared" si="22"/>
        <v>0</v>
      </c>
      <c r="AY50" s="54"/>
      <c r="AZ50" s="54"/>
      <c r="BA50" s="132">
        <f t="shared" si="23"/>
        <v>0</v>
      </c>
      <c r="BB50" s="54"/>
      <c r="BC50" s="54"/>
      <c r="BD50" s="132">
        <f t="shared" si="24"/>
        <v>0</v>
      </c>
      <c r="BE50" s="54"/>
      <c r="BF50" s="54"/>
      <c r="BG50" s="132">
        <f t="shared" si="25"/>
        <v>0</v>
      </c>
      <c r="BH50" s="54"/>
      <c r="BI50" s="54"/>
      <c r="BJ50" s="132">
        <f t="shared" si="26"/>
        <v>0</v>
      </c>
      <c r="BK50" s="54"/>
      <c r="BL50" s="54"/>
      <c r="BM50" s="132">
        <f t="shared" si="123"/>
        <v>0</v>
      </c>
      <c r="BN50" s="54"/>
      <c r="BO50" s="54"/>
      <c r="BP50" s="132">
        <f t="shared" si="124"/>
        <v>0</v>
      </c>
      <c r="BQ50" s="54"/>
      <c r="BR50" s="54"/>
      <c r="BS50" s="132">
        <v>0</v>
      </c>
      <c r="BT50" s="54"/>
      <c r="BU50" s="54"/>
      <c r="BV50" s="132">
        <f t="shared" si="117"/>
        <v>0</v>
      </c>
      <c r="BW50" s="54"/>
      <c r="BX50" s="54"/>
      <c r="BY50" s="132">
        <f t="shared" si="126"/>
        <v>0</v>
      </c>
      <c r="BZ50" s="54"/>
      <c r="CA50" s="54"/>
      <c r="CB50" s="132">
        <f t="shared" si="71"/>
        <v>0</v>
      </c>
      <c r="CC50" s="54">
        <v>0</v>
      </c>
      <c r="CD50" s="54">
        <v>0</v>
      </c>
      <c r="CE50" s="132">
        <f t="shared" si="32"/>
        <v>0</v>
      </c>
      <c r="CF50" s="54"/>
      <c r="CG50" s="54"/>
      <c r="CH50" s="132">
        <f t="shared" si="33"/>
        <v>0</v>
      </c>
      <c r="CI50" s="54"/>
      <c r="CJ50" s="54"/>
      <c r="CK50" s="132">
        <f t="shared" si="34"/>
        <v>0</v>
      </c>
      <c r="CL50" s="54">
        <v>0</v>
      </c>
      <c r="CM50" s="54">
        <v>0</v>
      </c>
      <c r="CN50" s="132">
        <f t="shared" si="35"/>
        <v>0</v>
      </c>
      <c r="CO50" s="54"/>
      <c r="CP50" s="54"/>
      <c r="CQ50" s="132">
        <f t="shared" si="36"/>
        <v>0</v>
      </c>
      <c r="CR50" s="222">
        <f t="shared" si="37"/>
        <v>1700000</v>
      </c>
      <c r="CS50" s="222">
        <f t="shared" si="37"/>
        <v>709600</v>
      </c>
      <c r="CT50" s="222">
        <f t="shared" si="37"/>
        <v>-990400</v>
      </c>
      <c r="CU50" s="54"/>
      <c r="CV50" s="54"/>
      <c r="CW50" s="132">
        <f t="shared" si="38"/>
        <v>0</v>
      </c>
      <c r="CX50" s="222">
        <f t="shared" si="259"/>
        <v>0</v>
      </c>
      <c r="CY50" s="222">
        <f t="shared" si="259"/>
        <v>0</v>
      </c>
      <c r="CZ50" s="222">
        <f t="shared" si="259"/>
        <v>0</v>
      </c>
      <c r="DA50" s="54"/>
      <c r="DB50" s="54"/>
      <c r="DC50" s="132">
        <f t="shared" si="6"/>
        <v>0</v>
      </c>
      <c r="DD50" s="54"/>
      <c r="DE50" s="54"/>
      <c r="DF50" s="132">
        <f t="shared" si="40"/>
        <v>0</v>
      </c>
      <c r="DG50" s="63">
        <f t="shared" si="41"/>
        <v>0</v>
      </c>
      <c r="DH50" s="63">
        <f t="shared" si="41"/>
        <v>0</v>
      </c>
      <c r="DI50" s="63">
        <f t="shared" si="41"/>
        <v>0</v>
      </c>
      <c r="DJ50" s="63">
        <f t="shared" si="42"/>
        <v>1700000</v>
      </c>
      <c r="DK50" s="63">
        <f t="shared" si="42"/>
        <v>709600</v>
      </c>
      <c r="DL50" s="63">
        <f t="shared" si="42"/>
        <v>-990400</v>
      </c>
      <c r="DM50" s="329"/>
    </row>
    <row r="51" spans="1:117" s="217" customFormat="1">
      <c r="A51" s="449">
        <v>44</v>
      </c>
      <c r="B51" s="231" t="s">
        <v>45</v>
      </c>
      <c r="C51" s="376">
        <v>92000</v>
      </c>
      <c r="D51" s="301">
        <v>0</v>
      </c>
      <c r="E51" s="132">
        <f t="shared" si="9"/>
        <v>-92000</v>
      </c>
      <c r="F51" s="376">
        <v>1288000</v>
      </c>
      <c r="G51" s="376">
        <v>841110</v>
      </c>
      <c r="H51" s="132">
        <f t="shared" si="10"/>
        <v>-446890</v>
      </c>
      <c r="I51" s="450"/>
      <c r="J51" s="450"/>
      <c r="K51" s="132">
        <f t="shared" si="11"/>
        <v>0</v>
      </c>
      <c r="L51" s="376">
        <v>80000</v>
      </c>
      <c r="M51" s="450">
        <v>40000</v>
      </c>
      <c r="N51" s="132">
        <f t="shared" si="12"/>
        <v>-40000</v>
      </c>
      <c r="O51" s="376">
        <v>10000000</v>
      </c>
      <c r="P51" s="301">
        <v>0</v>
      </c>
      <c r="Q51" s="132">
        <f t="shared" si="48"/>
        <v>-10000000</v>
      </c>
      <c r="R51" s="54"/>
      <c r="S51" s="54"/>
      <c r="T51" s="132">
        <f t="shared" si="13"/>
        <v>0</v>
      </c>
      <c r="U51" s="54">
        <v>0</v>
      </c>
      <c r="V51" s="54">
        <v>0</v>
      </c>
      <c r="W51" s="132">
        <v>0</v>
      </c>
      <c r="X51" s="54">
        <v>0</v>
      </c>
      <c r="Y51" s="54">
        <v>0</v>
      </c>
      <c r="Z51" s="132">
        <f t="shared" si="15"/>
        <v>0</v>
      </c>
      <c r="AA51" s="54"/>
      <c r="AB51" s="54"/>
      <c r="AC51" s="132">
        <f t="shared" si="16"/>
        <v>0</v>
      </c>
      <c r="AD51" s="54"/>
      <c r="AE51" s="54"/>
      <c r="AF51" s="132">
        <f t="shared" si="17"/>
        <v>0</v>
      </c>
      <c r="AG51" s="54"/>
      <c r="AH51" s="54"/>
      <c r="AI51" s="132">
        <f t="shared" si="121"/>
        <v>0</v>
      </c>
      <c r="AJ51" s="54"/>
      <c r="AK51" s="54"/>
      <c r="AL51" s="132">
        <f t="shared" si="122"/>
        <v>0</v>
      </c>
      <c r="AM51" s="54"/>
      <c r="AN51" s="54"/>
      <c r="AO51" s="132">
        <f t="shared" si="57"/>
        <v>0</v>
      </c>
      <c r="AP51" s="54"/>
      <c r="AQ51" s="54"/>
      <c r="AR51" s="132">
        <f t="shared" si="20"/>
        <v>0</v>
      </c>
      <c r="AS51" s="54">
        <v>0</v>
      </c>
      <c r="AT51" s="54">
        <v>0</v>
      </c>
      <c r="AU51" s="132">
        <f t="shared" si="21"/>
        <v>0</v>
      </c>
      <c r="AV51" s="54"/>
      <c r="AW51" s="54"/>
      <c r="AX51" s="132">
        <f t="shared" si="22"/>
        <v>0</v>
      </c>
      <c r="AY51" s="54"/>
      <c r="AZ51" s="54"/>
      <c r="BA51" s="132">
        <f t="shared" si="23"/>
        <v>0</v>
      </c>
      <c r="BB51" s="54"/>
      <c r="BC51" s="54"/>
      <c r="BD51" s="132">
        <f t="shared" si="24"/>
        <v>0</v>
      </c>
      <c r="BE51" s="54"/>
      <c r="BF51" s="54"/>
      <c r="BG51" s="132">
        <f t="shared" si="25"/>
        <v>0</v>
      </c>
      <c r="BH51" s="54"/>
      <c r="BI51" s="54"/>
      <c r="BJ51" s="132">
        <f t="shared" si="26"/>
        <v>0</v>
      </c>
      <c r="BK51" s="54"/>
      <c r="BL51" s="54"/>
      <c r="BM51" s="132">
        <f t="shared" si="123"/>
        <v>0</v>
      </c>
      <c r="BN51" s="54"/>
      <c r="BO51" s="54"/>
      <c r="BP51" s="132">
        <f t="shared" si="124"/>
        <v>0</v>
      </c>
      <c r="BQ51" s="54"/>
      <c r="BR51" s="54"/>
      <c r="BS51" s="132">
        <v>0</v>
      </c>
      <c r="BT51" s="54"/>
      <c r="BU51" s="54"/>
      <c r="BV51" s="132">
        <f t="shared" si="117"/>
        <v>0</v>
      </c>
      <c r="BW51" s="54"/>
      <c r="BX51" s="54"/>
      <c r="BY51" s="132">
        <f t="shared" si="126"/>
        <v>0</v>
      </c>
      <c r="BZ51" s="54"/>
      <c r="CA51" s="54"/>
      <c r="CB51" s="132">
        <f t="shared" si="71"/>
        <v>0</v>
      </c>
      <c r="CC51" s="54">
        <v>0</v>
      </c>
      <c r="CD51" s="54">
        <v>0</v>
      </c>
      <c r="CE51" s="132">
        <f t="shared" si="32"/>
        <v>0</v>
      </c>
      <c r="CF51" s="54"/>
      <c r="CG51" s="54"/>
      <c r="CH51" s="132">
        <f t="shared" si="33"/>
        <v>0</v>
      </c>
      <c r="CI51" s="54"/>
      <c r="CJ51" s="54"/>
      <c r="CK51" s="132">
        <f t="shared" si="34"/>
        <v>0</v>
      </c>
      <c r="CL51" s="54">
        <v>0</v>
      </c>
      <c r="CM51" s="54">
        <v>0</v>
      </c>
      <c r="CN51" s="132">
        <f t="shared" si="35"/>
        <v>0</v>
      </c>
      <c r="CO51" s="54"/>
      <c r="CP51" s="54"/>
      <c r="CQ51" s="132">
        <f t="shared" si="36"/>
        <v>0</v>
      </c>
      <c r="CR51" s="222">
        <f t="shared" si="37"/>
        <v>11460000</v>
      </c>
      <c r="CS51" s="222">
        <f t="shared" si="37"/>
        <v>881110</v>
      </c>
      <c r="CT51" s="222">
        <f t="shared" si="37"/>
        <v>-10578890</v>
      </c>
      <c r="CU51" s="54"/>
      <c r="CV51" s="54"/>
      <c r="CW51" s="132">
        <f t="shared" si="38"/>
        <v>0</v>
      </c>
      <c r="CX51" s="222">
        <f t="shared" si="259"/>
        <v>0</v>
      </c>
      <c r="CY51" s="222">
        <f t="shared" si="259"/>
        <v>0</v>
      </c>
      <c r="CZ51" s="222">
        <f t="shared" si="259"/>
        <v>0</v>
      </c>
      <c r="DA51" s="54"/>
      <c r="DB51" s="54"/>
      <c r="DC51" s="132">
        <f t="shared" si="6"/>
        <v>0</v>
      </c>
      <c r="DD51" s="54"/>
      <c r="DE51" s="54"/>
      <c r="DF51" s="132">
        <f t="shared" si="40"/>
        <v>0</v>
      </c>
      <c r="DG51" s="63">
        <f t="shared" si="41"/>
        <v>0</v>
      </c>
      <c r="DH51" s="63">
        <f t="shared" si="41"/>
        <v>0</v>
      </c>
      <c r="DI51" s="63">
        <f t="shared" si="41"/>
        <v>0</v>
      </c>
      <c r="DJ51" s="63">
        <f t="shared" si="42"/>
        <v>11460000</v>
      </c>
      <c r="DK51" s="63">
        <f t="shared" si="42"/>
        <v>881110</v>
      </c>
      <c r="DL51" s="63">
        <f t="shared" si="42"/>
        <v>-10578890</v>
      </c>
      <c r="DM51" s="329"/>
    </row>
    <row r="52" spans="1:117" s="217" customFormat="1">
      <c r="A52" s="449">
        <v>45</v>
      </c>
      <c r="B52" s="231" t="s">
        <v>51</v>
      </c>
      <c r="C52" s="376">
        <v>169000</v>
      </c>
      <c r="D52" s="301">
        <v>0</v>
      </c>
      <c r="E52" s="132">
        <f t="shared" si="9"/>
        <v>-169000</v>
      </c>
      <c r="F52" s="376">
        <v>870000</v>
      </c>
      <c r="G52" s="376">
        <v>201340</v>
      </c>
      <c r="H52" s="132">
        <f t="shared" si="10"/>
        <v>-668660</v>
      </c>
      <c r="I52" s="450">
        <v>0</v>
      </c>
      <c r="J52" s="450"/>
      <c r="K52" s="132">
        <f t="shared" si="11"/>
        <v>0</v>
      </c>
      <c r="L52" s="376">
        <v>260000</v>
      </c>
      <c r="M52" s="450">
        <v>0</v>
      </c>
      <c r="N52" s="132">
        <f t="shared" si="12"/>
        <v>-260000</v>
      </c>
      <c r="O52" s="376">
        <v>3431300</v>
      </c>
      <c r="P52" s="376">
        <v>2160318</v>
      </c>
      <c r="Q52" s="132">
        <f t="shared" si="48"/>
        <v>-1270982</v>
      </c>
      <c r="R52" s="54"/>
      <c r="S52" s="54"/>
      <c r="T52" s="132">
        <f t="shared" si="13"/>
        <v>0</v>
      </c>
      <c r="U52" s="54">
        <v>0</v>
      </c>
      <c r="V52" s="54">
        <v>0</v>
      </c>
      <c r="W52" s="132">
        <v>0</v>
      </c>
      <c r="X52" s="54">
        <v>0</v>
      </c>
      <c r="Y52" s="54">
        <v>0</v>
      </c>
      <c r="Z52" s="132">
        <f t="shared" si="15"/>
        <v>0</v>
      </c>
      <c r="AA52" s="54"/>
      <c r="AB52" s="54"/>
      <c r="AC52" s="132">
        <f t="shared" si="16"/>
        <v>0</v>
      </c>
      <c r="AD52" s="54"/>
      <c r="AE52" s="54"/>
      <c r="AF52" s="132">
        <f t="shared" si="17"/>
        <v>0</v>
      </c>
      <c r="AG52" s="54"/>
      <c r="AH52" s="54"/>
      <c r="AI52" s="132">
        <f t="shared" si="121"/>
        <v>0</v>
      </c>
      <c r="AJ52" s="54"/>
      <c r="AK52" s="54"/>
      <c r="AL52" s="132">
        <f t="shared" si="122"/>
        <v>0</v>
      </c>
      <c r="AM52" s="54"/>
      <c r="AN52" s="54"/>
      <c r="AO52" s="132">
        <f t="shared" si="57"/>
        <v>0</v>
      </c>
      <c r="AP52" s="54"/>
      <c r="AQ52" s="54"/>
      <c r="AR52" s="132">
        <f t="shared" si="20"/>
        <v>0</v>
      </c>
      <c r="AS52" s="54">
        <v>0</v>
      </c>
      <c r="AT52" s="54">
        <v>0</v>
      </c>
      <c r="AU52" s="132">
        <f t="shared" si="21"/>
        <v>0</v>
      </c>
      <c r="AV52" s="54"/>
      <c r="AW52" s="54"/>
      <c r="AX52" s="132">
        <f t="shared" si="22"/>
        <v>0</v>
      </c>
      <c r="AY52" s="54"/>
      <c r="AZ52" s="54"/>
      <c r="BA52" s="132">
        <f t="shared" si="23"/>
        <v>0</v>
      </c>
      <c r="BB52" s="54"/>
      <c r="BC52" s="54"/>
      <c r="BD52" s="132">
        <f t="shared" si="24"/>
        <v>0</v>
      </c>
      <c r="BE52" s="54"/>
      <c r="BF52" s="54"/>
      <c r="BG52" s="132">
        <f t="shared" si="25"/>
        <v>0</v>
      </c>
      <c r="BH52" s="54"/>
      <c r="BI52" s="54"/>
      <c r="BJ52" s="132">
        <f t="shared" si="26"/>
        <v>0</v>
      </c>
      <c r="BK52" s="54"/>
      <c r="BL52" s="54"/>
      <c r="BM52" s="132">
        <f t="shared" si="123"/>
        <v>0</v>
      </c>
      <c r="BN52" s="54"/>
      <c r="BO52" s="54"/>
      <c r="BP52" s="132">
        <f t="shared" si="124"/>
        <v>0</v>
      </c>
      <c r="BQ52" s="54"/>
      <c r="BR52" s="54"/>
      <c r="BS52" s="132">
        <v>0</v>
      </c>
      <c r="BT52" s="54"/>
      <c r="BU52" s="54"/>
      <c r="BV52" s="132">
        <f t="shared" si="117"/>
        <v>0</v>
      </c>
      <c r="BW52" s="54"/>
      <c r="BX52" s="54"/>
      <c r="BY52" s="132">
        <f t="shared" si="126"/>
        <v>0</v>
      </c>
      <c r="BZ52" s="54"/>
      <c r="CA52" s="54"/>
      <c r="CB52" s="132">
        <f t="shared" si="71"/>
        <v>0</v>
      </c>
      <c r="CC52" s="54">
        <v>0</v>
      </c>
      <c r="CD52" s="54">
        <v>0</v>
      </c>
      <c r="CE52" s="132">
        <f t="shared" si="32"/>
        <v>0</v>
      </c>
      <c r="CF52" s="54"/>
      <c r="CG52" s="54"/>
      <c r="CH52" s="132">
        <f t="shared" si="33"/>
        <v>0</v>
      </c>
      <c r="CI52" s="54"/>
      <c r="CJ52" s="54"/>
      <c r="CK52" s="132">
        <f t="shared" si="34"/>
        <v>0</v>
      </c>
      <c r="CL52" s="54">
        <v>0</v>
      </c>
      <c r="CM52" s="54">
        <v>0</v>
      </c>
      <c r="CN52" s="132">
        <f t="shared" si="35"/>
        <v>0</v>
      </c>
      <c r="CO52" s="54"/>
      <c r="CP52" s="54"/>
      <c r="CQ52" s="132">
        <f t="shared" si="36"/>
        <v>0</v>
      </c>
      <c r="CR52" s="222">
        <f t="shared" si="37"/>
        <v>4730300</v>
      </c>
      <c r="CS52" s="222">
        <f t="shared" si="37"/>
        <v>2361658</v>
      </c>
      <c r="CT52" s="222">
        <f t="shared" si="37"/>
        <v>-2368642</v>
      </c>
      <c r="CU52" s="54"/>
      <c r="CV52" s="54"/>
      <c r="CW52" s="132">
        <f t="shared" si="38"/>
        <v>0</v>
      </c>
      <c r="CX52" s="222">
        <f t="shared" si="259"/>
        <v>0</v>
      </c>
      <c r="CY52" s="222">
        <f t="shared" si="259"/>
        <v>0</v>
      </c>
      <c r="CZ52" s="222">
        <f t="shared" si="259"/>
        <v>0</v>
      </c>
      <c r="DA52" s="54"/>
      <c r="DB52" s="54"/>
      <c r="DC52" s="132">
        <f t="shared" si="6"/>
        <v>0</v>
      </c>
      <c r="DD52" s="54"/>
      <c r="DE52" s="54"/>
      <c r="DF52" s="132">
        <f t="shared" si="40"/>
        <v>0</v>
      </c>
      <c r="DG52" s="63">
        <f t="shared" si="41"/>
        <v>0</v>
      </c>
      <c r="DH52" s="63">
        <f t="shared" si="41"/>
        <v>0</v>
      </c>
      <c r="DI52" s="63">
        <f t="shared" si="41"/>
        <v>0</v>
      </c>
      <c r="DJ52" s="63">
        <f t="shared" si="42"/>
        <v>4730300</v>
      </c>
      <c r="DK52" s="63">
        <f t="shared" si="42"/>
        <v>2361658</v>
      </c>
      <c r="DL52" s="63">
        <f t="shared" si="42"/>
        <v>-2368642</v>
      </c>
      <c r="DM52" s="329"/>
    </row>
    <row r="53" spans="1:117" s="217" customFormat="1">
      <c r="A53" s="449">
        <v>46</v>
      </c>
      <c r="B53" s="231" t="s">
        <v>46</v>
      </c>
      <c r="C53" s="450">
        <v>0</v>
      </c>
      <c r="D53" s="329">
        <v>0</v>
      </c>
      <c r="E53" s="132">
        <f t="shared" si="9"/>
        <v>0</v>
      </c>
      <c r="F53" s="450">
        <v>0</v>
      </c>
      <c r="G53" s="450">
        <v>0</v>
      </c>
      <c r="H53" s="132">
        <f t="shared" si="10"/>
        <v>0</v>
      </c>
      <c r="I53" s="450">
        <v>0</v>
      </c>
      <c r="J53" s="450"/>
      <c r="K53" s="132">
        <f t="shared" si="11"/>
        <v>0</v>
      </c>
      <c r="L53" s="450">
        <v>0</v>
      </c>
      <c r="M53" s="450">
        <v>0</v>
      </c>
      <c r="N53" s="132">
        <f t="shared" si="12"/>
        <v>0</v>
      </c>
      <c r="O53" s="54"/>
      <c r="P53" s="54"/>
      <c r="Q53" s="132">
        <f t="shared" si="48"/>
        <v>0</v>
      </c>
      <c r="R53" s="54"/>
      <c r="S53" s="54"/>
      <c r="T53" s="132">
        <f t="shared" si="13"/>
        <v>0</v>
      </c>
      <c r="U53" s="54">
        <v>0</v>
      </c>
      <c r="V53" s="54">
        <v>0</v>
      </c>
      <c r="W53" s="132">
        <v>0</v>
      </c>
      <c r="X53" s="54">
        <v>0</v>
      </c>
      <c r="Y53" s="54">
        <v>0</v>
      </c>
      <c r="Z53" s="132">
        <f t="shared" si="15"/>
        <v>0</v>
      </c>
      <c r="AA53" s="54"/>
      <c r="AB53" s="54"/>
      <c r="AC53" s="132">
        <f t="shared" si="16"/>
        <v>0</v>
      </c>
      <c r="AD53" s="54"/>
      <c r="AE53" s="54"/>
      <c r="AF53" s="132">
        <f t="shared" si="17"/>
        <v>0</v>
      </c>
      <c r="AG53" s="54"/>
      <c r="AH53" s="54"/>
      <c r="AI53" s="132">
        <f t="shared" si="121"/>
        <v>0</v>
      </c>
      <c r="AJ53" s="54"/>
      <c r="AK53" s="54"/>
      <c r="AL53" s="132">
        <f t="shared" si="122"/>
        <v>0</v>
      </c>
      <c r="AM53" s="54"/>
      <c r="AN53" s="54"/>
      <c r="AO53" s="132">
        <f t="shared" si="57"/>
        <v>0</v>
      </c>
      <c r="AP53" s="54"/>
      <c r="AQ53" s="54"/>
      <c r="AR53" s="132">
        <f t="shared" si="20"/>
        <v>0</v>
      </c>
      <c r="AS53" s="54">
        <v>0</v>
      </c>
      <c r="AT53" s="54">
        <v>0</v>
      </c>
      <c r="AU53" s="132">
        <f t="shared" si="21"/>
        <v>0</v>
      </c>
      <c r="AV53" s="54"/>
      <c r="AW53" s="54"/>
      <c r="AX53" s="132">
        <f t="shared" si="22"/>
        <v>0</v>
      </c>
      <c r="AY53" s="54"/>
      <c r="AZ53" s="54"/>
      <c r="BA53" s="132">
        <f t="shared" si="23"/>
        <v>0</v>
      </c>
      <c r="BB53" s="54"/>
      <c r="BC53" s="54"/>
      <c r="BD53" s="132">
        <f t="shared" si="24"/>
        <v>0</v>
      </c>
      <c r="BE53" s="54"/>
      <c r="BF53" s="54"/>
      <c r="BG53" s="132">
        <f t="shared" si="25"/>
        <v>0</v>
      </c>
      <c r="BH53" s="54"/>
      <c r="BI53" s="54"/>
      <c r="BJ53" s="132">
        <f t="shared" si="26"/>
        <v>0</v>
      </c>
      <c r="BK53" s="54"/>
      <c r="BL53" s="54"/>
      <c r="BM53" s="132">
        <f t="shared" si="123"/>
        <v>0</v>
      </c>
      <c r="BN53" s="54"/>
      <c r="BO53" s="54"/>
      <c r="BP53" s="132">
        <f t="shared" si="124"/>
        <v>0</v>
      </c>
      <c r="BQ53" s="54"/>
      <c r="BR53" s="54"/>
      <c r="BS53" s="132">
        <v>0</v>
      </c>
      <c r="BT53" s="54"/>
      <c r="BU53" s="54"/>
      <c r="BV53" s="132">
        <f t="shared" si="117"/>
        <v>0</v>
      </c>
      <c r="BW53" s="54"/>
      <c r="BX53" s="54"/>
      <c r="BY53" s="132">
        <f t="shared" si="126"/>
        <v>0</v>
      </c>
      <c r="BZ53" s="54"/>
      <c r="CA53" s="54"/>
      <c r="CB53" s="132">
        <f t="shared" si="71"/>
        <v>0</v>
      </c>
      <c r="CC53" s="54">
        <v>0</v>
      </c>
      <c r="CD53" s="54">
        <v>0</v>
      </c>
      <c r="CE53" s="132">
        <f t="shared" si="32"/>
        <v>0</v>
      </c>
      <c r="CF53" s="54"/>
      <c r="CG53" s="54"/>
      <c r="CH53" s="132">
        <f t="shared" si="33"/>
        <v>0</v>
      </c>
      <c r="CI53" s="54"/>
      <c r="CJ53" s="54"/>
      <c r="CK53" s="132">
        <f t="shared" si="34"/>
        <v>0</v>
      </c>
      <c r="CL53" s="54">
        <v>0</v>
      </c>
      <c r="CM53" s="54">
        <v>0</v>
      </c>
      <c r="CN53" s="132">
        <f t="shared" si="35"/>
        <v>0</v>
      </c>
      <c r="CO53" s="54"/>
      <c r="CP53" s="54"/>
      <c r="CQ53" s="132">
        <f t="shared" si="36"/>
        <v>0</v>
      </c>
      <c r="CR53" s="222">
        <f t="shared" si="37"/>
        <v>0</v>
      </c>
      <c r="CS53" s="222">
        <f t="shared" si="37"/>
        <v>0</v>
      </c>
      <c r="CT53" s="222">
        <f t="shared" si="37"/>
        <v>0</v>
      </c>
      <c r="CU53" s="54"/>
      <c r="CV53" s="54"/>
      <c r="CW53" s="132">
        <f t="shared" si="38"/>
        <v>0</v>
      </c>
      <c r="CX53" s="222">
        <f t="shared" si="259"/>
        <v>0</v>
      </c>
      <c r="CY53" s="222">
        <f t="shared" si="259"/>
        <v>0</v>
      </c>
      <c r="CZ53" s="222">
        <f t="shared" si="259"/>
        <v>0</v>
      </c>
      <c r="DA53" s="54"/>
      <c r="DB53" s="54"/>
      <c r="DC53" s="132">
        <f t="shared" si="6"/>
        <v>0</v>
      </c>
      <c r="DD53" s="54"/>
      <c r="DE53" s="54"/>
      <c r="DF53" s="132">
        <f t="shared" si="40"/>
        <v>0</v>
      </c>
      <c r="DG53" s="63">
        <f t="shared" si="41"/>
        <v>0</v>
      </c>
      <c r="DH53" s="63">
        <f t="shared" si="41"/>
        <v>0</v>
      </c>
      <c r="DI53" s="63">
        <f t="shared" si="41"/>
        <v>0</v>
      </c>
      <c r="DJ53" s="63">
        <f t="shared" si="42"/>
        <v>0</v>
      </c>
      <c r="DK53" s="63">
        <f t="shared" si="42"/>
        <v>0</v>
      </c>
      <c r="DL53" s="63">
        <f t="shared" si="42"/>
        <v>0</v>
      </c>
      <c r="DM53" s="329"/>
    </row>
    <row r="54" spans="1:117" s="217" customFormat="1">
      <c r="A54" s="449">
        <v>47</v>
      </c>
      <c r="B54" s="231" t="s">
        <v>47</v>
      </c>
      <c r="C54" s="54"/>
      <c r="D54" s="54"/>
      <c r="E54" s="132">
        <f t="shared" si="9"/>
        <v>0</v>
      </c>
      <c r="F54" s="54"/>
      <c r="G54" s="54"/>
      <c r="H54" s="132">
        <f t="shared" si="10"/>
        <v>0</v>
      </c>
      <c r="I54" s="54">
        <v>0</v>
      </c>
      <c r="J54" s="54"/>
      <c r="K54" s="132">
        <f t="shared" si="11"/>
        <v>0</v>
      </c>
      <c r="L54" s="54"/>
      <c r="M54" s="54"/>
      <c r="N54" s="132">
        <f t="shared" si="12"/>
        <v>0</v>
      </c>
      <c r="O54" s="54"/>
      <c r="P54" s="54"/>
      <c r="Q54" s="132">
        <f t="shared" si="48"/>
        <v>0</v>
      </c>
      <c r="R54" s="54"/>
      <c r="S54" s="54"/>
      <c r="T54" s="132">
        <f t="shared" si="13"/>
        <v>0</v>
      </c>
      <c r="U54" s="54"/>
      <c r="V54" s="54"/>
      <c r="W54" s="132">
        <v>0</v>
      </c>
      <c r="X54" s="54"/>
      <c r="Y54" s="54"/>
      <c r="Z54" s="132">
        <f t="shared" si="15"/>
        <v>0</v>
      </c>
      <c r="AA54" s="54"/>
      <c r="AB54" s="54"/>
      <c r="AC54" s="132">
        <f t="shared" si="16"/>
        <v>0</v>
      </c>
      <c r="AD54" s="54"/>
      <c r="AE54" s="54"/>
      <c r="AF54" s="132">
        <f t="shared" si="17"/>
        <v>0</v>
      </c>
      <c r="AG54" s="54"/>
      <c r="AH54" s="54"/>
      <c r="AI54" s="132">
        <f t="shared" si="121"/>
        <v>0</v>
      </c>
      <c r="AJ54" s="54"/>
      <c r="AK54" s="54"/>
      <c r="AL54" s="132">
        <f t="shared" si="122"/>
        <v>0</v>
      </c>
      <c r="AM54" s="54"/>
      <c r="AN54" s="54"/>
      <c r="AO54" s="132">
        <f t="shared" si="57"/>
        <v>0</v>
      </c>
      <c r="AP54" s="54"/>
      <c r="AQ54" s="54"/>
      <c r="AR54" s="132">
        <f t="shared" si="20"/>
        <v>0</v>
      </c>
      <c r="AS54" s="54"/>
      <c r="AT54" s="54"/>
      <c r="AU54" s="132">
        <f t="shared" si="21"/>
        <v>0</v>
      </c>
      <c r="AV54" s="54"/>
      <c r="AW54" s="54"/>
      <c r="AX54" s="132">
        <f t="shared" si="22"/>
        <v>0</v>
      </c>
      <c r="AY54" s="54"/>
      <c r="AZ54" s="54"/>
      <c r="BA54" s="132">
        <f t="shared" si="23"/>
        <v>0</v>
      </c>
      <c r="BB54" s="54"/>
      <c r="BC54" s="54"/>
      <c r="BD54" s="132">
        <f t="shared" si="24"/>
        <v>0</v>
      </c>
      <c r="BE54" s="54"/>
      <c r="BF54" s="54"/>
      <c r="BG54" s="132">
        <f t="shared" si="25"/>
        <v>0</v>
      </c>
      <c r="BH54" s="54"/>
      <c r="BI54" s="54"/>
      <c r="BJ54" s="132">
        <f t="shared" si="26"/>
        <v>0</v>
      </c>
      <c r="BK54" s="54"/>
      <c r="BL54" s="54"/>
      <c r="BM54" s="132">
        <f t="shared" si="123"/>
        <v>0</v>
      </c>
      <c r="BN54" s="54"/>
      <c r="BO54" s="54"/>
      <c r="BP54" s="132">
        <f t="shared" si="124"/>
        <v>0</v>
      </c>
      <c r="BQ54" s="54"/>
      <c r="BR54" s="54"/>
      <c r="BS54" s="132">
        <v>0</v>
      </c>
      <c r="BT54" s="54"/>
      <c r="BU54" s="54"/>
      <c r="BV54" s="132">
        <f t="shared" si="117"/>
        <v>0</v>
      </c>
      <c r="BW54" s="54"/>
      <c r="BX54" s="54"/>
      <c r="BY54" s="132">
        <f t="shared" si="126"/>
        <v>0</v>
      </c>
      <c r="BZ54" s="54"/>
      <c r="CA54" s="54"/>
      <c r="CB54" s="132">
        <f t="shared" si="71"/>
        <v>0</v>
      </c>
      <c r="CC54" s="54"/>
      <c r="CD54" s="54"/>
      <c r="CE54" s="132">
        <f t="shared" si="32"/>
        <v>0</v>
      </c>
      <c r="CF54" s="54"/>
      <c r="CG54" s="54"/>
      <c r="CH54" s="132">
        <f t="shared" si="33"/>
        <v>0</v>
      </c>
      <c r="CI54" s="54"/>
      <c r="CJ54" s="54"/>
      <c r="CK54" s="132">
        <f t="shared" si="34"/>
        <v>0</v>
      </c>
      <c r="CL54" s="54"/>
      <c r="CM54" s="54"/>
      <c r="CN54" s="132">
        <f t="shared" si="35"/>
        <v>0</v>
      </c>
      <c r="CO54" s="54"/>
      <c r="CP54" s="54"/>
      <c r="CQ54" s="132">
        <f t="shared" si="36"/>
        <v>0</v>
      </c>
      <c r="CR54" s="222">
        <f t="shared" si="37"/>
        <v>0</v>
      </c>
      <c r="CS54" s="222">
        <f t="shared" si="37"/>
        <v>0</v>
      </c>
      <c r="CT54" s="222">
        <f t="shared" si="37"/>
        <v>0</v>
      </c>
      <c r="CU54" s="54"/>
      <c r="CV54" s="54"/>
      <c r="CW54" s="132">
        <f t="shared" si="38"/>
        <v>0</v>
      </c>
      <c r="CX54" s="222">
        <f t="shared" si="259"/>
        <v>0</v>
      </c>
      <c r="CY54" s="222">
        <f t="shared" si="259"/>
        <v>0</v>
      </c>
      <c r="CZ54" s="222">
        <f t="shared" si="259"/>
        <v>0</v>
      </c>
      <c r="DA54" s="54"/>
      <c r="DB54" s="54"/>
      <c r="DC54" s="132">
        <f t="shared" si="6"/>
        <v>0</v>
      </c>
      <c r="DD54" s="54"/>
      <c r="DE54" s="54"/>
      <c r="DF54" s="132">
        <f t="shared" si="40"/>
        <v>0</v>
      </c>
      <c r="DG54" s="63">
        <f t="shared" si="41"/>
        <v>0</v>
      </c>
      <c r="DH54" s="63">
        <f t="shared" si="41"/>
        <v>0</v>
      </c>
      <c r="DI54" s="63">
        <f t="shared" si="41"/>
        <v>0</v>
      </c>
      <c r="DJ54" s="63">
        <f t="shared" si="42"/>
        <v>0</v>
      </c>
      <c r="DK54" s="63">
        <f t="shared" si="42"/>
        <v>0</v>
      </c>
      <c r="DL54" s="63">
        <f t="shared" si="42"/>
        <v>0</v>
      </c>
      <c r="DM54" s="329"/>
    </row>
    <row r="55" spans="1:117" s="217" customFormat="1">
      <c r="A55" s="449">
        <v>48</v>
      </c>
      <c r="B55" s="231" t="s">
        <v>48</v>
      </c>
      <c r="C55" s="54"/>
      <c r="D55" s="54"/>
      <c r="E55" s="132">
        <f t="shared" si="9"/>
        <v>0</v>
      </c>
      <c r="F55" s="450">
        <v>0</v>
      </c>
      <c r="G55" s="450">
        <v>0</v>
      </c>
      <c r="H55" s="132">
        <f t="shared" si="10"/>
        <v>0</v>
      </c>
      <c r="I55" s="450">
        <v>0</v>
      </c>
      <c r="J55" s="450"/>
      <c r="K55" s="132">
        <f t="shared" si="11"/>
        <v>0</v>
      </c>
      <c r="L55" s="376">
        <v>45000</v>
      </c>
      <c r="M55" s="450">
        <v>0</v>
      </c>
      <c r="N55" s="132">
        <f t="shared" si="12"/>
        <v>-45000</v>
      </c>
      <c r="O55" s="376">
        <v>911000</v>
      </c>
      <c r="P55" s="301">
        <v>450285</v>
      </c>
      <c r="Q55" s="132">
        <f t="shared" si="48"/>
        <v>-460715</v>
      </c>
      <c r="R55" s="376">
        <v>1032800</v>
      </c>
      <c r="S55" s="301">
        <v>0</v>
      </c>
      <c r="T55" s="132">
        <f t="shared" si="13"/>
        <v>-1032800</v>
      </c>
      <c r="U55" s="54"/>
      <c r="V55" s="54">
        <v>0</v>
      </c>
      <c r="W55" s="132">
        <v>0</v>
      </c>
      <c r="X55" s="54"/>
      <c r="Y55" s="54">
        <v>0</v>
      </c>
      <c r="Z55" s="132">
        <f t="shared" si="15"/>
        <v>0</v>
      </c>
      <c r="AA55" s="54"/>
      <c r="AB55" s="54"/>
      <c r="AC55" s="132">
        <f t="shared" si="16"/>
        <v>0</v>
      </c>
      <c r="AD55" s="54"/>
      <c r="AE55" s="54"/>
      <c r="AF55" s="132">
        <f t="shared" si="17"/>
        <v>0</v>
      </c>
      <c r="AG55" s="54"/>
      <c r="AH55" s="54"/>
      <c r="AI55" s="132">
        <f t="shared" si="121"/>
        <v>0</v>
      </c>
      <c r="AJ55" s="54"/>
      <c r="AK55" s="54"/>
      <c r="AL55" s="132">
        <f t="shared" si="122"/>
        <v>0</v>
      </c>
      <c r="AM55" s="54"/>
      <c r="AN55" s="54"/>
      <c r="AO55" s="132">
        <f t="shared" si="57"/>
        <v>0</v>
      </c>
      <c r="AP55" s="54"/>
      <c r="AQ55" s="54"/>
      <c r="AR55" s="132">
        <f t="shared" si="20"/>
        <v>0</v>
      </c>
      <c r="AS55" s="54">
        <v>0</v>
      </c>
      <c r="AT55" s="54">
        <v>0</v>
      </c>
      <c r="AU55" s="132">
        <f t="shared" si="21"/>
        <v>0</v>
      </c>
      <c r="AV55" s="54"/>
      <c r="AW55" s="54"/>
      <c r="AX55" s="132">
        <f t="shared" si="22"/>
        <v>0</v>
      </c>
      <c r="AY55" s="54"/>
      <c r="AZ55" s="54"/>
      <c r="BA55" s="132">
        <f t="shared" si="23"/>
        <v>0</v>
      </c>
      <c r="BB55" s="54"/>
      <c r="BC55" s="54"/>
      <c r="BD55" s="132">
        <f t="shared" si="24"/>
        <v>0</v>
      </c>
      <c r="BE55" s="54"/>
      <c r="BF55" s="54"/>
      <c r="BG55" s="132">
        <f t="shared" si="25"/>
        <v>0</v>
      </c>
      <c r="BH55" s="54"/>
      <c r="BI55" s="54"/>
      <c r="BJ55" s="132">
        <f t="shared" si="26"/>
        <v>0</v>
      </c>
      <c r="BK55" s="54"/>
      <c r="BL55" s="54"/>
      <c r="BM55" s="132">
        <f t="shared" si="123"/>
        <v>0</v>
      </c>
      <c r="BN55" s="54"/>
      <c r="BO55" s="54"/>
      <c r="BP55" s="132">
        <f t="shared" si="124"/>
        <v>0</v>
      </c>
      <c r="BQ55" s="54"/>
      <c r="BR55" s="54"/>
      <c r="BS55" s="132">
        <v>0</v>
      </c>
      <c r="BT55" s="54"/>
      <c r="BU55" s="54"/>
      <c r="BV55" s="132">
        <f t="shared" si="117"/>
        <v>0</v>
      </c>
      <c r="BW55" s="54"/>
      <c r="BX55" s="54"/>
      <c r="BY55" s="132">
        <f t="shared" si="126"/>
        <v>0</v>
      </c>
      <c r="BZ55" s="54"/>
      <c r="CA55" s="54"/>
      <c r="CB55" s="132">
        <f t="shared" si="71"/>
        <v>0</v>
      </c>
      <c r="CC55" s="54">
        <v>0</v>
      </c>
      <c r="CD55" s="54">
        <v>0</v>
      </c>
      <c r="CE55" s="132">
        <f t="shared" si="32"/>
        <v>0</v>
      </c>
      <c r="CF55" s="54"/>
      <c r="CG55" s="54"/>
      <c r="CH55" s="132">
        <f t="shared" si="33"/>
        <v>0</v>
      </c>
      <c r="CI55" s="54"/>
      <c r="CJ55" s="54"/>
      <c r="CK55" s="132">
        <f t="shared" si="34"/>
        <v>0</v>
      </c>
      <c r="CL55" s="54">
        <v>0</v>
      </c>
      <c r="CM55" s="54">
        <v>0</v>
      </c>
      <c r="CN55" s="132">
        <f t="shared" si="35"/>
        <v>0</v>
      </c>
      <c r="CO55" s="54"/>
      <c r="CP55" s="54"/>
      <c r="CQ55" s="132">
        <f t="shared" si="36"/>
        <v>0</v>
      </c>
      <c r="CR55" s="222">
        <f t="shared" si="37"/>
        <v>1988800</v>
      </c>
      <c r="CS55" s="222">
        <f t="shared" si="37"/>
        <v>450285</v>
      </c>
      <c r="CT55" s="222">
        <f t="shared" si="37"/>
        <v>-1538515</v>
      </c>
      <c r="CU55" s="54"/>
      <c r="CV55" s="54"/>
      <c r="CW55" s="132">
        <f t="shared" si="38"/>
        <v>0</v>
      </c>
      <c r="CX55" s="222">
        <f t="shared" si="259"/>
        <v>0</v>
      </c>
      <c r="CY55" s="222">
        <f t="shared" si="259"/>
        <v>0</v>
      </c>
      <c r="CZ55" s="222">
        <f t="shared" si="259"/>
        <v>0</v>
      </c>
      <c r="DA55" s="54"/>
      <c r="DB55" s="54"/>
      <c r="DC55" s="132">
        <f t="shared" si="6"/>
        <v>0</v>
      </c>
      <c r="DD55" s="54"/>
      <c r="DE55" s="54"/>
      <c r="DF55" s="132">
        <f t="shared" si="40"/>
        <v>0</v>
      </c>
      <c r="DG55" s="63">
        <f t="shared" si="41"/>
        <v>0</v>
      </c>
      <c r="DH55" s="63">
        <f t="shared" si="41"/>
        <v>0</v>
      </c>
      <c r="DI55" s="63">
        <f t="shared" si="41"/>
        <v>0</v>
      </c>
      <c r="DJ55" s="63">
        <f t="shared" si="42"/>
        <v>1988800</v>
      </c>
      <c r="DK55" s="63">
        <f t="shared" si="42"/>
        <v>450285</v>
      </c>
      <c r="DL55" s="63">
        <f t="shared" si="42"/>
        <v>-1538515</v>
      </c>
      <c r="DM55" s="329"/>
    </row>
    <row r="56" spans="1:117" s="217" customFormat="1">
      <c r="A56" s="449">
        <v>49</v>
      </c>
      <c r="B56" s="231" t="s">
        <v>49</v>
      </c>
      <c r="C56" s="54"/>
      <c r="D56" s="54"/>
      <c r="E56" s="132">
        <f t="shared" si="9"/>
        <v>0</v>
      </c>
      <c r="F56" s="54"/>
      <c r="G56" s="54"/>
      <c r="H56" s="132">
        <f t="shared" si="10"/>
        <v>0</v>
      </c>
      <c r="I56" s="54"/>
      <c r="J56" s="54"/>
      <c r="K56" s="132">
        <f t="shared" si="11"/>
        <v>0</v>
      </c>
      <c r="L56" s="54"/>
      <c r="M56" s="54"/>
      <c r="N56" s="132">
        <f t="shared" si="12"/>
        <v>0</v>
      </c>
      <c r="O56" s="54"/>
      <c r="P56" s="54"/>
      <c r="Q56" s="132">
        <f t="shared" si="48"/>
        <v>0</v>
      </c>
      <c r="R56" s="54"/>
      <c r="S56" s="54"/>
      <c r="T56" s="132">
        <f t="shared" si="13"/>
        <v>0</v>
      </c>
      <c r="U56" s="54"/>
      <c r="V56" s="54"/>
      <c r="W56" s="132">
        <v>0</v>
      </c>
      <c r="X56" s="54"/>
      <c r="Y56" s="54">
        <v>0</v>
      </c>
      <c r="Z56" s="132">
        <f t="shared" si="15"/>
        <v>0</v>
      </c>
      <c r="AA56" s="54"/>
      <c r="AB56" s="54"/>
      <c r="AC56" s="132">
        <f t="shared" si="16"/>
        <v>0</v>
      </c>
      <c r="AD56" s="54"/>
      <c r="AE56" s="54"/>
      <c r="AF56" s="132">
        <f t="shared" si="17"/>
        <v>0</v>
      </c>
      <c r="AG56" s="54"/>
      <c r="AH56" s="54"/>
      <c r="AI56" s="132">
        <f t="shared" si="121"/>
        <v>0</v>
      </c>
      <c r="AJ56" s="54"/>
      <c r="AK56" s="54"/>
      <c r="AL56" s="132">
        <f t="shared" si="122"/>
        <v>0</v>
      </c>
      <c r="AM56" s="54"/>
      <c r="AN56" s="54"/>
      <c r="AO56" s="132">
        <f t="shared" si="57"/>
        <v>0</v>
      </c>
      <c r="AP56" s="54"/>
      <c r="AQ56" s="54"/>
      <c r="AR56" s="132">
        <f t="shared" si="20"/>
        <v>0</v>
      </c>
      <c r="AS56" s="54"/>
      <c r="AT56" s="54"/>
      <c r="AU56" s="132">
        <f t="shared" si="21"/>
        <v>0</v>
      </c>
      <c r="AV56" s="54"/>
      <c r="AW56" s="54"/>
      <c r="AX56" s="132">
        <f t="shared" si="22"/>
        <v>0</v>
      </c>
      <c r="AY56" s="54"/>
      <c r="AZ56" s="54"/>
      <c r="BA56" s="132">
        <f t="shared" si="23"/>
        <v>0</v>
      </c>
      <c r="BB56" s="54"/>
      <c r="BC56" s="54"/>
      <c r="BD56" s="132">
        <f t="shared" si="24"/>
        <v>0</v>
      </c>
      <c r="BE56" s="54"/>
      <c r="BF56" s="54"/>
      <c r="BG56" s="132">
        <f t="shared" si="25"/>
        <v>0</v>
      </c>
      <c r="BH56" s="54"/>
      <c r="BI56" s="54"/>
      <c r="BJ56" s="132">
        <f t="shared" si="26"/>
        <v>0</v>
      </c>
      <c r="BK56" s="54"/>
      <c r="BL56" s="54"/>
      <c r="BM56" s="132">
        <f t="shared" si="123"/>
        <v>0</v>
      </c>
      <c r="BN56" s="54"/>
      <c r="BO56" s="54"/>
      <c r="BP56" s="132">
        <f t="shared" si="124"/>
        <v>0</v>
      </c>
      <c r="BQ56" s="54"/>
      <c r="BR56" s="54"/>
      <c r="BS56" s="132">
        <v>0</v>
      </c>
      <c r="BT56" s="54"/>
      <c r="BU56" s="54"/>
      <c r="BV56" s="132">
        <f t="shared" si="117"/>
        <v>0</v>
      </c>
      <c r="BW56" s="54"/>
      <c r="BX56" s="54"/>
      <c r="BY56" s="132">
        <f t="shared" si="126"/>
        <v>0</v>
      </c>
      <c r="BZ56" s="54"/>
      <c r="CA56" s="54"/>
      <c r="CB56" s="132">
        <f t="shared" si="71"/>
        <v>0</v>
      </c>
      <c r="CC56" s="54"/>
      <c r="CD56" s="54"/>
      <c r="CE56" s="132">
        <f t="shared" si="32"/>
        <v>0</v>
      </c>
      <c r="CF56" s="54"/>
      <c r="CG56" s="54"/>
      <c r="CH56" s="132">
        <f t="shared" si="33"/>
        <v>0</v>
      </c>
      <c r="CI56" s="54"/>
      <c r="CJ56" s="54"/>
      <c r="CK56" s="132">
        <f t="shared" si="34"/>
        <v>0</v>
      </c>
      <c r="CL56" s="54"/>
      <c r="CM56" s="54"/>
      <c r="CN56" s="132">
        <f t="shared" si="35"/>
        <v>0</v>
      </c>
      <c r="CO56" s="54"/>
      <c r="CP56" s="54"/>
      <c r="CQ56" s="132">
        <f t="shared" si="36"/>
        <v>0</v>
      </c>
      <c r="CR56" s="222">
        <f t="shared" si="37"/>
        <v>0</v>
      </c>
      <c r="CS56" s="222">
        <f t="shared" si="37"/>
        <v>0</v>
      </c>
      <c r="CT56" s="222">
        <f t="shared" si="37"/>
        <v>0</v>
      </c>
      <c r="CU56" s="54"/>
      <c r="CV56" s="54"/>
      <c r="CW56" s="132">
        <f t="shared" si="38"/>
        <v>0</v>
      </c>
      <c r="CX56" s="222">
        <f t="shared" si="259"/>
        <v>0</v>
      </c>
      <c r="CY56" s="222">
        <f t="shared" ref="CY56:CY59" si="260">SUM(CV56)</f>
        <v>0</v>
      </c>
      <c r="CZ56" s="222">
        <f t="shared" ref="CZ56:CZ59" si="261">SUM(CW56)</f>
        <v>0</v>
      </c>
      <c r="DA56" s="54"/>
      <c r="DB56" s="54"/>
      <c r="DC56" s="132">
        <f t="shared" si="6"/>
        <v>0</v>
      </c>
      <c r="DD56" s="54"/>
      <c r="DE56" s="54"/>
      <c r="DF56" s="132">
        <f t="shared" si="40"/>
        <v>0</v>
      </c>
      <c r="DG56" s="63">
        <f t="shared" si="41"/>
        <v>0</v>
      </c>
      <c r="DH56" s="63">
        <f t="shared" si="41"/>
        <v>0</v>
      </c>
      <c r="DI56" s="63">
        <f t="shared" si="41"/>
        <v>0</v>
      </c>
      <c r="DJ56" s="63">
        <f t="shared" si="42"/>
        <v>0</v>
      </c>
      <c r="DK56" s="63">
        <f t="shared" si="42"/>
        <v>0</v>
      </c>
      <c r="DL56" s="63">
        <f t="shared" si="42"/>
        <v>0</v>
      </c>
      <c r="DM56" s="329"/>
    </row>
    <row r="57" spans="1:117" s="217" customFormat="1">
      <c r="A57" s="449">
        <v>50</v>
      </c>
      <c r="B57" s="231" t="s">
        <v>50</v>
      </c>
      <c r="C57" s="54"/>
      <c r="D57" s="54"/>
      <c r="E57" s="132">
        <f t="shared" si="9"/>
        <v>0</v>
      </c>
      <c r="F57" s="54"/>
      <c r="G57" s="54"/>
      <c r="H57" s="132">
        <f t="shared" si="10"/>
        <v>0</v>
      </c>
      <c r="I57" s="54"/>
      <c r="J57" s="54"/>
      <c r="K57" s="132">
        <f t="shared" si="11"/>
        <v>0</v>
      </c>
      <c r="L57" s="54"/>
      <c r="M57" s="54"/>
      <c r="N57" s="132">
        <f t="shared" si="12"/>
        <v>0</v>
      </c>
      <c r="O57" s="54"/>
      <c r="P57" s="54"/>
      <c r="Q57" s="132">
        <f t="shared" si="48"/>
        <v>0</v>
      </c>
      <c r="R57" s="54"/>
      <c r="S57" s="54"/>
      <c r="T57" s="132">
        <f t="shared" si="13"/>
        <v>0</v>
      </c>
      <c r="U57" s="54"/>
      <c r="V57" s="54"/>
      <c r="W57" s="132">
        <v>0</v>
      </c>
      <c r="X57" s="54"/>
      <c r="Y57" s="54">
        <v>0</v>
      </c>
      <c r="Z57" s="132">
        <f t="shared" si="15"/>
        <v>0</v>
      </c>
      <c r="AA57" s="54"/>
      <c r="AB57" s="54"/>
      <c r="AC57" s="132">
        <f t="shared" si="16"/>
        <v>0</v>
      </c>
      <c r="AD57" s="54"/>
      <c r="AE57" s="54"/>
      <c r="AF57" s="132">
        <f t="shared" si="17"/>
        <v>0</v>
      </c>
      <c r="AG57" s="54"/>
      <c r="AH57" s="54"/>
      <c r="AI57" s="132">
        <f t="shared" si="121"/>
        <v>0</v>
      </c>
      <c r="AJ57" s="54"/>
      <c r="AK57" s="54"/>
      <c r="AL57" s="132">
        <f t="shared" si="122"/>
        <v>0</v>
      </c>
      <c r="AM57" s="54"/>
      <c r="AN57" s="54"/>
      <c r="AO57" s="132">
        <f t="shared" si="57"/>
        <v>0</v>
      </c>
      <c r="AP57" s="54"/>
      <c r="AQ57" s="54"/>
      <c r="AR57" s="132">
        <f t="shared" si="20"/>
        <v>0</v>
      </c>
      <c r="AS57" s="54"/>
      <c r="AT57" s="54"/>
      <c r="AU57" s="132">
        <f t="shared" si="21"/>
        <v>0</v>
      </c>
      <c r="AV57" s="54"/>
      <c r="AW57" s="54"/>
      <c r="AX57" s="132">
        <f t="shared" si="22"/>
        <v>0</v>
      </c>
      <c r="AY57" s="54"/>
      <c r="AZ57" s="54"/>
      <c r="BA57" s="132">
        <f t="shared" si="23"/>
        <v>0</v>
      </c>
      <c r="BB57" s="54"/>
      <c r="BC57" s="54"/>
      <c r="BD57" s="132">
        <f t="shared" si="24"/>
        <v>0</v>
      </c>
      <c r="BE57" s="54"/>
      <c r="BF57" s="54"/>
      <c r="BG57" s="132">
        <f t="shared" si="25"/>
        <v>0</v>
      </c>
      <c r="BH57" s="54"/>
      <c r="BI57" s="54"/>
      <c r="BJ57" s="132">
        <f t="shared" si="26"/>
        <v>0</v>
      </c>
      <c r="BK57" s="54"/>
      <c r="BL57" s="54"/>
      <c r="BM57" s="132">
        <f t="shared" si="123"/>
        <v>0</v>
      </c>
      <c r="BN57" s="54"/>
      <c r="BO57" s="54"/>
      <c r="BP57" s="132">
        <f t="shared" si="124"/>
        <v>0</v>
      </c>
      <c r="BQ57" s="54"/>
      <c r="BR57" s="54"/>
      <c r="BS57" s="132">
        <v>0</v>
      </c>
      <c r="BT57" s="54"/>
      <c r="BU57" s="54"/>
      <c r="BV57" s="132">
        <f t="shared" si="117"/>
        <v>0</v>
      </c>
      <c r="BW57" s="54"/>
      <c r="BX57" s="54"/>
      <c r="BY57" s="132">
        <f t="shared" si="126"/>
        <v>0</v>
      </c>
      <c r="BZ57" s="54"/>
      <c r="CA57" s="54"/>
      <c r="CB57" s="132">
        <f t="shared" si="71"/>
        <v>0</v>
      </c>
      <c r="CC57" s="54"/>
      <c r="CD57" s="54"/>
      <c r="CE57" s="132">
        <f t="shared" si="32"/>
        <v>0</v>
      </c>
      <c r="CF57" s="54"/>
      <c r="CG57" s="54"/>
      <c r="CH57" s="132">
        <f t="shared" si="33"/>
        <v>0</v>
      </c>
      <c r="CI57" s="54"/>
      <c r="CJ57" s="54"/>
      <c r="CK57" s="132">
        <f t="shared" si="34"/>
        <v>0</v>
      </c>
      <c r="CL57" s="54"/>
      <c r="CM57" s="54"/>
      <c r="CN57" s="132">
        <f t="shared" si="35"/>
        <v>0</v>
      </c>
      <c r="CO57" s="54"/>
      <c r="CP57" s="54"/>
      <c r="CQ57" s="132">
        <f t="shared" si="36"/>
        <v>0</v>
      </c>
      <c r="CR57" s="222">
        <f t="shared" si="37"/>
        <v>0</v>
      </c>
      <c r="CS57" s="222">
        <f t="shared" si="37"/>
        <v>0</v>
      </c>
      <c r="CT57" s="222">
        <f t="shared" si="37"/>
        <v>0</v>
      </c>
      <c r="CU57" s="54"/>
      <c r="CV57" s="54"/>
      <c r="CW57" s="132">
        <f t="shared" si="38"/>
        <v>0</v>
      </c>
      <c r="CX57" s="222">
        <f t="shared" si="259"/>
        <v>0</v>
      </c>
      <c r="CY57" s="222">
        <f t="shared" si="260"/>
        <v>0</v>
      </c>
      <c r="CZ57" s="222">
        <f t="shared" si="261"/>
        <v>0</v>
      </c>
      <c r="DA57" s="54"/>
      <c r="DB57" s="54"/>
      <c r="DC57" s="132">
        <f t="shared" si="6"/>
        <v>0</v>
      </c>
      <c r="DD57" s="54"/>
      <c r="DE57" s="54"/>
      <c r="DF57" s="132">
        <f t="shared" si="40"/>
        <v>0</v>
      </c>
      <c r="DG57" s="63">
        <f t="shared" si="41"/>
        <v>0</v>
      </c>
      <c r="DH57" s="63">
        <f t="shared" si="41"/>
        <v>0</v>
      </c>
      <c r="DI57" s="63">
        <f t="shared" si="41"/>
        <v>0</v>
      </c>
      <c r="DJ57" s="63">
        <f t="shared" si="42"/>
        <v>0</v>
      </c>
      <c r="DK57" s="63">
        <f t="shared" si="42"/>
        <v>0</v>
      </c>
      <c r="DL57" s="63">
        <f t="shared" si="42"/>
        <v>0</v>
      </c>
      <c r="DM57" s="329"/>
    </row>
    <row r="58" spans="1:117" s="217" customFormat="1">
      <c r="A58" s="449"/>
      <c r="B58" s="232" t="s">
        <v>325</v>
      </c>
      <c r="C58" s="54"/>
      <c r="D58" s="54"/>
      <c r="E58" s="132">
        <f t="shared" si="9"/>
        <v>0</v>
      </c>
      <c r="F58" s="54"/>
      <c r="G58" s="54"/>
      <c r="H58" s="132">
        <f t="shared" si="10"/>
        <v>0</v>
      </c>
      <c r="I58" s="54"/>
      <c r="J58" s="54"/>
      <c r="K58" s="132">
        <f t="shared" si="11"/>
        <v>0</v>
      </c>
      <c r="L58" s="54"/>
      <c r="M58" s="54"/>
      <c r="N58" s="132">
        <f t="shared" si="12"/>
        <v>0</v>
      </c>
      <c r="O58" s="376">
        <v>95000000</v>
      </c>
      <c r="P58" s="376">
        <v>64600000</v>
      </c>
      <c r="Q58" s="54">
        <f>P58-O58</f>
        <v>-30400000</v>
      </c>
      <c r="R58" s="54"/>
      <c r="S58" s="54"/>
      <c r="T58" s="132">
        <f t="shared" si="13"/>
        <v>0</v>
      </c>
      <c r="U58" s="54"/>
      <c r="V58" s="54"/>
      <c r="W58" s="132">
        <v>0</v>
      </c>
      <c r="X58" s="54"/>
      <c r="Y58" s="54">
        <v>0</v>
      </c>
      <c r="Z58" s="132">
        <f t="shared" si="15"/>
        <v>0</v>
      </c>
      <c r="AA58" s="54"/>
      <c r="AB58" s="54"/>
      <c r="AC58" s="132">
        <f t="shared" si="16"/>
        <v>0</v>
      </c>
      <c r="AD58" s="54"/>
      <c r="AE58" s="54"/>
      <c r="AF58" s="132">
        <f t="shared" si="17"/>
        <v>0</v>
      </c>
      <c r="AG58" s="54"/>
      <c r="AH58" s="54"/>
      <c r="AI58" s="132">
        <f t="shared" si="121"/>
        <v>0</v>
      </c>
      <c r="AJ58" s="54"/>
      <c r="AK58" s="54"/>
      <c r="AL58" s="132">
        <f t="shared" si="122"/>
        <v>0</v>
      </c>
      <c r="AM58" s="54"/>
      <c r="AN58" s="54"/>
      <c r="AO58" s="132">
        <f t="shared" si="57"/>
        <v>0</v>
      </c>
      <c r="AP58" s="54"/>
      <c r="AQ58" s="54"/>
      <c r="AR58" s="132">
        <f t="shared" si="20"/>
        <v>0</v>
      </c>
      <c r="AS58" s="54"/>
      <c r="AT58" s="54"/>
      <c r="AU58" s="132">
        <f t="shared" si="21"/>
        <v>0</v>
      </c>
      <c r="AV58" s="54"/>
      <c r="AW58" s="54"/>
      <c r="AX58" s="132">
        <f t="shared" si="22"/>
        <v>0</v>
      </c>
      <c r="AY58" s="54"/>
      <c r="AZ58" s="54"/>
      <c r="BA58" s="132">
        <f t="shared" si="23"/>
        <v>0</v>
      </c>
      <c r="BB58" s="54"/>
      <c r="BC58" s="54"/>
      <c r="BD58" s="132">
        <f t="shared" si="24"/>
        <v>0</v>
      </c>
      <c r="BE58" s="54"/>
      <c r="BF58" s="54"/>
      <c r="BG58" s="132">
        <f t="shared" si="25"/>
        <v>0</v>
      </c>
      <c r="BH58" s="54"/>
      <c r="BI58" s="54"/>
      <c r="BJ58" s="132">
        <f t="shared" si="26"/>
        <v>0</v>
      </c>
      <c r="BK58" s="54"/>
      <c r="BL58" s="54"/>
      <c r="BM58" s="132">
        <f t="shared" si="123"/>
        <v>0</v>
      </c>
      <c r="BN58" s="54"/>
      <c r="BO58" s="54"/>
      <c r="BP58" s="132">
        <f t="shared" si="124"/>
        <v>0</v>
      </c>
      <c r="BQ58" s="54"/>
      <c r="BR58" s="54"/>
      <c r="BS58" s="132">
        <v>0</v>
      </c>
      <c r="BT58" s="54"/>
      <c r="BU58" s="54"/>
      <c r="BV58" s="132">
        <f t="shared" si="117"/>
        <v>0</v>
      </c>
      <c r="BW58" s="54"/>
      <c r="BX58" s="54"/>
      <c r="BY58" s="132">
        <f t="shared" si="126"/>
        <v>0</v>
      </c>
      <c r="BZ58" s="54"/>
      <c r="CA58" s="54"/>
      <c r="CB58" s="132">
        <f t="shared" si="71"/>
        <v>0</v>
      </c>
      <c r="CC58" s="54"/>
      <c r="CD58" s="54"/>
      <c r="CE58" s="132">
        <f t="shared" si="32"/>
        <v>0</v>
      </c>
      <c r="CF58" s="54"/>
      <c r="CG58" s="54"/>
      <c r="CH58" s="132">
        <f t="shared" si="33"/>
        <v>0</v>
      </c>
      <c r="CI58" s="54"/>
      <c r="CJ58" s="54"/>
      <c r="CK58" s="132">
        <f t="shared" si="34"/>
        <v>0</v>
      </c>
      <c r="CL58" s="54"/>
      <c r="CM58" s="54"/>
      <c r="CN58" s="132">
        <f t="shared" si="35"/>
        <v>0</v>
      </c>
      <c r="CO58" s="54"/>
      <c r="CP58" s="54"/>
      <c r="CQ58" s="132">
        <f t="shared" si="36"/>
        <v>0</v>
      </c>
      <c r="CR58" s="222">
        <f t="shared" si="37"/>
        <v>95000000</v>
      </c>
      <c r="CS58" s="222">
        <f t="shared" si="37"/>
        <v>64600000</v>
      </c>
      <c r="CT58" s="222">
        <f t="shared" si="37"/>
        <v>-30400000</v>
      </c>
      <c r="CU58" s="54"/>
      <c r="CV58" s="54"/>
      <c r="CW58" s="132">
        <f t="shared" si="38"/>
        <v>0</v>
      </c>
      <c r="CX58" s="222"/>
      <c r="CY58" s="222">
        <f t="shared" si="260"/>
        <v>0</v>
      </c>
      <c r="CZ58" s="222">
        <f t="shared" si="261"/>
        <v>0</v>
      </c>
      <c r="DA58" s="54"/>
      <c r="DB58" s="54"/>
      <c r="DC58" s="132">
        <f t="shared" si="6"/>
        <v>0</v>
      </c>
      <c r="DD58" s="54"/>
      <c r="DE58" s="54"/>
      <c r="DF58" s="132">
        <f t="shared" si="40"/>
        <v>0</v>
      </c>
      <c r="DG58" s="63">
        <f t="shared" si="41"/>
        <v>0</v>
      </c>
      <c r="DH58" s="63">
        <f t="shared" si="41"/>
        <v>0</v>
      </c>
      <c r="DI58" s="63">
        <f t="shared" si="41"/>
        <v>0</v>
      </c>
      <c r="DJ58" s="63">
        <f t="shared" si="42"/>
        <v>95000000</v>
      </c>
      <c r="DK58" s="63">
        <f t="shared" si="42"/>
        <v>64600000</v>
      </c>
      <c r="DL58" s="63">
        <f t="shared" si="42"/>
        <v>-30400000</v>
      </c>
      <c r="DM58" s="329"/>
    </row>
    <row r="59" spans="1:117" s="217" customFormat="1">
      <c r="A59" s="449"/>
      <c r="B59" s="152" t="s">
        <v>324</v>
      </c>
      <c r="C59" s="54"/>
      <c r="D59" s="54"/>
      <c r="E59" s="132">
        <f t="shared" si="9"/>
        <v>0</v>
      </c>
      <c r="F59" s="54"/>
      <c r="G59" s="54"/>
      <c r="H59" s="132">
        <f t="shared" si="10"/>
        <v>0</v>
      </c>
      <c r="I59" s="54"/>
      <c r="J59" s="54"/>
      <c r="K59" s="132">
        <f t="shared" si="11"/>
        <v>0</v>
      </c>
      <c r="L59" s="54"/>
      <c r="M59" s="54"/>
      <c r="N59" s="132">
        <f t="shared" si="12"/>
        <v>0</v>
      </c>
      <c r="O59" s="54"/>
      <c r="P59" s="54"/>
      <c r="Q59" s="54">
        <f>P59-O59</f>
        <v>0</v>
      </c>
      <c r="R59" s="54"/>
      <c r="S59" s="54"/>
      <c r="T59" s="132">
        <f t="shared" si="13"/>
        <v>0</v>
      </c>
      <c r="U59" s="54"/>
      <c r="V59" s="54"/>
      <c r="W59" s="132">
        <v>0</v>
      </c>
      <c r="X59" s="54"/>
      <c r="Y59" s="54">
        <v>0</v>
      </c>
      <c r="Z59" s="132">
        <f t="shared" si="15"/>
        <v>0</v>
      </c>
      <c r="AA59" s="54"/>
      <c r="AB59" s="54"/>
      <c r="AC59" s="132">
        <f t="shared" si="16"/>
        <v>0</v>
      </c>
      <c r="AD59" s="54"/>
      <c r="AE59" s="54"/>
      <c r="AF59" s="132">
        <f t="shared" si="17"/>
        <v>0</v>
      </c>
      <c r="AG59" s="54"/>
      <c r="AH59" s="54"/>
      <c r="AI59" s="132">
        <f t="shared" si="121"/>
        <v>0</v>
      </c>
      <c r="AJ59" s="54"/>
      <c r="AK59" s="54"/>
      <c r="AL59" s="132">
        <f t="shared" si="122"/>
        <v>0</v>
      </c>
      <c r="AM59" s="54"/>
      <c r="AN59" s="54"/>
      <c r="AO59" s="132">
        <f t="shared" si="57"/>
        <v>0</v>
      </c>
      <c r="AP59" s="54"/>
      <c r="AQ59" s="54"/>
      <c r="AR59" s="132">
        <f t="shared" si="20"/>
        <v>0</v>
      </c>
      <c r="AS59" s="54"/>
      <c r="AT59" s="54"/>
      <c r="AU59" s="132">
        <f t="shared" si="21"/>
        <v>0</v>
      </c>
      <c r="AV59" s="54"/>
      <c r="AW59" s="54"/>
      <c r="AX59" s="132">
        <f t="shared" si="22"/>
        <v>0</v>
      </c>
      <c r="AY59" s="54"/>
      <c r="AZ59" s="54"/>
      <c r="BA59" s="132">
        <f t="shared" si="23"/>
        <v>0</v>
      </c>
      <c r="BB59" s="54"/>
      <c r="BC59" s="54"/>
      <c r="BD59" s="132">
        <f t="shared" si="24"/>
        <v>0</v>
      </c>
      <c r="BE59" s="54"/>
      <c r="BF59" s="54"/>
      <c r="BG59" s="132">
        <f t="shared" si="25"/>
        <v>0</v>
      </c>
      <c r="BH59" s="54"/>
      <c r="BI59" s="54"/>
      <c r="BJ59" s="132">
        <f t="shared" si="26"/>
        <v>0</v>
      </c>
      <c r="BK59" s="54"/>
      <c r="BL59" s="54"/>
      <c r="BM59" s="132">
        <f t="shared" si="123"/>
        <v>0</v>
      </c>
      <c r="BN59" s="54"/>
      <c r="BO59" s="54"/>
      <c r="BP59" s="132">
        <f t="shared" si="124"/>
        <v>0</v>
      </c>
      <c r="BQ59" s="54"/>
      <c r="BR59" s="54"/>
      <c r="BS59" s="132">
        <v>0</v>
      </c>
      <c r="BT59" s="54"/>
      <c r="BU59" s="54"/>
      <c r="BV59" s="132">
        <f t="shared" si="117"/>
        <v>0</v>
      </c>
      <c r="BW59" s="54"/>
      <c r="BX59" s="54"/>
      <c r="BY59" s="132">
        <f t="shared" si="126"/>
        <v>0</v>
      </c>
      <c r="BZ59" s="54"/>
      <c r="CA59" s="54"/>
      <c r="CB59" s="132">
        <f t="shared" si="71"/>
        <v>0</v>
      </c>
      <c r="CC59" s="54"/>
      <c r="CD59" s="54"/>
      <c r="CE59" s="132">
        <f t="shared" si="32"/>
        <v>0</v>
      </c>
      <c r="CF59" s="54"/>
      <c r="CG59" s="54"/>
      <c r="CH59" s="132">
        <f t="shared" si="33"/>
        <v>0</v>
      </c>
      <c r="CI59" s="54"/>
      <c r="CJ59" s="54"/>
      <c r="CK59" s="132">
        <f t="shared" si="34"/>
        <v>0</v>
      </c>
      <c r="CL59" s="54"/>
      <c r="CM59" s="54"/>
      <c r="CN59" s="132">
        <f t="shared" si="35"/>
        <v>0</v>
      </c>
      <c r="CO59" s="54"/>
      <c r="CP59" s="54"/>
      <c r="CQ59" s="132">
        <f t="shared" si="36"/>
        <v>0</v>
      </c>
      <c r="CR59" s="222">
        <f t="shared" si="37"/>
        <v>0</v>
      </c>
      <c r="CS59" s="222">
        <f t="shared" si="37"/>
        <v>0</v>
      </c>
      <c r="CT59" s="222">
        <f t="shared" si="37"/>
        <v>0</v>
      </c>
      <c r="CU59" s="54"/>
      <c r="CV59" s="54"/>
      <c r="CW59" s="132">
        <f t="shared" si="38"/>
        <v>0</v>
      </c>
      <c r="CX59" s="222"/>
      <c r="CY59" s="222">
        <f t="shared" si="260"/>
        <v>0</v>
      </c>
      <c r="CZ59" s="222">
        <f t="shared" si="261"/>
        <v>0</v>
      </c>
      <c r="DA59" s="54"/>
      <c r="DB59" s="54"/>
      <c r="DC59" s="132">
        <f t="shared" si="6"/>
        <v>0</v>
      </c>
      <c r="DD59" s="54"/>
      <c r="DE59" s="54"/>
      <c r="DF59" s="132">
        <f t="shared" si="40"/>
        <v>0</v>
      </c>
      <c r="DG59" s="63">
        <f t="shared" si="41"/>
        <v>0</v>
      </c>
      <c r="DH59" s="63">
        <f t="shared" si="41"/>
        <v>0</v>
      </c>
      <c r="DI59" s="63">
        <f t="shared" si="41"/>
        <v>0</v>
      </c>
      <c r="DJ59" s="63">
        <f t="shared" si="42"/>
        <v>0</v>
      </c>
      <c r="DK59" s="63">
        <f t="shared" si="42"/>
        <v>0</v>
      </c>
      <c r="DL59" s="63">
        <f t="shared" si="42"/>
        <v>0</v>
      </c>
      <c r="DM59" s="329"/>
    </row>
    <row r="60" spans="1:117" s="229" customFormat="1">
      <c r="A60" s="223">
        <v>51</v>
      </c>
      <c r="B60" s="224" t="s">
        <v>52</v>
      </c>
      <c r="C60" s="64">
        <f>SUM(C61:C63)</f>
        <v>25175200</v>
      </c>
      <c r="D60" s="64">
        <f t="shared" ref="D60:BO60" si="262">SUM(D61:D63)</f>
        <v>10724447</v>
      </c>
      <c r="E60" s="64">
        <f t="shared" si="262"/>
        <v>-14450753</v>
      </c>
      <c r="F60" s="64">
        <f t="shared" si="262"/>
        <v>78711800</v>
      </c>
      <c r="G60" s="64">
        <f t="shared" si="262"/>
        <v>44563340</v>
      </c>
      <c r="H60" s="64">
        <f t="shared" si="262"/>
        <v>-34148460</v>
      </c>
      <c r="I60" s="64">
        <f t="shared" si="262"/>
        <v>500000</v>
      </c>
      <c r="J60" s="64">
        <f t="shared" si="262"/>
        <v>500000</v>
      </c>
      <c r="K60" s="64">
        <f t="shared" si="262"/>
        <v>0</v>
      </c>
      <c r="L60" s="64">
        <f t="shared" si="262"/>
        <v>0</v>
      </c>
      <c r="M60" s="64">
        <f t="shared" si="262"/>
        <v>0</v>
      </c>
      <c r="N60" s="64">
        <f t="shared" si="262"/>
        <v>0</v>
      </c>
      <c r="O60" s="64">
        <f t="shared" si="262"/>
        <v>0</v>
      </c>
      <c r="P60" s="64">
        <f t="shared" si="262"/>
        <v>0</v>
      </c>
      <c r="Q60" s="64">
        <f t="shared" si="262"/>
        <v>0</v>
      </c>
      <c r="R60" s="64">
        <f t="shared" si="262"/>
        <v>0</v>
      </c>
      <c r="S60" s="64">
        <f t="shared" si="262"/>
        <v>0</v>
      </c>
      <c r="T60" s="64">
        <f t="shared" si="262"/>
        <v>0</v>
      </c>
      <c r="U60" s="64">
        <f t="shared" si="262"/>
        <v>0</v>
      </c>
      <c r="V60" s="64">
        <f t="shared" si="262"/>
        <v>0</v>
      </c>
      <c r="W60" s="64">
        <f t="shared" si="262"/>
        <v>0</v>
      </c>
      <c r="X60" s="64">
        <f t="shared" si="262"/>
        <v>0</v>
      </c>
      <c r="Y60" s="64">
        <f t="shared" si="262"/>
        <v>0</v>
      </c>
      <c r="Z60" s="64">
        <f t="shared" si="262"/>
        <v>0</v>
      </c>
      <c r="AA60" s="64">
        <f t="shared" si="262"/>
        <v>0</v>
      </c>
      <c r="AB60" s="64">
        <f t="shared" si="262"/>
        <v>0</v>
      </c>
      <c r="AC60" s="64">
        <f t="shared" si="262"/>
        <v>0</v>
      </c>
      <c r="AD60" s="64">
        <f t="shared" si="262"/>
        <v>0</v>
      </c>
      <c r="AE60" s="64">
        <f t="shared" si="262"/>
        <v>0</v>
      </c>
      <c r="AF60" s="64">
        <f t="shared" si="262"/>
        <v>0</v>
      </c>
      <c r="AG60" s="64">
        <f t="shared" si="262"/>
        <v>0</v>
      </c>
      <c r="AH60" s="64">
        <f t="shared" si="262"/>
        <v>0</v>
      </c>
      <c r="AI60" s="64">
        <f t="shared" si="262"/>
        <v>0</v>
      </c>
      <c r="AJ60" s="64">
        <f t="shared" si="262"/>
        <v>0</v>
      </c>
      <c r="AK60" s="64">
        <f t="shared" si="262"/>
        <v>0</v>
      </c>
      <c r="AL60" s="64">
        <f t="shared" si="262"/>
        <v>0</v>
      </c>
      <c r="AM60" s="64">
        <f t="shared" si="262"/>
        <v>0</v>
      </c>
      <c r="AN60" s="64">
        <f t="shared" si="262"/>
        <v>0</v>
      </c>
      <c r="AO60" s="64">
        <f t="shared" si="262"/>
        <v>0</v>
      </c>
      <c r="AP60" s="64">
        <f t="shared" si="262"/>
        <v>0</v>
      </c>
      <c r="AQ60" s="64">
        <f t="shared" si="262"/>
        <v>0</v>
      </c>
      <c r="AR60" s="64">
        <f t="shared" si="262"/>
        <v>0</v>
      </c>
      <c r="AS60" s="64">
        <f t="shared" si="262"/>
        <v>0</v>
      </c>
      <c r="AT60" s="64">
        <f t="shared" si="262"/>
        <v>0</v>
      </c>
      <c r="AU60" s="64">
        <f t="shared" si="262"/>
        <v>0</v>
      </c>
      <c r="AV60" s="64">
        <f t="shared" si="262"/>
        <v>0</v>
      </c>
      <c r="AW60" s="64">
        <f t="shared" si="262"/>
        <v>0</v>
      </c>
      <c r="AX60" s="64">
        <f t="shared" si="262"/>
        <v>0</v>
      </c>
      <c r="AY60" s="64">
        <f t="shared" si="262"/>
        <v>0</v>
      </c>
      <c r="AZ60" s="64">
        <f t="shared" si="262"/>
        <v>0</v>
      </c>
      <c r="BA60" s="64">
        <f t="shared" si="262"/>
        <v>0</v>
      </c>
      <c r="BB60" s="64">
        <f t="shared" si="262"/>
        <v>0</v>
      </c>
      <c r="BC60" s="64">
        <f t="shared" si="262"/>
        <v>0</v>
      </c>
      <c r="BD60" s="64">
        <f t="shared" si="262"/>
        <v>0</v>
      </c>
      <c r="BE60" s="64">
        <f t="shared" si="262"/>
        <v>0</v>
      </c>
      <c r="BF60" s="64">
        <f t="shared" si="262"/>
        <v>0</v>
      </c>
      <c r="BG60" s="64">
        <f t="shared" si="262"/>
        <v>0</v>
      </c>
      <c r="BH60" s="64">
        <f t="shared" si="262"/>
        <v>0</v>
      </c>
      <c r="BI60" s="64">
        <f t="shared" si="262"/>
        <v>0</v>
      </c>
      <c r="BJ60" s="64">
        <f t="shared" si="262"/>
        <v>0</v>
      </c>
      <c r="BK60" s="64">
        <f t="shared" si="262"/>
        <v>0</v>
      </c>
      <c r="BL60" s="64">
        <f t="shared" si="262"/>
        <v>0</v>
      </c>
      <c r="BM60" s="64">
        <f t="shared" si="262"/>
        <v>0</v>
      </c>
      <c r="BN60" s="64">
        <f t="shared" si="262"/>
        <v>0</v>
      </c>
      <c r="BO60" s="64">
        <f t="shared" si="262"/>
        <v>0</v>
      </c>
      <c r="BP60" s="64">
        <f t="shared" ref="BP60:CQ60" si="263">SUM(BP61:BP63)</f>
        <v>0</v>
      </c>
      <c r="BQ60" s="64">
        <f t="shared" si="263"/>
        <v>0</v>
      </c>
      <c r="BR60" s="64">
        <f t="shared" si="263"/>
        <v>0</v>
      </c>
      <c r="BS60" s="64">
        <f t="shared" si="263"/>
        <v>0</v>
      </c>
      <c r="BT60" s="64">
        <f t="shared" si="263"/>
        <v>0</v>
      </c>
      <c r="BU60" s="64">
        <f t="shared" si="263"/>
        <v>0</v>
      </c>
      <c r="BV60" s="64">
        <f t="shared" si="263"/>
        <v>0</v>
      </c>
      <c r="BW60" s="64">
        <f t="shared" si="263"/>
        <v>0</v>
      </c>
      <c r="BX60" s="64">
        <f t="shared" si="263"/>
        <v>0</v>
      </c>
      <c r="BY60" s="64">
        <f t="shared" si="263"/>
        <v>0</v>
      </c>
      <c r="BZ60" s="64">
        <f t="shared" si="263"/>
        <v>0</v>
      </c>
      <c r="CA60" s="64">
        <f t="shared" si="263"/>
        <v>0</v>
      </c>
      <c r="CB60" s="64">
        <f t="shared" si="263"/>
        <v>0</v>
      </c>
      <c r="CC60" s="64">
        <f t="shared" si="263"/>
        <v>0</v>
      </c>
      <c r="CD60" s="64">
        <f t="shared" si="263"/>
        <v>0</v>
      </c>
      <c r="CE60" s="64">
        <f t="shared" si="263"/>
        <v>0</v>
      </c>
      <c r="CF60" s="64">
        <f t="shared" si="263"/>
        <v>0</v>
      </c>
      <c r="CG60" s="64">
        <f t="shared" si="263"/>
        <v>0</v>
      </c>
      <c r="CH60" s="64">
        <f t="shared" si="263"/>
        <v>0</v>
      </c>
      <c r="CI60" s="64">
        <f t="shared" si="263"/>
        <v>0</v>
      </c>
      <c r="CJ60" s="64">
        <f t="shared" si="263"/>
        <v>0</v>
      </c>
      <c r="CK60" s="64">
        <f t="shared" si="263"/>
        <v>0</v>
      </c>
      <c r="CL60" s="64">
        <f t="shared" si="263"/>
        <v>0</v>
      </c>
      <c r="CM60" s="64">
        <f t="shared" si="263"/>
        <v>0</v>
      </c>
      <c r="CN60" s="64">
        <f t="shared" si="263"/>
        <v>0</v>
      </c>
      <c r="CO60" s="64">
        <f t="shared" si="263"/>
        <v>0</v>
      </c>
      <c r="CP60" s="64">
        <f t="shared" si="263"/>
        <v>0</v>
      </c>
      <c r="CQ60" s="64">
        <f t="shared" si="263"/>
        <v>0</v>
      </c>
      <c r="CR60" s="227">
        <f>SUM(C60+F60+I60+L60+O60+R60+U60+X60+AA60+AD60+AG60+AJ60+AM60+AP60+AS60+AV60+AY60+BB60+BE60+BH60+BK60+BN60+BQ60+BT60+BW60+BZ60+CC60+CF60+CI60+CL60+CO60)</f>
        <v>104387000</v>
      </c>
      <c r="CS60" s="227">
        <f t="shared" si="37"/>
        <v>55787787</v>
      </c>
      <c r="CT60" s="227">
        <f t="shared" si="37"/>
        <v>-48599213</v>
      </c>
      <c r="CU60" s="225">
        <f>SUM(CU61:CU62)</f>
        <v>0</v>
      </c>
      <c r="CV60" s="225">
        <f>SUM(CV61:CV62)</f>
        <v>0</v>
      </c>
      <c r="CW60" s="226">
        <f t="shared" si="38"/>
        <v>0</v>
      </c>
      <c r="CX60" s="227">
        <f t="shared" si="39"/>
        <v>0</v>
      </c>
      <c r="CY60" s="227">
        <f t="shared" si="39"/>
        <v>0</v>
      </c>
      <c r="CZ60" s="227">
        <f t="shared" si="39"/>
        <v>0</v>
      </c>
      <c r="DA60" s="64">
        <f>SUM(DA61:DA62)</f>
        <v>0</v>
      </c>
      <c r="DB60" s="225">
        <f>SUM(DB61:DB62)</f>
        <v>0</v>
      </c>
      <c r="DC60" s="226">
        <f t="shared" si="6"/>
        <v>0</v>
      </c>
      <c r="DD60" s="225">
        <f>SUM(DD61:DD62)</f>
        <v>0</v>
      </c>
      <c r="DE60" s="225">
        <f>SUM(DE61:DE62)</f>
        <v>0</v>
      </c>
      <c r="DF60" s="226">
        <f t="shared" si="40"/>
        <v>0</v>
      </c>
      <c r="DG60" s="136">
        <f t="shared" si="41"/>
        <v>0</v>
      </c>
      <c r="DH60" s="136">
        <f t="shared" si="41"/>
        <v>0</v>
      </c>
      <c r="DI60" s="136">
        <f t="shared" si="41"/>
        <v>0</v>
      </c>
      <c r="DJ60" s="136">
        <f t="shared" si="42"/>
        <v>104387000</v>
      </c>
      <c r="DK60" s="136">
        <f t="shared" si="42"/>
        <v>55787787</v>
      </c>
      <c r="DL60" s="136">
        <f t="shared" si="42"/>
        <v>-48599213</v>
      </c>
      <c r="DM60" s="332"/>
    </row>
    <row r="61" spans="1:117" s="217" customFormat="1">
      <c r="A61" s="449">
        <v>52</v>
      </c>
      <c r="B61" s="231" t="s">
        <v>75</v>
      </c>
      <c r="C61" s="376">
        <v>19979400</v>
      </c>
      <c r="D61" s="376">
        <v>4919800</v>
      </c>
      <c r="E61" s="132">
        <f t="shared" si="9"/>
        <v>-15059600</v>
      </c>
      <c r="F61" s="376">
        <v>73712000</v>
      </c>
      <c r="G61" s="376">
        <v>42563340</v>
      </c>
      <c r="H61" s="132">
        <f t="shared" si="10"/>
        <v>-31148660</v>
      </c>
      <c r="I61" s="54"/>
      <c r="J61" s="54"/>
      <c r="K61" s="132">
        <f t="shared" si="11"/>
        <v>0</v>
      </c>
      <c r="L61" s="54"/>
      <c r="M61" s="54"/>
      <c r="N61" s="132">
        <f t="shared" si="12"/>
        <v>0</v>
      </c>
      <c r="O61" s="54"/>
      <c r="P61" s="54"/>
      <c r="Q61" s="132">
        <f t="shared" si="48"/>
        <v>0</v>
      </c>
      <c r="R61" s="54"/>
      <c r="S61" s="54"/>
      <c r="T61" s="132">
        <f t="shared" si="13"/>
        <v>0</v>
      </c>
      <c r="U61" s="54"/>
      <c r="V61" s="54"/>
      <c r="W61" s="132">
        <v>0</v>
      </c>
      <c r="X61" s="54"/>
      <c r="Y61" s="54"/>
      <c r="Z61" s="132">
        <f t="shared" si="15"/>
        <v>0</v>
      </c>
      <c r="AA61" s="54"/>
      <c r="AB61" s="54"/>
      <c r="AC61" s="132">
        <f t="shared" si="16"/>
        <v>0</v>
      </c>
      <c r="AD61" s="54"/>
      <c r="AE61" s="54"/>
      <c r="AF61" s="132">
        <f t="shared" si="17"/>
        <v>0</v>
      </c>
      <c r="AG61" s="54"/>
      <c r="AH61" s="54"/>
      <c r="AI61" s="132">
        <f t="shared" si="121"/>
        <v>0</v>
      </c>
      <c r="AJ61" s="54"/>
      <c r="AK61" s="54"/>
      <c r="AL61" s="132">
        <f t="shared" si="122"/>
        <v>0</v>
      </c>
      <c r="AM61" s="54"/>
      <c r="AN61" s="54"/>
      <c r="AO61" s="132">
        <f t="shared" si="57"/>
        <v>0</v>
      </c>
      <c r="AP61" s="54"/>
      <c r="AQ61" s="54"/>
      <c r="AR61" s="132">
        <f t="shared" si="20"/>
        <v>0</v>
      </c>
      <c r="AS61" s="54"/>
      <c r="AT61" s="54"/>
      <c r="AU61" s="132">
        <f t="shared" si="21"/>
        <v>0</v>
      </c>
      <c r="AV61" s="54"/>
      <c r="AW61" s="54"/>
      <c r="AX61" s="132">
        <f t="shared" si="22"/>
        <v>0</v>
      </c>
      <c r="AY61" s="54"/>
      <c r="AZ61" s="54"/>
      <c r="BA61" s="132">
        <f t="shared" si="23"/>
        <v>0</v>
      </c>
      <c r="BB61" s="54"/>
      <c r="BC61" s="54"/>
      <c r="BD61" s="132">
        <f t="shared" si="24"/>
        <v>0</v>
      </c>
      <c r="BE61" s="54"/>
      <c r="BF61" s="54"/>
      <c r="BG61" s="132">
        <f t="shared" si="25"/>
        <v>0</v>
      </c>
      <c r="BH61" s="54"/>
      <c r="BI61" s="54"/>
      <c r="BJ61" s="132">
        <f t="shared" si="26"/>
        <v>0</v>
      </c>
      <c r="BK61" s="54"/>
      <c r="BL61" s="54"/>
      <c r="BM61" s="132">
        <f t="shared" si="123"/>
        <v>0</v>
      </c>
      <c r="BN61" s="54"/>
      <c r="BO61" s="54"/>
      <c r="BP61" s="132">
        <f t="shared" si="124"/>
        <v>0</v>
      </c>
      <c r="BQ61" s="54"/>
      <c r="BR61" s="54"/>
      <c r="BS61" s="132">
        <v>0</v>
      </c>
      <c r="BT61" s="54"/>
      <c r="BU61" s="54"/>
      <c r="BV61" s="132">
        <f t="shared" si="117"/>
        <v>0</v>
      </c>
      <c r="BW61" s="54"/>
      <c r="BX61" s="54"/>
      <c r="BY61" s="132">
        <f t="shared" si="126"/>
        <v>0</v>
      </c>
      <c r="BZ61" s="54"/>
      <c r="CA61" s="54"/>
      <c r="CB61" s="132">
        <f t="shared" si="71"/>
        <v>0</v>
      </c>
      <c r="CC61" s="54"/>
      <c r="CD61" s="54"/>
      <c r="CE61" s="132">
        <f t="shared" si="32"/>
        <v>0</v>
      </c>
      <c r="CF61" s="54"/>
      <c r="CG61" s="54"/>
      <c r="CH61" s="132">
        <f t="shared" si="33"/>
        <v>0</v>
      </c>
      <c r="CI61" s="54"/>
      <c r="CJ61" s="54"/>
      <c r="CK61" s="132">
        <f t="shared" si="34"/>
        <v>0</v>
      </c>
      <c r="CL61" s="54"/>
      <c r="CM61" s="54"/>
      <c r="CN61" s="132">
        <f t="shared" si="35"/>
        <v>0</v>
      </c>
      <c r="CO61" s="148"/>
      <c r="CP61" s="148"/>
      <c r="CQ61" s="132">
        <f t="shared" si="36"/>
        <v>0</v>
      </c>
      <c r="CR61" s="222">
        <f t="shared" si="37"/>
        <v>93691400</v>
      </c>
      <c r="CS61" s="222">
        <f t="shared" si="37"/>
        <v>47483140</v>
      </c>
      <c r="CT61" s="222">
        <f t="shared" si="37"/>
        <v>-46208260</v>
      </c>
      <c r="CU61" s="54">
        <v>0</v>
      </c>
      <c r="CV61" s="54">
        <v>0</v>
      </c>
      <c r="CW61" s="132">
        <f t="shared" si="38"/>
        <v>0</v>
      </c>
      <c r="CX61" s="222">
        <f t="shared" ref="CX61:CZ62" si="264">SUM(CU61)</f>
        <v>0</v>
      </c>
      <c r="CY61" s="222">
        <f t="shared" si="264"/>
        <v>0</v>
      </c>
      <c r="CZ61" s="222">
        <f t="shared" si="264"/>
        <v>0</v>
      </c>
      <c r="DA61" s="376">
        <v>0</v>
      </c>
      <c r="DB61" s="148">
        <v>0</v>
      </c>
      <c r="DC61" s="132">
        <f t="shared" si="6"/>
        <v>0</v>
      </c>
      <c r="DD61" s="54"/>
      <c r="DE61" s="54"/>
      <c r="DF61" s="132">
        <f t="shared" si="40"/>
        <v>0</v>
      </c>
      <c r="DG61" s="63">
        <f t="shared" si="41"/>
        <v>0</v>
      </c>
      <c r="DH61" s="63">
        <f t="shared" si="41"/>
        <v>0</v>
      </c>
      <c r="DI61" s="63">
        <f t="shared" si="41"/>
        <v>0</v>
      </c>
      <c r="DJ61" s="63">
        <f t="shared" si="42"/>
        <v>93691400</v>
      </c>
      <c r="DK61" s="63">
        <f t="shared" si="42"/>
        <v>47483140</v>
      </c>
      <c r="DL61" s="63">
        <f t="shared" si="42"/>
        <v>-46208260</v>
      </c>
      <c r="DM61" s="329"/>
    </row>
    <row r="62" spans="1:117" s="217" customFormat="1">
      <c r="A62" s="449">
        <v>53</v>
      </c>
      <c r="B62" s="231" t="s">
        <v>53</v>
      </c>
      <c r="C62" s="376">
        <v>5195800</v>
      </c>
      <c r="D62" s="376">
        <v>5804647</v>
      </c>
      <c r="E62" s="132">
        <f t="shared" si="9"/>
        <v>608847</v>
      </c>
      <c r="F62" s="376">
        <v>0</v>
      </c>
      <c r="G62" s="301">
        <v>0</v>
      </c>
      <c r="H62" s="132">
        <f t="shared" si="10"/>
        <v>0</v>
      </c>
      <c r="I62" s="450">
        <v>500000</v>
      </c>
      <c r="J62" s="450">
        <v>500000</v>
      </c>
      <c r="K62" s="132">
        <f t="shared" si="11"/>
        <v>0</v>
      </c>
      <c r="L62" s="450">
        <v>0</v>
      </c>
      <c r="M62" s="54">
        <v>0</v>
      </c>
      <c r="N62" s="132">
        <f t="shared" si="12"/>
        <v>0</v>
      </c>
      <c r="O62" s="54">
        <v>0</v>
      </c>
      <c r="P62" s="54">
        <v>0</v>
      </c>
      <c r="Q62" s="132">
        <f t="shared" si="48"/>
        <v>0</v>
      </c>
      <c r="R62" s="54"/>
      <c r="S62" s="54"/>
      <c r="T62" s="132">
        <f t="shared" si="13"/>
        <v>0</v>
      </c>
      <c r="U62" s="54">
        <v>0</v>
      </c>
      <c r="V62" s="54">
        <v>0</v>
      </c>
      <c r="W62" s="132">
        <v>0</v>
      </c>
      <c r="X62" s="54">
        <v>0</v>
      </c>
      <c r="Y62" s="54">
        <v>0</v>
      </c>
      <c r="Z62" s="132">
        <f t="shared" si="15"/>
        <v>0</v>
      </c>
      <c r="AA62" s="54"/>
      <c r="AB62" s="54"/>
      <c r="AC62" s="132">
        <f t="shared" si="16"/>
        <v>0</v>
      </c>
      <c r="AD62" s="54"/>
      <c r="AE62" s="54"/>
      <c r="AF62" s="132">
        <f t="shared" si="17"/>
        <v>0</v>
      </c>
      <c r="AG62" s="54"/>
      <c r="AH62" s="54"/>
      <c r="AI62" s="132">
        <f t="shared" si="121"/>
        <v>0</v>
      </c>
      <c r="AJ62" s="54"/>
      <c r="AK62" s="54"/>
      <c r="AL62" s="132">
        <f t="shared" si="122"/>
        <v>0</v>
      </c>
      <c r="AM62" s="54"/>
      <c r="AN62" s="54"/>
      <c r="AO62" s="132">
        <f t="shared" si="57"/>
        <v>0</v>
      </c>
      <c r="AP62" s="54"/>
      <c r="AQ62" s="54"/>
      <c r="AR62" s="132">
        <f t="shared" si="20"/>
        <v>0</v>
      </c>
      <c r="AS62" s="54">
        <v>0</v>
      </c>
      <c r="AT62" s="54">
        <v>0</v>
      </c>
      <c r="AU62" s="132">
        <f t="shared" si="21"/>
        <v>0</v>
      </c>
      <c r="AV62" s="54"/>
      <c r="AW62" s="54"/>
      <c r="AX62" s="132">
        <f t="shared" si="22"/>
        <v>0</v>
      </c>
      <c r="AY62" s="54"/>
      <c r="AZ62" s="54"/>
      <c r="BA62" s="132">
        <f t="shared" si="23"/>
        <v>0</v>
      </c>
      <c r="BB62" s="54"/>
      <c r="BC62" s="54"/>
      <c r="BD62" s="132">
        <f t="shared" si="24"/>
        <v>0</v>
      </c>
      <c r="BE62" s="54"/>
      <c r="BF62" s="54"/>
      <c r="BG62" s="132">
        <f t="shared" si="25"/>
        <v>0</v>
      </c>
      <c r="BH62" s="54"/>
      <c r="BI62" s="54"/>
      <c r="BJ62" s="132">
        <f t="shared" si="26"/>
        <v>0</v>
      </c>
      <c r="BK62" s="54"/>
      <c r="BL62" s="54"/>
      <c r="BM62" s="132">
        <f t="shared" si="123"/>
        <v>0</v>
      </c>
      <c r="BN62" s="54"/>
      <c r="BO62" s="54"/>
      <c r="BP62" s="132">
        <f t="shared" si="124"/>
        <v>0</v>
      </c>
      <c r="BQ62" s="54"/>
      <c r="BR62" s="54"/>
      <c r="BS62" s="132">
        <v>0</v>
      </c>
      <c r="BT62" s="54"/>
      <c r="BU62" s="54"/>
      <c r="BV62" s="132">
        <f t="shared" si="117"/>
        <v>0</v>
      </c>
      <c r="BW62" s="54"/>
      <c r="BX62" s="54"/>
      <c r="BY62" s="132">
        <f t="shared" si="126"/>
        <v>0</v>
      </c>
      <c r="BZ62" s="54"/>
      <c r="CA62" s="54"/>
      <c r="CB62" s="132">
        <f t="shared" si="71"/>
        <v>0</v>
      </c>
      <c r="CC62" s="54">
        <v>0</v>
      </c>
      <c r="CD62" s="54">
        <v>0</v>
      </c>
      <c r="CE62" s="132">
        <f t="shared" si="32"/>
        <v>0</v>
      </c>
      <c r="CF62" s="54"/>
      <c r="CG62" s="54"/>
      <c r="CH62" s="132">
        <f t="shared" si="33"/>
        <v>0</v>
      </c>
      <c r="CI62" s="54"/>
      <c r="CJ62" s="54"/>
      <c r="CK62" s="132">
        <f t="shared" si="34"/>
        <v>0</v>
      </c>
      <c r="CL62" s="54">
        <v>0</v>
      </c>
      <c r="CM62" s="54">
        <v>0</v>
      </c>
      <c r="CN62" s="132">
        <f t="shared" si="35"/>
        <v>0</v>
      </c>
      <c r="CO62" s="54"/>
      <c r="CP62" s="54"/>
      <c r="CQ62" s="132">
        <f t="shared" si="36"/>
        <v>0</v>
      </c>
      <c r="CR62" s="222">
        <f t="shared" si="37"/>
        <v>5695800</v>
      </c>
      <c r="CS62" s="222">
        <f t="shared" si="37"/>
        <v>6304647</v>
      </c>
      <c r="CT62" s="222">
        <f t="shared" si="37"/>
        <v>608847</v>
      </c>
      <c r="CU62" s="54">
        <v>0</v>
      </c>
      <c r="CV62" s="54">
        <v>0</v>
      </c>
      <c r="CW62" s="132">
        <f t="shared" si="38"/>
        <v>0</v>
      </c>
      <c r="CX62" s="222">
        <f t="shared" si="264"/>
        <v>0</v>
      </c>
      <c r="CY62" s="222">
        <f t="shared" si="264"/>
        <v>0</v>
      </c>
      <c r="CZ62" s="222">
        <f t="shared" si="264"/>
        <v>0</v>
      </c>
      <c r="DA62" s="54"/>
      <c r="DB62" s="54"/>
      <c r="DC62" s="132">
        <f t="shared" si="6"/>
        <v>0</v>
      </c>
      <c r="DD62" s="54"/>
      <c r="DE62" s="54"/>
      <c r="DF62" s="132">
        <f t="shared" si="40"/>
        <v>0</v>
      </c>
      <c r="DG62" s="63">
        <f t="shared" si="41"/>
        <v>0</v>
      </c>
      <c r="DH62" s="63">
        <f t="shared" si="41"/>
        <v>0</v>
      </c>
      <c r="DI62" s="63">
        <f t="shared" si="41"/>
        <v>0</v>
      </c>
      <c r="DJ62" s="63">
        <f t="shared" si="42"/>
        <v>5695800</v>
      </c>
      <c r="DK62" s="63">
        <f t="shared" si="42"/>
        <v>6304647</v>
      </c>
      <c r="DL62" s="63">
        <f t="shared" si="42"/>
        <v>608847</v>
      </c>
      <c r="DM62" s="329"/>
    </row>
    <row r="63" spans="1:117" s="217" customFormat="1">
      <c r="A63" s="451"/>
      <c r="B63" s="152" t="s">
        <v>323</v>
      </c>
      <c r="C63" s="54"/>
      <c r="D63" s="54">
        <v>0</v>
      </c>
      <c r="E63" s="54"/>
      <c r="F63" s="376">
        <v>4999800</v>
      </c>
      <c r="G63" s="376">
        <v>2000000</v>
      </c>
      <c r="H63" s="132">
        <f t="shared" si="10"/>
        <v>-2999800</v>
      </c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63"/>
      <c r="V63" s="63"/>
      <c r="W63" s="63"/>
      <c r="X63" s="54"/>
      <c r="Y63" s="54"/>
      <c r="Z63" s="54"/>
      <c r="AA63" s="63"/>
      <c r="AB63" s="63"/>
      <c r="AC63" s="54"/>
      <c r="AD63" s="54"/>
      <c r="AE63" s="54"/>
      <c r="AF63" s="54"/>
      <c r="AG63" s="54"/>
      <c r="AH63" s="54"/>
      <c r="AI63" s="54"/>
      <c r="AJ63" s="452"/>
      <c r="AK63" s="452"/>
      <c r="AL63" s="452"/>
      <c r="AM63" s="63"/>
      <c r="AN63" s="63"/>
      <c r="AO63" s="63"/>
      <c r="AP63" s="453"/>
      <c r="AQ63" s="453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/>
      <c r="BF63" s="301"/>
      <c r="BG63" s="301"/>
      <c r="BH63" s="301"/>
      <c r="BI63" s="301"/>
      <c r="BJ63" s="301"/>
      <c r="BK63" s="301"/>
      <c r="BL63" s="301"/>
      <c r="BM63" s="301"/>
      <c r="BN63" s="301"/>
      <c r="BO63" s="301"/>
      <c r="BP63" s="301"/>
      <c r="BQ63" s="301"/>
      <c r="BR63" s="301"/>
      <c r="BS63" s="301"/>
      <c r="BT63" s="301"/>
      <c r="BU63" s="301"/>
      <c r="BV63" s="301"/>
      <c r="BW63" s="301"/>
      <c r="BX63" s="301"/>
      <c r="BY63" s="301"/>
      <c r="BZ63" s="301"/>
      <c r="CA63" s="301"/>
      <c r="CB63" s="301"/>
      <c r="CC63" s="301"/>
      <c r="CD63" s="301"/>
      <c r="CE63" s="301"/>
      <c r="CF63" s="301"/>
      <c r="CG63" s="301"/>
      <c r="CH63" s="301"/>
      <c r="CI63" s="301"/>
      <c r="CJ63" s="301"/>
      <c r="CK63" s="301"/>
      <c r="CL63" s="301"/>
      <c r="CM63" s="301"/>
      <c r="CN63" s="301"/>
      <c r="CO63" s="301"/>
      <c r="CP63" s="301"/>
      <c r="CQ63" s="301"/>
      <c r="CR63" s="222">
        <f t="shared" si="37"/>
        <v>4999800</v>
      </c>
      <c r="CS63" s="222">
        <f t="shared" si="37"/>
        <v>2000000</v>
      </c>
      <c r="CT63" s="222">
        <f t="shared" si="37"/>
        <v>-2999800</v>
      </c>
      <c r="CU63" s="54">
        <v>0</v>
      </c>
      <c r="CV63" s="54">
        <v>0</v>
      </c>
      <c r="CW63" s="132">
        <f t="shared" si="38"/>
        <v>0</v>
      </c>
      <c r="CX63" s="301"/>
      <c r="CY63" s="222">
        <f t="shared" ref="CY63" si="265">SUM(CV63)</f>
        <v>0</v>
      </c>
      <c r="CZ63" s="222">
        <f t="shared" ref="CZ63" si="266">SUM(CW63)</f>
        <v>0</v>
      </c>
      <c r="DA63" s="54"/>
      <c r="DB63" s="301"/>
      <c r="DC63" s="301"/>
      <c r="DD63" s="301"/>
      <c r="DE63" s="301"/>
      <c r="DF63" s="301"/>
      <c r="DG63" s="63">
        <f t="shared" si="41"/>
        <v>0</v>
      </c>
      <c r="DH63" s="63">
        <f t="shared" si="41"/>
        <v>0</v>
      </c>
      <c r="DI63" s="63">
        <f t="shared" si="41"/>
        <v>0</v>
      </c>
      <c r="DJ63" s="63">
        <f t="shared" si="42"/>
        <v>4999800</v>
      </c>
      <c r="DK63" s="63">
        <f t="shared" si="42"/>
        <v>2000000</v>
      </c>
      <c r="DL63" s="63">
        <f t="shared" si="42"/>
        <v>-2999800</v>
      </c>
      <c r="DM63" s="301"/>
    </row>
    <row r="64" spans="1:117" s="229" customFormat="1">
      <c r="A64" s="223"/>
      <c r="B64" s="224" t="s">
        <v>260</v>
      </c>
      <c r="C64" s="54"/>
      <c r="D64" s="54"/>
      <c r="E64" s="226">
        <f t="shared" si="9"/>
        <v>0</v>
      </c>
      <c r="F64" s="54"/>
      <c r="G64" s="54"/>
      <c r="H64" s="226">
        <f t="shared" si="10"/>
        <v>0</v>
      </c>
      <c r="I64" s="54"/>
      <c r="J64" s="54"/>
      <c r="K64" s="226">
        <f t="shared" si="11"/>
        <v>0</v>
      </c>
      <c r="L64" s="54"/>
      <c r="M64" s="54"/>
      <c r="N64" s="226">
        <f t="shared" si="12"/>
        <v>0</v>
      </c>
      <c r="O64" s="54"/>
      <c r="P64" s="54"/>
      <c r="Q64" s="226">
        <f t="shared" si="48"/>
        <v>0</v>
      </c>
      <c r="R64" s="54"/>
      <c r="S64" s="54"/>
      <c r="T64" s="226">
        <f t="shared" si="13"/>
        <v>0</v>
      </c>
      <c r="U64" s="54"/>
      <c r="V64" s="54"/>
      <c r="W64" s="133"/>
      <c r="X64" s="54"/>
      <c r="Y64" s="54"/>
      <c r="Z64" s="226">
        <f t="shared" si="15"/>
        <v>0</v>
      </c>
      <c r="AA64" s="54"/>
      <c r="AB64" s="54"/>
      <c r="AC64" s="226">
        <f t="shared" si="16"/>
        <v>0</v>
      </c>
      <c r="AD64" s="54"/>
      <c r="AE64" s="54"/>
      <c r="AF64" s="226">
        <f t="shared" si="17"/>
        <v>0</v>
      </c>
      <c r="AG64" s="54"/>
      <c r="AH64" s="54"/>
      <c r="AI64" s="132">
        <f t="shared" si="121"/>
        <v>0</v>
      </c>
      <c r="AJ64" s="54"/>
      <c r="AK64" s="54"/>
      <c r="AL64" s="132">
        <f t="shared" si="122"/>
        <v>0</v>
      </c>
      <c r="AM64" s="54"/>
      <c r="AN64" s="54"/>
      <c r="AO64" s="226">
        <f t="shared" si="57"/>
        <v>0</v>
      </c>
      <c r="AP64" s="54"/>
      <c r="AQ64" s="54"/>
      <c r="AR64" s="226">
        <f t="shared" si="20"/>
        <v>0</v>
      </c>
      <c r="AS64" s="54"/>
      <c r="AT64" s="54"/>
      <c r="AU64" s="226">
        <f t="shared" si="21"/>
        <v>0</v>
      </c>
      <c r="AV64" s="54"/>
      <c r="AW64" s="54"/>
      <c r="AX64" s="226">
        <f t="shared" si="22"/>
        <v>0</v>
      </c>
      <c r="AY64" s="54"/>
      <c r="AZ64" s="54"/>
      <c r="BA64" s="226">
        <f t="shared" si="23"/>
        <v>0</v>
      </c>
      <c r="BB64" s="54"/>
      <c r="BC64" s="54"/>
      <c r="BD64" s="226">
        <f t="shared" si="24"/>
        <v>0</v>
      </c>
      <c r="BE64" s="54"/>
      <c r="BF64" s="54"/>
      <c r="BG64" s="226">
        <f t="shared" si="25"/>
        <v>0</v>
      </c>
      <c r="BH64" s="54"/>
      <c r="BI64" s="54"/>
      <c r="BJ64" s="226">
        <f t="shared" si="26"/>
        <v>0</v>
      </c>
      <c r="BK64" s="54"/>
      <c r="BL64" s="54"/>
      <c r="BM64" s="132">
        <f t="shared" si="123"/>
        <v>0</v>
      </c>
      <c r="BN64" s="54"/>
      <c r="BO64" s="54"/>
      <c r="BP64" s="132">
        <f t="shared" si="124"/>
        <v>0</v>
      </c>
      <c r="BQ64" s="54"/>
      <c r="BR64" s="54"/>
      <c r="BS64" s="133"/>
      <c r="BT64" s="54"/>
      <c r="BU64" s="54"/>
      <c r="BV64" s="226">
        <f t="shared" si="117"/>
        <v>0</v>
      </c>
      <c r="BW64" s="54"/>
      <c r="BX64" s="54"/>
      <c r="BY64" s="132">
        <f t="shared" si="126"/>
        <v>0</v>
      </c>
      <c r="BZ64" s="54"/>
      <c r="CA64" s="54"/>
      <c r="CB64" s="226">
        <f t="shared" si="71"/>
        <v>0</v>
      </c>
      <c r="CC64" s="54"/>
      <c r="CD64" s="54"/>
      <c r="CE64" s="226">
        <f t="shared" si="32"/>
        <v>0</v>
      </c>
      <c r="CF64" s="54"/>
      <c r="CG64" s="54"/>
      <c r="CH64" s="226">
        <f t="shared" si="33"/>
        <v>0</v>
      </c>
      <c r="CI64" s="54"/>
      <c r="CJ64" s="54"/>
      <c r="CK64" s="226">
        <f t="shared" si="34"/>
        <v>0</v>
      </c>
      <c r="CL64" s="54"/>
      <c r="CM64" s="54"/>
      <c r="CN64" s="226">
        <f t="shared" si="35"/>
        <v>0</v>
      </c>
      <c r="CO64" s="54"/>
      <c r="CP64" s="54"/>
      <c r="CQ64" s="226">
        <f t="shared" si="36"/>
        <v>0</v>
      </c>
      <c r="CR64" s="227"/>
      <c r="CS64" s="227"/>
      <c r="CT64" s="227"/>
      <c r="CU64" s="225"/>
      <c r="CV64" s="225"/>
      <c r="CW64" s="226"/>
      <c r="CX64" s="227"/>
      <c r="CY64" s="227"/>
      <c r="CZ64" s="227"/>
      <c r="DA64" s="54"/>
      <c r="DB64" s="54"/>
      <c r="DC64" s="226">
        <f t="shared" si="6"/>
        <v>0</v>
      </c>
      <c r="DD64" s="225"/>
      <c r="DE64" s="225"/>
      <c r="DF64" s="226"/>
      <c r="DG64" s="136"/>
      <c r="DH64" s="136"/>
      <c r="DI64" s="136"/>
      <c r="DJ64" s="136"/>
      <c r="DK64" s="136"/>
      <c r="DL64" s="136"/>
      <c r="DM64" s="332"/>
    </row>
    <row r="65" spans="1:117" s="217" customFormat="1">
      <c r="A65" s="449"/>
      <c r="B65" s="231" t="s">
        <v>261</v>
      </c>
      <c r="C65" s="54"/>
      <c r="D65" s="54"/>
      <c r="E65" s="132">
        <f t="shared" si="9"/>
        <v>0</v>
      </c>
      <c r="F65" s="54"/>
      <c r="G65" s="54"/>
      <c r="H65" s="132">
        <f t="shared" si="10"/>
        <v>0</v>
      </c>
      <c r="I65" s="54"/>
      <c r="J65" s="54"/>
      <c r="K65" s="132">
        <f t="shared" si="11"/>
        <v>0</v>
      </c>
      <c r="L65" s="54"/>
      <c r="M65" s="54"/>
      <c r="N65" s="132">
        <f t="shared" si="12"/>
        <v>0</v>
      </c>
      <c r="O65" s="54"/>
      <c r="P65" s="54"/>
      <c r="Q65" s="132">
        <f t="shared" si="48"/>
        <v>0</v>
      </c>
      <c r="R65" s="54"/>
      <c r="S65" s="54"/>
      <c r="T65" s="132">
        <f t="shared" si="13"/>
        <v>0</v>
      </c>
      <c r="U65" s="54"/>
      <c r="V65" s="54"/>
      <c r="W65" s="132"/>
      <c r="X65" s="54"/>
      <c r="Y65" s="54"/>
      <c r="Z65" s="132">
        <f t="shared" si="15"/>
        <v>0</v>
      </c>
      <c r="AA65" s="54"/>
      <c r="AB65" s="54"/>
      <c r="AC65" s="132">
        <f t="shared" si="16"/>
        <v>0</v>
      </c>
      <c r="AD65" s="54"/>
      <c r="AE65" s="54"/>
      <c r="AF65" s="132">
        <f t="shared" si="17"/>
        <v>0</v>
      </c>
      <c r="AG65" s="54"/>
      <c r="AH65" s="54"/>
      <c r="AI65" s="132">
        <f t="shared" si="121"/>
        <v>0</v>
      </c>
      <c r="AJ65" s="54"/>
      <c r="AK65" s="54"/>
      <c r="AL65" s="132">
        <f t="shared" si="122"/>
        <v>0</v>
      </c>
      <c r="AM65" s="54"/>
      <c r="AN65" s="54"/>
      <c r="AO65" s="132">
        <f t="shared" si="57"/>
        <v>0</v>
      </c>
      <c r="AP65" s="54"/>
      <c r="AQ65" s="54"/>
      <c r="AR65" s="132">
        <f t="shared" si="20"/>
        <v>0</v>
      </c>
      <c r="AS65" s="54"/>
      <c r="AT65" s="54"/>
      <c r="AU65" s="132">
        <f t="shared" si="21"/>
        <v>0</v>
      </c>
      <c r="AV65" s="54"/>
      <c r="AW65" s="54"/>
      <c r="AX65" s="132">
        <f t="shared" si="22"/>
        <v>0</v>
      </c>
      <c r="AY65" s="54"/>
      <c r="AZ65" s="54"/>
      <c r="BA65" s="132">
        <f t="shared" si="23"/>
        <v>0</v>
      </c>
      <c r="BB65" s="54"/>
      <c r="BC65" s="54"/>
      <c r="BD65" s="132">
        <f t="shared" si="24"/>
        <v>0</v>
      </c>
      <c r="BE65" s="54"/>
      <c r="BF65" s="54"/>
      <c r="BG65" s="132">
        <f t="shared" si="25"/>
        <v>0</v>
      </c>
      <c r="BH65" s="54"/>
      <c r="BI65" s="54"/>
      <c r="BJ65" s="132">
        <f t="shared" si="26"/>
        <v>0</v>
      </c>
      <c r="BK65" s="54"/>
      <c r="BL65" s="54"/>
      <c r="BM65" s="132">
        <f t="shared" si="123"/>
        <v>0</v>
      </c>
      <c r="BN65" s="54"/>
      <c r="BO65" s="54"/>
      <c r="BP65" s="132">
        <f t="shared" si="124"/>
        <v>0</v>
      </c>
      <c r="BQ65" s="54"/>
      <c r="BR65" s="54"/>
      <c r="BS65" s="132"/>
      <c r="BT65" s="54"/>
      <c r="BU65" s="54"/>
      <c r="BV65" s="132">
        <f t="shared" si="117"/>
        <v>0</v>
      </c>
      <c r="BW65" s="54"/>
      <c r="BX65" s="54"/>
      <c r="BY65" s="132">
        <f t="shared" si="126"/>
        <v>0</v>
      </c>
      <c r="BZ65" s="54"/>
      <c r="CA65" s="54"/>
      <c r="CB65" s="132">
        <f t="shared" si="71"/>
        <v>0</v>
      </c>
      <c r="CC65" s="54"/>
      <c r="CD65" s="54"/>
      <c r="CE65" s="132">
        <f t="shared" si="32"/>
        <v>0</v>
      </c>
      <c r="CF65" s="54"/>
      <c r="CG65" s="54"/>
      <c r="CH65" s="132">
        <f t="shared" si="33"/>
        <v>0</v>
      </c>
      <c r="CI65" s="54"/>
      <c r="CJ65" s="54"/>
      <c r="CK65" s="132">
        <f t="shared" si="34"/>
        <v>0</v>
      </c>
      <c r="CL65" s="54"/>
      <c r="CM65" s="54"/>
      <c r="CN65" s="132">
        <f t="shared" si="35"/>
        <v>0</v>
      </c>
      <c r="CO65" s="54"/>
      <c r="CP65" s="54"/>
      <c r="CQ65" s="132">
        <f t="shared" si="36"/>
        <v>0</v>
      </c>
      <c r="CR65" s="222"/>
      <c r="CS65" s="222"/>
      <c r="CT65" s="222"/>
      <c r="CU65" s="54"/>
      <c r="CV65" s="54"/>
      <c r="CW65" s="132"/>
      <c r="CX65" s="222"/>
      <c r="CY65" s="222"/>
      <c r="CZ65" s="222"/>
      <c r="DA65" s="54"/>
      <c r="DB65" s="54"/>
      <c r="DC65" s="132">
        <f t="shared" si="6"/>
        <v>0</v>
      </c>
      <c r="DD65" s="54"/>
      <c r="DE65" s="54"/>
      <c r="DF65" s="132"/>
      <c r="DG65" s="63"/>
      <c r="DH65" s="63"/>
      <c r="DI65" s="63"/>
      <c r="DJ65" s="63"/>
      <c r="DK65" s="63"/>
      <c r="DL65" s="63"/>
      <c r="DM65" s="329"/>
    </row>
    <row r="66" spans="1:117">
      <c r="A66" s="233">
        <v>54</v>
      </c>
      <c r="B66" s="231" t="s">
        <v>77</v>
      </c>
      <c r="C66" s="64">
        <v>0</v>
      </c>
      <c r="D66" s="64">
        <v>0</v>
      </c>
      <c r="E66" s="226">
        <f t="shared" si="9"/>
        <v>0</v>
      </c>
      <c r="F66" s="64">
        <v>0</v>
      </c>
      <c r="G66" s="64">
        <v>0</v>
      </c>
      <c r="H66" s="226">
        <f t="shared" si="10"/>
        <v>0</v>
      </c>
      <c r="I66" s="64">
        <v>0</v>
      </c>
      <c r="J66" s="64">
        <v>0</v>
      </c>
      <c r="K66" s="226">
        <f t="shared" si="11"/>
        <v>0</v>
      </c>
      <c r="L66" s="64">
        <v>0</v>
      </c>
      <c r="M66" s="64">
        <v>0</v>
      </c>
      <c r="N66" s="226">
        <f t="shared" si="12"/>
        <v>0</v>
      </c>
      <c r="O66" s="64">
        <v>0</v>
      </c>
      <c r="P66" s="64">
        <v>0</v>
      </c>
      <c r="Q66" s="226">
        <f t="shared" si="48"/>
        <v>0</v>
      </c>
      <c r="R66" s="64">
        <v>0</v>
      </c>
      <c r="S66" s="64">
        <v>0</v>
      </c>
      <c r="T66" s="226">
        <f t="shared" si="13"/>
        <v>0</v>
      </c>
      <c r="U66" s="64">
        <v>0</v>
      </c>
      <c r="V66" s="64">
        <v>0</v>
      </c>
      <c r="W66" s="133">
        <v>0</v>
      </c>
      <c r="X66" s="64">
        <v>0</v>
      </c>
      <c r="Y66" s="64">
        <v>0</v>
      </c>
      <c r="Z66" s="226">
        <f t="shared" si="15"/>
        <v>0</v>
      </c>
      <c r="AA66" s="64">
        <v>0</v>
      </c>
      <c r="AB66" s="64">
        <v>0</v>
      </c>
      <c r="AC66" s="226">
        <f t="shared" si="16"/>
        <v>0</v>
      </c>
      <c r="AD66" s="64">
        <v>0</v>
      </c>
      <c r="AE66" s="64">
        <v>0</v>
      </c>
      <c r="AF66" s="226">
        <f t="shared" si="17"/>
        <v>0</v>
      </c>
      <c r="AG66" s="64">
        <v>0</v>
      </c>
      <c r="AH66" s="64">
        <v>0</v>
      </c>
      <c r="AI66" s="132">
        <f t="shared" si="121"/>
        <v>0</v>
      </c>
      <c r="AJ66" s="64">
        <v>0</v>
      </c>
      <c r="AK66" s="64">
        <v>0</v>
      </c>
      <c r="AL66" s="132">
        <f t="shared" si="122"/>
        <v>0</v>
      </c>
      <c r="AM66" s="64">
        <v>0</v>
      </c>
      <c r="AN66" s="64">
        <v>0</v>
      </c>
      <c r="AO66" s="226">
        <f t="shared" si="57"/>
        <v>0</v>
      </c>
      <c r="AP66" s="64">
        <v>0</v>
      </c>
      <c r="AQ66" s="64">
        <v>0</v>
      </c>
      <c r="AR66" s="226">
        <f t="shared" si="20"/>
        <v>0</v>
      </c>
      <c r="AS66" s="64">
        <v>0</v>
      </c>
      <c r="AT66" s="64">
        <v>0</v>
      </c>
      <c r="AU66" s="226">
        <f t="shared" si="21"/>
        <v>0</v>
      </c>
      <c r="AV66" s="64">
        <v>0</v>
      </c>
      <c r="AW66" s="64">
        <v>0</v>
      </c>
      <c r="AX66" s="226">
        <f t="shared" si="22"/>
        <v>0</v>
      </c>
      <c r="AY66" s="64">
        <v>0</v>
      </c>
      <c r="AZ66" s="64">
        <v>0</v>
      </c>
      <c r="BA66" s="226">
        <f t="shared" si="23"/>
        <v>0</v>
      </c>
      <c r="BB66" s="64">
        <v>0</v>
      </c>
      <c r="BC66" s="64">
        <v>0</v>
      </c>
      <c r="BD66" s="226">
        <f t="shared" si="24"/>
        <v>0</v>
      </c>
      <c r="BE66" s="64">
        <v>0</v>
      </c>
      <c r="BF66" s="64">
        <v>0</v>
      </c>
      <c r="BG66" s="226">
        <f t="shared" si="25"/>
        <v>0</v>
      </c>
      <c r="BH66" s="64">
        <v>0</v>
      </c>
      <c r="BI66" s="64">
        <v>0</v>
      </c>
      <c r="BJ66" s="226">
        <f t="shared" si="26"/>
        <v>0</v>
      </c>
      <c r="BK66" s="64">
        <v>0</v>
      </c>
      <c r="BL66" s="64">
        <v>0</v>
      </c>
      <c r="BM66" s="132">
        <f t="shared" si="123"/>
        <v>0</v>
      </c>
      <c r="BN66" s="54">
        <v>0</v>
      </c>
      <c r="BO66" s="64">
        <v>0</v>
      </c>
      <c r="BP66" s="132">
        <f t="shared" si="124"/>
        <v>0</v>
      </c>
      <c r="BQ66" s="64">
        <v>0</v>
      </c>
      <c r="BR66" s="64">
        <v>0</v>
      </c>
      <c r="BS66" s="133">
        <v>0</v>
      </c>
      <c r="BT66" s="64">
        <v>0</v>
      </c>
      <c r="BU66" s="64">
        <v>0</v>
      </c>
      <c r="BV66" s="226">
        <f t="shared" si="117"/>
        <v>0</v>
      </c>
      <c r="BW66" s="64">
        <v>0</v>
      </c>
      <c r="BX66" s="64">
        <v>0</v>
      </c>
      <c r="BY66" s="132">
        <f t="shared" si="126"/>
        <v>0</v>
      </c>
      <c r="BZ66" s="64">
        <v>0</v>
      </c>
      <c r="CA66" s="64">
        <v>0</v>
      </c>
      <c r="CB66" s="226">
        <f t="shared" si="71"/>
        <v>0</v>
      </c>
      <c r="CC66" s="64">
        <v>0</v>
      </c>
      <c r="CD66" s="64">
        <v>0</v>
      </c>
      <c r="CE66" s="226">
        <f t="shared" si="32"/>
        <v>0</v>
      </c>
      <c r="CF66" s="64">
        <v>0</v>
      </c>
      <c r="CG66" s="64">
        <v>0</v>
      </c>
      <c r="CH66" s="226">
        <f t="shared" si="33"/>
        <v>0</v>
      </c>
      <c r="CI66" s="64">
        <v>0</v>
      </c>
      <c r="CJ66" s="64">
        <v>0</v>
      </c>
      <c r="CK66" s="226">
        <f t="shared" si="34"/>
        <v>0</v>
      </c>
      <c r="CL66" s="64">
        <v>0</v>
      </c>
      <c r="CM66" s="64">
        <v>0</v>
      </c>
      <c r="CN66" s="226">
        <f t="shared" si="35"/>
        <v>0</v>
      </c>
      <c r="CO66" s="64">
        <v>0</v>
      </c>
      <c r="CP66" s="64">
        <v>0</v>
      </c>
      <c r="CQ66" s="226">
        <f t="shared" si="36"/>
        <v>0</v>
      </c>
      <c r="CR66" s="222">
        <f t="shared" si="37"/>
        <v>0</v>
      </c>
      <c r="CS66" s="222">
        <f t="shared" si="37"/>
        <v>0</v>
      </c>
      <c r="CT66" s="222">
        <f t="shared" si="37"/>
        <v>0</v>
      </c>
      <c r="CU66" s="54">
        <f>SUM(CU67:CU68)</f>
        <v>0</v>
      </c>
      <c r="CV66" s="54">
        <f>SUM(CV67:CV68)</f>
        <v>0</v>
      </c>
      <c r="CW66" s="132">
        <f t="shared" si="38"/>
        <v>0</v>
      </c>
      <c r="CX66" s="222">
        <f t="shared" si="39"/>
        <v>0</v>
      </c>
      <c r="CY66" s="222">
        <f t="shared" si="39"/>
        <v>0</v>
      </c>
      <c r="CZ66" s="222">
        <f t="shared" si="39"/>
        <v>0</v>
      </c>
      <c r="DA66" s="64">
        <v>0</v>
      </c>
      <c r="DB66" s="64">
        <v>0</v>
      </c>
      <c r="DC66" s="226">
        <f t="shared" si="6"/>
        <v>0</v>
      </c>
      <c r="DD66" s="54">
        <f>SUM(DD67:DD68)</f>
        <v>0</v>
      </c>
      <c r="DE66" s="54">
        <f>SUM(DE67:DE68)</f>
        <v>0</v>
      </c>
      <c r="DF66" s="132">
        <f t="shared" si="40"/>
        <v>0</v>
      </c>
      <c r="DG66" s="63">
        <f t="shared" si="41"/>
        <v>0</v>
      </c>
      <c r="DH66" s="63">
        <f t="shared" si="41"/>
        <v>0</v>
      </c>
      <c r="DI66" s="63">
        <f t="shared" si="41"/>
        <v>0</v>
      </c>
      <c r="DJ66" s="63">
        <f t="shared" si="42"/>
        <v>0</v>
      </c>
      <c r="DK66" s="63">
        <f t="shared" si="42"/>
        <v>0</v>
      </c>
      <c r="DL66" s="63">
        <f t="shared" si="42"/>
        <v>0</v>
      </c>
      <c r="DM66" s="329"/>
    </row>
    <row r="67" spans="1:117" s="217" customFormat="1">
      <c r="A67" s="449">
        <v>55</v>
      </c>
      <c r="B67" s="231" t="s">
        <v>54</v>
      </c>
      <c r="C67" s="54"/>
      <c r="D67" s="54"/>
      <c r="E67" s="132">
        <f t="shared" si="9"/>
        <v>0</v>
      </c>
      <c r="F67" s="54"/>
      <c r="G67" s="54"/>
      <c r="H67" s="132">
        <f t="shared" si="10"/>
        <v>0</v>
      </c>
      <c r="I67" s="54"/>
      <c r="J67" s="54"/>
      <c r="K67" s="132">
        <f t="shared" si="11"/>
        <v>0</v>
      </c>
      <c r="L67" s="54"/>
      <c r="M67" s="54"/>
      <c r="N67" s="132">
        <f t="shared" si="12"/>
        <v>0</v>
      </c>
      <c r="O67" s="54"/>
      <c r="P67" s="54"/>
      <c r="Q67" s="132">
        <f t="shared" si="48"/>
        <v>0</v>
      </c>
      <c r="R67" s="54"/>
      <c r="S67" s="54"/>
      <c r="T67" s="132">
        <f t="shared" si="13"/>
        <v>0</v>
      </c>
      <c r="U67" s="54"/>
      <c r="V67" s="54"/>
      <c r="W67" s="132">
        <v>0</v>
      </c>
      <c r="X67" s="54"/>
      <c r="Y67" s="54"/>
      <c r="Z67" s="132">
        <f t="shared" si="15"/>
        <v>0</v>
      </c>
      <c r="AA67" s="54"/>
      <c r="AB67" s="54"/>
      <c r="AC67" s="132">
        <f t="shared" si="16"/>
        <v>0</v>
      </c>
      <c r="AD67" s="54"/>
      <c r="AE67" s="54"/>
      <c r="AF67" s="132">
        <f t="shared" si="17"/>
        <v>0</v>
      </c>
      <c r="AG67" s="54"/>
      <c r="AH67" s="54"/>
      <c r="AI67" s="132">
        <f t="shared" si="121"/>
        <v>0</v>
      </c>
      <c r="AJ67" s="54"/>
      <c r="AK67" s="54"/>
      <c r="AL67" s="132">
        <f t="shared" si="122"/>
        <v>0</v>
      </c>
      <c r="AM67" s="54"/>
      <c r="AN67" s="54"/>
      <c r="AO67" s="132">
        <f t="shared" si="57"/>
        <v>0</v>
      </c>
      <c r="AP67" s="54"/>
      <c r="AQ67" s="54"/>
      <c r="AR67" s="132">
        <f t="shared" si="20"/>
        <v>0</v>
      </c>
      <c r="AS67" s="54"/>
      <c r="AT67" s="54"/>
      <c r="AU67" s="132">
        <f t="shared" si="21"/>
        <v>0</v>
      </c>
      <c r="AV67" s="54"/>
      <c r="AW67" s="54"/>
      <c r="AX67" s="132">
        <f t="shared" si="22"/>
        <v>0</v>
      </c>
      <c r="AY67" s="54"/>
      <c r="AZ67" s="54"/>
      <c r="BA67" s="132">
        <f t="shared" si="23"/>
        <v>0</v>
      </c>
      <c r="BB67" s="54"/>
      <c r="BC67" s="54"/>
      <c r="BD67" s="132">
        <f t="shared" si="24"/>
        <v>0</v>
      </c>
      <c r="BE67" s="54"/>
      <c r="BF67" s="54"/>
      <c r="BG67" s="132">
        <f t="shared" si="25"/>
        <v>0</v>
      </c>
      <c r="BH67" s="54"/>
      <c r="BI67" s="54"/>
      <c r="BJ67" s="132">
        <f t="shared" si="26"/>
        <v>0</v>
      </c>
      <c r="BK67" s="54"/>
      <c r="BL67" s="54"/>
      <c r="BM67" s="132">
        <f t="shared" si="123"/>
        <v>0</v>
      </c>
      <c r="BN67" s="54"/>
      <c r="BO67" s="54"/>
      <c r="BP67" s="132">
        <f t="shared" si="124"/>
        <v>0</v>
      </c>
      <c r="BQ67" s="54"/>
      <c r="BR67" s="54"/>
      <c r="BS67" s="132">
        <v>0</v>
      </c>
      <c r="BT67" s="54"/>
      <c r="BU67" s="54"/>
      <c r="BV67" s="132">
        <f t="shared" si="117"/>
        <v>0</v>
      </c>
      <c r="BW67" s="54"/>
      <c r="BX67" s="54"/>
      <c r="BY67" s="132">
        <f t="shared" si="126"/>
        <v>0</v>
      </c>
      <c r="BZ67" s="54"/>
      <c r="CA67" s="54"/>
      <c r="CB67" s="132">
        <f t="shared" si="71"/>
        <v>0</v>
      </c>
      <c r="CC67" s="54"/>
      <c r="CD67" s="54"/>
      <c r="CE67" s="132">
        <f t="shared" si="32"/>
        <v>0</v>
      </c>
      <c r="CF67" s="54"/>
      <c r="CG67" s="54"/>
      <c r="CH67" s="132">
        <f t="shared" si="33"/>
        <v>0</v>
      </c>
      <c r="CI67" s="54"/>
      <c r="CJ67" s="54"/>
      <c r="CK67" s="132">
        <f t="shared" si="34"/>
        <v>0</v>
      </c>
      <c r="CL67" s="54"/>
      <c r="CM67" s="54"/>
      <c r="CN67" s="132">
        <f t="shared" si="35"/>
        <v>0</v>
      </c>
      <c r="CO67" s="54"/>
      <c r="CP67" s="54"/>
      <c r="CQ67" s="132">
        <f t="shared" si="36"/>
        <v>0</v>
      </c>
      <c r="CR67" s="222">
        <f t="shared" ref="CR67:CT68" si="267">SUM(C67+F67+I67+L67+O67+R67+U67+X67+AA67+AD67+AG67+AJ67+AM67+AP67+AS67+AV67+AY67+BB67+BE67+BH67+BK67+BN67+BQ67+BT67+BW67+BZ67+CC67+CF67+CI67+CL67+CO67)</f>
        <v>0</v>
      </c>
      <c r="CS67" s="222">
        <f t="shared" si="267"/>
        <v>0</v>
      </c>
      <c r="CT67" s="222">
        <f t="shared" si="267"/>
        <v>0</v>
      </c>
      <c r="CU67" s="54"/>
      <c r="CV67" s="54"/>
      <c r="CW67" s="132">
        <f t="shared" si="38"/>
        <v>0</v>
      </c>
      <c r="CX67" s="222">
        <f t="shared" ref="CX67:CZ68" si="268">SUM(CU67)</f>
        <v>0</v>
      </c>
      <c r="CY67" s="222">
        <f t="shared" si="268"/>
        <v>0</v>
      </c>
      <c r="CZ67" s="222">
        <f t="shared" si="268"/>
        <v>0</v>
      </c>
      <c r="DA67" s="54"/>
      <c r="DB67" s="54"/>
      <c r="DC67" s="132">
        <f t="shared" si="6"/>
        <v>0</v>
      </c>
      <c r="DD67" s="54"/>
      <c r="DE67" s="54"/>
      <c r="DF67" s="132">
        <f t="shared" si="40"/>
        <v>0</v>
      </c>
      <c r="DG67" s="63">
        <f t="shared" ref="DG67:DI68" si="269">SUM(DA67+DD67)</f>
        <v>0</v>
      </c>
      <c r="DH67" s="63">
        <f t="shared" si="269"/>
        <v>0</v>
      </c>
      <c r="DI67" s="63">
        <f t="shared" si="269"/>
        <v>0</v>
      </c>
      <c r="DJ67" s="63">
        <f t="shared" si="42"/>
        <v>0</v>
      </c>
      <c r="DK67" s="63">
        <f t="shared" si="42"/>
        <v>0</v>
      </c>
      <c r="DL67" s="63">
        <f t="shared" si="42"/>
        <v>0</v>
      </c>
      <c r="DM67" s="329"/>
    </row>
    <row r="68" spans="1:117" s="217" customFormat="1">
      <c r="A68" s="449">
        <v>56</v>
      </c>
      <c r="B68" s="231" t="s">
        <v>55</v>
      </c>
      <c r="C68" s="54"/>
      <c r="D68" s="54"/>
      <c r="E68" s="132">
        <f t="shared" si="9"/>
        <v>0</v>
      </c>
      <c r="F68" s="54"/>
      <c r="G68" s="54"/>
      <c r="H68" s="132">
        <f t="shared" si="10"/>
        <v>0</v>
      </c>
      <c r="I68" s="54"/>
      <c r="J68" s="54"/>
      <c r="K68" s="132">
        <f t="shared" si="11"/>
        <v>0</v>
      </c>
      <c r="L68" s="54"/>
      <c r="M68" s="54"/>
      <c r="N68" s="132">
        <f t="shared" si="12"/>
        <v>0</v>
      </c>
      <c r="O68" s="54"/>
      <c r="P68" s="54"/>
      <c r="Q68" s="132">
        <f t="shared" si="48"/>
        <v>0</v>
      </c>
      <c r="R68" s="54"/>
      <c r="S68" s="54"/>
      <c r="T68" s="132">
        <f t="shared" si="13"/>
        <v>0</v>
      </c>
      <c r="U68" s="54"/>
      <c r="V68" s="54"/>
      <c r="W68" s="132">
        <v>0</v>
      </c>
      <c r="X68" s="54"/>
      <c r="Y68" s="54"/>
      <c r="Z68" s="132">
        <f t="shared" si="15"/>
        <v>0</v>
      </c>
      <c r="AA68" s="54"/>
      <c r="AB68" s="54"/>
      <c r="AC68" s="132">
        <f t="shared" si="16"/>
        <v>0</v>
      </c>
      <c r="AD68" s="54"/>
      <c r="AE68" s="54"/>
      <c r="AF68" s="132">
        <f t="shared" si="17"/>
        <v>0</v>
      </c>
      <c r="AG68" s="54"/>
      <c r="AH68" s="54"/>
      <c r="AI68" s="132">
        <f t="shared" si="121"/>
        <v>0</v>
      </c>
      <c r="AJ68" s="54"/>
      <c r="AK68" s="54"/>
      <c r="AL68" s="132">
        <f t="shared" si="122"/>
        <v>0</v>
      </c>
      <c r="AM68" s="54"/>
      <c r="AN68" s="54"/>
      <c r="AO68" s="132">
        <f t="shared" si="57"/>
        <v>0</v>
      </c>
      <c r="AP68" s="54"/>
      <c r="AQ68" s="54"/>
      <c r="AR68" s="132">
        <f t="shared" si="20"/>
        <v>0</v>
      </c>
      <c r="AS68" s="54"/>
      <c r="AT68" s="54"/>
      <c r="AU68" s="132">
        <f t="shared" si="21"/>
        <v>0</v>
      </c>
      <c r="AV68" s="54"/>
      <c r="AW68" s="54"/>
      <c r="AX68" s="132">
        <f t="shared" si="22"/>
        <v>0</v>
      </c>
      <c r="AY68" s="54"/>
      <c r="AZ68" s="54"/>
      <c r="BA68" s="132">
        <f t="shared" si="23"/>
        <v>0</v>
      </c>
      <c r="BB68" s="54"/>
      <c r="BC68" s="54"/>
      <c r="BD68" s="132">
        <f t="shared" si="24"/>
        <v>0</v>
      </c>
      <c r="BE68" s="54"/>
      <c r="BF68" s="54"/>
      <c r="BG68" s="132">
        <f t="shared" si="25"/>
        <v>0</v>
      </c>
      <c r="BH68" s="54"/>
      <c r="BI68" s="54"/>
      <c r="BJ68" s="132">
        <f t="shared" si="26"/>
        <v>0</v>
      </c>
      <c r="BK68" s="54"/>
      <c r="BL68" s="54"/>
      <c r="BM68" s="132">
        <f t="shared" si="123"/>
        <v>0</v>
      </c>
      <c r="BN68" s="54"/>
      <c r="BO68" s="54"/>
      <c r="BP68" s="132">
        <f t="shared" si="124"/>
        <v>0</v>
      </c>
      <c r="BQ68" s="54"/>
      <c r="BR68" s="54"/>
      <c r="BS68" s="132">
        <v>0</v>
      </c>
      <c r="BT68" s="54"/>
      <c r="BU68" s="54"/>
      <c r="BV68" s="132">
        <f t="shared" si="117"/>
        <v>0</v>
      </c>
      <c r="BW68" s="54"/>
      <c r="BX68" s="54"/>
      <c r="BY68" s="132">
        <f t="shared" si="126"/>
        <v>0</v>
      </c>
      <c r="BZ68" s="54"/>
      <c r="CA68" s="54"/>
      <c r="CB68" s="132">
        <f t="shared" si="71"/>
        <v>0</v>
      </c>
      <c r="CC68" s="54"/>
      <c r="CD68" s="54"/>
      <c r="CE68" s="132">
        <f t="shared" si="32"/>
        <v>0</v>
      </c>
      <c r="CF68" s="54"/>
      <c r="CG68" s="54"/>
      <c r="CH68" s="132">
        <f t="shared" si="33"/>
        <v>0</v>
      </c>
      <c r="CI68" s="54"/>
      <c r="CJ68" s="54"/>
      <c r="CK68" s="132">
        <f t="shared" si="34"/>
        <v>0</v>
      </c>
      <c r="CL68" s="54"/>
      <c r="CM68" s="54"/>
      <c r="CN68" s="132">
        <f t="shared" si="35"/>
        <v>0</v>
      </c>
      <c r="CO68" s="54"/>
      <c r="CP68" s="54"/>
      <c r="CQ68" s="132">
        <f t="shared" si="36"/>
        <v>0</v>
      </c>
      <c r="CR68" s="222">
        <f t="shared" si="267"/>
        <v>0</v>
      </c>
      <c r="CS68" s="222">
        <f t="shared" si="267"/>
        <v>0</v>
      </c>
      <c r="CT68" s="222">
        <f t="shared" si="267"/>
        <v>0</v>
      </c>
      <c r="CU68" s="54"/>
      <c r="CV68" s="54"/>
      <c r="CW68" s="132">
        <f t="shared" si="38"/>
        <v>0</v>
      </c>
      <c r="CX68" s="222">
        <f t="shared" si="268"/>
        <v>0</v>
      </c>
      <c r="CY68" s="222">
        <f t="shared" si="268"/>
        <v>0</v>
      </c>
      <c r="CZ68" s="222">
        <f t="shared" si="268"/>
        <v>0</v>
      </c>
      <c r="DA68" s="54"/>
      <c r="DB68" s="54"/>
      <c r="DC68" s="132">
        <f t="shared" si="6"/>
        <v>0</v>
      </c>
      <c r="DD68" s="54"/>
      <c r="DE68" s="54"/>
      <c r="DF68" s="132">
        <f t="shared" si="40"/>
        <v>0</v>
      </c>
      <c r="DG68" s="63">
        <f t="shared" si="269"/>
        <v>0</v>
      </c>
      <c r="DH68" s="63">
        <f t="shared" si="269"/>
        <v>0</v>
      </c>
      <c r="DI68" s="63">
        <f t="shared" si="269"/>
        <v>0</v>
      </c>
      <c r="DJ68" s="63">
        <f t="shared" si="42"/>
        <v>0</v>
      </c>
      <c r="DK68" s="63">
        <f t="shared" si="42"/>
        <v>0</v>
      </c>
      <c r="DL68" s="63">
        <f t="shared" si="42"/>
        <v>0</v>
      </c>
      <c r="DM68" s="329"/>
    </row>
    <row r="69" spans="1:117" s="229" customFormat="1">
      <c r="A69" s="223">
        <v>57</v>
      </c>
      <c r="B69" s="224" t="s">
        <v>78</v>
      </c>
      <c r="C69" s="64">
        <f>SUM(C70:C77)</f>
        <v>1945000</v>
      </c>
      <c r="D69" s="64">
        <f t="shared" ref="D69" si="270">SUM(D70:D77)</f>
        <v>500000</v>
      </c>
      <c r="E69" s="64">
        <f t="shared" ref="E69:Y69" si="271">SUM(E70:E77)</f>
        <v>-1445000</v>
      </c>
      <c r="F69" s="64">
        <f>SUM(F70:F77)</f>
        <v>20000000</v>
      </c>
      <c r="G69" s="64">
        <f t="shared" si="271"/>
        <v>19999998</v>
      </c>
      <c r="H69" s="226">
        <f t="shared" si="10"/>
        <v>-2</v>
      </c>
      <c r="I69" s="64">
        <f t="shared" ref="I69:J69" si="272">SUM(I70:I77)</f>
        <v>0</v>
      </c>
      <c r="J69" s="64">
        <f t="shared" si="272"/>
        <v>0</v>
      </c>
      <c r="K69" s="226">
        <f t="shared" si="11"/>
        <v>0</v>
      </c>
      <c r="L69" s="64">
        <f t="shared" ref="L69:M69" si="273">SUM(L70:L77)</f>
        <v>0</v>
      </c>
      <c r="M69" s="64">
        <f t="shared" si="273"/>
        <v>0</v>
      </c>
      <c r="N69" s="226">
        <f t="shared" si="12"/>
        <v>0</v>
      </c>
      <c r="O69" s="64">
        <f t="shared" si="271"/>
        <v>0</v>
      </c>
      <c r="P69" s="64">
        <f t="shared" si="271"/>
        <v>0</v>
      </c>
      <c r="Q69" s="226">
        <f t="shared" si="48"/>
        <v>0</v>
      </c>
      <c r="R69" s="64">
        <f t="shared" si="271"/>
        <v>0</v>
      </c>
      <c r="S69" s="64">
        <f t="shared" si="271"/>
        <v>0</v>
      </c>
      <c r="T69" s="226">
        <f t="shared" si="13"/>
        <v>0</v>
      </c>
      <c r="U69" s="64">
        <f t="shared" si="271"/>
        <v>0</v>
      </c>
      <c r="V69" s="64">
        <f t="shared" si="271"/>
        <v>0</v>
      </c>
      <c r="W69" s="64">
        <f t="shared" si="271"/>
        <v>0</v>
      </c>
      <c r="X69" s="64">
        <f t="shared" si="271"/>
        <v>0</v>
      </c>
      <c r="Y69" s="64">
        <f t="shared" si="271"/>
        <v>0</v>
      </c>
      <c r="Z69" s="226">
        <f t="shared" si="15"/>
        <v>0</v>
      </c>
      <c r="AA69" s="64">
        <f t="shared" ref="AA69:AB69" si="274">SUM(AA70:AA77)</f>
        <v>0</v>
      </c>
      <c r="AB69" s="64">
        <f t="shared" si="274"/>
        <v>0</v>
      </c>
      <c r="AC69" s="226">
        <f t="shared" si="16"/>
        <v>0</v>
      </c>
      <c r="AD69" s="64">
        <f t="shared" ref="AD69:AE69" si="275">SUM(AD70:AD77)</f>
        <v>0</v>
      </c>
      <c r="AE69" s="64">
        <f t="shared" si="275"/>
        <v>0</v>
      </c>
      <c r="AF69" s="226">
        <f t="shared" si="17"/>
        <v>0</v>
      </c>
      <c r="AG69" s="64">
        <f t="shared" ref="AG69:AH69" si="276">SUM(AG70:AG77)</f>
        <v>0</v>
      </c>
      <c r="AH69" s="64">
        <f t="shared" si="276"/>
        <v>0</v>
      </c>
      <c r="AI69" s="132">
        <f t="shared" si="121"/>
        <v>0</v>
      </c>
      <c r="AJ69" s="64">
        <f>SUM(AJ70:AJ77)</f>
        <v>0</v>
      </c>
      <c r="AK69" s="64">
        <f>SUM(AK70:AK77)</f>
        <v>0</v>
      </c>
      <c r="AL69" s="132">
        <f t="shared" si="122"/>
        <v>0</v>
      </c>
      <c r="AM69" s="64">
        <f t="shared" ref="AM69:AN69" si="277">SUM(AM70:AM77)</f>
        <v>0</v>
      </c>
      <c r="AN69" s="64">
        <f t="shared" si="277"/>
        <v>0</v>
      </c>
      <c r="AO69" s="226">
        <f t="shared" si="57"/>
        <v>0</v>
      </c>
      <c r="AP69" s="64">
        <f t="shared" ref="AP69:AQ69" si="278">SUM(AP70:AP77)</f>
        <v>0</v>
      </c>
      <c r="AQ69" s="64">
        <f t="shared" si="278"/>
        <v>0</v>
      </c>
      <c r="AR69" s="226">
        <f t="shared" si="20"/>
        <v>0</v>
      </c>
      <c r="AS69" s="64">
        <f t="shared" ref="AS69:AT69" si="279">SUM(AS70:AS77)</f>
        <v>0</v>
      </c>
      <c r="AT69" s="64">
        <f t="shared" si="279"/>
        <v>0</v>
      </c>
      <c r="AU69" s="226">
        <f t="shared" si="21"/>
        <v>0</v>
      </c>
      <c r="AV69" s="64">
        <f t="shared" ref="AV69:AW69" si="280">SUM(AV70:AV77)</f>
        <v>0</v>
      </c>
      <c r="AW69" s="64">
        <f t="shared" si="280"/>
        <v>0</v>
      </c>
      <c r="AX69" s="226">
        <f t="shared" si="22"/>
        <v>0</v>
      </c>
      <c r="AY69" s="64">
        <f t="shared" ref="AY69:AZ69" si="281">SUM(AY70:AY77)</f>
        <v>0</v>
      </c>
      <c r="AZ69" s="64">
        <f t="shared" si="281"/>
        <v>0</v>
      </c>
      <c r="BA69" s="226">
        <f t="shared" si="23"/>
        <v>0</v>
      </c>
      <c r="BB69" s="64">
        <f t="shared" ref="BB69:BC69" si="282">SUM(BB70:BB77)</f>
        <v>0</v>
      </c>
      <c r="BC69" s="64">
        <f t="shared" si="282"/>
        <v>0</v>
      </c>
      <c r="BD69" s="226">
        <f t="shared" si="24"/>
        <v>0</v>
      </c>
      <c r="BE69" s="64">
        <f t="shared" ref="BE69:BF69" si="283">SUM(BE70:BE77)</f>
        <v>0</v>
      </c>
      <c r="BF69" s="64">
        <f t="shared" si="283"/>
        <v>0</v>
      </c>
      <c r="BG69" s="226">
        <f t="shared" si="25"/>
        <v>0</v>
      </c>
      <c r="BH69" s="64">
        <f t="shared" ref="BH69:BI69" si="284">SUM(BH70:BH77)</f>
        <v>0</v>
      </c>
      <c r="BI69" s="64">
        <f t="shared" si="284"/>
        <v>0</v>
      </c>
      <c r="BJ69" s="226">
        <f t="shared" si="26"/>
        <v>0</v>
      </c>
      <c r="BK69" s="64">
        <f t="shared" ref="BK69:BL69" si="285">SUM(BK70:BK77)</f>
        <v>0</v>
      </c>
      <c r="BL69" s="64">
        <f t="shared" si="285"/>
        <v>0</v>
      </c>
      <c r="BM69" s="132">
        <f t="shared" si="123"/>
        <v>0</v>
      </c>
      <c r="BN69" s="54">
        <f>SUM(BN70:BN77)</f>
        <v>0</v>
      </c>
      <c r="BO69" s="64">
        <f>SUM(BO70:BO77)</f>
        <v>0</v>
      </c>
      <c r="BP69" s="132">
        <f t="shared" si="124"/>
        <v>0</v>
      </c>
      <c r="BQ69" s="64">
        <f t="shared" ref="BQ69:BX69" si="286">SUM(BQ70:BQ77)</f>
        <v>0</v>
      </c>
      <c r="BR69" s="64">
        <f>SUM(BR70:BR77)</f>
        <v>0</v>
      </c>
      <c r="BS69" s="64">
        <f t="shared" si="286"/>
        <v>0</v>
      </c>
      <c r="BT69" s="64">
        <f t="shared" si="286"/>
        <v>0</v>
      </c>
      <c r="BU69" s="64">
        <f t="shared" si="286"/>
        <v>0</v>
      </c>
      <c r="BV69" s="64">
        <f t="shared" si="286"/>
        <v>0</v>
      </c>
      <c r="BW69" s="64">
        <f t="shared" si="286"/>
        <v>0</v>
      </c>
      <c r="BX69" s="64">
        <f t="shared" si="286"/>
        <v>0</v>
      </c>
      <c r="BY69" s="132">
        <f t="shared" si="126"/>
        <v>0</v>
      </c>
      <c r="BZ69" s="64">
        <f t="shared" ref="BZ69:CA69" si="287">SUM(BZ70:BZ77)</f>
        <v>0</v>
      </c>
      <c r="CA69" s="64">
        <f t="shared" si="287"/>
        <v>0</v>
      </c>
      <c r="CB69" s="226">
        <f t="shared" si="71"/>
        <v>0</v>
      </c>
      <c r="CC69" s="64">
        <f t="shared" ref="CC69:CD69" si="288">SUM(CC70:CC77)</f>
        <v>0</v>
      </c>
      <c r="CD69" s="64">
        <f t="shared" si="288"/>
        <v>0</v>
      </c>
      <c r="CE69" s="226">
        <f t="shared" si="32"/>
        <v>0</v>
      </c>
      <c r="CF69" s="64">
        <f t="shared" ref="CF69:CG69" si="289">SUM(CF70:CF77)</f>
        <v>0</v>
      </c>
      <c r="CG69" s="64">
        <f t="shared" si="289"/>
        <v>0</v>
      </c>
      <c r="CH69" s="226">
        <f t="shared" si="33"/>
        <v>0</v>
      </c>
      <c r="CI69" s="64">
        <f t="shared" ref="CI69:CJ69" si="290">SUM(CI70:CI77)</f>
        <v>0</v>
      </c>
      <c r="CJ69" s="64">
        <f t="shared" si="290"/>
        <v>0</v>
      </c>
      <c r="CK69" s="226">
        <f t="shared" si="34"/>
        <v>0</v>
      </c>
      <c r="CL69" s="64">
        <f t="shared" ref="CL69:CM69" si="291">SUM(CL70:CL77)</f>
        <v>0</v>
      </c>
      <c r="CM69" s="64">
        <f t="shared" si="291"/>
        <v>0</v>
      </c>
      <c r="CN69" s="226">
        <f t="shared" si="35"/>
        <v>0</v>
      </c>
      <c r="CO69" s="64">
        <f t="shared" ref="CO69:CP69" si="292">SUM(CO70:CO77)</f>
        <v>0</v>
      </c>
      <c r="CP69" s="64">
        <f t="shared" si="292"/>
        <v>0</v>
      </c>
      <c r="CQ69" s="226">
        <f t="shared" si="36"/>
        <v>0</v>
      </c>
      <c r="CR69" s="227">
        <f t="shared" si="37"/>
        <v>21945000</v>
      </c>
      <c r="CS69" s="227">
        <f t="shared" si="37"/>
        <v>20499998</v>
      </c>
      <c r="CT69" s="227">
        <f t="shared" si="37"/>
        <v>-1445002</v>
      </c>
      <c r="CU69" s="225">
        <f>SUM(CU70:CU77)</f>
        <v>407195400</v>
      </c>
      <c r="CV69" s="225">
        <f>SUM(CV70:CV77)</f>
        <v>276905958</v>
      </c>
      <c r="CW69" s="226">
        <f t="shared" si="38"/>
        <v>-130289442</v>
      </c>
      <c r="CX69" s="227">
        <f t="shared" si="39"/>
        <v>407195400</v>
      </c>
      <c r="CY69" s="227">
        <f t="shared" si="39"/>
        <v>276905958</v>
      </c>
      <c r="CZ69" s="227">
        <f t="shared" si="39"/>
        <v>-130289442</v>
      </c>
      <c r="DA69" s="64">
        <v>0</v>
      </c>
      <c r="DB69" s="64">
        <v>0</v>
      </c>
      <c r="DC69" s="226">
        <f t="shared" si="6"/>
        <v>0</v>
      </c>
      <c r="DD69" s="225">
        <f>SUM(DD70:DD77)</f>
        <v>0</v>
      </c>
      <c r="DE69" s="225">
        <f>SUM(DE70:DE77)</f>
        <v>0</v>
      </c>
      <c r="DF69" s="226">
        <f t="shared" si="40"/>
        <v>0</v>
      </c>
      <c r="DG69" s="136">
        <f t="shared" si="41"/>
        <v>0</v>
      </c>
      <c r="DH69" s="136">
        <f t="shared" si="41"/>
        <v>0</v>
      </c>
      <c r="DI69" s="136">
        <f t="shared" si="41"/>
        <v>0</v>
      </c>
      <c r="DJ69" s="136">
        <f t="shared" si="42"/>
        <v>429140400</v>
      </c>
      <c r="DK69" s="136">
        <f t="shared" si="42"/>
        <v>297405956</v>
      </c>
      <c r="DL69" s="136">
        <f t="shared" si="42"/>
        <v>-131734444</v>
      </c>
      <c r="DM69" s="332"/>
    </row>
    <row r="70" spans="1:117" s="217" customFormat="1">
      <c r="A70" s="449">
        <v>58</v>
      </c>
      <c r="B70" s="231" t="s">
        <v>90</v>
      </c>
      <c r="C70" s="54"/>
      <c r="D70" s="54"/>
      <c r="E70" s="132">
        <f t="shared" si="9"/>
        <v>0</v>
      </c>
      <c r="F70" s="54"/>
      <c r="G70" s="54"/>
      <c r="H70" s="132">
        <f t="shared" si="10"/>
        <v>0</v>
      </c>
      <c r="I70" s="54"/>
      <c r="J70" s="54"/>
      <c r="K70" s="132">
        <f t="shared" si="11"/>
        <v>0</v>
      </c>
      <c r="L70" s="54"/>
      <c r="M70" s="54"/>
      <c r="N70" s="132">
        <f t="shared" si="12"/>
        <v>0</v>
      </c>
      <c r="O70" s="54"/>
      <c r="P70" s="54"/>
      <c r="Q70" s="132">
        <f t="shared" si="48"/>
        <v>0</v>
      </c>
      <c r="R70" s="54"/>
      <c r="S70" s="54"/>
      <c r="T70" s="132">
        <f t="shared" si="13"/>
        <v>0</v>
      </c>
      <c r="U70" s="54"/>
      <c r="V70" s="54"/>
      <c r="W70" s="132">
        <v>0</v>
      </c>
      <c r="X70" s="54"/>
      <c r="Y70" s="54"/>
      <c r="Z70" s="132">
        <f t="shared" si="15"/>
        <v>0</v>
      </c>
      <c r="AA70" s="54"/>
      <c r="AB70" s="54"/>
      <c r="AC70" s="132">
        <f t="shared" si="16"/>
        <v>0</v>
      </c>
      <c r="AD70" s="54"/>
      <c r="AE70" s="54"/>
      <c r="AF70" s="132">
        <f t="shared" si="17"/>
        <v>0</v>
      </c>
      <c r="AG70" s="54"/>
      <c r="AH70" s="54"/>
      <c r="AI70" s="132">
        <f t="shared" si="121"/>
        <v>0</v>
      </c>
      <c r="AJ70" s="54"/>
      <c r="AK70" s="54"/>
      <c r="AL70" s="132">
        <f t="shared" si="122"/>
        <v>0</v>
      </c>
      <c r="AM70" s="54"/>
      <c r="AN70" s="54"/>
      <c r="AO70" s="132">
        <f t="shared" si="57"/>
        <v>0</v>
      </c>
      <c r="AP70" s="54"/>
      <c r="AQ70" s="54"/>
      <c r="AR70" s="132">
        <f t="shared" si="20"/>
        <v>0</v>
      </c>
      <c r="AS70" s="54"/>
      <c r="AT70" s="54"/>
      <c r="AU70" s="132">
        <f t="shared" si="21"/>
        <v>0</v>
      </c>
      <c r="AV70" s="54"/>
      <c r="AW70" s="54"/>
      <c r="AX70" s="132">
        <f t="shared" si="22"/>
        <v>0</v>
      </c>
      <c r="AY70" s="54"/>
      <c r="AZ70" s="54"/>
      <c r="BA70" s="132">
        <f t="shared" si="23"/>
        <v>0</v>
      </c>
      <c r="BB70" s="54"/>
      <c r="BC70" s="54"/>
      <c r="BD70" s="132">
        <f t="shared" si="24"/>
        <v>0</v>
      </c>
      <c r="BE70" s="54"/>
      <c r="BF70" s="54"/>
      <c r="BG70" s="132">
        <f t="shared" si="25"/>
        <v>0</v>
      </c>
      <c r="BH70" s="54"/>
      <c r="BI70" s="54"/>
      <c r="BJ70" s="132">
        <f t="shared" si="26"/>
        <v>0</v>
      </c>
      <c r="BK70" s="54"/>
      <c r="BL70" s="54"/>
      <c r="BM70" s="132">
        <f t="shared" si="123"/>
        <v>0</v>
      </c>
      <c r="BN70" s="54"/>
      <c r="BO70" s="54"/>
      <c r="BP70" s="132">
        <f t="shared" si="124"/>
        <v>0</v>
      </c>
      <c r="BQ70" s="54"/>
      <c r="BR70" s="54"/>
      <c r="BS70" s="132">
        <v>0</v>
      </c>
      <c r="BT70" s="54"/>
      <c r="BU70" s="54"/>
      <c r="BV70" s="132">
        <f t="shared" si="117"/>
        <v>0</v>
      </c>
      <c r="BW70" s="54"/>
      <c r="BX70" s="54"/>
      <c r="BY70" s="132">
        <f t="shared" si="126"/>
        <v>0</v>
      </c>
      <c r="BZ70" s="54"/>
      <c r="CA70" s="54"/>
      <c r="CB70" s="132">
        <f t="shared" si="71"/>
        <v>0</v>
      </c>
      <c r="CC70" s="54"/>
      <c r="CD70" s="54"/>
      <c r="CE70" s="132">
        <f t="shared" si="32"/>
        <v>0</v>
      </c>
      <c r="CF70" s="54"/>
      <c r="CG70" s="54"/>
      <c r="CH70" s="132">
        <f t="shared" si="33"/>
        <v>0</v>
      </c>
      <c r="CI70" s="54"/>
      <c r="CJ70" s="54"/>
      <c r="CK70" s="132">
        <f t="shared" si="34"/>
        <v>0</v>
      </c>
      <c r="CL70" s="54"/>
      <c r="CM70" s="54"/>
      <c r="CN70" s="132">
        <f t="shared" si="35"/>
        <v>0</v>
      </c>
      <c r="CO70" s="54"/>
      <c r="CP70" s="54"/>
      <c r="CQ70" s="132">
        <f t="shared" si="36"/>
        <v>0</v>
      </c>
      <c r="CR70" s="222">
        <f t="shared" ref="CR70:CT77" si="293">SUM(C70+F70+I70+L70+O70+R70+U70+X70+AA70+AD70+AG70+AJ70+AM70+AP70+AS70+AV70+AY70+BB70+BE70+BH70+BK70+BN70+BQ70+BT70+BW70+BZ70+CC70+CF70+CI70+CL70+CO70)</f>
        <v>0</v>
      </c>
      <c r="CS70" s="222">
        <f t="shared" si="293"/>
        <v>0</v>
      </c>
      <c r="CT70" s="222">
        <f t="shared" si="293"/>
        <v>0</v>
      </c>
      <c r="CU70" s="376">
        <v>407195400</v>
      </c>
      <c r="CV70" s="376">
        <v>276905958</v>
      </c>
      <c r="CW70" s="132">
        <f t="shared" si="38"/>
        <v>-130289442</v>
      </c>
      <c r="CX70" s="222">
        <f t="shared" ref="CX70:CZ77" si="294">SUM(CU70)</f>
        <v>407195400</v>
      </c>
      <c r="CY70" s="222">
        <f t="shared" si="294"/>
        <v>276905958</v>
      </c>
      <c r="CZ70" s="222">
        <f t="shared" si="294"/>
        <v>-130289442</v>
      </c>
      <c r="DA70" s="54"/>
      <c r="DB70" s="54"/>
      <c r="DC70" s="132">
        <f t="shared" si="6"/>
        <v>0</v>
      </c>
      <c r="DD70" s="54"/>
      <c r="DE70" s="54"/>
      <c r="DF70" s="132">
        <f t="shared" si="40"/>
        <v>0</v>
      </c>
      <c r="DG70" s="63">
        <f t="shared" ref="DG70:DI77" si="295">SUM(DA70+DD70)</f>
        <v>0</v>
      </c>
      <c r="DH70" s="63">
        <f t="shared" si="295"/>
        <v>0</v>
      </c>
      <c r="DI70" s="63">
        <f t="shared" si="295"/>
        <v>0</v>
      </c>
      <c r="DJ70" s="63">
        <f t="shared" si="42"/>
        <v>407195400</v>
      </c>
      <c r="DK70" s="63">
        <f t="shared" si="42"/>
        <v>276905958</v>
      </c>
      <c r="DL70" s="63">
        <f t="shared" si="42"/>
        <v>-130289442</v>
      </c>
      <c r="DM70" s="329"/>
    </row>
    <row r="71" spans="1:117" s="217" customFormat="1">
      <c r="A71" s="449">
        <v>59</v>
      </c>
      <c r="B71" s="231" t="s">
        <v>85</v>
      </c>
      <c r="C71" s="54"/>
      <c r="D71" s="54"/>
      <c r="E71" s="132">
        <f t="shared" si="9"/>
        <v>0</v>
      </c>
      <c r="F71" s="54"/>
      <c r="G71" s="54"/>
      <c r="H71" s="132">
        <f t="shared" si="10"/>
        <v>0</v>
      </c>
      <c r="I71" s="54"/>
      <c r="J71" s="54"/>
      <c r="K71" s="132">
        <f t="shared" si="11"/>
        <v>0</v>
      </c>
      <c r="L71" s="54"/>
      <c r="M71" s="54"/>
      <c r="N71" s="132">
        <f t="shared" si="12"/>
        <v>0</v>
      </c>
      <c r="O71" s="54"/>
      <c r="P71" s="54"/>
      <c r="Q71" s="132">
        <f t="shared" si="48"/>
        <v>0</v>
      </c>
      <c r="R71" s="54"/>
      <c r="S71" s="54"/>
      <c r="T71" s="132">
        <f t="shared" si="13"/>
        <v>0</v>
      </c>
      <c r="U71" s="54"/>
      <c r="V71" s="54"/>
      <c r="W71" s="132">
        <v>0</v>
      </c>
      <c r="X71" s="54"/>
      <c r="Y71" s="54"/>
      <c r="Z71" s="132">
        <f t="shared" si="15"/>
        <v>0</v>
      </c>
      <c r="AA71" s="54"/>
      <c r="AB71" s="54"/>
      <c r="AC71" s="132">
        <f t="shared" si="16"/>
        <v>0</v>
      </c>
      <c r="AD71" s="54"/>
      <c r="AE71" s="54"/>
      <c r="AF71" s="132">
        <f t="shared" si="17"/>
        <v>0</v>
      </c>
      <c r="AG71" s="54"/>
      <c r="AH71" s="54"/>
      <c r="AI71" s="132">
        <f t="shared" si="121"/>
        <v>0</v>
      </c>
      <c r="AJ71" s="54"/>
      <c r="AK71" s="54"/>
      <c r="AL71" s="132">
        <f t="shared" si="122"/>
        <v>0</v>
      </c>
      <c r="AM71" s="54"/>
      <c r="AN71" s="54"/>
      <c r="AO71" s="132">
        <f t="shared" si="57"/>
        <v>0</v>
      </c>
      <c r="AP71" s="54"/>
      <c r="AQ71" s="54"/>
      <c r="AR71" s="132">
        <f t="shared" si="20"/>
        <v>0</v>
      </c>
      <c r="AS71" s="54"/>
      <c r="AT71" s="54"/>
      <c r="AU71" s="132">
        <f t="shared" si="21"/>
        <v>0</v>
      </c>
      <c r="AV71" s="54"/>
      <c r="AW71" s="54"/>
      <c r="AX71" s="132">
        <f t="shared" si="22"/>
        <v>0</v>
      </c>
      <c r="AY71" s="54"/>
      <c r="AZ71" s="54"/>
      <c r="BA71" s="132">
        <f t="shared" si="23"/>
        <v>0</v>
      </c>
      <c r="BB71" s="54"/>
      <c r="BC71" s="54"/>
      <c r="BD71" s="132">
        <f t="shared" si="24"/>
        <v>0</v>
      </c>
      <c r="BE71" s="54"/>
      <c r="BF71" s="54"/>
      <c r="BG71" s="132">
        <f t="shared" si="25"/>
        <v>0</v>
      </c>
      <c r="BH71" s="54"/>
      <c r="BI71" s="54"/>
      <c r="BJ71" s="132">
        <f t="shared" si="26"/>
        <v>0</v>
      </c>
      <c r="BK71" s="54"/>
      <c r="BL71" s="54"/>
      <c r="BM71" s="132">
        <f t="shared" si="123"/>
        <v>0</v>
      </c>
      <c r="BN71" s="54"/>
      <c r="BO71" s="54"/>
      <c r="BP71" s="132">
        <f t="shared" si="124"/>
        <v>0</v>
      </c>
      <c r="BQ71" s="54"/>
      <c r="BR71" s="54"/>
      <c r="BS71" s="132">
        <v>0</v>
      </c>
      <c r="BT71" s="54"/>
      <c r="BU71" s="54"/>
      <c r="BV71" s="132">
        <f t="shared" si="117"/>
        <v>0</v>
      </c>
      <c r="BW71" s="54"/>
      <c r="BX71" s="54"/>
      <c r="BY71" s="132">
        <f t="shared" si="126"/>
        <v>0</v>
      </c>
      <c r="BZ71" s="54"/>
      <c r="CA71" s="54"/>
      <c r="CB71" s="132">
        <f t="shared" si="71"/>
        <v>0</v>
      </c>
      <c r="CC71" s="54"/>
      <c r="CD71" s="54"/>
      <c r="CE71" s="132">
        <f t="shared" si="32"/>
        <v>0</v>
      </c>
      <c r="CF71" s="54"/>
      <c r="CG71" s="54"/>
      <c r="CH71" s="132">
        <f t="shared" si="33"/>
        <v>0</v>
      </c>
      <c r="CI71" s="54"/>
      <c r="CJ71" s="54"/>
      <c r="CK71" s="132">
        <f t="shared" si="34"/>
        <v>0</v>
      </c>
      <c r="CL71" s="54"/>
      <c r="CM71" s="54"/>
      <c r="CN71" s="132">
        <f t="shared" si="35"/>
        <v>0</v>
      </c>
      <c r="CO71" s="54"/>
      <c r="CP71" s="54"/>
      <c r="CQ71" s="132">
        <f t="shared" si="36"/>
        <v>0</v>
      </c>
      <c r="CR71" s="222">
        <f t="shared" si="293"/>
        <v>0</v>
      </c>
      <c r="CS71" s="222">
        <f t="shared" si="293"/>
        <v>0</v>
      </c>
      <c r="CT71" s="222">
        <f t="shared" si="293"/>
        <v>0</v>
      </c>
      <c r="CU71" s="54"/>
      <c r="CV71" s="54"/>
      <c r="CW71" s="132">
        <f t="shared" si="38"/>
        <v>0</v>
      </c>
      <c r="CX71" s="222">
        <f t="shared" si="294"/>
        <v>0</v>
      </c>
      <c r="CY71" s="222">
        <f t="shared" si="294"/>
        <v>0</v>
      </c>
      <c r="CZ71" s="222">
        <f t="shared" si="294"/>
        <v>0</v>
      </c>
      <c r="DA71" s="54"/>
      <c r="DB71" s="54"/>
      <c r="DC71" s="132">
        <f t="shared" si="6"/>
        <v>0</v>
      </c>
      <c r="DD71" s="54"/>
      <c r="DE71" s="54"/>
      <c r="DF71" s="132">
        <f t="shared" si="40"/>
        <v>0</v>
      </c>
      <c r="DG71" s="63">
        <f t="shared" si="295"/>
        <v>0</v>
      </c>
      <c r="DH71" s="63">
        <f t="shared" si="295"/>
        <v>0</v>
      </c>
      <c r="DI71" s="63">
        <f t="shared" si="295"/>
        <v>0</v>
      </c>
      <c r="DJ71" s="63">
        <f t="shared" si="42"/>
        <v>0</v>
      </c>
      <c r="DK71" s="63">
        <f t="shared" si="42"/>
        <v>0</v>
      </c>
      <c r="DL71" s="63">
        <f t="shared" si="42"/>
        <v>0</v>
      </c>
      <c r="DM71" s="329"/>
    </row>
    <row r="72" spans="1:117" s="217" customFormat="1">
      <c r="A72" s="449"/>
      <c r="B72" s="301" t="s">
        <v>266</v>
      </c>
      <c r="C72" s="54"/>
      <c r="D72" s="54"/>
      <c r="E72" s="132"/>
      <c r="F72" s="54"/>
      <c r="G72" s="54"/>
      <c r="H72" s="132">
        <f t="shared" si="10"/>
        <v>0</v>
      </c>
      <c r="I72" s="54"/>
      <c r="J72" s="54"/>
      <c r="K72" s="132">
        <f t="shared" si="11"/>
        <v>0</v>
      </c>
      <c r="L72" s="54"/>
      <c r="M72" s="54"/>
      <c r="N72" s="132">
        <f t="shared" si="12"/>
        <v>0</v>
      </c>
      <c r="O72" s="54"/>
      <c r="P72" s="54"/>
      <c r="Q72" s="132">
        <f t="shared" si="48"/>
        <v>0</v>
      </c>
      <c r="R72" s="54"/>
      <c r="S72" s="54"/>
      <c r="T72" s="132">
        <f t="shared" si="13"/>
        <v>0</v>
      </c>
      <c r="U72" s="54"/>
      <c r="V72" s="54"/>
      <c r="W72" s="132"/>
      <c r="X72" s="54"/>
      <c r="Y72" s="54"/>
      <c r="Z72" s="132">
        <f t="shared" si="15"/>
        <v>0</v>
      </c>
      <c r="AA72" s="54"/>
      <c r="AB72" s="54"/>
      <c r="AC72" s="132">
        <f t="shared" si="16"/>
        <v>0</v>
      </c>
      <c r="AD72" s="54"/>
      <c r="AE72" s="54"/>
      <c r="AF72" s="132">
        <f t="shared" si="17"/>
        <v>0</v>
      </c>
      <c r="AG72" s="54"/>
      <c r="AH72" s="54"/>
      <c r="AI72" s="132"/>
      <c r="AJ72" s="54"/>
      <c r="AK72" s="54"/>
      <c r="AL72" s="132"/>
      <c r="AM72" s="54"/>
      <c r="AN72" s="54"/>
      <c r="AO72" s="132">
        <f t="shared" si="57"/>
        <v>0</v>
      </c>
      <c r="AP72" s="54"/>
      <c r="AQ72" s="54"/>
      <c r="AR72" s="132">
        <f t="shared" si="20"/>
        <v>0</v>
      </c>
      <c r="AS72" s="54"/>
      <c r="AT72" s="54"/>
      <c r="AU72" s="132">
        <f t="shared" si="21"/>
        <v>0</v>
      </c>
      <c r="AV72" s="54"/>
      <c r="AW72" s="54"/>
      <c r="AX72" s="132">
        <f t="shared" si="22"/>
        <v>0</v>
      </c>
      <c r="AY72" s="54"/>
      <c r="AZ72" s="54"/>
      <c r="BA72" s="132">
        <f t="shared" si="23"/>
        <v>0</v>
      </c>
      <c r="BB72" s="54"/>
      <c r="BC72" s="54"/>
      <c r="BD72" s="132">
        <f t="shared" si="24"/>
        <v>0</v>
      </c>
      <c r="BE72" s="54"/>
      <c r="BF72" s="54"/>
      <c r="BG72" s="132">
        <f t="shared" si="25"/>
        <v>0</v>
      </c>
      <c r="BH72" s="54"/>
      <c r="BI72" s="54"/>
      <c r="BJ72" s="132">
        <f t="shared" si="26"/>
        <v>0</v>
      </c>
      <c r="BK72" s="54"/>
      <c r="BL72" s="54"/>
      <c r="BM72" s="132"/>
      <c r="BN72" s="54"/>
      <c r="BO72" s="54"/>
      <c r="BP72" s="132"/>
      <c r="BQ72" s="54"/>
      <c r="BR72" s="54"/>
      <c r="BS72" s="132"/>
      <c r="BT72" s="54"/>
      <c r="BU72" s="54"/>
      <c r="BV72" s="132"/>
      <c r="BW72" s="54"/>
      <c r="BX72" s="54"/>
      <c r="BY72" s="132"/>
      <c r="BZ72" s="54"/>
      <c r="CA72" s="54"/>
      <c r="CB72" s="132">
        <f t="shared" si="71"/>
        <v>0</v>
      </c>
      <c r="CC72" s="54"/>
      <c r="CD72" s="54"/>
      <c r="CE72" s="132">
        <f t="shared" si="32"/>
        <v>0</v>
      </c>
      <c r="CF72" s="54"/>
      <c r="CG72" s="54"/>
      <c r="CH72" s="132">
        <f t="shared" si="33"/>
        <v>0</v>
      </c>
      <c r="CI72" s="54"/>
      <c r="CJ72" s="54"/>
      <c r="CK72" s="132">
        <f t="shared" si="34"/>
        <v>0</v>
      </c>
      <c r="CL72" s="54"/>
      <c r="CM72" s="54"/>
      <c r="CN72" s="132">
        <f t="shared" si="35"/>
        <v>0</v>
      </c>
      <c r="CO72" s="54"/>
      <c r="CP72" s="54"/>
      <c r="CQ72" s="132">
        <f t="shared" si="36"/>
        <v>0</v>
      </c>
      <c r="CR72" s="222"/>
      <c r="CS72" s="222"/>
      <c r="CT72" s="222"/>
      <c r="CU72" s="54"/>
      <c r="CV72" s="54"/>
      <c r="CW72" s="132"/>
      <c r="CX72" s="222"/>
      <c r="CY72" s="222"/>
      <c r="CZ72" s="222"/>
      <c r="DA72" s="54"/>
      <c r="DB72" s="54"/>
      <c r="DC72" s="132">
        <f t="shared" si="6"/>
        <v>0</v>
      </c>
      <c r="DD72" s="54"/>
      <c r="DE72" s="54"/>
      <c r="DF72" s="132"/>
      <c r="DG72" s="63"/>
      <c r="DH72" s="63"/>
      <c r="DI72" s="63"/>
      <c r="DJ72" s="63"/>
      <c r="DK72" s="63"/>
      <c r="DL72" s="63"/>
      <c r="DM72" s="329"/>
    </row>
    <row r="73" spans="1:117" s="217" customFormat="1">
      <c r="A73" s="449">
        <v>60</v>
      </c>
      <c r="B73" s="231" t="s">
        <v>56</v>
      </c>
      <c r="C73" s="54"/>
      <c r="D73" s="54"/>
      <c r="E73" s="132">
        <f t="shared" si="9"/>
        <v>0</v>
      </c>
      <c r="F73" s="54"/>
      <c r="G73" s="54"/>
      <c r="H73" s="132">
        <f t="shared" si="10"/>
        <v>0</v>
      </c>
      <c r="I73" s="54"/>
      <c r="J73" s="54"/>
      <c r="K73" s="132">
        <f t="shared" si="11"/>
        <v>0</v>
      </c>
      <c r="L73" s="54"/>
      <c r="M73" s="54"/>
      <c r="N73" s="132">
        <f t="shared" si="12"/>
        <v>0</v>
      </c>
      <c r="O73" s="54"/>
      <c r="P73" s="54"/>
      <c r="Q73" s="132">
        <f t="shared" si="48"/>
        <v>0</v>
      </c>
      <c r="R73" s="54"/>
      <c r="S73" s="54"/>
      <c r="T73" s="132">
        <f t="shared" si="13"/>
        <v>0</v>
      </c>
      <c r="U73" s="54"/>
      <c r="V73" s="54"/>
      <c r="W73" s="132">
        <v>0</v>
      </c>
      <c r="X73" s="54"/>
      <c r="Y73" s="54"/>
      <c r="Z73" s="132">
        <f t="shared" si="15"/>
        <v>0</v>
      </c>
      <c r="AA73" s="54"/>
      <c r="AB73" s="54"/>
      <c r="AC73" s="132">
        <f t="shared" si="16"/>
        <v>0</v>
      </c>
      <c r="AD73" s="54">
        <v>0</v>
      </c>
      <c r="AE73" s="54"/>
      <c r="AF73" s="132">
        <f t="shared" si="17"/>
        <v>0</v>
      </c>
      <c r="AG73" s="54"/>
      <c r="AH73" s="54"/>
      <c r="AI73" s="132">
        <f t="shared" si="121"/>
        <v>0</v>
      </c>
      <c r="AJ73" s="54"/>
      <c r="AK73" s="54"/>
      <c r="AL73" s="132">
        <f t="shared" si="122"/>
        <v>0</v>
      </c>
      <c r="AM73" s="54"/>
      <c r="AN73" s="54"/>
      <c r="AO73" s="132">
        <f t="shared" si="57"/>
        <v>0</v>
      </c>
      <c r="AP73" s="54"/>
      <c r="AQ73" s="54"/>
      <c r="AR73" s="132">
        <f t="shared" si="20"/>
        <v>0</v>
      </c>
      <c r="AS73" s="54"/>
      <c r="AT73" s="54"/>
      <c r="AU73" s="132">
        <f t="shared" si="21"/>
        <v>0</v>
      </c>
      <c r="AV73" s="54"/>
      <c r="AW73" s="54"/>
      <c r="AX73" s="132">
        <f t="shared" si="22"/>
        <v>0</v>
      </c>
      <c r="AY73" s="54"/>
      <c r="AZ73" s="54"/>
      <c r="BA73" s="132">
        <f t="shared" si="23"/>
        <v>0</v>
      </c>
      <c r="BB73" s="54"/>
      <c r="BC73" s="54"/>
      <c r="BD73" s="132">
        <f t="shared" si="24"/>
        <v>0</v>
      </c>
      <c r="BE73" s="54"/>
      <c r="BF73" s="54"/>
      <c r="BG73" s="132">
        <f t="shared" si="25"/>
        <v>0</v>
      </c>
      <c r="BH73" s="54"/>
      <c r="BI73" s="54"/>
      <c r="BJ73" s="132">
        <f t="shared" si="26"/>
        <v>0</v>
      </c>
      <c r="BK73" s="54"/>
      <c r="BL73" s="54"/>
      <c r="BM73" s="132">
        <f t="shared" si="123"/>
        <v>0</v>
      </c>
      <c r="BN73" s="54"/>
      <c r="BO73" s="54"/>
      <c r="BP73" s="132">
        <f t="shared" si="124"/>
        <v>0</v>
      </c>
      <c r="BQ73" s="54"/>
      <c r="BR73" s="54"/>
      <c r="BS73" s="132">
        <v>0</v>
      </c>
      <c r="BT73" s="54"/>
      <c r="BU73" s="54"/>
      <c r="BV73" s="132">
        <f t="shared" si="117"/>
        <v>0</v>
      </c>
      <c r="BW73" s="54"/>
      <c r="BX73" s="54"/>
      <c r="BY73" s="132">
        <f t="shared" si="126"/>
        <v>0</v>
      </c>
      <c r="BZ73" s="54"/>
      <c r="CA73" s="54"/>
      <c r="CB73" s="132">
        <f t="shared" si="71"/>
        <v>0</v>
      </c>
      <c r="CC73" s="54"/>
      <c r="CD73" s="54"/>
      <c r="CE73" s="132">
        <f t="shared" si="32"/>
        <v>0</v>
      </c>
      <c r="CF73" s="54"/>
      <c r="CG73" s="54"/>
      <c r="CH73" s="132">
        <f t="shared" si="33"/>
        <v>0</v>
      </c>
      <c r="CI73" s="54"/>
      <c r="CJ73" s="54"/>
      <c r="CK73" s="132">
        <f t="shared" si="34"/>
        <v>0</v>
      </c>
      <c r="CL73" s="54"/>
      <c r="CM73" s="54"/>
      <c r="CN73" s="132">
        <f t="shared" si="35"/>
        <v>0</v>
      </c>
      <c r="CO73" s="54"/>
      <c r="CP73" s="54"/>
      <c r="CQ73" s="132">
        <f t="shared" si="36"/>
        <v>0</v>
      </c>
      <c r="CR73" s="222">
        <f t="shared" si="293"/>
        <v>0</v>
      </c>
      <c r="CS73" s="222">
        <f t="shared" si="293"/>
        <v>0</v>
      </c>
      <c r="CT73" s="222">
        <f t="shared" si="293"/>
        <v>0</v>
      </c>
      <c r="CU73" s="54"/>
      <c r="CV73" s="54"/>
      <c r="CW73" s="132">
        <f t="shared" si="38"/>
        <v>0</v>
      </c>
      <c r="CX73" s="222">
        <f t="shared" si="294"/>
        <v>0</v>
      </c>
      <c r="CY73" s="222">
        <f t="shared" si="294"/>
        <v>0</v>
      </c>
      <c r="CZ73" s="222">
        <f t="shared" si="294"/>
        <v>0</v>
      </c>
      <c r="DA73" s="54"/>
      <c r="DB73" s="54"/>
      <c r="DC73" s="132">
        <f t="shared" si="6"/>
        <v>0</v>
      </c>
      <c r="DD73" s="54"/>
      <c r="DE73" s="54"/>
      <c r="DF73" s="132">
        <f t="shared" si="40"/>
        <v>0</v>
      </c>
      <c r="DG73" s="63">
        <f t="shared" si="295"/>
        <v>0</v>
      </c>
      <c r="DH73" s="63">
        <f t="shared" si="295"/>
        <v>0</v>
      </c>
      <c r="DI73" s="63">
        <f t="shared" si="295"/>
        <v>0</v>
      </c>
      <c r="DJ73" s="63">
        <f t="shared" si="42"/>
        <v>0</v>
      </c>
      <c r="DK73" s="63">
        <f t="shared" si="42"/>
        <v>0</v>
      </c>
      <c r="DL73" s="63">
        <f t="shared" si="42"/>
        <v>0</v>
      </c>
      <c r="DM73" s="329"/>
    </row>
    <row r="74" spans="1:117" s="217" customFormat="1" ht="12.75" customHeight="1">
      <c r="A74" s="449">
        <v>61</v>
      </c>
      <c r="B74" s="231" t="s">
        <v>57</v>
      </c>
      <c r="C74" s="54"/>
      <c r="D74" s="54"/>
      <c r="E74" s="132">
        <f t="shared" si="9"/>
        <v>0</v>
      </c>
      <c r="F74" s="54"/>
      <c r="G74" s="54"/>
      <c r="H74" s="132">
        <f t="shared" si="10"/>
        <v>0</v>
      </c>
      <c r="I74" s="54"/>
      <c r="J74" s="54"/>
      <c r="K74" s="132">
        <f t="shared" si="11"/>
        <v>0</v>
      </c>
      <c r="L74" s="54"/>
      <c r="M74" s="54"/>
      <c r="N74" s="132">
        <f t="shared" si="12"/>
        <v>0</v>
      </c>
      <c r="O74" s="54"/>
      <c r="P74" s="54"/>
      <c r="Q74" s="132">
        <f t="shared" si="48"/>
        <v>0</v>
      </c>
      <c r="R74" s="54"/>
      <c r="S74" s="54"/>
      <c r="T74" s="132">
        <f t="shared" si="13"/>
        <v>0</v>
      </c>
      <c r="U74" s="54"/>
      <c r="V74" s="54"/>
      <c r="W74" s="132">
        <v>0</v>
      </c>
      <c r="X74" s="54"/>
      <c r="Y74" s="54"/>
      <c r="Z74" s="132">
        <f t="shared" si="15"/>
        <v>0</v>
      </c>
      <c r="AA74" s="54"/>
      <c r="AB74" s="54"/>
      <c r="AC74" s="132">
        <f t="shared" si="16"/>
        <v>0</v>
      </c>
      <c r="AD74" s="54"/>
      <c r="AE74" s="54"/>
      <c r="AF74" s="132">
        <f t="shared" si="17"/>
        <v>0</v>
      </c>
      <c r="AG74" s="54"/>
      <c r="AH74" s="54"/>
      <c r="AI74" s="132">
        <f t="shared" si="121"/>
        <v>0</v>
      </c>
      <c r="AJ74" s="54"/>
      <c r="AK74" s="54"/>
      <c r="AL74" s="132">
        <f t="shared" si="122"/>
        <v>0</v>
      </c>
      <c r="AM74" s="54"/>
      <c r="AN74" s="54"/>
      <c r="AO74" s="132">
        <f t="shared" si="57"/>
        <v>0</v>
      </c>
      <c r="AP74" s="54"/>
      <c r="AQ74" s="54"/>
      <c r="AR74" s="132">
        <f t="shared" si="20"/>
        <v>0</v>
      </c>
      <c r="AS74" s="54"/>
      <c r="AT74" s="54"/>
      <c r="AU74" s="132">
        <f t="shared" si="21"/>
        <v>0</v>
      </c>
      <c r="AV74" s="54"/>
      <c r="AW74" s="54"/>
      <c r="AX74" s="132">
        <f t="shared" si="22"/>
        <v>0</v>
      </c>
      <c r="AY74" s="54"/>
      <c r="AZ74" s="54"/>
      <c r="BA74" s="132">
        <f t="shared" si="23"/>
        <v>0</v>
      </c>
      <c r="BB74" s="54"/>
      <c r="BC74" s="54"/>
      <c r="BD74" s="132">
        <f t="shared" si="24"/>
        <v>0</v>
      </c>
      <c r="BE74" s="54"/>
      <c r="BF74" s="54"/>
      <c r="BG74" s="132">
        <f t="shared" si="25"/>
        <v>0</v>
      </c>
      <c r="BH74" s="54"/>
      <c r="BI74" s="54"/>
      <c r="BJ74" s="132">
        <f t="shared" si="26"/>
        <v>0</v>
      </c>
      <c r="BK74" s="54"/>
      <c r="BL74" s="54"/>
      <c r="BM74" s="132">
        <f t="shared" si="123"/>
        <v>0</v>
      </c>
      <c r="BN74" s="54"/>
      <c r="BO74" s="54"/>
      <c r="BP74" s="132">
        <f t="shared" si="124"/>
        <v>0</v>
      </c>
      <c r="BQ74" s="54"/>
      <c r="BR74" s="54"/>
      <c r="BS74" s="132">
        <v>0</v>
      </c>
      <c r="BT74" s="54"/>
      <c r="BU74" s="54"/>
      <c r="BV74" s="132">
        <f t="shared" si="117"/>
        <v>0</v>
      </c>
      <c r="BW74" s="54"/>
      <c r="BX74" s="54"/>
      <c r="BY74" s="132">
        <f t="shared" si="126"/>
        <v>0</v>
      </c>
      <c r="BZ74" s="54"/>
      <c r="CA74" s="54"/>
      <c r="CB74" s="132">
        <f t="shared" si="71"/>
        <v>0</v>
      </c>
      <c r="CC74" s="54"/>
      <c r="CD74" s="54"/>
      <c r="CE74" s="132">
        <f t="shared" si="32"/>
        <v>0</v>
      </c>
      <c r="CF74" s="54"/>
      <c r="CG74" s="54"/>
      <c r="CH74" s="132">
        <f t="shared" si="33"/>
        <v>0</v>
      </c>
      <c r="CI74" s="54"/>
      <c r="CJ74" s="54"/>
      <c r="CK74" s="132">
        <f t="shared" si="34"/>
        <v>0</v>
      </c>
      <c r="CL74" s="54"/>
      <c r="CM74" s="54"/>
      <c r="CN74" s="132">
        <f t="shared" si="35"/>
        <v>0</v>
      </c>
      <c r="CO74" s="54"/>
      <c r="CP74" s="54"/>
      <c r="CQ74" s="132">
        <f t="shared" si="36"/>
        <v>0</v>
      </c>
      <c r="CR74" s="222">
        <f t="shared" si="293"/>
        <v>0</v>
      </c>
      <c r="CS74" s="222">
        <f t="shared" si="293"/>
        <v>0</v>
      </c>
      <c r="CT74" s="222">
        <f t="shared" si="293"/>
        <v>0</v>
      </c>
      <c r="CU74" s="54"/>
      <c r="CV74" s="54"/>
      <c r="CW74" s="132">
        <f t="shared" si="38"/>
        <v>0</v>
      </c>
      <c r="CX74" s="222">
        <f t="shared" si="294"/>
        <v>0</v>
      </c>
      <c r="CY74" s="222">
        <f t="shared" si="294"/>
        <v>0</v>
      </c>
      <c r="CZ74" s="222">
        <f t="shared" si="294"/>
        <v>0</v>
      </c>
      <c r="DA74" s="54"/>
      <c r="DB74" s="376">
        <v>0</v>
      </c>
      <c r="DC74" s="132">
        <f t="shared" si="6"/>
        <v>0</v>
      </c>
      <c r="DD74" s="54"/>
      <c r="DE74" s="54"/>
      <c r="DF74" s="132">
        <f t="shared" si="40"/>
        <v>0</v>
      </c>
      <c r="DG74" s="63">
        <f t="shared" si="295"/>
        <v>0</v>
      </c>
      <c r="DH74" s="63">
        <f t="shared" si="295"/>
        <v>0</v>
      </c>
      <c r="DI74" s="63">
        <f t="shared" si="295"/>
        <v>0</v>
      </c>
      <c r="DJ74" s="63">
        <f t="shared" si="42"/>
        <v>0</v>
      </c>
      <c r="DK74" s="63">
        <f t="shared" si="42"/>
        <v>0</v>
      </c>
      <c r="DL74" s="63">
        <f t="shared" si="42"/>
        <v>0</v>
      </c>
      <c r="DM74" s="329"/>
    </row>
    <row r="75" spans="1:117" s="217" customFormat="1" ht="12.75" customHeight="1">
      <c r="A75" s="449">
        <v>62</v>
      </c>
      <c r="B75" s="231" t="s">
        <v>58</v>
      </c>
      <c r="C75" s="54"/>
      <c r="D75" s="54"/>
      <c r="E75" s="132">
        <f t="shared" si="9"/>
        <v>0</v>
      </c>
      <c r="F75" s="54"/>
      <c r="G75" s="54"/>
      <c r="H75" s="132">
        <f t="shared" ref="H75:H110" si="296">SUM(G75-F75)</f>
        <v>0</v>
      </c>
      <c r="I75" s="54"/>
      <c r="J75" s="54"/>
      <c r="K75" s="132">
        <f t="shared" ref="K75:K110" si="297">SUM(J75-I75)</f>
        <v>0</v>
      </c>
      <c r="L75" s="54"/>
      <c r="M75" s="54"/>
      <c r="N75" s="132">
        <f t="shared" ref="N75:N109" si="298">SUM(M75-L75)</f>
        <v>0</v>
      </c>
      <c r="O75" s="54"/>
      <c r="P75" s="54"/>
      <c r="Q75" s="132">
        <f t="shared" ref="Q75:Q110" si="299">SUM(P75-O75)</f>
        <v>0</v>
      </c>
      <c r="R75" s="54"/>
      <c r="S75" s="54"/>
      <c r="T75" s="132">
        <f t="shared" ref="T75:T110" si="300">SUM(S75-R75)</f>
        <v>0</v>
      </c>
      <c r="U75" s="54"/>
      <c r="V75" s="54"/>
      <c r="W75" s="132">
        <v>0</v>
      </c>
      <c r="X75" s="54"/>
      <c r="Y75" s="54"/>
      <c r="Z75" s="132">
        <f t="shared" ref="Z75:Z110" si="301">SUM(Y75-X75)</f>
        <v>0</v>
      </c>
      <c r="AA75" s="54"/>
      <c r="AB75" s="54"/>
      <c r="AC75" s="132">
        <f t="shared" ref="AC75:AC110" si="302">SUM(AB75-AA75)</f>
        <v>0</v>
      </c>
      <c r="AD75" s="54"/>
      <c r="AE75" s="54"/>
      <c r="AF75" s="132">
        <f t="shared" ref="AF75:AF110" si="303">SUM(AE75-AD75)</f>
        <v>0</v>
      </c>
      <c r="AG75" s="54"/>
      <c r="AH75" s="54"/>
      <c r="AI75" s="132">
        <f t="shared" si="121"/>
        <v>0</v>
      </c>
      <c r="AJ75" s="54"/>
      <c r="AK75" s="54"/>
      <c r="AL75" s="132">
        <f t="shared" si="122"/>
        <v>0</v>
      </c>
      <c r="AM75" s="54"/>
      <c r="AN75" s="54"/>
      <c r="AO75" s="132">
        <f t="shared" si="57"/>
        <v>0</v>
      </c>
      <c r="AP75" s="54"/>
      <c r="AQ75" s="54"/>
      <c r="AR75" s="132">
        <f t="shared" ref="AR75:AR110" si="304">SUM(AQ75-AP75)</f>
        <v>0</v>
      </c>
      <c r="AS75" s="54"/>
      <c r="AT75" s="54"/>
      <c r="AU75" s="132">
        <f t="shared" ref="AU75:AU110" si="305">SUM(AT75-AS75)</f>
        <v>0</v>
      </c>
      <c r="AV75" s="54"/>
      <c r="AW75" s="54"/>
      <c r="AX75" s="132">
        <f t="shared" ref="AX75:AX110" si="306">SUM(AW75-AV75)</f>
        <v>0</v>
      </c>
      <c r="AY75" s="54"/>
      <c r="AZ75" s="54"/>
      <c r="BA75" s="132">
        <f t="shared" ref="BA75:BA110" si="307">SUM(AZ75-AY75)</f>
        <v>0</v>
      </c>
      <c r="BB75" s="54"/>
      <c r="BC75" s="54"/>
      <c r="BD75" s="132">
        <f t="shared" ref="BD75:BD110" si="308">SUM(BC75-BB75)</f>
        <v>0</v>
      </c>
      <c r="BE75" s="54"/>
      <c r="BF75" s="54"/>
      <c r="BG75" s="132">
        <f t="shared" ref="BG75:BG110" si="309">SUM(BF75-BE75)</f>
        <v>0</v>
      </c>
      <c r="BH75" s="54"/>
      <c r="BI75" s="54"/>
      <c r="BJ75" s="132">
        <f t="shared" ref="BJ75:BJ110" si="310">SUM(BI75-BH75)</f>
        <v>0</v>
      </c>
      <c r="BK75" s="54"/>
      <c r="BL75" s="54"/>
      <c r="BM75" s="132">
        <f t="shared" si="123"/>
        <v>0</v>
      </c>
      <c r="BN75" s="54"/>
      <c r="BO75" s="54"/>
      <c r="BP75" s="132">
        <f t="shared" si="124"/>
        <v>0</v>
      </c>
      <c r="BQ75" s="54"/>
      <c r="BR75" s="54"/>
      <c r="BS75" s="132">
        <v>0</v>
      </c>
      <c r="BT75" s="54"/>
      <c r="BU75" s="54"/>
      <c r="BV75" s="132">
        <f t="shared" si="117"/>
        <v>0</v>
      </c>
      <c r="BW75" s="54"/>
      <c r="BX75" s="54"/>
      <c r="BY75" s="132">
        <f t="shared" si="126"/>
        <v>0</v>
      </c>
      <c r="BZ75" s="54"/>
      <c r="CA75" s="54"/>
      <c r="CB75" s="132">
        <f t="shared" si="71"/>
        <v>0</v>
      </c>
      <c r="CC75" s="54"/>
      <c r="CD75" s="54"/>
      <c r="CE75" s="132">
        <f t="shared" ref="CE75:CE110" si="311">SUM(CD75-CC75)</f>
        <v>0</v>
      </c>
      <c r="CF75" s="54"/>
      <c r="CG75" s="54"/>
      <c r="CH75" s="132">
        <f t="shared" ref="CH75:CH110" si="312">SUM(CG75-CF75)</f>
        <v>0</v>
      </c>
      <c r="CI75" s="54"/>
      <c r="CJ75" s="54"/>
      <c r="CK75" s="132">
        <f t="shared" ref="CK75:CK110" si="313">SUM(CJ75-CI75)</f>
        <v>0</v>
      </c>
      <c r="CL75" s="54"/>
      <c r="CM75" s="54"/>
      <c r="CN75" s="132">
        <f t="shared" ref="CN75:CN110" si="314">SUM(CM75-CL75)</f>
        <v>0</v>
      </c>
      <c r="CO75" s="54"/>
      <c r="CP75" s="54"/>
      <c r="CQ75" s="132">
        <f t="shared" ref="CQ75:CQ110" si="315">SUM(CP75-CO75)</f>
        <v>0</v>
      </c>
      <c r="CR75" s="222">
        <f t="shared" si="293"/>
        <v>0</v>
      </c>
      <c r="CS75" s="222">
        <f t="shared" si="293"/>
        <v>0</v>
      </c>
      <c r="CT75" s="222">
        <f t="shared" si="293"/>
        <v>0</v>
      </c>
      <c r="CU75" s="54"/>
      <c r="CV75" s="54"/>
      <c r="CW75" s="132">
        <f t="shared" si="38"/>
        <v>0</v>
      </c>
      <c r="CX75" s="222">
        <f t="shared" si="294"/>
        <v>0</v>
      </c>
      <c r="CY75" s="222">
        <f t="shared" si="294"/>
        <v>0</v>
      </c>
      <c r="CZ75" s="222">
        <f t="shared" si="294"/>
        <v>0</v>
      </c>
      <c r="DA75" s="54"/>
      <c r="DB75" s="54"/>
      <c r="DC75" s="132">
        <f t="shared" si="6"/>
        <v>0</v>
      </c>
      <c r="DD75" s="54"/>
      <c r="DE75" s="54"/>
      <c r="DF75" s="132">
        <f t="shared" si="40"/>
        <v>0</v>
      </c>
      <c r="DG75" s="63">
        <f t="shared" si="295"/>
        <v>0</v>
      </c>
      <c r="DH75" s="63">
        <f t="shared" si="295"/>
        <v>0</v>
      </c>
      <c r="DI75" s="63">
        <f t="shared" si="295"/>
        <v>0</v>
      </c>
      <c r="DJ75" s="63">
        <f t="shared" si="42"/>
        <v>0</v>
      </c>
      <c r="DK75" s="63">
        <f t="shared" si="42"/>
        <v>0</v>
      </c>
      <c r="DL75" s="63">
        <f t="shared" si="42"/>
        <v>0</v>
      </c>
      <c r="DM75" s="329"/>
    </row>
    <row r="76" spans="1:117" s="217" customFormat="1" ht="12.75" customHeight="1">
      <c r="A76" s="449">
        <v>63</v>
      </c>
      <c r="B76" s="231" t="s">
        <v>59</v>
      </c>
      <c r="C76" s="54"/>
      <c r="D76" s="54"/>
      <c r="E76" s="132">
        <f t="shared" ref="E76:E110" si="316">SUM(D76-C76)</f>
        <v>0</v>
      </c>
      <c r="F76" s="54"/>
      <c r="G76" s="54"/>
      <c r="H76" s="132">
        <f t="shared" si="296"/>
        <v>0</v>
      </c>
      <c r="I76" s="54"/>
      <c r="J76" s="54"/>
      <c r="K76" s="132">
        <f t="shared" si="297"/>
        <v>0</v>
      </c>
      <c r="L76" s="54"/>
      <c r="M76" s="54"/>
      <c r="N76" s="132">
        <f t="shared" si="298"/>
        <v>0</v>
      </c>
      <c r="O76" s="54"/>
      <c r="P76" s="54"/>
      <c r="Q76" s="132">
        <f t="shared" si="299"/>
        <v>0</v>
      </c>
      <c r="R76" s="54"/>
      <c r="S76" s="54"/>
      <c r="T76" s="132">
        <f t="shared" si="300"/>
        <v>0</v>
      </c>
      <c r="U76" s="54"/>
      <c r="V76" s="54"/>
      <c r="W76" s="132">
        <v>0</v>
      </c>
      <c r="X76" s="54"/>
      <c r="Y76" s="54"/>
      <c r="Z76" s="132">
        <f t="shared" si="301"/>
        <v>0</v>
      </c>
      <c r="AA76" s="54"/>
      <c r="AB76" s="54"/>
      <c r="AC76" s="132">
        <f t="shared" si="302"/>
        <v>0</v>
      </c>
      <c r="AD76" s="54"/>
      <c r="AE76" s="54"/>
      <c r="AF76" s="132">
        <f t="shared" si="303"/>
        <v>0</v>
      </c>
      <c r="AG76" s="54"/>
      <c r="AH76" s="54"/>
      <c r="AI76" s="132">
        <f t="shared" si="121"/>
        <v>0</v>
      </c>
      <c r="AJ76" s="54"/>
      <c r="AK76" s="54"/>
      <c r="AL76" s="132">
        <f t="shared" si="122"/>
        <v>0</v>
      </c>
      <c r="AM76" s="54"/>
      <c r="AN76" s="54"/>
      <c r="AO76" s="132">
        <f t="shared" ref="AO76:AO110" si="317">SUM(AN76-AM76)</f>
        <v>0</v>
      </c>
      <c r="AP76" s="54"/>
      <c r="AQ76" s="54"/>
      <c r="AR76" s="132">
        <f t="shared" si="304"/>
        <v>0</v>
      </c>
      <c r="AS76" s="54"/>
      <c r="AT76" s="54"/>
      <c r="AU76" s="132">
        <f t="shared" si="305"/>
        <v>0</v>
      </c>
      <c r="AV76" s="54"/>
      <c r="AW76" s="54"/>
      <c r="AX76" s="132">
        <f t="shared" si="306"/>
        <v>0</v>
      </c>
      <c r="AY76" s="54"/>
      <c r="AZ76" s="54"/>
      <c r="BA76" s="132">
        <f t="shared" si="307"/>
        <v>0</v>
      </c>
      <c r="BB76" s="54"/>
      <c r="BC76" s="54"/>
      <c r="BD76" s="132">
        <f t="shared" si="308"/>
        <v>0</v>
      </c>
      <c r="BE76" s="54"/>
      <c r="BF76" s="54"/>
      <c r="BG76" s="132">
        <f t="shared" si="309"/>
        <v>0</v>
      </c>
      <c r="BH76" s="54"/>
      <c r="BI76" s="54"/>
      <c r="BJ76" s="132">
        <f t="shared" si="310"/>
        <v>0</v>
      </c>
      <c r="BK76" s="54"/>
      <c r="BL76" s="54"/>
      <c r="BM76" s="132">
        <f t="shared" si="123"/>
        <v>0</v>
      </c>
      <c r="BN76" s="54"/>
      <c r="BO76" s="54"/>
      <c r="BP76" s="132">
        <f t="shared" si="124"/>
        <v>0</v>
      </c>
      <c r="BQ76" s="54"/>
      <c r="BR76" s="54"/>
      <c r="BS76" s="132">
        <v>0</v>
      </c>
      <c r="BT76" s="54"/>
      <c r="BU76" s="54"/>
      <c r="BV76" s="132">
        <f t="shared" si="117"/>
        <v>0</v>
      </c>
      <c r="BW76" s="54"/>
      <c r="BX76" s="54"/>
      <c r="BY76" s="132">
        <f t="shared" si="126"/>
        <v>0</v>
      </c>
      <c r="BZ76" s="54"/>
      <c r="CA76" s="54"/>
      <c r="CB76" s="132">
        <f t="shared" ref="CB76:CB110" si="318">SUM(CA76-BZ76)</f>
        <v>0</v>
      </c>
      <c r="CC76" s="54"/>
      <c r="CD76" s="54"/>
      <c r="CE76" s="132">
        <f t="shared" si="311"/>
        <v>0</v>
      </c>
      <c r="CF76" s="54"/>
      <c r="CG76" s="54"/>
      <c r="CH76" s="132">
        <f t="shared" si="312"/>
        <v>0</v>
      </c>
      <c r="CI76" s="54"/>
      <c r="CJ76" s="54"/>
      <c r="CK76" s="132">
        <f t="shared" si="313"/>
        <v>0</v>
      </c>
      <c r="CL76" s="54"/>
      <c r="CM76" s="54"/>
      <c r="CN76" s="132">
        <f t="shared" si="314"/>
        <v>0</v>
      </c>
      <c r="CO76" s="54"/>
      <c r="CP76" s="54"/>
      <c r="CQ76" s="132">
        <f t="shared" si="315"/>
        <v>0</v>
      </c>
      <c r="CR76" s="222">
        <f t="shared" si="293"/>
        <v>0</v>
      </c>
      <c r="CS76" s="222">
        <f t="shared" si="293"/>
        <v>0</v>
      </c>
      <c r="CT76" s="222">
        <f t="shared" si="293"/>
        <v>0</v>
      </c>
      <c r="CU76" s="54"/>
      <c r="CV76" s="54"/>
      <c r="CW76" s="132">
        <f t="shared" si="38"/>
        <v>0</v>
      </c>
      <c r="CX76" s="222">
        <f t="shared" si="294"/>
        <v>0</v>
      </c>
      <c r="CY76" s="222">
        <f t="shared" si="294"/>
        <v>0</v>
      </c>
      <c r="CZ76" s="222">
        <f t="shared" si="294"/>
        <v>0</v>
      </c>
      <c r="DA76" s="54"/>
      <c r="DB76" s="54"/>
      <c r="DC76" s="132">
        <f t="shared" si="6"/>
        <v>0</v>
      </c>
      <c r="DD76" s="54"/>
      <c r="DE76" s="54"/>
      <c r="DF76" s="132">
        <f t="shared" si="40"/>
        <v>0</v>
      </c>
      <c r="DG76" s="63">
        <f t="shared" si="295"/>
        <v>0</v>
      </c>
      <c r="DH76" s="63">
        <f t="shared" si="295"/>
        <v>0</v>
      </c>
      <c r="DI76" s="63">
        <f t="shared" si="295"/>
        <v>0</v>
      </c>
      <c r="DJ76" s="63">
        <f t="shared" si="42"/>
        <v>0</v>
      </c>
      <c r="DK76" s="63">
        <f t="shared" si="42"/>
        <v>0</v>
      </c>
      <c r="DL76" s="63">
        <f t="shared" si="42"/>
        <v>0</v>
      </c>
      <c r="DM76" s="329"/>
    </row>
    <row r="77" spans="1:117" s="217" customFormat="1">
      <c r="A77" s="449">
        <v>64</v>
      </c>
      <c r="B77" s="231" t="s">
        <v>60</v>
      </c>
      <c r="C77" s="376">
        <v>1945000</v>
      </c>
      <c r="D77" s="376">
        <v>500000</v>
      </c>
      <c r="E77" s="132">
        <f t="shared" si="316"/>
        <v>-1445000</v>
      </c>
      <c r="F77" s="376">
        <v>20000000</v>
      </c>
      <c r="G77" s="376">
        <v>19999998</v>
      </c>
      <c r="H77" s="132">
        <f t="shared" si="296"/>
        <v>-2</v>
      </c>
      <c r="I77" s="54"/>
      <c r="J77" s="54"/>
      <c r="K77" s="132">
        <f t="shared" si="297"/>
        <v>0</v>
      </c>
      <c r="L77" s="54"/>
      <c r="M77" s="54"/>
      <c r="N77" s="132">
        <f t="shared" si="298"/>
        <v>0</v>
      </c>
      <c r="O77" s="54">
        <v>0</v>
      </c>
      <c r="P77" s="54"/>
      <c r="Q77" s="132">
        <f t="shared" si="299"/>
        <v>0</v>
      </c>
      <c r="R77" s="54"/>
      <c r="S77" s="54"/>
      <c r="T77" s="132">
        <f t="shared" si="300"/>
        <v>0</v>
      </c>
      <c r="U77" s="54"/>
      <c r="V77" s="54"/>
      <c r="W77" s="132">
        <v>0</v>
      </c>
      <c r="X77" s="54"/>
      <c r="Y77" s="54"/>
      <c r="Z77" s="132">
        <f t="shared" si="301"/>
        <v>0</v>
      </c>
      <c r="AA77" s="54"/>
      <c r="AB77" s="54"/>
      <c r="AC77" s="132">
        <f t="shared" si="302"/>
        <v>0</v>
      </c>
      <c r="AD77" s="54"/>
      <c r="AE77" s="54"/>
      <c r="AF77" s="132">
        <f t="shared" si="303"/>
        <v>0</v>
      </c>
      <c r="AG77" s="54"/>
      <c r="AH77" s="54"/>
      <c r="AI77" s="132">
        <f t="shared" si="121"/>
        <v>0</v>
      </c>
      <c r="AJ77" s="54"/>
      <c r="AK77" s="54"/>
      <c r="AL77" s="132">
        <f t="shared" si="122"/>
        <v>0</v>
      </c>
      <c r="AM77" s="54"/>
      <c r="AN77" s="54"/>
      <c r="AO77" s="132">
        <f t="shared" si="317"/>
        <v>0</v>
      </c>
      <c r="AP77" s="54"/>
      <c r="AQ77" s="54"/>
      <c r="AR77" s="132">
        <f t="shared" si="304"/>
        <v>0</v>
      </c>
      <c r="AS77" s="54"/>
      <c r="AT77" s="54"/>
      <c r="AU77" s="132">
        <f t="shared" si="305"/>
        <v>0</v>
      </c>
      <c r="AV77" s="54"/>
      <c r="AW77" s="54"/>
      <c r="AX77" s="132">
        <f t="shared" si="306"/>
        <v>0</v>
      </c>
      <c r="AY77" s="54"/>
      <c r="AZ77" s="54"/>
      <c r="BA77" s="132">
        <f t="shared" si="307"/>
        <v>0</v>
      </c>
      <c r="BB77" s="54"/>
      <c r="BC77" s="54"/>
      <c r="BD77" s="132">
        <f t="shared" si="308"/>
        <v>0</v>
      </c>
      <c r="BE77" s="54"/>
      <c r="BF77" s="54"/>
      <c r="BG77" s="132">
        <f t="shared" si="309"/>
        <v>0</v>
      </c>
      <c r="BH77" s="54"/>
      <c r="BI77" s="54"/>
      <c r="BJ77" s="132">
        <f t="shared" si="310"/>
        <v>0</v>
      </c>
      <c r="BK77" s="54"/>
      <c r="BL77" s="54"/>
      <c r="BM77" s="132">
        <f t="shared" si="123"/>
        <v>0</v>
      </c>
      <c r="BN77" s="54"/>
      <c r="BO77" s="54"/>
      <c r="BP77" s="132">
        <f t="shared" si="124"/>
        <v>0</v>
      </c>
      <c r="BQ77" s="54"/>
      <c r="BR77" s="54"/>
      <c r="BS77" s="132">
        <v>0</v>
      </c>
      <c r="BT77" s="54"/>
      <c r="BU77" s="54"/>
      <c r="BV77" s="132">
        <f t="shared" si="117"/>
        <v>0</v>
      </c>
      <c r="BW77" s="54"/>
      <c r="BX77" s="54"/>
      <c r="BY77" s="132">
        <f t="shared" si="126"/>
        <v>0</v>
      </c>
      <c r="BZ77" s="54"/>
      <c r="CA77" s="54"/>
      <c r="CB77" s="132">
        <f t="shared" si="318"/>
        <v>0</v>
      </c>
      <c r="CC77" s="54"/>
      <c r="CD77" s="54"/>
      <c r="CE77" s="132">
        <f t="shared" si="311"/>
        <v>0</v>
      </c>
      <c r="CF77" s="54"/>
      <c r="CG77" s="54"/>
      <c r="CH77" s="132">
        <f t="shared" si="312"/>
        <v>0</v>
      </c>
      <c r="CI77" s="54"/>
      <c r="CJ77" s="54"/>
      <c r="CK77" s="132">
        <f t="shared" si="313"/>
        <v>0</v>
      </c>
      <c r="CL77" s="54"/>
      <c r="CM77" s="54"/>
      <c r="CN77" s="132">
        <f t="shared" si="314"/>
        <v>0</v>
      </c>
      <c r="CO77" s="54"/>
      <c r="CP77" s="54"/>
      <c r="CQ77" s="132">
        <f t="shared" si="315"/>
        <v>0</v>
      </c>
      <c r="CR77" s="222">
        <f t="shared" si="293"/>
        <v>21945000</v>
      </c>
      <c r="CS77" s="222">
        <f t="shared" si="293"/>
        <v>20499998</v>
      </c>
      <c r="CT77" s="222">
        <f t="shared" si="293"/>
        <v>-1445002</v>
      </c>
      <c r="CU77" s="54"/>
      <c r="CV77" s="54"/>
      <c r="CW77" s="132">
        <f t="shared" si="38"/>
        <v>0</v>
      </c>
      <c r="CX77" s="222">
        <f t="shared" si="294"/>
        <v>0</v>
      </c>
      <c r="CY77" s="222">
        <f t="shared" si="294"/>
        <v>0</v>
      </c>
      <c r="CZ77" s="222">
        <f t="shared" si="294"/>
        <v>0</v>
      </c>
      <c r="DA77" s="54"/>
      <c r="DB77" s="54"/>
      <c r="DC77" s="132">
        <f t="shared" si="6"/>
        <v>0</v>
      </c>
      <c r="DD77" s="54"/>
      <c r="DE77" s="54"/>
      <c r="DF77" s="132">
        <f t="shared" si="40"/>
        <v>0</v>
      </c>
      <c r="DG77" s="63">
        <f t="shared" si="295"/>
        <v>0</v>
      </c>
      <c r="DH77" s="63">
        <f t="shared" si="295"/>
        <v>0</v>
      </c>
      <c r="DI77" s="63">
        <f t="shared" si="295"/>
        <v>0</v>
      </c>
      <c r="DJ77" s="63">
        <f t="shared" si="42"/>
        <v>21945000</v>
      </c>
      <c r="DK77" s="63">
        <f t="shared" si="42"/>
        <v>20499998</v>
      </c>
      <c r="DL77" s="63">
        <f t="shared" si="42"/>
        <v>-1445002</v>
      </c>
      <c r="DM77" s="329"/>
    </row>
    <row r="78" spans="1:117" s="229" customFormat="1">
      <c r="A78" s="223">
        <v>65</v>
      </c>
      <c r="B78" s="224" t="s">
        <v>61</v>
      </c>
      <c r="C78" s="64">
        <f>SUM(C79:C80)</f>
        <v>0</v>
      </c>
      <c r="D78" s="64">
        <f t="shared" ref="D78:Y78" si="319">SUM(D79:D80)</f>
        <v>0</v>
      </c>
      <c r="E78" s="64">
        <f t="shared" si="319"/>
        <v>0</v>
      </c>
      <c r="F78" s="64">
        <f t="shared" si="319"/>
        <v>0</v>
      </c>
      <c r="G78" s="64">
        <f t="shared" si="319"/>
        <v>0</v>
      </c>
      <c r="H78" s="226">
        <f t="shared" si="296"/>
        <v>0</v>
      </c>
      <c r="I78" s="64">
        <f t="shared" ref="I78:J78" si="320">SUM(I79:I80)</f>
        <v>0</v>
      </c>
      <c r="J78" s="64">
        <f t="shared" si="320"/>
        <v>0</v>
      </c>
      <c r="K78" s="226">
        <f t="shared" si="297"/>
        <v>0</v>
      </c>
      <c r="L78" s="64">
        <f t="shared" ref="L78:M78" si="321">SUM(L79:L80)</f>
        <v>0</v>
      </c>
      <c r="M78" s="64">
        <f t="shared" si="321"/>
        <v>0</v>
      </c>
      <c r="N78" s="226">
        <f t="shared" si="298"/>
        <v>0</v>
      </c>
      <c r="O78" s="64">
        <f t="shared" si="319"/>
        <v>0</v>
      </c>
      <c r="P78" s="64">
        <f t="shared" si="319"/>
        <v>0</v>
      </c>
      <c r="Q78" s="226">
        <f t="shared" si="299"/>
        <v>0</v>
      </c>
      <c r="R78" s="64">
        <f t="shared" si="319"/>
        <v>0</v>
      </c>
      <c r="S78" s="64">
        <f t="shared" si="319"/>
        <v>0</v>
      </c>
      <c r="T78" s="226">
        <f t="shared" si="300"/>
        <v>0</v>
      </c>
      <c r="U78" s="64">
        <f t="shared" si="319"/>
        <v>0</v>
      </c>
      <c r="V78" s="64">
        <f t="shared" si="319"/>
        <v>0</v>
      </c>
      <c r="W78" s="64">
        <f t="shared" si="319"/>
        <v>0</v>
      </c>
      <c r="X78" s="64">
        <f t="shared" si="319"/>
        <v>0</v>
      </c>
      <c r="Y78" s="64">
        <f t="shared" si="319"/>
        <v>0</v>
      </c>
      <c r="Z78" s="226">
        <f t="shared" si="301"/>
        <v>0</v>
      </c>
      <c r="AA78" s="64">
        <f t="shared" ref="AA78:AB78" si="322">SUM(AA79:AA80)</f>
        <v>0</v>
      </c>
      <c r="AB78" s="64">
        <f t="shared" si="322"/>
        <v>0</v>
      </c>
      <c r="AC78" s="226">
        <f t="shared" si="302"/>
        <v>0</v>
      </c>
      <c r="AD78" s="64">
        <f t="shared" ref="AD78:AE78" si="323">SUM(AD79:AD80)</f>
        <v>0</v>
      </c>
      <c r="AE78" s="64">
        <f t="shared" si="323"/>
        <v>0</v>
      </c>
      <c r="AF78" s="226">
        <f t="shared" si="303"/>
        <v>0</v>
      </c>
      <c r="AG78" s="64">
        <f t="shared" ref="AG78:AH78" si="324">SUM(AG79:AG80)</f>
        <v>0</v>
      </c>
      <c r="AH78" s="64">
        <f t="shared" si="324"/>
        <v>0</v>
      </c>
      <c r="AI78" s="132">
        <f t="shared" si="121"/>
        <v>0</v>
      </c>
      <c r="AJ78" s="64">
        <f t="shared" ref="AJ78:AK78" si="325">SUM(AJ79:AJ80)</f>
        <v>0</v>
      </c>
      <c r="AK78" s="64">
        <f t="shared" si="325"/>
        <v>0</v>
      </c>
      <c r="AL78" s="132">
        <f t="shared" si="122"/>
        <v>0</v>
      </c>
      <c r="AM78" s="64">
        <f t="shared" ref="AM78:AN78" si="326">SUM(AM79:AM80)</f>
        <v>0</v>
      </c>
      <c r="AN78" s="64">
        <f t="shared" si="326"/>
        <v>0</v>
      </c>
      <c r="AO78" s="226">
        <f t="shared" si="317"/>
        <v>0</v>
      </c>
      <c r="AP78" s="64">
        <f t="shared" ref="AP78:AQ78" si="327">SUM(AP79:AP80)</f>
        <v>0</v>
      </c>
      <c r="AQ78" s="64">
        <f t="shared" si="327"/>
        <v>0</v>
      </c>
      <c r="AR78" s="226">
        <f t="shared" si="304"/>
        <v>0</v>
      </c>
      <c r="AS78" s="64">
        <f t="shared" ref="AS78:AT78" si="328">SUM(AS79:AS80)</f>
        <v>0</v>
      </c>
      <c r="AT78" s="64">
        <f t="shared" si="328"/>
        <v>0</v>
      </c>
      <c r="AU78" s="226">
        <f t="shared" si="305"/>
        <v>0</v>
      </c>
      <c r="AV78" s="64">
        <f t="shared" ref="AV78:AW78" si="329">SUM(AV79:AV80)</f>
        <v>0</v>
      </c>
      <c r="AW78" s="64">
        <f t="shared" si="329"/>
        <v>0</v>
      </c>
      <c r="AX78" s="226">
        <f t="shared" si="306"/>
        <v>0</v>
      </c>
      <c r="AY78" s="64">
        <f t="shared" ref="AY78:AZ78" si="330">SUM(AY79:AY80)</f>
        <v>0</v>
      </c>
      <c r="AZ78" s="64">
        <f t="shared" si="330"/>
        <v>0</v>
      </c>
      <c r="BA78" s="226">
        <f t="shared" si="307"/>
        <v>0</v>
      </c>
      <c r="BB78" s="64">
        <f t="shared" ref="BB78:BC78" si="331">SUM(BB79:BB80)</f>
        <v>0</v>
      </c>
      <c r="BC78" s="64">
        <f t="shared" si="331"/>
        <v>0</v>
      </c>
      <c r="BD78" s="226">
        <f t="shared" si="308"/>
        <v>0</v>
      </c>
      <c r="BE78" s="64">
        <f t="shared" ref="BE78:BF78" si="332">SUM(BE79:BE80)</f>
        <v>0</v>
      </c>
      <c r="BF78" s="64">
        <f t="shared" si="332"/>
        <v>0</v>
      </c>
      <c r="BG78" s="226">
        <f t="shared" si="309"/>
        <v>0</v>
      </c>
      <c r="BH78" s="64">
        <f t="shared" ref="BH78:BI78" si="333">SUM(BH79:BH80)</f>
        <v>0</v>
      </c>
      <c r="BI78" s="64">
        <f t="shared" si="333"/>
        <v>0</v>
      </c>
      <c r="BJ78" s="226">
        <f t="shared" si="310"/>
        <v>0</v>
      </c>
      <c r="BK78" s="64">
        <f t="shared" ref="BK78:BL78" si="334">SUM(BK79:BK80)</f>
        <v>0</v>
      </c>
      <c r="BL78" s="64">
        <f t="shared" si="334"/>
        <v>0</v>
      </c>
      <c r="BM78" s="132">
        <f t="shared" si="123"/>
        <v>0</v>
      </c>
      <c r="BN78" s="54">
        <f t="shared" ref="BN78:BO78" si="335">SUM(BN79:BN80)</f>
        <v>0</v>
      </c>
      <c r="BO78" s="64">
        <f t="shared" si="335"/>
        <v>0</v>
      </c>
      <c r="BP78" s="132">
        <f t="shared" si="124"/>
        <v>0</v>
      </c>
      <c r="BQ78" s="64">
        <f t="shared" ref="BQ78:BX78" si="336">SUM(BQ79:BQ80)</f>
        <v>0</v>
      </c>
      <c r="BR78" s="64">
        <f>SUM(BR79:BR81)</f>
        <v>0</v>
      </c>
      <c r="BS78" s="64">
        <f t="shared" si="336"/>
        <v>0</v>
      </c>
      <c r="BT78" s="64">
        <f t="shared" si="336"/>
        <v>0</v>
      </c>
      <c r="BU78" s="64">
        <f t="shared" si="336"/>
        <v>0</v>
      </c>
      <c r="BV78" s="64">
        <f t="shared" si="336"/>
        <v>0</v>
      </c>
      <c r="BW78" s="64">
        <f t="shared" si="336"/>
        <v>0</v>
      </c>
      <c r="BX78" s="64">
        <f t="shared" si="336"/>
        <v>0</v>
      </c>
      <c r="BY78" s="132">
        <f t="shared" si="126"/>
        <v>0</v>
      </c>
      <c r="BZ78" s="64">
        <f t="shared" ref="BZ78:CA78" si="337">SUM(BZ79:BZ80)</f>
        <v>0</v>
      </c>
      <c r="CA78" s="64">
        <f t="shared" si="337"/>
        <v>0</v>
      </c>
      <c r="CB78" s="226">
        <f t="shared" si="318"/>
        <v>0</v>
      </c>
      <c r="CC78" s="64">
        <f t="shared" ref="CC78:CD78" si="338">SUM(CC79:CC80)</f>
        <v>0</v>
      </c>
      <c r="CD78" s="64">
        <f t="shared" si="338"/>
        <v>0</v>
      </c>
      <c r="CE78" s="226">
        <f t="shared" si="311"/>
        <v>0</v>
      </c>
      <c r="CF78" s="64">
        <f t="shared" ref="CF78:CG78" si="339">SUM(CF79:CF80)</f>
        <v>0</v>
      </c>
      <c r="CG78" s="64">
        <f t="shared" si="339"/>
        <v>0</v>
      </c>
      <c r="CH78" s="226">
        <f t="shared" si="312"/>
        <v>0</v>
      </c>
      <c r="CI78" s="64">
        <f t="shared" ref="CI78:CJ78" si="340">SUM(CI79:CI80)</f>
        <v>0</v>
      </c>
      <c r="CJ78" s="64">
        <f t="shared" si="340"/>
        <v>0</v>
      </c>
      <c r="CK78" s="226">
        <f t="shared" si="313"/>
        <v>0</v>
      </c>
      <c r="CL78" s="64">
        <f t="shared" ref="CL78:CM78" si="341">SUM(CL79:CL80)</f>
        <v>0</v>
      </c>
      <c r="CM78" s="64">
        <f t="shared" si="341"/>
        <v>0</v>
      </c>
      <c r="CN78" s="226">
        <f t="shared" si="314"/>
        <v>0</v>
      </c>
      <c r="CO78" s="64">
        <f t="shared" ref="CO78:CP78" si="342">SUM(CO79:CO80)</f>
        <v>0</v>
      </c>
      <c r="CP78" s="64">
        <f t="shared" si="342"/>
        <v>0</v>
      </c>
      <c r="CQ78" s="226">
        <f t="shared" si="315"/>
        <v>0</v>
      </c>
      <c r="CR78" s="227">
        <f t="shared" ref="CR78:CT110" si="343">SUM(C78+F78+I78+L78+O78+R78+U78+X78+AA78+AD78+AG78+AJ78+AM78+AP78+AS78+AV78+AY78+BB78+BE78+BH78+BK78+BN78+BQ78+BT78+BW78+BZ78+CC78+CF78+CI78+CL78+CO78)</f>
        <v>0</v>
      </c>
      <c r="CS78" s="227">
        <f t="shared" si="343"/>
        <v>0</v>
      </c>
      <c r="CT78" s="227">
        <f t="shared" si="343"/>
        <v>0</v>
      </c>
      <c r="CU78" s="64">
        <v>0</v>
      </c>
      <c r="CV78" s="64">
        <v>0</v>
      </c>
      <c r="CW78" s="226">
        <f t="shared" ref="CW78:CW110" si="344">SUM(CV78-CU78)</f>
        <v>0</v>
      </c>
      <c r="CX78" s="227">
        <f t="shared" ref="CX78:CZ110" si="345">SUM(CU78)</f>
        <v>0</v>
      </c>
      <c r="CY78" s="227">
        <f t="shared" si="345"/>
        <v>0</v>
      </c>
      <c r="CZ78" s="227">
        <f t="shared" si="345"/>
        <v>0</v>
      </c>
      <c r="DA78" s="64">
        <v>0</v>
      </c>
      <c r="DB78" s="64">
        <v>0</v>
      </c>
      <c r="DC78" s="226">
        <f t="shared" ref="DC78:DC110" si="346">SUM(DB78-DA78)</f>
        <v>0</v>
      </c>
      <c r="DD78" s="225">
        <f>SUM(DD79:DD80)</f>
        <v>0</v>
      </c>
      <c r="DE78" s="225">
        <f>SUM(DE79:DE80)</f>
        <v>0</v>
      </c>
      <c r="DF78" s="226">
        <f t="shared" ref="DF78:DF110" si="347">SUM(DE78-DD78)</f>
        <v>0</v>
      </c>
      <c r="DG78" s="136">
        <f t="shared" ref="DG78:DI110" si="348">SUM(DA78+DD78)</f>
        <v>0</v>
      </c>
      <c r="DH78" s="136">
        <f t="shared" si="348"/>
        <v>0</v>
      </c>
      <c r="DI78" s="136">
        <f t="shared" si="348"/>
        <v>0</v>
      </c>
      <c r="DJ78" s="136">
        <f t="shared" ref="DJ78:DL110" si="349">SUM(CR78+CX78+DG78)</f>
        <v>0</v>
      </c>
      <c r="DK78" s="136">
        <f t="shared" si="349"/>
        <v>0</v>
      </c>
      <c r="DL78" s="136">
        <f t="shared" si="349"/>
        <v>0</v>
      </c>
      <c r="DM78" s="332"/>
    </row>
    <row r="79" spans="1:117" s="217" customFormat="1">
      <c r="A79" s="449">
        <v>66</v>
      </c>
      <c r="B79" s="231" t="s">
        <v>256</v>
      </c>
      <c r="C79" s="54"/>
      <c r="D79" s="54"/>
      <c r="E79" s="132">
        <f t="shared" si="316"/>
        <v>0</v>
      </c>
      <c r="F79" s="54"/>
      <c r="G79" s="54"/>
      <c r="H79" s="132">
        <f t="shared" si="296"/>
        <v>0</v>
      </c>
      <c r="I79" s="54"/>
      <c r="J79" s="54"/>
      <c r="K79" s="132">
        <f t="shared" si="297"/>
        <v>0</v>
      </c>
      <c r="L79" s="54"/>
      <c r="M79" s="54"/>
      <c r="N79" s="132">
        <f t="shared" si="298"/>
        <v>0</v>
      </c>
      <c r="O79" s="54"/>
      <c r="P79" s="54"/>
      <c r="Q79" s="132">
        <f t="shared" si="299"/>
        <v>0</v>
      </c>
      <c r="R79" s="54"/>
      <c r="S79" s="54"/>
      <c r="T79" s="132">
        <f t="shared" si="300"/>
        <v>0</v>
      </c>
      <c r="U79" s="54"/>
      <c r="V79" s="54"/>
      <c r="W79" s="132">
        <v>0</v>
      </c>
      <c r="X79" s="54"/>
      <c r="Y79" s="54"/>
      <c r="Z79" s="132">
        <f t="shared" si="301"/>
        <v>0</v>
      </c>
      <c r="AA79" s="54"/>
      <c r="AB79" s="54"/>
      <c r="AC79" s="132">
        <f t="shared" si="302"/>
        <v>0</v>
      </c>
      <c r="AD79" s="54"/>
      <c r="AE79" s="54"/>
      <c r="AF79" s="132">
        <f t="shared" si="303"/>
        <v>0</v>
      </c>
      <c r="AG79" s="54"/>
      <c r="AH79" s="54"/>
      <c r="AI79" s="132">
        <f t="shared" si="121"/>
        <v>0</v>
      </c>
      <c r="AJ79" s="54"/>
      <c r="AK79" s="54"/>
      <c r="AL79" s="132">
        <f t="shared" si="122"/>
        <v>0</v>
      </c>
      <c r="AM79" s="54"/>
      <c r="AN79" s="54"/>
      <c r="AO79" s="132">
        <f t="shared" si="317"/>
        <v>0</v>
      </c>
      <c r="AP79" s="54"/>
      <c r="AQ79" s="54"/>
      <c r="AR79" s="132">
        <f t="shared" si="304"/>
        <v>0</v>
      </c>
      <c r="AS79" s="54"/>
      <c r="AT79" s="54"/>
      <c r="AU79" s="132">
        <f t="shared" si="305"/>
        <v>0</v>
      </c>
      <c r="AV79" s="54"/>
      <c r="AW79" s="54"/>
      <c r="AX79" s="132">
        <f t="shared" si="306"/>
        <v>0</v>
      </c>
      <c r="AY79" s="54"/>
      <c r="AZ79" s="54"/>
      <c r="BA79" s="132">
        <f t="shared" si="307"/>
        <v>0</v>
      </c>
      <c r="BB79" s="54"/>
      <c r="BC79" s="54"/>
      <c r="BD79" s="132">
        <f t="shared" si="308"/>
        <v>0</v>
      </c>
      <c r="BE79" s="54"/>
      <c r="BF79" s="54"/>
      <c r="BG79" s="132">
        <f t="shared" si="309"/>
        <v>0</v>
      </c>
      <c r="BH79" s="54"/>
      <c r="BI79" s="54"/>
      <c r="BJ79" s="132">
        <f t="shared" si="310"/>
        <v>0</v>
      </c>
      <c r="BK79" s="54"/>
      <c r="BL79" s="54"/>
      <c r="BM79" s="132">
        <f t="shared" si="123"/>
        <v>0</v>
      </c>
      <c r="BN79" s="54"/>
      <c r="BO79" s="54"/>
      <c r="BP79" s="132">
        <f t="shared" si="124"/>
        <v>0</v>
      </c>
      <c r="BQ79" s="54"/>
      <c r="BR79" s="54"/>
      <c r="BS79" s="132">
        <v>0</v>
      </c>
      <c r="BT79" s="54"/>
      <c r="BU79" s="54"/>
      <c r="BV79" s="132">
        <f t="shared" si="117"/>
        <v>0</v>
      </c>
      <c r="BW79" s="54"/>
      <c r="BX79" s="54"/>
      <c r="BY79" s="132">
        <f t="shared" si="126"/>
        <v>0</v>
      </c>
      <c r="BZ79" s="54"/>
      <c r="CA79" s="54"/>
      <c r="CB79" s="132">
        <f t="shared" si="318"/>
        <v>0</v>
      </c>
      <c r="CC79" s="54"/>
      <c r="CD79" s="54"/>
      <c r="CE79" s="132">
        <f t="shared" si="311"/>
        <v>0</v>
      </c>
      <c r="CF79" s="54"/>
      <c r="CG79" s="54"/>
      <c r="CH79" s="132">
        <f t="shared" si="312"/>
        <v>0</v>
      </c>
      <c r="CI79" s="54"/>
      <c r="CJ79" s="54"/>
      <c r="CK79" s="132">
        <f t="shared" si="313"/>
        <v>0</v>
      </c>
      <c r="CL79" s="54"/>
      <c r="CM79" s="54"/>
      <c r="CN79" s="132">
        <f t="shared" si="314"/>
        <v>0</v>
      </c>
      <c r="CO79" s="54"/>
      <c r="CP79" s="54"/>
      <c r="CQ79" s="132">
        <f t="shared" si="315"/>
        <v>0</v>
      </c>
      <c r="CR79" s="222">
        <f t="shared" si="343"/>
        <v>0</v>
      </c>
      <c r="CS79" s="222">
        <f t="shared" si="343"/>
        <v>0</v>
      </c>
      <c r="CT79" s="222">
        <f t="shared" si="343"/>
        <v>0</v>
      </c>
      <c r="CU79" s="54"/>
      <c r="CV79" s="54"/>
      <c r="CW79" s="132">
        <f t="shared" si="344"/>
        <v>0</v>
      </c>
      <c r="CX79" s="222">
        <f t="shared" si="345"/>
        <v>0</v>
      </c>
      <c r="CY79" s="222">
        <f t="shared" si="345"/>
        <v>0</v>
      </c>
      <c r="CZ79" s="222">
        <f t="shared" si="345"/>
        <v>0</v>
      </c>
      <c r="DA79" s="54"/>
      <c r="DB79" s="54"/>
      <c r="DC79" s="132">
        <f t="shared" si="346"/>
        <v>0</v>
      </c>
      <c r="DD79" s="54"/>
      <c r="DE79" s="54"/>
      <c r="DF79" s="132">
        <f t="shared" si="347"/>
        <v>0</v>
      </c>
      <c r="DG79" s="63">
        <f t="shared" si="348"/>
        <v>0</v>
      </c>
      <c r="DH79" s="63">
        <f t="shared" si="348"/>
        <v>0</v>
      </c>
      <c r="DI79" s="63">
        <f t="shared" si="348"/>
        <v>0</v>
      </c>
      <c r="DJ79" s="63">
        <f t="shared" si="349"/>
        <v>0</v>
      </c>
      <c r="DK79" s="63">
        <f t="shared" si="349"/>
        <v>0</v>
      </c>
      <c r="DL79" s="63">
        <f t="shared" si="349"/>
        <v>0</v>
      </c>
      <c r="DM79" s="329"/>
    </row>
    <row r="80" spans="1:117" s="217" customFormat="1">
      <c r="A80" s="449">
        <v>67</v>
      </c>
      <c r="B80" s="231" t="s">
        <v>257</v>
      </c>
      <c r="C80" s="54"/>
      <c r="D80" s="54"/>
      <c r="E80" s="132">
        <f t="shared" si="316"/>
        <v>0</v>
      </c>
      <c r="F80" s="54"/>
      <c r="G80" s="54"/>
      <c r="H80" s="132">
        <f t="shared" si="296"/>
        <v>0</v>
      </c>
      <c r="I80" s="54"/>
      <c r="J80" s="54"/>
      <c r="K80" s="132">
        <f t="shared" si="297"/>
        <v>0</v>
      </c>
      <c r="L80" s="54"/>
      <c r="M80" s="54"/>
      <c r="N80" s="132">
        <f t="shared" si="298"/>
        <v>0</v>
      </c>
      <c r="O80" s="54"/>
      <c r="P80" s="54"/>
      <c r="Q80" s="132">
        <f t="shared" si="299"/>
        <v>0</v>
      </c>
      <c r="R80" s="54"/>
      <c r="S80" s="54"/>
      <c r="T80" s="132">
        <f t="shared" si="300"/>
        <v>0</v>
      </c>
      <c r="U80" s="54"/>
      <c r="V80" s="54"/>
      <c r="W80" s="132">
        <v>0</v>
      </c>
      <c r="X80" s="54"/>
      <c r="Y80" s="54"/>
      <c r="Z80" s="132">
        <f t="shared" si="301"/>
        <v>0</v>
      </c>
      <c r="AA80" s="54"/>
      <c r="AB80" s="54"/>
      <c r="AC80" s="132">
        <f t="shared" si="302"/>
        <v>0</v>
      </c>
      <c r="AD80" s="54"/>
      <c r="AE80" s="54"/>
      <c r="AF80" s="132">
        <f t="shared" si="303"/>
        <v>0</v>
      </c>
      <c r="AG80" s="54"/>
      <c r="AH80" s="54"/>
      <c r="AI80" s="132">
        <f t="shared" si="121"/>
        <v>0</v>
      </c>
      <c r="AJ80" s="54"/>
      <c r="AK80" s="54"/>
      <c r="AL80" s="132">
        <f t="shared" si="122"/>
        <v>0</v>
      </c>
      <c r="AM80" s="54"/>
      <c r="AN80" s="54"/>
      <c r="AO80" s="132">
        <f t="shared" si="317"/>
        <v>0</v>
      </c>
      <c r="AP80" s="54"/>
      <c r="AQ80" s="54"/>
      <c r="AR80" s="132">
        <f t="shared" si="304"/>
        <v>0</v>
      </c>
      <c r="AS80" s="54"/>
      <c r="AT80" s="54"/>
      <c r="AU80" s="132">
        <f t="shared" si="305"/>
        <v>0</v>
      </c>
      <c r="AV80" s="54"/>
      <c r="AW80" s="54"/>
      <c r="AX80" s="132">
        <f t="shared" si="306"/>
        <v>0</v>
      </c>
      <c r="AY80" s="54"/>
      <c r="AZ80" s="54"/>
      <c r="BA80" s="132">
        <f t="shared" si="307"/>
        <v>0</v>
      </c>
      <c r="BB80" s="54"/>
      <c r="BC80" s="54"/>
      <c r="BD80" s="132">
        <f t="shared" si="308"/>
        <v>0</v>
      </c>
      <c r="BE80" s="54"/>
      <c r="BF80" s="54"/>
      <c r="BG80" s="132">
        <f t="shared" si="309"/>
        <v>0</v>
      </c>
      <c r="BH80" s="54"/>
      <c r="BI80" s="54"/>
      <c r="BJ80" s="132">
        <f t="shared" si="310"/>
        <v>0</v>
      </c>
      <c r="BK80" s="54">
        <v>0</v>
      </c>
      <c r="BL80" s="54"/>
      <c r="BM80" s="132">
        <f t="shared" si="123"/>
        <v>0</v>
      </c>
      <c r="BN80" s="54"/>
      <c r="BO80" s="54"/>
      <c r="BP80" s="132">
        <f t="shared" si="124"/>
        <v>0</v>
      </c>
      <c r="BQ80" s="54"/>
      <c r="BR80" s="54"/>
      <c r="BS80" s="132">
        <v>0</v>
      </c>
      <c r="BT80" s="54"/>
      <c r="BU80" s="54"/>
      <c r="BV80" s="132">
        <f t="shared" ref="BV80:BV110" si="350">SUM(BU80-BT80)</f>
        <v>0</v>
      </c>
      <c r="BW80" s="54"/>
      <c r="BX80" s="54"/>
      <c r="BY80" s="132">
        <f t="shared" si="126"/>
        <v>0</v>
      </c>
      <c r="BZ80" s="54"/>
      <c r="CA80" s="54"/>
      <c r="CB80" s="132">
        <f t="shared" si="318"/>
        <v>0</v>
      </c>
      <c r="CC80" s="54"/>
      <c r="CD80" s="54"/>
      <c r="CE80" s="132">
        <f t="shared" si="311"/>
        <v>0</v>
      </c>
      <c r="CF80" s="54"/>
      <c r="CG80" s="54"/>
      <c r="CH80" s="132">
        <f t="shared" si="312"/>
        <v>0</v>
      </c>
      <c r="CI80" s="54"/>
      <c r="CJ80" s="54"/>
      <c r="CK80" s="132">
        <f t="shared" si="313"/>
        <v>0</v>
      </c>
      <c r="CL80" s="54"/>
      <c r="CM80" s="54"/>
      <c r="CN80" s="132">
        <f t="shared" si="314"/>
        <v>0</v>
      </c>
      <c r="CO80" s="54"/>
      <c r="CP80" s="54"/>
      <c r="CQ80" s="132">
        <f t="shared" si="315"/>
        <v>0</v>
      </c>
      <c r="CR80" s="222">
        <f t="shared" si="343"/>
        <v>0</v>
      </c>
      <c r="CS80" s="222">
        <f t="shared" si="343"/>
        <v>0</v>
      </c>
      <c r="CT80" s="222">
        <f t="shared" si="343"/>
        <v>0</v>
      </c>
      <c r="CU80" s="54"/>
      <c r="CV80" s="54"/>
      <c r="CW80" s="132">
        <f t="shared" si="344"/>
        <v>0</v>
      </c>
      <c r="CX80" s="222">
        <f t="shared" si="345"/>
        <v>0</v>
      </c>
      <c r="CY80" s="222">
        <f t="shared" si="345"/>
        <v>0</v>
      </c>
      <c r="CZ80" s="222">
        <f t="shared" si="345"/>
        <v>0</v>
      </c>
      <c r="DA80" s="54"/>
      <c r="DB80" s="54"/>
      <c r="DC80" s="132">
        <f t="shared" si="346"/>
        <v>0</v>
      </c>
      <c r="DD80" s="54"/>
      <c r="DE80" s="54"/>
      <c r="DF80" s="132">
        <f t="shared" si="347"/>
        <v>0</v>
      </c>
      <c r="DG80" s="63">
        <f t="shared" si="348"/>
        <v>0</v>
      </c>
      <c r="DH80" s="63">
        <f t="shared" si="348"/>
        <v>0</v>
      </c>
      <c r="DI80" s="63">
        <f t="shared" si="348"/>
        <v>0</v>
      </c>
      <c r="DJ80" s="63">
        <f t="shared" si="349"/>
        <v>0</v>
      </c>
      <c r="DK80" s="63">
        <f t="shared" si="349"/>
        <v>0</v>
      </c>
      <c r="DL80" s="63">
        <f t="shared" si="349"/>
        <v>0</v>
      </c>
      <c r="DM80" s="329"/>
    </row>
    <row r="81" spans="1:117" s="217" customFormat="1">
      <c r="A81" s="449"/>
      <c r="B81" s="301" t="s">
        <v>267</v>
      </c>
      <c r="C81" s="54"/>
      <c r="D81" s="54"/>
      <c r="E81" s="132"/>
      <c r="F81" s="54"/>
      <c r="G81" s="54"/>
      <c r="H81" s="132">
        <f t="shared" si="296"/>
        <v>0</v>
      </c>
      <c r="I81" s="54"/>
      <c r="J81" s="54"/>
      <c r="K81" s="132">
        <f t="shared" si="297"/>
        <v>0</v>
      </c>
      <c r="L81" s="54"/>
      <c r="M81" s="54"/>
      <c r="N81" s="132">
        <f t="shared" si="298"/>
        <v>0</v>
      </c>
      <c r="O81" s="54"/>
      <c r="P81" s="54"/>
      <c r="Q81" s="132">
        <f t="shared" si="299"/>
        <v>0</v>
      </c>
      <c r="R81" s="54"/>
      <c r="S81" s="54"/>
      <c r="T81" s="132">
        <f t="shared" si="300"/>
        <v>0</v>
      </c>
      <c r="U81" s="54"/>
      <c r="V81" s="54"/>
      <c r="W81" s="132"/>
      <c r="X81" s="54"/>
      <c r="Y81" s="54"/>
      <c r="Z81" s="132">
        <f t="shared" si="301"/>
        <v>0</v>
      </c>
      <c r="AA81" s="54"/>
      <c r="AB81" s="54"/>
      <c r="AC81" s="132">
        <f t="shared" si="302"/>
        <v>0</v>
      </c>
      <c r="AD81" s="54"/>
      <c r="AE81" s="54"/>
      <c r="AF81" s="132">
        <f t="shared" si="303"/>
        <v>0</v>
      </c>
      <c r="AG81" s="54"/>
      <c r="AH81" s="54"/>
      <c r="AI81" s="132"/>
      <c r="AJ81" s="54"/>
      <c r="AK81" s="54"/>
      <c r="AL81" s="132"/>
      <c r="AM81" s="54"/>
      <c r="AN81" s="54"/>
      <c r="AO81" s="132">
        <f t="shared" si="317"/>
        <v>0</v>
      </c>
      <c r="AP81" s="54"/>
      <c r="AQ81" s="54"/>
      <c r="AR81" s="132">
        <f t="shared" si="304"/>
        <v>0</v>
      </c>
      <c r="AS81" s="54"/>
      <c r="AT81" s="54"/>
      <c r="AU81" s="132">
        <f t="shared" si="305"/>
        <v>0</v>
      </c>
      <c r="AV81" s="54"/>
      <c r="AW81" s="54"/>
      <c r="AX81" s="132">
        <f t="shared" si="306"/>
        <v>0</v>
      </c>
      <c r="AY81" s="54"/>
      <c r="AZ81" s="54"/>
      <c r="BA81" s="132">
        <f t="shared" si="307"/>
        <v>0</v>
      </c>
      <c r="BB81" s="54"/>
      <c r="BC81" s="54"/>
      <c r="BD81" s="132">
        <f t="shared" si="308"/>
        <v>0</v>
      </c>
      <c r="BE81" s="54"/>
      <c r="BF81" s="54"/>
      <c r="BG81" s="132">
        <f t="shared" si="309"/>
        <v>0</v>
      </c>
      <c r="BH81" s="54"/>
      <c r="BI81" s="54"/>
      <c r="BJ81" s="132">
        <f t="shared" si="310"/>
        <v>0</v>
      </c>
      <c r="BK81" s="54"/>
      <c r="BL81" s="54"/>
      <c r="BM81" s="132"/>
      <c r="BN81" s="54"/>
      <c r="BO81" s="54"/>
      <c r="BP81" s="132"/>
      <c r="BQ81" s="54"/>
      <c r="BR81" s="54"/>
      <c r="BS81" s="132"/>
      <c r="BT81" s="54"/>
      <c r="BU81" s="54"/>
      <c r="BV81" s="132"/>
      <c r="BW81" s="54"/>
      <c r="BX81" s="54"/>
      <c r="BY81" s="132"/>
      <c r="BZ81" s="54"/>
      <c r="CA81" s="54"/>
      <c r="CB81" s="132">
        <f t="shared" si="318"/>
        <v>0</v>
      </c>
      <c r="CC81" s="54"/>
      <c r="CD81" s="54"/>
      <c r="CE81" s="132">
        <f t="shared" si="311"/>
        <v>0</v>
      </c>
      <c r="CF81" s="54"/>
      <c r="CG81" s="54"/>
      <c r="CH81" s="132">
        <f t="shared" si="312"/>
        <v>0</v>
      </c>
      <c r="CI81" s="54"/>
      <c r="CJ81" s="54"/>
      <c r="CK81" s="132">
        <f t="shared" si="313"/>
        <v>0</v>
      </c>
      <c r="CL81" s="54"/>
      <c r="CM81" s="54"/>
      <c r="CN81" s="132">
        <f t="shared" si="314"/>
        <v>0</v>
      </c>
      <c r="CO81" s="54"/>
      <c r="CP81" s="54"/>
      <c r="CQ81" s="132">
        <f t="shared" si="315"/>
        <v>0</v>
      </c>
      <c r="CR81" s="222"/>
      <c r="CS81" s="222"/>
      <c r="CT81" s="222"/>
      <c r="CU81" s="54"/>
      <c r="CV81" s="54"/>
      <c r="CW81" s="132"/>
      <c r="CX81" s="222"/>
      <c r="CY81" s="222"/>
      <c r="CZ81" s="222"/>
      <c r="DA81" s="54"/>
      <c r="DB81" s="54"/>
      <c r="DC81" s="132">
        <f t="shared" si="346"/>
        <v>0</v>
      </c>
      <c r="DD81" s="54"/>
      <c r="DE81" s="54"/>
      <c r="DF81" s="132"/>
      <c r="DG81" s="63"/>
      <c r="DH81" s="63"/>
      <c r="DI81" s="63"/>
      <c r="DJ81" s="63"/>
      <c r="DK81" s="63"/>
      <c r="DL81" s="63"/>
      <c r="DM81" s="329"/>
    </row>
    <row r="82" spans="1:117" s="411" customFormat="1" ht="12.75" customHeight="1">
      <c r="A82" s="233">
        <v>68</v>
      </c>
      <c r="B82" s="408" t="s">
        <v>62</v>
      </c>
      <c r="C82" s="64">
        <f>SUM(C83:C89)</f>
        <v>162153300</v>
      </c>
      <c r="D82" s="64">
        <f t="shared" ref="D82:Y82" si="351">SUM(D83:D89)</f>
        <v>155718300</v>
      </c>
      <c r="E82" s="64">
        <f t="shared" si="351"/>
        <v>-6435000</v>
      </c>
      <c r="F82" s="64">
        <f>SUM(F83:F89)</f>
        <v>1219324500</v>
      </c>
      <c r="G82" s="64">
        <f t="shared" si="351"/>
        <v>1132500000</v>
      </c>
      <c r="H82" s="215">
        <f t="shared" si="296"/>
        <v>-86824500</v>
      </c>
      <c r="I82" s="64">
        <f t="shared" ref="I82:J82" si="352">SUM(I83:I89)</f>
        <v>123875200</v>
      </c>
      <c r="J82" s="64">
        <f t="shared" si="352"/>
        <v>98000000</v>
      </c>
      <c r="K82" s="215">
        <f t="shared" si="297"/>
        <v>-25875200</v>
      </c>
      <c r="L82" s="64">
        <f t="shared" ref="L82:M82" si="353">SUM(L83:L89)</f>
        <v>237516100</v>
      </c>
      <c r="M82" s="64">
        <f t="shared" si="353"/>
        <v>221179200</v>
      </c>
      <c r="N82" s="215">
        <f t="shared" si="298"/>
        <v>-16336900</v>
      </c>
      <c r="O82" s="64">
        <f>SUM(O83:O89)</f>
        <v>1692590700</v>
      </c>
      <c r="P82" s="64">
        <f t="shared" si="351"/>
        <v>1564062316</v>
      </c>
      <c r="Q82" s="215">
        <f t="shared" si="299"/>
        <v>-128528384</v>
      </c>
      <c r="R82" s="64">
        <f t="shared" si="351"/>
        <v>129371200</v>
      </c>
      <c r="S82" s="64">
        <f t="shared" si="351"/>
        <v>131061300</v>
      </c>
      <c r="T82" s="215">
        <f t="shared" si="300"/>
        <v>1690100</v>
      </c>
      <c r="U82" s="64">
        <f t="shared" si="351"/>
        <v>0</v>
      </c>
      <c r="V82" s="64">
        <f t="shared" si="351"/>
        <v>0</v>
      </c>
      <c r="W82" s="64">
        <f t="shared" si="351"/>
        <v>0</v>
      </c>
      <c r="X82" s="64">
        <f t="shared" si="351"/>
        <v>56840000</v>
      </c>
      <c r="Y82" s="64">
        <f t="shared" si="351"/>
        <v>56638100</v>
      </c>
      <c r="Z82" s="215">
        <f t="shared" si="301"/>
        <v>-201900</v>
      </c>
      <c r="AA82" s="64">
        <f t="shared" ref="AA82:AB82" si="354">SUM(AA83:AA89)</f>
        <v>21245100</v>
      </c>
      <c r="AB82" s="64">
        <f t="shared" si="354"/>
        <v>21222000</v>
      </c>
      <c r="AC82" s="215">
        <f t="shared" si="302"/>
        <v>-23100</v>
      </c>
      <c r="AD82" s="64">
        <f t="shared" ref="AD82:AE82" si="355">SUM(AD83:AD89)</f>
        <v>30182800</v>
      </c>
      <c r="AE82" s="64">
        <f t="shared" si="355"/>
        <v>30108000</v>
      </c>
      <c r="AF82" s="215">
        <f t="shared" si="303"/>
        <v>-74800</v>
      </c>
      <c r="AG82" s="64">
        <f t="shared" ref="AG82:AH82" si="356">SUM(AG83:AG89)</f>
        <v>29649400</v>
      </c>
      <c r="AH82" s="64">
        <f t="shared" si="356"/>
        <v>29624400</v>
      </c>
      <c r="AI82" s="215">
        <f t="shared" ref="AI82:AI110" si="357">AH82-AG82</f>
        <v>-25000</v>
      </c>
      <c r="AJ82" s="64">
        <f t="shared" ref="AJ82:AK82" si="358">SUM(AJ83:AJ89)</f>
        <v>29337900</v>
      </c>
      <c r="AK82" s="64">
        <f t="shared" si="358"/>
        <v>28843600</v>
      </c>
      <c r="AL82" s="215">
        <f t="shared" ref="AL82:AL110" si="359">AK82-AJ82</f>
        <v>-494300</v>
      </c>
      <c r="AM82" s="64">
        <f t="shared" ref="AM82:AN82" si="360">SUM(AM83:AM89)</f>
        <v>29000800</v>
      </c>
      <c r="AN82" s="64">
        <f t="shared" si="360"/>
        <v>28633100</v>
      </c>
      <c r="AO82" s="215">
        <f t="shared" si="317"/>
        <v>-367700</v>
      </c>
      <c r="AP82" s="64">
        <f t="shared" ref="AP82:AQ82" si="361">SUM(AP83:AP89)</f>
        <v>32385200</v>
      </c>
      <c r="AQ82" s="64">
        <f t="shared" si="361"/>
        <v>32385200</v>
      </c>
      <c r="AR82" s="215">
        <f t="shared" si="304"/>
        <v>0</v>
      </c>
      <c r="AS82" s="64">
        <f t="shared" ref="AS82:AT82" si="362">SUM(AS83:AS89)</f>
        <v>27384400</v>
      </c>
      <c r="AT82" s="64">
        <f t="shared" si="362"/>
        <v>27384400</v>
      </c>
      <c r="AU82" s="215">
        <f t="shared" si="305"/>
        <v>0</v>
      </c>
      <c r="AV82" s="64">
        <f t="shared" ref="AV82:AW82" si="363">SUM(AV83:AV89)</f>
        <v>27946500</v>
      </c>
      <c r="AW82" s="64">
        <f t="shared" si="363"/>
        <v>27934400</v>
      </c>
      <c r="AX82" s="215">
        <f t="shared" si="306"/>
        <v>-12100</v>
      </c>
      <c r="AY82" s="64">
        <f t="shared" ref="AY82:AZ82" si="364">SUM(AY83:AY89)</f>
        <v>30388000</v>
      </c>
      <c r="AZ82" s="64">
        <f t="shared" si="364"/>
        <v>30388000</v>
      </c>
      <c r="BA82" s="215">
        <f t="shared" si="307"/>
        <v>0</v>
      </c>
      <c r="BB82" s="64">
        <f t="shared" ref="BB82:BC82" si="365">SUM(BB83:BB89)</f>
        <v>36169800</v>
      </c>
      <c r="BC82" s="64">
        <f t="shared" si="365"/>
        <v>36061200</v>
      </c>
      <c r="BD82" s="215">
        <f t="shared" si="308"/>
        <v>-108600</v>
      </c>
      <c r="BE82" s="64">
        <f t="shared" ref="BE82:BF82" si="366">SUM(BE83:BE89)</f>
        <v>26858400</v>
      </c>
      <c r="BF82" s="64">
        <f t="shared" si="366"/>
        <v>26254500</v>
      </c>
      <c r="BG82" s="215">
        <f t="shared" si="309"/>
        <v>-603900</v>
      </c>
      <c r="BH82" s="64">
        <f t="shared" ref="BH82:BI82" si="367">SUM(BH83:BH89)</f>
        <v>57639000</v>
      </c>
      <c r="BI82" s="64">
        <f t="shared" si="367"/>
        <v>46356900</v>
      </c>
      <c r="BJ82" s="215">
        <f t="shared" si="310"/>
        <v>-11282100</v>
      </c>
      <c r="BK82" s="64">
        <f t="shared" ref="BK82:BL82" si="368">SUM(BK83:BK89)</f>
        <v>21938800</v>
      </c>
      <c r="BL82" s="64">
        <f t="shared" si="368"/>
        <v>20364400</v>
      </c>
      <c r="BM82" s="215">
        <f t="shared" ref="BM82:BM110" si="369">BL82-BK82</f>
        <v>-1574400</v>
      </c>
      <c r="BN82" s="64">
        <f t="shared" ref="BN82:BO82" si="370">SUM(BN83:BN89)</f>
        <v>29288800</v>
      </c>
      <c r="BO82" s="64">
        <f t="shared" si="370"/>
        <v>25850000</v>
      </c>
      <c r="BP82" s="215">
        <f t="shared" ref="BP82:BP110" si="371">BO82-BN82</f>
        <v>-3438800</v>
      </c>
      <c r="BQ82" s="64">
        <f t="shared" ref="BQ82:BX82" si="372">SUM(BQ83:BQ89)</f>
        <v>54328000</v>
      </c>
      <c r="BR82" s="64">
        <f>SUM(BR83:BR90)</f>
        <v>47496000</v>
      </c>
      <c r="BS82" s="64">
        <f t="shared" si="372"/>
        <v>-6832000</v>
      </c>
      <c r="BT82" s="64">
        <f t="shared" si="372"/>
        <v>254152300</v>
      </c>
      <c r="BU82" s="64">
        <f t="shared" si="372"/>
        <v>253134700</v>
      </c>
      <c r="BV82" s="64">
        <f t="shared" si="372"/>
        <v>-1017600</v>
      </c>
      <c r="BW82" s="64">
        <f t="shared" si="372"/>
        <v>242569800</v>
      </c>
      <c r="BX82" s="64">
        <f t="shared" si="372"/>
        <v>242472000</v>
      </c>
      <c r="BY82" s="215">
        <f t="shared" ref="BY82:BY110" si="373">BX82-BW82</f>
        <v>-97800</v>
      </c>
      <c r="BZ82" s="64">
        <f t="shared" ref="BZ82:CA82" si="374">SUM(BZ83:BZ89)</f>
        <v>196242400</v>
      </c>
      <c r="CA82" s="64">
        <f t="shared" si="374"/>
        <v>178048600</v>
      </c>
      <c r="CB82" s="215">
        <f t="shared" si="318"/>
        <v>-18193800</v>
      </c>
      <c r="CC82" s="64">
        <f t="shared" ref="CC82:CD82" si="375">SUM(CC83:CC89)</f>
        <v>170420800</v>
      </c>
      <c r="CD82" s="64">
        <f t="shared" si="375"/>
        <v>169723400</v>
      </c>
      <c r="CE82" s="215">
        <f t="shared" si="311"/>
        <v>-697400</v>
      </c>
      <c r="CF82" s="64">
        <f t="shared" ref="CF82:CG82" si="376">SUM(CF83:CF89)</f>
        <v>192710300</v>
      </c>
      <c r="CG82" s="64">
        <f t="shared" si="376"/>
        <v>192312400</v>
      </c>
      <c r="CH82" s="215">
        <f t="shared" si="312"/>
        <v>-397900</v>
      </c>
      <c r="CI82" s="64">
        <f t="shared" ref="CI82:CJ82" si="377">SUM(CI83:CI89)</f>
        <v>185147400</v>
      </c>
      <c r="CJ82" s="64">
        <f t="shared" si="377"/>
        <v>180051800</v>
      </c>
      <c r="CK82" s="215">
        <f t="shared" si="313"/>
        <v>-5095600</v>
      </c>
      <c r="CL82" s="64">
        <f t="shared" ref="CL82:CM82" si="378">SUM(CL83:CL89)</f>
        <v>46641600</v>
      </c>
      <c r="CM82" s="64">
        <f t="shared" si="378"/>
        <v>47502700</v>
      </c>
      <c r="CN82" s="215">
        <f t="shared" si="314"/>
        <v>861100</v>
      </c>
      <c r="CO82" s="64">
        <f t="shared" ref="CO82:CP82" si="379">SUM(CO83:CO89)</f>
        <v>152000000</v>
      </c>
      <c r="CP82" s="64">
        <f t="shared" si="379"/>
        <v>0</v>
      </c>
      <c r="CQ82" s="215">
        <f t="shared" si="315"/>
        <v>-152000000</v>
      </c>
      <c r="CR82" s="409">
        <f t="shared" si="343"/>
        <v>5545298500</v>
      </c>
      <c r="CS82" s="409">
        <f t="shared" si="343"/>
        <v>5081310916</v>
      </c>
      <c r="CT82" s="409">
        <f t="shared" si="343"/>
        <v>-463987584</v>
      </c>
      <c r="CU82" s="64">
        <f>SUM(CU83:CU89)</f>
        <v>407195400</v>
      </c>
      <c r="CV82" s="64">
        <f>SUM(CV83:CV89)</f>
        <v>275462871</v>
      </c>
      <c r="CW82" s="215">
        <f t="shared" si="344"/>
        <v>-131732529</v>
      </c>
      <c r="CX82" s="409">
        <f t="shared" si="345"/>
        <v>407195400</v>
      </c>
      <c r="CY82" s="409">
        <f t="shared" si="345"/>
        <v>275462871</v>
      </c>
      <c r="CZ82" s="409">
        <f t="shared" si="345"/>
        <v>-131732529</v>
      </c>
      <c r="DA82" s="64">
        <f>SUM(DA83:DA89)</f>
        <v>156000000</v>
      </c>
      <c r="DB82" s="64">
        <f>SUM(DB83:DB89)</f>
        <v>75130566</v>
      </c>
      <c r="DC82" s="215">
        <f t="shared" si="346"/>
        <v>-80869434</v>
      </c>
      <c r="DD82" s="64">
        <f>SUM(DD83:DD89)</f>
        <v>0</v>
      </c>
      <c r="DE82" s="64">
        <f>SUM(DE83:DE89)</f>
        <v>0</v>
      </c>
      <c r="DF82" s="215">
        <f t="shared" si="347"/>
        <v>0</v>
      </c>
      <c r="DG82" s="59">
        <f t="shared" si="348"/>
        <v>156000000</v>
      </c>
      <c r="DH82" s="59">
        <f t="shared" si="348"/>
        <v>75130566</v>
      </c>
      <c r="DI82" s="59">
        <f t="shared" si="348"/>
        <v>-80869434</v>
      </c>
      <c r="DJ82" s="59">
        <f t="shared" si="349"/>
        <v>6108493900</v>
      </c>
      <c r="DK82" s="59">
        <f t="shared" si="349"/>
        <v>5431904353</v>
      </c>
      <c r="DL82" s="59">
        <f t="shared" si="349"/>
        <v>-676589547</v>
      </c>
      <c r="DM82" s="410">
        <f>DJ8-DJ82</f>
        <v>0</v>
      </c>
    </row>
    <row r="83" spans="1:117" s="217" customFormat="1" ht="13.5" customHeight="1">
      <c r="A83" s="449">
        <v>69</v>
      </c>
      <c r="B83" s="231" t="s">
        <v>64</v>
      </c>
      <c r="C83" s="54"/>
      <c r="D83" s="54"/>
      <c r="E83" s="132">
        <f t="shared" si="316"/>
        <v>0</v>
      </c>
      <c r="F83" s="54"/>
      <c r="G83" s="54"/>
      <c r="H83" s="132">
        <f t="shared" si="296"/>
        <v>0</v>
      </c>
      <c r="I83" s="54"/>
      <c r="J83" s="54">
        <v>0</v>
      </c>
      <c r="K83" s="132">
        <f t="shared" si="297"/>
        <v>0</v>
      </c>
      <c r="L83" s="54"/>
      <c r="M83" s="54"/>
      <c r="N83" s="132">
        <f t="shared" si="298"/>
        <v>0</v>
      </c>
      <c r="O83" s="54"/>
      <c r="P83" s="54"/>
      <c r="Q83" s="132">
        <f t="shared" si="299"/>
        <v>0</v>
      </c>
      <c r="R83" s="54"/>
      <c r="S83" s="54"/>
      <c r="T83" s="132">
        <f t="shared" si="300"/>
        <v>0</v>
      </c>
      <c r="U83" s="54"/>
      <c r="V83" s="54"/>
      <c r="W83" s="132">
        <v>0</v>
      </c>
      <c r="X83" s="54"/>
      <c r="Y83" s="54"/>
      <c r="Z83" s="132">
        <f t="shared" si="301"/>
        <v>0</v>
      </c>
      <c r="AA83" s="54"/>
      <c r="AB83" s="54"/>
      <c r="AC83" s="132">
        <f t="shared" si="302"/>
        <v>0</v>
      </c>
      <c r="AD83" s="54"/>
      <c r="AE83" s="54"/>
      <c r="AF83" s="132">
        <f t="shared" si="303"/>
        <v>0</v>
      </c>
      <c r="AG83" s="54"/>
      <c r="AH83" s="54"/>
      <c r="AI83" s="132">
        <f t="shared" si="357"/>
        <v>0</v>
      </c>
      <c r="AJ83" s="54"/>
      <c r="AK83" s="54"/>
      <c r="AL83" s="132">
        <f t="shared" si="359"/>
        <v>0</v>
      </c>
      <c r="AM83" s="54"/>
      <c r="AN83" s="54"/>
      <c r="AO83" s="132">
        <f t="shared" si="317"/>
        <v>0</v>
      </c>
      <c r="AP83" s="54"/>
      <c r="AQ83" s="54"/>
      <c r="AR83" s="132">
        <f t="shared" si="304"/>
        <v>0</v>
      </c>
      <c r="AS83" s="54"/>
      <c r="AT83" s="54"/>
      <c r="AU83" s="132">
        <f t="shared" si="305"/>
        <v>0</v>
      </c>
      <c r="AV83" s="54"/>
      <c r="AW83" s="54"/>
      <c r="AX83" s="132">
        <f t="shared" si="306"/>
        <v>0</v>
      </c>
      <c r="AY83" s="54"/>
      <c r="AZ83" s="54"/>
      <c r="BA83" s="132">
        <f t="shared" si="307"/>
        <v>0</v>
      </c>
      <c r="BB83" s="54"/>
      <c r="BC83" s="54"/>
      <c r="BD83" s="132">
        <f t="shared" si="308"/>
        <v>0</v>
      </c>
      <c r="BE83" s="54"/>
      <c r="BF83" s="54"/>
      <c r="BG83" s="132">
        <f t="shared" si="309"/>
        <v>0</v>
      </c>
      <c r="BH83" s="54"/>
      <c r="BI83" s="54"/>
      <c r="BJ83" s="132">
        <f t="shared" si="310"/>
        <v>0</v>
      </c>
      <c r="BK83" s="54"/>
      <c r="BL83" s="54"/>
      <c r="BM83" s="132">
        <f t="shared" si="369"/>
        <v>0</v>
      </c>
      <c r="BN83" s="54"/>
      <c r="BO83" s="54"/>
      <c r="BP83" s="132">
        <f t="shared" si="371"/>
        <v>0</v>
      </c>
      <c r="BQ83" s="54"/>
      <c r="BR83" s="54"/>
      <c r="BS83" s="132">
        <v>0</v>
      </c>
      <c r="BT83" s="54"/>
      <c r="BU83" s="54"/>
      <c r="BV83" s="132">
        <f t="shared" si="350"/>
        <v>0</v>
      </c>
      <c r="BW83" s="54"/>
      <c r="BX83" s="54"/>
      <c r="BY83" s="132">
        <f t="shared" si="373"/>
        <v>0</v>
      </c>
      <c r="BZ83" s="54"/>
      <c r="CA83" s="54"/>
      <c r="CB83" s="132">
        <f t="shared" si="318"/>
        <v>0</v>
      </c>
      <c r="CC83" s="54"/>
      <c r="CD83" s="54"/>
      <c r="CE83" s="132">
        <f t="shared" si="311"/>
        <v>0</v>
      </c>
      <c r="CF83" s="54"/>
      <c r="CG83" s="54"/>
      <c r="CH83" s="132">
        <f t="shared" si="312"/>
        <v>0</v>
      </c>
      <c r="CI83" s="54"/>
      <c r="CJ83" s="54"/>
      <c r="CK83" s="132">
        <f t="shared" si="313"/>
        <v>0</v>
      </c>
      <c r="CL83" s="54"/>
      <c r="CM83" s="54"/>
      <c r="CN83" s="132">
        <f t="shared" si="314"/>
        <v>0</v>
      </c>
      <c r="CO83" s="54"/>
      <c r="CP83" s="54"/>
      <c r="CQ83" s="132">
        <f t="shared" si="315"/>
        <v>0</v>
      </c>
      <c r="CR83" s="222">
        <f t="shared" ref="CR83:CR86" si="380">SUM(C83+F83+I83+L83+O83+R83+U83+X83+AA83+AD83+AG83+AJ83+AM83+AP83+AS83+AV83+AY83+BB83+BE83+BH83+BK83+BN83+BQ83+BT83+BW83+BZ83+CC83+CF83+CI83+CL83+CO83)</f>
        <v>0</v>
      </c>
      <c r="CS83" s="222">
        <f t="shared" ref="CS83:CT89" si="381">SUM(D83+G83+J83+M83+P83+S83+V83+Y83+AB83+AE83+AH83+AK83+AN83+AQ83+AT83+AW83+AZ83+BC83+BF83+BI83+BL83+BO83+BR83+BU83+BX83+CA83+CD83+CG83+CJ83+CM83+CP83)</f>
        <v>0</v>
      </c>
      <c r="CT83" s="222">
        <f t="shared" si="381"/>
        <v>0</v>
      </c>
      <c r="CU83" s="54"/>
      <c r="CV83" s="54">
        <v>0</v>
      </c>
      <c r="CW83" s="132">
        <f t="shared" si="344"/>
        <v>0</v>
      </c>
      <c r="CX83" s="222">
        <f t="shared" ref="CX83:CZ89" si="382">SUM(CU83)</f>
        <v>0</v>
      </c>
      <c r="CY83" s="222">
        <f t="shared" si="382"/>
        <v>0</v>
      </c>
      <c r="CZ83" s="222">
        <f t="shared" si="382"/>
        <v>0</v>
      </c>
      <c r="DA83" s="376">
        <v>36000000</v>
      </c>
      <c r="DB83" s="376">
        <v>75130566</v>
      </c>
      <c r="DC83" s="132">
        <f t="shared" si="346"/>
        <v>39130566</v>
      </c>
      <c r="DD83" s="54"/>
      <c r="DE83" s="54"/>
      <c r="DF83" s="132">
        <f t="shared" si="347"/>
        <v>0</v>
      </c>
      <c r="DG83" s="63">
        <f t="shared" si="348"/>
        <v>36000000</v>
      </c>
      <c r="DH83" s="63">
        <f t="shared" si="348"/>
        <v>75130566</v>
      </c>
      <c r="DI83" s="63">
        <f t="shared" si="348"/>
        <v>39130566</v>
      </c>
      <c r="DJ83" s="63">
        <f t="shared" si="349"/>
        <v>36000000</v>
      </c>
      <c r="DK83" s="63">
        <f t="shared" si="349"/>
        <v>75130566</v>
      </c>
      <c r="DL83" s="63">
        <f t="shared" si="349"/>
        <v>39130566</v>
      </c>
      <c r="DM83" s="329"/>
    </row>
    <row r="84" spans="1:117" s="217" customFormat="1" ht="13.5" customHeight="1">
      <c r="A84" s="449">
        <v>70</v>
      </c>
      <c r="B84" s="231" t="s">
        <v>63</v>
      </c>
      <c r="C84" s="54"/>
      <c r="D84" s="54"/>
      <c r="E84" s="132">
        <f t="shared" si="316"/>
        <v>0</v>
      </c>
      <c r="F84" s="54"/>
      <c r="G84" s="54"/>
      <c r="H84" s="132">
        <f t="shared" si="296"/>
        <v>0</v>
      </c>
      <c r="I84" s="376">
        <v>5000000</v>
      </c>
      <c r="J84" s="301">
        <v>0</v>
      </c>
      <c r="K84" s="132">
        <f t="shared" si="297"/>
        <v>-5000000</v>
      </c>
      <c r="L84" s="54"/>
      <c r="M84" s="54"/>
      <c r="N84" s="132">
        <f t="shared" si="298"/>
        <v>0</v>
      </c>
      <c r="O84" s="376">
        <v>12250000</v>
      </c>
      <c r="P84" s="376">
        <v>6772316</v>
      </c>
      <c r="Q84" s="132">
        <f t="shared" si="299"/>
        <v>-5477684</v>
      </c>
      <c r="R84" s="54"/>
      <c r="S84" s="54"/>
      <c r="T84" s="132">
        <f t="shared" si="300"/>
        <v>0</v>
      </c>
      <c r="U84" s="54"/>
      <c r="V84" s="54"/>
      <c r="W84" s="132">
        <v>0</v>
      </c>
      <c r="X84" s="54"/>
      <c r="Y84" s="54"/>
      <c r="Z84" s="132">
        <f t="shared" si="301"/>
        <v>0</v>
      </c>
      <c r="AA84" s="54"/>
      <c r="AB84" s="54"/>
      <c r="AC84" s="132">
        <f t="shared" si="302"/>
        <v>0</v>
      </c>
      <c r="AD84" s="54">
        <v>0</v>
      </c>
      <c r="AE84" s="54"/>
      <c r="AF84" s="132">
        <f t="shared" si="303"/>
        <v>0</v>
      </c>
      <c r="AG84" s="54"/>
      <c r="AH84" s="54"/>
      <c r="AI84" s="132">
        <f t="shared" si="357"/>
        <v>0</v>
      </c>
      <c r="AJ84" s="54"/>
      <c r="AK84" s="54"/>
      <c r="AL84" s="132">
        <f t="shared" si="359"/>
        <v>0</v>
      </c>
      <c r="AM84" s="54"/>
      <c r="AN84" s="54"/>
      <c r="AO84" s="132">
        <f t="shared" si="317"/>
        <v>0</v>
      </c>
      <c r="AP84" s="54"/>
      <c r="AQ84" s="54"/>
      <c r="AR84" s="132">
        <f t="shared" si="304"/>
        <v>0</v>
      </c>
      <c r="AS84" s="54"/>
      <c r="AT84" s="54"/>
      <c r="AU84" s="132">
        <f t="shared" si="305"/>
        <v>0</v>
      </c>
      <c r="AV84" s="54"/>
      <c r="AW84" s="54"/>
      <c r="AX84" s="132">
        <f t="shared" si="306"/>
        <v>0</v>
      </c>
      <c r="AY84" s="54">
        <v>0</v>
      </c>
      <c r="AZ84" s="54">
        <v>0</v>
      </c>
      <c r="BA84" s="132">
        <f t="shared" si="307"/>
        <v>0</v>
      </c>
      <c r="BB84" s="54"/>
      <c r="BC84" s="54"/>
      <c r="BD84" s="132">
        <f t="shared" si="308"/>
        <v>0</v>
      </c>
      <c r="BE84" s="54"/>
      <c r="BF84" s="54"/>
      <c r="BG84" s="132">
        <f t="shared" si="309"/>
        <v>0</v>
      </c>
      <c r="BH84" s="54"/>
      <c r="BI84" s="54"/>
      <c r="BJ84" s="132">
        <f t="shared" si="310"/>
        <v>0</v>
      </c>
      <c r="BK84" s="54"/>
      <c r="BL84" s="54"/>
      <c r="BM84" s="132">
        <f t="shared" si="369"/>
        <v>0</v>
      </c>
      <c r="BN84" s="54"/>
      <c r="BO84" s="54"/>
      <c r="BP84" s="132">
        <f t="shared" si="371"/>
        <v>0</v>
      </c>
      <c r="BQ84" s="54"/>
      <c r="BR84" s="54"/>
      <c r="BS84" s="132">
        <v>0</v>
      </c>
      <c r="BT84" s="54"/>
      <c r="BU84" s="54"/>
      <c r="BV84" s="132">
        <f t="shared" si="350"/>
        <v>0</v>
      </c>
      <c r="BW84" s="54"/>
      <c r="BX84" s="54"/>
      <c r="BY84" s="132">
        <f t="shared" si="373"/>
        <v>0</v>
      </c>
      <c r="BZ84" s="54"/>
      <c r="CA84" s="54"/>
      <c r="CB84" s="132">
        <f t="shared" si="318"/>
        <v>0</v>
      </c>
      <c r="CC84" s="54"/>
      <c r="CD84" s="54"/>
      <c r="CE84" s="132">
        <f t="shared" si="311"/>
        <v>0</v>
      </c>
      <c r="CF84" s="54"/>
      <c r="CG84" s="54"/>
      <c r="CH84" s="132">
        <f t="shared" si="312"/>
        <v>0</v>
      </c>
      <c r="CI84" s="54"/>
      <c r="CJ84" s="54"/>
      <c r="CK84" s="132">
        <f t="shared" si="313"/>
        <v>0</v>
      </c>
      <c r="CL84" s="54"/>
      <c r="CM84" s="54"/>
      <c r="CN84" s="132">
        <f t="shared" si="314"/>
        <v>0</v>
      </c>
      <c r="CO84" s="54"/>
      <c r="CP84" s="148"/>
      <c r="CQ84" s="132">
        <f t="shared" si="315"/>
        <v>0</v>
      </c>
      <c r="CR84" s="222">
        <f t="shared" si="380"/>
        <v>17250000</v>
      </c>
      <c r="CS84" s="222">
        <f t="shared" si="381"/>
        <v>6772316</v>
      </c>
      <c r="CT84" s="222">
        <f t="shared" si="381"/>
        <v>-10477684</v>
      </c>
      <c r="CU84" s="148"/>
      <c r="CV84" s="54"/>
      <c r="CW84" s="132">
        <f t="shared" si="344"/>
        <v>0</v>
      </c>
      <c r="CX84" s="222">
        <f t="shared" si="382"/>
        <v>0</v>
      </c>
      <c r="CY84" s="222">
        <f t="shared" si="382"/>
        <v>0</v>
      </c>
      <c r="CZ84" s="222">
        <f t="shared" si="382"/>
        <v>0</v>
      </c>
      <c r="DA84" s="54"/>
      <c r="DB84" s="54"/>
      <c r="DC84" s="132">
        <f t="shared" si="346"/>
        <v>0</v>
      </c>
      <c r="DD84" s="54"/>
      <c r="DE84" s="54"/>
      <c r="DF84" s="132">
        <f t="shared" si="347"/>
        <v>0</v>
      </c>
      <c r="DG84" s="63">
        <f t="shared" si="348"/>
        <v>0</v>
      </c>
      <c r="DH84" s="63">
        <f t="shared" si="348"/>
        <v>0</v>
      </c>
      <c r="DI84" s="63">
        <f t="shared" si="348"/>
        <v>0</v>
      </c>
      <c r="DJ84" s="63">
        <f t="shared" si="349"/>
        <v>17250000</v>
      </c>
      <c r="DK84" s="63">
        <f t="shared" si="349"/>
        <v>6772316</v>
      </c>
      <c r="DL84" s="63">
        <f t="shared" si="349"/>
        <v>-10477684</v>
      </c>
      <c r="DM84" s="329"/>
    </row>
    <row r="85" spans="1:117" s="217" customFormat="1" ht="13.5" customHeight="1">
      <c r="A85" s="449">
        <v>71</v>
      </c>
      <c r="B85" s="231" t="s">
        <v>76</v>
      </c>
      <c r="C85" s="54"/>
      <c r="D85" s="54"/>
      <c r="E85" s="132">
        <f t="shared" si="316"/>
        <v>0</v>
      </c>
      <c r="F85" s="54"/>
      <c r="G85" s="54"/>
      <c r="H85" s="132">
        <f t="shared" si="296"/>
        <v>0</v>
      </c>
      <c r="I85" s="54"/>
      <c r="J85" s="54"/>
      <c r="K85" s="132">
        <f t="shared" si="297"/>
        <v>0</v>
      </c>
      <c r="L85" s="54"/>
      <c r="M85" s="54"/>
      <c r="N85" s="132">
        <f t="shared" si="298"/>
        <v>0</v>
      </c>
      <c r="O85" s="54"/>
      <c r="P85" s="54"/>
      <c r="Q85" s="132">
        <f t="shared" si="299"/>
        <v>0</v>
      </c>
      <c r="R85" s="54"/>
      <c r="S85" s="54"/>
      <c r="T85" s="132">
        <f t="shared" si="300"/>
        <v>0</v>
      </c>
      <c r="U85" s="54"/>
      <c r="V85" s="54"/>
      <c r="W85" s="132">
        <v>0</v>
      </c>
      <c r="X85" s="54"/>
      <c r="Y85" s="54"/>
      <c r="Z85" s="132">
        <f t="shared" si="301"/>
        <v>0</v>
      </c>
      <c r="AA85" s="54"/>
      <c r="AB85" s="54"/>
      <c r="AC85" s="132">
        <f t="shared" si="302"/>
        <v>0</v>
      </c>
      <c r="AD85" s="54"/>
      <c r="AE85" s="54"/>
      <c r="AF85" s="132">
        <f t="shared" si="303"/>
        <v>0</v>
      </c>
      <c r="AG85" s="54"/>
      <c r="AH85" s="54"/>
      <c r="AI85" s="132">
        <f t="shared" si="357"/>
        <v>0</v>
      </c>
      <c r="AJ85" s="54"/>
      <c r="AK85" s="54"/>
      <c r="AL85" s="132">
        <f t="shared" si="359"/>
        <v>0</v>
      </c>
      <c r="AM85" s="54"/>
      <c r="AN85" s="54"/>
      <c r="AO85" s="132">
        <f t="shared" si="317"/>
        <v>0</v>
      </c>
      <c r="AP85" s="54"/>
      <c r="AQ85" s="54"/>
      <c r="AR85" s="132">
        <f t="shared" si="304"/>
        <v>0</v>
      </c>
      <c r="AS85" s="54"/>
      <c r="AT85" s="54"/>
      <c r="AU85" s="132">
        <f t="shared" si="305"/>
        <v>0</v>
      </c>
      <c r="AV85" s="54"/>
      <c r="AW85" s="54"/>
      <c r="AX85" s="132">
        <f t="shared" si="306"/>
        <v>0</v>
      </c>
      <c r="AY85" s="54"/>
      <c r="AZ85" s="54"/>
      <c r="BA85" s="132">
        <f t="shared" si="307"/>
        <v>0</v>
      </c>
      <c r="BB85" s="54"/>
      <c r="BC85" s="54"/>
      <c r="BD85" s="132">
        <f t="shared" si="308"/>
        <v>0</v>
      </c>
      <c r="BE85" s="54"/>
      <c r="BF85" s="54"/>
      <c r="BG85" s="132">
        <f t="shared" si="309"/>
        <v>0</v>
      </c>
      <c r="BH85" s="54"/>
      <c r="BI85" s="54"/>
      <c r="BJ85" s="132">
        <f t="shared" si="310"/>
        <v>0</v>
      </c>
      <c r="BK85" s="54"/>
      <c r="BL85" s="54"/>
      <c r="BM85" s="132">
        <f t="shared" si="369"/>
        <v>0</v>
      </c>
      <c r="BN85" s="54"/>
      <c r="BO85" s="54"/>
      <c r="BP85" s="132">
        <f t="shared" si="371"/>
        <v>0</v>
      </c>
      <c r="BQ85" s="54"/>
      <c r="BR85" s="54"/>
      <c r="BS85" s="132">
        <v>0</v>
      </c>
      <c r="BT85" s="54"/>
      <c r="BU85" s="54"/>
      <c r="BV85" s="132">
        <f t="shared" si="350"/>
        <v>0</v>
      </c>
      <c r="BW85" s="54"/>
      <c r="BX85" s="54"/>
      <c r="BY85" s="132">
        <f t="shared" si="373"/>
        <v>0</v>
      </c>
      <c r="BZ85" s="54"/>
      <c r="CA85" s="54"/>
      <c r="CB85" s="132">
        <f t="shared" si="318"/>
        <v>0</v>
      </c>
      <c r="CC85" s="54"/>
      <c r="CD85" s="54"/>
      <c r="CE85" s="132">
        <f t="shared" si="311"/>
        <v>0</v>
      </c>
      <c r="CF85" s="54"/>
      <c r="CG85" s="54"/>
      <c r="CH85" s="132">
        <f t="shared" si="312"/>
        <v>0</v>
      </c>
      <c r="CI85" s="54"/>
      <c r="CJ85" s="54"/>
      <c r="CK85" s="132">
        <f t="shared" si="313"/>
        <v>0</v>
      </c>
      <c r="CL85" s="54"/>
      <c r="CM85" s="54"/>
      <c r="CN85" s="132">
        <f t="shared" si="314"/>
        <v>0</v>
      </c>
      <c r="CO85" s="54"/>
      <c r="CP85" s="54"/>
      <c r="CQ85" s="132">
        <f t="shared" si="315"/>
        <v>0</v>
      </c>
      <c r="CR85" s="222">
        <f t="shared" si="380"/>
        <v>0</v>
      </c>
      <c r="CS85" s="222">
        <f t="shared" si="381"/>
        <v>0</v>
      </c>
      <c r="CT85" s="222">
        <f t="shared" si="381"/>
        <v>0</v>
      </c>
      <c r="CU85" s="376"/>
      <c r="CV85" s="376"/>
      <c r="CW85" s="132">
        <f t="shared" si="344"/>
        <v>0</v>
      </c>
      <c r="CX85" s="222">
        <f t="shared" si="382"/>
        <v>0</v>
      </c>
      <c r="CY85" s="222">
        <f t="shared" si="382"/>
        <v>0</v>
      </c>
      <c r="CZ85" s="222">
        <f t="shared" si="382"/>
        <v>0</v>
      </c>
      <c r="DA85" s="376">
        <v>120000000</v>
      </c>
      <c r="DB85" s="301">
        <v>0</v>
      </c>
      <c r="DC85" s="132">
        <f t="shared" si="346"/>
        <v>-120000000</v>
      </c>
      <c r="DD85" s="54"/>
      <c r="DE85" s="54"/>
      <c r="DF85" s="132">
        <f t="shared" si="347"/>
        <v>0</v>
      </c>
      <c r="DG85" s="63">
        <f t="shared" si="348"/>
        <v>120000000</v>
      </c>
      <c r="DH85" s="63">
        <f t="shared" si="348"/>
        <v>0</v>
      </c>
      <c r="DI85" s="63">
        <f t="shared" si="348"/>
        <v>-120000000</v>
      </c>
      <c r="DJ85" s="63">
        <f t="shared" si="349"/>
        <v>120000000</v>
      </c>
      <c r="DK85" s="63">
        <f t="shared" si="349"/>
        <v>0</v>
      </c>
      <c r="DL85" s="63">
        <f t="shared" si="349"/>
        <v>-120000000</v>
      </c>
      <c r="DM85" s="329"/>
    </row>
    <row r="86" spans="1:117" s="217" customFormat="1" ht="13.5" customHeight="1">
      <c r="A86" s="449">
        <v>72</v>
      </c>
      <c r="B86" s="231" t="s">
        <v>173</v>
      </c>
      <c r="C86" s="54"/>
      <c r="D86" s="54"/>
      <c r="E86" s="132">
        <f t="shared" si="316"/>
        <v>0</v>
      </c>
      <c r="F86" s="54"/>
      <c r="G86" s="54"/>
      <c r="H86" s="132">
        <f t="shared" si="296"/>
        <v>0</v>
      </c>
      <c r="I86" s="54"/>
      <c r="J86" s="54"/>
      <c r="K86" s="132">
        <f t="shared" si="297"/>
        <v>0</v>
      </c>
      <c r="L86" s="54"/>
      <c r="M86" s="54"/>
      <c r="N86" s="132">
        <f t="shared" si="298"/>
        <v>0</v>
      </c>
      <c r="O86" s="54"/>
      <c r="P86" s="54"/>
      <c r="Q86" s="132">
        <f t="shared" si="299"/>
        <v>0</v>
      </c>
      <c r="R86" s="54"/>
      <c r="S86" s="54"/>
      <c r="T86" s="132">
        <f t="shared" si="300"/>
        <v>0</v>
      </c>
      <c r="U86" s="54"/>
      <c r="V86" s="54"/>
      <c r="W86" s="132">
        <v>0</v>
      </c>
      <c r="X86" s="54"/>
      <c r="Y86" s="54"/>
      <c r="Z86" s="132">
        <f t="shared" si="301"/>
        <v>0</v>
      </c>
      <c r="AA86" s="54"/>
      <c r="AB86" s="54"/>
      <c r="AC86" s="132">
        <f t="shared" si="302"/>
        <v>0</v>
      </c>
      <c r="AD86" s="54"/>
      <c r="AE86" s="54"/>
      <c r="AF86" s="132">
        <f t="shared" si="303"/>
        <v>0</v>
      </c>
      <c r="AG86" s="54"/>
      <c r="AH86" s="54"/>
      <c r="AI86" s="132">
        <f t="shared" si="357"/>
        <v>0</v>
      </c>
      <c r="AJ86" s="54"/>
      <c r="AK86" s="54"/>
      <c r="AL86" s="132">
        <f t="shared" si="359"/>
        <v>0</v>
      </c>
      <c r="AM86" s="54"/>
      <c r="AN86" s="54"/>
      <c r="AO86" s="132">
        <f t="shared" si="317"/>
        <v>0</v>
      </c>
      <c r="AP86" s="54"/>
      <c r="AQ86" s="54"/>
      <c r="AR86" s="132">
        <f t="shared" si="304"/>
        <v>0</v>
      </c>
      <c r="AS86" s="54"/>
      <c r="AT86" s="54"/>
      <c r="AU86" s="132">
        <f t="shared" si="305"/>
        <v>0</v>
      </c>
      <c r="AV86" s="54"/>
      <c r="AW86" s="54"/>
      <c r="AX86" s="132">
        <f t="shared" si="306"/>
        <v>0</v>
      </c>
      <c r="AY86" s="54"/>
      <c r="AZ86" s="54"/>
      <c r="BA86" s="132">
        <f t="shared" si="307"/>
        <v>0</v>
      </c>
      <c r="BB86" s="54"/>
      <c r="BC86" s="54"/>
      <c r="BD86" s="132">
        <f t="shared" si="308"/>
        <v>0</v>
      </c>
      <c r="BE86" s="54"/>
      <c r="BF86" s="54"/>
      <c r="BG86" s="132">
        <f t="shared" si="309"/>
        <v>0</v>
      </c>
      <c r="BH86" s="54"/>
      <c r="BI86" s="54"/>
      <c r="BJ86" s="132">
        <f t="shared" si="310"/>
        <v>0</v>
      </c>
      <c r="BK86" s="54"/>
      <c r="BL86" s="54"/>
      <c r="BM86" s="132">
        <f t="shared" si="369"/>
        <v>0</v>
      </c>
      <c r="BN86" s="54"/>
      <c r="BO86" s="54"/>
      <c r="BP86" s="132">
        <f t="shared" si="371"/>
        <v>0</v>
      </c>
      <c r="BQ86" s="54"/>
      <c r="BR86" s="54"/>
      <c r="BS86" s="132">
        <v>0</v>
      </c>
      <c r="BT86" s="54"/>
      <c r="BU86" s="54"/>
      <c r="BV86" s="132">
        <f t="shared" si="350"/>
        <v>0</v>
      </c>
      <c r="BW86" s="54"/>
      <c r="BX86" s="54"/>
      <c r="BY86" s="132">
        <f t="shared" si="373"/>
        <v>0</v>
      </c>
      <c r="BZ86" s="54"/>
      <c r="CA86" s="54"/>
      <c r="CB86" s="132">
        <f t="shared" si="318"/>
        <v>0</v>
      </c>
      <c r="CC86" s="54"/>
      <c r="CD86" s="54"/>
      <c r="CE86" s="132">
        <f t="shared" si="311"/>
        <v>0</v>
      </c>
      <c r="CF86" s="54"/>
      <c r="CG86" s="54"/>
      <c r="CH86" s="132">
        <f t="shared" si="312"/>
        <v>0</v>
      </c>
      <c r="CI86" s="54"/>
      <c r="CJ86" s="54"/>
      <c r="CK86" s="132">
        <f t="shared" si="313"/>
        <v>0</v>
      </c>
      <c r="CL86" s="54"/>
      <c r="CM86" s="54"/>
      <c r="CN86" s="132">
        <f t="shared" si="314"/>
        <v>0</v>
      </c>
      <c r="CO86" s="54"/>
      <c r="CP86" s="148"/>
      <c r="CQ86" s="132">
        <f t="shared" si="315"/>
        <v>0</v>
      </c>
      <c r="CR86" s="222">
        <f t="shared" si="380"/>
        <v>0</v>
      </c>
      <c r="CS86" s="222">
        <f t="shared" si="381"/>
        <v>0</v>
      </c>
      <c r="CT86" s="222">
        <f t="shared" si="381"/>
        <v>0</v>
      </c>
      <c r="CU86" s="54"/>
      <c r="CV86" s="54"/>
      <c r="CW86" s="132">
        <f t="shared" si="344"/>
        <v>0</v>
      </c>
      <c r="CX86" s="222">
        <f t="shared" si="382"/>
        <v>0</v>
      </c>
      <c r="CY86" s="222">
        <f t="shared" si="382"/>
        <v>0</v>
      </c>
      <c r="CZ86" s="222">
        <f t="shared" si="382"/>
        <v>0</v>
      </c>
      <c r="DA86" s="65"/>
      <c r="DB86" s="65"/>
      <c r="DC86" s="132">
        <f t="shared" si="346"/>
        <v>0</v>
      </c>
      <c r="DD86" s="54"/>
      <c r="DE86" s="54"/>
      <c r="DF86" s="132">
        <f t="shared" si="347"/>
        <v>0</v>
      </c>
      <c r="DG86" s="63">
        <f t="shared" si="348"/>
        <v>0</v>
      </c>
      <c r="DH86" s="63">
        <f t="shared" si="348"/>
        <v>0</v>
      </c>
      <c r="DI86" s="63">
        <f t="shared" si="348"/>
        <v>0</v>
      </c>
      <c r="DJ86" s="63">
        <f t="shared" si="349"/>
        <v>0</v>
      </c>
      <c r="DK86" s="63">
        <f t="shared" si="349"/>
        <v>0</v>
      </c>
      <c r="DL86" s="63">
        <f t="shared" si="349"/>
        <v>0</v>
      </c>
      <c r="DM86" s="329"/>
    </row>
    <row r="87" spans="1:117" s="217" customFormat="1" ht="13.5" customHeight="1">
      <c r="A87" s="449">
        <v>73</v>
      </c>
      <c r="B87" s="231" t="s">
        <v>65</v>
      </c>
      <c r="C87" s="54"/>
      <c r="D87" s="54"/>
      <c r="E87" s="132">
        <f t="shared" si="316"/>
        <v>0</v>
      </c>
      <c r="F87" s="54"/>
      <c r="G87" s="54"/>
      <c r="H87" s="132">
        <f t="shared" si="296"/>
        <v>0</v>
      </c>
      <c r="I87" s="54"/>
      <c r="J87" s="54">
        <v>0</v>
      </c>
      <c r="K87" s="132">
        <f t="shared" si="297"/>
        <v>0</v>
      </c>
      <c r="L87" s="54"/>
      <c r="M87" s="54"/>
      <c r="N87" s="132">
        <f t="shared" si="298"/>
        <v>0</v>
      </c>
      <c r="O87" s="54"/>
      <c r="P87" s="54"/>
      <c r="Q87" s="132">
        <f t="shared" si="299"/>
        <v>0</v>
      </c>
      <c r="R87" s="54"/>
      <c r="S87" s="54"/>
      <c r="T87" s="132">
        <f t="shared" si="300"/>
        <v>0</v>
      </c>
      <c r="U87" s="54"/>
      <c r="V87" s="54"/>
      <c r="W87" s="132">
        <v>0</v>
      </c>
      <c r="X87" s="54"/>
      <c r="Y87" s="54"/>
      <c r="Z87" s="132">
        <f t="shared" si="301"/>
        <v>0</v>
      </c>
      <c r="AA87" s="54"/>
      <c r="AB87" s="54"/>
      <c r="AC87" s="132">
        <f t="shared" si="302"/>
        <v>0</v>
      </c>
      <c r="AD87" s="54"/>
      <c r="AE87" s="54"/>
      <c r="AF87" s="132">
        <f t="shared" si="303"/>
        <v>0</v>
      </c>
      <c r="AG87" s="54"/>
      <c r="AH87" s="54"/>
      <c r="AI87" s="132">
        <f t="shared" si="357"/>
        <v>0</v>
      </c>
      <c r="AJ87" s="54"/>
      <c r="AK87" s="54"/>
      <c r="AL87" s="132">
        <f t="shared" si="359"/>
        <v>0</v>
      </c>
      <c r="AM87" s="54"/>
      <c r="AN87" s="54"/>
      <c r="AO87" s="132">
        <f t="shared" si="317"/>
        <v>0</v>
      </c>
      <c r="AP87" s="54"/>
      <c r="AQ87" s="54"/>
      <c r="AR87" s="132">
        <f t="shared" si="304"/>
        <v>0</v>
      </c>
      <c r="AS87" s="54"/>
      <c r="AT87" s="54"/>
      <c r="AU87" s="132">
        <f t="shared" si="305"/>
        <v>0</v>
      </c>
      <c r="AV87" s="54"/>
      <c r="AW87" s="54"/>
      <c r="AX87" s="132">
        <f t="shared" si="306"/>
        <v>0</v>
      </c>
      <c r="AY87" s="54"/>
      <c r="AZ87" s="54"/>
      <c r="BA87" s="132">
        <f t="shared" si="307"/>
        <v>0</v>
      </c>
      <c r="BB87" s="54"/>
      <c r="BC87" s="54"/>
      <c r="BD87" s="132">
        <f t="shared" si="308"/>
        <v>0</v>
      </c>
      <c r="BE87" s="54"/>
      <c r="BF87" s="54"/>
      <c r="BG87" s="132">
        <f t="shared" si="309"/>
        <v>0</v>
      </c>
      <c r="BH87" s="54"/>
      <c r="BI87" s="54"/>
      <c r="BJ87" s="132">
        <f t="shared" si="310"/>
        <v>0</v>
      </c>
      <c r="BK87" s="54"/>
      <c r="BL87" s="54"/>
      <c r="BM87" s="132">
        <f t="shared" si="369"/>
        <v>0</v>
      </c>
      <c r="BN87" s="54"/>
      <c r="BO87" s="54"/>
      <c r="BP87" s="132">
        <f t="shared" si="371"/>
        <v>0</v>
      </c>
      <c r="BQ87" s="54"/>
      <c r="BR87" s="54"/>
      <c r="BS87" s="132">
        <v>0</v>
      </c>
      <c r="BT87" s="54"/>
      <c r="BU87" s="54"/>
      <c r="BV87" s="132">
        <f t="shared" si="350"/>
        <v>0</v>
      </c>
      <c r="BW87" s="54"/>
      <c r="BX87" s="54"/>
      <c r="BY87" s="132">
        <f t="shared" si="373"/>
        <v>0</v>
      </c>
      <c r="BZ87" s="54"/>
      <c r="CA87" s="54"/>
      <c r="CB87" s="132">
        <f t="shared" si="318"/>
        <v>0</v>
      </c>
      <c r="CC87" s="54"/>
      <c r="CD87" s="54"/>
      <c r="CE87" s="132">
        <f t="shared" si="311"/>
        <v>0</v>
      </c>
      <c r="CF87" s="54"/>
      <c r="CG87" s="54"/>
      <c r="CH87" s="132">
        <f t="shared" si="312"/>
        <v>0</v>
      </c>
      <c r="CI87" s="54"/>
      <c r="CJ87" s="54"/>
      <c r="CK87" s="132">
        <f t="shared" si="313"/>
        <v>0</v>
      </c>
      <c r="CL87" s="54"/>
      <c r="CM87" s="54"/>
      <c r="CN87" s="132">
        <f t="shared" si="314"/>
        <v>0</v>
      </c>
      <c r="CO87" s="148"/>
      <c r="CP87" s="148"/>
      <c r="CQ87" s="132">
        <f t="shared" si="315"/>
        <v>0</v>
      </c>
      <c r="CR87" s="222">
        <f>SUM(C87+F87+I87+L87+O87+R87+U87+X87+AA87+AD87+AG87+AJ87+AM87+AP87+AS87+AV87+AY87+BB87+BE87+BH87+BK87+BN87+BQ87+BT87+BW87+BZ87+CC87+CF87+CI87+CL87+CO87)</f>
        <v>0</v>
      </c>
      <c r="CS87" s="222">
        <f>SUM(D87+G87+J87+M87+P87+S87+V87+Y87+AB87+AE87+AH87+AK87+AN87+AQ87+AT87+AW87+AZ87+BC87+BF87+BI87+BL87+BO87+BR87+BU87+BX87+CA87+CD87+CG87+CJ87+CM87+CP87)</f>
        <v>0</v>
      </c>
      <c r="CT87" s="222">
        <f t="shared" si="381"/>
        <v>0</v>
      </c>
      <c r="CU87" s="54"/>
      <c r="CV87" s="54"/>
      <c r="CW87" s="132">
        <f t="shared" si="344"/>
        <v>0</v>
      </c>
      <c r="CX87" s="222">
        <f t="shared" si="382"/>
        <v>0</v>
      </c>
      <c r="CY87" s="222">
        <f t="shared" si="382"/>
        <v>0</v>
      </c>
      <c r="CZ87" s="222">
        <f t="shared" si="382"/>
        <v>0</v>
      </c>
      <c r="DA87" s="65"/>
      <c r="DB87" s="65"/>
      <c r="DC87" s="132">
        <f t="shared" si="346"/>
        <v>0</v>
      </c>
      <c r="DD87" s="54"/>
      <c r="DE87" s="54"/>
      <c r="DF87" s="132">
        <f t="shared" si="347"/>
        <v>0</v>
      </c>
      <c r="DG87" s="63">
        <f t="shared" si="348"/>
        <v>0</v>
      </c>
      <c r="DH87" s="63">
        <f t="shared" si="348"/>
        <v>0</v>
      </c>
      <c r="DI87" s="63">
        <f t="shared" si="348"/>
        <v>0</v>
      </c>
      <c r="DJ87" s="63">
        <f t="shared" si="349"/>
        <v>0</v>
      </c>
      <c r="DK87" s="63">
        <f t="shared" si="349"/>
        <v>0</v>
      </c>
      <c r="DL87" s="63">
        <f t="shared" si="349"/>
        <v>0</v>
      </c>
      <c r="DM87" s="329"/>
    </row>
    <row r="88" spans="1:117" s="217" customFormat="1" ht="13.5" customHeight="1">
      <c r="A88" s="449">
        <v>74</v>
      </c>
      <c r="B88" s="231" t="s">
        <v>66</v>
      </c>
      <c r="C88" s="144"/>
      <c r="D88" s="144"/>
      <c r="E88" s="132">
        <f t="shared" si="316"/>
        <v>0</v>
      </c>
      <c r="F88" s="144">
        <v>0</v>
      </c>
      <c r="G88" s="144">
        <v>0</v>
      </c>
      <c r="H88" s="132">
        <f t="shared" si="296"/>
        <v>0</v>
      </c>
      <c r="I88" s="144">
        <v>0</v>
      </c>
      <c r="J88" s="144">
        <v>0</v>
      </c>
      <c r="K88" s="132">
        <f t="shared" si="297"/>
        <v>0</v>
      </c>
      <c r="L88" s="144">
        <v>0</v>
      </c>
      <c r="M88" s="144">
        <v>0</v>
      </c>
      <c r="N88" s="132">
        <f t="shared" si="298"/>
        <v>0</v>
      </c>
      <c r="O88" s="144"/>
      <c r="P88" s="144"/>
      <c r="Q88" s="132">
        <f t="shared" si="299"/>
        <v>0</v>
      </c>
      <c r="R88" s="144">
        <v>0</v>
      </c>
      <c r="S88" s="144">
        <v>0</v>
      </c>
      <c r="T88" s="132">
        <f t="shared" si="300"/>
        <v>0</v>
      </c>
      <c r="U88" s="144"/>
      <c r="V88" s="144"/>
      <c r="W88" s="234">
        <v>0</v>
      </c>
      <c r="X88" s="144"/>
      <c r="Y88" s="144"/>
      <c r="Z88" s="132">
        <f t="shared" si="301"/>
        <v>0</v>
      </c>
      <c r="AA88" s="144">
        <v>0</v>
      </c>
      <c r="AB88" s="144">
        <v>0</v>
      </c>
      <c r="AC88" s="132">
        <f t="shared" si="302"/>
        <v>0</v>
      </c>
      <c r="AD88" s="144">
        <v>0</v>
      </c>
      <c r="AE88" s="144">
        <v>0</v>
      </c>
      <c r="AF88" s="132">
        <f t="shared" si="303"/>
        <v>0</v>
      </c>
      <c r="AG88" s="144">
        <v>0</v>
      </c>
      <c r="AH88" s="144">
        <v>0</v>
      </c>
      <c r="AI88" s="132">
        <f t="shared" si="357"/>
        <v>0</v>
      </c>
      <c r="AJ88" s="144">
        <v>0</v>
      </c>
      <c r="AK88" s="144">
        <v>0</v>
      </c>
      <c r="AL88" s="132">
        <f t="shared" si="359"/>
        <v>0</v>
      </c>
      <c r="AM88" s="144">
        <v>0</v>
      </c>
      <c r="AN88" s="144">
        <v>0</v>
      </c>
      <c r="AO88" s="132">
        <f t="shared" si="317"/>
        <v>0</v>
      </c>
      <c r="AP88" s="144">
        <v>0</v>
      </c>
      <c r="AQ88" s="144">
        <v>0</v>
      </c>
      <c r="AR88" s="132">
        <f t="shared" si="304"/>
        <v>0</v>
      </c>
      <c r="AS88" s="144">
        <v>0</v>
      </c>
      <c r="AT88" s="144">
        <v>0</v>
      </c>
      <c r="AU88" s="132">
        <f t="shared" si="305"/>
        <v>0</v>
      </c>
      <c r="AV88" s="144">
        <v>0</v>
      </c>
      <c r="AW88" s="144"/>
      <c r="AX88" s="132">
        <f t="shared" si="306"/>
        <v>0</v>
      </c>
      <c r="AY88" s="144">
        <v>0</v>
      </c>
      <c r="AZ88" s="144">
        <v>0</v>
      </c>
      <c r="BA88" s="132">
        <f t="shared" si="307"/>
        <v>0</v>
      </c>
      <c r="BB88" s="144">
        <v>0</v>
      </c>
      <c r="BC88" s="144">
        <v>0</v>
      </c>
      <c r="BD88" s="132">
        <f t="shared" si="308"/>
        <v>0</v>
      </c>
      <c r="BE88" s="144">
        <v>0</v>
      </c>
      <c r="BF88" s="144">
        <v>0</v>
      </c>
      <c r="BG88" s="132">
        <f t="shared" si="309"/>
        <v>0</v>
      </c>
      <c r="BH88" s="144">
        <v>0</v>
      </c>
      <c r="BI88" s="144">
        <v>0</v>
      </c>
      <c r="BJ88" s="132">
        <f t="shared" si="310"/>
        <v>0</v>
      </c>
      <c r="BK88" s="144">
        <v>0</v>
      </c>
      <c r="BL88" s="144">
        <v>0</v>
      </c>
      <c r="BM88" s="132">
        <f t="shared" si="369"/>
        <v>0</v>
      </c>
      <c r="BN88" s="144">
        <v>0</v>
      </c>
      <c r="BO88" s="144">
        <v>0</v>
      </c>
      <c r="BP88" s="132">
        <f t="shared" si="371"/>
        <v>0</v>
      </c>
      <c r="BQ88" s="144"/>
      <c r="BR88" s="144"/>
      <c r="BS88" s="234">
        <v>0</v>
      </c>
      <c r="BT88" s="144">
        <v>0</v>
      </c>
      <c r="BU88" s="144"/>
      <c r="BV88" s="132">
        <f t="shared" si="350"/>
        <v>0</v>
      </c>
      <c r="BW88" s="144">
        <v>0</v>
      </c>
      <c r="BX88" s="144">
        <v>0</v>
      </c>
      <c r="BY88" s="132">
        <f t="shared" si="373"/>
        <v>0</v>
      </c>
      <c r="BZ88" s="144">
        <v>0</v>
      </c>
      <c r="CA88" s="144">
        <v>0</v>
      </c>
      <c r="CB88" s="132">
        <f t="shared" si="318"/>
        <v>0</v>
      </c>
      <c r="CC88" s="144">
        <v>0</v>
      </c>
      <c r="CD88" s="144">
        <v>0</v>
      </c>
      <c r="CE88" s="132">
        <f t="shared" si="311"/>
        <v>0</v>
      </c>
      <c r="CF88" s="144">
        <v>0</v>
      </c>
      <c r="CG88" s="144">
        <v>0</v>
      </c>
      <c r="CH88" s="132">
        <f t="shared" si="312"/>
        <v>0</v>
      </c>
      <c r="CI88" s="144"/>
      <c r="CJ88" s="144"/>
      <c r="CK88" s="132">
        <f t="shared" si="313"/>
        <v>0</v>
      </c>
      <c r="CL88" s="144">
        <v>0</v>
      </c>
      <c r="CM88" s="144">
        <v>0</v>
      </c>
      <c r="CN88" s="132">
        <f t="shared" si="314"/>
        <v>0</v>
      </c>
      <c r="CO88" s="144">
        <v>0</v>
      </c>
      <c r="CP88" s="144">
        <v>0</v>
      </c>
      <c r="CQ88" s="132">
        <f t="shared" si="315"/>
        <v>0</v>
      </c>
      <c r="CR88" s="222">
        <f>SUM(C88+F88+I88+L88+O88+R88+U88+X88+AA88+AD88+AG88+AJ88+AM88+AP88+AS88+AV88+AY88+BB88+BE88+BH88+BK88+BN88+BQ88+BT88+BW88+BZ88+CC88+CF88+CI88+CL88+CO88)</f>
        <v>0</v>
      </c>
      <c r="CS88" s="222">
        <f>SUM(D88+G88+J88+M88+P88+S88+V88+Y88+AB88+AE88+AH88+AK88+AN88+AQ88+AT88+AW88+AZ88+BC88+BF88+BI88+BL88+BO88+BR88+BU88+BX88+CA88+CD88+CG88+CJ88+CM88+CP88)</f>
        <v>0</v>
      </c>
      <c r="CT88" s="222">
        <f t="shared" si="381"/>
        <v>0</v>
      </c>
      <c r="CU88" s="376">
        <v>401195400</v>
      </c>
      <c r="CV88" s="376">
        <v>275462871</v>
      </c>
      <c r="CW88" s="132">
        <f t="shared" si="344"/>
        <v>-125732529</v>
      </c>
      <c r="CX88" s="222">
        <f t="shared" si="382"/>
        <v>401195400</v>
      </c>
      <c r="CY88" s="222">
        <f t="shared" si="382"/>
        <v>275462871</v>
      </c>
      <c r="CZ88" s="222">
        <f t="shared" si="382"/>
        <v>-125732529</v>
      </c>
      <c r="DA88" s="65"/>
      <c r="DB88" s="65"/>
      <c r="DC88" s="132">
        <f t="shared" si="346"/>
        <v>0</v>
      </c>
      <c r="DD88" s="54"/>
      <c r="DE88" s="54"/>
      <c r="DF88" s="132">
        <f t="shared" si="347"/>
        <v>0</v>
      </c>
      <c r="DG88" s="63">
        <f t="shared" si="348"/>
        <v>0</v>
      </c>
      <c r="DH88" s="63">
        <f t="shared" si="348"/>
        <v>0</v>
      </c>
      <c r="DI88" s="63">
        <f t="shared" si="348"/>
        <v>0</v>
      </c>
      <c r="DJ88" s="63">
        <f t="shared" si="349"/>
        <v>401195400</v>
      </c>
      <c r="DK88" s="63">
        <f t="shared" si="349"/>
        <v>275462871</v>
      </c>
      <c r="DL88" s="63">
        <f t="shared" si="349"/>
        <v>-125732529</v>
      </c>
      <c r="DM88" s="329"/>
    </row>
    <row r="89" spans="1:117" s="217" customFormat="1" ht="13.5" customHeight="1">
      <c r="A89" s="449">
        <v>75</v>
      </c>
      <c r="B89" s="231" t="s">
        <v>180</v>
      </c>
      <c r="C89" s="376">
        <v>162153300</v>
      </c>
      <c r="D89" s="376">
        <v>155718300</v>
      </c>
      <c r="E89" s="132">
        <f t="shared" si="316"/>
        <v>-6435000</v>
      </c>
      <c r="F89" s="376">
        <v>1219324500</v>
      </c>
      <c r="G89" s="376">
        <v>1132500000</v>
      </c>
      <c r="H89" s="132">
        <f t="shared" si="296"/>
        <v>-86824500</v>
      </c>
      <c r="I89" s="376">
        <v>118875200</v>
      </c>
      <c r="J89" s="376">
        <v>98000000</v>
      </c>
      <c r="K89" s="132">
        <f t="shared" si="297"/>
        <v>-20875200</v>
      </c>
      <c r="L89" s="376">
        <v>237516100</v>
      </c>
      <c r="M89" s="376">
        <v>221179200</v>
      </c>
      <c r="N89" s="132">
        <f t="shared" si="298"/>
        <v>-16336900</v>
      </c>
      <c r="O89" s="376">
        <v>1680340700</v>
      </c>
      <c r="P89" s="376">
        <v>1557290000</v>
      </c>
      <c r="Q89" s="132">
        <f t="shared" si="299"/>
        <v>-123050700</v>
      </c>
      <c r="R89" s="376">
        <v>129371200</v>
      </c>
      <c r="S89" s="376">
        <v>131061300</v>
      </c>
      <c r="T89" s="132">
        <f t="shared" si="300"/>
        <v>1690100</v>
      </c>
      <c r="U89" s="54"/>
      <c r="V89" s="54"/>
      <c r="W89" s="132">
        <v>0</v>
      </c>
      <c r="X89" s="376">
        <v>56840000</v>
      </c>
      <c r="Y89" s="376">
        <v>56638100</v>
      </c>
      <c r="Z89" s="132">
        <f t="shared" si="301"/>
        <v>-201900</v>
      </c>
      <c r="AA89" s="376">
        <v>21245100</v>
      </c>
      <c r="AB89" s="376">
        <v>21222000</v>
      </c>
      <c r="AC89" s="132">
        <f t="shared" si="302"/>
        <v>-23100</v>
      </c>
      <c r="AD89" s="376">
        <v>30182800</v>
      </c>
      <c r="AE89" s="376">
        <v>30108000</v>
      </c>
      <c r="AF89" s="132">
        <f t="shared" si="303"/>
        <v>-74800</v>
      </c>
      <c r="AG89" s="376">
        <v>29649400</v>
      </c>
      <c r="AH89" s="376">
        <v>29624400</v>
      </c>
      <c r="AI89" s="132">
        <f t="shared" si="357"/>
        <v>-25000</v>
      </c>
      <c r="AJ89" s="376">
        <v>29337900</v>
      </c>
      <c r="AK89" s="376">
        <v>28843600</v>
      </c>
      <c r="AL89" s="132">
        <f t="shared" si="359"/>
        <v>-494300</v>
      </c>
      <c r="AM89" s="376">
        <v>29000800</v>
      </c>
      <c r="AN89" s="376">
        <v>28633100</v>
      </c>
      <c r="AO89" s="132">
        <f t="shared" si="317"/>
        <v>-367700</v>
      </c>
      <c r="AP89" s="376">
        <v>32385200</v>
      </c>
      <c r="AQ89" s="376">
        <v>32385200</v>
      </c>
      <c r="AR89" s="132">
        <f t="shared" si="304"/>
        <v>0</v>
      </c>
      <c r="AS89" s="376">
        <v>27384400</v>
      </c>
      <c r="AT89" s="376">
        <v>27384400</v>
      </c>
      <c r="AU89" s="132">
        <f t="shared" si="305"/>
        <v>0</v>
      </c>
      <c r="AV89" s="376">
        <v>27946500</v>
      </c>
      <c r="AW89" s="376">
        <v>27934400</v>
      </c>
      <c r="AX89" s="132">
        <f t="shared" si="306"/>
        <v>-12100</v>
      </c>
      <c r="AY89" s="376">
        <v>30388000</v>
      </c>
      <c r="AZ89" s="376">
        <v>30388000</v>
      </c>
      <c r="BA89" s="132">
        <f t="shared" si="307"/>
        <v>0</v>
      </c>
      <c r="BB89" s="376">
        <v>36169800</v>
      </c>
      <c r="BC89" s="376">
        <v>36061200</v>
      </c>
      <c r="BD89" s="132">
        <f t="shared" si="308"/>
        <v>-108600</v>
      </c>
      <c r="BE89" s="376">
        <v>26858400</v>
      </c>
      <c r="BF89" s="376">
        <v>26254500</v>
      </c>
      <c r="BG89" s="132">
        <f t="shared" si="309"/>
        <v>-603900</v>
      </c>
      <c r="BH89" s="376">
        <v>57639000</v>
      </c>
      <c r="BI89" s="376">
        <v>46356900</v>
      </c>
      <c r="BJ89" s="132">
        <f t="shared" si="310"/>
        <v>-11282100</v>
      </c>
      <c r="BK89" s="376">
        <v>21938800</v>
      </c>
      <c r="BL89" s="376">
        <v>20364400</v>
      </c>
      <c r="BM89" s="132">
        <f t="shared" si="369"/>
        <v>-1574400</v>
      </c>
      <c r="BN89" s="376">
        <v>29288800</v>
      </c>
      <c r="BO89" s="376">
        <v>25850000</v>
      </c>
      <c r="BP89" s="132">
        <f>BO89-BN89</f>
        <v>-3438800</v>
      </c>
      <c r="BQ89" s="376">
        <v>54328000</v>
      </c>
      <c r="BR89" s="376">
        <v>47496000</v>
      </c>
      <c r="BS89" s="132">
        <f>BR89-BQ89</f>
        <v>-6832000</v>
      </c>
      <c r="BT89" s="376">
        <v>254152300</v>
      </c>
      <c r="BU89" s="376">
        <v>253134700</v>
      </c>
      <c r="BV89" s="132">
        <f t="shared" si="350"/>
        <v>-1017600</v>
      </c>
      <c r="BW89" s="376">
        <v>242569800</v>
      </c>
      <c r="BX89" s="376">
        <v>242472000</v>
      </c>
      <c r="BY89" s="132">
        <f t="shared" si="373"/>
        <v>-97800</v>
      </c>
      <c r="BZ89" s="376">
        <v>196242400</v>
      </c>
      <c r="CA89" s="376">
        <v>178048600</v>
      </c>
      <c r="CB89" s="132">
        <f t="shared" si="318"/>
        <v>-18193800</v>
      </c>
      <c r="CC89" s="376">
        <v>170420800</v>
      </c>
      <c r="CD89" s="376">
        <v>169723400</v>
      </c>
      <c r="CE89" s="132">
        <f t="shared" si="311"/>
        <v>-697400</v>
      </c>
      <c r="CF89" s="376">
        <v>192710300</v>
      </c>
      <c r="CG89" s="376">
        <v>192312400</v>
      </c>
      <c r="CH89" s="132">
        <f t="shared" si="312"/>
        <v>-397900</v>
      </c>
      <c r="CI89" s="376">
        <v>185147400</v>
      </c>
      <c r="CJ89" s="376">
        <v>180051800</v>
      </c>
      <c r="CK89" s="132">
        <f t="shared" si="313"/>
        <v>-5095600</v>
      </c>
      <c r="CL89" s="376">
        <v>46641600</v>
      </c>
      <c r="CM89" s="376">
        <v>47502700</v>
      </c>
      <c r="CN89" s="132">
        <f t="shared" si="314"/>
        <v>861100</v>
      </c>
      <c r="CO89" s="376">
        <v>152000000</v>
      </c>
      <c r="CP89" s="301">
        <v>0</v>
      </c>
      <c r="CQ89" s="132">
        <f t="shared" si="315"/>
        <v>-152000000</v>
      </c>
      <c r="CR89" s="222">
        <f>SUM(C89+F89+I89+L89+O89+R89+U89+X89+AA89+AD89+AG89+AJ89+AM89+AP89+AS89+AV89+AY89+BB89+BE89+BH89+BK89+BN89+BQ89+BT89+BW89+BZ89+CC89+CF89+CI89+CL89+CO89)</f>
        <v>5528048500</v>
      </c>
      <c r="CS89" s="222">
        <f t="shared" si="381"/>
        <v>5074538600</v>
      </c>
      <c r="CT89" s="222">
        <f t="shared" si="381"/>
        <v>-453509900</v>
      </c>
      <c r="CU89" s="376">
        <v>6000000</v>
      </c>
      <c r="CV89" s="301">
        <v>0</v>
      </c>
      <c r="CW89" s="132">
        <f t="shared" si="344"/>
        <v>-6000000</v>
      </c>
      <c r="CX89" s="222">
        <f t="shared" si="382"/>
        <v>6000000</v>
      </c>
      <c r="CY89" s="222">
        <f t="shared" si="382"/>
        <v>0</v>
      </c>
      <c r="CZ89" s="222">
        <f t="shared" si="382"/>
        <v>-6000000</v>
      </c>
      <c r="DA89" s="54">
        <v>0</v>
      </c>
      <c r="DB89" s="54"/>
      <c r="DC89" s="132">
        <f t="shared" si="346"/>
        <v>0</v>
      </c>
      <c r="DD89" s="54"/>
      <c r="DE89" s="54"/>
      <c r="DF89" s="132">
        <f t="shared" si="347"/>
        <v>0</v>
      </c>
      <c r="DG89" s="63">
        <f t="shared" si="348"/>
        <v>0</v>
      </c>
      <c r="DH89" s="63">
        <f t="shared" si="348"/>
        <v>0</v>
      </c>
      <c r="DI89" s="63">
        <f t="shared" si="348"/>
        <v>0</v>
      </c>
      <c r="DJ89" s="63">
        <f t="shared" si="349"/>
        <v>5534048500</v>
      </c>
      <c r="DK89" s="63">
        <f t="shared" si="349"/>
        <v>5074538600</v>
      </c>
      <c r="DL89" s="63">
        <f t="shared" si="349"/>
        <v>-459509900</v>
      </c>
      <c r="DM89" s="329"/>
    </row>
    <row r="90" spans="1:117" s="288" customFormat="1">
      <c r="A90" s="233">
        <v>76</v>
      </c>
      <c r="B90" s="412" t="s">
        <v>67</v>
      </c>
      <c r="C90" s="64">
        <v>1</v>
      </c>
      <c r="D90" s="64">
        <v>1</v>
      </c>
      <c r="E90" s="215">
        <f t="shared" si="316"/>
        <v>0</v>
      </c>
      <c r="F90" s="64">
        <v>1</v>
      </c>
      <c r="G90" s="64">
        <v>1</v>
      </c>
      <c r="H90" s="215">
        <f t="shared" si="296"/>
        <v>0</v>
      </c>
      <c r="I90" s="64">
        <v>1</v>
      </c>
      <c r="J90" s="64">
        <v>1</v>
      </c>
      <c r="K90" s="215">
        <f t="shared" si="297"/>
        <v>0</v>
      </c>
      <c r="L90" s="64">
        <v>1</v>
      </c>
      <c r="M90" s="64">
        <v>1</v>
      </c>
      <c r="N90" s="215">
        <f t="shared" si="298"/>
        <v>0</v>
      </c>
      <c r="O90" s="64"/>
      <c r="P90" s="64"/>
      <c r="Q90" s="215">
        <f t="shared" si="299"/>
        <v>0</v>
      </c>
      <c r="R90" s="64">
        <v>1</v>
      </c>
      <c r="S90" s="64">
        <v>1</v>
      </c>
      <c r="T90" s="215">
        <f t="shared" si="300"/>
        <v>0</v>
      </c>
      <c r="U90" s="64"/>
      <c r="V90" s="64"/>
      <c r="W90" s="215">
        <v>0</v>
      </c>
      <c r="X90" s="64"/>
      <c r="Y90" s="64"/>
      <c r="Z90" s="215">
        <f t="shared" si="301"/>
        <v>0</v>
      </c>
      <c r="AA90" s="64"/>
      <c r="AB90" s="64"/>
      <c r="AC90" s="215">
        <f t="shared" si="302"/>
        <v>0</v>
      </c>
      <c r="AD90" s="64"/>
      <c r="AE90" s="64"/>
      <c r="AF90" s="215">
        <f t="shared" si="303"/>
        <v>0</v>
      </c>
      <c r="AG90" s="64"/>
      <c r="AH90" s="64"/>
      <c r="AI90" s="215">
        <f t="shared" si="357"/>
        <v>0</v>
      </c>
      <c r="AJ90" s="64"/>
      <c r="AK90" s="64"/>
      <c r="AL90" s="215">
        <f t="shared" si="359"/>
        <v>0</v>
      </c>
      <c r="AM90" s="64"/>
      <c r="AN90" s="64"/>
      <c r="AO90" s="215">
        <f t="shared" si="317"/>
        <v>0</v>
      </c>
      <c r="AP90" s="64"/>
      <c r="AQ90" s="64"/>
      <c r="AR90" s="215">
        <f t="shared" si="304"/>
        <v>0</v>
      </c>
      <c r="AS90" s="64"/>
      <c r="AT90" s="64"/>
      <c r="AU90" s="215">
        <f t="shared" si="305"/>
        <v>0</v>
      </c>
      <c r="AV90" s="64"/>
      <c r="AW90" s="64"/>
      <c r="AX90" s="215">
        <f t="shared" si="306"/>
        <v>0</v>
      </c>
      <c r="AY90" s="64"/>
      <c r="AZ90" s="64"/>
      <c r="BA90" s="215">
        <f t="shared" si="307"/>
        <v>0</v>
      </c>
      <c r="BB90" s="64"/>
      <c r="BC90" s="64"/>
      <c r="BD90" s="215">
        <f t="shared" si="308"/>
        <v>0</v>
      </c>
      <c r="BE90" s="64"/>
      <c r="BF90" s="64"/>
      <c r="BG90" s="215">
        <f t="shared" si="309"/>
        <v>0</v>
      </c>
      <c r="BH90" s="64"/>
      <c r="BI90" s="64"/>
      <c r="BJ90" s="215">
        <f t="shared" si="310"/>
        <v>0</v>
      </c>
      <c r="BK90" s="64"/>
      <c r="BL90" s="64"/>
      <c r="BM90" s="215">
        <f t="shared" si="369"/>
        <v>0</v>
      </c>
      <c r="BN90" s="64"/>
      <c r="BO90" s="64"/>
      <c r="BP90" s="215">
        <f t="shared" si="371"/>
        <v>0</v>
      </c>
      <c r="BQ90" s="64"/>
      <c r="BR90" s="64"/>
      <c r="BS90" s="215">
        <v>0</v>
      </c>
      <c r="BT90" s="64"/>
      <c r="BU90" s="64"/>
      <c r="BV90" s="215">
        <f t="shared" si="350"/>
        <v>0</v>
      </c>
      <c r="BW90" s="64"/>
      <c r="BX90" s="64"/>
      <c r="BY90" s="215">
        <f t="shared" si="373"/>
        <v>0</v>
      </c>
      <c r="BZ90" s="64"/>
      <c r="CA90" s="64"/>
      <c r="CB90" s="215">
        <f t="shared" si="318"/>
        <v>0</v>
      </c>
      <c r="CC90" s="64"/>
      <c r="CD90" s="64"/>
      <c r="CE90" s="215">
        <f t="shared" si="311"/>
        <v>0</v>
      </c>
      <c r="CF90" s="64"/>
      <c r="CG90" s="64"/>
      <c r="CH90" s="215">
        <f t="shared" si="312"/>
        <v>0</v>
      </c>
      <c r="CI90" s="64"/>
      <c r="CJ90" s="64"/>
      <c r="CK90" s="215">
        <f t="shared" si="313"/>
        <v>0</v>
      </c>
      <c r="CL90" s="64"/>
      <c r="CM90" s="64"/>
      <c r="CN90" s="215">
        <f t="shared" si="314"/>
        <v>0</v>
      </c>
      <c r="CO90" s="64"/>
      <c r="CP90" s="64"/>
      <c r="CQ90" s="215">
        <f t="shared" si="315"/>
        <v>0</v>
      </c>
      <c r="CR90" s="409">
        <f t="shared" si="343"/>
        <v>5</v>
      </c>
      <c r="CS90" s="409">
        <f t="shared" si="343"/>
        <v>5</v>
      </c>
      <c r="CT90" s="409">
        <f t="shared" si="343"/>
        <v>0</v>
      </c>
      <c r="CU90" s="66"/>
      <c r="CV90" s="66"/>
      <c r="CW90" s="215">
        <f t="shared" si="344"/>
        <v>0</v>
      </c>
      <c r="CX90" s="409">
        <f t="shared" si="345"/>
        <v>0</v>
      </c>
      <c r="CY90" s="409">
        <f t="shared" si="345"/>
        <v>0</v>
      </c>
      <c r="CZ90" s="409">
        <f t="shared" si="345"/>
        <v>0</v>
      </c>
      <c r="DA90" s="64"/>
      <c r="DB90" s="64"/>
      <c r="DC90" s="215">
        <f t="shared" si="346"/>
        <v>0</v>
      </c>
      <c r="DD90" s="64"/>
      <c r="DE90" s="64"/>
      <c r="DF90" s="215">
        <f t="shared" si="347"/>
        <v>0</v>
      </c>
      <c r="DG90" s="59">
        <f t="shared" si="348"/>
        <v>0</v>
      </c>
      <c r="DH90" s="59">
        <f t="shared" si="348"/>
        <v>0</v>
      </c>
      <c r="DI90" s="59">
        <f t="shared" si="348"/>
        <v>0</v>
      </c>
      <c r="DJ90" s="59">
        <f t="shared" si="349"/>
        <v>5</v>
      </c>
      <c r="DK90" s="59">
        <f t="shared" si="349"/>
        <v>5</v>
      </c>
      <c r="DL90" s="59">
        <f t="shared" si="349"/>
        <v>0</v>
      </c>
      <c r="DM90" s="413"/>
    </row>
    <row r="91" spans="1:117" s="229" customFormat="1">
      <c r="A91" s="223">
        <v>77</v>
      </c>
      <c r="B91" s="224" t="s">
        <v>68</v>
      </c>
      <c r="C91" s="64">
        <v>4</v>
      </c>
      <c r="D91" s="64">
        <v>4</v>
      </c>
      <c r="E91" s="226">
        <f t="shared" si="316"/>
        <v>0</v>
      </c>
      <c r="F91" s="64">
        <v>89</v>
      </c>
      <c r="G91" s="64">
        <v>97</v>
      </c>
      <c r="H91" s="226">
        <f t="shared" si="296"/>
        <v>8</v>
      </c>
      <c r="I91" s="64">
        <v>5</v>
      </c>
      <c r="J91" s="64">
        <v>5</v>
      </c>
      <c r="K91" s="226">
        <f t="shared" si="297"/>
        <v>0</v>
      </c>
      <c r="L91" s="64">
        <v>16</v>
      </c>
      <c r="M91" s="64">
        <v>16</v>
      </c>
      <c r="N91" s="226">
        <f t="shared" si="298"/>
        <v>0</v>
      </c>
      <c r="O91" s="64"/>
      <c r="P91" s="64"/>
      <c r="Q91" s="226">
        <f t="shared" si="299"/>
        <v>0</v>
      </c>
      <c r="R91" s="64">
        <v>14</v>
      </c>
      <c r="S91" s="64">
        <v>14</v>
      </c>
      <c r="T91" s="226">
        <f t="shared" si="300"/>
        <v>0</v>
      </c>
      <c r="U91" s="64">
        <v>0</v>
      </c>
      <c r="V91" s="64">
        <v>0</v>
      </c>
      <c r="W91" s="64">
        <v>0</v>
      </c>
      <c r="X91" s="64">
        <v>8</v>
      </c>
      <c r="Y91" s="64">
        <v>8</v>
      </c>
      <c r="Z91" s="226">
        <f t="shared" si="301"/>
        <v>0</v>
      </c>
      <c r="AA91" s="64">
        <v>6</v>
      </c>
      <c r="AB91" s="64">
        <v>6</v>
      </c>
      <c r="AC91" s="226">
        <f t="shared" si="302"/>
        <v>0</v>
      </c>
      <c r="AD91" s="64">
        <v>6</v>
      </c>
      <c r="AE91" s="64">
        <v>6</v>
      </c>
      <c r="AF91" s="226">
        <f t="shared" si="303"/>
        <v>0</v>
      </c>
      <c r="AG91" s="64">
        <v>6</v>
      </c>
      <c r="AH91" s="64">
        <v>6</v>
      </c>
      <c r="AI91" s="132">
        <f t="shared" si="357"/>
        <v>0</v>
      </c>
      <c r="AJ91" s="64">
        <v>6</v>
      </c>
      <c r="AK91" s="64">
        <v>6</v>
      </c>
      <c r="AL91" s="132">
        <f t="shared" si="359"/>
        <v>0</v>
      </c>
      <c r="AM91" s="64">
        <v>6</v>
      </c>
      <c r="AN91" s="64">
        <v>6</v>
      </c>
      <c r="AO91" s="226">
        <f t="shared" si="317"/>
        <v>0</v>
      </c>
      <c r="AP91" s="64">
        <v>6</v>
      </c>
      <c r="AQ91" s="64">
        <v>6</v>
      </c>
      <c r="AR91" s="226">
        <f t="shared" si="304"/>
        <v>0</v>
      </c>
      <c r="AS91" s="64">
        <v>12</v>
      </c>
      <c r="AT91" s="64">
        <v>12</v>
      </c>
      <c r="AU91" s="226">
        <f t="shared" si="305"/>
        <v>0</v>
      </c>
      <c r="AV91" s="64">
        <v>6</v>
      </c>
      <c r="AW91" s="64">
        <v>6</v>
      </c>
      <c r="AX91" s="226">
        <f t="shared" si="306"/>
        <v>0</v>
      </c>
      <c r="AY91" s="64">
        <v>8</v>
      </c>
      <c r="AZ91" s="64">
        <v>8</v>
      </c>
      <c r="BA91" s="226">
        <f t="shared" si="307"/>
        <v>0</v>
      </c>
      <c r="BB91" s="64">
        <v>7</v>
      </c>
      <c r="BC91" s="64">
        <v>7</v>
      </c>
      <c r="BD91" s="226">
        <f t="shared" si="308"/>
        <v>0</v>
      </c>
      <c r="BE91" s="64">
        <v>7</v>
      </c>
      <c r="BF91" s="64">
        <v>7</v>
      </c>
      <c r="BG91" s="226">
        <f t="shared" si="309"/>
        <v>0</v>
      </c>
      <c r="BH91" s="64">
        <v>6</v>
      </c>
      <c r="BI91" s="64">
        <v>6</v>
      </c>
      <c r="BJ91" s="226">
        <f t="shared" si="310"/>
        <v>0</v>
      </c>
      <c r="BK91" s="64">
        <v>7</v>
      </c>
      <c r="BL91" s="64">
        <v>7</v>
      </c>
      <c r="BM91" s="132">
        <f t="shared" si="369"/>
        <v>0</v>
      </c>
      <c r="BN91" s="54">
        <v>7</v>
      </c>
      <c r="BO91" s="64">
        <v>7</v>
      </c>
      <c r="BP91" s="132">
        <f t="shared" si="371"/>
        <v>0</v>
      </c>
      <c r="BQ91" s="64">
        <v>0</v>
      </c>
      <c r="BR91" s="64">
        <v>0</v>
      </c>
      <c r="BS91" s="64">
        <v>0</v>
      </c>
      <c r="BT91" s="64">
        <v>22</v>
      </c>
      <c r="BU91" s="64">
        <v>22</v>
      </c>
      <c r="BV91" s="226">
        <f t="shared" si="350"/>
        <v>0</v>
      </c>
      <c r="BW91" s="64">
        <v>12</v>
      </c>
      <c r="BX91" s="64">
        <v>12</v>
      </c>
      <c r="BY91" s="132">
        <f t="shared" si="373"/>
        <v>0</v>
      </c>
      <c r="BZ91" s="64">
        <v>21</v>
      </c>
      <c r="CA91" s="64">
        <v>21</v>
      </c>
      <c r="CB91" s="226">
        <f t="shared" si="318"/>
        <v>0</v>
      </c>
      <c r="CC91" s="64">
        <v>13</v>
      </c>
      <c r="CD91" s="64">
        <v>13</v>
      </c>
      <c r="CE91" s="226">
        <f t="shared" si="311"/>
        <v>0</v>
      </c>
      <c r="CF91" s="64">
        <v>15</v>
      </c>
      <c r="CG91" s="64">
        <v>15</v>
      </c>
      <c r="CH91" s="226">
        <f t="shared" si="312"/>
        <v>0</v>
      </c>
      <c r="CI91" s="64">
        <v>0</v>
      </c>
      <c r="CJ91" s="64">
        <v>0</v>
      </c>
      <c r="CK91" s="226">
        <f t="shared" si="313"/>
        <v>0</v>
      </c>
      <c r="CL91" s="64">
        <v>0</v>
      </c>
      <c r="CM91" s="64">
        <v>0</v>
      </c>
      <c r="CN91" s="226">
        <f t="shared" si="314"/>
        <v>0</v>
      </c>
      <c r="CO91" s="64">
        <v>0</v>
      </c>
      <c r="CP91" s="64">
        <v>0</v>
      </c>
      <c r="CQ91" s="226">
        <f t="shared" si="315"/>
        <v>0</v>
      </c>
      <c r="CR91" s="227">
        <f t="shared" si="343"/>
        <v>315</v>
      </c>
      <c r="CS91" s="227">
        <f t="shared" si="343"/>
        <v>323</v>
      </c>
      <c r="CT91" s="227">
        <f t="shared" si="343"/>
        <v>8</v>
      </c>
      <c r="CU91" s="225">
        <f>SUM(CU92:CU95)</f>
        <v>0</v>
      </c>
      <c r="CV91" s="225">
        <f>SUM(CV92:CV95)</f>
        <v>0</v>
      </c>
      <c r="CW91" s="226">
        <f t="shared" si="344"/>
        <v>0</v>
      </c>
      <c r="CX91" s="227">
        <f t="shared" si="345"/>
        <v>0</v>
      </c>
      <c r="CY91" s="227">
        <f t="shared" si="345"/>
        <v>0</v>
      </c>
      <c r="CZ91" s="227">
        <f t="shared" si="345"/>
        <v>0</v>
      </c>
      <c r="DA91" s="225">
        <f>SUM(DA92:DA95)</f>
        <v>0</v>
      </c>
      <c r="DB91" s="225">
        <f>SUM(DB92:DB95)</f>
        <v>0</v>
      </c>
      <c r="DC91" s="226">
        <f t="shared" si="346"/>
        <v>0</v>
      </c>
      <c r="DD91" s="225">
        <f>SUM(DD92:DD95)</f>
        <v>0</v>
      </c>
      <c r="DE91" s="225">
        <f>SUM(DE92:DE95)</f>
        <v>0</v>
      </c>
      <c r="DF91" s="226">
        <f t="shared" si="347"/>
        <v>0</v>
      </c>
      <c r="DG91" s="136">
        <f t="shared" si="348"/>
        <v>0</v>
      </c>
      <c r="DH91" s="136">
        <f t="shared" si="348"/>
        <v>0</v>
      </c>
      <c r="DI91" s="136">
        <f t="shared" si="348"/>
        <v>0</v>
      </c>
      <c r="DJ91" s="136">
        <f t="shared" si="349"/>
        <v>315</v>
      </c>
      <c r="DK91" s="136">
        <f t="shared" si="349"/>
        <v>323</v>
      </c>
      <c r="DL91" s="136">
        <f t="shared" si="349"/>
        <v>8</v>
      </c>
      <c r="DM91" s="332"/>
    </row>
    <row r="92" spans="1:117" s="217" customFormat="1">
      <c r="A92" s="449">
        <v>78</v>
      </c>
      <c r="B92" s="236" t="s">
        <v>69</v>
      </c>
      <c r="C92" s="54">
        <v>2</v>
      </c>
      <c r="D92" s="54">
        <v>2</v>
      </c>
      <c r="E92" s="132">
        <f t="shared" si="316"/>
        <v>0</v>
      </c>
      <c r="F92" s="54">
        <v>10</v>
      </c>
      <c r="G92" s="54">
        <v>10</v>
      </c>
      <c r="H92" s="132">
        <f t="shared" si="296"/>
        <v>0</v>
      </c>
      <c r="I92" s="54">
        <v>1</v>
      </c>
      <c r="J92" s="54">
        <v>1</v>
      </c>
      <c r="K92" s="132">
        <f t="shared" si="297"/>
        <v>0</v>
      </c>
      <c r="L92" s="54">
        <v>1</v>
      </c>
      <c r="M92" s="54">
        <v>1</v>
      </c>
      <c r="N92" s="132">
        <f t="shared" si="298"/>
        <v>0</v>
      </c>
      <c r="O92" s="54"/>
      <c r="P92" s="54"/>
      <c r="Q92" s="132">
        <f t="shared" si="299"/>
        <v>0</v>
      </c>
      <c r="R92" s="54">
        <v>1</v>
      </c>
      <c r="S92" s="54">
        <v>1</v>
      </c>
      <c r="T92" s="132">
        <f t="shared" si="300"/>
        <v>0</v>
      </c>
      <c r="U92" s="54"/>
      <c r="V92" s="54"/>
      <c r="W92" s="132">
        <v>0</v>
      </c>
      <c r="X92" s="54"/>
      <c r="Y92" s="54"/>
      <c r="Z92" s="132">
        <f t="shared" si="301"/>
        <v>0</v>
      </c>
      <c r="AA92" s="54"/>
      <c r="AB92" s="54"/>
      <c r="AC92" s="132">
        <f t="shared" si="302"/>
        <v>0</v>
      </c>
      <c r="AD92" s="54"/>
      <c r="AE92" s="54"/>
      <c r="AF92" s="132">
        <f t="shared" si="303"/>
        <v>0</v>
      </c>
      <c r="AG92" s="54"/>
      <c r="AH92" s="54"/>
      <c r="AI92" s="132">
        <f t="shared" si="357"/>
        <v>0</v>
      </c>
      <c r="AJ92" s="54"/>
      <c r="AK92" s="54"/>
      <c r="AL92" s="132">
        <f t="shared" si="359"/>
        <v>0</v>
      </c>
      <c r="AM92" s="54"/>
      <c r="AN92" s="54"/>
      <c r="AO92" s="132">
        <f t="shared" si="317"/>
        <v>0</v>
      </c>
      <c r="AP92" s="54"/>
      <c r="AQ92" s="54"/>
      <c r="AR92" s="132">
        <f t="shared" si="304"/>
        <v>0</v>
      </c>
      <c r="AS92" s="54"/>
      <c r="AT92" s="54"/>
      <c r="AU92" s="132">
        <f t="shared" si="305"/>
        <v>0</v>
      </c>
      <c r="AV92" s="54"/>
      <c r="AW92" s="54"/>
      <c r="AX92" s="132">
        <f t="shared" si="306"/>
        <v>0</v>
      </c>
      <c r="AY92" s="54"/>
      <c r="AZ92" s="54"/>
      <c r="BA92" s="132">
        <f t="shared" si="307"/>
        <v>0</v>
      </c>
      <c r="BB92" s="54"/>
      <c r="BC92" s="54"/>
      <c r="BD92" s="132">
        <f t="shared" si="308"/>
        <v>0</v>
      </c>
      <c r="BE92" s="54"/>
      <c r="BF92" s="54"/>
      <c r="BG92" s="132">
        <f t="shared" si="309"/>
        <v>0</v>
      </c>
      <c r="BH92" s="54"/>
      <c r="BI92" s="54"/>
      <c r="BJ92" s="132">
        <f t="shared" si="310"/>
        <v>0</v>
      </c>
      <c r="BK92" s="54"/>
      <c r="BL92" s="54"/>
      <c r="BM92" s="132">
        <f t="shared" si="369"/>
        <v>0</v>
      </c>
      <c r="BN92" s="54"/>
      <c r="BO92" s="54"/>
      <c r="BP92" s="132">
        <f t="shared" si="371"/>
        <v>0</v>
      </c>
      <c r="BQ92" s="54"/>
      <c r="BR92" s="54"/>
      <c r="BS92" s="132">
        <v>0</v>
      </c>
      <c r="BT92" s="54"/>
      <c r="BU92" s="54"/>
      <c r="BV92" s="132">
        <f t="shared" si="350"/>
        <v>0</v>
      </c>
      <c r="BW92" s="54"/>
      <c r="BX92" s="54"/>
      <c r="BY92" s="132">
        <f t="shared" si="373"/>
        <v>0</v>
      </c>
      <c r="BZ92" s="54"/>
      <c r="CA92" s="54"/>
      <c r="CB92" s="132">
        <f t="shared" si="318"/>
        <v>0</v>
      </c>
      <c r="CC92" s="54"/>
      <c r="CD92" s="54"/>
      <c r="CE92" s="132">
        <f t="shared" si="311"/>
        <v>0</v>
      </c>
      <c r="CF92" s="54"/>
      <c r="CG92" s="54"/>
      <c r="CH92" s="132">
        <f t="shared" si="312"/>
        <v>0</v>
      </c>
      <c r="CI92" s="54"/>
      <c r="CJ92" s="54"/>
      <c r="CK92" s="132">
        <f t="shared" si="313"/>
        <v>0</v>
      </c>
      <c r="CL92" s="54"/>
      <c r="CM92" s="54"/>
      <c r="CN92" s="132">
        <f t="shared" si="314"/>
        <v>0</v>
      </c>
      <c r="CO92" s="54"/>
      <c r="CP92" s="54"/>
      <c r="CQ92" s="132">
        <f t="shared" si="315"/>
        <v>0</v>
      </c>
      <c r="CR92" s="222">
        <f t="shared" si="343"/>
        <v>15</v>
      </c>
      <c r="CS92" s="222">
        <f t="shared" si="343"/>
        <v>15</v>
      </c>
      <c r="CT92" s="222">
        <f t="shared" si="343"/>
        <v>0</v>
      </c>
      <c r="CU92" s="54"/>
      <c r="CV92" s="54"/>
      <c r="CW92" s="132">
        <f t="shared" si="344"/>
        <v>0</v>
      </c>
      <c r="CX92" s="222">
        <f t="shared" si="345"/>
        <v>0</v>
      </c>
      <c r="CY92" s="222">
        <f t="shared" si="345"/>
        <v>0</v>
      </c>
      <c r="CZ92" s="222">
        <f t="shared" si="345"/>
        <v>0</v>
      </c>
      <c r="DA92" s="54"/>
      <c r="DB92" s="54"/>
      <c r="DC92" s="132">
        <f t="shared" si="346"/>
        <v>0</v>
      </c>
      <c r="DD92" s="54"/>
      <c r="DE92" s="54"/>
      <c r="DF92" s="132">
        <f t="shared" si="347"/>
        <v>0</v>
      </c>
      <c r="DG92" s="63">
        <f t="shared" si="348"/>
        <v>0</v>
      </c>
      <c r="DH92" s="63">
        <f t="shared" si="348"/>
        <v>0</v>
      </c>
      <c r="DI92" s="63">
        <f t="shared" si="348"/>
        <v>0</v>
      </c>
      <c r="DJ92" s="63">
        <f t="shared" si="349"/>
        <v>15</v>
      </c>
      <c r="DK92" s="63">
        <f t="shared" si="349"/>
        <v>15</v>
      </c>
      <c r="DL92" s="63">
        <f t="shared" si="349"/>
        <v>0</v>
      </c>
      <c r="DM92" s="329"/>
    </row>
    <row r="93" spans="1:117" s="217" customFormat="1">
      <c r="A93" s="449">
        <v>79</v>
      </c>
      <c r="B93" s="236" t="s">
        <v>70</v>
      </c>
      <c r="C93" s="54">
        <v>2</v>
      </c>
      <c r="D93" s="54">
        <v>2</v>
      </c>
      <c r="E93" s="132">
        <f t="shared" si="316"/>
        <v>0</v>
      </c>
      <c r="F93" s="54">
        <v>31</v>
      </c>
      <c r="G93" s="54">
        <v>32</v>
      </c>
      <c r="H93" s="132">
        <f t="shared" si="296"/>
        <v>1</v>
      </c>
      <c r="I93" s="54">
        <v>4</v>
      </c>
      <c r="J93" s="54">
        <v>4</v>
      </c>
      <c r="K93" s="132">
        <f t="shared" si="297"/>
        <v>0</v>
      </c>
      <c r="L93" s="54">
        <v>8</v>
      </c>
      <c r="M93" s="54">
        <v>8</v>
      </c>
      <c r="N93" s="132">
        <f t="shared" si="298"/>
        <v>0</v>
      </c>
      <c r="O93" s="54"/>
      <c r="P93" s="54"/>
      <c r="Q93" s="132">
        <f t="shared" si="299"/>
        <v>0</v>
      </c>
      <c r="R93" s="54">
        <v>4</v>
      </c>
      <c r="S93" s="54">
        <v>4</v>
      </c>
      <c r="T93" s="132">
        <f t="shared" si="300"/>
        <v>0</v>
      </c>
      <c r="U93" s="54"/>
      <c r="V93" s="54"/>
      <c r="W93" s="132">
        <v>0</v>
      </c>
      <c r="X93" s="54"/>
      <c r="Y93" s="54"/>
      <c r="Z93" s="132">
        <f t="shared" si="301"/>
        <v>0</v>
      </c>
      <c r="AA93" s="54"/>
      <c r="AB93" s="54"/>
      <c r="AC93" s="132">
        <f t="shared" si="302"/>
        <v>0</v>
      </c>
      <c r="AD93" s="54"/>
      <c r="AE93" s="54"/>
      <c r="AF93" s="132">
        <f t="shared" si="303"/>
        <v>0</v>
      </c>
      <c r="AG93" s="54"/>
      <c r="AH93" s="54"/>
      <c r="AI93" s="132">
        <f t="shared" si="357"/>
        <v>0</v>
      </c>
      <c r="AJ93" s="54"/>
      <c r="AK93" s="54"/>
      <c r="AL93" s="132">
        <f t="shared" si="359"/>
        <v>0</v>
      </c>
      <c r="AM93" s="54"/>
      <c r="AN93" s="54"/>
      <c r="AO93" s="132">
        <f t="shared" si="317"/>
        <v>0</v>
      </c>
      <c r="AP93" s="54"/>
      <c r="AQ93" s="54"/>
      <c r="AR93" s="132">
        <f t="shared" si="304"/>
        <v>0</v>
      </c>
      <c r="AS93" s="54"/>
      <c r="AT93" s="54"/>
      <c r="AU93" s="132">
        <f t="shared" si="305"/>
        <v>0</v>
      </c>
      <c r="AV93" s="54"/>
      <c r="AW93" s="54"/>
      <c r="AX93" s="132">
        <f t="shared" si="306"/>
        <v>0</v>
      </c>
      <c r="AY93" s="54"/>
      <c r="AZ93" s="54"/>
      <c r="BA93" s="132">
        <f t="shared" si="307"/>
        <v>0</v>
      </c>
      <c r="BB93" s="54"/>
      <c r="BC93" s="54"/>
      <c r="BD93" s="132">
        <f t="shared" si="308"/>
        <v>0</v>
      </c>
      <c r="BE93" s="54"/>
      <c r="BF93" s="54"/>
      <c r="BG93" s="132">
        <f t="shared" si="309"/>
        <v>0</v>
      </c>
      <c r="BH93" s="54"/>
      <c r="BI93" s="54"/>
      <c r="BJ93" s="132">
        <f t="shared" si="310"/>
        <v>0</v>
      </c>
      <c r="BK93" s="54"/>
      <c r="BL93" s="54"/>
      <c r="BM93" s="132">
        <f t="shared" si="369"/>
        <v>0</v>
      </c>
      <c r="BN93" s="54"/>
      <c r="BO93" s="54"/>
      <c r="BP93" s="132">
        <f t="shared" si="371"/>
        <v>0</v>
      </c>
      <c r="BQ93" s="54"/>
      <c r="BR93" s="54"/>
      <c r="BS93" s="132">
        <v>0</v>
      </c>
      <c r="BT93" s="54"/>
      <c r="BU93" s="54"/>
      <c r="BV93" s="132">
        <f t="shared" si="350"/>
        <v>0</v>
      </c>
      <c r="BW93" s="54"/>
      <c r="BX93" s="54"/>
      <c r="BY93" s="132">
        <f t="shared" si="373"/>
        <v>0</v>
      </c>
      <c r="BZ93" s="54"/>
      <c r="CA93" s="54"/>
      <c r="CB93" s="132">
        <f t="shared" si="318"/>
        <v>0</v>
      </c>
      <c r="CC93" s="54"/>
      <c r="CD93" s="54"/>
      <c r="CE93" s="132">
        <f t="shared" si="311"/>
        <v>0</v>
      </c>
      <c r="CF93" s="54"/>
      <c r="CG93" s="54"/>
      <c r="CH93" s="132">
        <f t="shared" si="312"/>
        <v>0</v>
      </c>
      <c r="CI93" s="54"/>
      <c r="CJ93" s="54"/>
      <c r="CK93" s="132">
        <f t="shared" si="313"/>
        <v>0</v>
      </c>
      <c r="CL93" s="54"/>
      <c r="CM93" s="54"/>
      <c r="CN93" s="132">
        <f t="shared" si="314"/>
        <v>0</v>
      </c>
      <c r="CO93" s="54"/>
      <c r="CP93" s="54"/>
      <c r="CQ93" s="132">
        <f t="shared" si="315"/>
        <v>0</v>
      </c>
      <c r="CR93" s="222">
        <f t="shared" si="343"/>
        <v>49</v>
      </c>
      <c r="CS93" s="222">
        <f t="shared" si="343"/>
        <v>50</v>
      </c>
      <c r="CT93" s="222">
        <f t="shared" si="343"/>
        <v>1</v>
      </c>
      <c r="CU93" s="54"/>
      <c r="CV93" s="54"/>
      <c r="CW93" s="132">
        <f t="shared" si="344"/>
        <v>0</v>
      </c>
      <c r="CX93" s="222">
        <f t="shared" si="345"/>
        <v>0</v>
      </c>
      <c r="CY93" s="222">
        <f t="shared" si="345"/>
        <v>0</v>
      </c>
      <c r="CZ93" s="222">
        <f t="shared" si="345"/>
        <v>0</v>
      </c>
      <c r="DA93" s="54"/>
      <c r="DB93" s="54"/>
      <c r="DC93" s="132">
        <f t="shared" si="346"/>
        <v>0</v>
      </c>
      <c r="DD93" s="54"/>
      <c r="DE93" s="54"/>
      <c r="DF93" s="132">
        <f t="shared" si="347"/>
        <v>0</v>
      </c>
      <c r="DG93" s="63">
        <f t="shared" si="348"/>
        <v>0</v>
      </c>
      <c r="DH93" s="63">
        <f t="shared" si="348"/>
        <v>0</v>
      </c>
      <c r="DI93" s="63">
        <f t="shared" si="348"/>
        <v>0</v>
      </c>
      <c r="DJ93" s="63">
        <f t="shared" si="349"/>
        <v>49</v>
      </c>
      <c r="DK93" s="63">
        <f t="shared" si="349"/>
        <v>50</v>
      </c>
      <c r="DL93" s="63">
        <f t="shared" si="349"/>
        <v>1</v>
      </c>
      <c r="DM93" s="329"/>
    </row>
    <row r="94" spans="1:117" s="217" customFormat="1">
      <c r="A94" s="449">
        <v>80</v>
      </c>
      <c r="B94" s="236" t="s">
        <v>71</v>
      </c>
      <c r="C94" s="54"/>
      <c r="D94" s="54"/>
      <c r="E94" s="132">
        <f t="shared" si="316"/>
        <v>0</v>
      </c>
      <c r="F94" s="54">
        <v>9</v>
      </c>
      <c r="G94" s="54">
        <v>17</v>
      </c>
      <c r="H94" s="132">
        <f t="shared" si="296"/>
        <v>8</v>
      </c>
      <c r="I94" s="54"/>
      <c r="J94" s="54"/>
      <c r="K94" s="132">
        <f t="shared" si="297"/>
        <v>0</v>
      </c>
      <c r="L94" s="54">
        <v>3</v>
      </c>
      <c r="M94" s="54">
        <v>3</v>
      </c>
      <c r="N94" s="132">
        <f t="shared" si="298"/>
        <v>0</v>
      </c>
      <c r="O94" s="54"/>
      <c r="P94" s="54"/>
      <c r="Q94" s="132">
        <f t="shared" si="299"/>
        <v>0</v>
      </c>
      <c r="R94" s="54">
        <v>6</v>
      </c>
      <c r="S94" s="54">
        <v>6</v>
      </c>
      <c r="T94" s="132">
        <f t="shared" si="300"/>
        <v>0</v>
      </c>
      <c r="U94" s="54"/>
      <c r="V94" s="54"/>
      <c r="W94" s="132">
        <v>0</v>
      </c>
      <c r="X94" s="54">
        <v>8</v>
      </c>
      <c r="Y94" s="54">
        <v>8</v>
      </c>
      <c r="Z94" s="132">
        <f t="shared" si="301"/>
        <v>0</v>
      </c>
      <c r="AA94" s="54">
        <v>6</v>
      </c>
      <c r="AB94" s="54">
        <v>6</v>
      </c>
      <c r="AC94" s="132">
        <f t="shared" si="302"/>
        <v>0</v>
      </c>
      <c r="AD94" s="54">
        <v>6</v>
      </c>
      <c r="AE94" s="54">
        <v>6</v>
      </c>
      <c r="AF94" s="132">
        <f t="shared" si="303"/>
        <v>0</v>
      </c>
      <c r="AG94" s="54">
        <v>6</v>
      </c>
      <c r="AH94" s="54">
        <v>6</v>
      </c>
      <c r="AI94" s="132">
        <f t="shared" si="357"/>
        <v>0</v>
      </c>
      <c r="AJ94" s="54">
        <v>6</v>
      </c>
      <c r="AK94" s="54">
        <v>6</v>
      </c>
      <c r="AL94" s="132">
        <f t="shared" si="359"/>
        <v>0</v>
      </c>
      <c r="AM94" s="54">
        <v>6</v>
      </c>
      <c r="AN94" s="54">
        <v>6</v>
      </c>
      <c r="AO94" s="132">
        <f t="shared" si="317"/>
        <v>0</v>
      </c>
      <c r="AP94" s="54">
        <v>6</v>
      </c>
      <c r="AQ94" s="54">
        <v>6</v>
      </c>
      <c r="AR94" s="132">
        <f t="shared" si="304"/>
        <v>0</v>
      </c>
      <c r="AS94" s="54">
        <v>12</v>
      </c>
      <c r="AT94" s="54">
        <v>12</v>
      </c>
      <c r="AU94" s="132">
        <f t="shared" si="305"/>
        <v>0</v>
      </c>
      <c r="AV94" s="54">
        <v>6</v>
      </c>
      <c r="AW94" s="54">
        <v>6</v>
      </c>
      <c r="AX94" s="132">
        <f t="shared" si="306"/>
        <v>0</v>
      </c>
      <c r="AY94" s="54">
        <v>8</v>
      </c>
      <c r="AZ94" s="54">
        <v>8</v>
      </c>
      <c r="BA94" s="132">
        <f t="shared" si="307"/>
        <v>0</v>
      </c>
      <c r="BB94" s="54">
        <v>7</v>
      </c>
      <c r="BC94" s="54">
        <v>7</v>
      </c>
      <c r="BD94" s="132">
        <f t="shared" si="308"/>
        <v>0</v>
      </c>
      <c r="BE94" s="54">
        <v>7</v>
      </c>
      <c r="BF94" s="54">
        <v>7</v>
      </c>
      <c r="BG94" s="132">
        <f t="shared" si="309"/>
        <v>0</v>
      </c>
      <c r="BH94" s="54">
        <v>6</v>
      </c>
      <c r="BI94" s="54">
        <v>6</v>
      </c>
      <c r="BJ94" s="132">
        <f t="shared" si="310"/>
        <v>0</v>
      </c>
      <c r="BK94" s="54">
        <v>7</v>
      </c>
      <c r="BL94" s="54">
        <v>7</v>
      </c>
      <c r="BM94" s="132">
        <f t="shared" si="369"/>
        <v>0</v>
      </c>
      <c r="BN94" s="54">
        <v>7</v>
      </c>
      <c r="BO94" s="54">
        <v>7</v>
      </c>
      <c r="BP94" s="132">
        <f t="shared" si="371"/>
        <v>0</v>
      </c>
      <c r="BQ94" s="54"/>
      <c r="BR94" s="54"/>
      <c r="BS94" s="132">
        <v>0</v>
      </c>
      <c r="BT94" s="54">
        <v>22</v>
      </c>
      <c r="BU94" s="54">
        <v>22</v>
      </c>
      <c r="BV94" s="132">
        <f t="shared" si="350"/>
        <v>0</v>
      </c>
      <c r="BW94" s="54">
        <v>12</v>
      </c>
      <c r="BX94" s="54">
        <v>12</v>
      </c>
      <c r="BY94" s="132">
        <f t="shared" si="373"/>
        <v>0</v>
      </c>
      <c r="BZ94" s="54">
        <v>21</v>
      </c>
      <c r="CA94" s="54">
        <v>21</v>
      </c>
      <c r="CB94" s="132">
        <f t="shared" si="318"/>
        <v>0</v>
      </c>
      <c r="CC94" s="54">
        <v>13</v>
      </c>
      <c r="CD94" s="54">
        <v>13</v>
      </c>
      <c r="CE94" s="132">
        <f t="shared" si="311"/>
        <v>0</v>
      </c>
      <c r="CF94" s="54">
        <v>15</v>
      </c>
      <c r="CG94" s="54">
        <v>15</v>
      </c>
      <c r="CH94" s="132">
        <f t="shared" si="312"/>
        <v>0</v>
      </c>
      <c r="CI94" s="54"/>
      <c r="CJ94" s="54"/>
      <c r="CK94" s="132">
        <f t="shared" si="313"/>
        <v>0</v>
      </c>
      <c r="CL94" s="54"/>
      <c r="CM94" s="54"/>
      <c r="CN94" s="132">
        <f t="shared" si="314"/>
        <v>0</v>
      </c>
      <c r="CO94" s="54"/>
      <c r="CP94" s="54"/>
      <c r="CQ94" s="132">
        <f t="shared" si="315"/>
        <v>0</v>
      </c>
      <c r="CR94" s="222">
        <f t="shared" si="343"/>
        <v>205</v>
      </c>
      <c r="CS94" s="222">
        <f t="shared" si="343"/>
        <v>213</v>
      </c>
      <c r="CT94" s="222">
        <f t="shared" si="343"/>
        <v>8</v>
      </c>
      <c r="CU94" s="54"/>
      <c r="CV94" s="54"/>
      <c r="CW94" s="132">
        <f t="shared" si="344"/>
        <v>0</v>
      </c>
      <c r="CX94" s="222">
        <f t="shared" si="345"/>
        <v>0</v>
      </c>
      <c r="CY94" s="222">
        <f t="shared" si="345"/>
        <v>0</v>
      </c>
      <c r="CZ94" s="222">
        <f t="shared" si="345"/>
        <v>0</v>
      </c>
      <c r="DA94" s="54"/>
      <c r="DB94" s="54"/>
      <c r="DC94" s="132">
        <f t="shared" si="346"/>
        <v>0</v>
      </c>
      <c r="DD94" s="54"/>
      <c r="DE94" s="54"/>
      <c r="DF94" s="132">
        <f t="shared" si="347"/>
        <v>0</v>
      </c>
      <c r="DG94" s="63">
        <f t="shared" si="348"/>
        <v>0</v>
      </c>
      <c r="DH94" s="63">
        <f t="shared" si="348"/>
        <v>0</v>
      </c>
      <c r="DI94" s="63">
        <f t="shared" si="348"/>
        <v>0</v>
      </c>
      <c r="DJ94" s="63">
        <f t="shared" si="349"/>
        <v>205</v>
      </c>
      <c r="DK94" s="63">
        <f t="shared" si="349"/>
        <v>213</v>
      </c>
      <c r="DL94" s="63">
        <f t="shared" si="349"/>
        <v>8</v>
      </c>
      <c r="DM94" s="329"/>
    </row>
    <row r="95" spans="1:117" s="217" customFormat="1">
      <c r="A95" s="449">
        <v>81</v>
      </c>
      <c r="B95" s="236" t="s">
        <v>72</v>
      </c>
      <c r="C95" s="54"/>
      <c r="D95" s="54"/>
      <c r="E95" s="132">
        <f t="shared" si="316"/>
        <v>0</v>
      </c>
      <c r="F95" s="54">
        <v>39</v>
      </c>
      <c r="G95" s="54">
        <v>38</v>
      </c>
      <c r="H95" s="132">
        <f t="shared" si="296"/>
        <v>-1</v>
      </c>
      <c r="I95" s="54"/>
      <c r="J95" s="54"/>
      <c r="K95" s="132">
        <f t="shared" si="297"/>
        <v>0</v>
      </c>
      <c r="L95" s="54">
        <v>4</v>
      </c>
      <c r="M95" s="54">
        <v>4</v>
      </c>
      <c r="N95" s="132">
        <f t="shared" si="298"/>
        <v>0</v>
      </c>
      <c r="O95" s="54"/>
      <c r="P95" s="54"/>
      <c r="Q95" s="132">
        <f t="shared" si="299"/>
        <v>0</v>
      </c>
      <c r="R95" s="54">
        <v>3</v>
      </c>
      <c r="S95" s="54">
        <v>3</v>
      </c>
      <c r="T95" s="132">
        <f t="shared" si="300"/>
        <v>0</v>
      </c>
      <c r="U95" s="54"/>
      <c r="V95" s="54"/>
      <c r="W95" s="132">
        <v>0</v>
      </c>
      <c r="X95" s="54"/>
      <c r="Y95" s="54"/>
      <c r="Z95" s="132">
        <f t="shared" si="301"/>
        <v>0</v>
      </c>
      <c r="AA95" s="54"/>
      <c r="AB95" s="54"/>
      <c r="AC95" s="132">
        <f t="shared" si="302"/>
        <v>0</v>
      </c>
      <c r="AD95" s="54"/>
      <c r="AE95" s="54"/>
      <c r="AF95" s="132">
        <f t="shared" si="303"/>
        <v>0</v>
      </c>
      <c r="AG95" s="54"/>
      <c r="AH95" s="54"/>
      <c r="AI95" s="132">
        <f t="shared" si="357"/>
        <v>0</v>
      </c>
      <c r="AJ95" s="54"/>
      <c r="AK95" s="54"/>
      <c r="AL95" s="132">
        <f t="shared" si="359"/>
        <v>0</v>
      </c>
      <c r="AM95" s="54"/>
      <c r="AN95" s="54"/>
      <c r="AO95" s="132">
        <f t="shared" si="317"/>
        <v>0</v>
      </c>
      <c r="AP95" s="54"/>
      <c r="AQ95" s="54"/>
      <c r="AR95" s="132">
        <f t="shared" si="304"/>
        <v>0</v>
      </c>
      <c r="AS95" s="54"/>
      <c r="AT95" s="54"/>
      <c r="AU95" s="132">
        <f t="shared" si="305"/>
        <v>0</v>
      </c>
      <c r="AV95" s="54"/>
      <c r="AW95" s="54"/>
      <c r="AX95" s="132">
        <f t="shared" si="306"/>
        <v>0</v>
      </c>
      <c r="AY95" s="54"/>
      <c r="AZ95" s="54"/>
      <c r="BA95" s="132">
        <f t="shared" si="307"/>
        <v>0</v>
      </c>
      <c r="BB95" s="54"/>
      <c r="BC95" s="54"/>
      <c r="BD95" s="132">
        <f t="shared" si="308"/>
        <v>0</v>
      </c>
      <c r="BE95" s="54"/>
      <c r="BF95" s="54"/>
      <c r="BG95" s="132">
        <f t="shared" si="309"/>
        <v>0</v>
      </c>
      <c r="BH95" s="54"/>
      <c r="BI95" s="54"/>
      <c r="BJ95" s="132">
        <f t="shared" si="310"/>
        <v>0</v>
      </c>
      <c r="BK95" s="54"/>
      <c r="BL95" s="54"/>
      <c r="BM95" s="132">
        <f t="shared" si="369"/>
        <v>0</v>
      </c>
      <c r="BN95" s="54"/>
      <c r="BO95" s="54"/>
      <c r="BP95" s="132">
        <f t="shared" si="371"/>
        <v>0</v>
      </c>
      <c r="BQ95" s="54"/>
      <c r="BR95" s="54"/>
      <c r="BS95" s="132">
        <v>0</v>
      </c>
      <c r="BT95" s="54"/>
      <c r="BU95" s="54"/>
      <c r="BV95" s="132">
        <f t="shared" si="350"/>
        <v>0</v>
      </c>
      <c r="BW95" s="54"/>
      <c r="BX95" s="54"/>
      <c r="BY95" s="132">
        <f t="shared" si="373"/>
        <v>0</v>
      </c>
      <c r="BZ95" s="54"/>
      <c r="CA95" s="54"/>
      <c r="CB95" s="132">
        <f t="shared" si="318"/>
        <v>0</v>
      </c>
      <c r="CC95" s="54"/>
      <c r="CD95" s="54"/>
      <c r="CE95" s="132">
        <f t="shared" si="311"/>
        <v>0</v>
      </c>
      <c r="CF95" s="54"/>
      <c r="CG95" s="54"/>
      <c r="CH95" s="132">
        <f t="shared" si="312"/>
        <v>0</v>
      </c>
      <c r="CI95" s="54"/>
      <c r="CJ95" s="54"/>
      <c r="CK95" s="132">
        <f t="shared" si="313"/>
        <v>0</v>
      </c>
      <c r="CL95" s="54"/>
      <c r="CM95" s="54"/>
      <c r="CN95" s="132">
        <f t="shared" si="314"/>
        <v>0</v>
      </c>
      <c r="CO95" s="54"/>
      <c r="CP95" s="54"/>
      <c r="CQ95" s="132">
        <f t="shared" si="315"/>
        <v>0</v>
      </c>
      <c r="CR95" s="222">
        <f t="shared" si="343"/>
        <v>46</v>
      </c>
      <c r="CS95" s="222">
        <f t="shared" si="343"/>
        <v>45</v>
      </c>
      <c r="CT95" s="222">
        <f t="shared" si="343"/>
        <v>-1</v>
      </c>
      <c r="CU95" s="54"/>
      <c r="CV95" s="54"/>
      <c r="CW95" s="132">
        <f t="shared" si="344"/>
        <v>0</v>
      </c>
      <c r="CX95" s="222">
        <f t="shared" si="345"/>
        <v>0</v>
      </c>
      <c r="CY95" s="222">
        <f t="shared" si="345"/>
        <v>0</v>
      </c>
      <c r="CZ95" s="222">
        <f t="shared" si="345"/>
        <v>0</v>
      </c>
      <c r="DA95" s="54"/>
      <c r="DB95" s="54"/>
      <c r="DC95" s="132">
        <f t="shared" si="346"/>
        <v>0</v>
      </c>
      <c r="DD95" s="54"/>
      <c r="DE95" s="54"/>
      <c r="DF95" s="132">
        <f t="shared" si="347"/>
        <v>0</v>
      </c>
      <c r="DG95" s="63">
        <f t="shared" si="348"/>
        <v>0</v>
      </c>
      <c r="DH95" s="63">
        <f t="shared" si="348"/>
        <v>0</v>
      </c>
      <c r="DI95" s="63">
        <f t="shared" si="348"/>
        <v>0</v>
      </c>
      <c r="DJ95" s="63">
        <f t="shared" si="349"/>
        <v>46</v>
      </c>
      <c r="DK95" s="63">
        <f t="shared" si="349"/>
        <v>45</v>
      </c>
      <c r="DL95" s="63">
        <f t="shared" si="349"/>
        <v>-1</v>
      </c>
      <c r="DM95" s="329"/>
    </row>
    <row r="96" spans="1:117" s="217" customFormat="1">
      <c r="A96" s="449">
        <v>82</v>
      </c>
      <c r="B96" s="236" t="s">
        <v>123</v>
      </c>
      <c r="C96" s="54"/>
      <c r="D96" s="54"/>
      <c r="E96" s="132">
        <f t="shared" si="316"/>
        <v>0</v>
      </c>
      <c r="F96" s="54"/>
      <c r="G96" s="54"/>
      <c r="H96" s="132">
        <f t="shared" si="296"/>
        <v>0</v>
      </c>
      <c r="I96" s="54"/>
      <c r="J96" s="54"/>
      <c r="K96" s="132">
        <f t="shared" si="297"/>
        <v>0</v>
      </c>
      <c r="L96" s="54"/>
      <c r="M96" s="54"/>
      <c r="N96" s="132">
        <f t="shared" si="298"/>
        <v>0</v>
      </c>
      <c r="O96" s="54"/>
      <c r="P96" s="54"/>
      <c r="Q96" s="132">
        <f t="shared" si="299"/>
        <v>0</v>
      </c>
      <c r="R96" s="54"/>
      <c r="S96" s="54"/>
      <c r="T96" s="132">
        <f t="shared" si="300"/>
        <v>0</v>
      </c>
      <c r="U96" s="54"/>
      <c r="V96" s="54"/>
      <c r="W96" s="54">
        <v>0</v>
      </c>
      <c r="X96" s="54"/>
      <c r="Y96" s="54"/>
      <c r="Z96" s="132">
        <f t="shared" si="301"/>
        <v>0</v>
      </c>
      <c r="AA96" s="54"/>
      <c r="AB96" s="54"/>
      <c r="AC96" s="132">
        <f t="shared" si="302"/>
        <v>0</v>
      </c>
      <c r="AD96" s="54"/>
      <c r="AE96" s="54"/>
      <c r="AF96" s="132">
        <f t="shared" si="303"/>
        <v>0</v>
      </c>
      <c r="AG96" s="54"/>
      <c r="AH96" s="54"/>
      <c r="AI96" s="132">
        <f t="shared" si="357"/>
        <v>0</v>
      </c>
      <c r="AJ96" s="54"/>
      <c r="AK96" s="54"/>
      <c r="AL96" s="132">
        <f t="shared" si="359"/>
        <v>0</v>
      </c>
      <c r="AM96" s="54"/>
      <c r="AN96" s="54"/>
      <c r="AO96" s="132">
        <f t="shared" si="317"/>
        <v>0</v>
      </c>
      <c r="AP96" s="54"/>
      <c r="AQ96" s="54"/>
      <c r="AR96" s="132">
        <f t="shared" si="304"/>
        <v>0</v>
      </c>
      <c r="AS96" s="54"/>
      <c r="AT96" s="54"/>
      <c r="AU96" s="132">
        <f t="shared" si="305"/>
        <v>0</v>
      </c>
      <c r="AV96" s="54"/>
      <c r="AW96" s="54"/>
      <c r="AX96" s="132">
        <f t="shared" si="306"/>
        <v>0</v>
      </c>
      <c r="AY96" s="54"/>
      <c r="AZ96" s="54"/>
      <c r="BA96" s="132">
        <f t="shared" si="307"/>
        <v>0</v>
      </c>
      <c r="BB96" s="54"/>
      <c r="BC96" s="54"/>
      <c r="BD96" s="132">
        <f t="shared" si="308"/>
        <v>0</v>
      </c>
      <c r="BE96" s="54"/>
      <c r="BF96" s="54"/>
      <c r="BG96" s="132">
        <f t="shared" si="309"/>
        <v>0</v>
      </c>
      <c r="BH96" s="54"/>
      <c r="BI96" s="54"/>
      <c r="BJ96" s="132">
        <f t="shared" si="310"/>
        <v>0</v>
      </c>
      <c r="BK96" s="54"/>
      <c r="BL96" s="54"/>
      <c r="BM96" s="132">
        <f t="shared" si="369"/>
        <v>0</v>
      </c>
      <c r="BN96" s="54"/>
      <c r="BO96" s="54"/>
      <c r="BP96" s="132">
        <f t="shared" si="371"/>
        <v>0</v>
      </c>
      <c r="BQ96" s="54"/>
      <c r="BR96" s="54"/>
      <c r="BS96" s="54">
        <v>0</v>
      </c>
      <c r="BT96" s="54"/>
      <c r="BU96" s="54"/>
      <c r="BV96" s="132">
        <f t="shared" si="350"/>
        <v>0</v>
      </c>
      <c r="BW96" s="54"/>
      <c r="BX96" s="54"/>
      <c r="BY96" s="132">
        <f t="shared" si="373"/>
        <v>0</v>
      </c>
      <c r="BZ96" s="54"/>
      <c r="CA96" s="54"/>
      <c r="CB96" s="132">
        <f t="shared" si="318"/>
        <v>0</v>
      </c>
      <c r="CC96" s="54"/>
      <c r="CD96" s="54"/>
      <c r="CE96" s="132">
        <f t="shared" si="311"/>
        <v>0</v>
      </c>
      <c r="CF96" s="54"/>
      <c r="CG96" s="54"/>
      <c r="CH96" s="132">
        <f t="shared" si="312"/>
        <v>0</v>
      </c>
      <c r="CI96" s="54"/>
      <c r="CJ96" s="54"/>
      <c r="CK96" s="132">
        <f t="shared" si="313"/>
        <v>0</v>
      </c>
      <c r="CL96" s="54"/>
      <c r="CM96" s="54"/>
      <c r="CN96" s="132">
        <f t="shared" si="314"/>
        <v>0</v>
      </c>
      <c r="CO96" s="54"/>
      <c r="CP96" s="54"/>
      <c r="CQ96" s="132">
        <f t="shared" si="315"/>
        <v>0</v>
      </c>
      <c r="CR96" s="63">
        <f t="shared" si="343"/>
        <v>0</v>
      </c>
      <c r="CS96" s="63">
        <f t="shared" si="343"/>
        <v>0</v>
      </c>
      <c r="CT96" s="63">
        <f t="shared" si="343"/>
        <v>0</v>
      </c>
      <c r="CU96" s="54"/>
      <c r="CV96" s="54"/>
      <c r="CW96" s="54">
        <f t="shared" si="344"/>
        <v>0</v>
      </c>
      <c r="CX96" s="63">
        <f t="shared" si="345"/>
        <v>0</v>
      </c>
      <c r="CY96" s="63">
        <f t="shared" si="345"/>
        <v>0</v>
      </c>
      <c r="CZ96" s="63">
        <f t="shared" si="345"/>
        <v>0</v>
      </c>
      <c r="DA96" s="54"/>
      <c r="DB96" s="54"/>
      <c r="DC96" s="132">
        <f t="shared" si="346"/>
        <v>0</v>
      </c>
      <c r="DD96" s="54"/>
      <c r="DE96" s="54"/>
      <c r="DF96" s="54">
        <f t="shared" si="347"/>
        <v>0</v>
      </c>
      <c r="DG96" s="63">
        <f t="shared" si="348"/>
        <v>0</v>
      </c>
      <c r="DH96" s="63">
        <f t="shared" si="348"/>
        <v>0</v>
      </c>
      <c r="DI96" s="63">
        <f t="shared" si="348"/>
        <v>0</v>
      </c>
      <c r="DJ96" s="63">
        <f t="shared" si="349"/>
        <v>0</v>
      </c>
      <c r="DK96" s="63">
        <f t="shared" si="349"/>
        <v>0</v>
      </c>
      <c r="DL96" s="63">
        <f t="shared" si="349"/>
        <v>0</v>
      </c>
      <c r="DM96" s="329"/>
    </row>
    <row r="97" spans="1:117" s="229" customFormat="1">
      <c r="A97" s="223">
        <v>83</v>
      </c>
      <c r="B97" s="235" t="s">
        <v>124</v>
      </c>
      <c r="C97" s="64">
        <v>0</v>
      </c>
      <c r="D97" s="64">
        <v>0</v>
      </c>
      <c r="E97" s="226">
        <f t="shared" si="316"/>
        <v>0</v>
      </c>
      <c r="F97" s="64">
        <v>0</v>
      </c>
      <c r="G97" s="64">
        <f>SUM(G98:G101)</f>
        <v>0</v>
      </c>
      <c r="H97" s="226">
        <f t="shared" si="296"/>
        <v>0</v>
      </c>
      <c r="I97" s="64">
        <v>0</v>
      </c>
      <c r="J97" s="64">
        <f>SUM(J98:J101)</f>
        <v>0</v>
      </c>
      <c r="K97" s="226">
        <f t="shared" si="297"/>
        <v>0</v>
      </c>
      <c r="L97" s="64">
        <v>0</v>
      </c>
      <c r="M97" s="64">
        <v>0</v>
      </c>
      <c r="N97" s="226">
        <f t="shared" si="298"/>
        <v>0</v>
      </c>
      <c r="O97" s="64">
        <v>0</v>
      </c>
      <c r="P97" s="64">
        <v>0</v>
      </c>
      <c r="Q97" s="226">
        <f t="shared" si="299"/>
        <v>0</v>
      </c>
      <c r="R97" s="64">
        <v>0</v>
      </c>
      <c r="S97" s="64">
        <v>0</v>
      </c>
      <c r="T97" s="226">
        <f t="shared" si="300"/>
        <v>0</v>
      </c>
      <c r="U97" s="64">
        <v>0</v>
      </c>
      <c r="V97" s="64">
        <v>0</v>
      </c>
      <c r="W97" s="64">
        <v>0</v>
      </c>
      <c r="X97" s="64">
        <v>0</v>
      </c>
      <c r="Y97" s="64">
        <v>0</v>
      </c>
      <c r="Z97" s="226">
        <f t="shared" si="301"/>
        <v>0</v>
      </c>
      <c r="AA97" s="64">
        <v>0</v>
      </c>
      <c r="AB97" s="64">
        <v>0</v>
      </c>
      <c r="AC97" s="226">
        <f t="shared" si="302"/>
        <v>0</v>
      </c>
      <c r="AD97" s="64">
        <v>0</v>
      </c>
      <c r="AE97" s="64">
        <v>0</v>
      </c>
      <c r="AF97" s="226">
        <f t="shared" si="303"/>
        <v>0</v>
      </c>
      <c r="AG97" s="64">
        <v>0</v>
      </c>
      <c r="AH97" s="64">
        <v>0</v>
      </c>
      <c r="AI97" s="132">
        <f t="shared" si="357"/>
        <v>0</v>
      </c>
      <c r="AJ97" s="64">
        <v>0</v>
      </c>
      <c r="AK97" s="64">
        <v>0</v>
      </c>
      <c r="AL97" s="132">
        <f t="shared" si="359"/>
        <v>0</v>
      </c>
      <c r="AM97" s="64">
        <v>0</v>
      </c>
      <c r="AN97" s="64">
        <v>0</v>
      </c>
      <c r="AO97" s="226">
        <f t="shared" si="317"/>
        <v>0</v>
      </c>
      <c r="AP97" s="64">
        <v>0</v>
      </c>
      <c r="AQ97" s="64">
        <v>0</v>
      </c>
      <c r="AR97" s="226">
        <f t="shared" si="304"/>
        <v>0</v>
      </c>
      <c r="AS97" s="64">
        <v>0</v>
      </c>
      <c r="AT97" s="64">
        <v>0</v>
      </c>
      <c r="AU97" s="226">
        <f t="shared" si="305"/>
        <v>0</v>
      </c>
      <c r="AV97" s="64">
        <v>0</v>
      </c>
      <c r="AW97" s="64">
        <v>0</v>
      </c>
      <c r="AX97" s="226">
        <f t="shared" si="306"/>
        <v>0</v>
      </c>
      <c r="AY97" s="64">
        <v>0</v>
      </c>
      <c r="AZ97" s="64">
        <v>0</v>
      </c>
      <c r="BA97" s="226">
        <f t="shared" si="307"/>
        <v>0</v>
      </c>
      <c r="BB97" s="64">
        <v>0</v>
      </c>
      <c r="BC97" s="64">
        <v>0</v>
      </c>
      <c r="BD97" s="226">
        <f t="shared" si="308"/>
        <v>0</v>
      </c>
      <c r="BE97" s="64">
        <v>0</v>
      </c>
      <c r="BF97" s="64">
        <v>0</v>
      </c>
      <c r="BG97" s="226">
        <f t="shared" si="309"/>
        <v>0</v>
      </c>
      <c r="BH97" s="64">
        <v>0</v>
      </c>
      <c r="BI97" s="64">
        <v>0</v>
      </c>
      <c r="BJ97" s="226">
        <f t="shared" si="310"/>
        <v>0</v>
      </c>
      <c r="BK97" s="64">
        <v>0</v>
      </c>
      <c r="BL97" s="64">
        <v>0</v>
      </c>
      <c r="BM97" s="132">
        <f t="shared" si="369"/>
        <v>0</v>
      </c>
      <c r="BN97" s="54">
        <v>0</v>
      </c>
      <c r="BO97" s="64">
        <v>0</v>
      </c>
      <c r="BP97" s="132">
        <f t="shared" si="371"/>
        <v>0</v>
      </c>
      <c r="BQ97" s="64">
        <v>0</v>
      </c>
      <c r="BR97" s="64">
        <v>0</v>
      </c>
      <c r="BS97" s="64">
        <v>0</v>
      </c>
      <c r="BT97" s="64">
        <v>0</v>
      </c>
      <c r="BU97" s="64">
        <v>0</v>
      </c>
      <c r="BV97" s="226">
        <f t="shared" si="350"/>
        <v>0</v>
      </c>
      <c r="BW97" s="64">
        <v>0</v>
      </c>
      <c r="BX97" s="64">
        <v>0</v>
      </c>
      <c r="BY97" s="132">
        <f t="shared" si="373"/>
        <v>0</v>
      </c>
      <c r="BZ97" s="64">
        <v>0</v>
      </c>
      <c r="CA97" s="64">
        <v>0</v>
      </c>
      <c r="CB97" s="226">
        <f t="shared" si="318"/>
        <v>0</v>
      </c>
      <c r="CC97" s="64">
        <v>0</v>
      </c>
      <c r="CD97" s="64">
        <v>0</v>
      </c>
      <c r="CE97" s="226">
        <f t="shared" si="311"/>
        <v>0</v>
      </c>
      <c r="CF97" s="64">
        <v>0</v>
      </c>
      <c r="CG97" s="64">
        <v>0</v>
      </c>
      <c r="CH97" s="226">
        <f t="shared" si="312"/>
        <v>0</v>
      </c>
      <c r="CI97" s="64">
        <v>0</v>
      </c>
      <c r="CJ97" s="64">
        <v>0</v>
      </c>
      <c r="CK97" s="226">
        <f t="shared" si="313"/>
        <v>0</v>
      </c>
      <c r="CL97" s="64">
        <v>0</v>
      </c>
      <c r="CM97" s="64">
        <v>0</v>
      </c>
      <c r="CN97" s="226">
        <f t="shared" si="314"/>
        <v>0</v>
      </c>
      <c r="CO97" s="64">
        <v>0</v>
      </c>
      <c r="CP97" s="64"/>
      <c r="CQ97" s="226">
        <f t="shared" si="315"/>
        <v>0</v>
      </c>
      <c r="CR97" s="136">
        <f t="shared" si="343"/>
        <v>0</v>
      </c>
      <c r="CS97" s="136">
        <f t="shared" ref="CS97" si="383">SUM(D97+G97+J97+M97+P97+S97+V97+Y97+AB97+AE97+AH97+AK97+AN97+AQ97+AT97+AW97+AZ97+BC97+BF97+BI97+BL97+BO97+BR97+BU97+BX97+CA97+CD97+CG97+CJ97+CM97+CP97)</f>
        <v>0</v>
      </c>
      <c r="CT97" s="136">
        <f t="shared" ref="CT97" si="384">SUM(E97+H97+K97+N97+Q97+T97+W97+Z97+AC97+AF97+AI97+AL97+AO97+AR97+AU97+AX97+BA97+BD97+BG97+BJ97+BM97+BP97+BS97+BV97+BY97+CB97+CE97+CH97+CK97+CN97+CQ97)</f>
        <v>0</v>
      </c>
      <c r="CU97" s="225">
        <f>SUM(CU98:CU101)</f>
        <v>0</v>
      </c>
      <c r="CV97" s="225">
        <f>SUM(CV98:CV101)</f>
        <v>0</v>
      </c>
      <c r="CW97" s="225">
        <f t="shared" si="344"/>
        <v>0</v>
      </c>
      <c r="CX97" s="136">
        <f t="shared" si="345"/>
        <v>0</v>
      </c>
      <c r="CY97" s="136">
        <f t="shared" si="345"/>
        <v>0</v>
      </c>
      <c r="CZ97" s="136">
        <f t="shared" si="345"/>
        <v>0</v>
      </c>
      <c r="DA97" s="225">
        <f>SUM(DA98:DA101)</f>
        <v>0</v>
      </c>
      <c r="DB97" s="225">
        <f>SUM(DB98:DB101)</f>
        <v>0</v>
      </c>
      <c r="DC97" s="226">
        <f t="shared" si="346"/>
        <v>0</v>
      </c>
      <c r="DD97" s="225">
        <f>SUM(DD98:DD101)</f>
        <v>0</v>
      </c>
      <c r="DE97" s="225">
        <f>SUM(DE98:DE101)</f>
        <v>0</v>
      </c>
      <c r="DF97" s="225">
        <f t="shared" si="347"/>
        <v>0</v>
      </c>
      <c r="DG97" s="136">
        <f t="shared" si="348"/>
        <v>0</v>
      </c>
      <c r="DH97" s="136">
        <f t="shared" si="348"/>
        <v>0</v>
      </c>
      <c r="DI97" s="136">
        <f t="shared" si="348"/>
        <v>0</v>
      </c>
      <c r="DJ97" s="136">
        <f t="shared" si="349"/>
        <v>0</v>
      </c>
      <c r="DK97" s="136">
        <f>SUM(CS97+CY97+DH97)</f>
        <v>0</v>
      </c>
      <c r="DL97" s="136">
        <f t="shared" si="349"/>
        <v>0</v>
      </c>
      <c r="DM97" s="332"/>
    </row>
    <row r="98" spans="1:117" s="217" customFormat="1">
      <c r="A98" s="449">
        <v>84</v>
      </c>
      <c r="B98" s="236" t="s">
        <v>183</v>
      </c>
      <c r="C98" s="54"/>
      <c r="D98" s="54"/>
      <c r="E98" s="132">
        <f t="shared" si="316"/>
        <v>0</v>
      </c>
      <c r="F98" s="54"/>
      <c r="G98" s="54"/>
      <c r="H98" s="132">
        <f t="shared" si="296"/>
        <v>0</v>
      </c>
      <c r="I98" s="54"/>
      <c r="J98" s="54"/>
      <c r="K98" s="132">
        <f t="shared" si="297"/>
        <v>0</v>
      </c>
      <c r="L98" s="54"/>
      <c r="M98" s="54"/>
      <c r="N98" s="132">
        <f t="shared" si="298"/>
        <v>0</v>
      </c>
      <c r="O98" s="54"/>
      <c r="P98" s="54"/>
      <c r="Q98" s="132">
        <f t="shared" si="299"/>
        <v>0</v>
      </c>
      <c r="R98" s="54"/>
      <c r="S98" s="54"/>
      <c r="T98" s="132">
        <f t="shared" si="300"/>
        <v>0</v>
      </c>
      <c r="U98" s="54"/>
      <c r="V98" s="54"/>
      <c r="W98" s="132">
        <v>0</v>
      </c>
      <c r="X98" s="54"/>
      <c r="Y98" s="54"/>
      <c r="Z98" s="132">
        <f t="shared" si="301"/>
        <v>0</v>
      </c>
      <c r="AA98" s="54"/>
      <c r="AB98" s="54"/>
      <c r="AC98" s="132">
        <f t="shared" si="302"/>
        <v>0</v>
      </c>
      <c r="AD98" s="54"/>
      <c r="AE98" s="54"/>
      <c r="AF98" s="132">
        <f t="shared" si="303"/>
        <v>0</v>
      </c>
      <c r="AG98" s="54"/>
      <c r="AH98" s="54"/>
      <c r="AI98" s="132">
        <f t="shared" si="357"/>
        <v>0</v>
      </c>
      <c r="AJ98" s="54"/>
      <c r="AK98" s="54"/>
      <c r="AL98" s="132">
        <f t="shared" si="359"/>
        <v>0</v>
      </c>
      <c r="AM98" s="54"/>
      <c r="AN98" s="54"/>
      <c r="AO98" s="132">
        <f t="shared" si="317"/>
        <v>0</v>
      </c>
      <c r="AP98" s="54"/>
      <c r="AQ98" s="54"/>
      <c r="AR98" s="132">
        <f t="shared" si="304"/>
        <v>0</v>
      </c>
      <c r="AS98" s="54"/>
      <c r="AT98" s="54"/>
      <c r="AU98" s="132">
        <f t="shared" si="305"/>
        <v>0</v>
      </c>
      <c r="AV98" s="54"/>
      <c r="AW98" s="54"/>
      <c r="AX98" s="132">
        <f t="shared" si="306"/>
        <v>0</v>
      </c>
      <c r="AY98" s="54"/>
      <c r="AZ98" s="54"/>
      <c r="BA98" s="132">
        <f t="shared" si="307"/>
        <v>0</v>
      </c>
      <c r="BB98" s="54"/>
      <c r="BC98" s="54"/>
      <c r="BD98" s="132">
        <f t="shared" si="308"/>
        <v>0</v>
      </c>
      <c r="BE98" s="54"/>
      <c r="BF98" s="54"/>
      <c r="BG98" s="132">
        <f t="shared" si="309"/>
        <v>0</v>
      </c>
      <c r="BH98" s="54"/>
      <c r="BI98" s="54"/>
      <c r="BJ98" s="132">
        <f t="shared" si="310"/>
        <v>0</v>
      </c>
      <c r="BK98" s="54"/>
      <c r="BL98" s="54"/>
      <c r="BM98" s="132">
        <f t="shared" si="369"/>
        <v>0</v>
      </c>
      <c r="BN98" s="54"/>
      <c r="BO98" s="54"/>
      <c r="BP98" s="132">
        <f t="shared" si="371"/>
        <v>0</v>
      </c>
      <c r="BQ98" s="54"/>
      <c r="BR98" s="54"/>
      <c r="BS98" s="132">
        <v>0</v>
      </c>
      <c r="BT98" s="54"/>
      <c r="BU98" s="54"/>
      <c r="BV98" s="132">
        <f t="shared" si="350"/>
        <v>0</v>
      </c>
      <c r="BW98" s="54"/>
      <c r="BX98" s="54"/>
      <c r="BY98" s="132">
        <f t="shared" si="373"/>
        <v>0</v>
      </c>
      <c r="BZ98" s="54"/>
      <c r="CA98" s="54"/>
      <c r="CB98" s="132">
        <f t="shared" si="318"/>
        <v>0</v>
      </c>
      <c r="CC98" s="54"/>
      <c r="CD98" s="54"/>
      <c r="CE98" s="132">
        <f t="shared" si="311"/>
        <v>0</v>
      </c>
      <c r="CF98" s="54"/>
      <c r="CG98" s="54"/>
      <c r="CH98" s="132">
        <f t="shared" si="312"/>
        <v>0</v>
      </c>
      <c r="CI98" s="54"/>
      <c r="CJ98" s="54"/>
      <c r="CK98" s="132">
        <f t="shared" si="313"/>
        <v>0</v>
      </c>
      <c r="CL98" s="54"/>
      <c r="CM98" s="54"/>
      <c r="CN98" s="132">
        <f t="shared" si="314"/>
        <v>0</v>
      </c>
      <c r="CO98" s="54"/>
      <c r="CP98" s="54"/>
      <c r="CQ98" s="132">
        <f t="shared" si="315"/>
        <v>0</v>
      </c>
      <c r="CR98" s="222">
        <f t="shared" si="343"/>
        <v>0</v>
      </c>
      <c r="CS98" s="222">
        <f t="shared" si="343"/>
        <v>0</v>
      </c>
      <c r="CT98" s="222">
        <f t="shared" si="343"/>
        <v>0</v>
      </c>
      <c r="CU98" s="54"/>
      <c r="CV98" s="54"/>
      <c r="CW98" s="132">
        <f t="shared" si="344"/>
        <v>0</v>
      </c>
      <c r="CX98" s="222">
        <f t="shared" si="345"/>
        <v>0</v>
      </c>
      <c r="CY98" s="222">
        <f t="shared" si="345"/>
        <v>0</v>
      </c>
      <c r="CZ98" s="222">
        <f t="shared" si="345"/>
        <v>0</v>
      </c>
      <c r="DA98" s="54"/>
      <c r="DB98" s="54"/>
      <c r="DC98" s="132">
        <f t="shared" si="346"/>
        <v>0</v>
      </c>
      <c r="DD98" s="54"/>
      <c r="DE98" s="54"/>
      <c r="DF98" s="132">
        <f t="shared" si="347"/>
        <v>0</v>
      </c>
      <c r="DG98" s="63">
        <f t="shared" si="348"/>
        <v>0</v>
      </c>
      <c r="DH98" s="63">
        <f t="shared" si="348"/>
        <v>0</v>
      </c>
      <c r="DI98" s="63">
        <f t="shared" si="348"/>
        <v>0</v>
      </c>
      <c r="DJ98" s="63">
        <f t="shared" si="349"/>
        <v>0</v>
      </c>
      <c r="DK98" s="63">
        <f t="shared" si="349"/>
        <v>0</v>
      </c>
      <c r="DL98" s="63">
        <f t="shared" si="349"/>
        <v>0</v>
      </c>
      <c r="DM98" s="329"/>
    </row>
    <row r="99" spans="1:117" s="217" customFormat="1" ht="12.75" customHeight="1">
      <c r="A99" s="449">
        <v>85</v>
      </c>
      <c r="B99" s="236" t="s">
        <v>184</v>
      </c>
      <c r="C99" s="54"/>
      <c r="D99" s="54"/>
      <c r="E99" s="132">
        <f t="shared" si="316"/>
        <v>0</v>
      </c>
      <c r="F99" s="54"/>
      <c r="G99" s="54"/>
      <c r="H99" s="132">
        <f t="shared" si="296"/>
        <v>0</v>
      </c>
      <c r="I99" s="54"/>
      <c r="J99" s="54"/>
      <c r="K99" s="132">
        <f t="shared" si="297"/>
        <v>0</v>
      </c>
      <c r="L99" s="54"/>
      <c r="M99" s="54"/>
      <c r="N99" s="132">
        <f t="shared" si="298"/>
        <v>0</v>
      </c>
      <c r="O99" s="54"/>
      <c r="P99" s="54"/>
      <c r="Q99" s="132">
        <f t="shared" si="299"/>
        <v>0</v>
      </c>
      <c r="R99" s="54"/>
      <c r="S99" s="54"/>
      <c r="T99" s="132">
        <f t="shared" si="300"/>
        <v>0</v>
      </c>
      <c r="U99" s="54"/>
      <c r="V99" s="54"/>
      <c r="W99" s="132">
        <v>0</v>
      </c>
      <c r="X99" s="54"/>
      <c r="Y99" s="54"/>
      <c r="Z99" s="132">
        <f t="shared" si="301"/>
        <v>0</v>
      </c>
      <c r="AA99" s="54"/>
      <c r="AB99" s="54"/>
      <c r="AC99" s="132">
        <f t="shared" si="302"/>
        <v>0</v>
      </c>
      <c r="AD99" s="54"/>
      <c r="AE99" s="54"/>
      <c r="AF99" s="132">
        <f t="shared" si="303"/>
        <v>0</v>
      </c>
      <c r="AG99" s="54"/>
      <c r="AH99" s="54"/>
      <c r="AI99" s="132">
        <f t="shared" si="357"/>
        <v>0</v>
      </c>
      <c r="AJ99" s="54"/>
      <c r="AK99" s="54"/>
      <c r="AL99" s="132">
        <f t="shared" si="359"/>
        <v>0</v>
      </c>
      <c r="AM99" s="54"/>
      <c r="AN99" s="54"/>
      <c r="AO99" s="132">
        <f t="shared" si="317"/>
        <v>0</v>
      </c>
      <c r="AP99" s="54"/>
      <c r="AQ99" s="54"/>
      <c r="AR99" s="132">
        <f t="shared" si="304"/>
        <v>0</v>
      </c>
      <c r="AS99" s="54"/>
      <c r="AT99" s="54"/>
      <c r="AU99" s="132">
        <f t="shared" si="305"/>
        <v>0</v>
      </c>
      <c r="AV99" s="54"/>
      <c r="AW99" s="54"/>
      <c r="AX99" s="132">
        <f t="shared" si="306"/>
        <v>0</v>
      </c>
      <c r="AY99" s="54"/>
      <c r="AZ99" s="54"/>
      <c r="BA99" s="132">
        <f t="shared" si="307"/>
        <v>0</v>
      </c>
      <c r="BB99" s="54"/>
      <c r="BC99" s="54"/>
      <c r="BD99" s="132">
        <f t="shared" si="308"/>
        <v>0</v>
      </c>
      <c r="BE99" s="54"/>
      <c r="BF99" s="54"/>
      <c r="BG99" s="132">
        <f t="shared" si="309"/>
        <v>0</v>
      </c>
      <c r="BH99" s="54"/>
      <c r="BI99" s="54"/>
      <c r="BJ99" s="132">
        <f t="shared" si="310"/>
        <v>0</v>
      </c>
      <c r="BK99" s="54"/>
      <c r="BL99" s="54"/>
      <c r="BM99" s="132">
        <f t="shared" si="369"/>
        <v>0</v>
      </c>
      <c r="BN99" s="54"/>
      <c r="BO99" s="54"/>
      <c r="BP99" s="132">
        <f t="shared" si="371"/>
        <v>0</v>
      </c>
      <c r="BQ99" s="54"/>
      <c r="BR99" s="54"/>
      <c r="BS99" s="132">
        <v>0</v>
      </c>
      <c r="BT99" s="54"/>
      <c r="BU99" s="54"/>
      <c r="BV99" s="132">
        <f t="shared" si="350"/>
        <v>0</v>
      </c>
      <c r="BW99" s="54"/>
      <c r="BX99" s="54"/>
      <c r="BY99" s="132">
        <f t="shared" si="373"/>
        <v>0</v>
      </c>
      <c r="BZ99" s="54"/>
      <c r="CA99" s="54"/>
      <c r="CB99" s="132">
        <f t="shared" si="318"/>
        <v>0</v>
      </c>
      <c r="CC99" s="54"/>
      <c r="CD99" s="54"/>
      <c r="CE99" s="132">
        <f t="shared" si="311"/>
        <v>0</v>
      </c>
      <c r="CF99" s="54"/>
      <c r="CG99" s="54"/>
      <c r="CH99" s="132">
        <f t="shared" si="312"/>
        <v>0</v>
      </c>
      <c r="CI99" s="54"/>
      <c r="CJ99" s="54"/>
      <c r="CK99" s="132">
        <f t="shared" si="313"/>
        <v>0</v>
      </c>
      <c r="CL99" s="54"/>
      <c r="CM99" s="54"/>
      <c r="CN99" s="132">
        <f t="shared" si="314"/>
        <v>0</v>
      </c>
      <c r="CO99" s="54"/>
      <c r="CP99" s="54"/>
      <c r="CQ99" s="132">
        <f t="shared" si="315"/>
        <v>0</v>
      </c>
      <c r="CR99" s="222">
        <f t="shared" si="343"/>
        <v>0</v>
      </c>
      <c r="CS99" s="222">
        <f t="shared" si="343"/>
        <v>0</v>
      </c>
      <c r="CT99" s="222">
        <f t="shared" si="343"/>
        <v>0</v>
      </c>
      <c r="CU99" s="54"/>
      <c r="CV99" s="54"/>
      <c r="CW99" s="132">
        <f t="shared" si="344"/>
        <v>0</v>
      </c>
      <c r="CX99" s="222">
        <f t="shared" si="345"/>
        <v>0</v>
      </c>
      <c r="CY99" s="222">
        <f t="shared" si="345"/>
        <v>0</v>
      </c>
      <c r="CZ99" s="222">
        <f t="shared" si="345"/>
        <v>0</v>
      </c>
      <c r="DA99" s="54"/>
      <c r="DB99" s="54"/>
      <c r="DC99" s="132">
        <f t="shared" si="346"/>
        <v>0</v>
      </c>
      <c r="DD99" s="54"/>
      <c r="DE99" s="54"/>
      <c r="DF99" s="132">
        <f t="shared" si="347"/>
        <v>0</v>
      </c>
      <c r="DG99" s="63">
        <f t="shared" si="348"/>
        <v>0</v>
      </c>
      <c r="DH99" s="63">
        <f t="shared" si="348"/>
        <v>0</v>
      </c>
      <c r="DI99" s="63">
        <f t="shared" si="348"/>
        <v>0</v>
      </c>
      <c r="DJ99" s="63">
        <f t="shared" si="349"/>
        <v>0</v>
      </c>
      <c r="DK99" s="63">
        <f t="shared" si="349"/>
        <v>0</v>
      </c>
      <c r="DL99" s="63">
        <f t="shared" si="349"/>
        <v>0</v>
      </c>
      <c r="DM99" s="329"/>
    </row>
    <row r="100" spans="1:117" s="217" customFormat="1">
      <c r="A100" s="449">
        <v>86</v>
      </c>
      <c r="B100" s="236" t="s">
        <v>185</v>
      </c>
      <c r="C100" s="54"/>
      <c r="D100" s="54"/>
      <c r="E100" s="132">
        <f t="shared" si="316"/>
        <v>0</v>
      </c>
      <c r="F100" s="54"/>
      <c r="G100" s="54">
        <v>0</v>
      </c>
      <c r="H100" s="132">
        <f t="shared" si="296"/>
        <v>0</v>
      </c>
      <c r="I100" s="54"/>
      <c r="J100" s="54"/>
      <c r="K100" s="132">
        <f t="shared" si="297"/>
        <v>0</v>
      </c>
      <c r="L100" s="54"/>
      <c r="M100" s="54"/>
      <c r="N100" s="132">
        <f t="shared" si="298"/>
        <v>0</v>
      </c>
      <c r="O100" s="54"/>
      <c r="P100" s="54"/>
      <c r="Q100" s="132">
        <f t="shared" si="299"/>
        <v>0</v>
      </c>
      <c r="R100" s="54"/>
      <c r="S100" s="54"/>
      <c r="T100" s="132">
        <f t="shared" si="300"/>
        <v>0</v>
      </c>
      <c r="U100" s="54"/>
      <c r="V100" s="54"/>
      <c r="W100" s="132">
        <v>0</v>
      </c>
      <c r="X100" s="54"/>
      <c r="Y100" s="54"/>
      <c r="Z100" s="132">
        <f t="shared" si="301"/>
        <v>0</v>
      </c>
      <c r="AA100" s="54"/>
      <c r="AB100" s="54"/>
      <c r="AC100" s="132">
        <f>SUM(AB100-AA100)</f>
        <v>0</v>
      </c>
      <c r="AD100" s="54"/>
      <c r="AE100" s="54"/>
      <c r="AF100" s="132">
        <f t="shared" si="303"/>
        <v>0</v>
      </c>
      <c r="AG100" s="54"/>
      <c r="AH100" s="54"/>
      <c r="AI100" s="132">
        <f t="shared" si="357"/>
        <v>0</v>
      </c>
      <c r="AJ100" s="54"/>
      <c r="AK100" s="54"/>
      <c r="AL100" s="132">
        <f t="shared" si="359"/>
        <v>0</v>
      </c>
      <c r="AM100" s="54"/>
      <c r="AN100" s="54"/>
      <c r="AO100" s="132">
        <f t="shared" si="317"/>
        <v>0</v>
      </c>
      <c r="AP100" s="54"/>
      <c r="AQ100" s="54"/>
      <c r="AR100" s="132">
        <f t="shared" si="304"/>
        <v>0</v>
      </c>
      <c r="AS100" s="54"/>
      <c r="AT100" s="54"/>
      <c r="AU100" s="132">
        <f t="shared" si="305"/>
        <v>0</v>
      </c>
      <c r="AV100" s="54"/>
      <c r="AW100" s="54"/>
      <c r="AX100" s="132">
        <f t="shared" si="306"/>
        <v>0</v>
      </c>
      <c r="AY100" s="54"/>
      <c r="AZ100" s="54"/>
      <c r="BA100" s="132">
        <f t="shared" si="307"/>
        <v>0</v>
      </c>
      <c r="BB100" s="54"/>
      <c r="BC100" s="54"/>
      <c r="BD100" s="132">
        <f t="shared" si="308"/>
        <v>0</v>
      </c>
      <c r="BE100" s="54"/>
      <c r="BF100" s="54"/>
      <c r="BG100" s="132">
        <f t="shared" si="309"/>
        <v>0</v>
      </c>
      <c r="BH100" s="54"/>
      <c r="BI100" s="54"/>
      <c r="BJ100" s="132">
        <f t="shared" si="310"/>
        <v>0</v>
      </c>
      <c r="BK100" s="54"/>
      <c r="BL100" s="54"/>
      <c r="BM100" s="132">
        <f t="shared" si="369"/>
        <v>0</v>
      </c>
      <c r="BN100" s="54"/>
      <c r="BO100" s="54"/>
      <c r="BP100" s="132">
        <f t="shared" si="371"/>
        <v>0</v>
      </c>
      <c r="BQ100" s="54"/>
      <c r="BR100" s="54"/>
      <c r="BS100" s="132">
        <v>0</v>
      </c>
      <c r="BT100" s="54"/>
      <c r="BU100" s="54"/>
      <c r="BV100" s="132">
        <f t="shared" si="350"/>
        <v>0</v>
      </c>
      <c r="BW100" s="54"/>
      <c r="BX100" s="54"/>
      <c r="BY100" s="132">
        <f t="shared" si="373"/>
        <v>0</v>
      </c>
      <c r="BZ100" s="54"/>
      <c r="CA100" s="54"/>
      <c r="CB100" s="132">
        <f t="shared" si="318"/>
        <v>0</v>
      </c>
      <c r="CC100" s="54"/>
      <c r="CD100" s="54"/>
      <c r="CE100" s="132">
        <f t="shared" si="311"/>
        <v>0</v>
      </c>
      <c r="CF100" s="54"/>
      <c r="CG100" s="54"/>
      <c r="CH100" s="132">
        <f t="shared" si="312"/>
        <v>0</v>
      </c>
      <c r="CI100" s="54"/>
      <c r="CJ100" s="54"/>
      <c r="CK100" s="132">
        <f t="shared" si="313"/>
        <v>0</v>
      </c>
      <c r="CL100" s="54"/>
      <c r="CM100" s="54"/>
      <c r="CN100" s="132">
        <f t="shared" si="314"/>
        <v>0</v>
      </c>
      <c r="CO100" s="54"/>
      <c r="CP100" s="54"/>
      <c r="CQ100" s="132">
        <f t="shared" si="315"/>
        <v>0</v>
      </c>
      <c r="CR100" s="222">
        <f t="shared" si="343"/>
        <v>0</v>
      </c>
      <c r="CS100" s="222">
        <f t="shared" si="343"/>
        <v>0</v>
      </c>
      <c r="CT100" s="222">
        <f t="shared" si="343"/>
        <v>0</v>
      </c>
      <c r="CU100" s="54"/>
      <c r="CV100" s="54"/>
      <c r="CW100" s="132">
        <f t="shared" si="344"/>
        <v>0</v>
      </c>
      <c r="CX100" s="222">
        <f t="shared" si="345"/>
        <v>0</v>
      </c>
      <c r="CY100" s="222">
        <f t="shared" si="345"/>
        <v>0</v>
      </c>
      <c r="CZ100" s="222">
        <f t="shared" si="345"/>
        <v>0</v>
      </c>
      <c r="DA100" s="54"/>
      <c r="DB100" s="54"/>
      <c r="DC100" s="132">
        <f t="shared" si="346"/>
        <v>0</v>
      </c>
      <c r="DD100" s="54"/>
      <c r="DE100" s="54"/>
      <c r="DF100" s="132">
        <f t="shared" si="347"/>
        <v>0</v>
      </c>
      <c r="DG100" s="63">
        <f t="shared" si="348"/>
        <v>0</v>
      </c>
      <c r="DH100" s="63">
        <f t="shared" si="348"/>
        <v>0</v>
      </c>
      <c r="DI100" s="63">
        <f t="shared" si="348"/>
        <v>0</v>
      </c>
      <c r="DJ100" s="63">
        <f t="shared" si="349"/>
        <v>0</v>
      </c>
      <c r="DK100" s="63">
        <f t="shared" si="349"/>
        <v>0</v>
      </c>
      <c r="DL100" s="63">
        <f t="shared" si="349"/>
        <v>0</v>
      </c>
      <c r="DM100" s="329"/>
    </row>
    <row r="101" spans="1:117" s="217" customFormat="1">
      <c r="A101" s="449">
        <v>87</v>
      </c>
      <c r="B101" s="236" t="s">
        <v>186</v>
      </c>
      <c r="C101" s="54"/>
      <c r="D101" s="54"/>
      <c r="E101" s="132">
        <f t="shared" si="316"/>
        <v>0</v>
      </c>
      <c r="F101" s="54"/>
      <c r="G101" s="54">
        <v>0</v>
      </c>
      <c r="H101" s="132">
        <f t="shared" si="296"/>
        <v>0</v>
      </c>
      <c r="I101" s="54"/>
      <c r="J101" s="54">
        <v>0</v>
      </c>
      <c r="K101" s="132">
        <f t="shared" si="297"/>
        <v>0</v>
      </c>
      <c r="L101" s="54"/>
      <c r="M101" s="54"/>
      <c r="N101" s="132">
        <f t="shared" si="298"/>
        <v>0</v>
      </c>
      <c r="O101" s="54"/>
      <c r="P101" s="54"/>
      <c r="Q101" s="132">
        <f t="shared" si="299"/>
        <v>0</v>
      </c>
      <c r="R101" s="54"/>
      <c r="S101" s="54"/>
      <c r="T101" s="132">
        <f t="shared" si="300"/>
        <v>0</v>
      </c>
      <c r="U101" s="54"/>
      <c r="V101" s="54"/>
      <c r="W101" s="132">
        <v>0</v>
      </c>
      <c r="X101" s="54"/>
      <c r="Y101" s="54"/>
      <c r="Z101" s="132">
        <f t="shared" si="301"/>
        <v>0</v>
      </c>
      <c r="AA101" s="54"/>
      <c r="AB101" s="54"/>
      <c r="AC101" s="132">
        <f t="shared" si="302"/>
        <v>0</v>
      </c>
      <c r="AD101" s="54"/>
      <c r="AE101" s="54"/>
      <c r="AF101" s="132">
        <f t="shared" si="303"/>
        <v>0</v>
      </c>
      <c r="AG101" s="54"/>
      <c r="AH101" s="54"/>
      <c r="AI101" s="132">
        <f t="shared" si="357"/>
        <v>0</v>
      </c>
      <c r="AJ101" s="54"/>
      <c r="AK101" s="54"/>
      <c r="AL101" s="132">
        <f t="shared" si="359"/>
        <v>0</v>
      </c>
      <c r="AM101" s="54"/>
      <c r="AN101" s="54"/>
      <c r="AO101" s="132">
        <f t="shared" si="317"/>
        <v>0</v>
      </c>
      <c r="AP101" s="54"/>
      <c r="AQ101" s="54"/>
      <c r="AR101" s="132">
        <f t="shared" si="304"/>
        <v>0</v>
      </c>
      <c r="AS101" s="54"/>
      <c r="AT101" s="54"/>
      <c r="AU101" s="132">
        <f t="shared" si="305"/>
        <v>0</v>
      </c>
      <c r="AV101" s="54"/>
      <c r="AW101" s="54"/>
      <c r="AX101" s="132">
        <f t="shared" si="306"/>
        <v>0</v>
      </c>
      <c r="AY101" s="54"/>
      <c r="AZ101" s="54"/>
      <c r="BA101" s="132">
        <f t="shared" si="307"/>
        <v>0</v>
      </c>
      <c r="BB101" s="54"/>
      <c r="BC101" s="54"/>
      <c r="BD101" s="132">
        <f t="shared" si="308"/>
        <v>0</v>
      </c>
      <c r="BE101" s="54"/>
      <c r="BF101" s="54"/>
      <c r="BG101" s="132">
        <f t="shared" si="309"/>
        <v>0</v>
      </c>
      <c r="BH101" s="54"/>
      <c r="BI101" s="54"/>
      <c r="BJ101" s="132">
        <f t="shared" si="310"/>
        <v>0</v>
      </c>
      <c r="BK101" s="54"/>
      <c r="BL101" s="54"/>
      <c r="BM101" s="132">
        <f t="shared" si="369"/>
        <v>0</v>
      </c>
      <c r="BN101" s="54"/>
      <c r="BO101" s="54"/>
      <c r="BP101" s="132">
        <f t="shared" si="371"/>
        <v>0</v>
      </c>
      <c r="BQ101" s="54"/>
      <c r="BR101" s="54"/>
      <c r="BS101" s="132">
        <v>0</v>
      </c>
      <c r="BT101" s="54"/>
      <c r="BU101" s="54"/>
      <c r="BV101" s="132">
        <f t="shared" si="350"/>
        <v>0</v>
      </c>
      <c r="BW101" s="54"/>
      <c r="BX101" s="54"/>
      <c r="BY101" s="132">
        <f t="shared" si="373"/>
        <v>0</v>
      </c>
      <c r="BZ101" s="54"/>
      <c r="CA101" s="54"/>
      <c r="CB101" s="132">
        <f t="shared" si="318"/>
        <v>0</v>
      </c>
      <c r="CC101" s="54"/>
      <c r="CD101" s="54"/>
      <c r="CE101" s="132">
        <f t="shared" si="311"/>
        <v>0</v>
      </c>
      <c r="CF101" s="54"/>
      <c r="CG101" s="54"/>
      <c r="CH101" s="132">
        <f t="shared" si="312"/>
        <v>0</v>
      </c>
      <c r="CI101" s="54"/>
      <c r="CJ101" s="54"/>
      <c r="CK101" s="132">
        <f t="shared" si="313"/>
        <v>0</v>
      </c>
      <c r="CL101" s="54"/>
      <c r="CM101" s="54"/>
      <c r="CN101" s="132">
        <f t="shared" si="314"/>
        <v>0</v>
      </c>
      <c r="CO101" s="54"/>
      <c r="CP101" s="54"/>
      <c r="CQ101" s="132">
        <f t="shared" si="315"/>
        <v>0</v>
      </c>
      <c r="CR101" s="222">
        <f t="shared" si="343"/>
        <v>0</v>
      </c>
      <c r="CS101" s="222">
        <f t="shared" si="343"/>
        <v>0</v>
      </c>
      <c r="CT101" s="222">
        <f t="shared" si="343"/>
        <v>0</v>
      </c>
      <c r="CU101" s="54"/>
      <c r="CV101" s="54"/>
      <c r="CW101" s="132">
        <f t="shared" si="344"/>
        <v>0</v>
      </c>
      <c r="CX101" s="222">
        <f t="shared" si="345"/>
        <v>0</v>
      </c>
      <c r="CY101" s="222">
        <f t="shared" si="345"/>
        <v>0</v>
      </c>
      <c r="CZ101" s="222">
        <f t="shared" si="345"/>
        <v>0</v>
      </c>
      <c r="DA101" s="54"/>
      <c r="DB101" s="54"/>
      <c r="DC101" s="132">
        <f t="shared" si="346"/>
        <v>0</v>
      </c>
      <c r="DD101" s="54"/>
      <c r="DE101" s="54"/>
      <c r="DF101" s="132">
        <f t="shared" si="347"/>
        <v>0</v>
      </c>
      <c r="DG101" s="63">
        <f t="shared" si="348"/>
        <v>0</v>
      </c>
      <c r="DH101" s="63">
        <f t="shared" si="348"/>
        <v>0</v>
      </c>
      <c r="DI101" s="63">
        <f t="shared" si="348"/>
        <v>0</v>
      </c>
      <c r="DJ101" s="63">
        <f t="shared" si="349"/>
        <v>0</v>
      </c>
      <c r="DK101" s="63">
        <f t="shared" si="349"/>
        <v>0</v>
      </c>
      <c r="DL101" s="63">
        <f t="shared" si="349"/>
        <v>0</v>
      </c>
      <c r="DM101" s="329"/>
    </row>
    <row r="102" spans="1:117" s="229" customFormat="1">
      <c r="A102" s="223">
        <v>88</v>
      </c>
      <c r="B102" s="224" t="s">
        <v>125</v>
      </c>
      <c r="C102" s="64">
        <f>SUM(C103:C110)</f>
        <v>0</v>
      </c>
      <c r="D102" s="64">
        <f>SUM(D103:D110)</f>
        <v>0</v>
      </c>
      <c r="E102" s="64">
        <f>SUM(E103:E110)</f>
        <v>0</v>
      </c>
      <c r="F102" s="64">
        <f>SUM(F103:F110)</f>
        <v>0</v>
      </c>
      <c r="G102" s="64">
        <f>SUM(G103:G110)</f>
        <v>0</v>
      </c>
      <c r="H102" s="226">
        <f>SUM(G102-F102)</f>
        <v>0</v>
      </c>
      <c r="I102" s="64">
        <f>SUM(I103:I110)</f>
        <v>0</v>
      </c>
      <c r="J102" s="64">
        <f>SUM(J103:J110)</f>
        <v>0</v>
      </c>
      <c r="K102" s="226">
        <f t="shared" si="297"/>
        <v>0</v>
      </c>
      <c r="L102" s="64">
        <f>SUM(L103:L110)</f>
        <v>0</v>
      </c>
      <c r="M102" s="64">
        <f>SUM(M103:M110)</f>
        <v>0</v>
      </c>
      <c r="N102" s="226">
        <f t="shared" si="298"/>
        <v>0</v>
      </c>
      <c r="O102" s="64">
        <f>SUM(O103:O110)</f>
        <v>0</v>
      </c>
      <c r="P102" s="64">
        <f>SUM(P103:P110)</f>
        <v>0</v>
      </c>
      <c r="Q102" s="226">
        <f t="shared" si="299"/>
        <v>0</v>
      </c>
      <c r="R102" s="64">
        <f>SUM(R103:R110)</f>
        <v>0</v>
      </c>
      <c r="S102" s="64">
        <f>SUM(S103:S110)</f>
        <v>0</v>
      </c>
      <c r="T102" s="226">
        <f t="shared" si="300"/>
        <v>0</v>
      </c>
      <c r="U102" s="64">
        <f>SUM(U103:U110)</f>
        <v>0</v>
      </c>
      <c r="V102" s="64">
        <f>SUM(V103:V110)</f>
        <v>0</v>
      </c>
      <c r="W102" s="64">
        <f>SUM(W103:W110)</f>
        <v>0</v>
      </c>
      <c r="X102" s="64">
        <f>SUM(X103:X110)</f>
        <v>0</v>
      </c>
      <c r="Y102" s="64">
        <f>SUM(Y103:Y110)</f>
        <v>0</v>
      </c>
      <c r="Z102" s="226">
        <f t="shared" si="301"/>
        <v>0</v>
      </c>
      <c r="AA102" s="64">
        <f>SUM(AA103:AA110)</f>
        <v>0</v>
      </c>
      <c r="AB102" s="64">
        <f>SUM(AB103:AB110)</f>
        <v>0</v>
      </c>
      <c r="AC102" s="226">
        <f t="shared" si="302"/>
        <v>0</v>
      </c>
      <c r="AD102" s="64">
        <f>SUM(AD103:AD110)</f>
        <v>0</v>
      </c>
      <c r="AE102" s="64">
        <f>SUM(AE103:AE110)</f>
        <v>0</v>
      </c>
      <c r="AF102" s="226">
        <f t="shared" si="303"/>
        <v>0</v>
      </c>
      <c r="AG102" s="64">
        <f t="shared" ref="AG102:AN102" si="385">SUM(AG103:AG110)</f>
        <v>0</v>
      </c>
      <c r="AH102" s="64">
        <f t="shared" si="385"/>
        <v>0</v>
      </c>
      <c r="AI102" s="64">
        <f t="shared" si="385"/>
        <v>0</v>
      </c>
      <c r="AJ102" s="64">
        <f t="shared" si="385"/>
        <v>0</v>
      </c>
      <c r="AK102" s="64">
        <f t="shared" si="385"/>
        <v>0</v>
      </c>
      <c r="AL102" s="64">
        <f t="shared" si="385"/>
        <v>0</v>
      </c>
      <c r="AM102" s="64">
        <f t="shared" si="385"/>
        <v>0</v>
      </c>
      <c r="AN102" s="64">
        <f t="shared" si="385"/>
        <v>0</v>
      </c>
      <c r="AO102" s="226">
        <f t="shared" si="317"/>
        <v>0</v>
      </c>
      <c r="AP102" s="64">
        <f>SUM(AP103:AP110)</f>
        <v>0</v>
      </c>
      <c r="AQ102" s="64">
        <f>SUM(AQ103:AQ110)</f>
        <v>0</v>
      </c>
      <c r="AR102" s="226">
        <f t="shared" si="304"/>
        <v>0</v>
      </c>
      <c r="AS102" s="64">
        <f>SUM(AS103:AS110)</f>
        <v>0</v>
      </c>
      <c r="AT102" s="64">
        <f>SUM(AT103:AT110)</f>
        <v>0</v>
      </c>
      <c r="AU102" s="226">
        <f t="shared" si="305"/>
        <v>0</v>
      </c>
      <c r="AV102" s="64">
        <f>SUM(AV103:AV110)</f>
        <v>0</v>
      </c>
      <c r="AW102" s="64">
        <f>SUM(AW103:AW110)</f>
        <v>0</v>
      </c>
      <c r="AX102" s="226">
        <f t="shared" si="306"/>
        <v>0</v>
      </c>
      <c r="AY102" s="64">
        <f>SUM(AY103:AY110)</f>
        <v>0</v>
      </c>
      <c r="AZ102" s="64">
        <f>SUM(AZ103:AZ110)</f>
        <v>0</v>
      </c>
      <c r="BA102" s="226">
        <f t="shared" si="307"/>
        <v>0</v>
      </c>
      <c r="BB102" s="64">
        <f>SUM(BB103:BB110)</f>
        <v>0</v>
      </c>
      <c r="BC102" s="64">
        <f>SUM(BC103:BC110)</f>
        <v>0</v>
      </c>
      <c r="BD102" s="226">
        <f t="shared" si="308"/>
        <v>0</v>
      </c>
      <c r="BE102" s="64">
        <f>SUM(BE103:BE110)</f>
        <v>0</v>
      </c>
      <c r="BF102" s="64">
        <f>SUM(BF103:BF110)</f>
        <v>0</v>
      </c>
      <c r="BG102" s="226">
        <f t="shared" si="309"/>
        <v>0</v>
      </c>
      <c r="BH102" s="64">
        <f>SUM(BH103:BH110)</f>
        <v>0</v>
      </c>
      <c r="BI102" s="64">
        <f>SUM(BI103:BI110)</f>
        <v>0</v>
      </c>
      <c r="BJ102" s="226">
        <f t="shared" si="310"/>
        <v>0</v>
      </c>
      <c r="BK102" s="64">
        <f t="shared" ref="BK102:CA102" si="386">SUM(BK103:BK110)</f>
        <v>0</v>
      </c>
      <c r="BL102" s="64">
        <f t="shared" si="386"/>
        <v>0</v>
      </c>
      <c r="BM102" s="64">
        <f t="shared" si="386"/>
        <v>0</v>
      </c>
      <c r="BN102" s="54">
        <f t="shared" si="386"/>
        <v>0</v>
      </c>
      <c r="BO102" s="64">
        <f t="shared" si="386"/>
        <v>0</v>
      </c>
      <c r="BP102" s="64">
        <f t="shared" si="386"/>
        <v>0</v>
      </c>
      <c r="BQ102" s="64">
        <f t="shared" si="386"/>
        <v>0</v>
      </c>
      <c r="BR102" s="64">
        <f t="shared" si="386"/>
        <v>0</v>
      </c>
      <c r="BS102" s="64">
        <f t="shared" si="386"/>
        <v>0</v>
      </c>
      <c r="BT102" s="64">
        <f t="shared" si="386"/>
        <v>0</v>
      </c>
      <c r="BU102" s="64">
        <f t="shared" si="386"/>
        <v>0</v>
      </c>
      <c r="BV102" s="64">
        <f t="shared" si="386"/>
        <v>0</v>
      </c>
      <c r="BW102" s="64">
        <f t="shared" si="386"/>
        <v>0</v>
      </c>
      <c r="BX102" s="64">
        <f t="shared" si="386"/>
        <v>0</v>
      </c>
      <c r="BY102" s="64">
        <f t="shared" si="386"/>
        <v>0</v>
      </c>
      <c r="BZ102" s="64">
        <f t="shared" si="386"/>
        <v>0</v>
      </c>
      <c r="CA102" s="64">
        <f t="shared" si="386"/>
        <v>0</v>
      </c>
      <c r="CB102" s="226">
        <f t="shared" si="318"/>
        <v>0</v>
      </c>
      <c r="CC102" s="64">
        <f>SUM(CC103:CC110)</f>
        <v>0</v>
      </c>
      <c r="CD102" s="64">
        <f>SUM(CD103:CD110)</f>
        <v>0</v>
      </c>
      <c r="CE102" s="226">
        <f t="shared" si="311"/>
        <v>0</v>
      </c>
      <c r="CF102" s="64">
        <f>SUM(CF103:CF110)</f>
        <v>0</v>
      </c>
      <c r="CG102" s="64">
        <f>SUM(CG103:CG110)</f>
        <v>0</v>
      </c>
      <c r="CH102" s="226">
        <f t="shared" si="312"/>
        <v>0</v>
      </c>
      <c r="CI102" s="64">
        <f>SUM(CI103:CI110)</f>
        <v>0</v>
      </c>
      <c r="CJ102" s="64">
        <f>SUM(CJ103:CJ110)</f>
        <v>0</v>
      </c>
      <c r="CK102" s="226">
        <f t="shared" si="313"/>
        <v>0</v>
      </c>
      <c r="CL102" s="64">
        <f>SUM(CL103:CL110)</f>
        <v>0</v>
      </c>
      <c r="CM102" s="64">
        <f>SUM(CM103:CM110)</f>
        <v>0</v>
      </c>
      <c r="CN102" s="226">
        <f t="shared" si="314"/>
        <v>0</v>
      </c>
      <c r="CO102" s="64">
        <f>SUM(CO103:CO110)</f>
        <v>0</v>
      </c>
      <c r="CP102" s="64">
        <f>SUM(CP103:CP110)</f>
        <v>0</v>
      </c>
      <c r="CQ102" s="226">
        <f t="shared" si="315"/>
        <v>0</v>
      </c>
      <c r="CR102" s="227">
        <f t="shared" si="343"/>
        <v>0</v>
      </c>
      <c r="CS102" s="227">
        <f t="shared" si="343"/>
        <v>0</v>
      </c>
      <c r="CT102" s="227">
        <f t="shared" si="343"/>
        <v>0</v>
      </c>
      <c r="CU102" s="136">
        <f>SUM(CU103:CU110)</f>
        <v>0</v>
      </c>
      <c r="CV102" s="136">
        <f>SUM(CV103:CV110)</f>
        <v>0</v>
      </c>
      <c r="CW102" s="226">
        <f t="shared" si="344"/>
        <v>0</v>
      </c>
      <c r="CX102" s="227">
        <f t="shared" si="345"/>
        <v>0</v>
      </c>
      <c r="CY102" s="227">
        <f t="shared" si="345"/>
        <v>0</v>
      </c>
      <c r="CZ102" s="227">
        <f t="shared" si="345"/>
        <v>0</v>
      </c>
      <c r="DA102" s="136">
        <f>SUM(DA103:DA110)</f>
        <v>0</v>
      </c>
      <c r="DB102" s="136">
        <f>SUM(DB103:DB110)</f>
        <v>0</v>
      </c>
      <c r="DC102" s="226">
        <f t="shared" si="346"/>
        <v>0</v>
      </c>
      <c r="DD102" s="136">
        <f>SUM(DD103:DD110)</f>
        <v>0</v>
      </c>
      <c r="DE102" s="136">
        <f>SUM(DE103:DE110)</f>
        <v>0</v>
      </c>
      <c r="DF102" s="226">
        <f t="shared" si="347"/>
        <v>0</v>
      </c>
      <c r="DG102" s="136">
        <f t="shared" si="348"/>
        <v>0</v>
      </c>
      <c r="DH102" s="136">
        <f t="shared" si="348"/>
        <v>0</v>
      </c>
      <c r="DI102" s="136">
        <f t="shared" si="348"/>
        <v>0</v>
      </c>
      <c r="DJ102" s="136">
        <f t="shared" si="349"/>
        <v>0</v>
      </c>
      <c r="DK102" s="136">
        <f t="shared" si="349"/>
        <v>0</v>
      </c>
      <c r="DL102" s="136">
        <f t="shared" si="349"/>
        <v>0</v>
      </c>
      <c r="DM102" s="332"/>
    </row>
    <row r="103" spans="1:117" s="237" customFormat="1" ht="12" customHeight="1">
      <c r="A103" s="449">
        <v>89</v>
      </c>
      <c r="B103" s="236" t="s">
        <v>187</v>
      </c>
      <c r="C103" s="54"/>
      <c r="D103" s="54"/>
      <c r="E103" s="132">
        <f t="shared" si="316"/>
        <v>0</v>
      </c>
      <c r="F103" s="54"/>
      <c r="G103" s="54">
        <v>0</v>
      </c>
      <c r="H103" s="132">
        <f>SUM(G103-F103)</f>
        <v>0</v>
      </c>
      <c r="I103" s="54"/>
      <c r="J103" s="54"/>
      <c r="K103" s="132">
        <f t="shared" si="297"/>
        <v>0</v>
      </c>
      <c r="L103" s="63"/>
      <c r="M103" s="63"/>
      <c r="N103" s="132">
        <f t="shared" si="298"/>
        <v>0</v>
      </c>
      <c r="O103" s="63"/>
      <c r="P103" s="63"/>
      <c r="Q103" s="132">
        <f t="shared" si="299"/>
        <v>0</v>
      </c>
      <c r="R103" s="63"/>
      <c r="S103" s="63"/>
      <c r="T103" s="132">
        <f t="shared" si="300"/>
        <v>0</v>
      </c>
      <c r="U103" s="63"/>
      <c r="V103" s="63"/>
      <c r="W103" s="132">
        <v>0</v>
      </c>
      <c r="X103" s="63"/>
      <c r="Y103" s="63"/>
      <c r="Z103" s="132">
        <f t="shared" si="301"/>
        <v>0</v>
      </c>
      <c r="AA103" s="63"/>
      <c r="AB103" s="63"/>
      <c r="AC103" s="132">
        <f t="shared" si="302"/>
        <v>0</v>
      </c>
      <c r="AD103" s="63"/>
      <c r="AE103" s="63"/>
      <c r="AF103" s="132">
        <f t="shared" si="303"/>
        <v>0</v>
      </c>
      <c r="AG103" s="63"/>
      <c r="AH103" s="63"/>
      <c r="AI103" s="132">
        <f t="shared" si="357"/>
        <v>0</v>
      </c>
      <c r="AJ103" s="63"/>
      <c r="AK103" s="63"/>
      <c r="AL103" s="132">
        <f t="shared" si="359"/>
        <v>0</v>
      </c>
      <c r="AM103" s="63"/>
      <c r="AN103" s="63"/>
      <c r="AO103" s="132">
        <f t="shared" si="317"/>
        <v>0</v>
      </c>
      <c r="AP103" s="63"/>
      <c r="AQ103" s="63"/>
      <c r="AR103" s="132">
        <f t="shared" si="304"/>
        <v>0</v>
      </c>
      <c r="AS103" s="63"/>
      <c r="AT103" s="63"/>
      <c r="AU103" s="132">
        <f t="shared" si="305"/>
        <v>0</v>
      </c>
      <c r="AV103" s="63"/>
      <c r="AW103" s="63"/>
      <c r="AX103" s="132">
        <f t="shared" si="306"/>
        <v>0</v>
      </c>
      <c r="AY103" s="63"/>
      <c r="AZ103" s="63"/>
      <c r="BA103" s="132">
        <f t="shared" si="307"/>
        <v>0</v>
      </c>
      <c r="BB103" s="63"/>
      <c r="BC103" s="63"/>
      <c r="BD103" s="132">
        <f t="shared" si="308"/>
        <v>0</v>
      </c>
      <c r="BE103" s="63"/>
      <c r="BF103" s="63"/>
      <c r="BG103" s="132">
        <f t="shared" si="309"/>
        <v>0</v>
      </c>
      <c r="BH103" s="63"/>
      <c r="BI103" s="63"/>
      <c r="BJ103" s="132">
        <f t="shared" si="310"/>
        <v>0</v>
      </c>
      <c r="BK103" s="63"/>
      <c r="BL103" s="63"/>
      <c r="BM103" s="132">
        <f t="shared" si="369"/>
        <v>0</v>
      </c>
      <c r="BN103" s="63"/>
      <c r="BO103" s="63"/>
      <c r="BP103" s="132">
        <f t="shared" si="371"/>
        <v>0</v>
      </c>
      <c r="BQ103" s="63"/>
      <c r="BR103" s="63"/>
      <c r="BS103" s="132">
        <v>0</v>
      </c>
      <c r="BT103" s="63"/>
      <c r="BU103" s="63"/>
      <c r="BV103" s="132">
        <f t="shared" si="350"/>
        <v>0</v>
      </c>
      <c r="BW103" s="63"/>
      <c r="BX103" s="63"/>
      <c r="BY103" s="132">
        <f t="shared" si="373"/>
        <v>0</v>
      </c>
      <c r="BZ103" s="63"/>
      <c r="CA103" s="63"/>
      <c r="CB103" s="132">
        <f t="shared" si="318"/>
        <v>0</v>
      </c>
      <c r="CC103" s="63"/>
      <c r="CD103" s="63"/>
      <c r="CE103" s="132">
        <f t="shared" si="311"/>
        <v>0</v>
      </c>
      <c r="CF103" s="63"/>
      <c r="CG103" s="63"/>
      <c r="CH103" s="132">
        <f t="shared" si="312"/>
        <v>0</v>
      </c>
      <c r="CI103" s="63"/>
      <c r="CJ103" s="63"/>
      <c r="CK103" s="132">
        <f t="shared" si="313"/>
        <v>0</v>
      </c>
      <c r="CL103" s="63"/>
      <c r="CM103" s="63"/>
      <c r="CN103" s="132">
        <f t="shared" si="314"/>
        <v>0</v>
      </c>
      <c r="CO103" s="63"/>
      <c r="CP103" s="54"/>
      <c r="CQ103" s="132">
        <f t="shared" si="315"/>
        <v>0</v>
      </c>
      <c r="CR103" s="222">
        <f t="shared" si="343"/>
        <v>0</v>
      </c>
      <c r="CS103" s="222">
        <f t="shared" si="343"/>
        <v>0</v>
      </c>
      <c r="CT103" s="222">
        <f t="shared" si="343"/>
        <v>0</v>
      </c>
      <c r="CU103" s="63"/>
      <c r="CV103" s="63"/>
      <c r="CW103" s="132">
        <f t="shared" si="344"/>
        <v>0</v>
      </c>
      <c r="CX103" s="222">
        <f t="shared" si="345"/>
        <v>0</v>
      </c>
      <c r="CY103" s="222">
        <f t="shared" si="345"/>
        <v>0</v>
      </c>
      <c r="CZ103" s="222">
        <f t="shared" si="345"/>
        <v>0</v>
      </c>
      <c r="DA103" s="63"/>
      <c r="DB103" s="63"/>
      <c r="DC103" s="132">
        <f t="shared" si="346"/>
        <v>0</v>
      </c>
      <c r="DD103" s="63"/>
      <c r="DE103" s="63"/>
      <c r="DF103" s="132">
        <f t="shared" si="347"/>
        <v>0</v>
      </c>
      <c r="DG103" s="63">
        <f t="shared" si="348"/>
        <v>0</v>
      </c>
      <c r="DH103" s="63">
        <f t="shared" si="348"/>
        <v>0</v>
      </c>
      <c r="DI103" s="63">
        <f t="shared" si="348"/>
        <v>0</v>
      </c>
      <c r="DJ103" s="63">
        <f t="shared" si="349"/>
        <v>0</v>
      </c>
      <c r="DK103" s="63">
        <f t="shared" si="349"/>
        <v>0</v>
      </c>
      <c r="DL103" s="63">
        <f t="shared" si="349"/>
        <v>0</v>
      </c>
      <c r="DM103" s="329"/>
    </row>
    <row r="104" spans="1:117" s="217" customFormat="1">
      <c r="A104" s="449">
        <v>90</v>
      </c>
      <c r="B104" s="236" t="s">
        <v>188</v>
      </c>
      <c r="C104" s="54"/>
      <c r="D104" s="54">
        <v>0</v>
      </c>
      <c r="E104" s="132">
        <f t="shared" si="316"/>
        <v>0</v>
      </c>
      <c r="F104" s="54"/>
      <c r="G104" s="54">
        <v>0</v>
      </c>
      <c r="H104" s="132">
        <f t="shared" ref="H104:H107" si="387">SUM(G104-F104)</f>
        <v>0</v>
      </c>
      <c r="I104" s="54"/>
      <c r="J104" s="54"/>
      <c r="K104" s="132">
        <f t="shared" si="297"/>
        <v>0</v>
      </c>
      <c r="L104" s="63"/>
      <c r="M104" s="63"/>
      <c r="N104" s="132">
        <f t="shared" si="298"/>
        <v>0</v>
      </c>
      <c r="O104" s="63"/>
      <c r="P104" s="63"/>
      <c r="Q104" s="132">
        <f t="shared" si="299"/>
        <v>0</v>
      </c>
      <c r="R104" s="63"/>
      <c r="S104" s="54"/>
      <c r="T104" s="132">
        <f t="shared" si="300"/>
        <v>0</v>
      </c>
      <c r="U104" s="63"/>
      <c r="V104" s="63"/>
      <c r="W104" s="132">
        <v>0</v>
      </c>
      <c r="X104" s="63"/>
      <c r="Y104" s="63"/>
      <c r="Z104" s="132">
        <f t="shared" si="301"/>
        <v>0</v>
      </c>
      <c r="AA104" s="63"/>
      <c r="AB104" s="63"/>
      <c r="AC104" s="132">
        <f t="shared" si="302"/>
        <v>0</v>
      </c>
      <c r="AD104" s="63"/>
      <c r="AE104" s="63"/>
      <c r="AF104" s="132">
        <f t="shared" si="303"/>
        <v>0</v>
      </c>
      <c r="AG104" s="63"/>
      <c r="AH104" s="63"/>
      <c r="AI104" s="132">
        <f t="shared" si="357"/>
        <v>0</v>
      </c>
      <c r="AJ104" s="63"/>
      <c r="AK104" s="63"/>
      <c r="AL104" s="132">
        <f t="shared" si="359"/>
        <v>0</v>
      </c>
      <c r="AM104" s="63"/>
      <c r="AN104" s="63"/>
      <c r="AO104" s="132">
        <f t="shared" si="317"/>
        <v>0</v>
      </c>
      <c r="AP104" s="63"/>
      <c r="AQ104" s="63"/>
      <c r="AR104" s="132">
        <f t="shared" si="304"/>
        <v>0</v>
      </c>
      <c r="AS104" s="63"/>
      <c r="AT104" s="63"/>
      <c r="AU104" s="132">
        <f t="shared" si="305"/>
        <v>0</v>
      </c>
      <c r="AV104" s="63"/>
      <c r="AW104" s="63"/>
      <c r="AX104" s="132">
        <f t="shared" si="306"/>
        <v>0</v>
      </c>
      <c r="AY104" s="63"/>
      <c r="AZ104" s="63"/>
      <c r="BA104" s="132">
        <f t="shared" si="307"/>
        <v>0</v>
      </c>
      <c r="BB104" s="63"/>
      <c r="BC104" s="63"/>
      <c r="BD104" s="132">
        <f t="shared" si="308"/>
        <v>0</v>
      </c>
      <c r="BE104" s="63"/>
      <c r="BF104" s="63"/>
      <c r="BG104" s="132">
        <f t="shared" si="309"/>
        <v>0</v>
      </c>
      <c r="BH104" s="63"/>
      <c r="BI104" s="63"/>
      <c r="BJ104" s="132">
        <f t="shared" si="310"/>
        <v>0</v>
      </c>
      <c r="BK104" s="63"/>
      <c r="BL104" s="63"/>
      <c r="BM104" s="132">
        <f t="shared" si="369"/>
        <v>0</v>
      </c>
      <c r="BN104" s="63"/>
      <c r="BO104" s="63"/>
      <c r="BP104" s="132">
        <f t="shared" si="371"/>
        <v>0</v>
      </c>
      <c r="BQ104" s="63"/>
      <c r="BR104" s="63"/>
      <c r="BS104" s="132">
        <v>0</v>
      </c>
      <c r="BT104" s="63"/>
      <c r="BU104" s="63"/>
      <c r="BV104" s="132">
        <f t="shared" si="350"/>
        <v>0</v>
      </c>
      <c r="BW104" s="54"/>
      <c r="BX104" s="54"/>
      <c r="BY104" s="132">
        <f t="shared" si="373"/>
        <v>0</v>
      </c>
      <c r="BZ104" s="63"/>
      <c r="CA104" s="63"/>
      <c r="CB104" s="132">
        <f t="shared" si="318"/>
        <v>0</v>
      </c>
      <c r="CC104" s="63"/>
      <c r="CD104" s="63"/>
      <c r="CE104" s="132">
        <f t="shared" si="311"/>
        <v>0</v>
      </c>
      <c r="CF104" s="63"/>
      <c r="CG104" s="63"/>
      <c r="CH104" s="132">
        <f t="shared" si="312"/>
        <v>0</v>
      </c>
      <c r="CI104" s="63"/>
      <c r="CJ104" s="63"/>
      <c r="CK104" s="132">
        <f t="shared" si="313"/>
        <v>0</v>
      </c>
      <c r="CL104" s="63"/>
      <c r="CM104" s="63"/>
      <c r="CN104" s="132">
        <f t="shared" si="314"/>
        <v>0</v>
      </c>
      <c r="CO104" s="63"/>
      <c r="CP104" s="63"/>
      <c r="CQ104" s="132">
        <f t="shared" si="315"/>
        <v>0</v>
      </c>
      <c r="CR104" s="222">
        <f t="shared" si="343"/>
        <v>0</v>
      </c>
      <c r="CS104" s="222">
        <f>SUM(D104+G104+J104+M104+P104+S104+V104+Y104+AB104+AE104+AH104+AK104+AN104+AQ104+AT104+AW104+AZ104+BC104+BF104+BI104+BL104+BO104+BR104+BU104+BX104+CA104+CD104+CG104+CJ104+CM104+CP104)</f>
        <v>0</v>
      </c>
      <c r="CT104" s="222">
        <f t="shared" si="343"/>
        <v>0</v>
      </c>
      <c r="CU104" s="63"/>
      <c r="CV104" s="63"/>
      <c r="CW104" s="132">
        <f t="shared" si="344"/>
        <v>0</v>
      </c>
      <c r="CX104" s="222">
        <f t="shared" si="345"/>
        <v>0</v>
      </c>
      <c r="CY104" s="222">
        <f t="shared" si="345"/>
        <v>0</v>
      </c>
      <c r="CZ104" s="222">
        <f t="shared" si="345"/>
        <v>0</v>
      </c>
      <c r="DA104" s="63"/>
      <c r="DB104" s="63"/>
      <c r="DC104" s="132">
        <f t="shared" si="346"/>
        <v>0</v>
      </c>
      <c r="DD104" s="63"/>
      <c r="DE104" s="63"/>
      <c r="DF104" s="132">
        <f t="shared" si="347"/>
        <v>0</v>
      </c>
      <c r="DG104" s="63">
        <f t="shared" si="348"/>
        <v>0</v>
      </c>
      <c r="DH104" s="63">
        <f t="shared" si="348"/>
        <v>0</v>
      </c>
      <c r="DI104" s="63">
        <f t="shared" si="348"/>
        <v>0</v>
      </c>
      <c r="DJ104" s="63">
        <f t="shared" si="349"/>
        <v>0</v>
      </c>
      <c r="DK104" s="63">
        <f t="shared" si="349"/>
        <v>0</v>
      </c>
      <c r="DL104" s="63">
        <f t="shared" si="349"/>
        <v>0</v>
      </c>
      <c r="DM104" s="329"/>
    </row>
    <row r="105" spans="1:117" s="217" customFormat="1" ht="13.5" customHeight="1">
      <c r="A105" s="449">
        <v>91</v>
      </c>
      <c r="B105" s="236" t="s">
        <v>189</v>
      </c>
      <c r="C105" s="54"/>
      <c r="D105" s="54"/>
      <c r="E105" s="132">
        <f t="shared" si="316"/>
        <v>0</v>
      </c>
      <c r="F105" s="63"/>
      <c r="G105" s="63"/>
      <c r="H105" s="132">
        <f t="shared" si="387"/>
        <v>0</v>
      </c>
      <c r="I105" s="63"/>
      <c r="J105" s="63"/>
      <c r="K105" s="132">
        <f t="shared" si="297"/>
        <v>0</v>
      </c>
      <c r="L105" s="63"/>
      <c r="M105" s="63"/>
      <c r="N105" s="132">
        <f t="shared" si="298"/>
        <v>0</v>
      </c>
      <c r="O105" s="63"/>
      <c r="P105" s="63"/>
      <c r="Q105" s="132">
        <f t="shared" si="299"/>
        <v>0</v>
      </c>
      <c r="R105" s="63"/>
      <c r="S105" s="54"/>
      <c r="T105" s="132">
        <f t="shared" si="300"/>
        <v>0</v>
      </c>
      <c r="U105" s="63"/>
      <c r="V105" s="63"/>
      <c r="W105" s="132">
        <v>0</v>
      </c>
      <c r="X105" s="63"/>
      <c r="Y105" s="63"/>
      <c r="Z105" s="132">
        <f t="shared" si="301"/>
        <v>0</v>
      </c>
      <c r="AA105" s="54"/>
      <c r="AB105" s="54"/>
      <c r="AC105" s="132">
        <f t="shared" si="302"/>
        <v>0</v>
      </c>
      <c r="AD105" s="63"/>
      <c r="AE105" s="63"/>
      <c r="AF105" s="132">
        <f t="shared" si="303"/>
        <v>0</v>
      </c>
      <c r="AG105" s="63"/>
      <c r="AH105" s="54"/>
      <c r="AI105" s="132">
        <f t="shared" si="357"/>
        <v>0</v>
      </c>
      <c r="AJ105" s="63"/>
      <c r="AK105" s="54"/>
      <c r="AL105" s="132">
        <f t="shared" si="359"/>
        <v>0</v>
      </c>
      <c r="AM105" s="63"/>
      <c r="AN105" s="63"/>
      <c r="AO105" s="132">
        <f t="shared" si="317"/>
        <v>0</v>
      </c>
      <c r="AP105" s="63"/>
      <c r="AQ105" s="54"/>
      <c r="AR105" s="132">
        <f t="shared" si="304"/>
        <v>0</v>
      </c>
      <c r="AS105" s="63"/>
      <c r="AT105" s="63"/>
      <c r="AU105" s="132">
        <f t="shared" si="305"/>
        <v>0</v>
      </c>
      <c r="AV105" s="54"/>
      <c r="AW105" s="54"/>
      <c r="AX105" s="132">
        <f t="shared" si="306"/>
        <v>0</v>
      </c>
      <c r="AY105" s="54"/>
      <c r="AZ105" s="54"/>
      <c r="BA105" s="132">
        <f t="shared" si="307"/>
        <v>0</v>
      </c>
      <c r="BB105" s="63"/>
      <c r="BC105" s="54"/>
      <c r="BD105" s="132">
        <f t="shared" si="308"/>
        <v>0</v>
      </c>
      <c r="BE105" s="63"/>
      <c r="BF105" s="54"/>
      <c r="BG105" s="132">
        <f t="shared" si="309"/>
        <v>0</v>
      </c>
      <c r="BH105" s="63"/>
      <c r="BI105" s="63"/>
      <c r="BJ105" s="132">
        <f t="shared" si="310"/>
        <v>0</v>
      </c>
      <c r="BK105" s="63"/>
      <c r="BL105" s="63"/>
      <c r="BM105" s="132">
        <f t="shared" si="369"/>
        <v>0</v>
      </c>
      <c r="BN105" s="63"/>
      <c r="BO105" s="54"/>
      <c r="BP105" s="132">
        <f t="shared" si="371"/>
        <v>0</v>
      </c>
      <c r="BQ105" s="63"/>
      <c r="BR105" s="63"/>
      <c r="BS105" s="132">
        <v>0</v>
      </c>
      <c r="BT105" s="63"/>
      <c r="BU105" s="63"/>
      <c r="BV105" s="132">
        <f t="shared" si="350"/>
        <v>0</v>
      </c>
      <c r="BW105" s="63"/>
      <c r="BX105" s="63"/>
      <c r="BY105" s="132">
        <f t="shared" si="373"/>
        <v>0</v>
      </c>
      <c r="BZ105" s="54"/>
      <c r="CA105" s="54"/>
      <c r="CB105" s="132">
        <f t="shared" si="318"/>
        <v>0</v>
      </c>
      <c r="CC105" s="63"/>
      <c r="CD105" s="63"/>
      <c r="CE105" s="132">
        <f t="shared" si="311"/>
        <v>0</v>
      </c>
      <c r="CF105" s="63"/>
      <c r="CG105" s="63"/>
      <c r="CH105" s="132">
        <f t="shared" si="312"/>
        <v>0</v>
      </c>
      <c r="CI105" s="63"/>
      <c r="CJ105" s="63"/>
      <c r="CK105" s="132">
        <f t="shared" si="313"/>
        <v>0</v>
      </c>
      <c r="CL105" s="63"/>
      <c r="CM105" s="63"/>
      <c r="CN105" s="132">
        <f t="shared" si="314"/>
        <v>0</v>
      </c>
      <c r="CO105" s="63"/>
      <c r="CP105" s="54"/>
      <c r="CQ105" s="132">
        <f t="shared" si="315"/>
        <v>0</v>
      </c>
      <c r="CR105" s="222">
        <f>SUM(C105+F105+I105+L105+O105+R105+U105+X105+AA105+AD105+AG105+AJ105+AM105+AP105+AS105+AV105+AY105+BB105+BE105+BH105+BK105+BN105+BQ105+BT105+BW105+BZ105+CC105+CF105+CI105+CL105+CO105)</f>
        <v>0</v>
      </c>
      <c r="CS105" s="222">
        <f>SUM(D105+G105+J105+M105+P105+S105+V105+Y105+AB105+AE105+AH105+AK105+AN105+AQ105+AT105+AW105+AZ105+BC105+BF105+BI105+BL105+BO105+BR105+BU105+BX105+CA105+CD105+CG105+CJ105+CM105+CP105)</f>
        <v>0</v>
      </c>
      <c r="CT105" s="222">
        <f t="shared" si="343"/>
        <v>0</v>
      </c>
      <c r="CU105" s="63"/>
      <c r="CV105" s="63"/>
      <c r="CW105" s="132">
        <f t="shared" si="344"/>
        <v>0</v>
      </c>
      <c r="CX105" s="222">
        <f t="shared" si="345"/>
        <v>0</v>
      </c>
      <c r="CY105" s="222">
        <f t="shared" si="345"/>
        <v>0</v>
      </c>
      <c r="CZ105" s="222">
        <f t="shared" si="345"/>
        <v>0</v>
      </c>
      <c r="DA105" s="63"/>
      <c r="DB105" s="63"/>
      <c r="DC105" s="132">
        <f t="shared" si="346"/>
        <v>0</v>
      </c>
      <c r="DD105" s="63"/>
      <c r="DE105" s="63"/>
      <c r="DF105" s="132">
        <f t="shared" si="347"/>
        <v>0</v>
      </c>
      <c r="DG105" s="63">
        <f t="shared" si="348"/>
        <v>0</v>
      </c>
      <c r="DH105" s="63">
        <f t="shared" si="348"/>
        <v>0</v>
      </c>
      <c r="DI105" s="63">
        <f t="shared" si="348"/>
        <v>0</v>
      </c>
      <c r="DJ105" s="63">
        <f t="shared" si="349"/>
        <v>0</v>
      </c>
      <c r="DK105" s="63">
        <f t="shared" si="349"/>
        <v>0</v>
      </c>
      <c r="DL105" s="63">
        <f t="shared" si="349"/>
        <v>0</v>
      </c>
      <c r="DM105" s="329"/>
    </row>
    <row r="106" spans="1:117" s="217" customFormat="1" ht="12" customHeight="1">
      <c r="A106" s="449">
        <v>92</v>
      </c>
      <c r="B106" s="236" t="s">
        <v>190</v>
      </c>
      <c r="C106" s="54"/>
      <c r="D106" s="54"/>
      <c r="E106" s="132">
        <f t="shared" si="316"/>
        <v>0</v>
      </c>
      <c r="F106" s="63"/>
      <c r="G106" s="63"/>
      <c r="H106" s="132">
        <f t="shared" si="387"/>
        <v>0</v>
      </c>
      <c r="I106" s="63"/>
      <c r="J106" s="54">
        <v>0</v>
      </c>
      <c r="K106" s="132">
        <f t="shared" si="297"/>
        <v>0</v>
      </c>
      <c r="L106" s="63"/>
      <c r="M106" s="63"/>
      <c r="N106" s="132">
        <f t="shared" si="298"/>
        <v>0</v>
      </c>
      <c r="O106" s="63"/>
      <c r="P106" s="54"/>
      <c r="Q106" s="132">
        <f t="shared" si="299"/>
        <v>0</v>
      </c>
      <c r="R106" s="63"/>
      <c r="S106" s="63"/>
      <c r="T106" s="132">
        <f t="shared" si="300"/>
        <v>0</v>
      </c>
      <c r="U106" s="63"/>
      <c r="V106" s="63"/>
      <c r="W106" s="132">
        <v>0</v>
      </c>
      <c r="X106" s="63"/>
      <c r="Y106" s="63"/>
      <c r="Z106" s="132">
        <f t="shared" si="301"/>
        <v>0</v>
      </c>
      <c r="AA106" s="63"/>
      <c r="AB106" s="63"/>
      <c r="AC106" s="132">
        <f t="shared" si="302"/>
        <v>0</v>
      </c>
      <c r="AD106" s="63"/>
      <c r="AE106" s="63"/>
      <c r="AF106" s="132">
        <f t="shared" si="303"/>
        <v>0</v>
      </c>
      <c r="AG106" s="63"/>
      <c r="AH106" s="63"/>
      <c r="AI106" s="132">
        <f t="shared" si="357"/>
        <v>0</v>
      </c>
      <c r="AJ106" s="63"/>
      <c r="AK106" s="63"/>
      <c r="AL106" s="132">
        <f t="shared" si="359"/>
        <v>0</v>
      </c>
      <c r="AM106" s="63"/>
      <c r="AN106" s="63"/>
      <c r="AO106" s="132">
        <f t="shared" si="317"/>
        <v>0</v>
      </c>
      <c r="AP106" s="63"/>
      <c r="AQ106" s="63"/>
      <c r="AR106" s="132">
        <f t="shared" si="304"/>
        <v>0</v>
      </c>
      <c r="AS106" s="63"/>
      <c r="AT106" s="63"/>
      <c r="AU106" s="132">
        <f t="shared" si="305"/>
        <v>0</v>
      </c>
      <c r="AV106" s="63"/>
      <c r="AW106" s="63"/>
      <c r="AX106" s="132">
        <f t="shared" si="306"/>
        <v>0</v>
      </c>
      <c r="AY106" s="63"/>
      <c r="AZ106" s="63"/>
      <c r="BA106" s="132">
        <f t="shared" si="307"/>
        <v>0</v>
      </c>
      <c r="BB106" s="63"/>
      <c r="BC106" s="63"/>
      <c r="BD106" s="132">
        <f t="shared" si="308"/>
        <v>0</v>
      </c>
      <c r="BE106" s="63"/>
      <c r="BF106" s="63"/>
      <c r="BG106" s="132">
        <f t="shared" si="309"/>
        <v>0</v>
      </c>
      <c r="BH106" s="63"/>
      <c r="BI106" s="63"/>
      <c r="BJ106" s="132">
        <f t="shared" si="310"/>
        <v>0</v>
      </c>
      <c r="BK106" s="63"/>
      <c r="BL106" s="63"/>
      <c r="BM106" s="132">
        <f t="shared" si="369"/>
        <v>0</v>
      </c>
      <c r="BN106" s="63"/>
      <c r="BO106" s="54"/>
      <c r="BP106" s="132">
        <f t="shared" si="371"/>
        <v>0</v>
      </c>
      <c r="BQ106" s="63"/>
      <c r="BR106" s="63"/>
      <c r="BS106" s="132">
        <v>0</v>
      </c>
      <c r="BT106" s="63"/>
      <c r="BU106" s="63"/>
      <c r="BV106" s="132">
        <f t="shared" si="350"/>
        <v>0</v>
      </c>
      <c r="BW106" s="63"/>
      <c r="BX106" s="63"/>
      <c r="BY106" s="132">
        <f t="shared" si="373"/>
        <v>0</v>
      </c>
      <c r="BZ106" s="63"/>
      <c r="CA106" s="63"/>
      <c r="CB106" s="132">
        <f t="shared" si="318"/>
        <v>0</v>
      </c>
      <c r="CC106" s="63"/>
      <c r="CD106" s="63"/>
      <c r="CE106" s="132">
        <f t="shared" si="311"/>
        <v>0</v>
      </c>
      <c r="CF106" s="63"/>
      <c r="CG106" s="63"/>
      <c r="CH106" s="132">
        <f t="shared" si="312"/>
        <v>0</v>
      </c>
      <c r="CI106" s="63"/>
      <c r="CJ106" s="63"/>
      <c r="CK106" s="132">
        <f t="shared" si="313"/>
        <v>0</v>
      </c>
      <c r="CL106" s="63"/>
      <c r="CM106" s="63"/>
      <c r="CN106" s="132">
        <f t="shared" si="314"/>
        <v>0</v>
      </c>
      <c r="CO106" s="63"/>
      <c r="CP106" s="63"/>
      <c r="CQ106" s="132">
        <f t="shared" si="315"/>
        <v>0</v>
      </c>
      <c r="CR106" s="222">
        <f t="shared" si="343"/>
        <v>0</v>
      </c>
      <c r="CS106" s="222">
        <f t="shared" si="343"/>
        <v>0</v>
      </c>
      <c r="CT106" s="222">
        <f t="shared" si="343"/>
        <v>0</v>
      </c>
      <c r="CU106" s="63"/>
      <c r="CV106" s="63"/>
      <c r="CW106" s="132">
        <f t="shared" si="344"/>
        <v>0</v>
      </c>
      <c r="CX106" s="222">
        <f t="shared" si="345"/>
        <v>0</v>
      </c>
      <c r="CY106" s="222">
        <f t="shared" si="345"/>
        <v>0</v>
      </c>
      <c r="CZ106" s="222">
        <f t="shared" si="345"/>
        <v>0</v>
      </c>
      <c r="DA106" s="63"/>
      <c r="DB106" s="63"/>
      <c r="DC106" s="132">
        <f t="shared" si="346"/>
        <v>0</v>
      </c>
      <c r="DD106" s="63"/>
      <c r="DE106" s="63"/>
      <c r="DF106" s="132">
        <f t="shared" si="347"/>
        <v>0</v>
      </c>
      <c r="DG106" s="63">
        <f t="shared" si="348"/>
        <v>0</v>
      </c>
      <c r="DH106" s="63">
        <f t="shared" si="348"/>
        <v>0</v>
      </c>
      <c r="DI106" s="63">
        <f t="shared" si="348"/>
        <v>0</v>
      </c>
      <c r="DJ106" s="63">
        <f t="shared" si="349"/>
        <v>0</v>
      </c>
      <c r="DK106" s="63">
        <f t="shared" si="349"/>
        <v>0</v>
      </c>
      <c r="DL106" s="63">
        <f t="shared" si="349"/>
        <v>0</v>
      </c>
      <c r="DM106" s="329"/>
    </row>
    <row r="107" spans="1:117" s="217" customFormat="1">
      <c r="A107" s="449">
        <v>93</v>
      </c>
      <c r="B107" s="236" t="s">
        <v>191</v>
      </c>
      <c r="C107" s="54"/>
      <c r="D107" s="54"/>
      <c r="E107" s="132">
        <f t="shared" si="316"/>
        <v>0</v>
      </c>
      <c r="F107" s="63"/>
      <c r="G107" s="63"/>
      <c r="H107" s="132">
        <f t="shared" si="387"/>
        <v>0</v>
      </c>
      <c r="I107" s="63"/>
      <c r="J107" s="63"/>
      <c r="K107" s="132">
        <f t="shared" si="297"/>
        <v>0</v>
      </c>
      <c r="L107" s="63"/>
      <c r="M107" s="63"/>
      <c r="N107" s="132">
        <f t="shared" si="298"/>
        <v>0</v>
      </c>
      <c r="O107" s="63"/>
      <c r="P107" s="63"/>
      <c r="Q107" s="132">
        <f t="shared" si="299"/>
        <v>0</v>
      </c>
      <c r="R107" s="63"/>
      <c r="S107" s="63"/>
      <c r="T107" s="132">
        <f t="shared" si="300"/>
        <v>0</v>
      </c>
      <c r="U107" s="63"/>
      <c r="V107" s="63"/>
      <c r="W107" s="132">
        <v>0</v>
      </c>
      <c r="X107" s="63"/>
      <c r="Y107" s="63"/>
      <c r="Z107" s="132">
        <f t="shared" si="301"/>
        <v>0</v>
      </c>
      <c r="AA107" s="63"/>
      <c r="AB107" s="63"/>
      <c r="AC107" s="132">
        <f t="shared" si="302"/>
        <v>0</v>
      </c>
      <c r="AD107" s="63"/>
      <c r="AE107" s="63"/>
      <c r="AF107" s="132">
        <f t="shared" si="303"/>
        <v>0</v>
      </c>
      <c r="AG107" s="63"/>
      <c r="AH107" s="63"/>
      <c r="AI107" s="132">
        <f t="shared" si="357"/>
        <v>0</v>
      </c>
      <c r="AJ107" s="63"/>
      <c r="AK107" s="63"/>
      <c r="AL107" s="132">
        <f t="shared" si="359"/>
        <v>0</v>
      </c>
      <c r="AM107" s="63"/>
      <c r="AN107" s="63"/>
      <c r="AO107" s="132">
        <f t="shared" si="317"/>
        <v>0</v>
      </c>
      <c r="AP107" s="63"/>
      <c r="AQ107" s="63"/>
      <c r="AR107" s="132">
        <f t="shared" si="304"/>
        <v>0</v>
      </c>
      <c r="AS107" s="63"/>
      <c r="AT107" s="63"/>
      <c r="AU107" s="132">
        <f t="shared" si="305"/>
        <v>0</v>
      </c>
      <c r="AV107" s="63"/>
      <c r="AW107" s="63"/>
      <c r="AX107" s="132">
        <f t="shared" si="306"/>
        <v>0</v>
      </c>
      <c r="AY107" s="63"/>
      <c r="AZ107" s="63"/>
      <c r="BA107" s="132">
        <f t="shared" si="307"/>
        <v>0</v>
      </c>
      <c r="BB107" s="63"/>
      <c r="BC107" s="63"/>
      <c r="BD107" s="132">
        <f t="shared" si="308"/>
        <v>0</v>
      </c>
      <c r="BE107" s="63"/>
      <c r="BF107" s="63"/>
      <c r="BG107" s="132">
        <f t="shared" si="309"/>
        <v>0</v>
      </c>
      <c r="BH107" s="63"/>
      <c r="BI107" s="63"/>
      <c r="BJ107" s="132">
        <f t="shared" si="310"/>
        <v>0</v>
      </c>
      <c r="BK107" s="63"/>
      <c r="BL107" s="63"/>
      <c r="BM107" s="132">
        <f t="shared" si="369"/>
        <v>0</v>
      </c>
      <c r="BN107" s="63"/>
      <c r="BO107" s="63"/>
      <c r="BP107" s="132">
        <f t="shared" si="371"/>
        <v>0</v>
      </c>
      <c r="BQ107" s="63"/>
      <c r="BR107" s="63"/>
      <c r="BS107" s="132">
        <v>0</v>
      </c>
      <c r="BT107" s="63"/>
      <c r="BU107" s="63"/>
      <c r="BV107" s="132">
        <f t="shared" si="350"/>
        <v>0</v>
      </c>
      <c r="BW107" s="63"/>
      <c r="BX107" s="63"/>
      <c r="BY107" s="132">
        <f t="shared" si="373"/>
        <v>0</v>
      </c>
      <c r="BZ107" s="63"/>
      <c r="CA107" s="63"/>
      <c r="CB107" s="132">
        <f t="shared" si="318"/>
        <v>0</v>
      </c>
      <c r="CC107" s="63"/>
      <c r="CD107" s="63"/>
      <c r="CE107" s="132">
        <f t="shared" si="311"/>
        <v>0</v>
      </c>
      <c r="CF107" s="63"/>
      <c r="CG107" s="63"/>
      <c r="CH107" s="132">
        <f t="shared" si="312"/>
        <v>0</v>
      </c>
      <c r="CI107" s="63"/>
      <c r="CJ107" s="63"/>
      <c r="CK107" s="132">
        <f t="shared" si="313"/>
        <v>0</v>
      </c>
      <c r="CL107" s="63"/>
      <c r="CM107" s="63"/>
      <c r="CN107" s="132">
        <f t="shared" si="314"/>
        <v>0</v>
      </c>
      <c r="CO107" s="63"/>
      <c r="CP107" s="63"/>
      <c r="CQ107" s="132">
        <f t="shared" si="315"/>
        <v>0</v>
      </c>
      <c r="CR107" s="222">
        <f t="shared" si="343"/>
        <v>0</v>
      </c>
      <c r="CS107" s="222">
        <f t="shared" si="343"/>
        <v>0</v>
      </c>
      <c r="CT107" s="222">
        <f t="shared" si="343"/>
        <v>0</v>
      </c>
      <c r="CU107" s="63"/>
      <c r="CV107" s="63"/>
      <c r="CW107" s="132">
        <f t="shared" si="344"/>
        <v>0</v>
      </c>
      <c r="CX107" s="222">
        <f t="shared" si="345"/>
        <v>0</v>
      </c>
      <c r="CY107" s="222">
        <f t="shared" si="345"/>
        <v>0</v>
      </c>
      <c r="CZ107" s="222">
        <f t="shared" si="345"/>
        <v>0</v>
      </c>
      <c r="DA107" s="63"/>
      <c r="DB107" s="63"/>
      <c r="DC107" s="132">
        <f t="shared" si="346"/>
        <v>0</v>
      </c>
      <c r="DD107" s="63"/>
      <c r="DE107" s="63"/>
      <c r="DF107" s="132">
        <f t="shared" si="347"/>
        <v>0</v>
      </c>
      <c r="DG107" s="63">
        <f t="shared" si="348"/>
        <v>0</v>
      </c>
      <c r="DH107" s="63">
        <f t="shared" si="348"/>
        <v>0</v>
      </c>
      <c r="DI107" s="63">
        <f t="shared" si="348"/>
        <v>0</v>
      </c>
      <c r="DJ107" s="63">
        <f t="shared" si="349"/>
        <v>0</v>
      </c>
      <c r="DK107" s="63">
        <f t="shared" si="349"/>
        <v>0</v>
      </c>
      <c r="DL107" s="63">
        <f t="shared" si="349"/>
        <v>0</v>
      </c>
      <c r="DM107" s="329"/>
    </row>
    <row r="108" spans="1:117" s="217" customFormat="1">
      <c r="A108" s="449">
        <v>94</v>
      </c>
      <c r="B108" s="236" t="s">
        <v>192</v>
      </c>
      <c r="C108" s="54"/>
      <c r="D108" s="54"/>
      <c r="E108" s="132">
        <f t="shared" si="316"/>
        <v>0</v>
      </c>
      <c r="F108" s="63"/>
      <c r="G108" s="63"/>
      <c r="H108" s="132">
        <f t="shared" si="296"/>
        <v>0</v>
      </c>
      <c r="I108" s="63"/>
      <c r="J108" s="63"/>
      <c r="K108" s="132">
        <f t="shared" si="297"/>
        <v>0</v>
      </c>
      <c r="L108" s="63"/>
      <c r="M108" s="63"/>
      <c r="N108" s="132">
        <f t="shared" si="298"/>
        <v>0</v>
      </c>
      <c r="O108" s="63"/>
      <c r="P108" s="63"/>
      <c r="Q108" s="132">
        <f t="shared" si="299"/>
        <v>0</v>
      </c>
      <c r="R108" s="63"/>
      <c r="S108" s="63"/>
      <c r="T108" s="132">
        <f t="shared" si="300"/>
        <v>0</v>
      </c>
      <c r="U108" s="63"/>
      <c r="V108" s="63"/>
      <c r="W108" s="132">
        <v>0</v>
      </c>
      <c r="X108" s="63"/>
      <c r="Y108" s="63"/>
      <c r="Z108" s="132">
        <f t="shared" si="301"/>
        <v>0</v>
      </c>
      <c r="AA108" s="63"/>
      <c r="AB108" s="63"/>
      <c r="AC108" s="132">
        <f t="shared" si="302"/>
        <v>0</v>
      </c>
      <c r="AD108" s="63"/>
      <c r="AE108" s="54"/>
      <c r="AF108" s="132">
        <f t="shared" si="303"/>
        <v>0</v>
      </c>
      <c r="AG108" s="63"/>
      <c r="AH108" s="63"/>
      <c r="AI108" s="132">
        <f t="shared" si="357"/>
        <v>0</v>
      </c>
      <c r="AJ108" s="63"/>
      <c r="AK108" s="54"/>
      <c r="AL108" s="132">
        <f t="shared" si="359"/>
        <v>0</v>
      </c>
      <c r="AM108" s="63"/>
      <c r="AN108" s="63"/>
      <c r="AO108" s="132">
        <f t="shared" si="317"/>
        <v>0</v>
      </c>
      <c r="AP108" s="63"/>
      <c r="AQ108" s="54"/>
      <c r="AR108" s="132">
        <f t="shared" si="304"/>
        <v>0</v>
      </c>
      <c r="AS108" s="63"/>
      <c r="AT108" s="63"/>
      <c r="AU108" s="132">
        <f t="shared" si="305"/>
        <v>0</v>
      </c>
      <c r="AV108" s="63"/>
      <c r="AW108" s="63"/>
      <c r="AX108" s="132">
        <f t="shared" si="306"/>
        <v>0</v>
      </c>
      <c r="AY108" s="63"/>
      <c r="AZ108" s="63"/>
      <c r="BA108" s="132">
        <f t="shared" si="307"/>
        <v>0</v>
      </c>
      <c r="BB108" s="63"/>
      <c r="BC108" s="63"/>
      <c r="BD108" s="132">
        <f t="shared" si="308"/>
        <v>0</v>
      </c>
      <c r="BE108" s="63"/>
      <c r="BF108" s="63"/>
      <c r="BG108" s="132">
        <f t="shared" si="309"/>
        <v>0</v>
      </c>
      <c r="BH108" s="63"/>
      <c r="BI108" s="63"/>
      <c r="BJ108" s="132">
        <f t="shared" si="310"/>
        <v>0</v>
      </c>
      <c r="BK108" s="63"/>
      <c r="BL108" s="54"/>
      <c r="BM108" s="132">
        <f t="shared" si="369"/>
        <v>0</v>
      </c>
      <c r="BN108" s="63"/>
      <c r="BO108" s="63"/>
      <c r="BP108" s="132">
        <f t="shared" si="371"/>
        <v>0</v>
      </c>
      <c r="BQ108" s="63"/>
      <c r="BR108" s="63"/>
      <c r="BS108" s="132">
        <v>0</v>
      </c>
      <c r="BT108" s="63"/>
      <c r="BU108" s="63"/>
      <c r="BV108" s="132">
        <f t="shared" si="350"/>
        <v>0</v>
      </c>
      <c r="BW108" s="63"/>
      <c r="BX108" s="54">
        <v>0</v>
      </c>
      <c r="BY108" s="132">
        <f t="shared" si="373"/>
        <v>0</v>
      </c>
      <c r="BZ108" s="63"/>
      <c r="CA108" s="54"/>
      <c r="CB108" s="132">
        <f t="shared" si="318"/>
        <v>0</v>
      </c>
      <c r="CC108" s="63"/>
      <c r="CD108" s="63"/>
      <c r="CE108" s="132">
        <f t="shared" si="311"/>
        <v>0</v>
      </c>
      <c r="CF108" s="63"/>
      <c r="CG108" s="54"/>
      <c r="CH108" s="132">
        <f t="shared" si="312"/>
        <v>0</v>
      </c>
      <c r="CI108" s="63"/>
      <c r="CJ108" s="63"/>
      <c r="CK108" s="132">
        <f t="shared" si="313"/>
        <v>0</v>
      </c>
      <c r="CL108" s="63"/>
      <c r="CM108" s="63"/>
      <c r="CN108" s="132">
        <f t="shared" si="314"/>
        <v>0</v>
      </c>
      <c r="CO108" s="63"/>
      <c r="CP108" s="63"/>
      <c r="CQ108" s="132">
        <f t="shared" si="315"/>
        <v>0</v>
      </c>
      <c r="CR108" s="222">
        <f t="shared" si="343"/>
        <v>0</v>
      </c>
      <c r="CS108" s="222">
        <f t="shared" si="343"/>
        <v>0</v>
      </c>
      <c r="CT108" s="222">
        <f t="shared" si="343"/>
        <v>0</v>
      </c>
      <c r="CU108" s="63"/>
      <c r="CV108" s="63"/>
      <c r="CW108" s="132">
        <f t="shared" si="344"/>
        <v>0</v>
      </c>
      <c r="CX108" s="222">
        <f t="shared" si="345"/>
        <v>0</v>
      </c>
      <c r="CY108" s="222">
        <f t="shared" si="345"/>
        <v>0</v>
      </c>
      <c r="CZ108" s="222">
        <f t="shared" si="345"/>
        <v>0</v>
      </c>
      <c r="DA108" s="63"/>
      <c r="DB108" s="63"/>
      <c r="DC108" s="132">
        <f t="shared" si="346"/>
        <v>0</v>
      </c>
      <c r="DD108" s="63"/>
      <c r="DE108" s="63"/>
      <c r="DF108" s="132">
        <f t="shared" si="347"/>
        <v>0</v>
      </c>
      <c r="DG108" s="63">
        <f t="shared" si="348"/>
        <v>0</v>
      </c>
      <c r="DH108" s="63">
        <f t="shared" si="348"/>
        <v>0</v>
      </c>
      <c r="DI108" s="63">
        <f t="shared" si="348"/>
        <v>0</v>
      </c>
      <c r="DJ108" s="63">
        <f t="shared" si="349"/>
        <v>0</v>
      </c>
      <c r="DK108" s="63">
        <f t="shared" si="349"/>
        <v>0</v>
      </c>
      <c r="DL108" s="63">
        <f t="shared" si="349"/>
        <v>0</v>
      </c>
      <c r="DM108" s="329"/>
    </row>
    <row r="109" spans="1:117" s="217" customFormat="1">
      <c r="A109" s="449">
        <v>95</v>
      </c>
      <c r="B109" s="236" t="s">
        <v>193</v>
      </c>
      <c r="C109" s="54"/>
      <c r="D109" s="54"/>
      <c r="E109" s="132">
        <f t="shared" si="316"/>
        <v>0</v>
      </c>
      <c r="F109" s="63"/>
      <c r="G109" s="63"/>
      <c r="H109" s="132">
        <f t="shared" si="296"/>
        <v>0</v>
      </c>
      <c r="I109" s="63"/>
      <c r="J109" s="54"/>
      <c r="K109" s="132">
        <f t="shared" si="297"/>
        <v>0</v>
      </c>
      <c r="L109" s="63"/>
      <c r="M109" s="63"/>
      <c r="N109" s="132">
        <f t="shared" si="298"/>
        <v>0</v>
      </c>
      <c r="O109" s="63"/>
      <c r="P109" s="63"/>
      <c r="Q109" s="132">
        <f t="shared" si="299"/>
        <v>0</v>
      </c>
      <c r="R109" s="63"/>
      <c r="S109" s="63"/>
      <c r="T109" s="132">
        <f t="shared" si="300"/>
        <v>0</v>
      </c>
      <c r="U109" s="63"/>
      <c r="V109" s="63"/>
      <c r="W109" s="132">
        <v>0</v>
      </c>
      <c r="X109" s="63"/>
      <c r="Y109" s="63"/>
      <c r="Z109" s="132">
        <f t="shared" si="301"/>
        <v>0</v>
      </c>
      <c r="AA109" s="63"/>
      <c r="AB109" s="63"/>
      <c r="AC109" s="132">
        <f t="shared" si="302"/>
        <v>0</v>
      </c>
      <c r="AD109" s="63"/>
      <c r="AE109" s="63"/>
      <c r="AF109" s="132">
        <f t="shared" si="303"/>
        <v>0</v>
      </c>
      <c r="AG109" s="63"/>
      <c r="AH109" s="63"/>
      <c r="AI109" s="132">
        <f t="shared" si="357"/>
        <v>0</v>
      </c>
      <c r="AJ109" s="63"/>
      <c r="AK109" s="63"/>
      <c r="AL109" s="132">
        <f t="shared" si="359"/>
        <v>0</v>
      </c>
      <c r="AM109" s="63"/>
      <c r="AN109" s="63"/>
      <c r="AO109" s="132">
        <f t="shared" si="317"/>
        <v>0</v>
      </c>
      <c r="AP109" s="63"/>
      <c r="AQ109" s="63"/>
      <c r="AR109" s="132">
        <f t="shared" si="304"/>
        <v>0</v>
      </c>
      <c r="AS109" s="63"/>
      <c r="AT109" s="63"/>
      <c r="AU109" s="132">
        <f t="shared" si="305"/>
        <v>0</v>
      </c>
      <c r="AV109" s="63"/>
      <c r="AW109" s="63"/>
      <c r="AX109" s="132">
        <f t="shared" si="306"/>
        <v>0</v>
      </c>
      <c r="AY109" s="63"/>
      <c r="AZ109" s="63"/>
      <c r="BA109" s="132">
        <f t="shared" si="307"/>
        <v>0</v>
      </c>
      <c r="BB109" s="63"/>
      <c r="BC109" s="63"/>
      <c r="BD109" s="132">
        <f t="shared" si="308"/>
        <v>0</v>
      </c>
      <c r="BE109" s="63"/>
      <c r="BF109" s="63"/>
      <c r="BG109" s="132">
        <f t="shared" si="309"/>
        <v>0</v>
      </c>
      <c r="BH109" s="63"/>
      <c r="BI109" s="63"/>
      <c r="BJ109" s="132">
        <f t="shared" si="310"/>
        <v>0</v>
      </c>
      <c r="BK109" s="63"/>
      <c r="BL109" s="63"/>
      <c r="BM109" s="132">
        <f t="shared" si="369"/>
        <v>0</v>
      </c>
      <c r="BN109" s="63"/>
      <c r="BO109" s="63"/>
      <c r="BP109" s="132">
        <f t="shared" si="371"/>
        <v>0</v>
      </c>
      <c r="BQ109" s="63"/>
      <c r="BR109" s="63"/>
      <c r="BS109" s="132">
        <v>0</v>
      </c>
      <c r="BT109" s="63"/>
      <c r="BU109" s="63"/>
      <c r="BV109" s="132">
        <f t="shared" si="350"/>
        <v>0</v>
      </c>
      <c r="BW109" s="63"/>
      <c r="BX109" s="63"/>
      <c r="BY109" s="132">
        <f t="shared" si="373"/>
        <v>0</v>
      </c>
      <c r="BZ109" s="63"/>
      <c r="CA109" s="63"/>
      <c r="CB109" s="132">
        <f t="shared" si="318"/>
        <v>0</v>
      </c>
      <c r="CC109" s="63"/>
      <c r="CD109" s="63"/>
      <c r="CE109" s="132">
        <f t="shared" si="311"/>
        <v>0</v>
      </c>
      <c r="CF109" s="63"/>
      <c r="CG109" s="63"/>
      <c r="CH109" s="132">
        <f t="shared" si="312"/>
        <v>0</v>
      </c>
      <c r="CI109" s="63"/>
      <c r="CJ109" s="63"/>
      <c r="CK109" s="132">
        <f t="shared" si="313"/>
        <v>0</v>
      </c>
      <c r="CL109" s="63"/>
      <c r="CM109" s="63"/>
      <c r="CN109" s="132">
        <f t="shared" si="314"/>
        <v>0</v>
      </c>
      <c r="CO109" s="63"/>
      <c r="CP109" s="63"/>
      <c r="CQ109" s="132">
        <f t="shared" si="315"/>
        <v>0</v>
      </c>
      <c r="CR109" s="222">
        <f t="shared" si="343"/>
        <v>0</v>
      </c>
      <c r="CS109" s="222">
        <f t="shared" si="343"/>
        <v>0</v>
      </c>
      <c r="CT109" s="222">
        <f t="shared" si="343"/>
        <v>0</v>
      </c>
      <c r="CU109" s="63"/>
      <c r="CV109" s="63"/>
      <c r="CW109" s="132">
        <f t="shared" si="344"/>
        <v>0</v>
      </c>
      <c r="CX109" s="222">
        <f t="shared" si="345"/>
        <v>0</v>
      </c>
      <c r="CY109" s="222">
        <f t="shared" si="345"/>
        <v>0</v>
      </c>
      <c r="CZ109" s="222">
        <f t="shared" si="345"/>
        <v>0</v>
      </c>
      <c r="DA109" s="63"/>
      <c r="DB109" s="63"/>
      <c r="DC109" s="132">
        <f t="shared" si="346"/>
        <v>0</v>
      </c>
      <c r="DD109" s="63"/>
      <c r="DE109" s="63"/>
      <c r="DF109" s="132">
        <f t="shared" si="347"/>
        <v>0</v>
      </c>
      <c r="DG109" s="63">
        <f t="shared" si="348"/>
        <v>0</v>
      </c>
      <c r="DH109" s="63">
        <f t="shared" si="348"/>
        <v>0</v>
      </c>
      <c r="DI109" s="63">
        <f t="shared" si="348"/>
        <v>0</v>
      </c>
      <c r="DJ109" s="63">
        <f t="shared" si="349"/>
        <v>0</v>
      </c>
      <c r="DK109" s="63">
        <f t="shared" si="349"/>
        <v>0</v>
      </c>
      <c r="DL109" s="63">
        <f t="shared" si="349"/>
        <v>0</v>
      </c>
      <c r="DM109" s="329"/>
    </row>
    <row r="110" spans="1:117" s="217" customFormat="1">
      <c r="A110" s="449">
        <v>96</v>
      </c>
      <c r="B110" s="236" t="s">
        <v>194</v>
      </c>
      <c r="C110" s="54"/>
      <c r="D110" s="54">
        <v>0</v>
      </c>
      <c r="E110" s="132">
        <f t="shared" si="316"/>
        <v>0</v>
      </c>
      <c r="F110" s="63"/>
      <c r="G110" s="63"/>
      <c r="H110" s="132">
        <f t="shared" si="296"/>
        <v>0</v>
      </c>
      <c r="I110" s="63"/>
      <c r="J110" s="54">
        <v>0</v>
      </c>
      <c r="K110" s="132">
        <f t="shared" si="297"/>
        <v>0</v>
      </c>
      <c r="L110" s="63"/>
      <c r="M110" s="63"/>
      <c r="N110" s="132">
        <v>0</v>
      </c>
      <c r="O110" s="63"/>
      <c r="P110" s="54">
        <v>0</v>
      </c>
      <c r="Q110" s="132">
        <f t="shared" si="299"/>
        <v>0</v>
      </c>
      <c r="R110" s="63"/>
      <c r="S110" s="63"/>
      <c r="T110" s="132">
        <f t="shared" si="300"/>
        <v>0</v>
      </c>
      <c r="U110" s="63"/>
      <c r="V110" s="63"/>
      <c r="W110" s="132">
        <v>0</v>
      </c>
      <c r="X110" s="63"/>
      <c r="Y110" s="63"/>
      <c r="Z110" s="132">
        <f t="shared" si="301"/>
        <v>0</v>
      </c>
      <c r="AA110" s="63"/>
      <c r="AB110" s="63"/>
      <c r="AC110" s="132">
        <f t="shared" si="302"/>
        <v>0</v>
      </c>
      <c r="AD110" s="63"/>
      <c r="AE110" s="63"/>
      <c r="AF110" s="132">
        <f t="shared" si="303"/>
        <v>0</v>
      </c>
      <c r="AG110" s="63"/>
      <c r="AH110" s="54"/>
      <c r="AI110" s="132">
        <f t="shared" si="357"/>
        <v>0</v>
      </c>
      <c r="AJ110" s="63"/>
      <c r="AK110" s="63"/>
      <c r="AL110" s="132">
        <f t="shared" si="359"/>
        <v>0</v>
      </c>
      <c r="AM110" s="63"/>
      <c r="AN110" s="63"/>
      <c r="AO110" s="132">
        <f t="shared" si="317"/>
        <v>0</v>
      </c>
      <c r="AP110" s="63"/>
      <c r="AQ110" s="63"/>
      <c r="AR110" s="132">
        <f t="shared" si="304"/>
        <v>0</v>
      </c>
      <c r="AS110" s="63"/>
      <c r="AT110" s="63"/>
      <c r="AU110" s="132">
        <f t="shared" si="305"/>
        <v>0</v>
      </c>
      <c r="AV110" s="63"/>
      <c r="AW110" s="63"/>
      <c r="AX110" s="132">
        <f t="shared" si="306"/>
        <v>0</v>
      </c>
      <c r="AY110" s="63"/>
      <c r="AZ110" s="63"/>
      <c r="BA110" s="132">
        <f t="shared" si="307"/>
        <v>0</v>
      </c>
      <c r="BB110" s="63"/>
      <c r="BC110" s="63"/>
      <c r="BD110" s="132">
        <f t="shared" si="308"/>
        <v>0</v>
      </c>
      <c r="BE110" s="63"/>
      <c r="BF110" s="63"/>
      <c r="BG110" s="132">
        <f t="shared" si="309"/>
        <v>0</v>
      </c>
      <c r="BH110" s="63"/>
      <c r="BI110" s="63"/>
      <c r="BJ110" s="132">
        <f t="shared" si="310"/>
        <v>0</v>
      </c>
      <c r="BK110" s="63"/>
      <c r="BL110" s="63"/>
      <c r="BM110" s="132">
        <f t="shared" si="369"/>
        <v>0</v>
      </c>
      <c r="BN110" s="63"/>
      <c r="BO110" s="63"/>
      <c r="BP110" s="132">
        <f t="shared" si="371"/>
        <v>0</v>
      </c>
      <c r="BQ110" s="63"/>
      <c r="BR110" s="63"/>
      <c r="BS110" s="132">
        <v>0</v>
      </c>
      <c r="BT110" s="63"/>
      <c r="BU110" s="63"/>
      <c r="BV110" s="132">
        <f t="shared" si="350"/>
        <v>0</v>
      </c>
      <c r="BW110" s="63"/>
      <c r="BX110" s="63"/>
      <c r="BY110" s="132">
        <f t="shared" si="373"/>
        <v>0</v>
      </c>
      <c r="BZ110" s="63"/>
      <c r="CA110" s="63"/>
      <c r="CB110" s="132">
        <f t="shared" si="318"/>
        <v>0</v>
      </c>
      <c r="CC110" s="63"/>
      <c r="CD110" s="63"/>
      <c r="CE110" s="132">
        <f t="shared" si="311"/>
        <v>0</v>
      </c>
      <c r="CF110" s="63"/>
      <c r="CG110" s="63"/>
      <c r="CH110" s="132">
        <f t="shared" si="312"/>
        <v>0</v>
      </c>
      <c r="CI110" s="63"/>
      <c r="CJ110" s="63"/>
      <c r="CK110" s="132">
        <f t="shared" si="313"/>
        <v>0</v>
      </c>
      <c r="CL110" s="63"/>
      <c r="CM110" s="63"/>
      <c r="CN110" s="132">
        <f t="shared" si="314"/>
        <v>0</v>
      </c>
      <c r="CO110" s="63"/>
      <c r="CP110" s="63"/>
      <c r="CQ110" s="132">
        <f t="shared" si="315"/>
        <v>0</v>
      </c>
      <c r="CR110" s="222">
        <f t="shared" si="343"/>
        <v>0</v>
      </c>
      <c r="CS110" s="222">
        <f t="shared" si="343"/>
        <v>0</v>
      </c>
      <c r="CT110" s="222">
        <f t="shared" si="343"/>
        <v>0</v>
      </c>
      <c r="CU110" s="63"/>
      <c r="CV110" s="63"/>
      <c r="CW110" s="132">
        <f t="shared" si="344"/>
        <v>0</v>
      </c>
      <c r="CX110" s="222">
        <f t="shared" si="345"/>
        <v>0</v>
      </c>
      <c r="CY110" s="222">
        <f t="shared" si="345"/>
        <v>0</v>
      </c>
      <c r="CZ110" s="222">
        <f t="shared" si="345"/>
        <v>0</v>
      </c>
      <c r="DA110" s="63"/>
      <c r="DB110" s="63"/>
      <c r="DC110" s="132">
        <f t="shared" si="346"/>
        <v>0</v>
      </c>
      <c r="DD110" s="63"/>
      <c r="DE110" s="63"/>
      <c r="DF110" s="132">
        <f t="shared" si="347"/>
        <v>0</v>
      </c>
      <c r="DG110" s="63">
        <f t="shared" si="348"/>
        <v>0</v>
      </c>
      <c r="DH110" s="63">
        <f t="shared" si="348"/>
        <v>0</v>
      </c>
      <c r="DI110" s="63">
        <f t="shared" si="348"/>
        <v>0</v>
      </c>
      <c r="DJ110" s="63">
        <f t="shared" si="349"/>
        <v>0</v>
      </c>
      <c r="DK110" s="63">
        <f t="shared" si="349"/>
        <v>0</v>
      </c>
      <c r="DL110" s="63">
        <f t="shared" si="349"/>
        <v>0</v>
      </c>
      <c r="DM110" s="329"/>
    </row>
    <row r="113" spans="15:15">
      <c r="O113" s="239">
        <f>O89-O8</f>
        <v>-12250000</v>
      </c>
    </row>
  </sheetData>
  <mergeCells count="40">
    <mergeCell ref="BE5:BG5"/>
    <mergeCell ref="BH5:BJ5"/>
    <mergeCell ref="A7:B7"/>
    <mergeCell ref="AD5:AF5"/>
    <mergeCell ref="AV5:AX5"/>
    <mergeCell ref="AY5:BA5"/>
    <mergeCell ref="BB5:BD5"/>
    <mergeCell ref="AP5:AR5"/>
    <mergeCell ref="AS5:AU5"/>
    <mergeCell ref="AG5:AI5"/>
    <mergeCell ref="AJ5:AL5"/>
    <mergeCell ref="AM5:AO5"/>
    <mergeCell ref="A5:A6"/>
    <mergeCell ref="C5:E5"/>
    <mergeCell ref="F5:H5"/>
    <mergeCell ref="X5:Z5"/>
    <mergeCell ref="AA5:AC5"/>
    <mergeCell ref="I5:K5"/>
    <mergeCell ref="U5:W5"/>
    <mergeCell ref="O5:Q5"/>
    <mergeCell ref="R5:T5"/>
    <mergeCell ref="L5:N5"/>
    <mergeCell ref="DJ5:DL5"/>
    <mergeCell ref="CF5:CH5"/>
    <mergeCell ref="CI5:CK5"/>
    <mergeCell ref="CO5:CQ5"/>
    <mergeCell ref="DG5:DI5"/>
    <mergeCell ref="CL5:CN5"/>
    <mergeCell ref="CR5:CT5"/>
    <mergeCell ref="DD5:DF5"/>
    <mergeCell ref="CU5:CW5"/>
    <mergeCell ref="CX5:CZ5"/>
    <mergeCell ref="DA5:DC5"/>
    <mergeCell ref="CC5:CE5"/>
    <mergeCell ref="BK5:BM5"/>
    <mergeCell ref="BN5:BP5"/>
    <mergeCell ref="BT5:BV5"/>
    <mergeCell ref="BW5:BY5"/>
    <mergeCell ref="BZ5:CB5"/>
    <mergeCell ref="BQ5:BS5"/>
  </mergeCells>
  <phoneticPr fontId="17" type="noConversion"/>
  <pageMargins left="0.27559055118110237" right="0.15748031496062992" top="0.39370078740157483" bottom="0.19685039370078741" header="0.19685039370078741" footer="0.19685039370078741"/>
  <pageSetup paperSize="9" scale="65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XCR111"/>
  <sheetViews>
    <sheetView zoomScale="115" zoomScaleNormal="115" workbookViewId="0">
      <pane xSplit="2" ySplit="11" topLeftCell="BE75" activePane="bottomRight" state="frozen"/>
      <selection pane="topRight" activeCell="C1" sqref="C1"/>
      <selection pane="bottomLeft" activeCell="A12" sqref="A12"/>
      <selection pane="bottomRight" activeCell="BP21" sqref="BP21"/>
    </sheetView>
  </sheetViews>
  <sheetFormatPr defaultColWidth="9.140625" defaultRowHeight="11.25"/>
  <cols>
    <col min="1" max="1" width="2.42578125" style="155" customWidth="1"/>
    <col min="2" max="2" width="33.140625" style="155" customWidth="1"/>
    <col min="3" max="5" width="14" style="67" customWidth="1"/>
    <col min="6" max="6" width="15.7109375" style="67" customWidth="1"/>
    <col min="7" max="7" width="15.7109375" style="80" customWidth="1"/>
    <col min="8" max="11" width="14" style="67" customWidth="1"/>
    <col min="12" max="13" width="16.42578125" style="67" customWidth="1"/>
    <col min="14" max="44" width="14" style="67" customWidth="1"/>
    <col min="45" max="47" width="14" style="67" hidden="1" customWidth="1"/>
    <col min="48" max="65" width="14" style="67" customWidth="1"/>
    <col min="66" max="68" width="14" style="82" customWidth="1"/>
    <col min="69" max="86" width="14" style="67" customWidth="1"/>
    <col min="87" max="16384" width="9.140625" style="155"/>
  </cols>
  <sheetData>
    <row r="1" spans="1:87">
      <c r="U1" s="67">
        <f>+U89+X89+AA89+AD89+AG89+AJ89+AM89+AP89+AV89+AY89+BB89</f>
        <v>1261388900</v>
      </c>
    </row>
    <row r="3" spans="1:87">
      <c r="A3" s="151"/>
      <c r="B3" s="323"/>
      <c r="C3" s="145" t="s">
        <v>327</v>
      </c>
      <c r="D3" s="145"/>
      <c r="E3" s="145"/>
      <c r="F3" s="145"/>
      <c r="G3" s="324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325"/>
      <c r="BO3" s="325"/>
      <c r="BP3" s="32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51"/>
    </row>
    <row r="4" spans="1:87">
      <c r="A4" s="151"/>
      <c r="B4" s="151" t="str">
        <f>+ALTANSHIREE!B4</f>
        <v>2026.04.31</v>
      </c>
      <c r="C4" s="145"/>
      <c r="D4" s="145"/>
      <c r="E4" s="145"/>
      <c r="F4" s="145"/>
      <c r="G4" s="324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325"/>
      <c r="BO4" s="325"/>
      <c r="BP4" s="32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>
        <f>SUM(CG8-CF8)</f>
        <v>-1844882763.7500019</v>
      </c>
      <c r="CI4" s="151"/>
    </row>
    <row r="5" spans="1:87" ht="10.5" customHeight="1">
      <c r="A5" s="534"/>
      <c r="B5" s="156" t="s">
        <v>80</v>
      </c>
      <c r="C5" s="580" t="s">
        <v>81</v>
      </c>
      <c r="D5" s="580"/>
      <c r="E5" s="580"/>
      <c r="F5" s="580" t="s">
        <v>82</v>
      </c>
      <c r="G5" s="580"/>
      <c r="H5" s="580"/>
      <c r="I5" s="580" t="s">
        <v>147</v>
      </c>
      <c r="J5" s="580"/>
      <c r="K5" s="580"/>
      <c r="L5" s="580" t="s">
        <v>148</v>
      </c>
      <c r="M5" s="580"/>
      <c r="N5" s="580"/>
      <c r="O5" s="580" t="s">
        <v>149</v>
      </c>
      <c r="P5" s="580"/>
      <c r="Q5" s="580"/>
      <c r="R5" s="580" t="s">
        <v>151</v>
      </c>
      <c r="S5" s="580"/>
      <c r="T5" s="580"/>
      <c r="U5" s="580" t="s">
        <v>100</v>
      </c>
      <c r="V5" s="580"/>
      <c r="W5" s="580"/>
      <c r="X5" s="580" t="s">
        <v>126</v>
      </c>
      <c r="Y5" s="580"/>
      <c r="Z5" s="580"/>
      <c r="AA5" s="580" t="s">
        <v>127</v>
      </c>
      <c r="AB5" s="580"/>
      <c r="AC5" s="580"/>
      <c r="AD5" s="580" t="s">
        <v>128</v>
      </c>
      <c r="AE5" s="580"/>
      <c r="AF5" s="580"/>
      <c r="AG5" s="580" t="s">
        <v>129</v>
      </c>
      <c r="AH5" s="580"/>
      <c r="AI5" s="580"/>
      <c r="AJ5" s="580" t="s">
        <v>130</v>
      </c>
      <c r="AK5" s="580"/>
      <c r="AL5" s="580"/>
      <c r="AM5" s="580" t="s">
        <v>131</v>
      </c>
      <c r="AN5" s="580"/>
      <c r="AO5" s="580"/>
      <c r="AP5" s="580" t="s">
        <v>132</v>
      </c>
      <c r="AQ5" s="580"/>
      <c r="AR5" s="580"/>
      <c r="AS5" s="580" t="s">
        <v>172</v>
      </c>
      <c r="AT5" s="580"/>
      <c r="AU5" s="580"/>
      <c r="AV5" s="580" t="s">
        <v>140</v>
      </c>
      <c r="AW5" s="580"/>
      <c r="AX5" s="580"/>
      <c r="AY5" s="580" t="s">
        <v>141</v>
      </c>
      <c r="AZ5" s="580"/>
      <c r="BA5" s="580"/>
      <c r="BB5" s="580" t="s">
        <v>142</v>
      </c>
      <c r="BC5" s="580"/>
      <c r="BD5" s="580"/>
      <c r="BE5" s="580" t="s">
        <v>284</v>
      </c>
      <c r="BF5" s="580"/>
      <c r="BG5" s="580"/>
      <c r="BH5" s="580" t="s">
        <v>107</v>
      </c>
      <c r="BI5" s="580"/>
      <c r="BJ5" s="580"/>
      <c r="BK5" s="580" t="s">
        <v>146</v>
      </c>
      <c r="BL5" s="580"/>
      <c r="BM5" s="580"/>
      <c r="BN5" s="579" t="s">
        <v>121</v>
      </c>
      <c r="BO5" s="579"/>
      <c r="BP5" s="579"/>
      <c r="BQ5" s="580" t="s">
        <v>165</v>
      </c>
      <c r="BR5" s="580"/>
      <c r="BS5" s="580"/>
      <c r="BT5" s="579" t="s">
        <v>163</v>
      </c>
      <c r="BU5" s="579"/>
      <c r="BV5" s="579"/>
      <c r="BW5" s="580" t="s">
        <v>166</v>
      </c>
      <c r="BX5" s="580"/>
      <c r="BY5" s="580"/>
      <c r="BZ5" s="580" t="s">
        <v>167</v>
      </c>
      <c r="CA5" s="580"/>
      <c r="CB5" s="580"/>
      <c r="CC5" s="579" t="s">
        <v>164</v>
      </c>
      <c r="CD5" s="579"/>
      <c r="CE5" s="579"/>
      <c r="CF5" s="579" t="s">
        <v>3</v>
      </c>
      <c r="CG5" s="579"/>
      <c r="CH5" s="579"/>
      <c r="CI5" s="151"/>
    </row>
    <row r="6" spans="1:87" s="213" customFormat="1">
      <c r="A6" s="534"/>
      <c r="B6" s="156" t="s">
        <v>79</v>
      </c>
      <c r="C6" s="94" t="s">
        <v>114</v>
      </c>
      <c r="D6" s="94" t="s">
        <v>115</v>
      </c>
      <c r="E6" s="94" t="s">
        <v>116</v>
      </c>
      <c r="F6" s="94" t="s">
        <v>114</v>
      </c>
      <c r="G6" s="94" t="s">
        <v>115</v>
      </c>
      <c r="H6" s="94" t="s">
        <v>116</v>
      </c>
      <c r="I6" s="94" t="s">
        <v>114</v>
      </c>
      <c r="J6" s="94" t="s">
        <v>115</v>
      </c>
      <c r="K6" s="94" t="s">
        <v>116</v>
      </c>
      <c r="L6" s="94" t="s">
        <v>114</v>
      </c>
      <c r="M6" s="94" t="s">
        <v>115</v>
      </c>
      <c r="N6" s="94" t="s">
        <v>116</v>
      </c>
      <c r="O6" s="94" t="s">
        <v>114</v>
      </c>
      <c r="P6" s="94" t="s">
        <v>115</v>
      </c>
      <c r="Q6" s="94" t="s">
        <v>116</v>
      </c>
      <c r="R6" s="94" t="s">
        <v>114</v>
      </c>
      <c r="S6" s="94" t="s">
        <v>115</v>
      </c>
      <c r="T6" s="94" t="s">
        <v>116</v>
      </c>
      <c r="U6" s="94" t="s">
        <v>114</v>
      </c>
      <c r="V6" s="94" t="s">
        <v>115</v>
      </c>
      <c r="W6" s="94" t="s">
        <v>116</v>
      </c>
      <c r="X6" s="94" t="s">
        <v>114</v>
      </c>
      <c r="Y6" s="94" t="s">
        <v>115</v>
      </c>
      <c r="Z6" s="94" t="s">
        <v>116</v>
      </c>
      <c r="AA6" s="94" t="s">
        <v>114</v>
      </c>
      <c r="AB6" s="94" t="s">
        <v>115</v>
      </c>
      <c r="AC6" s="94" t="s">
        <v>116</v>
      </c>
      <c r="AD6" s="94" t="s">
        <v>114</v>
      </c>
      <c r="AE6" s="94" t="s">
        <v>115</v>
      </c>
      <c r="AF6" s="94" t="s">
        <v>116</v>
      </c>
      <c r="AG6" s="94" t="s">
        <v>114</v>
      </c>
      <c r="AH6" s="94" t="s">
        <v>115</v>
      </c>
      <c r="AI6" s="94" t="s">
        <v>116</v>
      </c>
      <c r="AJ6" s="94" t="s">
        <v>114</v>
      </c>
      <c r="AK6" s="94" t="s">
        <v>115</v>
      </c>
      <c r="AL6" s="94" t="s">
        <v>116</v>
      </c>
      <c r="AM6" s="94" t="s">
        <v>114</v>
      </c>
      <c r="AN6" s="94" t="s">
        <v>115</v>
      </c>
      <c r="AO6" s="94" t="s">
        <v>116</v>
      </c>
      <c r="AP6" s="94" t="s">
        <v>114</v>
      </c>
      <c r="AQ6" s="94" t="s">
        <v>115</v>
      </c>
      <c r="AR6" s="94" t="s">
        <v>116</v>
      </c>
      <c r="AS6" s="94" t="s">
        <v>114</v>
      </c>
      <c r="AT6" s="94" t="s">
        <v>115</v>
      </c>
      <c r="AU6" s="94" t="s">
        <v>116</v>
      </c>
      <c r="AV6" s="94" t="s">
        <v>114</v>
      </c>
      <c r="AW6" s="94" t="s">
        <v>115</v>
      </c>
      <c r="AX6" s="94" t="s">
        <v>116</v>
      </c>
      <c r="AY6" s="94" t="s">
        <v>114</v>
      </c>
      <c r="AZ6" s="94" t="s">
        <v>115</v>
      </c>
      <c r="BA6" s="94" t="s">
        <v>116</v>
      </c>
      <c r="BB6" s="94" t="s">
        <v>114</v>
      </c>
      <c r="BC6" s="94" t="s">
        <v>115</v>
      </c>
      <c r="BD6" s="94" t="s">
        <v>116</v>
      </c>
      <c r="BE6" s="94" t="s">
        <v>114</v>
      </c>
      <c r="BF6" s="94" t="s">
        <v>115</v>
      </c>
      <c r="BG6" s="94" t="s">
        <v>116</v>
      </c>
      <c r="BH6" s="94" t="s">
        <v>114</v>
      </c>
      <c r="BI6" s="94" t="s">
        <v>115</v>
      </c>
      <c r="BJ6" s="94" t="s">
        <v>116</v>
      </c>
      <c r="BK6" s="94" t="s">
        <v>114</v>
      </c>
      <c r="BL6" s="94" t="s">
        <v>115</v>
      </c>
      <c r="BM6" s="94" t="s">
        <v>116</v>
      </c>
      <c r="BN6" s="157" t="s">
        <v>114</v>
      </c>
      <c r="BO6" s="157" t="s">
        <v>115</v>
      </c>
      <c r="BP6" s="157" t="s">
        <v>116</v>
      </c>
      <c r="BQ6" s="94" t="s">
        <v>114</v>
      </c>
      <c r="BR6" s="94" t="s">
        <v>115</v>
      </c>
      <c r="BS6" s="94" t="s">
        <v>116</v>
      </c>
      <c r="BT6" s="157" t="s">
        <v>114</v>
      </c>
      <c r="BU6" s="157" t="s">
        <v>115</v>
      </c>
      <c r="BV6" s="157" t="s">
        <v>116</v>
      </c>
      <c r="BW6" s="94" t="s">
        <v>114</v>
      </c>
      <c r="BX6" s="94" t="s">
        <v>115</v>
      </c>
      <c r="BY6" s="94" t="s">
        <v>116</v>
      </c>
      <c r="BZ6" s="94" t="s">
        <v>114</v>
      </c>
      <c r="CA6" s="94" t="s">
        <v>115</v>
      </c>
      <c r="CB6" s="94" t="s">
        <v>116</v>
      </c>
      <c r="CC6" s="157" t="s">
        <v>114</v>
      </c>
      <c r="CD6" s="157" t="s">
        <v>115</v>
      </c>
      <c r="CE6" s="157" t="s">
        <v>116</v>
      </c>
      <c r="CF6" s="157" t="s">
        <v>114</v>
      </c>
      <c r="CG6" s="157" t="s">
        <v>115</v>
      </c>
      <c r="CH6" s="157" t="s">
        <v>116</v>
      </c>
      <c r="CI6" s="326"/>
    </row>
    <row r="7" spans="1:87" s="213" customFormat="1" ht="10.5" customHeight="1">
      <c r="A7" s="536" t="s">
        <v>122</v>
      </c>
      <c r="B7" s="536"/>
      <c r="C7" s="95"/>
      <c r="D7" s="95">
        <f>SUM(C7+D82-D8)</f>
        <v>122578122.58</v>
      </c>
      <c r="E7" s="133">
        <f>SUM(D7-C7)</f>
        <v>122578122.58</v>
      </c>
      <c r="F7" s="95"/>
      <c r="G7" s="95">
        <f>SUM(F7+G82-G8)</f>
        <v>239587726.01999998</v>
      </c>
      <c r="H7" s="133">
        <f>SUM(G7-F7)</f>
        <v>239587726.01999998</v>
      </c>
      <c r="I7" s="95"/>
      <c r="J7" s="95">
        <f>SUM(I7+J82-J8)</f>
        <v>92605394.280000001</v>
      </c>
      <c r="K7" s="133">
        <f>SUM(J7-I7)</f>
        <v>92605394.280000001</v>
      </c>
      <c r="L7" s="95"/>
      <c r="M7" s="281">
        <f>SUM(L7+M82-M8)</f>
        <v>913506386.25</v>
      </c>
      <c r="N7" s="133">
        <f>SUM(M7-L7)</f>
        <v>913506386.25</v>
      </c>
      <c r="O7" s="95"/>
      <c r="P7" s="95">
        <f>SUM(O7+P82-P8)</f>
        <v>96562007.2700001</v>
      </c>
      <c r="Q7" s="133">
        <f>SUM(P7-O7)</f>
        <v>96562007.2700001</v>
      </c>
      <c r="R7" s="95"/>
      <c r="S7" s="95">
        <f>SUM(R7+S82-S8)</f>
        <v>72898963.480000019</v>
      </c>
      <c r="T7" s="133">
        <f>SUM(S7-R7)</f>
        <v>72898963.480000019</v>
      </c>
      <c r="U7" s="95"/>
      <c r="V7" s="95">
        <f>SUM(U7+V82-V8)</f>
        <v>3316800</v>
      </c>
      <c r="W7" s="133">
        <f>SUM(V7-U7)</f>
        <v>3316800</v>
      </c>
      <c r="X7" s="95"/>
      <c r="Y7" s="95">
        <f>SUM(X7+Y82-Y8)</f>
        <v>676000.04000000656</v>
      </c>
      <c r="Z7" s="133">
        <f>SUM(Y7-X7)</f>
        <v>676000.04000000656</v>
      </c>
      <c r="AA7" s="95"/>
      <c r="AB7" s="95">
        <f>SUM(AA7+AB82-AB8)</f>
        <v>35918.719999998808</v>
      </c>
      <c r="AC7" s="133">
        <f>SUM(AB7-AA7)</f>
        <v>35918.719999998808</v>
      </c>
      <c r="AD7" s="95"/>
      <c r="AE7" s="95">
        <f>SUM(AD7+AE82-AE8)</f>
        <v>1000000.0000000075</v>
      </c>
      <c r="AF7" s="133">
        <f>SUM(AE7-AD7)</f>
        <v>1000000.0000000075</v>
      </c>
      <c r="AG7" s="95"/>
      <c r="AH7" s="95">
        <f>SUM(AG7+AH82-AH8)</f>
        <v>1469229.8299999982</v>
      </c>
      <c r="AI7" s="133">
        <f>SUM(AH7-AG7)</f>
        <v>1469229.8299999982</v>
      </c>
      <c r="AJ7" s="95"/>
      <c r="AK7" s="95">
        <f>SUM(AJ7+AK82-AK8)</f>
        <v>1000000.0000000149</v>
      </c>
      <c r="AL7" s="133">
        <f>SUM(AK7-AJ7)</f>
        <v>1000000.0000000149</v>
      </c>
      <c r="AM7" s="95"/>
      <c r="AN7" s="95">
        <f>SUM(AM7+AN82-AN8)</f>
        <v>0</v>
      </c>
      <c r="AO7" s="133">
        <f>SUM(AN7-AM7)</f>
        <v>0</v>
      </c>
      <c r="AP7" s="95"/>
      <c r="AQ7" s="95">
        <f>SUM(AP7+AQ82-AQ8)</f>
        <v>1000000</v>
      </c>
      <c r="AR7" s="133">
        <f>SUM(AQ7-AP7)</f>
        <v>1000000</v>
      </c>
      <c r="AS7" s="95"/>
      <c r="AT7" s="95">
        <f>SUM(AS7+AT82-AT8)</f>
        <v>0</v>
      </c>
      <c r="AU7" s="133">
        <f>SUM(AT7-AS7)</f>
        <v>0</v>
      </c>
      <c r="AV7" s="95"/>
      <c r="AW7" s="95">
        <f>SUM(AV7+AW82-AW8)</f>
        <v>1322850.3700000048</v>
      </c>
      <c r="AX7" s="133">
        <f>SUM(AW7-AV7)</f>
        <v>1322850.3700000048</v>
      </c>
      <c r="AY7" s="95"/>
      <c r="AZ7" s="95">
        <f>SUM(AY7+AZ82-AZ8)</f>
        <v>3018824.1999999881</v>
      </c>
      <c r="BA7" s="133">
        <f>SUM(AZ7-AY7)</f>
        <v>3018824.1999999881</v>
      </c>
      <c r="BB7" s="95"/>
      <c r="BC7" s="95">
        <f>SUM(BB7+BC82-BC8)</f>
        <v>5047503.6000000238</v>
      </c>
      <c r="BD7" s="133">
        <f t="shared" ref="BD7:BD22" si="0">SUM(BC7-BB7)</f>
        <v>5047503.6000000238</v>
      </c>
      <c r="BE7" s="95"/>
      <c r="BF7" s="95">
        <f>SUM(BE7+BF82-BF8)</f>
        <v>3000000</v>
      </c>
      <c r="BG7" s="133">
        <f>SUM(BF7-BE7)</f>
        <v>3000000</v>
      </c>
      <c r="BH7" s="95"/>
      <c r="BI7" s="95">
        <f>SUM(BH7+BI82-BI8)</f>
        <v>1159633.2799999714</v>
      </c>
      <c r="BJ7" s="133">
        <f>SUM(BI7-BH7)</f>
        <v>1159633.2799999714</v>
      </c>
      <c r="BK7" s="95"/>
      <c r="BL7" s="95">
        <f>SUM(BK7+BL82-BL8)</f>
        <v>0</v>
      </c>
      <c r="BM7" s="133">
        <f>BL89-BL82</f>
        <v>0</v>
      </c>
      <c r="BN7" s="59">
        <f t="shared" ref="BN7:BN38" si="1">SUM(C7+F7+I7+L7+O7+R7+U7+X7+AA7+AD7+AG7+AJ7+AM7+AP7+AS7+AV7+AY7+BB7+BE7+BH7+BK7)</f>
        <v>0</v>
      </c>
      <c r="BO7" s="280">
        <f t="shared" ref="BO7:BO38" si="2">SUM(D7+G7+J7+M7+P7+S7+V7+Y7+AB7+AE7+AH7+AK7+AN7+AQ7+AT7+AW7+AZ7+BC7+BF7+BI7+BL7)</f>
        <v>1559785359.9200003</v>
      </c>
      <c r="BP7" s="162">
        <f t="shared" ref="BP7:BP38" si="3">SUM(E7+H7+K7+N7+Q7+T7+W7+Z7+AC7+AF7+AI7+AL7+AO7+AR7+AU7+AX7+BA7+BD7+BG7+BJ7+BM7)</f>
        <v>1559785359.9200003</v>
      </c>
      <c r="BQ7" s="95"/>
      <c r="BR7" s="281">
        <f>+BQ7+BR82-BR8</f>
        <v>0</v>
      </c>
      <c r="BS7" s="133">
        <v>0</v>
      </c>
      <c r="BT7" s="280">
        <f t="shared" ref="BT7:BV22" si="4">SUM(BQ7)</f>
        <v>0</v>
      </c>
      <c r="BU7" s="280">
        <f t="shared" si="4"/>
        <v>0</v>
      </c>
      <c r="BV7" s="162">
        <f t="shared" si="4"/>
        <v>0</v>
      </c>
      <c r="BW7" s="95"/>
      <c r="BX7" s="281">
        <f>+BW7+BX82-BX8</f>
        <v>62724248.149999999</v>
      </c>
      <c r="BY7" s="133">
        <v>0</v>
      </c>
      <c r="BZ7" s="95"/>
      <c r="CA7" s="281">
        <f>+BZ7+CA82-CA8</f>
        <v>0</v>
      </c>
      <c r="CB7" s="133">
        <v>0</v>
      </c>
      <c r="CC7" s="280">
        <f>SUM(BW7+BZ7)</f>
        <v>0</v>
      </c>
      <c r="CD7" s="282">
        <f>SUM(BX7+CA7)</f>
        <v>62724248.149999999</v>
      </c>
      <c r="CE7" s="162">
        <f t="shared" ref="CD7:CE22" si="5">SUM(BY7+CB7)</f>
        <v>0</v>
      </c>
      <c r="CF7" s="280">
        <f>SUM(BN7+BT7+CC7)</f>
        <v>0</v>
      </c>
      <c r="CG7" s="280">
        <f>SUM(BO7+BU7+CD7)</f>
        <v>1622509608.0700004</v>
      </c>
      <c r="CH7" s="162">
        <f t="shared" ref="CG7:CH22" si="6">SUM(BP7+BV7+CE7)</f>
        <v>1559785359.9200003</v>
      </c>
      <c r="CI7" s="326"/>
    </row>
    <row r="8" spans="1:87">
      <c r="A8" s="163">
        <v>1</v>
      </c>
      <c r="B8" s="154" t="s">
        <v>4</v>
      </c>
      <c r="C8" s="64">
        <f>SUM(C9+C78)</f>
        <v>195756300</v>
      </c>
      <c r="D8" s="64">
        <f t="shared" ref="D8" si="7">SUM(D9+D78)</f>
        <v>110345577.42</v>
      </c>
      <c r="E8" s="215">
        <f t="shared" ref="E8:E74" si="8">SUM(D8-C8)</f>
        <v>-85410722.579999998</v>
      </c>
      <c r="F8" s="64">
        <f>SUM(F9+F78)</f>
        <v>2360352000</v>
      </c>
      <c r="G8" s="66">
        <f t="shared" ref="G8" si="9">SUM(G9+G78)</f>
        <v>1953154899.9000001</v>
      </c>
      <c r="H8" s="215">
        <f t="shared" ref="H8:H74" si="10">SUM(G8-F8)</f>
        <v>-407197100.0999999</v>
      </c>
      <c r="I8" s="64">
        <f>SUM(I9+I78)</f>
        <v>156256000</v>
      </c>
      <c r="J8" s="64">
        <f t="shared" ref="J8" si="11">SUM(J9+J78)</f>
        <v>84582105.719999999</v>
      </c>
      <c r="K8" s="215">
        <f t="shared" ref="K8:K74" si="12">SUM(J8-I8)</f>
        <v>-71673894.280000001</v>
      </c>
      <c r="L8" s="64">
        <f>SUM(L9+L78)</f>
        <v>4642751900</v>
      </c>
      <c r="M8" s="64">
        <f t="shared" ref="M8" si="13">SUM(M9+M78)</f>
        <v>4642751884</v>
      </c>
      <c r="N8" s="215">
        <f t="shared" ref="N8:N11" si="14">SUM(M8-L8)</f>
        <v>-16</v>
      </c>
      <c r="O8" s="64">
        <f>SUM(O9+O78)</f>
        <v>838502100</v>
      </c>
      <c r="P8" s="64">
        <f t="shared" ref="P8" si="15">SUM(P9+P78)</f>
        <v>763190092.7299999</v>
      </c>
      <c r="Q8" s="215">
        <f t="shared" ref="Q8:Q74" si="16">SUM(P8-O8)</f>
        <v>-75312007.2700001</v>
      </c>
      <c r="R8" s="64">
        <f>SUM(R9+R78)</f>
        <v>354539500</v>
      </c>
      <c r="S8" s="64">
        <f t="shared" ref="S8" si="17">SUM(S9+S78)</f>
        <v>272868636.51999998</v>
      </c>
      <c r="T8" s="215">
        <f>SUM(S8-R8)</f>
        <v>-81670863.480000019</v>
      </c>
      <c r="U8" s="64">
        <f>SUM(U9+U78)</f>
        <v>132732800</v>
      </c>
      <c r="V8" s="64">
        <f t="shared" ref="V8" si="18">SUM(V9+V78)</f>
        <v>130732800</v>
      </c>
      <c r="W8" s="215">
        <f t="shared" ref="W8:W74" si="19">SUM(V8-U8)</f>
        <v>-2000000</v>
      </c>
      <c r="X8" s="64">
        <f>SUM(X9+X78)</f>
        <v>102044000</v>
      </c>
      <c r="Y8" s="64">
        <f t="shared" ref="Y8" si="20">SUM(Y9+Y78)</f>
        <v>101043999.95999999</v>
      </c>
      <c r="Z8" s="215">
        <f t="shared" ref="Z8:Z74" si="21">SUM(Y8-X8)</f>
        <v>-1000000.0400000066</v>
      </c>
      <c r="AA8" s="64">
        <f>SUM(AA9+AA78)</f>
        <v>50000000</v>
      </c>
      <c r="AB8" s="64">
        <f t="shared" ref="AB8" si="22">SUM(AB9+AB78)</f>
        <v>49964081.280000001</v>
      </c>
      <c r="AC8" s="215">
        <f>SUM(AB8-AA8)</f>
        <v>-35918.719999998808</v>
      </c>
      <c r="AD8" s="64">
        <f>SUM(AD9+AD78)</f>
        <v>39528000</v>
      </c>
      <c r="AE8" s="64">
        <f t="shared" ref="AE8" si="23">SUM(AE9+AE78)</f>
        <v>38527999.999999993</v>
      </c>
      <c r="AF8" s="215">
        <f>SUM(AE8-AD8)</f>
        <v>-1000000.0000000075</v>
      </c>
      <c r="AG8" s="64">
        <f>SUM(AG9+AG78)</f>
        <v>45669500</v>
      </c>
      <c r="AH8" s="64">
        <f t="shared" ref="AH8" si="24">SUM(AH9+AH78)</f>
        <v>44200270.170000002</v>
      </c>
      <c r="AI8" s="215">
        <f t="shared" ref="AI8:AI74" si="25">SUM(AH8-AG8)</f>
        <v>-1469229.8299999982</v>
      </c>
      <c r="AJ8" s="64">
        <f>SUM(AJ9+AJ78)</f>
        <v>82100000</v>
      </c>
      <c r="AK8" s="64">
        <f t="shared" ref="AK8" si="26">SUM(AK9+AK78)</f>
        <v>81099999.999999985</v>
      </c>
      <c r="AL8" s="215">
        <f t="shared" ref="AL8:AL74" si="27">SUM(AK8-AJ8)</f>
        <v>-1000000.0000000149</v>
      </c>
      <c r="AM8" s="64">
        <f>SUM(AM9+AM78)</f>
        <v>27447600</v>
      </c>
      <c r="AN8" s="64">
        <f t="shared" ref="AN8" si="28">SUM(AN9+AN78)</f>
        <v>27447600</v>
      </c>
      <c r="AO8" s="215">
        <f t="shared" ref="AO8:AO74" si="29">SUM(AN8-AM8)</f>
        <v>0</v>
      </c>
      <c r="AP8" s="64">
        <f>SUM(AP9+AP78)</f>
        <v>34816000</v>
      </c>
      <c r="AQ8" s="64">
        <f t="shared" ref="AQ8" si="30">SUM(AQ9+AQ78)</f>
        <v>33816000</v>
      </c>
      <c r="AR8" s="215">
        <f t="shared" ref="AR8:AR74" si="31">SUM(AQ8-AP8)</f>
        <v>-1000000</v>
      </c>
      <c r="AS8" s="64">
        <f>SUM(AS9+AS78)</f>
        <v>0</v>
      </c>
      <c r="AT8" s="64">
        <f t="shared" ref="AT8" si="32">SUM(AT9+AT78)</f>
        <v>0</v>
      </c>
      <c r="AU8" s="215">
        <f t="shared" ref="AU8:AU11" si="33">SUM(AT8-AS8)</f>
        <v>0</v>
      </c>
      <c r="AV8" s="64">
        <f>SUM(AV9+AV78)</f>
        <v>77945600</v>
      </c>
      <c r="AW8" s="64">
        <f t="shared" ref="AW8" si="34">SUM(AW9+AW78)</f>
        <v>72636349.629999995</v>
      </c>
      <c r="AX8" s="215">
        <f t="shared" ref="AX8:AX74" si="35">SUM(AW8-AV8)</f>
        <v>-5309250.3700000048</v>
      </c>
      <c r="AY8" s="64">
        <f>SUM(AY9+AY78)</f>
        <v>283958400</v>
      </c>
      <c r="AZ8" s="64">
        <f t="shared" ref="AZ8" si="36">SUM(AZ9+AZ78)</f>
        <v>279910375.80000001</v>
      </c>
      <c r="BA8" s="215">
        <f t="shared" ref="BA8:BA74" si="37">SUM(AZ8-AY8)</f>
        <v>-4048024.1999999881</v>
      </c>
      <c r="BB8" s="64">
        <f>SUM(BB9+BB78)</f>
        <v>385147000</v>
      </c>
      <c r="BC8" s="64">
        <f t="shared" ref="BC8" si="38">SUM(BC9+BC78)</f>
        <v>380864496.39999998</v>
      </c>
      <c r="BD8" s="215">
        <f t="shared" si="0"/>
        <v>-4282503.6000000238</v>
      </c>
      <c r="BE8" s="64">
        <f>SUM(BE9+BE78)</f>
        <v>285200000</v>
      </c>
      <c r="BF8" s="64">
        <f t="shared" ref="BF8" si="39">SUM(BF9+BF78)</f>
        <v>280400000</v>
      </c>
      <c r="BG8" s="215">
        <f t="shared" ref="BG8:BG77" si="40">SUM(BF8-BE8)</f>
        <v>-4800000</v>
      </c>
      <c r="BH8" s="64">
        <f>SUM(BH9+BH78)</f>
        <v>298331600</v>
      </c>
      <c r="BI8" s="64">
        <f t="shared" ref="BI8" si="41">SUM(BI9+BI78)</f>
        <v>285506166.72000003</v>
      </c>
      <c r="BJ8" s="215">
        <f t="shared" ref="BJ8:BJ77" si="42">SUM(BI8-BH8)</f>
        <v>-12825433.279999971</v>
      </c>
      <c r="BK8" s="64">
        <f>SUM(BK9+BK78)</f>
        <v>20460000</v>
      </c>
      <c r="BL8" s="64">
        <f t="shared" ref="BL8" si="43">SUM(BL9+BL78)</f>
        <v>20460000</v>
      </c>
      <c r="BM8" s="215">
        <f>SUM(BL8-BK8)</f>
        <v>0</v>
      </c>
      <c r="BN8" s="59">
        <f t="shared" si="1"/>
        <v>10413538300</v>
      </c>
      <c r="BO8" s="59">
        <f t="shared" si="2"/>
        <v>9653503336.2499981</v>
      </c>
      <c r="BP8" s="59">
        <f t="shared" si="3"/>
        <v>-760034963.75000012</v>
      </c>
      <c r="BQ8" s="64">
        <f>SUM(BQ9+BQ78)</f>
        <v>261014900</v>
      </c>
      <c r="BR8" s="64">
        <f t="shared" ref="BR8" si="44">SUM(BR9+BR78)</f>
        <v>0</v>
      </c>
      <c r="BS8" s="215">
        <f t="shared" ref="BS8:BS77" si="45">SUM(BR8-BQ8)</f>
        <v>-261014900</v>
      </c>
      <c r="BT8" s="59">
        <f t="shared" si="4"/>
        <v>261014900</v>
      </c>
      <c r="BU8" s="59">
        <f t="shared" si="4"/>
        <v>0</v>
      </c>
      <c r="BV8" s="59">
        <f t="shared" si="4"/>
        <v>-261014900</v>
      </c>
      <c r="BW8" s="64">
        <f>SUM(BW9+BW78)</f>
        <v>817418400</v>
      </c>
      <c r="BX8" s="64">
        <f t="shared" ref="BX8" si="46">SUM(BX9+BX78)</f>
        <v>0</v>
      </c>
      <c r="BY8" s="215">
        <f t="shared" ref="BY8:BY47" si="47">SUM(BX8-BW8)</f>
        <v>-817418400</v>
      </c>
      <c r="BZ8" s="64">
        <f>SUM(BZ9+BZ78)</f>
        <v>6414500</v>
      </c>
      <c r="CA8" s="64">
        <f t="shared" ref="CA8" si="48">SUM(CA9+CA78)</f>
        <v>0</v>
      </c>
      <c r="CB8" s="215">
        <f t="shared" ref="CB8:CB77" si="49">SUM(CA8-BZ8)</f>
        <v>-6414500</v>
      </c>
      <c r="CC8" s="59">
        <f t="shared" ref="CC8:CE69" si="50">SUM(BW8+BZ8)</f>
        <v>823832900</v>
      </c>
      <c r="CD8" s="59">
        <f t="shared" si="5"/>
        <v>0</v>
      </c>
      <c r="CE8" s="59">
        <f t="shared" si="5"/>
        <v>-823832900</v>
      </c>
      <c r="CF8" s="59">
        <f>SUM(BN8+BT8+CC8)</f>
        <v>11498386100</v>
      </c>
      <c r="CG8" s="59">
        <f t="shared" si="6"/>
        <v>9653503336.2499981</v>
      </c>
      <c r="CH8" s="59">
        <f t="shared" si="6"/>
        <v>-1844882763.75</v>
      </c>
      <c r="CI8" s="151"/>
    </row>
    <row r="9" spans="1:87">
      <c r="A9" s="163">
        <v>2</v>
      </c>
      <c r="B9" s="154" t="s">
        <v>5</v>
      </c>
      <c r="C9" s="64">
        <f>SUM(C10+C66+C69)</f>
        <v>195756300</v>
      </c>
      <c r="D9" s="64">
        <f t="shared" ref="D9" si="51">SUM(D10+D66+D69)</f>
        <v>110345577.42</v>
      </c>
      <c r="E9" s="215">
        <f t="shared" si="8"/>
        <v>-85410722.579999998</v>
      </c>
      <c r="F9" s="64">
        <f>SUM(F10+F66+F69)</f>
        <v>2360352000</v>
      </c>
      <c r="G9" s="283">
        <f t="shared" ref="G9" si="52">SUM(G10+G66+G69)</f>
        <v>1953154899.9000001</v>
      </c>
      <c r="H9" s="215">
        <f t="shared" si="10"/>
        <v>-407197100.0999999</v>
      </c>
      <c r="I9" s="64">
        <f>SUM(I10+I66+I69)</f>
        <v>156256000</v>
      </c>
      <c r="J9" s="64">
        <f t="shared" ref="J9" si="53">SUM(J10+J66+J69)</f>
        <v>84582105.719999999</v>
      </c>
      <c r="K9" s="215">
        <f t="shared" si="12"/>
        <v>-71673894.280000001</v>
      </c>
      <c r="L9" s="64">
        <f>SUM(L10+L66+L69)</f>
        <v>0</v>
      </c>
      <c r="M9" s="64">
        <f t="shared" ref="M9" si="54">SUM(M10+M66+M69)</f>
        <v>0</v>
      </c>
      <c r="N9" s="215">
        <f t="shared" si="14"/>
        <v>0</v>
      </c>
      <c r="O9" s="64">
        <f>SUM(O10+O66+O69)</f>
        <v>838502100</v>
      </c>
      <c r="P9" s="64">
        <f t="shared" ref="P9" si="55">SUM(P10+P66+P69)</f>
        <v>763190092.7299999</v>
      </c>
      <c r="Q9" s="215">
        <f t="shared" si="16"/>
        <v>-75312007.2700001</v>
      </c>
      <c r="R9" s="64">
        <f>SUM(R10+R66+R69)</f>
        <v>354539500</v>
      </c>
      <c r="S9" s="64">
        <f t="shared" ref="S9" si="56">SUM(S10+S66+S69)</f>
        <v>272868636.51999998</v>
      </c>
      <c r="T9" s="215">
        <f t="shared" ref="T9:T11" si="57">SUM(S9-R9)</f>
        <v>-81670863.480000019</v>
      </c>
      <c r="U9" s="64">
        <f>SUM(U10+U66+U69)</f>
        <v>132732800</v>
      </c>
      <c r="V9" s="64">
        <f t="shared" ref="V9" si="58">SUM(V10+V66+V69)</f>
        <v>130732800</v>
      </c>
      <c r="W9" s="215">
        <f t="shared" si="19"/>
        <v>-2000000</v>
      </c>
      <c r="X9" s="64">
        <f>SUM(X10+X66+X69)</f>
        <v>102044000</v>
      </c>
      <c r="Y9" s="64">
        <f t="shared" ref="Y9" si="59">SUM(Y10+Y66+Y69)</f>
        <v>101043999.95999999</v>
      </c>
      <c r="Z9" s="215">
        <f t="shared" si="21"/>
        <v>-1000000.0400000066</v>
      </c>
      <c r="AA9" s="64">
        <f>SUM(AA10+AA66+AA69)</f>
        <v>50000000</v>
      </c>
      <c r="AB9" s="64">
        <f t="shared" ref="AB9" si="60">SUM(AB10+AB66+AB69)</f>
        <v>49964081.280000001</v>
      </c>
      <c r="AC9" s="215">
        <f t="shared" ref="AC9:AC11" si="61">SUM(AB9-AA9)</f>
        <v>-35918.719999998808</v>
      </c>
      <c r="AD9" s="64">
        <f>SUM(AD10+AD66+AD69)</f>
        <v>39528000</v>
      </c>
      <c r="AE9" s="64">
        <f t="shared" ref="AE9" si="62">SUM(AE10+AE66+AE69)</f>
        <v>38527999.999999993</v>
      </c>
      <c r="AF9" s="215">
        <f t="shared" ref="AF9:AF74" si="63">SUM(AE9-AD9)</f>
        <v>-1000000.0000000075</v>
      </c>
      <c r="AG9" s="64">
        <f>SUM(AG10+AG66+AG69)</f>
        <v>45669500</v>
      </c>
      <c r="AH9" s="64">
        <f t="shared" ref="AH9" si="64">SUM(AH10+AH66+AH69)</f>
        <v>44200270.170000002</v>
      </c>
      <c r="AI9" s="215">
        <f t="shared" si="25"/>
        <v>-1469229.8299999982</v>
      </c>
      <c r="AJ9" s="64">
        <f>SUM(AJ10+AJ66+AJ69)</f>
        <v>82100000</v>
      </c>
      <c r="AK9" s="64">
        <f t="shared" ref="AK9" si="65">SUM(AK10+AK66+AK69)</f>
        <v>81099999.999999985</v>
      </c>
      <c r="AL9" s="215">
        <f t="shared" si="27"/>
        <v>-1000000.0000000149</v>
      </c>
      <c r="AM9" s="64">
        <f>SUM(AM10+AM66+AM69)</f>
        <v>27447600</v>
      </c>
      <c r="AN9" s="64">
        <f t="shared" ref="AN9" si="66">SUM(AN10+AN66+AN69)</f>
        <v>27447600</v>
      </c>
      <c r="AO9" s="215">
        <f t="shared" si="29"/>
        <v>0</v>
      </c>
      <c r="AP9" s="64">
        <f>SUM(AP10+AP66+AP69)</f>
        <v>34816000</v>
      </c>
      <c r="AQ9" s="64">
        <f t="shared" ref="AQ9" si="67">SUM(AQ10+AQ66+AQ69)</f>
        <v>33816000</v>
      </c>
      <c r="AR9" s="215">
        <f t="shared" si="31"/>
        <v>-1000000</v>
      </c>
      <c r="AS9" s="64">
        <f>SUM(AS10+AS66+AS69)</f>
        <v>0</v>
      </c>
      <c r="AT9" s="64">
        <f t="shared" ref="AT9" si="68">SUM(AT10+AT66+AT69)</f>
        <v>0</v>
      </c>
      <c r="AU9" s="215">
        <f t="shared" si="33"/>
        <v>0</v>
      </c>
      <c r="AV9" s="64">
        <f>SUM(AV10+AV66+AV69)</f>
        <v>77945600</v>
      </c>
      <c r="AW9" s="64">
        <f t="shared" ref="AW9" si="69">SUM(AW10+AW66+AW69)</f>
        <v>72636349.629999995</v>
      </c>
      <c r="AX9" s="215">
        <f t="shared" si="35"/>
        <v>-5309250.3700000048</v>
      </c>
      <c r="AY9" s="64">
        <f>SUM(AY10+AY66+AY69)</f>
        <v>283958400</v>
      </c>
      <c r="AZ9" s="64">
        <f t="shared" ref="AZ9" si="70">SUM(AZ10+AZ66+AZ69)</f>
        <v>279910375.80000001</v>
      </c>
      <c r="BA9" s="215">
        <f t="shared" si="37"/>
        <v>-4048024.1999999881</v>
      </c>
      <c r="BB9" s="64">
        <f>SUM(BB10+BB66+BB69)</f>
        <v>385147000</v>
      </c>
      <c r="BC9" s="64">
        <f t="shared" ref="BC9" si="71">SUM(BC10+BC66+BC69)</f>
        <v>380864496.39999998</v>
      </c>
      <c r="BD9" s="215">
        <f t="shared" si="0"/>
        <v>-4282503.6000000238</v>
      </c>
      <c r="BE9" s="64">
        <f>SUM(BE10+BE66+BE69)</f>
        <v>285200000</v>
      </c>
      <c r="BF9" s="64">
        <f t="shared" ref="BF9" si="72">SUM(BF10+BF66+BF69)</f>
        <v>280400000</v>
      </c>
      <c r="BG9" s="215">
        <f t="shared" si="40"/>
        <v>-4800000</v>
      </c>
      <c r="BH9" s="64">
        <f>SUM(BH10+BH66+BH69)</f>
        <v>298331600</v>
      </c>
      <c r="BI9" s="64">
        <f t="shared" ref="BI9" si="73">SUM(BI10+BI66+BI69)</f>
        <v>285506166.72000003</v>
      </c>
      <c r="BJ9" s="215">
        <f t="shared" si="42"/>
        <v>-12825433.279999971</v>
      </c>
      <c r="BK9" s="64">
        <f>SUM(BK10+BK66+BK69)</f>
        <v>20460000</v>
      </c>
      <c r="BL9" s="64">
        <f t="shared" ref="BL9" si="74">SUM(BL10+BL66+BL69)</f>
        <v>20460000</v>
      </c>
      <c r="BM9" s="215">
        <f t="shared" ref="BM9:BM78" si="75">SUM(BL9-BK9)</f>
        <v>0</v>
      </c>
      <c r="BN9" s="59">
        <f t="shared" si="1"/>
        <v>5770786400</v>
      </c>
      <c r="BO9" s="59">
        <f t="shared" si="2"/>
        <v>5010751452.250001</v>
      </c>
      <c r="BP9" s="59">
        <f t="shared" si="3"/>
        <v>-760034947.75000012</v>
      </c>
      <c r="BQ9" s="64">
        <f>SUM(BQ10+BQ66+BQ69)</f>
        <v>261014900</v>
      </c>
      <c r="BR9" s="64">
        <f t="shared" ref="BR9" si="76">SUM(BR10+BR66+BR69)</f>
        <v>0</v>
      </c>
      <c r="BS9" s="215">
        <f t="shared" si="45"/>
        <v>-261014900</v>
      </c>
      <c r="BT9" s="59">
        <f t="shared" si="4"/>
        <v>261014900</v>
      </c>
      <c r="BU9" s="59">
        <f t="shared" si="4"/>
        <v>0</v>
      </c>
      <c r="BV9" s="59">
        <f t="shared" si="4"/>
        <v>-261014900</v>
      </c>
      <c r="BW9" s="64">
        <f>SUM(BW10+BW66+BW69)</f>
        <v>817418400</v>
      </c>
      <c r="BX9" s="64">
        <f t="shared" ref="BX9" si="77">SUM(BX10+BX66+BX69)</f>
        <v>0</v>
      </c>
      <c r="BY9" s="215">
        <f t="shared" si="47"/>
        <v>-817418400</v>
      </c>
      <c r="BZ9" s="64">
        <f>SUM(BZ10+BZ66+BZ69)</f>
        <v>6414500</v>
      </c>
      <c r="CA9" s="64">
        <f t="shared" ref="CA9" si="78">SUM(CA10+CA66+CA69)</f>
        <v>0</v>
      </c>
      <c r="CB9" s="215">
        <f t="shared" si="49"/>
        <v>-6414500</v>
      </c>
      <c r="CC9" s="59">
        <f t="shared" si="50"/>
        <v>823832900</v>
      </c>
      <c r="CD9" s="59">
        <f t="shared" si="5"/>
        <v>0</v>
      </c>
      <c r="CE9" s="59">
        <f t="shared" si="5"/>
        <v>-823832900</v>
      </c>
      <c r="CF9" s="59">
        <f t="shared" ref="CF9:CH77" si="79">SUM(BN9+BT9+CC9)</f>
        <v>6855634200</v>
      </c>
      <c r="CG9" s="59">
        <f t="shared" si="6"/>
        <v>5010751452.250001</v>
      </c>
      <c r="CH9" s="59">
        <f t="shared" si="6"/>
        <v>-1844882747.75</v>
      </c>
      <c r="CI9" s="151"/>
    </row>
    <row r="10" spans="1:87">
      <c r="A10" s="163">
        <v>3</v>
      </c>
      <c r="B10" s="154" t="s">
        <v>6</v>
      </c>
      <c r="C10" s="64">
        <f>SUM(C11+C17+C23+C28+C35+C39+C44+C48+C60)</f>
        <v>195756300</v>
      </c>
      <c r="D10" s="64">
        <f t="shared" ref="D10" si="80">SUM(D11+D17+D23+D28+D35+D39+D44+D48+D60)</f>
        <v>110345577.42</v>
      </c>
      <c r="E10" s="215">
        <f t="shared" si="8"/>
        <v>-85410722.579999998</v>
      </c>
      <c r="F10" s="64">
        <f>SUM(F11+F17+F23+F28+F35+F39+F44+F48+F60)</f>
        <v>1855352000</v>
      </c>
      <c r="G10" s="283">
        <f t="shared" ref="G10" si="81">SUM(G11+G17+G23+G28+G35+G39+G44+G48+G60)</f>
        <v>1353354899.9000001</v>
      </c>
      <c r="H10" s="215">
        <f t="shared" si="10"/>
        <v>-501997100.0999999</v>
      </c>
      <c r="I10" s="64">
        <f>SUM(I11+I17+I23+I28+I35+I39+I44+I48+I60)</f>
        <v>156256000</v>
      </c>
      <c r="J10" s="64">
        <f t="shared" ref="J10" si="82">SUM(J11+J17+J23+J28+J35+J39+J44+J48+J60)</f>
        <v>84582105.719999999</v>
      </c>
      <c r="K10" s="215">
        <f t="shared" si="12"/>
        <v>-71673894.280000001</v>
      </c>
      <c r="L10" s="64">
        <f>SUM(L11+L17+L23+L28+L35+L39+L44+L48+L60)</f>
        <v>0</v>
      </c>
      <c r="M10" s="64">
        <f t="shared" ref="M10" si="83">SUM(M11+M17+M23+M28+M35+M39+M44+M48+M60)</f>
        <v>0</v>
      </c>
      <c r="N10" s="215">
        <f t="shared" si="14"/>
        <v>0</v>
      </c>
      <c r="O10" s="64">
        <f>SUM(O11+O17+O23+O28+O35+O39+O44+O48+O60)</f>
        <v>838502100</v>
      </c>
      <c r="P10" s="64">
        <f t="shared" ref="P10" si="84">SUM(P11+P17+P23+P28+P35+P39+P44+P48+P60)</f>
        <v>763190092.7299999</v>
      </c>
      <c r="Q10" s="215">
        <f t="shared" si="16"/>
        <v>-75312007.2700001</v>
      </c>
      <c r="R10" s="64">
        <f>SUM(R11+R17+R23+R28+R35+R39+R44+R48+R60)</f>
        <v>354539500</v>
      </c>
      <c r="S10" s="64">
        <f t="shared" ref="S10" si="85">SUM(S11+S17+S23+S28+S35+S39+S44+S48+S60)</f>
        <v>272868636.51999998</v>
      </c>
      <c r="T10" s="215">
        <f t="shared" si="57"/>
        <v>-81670863.480000019</v>
      </c>
      <c r="U10" s="64">
        <f>SUM(U11+U17+U23+U28+U35+U39+U44+U48+U60)</f>
        <v>132732800</v>
      </c>
      <c r="V10" s="64">
        <f t="shared" ref="V10" si="86">SUM(V11+V17+V23+V28+V35+V39+V44+V48+V60)</f>
        <v>130732800</v>
      </c>
      <c r="W10" s="215">
        <f t="shared" si="19"/>
        <v>-2000000</v>
      </c>
      <c r="X10" s="64">
        <f>SUM(X11+X17+X23+X28+X35+X39+X44+X48+X60)</f>
        <v>102044000</v>
      </c>
      <c r="Y10" s="64">
        <f t="shared" ref="Y10" si="87">SUM(Y11+Y17+Y23+Y28+Y35+Y39+Y44+Y48+Y60)</f>
        <v>101043999.95999999</v>
      </c>
      <c r="Z10" s="215">
        <f t="shared" si="21"/>
        <v>-1000000.0400000066</v>
      </c>
      <c r="AA10" s="64">
        <f>SUM(AA11+AA17+AA23+AA28+AA35+AA39+AA44+AA48+AA60)</f>
        <v>50000000</v>
      </c>
      <c r="AB10" s="64">
        <f t="shared" ref="AB10" si="88">SUM(AB11+AB17+AB23+AB28+AB35+AB39+AB44+AB48+AB60)</f>
        <v>49964081.280000001</v>
      </c>
      <c r="AC10" s="215">
        <f t="shared" si="61"/>
        <v>-35918.719999998808</v>
      </c>
      <c r="AD10" s="64">
        <f>SUM(AD11+AD17+AD23+AD28+AD35+AD39+AD44+AD48+AD60)</f>
        <v>39528000</v>
      </c>
      <c r="AE10" s="64">
        <f t="shared" ref="AE10" si="89">SUM(AE11+AE17+AE23+AE28+AE35+AE39+AE44+AE48+AE60)</f>
        <v>38527999.999999993</v>
      </c>
      <c r="AF10" s="215">
        <f t="shared" si="63"/>
        <v>-1000000.0000000075</v>
      </c>
      <c r="AG10" s="64">
        <f>SUM(AG11+AG17+AG23+AG28+AG35+AG39+AG44+AG48+AG60)</f>
        <v>45669500</v>
      </c>
      <c r="AH10" s="64">
        <f t="shared" ref="AH10" si="90">SUM(AH11+AH17+AH23+AH28+AH35+AH39+AH44+AH48+AH60)</f>
        <v>44200270.170000002</v>
      </c>
      <c r="AI10" s="215">
        <f t="shared" si="25"/>
        <v>-1469229.8299999982</v>
      </c>
      <c r="AJ10" s="64">
        <f>SUM(AJ11+AJ17+AJ23+AJ28+AJ35+AJ39+AJ44+AJ48+AJ60)</f>
        <v>82100000</v>
      </c>
      <c r="AK10" s="64">
        <f t="shared" ref="AK10" si="91">SUM(AK11+AK17+AK23+AK28+AK35+AK39+AK44+AK48+AK60)</f>
        <v>81099999.999999985</v>
      </c>
      <c r="AL10" s="215">
        <f t="shared" si="27"/>
        <v>-1000000.0000000149</v>
      </c>
      <c r="AM10" s="64">
        <f>SUM(AM11+AM17+AM23+AM28+AM35+AM39+AM44+AM48+AM60)</f>
        <v>27447600</v>
      </c>
      <c r="AN10" s="64">
        <f t="shared" ref="AN10" si="92">SUM(AN11+AN17+AN23+AN28+AN35+AN39+AN44+AN48+AN60)</f>
        <v>27447600</v>
      </c>
      <c r="AO10" s="215">
        <f t="shared" si="29"/>
        <v>0</v>
      </c>
      <c r="AP10" s="64">
        <f>SUM(AP11+AP17+AP23+AP28+AP35+AP39+AP44+AP48+AP60)</f>
        <v>34816000</v>
      </c>
      <c r="AQ10" s="64">
        <f t="shared" ref="AQ10" si="93">SUM(AQ11+AQ17+AQ23+AQ28+AQ35+AQ39+AQ44+AQ48+AQ60)</f>
        <v>33816000</v>
      </c>
      <c r="AR10" s="215">
        <f t="shared" si="31"/>
        <v>-1000000</v>
      </c>
      <c r="AS10" s="64">
        <f>SUM(AS11+AS17+AS23+AS28+AS35+AS39+AS44+AS48+AS60)</f>
        <v>0</v>
      </c>
      <c r="AT10" s="64">
        <f t="shared" ref="AT10" si="94">SUM(AT11+AT17+AT23+AT28+AT35+AT39+AT44+AT48+AT60)</f>
        <v>0</v>
      </c>
      <c r="AU10" s="215">
        <f t="shared" si="33"/>
        <v>0</v>
      </c>
      <c r="AV10" s="64">
        <f>SUM(AV11+AV17+AV23+AV28+AV35+AV39+AV44+AV48+AV60)</f>
        <v>77945600</v>
      </c>
      <c r="AW10" s="64">
        <f t="shared" ref="AW10" si="95">SUM(AW11+AW17+AW23+AW28+AW35+AW39+AW44+AW48+AW60)</f>
        <v>72636349.629999995</v>
      </c>
      <c r="AX10" s="215">
        <f t="shared" si="35"/>
        <v>-5309250.3700000048</v>
      </c>
      <c r="AY10" s="64">
        <f>SUM(AY11+AY17+AY23+AY28+AY35+AY39+AY44+AY48+AY60)</f>
        <v>283958400</v>
      </c>
      <c r="AZ10" s="64">
        <f t="shared" ref="AZ10" si="96">SUM(AZ11+AZ17+AZ23+AZ28+AZ35+AZ39+AZ44+AZ48+AZ60)</f>
        <v>279910375.80000001</v>
      </c>
      <c r="BA10" s="215">
        <f t="shared" si="37"/>
        <v>-4048024.1999999881</v>
      </c>
      <c r="BB10" s="64">
        <f>SUM(BB11+BB17+BB23+BB28+BB35+BB39+BB44+BB48+BB60)</f>
        <v>385147000</v>
      </c>
      <c r="BC10" s="64">
        <f t="shared" ref="BC10" si="97">SUM(BC11+BC17+BC23+BC28+BC35+BC39+BC44+BC48+BC60)</f>
        <v>380864496.39999998</v>
      </c>
      <c r="BD10" s="215">
        <f t="shared" si="0"/>
        <v>-4282503.6000000238</v>
      </c>
      <c r="BE10" s="64">
        <f>SUM(BE11+BE17+BE23+BE28+BE35+BE39+BE44+BE48+BE60)</f>
        <v>285200000</v>
      </c>
      <c r="BF10" s="64">
        <f t="shared" ref="BF10" si="98">SUM(BF11+BF17+BF23+BF28+BF35+BF39+BF44+BF48+BF60)</f>
        <v>280400000</v>
      </c>
      <c r="BG10" s="215">
        <f t="shared" si="40"/>
        <v>-4800000</v>
      </c>
      <c r="BH10" s="64">
        <f>SUM(BH11+BH17+BH23+BH28+BH35+BH39+BH44+BH48+BH60)</f>
        <v>298331600</v>
      </c>
      <c r="BI10" s="64">
        <f t="shared" ref="BI10" si="99">SUM(BI11+BI17+BI23+BI28+BI35+BI39+BI44+BI48+BI60)</f>
        <v>285506166.72000003</v>
      </c>
      <c r="BJ10" s="215">
        <f t="shared" si="42"/>
        <v>-12825433.279999971</v>
      </c>
      <c r="BK10" s="64">
        <f>SUM(BK11+BK17+BK23+BK28+BK35+BK39+BK44+BK48+BK60)</f>
        <v>20460000</v>
      </c>
      <c r="BL10" s="64">
        <f t="shared" ref="BL10" si="100">SUM(BL11+BL17+BL23+BL28+BL35+BL39+BL44+BL48+BL60)</f>
        <v>20460000</v>
      </c>
      <c r="BM10" s="215">
        <f t="shared" si="75"/>
        <v>0</v>
      </c>
      <c r="BN10" s="59">
        <f t="shared" si="1"/>
        <v>5265786400</v>
      </c>
      <c r="BO10" s="59">
        <f t="shared" si="2"/>
        <v>4410951452.250001</v>
      </c>
      <c r="BP10" s="59">
        <f t="shared" si="3"/>
        <v>-854834947.75000012</v>
      </c>
      <c r="BQ10" s="64">
        <f>SUM(BQ11+BQ17+BQ23+BQ28+BQ35+BQ39+BQ44+BQ48+BQ60)</f>
        <v>0</v>
      </c>
      <c r="BR10" s="64">
        <f t="shared" ref="BR10" si="101">SUM(BR11+BR17+BR23+BR28+BR35+BR39+BR44+BR48+BR60)</f>
        <v>0</v>
      </c>
      <c r="BS10" s="215">
        <f t="shared" si="45"/>
        <v>0</v>
      </c>
      <c r="BT10" s="59">
        <f t="shared" si="4"/>
        <v>0</v>
      </c>
      <c r="BU10" s="59">
        <f t="shared" si="4"/>
        <v>0</v>
      </c>
      <c r="BV10" s="59">
        <f t="shared" si="4"/>
        <v>0</v>
      </c>
      <c r="BW10" s="64">
        <f>SUM(BW11+BW17+BW23+BW28+BW35+BW39+BW44+BW48+BW60)</f>
        <v>817418400</v>
      </c>
      <c r="BX10" s="64">
        <f t="shared" ref="BX10" si="102">SUM(BX11+BX17+BX23+BX28+BX35+BX39+BX44+BX48+BX60)</f>
        <v>0</v>
      </c>
      <c r="BY10" s="215">
        <f t="shared" si="47"/>
        <v>-817418400</v>
      </c>
      <c r="BZ10" s="64">
        <f>SUM(BZ11+BZ17+BZ23+BZ28+BZ35+BZ39+BZ44+BZ48+BZ60)</f>
        <v>6414500</v>
      </c>
      <c r="CA10" s="64">
        <f t="shared" ref="CA10" si="103">SUM(CA11+CA17+CA23+CA28+CA35+CA39+CA44+CA48+CA60)</f>
        <v>0</v>
      </c>
      <c r="CB10" s="215">
        <f t="shared" si="49"/>
        <v>-6414500</v>
      </c>
      <c r="CC10" s="59">
        <f t="shared" si="50"/>
        <v>823832900</v>
      </c>
      <c r="CD10" s="59">
        <f t="shared" si="5"/>
        <v>0</v>
      </c>
      <c r="CE10" s="59">
        <f t="shared" si="5"/>
        <v>-823832900</v>
      </c>
      <c r="CF10" s="59">
        <f t="shared" si="79"/>
        <v>6089619300</v>
      </c>
      <c r="CG10" s="59">
        <f t="shared" si="6"/>
        <v>4410951452.250001</v>
      </c>
      <c r="CH10" s="59">
        <f t="shared" si="6"/>
        <v>-1678667847.75</v>
      </c>
      <c r="CI10" s="151"/>
    </row>
    <row r="11" spans="1:87">
      <c r="A11" s="163">
        <v>4</v>
      </c>
      <c r="B11" s="154" t="s">
        <v>7</v>
      </c>
      <c r="C11" s="64">
        <f t="shared" ref="C11:D11" si="104">SUM(C12:C16)</f>
        <v>113504300</v>
      </c>
      <c r="D11" s="64">
        <f t="shared" si="104"/>
        <v>70374268.730000004</v>
      </c>
      <c r="E11" s="215">
        <f t="shared" si="8"/>
        <v>-43130031.269999996</v>
      </c>
      <c r="F11" s="64">
        <f t="shared" ref="F11:BQ11" si="105">SUM(F12:F16)</f>
        <v>1019833400</v>
      </c>
      <c r="G11" s="283">
        <f t="shared" si="105"/>
        <v>742672209.11000001</v>
      </c>
      <c r="H11" s="215">
        <f t="shared" si="10"/>
        <v>-277161190.88999999</v>
      </c>
      <c r="I11" s="64">
        <f t="shared" si="105"/>
        <v>83762200</v>
      </c>
      <c r="J11" s="64">
        <f t="shared" si="105"/>
        <v>62746811.549999997</v>
      </c>
      <c r="K11" s="215">
        <f t="shared" si="12"/>
        <v>-21015388.450000003</v>
      </c>
      <c r="L11" s="64">
        <f t="shared" si="105"/>
        <v>0</v>
      </c>
      <c r="M11" s="64">
        <f t="shared" si="105"/>
        <v>0</v>
      </c>
      <c r="N11" s="215">
        <f t="shared" si="14"/>
        <v>0</v>
      </c>
      <c r="O11" s="64">
        <f t="shared" si="105"/>
        <v>564792400</v>
      </c>
      <c r="P11" s="64">
        <f t="shared" si="105"/>
        <v>538257565.54999995</v>
      </c>
      <c r="Q11" s="215">
        <f t="shared" si="16"/>
        <v>-26534834.450000048</v>
      </c>
      <c r="R11" s="64">
        <f t="shared" si="105"/>
        <v>282866200</v>
      </c>
      <c r="S11" s="64">
        <f t="shared" si="105"/>
        <v>218443036.51999998</v>
      </c>
      <c r="T11" s="215">
        <f t="shared" si="57"/>
        <v>-64423163.480000019</v>
      </c>
      <c r="U11" s="64">
        <f t="shared" si="105"/>
        <v>0</v>
      </c>
      <c r="V11" s="64">
        <f t="shared" si="105"/>
        <v>0</v>
      </c>
      <c r="W11" s="215">
        <f t="shared" si="19"/>
        <v>0</v>
      </c>
      <c r="X11" s="64">
        <f t="shared" si="105"/>
        <v>0</v>
      </c>
      <c r="Y11" s="64">
        <f t="shared" si="105"/>
        <v>0</v>
      </c>
      <c r="Z11" s="215">
        <f t="shared" si="21"/>
        <v>0</v>
      </c>
      <c r="AA11" s="64">
        <f t="shared" si="105"/>
        <v>0</v>
      </c>
      <c r="AB11" s="64">
        <f t="shared" si="105"/>
        <v>0</v>
      </c>
      <c r="AC11" s="215">
        <f t="shared" si="61"/>
        <v>0</v>
      </c>
      <c r="AD11" s="64">
        <f t="shared" si="105"/>
        <v>0</v>
      </c>
      <c r="AE11" s="64">
        <f t="shared" si="105"/>
        <v>0</v>
      </c>
      <c r="AF11" s="215">
        <f t="shared" si="63"/>
        <v>0</v>
      </c>
      <c r="AG11" s="64">
        <f t="shared" si="105"/>
        <v>0</v>
      </c>
      <c r="AH11" s="64">
        <f t="shared" si="105"/>
        <v>0</v>
      </c>
      <c r="AI11" s="215">
        <f t="shared" si="25"/>
        <v>0</v>
      </c>
      <c r="AJ11" s="64">
        <f t="shared" si="105"/>
        <v>0</v>
      </c>
      <c r="AK11" s="64">
        <f t="shared" si="105"/>
        <v>0</v>
      </c>
      <c r="AL11" s="215">
        <f t="shared" si="27"/>
        <v>0</v>
      </c>
      <c r="AM11" s="64">
        <f t="shared" si="105"/>
        <v>0</v>
      </c>
      <c r="AN11" s="64">
        <f t="shared" si="105"/>
        <v>0</v>
      </c>
      <c r="AO11" s="215">
        <f t="shared" si="29"/>
        <v>0</v>
      </c>
      <c r="AP11" s="64">
        <f t="shared" si="105"/>
        <v>0</v>
      </c>
      <c r="AQ11" s="64">
        <f t="shared" si="105"/>
        <v>0</v>
      </c>
      <c r="AR11" s="215">
        <f t="shared" si="31"/>
        <v>0</v>
      </c>
      <c r="AS11" s="64">
        <f t="shared" si="105"/>
        <v>0</v>
      </c>
      <c r="AT11" s="64">
        <f t="shared" si="105"/>
        <v>0</v>
      </c>
      <c r="AU11" s="215">
        <f t="shared" si="33"/>
        <v>0</v>
      </c>
      <c r="AV11" s="64">
        <f t="shared" si="105"/>
        <v>0</v>
      </c>
      <c r="AW11" s="64">
        <f t="shared" si="105"/>
        <v>0</v>
      </c>
      <c r="AX11" s="215">
        <f t="shared" si="35"/>
        <v>0</v>
      </c>
      <c r="AY11" s="64">
        <f t="shared" si="105"/>
        <v>0</v>
      </c>
      <c r="AZ11" s="64">
        <f t="shared" si="105"/>
        <v>0</v>
      </c>
      <c r="BA11" s="215">
        <f t="shared" si="37"/>
        <v>0</v>
      </c>
      <c r="BB11" s="64">
        <f t="shared" si="105"/>
        <v>0</v>
      </c>
      <c r="BC11" s="64">
        <f t="shared" si="105"/>
        <v>0</v>
      </c>
      <c r="BD11" s="215">
        <f t="shared" si="0"/>
        <v>0</v>
      </c>
      <c r="BE11" s="64">
        <f t="shared" si="105"/>
        <v>0</v>
      </c>
      <c r="BF11" s="64">
        <f t="shared" si="105"/>
        <v>0</v>
      </c>
      <c r="BG11" s="215">
        <f t="shared" si="40"/>
        <v>0</v>
      </c>
      <c r="BH11" s="64">
        <f t="shared" si="105"/>
        <v>0</v>
      </c>
      <c r="BI11" s="64">
        <f t="shared" si="105"/>
        <v>0</v>
      </c>
      <c r="BJ11" s="215">
        <f t="shared" si="42"/>
        <v>0</v>
      </c>
      <c r="BK11" s="64">
        <f t="shared" si="105"/>
        <v>0</v>
      </c>
      <c r="BL11" s="64">
        <f t="shared" si="105"/>
        <v>0</v>
      </c>
      <c r="BM11" s="215">
        <f t="shared" si="75"/>
        <v>0</v>
      </c>
      <c r="BN11" s="59">
        <f t="shared" si="1"/>
        <v>2064758500</v>
      </c>
      <c r="BO11" s="59">
        <f t="shared" si="2"/>
        <v>1632493891.46</v>
      </c>
      <c r="BP11" s="59">
        <f t="shared" si="3"/>
        <v>-432264608.54000002</v>
      </c>
      <c r="BQ11" s="64">
        <f t="shared" si="105"/>
        <v>0</v>
      </c>
      <c r="BR11" s="64">
        <f t="shared" ref="BR11:CA11" si="106">SUM(BR12:BR16)</f>
        <v>0</v>
      </c>
      <c r="BS11" s="215">
        <f t="shared" si="45"/>
        <v>0</v>
      </c>
      <c r="BT11" s="59">
        <f t="shared" si="4"/>
        <v>0</v>
      </c>
      <c r="BU11" s="59">
        <f t="shared" si="4"/>
        <v>0</v>
      </c>
      <c r="BV11" s="59">
        <f t="shared" si="4"/>
        <v>0</v>
      </c>
      <c r="BW11" s="64">
        <f t="shared" si="106"/>
        <v>0</v>
      </c>
      <c r="BX11" s="64">
        <f t="shared" si="106"/>
        <v>0</v>
      </c>
      <c r="BY11" s="215">
        <f t="shared" si="47"/>
        <v>0</v>
      </c>
      <c r="BZ11" s="64">
        <f t="shared" si="106"/>
        <v>0</v>
      </c>
      <c r="CA11" s="64">
        <f t="shared" si="106"/>
        <v>0</v>
      </c>
      <c r="CB11" s="215">
        <f t="shared" si="49"/>
        <v>0</v>
      </c>
      <c r="CC11" s="59">
        <f t="shared" si="50"/>
        <v>0</v>
      </c>
      <c r="CD11" s="59">
        <f t="shared" si="5"/>
        <v>0</v>
      </c>
      <c r="CE11" s="59">
        <f t="shared" si="5"/>
        <v>0</v>
      </c>
      <c r="CF11" s="271">
        <f t="shared" si="79"/>
        <v>2064758500</v>
      </c>
      <c r="CG11" s="59">
        <f t="shared" si="6"/>
        <v>1632493891.46</v>
      </c>
      <c r="CH11" s="59">
        <f t="shared" si="6"/>
        <v>-432264608.54000002</v>
      </c>
      <c r="CI11" s="151"/>
    </row>
    <row r="12" spans="1:87" s="217" customFormat="1">
      <c r="A12" s="451">
        <v>5</v>
      </c>
      <c r="B12" s="152" t="s">
        <v>8</v>
      </c>
      <c r="C12" s="376">
        <v>41004000</v>
      </c>
      <c r="D12" s="376">
        <v>27508329.670000002</v>
      </c>
      <c r="E12" s="132">
        <f>SUM(D12-C12)</f>
        <v>-13495670.329999998</v>
      </c>
      <c r="F12" s="376">
        <v>384216000</v>
      </c>
      <c r="G12" s="376">
        <v>316831789.31999999</v>
      </c>
      <c r="H12" s="132">
        <f>SUM(G12-F12)</f>
        <v>-67384210.680000007</v>
      </c>
      <c r="I12" s="376">
        <v>32398400</v>
      </c>
      <c r="J12" s="376">
        <v>27855294</v>
      </c>
      <c r="K12" s="132">
        <f>SUM(J12-I12)</f>
        <v>-4543106</v>
      </c>
      <c r="L12" s="54"/>
      <c r="M12" s="54"/>
      <c r="N12" s="132">
        <v>0</v>
      </c>
      <c r="O12" s="376">
        <v>48616000</v>
      </c>
      <c r="P12" s="376">
        <v>48616000</v>
      </c>
      <c r="Q12" s="132">
        <f>SUM(P12-O12)</f>
        <v>0</v>
      </c>
      <c r="R12" s="376">
        <v>118506400</v>
      </c>
      <c r="S12" s="376">
        <v>103900936.52</v>
      </c>
      <c r="T12" s="132">
        <f>SUM(S12-R12)</f>
        <v>-14605463.480000004</v>
      </c>
      <c r="U12" s="54"/>
      <c r="V12" s="54"/>
      <c r="W12" s="132">
        <f t="shared" si="19"/>
        <v>0</v>
      </c>
      <c r="X12" s="54"/>
      <c r="Y12" s="54"/>
      <c r="Z12" s="132">
        <f t="shared" si="21"/>
        <v>0</v>
      </c>
      <c r="AA12" s="54"/>
      <c r="AB12" s="54"/>
      <c r="AC12" s="132">
        <v>0</v>
      </c>
      <c r="AD12" s="54"/>
      <c r="AE12" s="54"/>
      <c r="AF12" s="132">
        <f t="shared" si="63"/>
        <v>0</v>
      </c>
      <c r="AG12" s="54"/>
      <c r="AH12" s="54"/>
      <c r="AI12" s="132">
        <f t="shared" si="25"/>
        <v>0</v>
      </c>
      <c r="AJ12" s="54"/>
      <c r="AK12" s="54"/>
      <c r="AL12" s="132">
        <f t="shared" si="27"/>
        <v>0</v>
      </c>
      <c r="AM12" s="54"/>
      <c r="AN12" s="54"/>
      <c r="AO12" s="132">
        <f t="shared" si="29"/>
        <v>0</v>
      </c>
      <c r="AP12" s="54"/>
      <c r="AQ12" s="54"/>
      <c r="AR12" s="132">
        <f t="shared" si="31"/>
        <v>0</v>
      </c>
      <c r="AS12" s="54"/>
      <c r="AT12" s="54"/>
      <c r="AU12" s="132">
        <v>0</v>
      </c>
      <c r="AV12" s="54"/>
      <c r="AW12" s="54"/>
      <c r="AX12" s="132">
        <f t="shared" si="35"/>
        <v>0</v>
      </c>
      <c r="AY12" s="54"/>
      <c r="AZ12" s="54"/>
      <c r="BA12" s="132">
        <f t="shared" si="37"/>
        <v>0</v>
      </c>
      <c r="BB12" s="54"/>
      <c r="BC12" s="54"/>
      <c r="BD12" s="132">
        <f t="shared" si="0"/>
        <v>0</v>
      </c>
      <c r="BE12" s="54"/>
      <c r="BF12" s="54"/>
      <c r="BG12" s="132">
        <f t="shared" si="40"/>
        <v>0</v>
      </c>
      <c r="BH12" s="54"/>
      <c r="BI12" s="54"/>
      <c r="BJ12" s="132">
        <f t="shared" si="42"/>
        <v>0</v>
      </c>
      <c r="BK12" s="54"/>
      <c r="BL12" s="54"/>
      <c r="BM12" s="132">
        <f t="shared" si="75"/>
        <v>0</v>
      </c>
      <c r="BN12" s="63">
        <f t="shared" si="1"/>
        <v>624740800</v>
      </c>
      <c r="BO12" s="63">
        <f t="shared" si="2"/>
        <v>524712349.50999999</v>
      </c>
      <c r="BP12" s="63">
        <f t="shared" si="3"/>
        <v>-100028450.49000001</v>
      </c>
      <c r="BQ12" s="54"/>
      <c r="BR12" s="54"/>
      <c r="BS12" s="132">
        <f t="shared" si="45"/>
        <v>0</v>
      </c>
      <c r="BT12" s="63">
        <f t="shared" si="4"/>
        <v>0</v>
      </c>
      <c r="BU12" s="63">
        <f t="shared" si="4"/>
        <v>0</v>
      </c>
      <c r="BV12" s="63">
        <f t="shared" si="4"/>
        <v>0</v>
      </c>
      <c r="BW12" s="54"/>
      <c r="BX12" s="54"/>
      <c r="BY12" s="132">
        <f t="shared" si="47"/>
        <v>0</v>
      </c>
      <c r="BZ12" s="54"/>
      <c r="CA12" s="54"/>
      <c r="CB12" s="132">
        <f t="shared" si="49"/>
        <v>0</v>
      </c>
      <c r="CC12" s="63">
        <f t="shared" si="50"/>
        <v>0</v>
      </c>
      <c r="CD12" s="63">
        <f t="shared" si="5"/>
        <v>0</v>
      </c>
      <c r="CE12" s="63">
        <f t="shared" si="5"/>
        <v>0</v>
      </c>
      <c r="CF12" s="63">
        <f t="shared" si="79"/>
        <v>624740800</v>
      </c>
      <c r="CG12" s="63">
        <f t="shared" si="6"/>
        <v>524712349.50999999</v>
      </c>
      <c r="CH12" s="63">
        <f t="shared" si="6"/>
        <v>-100028450.49000001</v>
      </c>
      <c r="CI12" s="301"/>
    </row>
    <row r="13" spans="1:87" s="217" customFormat="1">
      <c r="A13" s="451">
        <v>6</v>
      </c>
      <c r="B13" s="152" t="s">
        <v>10</v>
      </c>
      <c r="C13" s="376">
        <v>50219800</v>
      </c>
      <c r="D13" s="376">
        <v>32357689.059999999</v>
      </c>
      <c r="E13" s="132">
        <f t="shared" ref="E13:E16" si="107">SUM(D13-C13)</f>
        <v>-17862110.940000001</v>
      </c>
      <c r="F13" s="376">
        <v>447110400</v>
      </c>
      <c r="G13" s="376">
        <v>289486707.50999999</v>
      </c>
      <c r="H13" s="132">
        <f t="shared" ref="H13:H16" si="108">SUM(G13-F13)</f>
        <v>-157623692.49000001</v>
      </c>
      <c r="I13" s="376">
        <v>34718800</v>
      </c>
      <c r="J13" s="376">
        <v>24026649.550000001</v>
      </c>
      <c r="K13" s="132">
        <f t="shared" ref="K13:K16" si="109">SUM(J13-I13)</f>
        <v>-10692150.449999999</v>
      </c>
      <c r="L13" s="54"/>
      <c r="M13" s="54"/>
      <c r="N13" s="132">
        <v>0</v>
      </c>
      <c r="O13" s="376">
        <v>163848400</v>
      </c>
      <c r="P13" s="376">
        <v>137313565.55000001</v>
      </c>
      <c r="Q13" s="132">
        <f t="shared" ref="Q13:Q15" si="110">SUM(P13-O13)</f>
        <v>-26534834.449999988</v>
      </c>
      <c r="R13" s="376">
        <v>135922800</v>
      </c>
      <c r="S13" s="376">
        <v>101942100</v>
      </c>
      <c r="T13" s="132">
        <f t="shared" ref="T13:T15" si="111">SUM(S13-R13)</f>
        <v>-33980700</v>
      </c>
      <c r="U13" s="54"/>
      <c r="V13" s="54"/>
      <c r="W13" s="132">
        <f t="shared" si="19"/>
        <v>0</v>
      </c>
      <c r="X13" s="54"/>
      <c r="Y13" s="54"/>
      <c r="Z13" s="132">
        <f t="shared" si="21"/>
        <v>0</v>
      </c>
      <c r="AA13" s="54"/>
      <c r="AB13" s="54"/>
      <c r="AC13" s="132">
        <v>0</v>
      </c>
      <c r="AD13" s="54"/>
      <c r="AE13" s="54"/>
      <c r="AF13" s="132">
        <f t="shared" si="63"/>
        <v>0</v>
      </c>
      <c r="AG13" s="54"/>
      <c r="AH13" s="54"/>
      <c r="AI13" s="132">
        <f t="shared" si="25"/>
        <v>0</v>
      </c>
      <c r="AJ13" s="54"/>
      <c r="AK13" s="54"/>
      <c r="AL13" s="132">
        <f t="shared" si="27"/>
        <v>0</v>
      </c>
      <c r="AM13" s="54"/>
      <c r="AN13" s="54"/>
      <c r="AO13" s="132">
        <f t="shared" si="29"/>
        <v>0</v>
      </c>
      <c r="AP13" s="54"/>
      <c r="AQ13" s="54"/>
      <c r="AR13" s="132">
        <f t="shared" si="31"/>
        <v>0</v>
      </c>
      <c r="AS13" s="54"/>
      <c r="AT13" s="54"/>
      <c r="AU13" s="132">
        <v>0</v>
      </c>
      <c r="AV13" s="54"/>
      <c r="AW13" s="54"/>
      <c r="AX13" s="132">
        <f t="shared" si="35"/>
        <v>0</v>
      </c>
      <c r="AY13" s="54"/>
      <c r="AZ13" s="54"/>
      <c r="BA13" s="132">
        <f t="shared" si="37"/>
        <v>0</v>
      </c>
      <c r="BB13" s="54"/>
      <c r="BC13" s="54"/>
      <c r="BD13" s="132">
        <f t="shared" si="0"/>
        <v>0</v>
      </c>
      <c r="BE13" s="54"/>
      <c r="BF13" s="54"/>
      <c r="BG13" s="132">
        <f t="shared" si="40"/>
        <v>0</v>
      </c>
      <c r="BH13" s="54"/>
      <c r="BI13" s="54"/>
      <c r="BJ13" s="132">
        <f t="shared" si="42"/>
        <v>0</v>
      </c>
      <c r="BK13" s="54"/>
      <c r="BL13" s="54"/>
      <c r="BM13" s="132">
        <f t="shared" si="75"/>
        <v>0</v>
      </c>
      <c r="BN13" s="63">
        <f t="shared" si="1"/>
        <v>831820200</v>
      </c>
      <c r="BO13" s="63">
        <f t="shared" si="2"/>
        <v>585126711.67000008</v>
      </c>
      <c r="BP13" s="63">
        <f t="shared" si="3"/>
        <v>-246693488.32999998</v>
      </c>
      <c r="BQ13" s="54"/>
      <c r="BR13" s="54"/>
      <c r="BS13" s="132">
        <f t="shared" si="45"/>
        <v>0</v>
      </c>
      <c r="BT13" s="63">
        <f t="shared" si="4"/>
        <v>0</v>
      </c>
      <c r="BU13" s="63">
        <f t="shared" si="4"/>
        <v>0</v>
      </c>
      <c r="BV13" s="63">
        <f t="shared" si="4"/>
        <v>0</v>
      </c>
      <c r="BW13" s="54"/>
      <c r="BX13" s="54"/>
      <c r="BY13" s="132">
        <f t="shared" si="47"/>
        <v>0</v>
      </c>
      <c r="BZ13" s="54"/>
      <c r="CA13" s="54"/>
      <c r="CB13" s="132">
        <f t="shared" si="49"/>
        <v>0</v>
      </c>
      <c r="CC13" s="63">
        <f t="shared" si="50"/>
        <v>0</v>
      </c>
      <c r="CD13" s="63">
        <f t="shared" si="5"/>
        <v>0</v>
      </c>
      <c r="CE13" s="63">
        <f t="shared" si="5"/>
        <v>0</v>
      </c>
      <c r="CF13" s="63">
        <f t="shared" si="79"/>
        <v>831820200</v>
      </c>
      <c r="CG13" s="63">
        <f t="shared" si="6"/>
        <v>585126711.67000008</v>
      </c>
      <c r="CH13" s="63">
        <f t="shared" si="6"/>
        <v>-246693488.32999998</v>
      </c>
      <c r="CI13" s="301"/>
    </row>
    <row r="14" spans="1:87" s="217" customFormat="1">
      <c r="A14" s="451">
        <v>7</v>
      </c>
      <c r="B14" s="152" t="s">
        <v>11</v>
      </c>
      <c r="C14" s="376">
        <v>7560000</v>
      </c>
      <c r="D14" s="376">
        <v>4800000</v>
      </c>
      <c r="E14" s="132">
        <f t="shared" si="107"/>
        <v>-2760000</v>
      </c>
      <c r="F14" s="376">
        <v>60480000</v>
      </c>
      <c r="G14" s="376">
        <v>58915545.450000003</v>
      </c>
      <c r="H14" s="132">
        <f t="shared" si="108"/>
        <v>-1564454.549999997</v>
      </c>
      <c r="I14" s="376">
        <v>6300000</v>
      </c>
      <c r="J14" s="376">
        <v>3230000</v>
      </c>
      <c r="K14" s="132">
        <f t="shared" si="109"/>
        <v>-3070000</v>
      </c>
      <c r="L14" s="54">
        <v>0</v>
      </c>
      <c r="M14" s="54"/>
      <c r="N14" s="132">
        <v>0</v>
      </c>
      <c r="O14" s="376">
        <v>59640000</v>
      </c>
      <c r="P14" s="376">
        <v>59640000</v>
      </c>
      <c r="Q14" s="132">
        <f t="shared" si="110"/>
        <v>0</v>
      </c>
      <c r="R14" s="376">
        <v>16800000</v>
      </c>
      <c r="S14" s="376">
        <v>12600000</v>
      </c>
      <c r="T14" s="132">
        <f t="shared" si="111"/>
        <v>-4200000</v>
      </c>
      <c r="U14" s="54"/>
      <c r="V14" s="54"/>
      <c r="W14" s="132">
        <f t="shared" si="19"/>
        <v>0</v>
      </c>
      <c r="X14" s="54"/>
      <c r="Y14" s="54"/>
      <c r="Z14" s="132">
        <f t="shared" si="21"/>
        <v>0</v>
      </c>
      <c r="AA14" s="54"/>
      <c r="AB14" s="54"/>
      <c r="AC14" s="132">
        <v>0</v>
      </c>
      <c r="AD14" s="54"/>
      <c r="AE14" s="54"/>
      <c r="AF14" s="132">
        <f t="shared" si="63"/>
        <v>0</v>
      </c>
      <c r="AG14" s="54"/>
      <c r="AH14" s="54"/>
      <c r="AI14" s="132">
        <f t="shared" si="25"/>
        <v>0</v>
      </c>
      <c r="AJ14" s="54"/>
      <c r="AK14" s="54"/>
      <c r="AL14" s="132">
        <f t="shared" si="27"/>
        <v>0</v>
      </c>
      <c r="AM14" s="54"/>
      <c r="AN14" s="54"/>
      <c r="AO14" s="132">
        <f t="shared" si="29"/>
        <v>0</v>
      </c>
      <c r="AP14" s="54"/>
      <c r="AQ14" s="54"/>
      <c r="AR14" s="132">
        <f t="shared" si="31"/>
        <v>0</v>
      </c>
      <c r="AS14" s="54">
        <v>0</v>
      </c>
      <c r="AT14" s="54"/>
      <c r="AU14" s="132">
        <v>0</v>
      </c>
      <c r="AV14" s="54"/>
      <c r="AW14" s="54"/>
      <c r="AX14" s="132">
        <f t="shared" si="35"/>
        <v>0</v>
      </c>
      <c r="AY14" s="54"/>
      <c r="AZ14" s="54"/>
      <c r="BA14" s="132">
        <f t="shared" si="37"/>
        <v>0</v>
      </c>
      <c r="BB14" s="54"/>
      <c r="BC14" s="54"/>
      <c r="BD14" s="132">
        <f t="shared" si="0"/>
        <v>0</v>
      </c>
      <c r="BE14" s="54">
        <v>0</v>
      </c>
      <c r="BF14" s="54"/>
      <c r="BG14" s="132">
        <f t="shared" si="40"/>
        <v>0</v>
      </c>
      <c r="BH14" s="54">
        <v>0</v>
      </c>
      <c r="BI14" s="54"/>
      <c r="BJ14" s="132">
        <f t="shared" si="42"/>
        <v>0</v>
      </c>
      <c r="BK14" s="54"/>
      <c r="BL14" s="54"/>
      <c r="BM14" s="132">
        <f t="shared" si="75"/>
        <v>0</v>
      </c>
      <c r="BN14" s="63">
        <f t="shared" si="1"/>
        <v>150780000</v>
      </c>
      <c r="BO14" s="63">
        <f t="shared" si="2"/>
        <v>139185545.44999999</v>
      </c>
      <c r="BP14" s="63">
        <f t="shared" si="3"/>
        <v>-11594454.549999997</v>
      </c>
      <c r="BQ14" s="54"/>
      <c r="BR14" s="54"/>
      <c r="BS14" s="132">
        <f t="shared" si="45"/>
        <v>0</v>
      </c>
      <c r="BT14" s="63">
        <f t="shared" si="4"/>
        <v>0</v>
      </c>
      <c r="BU14" s="63">
        <f t="shared" si="4"/>
        <v>0</v>
      </c>
      <c r="BV14" s="63">
        <f t="shared" si="4"/>
        <v>0</v>
      </c>
      <c r="BW14" s="54"/>
      <c r="BX14" s="54"/>
      <c r="BY14" s="132">
        <f t="shared" si="47"/>
        <v>0</v>
      </c>
      <c r="BZ14" s="54"/>
      <c r="CA14" s="54"/>
      <c r="CB14" s="132">
        <f t="shared" si="49"/>
        <v>0</v>
      </c>
      <c r="CC14" s="63">
        <f t="shared" si="50"/>
        <v>0</v>
      </c>
      <c r="CD14" s="63">
        <f t="shared" si="5"/>
        <v>0</v>
      </c>
      <c r="CE14" s="63">
        <f t="shared" si="5"/>
        <v>0</v>
      </c>
      <c r="CF14" s="63">
        <f t="shared" si="79"/>
        <v>150780000</v>
      </c>
      <c r="CG14" s="63">
        <f t="shared" si="6"/>
        <v>139185545.44999999</v>
      </c>
      <c r="CH14" s="63">
        <f t="shared" si="6"/>
        <v>-11594454.549999997</v>
      </c>
      <c r="CI14" s="301"/>
    </row>
    <row r="15" spans="1:87" s="217" customFormat="1">
      <c r="A15" s="451">
        <v>8</v>
      </c>
      <c r="B15" s="152" t="s">
        <v>12</v>
      </c>
      <c r="C15" s="376">
        <v>8220500</v>
      </c>
      <c r="D15" s="301">
        <v>0</v>
      </c>
      <c r="E15" s="132">
        <f t="shared" si="107"/>
        <v>-8220500</v>
      </c>
      <c r="F15" s="376">
        <v>48027000</v>
      </c>
      <c r="G15" s="376">
        <v>10048719</v>
      </c>
      <c r="H15" s="132">
        <f t="shared" si="108"/>
        <v>-37978281</v>
      </c>
      <c r="I15" s="376">
        <v>3345000</v>
      </c>
      <c r="J15" s="376">
        <v>1144150</v>
      </c>
      <c r="K15" s="132">
        <f t="shared" si="109"/>
        <v>-2200850</v>
      </c>
      <c r="L15" s="54"/>
      <c r="M15" s="54"/>
      <c r="N15" s="132">
        <v>0</v>
      </c>
      <c r="O15" s="54"/>
      <c r="P15" s="54"/>
      <c r="Q15" s="132">
        <f t="shared" si="110"/>
        <v>0</v>
      </c>
      <c r="R15" s="376">
        <v>11637000</v>
      </c>
      <c r="S15" s="301">
        <v>0</v>
      </c>
      <c r="T15" s="132">
        <f t="shared" si="111"/>
        <v>-11637000</v>
      </c>
      <c r="U15" s="54"/>
      <c r="V15" s="54"/>
      <c r="W15" s="132">
        <f t="shared" si="19"/>
        <v>0</v>
      </c>
      <c r="X15" s="54"/>
      <c r="Y15" s="54"/>
      <c r="Z15" s="132">
        <f t="shared" si="21"/>
        <v>0</v>
      </c>
      <c r="AA15" s="54"/>
      <c r="AB15" s="54"/>
      <c r="AC15" s="132">
        <v>0</v>
      </c>
      <c r="AD15" s="54"/>
      <c r="AE15" s="54"/>
      <c r="AF15" s="132">
        <f t="shared" si="63"/>
        <v>0</v>
      </c>
      <c r="AG15" s="54"/>
      <c r="AH15" s="54"/>
      <c r="AI15" s="132">
        <f t="shared" si="25"/>
        <v>0</v>
      </c>
      <c r="AJ15" s="54"/>
      <c r="AK15" s="54"/>
      <c r="AL15" s="132">
        <f t="shared" si="27"/>
        <v>0</v>
      </c>
      <c r="AM15" s="54"/>
      <c r="AN15" s="54"/>
      <c r="AO15" s="132">
        <f t="shared" si="29"/>
        <v>0</v>
      </c>
      <c r="AP15" s="54"/>
      <c r="AQ15" s="54"/>
      <c r="AR15" s="132">
        <f t="shared" si="31"/>
        <v>0</v>
      </c>
      <c r="AS15" s="54"/>
      <c r="AT15" s="54"/>
      <c r="AU15" s="132">
        <v>0</v>
      </c>
      <c r="AV15" s="54"/>
      <c r="AW15" s="54"/>
      <c r="AX15" s="132">
        <f t="shared" si="35"/>
        <v>0</v>
      </c>
      <c r="AY15" s="54"/>
      <c r="AZ15" s="54"/>
      <c r="BA15" s="132">
        <f t="shared" si="37"/>
        <v>0</v>
      </c>
      <c r="BB15" s="54"/>
      <c r="BC15" s="54"/>
      <c r="BD15" s="132">
        <f t="shared" si="0"/>
        <v>0</v>
      </c>
      <c r="BE15" s="54"/>
      <c r="BF15" s="54"/>
      <c r="BG15" s="132">
        <f t="shared" si="40"/>
        <v>0</v>
      </c>
      <c r="BH15" s="54"/>
      <c r="BI15" s="54"/>
      <c r="BJ15" s="132">
        <f t="shared" si="42"/>
        <v>0</v>
      </c>
      <c r="BK15" s="54"/>
      <c r="BL15" s="54"/>
      <c r="BM15" s="132">
        <f t="shared" si="75"/>
        <v>0</v>
      </c>
      <c r="BN15" s="63">
        <f t="shared" si="1"/>
        <v>71229500</v>
      </c>
      <c r="BO15" s="63">
        <f t="shared" si="2"/>
        <v>11192869</v>
      </c>
      <c r="BP15" s="63">
        <f t="shared" si="3"/>
        <v>-60036631</v>
      </c>
      <c r="BQ15" s="54"/>
      <c r="BR15" s="54"/>
      <c r="BS15" s="132">
        <f t="shared" si="45"/>
        <v>0</v>
      </c>
      <c r="BT15" s="63">
        <f t="shared" si="4"/>
        <v>0</v>
      </c>
      <c r="BU15" s="63">
        <f t="shared" si="4"/>
        <v>0</v>
      </c>
      <c r="BV15" s="63">
        <f t="shared" si="4"/>
        <v>0</v>
      </c>
      <c r="BW15" s="54"/>
      <c r="BX15" s="54"/>
      <c r="BY15" s="132">
        <f t="shared" si="47"/>
        <v>0</v>
      </c>
      <c r="BZ15" s="54"/>
      <c r="CA15" s="54"/>
      <c r="CB15" s="132">
        <f t="shared" si="49"/>
        <v>0</v>
      </c>
      <c r="CC15" s="63">
        <f t="shared" si="50"/>
        <v>0</v>
      </c>
      <c r="CD15" s="63">
        <f t="shared" si="5"/>
        <v>0</v>
      </c>
      <c r="CE15" s="63">
        <f t="shared" si="5"/>
        <v>0</v>
      </c>
      <c r="CF15" s="63">
        <f t="shared" si="79"/>
        <v>71229500</v>
      </c>
      <c r="CG15" s="63">
        <f t="shared" si="6"/>
        <v>11192869</v>
      </c>
      <c r="CH15" s="63">
        <f t="shared" si="6"/>
        <v>-60036631</v>
      </c>
      <c r="CI15" s="301"/>
    </row>
    <row r="16" spans="1:87" s="217" customFormat="1">
      <c r="A16" s="451">
        <v>9</v>
      </c>
      <c r="B16" s="152" t="s">
        <v>9</v>
      </c>
      <c r="C16" s="376">
        <v>6500000</v>
      </c>
      <c r="D16" s="376">
        <v>5708250</v>
      </c>
      <c r="E16" s="132">
        <f t="shared" si="107"/>
        <v>-791750</v>
      </c>
      <c r="F16" s="376">
        <v>80000000</v>
      </c>
      <c r="G16" s="376">
        <v>67389447.829999998</v>
      </c>
      <c r="H16" s="132">
        <f t="shared" si="108"/>
        <v>-12610552.170000002</v>
      </c>
      <c r="I16" s="376">
        <v>7000000</v>
      </c>
      <c r="J16" s="376">
        <v>6490718</v>
      </c>
      <c r="K16" s="132">
        <f t="shared" si="109"/>
        <v>-509282</v>
      </c>
      <c r="L16" s="54"/>
      <c r="M16" s="54"/>
      <c r="N16" s="132">
        <v>0</v>
      </c>
      <c r="O16" s="376">
        <v>292688000</v>
      </c>
      <c r="P16" s="376">
        <v>292688000</v>
      </c>
      <c r="Q16" s="132">
        <f t="shared" si="16"/>
        <v>0</v>
      </c>
      <c r="R16" s="54"/>
      <c r="S16" s="54"/>
      <c r="T16" s="132">
        <f t="shared" ref="T16:T74" si="112">SUM(S16-R16)</f>
        <v>0</v>
      </c>
      <c r="U16" s="54"/>
      <c r="V16" s="54"/>
      <c r="W16" s="132">
        <f t="shared" si="19"/>
        <v>0</v>
      </c>
      <c r="X16" s="54"/>
      <c r="Y16" s="54"/>
      <c r="Z16" s="132">
        <f t="shared" si="21"/>
        <v>0</v>
      </c>
      <c r="AA16" s="54"/>
      <c r="AB16" s="54"/>
      <c r="AC16" s="132">
        <v>0</v>
      </c>
      <c r="AD16" s="54"/>
      <c r="AE16" s="54"/>
      <c r="AF16" s="132">
        <f t="shared" si="63"/>
        <v>0</v>
      </c>
      <c r="AG16" s="54"/>
      <c r="AH16" s="54"/>
      <c r="AI16" s="132">
        <f t="shared" si="25"/>
        <v>0</v>
      </c>
      <c r="AJ16" s="54"/>
      <c r="AK16" s="54"/>
      <c r="AL16" s="132">
        <f t="shared" si="27"/>
        <v>0</v>
      </c>
      <c r="AM16" s="54"/>
      <c r="AN16" s="54"/>
      <c r="AO16" s="132">
        <f t="shared" si="29"/>
        <v>0</v>
      </c>
      <c r="AP16" s="54"/>
      <c r="AQ16" s="54"/>
      <c r="AR16" s="132">
        <f t="shared" si="31"/>
        <v>0</v>
      </c>
      <c r="AS16" s="54"/>
      <c r="AT16" s="54"/>
      <c r="AU16" s="132">
        <v>0</v>
      </c>
      <c r="AV16" s="54"/>
      <c r="AW16" s="54"/>
      <c r="AX16" s="132">
        <f t="shared" si="35"/>
        <v>0</v>
      </c>
      <c r="AY16" s="54"/>
      <c r="AZ16" s="54"/>
      <c r="BA16" s="132">
        <f t="shared" si="37"/>
        <v>0</v>
      </c>
      <c r="BB16" s="54"/>
      <c r="BC16" s="54"/>
      <c r="BD16" s="132">
        <f t="shared" si="0"/>
        <v>0</v>
      </c>
      <c r="BE16" s="54"/>
      <c r="BF16" s="54"/>
      <c r="BG16" s="132">
        <f t="shared" si="40"/>
        <v>0</v>
      </c>
      <c r="BH16" s="54"/>
      <c r="BI16" s="54"/>
      <c r="BJ16" s="132">
        <f t="shared" si="42"/>
        <v>0</v>
      </c>
      <c r="BK16" s="54"/>
      <c r="BL16" s="54"/>
      <c r="BM16" s="132">
        <f t="shared" si="75"/>
        <v>0</v>
      </c>
      <c r="BN16" s="63">
        <f t="shared" si="1"/>
        <v>386188000</v>
      </c>
      <c r="BO16" s="63">
        <f t="shared" si="2"/>
        <v>372276415.82999998</v>
      </c>
      <c r="BP16" s="63">
        <f t="shared" si="3"/>
        <v>-13911584.170000002</v>
      </c>
      <c r="BQ16" s="54"/>
      <c r="BR16" s="54"/>
      <c r="BS16" s="132">
        <f t="shared" si="45"/>
        <v>0</v>
      </c>
      <c r="BT16" s="63">
        <f t="shared" si="4"/>
        <v>0</v>
      </c>
      <c r="BU16" s="63">
        <f t="shared" si="4"/>
        <v>0</v>
      </c>
      <c r="BV16" s="63">
        <f t="shared" si="4"/>
        <v>0</v>
      </c>
      <c r="BW16" s="54"/>
      <c r="BX16" s="54"/>
      <c r="BY16" s="132">
        <f t="shared" si="47"/>
        <v>0</v>
      </c>
      <c r="BZ16" s="54"/>
      <c r="CA16" s="54"/>
      <c r="CB16" s="132">
        <f t="shared" si="49"/>
        <v>0</v>
      </c>
      <c r="CC16" s="63">
        <f t="shared" si="50"/>
        <v>0</v>
      </c>
      <c r="CD16" s="63">
        <f t="shared" si="5"/>
        <v>0</v>
      </c>
      <c r="CE16" s="63">
        <f t="shared" si="5"/>
        <v>0</v>
      </c>
      <c r="CF16" s="63">
        <f t="shared" si="79"/>
        <v>386188000</v>
      </c>
      <c r="CG16" s="63">
        <f t="shared" si="6"/>
        <v>372276415.82999998</v>
      </c>
      <c r="CH16" s="63">
        <f t="shared" si="6"/>
        <v>-13911584.170000002</v>
      </c>
      <c r="CI16" s="301"/>
    </row>
    <row r="17" spans="1:16320" s="288" customFormat="1">
      <c r="A17" s="163">
        <v>10</v>
      </c>
      <c r="B17" s="154" t="s">
        <v>16</v>
      </c>
      <c r="C17" s="64">
        <f>SUM(C18:C22)</f>
        <v>14188000</v>
      </c>
      <c r="D17" s="64">
        <f>SUM(D18:D22)</f>
        <v>6842510.6899999995</v>
      </c>
      <c r="E17" s="215">
        <f t="shared" si="8"/>
        <v>-7345489.3100000005</v>
      </c>
      <c r="F17" s="64">
        <f>SUM(F18:F22)</f>
        <v>127479100</v>
      </c>
      <c r="G17" s="64">
        <f>SUM(G18:G22)</f>
        <v>86475138.859999999</v>
      </c>
      <c r="H17" s="215">
        <f t="shared" si="10"/>
        <v>-41003961.140000001</v>
      </c>
      <c r="I17" s="64">
        <f>SUM(I18:I22)</f>
        <v>10470300</v>
      </c>
      <c r="J17" s="64">
        <f>SUM(J18:J22)</f>
        <v>7640769.1700000009</v>
      </c>
      <c r="K17" s="215">
        <f t="shared" si="12"/>
        <v>-2829530.8299999991</v>
      </c>
      <c r="L17" s="64">
        <v>0</v>
      </c>
      <c r="M17" s="64">
        <v>0</v>
      </c>
      <c r="N17" s="215">
        <v>0</v>
      </c>
      <c r="O17" s="64">
        <f>SUM(O18:O22)</f>
        <v>70599200</v>
      </c>
      <c r="P17" s="64">
        <f>SUM(P18:P22)</f>
        <v>70599200</v>
      </c>
      <c r="Q17" s="215">
        <f t="shared" si="16"/>
        <v>0</v>
      </c>
      <c r="R17" s="64">
        <f>SUM(R18:R22)</f>
        <v>35357900</v>
      </c>
      <c r="S17" s="64">
        <f>SUM(S18:S22)</f>
        <v>26882100</v>
      </c>
      <c r="T17" s="215">
        <f t="shared" si="112"/>
        <v>-8475800</v>
      </c>
      <c r="U17" s="64">
        <v>0</v>
      </c>
      <c r="V17" s="64">
        <v>0</v>
      </c>
      <c r="W17" s="215">
        <f t="shared" si="19"/>
        <v>0</v>
      </c>
      <c r="X17" s="64">
        <v>0</v>
      </c>
      <c r="Y17" s="64">
        <v>0</v>
      </c>
      <c r="Z17" s="215">
        <f t="shared" si="21"/>
        <v>0</v>
      </c>
      <c r="AA17" s="64">
        <v>0</v>
      </c>
      <c r="AB17" s="64">
        <v>0</v>
      </c>
      <c r="AC17" s="215">
        <v>0</v>
      </c>
      <c r="AD17" s="64">
        <v>0</v>
      </c>
      <c r="AE17" s="64">
        <v>0</v>
      </c>
      <c r="AF17" s="215">
        <f t="shared" si="63"/>
        <v>0</v>
      </c>
      <c r="AG17" s="64">
        <v>0</v>
      </c>
      <c r="AH17" s="64">
        <v>0</v>
      </c>
      <c r="AI17" s="215">
        <f t="shared" si="25"/>
        <v>0</v>
      </c>
      <c r="AJ17" s="64">
        <v>0</v>
      </c>
      <c r="AK17" s="64">
        <v>0</v>
      </c>
      <c r="AL17" s="215">
        <f t="shared" si="27"/>
        <v>0</v>
      </c>
      <c r="AM17" s="64">
        <v>0</v>
      </c>
      <c r="AN17" s="64">
        <v>0</v>
      </c>
      <c r="AO17" s="215">
        <f t="shared" si="29"/>
        <v>0</v>
      </c>
      <c r="AP17" s="64">
        <v>0</v>
      </c>
      <c r="AQ17" s="64">
        <v>0</v>
      </c>
      <c r="AR17" s="215">
        <f t="shared" si="31"/>
        <v>0</v>
      </c>
      <c r="AS17" s="64">
        <v>0</v>
      </c>
      <c r="AT17" s="64">
        <v>0</v>
      </c>
      <c r="AU17" s="215">
        <v>0</v>
      </c>
      <c r="AV17" s="64">
        <v>0</v>
      </c>
      <c r="AW17" s="64">
        <v>0</v>
      </c>
      <c r="AX17" s="215">
        <f t="shared" si="35"/>
        <v>0</v>
      </c>
      <c r="AY17" s="64">
        <v>0</v>
      </c>
      <c r="AZ17" s="64">
        <v>0</v>
      </c>
      <c r="BA17" s="215">
        <f t="shared" si="37"/>
        <v>0</v>
      </c>
      <c r="BB17" s="64">
        <v>0</v>
      </c>
      <c r="BC17" s="64">
        <v>0</v>
      </c>
      <c r="BD17" s="215">
        <f t="shared" si="0"/>
        <v>0</v>
      </c>
      <c r="BE17" s="64">
        <f>SUM(BE18:BE22)</f>
        <v>0</v>
      </c>
      <c r="BF17" s="64">
        <f>SUM(BF18:BF22)</f>
        <v>0</v>
      </c>
      <c r="BG17" s="215">
        <f t="shared" si="40"/>
        <v>0</v>
      </c>
      <c r="BH17" s="64">
        <f>SUM(BH18:BH22)</f>
        <v>0</v>
      </c>
      <c r="BI17" s="64">
        <f>SUM(BI18:BI22)</f>
        <v>0</v>
      </c>
      <c r="BJ17" s="215">
        <f t="shared" si="42"/>
        <v>0</v>
      </c>
      <c r="BK17" s="64">
        <f>SUM(BK18:BK22)</f>
        <v>0</v>
      </c>
      <c r="BL17" s="64">
        <f>SUM(BL18:BL22)</f>
        <v>0</v>
      </c>
      <c r="BM17" s="215">
        <f t="shared" si="75"/>
        <v>0</v>
      </c>
      <c r="BN17" s="59">
        <f t="shared" si="1"/>
        <v>258094500</v>
      </c>
      <c r="BO17" s="59">
        <f t="shared" si="2"/>
        <v>198439718.72</v>
      </c>
      <c r="BP17" s="59">
        <f t="shared" si="3"/>
        <v>-59654781.280000001</v>
      </c>
      <c r="BQ17" s="64">
        <f>SUM(BQ18:BQ22)</f>
        <v>0</v>
      </c>
      <c r="BR17" s="64">
        <f>SUM(BR18:BR22)</f>
        <v>0</v>
      </c>
      <c r="BS17" s="215">
        <f t="shared" si="45"/>
        <v>0</v>
      </c>
      <c r="BT17" s="59">
        <f t="shared" si="4"/>
        <v>0</v>
      </c>
      <c r="BU17" s="59">
        <f t="shared" si="4"/>
        <v>0</v>
      </c>
      <c r="BV17" s="59">
        <f t="shared" si="4"/>
        <v>0</v>
      </c>
      <c r="BW17" s="64">
        <f>SUM(BW18:BW22)</f>
        <v>0</v>
      </c>
      <c r="BX17" s="64">
        <f>SUM(BX18:BX22)</f>
        <v>0</v>
      </c>
      <c r="BY17" s="215">
        <f t="shared" si="47"/>
        <v>0</v>
      </c>
      <c r="BZ17" s="64">
        <f>SUM(BZ18:BZ22)</f>
        <v>0</v>
      </c>
      <c r="CA17" s="64">
        <f>SUM(CA18:CA22)</f>
        <v>0</v>
      </c>
      <c r="CB17" s="215">
        <f t="shared" si="49"/>
        <v>0</v>
      </c>
      <c r="CC17" s="59">
        <f t="shared" si="50"/>
        <v>0</v>
      </c>
      <c r="CD17" s="59">
        <f t="shared" si="5"/>
        <v>0</v>
      </c>
      <c r="CE17" s="59">
        <f t="shared" si="5"/>
        <v>0</v>
      </c>
      <c r="CF17" s="59">
        <f t="shared" si="79"/>
        <v>258094500</v>
      </c>
      <c r="CG17" s="59">
        <f t="shared" si="6"/>
        <v>198439718.72</v>
      </c>
      <c r="CH17" s="59">
        <f t="shared" si="6"/>
        <v>-59654781.280000001</v>
      </c>
      <c r="CI17" s="168"/>
    </row>
    <row r="18" spans="1:16320" s="217" customFormat="1">
      <c r="A18" s="451">
        <v>11</v>
      </c>
      <c r="B18" s="152" t="s">
        <v>13</v>
      </c>
      <c r="C18" s="376">
        <v>9647900</v>
      </c>
      <c r="D18" s="376">
        <v>4714107.2699999996</v>
      </c>
      <c r="E18" s="132">
        <f>SUM(D18-C18)</f>
        <v>-4933792.7300000004</v>
      </c>
      <c r="F18" s="376">
        <v>86685900</v>
      </c>
      <c r="G18" s="376">
        <v>58817226.109999999</v>
      </c>
      <c r="H18" s="132">
        <f>SUM(G18-F18)</f>
        <v>-27868673.890000001</v>
      </c>
      <c r="I18" s="376">
        <v>7119700</v>
      </c>
      <c r="J18" s="376">
        <v>5333479.03</v>
      </c>
      <c r="K18" s="132">
        <f>SUM(J18-I18)</f>
        <v>-1786220.9699999997</v>
      </c>
      <c r="L18" s="54"/>
      <c r="M18" s="54"/>
      <c r="N18" s="132">
        <v>0</v>
      </c>
      <c r="O18" s="376">
        <v>48007200</v>
      </c>
      <c r="P18" s="376">
        <v>48007200</v>
      </c>
      <c r="Q18" s="132">
        <f>SUM(P18-O18)</f>
        <v>0</v>
      </c>
      <c r="R18" s="376">
        <v>24043600</v>
      </c>
      <c r="S18" s="376">
        <v>18280000</v>
      </c>
      <c r="T18" s="132">
        <f>SUM(S18-R18)</f>
        <v>-5763600</v>
      </c>
      <c r="U18" s="54"/>
      <c r="V18" s="54"/>
      <c r="W18" s="132">
        <f t="shared" si="19"/>
        <v>0</v>
      </c>
      <c r="X18" s="54"/>
      <c r="Y18" s="54"/>
      <c r="Z18" s="132">
        <f t="shared" si="21"/>
        <v>0</v>
      </c>
      <c r="AA18" s="54"/>
      <c r="AB18" s="54"/>
      <c r="AC18" s="132">
        <v>0</v>
      </c>
      <c r="AD18" s="54"/>
      <c r="AE18" s="54"/>
      <c r="AF18" s="132">
        <f t="shared" si="63"/>
        <v>0</v>
      </c>
      <c r="AG18" s="54"/>
      <c r="AH18" s="54"/>
      <c r="AI18" s="132">
        <f t="shared" si="25"/>
        <v>0</v>
      </c>
      <c r="AJ18" s="54"/>
      <c r="AK18" s="54"/>
      <c r="AL18" s="132">
        <f t="shared" si="27"/>
        <v>0</v>
      </c>
      <c r="AM18" s="54"/>
      <c r="AN18" s="54"/>
      <c r="AO18" s="132">
        <f t="shared" si="29"/>
        <v>0</v>
      </c>
      <c r="AP18" s="54"/>
      <c r="AQ18" s="54"/>
      <c r="AR18" s="132">
        <f t="shared" si="31"/>
        <v>0</v>
      </c>
      <c r="AS18" s="54"/>
      <c r="AT18" s="54"/>
      <c r="AU18" s="132">
        <v>0</v>
      </c>
      <c r="AV18" s="54"/>
      <c r="AW18" s="54"/>
      <c r="AX18" s="132">
        <f t="shared" si="35"/>
        <v>0</v>
      </c>
      <c r="AY18" s="54"/>
      <c r="AZ18" s="54"/>
      <c r="BA18" s="132">
        <f t="shared" si="37"/>
        <v>0</v>
      </c>
      <c r="BB18" s="54"/>
      <c r="BC18" s="54"/>
      <c r="BD18" s="132">
        <f t="shared" si="0"/>
        <v>0</v>
      </c>
      <c r="BE18" s="54"/>
      <c r="BF18" s="54"/>
      <c r="BG18" s="132">
        <f t="shared" si="40"/>
        <v>0</v>
      </c>
      <c r="BH18" s="54"/>
      <c r="BI18" s="54"/>
      <c r="BJ18" s="132">
        <f t="shared" si="42"/>
        <v>0</v>
      </c>
      <c r="BK18" s="54"/>
      <c r="BL18" s="54"/>
      <c r="BM18" s="132">
        <f t="shared" si="75"/>
        <v>0</v>
      </c>
      <c r="BN18" s="63">
        <f t="shared" si="1"/>
        <v>175504300</v>
      </c>
      <c r="BO18" s="63">
        <f t="shared" si="2"/>
        <v>135152012.41</v>
      </c>
      <c r="BP18" s="63">
        <f t="shared" si="3"/>
        <v>-40352287.590000004</v>
      </c>
      <c r="BQ18" s="54"/>
      <c r="BR18" s="54"/>
      <c r="BS18" s="132">
        <f t="shared" si="45"/>
        <v>0</v>
      </c>
      <c r="BT18" s="63">
        <f t="shared" si="4"/>
        <v>0</v>
      </c>
      <c r="BU18" s="63">
        <f t="shared" si="4"/>
        <v>0</v>
      </c>
      <c r="BV18" s="63">
        <f t="shared" si="4"/>
        <v>0</v>
      </c>
      <c r="BW18" s="54"/>
      <c r="BX18" s="54"/>
      <c r="BY18" s="132">
        <f t="shared" si="47"/>
        <v>0</v>
      </c>
      <c r="BZ18" s="54"/>
      <c r="CA18" s="54"/>
      <c r="CB18" s="132">
        <f t="shared" si="49"/>
        <v>0</v>
      </c>
      <c r="CC18" s="63">
        <f t="shared" si="50"/>
        <v>0</v>
      </c>
      <c r="CD18" s="63">
        <f t="shared" si="5"/>
        <v>0</v>
      </c>
      <c r="CE18" s="63">
        <f t="shared" si="5"/>
        <v>0</v>
      </c>
      <c r="CF18" s="63">
        <f t="shared" si="79"/>
        <v>175504300</v>
      </c>
      <c r="CG18" s="63">
        <f t="shared" si="6"/>
        <v>135152012.41</v>
      </c>
      <c r="CH18" s="63">
        <f t="shared" si="6"/>
        <v>-40352287.590000004</v>
      </c>
      <c r="CI18" s="301"/>
    </row>
    <row r="19" spans="1:16320" s="217" customFormat="1">
      <c r="A19" s="451">
        <v>12</v>
      </c>
      <c r="B19" s="152" t="s">
        <v>14</v>
      </c>
      <c r="C19" s="376">
        <v>1135000</v>
      </c>
      <c r="D19" s="376">
        <v>509600.86</v>
      </c>
      <c r="E19" s="132">
        <f t="shared" ref="E19:E22" si="113">SUM(D19-C19)</f>
        <v>-625399.14</v>
      </c>
      <c r="F19" s="376">
        <v>10198300</v>
      </c>
      <c r="G19" s="376">
        <v>7397931.0700000003</v>
      </c>
      <c r="H19" s="132">
        <f t="shared" ref="H19:H22" si="114">SUM(G19-F19)</f>
        <v>-2800368.9299999997</v>
      </c>
      <c r="I19" s="376">
        <v>837500</v>
      </c>
      <c r="J19" s="376">
        <v>526176.93999999994</v>
      </c>
      <c r="K19" s="132">
        <f t="shared" ref="K19:K22" si="115">SUM(J19-I19)</f>
        <v>-311323.06000000006</v>
      </c>
      <c r="L19" s="54"/>
      <c r="M19" s="54"/>
      <c r="N19" s="132">
        <v>0</v>
      </c>
      <c r="O19" s="376">
        <v>5648000</v>
      </c>
      <c r="P19" s="376">
        <v>5648000</v>
      </c>
      <c r="Q19" s="132">
        <f t="shared" si="16"/>
        <v>0</v>
      </c>
      <c r="R19" s="376">
        <v>2828700</v>
      </c>
      <c r="S19" s="376">
        <v>2150600</v>
      </c>
      <c r="T19" s="132">
        <f t="shared" ref="T19:T22" si="116">SUM(S19-R19)</f>
        <v>-678100</v>
      </c>
      <c r="U19" s="54"/>
      <c r="V19" s="54"/>
      <c r="W19" s="132">
        <f t="shared" si="19"/>
        <v>0</v>
      </c>
      <c r="X19" s="54"/>
      <c r="Y19" s="54"/>
      <c r="Z19" s="132">
        <f t="shared" si="21"/>
        <v>0</v>
      </c>
      <c r="AA19" s="54"/>
      <c r="AB19" s="54"/>
      <c r="AC19" s="132">
        <v>0</v>
      </c>
      <c r="AD19" s="54"/>
      <c r="AE19" s="54"/>
      <c r="AF19" s="132">
        <f t="shared" si="63"/>
        <v>0</v>
      </c>
      <c r="AG19" s="54"/>
      <c r="AH19" s="54"/>
      <c r="AI19" s="132">
        <f t="shared" si="25"/>
        <v>0</v>
      </c>
      <c r="AJ19" s="54"/>
      <c r="AK19" s="54"/>
      <c r="AL19" s="132">
        <f t="shared" si="27"/>
        <v>0</v>
      </c>
      <c r="AM19" s="54"/>
      <c r="AN19" s="54"/>
      <c r="AO19" s="132">
        <f t="shared" si="29"/>
        <v>0</v>
      </c>
      <c r="AP19" s="54"/>
      <c r="AQ19" s="54"/>
      <c r="AR19" s="132">
        <f t="shared" si="31"/>
        <v>0</v>
      </c>
      <c r="AS19" s="54"/>
      <c r="AT19" s="54"/>
      <c r="AU19" s="132">
        <v>0</v>
      </c>
      <c r="AV19" s="54"/>
      <c r="AW19" s="54"/>
      <c r="AX19" s="132">
        <f t="shared" si="35"/>
        <v>0</v>
      </c>
      <c r="AY19" s="54"/>
      <c r="AZ19" s="54"/>
      <c r="BA19" s="132">
        <f t="shared" si="37"/>
        <v>0</v>
      </c>
      <c r="BB19" s="54"/>
      <c r="BC19" s="54"/>
      <c r="BD19" s="132">
        <f t="shared" si="0"/>
        <v>0</v>
      </c>
      <c r="BE19" s="54"/>
      <c r="BF19" s="54"/>
      <c r="BG19" s="132">
        <f t="shared" si="40"/>
        <v>0</v>
      </c>
      <c r="BH19" s="54"/>
      <c r="BI19" s="54"/>
      <c r="BJ19" s="132">
        <f t="shared" si="42"/>
        <v>0</v>
      </c>
      <c r="BK19" s="54"/>
      <c r="BL19" s="54"/>
      <c r="BM19" s="132">
        <f t="shared" si="75"/>
        <v>0</v>
      </c>
      <c r="BN19" s="63">
        <f t="shared" si="1"/>
        <v>20647500</v>
      </c>
      <c r="BO19" s="63">
        <f t="shared" si="2"/>
        <v>16232308.870000001</v>
      </c>
      <c r="BP19" s="63">
        <f t="shared" si="3"/>
        <v>-4415191.13</v>
      </c>
      <c r="BQ19" s="54"/>
      <c r="BR19" s="54"/>
      <c r="BS19" s="132">
        <f t="shared" si="45"/>
        <v>0</v>
      </c>
      <c r="BT19" s="63">
        <f t="shared" si="4"/>
        <v>0</v>
      </c>
      <c r="BU19" s="63">
        <f t="shared" si="4"/>
        <v>0</v>
      </c>
      <c r="BV19" s="63">
        <f t="shared" si="4"/>
        <v>0</v>
      </c>
      <c r="BW19" s="54"/>
      <c r="BX19" s="54"/>
      <c r="BY19" s="132">
        <f t="shared" si="47"/>
        <v>0</v>
      </c>
      <c r="BZ19" s="54"/>
      <c r="CA19" s="54"/>
      <c r="CB19" s="132">
        <f t="shared" si="49"/>
        <v>0</v>
      </c>
      <c r="CC19" s="63">
        <f t="shared" si="50"/>
        <v>0</v>
      </c>
      <c r="CD19" s="63">
        <f t="shared" si="5"/>
        <v>0</v>
      </c>
      <c r="CE19" s="63">
        <f t="shared" si="5"/>
        <v>0</v>
      </c>
      <c r="CF19" s="63">
        <f t="shared" si="79"/>
        <v>20647500</v>
      </c>
      <c r="CG19" s="63">
        <f t="shared" si="6"/>
        <v>16232308.870000001</v>
      </c>
      <c r="CH19" s="63">
        <f t="shared" si="6"/>
        <v>-4415191.13</v>
      </c>
      <c r="CI19" s="301"/>
    </row>
    <row r="20" spans="1:16320" s="217" customFormat="1">
      <c r="A20" s="451">
        <v>13</v>
      </c>
      <c r="B20" s="152" t="s">
        <v>15</v>
      </c>
      <c r="C20" s="376">
        <v>567500</v>
      </c>
      <c r="D20" s="376">
        <v>254800.43</v>
      </c>
      <c r="E20" s="132">
        <f t="shared" si="113"/>
        <v>-312699.57</v>
      </c>
      <c r="F20" s="376">
        <v>5099000</v>
      </c>
      <c r="G20" s="376">
        <v>4087096.55</v>
      </c>
      <c r="H20" s="132">
        <f t="shared" si="114"/>
        <v>-1011903.4500000002</v>
      </c>
      <c r="I20" s="376">
        <v>418900</v>
      </c>
      <c r="J20" s="376">
        <v>263088.49</v>
      </c>
      <c r="K20" s="132">
        <f t="shared" si="115"/>
        <v>-155811.51</v>
      </c>
      <c r="L20" s="54"/>
      <c r="M20" s="54"/>
      <c r="N20" s="132">
        <v>0</v>
      </c>
      <c r="O20" s="376">
        <v>2824000</v>
      </c>
      <c r="P20" s="376">
        <v>2824000</v>
      </c>
      <c r="Q20" s="132">
        <f t="shared" si="16"/>
        <v>0</v>
      </c>
      <c r="R20" s="376">
        <v>1414200</v>
      </c>
      <c r="S20" s="376">
        <v>1075200</v>
      </c>
      <c r="T20" s="132">
        <f t="shared" si="116"/>
        <v>-339000</v>
      </c>
      <c r="U20" s="54"/>
      <c r="V20" s="54"/>
      <c r="W20" s="132">
        <f t="shared" si="19"/>
        <v>0</v>
      </c>
      <c r="X20" s="54"/>
      <c r="Y20" s="54"/>
      <c r="Z20" s="132">
        <f t="shared" si="21"/>
        <v>0</v>
      </c>
      <c r="AA20" s="54"/>
      <c r="AB20" s="54"/>
      <c r="AC20" s="132">
        <v>0</v>
      </c>
      <c r="AD20" s="54"/>
      <c r="AE20" s="54"/>
      <c r="AF20" s="132">
        <f t="shared" si="63"/>
        <v>0</v>
      </c>
      <c r="AG20" s="54"/>
      <c r="AH20" s="54"/>
      <c r="AI20" s="132">
        <f t="shared" si="25"/>
        <v>0</v>
      </c>
      <c r="AJ20" s="54"/>
      <c r="AK20" s="54"/>
      <c r="AL20" s="132">
        <f t="shared" si="27"/>
        <v>0</v>
      </c>
      <c r="AM20" s="54"/>
      <c r="AN20" s="54"/>
      <c r="AO20" s="132">
        <f t="shared" si="29"/>
        <v>0</v>
      </c>
      <c r="AP20" s="54"/>
      <c r="AQ20" s="54"/>
      <c r="AR20" s="132">
        <f t="shared" si="31"/>
        <v>0</v>
      </c>
      <c r="AS20" s="54"/>
      <c r="AT20" s="54"/>
      <c r="AU20" s="132">
        <v>0</v>
      </c>
      <c r="AV20" s="54"/>
      <c r="AW20" s="54"/>
      <c r="AX20" s="132">
        <f t="shared" si="35"/>
        <v>0</v>
      </c>
      <c r="AY20" s="54"/>
      <c r="AZ20" s="54"/>
      <c r="BA20" s="132">
        <f t="shared" si="37"/>
        <v>0</v>
      </c>
      <c r="BB20" s="54"/>
      <c r="BC20" s="54"/>
      <c r="BD20" s="132">
        <f t="shared" si="0"/>
        <v>0</v>
      </c>
      <c r="BE20" s="54"/>
      <c r="BF20" s="54"/>
      <c r="BG20" s="132">
        <f t="shared" si="40"/>
        <v>0</v>
      </c>
      <c r="BH20" s="54"/>
      <c r="BI20" s="54"/>
      <c r="BJ20" s="132">
        <f t="shared" si="42"/>
        <v>0</v>
      </c>
      <c r="BK20" s="54"/>
      <c r="BL20" s="54"/>
      <c r="BM20" s="132">
        <f t="shared" si="75"/>
        <v>0</v>
      </c>
      <c r="BN20" s="63">
        <f t="shared" si="1"/>
        <v>10323600</v>
      </c>
      <c r="BO20" s="63">
        <f t="shared" si="2"/>
        <v>8504185.4699999988</v>
      </c>
      <c r="BP20" s="63">
        <f>SUM(E20+H20+K20+N20+Q20+T20+W20+Z20+AC20+AF20+AI20+AL20+AO20+AR20+AU20+AX20+BA20+BD20+BG20+BJ20+BM20)</f>
        <v>-1819414.5300000003</v>
      </c>
      <c r="BQ20" s="54"/>
      <c r="BR20" s="54"/>
      <c r="BS20" s="132">
        <f t="shared" si="45"/>
        <v>0</v>
      </c>
      <c r="BT20" s="63">
        <f t="shared" si="4"/>
        <v>0</v>
      </c>
      <c r="BU20" s="63">
        <f t="shared" si="4"/>
        <v>0</v>
      </c>
      <c r="BV20" s="63">
        <f t="shared" si="4"/>
        <v>0</v>
      </c>
      <c r="BW20" s="54"/>
      <c r="BX20" s="54"/>
      <c r="BY20" s="132">
        <f t="shared" si="47"/>
        <v>0</v>
      </c>
      <c r="BZ20" s="54"/>
      <c r="CA20" s="54"/>
      <c r="CB20" s="132">
        <f t="shared" si="49"/>
        <v>0</v>
      </c>
      <c r="CC20" s="63">
        <f t="shared" si="50"/>
        <v>0</v>
      </c>
      <c r="CD20" s="63">
        <f t="shared" si="5"/>
        <v>0</v>
      </c>
      <c r="CE20" s="63">
        <f t="shared" si="5"/>
        <v>0</v>
      </c>
      <c r="CF20" s="63">
        <f t="shared" si="79"/>
        <v>10323600</v>
      </c>
      <c r="CG20" s="63">
        <f t="shared" si="6"/>
        <v>8504185.4699999988</v>
      </c>
      <c r="CH20" s="63">
        <f t="shared" si="6"/>
        <v>-1819414.5300000003</v>
      </c>
      <c r="CI20" s="301"/>
    </row>
    <row r="21" spans="1:16320" s="217" customFormat="1">
      <c r="A21" s="451">
        <v>14</v>
      </c>
      <c r="B21" s="152" t="s">
        <v>17</v>
      </c>
      <c r="C21" s="376">
        <v>567500</v>
      </c>
      <c r="D21" s="376">
        <v>254800.43</v>
      </c>
      <c r="E21" s="132">
        <f t="shared" si="113"/>
        <v>-312699.57</v>
      </c>
      <c r="F21" s="376">
        <v>5099000</v>
      </c>
      <c r="G21" s="376">
        <v>3234577.35</v>
      </c>
      <c r="H21" s="132">
        <f t="shared" si="114"/>
        <v>-1864422.65</v>
      </c>
      <c r="I21" s="376">
        <v>418900</v>
      </c>
      <c r="J21" s="376">
        <v>263088.49</v>
      </c>
      <c r="K21" s="132">
        <f t="shared" si="115"/>
        <v>-155811.51</v>
      </c>
      <c r="L21" s="54"/>
      <c r="M21" s="54"/>
      <c r="N21" s="132">
        <v>0</v>
      </c>
      <c r="O21" s="376">
        <v>2824000</v>
      </c>
      <c r="P21" s="376">
        <v>2824000</v>
      </c>
      <c r="Q21" s="132">
        <f t="shared" si="16"/>
        <v>0</v>
      </c>
      <c r="R21" s="376">
        <v>1414200</v>
      </c>
      <c r="S21" s="376">
        <v>1075200</v>
      </c>
      <c r="T21" s="132">
        <f t="shared" si="116"/>
        <v>-339000</v>
      </c>
      <c r="U21" s="54"/>
      <c r="V21" s="54"/>
      <c r="W21" s="132">
        <f t="shared" si="19"/>
        <v>0</v>
      </c>
      <c r="X21" s="54"/>
      <c r="Y21" s="54"/>
      <c r="Z21" s="132">
        <f t="shared" si="21"/>
        <v>0</v>
      </c>
      <c r="AA21" s="54"/>
      <c r="AB21" s="54"/>
      <c r="AC21" s="132">
        <v>0</v>
      </c>
      <c r="AD21" s="54"/>
      <c r="AE21" s="54"/>
      <c r="AF21" s="132">
        <f t="shared" si="63"/>
        <v>0</v>
      </c>
      <c r="AG21" s="54"/>
      <c r="AH21" s="54"/>
      <c r="AI21" s="132">
        <f t="shared" si="25"/>
        <v>0</v>
      </c>
      <c r="AJ21" s="54"/>
      <c r="AK21" s="54"/>
      <c r="AL21" s="132">
        <f t="shared" si="27"/>
        <v>0</v>
      </c>
      <c r="AM21" s="54"/>
      <c r="AN21" s="54"/>
      <c r="AO21" s="132">
        <f t="shared" si="29"/>
        <v>0</v>
      </c>
      <c r="AP21" s="54"/>
      <c r="AQ21" s="54"/>
      <c r="AR21" s="132">
        <f t="shared" si="31"/>
        <v>0</v>
      </c>
      <c r="AS21" s="54"/>
      <c r="AT21" s="54"/>
      <c r="AU21" s="132">
        <v>0</v>
      </c>
      <c r="AV21" s="54"/>
      <c r="AW21" s="54"/>
      <c r="AX21" s="132">
        <f t="shared" si="35"/>
        <v>0</v>
      </c>
      <c r="AY21" s="54"/>
      <c r="AZ21" s="54"/>
      <c r="BA21" s="132">
        <f t="shared" si="37"/>
        <v>0</v>
      </c>
      <c r="BB21" s="54"/>
      <c r="BC21" s="54"/>
      <c r="BD21" s="132">
        <f t="shared" si="0"/>
        <v>0</v>
      </c>
      <c r="BE21" s="54"/>
      <c r="BF21" s="54"/>
      <c r="BG21" s="132">
        <f t="shared" si="40"/>
        <v>0</v>
      </c>
      <c r="BH21" s="54"/>
      <c r="BI21" s="54"/>
      <c r="BJ21" s="132">
        <f t="shared" si="42"/>
        <v>0</v>
      </c>
      <c r="BK21" s="54"/>
      <c r="BL21" s="54"/>
      <c r="BM21" s="132">
        <f t="shared" si="75"/>
        <v>0</v>
      </c>
      <c r="BN21" s="63">
        <f t="shared" si="1"/>
        <v>10323600</v>
      </c>
      <c r="BO21" s="63">
        <f t="shared" si="2"/>
        <v>7651666.2700000005</v>
      </c>
      <c r="BP21" s="63">
        <f t="shared" si="3"/>
        <v>-2671933.7299999995</v>
      </c>
      <c r="BQ21" s="54"/>
      <c r="BR21" s="54"/>
      <c r="BS21" s="132">
        <f t="shared" si="45"/>
        <v>0</v>
      </c>
      <c r="BT21" s="63">
        <f t="shared" si="4"/>
        <v>0</v>
      </c>
      <c r="BU21" s="63">
        <f t="shared" si="4"/>
        <v>0</v>
      </c>
      <c r="BV21" s="63">
        <f t="shared" si="4"/>
        <v>0</v>
      </c>
      <c r="BW21" s="54"/>
      <c r="BX21" s="54"/>
      <c r="BY21" s="132">
        <f t="shared" si="47"/>
        <v>0</v>
      </c>
      <c r="BZ21" s="54"/>
      <c r="CA21" s="54"/>
      <c r="CB21" s="132">
        <f t="shared" si="49"/>
        <v>0</v>
      </c>
      <c r="CC21" s="63">
        <f t="shared" si="50"/>
        <v>0</v>
      </c>
      <c r="CD21" s="63">
        <f t="shared" si="5"/>
        <v>0</v>
      </c>
      <c r="CE21" s="63">
        <f t="shared" si="5"/>
        <v>0</v>
      </c>
      <c r="CF21" s="63">
        <f t="shared" si="79"/>
        <v>10323600</v>
      </c>
      <c r="CG21" s="63">
        <f t="shared" si="6"/>
        <v>7651666.2700000005</v>
      </c>
      <c r="CH21" s="63">
        <f t="shared" si="6"/>
        <v>-2671933.7299999995</v>
      </c>
      <c r="CI21" s="301"/>
    </row>
    <row r="22" spans="1:16320" s="217" customFormat="1">
      <c r="A22" s="451">
        <v>15</v>
      </c>
      <c r="B22" s="152" t="s">
        <v>18</v>
      </c>
      <c r="C22" s="376">
        <v>2270100</v>
      </c>
      <c r="D22" s="376">
        <v>1109201.7</v>
      </c>
      <c r="E22" s="132">
        <f t="shared" si="113"/>
        <v>-1160898.3</v>
      </c>
      <c r="F22" s="376">
        <v>20396900</v>
      </c>
      <c r="G22" s="376">
        <v>12938307.779999999</v>
      </c>
      <c r="H22" s="132">
        <f t="shared" si="114"/>
        <v>-7458592.2200000007</v>
      </c>
      <c r="I22" s="376">
        <v>1675300</v>
      </c>
      <c r="J22" s="376">
        <v>1254936.22</v>
      </c>
      <c r="K22" s="132">
        <f t="shared" si="115"/>
        <v>-420363.78</v>
      </c>
      <c r="L22" s="54"/>
      <c r="M22" s="54"/>
      <c r="N22" s="132">
        <v>0</v>
      </c>
      <c r="O22" s="376">
        <v>11296000</v>
      </c>
      <c r="P22" s="376">
        <v>11296000</v>
      </c>
      <c r="Q22" s="132">
        <f t="shared" si="16"/>
        <v>0</v>
      </c>
      <c r="R22" s="376">
        <v>5657200</v>
      </c>
      <c r="S22" s="376">
        <v>4301100</v>
      </c>
      <c r="T22" s="132">
        <f t="shared" si="116"/>
        <v>-1356100</v>
      </c>
      <c r="U22" s="54"/>
      <c r="V22" s="54"/>
      <c r="W22" s="132">
        <f t="shared" si="19"/>
        <v>0</v>
      </c>
      <c r="X22" s="54"/>
      <c r="Y22" s="54"/>
      <c r="Z22" s="132">
        <f t="shared" si="21"/>
        <v>0</v>
      </c>
      <c r="AA22" s="54"/>
      <c r="AB22" s="54"/>
      <c r="AC22" s="132">
        <v>0</v>
      </c>
      <c r="AD22" s="54"/>
      <c r="AE22" s="54"/>
      <c r="AF22" s="132">
        <f t="shared" si="63"/>
        <v>0</v>
      </c>
      <c r="AG22" s="54"/>
      <c r="AH22" s="54"/>
      <c r="AI22" s="132">
        <f t="shared" si="25"/>
        <v>0</v>
      </c>
      <c r="AJ22" s="54"/>
      <c r="AK22" s="54"/>
      <c r="AL22" s="132">
        <f t="shared" si="27"/>
        <v>0</v>
      </c>
      <c r="AM22" s="54"/>
      <c r="AN22" s="54"/>
      <c r="AO22" s="132">
        <f t="shared" si="29"/>
        <v>0</v>
      </c>
      <c r="AP22" s="54"/>
      <c r="AQ22" s="54"/>
      <c r="AR22" s="132">
        <f t="shared" si="31"/>
        <v>0</v>
      </c>
      <c r="AS22" s="54"/>
      <c r="AT22" s="54"/>
      <c r="AU22" s="132">
        <v>0</v>
      </c>
      <c r="AV22" s="54"/>
      <c r="AW22" s="54"/>
      <c r="AX22" s="132">
        <f t="shared" si="35"/>
        <v>0</v>
      </c>
      <c r="AY22" s="54"/>
      <c r="AZ22" s="54"/>
      <c r="BA22" s="132">
        <f t="shared" si="37"/>
        <v>0</v>
      </c>
      <c r="BB22" s="54"/>
      <c r="BC22" s="54"/>
      <c r="BD22" s="132">
        <f t="shared" si="0"/>
        <v>0</v>
      </c>
      <c r="BE22" s="54"/>
      <c r="BF22" s="54"/>
      <c r="BG22" s="132">
        <f t="shared" si="40"/>
        <v>0</v>
      </c>
      <c r="BH22" s="54"/>
      <c r="BI22" s="54"/>
      <c r="BJ22" s="132">
        <f t="shared" si="42"/>
        <v>0</v>
      </c>
      <c r="BK22" s="54"/>
      <c r="BL22" s="54"/>
      <c r="BM22" s="132">
        <f t="shared" si="75"/>
        <v>0</v>
      </c>
      <c r="BN22" s="63">
        <f t="shared" si="1"/>
        <v>41295500</v>
      </c>
      <c r="BO22" s="63">
        <f t="shared" si="2"/>
        <v>30899545.699999999</v>
      </c>
      <c r="BP22" s="63">
        <f t="shared" si="3"/>
        <v>-10395954.300000001</v>
      </c>
      <c r="BQ22" s="54"/>
      <c r="BR22" s="54"/>
      <c r="BS22" s="132">
        <f t="shared" si="45"/>
        <v>0</v>
      </c>
      <c r="BT22" s="63">
        <f t="shared" si="4"/>
        <v>0</v>
      </c>
      <c r="BU22" s="63">
        <f t="shared" si="4"/>
        <v>0</v>
      </c>
      <c r="BV22" s="63">
        <f t="shared" si="4"/>
        <v>0</v>
      </c>
      <c r="BW22" s="54"/>
      <c r="BX22" s="54"/>
      <c r="BY22" s="132">
        <f t="shared" si="47"/>
        <v>0</v>
      </c>
      <c r="BZ22" s="54"/>
      <c r="CA22" s="54"/>
      <c r="CB22" s="132">
        <f t="shared" si="49"/>
        <v>0</v>
      </c>
      <c r="CC22" s="63">
        <f t="shared" si="50"/>
        <v>0</v>
      </c>
      <c r="CD22" s="63">
        <f t="shared" si="5"/>
        <v>0</v>
      </c>
      <c r="CE22" s="63">
        <f t="shared" si="5"/>
        <v>0</v>
      </c>
      <c r="CF22" s="63">
        <f t="shared" si="79"/>
        <v>41295500</v>
      </c>
      <c r="CG22" s="63">
        <f t="shared" si="6"/>
        <v>30899545.699999999</v>
      </c>
      <c r="CH22" s="63">
        <f t="shared" si="6"/>
        <v>-10395954.300000001</v>
      </c>
      <c r="CI22" s="301"/>
    </row>
    <row r="23" spans="1:16320" s="288" customFormat="1">
      <c r="A23" s="163">
        <v>16</v>
      </c>
      <c r="B23" s="154" t="s">
        <v>34</v>
      </c>
      <c r="C23" s="64">
        <f t="shared" ref="C23:AQ23" si="117">SUM(C24:C27)</f>
        <v>0</v>
      </c>
      <c r="D23" s="64">
        <f t="shared" si="117"/>
        <v>0</v>
      </c>
      <c r="E23" s="215">
        <f t="shared" si="8"/>
        <v>0</v>
      </c>
      <c r="F23" s="64">
        <f t="shared" si="117"/>
        <v>135660700</v>
      </c>
      <c r="G23" s="64">
        <f t="shared" si="117"/>
        <v>132555848.90000001</v>
      </c>
      <c r="H23" s="215">
        <f t="shared" si="10"/>
        <v>-3104851.099999994</v>
      </c>
      <c r="I23" s="64">
        <f t="shared" si="117"/>
        <v>0</v>
      </c>
      <c r="J23" s="64">
        <f t="shared" si="117"/>
        <v>0</v>
      </c>
      <c r="K23" s="215">
        <f t="shared" si="12"/>
        <v>0</v>
      </c>
      <c r="L23" s="64">
        <f t="shared" si="117"/>
        <v>0</v>
      </c>
      <c r="M23" s="64">
        <f t="shared" si="117"/>
        <v>0</v>
      </c>
      <c r="N23" s="64">
        <f t="shared" si="117"/>
        <v>0</v>
      </c>
      <c r="O23" s="64">
        <f t="shared" si="117"/>
        <v>44764000</v>
      </c>
      <c r="P23" s="64">
        <f t="shared" si="117"/>
        <v>41843427.18</v>
      </c>
      <c r="Q23" s="215">
        <f t="shared" si="16"/>
        <v>-2920572.8200000003</v>
      </c>
      <c r="R23" s="64">
        <f>SUM(R24:R27)</f>
        <v>0</v>
      </c>
      <c r="S23" s="64">
        <f>SUM(S24:S27)</f>
        <v>0</v>
      </c>
      <c r="T23" s="215">
        <f t="shared" si="112"/>
        <v>0</v>
      </c>
      <c r="U23" s="64">
        <f t="shared" si="117"/>
        <v>130732800</v>
      </c>
      <c r="V23" s="64">
        <f t="shared" si="117"/>
        <v>130732800</v>
      </c>
      <c r="W23" s="215">
        <f t="shared" si="19"/>
        <v>0</v>
      </c>
      <c r="X23" s="64">
        <f t="shared" si="117"/>
        <v>100720000</v>
      </c>
      <c r="Y23" s="64">
        <f t="shared" si="117"/>
        <v>100719999.95999999</v>
      </c>
      <c r="Z23" s="215">
        <f t="shared" si="21"/>
        <v>-4.0000006556510925E-2</v>
      </c>
      <c r="AA23" s="64">
        <f t="shared" si="117"/>
        <v>49000000</v>
      </c>
      <c r="AB23" s="64">
        <f t="shared" si="117"/>
        <v>48997781.280000001</v>
      </c>
      <c r="AC23" s="64">
        <f>SUM(AC24:AC27)</f>
        <v>-2218.7199999997392</v>
      </c>
      <c r="AD23" s="64">
        <f t="shared" si="117"/>
        <v>38528000</v>
      </c>
      <c r="AE23" s="64">
        <f t="shared" si="117"/>
        <v>38527999.999999993</v>
      </c>
      <c r="AF23" s="215">
        <f>SUM(AE23-AD23)</f>
        <v>-7.4505805969238281E-9</v>
      </c>
      <c r="AG23" s="64">
        <f t="shared" si="117"/>
        <v>44669500</v>
      </c>
      <c r="AH23" s="64">
        <f t="shared" si="117"/>
        <v>44200270.170000002</v>
      </c>
      <c r="AI23" s="215">
        <f t="shared" si="25"/>
        <v>-469229.82999999821</v>
      </c>
      <c r="AJ23" s="64">
        <f t="shared" si="117"/>
        <v>81100000</v>
      </c>
      <c r="AK23" s="64">
        <f t="shared" si="117"/>
        <v>80617689.779999986</v>
      </c>
      <c r="AL23" s="215">
        <f t="shared" si="27"/>
        <v>-482310.22000001371</v>
      </c>
      <c r="AM23" s="64">
        <f t="shared" si="117"/>
        <v>26447600</v>
      </c>
      <c r="AN23" s="64">
        <f t="shared" si="117"/>
        <v>26447600</v>
      </c>
      <c r="AO23" s="215">
        <f t="shared" si="29"/>
        <v>0</v>
      </c>
      <c r="AP23" s="64">
        <f t="shared" si="117"/>
        <v>33816000</v>
      </c>
      <c r="AQ23" s="64">
        <f t="shared" si="117"/>
        <v>33816000</v>
      </c>
      <c r="AR23" s="215">
        <f>SUM(AQ23-AP23)</f>
        <v>0</v>
      </c>
      <c r="AS23" s="64">
        <f t="shared" ref="AS23:BL23" si="118">SUM(AS24:AS27)</f>
        <v>0</v>
      </c>
      <c r="AT23" s="64">
        <f t="shared" si="118"/>
        <v>0</v>
      </c>
      <c r="AU23" s="64">
        <f t="shared" si="118"/>
        <v>0</v>
      </c>
      <c r="AV23" s="64">
        <f t="shared" si="118"/>
        <v>75945600</v>
      </c>
      <c r="AW23" s="64">
        <f t="shared" si="118"/>
        <v>71098349.629999995</v>
      </c>
      <c r="AX23" s="215">
        <f t="shared" si="35"/>
        <v>-4847250.3700000048</v>
      </c>
      <c r="AY23" s="64">
        <f t="shared" si="118"/>
        <v>281958400</v>
      </c>
      <c r="AZ23" s="64">
        <f t="shared" si="118"/>
        <v>278931375.80000001</v>
      </c>
      <c r="BA23" s="215">
        <f t="shared" si="37"/>
        <v>-3027024.1999999881</v>
      </c>
      <c r="BB23" s="64">
        <f t="shared" si="118"/>
        <v>382912000</v>
      </c>
      <c r="BC23" s="64">
        <f t="shared" si="118"/>
        <v>380629496.39999998</v>
      </c>
      <c r="BD23" s="64">
        <f t="shared" si="118"/>
        <v>-2282503.5999999996</v>
      </c>
      <c r="BE23" s="64">
        <f t="shared" si="118"/>
        <v>283200000</v>
      </c>
      <c r="BF23" s="64">
        <f t="shared" si="118"/>
        <v>280400000</v>
      </c>
      <c r="BG23" s="215">
        <f t="shared" si="40"/>
        <v>-2800000</v>
      </c>
      <c r="BH23" s="64">
        <f t="shared" si="118"/>
        <v>294331600</v>
      </c>
      <c r="BI23" s="64">
        <f t="shared" si="118"/>
        <v>285506166.72000003</v>
      </c>
      <c r="BJ23" s="215">
        <f t="shared" si="42"/>
        <v>-8825433.2799999714</v>
      </c>
      <c r="BK23" s="64">
        <f t="shared" si="118"/>
        <v>20460000</v>
      </c>
      <c r="BL23" s="64">
        <f t="shared" si="118"/>
        <v>20460000</v>
      </c>
      <c r="BM23" s="215">
        <f t="shared" si="75"/>
        <v>0</v>
      </c>
      <c r="BN23" s="59">
        <f t="shared" si="1"/>
        <v>2024246200</v>
      </c>
      <c r="BO23" s="59">
        <f t="shared" si="2"/>
        <v>1995484805.8199999</v>
      </c>
      <c r="BP23" s="59">
        <f t="shared" si="3"/>
        <v>-28761394.179999985</v>
      </c>
      <c r="BQ23" s="64">
        <f t="shared" ref="BQ23:BR23" si="119">SUM(BQ24:BQ27)</f>
        <v>0</v>
      </c>
      <c r="BR23" s="64">
        <f t="shared" si="119"/>
        <v>0</v>
      </c>
      <c r="BS23" s="215">
        <f t="shared" si="45"/>
        <v>0</v>
      </c>
      <c r="BT23" s="59">
        <f t="shared" ref="BT23:BV82" si="120">SUM(BQ23)</f>
        <v>0</v>
      </c>
      <c r="BU23" s="59">
        <f t="shared" si="120"/>
        <v>0</v>
      </c>
      <c r="BV23" s="59">
        <f t="shared" si="120"/>
        <v>0</v>
      </c>
      <c r="BW23" s="64">
        <f t="shared" ref="BW23:CA23" si="121">SUM(BW24:BW27)</f>
        <v>0</v>
      </c>
      <c r="BX23" s="64">
        <f t="shared" si="121"/>
        <v>0</v>
      </c>
      <c r="BY23" s="215">
        <f t="shared" si="47"/>
        <v>0</v>
      </c>
      <c r="BZ23" s="64">
        <f t="shared" si="121"/>
        <v>0</v>
      </c>
      <c r="CA23" s="64">
        <f t="shared" si="121"/>
        <v>0</v>
      </c>
      <c r="CB23" s="215">
        <f t="shared" si="49"/>
        <v>0</v>
      </c>
      <c r="CC23" s="59">
        <f t="shared" si="50"/>
        <v>0</v>
      </c>
      <c r="CD23" s="59">
        <f t="shared" si="50"/>
        <v>0</v>
      </c>
      <c r="CE23" s="59">
        <f t="shared" si="50"/>
        <v>0</v>
      </c>
      <c r="CF23" s="59">
        <f t="shared" si="79"/>
        <v>2024246200</v>
      </c>
      <c r="CG23" s="59">
        <f t="shared" si="79"/>
        <v>1995484805.8199999</v>
      </c>
      <c r="CH23" s="59">
        <f t="shared" si="79"/>
        <v>-28761394.179999985</v>
      </c>
      <c r="CI23" s="285"/>
      <c r="CJ23" s="322"/>
      <c r="CK23" s="286"/>
      <c r="CL23" s="286"/>
      <c r="CM23" s="287"/>
      <c r="CN23" s="287"/>
      <c r="CO23" s="285"/>
      <c r="CP23" s="286"/>
      <c r="CQ23" s="286"/>
      <c r="CR23" s="286"/>
      <c r="CS23" s="287"/>
      <c r="CT23" s="287"/>
      <c r="CU23" s="285"/>
      <c r="CV23" s="287"/>
      <c r="CW23" s="287"/>
      <c r="CX23" s="285"/>
      <c r="CY23" s="286"/>
      <c r="CZ23" s="286"/>
      <c r="DA23" s="286"/>
      <c r="DB23" s="286"/>
      <c r="DC23" s="286"/>
      <c r="DD23" s="286"/>
      <c r="DE23" s="163"/>
      <c r="DF23" s="154"/>
      <c r="DG23" s="287"/>
      <c r="DH23" s="287"/>
      <c r="DI23" s="285"/>
      <c r="DJ23" s="287"/>
      <c r="DK23" s="287"/>
      <c r="DL23" s="285"/>
      <c r="DM23" s="287"/>
      <c r="DN23" s="287"/>
      <c r="DO23" s="285"/>
      <c r="DP23" s="287"/>
      <c r="DQ23" s="287"/>
      <c r="DR23" s="285"/>
      <c r="DS23" s="287"/>
      <c r="DT23" s="287"/>
      <c r="DU23" s="285"/>
      <c r="DV23" s="287"/>
      <c r="DW23" s="287"/>
      <c r="DX23" s="285"/>
      <c r="DY23" s="287"/>
      <c r="DZ23" s="287"/>
      <c r="EA23" s="285"/>
      <c r="EB23" s="287"/>
      <c r="EC23" s="287"/>
      <c r="ED23" s="285"/>
      <c r="EE23" s="287"/>
      <c r="EF23" s="287"/>
      <c r="EG23" s="285"/>
      <c r="EH23" s="287"/>
      <c r="EI23" s="287"/>
      <c r="EJ23" s="285"/>
      <c r="EK23" s="287"/>
      <c r="EL23" s="287"/>
      <c r="EM23" s="285"/>
      <c r="EN23" s="287"/>
      <c r="EO23" s="287"/>
      <c r="EP23" s="285"/>
      <c r="EQ23" s="287"/>
      <c r="ER23" s="287"/>
      <c r="ES23" s="285"/>
      <c r="ET23" s="287"/>
      <c r="EU23" s="287"/>
      <c r="EV23" s="285"/>
      <c r="EW23" s="287"/>
      <c r="EX23" s="287"/>
      <c r="EY23" s="285"/>
      <c r="EZ23" s="287"/>
      <c r="FA23" s="287"/>
      <c r="FB23" s="285"/>
      <c r="FC23" s="287"/>
      <c r="FD23" s="287"/>
      <c r="FE23" s="285"/>
      <c r="FF23" s="287"/>
      <c r="FG23" s="287"/>
      <c r="FH23" s="285"/>
      <c r="FI23" s="287"/>
      <c r="FJ23" s="287"/>
      <c r="FK23" s="285"/>
      <c r="FL23" s="287"/>
      <c r="FM23" s="287"/>
      <c r="FN23" s="285"/>
      <c r="FO23" s="287"/>
      <c r="FP23" s="287"/>
      <c r="FQ23" s="285"/>
      <c r="FR23" s="286"/>
      <c r="FS23" s="286"/>
      <c r="FT23" s="286"/>
      <c r="FU23" s="287"/>
      <c r="FV23" s="287"/>
      <c r="FW23" s="285"/>
      <c r="FX23" s="286"/>
      <c r="FY23" s="286"/>
      <c r="FZ23" s="286"/>
      <c r="GA23" s="287"/>
      <c r="GB23" s="287"/>
      <c r="GC23" s="285"/>
      <c r="GD23" s="287"/>
      <c r="GE23" s="287"/>
      <c r="GF23" s="285"/>
      <c r="GG23" s="286"/>
      <c r="GH23" s="286"/>
      <c r="GI23" s="286"/>
      <c r="GJ23" s="286"/>
      <c r="GK23" s="286"/>
      <c r="GL23" s="286"/>
      <c r="GM23" s="163"/>
      <c r="GN23" s="154"/>
      <c r="GO23" s="287"/>
      <c r="GP23" s="287"/>
      <c r="GQ23" s="285"/>
      <c r="GR23" s="287"/>
      <c r="GS23" s="287"/>
      <c r="GT23" s="285"/>
      <c r="GU23" s="287"/>
      <c r="GV23" s="287"/>
      <c r="GW23" s="285"/>
      <c r="GX23" s="287"/>
      <c r="GY23" s="287"/>
      <c r="GZ23" s="285"/>
      <c r="HA23" s="287"/>
      <c r="HB23" s="287"/>
      <c r="HC23" s="285"/>
      <c r="HD23" s="287"/>
      <c r="HE23" s="287"/>
      <c r="HF23" s="285"/>
      <c r="HG23" s="287"/>
      <c r="HH23" s="287"/>
      <c r="HI23" s="285"/>
      <c r="HJ23" s="287"/>
      <c r="HK23" s="287"/>
      <c r="HL23" s="285"/>
      <c r="HM23" s="287"/>
      <c r="HN23" s="287"/>
      <c r="HO23" s="285"/>
      <c r="HP23" s="287"/>
      <c r="HQ23" s="287"/>
      <c r="HR23" s="285"/>
      <c r="HS23" s="287"/>
      <c r="HT23" s="287"/>
      <c r="HU23" s="285"/>
      <c r="HV23" s="287"/>
      <c r="HW23" s="287"/>
      <c r="HX23" s="285"/>
      <c r="HY23" s="287"/>
      <c r="HZ23" s="287"/>
      <c r="IA23" s="285"/>
      <c r="IB23" s="287"/>
      <c r="IC23" s="287"/>
      <c r="ID23" s="285"/>
      <c r="IE23" s="287"/>
      <c r="IF23" s="287"/>
      <c r="IG23" s="285"/>
      <c r="IH23" s="287"/>
      <c r="II23" s="287"/>
      <c r="IJ23" s="285"/>
      <c r="IK23" s="287"/>
      <c r="IL23" s="287"/>
      <c r="IM23" s="285"/>
      <c r="IN23" s="287"/>
      <c r="IO23" s="287"/>
      <c r="IP23" s="285"/>
      <c r="IQ23" s="287"/>
      <c r="IR23" s="287"/>
      <c r="IS23" s="285"/>
      <c r="IT23" s="287"/>
      <c r="IU23" s="287"/>
      <c r="IV23" s="285"/>
      <c r="IW23" s="287"/>
      <c r="IX23" s="287"/>
      <c r="IY23" s="285"/>
      <c r="IZ23" s="286"/>
      <c r="JA23" s="286"/>
      <c r="JB23" s="286"/>
      <c r="JC23" s="287"/>
      <c r="JD23" s="287"/>
      <c r="JE23" s="285"/>
      <c r="JF23" s="286"/>
      <c r="JG23" s="286"/>
      <c r="JH23" s="286"/>
      <c r="JI23" s="287"/>
      <c r="JJ23" s="287"/>
      <c r="JK23" s="285"/>
      <c r="JL23" s="287"/>
      <c r="JM23" s="287"/>
      <c r="JN23" s="285"/>
      <c r="JO23" s="286"/>
      <c r="JP23" s="286"/>
      <c r="JQ23" s="286"/>
      <c r="JR23" s="286"/>
      <c r="JS23" s="286"/>
      <c r="JT23" s="286"/>
      <c r="JU23" s="163"/>
      <c r="JV23" s="154"/>
      <c r="JW23" s="287"/>
      <c r="JX23" s="287"/>
      <c r="JY23" s="285"/>
      <c r="JZ23" s="287"/>
      <c r="KA23" s="287"/>
      <c r="KB23" s="285"/>
      <c r="KC23" s="287"/>
      <c r="KD23" s="287"/>
      <c r="KE23" s="285"/>
      <c r="KF23" s="287"/>
      <c r="KG23" s="287"/>
      <c r="KH23" s="285"/>
      <c r="KI23" s="287"/>
      <c r="KJ23" s="287"/>
      <c r="KK23" s="285"/>
      <c r="KL23" s="287"/>
      <c r="KM23" s="287"/>
      <c r="KN23" s="285"/>
      <c r="KO23" s="287"/>
      <c r="KP23" s="287"/>
      <c r="KQ23" s="285"/>
      <c r="KR23" s="287"/>
      <c r="KS23" s="287"/>
      <c r="KT23" s="285"/>
      <c r="KU23" s="287"/>
      <c r="KV23" s="287"/>
      <c r="KW23" s="285"/>
      <c r="KX23" s="287"/>
      <c r="KY23" s="287"/>
      <c r="KZ23" s="285"/>
      <c r="LA23" s="287"/>
      <c r="LB23" s="287"/>
      <c r="LC23" s="285"/>
      <c r="LD23" s="287"/>
      <c r="LE23" s="287"/>
      <c r="LF23" s="285"/>
      <c r="LG23" s="287"/>
      <c r="LH23" s="287"/>
      <c r="LI23" s="285"/>
      <c r="LJ23" s="287"/>
      <c r="LK23" s="287"/>
      <c r="LL23" s="285"/>
      <c r="LM23" s="287"/>
      <c r="LN23" s="287"/>
      <c r="LO23" s="285"/>
      <c r="LP23" s="287"/>
      <c r="LQ23" s="287"/>
      <c r="LR23" s="285"/>
      <c r="LS23" s="287"/>
      <c r="LT23" s="287"/>
      <c r="LU23" s="285"/>
      <c r="LV23" s="287"/>
      <c r="LW23" s="287"/>
      <c r="LX23" s="285"/>
      <c r="LY23" s="287"/>
      <c r="LZ23" s="287"/>
      <c r="MA23" s="285"/>
      <c r="MB23" s="287"/>
      <c r="MC23" s="287"/>
      <c r="MD23" s="285"/>
      <c r="ME23" s="287"/>
      <c r="MF23" s="287"/>
      <c r="MG23" s="285"/>
      <c r="MH23" s="286"/>
      <c r="MI23" s="286"/>
      <c r="MJ23" s="286"/>
      <c r="MK23" s="287"/>
      <c r="ML23" s="287"/>
      <c r="MM23" s="285"/>
      <c r="MN23" s="286"/>
      <c r="MO23" s="286"/>
      <c r="MP23" s="286"/>
      <c r="MQ23" s="287"/>
      <c r="MR23" s="287"/>
      <c r="MS23" s="285"/>
      <c r="MT23" s="287"/>
      <c r="MU23" s="287"/>
      <c r="MV23" s="285"/>
      <c r="MW23" s="286"/>
      <c r="MX23" s="286"/>
      <c r="MY23" s="286"/>
      <c r="MZ23" s="286"/>
      <c r="NA23" s="286"/>
      <c r="NB23" s="286"/>
      <c r="NC23" s="163"/>
      <c r="ND23" s="154"/>
      <c r="NE23" s="287"/>
      <c r="NF23" s="287"/>
      <c r="NG23" s="285"/>
      <c r="NH23" s="287"/>
      <c r="NI23" s="287"/>
      <c r="NJ23" s="285"/>
      <c r="NK23" s="287"/>
      <c r="NL23" s="287"/>
      <c r="NM23" s="285"/>
      <c r="NN23" s="287"/>
      <c r="NO23" s="287"/>
      <c r="NP23" s="285"/>
      <c r="NQ23" s="287"/>
      <c r="NR23" s="287"/>
      <c r="NS23" s="285"/>
      <c r="NT23" s="287"/>
      <c r="NU23" s="287"/>
      <c r="NV23" s="285"/>
      <c r="NW23" s="287"/>
      <c r="NX23" s="287"/>
      <c r="NY23" s="285"/>
      <c r="NZ23" s="287"/>
      <c r="OA23" s="287"/>
      <c r="OB23" s="285"/>
      <c r="OC23" s="287"/>
      <c r="OD23" s="287"/>
      <c r="OE23" s="285"/>
      <c r="OF23" s="287"/>
      <c r="OG23" s="287"/>
      <c r="OH23" s="285"/>
      <c r="OI23" s="287"/>
      <c r="OJ23" s="287"/>
      <c r="OK23" s="285"/>
      <c r="OL23" s="287"/>
      <c r="OM23" s="287"/>
      <c r="ON23" s="285"/>
      <c r="OO23" s="287"/>
      <c r="OP23" s="287"/>
      <c r="OQ23" s="285"/>
      <c r="OR23" s="287"/>
      <c r="OS23" s="287"/>
      <c r="OT23" s="285"/>
      <c r="OU23" s="287"/>
      <c r="OV23" s="287"/>
      <c r="OW23" s="285"/>
      <c r="OX23" s="287"/>
      <c r="OY23" s="287"/>
      <c r="OZ23" s="285"/>
      <c r="PA23" s="287"/>
      <c r="PB23" s="287"/>
      <c r="PC23" s="285"/>
      <c r="PD23" s="287"/>
      <c r="PE23" s="287"/>
      <c r="PF23" s="285"/>
      <c r="PG23" s="287"/>
      <c r="PH23" s="287"/>
      <c r="PI23" s="285"/>
      <c r="PJ23" s="287"/>
      <c r="PK23" s="287"/>
      <c r="PL23" s="285"/>
      <c r="PM23" s="287"/>
      <c r="PN23" s="287"/>
      <c r="PO23" s="285"/>
      <c r="PP23" s="286"/>
      <c r="PQ23" s="286"/>
      <c r="PR23" s="286"/>
      <c r="PS23" s="287"/>
      <c r="PT23" s="287"/>
      <c r="PU23" s="285"/>
      <c r="PV23" s="286"/>
      <c r="PW23" s="286"/>
      <c r="PX23" s="286"/>
      <c r="PY23" s="287"/>
      <c r="PZ23" s="287"/>
      <c r="QA23" s="285"/>
      <c r="QB23" s="287"/>
      <c r="QC23" s="287"/>
      <c r="QD23" s="285"/>
      <c r="QE23" s="286"/>
      <c r="QF23" s="286"/>
      <c r="QG23" s="286"/>
      <c r="QH23" s="286"/>
      <c r="QI23" s="286"/>
      <c r="QJ23" s="286"/>
      <c r="QK23" s="163"/>
      <c r="QL23" s="154"/>
      <c r="QM23" s="287"/>
      <c r="QN23" s="287"/>
      <c r="QO23" s="285"/>
      <c r="QP23" s="287"/>
      <c r="QQ23" s="287"/>
      <c r="QR23" s="285"/>
      <c r="QS23" s="287"/>
      <c r="QT23" s="287"/>
      <c r="QU23" s="285"/>
      <c r="QV23" s="287"/>
      <c r="QW23" s="287"/>
      <c r="QX23" s="285"/>
      <c r="QY23" s="287"/>
      <c r="QZ23" s="287"/>
      <c r="RA23" s="285"/>
      <c r="RB23" s="287"/>
      <c r="RC23" s="287"/>
      <c r="RD23" s="285"/>
      <c r="RE23" s="287"/>
      <c r="RF23" s="287"/>
      <c r="RG23" s="285"/>
      <c r="RH23" s="287"/>
      <c r="RI23" s="287"/>
      <c r="RJ23" s="285"/>
      <c r="RK23" s="287"/>
      <c r="RL23" s="287"/>
      <c r="RM23" s="285"/>
      <c r="RN23" s="287"/>
      <c r="RO23" s="287"/>
      <c r="RP23" s="285"/>
      <c r="RQ23" s="287"/>
      <c r="RR23" s="287"/>
      <c r="RS23" s="285"/>
      <c r="RT23" s="287"/>
      <c r="RU23" s="287"/>
      <c r="RV23" s="285"/>
      <c r="RW23" s="287"/>
      <c r="RX23" s="287"/>
      <c r="RY23" s="285"/>
      <c r="RZ23" s="287"/>
      <c r="SA23" s="287"/>
      <c r="SB23" s="285"/>
      <c r="SC23" s="287"/>
      <c r="SD23" s="287"/>
      <c r="SE23" s="285"/>
      <c r="SF23" s="287"/>
      <c r="SG23" s="287"/>
      <c r="SH23" s="285"/>
      <c r="SI23" s="287"/>
      <c r="SJ23" s="287"/>
      <c r="SK23" s="285"/>
      <c r="SL23" s="287"/>
      <c r="SM23" s="287"/>
      <c r="SN23" s="285"/>
      <c r="SO23" s="287"/>
      <c r="SP23" s="287"/>
      <c r="SQ23" s="285"/>
      <c r="SR23" s="287"/>
      <c r="SS23" s="287"/>
      <c r="ST23" s="285"/>
      <c r="SU23" s="287"/>
      <c r="SV23" s="287"/>
      <c r="SW23" s="285"/>
      <c r="SX23" s="286"/>
      <c r="SY23" s="286"/>
      <c r="SZ23" s="286"/>
      <c r="TA23" s="287"/>
      <c r="TB23" s="287"/>
      <c r="TC23" s="285"/>
      <c r="TD23" s="286"/>
      <c r="TE23" s="286"/>
      <c r="TF23" s="286"/>
      <c r="TG23" s="287"/>
      <c r="TH23" s="287"/>
      <c r="TI23" s="285"/>
      <c r="TJ23" s="287"/>
      <c r="TK23" s="287"/>
      <c r="TL23" s="285"/>
      <c r="TM23" s="286"/>
      <c r="TN23" s="286"/>
      <c r="TO23" s="286"/>
      <c r="TP23" s="286"/>
      <c r="TQ23" s="286"/>
      <c r="TR23" s="286"/>
      <c r="TS23" s="163"/>
      <c r="TT23" s="154"/>
      <c r="TU23" s="287"/>
      <c r="TV23" s="287"/>
      <c r="TW23" s="285"/>
      <c r="TX23" s="287"/>
      <c r="TY23" s="287"/>
      <c r="TZ23" s="285"/>
      <c r="UA23" s="287"/>
      <c r="UB23" s="287"/>
      <c r="UC23" s="285"/>
      <c r="UD23" s="287"/>
      <c r="UE23" s="287"/>
      <c r="UF23" s="285"/>
      <c r="UG23" s="287"/>
      <c r="UH23" s="287"/>
      <c r="UI23" s="285"/>
      <c r="UJ23" s="287"/>
      <c r="UK23" s="287"/>
      <c r="UL23" s="285"/>
      <c r="UM23" s="287"/>
      <c r="UN23" s="287"/>
      <c r="UO23" s="285"/>
      <c r="UP23" s="287"/>
      <c r="UQ23" s="287"/>
      <c r="UR23" s="285"/>
      <c r="US23" s="287"/>
      <c r="UT23" s="287"/>
      <c r="UU23" s="285"/>
      <c r="UV23" s="287"/>
      <c r="UW23" s="287"/>
      <c r="UX23" s="285"/>
      <c r="UY23" s="287"/>
      <c r="UZ23" s="287"/>
      <c r="VA23" s="285"/>
      <c r="VB23" s="287"/>
      <c r="VC23" s="287"/>
      <c r="VD23" s="285"/>
      <c r="VE23" s="287"/>
      <c r="VF23" s="287"/>
      <c r="VG23" s="285"/>
      <c r="VH23" s="287"/>
      <c r="VI23" s="287"/>
      <c r="VJ23" s="285"/>
      <c r="VK23" s="287"/>
      <c r="VL23" s="287"/>
      <c r="VM23" s="285"/>
      <c r="VN23" s="287"/>
      <c r="VO23" s="287"/>
      <c r="VP23" s="285"/>
      <c r="VQ23" s="287"/>
      <c r="VR23" s="287"/>
      <c r="VS23" s="285"/>
      <c r="VT23" s="287"/>
      <c r="VU23" s="287"/>
      <c r="VV23" s="285"/>
      <c r="VW23" s="287"/>
      <c r="VX23" s="287"/>
      <c r="VY23" s="285"/>
      <c r="VZ23" s="287"/>
      <c r="WA23" s="287"/>
      <c r="WB23" s="285"/>
      <c r="WC23" s="287"/>
      <c r="WD23" s="287"/>
      <c r="WE23" s="285"/>
      <c r="WF23" s="286"/>
      <c r="WG23" s="286"/>
      <c r="WH23" s="286"/>
      <c r="WI23" s="287"/>
      <c r="WJ23" s="287"/>
      <c r="WK23" s="285"/>
      <c r="WL23" s="286"/>
      <c r="WM23" s="286"/>
      <c r="WN23" s="286"/>
      <c r="WO23" s="287"/>
      <c r="WP23" s="287"/>
      <c r="WQ23" s="285"/>
      <c r="WR23" s="287"/>
      <c r="WS23" s="287"/>
      <c r="WT23" s="285"/>
      <c r="WU23" s="286"/>
      <c r="WV23" s="286"/>
      <c r="WW23" s="286"/>
      <c r="WX23" s="286"/>
      <c r="WY23" s="286"/>
      <c r="WZ23" s="286"/>
      <c r="XA23" s="163"/>
      <c r="XB23" s="154"/>
      <c r="XC23" s="287"/>
      <c r="XD23" s="287"/>
      <c r="XE23" s="285"/>
      <c r="XF23" s="287"/>
      <c r="XG23" s="287"/>
      <c r="XH23" s="285"/>
      <c r="XI23" s="287"/>
      <c r="XJ23" s="287"/>
      <c r="XK23" s="285"/>
      <c r="XL23" s="287"/>
      <c r="XM23" s="287"/>
      <c r="XN23" s="285"/>
      <c r="XO23" s="287"/>
      <c r="XP23" s="287"/>
      <c r="XQ23" s="285"/>
      <c r="XR23" s="287"/>
      <c r="XS23" s="287"/>
      <c r="XT23" s="285"/>
      <c r="XU23" s="287"/>
      <c r="XV23" s="287"/>
      <c r="XW23" s="285"/>
      <c r="XX23" s="287"/>
      <c r="XY23" s="287"/>
      <c r="XZ23" s="285"/>
      <c r="YA23" s="287"/>
      <c r="YB23" s="287"/>
      <c r="YC23" s="285"/>
      <c r="YD23" s="287"/>
      <c r="YE23" s="287"/>
      <c r="YF23" s="285"/>
      <c r="YG23" s="287"/>
      <c r="YH23" s="287"/>
      <c r="YI23" s="285"/>
      <c r="YJ23" s="287"/>
      <c r="YK23" s="287"/>
      <c r="YL23" s="285"/>
      <c r="YM23" s="287"/>
      <c r="YN23" s="287"/>
      <c r="YO23" s="285"/>
      <c r="YP23" s="287"/>
      <c r="YQ23" s="287"/>
      <c r="YR23" s="285"/>
      <c r="YS23" s="287"/>
      <c r="YT23" s="287"/>
      <c r="YU23" s="285"/>
      <c r="YV23" s="287"/>
      <c r="YW23" s="287"/>
      <c r="YX23" s="285"/>
      <c r="YY23" s="287"/>
      <c r="YZ23" s="287"/>
      <c r="ZA23" s="285"/>
      <c r="ZB23" s="287"/>
      <c r="ZC23" s="287"/>
      <c r="ZD23" s="285"/>
      <c r="ZE23" s="287"/>
      <c r="ZF23" s="287"/>
      <c r="ZG23" s="285"/>
      <c r="ZH23" s="287"/>
      <c r="ZI23" s="287"/>
      <c r="ZJ23" s="285"/>
      <c r="ZK23" s="287"/>
      <c r="ZL23" s="287"/>
      <c r="ZM23" s="285"/>
      <c r="ZN23" s="286"/>
      <c r="ZO23" s="286"/>
      <c r="ZP23" s="286"/>
      <c r="ZQ23" s="287"/>
      <c r="ZR23" s="287"/>
      <c r="ZS23" s="285"/>
      <c r="ZT23" s="286"/>
      <c r="ZU23" s="286"/>
      <c r="ZV23" s="286"/>
      <c r="ZW23" s="287"/>
      <c r="ZX23" s="287"/>
      <c r="ZY23" s="285"/>
      <c r="ZZ23" s="287"/>
      <c r="AAA23" s="287"/>
      <c r="AAB23" s="285"/>
      <c r="AAC23" s="286"/>
      <c r="AAD23" s="286"/>
      <c r="AAE23" s="286"/>
      <c r="AAF23" s="286"/>
      <c r="AAG23" s="286"/>
      <c r="AAH23" s="286"/>
      <c r="AAI23" s="163"/>
      <c r="AAJ23" s="154"/>
      <c r="AAK23" s="287"/>
      <c r="AAL23" s="287"/>
      <c r="AAM23" s="285"/>
      <c r="AAN23" s="287"/>
      <c r="AAO23" s="287"/>
      <c r="AAP23" s="285"/>
      <c r="AAQ23" s="287"/>
      <c r="AAR23" s="287"/>
      <c r="AAS23" s="285"/>
      <c r="AAT23" s="287"/>
      <c r="AAU23" s="287"/>
      <c r="AAV23" s="285"/>
      <c r="AAW23" s="287"/>
      <c r="AAX23" s="287"/>
      <c r="AAY23" s="285"/>
      <c r="AAZ23" s="287"/>
      <c r="ABA23" s="287"/>
      <c r="ABB23" s="285"/>
      <c r="ABC23" s="287"/>
      <c r="ABD23" s="287"/>
      <c r="ABE23" s="285"/>
      <c r="ABF23" s="287"/>
      <c r="ABG23" s="287"/>
      <c r="ABH23" s="285"/>
      <c r="ABI23" s="287"/>
      <c r="ABJ23" s="287"/>
      <c r="ABK23" s="285"/>
      <c r="ABL23" s="287"/>
      <c r="ABM23" s="287"/>
      <c r="ABN23" s="285"/>
      <c r="ABO23" s="287"/>
      <c r="ABP23" s="287"/>
      <c r="ABQ23" s="285"/>
      <c r="ABR23" s="287"/>
      <c r="ABS23" s="287"/>
      <c r="ABT23" s="285"/>
      <c r="ABU23" s="287"/>
      <c r="ABV23" s="287"/>
      <c r="ABW23" s="285"/>
      <c r="ABX23" s="287"/>
      <c r="ABY23" s="287"/>
      <c r="ABZ23" s="285"/>
      <c r="ACA23" s="287"/>
      <c r="ACB23" s="287"/>
      <c r="ACC23" s="285"/>
      <c r="ACD23" s="287"/>
      <c r="ACE23" s="287"/>
      <c r="ACF23" s="285"/>
      <c r="ACG23" s="287"/>
      <c r="ACH23" s="287"/>
      <c r="ACI23" s="285"/>
      <c r="ACJ23" s="287"/>
      <c r="ACK23" s="287"/>
      <c r="ACL23" s="285"/>
      <c r="ACM23" s="287"/>
      <c r="ACN23" s="287"/>
      <c r="ACO23" s="285"/>
      <c r="ACP23" s="287"/>
      <c r="ACQ23" s="287"/>
      <c r="ACR23" s="285"/>
      <c r="ACS23" s="287"/>
      <c r="ACT23" s="287"/>
      <c r="ACU23" s="285"/>
      <c r="ACV23" s="286"/>
      <c r="ACW23" s="286"/>
      <c r="ACX23" s="286"/>
      <c r="ACY23" s="287"/>
      <c r="ACZ23" s="287"/>
      <c r="ADA23" s="285"/>
      <c r="ADB23" s="286"/>
      <c r="ADC23" s="286"/>
      <c r="ADD23" s="286"/>
      <c r="ADE23" s="287"/>
      <c r="ADF23" s="287"/>
      <c r="ADG23" s="285"/>
      <c r="ADH23" s="287"/>
      <c r="ADI23" s="287"/>
      <c r="ADJ23" s="285"/>
      <c r="ADK23" s="286"/>
      <c r="ADL23" s="286"/>
      <c r="ADM23" s="286"/>
      <c r="ADN23" s="286"/>
      <c r="ADO23" s="286"/>
      <c r="ADP23" s="286"/>
      <c r="ADQ23" s="163"/>
      <c r="ADR23" s="154"/>
      <c r="ADS23" s="287"/>
      <c r="ADT23" s="287"/>
      <c r="ADU23" s="285"/>
      <c r="ADV23" s="287"/>
      <c r="ADW23" s="287"/>
      <c r="ADX23" s="285"/>
      <c r="ADY23" s="287"/>
      <c r="ADZ23" s="287"/>
      <c r="AEA23" s="285"/>
      <c r="AEB23" s="287"/>
      <c r="AEC23" s="287"/>
      <c r="AED23" s="285"/>
      <c r="AEE23" s="287"/>
      <c r="AEF23" s="287"/>
      <c r="AEG23" s="285"/>
      <c r="AEH23" s="287"/>
      <c r="AEI23" s="287"/>
      <c r="AEJ23" s="285"/>
      <c r="AEK23" s="287"/>
      <c r="AEL23" s="287"/>
      <c r="AEM23" s="285"/>
      <c r="AEN23" s="287"/>
      <c r="AEO23" s="287"/>
      <c r="AEP23" s="285"/>
      <c r="AEQ23" s="287"/>
      <c r="AER23" s="287"/>
      <c r="AES23" s="285"/>
      <c r="AET23" s="287"/>
      <c r="AEU23" s="287"/>
      <c r="AEV23" s="285"/>
      <c r="AEW23" s="287"/>
      <c r="AEX23" s="287"/>
      <c r="AEY23" s="285"/>
      <c r="AEZ23" s="287"/>
      <c r="AFA23" s="287"/>
      <c r="AFB23" s="285"/>
      <c r="AFC23" s="287"/>
      <c r="AFD23" s="287"/>
      <c r="AFE23" s="285"/>
      <c r="AFF23" s="287"/>
      <c r="AFG23" s="287"/>
      <c r="AFH23" s="285"/>
      <c r="AFI23" s="287"/>
      <c r="AFJ23" s="287"/>
      <c r="AFK23" s="285"/>
      <c r="AFL23" s="287"/>
      <c r="AFM23" s="287"/>
      <c r="AFN23" s="285"/>
      <c r="AFO23" s="287"/>
      <c r="AFP23" s="287"/>
      <c r="AFQ23" s="285"/>
      <c r="AFR23" s="287"/>
      <c r="AFS23" s="287"/>
      <c r="AFT23" s="285"/>
      <c r="AFU23" s="287"/>
      <c r="AFV23" s="287"/>
      <c r="AFW23" s="285"/>
      <c r="AFX23" s="287"/>
      <c r="AFY23" s="287"/>
      <c r="AFZ23" s="285"/>
      <c r="AGA23" s="287"/>
      <c r="AGB23" s="287"/>
      <c r="AGC23" s="285"/>
      <c r="AGD23" s="286"/>
      <c r="AGE23" s="286"/>
      <c r="AGF23" s="286"/>
      <c r="AGG23" s="287"/>
      <c r="AGH23" s="287"/>
      <c r="AGI23" s="285"/>
      <c r="AGJ23" s="286"/>
      <c r="AGK23" s="286"/>
      <c r="AGL23" s="286"/>
      <c r="AGM23" s="287"/>
      <c r="AGN23" s="287"/>
      <c r="AGO23" s="285"/>
      <c r="AGP23" s="287"/>
      <c r="AGQ23" s="287"/>
      <c r="AGR23" s="285"/>
      <c r="AGS23" s="286"/>
      <c r="AGT23" s="286"/>
      <c r="AGU23" s="286"/>
      <c r="AGV23" s="286"/>
      <c r="AGW23" s="286"/>
      <c r="AGX23" s="286"/>
      <c r="AGY23" s="163"/>
      <c r="AGZ23" s="154"/>
      <c r="AHA23" s="287"/>
      <c r="AHB23" s="287"/>
      <c r="AHC23" s="285"/>
      <c r="AHD23" s="287"/>
      <c r="AHE23" s="287"/>
      <c r="AHF23" s="285"/>
      <c r="AHG23" s="287"/>
      <c r="AHH23" s="287"/>
      <c r="AHI23" s="285"/>
      <c r="AHJ23" s="287"/>
      <c r="AHK23" s="287"/>
      <c r="AHL23" s="285"/>
      <c r="AHM23" s="287"/>
      <c r="AHN23" s="287"/>
      <c r="AHO23" s="285"/>
      <c r="AHP23" s="287"/>
      <c r="AHQ23" s="287"/>
      <c r="AHR23" s="285"/>
      <c r="AHS23" s="287"/>
      <c r="AHT23" s="287"/>
      <c r="AHU23" s="285"/>
      <c r="AHV23" s="287"/>
      <c r="AHW23" s="287"/>
      <c r="AHX23" s="285"/>
      <c r="AHY23" s="287"/>
      <c r="AHZ23" s="287"/>
      <c r="AIA23" s="285"/>
      <c r="AIB23" s="287"/>
      <c r="AIC23" s="287"/>
      <c r="AID23" s="285"/>
      <c r="AIE23" s="287"/>
      <c r="AIF23" s="287"/>
      <c r="AIG23" s="285"/>
      <c r="AIH23" s="287"/>
      <c r="AII23" s="287"/>
      <c r="AIJ23" s="285"/>
      <c r="AIK23" s="287"/>
      <c r="AIL23" s="287"/>
      <c r="AIM23" s="285"/>
      <c r="AIN23" s="287"/>
      <c r="AIO23" s="287"/>
      <c r="AIP23" s="285"/>
      <c r="AIQ23" s="287"/>
      <c r="AIR23" s="287"/>
      <c r="AIS23" s="285"/>
      <c r="AIT23" s="287"/>
      <c r="AIU23" s="287"/>
      <c r="AIV23" s="285"/>
      <c r="AIW23" s="287"/>
      <c r="AIX23" s="287"/>
      <c r="AIY23" s="285"/>
      <c r="AIZ23" s="287"/>
      <c r="AJA23" s="287"/>
      <c r="AJB23" s="285"/>
      <c r="AJC23" s="287"/>
      <c r="AJD23" s="287"/>
      <c r="AJE23" s="285"/>
      <c r="AJF23" s="287"/>
      <c r="AJG23" s="287"/>
      <c r="AJH23" s="285"/>
      <c r="AJI23" s="287"/>
      <c r="AJJ23" s="287"/>
      <c r="AJK23" s="285"/>
      <c r="AJL23" s="286"/>
      <c r="AJM23" s="286"/>
      <c r="AJN23" s="286"/>
      <c r="AJO23" s="287"/>
      <c r="AJP23" s="287"/>
      <c r="AJQ23" s="285"/>
      <c r="AJR23" s="286"/>
      <c r="AJS23" s="286"/>
      <c r="AJT23" s="286"/>
      <c r="AJU23" s="287"/>
      <c r="AJV23" s="287"/>
      <c r="AJW23" s="285"/>
      <c r="AJX23" s="287"/>
      <c r="AJY23" s="287"/>
      <c r="AJZ23" s="285"/>
      <c r="AKA23" s="286"/>
      <c r="AKB23" s="286"/>
      <c r="AKC23" s="286"/>
      <c r="AKD23" s="286"/>
      <c r="AKE23" s="286"/>
      <c r="AKF23" s="286"/>
      <c r="AKG23" s="163"/>
      <c r="AKH23" s="154"/>
      <c r="AKI23" s="287"/>
      <c r="AKJ23" s="287"/>
      <c r="AKK23" s="285"/>
      <c r="AKL23" s="287"/>
      <c r="AKM23" s="287"/>
      <c r="AKN23" s="285"/>
      <c r="AKO23" s="287"/>
      <c r="AKP23" s="287"/>
      <c r="AKQ23" s="285"/>
      <c r="AKR23" s="287"/>
      <c r="AKS23" s="287"/>
      <c r="AKT23" s="285"/>
      <c r="AKU23" s="287"/>
      <c r="AKV23" s="287"/>
      <c r="AKW23" s="285"/>
      <c r="AKX23" s="287"/>
      <c r="AKY23" s="287"/>
      <c r="AKZ23" s="285"/>
      <c r="ALA23" s="287"/>
      <c r="ALB23" s="287"/>
      <c r="ALC23" s="285"/>
      <c r="ALD23" s="287"/>
      <c r="ALE23" s="287"/>
      <c r="ALF23" s="285"/>
      <c r="ALG23" s="287"/>
      <c r="ALH23" s="287"/>
      <c r="ALI23" s="285"/>
      <c r="ALJ23" s="287"/>
      <c r="ALK23" s="287"/>
      <c r="ALL23" s="285"/>
      <c r="ALM23" s="287"/>
      <c r="ALN23" s="287"/>
      <c r="ALO23" s="285"/>
      <c r="ALP23" s="287"/>
      <c r="ALQ23" s="287"/>
      <c r="ALR23" s="285"/>
      <c r="ALS23" s="287"/>
      <c r="ALT23" s="287"/>
      <c r="ALU23" s="285"/>
      <c r="ALV23" s="287"/>
      <c r="ALW23" s="287"/>
      <c r="ALX23" s="285"/>
      <c r="ALY23" s="287"/>
      <c r="ALZ23" s="287"/>
      <c r="AMA23" s="285"/>
      <c r="AMB23" s="287"/>
      <c r="AMC23" s="287"/>
      <c r="AMD23" s="285"/>
      <c r="AME23" s="287"/>
      <c r="AMF23" s="287"/>
      <c r="AMG23" s="285"/>
      <c r="AMH23" s="287"/>
      <c r="AMI23" s="287"/>
      <c r="AMJ23" s="285"/>
      <c r="AMK23" s="287"/>
      <c r="AML23" s="287"/>
      <c r="AMM23" s="285"/>
      <c r="AMN23" s="287"/>
      <c r="AMO23" s="287"/>
      <c r="AMP23" s="285"/>
      <c r="AMQ23" s="287"/>
      <c r="AMR23" s="287"/>
      <c r="AMS23" s="285"/>
      <c r="AMT23" s="286"/>
      <c r="AMU23" s="286"/>
      <c r="AMV23" s="286"/>
      <c r="AMW23" s="287"/>
      <c r="AMX23" s="287"/>
      <c r="AMY23" s="285"/>
      <c r="AMZ23" s="286"/>
      <c r="ANA23" s="286"/>
      <c r="ANB23" s="286"/>
      <c r="ANC23" s="287"/>
      <c r="AND23" s="287"/>
      <c r="ANE23" s="285"/>
      <c r="ANF23" s="287"/>
      <c r="ANG23" s="287"/>
      <c r="ANH23" s="285"/>
      <c r="ANI23" s="286"/>
      <c r="ANJ23" s="286"/>
      <c r="ANK23" s="286"/>
      <c r="ANL23" s="286"/>
      <c r="ANM23" s="286"/>
      <c r="ANN23" s="286"/>
      <c r="ANO23" s="163"/>
      <c r="ANP23" s="154"/>
      <c r="ANQ23" s="287"/>
      <c r="ANR23" s="287"/>
      <c r="ANS23" s="285"/>
      <c r="ANT23" s="287"/>
      <c r="ANU23" s="287"/>
      <c r="ANV23" s="285"/>
      <c r="ANW23" s="287"/>
      <c r="ANX23" s="287"/>
      <c r="ANY23" s="285"/>
      <c r="ANZ23" s="287"/>
      <c r="AOA23" s="287"/>
      <c r="AOB23" s="285"/>
      <c r="AOC23" s="287"/>
      <c r="AOD23" s="287"/>
      <c r="AOE23" s="285"/>
      <c r="AOF23" s="287"/>
      <c r="AOG23" s="287"/>
      <c r="AOH23" s="285"/>
      <c r="AOI23" s="287"/>
      <c r="AOJ23" s="287"/>
      <c r="AOK23" s="285"/>
      <c r="AOL23" s="287"/>
      <c r="AOM23" s="287"/>
      <c r="AON23" s="285"/>
      <c r="AOO23" s="287"/>
      <c r="AOP23" s="287"/>
      <c r="AOQ23" s="285"/>
      <c r="AOR23" s="287"/>
      <c r="AOS23" s="287"/>
      <c r="AOT23" s="285"/>
      <c r="AOU23" s="287"/>
      <c r="AOV23" s="287"/>
      <c r="AOW23" s="285"/>
      <c r="AOX23" s="287"/>
      <c r="AOY23" s="287"/>
      <c r="AOZ23" s="285"/>
      <c r="APA23" s="287"/>
      <c r="APB23" s="287"/>
      <c r="APC23" s="285"/>
      <c r="APD23" s="287"/>
      <c r="APE23" s="287"/>
      <c r="APF23" s="285"/>
      <c r="APG23" s="287"/>
      <c r="APH23" s="287"/>
      <c r="API23" s="285"/>
      <c r="APJ23" s="287"/>
      <c r="APK23" s="287"/>
      <c r="APL23" s="285"/>
      <c r="APM23" s="287"/>
      <c r="APN23" s="287"/>
      <c r="APO23" s="285"/>
      <c r="APP23" s="287"/>
      <c r="APQ23" s="287"/>
      <c r="APR23" s="285"/>
      <c r="APS23" s="287"/>
      <c r="APT23" s="287"/>
      <c r="APU23" s="285"/>
      <c r="APV23" s="287"/>
      <c r="APW23" s="287"/>
      <c r="APX23" s="285"/>
      <c r="APY23" s="287"/>
      <c r="APZ23" s="287"/>
      <c r="AQA23" s="285"/>
      <c r="AQB23" s="286"/>
      <c r="AQC23" s="286"/>
      <c r="AQD23" s="286"/>
      <c r="AQE23" s="287"/>
      <c r="AQF23" s="287"/>
      <c r="AQG23" s="285"/>
      <c r="AQH23" s="286"/>
      <c r="AQI23" s="286"/>
      <c r="AQJ23" s="286"/>
      <c r="AQK23" s="287"/>
      <c r="AQL23" s="287"/>
      <c r="AQM23" s="285"/>
      <c r="AQN23" s="287"/>
      <c r="AQO23" s="287"/>
      <c r="AQP23" s="285"/>
      <c r="AQQ23" s="286"/>
      <c r="AQR23" s="286"/>
      <c r="AQS23" s="286"/>
      <c r="AQT23" s="286"/>
      <c r="AQU23" s="286"/>
      <c r="AQV23" s="286"/>
      <c r="AQW23" s="163"/>
      <c r="AQX23" s="154"/>
      <c r="AQY23" s="287"/>
      <c r="AQZ23" s="287"/>
      <c r="ARA23" s="285"/>
      <c r="ARB23" s="287"/>
      <c r="ARC23" s="287"/>
      <c r="ARD23" s="285"/>
      <c r="ARE23" s="287"/>
      <c r="ARF23" s="287"/>
      <c r="ARG23" s="285"/>
      <c r="ARH23" s="287"/>
      <c r="ARI23" s="287"/>
      <c r="ARJ23" s="285"/>
      <c r="ARK23" s="287"/>
      <c r="ARL23" s="287"/>
      <c r="ARM23" s="285"/>
      <c r="ARN23" s="287"/>
      <c r="ARO23" s="287"/>
      <c r="ARP23" s="285"/>
      <c r="ARQ23" s="287"/>
      <c r="ARR23" s="287"/>
      <c r="ARS23" s="285"/>
      <c r="ART23" s="287"/>
      <c r="ARU23" s="287"/>
      <c r="ARV23" s="285"/>
      <c r="ARW23" s="287"/>
      <c r="ARX23" s="287"/>
      <c r="ARY23" s="285"/>
      <c r="ARZ23" s="287"/>
      <c r="ASA23" s="287"/>
      <c r="ASB23" s="285"/>
      <c r="ASC23" s="287"/>
      <c r="ASD23" s="287"/>
      <c r="ASE23" s="285"/>
      <c r="ASF23" s="287"/>
      <c r="ASG23" s="287"/>
      <c r="ASH23" s="285"/>
      <c r="ASI23" s="287"/>
      <c r="ASJ23" s="287"/>
      <c r="ASK23" s="285"/>
      <c r="ASL23" s="287"/>
      <c r="ASM23" s="287"/>
      <c r="ASN23" s="285"/>
      <c r="ASO23" s="287"/>
      <c r="ASP23" s="287"/>
      <c r="ASQ23" s="285"/>
      <c r="ASR23" s="287"/>
      <c r="ASS23" s="287"/>
      <c r="AST23" s="285"/>
      <c r="ASU23" s="287"/>
      <c r="ASV23" s="287"/>
      <c r="ASW23" s="285"/>
      <c r="ASX23" s="287"/>
      <c r="ASY23" s="287"/>
      <c r="ASZ23" s="285"/>
      <c r="ATA23" s="287"/>
      <c r="ATB23" s="287"/>
      <c r="ATC23" s="285"/>
      <c r="ATD23" s="287"/>
      <c r="ATE23" s="287"/>
      <c r="ATF23" s="285"/>
      <c r="ATG23" s="287"/>
      <c r="ATH23" s="287"/>
      <c r="ATI23" s="285"/>
      <c r="ATJ23" s="286"/>
      <c r="ATK23" s="286"/>
      <c r="ATL23" s="286"/>
      <c r="ATM23" s="287"/>
      <c r="ATN23" s="287"/>
      <c r="ATO23" s="285"/>
      <c r="ATP23" s="286"/>
      <c r="ATQ23" s="286"/>
      <c r="ATR23" s="286"/>
      <c r="ATS23" s="287"/>
      <c r="ATT23" s="287"/>
      <c r="ATU23" s="285"/>
      <c r="ATV23" s="287"/>
      <c r="ATW23" s="287"/>
      <c r="ATX23" s="285"/>
      <c r="ATY23" s="286"/>
      <c r="ATZ23" s="286"/>
      <c r="AUA23" s="286"/>
      <c r="AUB23" s="286"/>
      <c r="AUC23" s="286"/>
      <c r="AUD23" s="286"/>
      <c r="AUE23" s="163"/>
      <c r="AUF23" s="154"/>
      <c r="AUG23" s="287"/>
      <c r="AUH23" s="287"/>
      <c r="AUI23" s="285"/>
      <c r="AUJ23" s="287"/>
      <c r="AUK23" s="287"/>
      <c r="AUL23" s="285"/>
      <c r="AUM23" s="287"/>
      <c r="AUN23" s="287"/>
      <c r="AUO23" s="285"/>
      <c r="AUP23" s="287"/>
      <c r="AUQ23" s="287"/>
      <c r="AUR23" s="285"/>
      <c r="AUS23" s="287"/>
      <c r="AUT23" s="287"/>
      <c r="AUU23" s="285"/>
      <c r="AUV23" s="287"/>
      <c r="AUW23" s="287"/>
      <c r="AUX23" s="285"/>
      <c r="AUY23" s="287"/>
      <c r="AUZ23" s="287"/>
      <c r="AVA23" s="285"/>
      <c r="AVB23" s="287"/>
      <c r="AVC23" s="287"/>
      <c r="AVD23" s="285"/>
      <c r="AVE23" s="287"/>
      <c r="AVF23" s="287"/>
      <c r="AVG23" s="285"/>
      <c r="AVH23" s="287"/>
      <c r="AVI23" s="287"/>
      <c r="AVJ23" s="285"/>
      <c r="AVK23" s="287"/>
      <c r="AVL23" s="287"/>
      <c r="AVM23" s="285"/>
      <c r="AVN23" s="287"/>
      <c r="AVO23" s="287"/>
      <c r="AVP23" s="285"/>
      <c r="AVQ23" s="287"/>
      <c r="AVR23" s="287"/>
      <c r="AVS23" s="285"/>
      <c r="AVT23" s="287"/>
      <c r="AVU23" s="287"/>
      <c r="AVV23" s="285"/>
      <c r="AVW23" s="287"/>
      <c r="AVX23" s="287"/>
      <c r="AVY23" s="285"/>
      <c r="AVZ23" s="287"/>
      <c r="AWA23" s="287"/>
      <c r="AWB23" s="285"/>
      <c r="AWC23" s="287"/>
      <c r="AWD23" s="287"/>
      <c r="AWE23" s="285"/>
      <c r="AWF23" s="287"/>
      <c r="AWG23" s="287"/>
      <c r="AWH23" s="285"/>
      <c r="AWI23" s="287"/>
      <c r="AWJ23" s="287"/>
      <c r="AWK23" s="285"/>
      <c r="AWL23" s="287"/>
      <c r="AWM23" s="287"/>
      <c r="AWN23" s="285"/>
      <c r="AWO23" s="287"/>
      <c r="AWP23" s="287"/>
      <c r="AWQ23" s="285"/>
      <c r="AWR23" s="286"/>
      <c r="AWS23" s="286"/>
      <c r="AWT23" s="286"/>
      <c r="AWU23" s="287"/>
      <c r="AWV23" s="287"/>
      <c r="AWW23" s="285"/>
      <c r="AWX23" s="286"/>
      <c r="AWY23" s="286"/>
      <c r="AWZ23" s="286"/>
      <c r="AXA23" s="287"/>
      <c r="AXB23" s="287"/>
      <c r="AXC23" s="285"/>
      <c r="AXD23" s="287"/>
      <c r="AXE23" s="287"/>
      <c r="AXF23" s="285"/>
      <c r="AXG23" s="286"/>
      <c r="AXH23" s="286"/>
      <c r="AXI23" s="286"/>
      <c r="AXJ23" s="286"/>
      <c r="AXK23" s="286"/>
      <c r="AXL23" s="286"/>
      <c r="AXM23" s="163"/>
      <c r="AXN23" s="154"/>
      <c r="AXO23" s="287"/>
      <c r="AXP23" s="287"/>
      <c r="AXQ23" s="285"/>
      <c r="AXR23" s="287"/>
      <c r="AXS23" s="287"/>
      <c r="AXT23" s="285"/>
      <c r="AXU23" s="287"/>
      <c r="AXV23" s="287"/>
      <c r="AXW23" s="285"/>
      <c r="AXX23" s="287"/>
      <c r="AXY23" s="287"/>
      <c r="AXZ23" s="285"/>
      <c r="AYA23" s="287"/>
      <c r="AYB23" s="287"/>
      <c r="AYC23" s="285"/>
      <c r="AYD23" s="287"/>
      <c r="AYE23" s="287"/>
      <c r="AYF23" s="285"/>
      <c r="AYG23" s="287"/>
      <c r="AYH23" s="287"/>
      <c r="AYI23" s="285"/>
      <c r="AYJ23" s="287"/>
      <c r="AYK23" s="287"/>
      <c r="AYL23" s="285"/>
      <c r="AYM23" s="287"/>
      <c r="AYN23" s="287"/>
      <c r="AYO23" s="285"/>
      <c r="AYP23" s="287"/>
      <c r="AYQ23" s="287"/>
      <c r="AYR23" s="285"/>
      <c r="AYS23" s="287"/>
      <c r="AYT23" s="287"/>
      <c r="AYU23" s="285"/>
      <c r="AYV23" s="287"/>
      <c r="AYW23" s="287"/>
      <c r="AYX23" s="285"/>
      <c r="AYY23" s="287"/>
      <c r="AYZ23" s="287"/>
      <c r="AZA23" s="285"/>
      <c r="AZB23" s="287"/>
      <c r="AZC23" s="287"/>
      <c r="AZD23" s="285"/>
      <c r="AZE23" s="287"/>
      <c r="AZF23" s="287"/>
      <c r="AZG23" s="285"/>
      <c r="AZH23" s="287"/>
      <c r="AZI23" s="287"/>
      <c r="AZJ23" s="285"/>
      <c r="AZK23" s="287"/>
      <c r="AZL23" s="287"/>
      <c r="AZM23" s="285"/>
      <c r="AZN23" s="287"/>
      <c r="AZO23" s="287"/>
      <c r="AZP23" s="285"/>
      <c r="AZQ23" s="287"/>
      <c r="AZR23" s="287"/>
      <c r="AZS23" s="285"/>
      <c r="AZT23" s="287"/>
      <c r="AZU23" s="287"/>
      <c r="AZV23" s="285"/>
      <c r="AZW23" s="287"/>
      <c r="AZX23" s="287"/>
      <c r="AZY23" s="285"/>
      <c r="AZZ23" s="286"/>
      <c r="BAA23" s="286"/>
      <c r="BAB23" s="286"/>
      <c r="BAC23" s="287"/>
      <c r="BAD23" s="287"/>
      <c r="BAE23" s="285"/>
      <c r="BAF23" s="286"/>
      <c r="BAG23" s="286"/>
      <c r="BAH23" s="286"/>
      <c r="BAI23" s="287"/>
      <c r="BAJ23" s="287"/>
      <c r="BAK23" s="285"/>
      <c r="BAL23" s="287"/>
      <c r="BAM23" s="287"/>
      <c r="BAN23" s="285"/>
      <c r="BAO23" s="286"/>
      <c r="BAP23" s="286"/>
      <c r="BAQ23" s="286"/>
      <c r="BAR23" s="286"/>
      <c r="BAS23" s="286"/>
      <c r="BAT23" s="286"/>
      <c r="BAU23" s="163"/>
      <c r="BAV23" s="154"/>
      <c r="BAW23" s="287"/>
      <c r="BAX23" s="287"/>
      <c r="BAY23" s="285"/>
      <c r="BAZ23" s="287"/>
      <c r="BBA23" s="287"/>
      <c r="BBB23" s="285"/>
      <c r="BBC23" s="287"/>
      <c r="BBD23" s="287"/>
      <c r="BBE23" s="285"/>
      <c r="BBF23" s="287"/>
      <c r="BBG23" s="287"/>
      <c r="BBH23" s="285"/>
      <c r="BBI23" s="287"/>
      <c r="BBJ23" s="287"/>
      <c r="BBK23" s="285"/>
      <c r="BBL23" s="287"/>
      <c r="BBM23" s="287"/>
      <c r="BBN23" s="285"/>
      <c r="BBO23" s="287"/>
      <c r="BBP23" s="287"/>
      <c r="BBQ23" s="285"/>
      <c r="BBR23" s="287"/>
      <c r="BBS23" s="287"/>
      <c r="BBT23" s="285"/>
      <c r="BBU23" s="287"/>
      <c r="BBV23" s="287"/>
      <c r="BBW23" s="285"/>
      <c r="BBX23" s="287"/>
      <c r="BBY23" s="287"/>
      <c r="BBZ23" s="285"/>
      <c r="BCA23" s="287"/>
      <c r="BCB23" s="287"/>
      <c r="BCC23" s="285"/>
      <c r="BCD23" s="287"/>
      <c r="BCE23" s="287"/>
      <c r="BCF23" s="285"/>
      <c r="BCG23" s="287"/>
      <c r="BCH23" s="287"/>
      <c r="BCI23" s="285"/>
      <c r="BCJ23" s="287"/>
      <c r="BCK23" s="287"/>
      <c r="BCL23" s="285"/>
      <c r="BCM23" s="287"/>
      <c r="BCN23" s="287"/>
      <c r="BCO23" s="285"/>
      <c r="BCP23" s="287"/>
      <c r="BCQ23" s="287"/>
      <c r="BCR23" s="285"/>
      <c r="BCS23" s="287"/>
      <c r="BCT23" s="287"/>
      <c r="BCU23" s="285"/>
      <c r="BCV23" s="287"/>
      <c r="BCW23" s="287"/>
      <c r="BCX23" s="285"/>
      <c r="BCY23" s="287"/>
      <c r="BCZ23" s="287"/>
      <c r="BDA23" s="285"/>
      <c r="BDB23" s="287"/>
      <c r="BDC23" s="287"/>
      <c r="BDD23" s="285"/>
      <c r="BDE23" s="287"/>
      <c r="BDF23" s="287"/>
      <c r="BDG23" s="285"/>
      <c r="BDH23" s="286"/>
      <c r="BDI23" s="286"/>
      <c r="BDJ23" s="286"/>
      <c r="BDK23" s="287"/>
      <c r="BDL23" s="287"/>
      <c r="BDM23" s="285"/>
      <c r="BDN23" s="286"/>
      <c r="BDO23" s="286"/>
      <c r="BDP23" s="286"/>
      <c r="BDQ23" s="287"/>
      <c r="BDR23" s="287"/>
      <c r="BDS23" s="285"/>
      <c r="BDT23" s="287"/>
      <c r="BDU23" s="287"/>
      <c r="BDV23" s="285"/>
      <c r="BDW23" s="286"/>
      <c r="BDX23" s="286"/>
      <c r="BDY23" s="286"/>
      <c r="BDZ23" s="286"/>
      <c r="BEA23" s="286"/>
      <c r="BEB23" s="286"/>
      <c r="BEC23" s="163"/>
      <c r="BED23" s="154"/>
      <c r="BEE23" s="287"/>
      <c r="BEF23" s="287"/>
      <c r="BEG23" s="285"/>
      <c r="BEH23" s="287"/>
      <c r="BEI23" s="287"/>
      <c r="BEJ23" s="285"/>
      <c r="BEK23" s="287"/>
      <c r="BEL23" s="287"/>
      <c r="BEM23" s="285"/>
      <c r="BEN23" s="287"/>
      <c r="BEO23" s="287"/>
      <c r="BEP23" s="285"/>
      <c r="BEQ23" s="287"/>
      <c r="BER23" s="287"/>
      <c r="BES23" s="285"/>
      <c r="BET23" s="287"/>
      <c r="BEU23" s="287"/>
      <c r="BEV23" s="285"/>
      <c r="BEW23" s="287"/>
      <c r="BEX23" s="287"/>
      <c r="BEY23" s="285"/>
      <c r="BEZ23" s="287"/>
      <c r="BFA23" s="287"/>
      <c r="BFB23" s="285"/>
      <c r="BFC23" s="287"/>
      <c r="BFD23" s="287"/>
      <c r="BFE23" s="285"/>
      <c r="BFF23" s="287"/>
      <c r="BFG23" s="287"/>
      <c r="BFH23" s="285"/>
      <c r="BFI23" s="287"/>
      <c r="BFJ23" s="287"/>
      <c r="BFK23" s="285"/>
      <c r="BFL23" s="287"/>
      <c r="BFM23" s="287"/>
      <c r="BFN23" s="285"/>
      <c r="BFO23" s="287"/>
      <c r="BFP23" s="287"/>
      <c r="BFQ23" s="285"/>
      <c r="BFR23" s="287"/>
      <c r="BFS23" s="287"/>
      <c r="BFT23" s="285"/>
      <c r="BFU23" s="287"/>
      <c r="BFV23" s="287"/>
      <c r="BFW23" s="285"/>
      <c r="BFX23" s="287"/>
      <c r="BFY23" s="287"/>
      <c r="BFZ23" s="285"/>
      <c r="BGA23" s="287"/>
      <c r="BGB23" s="287"/>
      <c r="BGC23" s="285"/>
      <c r="BGD23" s="287"/>
      <c r="BGE23" s="287"/>
      <c r="BGF23" s="285"/>
      <c r="BGG23" s="287"/>
      <c r="BGH23" s="287"/>
      <c r="BGI23" s="285"/>
      <c r="BGJ23" s="287"/>
      <c r="BGK23" s="287"/>
      <c r="BGL23" s="285"/>
      <c r="BGM23" s="287"/>
      <c r="BGN23" s="287"/>
      <c r="BGO23" s="285"/>
      <c r="BGP23" s="286"/>
      <c r="BGQ23" s="286"/>
      <c r="BGR23" s="286"/>
      <c r="BGS23" s="287"/>
      <c r="BGT23" s="287"/>
      <c r="BGU23" s="285"/>
      <c r="BGV23" s="286"/>
      <c r="BGW23" s="286"/>
      <c r="BGX23" s="286"/>
      <c r="BGY23" s="287"/>
      <c r="BGZ23" s="287"/>
      <c r="BHA23" s="285"/>
      <c r="BHB23" s="287"/>
      <c r="BHC23" s="287"/>
      <c r="BHD23" s="285"/>
      <c r="BHE23" s="286"/>
      <c r="BHF23" s="286"/>
      <c r="BHG23" s="286"/>
      <c r="BHH23" s="286"/>
      <c r="BHI23" s="286"/>
      <c r="BHJ23" s="286"/>
      <c r="BHK23" s="163"/>
      <c r="BHL23" s="154"/>
      <c r="BHM23" s="287"/>
      <c r="BHN23" s="287"/>
      <c r="BHO23" s="285"/>
      <c r="BHP23" s="287"/>
      <c r="BHQ23" s="287"/>
      <c r="BHR23" s="285"/>
      <c r="BHS23" s="287"/>
      <c r="BHT23" s="287"/>
      <c r="BHU23" s="285"/>
      <c r="BHV23" s="287"/>
      <c r="BHW23" s="287"/>
      <c r="BHX23" s="285"/>
      <c r="BHY23" s="287"/>
      <c r="BHZ23" s="287"/>
      <c r="BIA23" s="285"/>
      <c r="BIB23" s="287"/>
      <c r="BIC23" s="287"/>
      <c r="BID23" s="285"/>
      <c r="BIE23" s="287"/>
      <c r="BIF23" s="287"/>
      <c r="BIG23" s="285"/>
      <c r="BIH23" s="287"/>
      <c r="BII23" s="287"/>
      <c r="BIJ23" s="285"/>
      <c r="BIK23" s="287"/>
      <c r="BIL23" s="287"/>
      <c r="BIM23" s="285"/>
      <c r="BIN23" s="287"/>
      <c r="BIO23" s="287"/>
      <c r="BIP23" s="285"/>
      <c r="BIQ23" s="287"/>
      <c r="BIR23" s="287"/>
      <c r="BIS23" s="285"/>
      <c r="BIT23" s="287"/>
      <c r="BIU23" s="287"/>
      <c r="BIV23" s="285"/>
      <c r="BIW23" s="287"/>
      <c r="BIX23" s="287"/>
      <c r="BIY23" s="285"/>
      <c r="BIZ23" s="287"/>
      <c r="BJA23" s="287"/>
      <c r="BJB23" s="285"/>
      <c r="BJC23" s="287"/>
      <c r="BJD23" s="287"/>
      <c r="BJE23" s="285"/>
      <c r="BJF23" s="287"/>
      <c r="BJG23" s="287"/>
      <c r="BJH23" s="285"/>
      <c r="BJI23" s="287"/>
      <c r="BJJ23" s="287"/>
      <c r="BJK23" s="285"/>
      <c r="BJL23" s="287"/>
      <c r="BJM23" s="287"/>
      <c r="BJN23" s="285"/>
      <c r="BJO23" s="287"/>
      <c r="BJP23" s="287"/>
      <c r="BJQ23" s="285"/>
      <c r="BJR23" s="287"/>
      <c r="BJS23" s="287"/>
      <c r="BJT23" s="285"/>
      <c r="BJU23" s="287"/>
      <c r="BJV23" s="287"/>
      <c r="BJW23" s="285"/>
      <c r="BJX23" s="286"/>
      <c r="BJY23" s="286"/>
      <c r="BJZ23" s="286"/>
      <c r="BKA23" s="287"/>
      <c r="BKB23" s="287"/>
      <c r="BKC23" s="285"/>
      <c r="BKD23" s="286"/>
      <c r="BKE23" s="286"/>
      <c r="BKF23" s="286"/>
      <c r="BKG23" s="287"/>
      <c r="BKH23" s="287"/>
      <c r="BKI23" s="285"/>
      <c r="BKJ23" s="287"/>
      <c r="BKK23" s="287"/>
      <c r="BKL23" s="285"/>
      <c r="BKM23" s="286"/>
      <c r="BKN23" s="286"/>
      <c r="BKO23" s="286"/>
      <c r="BKP23" s="286"/>
      <c r="BKQ23" s="286"/>
      <c r="BKR23" s="286"/>
      <c r="BKS23" s="163"/>
      <c r="BKT23" s="154"/>
      <c r="BKU23" s="287"/>
      <c r="BKV23" s="287"/>
      <c r="BKW23" s="285"/>
      <c r="BKX23" s="287"/>
      <c r="BKY23" s="287"/>
      <c r="BKZ23" s="285"/>
      <c r="BLA23" s="287"/>
      <c r="BLB23" s="287"/>
      <c r="BLC23" s="285"/>
      <c r="BLD23" s="287"/>
      <c r="BLE23" s="287"/>
      <c r="BLF23" s="285"/>
      <c r="BLG23" s="287"/>
      <c r="BLH23" s="287"/>
      <c r="BLI23" s="285"/>
      <c r="BLJ23" s="287"/>
      <c r="BLK23" s="287"/>
      <c r="BLL23" s="285"/>
      <c r="BLM23" s="287"/>
      <c r="BLN23" s="287"/>
      <c r="BLO23" s="285"/>
      <c r="BLP23" s="287"/>
      <c r="BLQ23" s="287"/>
      <c r="BLR23" s="285"/>
      <c r="BLS23" s="287"/>
      <c r="BLT23" s="287"/>
      <c r="BLU23" s="285"/>
      <c r="BLV23" s="287"/>
      <c r="BLW23" s="287"/>
      <c r="BLX23" s="285"/>
      <c r="BLY23" s="287"/>
      <c r="BLZ23" s="287"/>
      <c r="BMA23" s="285"/>
      <c r="BMB23" s="287"/>
      <c r="BMC23" s="287"/>
      <c r="BMD23" s="285"/>
      <c r="BME23" s="287"/>
      <c r="BMF23" s="287"/>
      <c r="BMG23" s="285"/>
      <c r="BMH23" s="287"/>
      <c r="BMI23" s="287"/>
      <c r="BMJ23" s="285"/>
      <c r="BMK23" s="287"/>
      <c r="BML23" s="287"/>
      <c r="BMM23" s="285"/>
      <c r="BMN23" s="287"/>
      <c r="BMO23" s="287"/>
      <c r="BMP23" s="285"/>
      <c r="BMQ23" s="287"/>
      <c r="BMR23" s="287"/>
      <c r="BMS23" s="285"/>
      <c r="BMT23" s="287"/>
      <c r="BMU23" s="287"/>
      <c r="BMV23" s="285"/>
      <c r="BMW23" s="287"/>
      <c r="BMX23" s="287"/>
      <c r="BMY23" s="285"/>
      <c r="BMZ23" s="287"/>
      <c r="BNA23" s="287"/>
      <c r="BNB23" s="285"/>
      <c r="BNC23" s="287"/>
      <c r="BND23" s="287"/>
      <c r="BNE23" s="285"/>
      <c r="BNF23" s="286"/>
      <c r="BNG23" s="286"/>
      <c r="BNH23" s="286"/>
      <c r="BNI23" s="287"/>
      <c r="BNJ23" s="287"/>
      <c r="BNK23" s="285"/>
      <c r="BNL23" s="286"/>
      <c r="BNM23" s="286"/>
      <c r="BNN23" s="286"/>
      <c r="BNO23" s="287"/>
      <c r="BNP23" s="287"/>
      <c r="BNQ23" s="285"/>
      <c r="BNR23" s="287"/>
      <c r="BNS23" s="287"/>
      <c r="BNT23" s="285"/>
      <c r="BNU23" s="286"/>
      <c r="BNV23" s="286"/>
      <c r="BNW23" s="286"/>
      <c r="BNX23" s="286"/>
      <c r="BNY23" s="286"/>
      <c r="BNZ23" s="286"/>
      <c r="BOA23" s="163"/>
      <c r="BOB23" s="154"/>
      <c r="BOC23" s="287"/>
      <c r="BOD23" s="287"/>
      <c r="BOE23" s="285"/>
      <c r="BOF23" s="287"/>
      <c r="BOG23" s="287"/>
      <c r="BOH23" s="285"/>
      <c r="BOI23" s="287"/>
      <c r="BOJ23" s="287"/>
      <c r="BOK23" s="285"/>
      <c r="BOL23" s="287"/>
      <c r="BOM23" s="287"/>
      <c r="BON23" s="285"/>
      <c r="BOO23" s="287"/>
      <c r="BOP23" s="287"/>
      <c r="BOQ23" s="285"/>
      <c r="BOR23" s="287"/>
      <c r="BOS23" s="287"/>
      <c r="BOT23" s="285"/>
      <c r="BOU23" s="287"/>
      <c r="BOV23" s="287"/>
      <c r="BOW23" s="285"/>
      <c r="BOX23" s="287"/>
      <c r="BOY23" s="287"/>
      <c r="BOZ23" s="285"/>
      <c r="BPA23" s="287"/>
      <c r="BPB23" s="287"/>
      <c r="BPC23" s="285"/>
      <c r="BPD23" s="287"/>
      <c r="BPE23" s="287"/>
      <c r="BPF23" s="285"/>
      <c r="BPG23" s="287"/>
      <c r="BPH23" s="287"/>
      <c r="BPI23" s="285"/>
      <c r="BPJ23" s="287"/>
      <c r="BPK23" s="287"/>
      <c r="BPL23" s="285"/>
      <c r="BPM23" s="287"/>
      <c r="BPN23" s="287"/>
      <c r="BPO23" s="285"/>
      <c r="BPP23" s="287"/>
      <c r="BPQ23" s="287"/>
      <c r="BPR23" s="285"/>
      <c r="BPS23" s="287"/>
      <c r="BPT23" s="287"/>
      <c r="BPU23" s="285"/>
      <c r="BPV23" s="287"/>
      <c r="BPW23" s="287"/>
      <c r="BPX23" s="285"/>
      <c r="BPY23" s="287"/>
      <c r="BPZ23" s="287"/>
      <c r="BQA23" s="285"/>
      <c r="BQB23" s="287"/>
      <c r="BQC23" s="287"/>
      <c r="BQD23" s="285"/>
      <c r="BQE23" s="287"/>
      <c r="BQF23" s="287"/>
      <c r="BQG23" s="285"/>
      <c r="BQH23" s="287"/>
      <c r="BQI23" s="287"/>
      <c r="BQJ23" s="285"/>
      <c r="BQK23" s="287"/>
      <c r="BQL23" s="287"/>
      <c r="BQM23" s="285"/>
      <c r="BQN23" s="286"/>
      <c r="BQO23" s="286"/>
      <c r="BQP23" s="286"/>
      <c r="BQQ23" s="287"/>
      <c r="BQR23" s="287"/>
      <c r="BQS23" s="285"/>
      <c r="BQT23" s="286"/>
      <c r="BQU23" s="286"/>
      <c r="BQV23" s="286"/>
      <c r="BQW23" s="287"/>
      <c r="BQX23" s="287"/>
      <c r="BQY23" s="285"/>
      <c r="BQZ23" s="287"/>
      <c r="BRA23" s="287"/>
      <c r="BRB23" s="285"/>
      <c r="BRC23" s="286"/>
      <c r="BRD23" s="286"/>
      <c r="BRE23" s="286"/>
      <c r="BRF23" s="286"/>
      <c r="BRG23" s="286"/>
      <c r="BRH23" s="286"/>
      <c r="BRI23" s="163"/>
      <c r="BRJ23" s="154"/>
      <c r="BRK23" s="287"/>
      <c r="BRL23" s="287"/>
      <c r="BRM23" s="285"/>
      <c r="BRN23" s="287"/>
      <c r="BRO23" s="287"/>
      <c r="BRP23" s="285"/>
      <c r="BRQ23" s="287"/>
      <c r="BRR23" s="287"/>
      <c r="BRS23" s="285"/>
      <c r="BRT23" s="287"/>
      <c r="BRU23" s="287"/>
      <c r="BRV23" s="285"/>
      <c r="BRW23" s="287"/>
      <c r="BRX23" s="287"/>
      <c r="BRY23" s="285"/>
      <c r="BRZ23" s="287"/>
      <c r="BSA23" s="287"/>
      <c r="BSB23" s="285"/>
      <c r="BSC23" s="287"/>
      <c r="BSD23" s="287"/>
      <c r="BSE23" s="285"/>
      <c r="BSF23" s="287"/>
      <c r="BSG23" s="287"/>
      <c r="BSH23" s="285"/>
      <c r="BSI23" s="287"/>
      <c r="BSJ23" s="287"/>
      <c r="BSK23" s="285"/>
      <c r="BSL23" s="287"/>
      <c r="BSM23" s="287"/>
      <c r="BSN23" s="285"/>
      <c r="BSO23" s="287"/>
      <c r="BSP23" s="287"/>
      <c r="BSQ23" s="285"/>
      <c r="BSR23" s="287"/>
      <c r="BSS23" s="287"/>
      <c r="BST23" s="285"/>
      <c r="BSU23" s="287"/>
      <c r="BSV23" s="287"/>
      <c r="BSW23" s="285"/>
      <c r="BSX23" s="287"/>
      <c r="BSY23" s="287"/>
      <c r="BSZ23" s="285"/>
      <c r="BTA23" s="287"/>
      <c r="BTB23" s="287"/>
      <c r="BTC23" s="285"/>
      <c r="BTD23" s="287"/>
      <c r="BTE23" s="287"/>
      <c r="BTF23" s="285"/>
      <c r="BTG23" s="287"/>
      <c r="BTH23" s="287"/>
      <c r="BTI23" s="285"/>
      <c r="BTJ23" s="287"/>
      <c r="BTK23" s="287"/>
      <c r="BTL23" s="285"/>
      <c r="BTM23" s="287"/>
      <c r="BTN23" s="287"/>
      <c r="BTO23" s="285"/>
      <c r="BTP23" s="287"/>
      <c r="BTQ23" s="287"/>
      <c r="BTR23" s="285"/>
      <c r="BTS23" s="287"/>
      <c r="BTT23" s="287"/>
      <c r="BTU23" s="285"/>
      <c r="BTV23" s="286"/>
      <c r="BTW23" s="286"/>
      <c r="BTX23" s="286"/>
      <c r="BTY23" s="287"/>
      <c r="BTZ23" s="287"/>
      <c r="BUA23" s="285"/>
      <c r="BUB23" s="286"/>
      <c r="BUC23" s="286"/>
      <c r="BUD23" s="286"/>
      <c r="BUE23" s="287"/>
      <c r="BUF23" s="287"/>
      <c r="BUG23" s="285"/>
      <c r="BUH23" s="287"/>
      <c r="BUI23" s="287"/>
      <c r="BUJ23" s="285"/>
      <c r="BUK23" s="286"/>
      <c r="BUL23" s="286"/>
      <c r="BUM23" s="286"/>
      <c r="BUN23" s="286"/>
      <c r="BUO23" s="286"/>
      <c r="BUP23" s="286"/>
      <c r="BUQ23" s="163"/>
      <c r="BUR23" s="154"/>
      <c r="BUS23" s="287"/>
      <c r="BUT23" s="287"/>
      <c r="BUU23" s="285"/>
      <c r="BUV23" s="287"/>
      <c r="BUW23" s="287"/>
      <c r="BUX23" s="285"/>
      <c r="BUY23" s="287"/>
      <c r="BUZ23" s="287"/>
      <c r="BVA23" s="285"/>
      <c r="BVB23" s="287"/>
      <c r="BVC23" s="287"/>
      <c r="BVD23" s="285"/>
      <c r="BVE23" s="287"/>
      <c r="BVF23" s="287"/>
      <c r="BVG23" s="285"/>
      <c r="BVH23" s="287"/>
      <c r="BVI23" s="287"/>
      <c r="BVJ23" s="285"/>
      <c r="BVK23" s="287"/>
      <c r="BVL23" s="287"/>
      <c r="BVM23" s="285"/>
      <c r="BVN23" s="287"/>
      <c r="BVO23" s="287"/>
      <c r="BVP23" s="285"/>
      <c r="BVQ23" s="287"/>
      <c r="BVR23" s="287"/>
      <c r="BVS23" s="285"/>
      <c r="BVT23" s="287"/>
      <c r="BVU23" s="287"/>
      <c r="BVV23" s="285"/>
      <c r="BVW23" s="287"/>
      <c r="BVX23" s="287"/>
      <c r="BVY23" s="285"/>
      <c r="BVZ23" s="287"/>
      <c r="BWA23" s="287"/>
      <c r="BWB23" s="285"/>
      <c r="BWC23" s="287"/>
      <c r="BWD23" s="287"/>
      <c r="BWE23" s="285"/>
      <c r="BWF23" s="287"/>
      <c r="BWG23" s="287"/>
      <c r="BWH23" s="285"/>
      <c r="BWI23" s="287"/>
      <c r="BWJ23" s="287"/>
      <c r="BWK23" s="285"/>
      <c r="BWL23" s="287"/>
      <c r="BWM23" s="287"/>
      <c r="BWN23" s="285"/>
      <c r="BWO23" s="287"/>
      <c r="BWP23" s="287"/>
      <c r="BWQ23" s="285"/>
      <c r="BWR23" s="287"/>
      <c r="BWS23" s="287"/>
      <c r="BWT23" s="285"/>
      <c r="BWU23" s="287"/>
      <c r="BWV23" s="287"/>
      <c r="BWW23" s="285"/>
      <c r="BWX23" s="287"/>
      <c r="BWY23" s="287"/>
      <c r="BWZ23" s="285"/>
      <c r="BXA23" s="287"/>
      <c r="BXB23" s="287"/>
      <c r="BXC23" s="285"/>
      <c r="BXD23" s="286"/>
      <c r="BXE23" s="286"/>
      <c r="BXF23" s="286"/>
      <c r="BXG23" s="287"/>
      <c r="BXH23" s="287"/>
      <c r="BXI23" s="285"/>
      <c r="BXJ23" s="286"/>
      <c r="BXK23" s="286"/>
      <c r="BXL23" s="286"/>
      <c r="BXM23" s="287"/>
      <c r="BXN23" s="287"/>
      <c r="BXO23" s="285"/>
      <c r="BXP23" s="287"/>
      <c r="BXQ23" s="287"/>
      <c r="BXR23" s="285"/>
      <c r="BXS23" s="286"/>
      <c r="BXT23" s="286"/>
      <c r="BXU23" s="286"/>
      <c r="BXV23" s="286"/>
      <c r="BXW23" s="286"/>
      <c r="BXX23" s="286"/>
      <c r="BXY23" s="163"/>
      <c r="BXZ23" s="154"/>
      <c r="BYA23" s="287"/>
      <c r="BYB23" s="287"/>
      <c r="BYC23" s="285"/>
      <c r="BYD23" s="287"/>
      <c r="BYE23" s="287"/>
      <c r="BYF23" s="285"/>
      <c r="BYG23" s="287"/>
      <c r="BYH23" s="287"/>
      <c r="BYI23" s="285"/>
      <c r="BYJ23" s="287"/>
      <c r="BYK23" s="287"/>
      <c r="BYL23" s="285"/>
      <c r="BYM23" s="287"/>
      <c r="BYN23" s="287"/>
      <c r="BYO23" s="285"/>
      <c r="BYP23" s="287"/>
      <c r="BYQ23" s="287"/>
      <c r="BYR23" s="285"/>
      <c r="BYS23" s="287"/>
      <c r="BYT23" s="287"/>
      <c r="BYU23" s="285"/>
      <c r="BYV23" s="287"/>
      <c r="BYW23" s="287"/>
      <c r="BYX23" s="285"/>
      <c r="BYY23" s="287"/>
      <c r="BYZ23" s="287"/>
      <c r="BZA23" s="285"/>
      <c r="BZB23" s="287"/>
      <c r="BZC23" s="287"/>
      <c r="BZD23" s="285"/>
      <c r="BZE23" s="287"/>
      <c r="BZF23" s="287"/>
      <c r="BZG23" s="285"/>
      <c r="BZH23" s="287"/>
      <c r="BZI23" s="287"/>
      <c r="BZJ23" s="285"/>
      <c r="BZK23" s="287"/>
      <c r="BZL23" s="287"/>
      <c r="BZM23" s="285"/>
      <c r="BZN23" s="287"/>
      <c r="BZO23" s="287"/>
      <c r="BZP23" s="285"/>
      <c r="BZQ23" s="287"/>
      <c r="BZR23" s="287"/>
      <c r="BZS23" s="285"/>
      <c r="BZT23" s="287"/>
      <c r="BZU23" s="287"/>
      <c r="BZV23" s="285"/>
      <c r="BZW23" s="287"/>
      <c r="BZX23" s="287"/>
      <c r="BZY23" s="285"/>
      <c r="BZZ23" s="287"/>
      <c r="CAA23" s="287"/>
      <c r="CAB23" s="285"/>
      <c r="CAC23" s="287"/>
      <c r="CAD23" s="287"/>
      <c r="CAE23" s="285"/>
      <c r="CAF23" s="287"/>
      <c r="CAG23" s="287"/>
      <c r="CAH23" s="285"/>
      <c r="CAI23" s="287"/>
      <c r="CAJ23" s="287"/>
      <c r="CAK23" s="285"/>
      <c r="CAL23" s="286"/>
      <c r="CAM23" s="286"/>
      <c r="CAN23" s="286"/>
      <c r="CAO23" s="287"/>
      <c r="CAP23" s="287"/>
      <c r="CAQ23" s="285"/>
      <c r="CAR23" s="286"/>
      <c r="CAS23" s="286"/>
      <c r="CAT23" s="286"/>
      <c r="CAU23" s="287"/>
      <c r="CAV23" s="287"/>
      <c r="CAW23" s="285"/>
      <c r="CAX23" s="287"/>
      <c r="CAY23" s="287"/>
      <c r="CAZ23" s="285"/>
      <c r="CBA23" s="286"/>
      <c r="CBB23" s="286"/>
      <c r="CBC23" s="286"/>
      <c r="CBD23" s="286"/>
      <c r="CBE23" s="286"/>
      <c r="CBF23" s="286"/>
      <c r="CBG23" s="163"/>
      <c r="CBH23" s="154"/>
      <c r="CBI23" s="287"/>
      <c r="CBJ23" s="287"/>
      <c r="CBK23" s="285"/>
      <c r="CBL23" s="287"/>
      <c r="CBM23" s="287"/>
      <c r="CBN23" s="285"/>
      <c r="CBO23" s="287"/>
      <c r="CBP23" s="287"/>
      <c r="CBQ23" s="285"/>
      <c r="CBR23" s="287"/>
      <c r="CBS23" s="287"/>
      <c r="CBT23" s="285"/>
      <c r="CBU23" s="287"/>
      <c r="CBV23" s="287"/>
      <c r="CBW23" s="285"/>
      <c r="CBX23" s="287"/>
      <c r="CBY23" s="287"/>
      <c r="CBZ23" s="285"/>
      <c r="CCA23" s="287"/>
      <c r="CCB23" s="287"/>
      <c r="CCC23" s="285"/>
      <c r="CCD23" s="287"/>
      <c r="CCE23" s="287"/>
      <c r="CCF23" s="285"/>
      <c r="CCG23" s="287"/>
      <c r="CCH23" s="287"/>
      <c r="CCI23" s="285"/>
      <c r="CCJ23" s="287"/>
      <c r="CCK23" s="287"/>
      <c r="CCL23" s="285"/>
      <c r="CCM23" s="287"/>
      <c r="CCN23" s="287"/>
      <c r="CCO23" s="285"/>
      <c r="CCP23" s="287"/>
      <c r="CCQ23" s="287"/>
      <c r="CCR23" s="285"/>
      <c r="CCS23" s="287"/>
      <c r="CCT23" s="287"/>
      <c r="CCU23" s="285"/>
      <c r="CCV23" s="287"/>
      <c r="CCW23" s="287"/>
      <c r="CCX23" s="285"/>
      <c r="CCY23" s="287"/>
      <c r="CCZ23" s="287"/>
      <c r="CDA23" s="285"/>
      <c r="CDB23" s="287"/>
      <c r="CDC23" s="287"/>
      <c r="CDD23" s="285"/>
      <c r="CDE23" s="287"/>
      <c r="CDF23" s="287"/>
      <c r="CDG23" s="285"/>
      <c r="CDH23" s="287"/>
      <c r="CDI23" s="287"/>
      <c r="CDJ23" s="285"/>
      <c r="CDK23" s="287"/>
      <c r="CDL23" s="287"/>
      <c r="CDM23" s="285"/>
      <c r="CDN23" s="287"/>
      <c r="CDO23" s="287"/>
      <c r="CDP23" s="285"/>
      <c r="CDQ23" s="287"/>
      <c r="CDR23" s="287"/>
      <c r="CDS23" s="285"/>
      <c r="CDT23" s="286"/>
      <c r="CDU23" s="286"/>
      <c r="CDV23" s="286"/>
      <c r="CDW23" s="287"/>
      <c r="CDX23" s="287"/>
      <c r="CDY23" s="285"/>
      <c r="CDZ23" s="286"/>
      <c r="CEA23" s="286"/>
      <c r="CEB23" s="286"/>
      <c r="CEC23" s="287"/>
      <c r="CED23" s="287"/>
      <c r="CEE23" s="285"/>
      <c r="CEF23" s="287"/>
      <c r="CEG23" s="287"/>
      <c r="CEH23" s="285"/>
      <c r="CEI23" s="286"/>
      <c r="CEJ23" s="286"/>
      <c r="CEK23" s="286"/>
      <c r="CEL23" s="286"/>
      <c r="CEM23" s="286"/>
      <c r="CEN23" s="286"/>
      <c r="CEO23" s="163"/>
      <c r="CEP23" s="154"/>
      <c r="CEQ23" s="287"/>
      <c r="CER23" s="287"/>
      <c r="CES23" s="285"/>
      <c r="CET23" s="287"/>
      <c r="CEU23" s="287"/>
      <c r="CEV23" s="285"/>
      <c r="CEW23" s="287"/>
      <c r="CEX23" s="287"/>
      <c r="CEY23" s="285"/>
      <c r="CEZ23" s="287"/>
      <c r="CFA23" s="287"/>
      <c r="CFB23" s="285"/>
      <c r="CFC23" s="287"/>
      <c r="CFD23" s="287"/>
      <c r="CFE23" s="285"/>
      <c r="CFF23" s="287"/>
      <c r="CFG23" s="287"/>
      <c r="CFH23" s="285"/>
      <c r="CFI23" s="287"/>
      <c r="CFJ23" s="287"/>
      <c r="CFK23" s="285"/>
      <c r="CFL23" s="287"/>
      <c r="CFM23" s="287"/>
      <c r="CFN23" s="285"/>
      <c r="CFO23" s="287"/>
      <c r="CFP23" s="287"/>
      <c r="CFQ23" s="285"/>
      <c r="CFR23" s="287"/>
      <c r="CFS23" s="287"/>
      <c r="CFT23" s="285"/>
      <c r="CFU23" s="287"/>
      <c r="CFV23" s="287"/>
      <c r="CFW23" s="285"/>
      <c r="CFX23" s="287"/>
      <c r="CFY23" s="287"/>
      <c r="CFZ23" s="285"/>
      <c r="CGA23" s="287"/>
      <c r="CGB23" s="287"/>
      <c r="CGC23" s="285"/>
      <c r="CGD23" s="287"/>
      <c r="CGE23" s="287"/>
      <c r="CGF23" s="285"/>
      <c r="CGG23" s="287"/>
      <c r="CGH23" s="287"/>
      <c r="CGI23" s="285"/>
      <c r="CGJ23" s="287"/>
      <c r="CGK23" s="287"/>
      <c r="CGL23" s="285"/>
      <c r="CGM23" s="287"/>
      <c r="CGN23" s="287"/>
      <c r="CGO23" s="285"/>
      <c r="CGP23" s="287"/>
      <c r="CGQ23" s="287"/>
      <c r="CGR23" s="285"/>
      <c r="CGS23" s="287"/>
      <c r="CGT23" s="287"/>
      <c r="CGU23" s="285"/>
      <c r="CGV23" s="287"/>
      <c r="CGW23" s="287"/>
      <c r="CGX23" s="285"/>
      <c r="CGY23" s="287"/>
      <c r="CGZ23" s="287"/>
      <c r="CHA23" s="285"/>
      <c r="CHB23" s="286"/>
      <c r="CHC23" s="286"/>
      <c r="CHD23" s="286"/>
      <c r="CHE23" s="287"/>
      <c r="CHF23" s="287"/>
      <c r="CHG23" s="285"/>
      <c r="CHH23" s="286"/>
      <c r="CHI23" s="286"/>
      <c r="CHJ23" s="286"/>
      <c r="CHK23" s="287"/>
      <c r="CHL23" s="287"/>
      <c r="CHM23" s="285"/>
      <c r="CHN23" s="287"/>
      <c r="CHO23" s="287"/>
      <c r="CHP23" s="285"/>
      <c r="CHQ23" s="286"/>
      <c r="CHR23" s="286"/>
      <c r="CHS23" s="286"/>
      <c r="CHT23" s="286"/>
      <c r="CHU23" s="286"/>
      <c r="CHV23" s="286"/>
      <c r="CHW23" s="163"/>
      <c r="CHX23" s="154"/>
      <c r="CHY23" s="287"/>
      <c r="CHZ23" s="287"/>
      <c r="CIA23" s="285"/>
      <c r="CIB23" s="287"/>
      <c r="CIC23" s="287"/>
      <c r="CID23" s="285"/>
      <c r="CIE23" s="287"/>
      <c r="CIF23" s="287"/>
      <c r="CIG23" s="285"/>
      <c r="CIH23" s="287"/>
      <c r="CII23" s="287"/>
      <c r="CIJ23" s="285"/>
      <c r="CIK23" s="287"/>
      <c r="CIL23" s="287"/>
      <c r="CIM23" s="285"/>
      <c r="CIN23" s="287"/>
      <c r="CIO23" s="287"/>
      <c r="CIP23" s="285"/>
      <c r="CIQ23" s="287"/>
      <c r="CIR23" s="287"/>
      <c r="CIS23" s="285"/>
      <c r="CIT23" s="287"/>
      <c r="CIU23" s="287"/>
      <c r="CIV23" s="285"/>
      <c r="CIW23" s="287"/>
      <c r="CIX23" s="287"/>
      <c r="CIY23" s="285"/>
      <c r="CIZ23" s="287"/>
      <c r="CJA23" s="287"/>
      <c r="CJB23" s="285"/>
      <c r="CJC23" s="287"/>
      <c r="CJD23" s="287"/>
      <c r="CJE23" s="285"/>
      <c r="CJF23" s="287"/>
      <c r="CJG23" s="287"/>
      <c r="CJH23" s="285"/>
      <c r="CJI23" s="287"/>
      <c r="CJJ23" s="287"/>
      <c r="CJK23" s="285"/>
      <c r="CJL23" s="287"/>
      <c r="CJM23" s="287"/>
      <c r="CJN23" s="285"/>
      <c r="CJO23" s="287"/>
      <c r="CJP23" s="287"/>
      <c r="CJQ23" s="285"/>
      <c r="CJR23" s="287"/>
      <c r="CJS23" s="287"/>
      <c r="CJT23" s="285"/>
      <c r="CJU23" s="287"/>
      <c r="CJV23" s="287"/>
      <c r="CJW23" s="285"/>
      <c r="CJX23" s="287"/>
      <c r="CJY23" s="287"/>
      <c r="CJZ23" s="285"/>
      <c r="CKA23" s="287"/>
      <c r="CKB23" s="287"/>
      <c r="CKC23" s="285"/>
      <c r="CKD23" s="287"/>
      <c r="CKE23" s="287"/>
      <c r="CKF23" s="285"/>
      <c r="CKG23" s="287"/>
      <c r="CKH23" s="287"/>
      <c r="CKI23" s="285"/>
      <c r="CKJ23" s="286"/>
      <c r="CKK23" s="286"/>
      <c r="CKL23" s="286"/>
      <c r="CKM23" s="287"/>
      <c r="CKN23" s="287"/>
      <c r="CKO23" s="285"/>
      <c r="CKP23" s="286"/>
      <c r="CKQ23" s="286"/>
      <c r="CKR23" s="286"/>
      <c r="CKS23" s="287"/>
      <c r="CKT23" s="287"/>
      <c r="CKU23" s="285"/>
      <c r="CKV23" s="287"/>
      <c r="CKW23" s="287"/>
      <c r="CKX23" s="285"/>
      <c r="CKY23" s="286"/>
      <c r="CKZ23" s="286"/>
      <c r="CLA23" s="286"/>
      <c r="CLB23" s="286"/>
      <c r="CLC23" s="286"/>
      <c r="CLD23" s="286"/>
      <c r="CLE23" s="163"/>
      <c r="CLF23" s="154"/>
      <c r="CLG23" s="287"/>
      <c r="CLH23" s="287"/>
      <c r="CLI23" s="285"/>
      <c r="CLJ23" s="287"/>
      <c r="CLK23" s="287"/>
      <c r="CLL23" s="285"/>
      <c r="CLM23" s="287"/>
      <c r="CLN23" s="287"/>
      <c r="CLO23" s="285"/>
      <c r="CLP23" s="287"/>
      <c r="CLQ23" s="287"/>
      <c r="CLR23" s="285"/>
      <c r="CLS23" s="287"/>
      <c r="CLT23" s="287"/>
      <c r="CLU23" s="285"/>
      <c r="CLV23" s="287"/>
      <c r="CLW23" s="287"/>
      <c r="CLX23" s="285"/>
      <c r="CLY23" s="287"/>
      <c r="CLZ23" s="287"/>
      <c r="CMA23" s="285"/>
      <c r="CMB23" s="287"/>
      <c r="CMC23" s="287"/>
      <c r="CMD23" s="285"/>
      <c r="CME23" s="287"/>
      <c r="CMF23" s="287"/>
      <c r="CMG23" s="285"/>
      <c r="CMH23" s="287"/>
      <c r="CMI23" s="287"/>
      <c r="CMJ23" s="285"/>
      <c r="CMK23" s="287"/>
      <c r="CML23" s="287"/>
      <c r="CMM23" s="285"/>
      <c r="CMN23" s="287"/>
      <c r="CMO23" s="287"/>
      <c r="CMP23" s="285"/>
      <c r="CMQ23" s="287"/>
      <c r="CMR23" s="287"/>
      <c r="CMS23" s="285"/>
      <c r="CMT23" s="287"/>
      <c r="CMU23" s="287"/>
      <c r="CMV23" s="285"/>
      <c r="CMW23" s="287"/>
      <c r="CMX23" s="287"/>
      <c r="CMY23" s="285"/>
      <c r="CMZ23" s="287"/>
      <c r="CNA23" s="287"/>
      <c r="CNB23" s="285"/>
      <c r="CNC23" s="287"/>
      <c r="CND23" s="287"/>
      <c r="CNE23" s="285"/>
      <c r="CNF23" s="287"/>
      <c r="CNG23" s="287"/>
      <c r="CNH23" s="285"/>
      <c r="CNI23" s="287"/>
      <c r="CNJ23" s="287"/>
      <c r="CNK23" s="285"/>
      <c r="CNL23" s="287"/>
      <c r="CNM23" s="287"/>
      <c r="CNN23" s="285"/>
      <c r="CNO23" s="287"/>
      <c r="CNP23" s="287"/>
      <c r="CNQ23" s="285"/>
      <c r="CNR23" s="286"/>
      <c r="CNS23" s="286"/>
      <c r="CNT23" s="286"/>
      <c r="CNU23" s="287"/>
      <c r="CNV23" s="287"/>
      <c r="CNW23" s="285"/>
      <c r="CNX23" s="286"/>
      <c r="CNY23" s="286"/>
      <c r="CNZ23" s="286"/>
      <c r="COA23" s="287"/>
      <c r="COB23" s="287"/>
      <c r="COC23" s="285"/>
      <c r="COD23" s="287"/>
      <c r="COE23" s="287"/>
      <c r="COF23" s="285"/>
      <c r="COG23" s="286"/>
      <c r="COH23" s="286"/>
      <c r="COI23" s="286"/>
      <c r="COJ23" s="286"/>
      <c r="COK23" s="286"/>
      <c r="COL23" s="286"/>
      <c r="COM23" s="163"/>
      <c r="CON23" s="154"/>
      <c r="COO23" s="287"/>
      <c r="COP23" s="287"/>
      <c r="COQ23" s="285"/>
      <c r="COR23" s="287"/>
      <c r="COS23" s="287"/>
      <c r="COT23" s="285"/>
      <c r="COU23" s="287"/>
      <c r="COV23" s="287"/>
      <c r="COW23" s="285"/>
      <c r="COX23" s="287"/>
      <c r="COY23" s="287"/>
      <c r="COZ23" s="285"/>
      <c r="CPA23" s="287"/>
      <c r="CPB23" s="287"/>
      <c r="CPC23" s="285"/>
      <c r="CPD23" s="287"/>
      <c r="CPE23" s="287"/>
      <c r="CPF23" s="285"/>
      <c r="CPG23" s="287"/>
      <c r="CPH23" s="287"/>
      <c r="CPI23" s="285"/>
      <c r="CPJ23" s="287"/>
      <c r="CPK23" s="287"/>
      <c r="CPL23" s="285"/>
      <c r="CPM23" s="287"/>
      <c r="CPN23" s="287"/>
      <c r="CPO23" s="285"/>
      <c r="CPP23" s="287"/>
      <c r="CPQ23" s="287"/>
      <c r="CPR23" s="285"/>
      <c r="CPS23" s="287"/>
      <c r="CPT23" s="287"/>
      <c r="CPU23" s="285"/>
      <c r="CPV23" s="287"/>
      <c r="CPW23" s="287"/>
      <c r="CPX23" s="285"/>
      <c r="CPY23" s="287"/>
      <c r="CPZ23" s="287"/>
      <c r="CQA23" s="285"/>
      <c r="CQB23" s="287"/>
      <c r="CQC23" s="287"/>
      <c r="CQD23" s="285"/>
      <c r="CQE23" s="287"/>
      <c r="CQF23" s="287"/>
      <c r="CQG23" s="285"/>
      <c r="CQH23" s="287"/>
      <c r="CQI23" s="287"/>
      <c r="CQJ23" s="285"/>
      <c r="CQK23" s="287"/>
      <c r="CQL23" s="287"/>
      <c r="CQM23" s="285"/>
      <c r="CQN23" s="287"/>
      <c r="CQO23" s="287"/>
      <c r="CQP23" s="285"/>
      <c r="CQQ23" s="287"/>
      <c r="CQR23" s="287"/>
      <c r="CQS23" s="285"/>
      <c r="CQT23" s="287"/>
      <c r="CQU23" s="287"/>
      <c r="CQV23" s="285"/>
      <c r="CQW23" s="287"/>
      <c r="CQX23" s="287"/>
      <c r="CQY23" s="285"/>
      <c r="CQZ23" s="286"/>
      <c r="CRA23" s="286"/>
      <c r="CRB23" s="286"/>
      <c r="CRC23" s="287"/>
      <c r="CRD23" s="287"/>
      <c r="CRE23" s="285"/>
      <c r="CRF23" s="286"/>
      <c r="CRG23" s="286"/>
      <c r="CRH23" s="286"/>
      <c r="CRI23" s="287"/>
      <c r="CRJ23" s="287"/>
      <c r="CRK23" s="285"/>
      <c r="CRL23" s="287"/>
      <c r="CRM23" s="287"/>
      <c r="CRN23" s="285"/>
      <c r="CRO23" s="286"/>
      <c r="CRP23" s="286"/>
      <c r="CRQ23" s="286"/>
      <c r="CRR23" s="286"/>
      <c r="CRS23" s="286"/>
      <c r="CRT23" s="286"/>
      <c r="CRU23" s="163"/>
      <c r="CRV23" s="154"/>
      <c r="CRW23" s="287"/>
      <c r="CRX23" s="287"/>
      <c r="CRY23" s="285"/>
      <c r="CRZ23" s="287"/>
      <c r="CSA23" s="287"/>
      <c r="CSB23" s="285"/>
      <c r="CSC23" s="287"/>
      <c r="CSD23" s="287"/>
      <c r="CSE23" s="285"/>
      <c r="CSF23" s="287"/>
      <c r="CSG23" s="287"/>
      <c r="CSH23" s="285"/>
      <c r="CSI23" s="287"/>
      <c r="CSJ23" s="287"/>
      <c r="CSK23" s="285"/>
      <c r="CSL23" s="287"/>
      <c r="CSM23" s="287"/>
      <c r="CSN23" s="285"/>
      <c r="CSO23" s="287"/>
      <c r="CSP23" s="287"/>
      <c r="CSQ23" s="285"/>
      <c r="CSR23" s="287"/>
      <c r="CSS23" s="287"/>
      <c r="CST23" s="285"/>
      <c r="CSU23" s="287"/>
      <c r="CSV23" s="287"/>
      <c r="CSW23" s="285"/>
      <c r="CSX23" s="287"/>
      <c r="CSY23" s="287"/>
      <c r="CSZ23" s="285"/>
      <c r="CTA23" s="287"/>
      <c r="CTB23" s="287"/>
      <c r="CTC23" s="285"/>
      <c r="CTD23" s="287"/>
      <c r="CTE23" s="287"/>
      <c r="CTF23" s="285"/>
      <c r="CTG23" s="287"/>
      <c r="CTH23" s="287"/>
      <c r="CTI23" s="285"/>
      <c r="CTJ23" s="287"/>
      <c r="CTK23" s="287"/>
      <c r="CTL23" s="285"/>
      <c r="CTM23" s="287"/>
      <c r="CTN23" s="287"/>
      <c r="CTO23" s="285"/>
      <c r="CTP23" s="287"/>
      <c r="CTQ23" s="287"/>
      <c r="CTR23" s="285"/>
      <c r="CTS23" s="287"/>
      <c r="CTT23" s="287"/>
      <c r="CTU23" s="285"/>
      <c r="CTV23" s="287"/>
      <c r="CTW23" s="287"/>
      <c r="CTX23" s="285"/>
      <c r="CTY23" s="287"/>
      <c r="CTZ23" s="287"/>
      <c r="CUA23" s="285"/>
      <c r="CUB23" s="287"/>
      <c r="CUC23" s="287"/>
      <c r="CUD23" s="285"/>
      <c r="CUE23" s="287"/>
      <c r="CUF23" s="287"/>
      <c r="CUG23" s="285"/>
      <c r="CUH23" s="286"/>
      <c r="CUI23" s="286"/>
      <c r="CUJ23" s="286"/>
      <c r="CUK23" s="287"/>
      <c r="CUL23" s="287"/>
      <c r="CUM23" s="285"/>
      <c r="CUN23" s="286"/>
      <c r="CUO23" s="286"/>
      <c r="CUP23" s="286"/>
      <c r="CUQ23" s="287"/>
      <c r="CUR23" s="287"/>
      <c r="CUS23" s="285"/>
      <c r="CUT23" s="287"/>
      <c r="CUU23" s="287"/>
      <c r="CUV23" s="285"/>
      <c r="CUW23" s="286"/>
      <c r="CUX23" s="286"/>
      <c r="CUY23" s="286"/>
      <c r="CUZ23" s="286"/>
      <c r="CVA23" s="286"/>
      <c r="CVB23" s="286"/>
      <c r="CVC23" s="163"/>
      <c r="CVD23" s="154"/>
      <c r="CVE23" s="287"/>
      <c r="CVF23" s="287"/>
      <c r="CVG23" s="285"/>
      <c r="CVH23" s="287"/>
      <c r="CVI23" s="287"/>
      <c r="CVJ23" s="285"/>
      <c r="CVK23" s="287"/>
      <c r="CVL23" s="287"/>
      <c r="CVM23" s="285"/>
      <c r="CVN23" s="287"/>
      <c r="CVO23" s="287"/>
      <c r="CVP23" s="285"/>
      <c r="CVQ23" s="287"/>
      <c r="CVR23" s="287"/>
      <c r="CVS23" s="285"/>
      <c r="CVT23" s="287"/>
      <c r="CVU23" s="287"/>
      <c r="CVV23" s="285"/>
      <c r="CVW23" s="287"/>
      <c r="CVX23" s="287"/>
      <c r="CVY23" s="285"/>
      <c r="CVZ23" s="287"/>
      <c r="CWA23" s="287"/>
      <c r="CWB23" s="285"/>
      <c r="CWC23" s="287"/>
      <c r="CWD23" s="287"/>
      <c r="CWE23" s="285"/>
      <c r="CWF23" s="287"/>
      <c r="CWG23" s="287"/>
      <c r="CWH23" s="285"/>
      <c r="CWI23" s="287"/>
      <c r="CWJ23" s="287"/>
      <c r="CWK23" s="285"/>
      <c r="CWL23" s="287"/>
      <c r="CWM23" s="287"/>
      <c r="CWN23" s="285"/>
      <c r="CWO23" s="287"/>
      <c r="CWP23" s="287"/>
      <c r="CWQ23" s="285"/>
      <c r="CWR23" s="287"/>
      <c r="CWS23" s="287"/>
      <c r="CWT23" s="285"/>
      <c r="CWU23" s="287"/>
      <c r="CWV23" s="287"/>
      <c r="CWW23" s="285"/>
      <c r="CWX23" s="287"/>
      <c r="CWY23" s="287"/>
      <c r="CWZ23" s="285"/>
      <c r="CXA23" s="287"/>
      <c r="CXB23" s="287"/>
      <c r="CXC23" s="285"/>
      <c r="CXD23" s="287"/>
      <c r="CXE23" s="287"/>
      <c r="CXF23" s="285"/>
      <c r="CXG23" s="287"/>
      <c r="CXH23" s="287"/>
      <c r="CXI23" s="285"/>
      <c r="CXJ23" s="287"/>
      <c r="CXK23" s="287"/>
      <c r="CXL23" s="285"/>
      <c r="CXM23" s="287"/>
      <c r="CXN23" s="287"/>
      <c r="CXO23" s="285"/>
      <c r="CXP23" s="286"/>
      <c r="CXQ23" s="286"/>
      <c r="CXR23" s="286"/>
      <c r="CXS23" s="287"/>
      <c r="CXT23" s="287"/>
      <c r="CXU23" s="285"/>
      <c r="CXV23" s="286"/>
      <c r="CXW23" s="286"/>
      <c r="CXX23" s="286"/>
      <c r="CXY23" s="287"/>
      <c r="CXZ23" s="287"/>
      <c r="CYA23" s="285"/>
      <c r="CYB23" s="287"/>
      <c r="CYC23" s="287"/>
      <c r="CYD23" s="285"/>
      <c r="CYE23" s="286"/>
      <c r="CYF23" s="286"/>
      <c r="CYG23" s="286"/>
      <c r="CYH23" s="286"/>
      <c r="CYI23" s="286"/>
      <c r="CYJ23" s="286"/>
      <c r="CYK23" s="163"/>
      <c r="CYL23" s="154"/>
      <c r="CYM23" s="287"/>
      <c r="CYN23" s="287"/>
      <c r="CYO23" s="285"/>
      <c r="CYP23" s="287"/>
      <c r="CYQ23" s="287"/>
      <c r="CYR23" s="285"/>
      <c r="CYS23" s="287"/>
      <c r="CYT23" s="287"/>
      <c r="CYU23" s="285"/>
      <c r="CYV23" s="287"/>
      <c r="CYW23" s="287"/>
      <c r="CYX23" s="285"/>
      <c r="CYY23" s="287"/>
      <c r="CYZ23" s="287"/>
      <c r="CZA23" s="285"/>
      <c r="CZB23" s="287"/>
      <c r="CZC23" s="287"/>
      <c r="CZD23" s="285"/>
      <c r="CZE23" s="287"/>
      <c r="CZF23" s="287"/>
      <c r="CZG23" s="285"/>
      <c r="CZH23" s="287"/>
      <c r="CZI23" s="287"/>
      <c r="CZJ23" s="285"/>
      <c r="CZK23" s="287"/>
      <c r="CZL23" s="287"/>
      <c r="CZM23" s="285"/>
      <c r="CZN23" s="287"/>
      <c r="CZO23" s="287"/>
      <c r="CZP23" s="285"/>
      <c r="CZQ23" s="287"/>
      <c r="CZR23" s="287"/>
      <c r="CZS23" s="285"/>
      <c r="CZT23" s="287"/>
      <c r="CZU23" s="287"/>
      <c r="CZV23" s="285"/>
      <c r="CZW23" s="287"/>
      <c r="CZX23" s="287"/>
      <c r="CZY23" s="285"/>
      <c r="CZZ23" s="287"/>
      <c r="DAA23" s="287"/>
      <c r="DAB23" s="285"/>
      <c r="DAC23" s="287"/>
      <c r="DAD23" s="287"/>
      <c r="DAE23" s="285"/>
      <c r="DAF23" s="287"/>
      <c r="DAG23" s="287"/>
      <c r="DAH23" s="285"/>
      <c r="DAI23" s="287"/>
      <c r="DAJ23" s="287"/>
      <c r="DAK23" s="285"/>
      <c r="DAL23" s="287"/>
      <c r="DAM23" s="287"/>
      <c r="DAN23" s="285"/>
      <c r="DAO23" s="287"/>
      <c r="DAP23" s="287"/>
      <c r="DAQ23" s="285"/>
      <c r="DAR23" s="287"/>
      <c r="DAS23" s="287"/>
      <c r="DAT23" s="285"/>
      <c r="DAU23" s="287"/>
      <c r="DAV23" s="287"/>
      <c r="DAW23" s="285"/>
      <c r="DAX23" s="286"/>
      <c r="DAY23" s="286"/>
      <c r="DAZ23" s="286"/>
      <c r="DBA23" s="287"/>
      <c r="DBB23" s="287"/>
      <c r="DBC23" s="285"/>
      <c r="DBD23" s="286"/>
      <c r="DBE23" s="286"/>
      <c r="DBF23" s="286"/>
      <c r="DBG23" s="287"/>
      <c r="DBH23" s="287"/>
      <c r="DBI23" s="285"/>
      <c r="DBJ23" s="287"/>
      <c r="DBK23" s="287"/>
      <c r="DBL23" s="285"/>
      <c r="DBM23" s="286"/>
      <c r="DBN23" s="286"/>
      <c r="DBO23" s="286"/>
      <c r="DBP23" s="286"/>
      <c r="DBQ23" s="286"/>
      <c r="DBR23" s="286"/>
      <c r="DBS23" s="163"/>
      <c r="DBT23" s="154"/>
      <c r="DBU23" s="287"/>
      <c r="DBV23" s="287"/>
      <c r="DBW23" s="285"/>
      <c r="DBX23" s="287"/>
      <c r="DBY23" s="287"/>
      <c r="DBZ23" s="285"/>
      <c r="DCA23" s="287"/>
      <c r="DCB23" s="287"/>
      <c r="DCC23" s="285"/>
      <c r="DCD23" s="287"/>
      <c r="DCE23" s="287"/>
      <c r="DCF23" s="285"/>
      <c r="DCG23" s="287"/>
      <c r="DCH23" s="287"/>
      <c r="DCI23" s="285"/>
      <c r="DCJ23" s="287"/>
      <c r="DCK23" s="287"/>
      <c r="DCL23" s="285"/>
      <c r="DCM23" s="287"/>
      <c r="DCN23" s="287"/>
      <c r="DCO23" s="285"/>
      <c r="DCP23" s="287"/>
      <c r="DCQ23" s="287"/>
      <c r="DCR23" s="285"/>
      <c r="DCS23" s="287"/>
      <c r="DCT23" s="287"/>
      <c r="DCU23" s="285"/>
      <c r="DCV23" s="287"/>
      <c r="DCW23" s="287"/>
      <c r="DCX23" s="285"/>
      <c r="DCY23" s="287"/>
      <c r="DCZ23" s="287"/>
      <c r="DDA23" s="285"/>
      <c r="DDB23" s="287"/>
      <c r="DDC23" s="287"/>
      <c r="DDD23" s="285"/>
      <c r="DDE23" s="287"/>
      <c r="DDF23" s="287"/>
      <c r="DDG23" s="285"/>
      <c r="DDH23" s="287"/>
      <c r="DDI23" s="287"/>
      <c r="DDJ23" s="285"/>
      <c r="DDK23" s="287"/>
      <c r="DDL23" s="287"/>
      <c r="DDM23" s="285"/>
      <c r="DDN23" s="287"/>
      <c r="DDO23" s="287"/>
      <c r="DDP23" s="285"/>
      <c r="DDQ23" s="287"/>
      <c r="DDR23" s="287"/>
      <c r="DDS23" s="285"/>
      <c r="DDT23" s="287"/>
      <c r="DDU23" s="287"/>
      <c r="DDV23" s="285"/>
      <c r="DDW23" s="287"/>
      <c r="DDX23" s="287"/>
      <c r="DDY23" s="285"/>
      <c r="DDZ23" s="287"/>
      <c r="DEA23" s="287"/>
      <c r="DEB23" s="285"/>
      <c r="DEC23" s="287"/>
      <c r="DED23" s="287"/>
      <c r="DEE23" s="285"/>
      <c r="DEF23" s="286"/>
      <c r="DEG23" s="286"/>
      <c r="DEH23" s="286"/>
      <c r="DEI23" s="287"/>
      <c r="DEJ23" s="287"/>
      <c r="DEK23" s="285"/>
      <c r="DEL23" s="286"/>
      <c r="DEM23" s="286"/>
      <c r="DEN23" s="286"/>
      <c r="DEO23" s="287"/>
      <c r="DEP23" s="287"/>
      <c r="DEQ23" s="285"/>
      <c r="DER23" s="287"/>
      <c r="DES23" s="287"/>
      <c r="DET23" s="285"/>
      <c r="DEU23" s="286"/>
      <c r="DEV23" s="286"/>
      <c r="DEW23" s="286"/>
      <c r="DEX23" s="286"/>
      <c r="DEY23" s="286"/>
      <c r="DEZ23" s="286"/>
      <c r="DFA23" s="163"/>
      <c r="DFB23" s="154"/>
      <c r="DFC23" s="287"/>
      <c r="DFD23" s="287"/>
      <c r="DFE23" s="285"/>
      <c r="DFF23" s="287"/>
      <c r="DFG23" s="287"/>
      <c r="DFH23" s="285"/>
      <c r="DFI23" s="287"/>
      <c r="DFJ23" s="287"/>
      <c r="DFK23" s="285"/>
      <c r="DFL23" s="287"/>
      <c r="DFM23" s="287"/>
      <c r="DFN23" s="285"/>
      <c r="DFO23" s="287"/>
      <c r="DFP23" s="287"/>
      <c r="DFQ23" s="285"/>
      <c r="DFR23" s="287"/>
      <c r="DFS23" s="287"/>
      <c r="DFT23" s="285"/>
      <c r="DFU23" s="287"/>
      <c r="DFV23" s="287"/>
      <c r="DFW23" s="285"/>
      <c r="DFX23" s="287"/>
      <c r="DFY23" s="287"/>
      <c r="DFZ23" s="285"/>
      <c r="DGA23" s="287"/>
      <c r="DGB23" s="287"/>
      <c r="DGC23" s="285"/>
      <c r="DGD23" s="287"/>
      <c r="DGE23" s="287"/>
      <c r="DGF23" s="285"/>
      <c r="DGG23" s="287"/>
      <c r="DGH23" s="287"/>
      <c r="DGI23" s="285"/>
      <c r="DGJ23" s="287"/>
      <c r="DGK23" s="287"/>
      <c r="DGL23" s="285"/>
      <c r="DGM23" s="287"/>
      <c r="DGN23" s="287"/>
      <c r="DGO23" s="285"/>
      <c r="DGP23" s="287"/>
      <c r="DGQ23" s="287"/>
      <c r="DGR23" s="285"/>
      <c r="DGS23" s="287"/>
      <c r="DGT23" s="287"/>
      <c r="DGU23" s="285"/>
      <c r="DGV23" s="287"/>
      <c r="DGW23" s="287"/>
      <c r="DGX23" s="285"/>
      <c r="DGY23" s="287"/>
      <c r="DGZ23" s="287"/>
      <c r="DHA23" s="285"/>
      <c r="DHB23" s="287"/>
      <c r="DHC23" s="287"/>
      <c r="DHD23" s="285"/>
      <c r="DHE23" s="287"/>
      <c r="DHF23" s="287"/>
      <c r="DHG23" s="285"/>
      <c r="DHH23" s="287"/>
      <c r="DHI23" s="287"/>
      <c r="DHJ23" s="285"/>
      <c r="DHK23" s="287"/>
      <c r="DHL23" s="287"/>
      <c r="DHM23" s="285"/>
      <c r="DHN23" s="286"/>
      <c r="DHO23" s="286"/>
      <c r="DHP23" s="286"/>
      <c r="DHQ23" s="287"/>
      <c r="DHR23" s="287"/>
      <c r="DHS23" s="285"/>
      <c r="DHT23" s="286"/>
      <c r="DHU23" s="286"/>
      <c r="DHV23" s="286"/>
      <c r="DHW23" s="287"/>
      <c r="DHX23" s="287"/>
      <c r="DHY23" s="285"/>
      <c r="DHZ23" s="287"/>
      <c r="DIA23" s="287"/>
      <c r="DIB23" s="285"/>
      <c r="DIC23" s="286"/>
      <c r="DID23" s="286"/>
      <c r="DIE23" s="286"/>
      <c r="DIF23" s="286"/>
      <c r="DIG23" s="286"/>
      <c r="DIH23" s="286"/>
      <c r="DII23" s="163"/>
      <c r="DIJ23" s="154"/>
      <c r="DIK23" s="287"/>
      <c r="DIL23" s="287"/>
      <c r="DIM23" s="285"/>
      <c r="DIN23" s="287"/>
      <c r="DIO23" s="287"/>
      <c r="DIP23" s="285"/>
      <c r="DIQ23" s="287"/>
      <c r="DIR23" s="287"/>
      <c r="DIS23" s="285"/>
      <c r="DIT23" s="287"/>
      <c r="DIU23" s="287"/>
      <c r="DIV23" s="285"/>
      <c r="DIW23" s="287"/>
      <c r="DIX23" s="287"/>
      <c r="DIY23" s="285"/>
      <c r="DIZ23" s="287"/>
      <c r="DJA23" s="287"/>
      <c r="DJB23" s="285"/>
      <c r="DJC23" s="287"/>
      <c r="DJD23" s="287"/>
      <c r="DJE23" s="285"/>
      <c r="DJF23" s="287"/>
      <c r="DJG23" s="287"/>
      <c r="DJH23" s="285"/>
      <c r="DJI23" s="287"/>
      <c r="DJJ23" s="287"/>
      <c r="DJK23" s="285"/>
      <c r="DJL23" s="287"/>
      <c r="DJM23" s="287"/>
      <c r="DJN23" s="285"/>
      <c r="DJO23" s="287"/>
      <c r="DJP23" s="287"/>
      <c r="DJQ23" s="285"/>
      <c r="DJR23" s="287"/>
      <c r="DJS23" s="287"/>
      <c r="DJT23" s="285"/>
      <c r="DJU23" s="287"/>
      <c r="DJV23" s="287"/>
      <c r="DJW23" s="285"/>
      <c r="DJX23" s="287"/>
      <c r="DJY23" s="287"/>
      <c r="DJZ23" s="285"/>
      <c r="DKA23" s="287"/>
      <c r="DKB23" s="287"/>
      <c r="DKC23" s="285"/>
      <c r="DKD23" s="287"/>
      <c r="DKE23" s="287"/>
      <c r="DKF23" s="285"/>
      <c r="DKG23" s="287"/>
      <c r="DKH23" s="287"/>
      <c r="DKI23" s="285"/>
      <c r="DKJ23" s="287"/>
      <c r="DKK23" s="287"/>
      <c r="DKL23" s="285"/>
      <c r="DKM23" s="287"/>
      <c r="DKN23" s="287"/>
      <c r="DKO23" s="285"/>
      <c r="DKP23" s="287"/>
      <c r="DKQ23" s="287"/>
      <c r="DKR23" s="285"/>
      <c r="DKS23" s="287"/>
      <c r="DKT23" s="287"/>
      <c r="DKU23" s="285"/>
      <c r="DKV23" s="286"/>
      <c r="DKW23" s="286"/>
      <c r="DKX23" s="286"/>
      <c r="DKY23" s="287"/>
      <c r="DKZ23" s="287"/>
      <c r="DLA23" s="285"/>
      <c r="DLB23" s="286"/>
      <c r="DLC23" s="286"/>
      <c r="DLD23" s="286"/>
      <c r="DLE23" s="287"/>
      <c r="DLF23" s="287"/>
      <c r="DLG23" s="285"/>
      <c r="DLH23" s="287"/>
      <c r="DLI23" s="287"/>
      <c r="DLJ23" s="285"/>
      <c r="DLK23" s="286"/>
      <c r="DLL23" s="286"/>
      <c r="DLM23" s="286"/>
      <c r="DLN23" s="286"/>
      <c r="DLO23" s="286"/>
      <c r="DLP23" s="286"/>
      <c r="DLQ23" s="163"/>
      <c r="DLR23" s="154"/>
      <c r="DLS23" s="287"/>
      <c r="DLT23" s="287"/>
      <c r="DLU23" s="285"/>
      <c r="DLV23" s="287"/>
      <c r="DLW23" s="287"/>
      <c r="DLX23" s="285"/>
      <c r="DLY23" s="287"/>
      <c r="DLZ23" s="287"/>
      <c r="DMA23" s="285"/>
      <c r="DMB23" s="287"/>
      <c r="DMC23" s="287"/>
      <c r="DMD23" s="285"/>
      <c r="DME23" s="287"/>
      <c r="DMF23" s="287"/>
      <c r="DMG23" s="285"/>
      <c r="DMH23" s="287"/>
      <c r="DMI23" s="287"/>
      <c r="DMJ23" s="285"/>
      <c r="DMK23" s="287"/>
      <c r="DML23" s="287"/>
      <c r="DMM23" s="285"/>
      <c r="DMN23" s="287"/>
      <c r="DMO23" s="287"/>
      <c r="DMP23" s="285"/>
      <c r="DMQ23" s="287"/>
      <c r="DMR23" s="287"/>
      <c r="DMS23" s="285"/>
      <c r="DMT23" s="287"/>
      <c r="DMU23" s="287"/>
      <c r="DMV23" s="285"/>
      <c r="DMW23" s="287"/>
      <c r="DMX23" s="287"/>
      <c r="DMY23" s="285"/>
      <c r="DMZ23" s="287"/>
      <c r="DNA23" s="287"/>
      <c r="DNB23" s="285"/>
      <c r="DNC23" s="287"/>
      <c r="DND23" s="287"/>
      <c r="DNE23" s="285"/>
      <c r="DNF23" s="287"/>
      <c r="DNG23" s="287"/>
      <c r="DNH23" s="285"/>
      <c r="DNI23" s="287"/>
      <c r="DNJ23" s="287"/>
      <c r="DNK23" s="285"/>
      <c r="DNL23" s="287"/>
      <c r="DNM23" s="287"/>
      <c r="DNN23" s="285"/>
      <c r="DNO23" s="287"/>
      <c r="DNP23" s="287"/>
      <c r="DNQ23" s="285"/>
      <c r="DNR23" s="287"/>
      <c r="DNS23" s="287"/>
      <c r="DNT23" s="285"/>
      <c r="DNU23" s="287"/>
      <c r="DNV23" s="287"/>
      <c r="DNW23" s="285"/>
      <c r="DNX23" s="287"/>
      <c r="DNY23" s="287"/>
      <c r="DNZ23" s="285"/>
      <c r="DOA23" s="287"/>
      <c r="DOB23" s="287"/>
      <c r="DOC23" s="285"/>
      <c r="DOD23" s="286"/>
      <c r="DOE23" s="286"/>
      <c r="DOF23" s="286"/>
      <c r="DOG23" s="287"/>
      <c r="DOH23" s="287"/>
      <c r="DOI23" s="285"/>
      <c r="DOJ23" s="286"/>
      <c r="DOK23" s="286"/>
      <c r="DOL23" s="286"/>
      <c r="DOM23" s="287"/>
      <c r="DON23" s="287"/>
      <c r="DOO23" s="285"/>
      <c r="DOP23" s="287"/>
      <c r="DOQ23" s="287"/>
      <c r="DOR23" s="285"/>
      <c r="DOS23" s="286"/>
      <c r="DOT23" s="286"/>
      <c r="DOU23" s="286"/>
      <c r="DOV23" s="286"/>
      <c r="DOW23" s="286"/>
      <c r="DOX23" s="286"/>
      <c r="DOY23" s="163"/>
      <c r="DOZ23" s="154"/>
      <c r="DPA23" s="287"/>
      <c r="DPB23" s="287"/>
      <c r="DPC23" s="285"/>
      <c r="DPD23" s="287"/>
      <c r="DPE23" s="287"/>
      <c r="DPF23" s="285"/>
      <c r="DPG23" s="287"/>
      <c r="DPH23" s="287"/>
      <c r="DPI23" s="285"/>
      <c r="DPJ23" s="287"/>
      <c r="DPK23" s="287"/>
      <c r="DPL23" s="285"/>
      <c r="DPM23" s="287"/>
      <c r="DPN23" s="287"/>
      <c r="DPO23" s="285"/>
      <c r="DPP23" s="287"/>
      <c r="DPQ23" s="287"/>
      <c r="DPR23" s="285"/>
      <c r="DPS23" s="287"/>
      <c r="DPT23" s="287"/>
      <c r="DPU23" s="285"/>
      <c r="DPV23" s="287"/>
      <c r="DPW23" s="287"/>
      <c r="DPX23" s="285"/>
      <c r="DPY23" s="287"/>
      <c r="DPZ23" s="287"/>
      <c r="DQA23" s="285"/>
      <c r="DQB23" s="287"/>
      <c r="DQC23" s="287"/>
      <c r="DQD23" s="285"/>
      <c r="DQE23" s="287"/>
      <c r="DQF23" s="287"/>
      <c r="DQG23" s="285"/>
      <c r="DQH23" s="287"/>
      <c r="DQI23" s="287"/>
      <c r="DQJ23" s="285"/>
      <c r="DQK23" s="287"/>
      <c r="DQL23" s="287"/>
      <c r="DQM23" s="285"/>
      <c r="DQN23" s="287"/>
      <c r="DQO23" s="287"/>
      <c r="DQP23" s="285"/>
      <c r="DQQ23" s="287"/>
      <c r="DQR23" s="287"/>
      <c r="DQS23" s="285"/>
      <c r="DQT23" s="287"/>
      <c r="DQU23" s="287"/>
      <c r="DQV23" s="285"/>
      <c r="DQW23" s="287"/>
      <c r="DQX23" s="287"/>
      <c r="DQY23" s="285"/>
      <c r="DQZ23" s="287"/>
      <c r="DRA23" s="287"/>
      <c r="DRB23" s="285"/>
      <c r="DRC23" s="287"/>
      <c r="DRD23" s="287"/>
      <c r="DRE23" s="285"/>
      <c r="DRF23" s="287"/>
      <c r="DRG23" s="287"/>
      <c r="DRH23" s="285"/>
      <c r="DRI23" s="287"/>
      <c r="DRJ23" s="287"/>
      <c r="DRK23" s="285"/>
      <c r="DRL23" s="286"/>
      <c r="DRM23" s="286"/>
      <c r="DRN23" s="286"/>
      <c r="DRO23" s="287"/>
      <c r="DRP23" s="287"/>
      <c r="DRQ23" s="285"/>
      <c r="DRR23" s="286"/>
      <c r="DRS23" s="286"/>
      <c r="DRT23" s="286"/>
      <c r="DRU23" s="287"/>
      <c r="DRV23" s="287"/>
      <c r="DRW23" s="285"/>
      <c r="DRX23" s="287"/>
      <c r="DRY23" s="287"/>
      <c r="DRZ23" s="285"/>
      <c r="DSA23" s="286"/>
      <c r="DSB23" s="286"/>
      <c r="DSC23" s="286"/>
      <c r="DSD23" s="286"/>
      <c r="DSE23" s="286"/>
      <c r="DSF23" s="286"/>
      <c r="DSG23" s="163"/>
      <c r="DSH23" s="154"/>
      <c r="DSI23" s="287"/>
      <c r="DSJ23" s="287"/>
      <c r="DSK23" s="285"/>
      <c r="DSL23" s="287"/>
      <c r="DSM23" s="287"/>
      <c r="DSN23" s="285"/>
      <c r="DSO23" s="287"/>
      <c r="DSP23" s="287"/>
      <c r="DSQ23" s="285"/>
      <c r="DSR23" s="287"/>
      <c r="DSS23" s="287"/>
      <c r="DST23" s="285"/>
      <c r="DSU23" s="287"/>
      <c r="DSV23" s="287"/>
      <c r="DSW23" s="285"/>
      <c r="DSX23" s="287"/>
      <c r="DSY23" s="287"/>
      <c r="DSZ23" s="285"/>
      <c r="DTA23" s="287"/>
      <c r="DTB23" s="287"/>
      <c r="DTC23" s="285"/>
      <c r="DTD23" s="287"/>
      <c r="DTE23" s="287"/>
      <c r="DTF23" s="285"/>
      <c r="DTG23" s="287"/>
      <c r="DTH23" s="287"/>
      <c r="DTI23" s="285"/>
      <c r="DTJ23" s="287"/>
      <c r="DTK23" s="287"/>
      <c r="DTL23" s="285"/>
      <c r="DTM23" s="287"/>
      <c r="DTN23" s="287"/>
      <c r="DTO23" s="285"/>
      <c r="DTP23" s="287"/>
      <c r="DTQ23" s="287"/>
      <c r="DTR23" s="285"/>
      <c r="DTS23" s="287"/>
      <c r="DTT23" s="287"/>
      <c r="DTU23" s="285"/>
      <c r="DTV23" s="287"/>
      <c r="DTW23" s="287"/>
      <c r="DTX23" s="285"/>
      <c r="DTY23" s="287"/>
      <c r="DTZ23" s="287"/>
      <c r="DUA23" s="285"/>
      <c r="DUB23" s="287"/>
      <c r="DUC23" s="287"/>
      <c r="DUD23" s="285"/>
      <c r="DUE23" s="287"/>
      <c r="DUF23" s="287"/>
      <c r="DUG23" s="285"/>
      <c r="DUH23" s="287"/>
      <c r="DUI23" s="287"/>
      <c r="DUJ23" s="285"/>
      <c r="DUK23" s="287"/>
      <c r="DUL23" s="287"/>
      <c r="DUM23" s="285"/>
      <c r="DUN23" s="287"/>
      <c r="DUO23" s="287"/>
      <c r="DUP23" s="285"/>
      <c r="DUQ23" s="287"/>
      <c r="DUR23" s="287"/>
      <c r="DUS23" s="285"/>
      <c r="DUT23" s="286"/>
      <c r="DUU23" s="286"/>
      <c r="DUV23" s="286"/>
      <c r="DUW23" s="287"/>
      <c r="DUX23" s="287"/>
      <c r="DUY23" s="285"/>
      <c r="DUZ23" s="286"/>
      <c r="DVA23" s="286"/>
      <c r="DVB23" s="286"/>
      <c r="DVC23" s="287"/>
      <c r="DVD23" s="287"/>
      <c r="DVE23" s="285"/>
      <c r="DVF23" s="287"/>
      <c r="DVG23" s="287"/>
      <c r="DVH23" s="285"/>
      <c r="DVI23" s="286"/>
      <c r="DVJ23" s="286"/>
      <c r="DVK23" s="286"/>
      <c r="DVL23" s="286"/>
      <c r="DVM23" s="286"/>
      <c r="DVN23" s="286"/>
      <c r="DVO23" s="163"/>
      <c r="DVP23" s="154"/>
      <c r="DVQ23" s="287"/>
      <c r="DVR23" s="287"/>
      <c r="DVS23" s="285"/>
      <c r="DVT23" s="287"/>
      <c r="DVU23" s="287"/>
      <c r="DVV23" s="285"/>
      <c r="DVW23" s="287"/>
      <c r="DVX23" s="287"/>
      <c r="DVY23" s="285"/>
      <c r="DVZ23" s="287"/>
      <c r="DWA23" s="287"/>
      <c r="DWB23" s="285"/>
      <c r="DWC23" s="287"/>
      <c r="DWD23" s="287"/>
      <c r="DWE23" s="285"/>
      <c r="DWF23" s="287"/>
      <c r="DWG23" s="287"/>
      <c r="DWH23" s="285"/>
      <c r="DWI23" s="287"/>
      <c r="DWJ23" s="287"/>
      <c r="DWK23" s="285"/>
      <c r="DWL23" s="287"/>
      <c r="DWM23" s="287"/>
      <c r="DWN23" s="285"/>
      <c r="DWO23" s="287"/>
      <c r="DWP23" s="287"/>
      <c r="DWQ23" s="285"/>
      <c r="DWR23" s="287"/>
      <c r="DWS23" s="287"/>
      <c r="DWT23" s="285"/>
      <c r="DWU23" s="287"/>
      <c r="DWV23" s="287"/>
      <c r="DWW23" s="285"/>
      <c r="DWX23" s="287"/>
      <c r="DWY23" s="287"/>
      <c r="DWZ23" s="285"/>
      <c r="DXA23" s="287"/>
      <c r="DXB23" s="287"/>
      <c r="DXC23" s="285"/>
      <c r="DXD23" s="287"/>
      <c r="DXE23" s="287"/>
      <c r="DXF23" s="285"/>
      <c r="DXG23" s="287"/>
      <c r="DXH23" s="287"/>
      <c r="DXI23" s="285"/>
      <c r="DXJ23" s="287"/>
      <c r="DXK23" s="287"/>
      <c r="DXL23" s="285"/>
      <c r="DXM23" s="287"/>
      <c r="DXN23" s="287"/>
      <c r="DXO23" s="285"/>
      <c r="DXP23" s="287"/>
      <c r="DXQ23" s="287"/>
      <c r="DXR23" s="285"/>
      <c r="DXS23" s="287"/>
      <c r="DXT23" s="287"/>
      <c r="DXU23" s="285"/>
      <c r="DXV23" s="287"/>
      <c r="DXW23" s="287"/>
      <c r="DXX23" s="285"/>
      <c r="DXY23" s="287"/>
      <c r="DXZ23" s="287"/>
      <c r="DYA23" s="285"/>
      <c r="DYB23" s="286"/>
      <c r="DYC23" s="286"/>
      <c r="DYD23" s="286"/>
      <c r="DYE23" s="287"/>
      <c r="DYF23" s="287"/>
      <c r="DYG23" s="285"/>
      <c r="DYH23" s="286"/>
      <c r="DYI23" s="286"/>
      <c r="DYJ23" s="286"/>
      <c r="DYK23" s="287"/>
      <c r="DYL23" s="287"/>
      <c r="DYM23" s="285"/>
      <c r="DYN23" s="287"/>
      <c r="DYO23" s="287"/>
      <c r="DYP23" s="285"/>
      <c r="DYQ23" s="286"/>
      <c r="DYR23" s="286"/>
      <c r="DYS23" s="286"/>
      <c r="DYT23" s="286"/>
      <c r="DYU23" s="286"/>
      <c r="DYV23" s="286"/>
      <c r="DYW23" s="163"/>
      <c r="DYX23" s="154"/>
      <c r="DYY23" s="287"/>
      <c r="DYZ23" s="287"/>
      <c r="DZA23" s="285"/>
      <c r="DZB23" s="287"/>
      <c r="DZC23" s="287"/>
      <c r="DZD23" s="285"/>
      <c r="DZE23" s="287"/>
      <c r="DZF23" s="287"/>
      <c r="DZG23" s="285"/>
      <c r="DZH23" s="287"/>
      <c r="DZI23" s="287"/>
      <c r="DZJ23" s="285"/>
      <c r="DZK23" s="287"/>
      <c r="DZL23" s="287"/>
      <c r="DZM23" s="285"/>
      <c r="DZN23" s="287"/>
      <c r="DZO23" s="287"/>
      <c r="DZP23" s="285"/>
      <c r="DZQ23" s="287"/>
      <c r="DZR23" s="287"/>
      <c r="DZS23" s="285"/>
      <c r="DZT23" s="287"/>
      <c r="DZU23" s="287"/>
      <c r="DZV23" s="285"/>
      <c r="DZW23" s="287"/>
      <c r="DZX23" s="287"/>
      <c r="DZY23" s="285"/>
      <c r="DZZ23" s="287"/>
      <c r="EAA23" s="287"/>
      <c r="EAB23" s="285"/>
      <c r="EAC23" s="287"/>
      <c r="EAD23" s="287"/>
      <c r="EAE23" s="285"/>
      <c r="EAF23" s="287"/>
      <c r="EAG23" s="287"/>
      <c r="EAH23" s="285"/>
      <c r="EAI23" s="287"/>
      <c r="EAJ23" s="287"/>
      <c r="EAK23" s="285"/>
      <c r="EAL23" s="287"/>
      <c r="EAM23" s="287"/>
      <c r="EAN23" s="285"/>
      <c r="EAO23" s="287"/>
      <c r="EAP23" s="287"/>
      <c r="EAQ23" s="285"/>
      <c r="EAR23" s="287"/>
      <c r="EAS23" s="287"/>
      <c r="EAT23" s="285"/>
      <c r="EAU23" s="287"/>
      <c r="EAV23" s="287"/>
      <c r="EAW23" s="285"/>
      <c r="EAX23" s="287"/>
      <c r="EAY23" s="287"/>
      <c r="EAZ23" s="285"/>
      <c r="EBA23" s="287"/>
      <c r="EBB23" s="287"/>
      <c r="EBC23" s="285"/>
      <c r="EBD23" s="287"/>
      <c r="EBE23" s="287"/>
      <c r="EBF23" s="285"/>
      <c r="EBG23" s="287"/>
      <c r="EBH23" s="287"/>
      <c r="EBI23" s="285"/>
      <c r="EBJ23" s="286"/>
      <c r="EBK23" s="286"/>
      <c r="EBL23" s="286"/>
      <c r="EBM23" s="287"/>
      <c r="EBN23" s="287"/>
      <c r="EBO23" s="285"/>
      <c r="EBP23" s="286"/>
      <c r="EBQ23" s="286"/>
      <c r="EBR23" s="286"/>
      <c r="EBS23" s="287"/>
      <c r="EBT23" s="287"/>
      <c r="EBU23" s="285"/>
      <c r="EBV23" s="287"/>
      <c r="EBW23" s="287"/>
      <c r="EBX23" s="285"/>
      <c r="EBY23" s="286"/>
      <c r="EBZ23" s="286"/>
      <c r="ECA23" s="286"/>
      <c r="ECB23" s="286"/>
      <c r="ECC23" s="286"/>
      <c r="ECD23" s="286"/>
      <c r="ECE23" s="163"/>
      <c r="ECF23" s="154"/>
      <c r="ECG23" s="287"/>
      <c r="ECH23" s="287"/>
      <c r="ECI23" s="285"/>
      <c r="ECJ23" s="287"/>
      <c r="ECK23" s="287"/>
      <c r="ECL23" s="285"/>
      <c r="ECM23" s="287"/>
      <c r="ECN23" s="287"/>
      <c r="ECO23" s="285"/>
      <c r="ECP23" s="287"/>
      <c r="ECQ23" s="287"/>
      <c r="ECR23" s="285"/>
      <c r="ECS23" s="287"/>
      <c r="ECT23" s="287"/>
      <c r="ECU23" s="285"/>
      <c r="ECV23" s="287"/>
      <c r="ECW23" s="287"/>
      <c r="ECX23" s="285"/>
      <c r="ECY23" s="287"/>
      <c r="ECZ23" s="287"/>
      <c r="EDA23" s="285"/>
      <c r="EDB23" s="287"/>
      <c r="EDC23" s="287"/>
      <c r="EDD23" s="285"/>
      <c r="EDE23" s="287"/>
      <c r="EDF23" s="287"/>
      <c r="EDG23" s="285"/>
      <c r="EDH23" s="287"/>
      <c r="EDI23" s="287"/>
      <c r="EDJ23" s="285"/>
      <c r="EDK23" s="287"/>
      <c r="EDL23" s="287"/>
      <c r="EDM23" s="285"/>
      <c r="EDN23" s="287"/>
      <c r="EDO23" s="287"/>
      <c r="EDP23" s="285"/>
      <c r="EDQ23" s="287"/>
      <c r="EDR23" s="287"/>
      <c r="EDS23" s="285"/>
      <c r="EDT23" s="287"/>
      <c r="EDU23" s="287"/>
      <c r="EDV23" s="285"/>
      <c r="EDW23" s="287"/>
      <c r="EDX23" s="287"/>
      <c r="EDY23" s="285"/>
      <c r="EDZ23" s="287"/>
      <c r="EEA23" s="287"/>
      <c r="EEB23" s="285"/>
      <c r="EEC23" s="287"/>
      <c r="EED23" s="287"/>
      <c r="EEE23" s="285"/>
      <c r="EEF23" s="287"/>
      <c r="EEG23" s="287"/>
      <c r="EEH23" s="285"/>
      <c r="EEI23" s="287"/>
      <c r="EEJ23" s="287"/>
      <c r="EEK23" s="285"/>
      <c r="EEL23" s="287"/>
      <c r="EEM23" s="287"/>
      <c r="EEN23" s="285"/>
      <c r="EEO23" s="287"/>
      <c r="EEP23" s="287"/>
      <c r="EEQ23" s="285"/>
      <c r="EER23" s="286"/>
      <c r="EES23" s="286"/>
      <c r="EET23" s="286"/>
      <c r="EEU23" s="287"/>
      <c r="EEV23" s="287"/>
      <c r="EEW23" s="285"/>
      <c r="EEX23" s="286"/>
      <c r="EEY23" s="286"/>
      <c r="EEZ23" s="286"/>
      <c r="EFA23" s="287"/>
      <c r="EFB23" s="287"/>
      <c r="EFC23" s="285"/>
      <c r="EFD23" s="287"/>
      <c r="EFE23" s="287"/>
      <c r="EFF23" s="285"/>
      <c r="EFG23" s="286"/>
      <c r="EFH23" s="286"/>
      <c r="EFI23" s="286"/>
      <c r="EFJ23" s="286"/>
      <c r="EFK23" s="286"/>
      <c r="EFL23" s="286"/>
      <c r="EFM23" s="163"/>
      <c r="EFN23" s="154"/>
      <c r="EFO23" s="287"/>
      <c r="EFP23" s="287"/>
      <c r="EFQ23" s="285"/>
      <c r="EFR23" s="287"/>
      <c r="EFS23" s="287"/>
      <c r="EFT23" s="285"/>
      <c r="EFU23" s="287"/>
      <c r="EFV23" s="287"/>
      <c r="EFW23" s="285"/>
      <c r="EFX23" s="287"/>
      <c r="EFY23" s="287"/>
      <c r="EFZ23" s="285"/>
      <c r="EGA23" s="287"/>
      <c r="EGB23" s="287"/>
      <c r="EGC23" s="285"/>
      <c r="EGD23" s="287"/>
      <c r="EGE23" s="287"/>
      <c r="EGF23" s="285"/>
      <c r="EGG23" s="287"/>
      <c r="EGH23" s="287"/>
      <c r="EGI23" s="285"/>
      <c r="EGJ23" s="287"/>
      <c r="EGK23" s="287"/>
      <c r="EGL23" s="285"/>
      <c r="EGM23" s="287"/>
      <c r="EGN23" s="287"/>
      <c r="EGO23" s="285"/>
      <c r="EGP23" s="287"/>
      <c r="EGQ23" s="287"/>
      <c r="EGR23" s="285"/>
      <c r="EGS23" s="287"/>
      <c r="EGT23" s="287"/>
      <c r="EGU23" s="285"/>
      <c r="EGV23" s="287"/>
      <c r="EGW23" s="287"/>
      <c r="EGX23" s="285"/>
      <c r="EGY23" s="287"/>
      <c r="EGZ23" s="287"/>
      <c r="EHA23" s="285"/>
      <c r="EHB23" s="287"/>
      <c r="EHC23" s="287"/>
      <c r="EHD23" s="285"/>
      <c r="EHE23" s="287"/>
      <c r="EHF23" s="287"/>
      <c r="EHG23" s="285"/>
      <c r="EHH23" s="287"/>
      <c r="EHI23" s="287"/>
      <c r="EHJ23" s="285"/>
      <c r="EHK23" s="287"/>
      <c r="EHL23" s="287"/>
      <c r="EHM23" s="285"/>
      <c r="EHN23" s="287"/>
      <c r="EHO23" s="287"/>
      <c r="EHP23" s="285"/>
      <c r="EHQ23" s="287"/>
      <c r="EHR23" s="287"/>
      <c r="EHS23" s="285"/>
      <c r="EHT23" s="287"/>
      <c r="EHU23" s="287"/>
      <c r="EHV23" s="285"/>
      <c r="EHW23" s="287"/>
      <c r="EHX23" s="287"/>
      <c r="EHY23" s="285"/>
      <c r="EHZ23" s="286"/>
      <c r="EIA23" s="286"/>
      <c r="EIB23" s="286"/>
      <c r="EIC23" s="287"/>
      <c r="EID23" s="287"/>
      <c r="EIE23" s="285"/>
      <c r="EIF23" s="286"/>
      <c r="EIG23" s="286"/>
      <c r="EIH23" s="286"/>
      <c r="EII23" s="287"/>
      <c r="EIJ23" s="287"/>
      <c r="EIK23" s="285"/>
      <c r="EIL23" s="287"/>
      <c r="EIM23" s="287"/>
      <c r="EIN23" s="285"/>
      <c r="EIO23" s="286"/>
      <c r="EIP23" s="286"/>
      <c r="EIQ23" s="286"/>
      <c r="EIR23" s="286"/>
      <c r="EIS23" s="286"/>
      <c r="EIT23" s="286"/>
      <c r="EIU23" s="163"/>
      <c r="EIV23" s="154"/>
      <c r="EIW23" s="287"/>
      <c r="EIX23" s="287"/>
      <c r="EIY23" s="285"/>
      <c r="EIZ23" s="287"/>
      <c r="EJA23" s="287"/>
      <c r="EJB23" s="285"/>
      <c r="EJC23" s="287"/>
      <c r="EJD23" s="287"/>
      <c r="EJE23" s="285"/>
      <c r="EJF23" s="287"/>
      <c r="EJG23" s="287"/>
      <c r="EJH23" s="285"/>
      <c r="EJI23" s="287"/>
      <c r="EJJ23" s="287"/>
      <c r="EJK23" s="285"/>
      <c r="EJL23" s="287"/>
      <c r="EJM23" s="287"/>
      <c r="EJN23" s="285"/>
      <c r="EJO23" s="287"/>
      <c r="EJP23" s="287"/>
      <c r="EJQ23" s="285"/>
      <c r="EJR23" s="287"/>
      <c r="EJS23" s="287"/>
      <c r="EJT23" s="285"/>
      <c r="EJU23" s="287"/>
      <c r="EJV23" s="287"/>
      <c r="EJW23" s="285"/>
      <c r="EJX23" s="287"/>
      <c r="EJY23" s="287"/>
      <c r="EJZ23" s="285"/>
      <c r="EKA23" s="287"/>
      <c r="EKB23" s="287"/>
      <c r="EKC23" s="285"/>
      <c r="EKD23" s="287"/>
      <c r="EKE23" s="287"/>
      <c r="EKF23" s="285"/>
      <c r="EKG23" s="287"/>
      <c r="EKH23" s="287"/>
      <c r="EKI23" s="285"/>
      <c r="EKJ23" s="287"/>
      <c r="EKK23" s="287"/>
      <c r="EKL23" s="285"/>
      <c r="EKM23" s="287"/>
      <c r="EKN23" s="287"/>
      <c r="EKO23" s="285"/>
      <c r="EKP23" s="287"/>
      <c r="EKQ23" s="287"/>
      <c r="EKR23" s="285"/>
      <c r="EKS23" s="287"/>
      <c r="EKT23" s="287"/>
      <c r="EKU23" s="285"/>
      <c r="EKV23" s="287"/>
      <c r="EKW23" s="287"/>
      <c r="EKX23" s="285"/>
      <c r="EKY23" s="287"/>
      <c r="EKZ23" s="287"/>
      <c r="ELA23" s="285"/>
      <c r="ELB23" s="287"/>
      <c r="ELC23" s="287"/>
      <c r="ELD23" s="285"/>
      <c r="ELE23" s="287"/>
      <c r="ELF23" s="287"/>
      <c r="ELG23" s="285"/>
      <c r="ELH23" s="286"/>
      <c r="ELI23" s="286"/>
      <c r="ELJ23" s="286"/>
      <c r="ELK23" s="287"/>
      <c r="ELL23" s="287"/>
      <c r="ELM23" s="285"/>
      <c r="ELN23" s="286"/>
      <c r="ELO23" s="286"/>
      <c r="ELP23" s="286"/>
      <c r="ELQ23" s="287"/>
      <c r="ELR23" s="287"/>
      <c r="ELS23" s="285"/>
      <c r="ELT23" s="287"/>
      <c r="ELU23" s="287"/>
      <c r="ELV23" s="285"/>
      <c r="ELW23" s="286"/>
      <c r="ELX23" s="286"/>
      <c r="ELY23" s="286"/>
      <c r="ELZ23" s="286"/>
      <c r="EMA23" s="286"/>
      <c r="EMB23" s="286"/>
      <c r="EMC23" s="163"/>
      <c r="EMD23" s="154"/>
      <c r="EME23" s="287"/>
      <c r="EMF23" s="287"/>
      <c r="EMG23" s="285"/>
      <c r="EMH23" s="287"/>
      <c r="EMI23" s="287"/>
      <c r="EMJ23" s="285"/>
      <c r="EMK23" s="287"/>
      <c r="EML23" s="287"/>
      <c r="EMM23" s="285"/>
      <c r="EMN23" s="287"/>
      <c r="EMO23" s="287"/>
      <c r="EMP23" s="285"/>
      <c r="EMQ23" s="287"/>
      <c r="EMR23" s="287"/>
      <c r="EMS23" s="285"/>
      <c r="EMT23" s="287"/>
      <c r="EMU23" s="287"/>
      <c r="EMV23" s="285"/>
      <c r="EMW23" s="287"/>
      <c r="EMX23" s="287"/>
      <c r="EMY23" s="285"/>
      <c r="EMZ23" s="287"/>
      <c r="ENA23" s="287"/>
      <c r="ENB23" s="285"/>
      <c r="ENC23" s="287"/>
      <c r="END23" s="287"/>
      <c r="ENE23" s="285"/>
      <c r="ENF23" s="287"/>
      <c r="ENG23" s="287"/>
      <c r="ENH23" s="285"/>
      <c r="ENI23" s="287"/>
      <c r="ENJ23" s="287"/>
      <c r="ENK23" s="285"/>
      <c r="ENL23" s="287"/>
      <c r="ENM23" s="287"/>
      <c r="ENN23" s="285"/>
      <c r="ENO23" s="287"/>
      <c r="ENP23" s="287"/>
      <c r="ENQ23" s="285"/>
      <c r="ENR23" s="287"/>
      <c r="ENS23" s="287"/>
      <c r="ENT23" s="285"/>
      <c r="ENU23" s="287"/>
      <c r="ENV23" s="287"/>
      <c r="ENW23" s="285"/>
      <c r="ENX23" s="287"/>
      <c r="ENY23" s="287"/>
      <c r="ENZ23" s="285"/>
      <c r="EOA23" s="287"/>
      <c r="EOB23" s="287"/>
      <c r="EOC23" s="285"/>
      <c r="EOD23" s="287"/>
      <c r="EOE23" s="287"/>
      <c r="EOF23" s="285"/>
      <c r="EOG23" s="287"/>
      <c r="EOH23" s="287"/>
      <c r="EOI23" s="285"/>
      <c r="EOJ23" s="287"/>
      <c r="EOK23" s="287"/>
      <c r="EOL23" s="285"/>
      <c r="EOM23" s="287"/>
      <c r="EON23" s="287"/>
      <c r="EOO23" s="285"/>
      <c r="EOP23" s="286"/>
      <c r="EOQ23" s="286"/>
      <c r="EOR23" s="286"/>
      <c r="EOS23" s="287"/>
      <c r="EOT23" s="287"/>
      <c r="EOU23" s="285"/>
      <c r="EOV23" s="286"/>
      <c r="EOW23" s="286"/>
      <c r="EOX23" s="286"/>
      <c r="EOY23" s="287"/>
      <c r="EOZ23" s="287"/>
      <c r="EPA23" s="285"/>
      <c r="EPB23" s="287"/>
      <c r="EPC23" s="287"/>
      <c r="EPD23" s="285"/>
      <c r="EPE23" s="286"/>
      <c r="EPF23" s="286"/>
      <c r="EPG23" s="286"/>
      <c r="EPH23" s="286"/>
      <c r="EPI23" s="286"/>
      <c r="EPJ23" s="286"/>
      <c r="EPK23" s="163"/>
      <c r="EPL23" s="154"/>
      <c r="EPM23" s="287"/>
      <c r="EPN23" s="287"/>
      <c r="EPO23" s="285"/>
      <c r="EPP23" s="287"/>
      <c r="EPQ23" s="287"/>
      <c r="EPR23" s="285"/>
      <c r="EPS23" s="287"/>
      <c r="EPT23" s="287"/>
      <c r="EPU23" s="285"/>
      <c r="EPV23" s="287"/>
      <c r="EPW23" s="287"/>
      <c r="EPX23" s="285"/>
      <c r="EPY23" s="287"/>
      <c r="EPZ23" s="287"/>
      <c r="EQA23" s="285"/>
      <c r="EQB23" s="287"/>
      <c r="EQC23" s="287"/>
      <c r="EQD23" s="285"/>
      <c r="EQE23" s="287"/>
      <c r="EQF23" s="287"/>
      <c r="EQG23" s="285"/>
      <c r="EQH23" s="287"/>
      <c r="EQI23" s="287"/>
      <c r="EQJ23" s="285"/>
      <c r="EQK23" s="287"/>
      <c r="EQL23" s="287"/>
      <c r="EQM23" s="285"/>
      <c r="EQN23" s="287"/>
      <c r="EQO23" s="287"/>
      <c r="EQP23" s="285"/>
      <c r="EQQ23" s="287"/>
      <c r="EQR23" s="287"/>
      <c r="EQS23" s="285"/>
      <c r="EQT23" s="287"/>
      <c r="EQU23" s="287"/>
      <c r="EQV23" s="285"/>
      <c r="EQW23" s="287"/>
      <c r="EQX23" s="287"/>
      <c r="EQY23" s="285"/>
      <c r="EQZ23" s="287"/>
      <c r="ERA23" s="287"/>
      <c r="ERB23" s="285"/>
      <c r="ERC23" s="287"/>
      <c r="ERD23" s="287"/>
      <c r="ERE23" s="285"/>
      <c r="ERF23" s="287"/>
      <c r="ERG23" s="287"/>
      <c r="ERH23" s="285"/>
      <c r="ERI23" s="287"/>
      <c r="ERJ23" s="287"/>
      <c r="ERK23" s="285"/>
      <c r="ERL23" s="287"/>
      <c r="ERM23" s="287"/>
      <c r="ERN23" s="285"/>
      <c r="ERO23" s="287"/>
      <c r="ERP23" s="287"/>
      <c r="ERQ23" s="285"/>
      <c r="ERR23" s="287"/>
      <c r="ERS23" s="287"/>
      <c r="ERT23" s="285"/>
      <c r="ERU23" s="287"/>
      <c r="ERV23" s="287"/>
      <c r="ERW23" s="285"/>
      <c r="ERX23" s="286"/>
      <c r="ERY23" s="286"/>
      <c r="ERZ23" s="286"/>
      <c r="ESA23" s="287"/>
      <c r="ESB23" s="287"/>
      <c r="ESC23" s="285"/>
      <c r="ESD23" s="286"/>
      <c r="ESE23" s="286"/>
      <c r="ESF23" s="286"/>
      <c r="ESG23" s="287"/>
      <c r="ESH23" s="287"/>
      <c r="ESI23" s="285"/>
      <c r="ESJ23" s="287"/>
      <c r="ESK23" s="287"/>
      <c r="ESL23" s="285"/>
      <c r="ESM23" s="286"/>
      <c r="ESN23" s="286"/>
      <c r="ESO23" s="286"/>
      <c r="ESP23" s="286"/>
      <c r="ESQ23" s="286"/>
      <c r="ESR23" s="286"/>
      <c r="ESS23" s="163"/>
      <c r="EST23" s="154"/>
      <c r="ESU23" s="287"/>
      <c r="ESV23" s="287"/>
      <c r="ESW23" s="285"/>
      <c r="ESX23" s="287"/>
      <c r="ESY23" s="287"/>
      <c r="ESZ23" s="285"/>
      <c r="ETA23" s="287"/>
      <c r="ETB23" s="287"/>
      <c r="ETC23" s="285"/>
      <c r="ETD23" s="287"/>
      <c r="ETE23" s="287"/>
      <c r="ETF23" s="285"/>
      <c r="ETG23" s="287"/>
      <c r="ETH23" s="287"/>
      <c r="ETI23" s="285"/>
      <c r="ETJ23" s="287"/>
      <c r="ETK23" s="287"/>
      <c r="ETL23" s="285"/>
      <c r="ETM23" s="287"/>
      <c r="ETN23" s="287"/>
      <c r="ETO23" s="285"/>
      <c r="ETP23" s="287"/>
      <c r="ETQ23" s="287"/>
      <c r="ETR23" s="285"/>
      <c r="ETS23" s="287"/>
      <c r="ETT23" s="287"/>
      <c r="ETU23" s="285"/>
      <c r="ETV23" s="287"/>
      <c r="ETW23" s="287"/>
      <c r="ETX23" s="285"/>
      <c r="ETY23" s="287"/>
      <c r="ETZ23" s="287"/>
      <c r="EUA23" s="285"/>
      <c r="EUB23" s="287"/>
      <c r="EUC23" s="287"/>
      <c r="EUD23" s="285"/>
      <c r="EUE23" s="287"/>
      <c r="EUF23" s="287"/>
      <c r="EUG23" s="285"/>
      <c r="EUH23" s="287"/>
      <c r="EUI23" s="287"/>
      <c r="EUJ23" s="285"/>
      <c r="EUK23" s="287"/>
      <c r="EUL23" s="287"/>
      <c r="EUM23" s="285"/>
      <c r="EUN23" s="287"/>
      <c r="EUO23" s="287"/>
      <c r="EUP23" s="285"/>
      <c r="EUQ23" s="287"/>
      <c r="EUR23" s="287"/>
      <c r="EUS23" s="285"/>
      <c r="EUT23" s="287"/>
      <c r="EUU23" s="287"/>
      <c r="EUV23" s="285"/>
      <c r="EUW23" s="287"/>
      <c r="EUX23" s="287"/>
      <c r="EUY23" s="285"/>
      <c r="EUZ23" s="287"/>
      <c r="EVA23" s="287"/>
      <c r="EVB23" s="285"/>
      <c r="EVC23" s="287"/>
      <c r="EVD23" s="287"/>
      <c r="EVE23" s="285"/>
      <c r="EVF23" s="286"/>
      <c r="EVG23" s="286"/>
      <c r="EVH23" s="286"/>
      <c r="EVI23" s="287"/>
      <c r="EVJ23" s="287"/>
      <c r="EVK23" s="285"/>
      <c r="EVL23" s="286"/>
      <c r="EVM23" s="286"/>
      <c r="EVN23" s="286"/>
      <c r="EVO23" s="287"/>
      <c r="EVP23" s="287"/>
      <c r="EVQ23" s="285"/>
      <c r="EVR23" s="287"/>
      <c r="EVS23" s="287"/>
      <c r="EVT23" s="285"/>
      <c r="EVU23" s="286"/>
      <c r="EVV23" s="286"/>
      <c r="EVW23" s="286"/>
      <c r="EVX23" s="286"/>
      <c r="EVY23" s="286"/>
      <c r="EVZ23" s="286"/>
      <c r="EWA23" s="163"/>
      <c r="EWB23" s="154"/>
      <c r="EWC23" s="287"/>
      <c r="EWD23" s="287"/>
      <c r="EWE23" s="285"/>
      <c r="EWF23" s="287"/>
      <c r="EWG23" s="287"/>
      <c r="EWH23" s="285"/>
      <c r="EWI23" s="287"/>
      <c r="EWJ23" s="287"/>
      <c r="EWK23" s="285"/>
      <c r="EWL23" s="287"/>
      <c r="EWM23" s="287"/>
      <c r="EWN23" s="285"/>
      <c r="EWO23" s="287"/>
      <c r="EWP23" s="287"/>
      <c r="EWQ23" s="285"/>
      <c r="EWR23" s="287"/>
      <c r="EWS23" s="287"/>
      <c r="EWT23" s="285"/>
      <c r="EWU23" s="287"/>
      <c r="EWV23" s="287"/>
      <c r="EWW23" s="285"/>
      <c r="EWX23" s="287"/>
      <c r="EWY23" s="287"/>
      <c r="EWZ23" s="285"/>
      <c r="EXA23" s="287"/>
      <c r="EXB23" s="287"/>
      <c r="EXC23" s="285"/>
      <c r="EXD23" s="287"/>
      <c r="EXE23" s="287"/>
      <c r="EXF23" s="285"/>
      <c r="EXG23" s="287"/>
      <c r="EXH23" s="287"/>
      <c r="EXI23" s="285"/>
      <c r="EXJ23" s="287"/>
      <c r="EXK23" s="287"/>
      <c r="EXL23" s="285"/>
      <c r="EXM23" s="287"/>
      <c r="EXN23" s="287"/>
      <c r="EXO23" s="285"/>
      <c r="EXP23" s="287"/>
      <c r="EXQ23" s="287"/>
      <c r="EXR23" s="285"/>
      <c r="EXS23" s="287"/>
      <c r="EXT23" s="287"/>
      <c r="EXU23" s="285"/>
      <c r="EXV23" s="287"/>
      <c r="EXW23" s="287"/>
      <c r="EXX23" s="285"/>
      <c r="EXY23" s="287"/>
      <c r="EXZ23" s="287"/>
      <c r="EYA23" s="285"/>
      <c r="EYB23" s="287"/>
      <c r="EYC23" s="287"/>
      <c r="EYD23" s="285"/>
      <c r="EYE23" s="287"/>
      <c r="EYF23" s="287"/>
      <c r="EYG23" s="285"/>
      <c r="EYH23" s="287"/>
      <c r="EYI23" s="287"/>
      <c r="EYJ23" s="285"/>
      <c r="EYK23" s="287"/>
      <c r="EYL23" s="287"/>
      <c r="EYM23" s="285"/>
      <c r="EYN23" s="286"/>
      <c r="EYO23" s="286"/>
      <c r="EYP23" s="286"/>
      <c r="EYQ23" s="287"/>
      <c r="EYR23" s="287"/>
      <c r="EYS23" s="285"/>
      <c r="EYT23" s="286"/>
      <c r="EYU23" s="286"/>
      <c r="EYV23" s="286"/>
      <c r="EYW23" s="287"/>
      <c r="EYX23" s="287"/>
      <c r="EYY23" s="285"/>
      <c r="EYZ23" s="287"/>
      <c r="EZA23" s="287"/>
      <c r="EZB23" s="285"/>
      <c r="EZC23" s="286"/>
      <c r="EZD23" s="286"/>
      <c r="EZE23" s="286"/>
      <c r="EZF23" s="286"/>
      <c r="EZG23" s="286"/>
      <c r="EZH23" s="286"/>
      <c r="EZI23" s="163"/>
      <c r="EZJ23" s="154"/>
      <c r="EZK23" s="287"/>
      <c r="EZL23" s="287"/>
      <c r="EZM23" s="285"/>
      <c r="EZN23" s="287"/>
      <c r="EZO23" s="287"/>
      <c r="EZP23" s="285"/>
      <c r="EZQ23" s="287"/>
      <c r="EZR23" s="287"/>
      <c r="EZS23" s="285"/>
      <c r="EZT23" s="287"/>
      <c r="EZU23" s="287"/>
      <c r="EZV23" s="285"/>
      <c r="EZW23" s="287"/>
      <c r="EZX23" s="287"/>
      <c r="EZY23" s="285"/>
      <c r="EZZ23" s="287"/>
      <c r="FAA23" s="287"/>
      <c r="FAB23" s="285"/>
      <c r="FAC23" s="287"/>
      <c r="FAD23" s="287"/>
      <c r="FAE23" s="285"/>
      <c r="FAF23" s="287"/>
      <c r="FAG23" s="287"/>
      <c r="FAH23" s="285"/>
      <c r="FAI23" s="287"/>
      <c r="FAJ23" s="287"/>
      <c r="FAK23" s="285"/>
      <c r="FAL23" s="287"/>
      <c r="FAM23" s="287"/>
      <c r="FAN23" s="285"/>
      <c r="FAO23" s="287"/>
      <c r="FAP23" s="287"/>
      <c r="FAQ23" s="285"/>
      <c r="FAR23" s="287"/>
      <c r="FAS23" s="287"/>
      <c r="FAT23" s="285"/>
      <c r="FAU23" s="287"/>
      <c r="FAV23" s="287"/>
      <c r="FAW23" s="285"/>
      <c r="FAX23" s="287"/>
      <c r="FAY23" s="287"/>
      <c r="FAZ23" s="285"/>
      <c r="FBA23" s="287"/>
      <c r="FBB23" s="287"/>
      <c r="FBC23" s="285"/>
      <c r="FBD23" s="287"/>
      <c r="FBE23" s="287"/>
      <c r="FBF23" s="285"/>
      <c r="FBG23" s="287"/>
      <c r="FBH23" s="287"/>
      <c r="FBI23" s="285"/>
      <c r="FBJ23" s="287"/>
      <c r="FBK23" s="287"/>
      <c r="FBL23" s="285"/>
      <c r="FBM23" s="287"/>
      <c r="FBN23" s="287"/>
      <c r="FBO23" s="285"/>
      <c r="FBP23" s="287"/>
      <c r="FBQ23" s="287"/>
      <c r="FBR23" s="285"/>
      <c r="FBS23" s="287"/>
      <c r="FBT23" s="287"/>
      <c r="FBU23" s="285"/>
      <c r="FBV23" s="286"/>
      <c r="FBW23" s="286"/>
      <c r="FBX23" s="286"/>
      <c r="FBY23" s="287"/>
      <c r="FBZ23" s="287"/>
      <c r="FCA23" s="285"/>
      <c r="FCB23" s="286"/>
      <c r="FCC23" s="286"/>
      <c r="FCD23" s="286"/>
      <c r="FCE23" s="287"/>
      <c r="FCF23" s="287"/>
      <c r="FCG23" s="285"/>
      <c r="FCH23" s="287"/>
      <c r="FCI23" s="287"/>
      <c r="FCJ23" s="285"/>
      <c r="FCK23" s="286"/>
      <c r="FCL23" s="286"/>
      <c r="FCM23" s="286"/>
      <c r="FCN23" s="286"/>
      <c r="FCO23" s="286"/>
      <c r="FCP23" s="286"/>
      <c r="FCQ23" s="163"/>
      <c r="FCR23" s="154"/>
      <c r="FCS23" s="287"/>
      <c r="FCT23" s="287"/>
      <c r="FCU23" s="285"/>
      <c r="FCV23" s="287"/>
      <c r="FCW23" s="287"/>
      <c r="FCX23" s="285"/>
      <c r="FCY23" s="287"/>
      <c r="FCZ23" s="287"/>
      <c r="FDA23" s="285"/>
      <c r="FDB23" s="287"/>
      <c r="FDC23" s="287"/>
      <c r="FDD23" s="285"/>
      <c r="FDE23" s="287"/>
      <c r="FDF23" s="287"/>
      <c r="FDG23" s="285"/>
      <c r="FDH23" s="287"/>
      <c r="FDI23" s="287"/>
      <c r="FDJ23" s="285"/>
      <c r="FDK23" s="287"/>
      <c r="FDL23" s="287"/>
      <c r="FDM23" s="285"/>
      <c r="FDN23" s="287"/>
      <c r="FDO23" s="287"/>
      <c r="FDP23" s="285"/>
      <c r="FDQ23" s="287"/>
      <c r="FDR23" s="287"/>
      <c r="FDS23" s="285"/>
      <c r="FDT23" s="287"/>
      <c r="FDU23" s="287"/>
      <c r="FDV23" s="285"/>
      <c r="FDW23" s="287"/>
      <c r="FDX23" s="287"/>
      <c r="FDY23" s="285"/>
      <c r="FDZ23" s="287"/>
      <c r="FEA23" s="287"/>
      <c r="FEB23" s="285"/>
      <c r="FEC23" s="287"/>
      <c r="FED23" s="287"/>
      <c r="FEE23" s="285"/>
      <c r="FEF23" s="287"/>
      <c r="FEG23" s="287"/>
      <c r="FEH23" s="285"/>
      <c r="FEI23" s="287"/>
      <c r="FEJ23" s="287"/>
      <c r="FEK23" s="285"/>
      <c r="FEL23" s="287"/>
      <c r="FEM23" s="287"/>
      <c r="FEN23" s="285"/>
      <c r="FEO23" s="287"/>
      <c r="FEP23" s="287"/>
      <c r="FEQ23" s="285"/>
      <c r="FER23" s="287"/>
      <c r="FES23" s="287"/>
      <c r="FET23" s="285"/>
      <c r="FEU23" s="287"/>
      <c r="FEV23" s="287"/>
      <c r="FEW23" s="285"/>
      <c r="FEX23" s="287"/>
      <c r="FEY23" s="287"/>
      <c r="FEZ23" s="285"/>
      <c r="FFA23" s="287"/>
      <c r="FFB23" s="287"/>
      <c r="FFC23" s="285"/>
      <c r="FFD23" s="286"/>
      <c r="FFE23" s="286"/>
      <c r="FFF23" s="286"/>
      <c r="FFG23" s="287"/>
      <c r="FFH23" s="287"/>
      <c r="FFI23" s="285"/>
      <c r="FFJ23" s="286"/>
      <c r="FFK23" s="286"/>
      <c r="FFL23" s="286"/>
      <c r="FFM23" s="287"/>
      <c r="FFN23" s="287"/>
      <c r="FFO23" s="285"/>
      <c r="FFP23" s="287"/>
      <c r="FFQ23" s="287"/>
      <c r="FFR23" s="285"/>
      <c r="FFS23" s="286"/>
      <c r="FFT23" s="286"/>
      <c r="FFU23" s="286"/>
      <c r="FFV23" s="286"/>
      <c r="FFW23" s="286"/>
      <c r="FFX23" s="286"/>
      <c r="FFY23" s="163"/>
      <c r="FFZ23" s="154"/>
      <c r="FGA23" s="287"/>
      <c r="FGB23" s="287"/>
      <c r="FGC23" s="285"/>
      <c r="FGD23" s="287"/>
      <c r="FGE23" s="287"/>
      <c r="FGF23" s="285"/>
      <c r="FGG23" s="287"/>
      <c r="FGH23" s="287"/>
      <c r="FGI23" s="285"/>
      <c r="FGJ23" s="287"/>
      <c r="FGK23" s="287"/>
      <c r="FGL23" s="285"/>
      <c r="FGM23" s="287"/>
      <c r="FGN23" s="287"/>
      <c r="FGO23" s="285"/>
      <c r="FGP23" s="287"/>
      <c r="FGQ23" s="287"/>
      <c r="FGR23" s="285"/>
      <c r="FGS23" s="287"/>
      <c r="FGT23" s="287"/>
      <c r="FGU23" s="285"/>
      <c r="FGV23" s="287"/>
      <c r="FGW23" s="287"/>
      <c r="FGX23" s="285"/>
      <c r="FGY23" s="287"/>
      <c r="FGZ23" s="287"/>
      <c r="FHA23" s="285"/>
      <c r="FHB23" s="287"/>
      <c r="FHC23" s="287"/>
      <c r="FHD23" s="285"/>
      <c r="FHE23" s="287"/>
      <c r="FHF23" s="287"/>
      <c r="FHG23" s="285"/>
      <c r="FHH23" s="287"/>
      <c r="FHI23" s="287"/>
      <c r="FHJ23" s="285"/>
      <c r="FHK23" s="287"/>
      <c r="FHL23" s="287"/>
      <c r="FHM23" s="285"/>
      <c r="FHN23" s="287"/>
      <c r="FHO23" s="287"/>
      <c r="FHP23" s="285"/>
      <c r="FHQ23" s="287"/>
      <c r="FHR23" s="287"/>
      <c r="FHS23" s="285"/>
      <c r="FHT23" s="287"/>
      <c r="FHU23" s="287"/>
      <c r="FHV23" s="285"/>
      <c r="FHW23" s="287"/>
      <c r="FHX23" s="287"/>
      <c r="FHY23" s="285"/>
      <c r="FHZ23" s="287"/>
      <c r="FIA23" s="287"/>
      <c r="FIB23" s="285"/>
      <c r="FIC23" s="287"/>
      <c r="FID23" s="287"/>
      <c r="FIE23" s="285"/>
      <c r="FIF23" s="287"/>
      <c r="FIG23" s="287"/>
      <c r="FIH23" s="285"/>
      <c r="FII23" s="287"/>
      <c r="FIJ23" s="287"/>
      <c r="FIK23" s="285"/>
      <c r="FIL23" s="286"/>
      <c r="FIM23" s="286"/>
      <c r="FIN23" s="286"/>
      <c r="FIO23" s="287"/>
      <c r="FIP23" s="287"/>
      <c r="FIQ23" s="285"/>
      <c r="FIR23" s="286"/>
      <c r="FIS23" s="286"/>
      <c r="FIT23" s="286"/>
      <c r="FIU23" s="287"/>
      <c r="FIV23" s="287"/>
      <c r="FIW23" s="285"/>
      <c r="FIX23" s="287"/>
      <c r="FIY23" s="287"/>
      <c r="FIZ23" s="285"/>
      <c r="FJA23" s="286"/>
      <c r="FJB23" s="286"/>
      <c r="FJC23" s="286"/>
      <c r="FJD23" s="286"/>
      <c r="FJE23" s="286"/>
      <c r="FJF23" s="286"/>
      <c r="FJG23" s="163"/>
      <c r="FJH23" s="154"/>
      <c r="FJI23" s="287"/>
      <c r="FJJ23" s="287"/>
      <c r="FJK23" s="285"/>
      <c r="FJL23" s="287"/>
      <c r="FJM23" s="287"/>
      <c r="FJN23" s="285"/>
      <c r="FJO23" s="287"/>
      <c r="FJP23" s="287"/>
      <c r="FJQ23" s="285"/>
      <c r="FJR23" s="287"/>
      <c r="FJS23" s="287"/>
      <c r="FJT23" s="285"/>
      <c r="FJU23" s="287"/>
      <c r="FJV23" s="287"/>
      <c r="FJW23" s="285"/>
      <c r="FJX23" s="287"/>
      <c r="FJY23" s="287"/>
      <c r="FJZ23" s="285"/>
      <c r="FKA23" s="287"/>
      <c r="FKB23" s="287"/>
      <c r="FKC23" s="285"/>
      <c r="FKD23" s="287"/>
      <c r="FKE23" s="287"/>
      <c r="FKF23" s="285"/>
      <c r="FKG23" s="287"/>
      <c r="FKH23" s="287"/>
      <c r="FKI23" s="285"/>
      <c r="FKJ23" s="287"/>
      <c r="FKK23" s="287"/>
      <c r="FKL23" s="285"/>
      <c r="FKM23" s="287"/>
      <c r="FKN23" s="287"/>
      <c r="FKO23" s="285"/>
      <c r="FKP23" s="287"/>
      <c r="FKQ23" s="287"/>
      <c r="FKR23" s="285"/>
      <c r="FKS23" s="287"/>
      <c r="FKT23" s="287"/>
      <c r="FKU23" s="285"/>
      <c r="FKV23" s="287"/>
      <c r="FKW23" s="287"/>
      <c r="FKX23" s="285"/>
      <c r="FKY23" s="287"/>
      <c r="FKZ23" s="287"/>
      <c r="FLA23" s="285"/>
      <c r="FLB23" s="287"/>
      <c r="FLC23" s="287"/>
      <c r="FLD23" s="285"/>
      <c r="FLE23" s="287"/>
      <c r="FLF23" s="287"/>
      <c r="FLG23" s="285"/>
      <c r="FLH23" s="287"/>
      <c r="FLI23" s="287"/>
      <c r="FLJ23" s="285"/>
      <c r="FLK23" s="287"/>
      <c r="FLL23" s="287"/>
      <c r="FLM23" s="285"/>
      <c r="FLN23" s="287"/>
      <c r="FLO23" s="287"/>
      <c r="FLP23" s="285"/>
      <c r="FLQ23" s="287"/>
      <c r="FLR23" s="287"/>
      <c r="FLS23" s="285"/>
      <c r="FLT23" s="286"/>
      <c r="FLU23" s="286"/>
      <c r="FLV23" s="286"/>
      <c r="FLW23" s="287"/>
      <c r="FLX23" s="287"/>
      <c r="FLY23" s="285"/>
      <c r="FLZ23" s="286"/>
      <c r="FMA23" s="286"/>
      <c r="FMB23" s="286"/>
      <c r="FMC23" s="287"/>
      <c r="FMD23" s="287"/>
      <c r="FME23" s="285"/>
      <c r="FMF23" s="287"/>
      <c r="FMG23" s="287"/>
      <c r="FMH23" s="285"/>
      <c r="FMI23" s="286"/>
      <c r="FMJ23" s="286"/>
      <c r="FMK23" s="286"/>
      <c r="FML23" s="286"/>
      <c r="FMM23" s="286"/>
      <c r="FMN23" s="286"/>
      <c r="FMO23" s="163"/>
      <c r="FMP23" s="154"/>
      <c r="FMQ23" s="287"/>
      <c r="FMR23" s="287"/>
      <c r="FMS23" s="285"/>
      <c r="FMT23" s="287"/>
      <c r="FMU23" s="287"/>
      <c r="FMV23" s="285"/>
      <c r="FMW23" s="287"/>
      <c r="FMX23" s="287"/>
      <c r="FMY23" s="285"/>
      <c r="FMZ23" s="287"/>
      <c r="FNA23" s="287"/>
      <c r="FNB23" s="285"/>
      <c r="FNC23" s="287"/>
      <c r="FND23" s="287"/>
      <c r="FNE23" s="285"/>
      <c r="FNF23" s="287"/>
      <c r="FNG23" s="287"/>
      <c r="FNH23" s="285"/>
      <c r="FNI23" s="287"/>
      <c r="FNJ23" s="287"/>
      <c r="FNK23" s="285"/>
      <c r="FNL23" s="287"/>
      <c r="FNM23" s="287"/>
      <c r="FNN23" s="285"/>
      <c r="FNO23" s="287"/>
      <c r="FNP23" s="287"/>
      <c r="FNQ23" s="285"/>
      <c r="FNR23" s="287"/>
      <c r="FNS23" s="287"/>
      <c r="FNT23" s="285"/>
      <c r="FNU23" s="287"/>
      <c r="FNV23" s="287"/>
      <c r="FNW23" s="285"/>
      <c r="FNX23" s="287"/>
      <c r="FNY23" s="287"/>
      <c r="FNZ23" s="285"/>
      <c r="FOA23" s="287"/>
      <c r="FOB23" s="287"/>
      <c r="FOC23" s="285"/>
      <c r="FOD23" s="287"/>
      <c r="FOE23" s="287"/>
      <c r="FOF23" s="285"/>
      <c r="FOG23" s="287"/>
      <c r="FOH23" s="287"/>
      <c r="FOI23" s="285"/>
      <c r="FOJ23" s="287"/>
      <c r="FOK23" s="287"/>
      <c r="FOL23" s="285"/>
      <c r="FOM23" s="287"/>
      <c r="FON23" s="287"/>
      <c r="FOO23" s="285"/>
      <c r="FOP23" s="287"/>
      <c r="FOQ23" s="287"/>
      <c r="FOR23" s="285"/>
      <c r="FOS23" s="287"/>
      <c r="FOT23" s="287"/>
      <c r="FOU23" s="285"/>
      <c r="FOV23" s="287"/>
      <c r="FOW23" s="287"/>
      <c r="FOX23" s="285"/>
      <c r="FOY23" s="287"/>
      <c r="FOZ23" s="287"/>
      <c r="FPA23" s="285"/>
      <c r="FPB23" s="286"/>
      <c r="FPC23" s="286"/>
      <c r="FPD23" s="286"/>
      <c r="FPE23" s="287"/>
      <c r="FPF23" s="287"/>
      <c r="FPG23" s="285"/>
      <c r="FPH23" s="286"/>
      <c r="FPI23" s="286"/>
      <c r="FPJ23" s="286"/>
      <c r="FPK23" s="287"/>
      <c r="FPL23" s="287"/>
      <c r="FPM23" s="285"/>
      <c r="FPN23" s="287"/>
      <c r="FPO23" s="287"/>
      <c r="FPP23" s="285"/>
      <c r="FPQ23" s="286"/>
      <c r="FPR23" s="286"/>
      <c r="FPS23" s="286"/>
      <c r="FPT23" s="286"/>
      <c r="FPU23" s="286"/>
      <c r="FPV23" s="286"/>
      <c r="FPW23" s="163"/>
      <c r="FPX23" s="154"/>
      <c r="FPY23" s="287"/>
      <c r="FPZ23" s="287"/>
      <c r="FQA23" s="285"/>
      <c r="FQB23" s="287"/>
      <c r="FQC23" s="287"/>
      <c r="FQD23" s="285"/>
      <c r="FQE23" s="287"/>
      <c r="FQF23" s="287"/>
      <c r="FQG23" s="285"/>
      <c r="FQH23" s="287"/>
      <c r="FQI23" s="287"/>
      <c r="FQJ23" s="285"/>
      <c r="FQK23" s="287"/>
      <c r="FQL23" s="287"/>
      <c r="FQM23" s="285"/>
      <c r="FQN23" s="287"/>
      <c r="FQO23" s="287"/>
      <c r="FQP23" s="285"/>
      <c r="FQQ23" s="287"/>
      <c r="FQR23" s="287"/>
      <c r="FQS23" s="285"/>
      <c r="FQT23" s="287"/>
      <c r="FQU23" s="287"/>
      <c r="FQV23" s="285"/>
      <c r="FQW23" s="287"/>
      <c r="FQX23" s="287"/>
      <c r="FQY23" s="285"/>
      <c r="FQZ23" s="287"/>
      <c r="FRA23" s="287"/>
      <c r="FRB23" s="285"/>
      <c r="FRC23" s="287"/>
      <c r="FRD23" s="287"/>
      <c r="FRE23" s="285"/>
      <c r="FRF23" s="287"/>
      <c r="FRG23" s="287"/>
      <c r="FRH23" s="285"/>
      <c r="FRI23" s="287"/>
      <c r="FRJ23" s="287"/>
      <c r="FRK23" s="285"/>
      <c r="FRL23" s="287"/>
      <c r="FRM23" s="287"/>
      <c r="FRN23" s="285"/>
      <c r="FRO23" s="287"/>
      <c r="FRP23" s="287"/>
      <c r="FRQ23" s="285"/>
      <c r="FRR23" s="287"/>
      <c r="FRS23" s="287"/>
      <c r="FRT23" s="285"/>
      <c r="FRU23" s="287"/>
      <c r="FRV23" s="287"/>
      <c r="FRW23" s="285"/>
      <c r="FRX23" s="287"/>
      <c r="FRY23" s="287"/>
      <c r="FRZ23" s="285"/>
      <c r="FSA23" s="287"/>
      <c r="FSB23" s="287"/>
      <c r="FSC23" s="285"/>
      <c r="FSD23" s="287"/>
      <c r="FSE23" s="287"/>
      <c r="FSF23" s="285"/>
      <c r="FSG23" s="287"/>
      <c r="FSH23" s="287"/>
      <c r="FSI23" s="285"/>
      <c r="FSJ23" s="286"/>
      <c r="FSK23" s="286"/>
      <c r="FSL23" s="286"/>
      <c r="FSM23" s="287"/>
      <c r="FSN23" s="287"/>
      <c r="FSO23" s="285"/>
      <c r="FSP23" s="286"/>
      <c r="FSQ23" s="286"/>
      <c r="FSR23" s="286"/>
      <c r="FSS23" s="287"/>
      <c r="FST23" s="287"/>
      <c r="FSU23" s="285"/>
      <c r="FSV23" s="287"/>
      <c r="FSW23" s="287"/>
      <c r="FSX23" s="285"/>
      <c r="FSY23" s="286"/>
      <c r="FSZ23" s="286"/>
      <c r="FTA23" s="286"/>
      <c r="FTB23" s="286"/>
      <c r="FTC23" s="286"/>
      <c r="FTD23" s="286"/>
      <c r="FTE23" s="163"/>
      <c r="FTF23" s="154"/>
      <c r="FTG23" s="287"/>
      <c r="FTH23" s="287"/>
      <c r="FTI23" s="285"/>
      <c r="FTJ23" s="287"/>
      <c r="FTK23" s="287"/>
      <c r="FTL23" s="285"/>
      <c r="FTM23" s="287"/>
      <c r="FTN23" s="287"/>
      <c r="FTO23" s="285"/>
      <c r="FTP23" s="287"/>
      <c r="FTQ23" s="287"/>
      <c r="FTR23" s="285"/>
      <c r="FTS23" s="287"/>
      <c r="FTT23" s="287"/>
      <c r="FTU23" s="285"/>
      <c r="FTV23" s="287"/>
      <c r="FTW23" s="287"/>
      <c r="FTX23" s="285"/>
      <c r="FTY23" s="287"/>
      <c r="FTZ23" s="287"/>
      <c r="FUA23" s="285"/>
      <c r="FUB23" s="287"/>
      <c r="FUC23" s="287"/>
      <c r="FUD23" s="285"/>
      <c r="FUE23" s="287"/>
      <c r="FUF23" s="287"/>
      <c r="FUG23" s="285"/>
      <c r="FUH23" s="287"/>
      <c r="FUI23" s="287"/>
      <c r="FUJ23" s="285"/>
      <c r="FUK23" s="287"/>
      <c r="FUL23" s="287"/>
      <c r="FUM23" s="285"/>
      <c r="FUN23" s="287"/>
      <c r="FUO23" s="287"/>
      <c r="FUP23" s="285"/>
      <c r="FUQ23" s="287"/>
      <c r="FUR23" s="287"/>
      <c r="FUS23" s="285"/>
      <c r="FUT23" s="287"/>
      <c r="FUU23" s="287"/>
      <c r="FUV23" s="285"/>
      <c r="FUW23" s="287"/>
      <c r="FUX23" s="287"/>
      <c r="FUY23" s="285"/>
      <c r="FUZ23" s="287"/>
      <c r="FVA23" s="287"/>
      <c r="FVB23" s="285"/>
      <c r="FVC23" s="287"/>
      <c r="FVD23" s="287"/>
      <c r="FVE23" s="285"/>
      <c r="FVF23" s="287"/>
      <c r="FVG23" s="287"/>
      <c r="FVH23" s="285"/>
      <c r="FVI23" s="287"/>
      <c r="FVJ23" s="287"/>
      <c r="FVK23" s="285"/>
      <c r="FVL23" s="287"/>
      <c r="FVM23" s="287"/>
      <c r="FVN23" s="285"/>
      <c r="FVO23" s="287"/>
      <c r="FVP23" s="287"/>
      <c r="FVQ23" s="285"/>
      <c r="FVR23" s="286"/>
      <c r="FVS23" s="286"/>
      <c r="FVT23" s="286"/>
      <c r="FVU23" s="287"/>
      <c r="FVV23" s="287"/>
      <c r="FVW23" s="285"/>
      <c r="FVX23" s="286"/>
      <c r="FVY23" s="286"/>
      <c r="FVZ23" s="286"/>
      <c r="FWA23" s="287"/>
      <c r="FWB23" s="287"/>
      <c r="FWC23" s="285"/>
      <c r="FWD23" s="287"/>
      <c r="FWE23" s="287"/>
      <c r="FWF23" s="285"/>
      <c r="FWG23" s="286"/>
      <c r="FWH23" s="286"/>
      <c r="FWI23" s="286"/>
      <c r="FWJ23" s="286"/>
      <c r="FWK23" s="286"/>
      <c r="FWL23" s="286"/>
      <c r="FWM23" s="163"/>
      <c r="FWN23" s="154"/>
      <c r="FWO23" s="287"/>
      <c r="FWP23" s="287"/>
      <c r="FWQ23" s="285"/>
      <c r="FWR23" s="287"/>
      <c r="FWS23" s="287"/>
      <c r="FWT23" s="285"/>
      <c r="FWU23" s="287"/>
      <c r="FWV23" s="287"/>
      <c r="FWW23" s="285"/>
      <c r="FWX23" s="287"/>
      <c r="FWY23" s="287"/>
      <c r="FWZ23" s="285"/>
      <c r="FXA23" s="287"/>
      <c r="FXB23" s="287"/>
      <c r="FXC23" s="285"/>
      <c r="FXD23" s="287"/>
      <c r="FXE23" s="287"/>
      <c r="FXF23" s="285"/>
      <c r="FXG23" s="287"/>
      <c r="FXH23" s="287"/>
      <c r="FXI23" s="285"/>
      <c r="FXJ23" s="287"/>
      <c r="FXK23" s="287"/>
      <c r="FXL23" s="285"/>
      <c r="FXM23" s="287"/>
      <c r="FXN23" s="287"/>
      <c r="FXO23" s="285"/>
      <c r="FXP23" s="287"/>
      <c r="FXQ23" s="287"/>
      <c r="FXR23" s="285"/>
      <c r="FXS23" s="287"/>
      <c r="FXT23" s="287"/>
      <c r="FXU23" s="285"/>
      <c r="FXV23" s="287"/>
      <c r="FXW23" s="287"/>
      <c r="FXX23" s="285"/>
      <c r="FXY23" s="287"/>
      <c r="FXZ23" s="287"/>
      <c r="FYA23" s="285"/>
      <c r="FYB23" s="287"/>
      <c r="FYC23" s="287"/>
      <c r="FYD23" s="285"/>
      <c r="FYE23" s="287"/>
      <c r="FYF23" s="287"/>
      <c r="FYG23" s="285"/>
      <c r="FYH23" s="287"/>
      <c r="FYI23" s="287"/>
      <c r="FYJ23" s="285"/>
      <c r="FYK23" s="287"/>
      <c r="FYL23" s="287"/>
      <c r="FYM23" s="285"/>
      <c r="FYN23" s="287"/>
      <c r="FYO23" s="287"/>
      <c r="FYP23" s="285"/>
      <c r="FYQ23" s="287"/>
      <c r="FYR23" s="287"/>
      <c r="FYS23" s="285"/>
      <c r="FYT23" s="287"/>
      <c r="FYU23" s="287"/>
      <c r="FYV23" s="285"/>
      <c r="FYW23" s="287"/>
      <c r="FYX23" s="287"/>
      <c r="FYY23" s="285"/>
      <c r="FYZ23" s="286"/>
      <c r="FZA23" s="286"/>
      <c r="FZB23" s="286"/>
      <c r="FZC23" s="287"/>
      <c r="FZD23" s="287"/>
      <c r="FZE23" s="285"/>
      <c r="FZF23" s="286"/>
      <c r="FZG23" s="286"/>
      <c r="FZH23" s="286"/>
      <c r="FZI23" s="287"/>
      <c r="FZJ23" s="287"/>
      <c r="FZK23" s="285"/>
      <c r="FZL23" s="287"/>
      <c r="FZM23" s="287"/>
      <c r="FZN23" s="285"/>
      <c r="FZO23" s="286"/>
      <c r="FZP23" s="286"/>
      <c r="FZQ23" s="286"/>
      <c r="FZR23" s="286"/>
      <c r="FZS23" s="286"/>
      <c r="FZT23" s="286"/>
      <c r="FZU23" s="163"/>
      <c r="FZV23" s="154"/>
      <c r="FZW23" s="287"/>
      <c r="FZX23" s="287"/>
      <c r="FZY23" s="285"/>
      <c r="FZZ23" s="287"/>
      <c r="GAA23" s="287"/>
      <c r="GAB23" s="285"/>
      <c r="GAC23" s="287"/>
      <c r="GAD23" s="287"/>
      <c r="GAE23" s="285"/>
      <c r="GAF23" s="287"/>
      <c r="GAG23" s="287"/>
      <c r="GAH23" s="285"/>
      <c r="GAI23" s="287"/>
      <c r="GAJ23" s="287"/>
      <c r="GAK23" s="285"/>
      <c r="GAL23" s="287"/>
      <c r="GAM23" s="287"/>
      <c r="GAN23" s="285"/>
      <c r="GAO23" s="287"/>
      <c r="GAP23" s="287"/>
      <c r="GAQ23" s="285"/>
      <c r="GAR23" s="287"/>
      <c r="GAS23" s="287"/>
      <c r="GAT23" s="285"/>
      <c r="GAU23" s="287"/>
      <c r="GAV23" s="287"/>
      <c r="GAW23" s="285"/>
      <c r="GAX23" s="287"/>
      <c r="GAY23" s="287"/>
      <c r="GAZ23" s="285"/>
      <c r="GBA23" s="287"/>
      <c r="GBB23" s="287"/>
      <c r="GBC23" s="285"/>
      <c r="GBD23" s="287"/>
      <c r="GBE23" s="287"/>
      <c r="GBF23" s="285"/>
      <c r="GBG23" s="287"/>
      <c r="GBH23" s="287"/>
      <c r="GBI23" s="285"/>
      <c r="GBJ23" s="287"/>
      <c r="GBK23" s="287"/>
      <c r="GBL23" s="285"/>
      <c r="GBM23" s="287"/>
      <c r="GBN23" s="287"/>
      <c r="GBO23" s="285"/>
      <c r="GBP23" s="287"/>
      <c r="GBQ23" s="287"/>
      <c r="GBR23" s="285"/>
      <c r="GBS23" s="287"/>
      <c r="GBT23" s="287"/>
      <c r="GBU23" s="285"/>
      <c r="GBV23" s="287"/>
      <c r="GBW23" s="287"/>
      <c r="GBX23" s="285"/>
      <c r="GBY23" s="287"/>
      <c r="GBZ23" s="287"/>
      <c r="GCA23" s="285"/>
      <c r="GCB23" s="287"/>
      <c r="GCC23" s="287"/>
      <c r="GCD23" s="285"/>
      <c r="GCE23" s="287"/>
      <c r="GCF23" s="287"/>
      <c r="GCG23" s="285"/>
      <c r="GCH23" s="286"/>
      <c r="GCI23" s="286"/>
      <c r="GCJ23" s="286"/>
      <c r="GCK23" s="287"/>
      <c r="GCL23" s="287"/>
      <c r="GCM23" s="285"/>
      <c r="GCN23" s="286"/>
      <c r="GCO23" s="286"/>
      <c r="GCP23" s="286"/>
      <c r="GCQ23" s="287"/>
      <c r="GCR23" s="287"/>
      <c r="GCS23" s="285"/>
      <c r="GCT23" s="287"/>
      <c r="GCU23" s="287"/>
      <c r="GCV23" s="285"/>
      <c r="GCW23" s="286"/>
      <c r="GCX23" s="286"/>
      <c r="GCY23" s="286"/>
      <c r="GCZ23" s="286"/>
      <c r="GDA23" s="286"/>
      <c r="GDB23" s="286"/>
      <c r="GDC23" s="163"/>
      <c r="GDD23" s="154"/>
      <c r="GDE23" s="287"/>
      <c r="GDF23" s="287"/>
      <c r="GDG23" s="285"/>
      <c r="GDH23" s="287"/>
      <c r="GDI23" s="287"/>
      <c r="GDJ23" s="285"/>
      <c r="GDK23" s="287"/>
      <c r="GDL23" s="287"/>
      <c r="GDM23" s="285"/>
      <c r="GDN23" s="287"/>
      <c r="GDO23" s="287"/>
      <c r="GDP23" s="285"/>
      <c r="GDQ23" s="287"/>
      <c r="GDR23" s="287"/>
      <c r="GDS23" s="285"/>
      <c r="GDT23" s="287"/>
      <c r="GDU23" s="287"/>
      <c r="GDV23" s="285"/>
      <c r="GDW23" s="287"/>
      <c r="GDX23" s="287"/>
      <c r="GDY23" s="285"/>
      <c r="GDZ23" s="287"/>
      <c r="GEA23" s="287"/>
      <c r="GEB23" s="285"/>
      <c r="GEC23" s="287"/>
      <c r="GED23" s="287"/>
      <c r="GEE23" s="285"/>
      <c r="GEF23" s="287"/>
      <c r="GEG23" s="287"/>
      <c r="GEH23" s="285"/>
      <c r="GEI23" s="287"/>
      <c r="GEJ23" s="287"/>
      <c r="GEK23" s="285"/>
      <c r="GEL23" s="287"/>
      <c r="GEM23" s="287"/>
      <c r="GEN23" s="285"/>
      <c r="GEO23" s="287"/>
      <c r="GEP23" s="287"/>
      <c r="GEQ23" s="285"/>
      <c r="GER23" s="287"/>
      <c r="GES23" s="287"/>
      <c r="GET23" s="285"/>
      <c r="GEU23" s="287"/>
      <c r="GEV23" s="287"/>
      <c r="GEW23" s="285"/>
      <c r="GEX23" s="287"/>
      <c r="GEY23" s="287"/>
      <c r="GEZ23" s="285"/>
      <c r="GFA23" s="287"/>
      <c r="GFB23" s="287"/>
      <c r="GFC23" s="285"/>
      <c r="GFD23" s="287"/>
      <c r="GFE23" s="287"/>
      <c r="GFF23" s="285"/>
      <c r="GFG23" s="287"/>
      <c r="GFH23" s="287"/>
      <c r="GFI23" s="285"/>
      <c r="GFJ23" s="287"/>
      <c r="GFK23" s="287"/>
      <c r="GFL23" s="285"/>
      <c r="GFM23" s="287"/>
      <c r="GFN23" s="287"/>
      <c r="GFO23" s="285"/>
      <c r="GFP23" s="286"/>
      <c r="GFQ23" s="286"/>
      <c r="GFR23" s="286"/>
      <c r="GFS23" s="287"/>
      <c r="GFT23" s="287"/>
      <c r="GFU23" s="285"/>
      <c r="GFV23" s="286"/>
      <c r="GFW23" s="286"/>
      <c r="GFX23" s="286"/>
      <c r="GFY23" s="287"/>
      <c r="GFZ23" s="287"/>
      <c r="GGA23" s="285"/>
      <c r="GGB23" s="287"/>
      <c r="GGC23" s="287"/>
      <c r="GGD23" s="285"/>
      <c r="GGE23" s="286"/>
      <c r="GGF23" s="286"/>
      <c r="GGG23" s="286"/>
      <c r="GGH23" s="286"/>
      <c r="GGI23" s="286"/>
      <c r="GGJ23" s="286"/>
      <c r="GGK23" s="163"/>
      <c r="GGL23" s="154"/>
      <c r="GGM23" s="287"/>
      <c r="GGN23" s="287"/>
      <c r="GGO23" s="285"/>
      <c r="GGP23" s="287"/>
      <c r="GGQ23" s="287"/>
      <c r="GGR23" s="285"/>
      <c r="GGS23" s="287"/>
      <c r="GGT23" s="287"/>
      <c r="GGU23" s="285"/>
      <c r="GGV23" s="287"/>
      <c r="GGW23" s="287"/>
      <c r="GGX23" s="285"/>
      <c r="GGY23" s="287"/>
      <c r="GGZ23" s="287"/>
      <c r="GHA23" s="285"/>
      <c r="GHB23" s="287"/>
      <c r="GHC23" s="287"/>
      <c r="GHD23" s="285"/>
      <c r="GHE23" s="287"/>
      <c r="GHF23" s="287"/>
      <c r="GHG23" s="285"/>
      <c r="GHH23" s="287"/>
      <c r="GHI23" s="287"/>
      <c r="GHJ23" s="285"/>
      <c r="GHK23" s="287"/>
      <c r="GHL23" s="287"/>
      <c r="GHM23" s="285"/>
      <c r="GHN23" s="287"/>
      <c r="GHO23" s="287"/>
      <c r="GHP23" s="285"/>
      <c r="GHQ23" s="287"/>
      <c r="GHR23" s="287"/>
      <c r="GHS23" s="285"/>
      <c r="GHT23" s="287"/>
      <c r="GHU23" s="287"/>
      <c r="GHV23" s="285"/>
      <c r="GHW23" s="287"/>
      <c r="GHX23" s="287"/>
      <c r="GHY23" s="285"/>
      <c r="GHZ23" s="287"/>
      <c r="GIA23" s="287"/>
      <c r="GIB23" s="285"/>
      <c r="GIC23" s="287"/>
      <c r="GID23" s="287"/>
      <c r="GIE23" s="285"/>
      <c r="GIF23" s="287"/>
      <c r="GIG23" s="287"/>
      <c r="GIH23" s="285"/>
      <c r="GII23" s="287"/>
      <c r="GIJ23" s="287"/>
      <c r="GIK23" s="285"/>
      <c r="GIL23" s="287"/>
      <c r="GIM23" s="287"/>
      <c r="GIN23" s="285"/>
      <c r="GIO23" s="287"/>
      <c r="GIP23" s="287"/>
      <c r="GIQ23" s="285"/>
      <c r="GIR23" s="287"/>
      <c r="GIS23" s="287"/>
      <c r="GIT23" s="285"/>
      <c r="GIU23" s="287"/>
      <c r="GIV23" s="287"/>
      <c r="GIW23" s="285"/>
      <c r="GIX23" s="286"/>
      <c r="GIY23" s="286"/>
      <c r="GIZ23" s="286"/>
      <c r="GJA23" s="287"/>
      <c r="GJB23" s="287"/>
      <c r="GJC23" s="285"/>
      <c r="GJD23" s="286"/>
      <c r="GJE23" s="286"/>
      <c r="GJF23" s="286"/>
      <c r="GJG23" s="287"/>
      <c r="GJH23" s="287"/>
      <c r="GJI23" s="285"/>
      <c r="GJJ23" s="287"/>
      <c r="GJK23" s="287"/>
      <c r="GJL23" s="285"/>
      <c r="GJM23" s="286"/>
      <c r="GJN23" s="286"/>
      <c r="GJO23" s="286"/>
      <c r="GJP23" s="286"/>
      <c r="GJQ23" s="286"/>
      <c r="GJR23" s="286"/>
      <c r="GJS23" s="163"/>
      <c r="GJT23" s="154"/>
      <c r="GJU23" s="287"/>
      <c r="GJV23" s="287"/>
      <c r="GJW23" s="285"/>
      <c r="GJX23" s="287"/>
      <c r="GJY23" s="287"/>
      <c r="GJZ23" s="285"/>
      <c r="GKA23" s="287"/>
      <c r="GKB23" s="287"/>
      <c r="GKC23" s="285"/>
      <c r="GKD23" s="287"/>
      <c r="GKE23" s="287"/>
      <c r="GKF23" s="285"/>
      <c r="GKG23" s="287"/>
      <c r="GKH23" s="287"/>
      <c r="GKI23" s="285"/>
      <c r="GKJ23" s="287"/>
      <c r="GKK23" s="287"/>
      <c r="GKL23" s="285"/>
      <c r="GKM23" s="287"/>
      <c r="GKN23" s="287"/>
      <c r="GKO23" s="285"/>
      <c r="GKP23" s="287"/>
      <c r="GKQ23" s="287"/>
      <c r="GKR23" s="285"/>
      <c r="GKS23" s="287"/>
      <c r="GKT23" s="287"/>
      <c r="GKU23" s="285"/>
      <c r="GKV23" s="287"/>
      <c r="GKW23" s="287"/>
      <c r="GKX23" s="285"/>
      <c r="GKY23" s="287"/>
      <c r="GKZ23" s="287"/>
      <c r="GLA23" s="285"/>
      <c r="GLB23" s="287"/>
      <c r="GLC23" s="287"/>
      <c r="GLD23" s="285"/>
      <c r="GLE23" s="287"/>
      <c r="GLF23" s="287"/>
      <c r="GLG23" s="285"/>
      <c r="GLH23" s="287"/>
      <c r="GLI23" s="287"/>
      <c r="GLJ23" s="285"/>
      <c r="GLK23" s="287"/>
      <c r="GLL23" s="287"/>
      <c r="GLM23" s="285"/>
      <c r="GLN23" s="287"/>
      <c r="GLO23" s="287"/>
      <c r="GLP23" s="285"/>
      <c r="GLQ23" s="287"/>
      <c r="GLR23" s="287"/>
      <c r="GLS23" s="285"/>
      <c r="GLT23" s="287"/>
      <c r="GLU23" s="287"/>
      <c r="GLV23" s="285"/>
      <c r="GLW23" s="287"/>
      <c r="GLX23" s="287"/>
      <c r="GLY23" s="285"/>
      <c r="GLZ23" s="287"/>
      <c r="GMA23" s="287"/>
      <c r="GMB23" s="285"/>
      <c r="GMC23" s="287"/>
      <c r="GMD23" s="287"/>
      <c r="GME23" s="285"/>
      <c r="GMF23" s="286"/>
      <c r="GMG23" s="286"/>
      <c r="GMH23" s="286"/>
      <c r="GMI23" s="287"/>
      <c r="GMJ23" s="287"/>
      <c r="GMK23" s="285"/>
      <c r="GML23" s="286"/>
      <c r="GMM23" s="286"/>
      <c r="GMN23" s="286"/>
      <c r="GMO23" s="287"/>
      <c r="GMP23" s="287"/>
      <c r="GMQ23" s="285"/>
      <c r="GMR23" s="287"/>
      <c r="GMS23" s="287"/>
      <c r="GMT23" s="285"/>
      <c r="GMU23" s="286"/>
      <c r="GMV23" s="286"/>
      <c r="GMW23" s="286"/>
      <c r="GMX23" s="286"/>
      <c r="GMY23" s="286"/>
      <c r="GMZ23" s="286"/>
      <c r="GNA23" s="163"/>
      <c r="GNB23" s="154"/>
      <c r="GNC23" s="287"/>
      <c r="GND23" s="287"/>
      <c r="GNE23" s="285"/>
      <c r="GNF23" s="287"/>
      <c r="GNG23" s="287"/>
      <c r="GNH23" s="285"/>
      <c r="GNI23" s="287"/>
      <c r="GNJ23" s="287"/>
      <c r="GNK23" s="285"/>
      <c r="GNL23" s="287"/>
      <c r="GNM23" s="287"/>
      <c r="GNN23" s="285"/>
      <c r="GNO23" s="287"/>
      <c r="GNP23" s="287"/>
      <c r="GNQ23" s="285"/>
      <c r="GNR23" s="287"/>
      <c r="GNS23" s="287"/>
      <c r="GNT23" s="285"/>
      <c r="GNU23" s="287"/>
      <c r="GNV23" s="287"/>
      <c r="GNW23" s="285"/>
      <c r="GNX23" s="287"/>
      <c r="GNY23" s="287"/>
      <c r="GNZ23" s="285"/>
      <c r="GOA23" s="287"/>
      <c r="GOB23" s="287"/>
      <c r="GOC23" s="285"/>
      <c r="GOD23" s="287"/>
      <c r="GOE23" s="287"/>
      <c r="GOF23" s="285"/>
      <c r="GOG23" s="287"/>
      <c r="GOH23" s="287"/>
      <c r="GOI23" s="285"/>
      <c r="GOJ23" s="287"/>
      <c r="GOK23" s="287"/>
      <c r="GOL23" s="285"/>
      <c r="GOM23" s="287"/>
      <c r="GON23" s="287"/>
      <c r="GOO23" s="285"/>
      <c r="GOP23" s="287"/>
      <c r="GOQ23" s="287"/>
      <c r="GOR23" s="285"/>
      <c r="GOS23" s="287"/>
      <c r="GOT23" s="287"/>
      <c r="GOU23" s="285"/>
      <c r="GOV23" s="287"/>
      <c r="GOW23" s="287"/>
      <c r="GOX23" s="285"/>
      <c r="GOY23" s="287"/>
      <c r="GOZ23" s="287"/>
      <c r="GPA23" s="285"/>
      <c r="GPB23" s="287"/>
      <c r="GPC23" s="287"/>
      <c r="GPD23" s="285"/>
      <c r="GPE23" s="287"/>
      <c r="GPF23" s="287"/>
      <c r="GPG23" s="285"/>
      <c r="GPH23" s="287"/>
      <c r="GPI23" s="287"/>
      <c r="GPJ23" s="285"/>
      <c r="GPK23" s="287"/>
      <c r="GPL23" s="287"/>
      <c r="GPM23" s="285"/>
      <c r="GPN23" s="286"/>
      <c r="GPO23" s="286"/>
      <c r="GPP23" s="286"/>
      <c r="GPQ23" s="287"/>
      <c r="GPR23" s="287"/>
      <c r="GPS23" s="285"/>
      <c r="GPT23" s="286"/>
      <c r="GPU23" s="286"/>
      <c r="GPV23" s="286"/>
      <c r="GPW23" s="287"/>
      <c r="GPX23" s="287"/>
      <c r="GPY23" s="285"/>
      <c r="GPZ23" s="287"/>
      <c r="GQA23" s="287"/>
      <c r="GQB23" s="285"/>
      <c r="GQC23" s="286"/>
      <c r="GQD23" s="286"/>
      <c r="GQE23" s="286"/>
      <c r="GQF23" s="286"/>
      <c r="GQG23" s="286"/>
      <c r="GQH23" s="286"/>
      <c r="GQI23" s="163"/>
      <c r="GQJ23" s="154"/>
      <c r="GQK23" s="287"/>
      <c r="GQL23" s="287"/>
      <c r="GQM23" s="285"/>
      <c r="GQN23" s="287"/>
      <c r="GQO23" s="287"/>
      <c r="GQP23" s="285"/>
      <c r="GQQ23" s="287"/>
      <c r="GQR23" s="287"/>
      <c r="GQS23" s="285"/>
      <c r="GQT23" s="287"/>
      <c r="GQU23" s="287"/>
      <c r="GQV23" s="285"/>
      <c r="GQW23" s="287"/>
      <c r="GQX23" s="287"/>
      <c r="GQY23" s="285"/>
      <c r="GQZ23" s="287"/>
      <c r="GRA23" s="287"/>
      <c r="GRB23" s="285"/>
      <c r="GRC23" s="287"/>
      <c r="GRD23" s="287"/>
      <c r="GRE23" s="285"/>
      <c r="GRF23" s="287"/>
      <c r="GRG23" s="287"/>
      <c r="GRH23" s="285"/>
      <c r="GRI23" s="287"/>
      <c r="GRJ23" s="287"/>
      <c r="GRK23" s="285"/>
      <c r="GRL23" s="287"/>
      <c r="GRM23" s="287"/>
      <c r="GRN23" s="285"/>
      <c r="GRO23" s="287"/>
      <c r="GRP23" s="287"/>
      <c r="GRQ23" s="285"/>
      <c r="GRR23" s="287"/>
      <c r="GRS23" s="287"/>
      <c r="GRT23" s="285"/>
      <c r="GRU23" s="287"/>
      <c r="GRV23" s="287"/>
      <c r="GRW23" s="285"/>
      <c r="GRX23" s="287"/>
      <c r="GRY23" s="287"/>
      <c r="GRZ23" s="285"/>
      <c r="GSA23" s="287"/>
      <c r="GSB23" s="287"/>
      <c r="GSC23" s="285"/>
      <c r="GSD23" s="287"/>
      <c r="GSE23" s="287"/>
      <c r="GSF23" s="285"/>
      <c r="GSG23" s="287"/>
      <c r="GSH23" s="287"/>
      <c r="GSI23" s="285"/>
      <c r="GSJ23" s="287"/>
      <c r="GSK23" s="287"/>
      <c r="GSL23" s="285"/>
      <c r="GSM23" s="287"/>
      <c r="GSN23" s="287"/>
      <c r="GSO23" s="285"/>
      <c r="GSP23" s="287"/>
      <c r="GSQ23" s="287"/>
      <c r="GSR23" s="285"/>
      <c r="GSS23" s="287"/>
      <c r="GST23" s="287"/>
      <c r="GSU23" s="285"/>
      <c r="GSV23" s="286"/>
      <c r="GSW23" s="286"/>
      <c r="GSX23" s="286"/>
      <c r="GSY23" s="287"/>
      <c r="GSZ23" s="287"/>
      <c r="GTA23" s="285"/>
      <c r="GTB23" s="286"/>
      <c r="GTC23" s="286"/>
      <c r="GTD23" s="286"/>
      <c r="GTE23" s="287"/>
      <c r="GTF23" s="287"/>
      <c r="GTG23" s="285"/>
      <c r="GTH23" s="287"/>
      <c r="GTI23" s="287"/>
      <c r="GTJ23" s="285"/>
      <c r="GTK23" s="286"/>
      <c r="GTL23" s="286"/>
      <c r="GTM23" s="286"/>
      <c r="GTN23" s="286"/>
      <c r="GTO23" s="286"/>
      <c r="GTP23" s="286"/>
      <c r="GTQ23" s="163"/>
      <c r="GTR23" s="154"/>
      <c r="GTS23" s="287"/>
      <c r="GTT23" s="287"/>
      <c r="GTU23" s="285"/>
      <c r="GTV23" s="287"/>
      <c r="GTW23" s="287"/>
      <c r="GTX23" s="285"/>
      <c r="GTY23" s="287"/>
      <c r="GTZ23" s="287"/>
      <c r="GUA23" s="285"/>
      <c r="GUB23" s="287"/>
      <c r="GUC23" s="287"/>
      <c r="GUD23" s="285"/>
      <c r="GUE23" s="287"/>
      <c r="GUF23" s="287"/>
      <c r="GUG23" s="285"/>
      <c r="GUH23" s="287"/>
      <c r="GUI23" s="287"/>
      <c r="GUJ23" s="285"/>
      <c r="GUK23" s="287"/>
      <c r="GUL23" s="287"/>
      <c r="GUM23" s="285"/>
      <c r="GUN23" s="287"/>
      <c r="GUO23" s="287"/>
      <c r="GUP23" s="285"/>
      <c r="GUQ23" s="287"/>
      <c r="GUR23" s="287"/>
      <c r="GUS23" s="285"/>
      <c r="GUT23" s="287"/>
      <c r="GUU23" s="287"/>
      <c r="GUV23" s="285"/>
      <c r="GUW23" s="287"/>
      <c r="GUX23" s="287"/>
      <c r="GUY23" s="285"/>
      <c r="GUZ23" s="287"/>
      <c r="GVA23" s="287"/>
      <c r="GVB23" s="285"/>
      <c r="GVC23" s="287"/>
      <c r="GVD23" s="287"/>
      <c r="GVE23" s="285"/>
      <c r="GVF23" s="287"/>
      <c r="GVG23" s="287"/>
      <c r="GVH23" s="285"/>
      <c r="GVI23" s="287"/>
      <c r="GVJ23" s="287"/>
      <c r="GVK23" s="285"/>
      <c r="GVL23" s="287"/>
      <c r="GVM23" s="287"/>
      <c r="GVN23" s="285"/>
      <c r="GVO23" s="287"/>
      <c r="GVP23" s="287"/>
      <c r="GVQ23" s="285"/>
      <c r="GVR23" s="287"/>
      <c r="GVS23" s="287"/>
      <c r="GVT23" s="285"/>
      <c r="GVU23" s="287"/>
      <c r="GVV23" s="287"/>
      <c r="GVW23" s="285"/>
      <c r="GVX23" s="287"/>
      <c r="GVY23" s="287"/>
      <c r="GVZ23" s="285"/>
      <c r="GWA23" s="287"/>
      <c r="GWB23" s="287"/>
      <c r="GWC23" s="285"/>
      <c r="GWD23" s="286"/>
      <c r="GWE23" s="286"/>
      <c r="GWF23" s="286"/>
      <c r="GWG23" s="287"/>
      <c r="GWH23" s="287"/>
      <c r="GWI23" s="285"/>
      <c r="GWJ23" s="286"/>
      <c r="GWK23" s="286"/>
      <c r="GWL23" s="286"/>
      <c r="GWM23" s="287"/>
      <c r="GWN23" s="287"/>
      <c r="GWO23" s="285"/>
      <c r="GWP23" s="287"/>
      <c r="GWQ23" s="287"/>
      <c r="GWR23" s="285"/>
      <c r="GWS23" s="286"/>
      <c r="GWT23" s="286"/>
      <c r="GWU23" s="286"/>
      <c r="GWV23" s="286"/>
      <c r="GWW23" s="286"/>
      <c r="GWX23" s="286"/>
      <c r="GWY23" s="163"/>
      <c r="GWZ23" s="154"/>
      <c r="GXA23" s="287"/>
      <c r="GXB23" s="287"/>
      <c r="GXC23" s="285"/>
      <c r="GXD23" s="287"/>
      <c r="GXE23" s="287"/>
      <c r="GXF23" s="285"/>
      <c r="GXG23" s="287"/>
      <c r="GXH23" s="287"/>
      <c r="GXI23" s="285"/>
      <c r="GXJ23" s="287"/>
      <c r="GXK23" s="287"/>
      <c r="GXL23" s="285"/>
      <c r="GXM23" s="287"/>
      <c r="GXN23" s="287"/>
      <c r="GXO23" s="285"/>
      <c r="GXP23" s="287"/>
      <c r="GXQ23" s="287"/>
      <c r="GXR23" s="285"/>
      <c r="GXS23" s="287"/>
      <c r="GXT23" s="287"/>
      <c r="GXU23" s="285"/>
      <c r="GXV23" s="287"/>
      <c r="GXW23" s="287"/>
      <c r="GXX23" s="285"/>
      <c r="GXY23" s="287"/>
      <c r="GXZ23" s="287"/>
      <c r="GYA23" s="285"/>
      <c r="GYB23" s="287"/>
      <c r="GYC23" s="287"/>
      <c r="GYD23" s="285"/>
      <c r="GYE23" s="287"/>
      <c r="GYF23" s="287"/>
      <c r="GYG23" s="285"/>
      <c r="GYH23" s="287"/>
      <c r="GYI23" s="287"/>
      <c r="GYJ23" s="285"/>
      <c r="GYK23" s="287"/>
      <c r="GYL23" s="287"/>
      <c r="GYM23" s="285"/>
      <c r="GYN23" s="287"/>
      <c r="GYO23" s="287"/>
      <c r="GYP23" s="285"/>
      <c r="GYQ23" s="287"/>
      <c r="GYR23" s="287"/>
      <c r="GYS23" s="285"/>
      <c r="GYT23" s="287"/>
      <c r="GYU23" s="287"/>
      <c r="GYV23" s="285"/>
      <c r="GYW23" s="287"/>
      <c r="GYX23" s="287"/>
      <c r="GYY23" s="285"/>
      <c r="GYZ23" s="287"/>
      <c r="GZA23" s="287"/>
      <c r="GZB23" s="285"/>
      <c r="GZC23" s="287"/>
      <c r="GZD23" s="287"/>
      <c r="GZE23" s="285"/>
      <c r="GZF23" s="287"/>
      <c r="GZG23" s="287"/>
      <c r="GZH23" s="285"/>
      <c r="GZI23" s="287"/>
      <c r="GZJ23" s="287"/>
      <c r="GZK23" s="285"/>
      <c r="GZL23" s="286"/>
      <c r="GZM23" s="286"/>
      <c r="GZN23" s="286"/>
      <c r="GZO23" s="287"/>
      <c r="GZP23" s="287"/>
      <c r="GZQ23" s="285"/>
      <c r="GZR23" s="286"/>
      <c r="GZS23" s="286"/>
      <c r="GZT23" s="286"/>
      <c r="GZU23" s="287"/>
      <c r="GZV23" s="287"/>
      <c r="GZW23" s="285"/>
      <c r="GZX23" s="287"/>
      <c r="GZY23" s="287"/>
      <c r="GZZ23" s="285"/>
      <c r="HAA23" s="286"/>
      <c r="HAB23" s="286"/>
      <c r="HAC23" s="286"/>
      <c r="HAD23" s="286"/>
      <c r="HAE23" s="286"/>
      <c r="HAF23" s="286"/>
      <c r="HAG23" s="163"/>
      <c r="HAH23" s="154"/>
      <c r="HAI23" s="287"/>
      <c r="HAJ23" s="287"/>
      <c r="HAK23" s="285"/>
      <c r="HAL23" s="287"/>
      <c r="HAM23" s="287"/>
      <c r="HAN23" s="285"/>
      <c r="HAO23" s="287"/>
      <c r="HAP23" s="287"/>
      <c r="HAQ23" s="285"/>
      <c r="HAR23" s="287"/>
      <c r="HAS23" s="287"/>
      <c r="HAT23" s="285"/>
      <c r="HAU23" s="287"/>
      <c r="HAV23" s="287"/>
      <c r="HAW23" s="285"/>
      <c r="HAX23" s="287"/>
      <c r="HAY23" s="287"/>
      <c r="HAZ23" s="285"/>
      <c r="HBA23" s="287"/>
      <c r="HBB23" s="287"/>
      <c r="HBC23" s="285"/>
      <c r="HBD23" s="287"/>
      <c r="HBE23" s="287"/>
      <c r="HBF23" s="285"/>
      <c r="HBG23" s="287"/>
      <c r="HBH23" s="287"/>
      <c r="HBI23" s="285"/>
      <c r="HBJ23" s="287"/>
      <c r="HBK23" s="287"/>
      <c r="HBL23" s="285"/>
      <c r="HBM23" s="287"/>
      <c r="HBN23" s="287"/>
      <c r="HBO23" s="285"/>
      <c r="HBP23" s="287"/>
      <c r="HBQ23" s="287"/>
      <c r="HBR23" s="285"/>
      <c r="HBS23" s="287"/>
      <c r="HBT23" s="287"/>
      <c r="HBU23" s="285"/>
      <c r="HBV23" s="287"/>
      <c r="HBW23" s="287"/>
      <c r="HBX23" s="285"/>
      <c r="HBY23" s="287"/>
      <c r="HBZ23" s="287"/>
      <c r="HCA23" s="285"/>
      <c r="HCB23" s="287"/>
      <c r="HCC23" s="287"/>
      <c r="HCD23" s="285"/>
      <c r="HCE23" s="287"/>
      <c r="HCF23" s="287"/>
      <c r="HCG23" s="285"/>
      <c r="HCH23" s="287"/>
      <c r="HCI23" s="287"/>
      <c r="HCJ23" s="285"/>
      <c r="HCK23" s="287"/>
      <c r="HCL23" s="287"/>
      <c r="HCM23" s="285"/>
      <c r="HCN23" s="287"/>
      <c r="HCO23" s="287"/>
      <c r="HCP23" s="285"/>
      <c r="HCQ23" s="287"/>
      <c r="HCR23" s="287"/>
      <c r="HCS23" s="285"/>
      <c r="HCT23" s="286"/>
      <c r="HCU23" s="286"/>
      <c r="HCV23" s="286"/>
      <c r="HCW23" s="287"/>
      <c r="HCX23" s="287"/>
      <c r="HCY23" s="285"/>
      <c r="HCZ23" s="286"/>
      <c r="HDA23" s="286"/>
      <c r="HDB23" s="286"/>
      <c r="HDC23" s="287"/>
      <c r="HDD23" s="287"/>
      <c r="HDE23" s="285"/>
      <c r="HDF23" s="287"/>
      <c r="HDG23" s="287"/>
      <c r="HDH23" s="285"/>
      <c r="HDI23" s="286"/>
      <c r="HDJ23" s="286"/>
      <c r="HDK23" s="286"/>
      <c r="HDL23" s="286"/>
      <c r="HDM23" s="286"/>
      <c r="HDN23" s="286"/>
      <c r="HDO23" s="163"/>
      <c r="HDP23" s="154"/>
      <c r="HDQ23" s="287"/>
      <c r="HDR23" s="287"/>
      <c r="HDS23" s="285"/>
      <c r="HDT23" s="287"/>
      <c r="HDU23" s="287"/>
      <c r="HDV23" s="285"/>
      <c r="HDW23" s="287"/>
      <c r="HDX23" s="287"/>
      <c r="HDY23" s="285"/>
      <c r="HDZ23" s="287"/>
      <c r="HEA23" s="287"/>
      <c r="HEB23" s="285"/>
      <c r="HEC23" s="287"/>
      <c r="HED23" s="287"/>
      <c r="HEE23" s="285"/>
      <c r="HEF23" s="287"/>
      <c r="HEG23" s="287"/>
      <c r="HEH23" s="285"/>
      <c r="HEI23" s="287"/>
      <c r="HEJ23" s="287"/>
      <c r="HEK23" s="285"/>
      <c r="HEL23" s="287"/>
      <c r="HEM23" s="287"/>
      <c r="HEN23" s="285"/>
      <c r="HEO23" s="287"/>
      <c r="HEP23" s="287"/>
      <c r="HEQ23" s="285"/>
      <c r="HER23" s="287"/>
      <c r="HES23" s="287"/>
      <c r="HET23" s="285"/>
      <c r="HEU23" s="287"/>
      <c r="HEV23" s="287"/>
      <c r="HEW23" s="285"/>
      <c r="HEX23" s="287"/>
      <c r="HEY23" s="287"/>
      <c r="HEZ23" s="285"/>
      <c r="HFA23" s="287"/>
      <c r="HFB23" s="287"/>
      <c r="HFC23" s="285"/>
      <c r="HFD23" s="287"/>
      <c r="HFE23" s="287"/>
      <c r="HFF23" s="285"/>
      <c r="HFG23" s="287"/>
      <c r="HFH23" s="287"/>
      <c r="HFI23" s="285"/>
      <c r="HFJ23" s="287"/>
      <c r="HFK23" s="287"/>
      <c r="HFL23" s="285"/>
      <c r="HFM23" s="287"/>
      <c r="HFN23" s="287"/>
      <c r="HFO23" s="285"/>
      <c r="HFP23" s="287"/>
      <c r="HFQ23" s="287"/>
      <c r="HFR23" s="285"/>
      <c r="HFS23" s="287"/>
      <c r="HFT23" s="287"/>
      <c r="HFU23" s="285"/>
      <c r="HFV23" s="287"/>
      <c r="HFW23" s="287"/>
      <c r="HFX23" s="285"/>
      <c r="HFY23" s="287"/>
      <c r="HFZ23" s="287"/>
      <c r="HGA23" s="285"/>
      <c r="HGB23" s="286"/>
      <c r="HGC23" s="286"/>
      <c r="HGD23" s="286"/>
      <c r="HGE23" s="287"/>
      <c r="HGF23" s="287"/>
      <c r="HGG23" s="285"/>
      <c r="HGH23" s="286"/>
      <c r="HGI23" s="286"/>
      <c r="HGJ23" s="286"/>
      <c r="HGK23" s="287"/>
      <c r="HGL23" s="287"/>
      <c r="HGM23" s="285"/>
      <c r="HGN23" s="287"/>
      <c r="HGO23" s="287"/>
      <c r="HGP23" s="285"/>
      <c r="HGQ23" s="286"/>
      <c r="HGR23" s="286"/>
      <c r="HGS23" s="286"/>
      <c r="HGT23" s="286"/>
      <c r="HGU23" s="286"/>
      <c r="HGV23" s="286"/>
      <c r="HGW23" s="163"/>
      <c r="HGX23" s="154"/>
      <c r="HGY23" s="287"/>
      <c r="HGZ23" s="287"/>
      <c r="HHA23" s="285"/>
      <c r="HHB23" s="287"/>
      <c r="HHC23" s="287"/>
      <c r="HHD23" s="285"/>
      <c r="HHE23" s="287"/>
      <c r="HHF23" s="287"/>
      <c r="HHG23" s="285"/>
      <c r="HHH23" s="287"/>
      <c r="HHI23" s="287"/>
      <c r="HHJ23" s="285"/>
      <c r="HHK23" s="287"/>
      <c r="HHL23" s="287"/>
      <c r="HHM23" s="285"/>
      <c r="HHN23" s="287"/>
      <c r="HHO23" s="287"/>
      <c r="HHP23" s="285"/>
      <c r="HHQ23" s="287"/>
      <c r="HHR23" s="287"/>
      <c r="HHS23" s="285"/>
      <c r="HHT23" s="287"/>
      <c r="HHU23" s="287"/>
      <c r="HHV23" s="285"/>
      <c r="HHW23" s="287"/>
      <c r="HHX23" s="287"/>
      <c r="HHY23" s="285"/>
      <c r="HHZ23" s="287"/>
      <c r="HIA23" s="287"/>
      <c r="HIB23" s="285"/>
      <c r="HIC23" s="287"/>
      <c r="HID23" s="287"/>
      <c r="HIE23" s="285"/>
      <c r="HIF23" s="287"/>
      <c r="HIG23" s="287"/>
      <c r="HIH23" s="285"/>
      <c r="HII23" s="287"/>
      <c r="HIJ23" s="287"/>
      <c r="HIK23" s="285"/>
      <c r="HIL23" s="287"/>
      <c r="HIM23" s="287"/>
      <c r="HIN23" s="285"/>
      <c r="HIO23" s="287"/>
      <c r="HIP23" s="287"/>
      <c r="HIQ23" s="285"/>
      <c r="HIR23" s="287"/>
      <c r="HIS23" s="287"/>
      <c r="HIT23" s="285"/>
      <c r="HIU23" s="287"/>
      <c r="HIV23" s="287"/>
      <c r="HIW23" s="285"/>
      <c r="HIX23" s="287"/>
      <c r="HIY23" s="287"/>
      <c r="HIZ23" s="285"/>
      <c r="HJA23" s="287"/>
      <c r="HJB23" s="287"/>
      <c r="HJC23" s="285"/>
      <c r="HJD23" s="287"/>
      <c r="HJE23" s="287"/>
      <c r="HJF23" s="285"/>
      <c r="HJG23" s="287"/>
      <c r="HJH23" s="287"/>
      <c r="HJI23" s="285"/>
      <c r="HJJ23" s="286"/>
      <c r="HJK23" s="286"/>
      <c r="HJL23" s="286"/>
      <c r="HJM23" s="287"/>
      <c r="HJN23" s="287"/>
      <c r="HJO23" s="285"/>
      <c r="HJP23" s="286"/>
      <c r="HJQ23" s="286"/>
      <c r="HJR23" s="286"/>
      <c r="HJS23" s="287"/>
      <c r="HJT23" s="287"/>
      <c r="HJU23" s="285"/>
      <c r="HJV23" s="287"/>
      <c r="HJW23" s="287"/>
      <c r="HJX23" s="285"/>
      <c r="HJY23" s="286"/>
      <c r="HJZ23" s="286"/>
      <c r="HKA23" s="286"/>
      <c r="HKB23" s="286"/>
      <c r="HKC23" s="286"/>
      <c r="HKD23" s="286"/>
      <c r="HKE23" s="163"/>
      <c r="HKF23" s="154"/>
      <c r="HKG23" s="287"/>
      <c r="HKH23" s="287"/>
      <c r="HKI23" s="285"/>
      <c r="HKJ23" s="287"/>
      <c r="HKK23" s="287"/>
      <c r="HKL23" s="285"/>
      <c r="HKM23" s="287"/>
      <c r="HKN23" s="287"/>
      <c r="HKO23" s="285"/>
      <c r="HKP23" s="287"/>
      <c r="HKQ23" s="287"/>
      <c r="HKR23" s="285"/>
      <c r="HKS23" s="287"/>
      <c r="HKT23" s="287"/>
      <c r="HKU23" s="285"/>
      <c r="HKV23" s="287"/>
      <c r="HKW23" s="287"/>
      <c r="HKX23" s="285"/>
      <c r="HKY23" s="287"/>
      <c r="HKZ23" s="287"/>
      <c r="HLA23" s="285"/>
      <c r="HLB23" s="287"/>
      <c r="HLC23" s="287"/>
      <c r="HLD23" s="285"/>
      <c r="HLE23" s="287"/>
      <c r="HLF23" s="287"/>
      <c r="HLG23" s="285"/>
      <c r="HLH23" s="287"/>
      <c r="HLI23" s="287"/>
      <c r="HLJ23" s="285"/>
      <c r="HLK23" s="287"/>
      <c r="HLL23" s="287"/>
      <c r="HLM23" s="285"/>
      <c r="HLN23" s="287"/>
      <c r="HLO23" s="287"/>
      <c r="HLP23" s="285"/>
      <c r="HLQ23" s="287"/>
      <c r="HLR23" s="287"/>
      <c r="HLS23" s="285"/>
      <c r="HLT23" s="287"/>
      <c r="HLU23" s="287"/>
      <c r="HLV23" s="285"/>
      <c r="HLW23" s="287"/>
      <c r="HLX23" s="287"/>
      <c r="HLY23" s="285"/>
      <c r="HLZ23" s="287"/>
      <c r="HMA23" s="287"/>
      <c r="HMB23" s="285"/>
      <c r="HMC23" s="287"/>
      <c r="HMD23" s="287"/>
      <c r="HME23" s="285"/>
      <c r="HMF23" s="287"/>
      <c r="HMG23" s="287"/>
      <c r="HMH23" s="285"/>
      <c r="HMI23" s="287"/>
      <c r="HMJ23" s="287"/>
      <c r="HMK23" s="285"/>
      <c r="HML23" s="287"/>
      <c r="HMM23" s="287"/>
      <c r="HMN23" s="285"/>
      <c r="HMO23" s="287"/>
      <c r="HMP23" s="287"/>
      <c r="HMQ23" s="285"/>
      <c r="HMR23" s="286"/>
      <c r="HMS23" s="286"/>
      <c r="HMT23" s="286"/>
      <c r="HMU23" s="287"/>
      <c r="HMV23" s="287"/>
      <c r="HMW23" s="285"/>
      <c r="HMX23" s="286"/>
      <c r="HMY23" s="286"/>
      <c r="HMZ23" s="286"/>
      <c r="HNA23" s="287"/>
      <c r="HNB23" s="287"/>
      <c r="HNC23" s="285"/>
      <c r="HND23" s="287"/>
      <c r="HNE23" s="287"/>
      <c r="HNF23" s="285"/>
      <c r="HNG23" s="286"/>
      <c r="HNH23" s="286"/>
      <c r="HNI23" s="286"/>
      <c r="HNJ23" s="286"/>
      <c r="HNK23" s="286"/>
      <c r="HNL23" s="286"/>
      <c r="HNM23" s="163"/>
      <c r="HNN23" s="154"/>
      <c r="HNO23" s="287"/>
      <c r="HNP23" s="287"/>
      <c r="HNQ23" s="285"/>
      <c r="HNR23" s="287"/>
      <c r="HNS23" s="287"/>
      <c r="HNT23" s="285"/>
      <c r="HNU23" s="287"/>
      <c r="HNV23" s="287"/>
      <c r="HNW23" s="285"/>
      <c r="HNX23" s="287"/>
      <c r="HNY23" s="287"/>
      <c r="HNZ23" s="285"/>
      <c r="HOA23" s="287"/>
      <c r="HOB23" s="287"/>
      <c r="HOC23" s="285"/>
      <c r="HOD23" s="287"/>
      <c r="HOE23" s="287"/>
      <c r="HOF23" s="285"/>
      <c r="HOG23" s="287"/>
      <c r="HOH23" s="287"/>
      <c r="HOI23" s="285"/>
      <c r="HOJ23" s="287"/>
      <c r="HOK23" s="287"/>
      <c r="HOL23" s="285"/>
      <c r="HOM23" s="287"/>
      <c r="HON23" s="287"/>
      <c r="HOO23" s="285"/>
      <c r="HOP23" s="287"/>
      <c r="HOQ23" s="287"/>
      <c r="HOR23" s="285"/>
      <c r="HOS23" s="287"/>
      <c r="HOT23" s="287"/>
      <c r="HOU23" s="285"/>
      <c r="HOV23" s="287"/>
      <c r="HOW23" s="287"/>
      <c r="HOX23" s="285"/>
      <c r="HOY23" s="287"/>
      <c r="HOZ23" s="287"/>
      <c r="HPA23" s="285"/>
      <c r="HPB23" s="287"/>
      <c r="HPC23" s="287"/>
      <c r="HPD23" s="285"/>
      <c r="HPE23" s="287"/>
      <c r="HPF23" s="287"/>
      <c r="HPG23" s="285"/>
      <c r="HPH23" s="287"/>
      <c r="HPI23" s="287"/>
      <c r="HPJ23" s="285"/>
      <c r="HPK23" s="287"/>
      <c r="HPL23" s="287"/>
      <c r="HPM23" s="285"/>
      <c r="HPN23" s="287"/>
      <c r="HPO23" s="287"/>
      <c r="HPP23" s="285"/>
      <c r="HPQ23" s="287"/>
      <c r="HPR23" s="287"/>
      <c r="HPS23" s="285"/>
      <c r="HPT23" s="287"/>
      <c r="HPU23" s="287"/>
      <c r="HPV23" s="285"/>
      <c r="HPW23" s="287"/>
      <c r="HPX23" s="287"/>
      <c r="HPY23" s="285"/>
      <c r="HPZ23" s="286"/>
      <c r="HQA23" s="286"/>
      <c r="HQB23" s="286"/>
      <c r="HQC23" s="287"/>
      <c r="HQD23" s="287"/>
      <c r="HQE23" s="285"/>
      <c r="HQF23" s="286"/>
      <c r="HQG23" s="286"/>
      <c r="HQH23" s="286"/>
      <c r="HQI23" s="287"/>
      <c r="HQJ23" s="287"/>
      <c r="HQK23" s="285"/>
      <c r="HQL23" s="287"/>
      <c r="HQM23" s="287"/>
      <c r="HQN23" s="285"/>
      <c r="HQO23" s="286"/>
      <c r="HQP23" s="286"/>
      <c r="HQQ23" s="286"/>
      <c r="HQR23" s="286"/>
      <c r="HQS23" s="286"/>
      <c r="HQT23" s="286"/>
      <c r="HQU23" s="163"/>
      <c r="HQV23" s="154"/>
      <c r="HQW23" s="287"/>
      <c r="HQX23" s="287"/>
      <c r="HQY23" s="285"/>
      <c r="HQZ23" s="287"/>
      <c r="HRA23" s="287"/>
      <c r="HRB23" s="285"/>
      <c r="HRC23" s="287"/>
      <c r="HRD23" s="287"/>
      <c r="HRE23" s="285"/>
      <c r="HRF23" s="287"/>
      <c r="HRG23" s="287"/>
      <c r="HRH23" s="285"/>
      <c r="HRI23" s="287"/>
      <c r="HRJ23" s="287"/>
      <c r="HRK23" s="285"/>
      <c r="HRL23" s="287"/>
      <c r="HRM23" s="287"/>
      <c r="HRN23" s="285"/>
      <c r="HRO23" s="287"/>
      <c r="HRP23" s="287"/>
      <c r="HRQ23" s="285"/>
      <c r="HRR23" s="287"/>
      <c r="HRS23" s="287"/>
      <c r="HRT23" s="285"/>
      <c r="HRU23" s="287"/>
      <c r="HRV23" s="287"/>
      <c r="HRW23" s="285"/>
      <c r="HRX23" s="287"/>
      <c r="HRY23" s="287"/>
      <c r="HRZ23" s="285"/>
      <c r="HSA23" s="287"/>
      <c r="HSB23" s="287"/>
      <c r="HSC23" s="285"/>
      <c r="HSD23" s="287"/>
      <c r="HSE23" s="287"/>
      <c r="HSF23" s="285"/>
      <c r="HSG23" s="287"/>
      <c r="HSH23" s="287"/>
      <c r="HSI23" s="285"/>
      <c r="HSJ23" s="287"/>
      <c r="HSK23" s="287"/>
      <c r="HSL23" s="285"/>
      <c r="HSM23" s="287"/>
      <c r="HSN23" s="287"/>
      <c r="HSO23" s="285"/>
      <c r="HSP23" s="287"/>
      <c r="HSQ23" s="287"/>
      <c r="HSR23" s="285"/>
      <c r="HSS23" s="287"/>
      <c r="HST23" s="287"/>
      <c r="HSU23" s="285"/>
      <c r="HSV23" s="287"/>
      <c r="HSW23" s="287"/>
      <c r="HSX23" s="285"/>
      <c r="HSY23" s="287"/>
      <c r="HSZ23" s="287"/>
      <c r="HTA23" s="285"/>
      <c r="HTB23" s="287"/>
      <c r="HTC23" s="287"/>
      <c r="HTD23" s="285"/>
      <c r="HTE23" s="287"/>
      <c r="HTF23" s="287"/>
      <c r="HTG23" s="285"/>
      <c r="HTH23" s="286"/>
      <c r="HTI23" s="286"/>
      <c r="HTJ23" s="286"/>
      <c r="HTK23" s="287"/>
      <c r="HTL23" s="287"/>
      <c r="HTM23" s="285"/>
      <c r="HTN23" s="286"/>
      <c r="HTO23" s="286"/>
      <c r="HTP23" s="286"/>
      <c r="HTQ23" s="287"/>
      <c r="HTR23" s="287"/>
      <c r="HTS23" s="285"/>
      <c r="HTT23" s="287"/>
      <c r="HTU23" s="287"/>
      <c r="HTV23" s="285"/>
      <c r="HTW23" s="286"/>
      <c r="HTX23" s="286"/>
      <c r="HTY23" s="286"/>
      <c r="HTZ23" s="286"/>
      <c r="HUA23" s="286"/>
      <c r="HUB23" s="286"/>
      <c r="HUC23" s="163"/>
      <c r="HUD23" s="154"/>
      <c r="HUE23" s="287"/>
      <c r="HUF23" s="287"/>
      <c r="HUG23" s="285"/>
      <c r="HUH23" s="287"/>
      <c r="HUI23" s="287"/>
      <c r="HUJ23" s="285"/>
      <c r="HUK23" s="287"/>
      <c r="HUL23" s="287"/>
      <c r="HUM23" s="285"/>
      <c r="HUN23" s="287"/>
      <c r="HUO23" s="287"/>
      <c r="HUP23" s="285"/>
      <c r="HUQ23" s="287"/>
      <c r="HUR23" s="287"/>
      <c r="HUS23" s="285"/>
      <c r="HUT23" s="287"/>
      <c r="HUU23" s="287"/>
      <c r="HUV23" s="285"/>
      <c r="HUW23" s="287"/>
      <c r="HUX23" s="287"/>
      <c r="HUY23" s="285"/>
      <c r="HUZ23" s="287"/>
      <c r="HVA23" s="287"/>
      <c r="HVB23" s="285"/>
      <c r="HVC23" s="287"/>
      <c r="HVD23" s="287"/>
      <c r="HVE23" s="285"/>
      <c r="HVF23" s="287"/>
      <c r="HVG23" s="287"/>
      <c r="HVH23" s="285"/>
      <c r="HVI23" s="287"/>
      <c r="HVJ23" s="287"/>
      <c r="HVK23" s="285"/>
      <c r="HVL23" s="287"/>
      <c r="HVM23" s="287"/>
      <c r="HVN23" s="285"/>
      <c r="HVO23" s="287"/>
      <c r="HVP23" s="287"/>
      <c r="HVQ23" s="285"/>
      <c r="HVR23" s="287"/>
      <c r="HVS23" s="287"/>
      <c r="HVT23" s="285"/>
      <c r="HVU23" s="287"/>
      <c r="HVV23" s="287"/>
      <c r="HVW23" s="285"/>
      <c r="HVX23" s="287"/>
      <c r="HVY23" s="287"/>
      <c r="HVZ23" s="285"/>
      <c r="HWA23" s="287"/>
      <c r="HWB23" s="287"/>
      <c r="HWC23" s="285"/>
      <c r="HWD23" s="287"/>
      <c r="HWE23" s="287"/>
      <c r="HWF23" s="285"/>
      <c r="HWG23" s="287"/>
      <c r="HWH23" s="287"/>
      <c r="HWI23" s="285"/>
      <c r="HWJ23" s="287"/>
      <c r="HWK23" s="287"/>
      <c r="HWL23" s="285"/>
      <c r="HWM23" s="287"/>
      <c r="HWN23" s="287"/>
      <c r="HWO23" s="285"/>
      <c r="HWP23" s="286"/>
      <c r="HWQ23" s="286"/>
      <c r="HWR23" s="286"/>
      <c r="HWS23" s="287"/>
      <c r="HWT23" s="287"/>
      <c r="HWU23" s="285"/>
      <c r="HWV23" s="286"/>
      <c r="HWW23" s="286"/>
      <c r="HWX23" s="286"/>
      <c r="HWY23" s="287"/>
      <c r="HWZ23" s="287"/>
      <c r="HXA23" s="285"/>
      <c r="HXB23" s="287"/>
      <c r="HXC23" s="287"/>
      <c r="HXD23" s="285"/>
      <c r="HXE23" s="286"/>
      <c r="HXF23" s="286"/>
      <c r="HXG23" s="286"/>
      <c r="HXH23" s="286"/>
      <c r="HXI23" s="286"/>
      <c r="HXJ23" s="286"/>
      <c r="HXK23" s="163"/>
      <c r="HXL23" s="154"/>
      <c r="HXM23" s="287"/>
      <c r="HXN23" s="287"/>
      <c r="HXO23" s="285"/>
      <c r="HXP23" s="287"/>
      <c r="HXQ23" s="287"/>
      <c r="HXR23" s="285"/>
      <c r="HXS23" s="287"/>
      <c r="HXT23" s="287"/>
      <c r="HXU23" s="285"/>
      <c r="HXV23" s="287"/>
      <c r="HXW23" s="287"/>
      <c r="HXX23" s="285"/>
      <c r="HXY23" s="287"/>
      <c r="HXZ23" s="287"/>
      <c r="HYA23" s="285"/>
      <c r="HYB23" s="287"/>
      <c r="HYC23" s="287"/>
      <c r="HYD23" s="285"/>
      <c r="HYE23" s="287"/>
      <c r="HYF23" s="287"/>
      <c r="HYG23" s="285"/>
      <c r="HYH23" s="287"/>
      <c r="HYI23" s="287"/>
      <c r="HYJ23" s="285"/>
      <c r="HYK23" s="287"/>
      <c r="HYL23" s="287"/>
      <c r="HYM23" s="285"/>
      <c r="HYN23" s="287"/>
      <c r="HYO23" s="287"/>
      <c r="HYP23" s="285"/>
      <c r="HYQ23" s="287"/>
      <c r="HYR23" s="287"/>
      <c r="HYS23" s="285"/>
      <c r="HYT23" s="287"/>
      <c r="HYU23" s="287"/>
      <c r="HYV23" s="285"/>
      <c r="HYW23" s="287"/>
      <c r="HYX23" s="287"/>
      <c r="HYY23" s="285"/>
      <c r="HYZ23" s="287"/>
      <c r="HZA23" s="287"/>
      <c r="HZB23" s="285"/>
      <c r="HZC23" s="287"/>
      <c r="HZD23" s="287"/>
      <c r="HZE23" s="285"/>
      <c r="HZF23" s="287"/>
      <c r="HZG23" s="287"/>
      <c r="HZH23" s="285"/>
      <c r="HZI23" s="287"/>
      <c r="HZJ23" s="287"/>
      <c r="HZK23" s="285"/>
      <c r="HZL23" s="287"/>
      <c r="HZM23" s="287"/>
      <c r="HZN23" s="285"/>
      <c r="HZO23" s="287"/>
      <c r="HZP23" s="287"/>
      <c r="HZQ23" s="285"/>
      <c r="HZR23" s="287"/>
      <c r="HZS23" s="287"/>
      <c r="HZT23" s="285"/>
      <c r="HZU23" s="287"/>
      <c r="HZV23" s="287"/>
      <c r="HZW23" s="285"/>
      <c r="HZX23" s="286"/>
      <c r="HZY23" s="286"/>
      <c r="HZZ23" s="286"/>
      <c r="IAA23" s="287"/>
      <c r="IAB23" s="287"/>
      <c r="IAC23" s="285"/>
      <c r="IAD23" s="286"/>
      <c r="IAE23" s="286"/>
      <c r="IAF23" s="286"/>
      <c r="IAG23" s="287"/>
      <c r="IAH23" s="287"/>
      <c r="IAI23" s="285"/>
      <c r="IAJ23" s="287"/>
      <c r="IAK23" s="287"/>
      <c r="IAL23" s="285"/>
      <c r="IAM23" s="286"/>
      <c r="IAN23" s="286"/>
      <c r="IAO23" s="286"/>
      <c r="IAP23" s="286"/>
      <c r="IAQ23" s="286"/>
      <c r="IAR23" s="286"/>
      <c r="IAS23" s="163"/>
      <c r="IAT23" s="154"/>
      <c r="IAU23" s="287"/>
      <c r="IAV23" s="287"/>
      <c r="IAW23" s="285"/>
      <c r="IAX23" s="287"/>
      <c r="IAY23" s="287"/>
      <c r="IAZ23" s="285"/>
      <c r="IBA23" s="287"/>
      <c r="IBB23" s="287"/>
      <c r="IBC23" s="285"/>
      <c r="IBD23" s="287"/>
      <c r="IBE23" s="287"/>
      <c r="IBF23" s="285"/>
      <c r="IBG23" s="287"/>
      <c r="IBH23" s="287"/>
      <c r="IBI23" s="285"/>
      <c r="IBJ23" s="287"/>
      <c r="IBK23" s="287"/>
      <c r="IBL23" s="285"/>
      <c r="IBM23" s="287"/>
      <c r="IBN23" s="287"/>
      <c r="IBO23" s="285"/>
      <c r="IBP23" s="287"/>
      <c r="IBQ23" s="287"/>
      <c r="IBR23" s="285"/>
      <c r="IBS23" s="287"/>
      <c r="IBT23" s="287"/>
      <c r="IBU23" s="285"/>
      <c r="IBV23" s="287"/>
      <c r="IBW23" s="287"/>
      <c r="IBX23" s="285"/>
      <c r="IBY23" s="287"/>
      <c r="IBZ23" s="287"/>
      <c r="ICA23" s="285"/>
      <c r="ICB23" s="287"/>
      <c r="ICC23" s="287"/>
      <c r="ICD23" s="285"/>
      <c r="ICE23" s="287"/>
      <c r="ICF23" s="287"/>
      <c r="ICG23" s="285"/>
      <c r="ICH23" s="287"/>
      <c r="ICI23" s="287"/>
      <c r="ICJ23" s="285"/>
      <c r="ICK23" s="287"/>
      <c r="ICL23" s="287"/>
      <c r="ICM23" s="285"/>
      <c r="ICN23" s="287"/>
      <c r="ICO23" s="287"/>
      <c r="ICP23" s="285"/>
      <c r="ICQ23" s="287"/>
      <c r="ICR23" s="287"/>
      <c r="ICS23" s="285"/>
      <c r="ICT23" s="287"/>
      <c r="ICU23" s="287"/>
      <c r="ICV23" s="285"/>
      <c r="ICW23" s="287"/>
      <c r="ICX23" s="287"/>
      <c r="ICY23" s="285"/>
      <c r="ICZ23" s="287"/>
      <c r="IDA23" s="287"/>
      <c r="IDB23" s="285"/>
      <c r="IDC23" s="287"/>
      <c r="IDD23" s="287"/>
      <c r="IDE23" s="285"/>
      <c r="IDF23" s="286"/>
      <c r="IDG23" s="286"/>
      <c r="IDH23" s="286"/>
      <c r="IDI23" s="287"/>
      <c r="IDJ23" s="287"/>
      <c r="IDK23" s="285"/>
      <c r="IDL23" s="286"/>
      <c r="IDM23" s="286"/>
      <c r="IDN23" s="286"/>
      <c r="IDO23" s="287"/>
      <c r="IDP23" s="287"/>
      <c r="IDQ23" s="285"/>
      <c r="IDR23" s="287"/>
      <c r="IDS23" s="287"/>
      <c r="IDT23" s="285"/>
      <c r="IDU23" s="286"/>
      <c r="IDV23" s="286"/>
      <c r="IDW23" s="286"/>
      <c r="IDX23" s="286"/>
      <c r="IDY23" s="286"/>
      <c r="IDZ23" s="286"/>
      <c r="IEA23" s="163"/>
      <c r="IEB23" s="154"/>
      <c r="IEC23" s="287"/>
      <c r="IED23" s="287"/>
      <c r="IEE23" s="285"/>
      <c r="IEF23" s="287"/>
      <c r="IEG23" s="287"/>
      <c r="IEH23" s="285"/>
      <c r="IEI23" s="287"/>
      <c r="IEJ23" s="287"/>
      <c r="IEK23" s="285"/>
      <c r="IEL23" s="287"/>
      <c r="IEM23" s="287"/>
      <c r="IEN23" s="285"/>
      <c r="IEO23" s="287"/>
      <c r="IEP23" s="287"/>
      <c r="IEQ23" s="285"/>
      <c r="IER23" s="287"/>
      <c r="IES23" s="287"/>
      <c r="IET23" s="285"/>
      <c r="IEU23" s="287"/>
      <c r="IEV23" s="287"/>
      <c r="IEW23" s="285"/>
      <c r="IEX23" s="287"/>
      <c r="IEY23" s="287"/>
      <c r="IEZ23" s="285"/>
      <c r="IFA23" s="287"/>
      <c r="IFB23" s="287"/>
      <c r="IFC23" s="285"/>
      <c r="IFD23" s="287"/>
      <c r="IFE23" s="287"/>
      <c r="IFF23" s="285"/>
      <c r="IFG23" s="287"/>
      <c r="IFH23" s="287"/>
      <c r="IFI23" s="285"/>
      <c r="IFJ23" s="287"/>
      <c r="IFK23" s="287"/>
      <c r="IFL23" s="285"/>
      <c r="IFM23" s="287"/>
      <c r="IFN23" s="287"/>
      <c r="IFO23" s="285"/>
      <c r="IFP23" s="287"/>
      <c r="IFQ23" s="287"/>
      <c r="IFR23" s="285"/>
      <c r="IFS23" s="287"/>
      <c r="IFT23" s="287"/>
      <c r="IFU23" s="285"/>
      <c r="IFV23" s="287"/>
      <c r="IFW23" s="287"/>
      <c r="IFX23" s="285"/>
      <c r="IFY23" s="287"/>
      <c r="IFZ23" s="287"/>
      <c r="IGA23" s="285"/>
      <c r="IGB23" s="287"/>
      <c r="IGC23" s="287"/>
      <c r="IGD23" s="285"/>
      <c r="IGE23" s="287"/>
      <c r="IGF23" s="287"/>
      <c r="IGG23" s="285"/>
      <c r="IGH23" s="287"/>
      <c r="IGI23" s="287"/>
      <c r="IGJ23" s="285"/>
      <c r="IGK23" s="287"/>
      <c r="IGL23" s="287"/>
      <c r="IGM23" s="285"/>
      <c r="IGN23" s="286"/>
      <c r="IGO23" s="286"/>
      <c r="IGP23" s="286"/>
      <c r="IGQ23" s="287"/>
      <c r="IGR23" s="287"/>
      <c r="IGS23" s="285"/>
      <c r="IGT23" s="286"/>
      <c r="IGU23" s="286"/>
      <c r="IGV23" s="286"/>
      <c r="IGW23" s="287"/>
      <c r="IGX23" s="287"/>
      <c r="IGY23" s="285"/>
      <c r="IGZ23" s="287"/>
      <c r="IHA23" s="287"/>
      <c r="IHB23" s="285"/>
      <c r="IHC23" s="286"/>
      <c r="IHD23" s="286"/>
      <c r="IHE23" s="286"/>
      <c r="IHF23" s="286"/>
      <c r="IHG23" s="286"/>
      <c r="IHH23" s="286"/>
      <c r="IHI23" s="163"/>
      <c r="IHJ23" s="154"/>
      <c r="IHK23" s="287"/>
      <c r="IHL23" s="287"/>
      <c r="IHM23" s="285"/>
      <c r="IHN23" s="287"/>
      <c r="IHO23" s="287"/>
      <c r="IHP23" s="285"/>
      <c r="IHQ23" s="287"/>
      <c r="IHR23" s="287"/>
      <c r="IHS23" s="285"/>
      <c r="IHT23" s="287"/>
      <c r="IHU23" s="287"/>
      <c r="IHV23" s="285"/>
      <c r="IHW23" s="287"/>
      <c r="IHX23" s="287"/>
      <c r="IHY23" s="285"/>
      <c r="IHZ23" s="287"/>
      <c r="IIA23" s="287"/>
      <c r="IIB23" s="285"/>
      <c r="IIC23" s="287"/>
      <c r="IID23" s="287"/>
      <c r="IIE23" s="285"/>
      <c r="IIF23" s="287"/>
      <c r="IIG23" s="287"/>
      <c r="IIH23" s="285"/>
      <c r="III23" s="287"/>
      <c r="IIJ23" s="287"/>
      <c r="IIK23" s="285"/>
      <c r="IIL23" s="287"/>
      <c r="IIM23" s="287"/>
      <c r="IIN23" s="285"/>
      <c r="IIO23" s="287"/>
      <c r="IIP23" s="287"/>
      <c r="IIQ23" s="285"/>
      <c r="IIR23" s="287"/>
      <c r="IIS23" s="287"/>
      <c r="IIT23" s="285"/>
      <c r="IIU23" s="287"/>
      <c r="IIV23" s="287"/>
      <c r="IIW23" s="285"/>
      <c r="IIX23" s="287"/>
      <c r="IIY23" s="287"/>
      <c r="IIZ23" s="285"/>
      <c r="IJA23" s="287"/>
      <c r="IJB23" s="287"/>
      <c r="IJC23" s="285"/>
      <c r="IJD23" s="287"/>
      <c r="IJE23" s="287"/>
      <c r="IJF23" s="285"/>
      <c r="IJG23" s="287"/>
      <c r="IJH23" s="287"/>
      <c r="IJI23" s="285"/>
      <c r="IJJ23" s="287"/>
      <c r="IJK23" s="287"/>
      <c r="IJL23" s="285"/>
      <c r="IJM23" s="287"/>
      <c r="IJN23" s="287"/>
      <c r="IJO23" s="285"/>
      <c r="IJP23" s="287"/>
      <c r="IJQ23" s="287"/>
      <c r="IJR23" s="285"/>
      <c r="IJS23" s="287"/>
      <c r="IJT23" s="287"/>
      <c r="IJU23" s="285"/>
      <c r="IJV23" s="286"/>
      <c r="IJW23" s="286"/>
      <c r="IJX23" s="286"/>
      <c r="IJY23" s="287"/>
      <c r="IJZ23" s="287"/>
      <c r="IKA23" s="285"/>
      <c r="IKB23" s="286"/>
      <c r="IKC23" s="286"/>
      <c r="IKD23" s="286"/>
      <c r="IKE23" s="287"/>
      <c r="IKF23" s="287"/>
      <c r="IKG23" s="285"/>
      <c r="IKH23" s="287"/>
      <c r="IKI23" s="287"/>
      <c r="IKJ23" s="285"/>
      <c r="IKK23" s="286"/>
      <c r="IKL23" s="286"/>
      <c r="IKM23" s="286"/>
      <c r="IKN23" s="286"/>
      <c r="IKO23" s="286"/>
      <c r="IKP23" s="286"/>
      <c r="IKQ23" s="163"/>
      <c r="IKR23" s="154"/>
      <c r="IKS23" s="287"/>
      <c r="IKT23" s="287"/>
      <c r="IKU23" s="285"/>
      <c r="IKV23" s="287"/>
      <c r="IKW23" s="287"/>
      <c r="IKX23" s="285"/>
      <c r="IKY23" s="287"/>
      <c r="IKZ23" s="287"/>
      <c r="ILA23" s="285"/>
      <c r="ILB23" s="287"/>
      <c r="ILC23" s="287"/>
      <c r="ILD23" s="285"/>
      <c r="ILE23" s="287"/>
      <c r="ILF23" s="287"/>
      <c r="ILG23" s="285"/>
      <c r="ILH23" s="287"/>
      <c r="ILI23" s="287"/>
      <c r="ILJ23" s="285"/>
      <c r="ILK23" s="287"/>
      <c r="ILL23" s="287"/>
      <c r="ILM23" s="285"/>
      <c r="ILN23" s="287"/>
      <c r="ILO23" s="287"/>
      <c r="ILP23" s="285"/>
      <c r="ILQ23" s="287"/>
      <c r="ILR23" s="287"/>
      <c r="ILS23" s="285"/>
      <c r="ILT23" s="287"/>
      <c r="ILU23" s="287"/>
      <c r="ILV23" s="285"/>
      <c r="ILW23" s="287"/>
      <c r="ILX23" s="287"/>
      <c r="ILY23" s="285"/>
      <c r="ILZ23" s="287"/>
      <c r="IMA23" s="287"/>
      <c r="IMB23" s="285"/>
      <c r="IMC23" s="287"/>
      <c r="IMD23" s="287"/>
      <c r="IME23" s="285"/>
      <c r="IMF23" s="287"/>
      <c r="IMG23" s="287"/>
      <c r="IMH23" s="285"/>
      <c r="IMI23" s="287"/>
      <c r="IMJ23" s="287"/>
      <c r="IMK23" s="285"/>
      <c r="IML23" s="287"/>
      <c r="IMM23" s="287"/>
      <c r="IMN23" s="285"/>
      <c r="IMO23" s="287"/>
      <c r="IMP23" s="287"/>
      <c r="IMQ23" s="285"/>
      <c r="IMR23" s="287"/>
      <c r="IMS23" s="287"/>
      <c r="IMT23" s="285"/>
      <c r="IMU23" s="287"/>
      <c r="IMV23" s="287"/>
      <c r="IMW23" s="285"/>
      <c r="IMX23" s="287"/>
      <c r="IMY23" s="287"/>
      <c r="IMZ23" s="285"/>
      <c r="INA23" s="287"/>
      <c r="INB23" s="287"/>
      <c r="INC23" s="285"/>
      <c r="IND23" s="286"/>
      <c r="INE23" s="286"/>
      <c r="INF23" s="286"/>
      <c r="ING23" s="287"/>
      <c r="INH23" s="287"/>
      <c r="INI23" s="285"/>
      <c r="INJ23" s="286"/>
      <c r="INK23" s="286"/>
      <c r="INL23" s="286"/>
      <c r="INM23" s="287"/>
      <c r="INN23" s="287"/>
      <c r="INO23" s="285"/>
      <c r="INP23" s="287"/>
      <c r="INQ23" s="287"/>
      <c r="INR23" s="285"/>
      <c r="INS23" s="286"/>
      <c r="INT23" s="286"/>
      <c r="INU23" s="286"/>
      <c r="INV23" s="286"/>
      <c r="INW23" s="286"/>
      <c r="INX23" s="286"/>
      <c r="INY23" s="163"/>
      <c r="INZ23" s="154"/>
      <c r="IOA23" s="287"/>
      <c r="IOB23" s="287"/>
      <c r="IOC23" s="285"/>
      <c r="IOD23" s="287"/>
      <c r="IOE23" s="287"/>
      <c r="IOF23" s="285"/>
      <c r="IOG23" s="287"/>
      <c r="IOH23" s="287"/>
      <c r="IOI23" s="285"/>
      <c r="IOJ23" s="287"/>
      <c r="IOK23" s="287"/>
      <c r="IOL23" s="285"/>
      <c r="IOM23" s="287"/>
      <c r="ION23" s="287"/>
      <c r="IOO23" s="285"/>
      <c r="IOP23" s="287"/>
      <c r="IOQ23" s="287"/>
      <c r="IOR23" s="285"/>
      <c r="IOS23" s="287"/>
      <c r="IOT23" s="287"/>
      <c r="IOU23" s="285"/>
      <c r="IOV23" s="287"/>
      <c r="IOW23" s="287"/>
      <c r="IOX23" s="285"/>
      <c r="IOY23" s="287"/>
      <c r="IOZ23" s="287"/>
      <c r="IPA23" s="285"/>
      <c r="IPB23" s="287"/>
      <c r="IPC23" s="287"/>
      <c r="IPD23" s="285"/>
      <c r="IPE23" s="287"/>
      <c r="IPF23" s="287"/>
      <c r="IPG23" s="285"/>
      <c r="IPH23" s="287"/>
      <c r="IPI23" s="287"/>
      <c r="IPJ23" s="285"/>
      <c r="IPK23" s="287"/>
      <c r="IPL23" s="287"/>
      <c r="IPM23" s="285"/>
      <c r="IPN23" s="287"/>
      <c r="IPO23" s="287"/>
      <c r="IPP23" s="285"/>
      <c r="IPQ23" s="287"/>
      <c r="IPR23" s="287"/>
      <c r="IPS23" s="285"/>
      <c r="IPT23" s="287"/>
      <c r="IPU23" s="287"/>
      <c r="IPV23" s="285"/>
      <c r="IPW23" s="287"/>
      <c r="IPX23" s="287"/>
      <c r="IPY23" s="285"/>
      <c r="IPZ23" s="287"/>
      <c r="IQA23" s="287"/>
      <c r="IQB23" s="285"/>
      <c r="IQC23" s="287"/>
      <c r="IQD23" s="287"/>
      <c r="IQE23" s="285"/>
      <c r="IQF23" s="287"/>
      <c r="IQG23" s="287"/>
      <c r="IQH23" s="285"/>
      <c r="IQI23" s="287"/>
      <c r="IQJ23" s="287"/>
      <c r="IQK23" s="285"/>
      <c r="IQL23" s="286"/>
      <c r="IQM23" s="286"/>
      <c r="IQN23" s="286"/>
      <c r="IQO23" s="287"/>
      <c r="IQP23" s="287"/>
      <c r="IQQ23" s="285"/>
      <c r="IQR23" s="286"/>
      <c r="IQS23" s="286"/>
      <c r="IQT23" s="286"/>
      <c r="IQU23" s="287"/>
      <c r="IQV23" s="287"/>
      <c r="IQW23" s="285"/>
      <c r="IQX23" s="287"/>
      <c r="IQY23" s="287"/>
      <c r="IQZ23" s="285"/>
      <c r="IRA23" s="286"/>
      <c r="IRB23" s="286"/>
      <c r="IRC23" s="286"/>
      <c r="IRD23" s="286"/>
      <c r="IRE23" s="286"/>
      <c r="IRF23" s="286"/>
      <c r="IRG23" s="163"/>
      <c r="IRH23" s="154"/>
      <c r="IRI23" s="287"/>
      <c r="IRJ23" s="287"/>
      <c r="IRK23" s="285"/>
      <c r="IRL23" s="287"/>
      <c r="IRM23" s="287"/>
      <c r="IRN23" s="285"/>
      <c r="IRO23" s="287"/>
      <c r="IRP23" s="287"/>
      <c r="IRQ23" s="285"/>
      <c r="IRR23" s="287"/>
      <c r="IRS23" s="287"/>
      <c r="IRT23" s="285"/>
      <c r="IRU23" s="287"/>
      <c r="IRV23" s="287"/>
      <c r="IRW23" s="285"/>
      <c r="IRX23" s="287"/>
      <c r="IRY23" s="287"/>
      <c r="IRZ23" s="285"/>
      <c r="ISA23" s="287"/>
      <c r="ISB23" s="287"/>
      <c r="ISC23" s="285"/>
      <c r="ISD23" s="287"/>
      <c r="ISE23" s="287"/>
      <c r="ISF23" s="285"/>
      <c r="ISG23" s="287"/>
      <c r="ISH23" s="287"/>
      <c r="ISI23" s="285"/>
      <c r="ISJ23" s="287"/>
      <c r="ISK23" s="287"/>
      <c r="ISL23" s="285"/>
      <c r="ISM23" s="287"/>
      <c r="ISN23" s="287"/>
      <c r="ISO23" s="285"/>
      <c r="ISP23" s="287"/>
      <c r="ISQ23" s="287"/>
      <c r="ISR23" s="285"/>
      <c r="ISS23" s="287"/>
      <c r="IST23" s="287"/>
      <c r="ISU23" s="285"/>
      <c r="ISV23" s="287"/>
      <c r="ISW23" s="287"/>
      <c r="ISX23" s="285"/>
      <c r="ISY23" s="287"/>
      <c r="ISZ23" s="287"/>
      <c r="ITA23" s="285"/>
      <c r="ITB23" s="287"/>
      <c r="ITC23" s="287"/>
      <c r="ITD23" s="285"/>
      <c r="ITE23" s="287"/>
      <c r="ITF23" s="287"/>
      <c r="ITG23" s="285"/>
      <c r="ITH23" s="287"/>
      <c r="ITI23" s="287"/>
      <c r="ITJ23" s="285"/>
      <c r="ITK23" s="287"/>
      <c r="ITL23" s="287"/>
      <c r="ITM23" s="285"/>
      <c r="ITN23" s="287"/>
      <c r="ITO23" s="287"/>
      <c r="ITP23" s="285"/>
      <c r="ITQ23" s="287"/>
      <c r="ITR23" s="287"/>
      <c r="ITS23" s="285"/>
      <c r="ITT23" s="286"/>
      <c r="ITU23" s="286"/>
      <c r="ITV23" s="286"/>
      <c r="ITW23" s="287"/>
      <c r="ITX23" s="287"/>
      <c r="ITY23" s="285"/>
      <c r="ITZ23" s="286"/>
      <c r="IUA23" s="286"/>
      <c r="IUB23" s="286"/>
      <c r="IUC23" s="287"/>
      <c r="IUD23" s="287"/>
      <c r="IUE23" s="285"/>
      <c r="IUF23" s="287"/>
      <c r="IUG23" s="287"/>
      <c r="IUH23" s="285"/>
      <c r="IUI23" s="286"/>
      <c r="IUJ23" s="286"/>
      <c r="IUK23" s="286"/>
      <c r="IUL23" s="286"/>
      <c r="IUM23" s="286"/>
      <c r="IUN23" s="286"/>
      <c r="IUO23" s="163"/>
      <c r="IUP23" s="154"/>
      <c r="IUQ23" s="287"/>
      <c r="IUR23" s="287"/>
      <c r="IUS23" s="285"/>
      <c r="IUT23" s="287"/>
      <c r="IUU23" s="287"/>
      <c r="IUV23" s="285"/>
      <c r="IUW23" s="287"/>
      <c r="IUX23" s="287"/>
      <c r="IUY23" s="285"/>
      <c r="IUZ23" s="287"/>
      <c r="IVA23" s="287"/>
      <c r="IVB23" s="285"/>
      <c r="IVC23" s="287"/>
      <c r="IVD23" s="287"/>
      <c r="IVE23" s="285"/>
      <c r="IVF23" s="287"/>
      <c r="IVG23" s="287"/>
      <c r="IVH23" s="285"/>
      <c r="IVI23" s="287"/>
      <c r="IVJ23" s="287"/>
      <c r="IVK23" s="285"/>
      <c r="IVL23" s="287"/>
      <c r="IVM23" s="287"/>
      <c r="IVN23" s="285"/>
      <c r="IVO23" s="287"/>
      <c r="IVP23" s="287"/>
      <c r="IVQ23" s="285"/>
      <c r="IVR23" s="287"/>
      <c r="IVS23" s="287"/>
      <c r="IVT23" s="285"/>
      <c r="IVU23" s="287"/>
      <c r="IVV23" s="287"/>
      <c r="IVW23" s="285"/>
      <c r="IVX23" s="287"/>
      <c r="IVY23" s="287"/>
      <c r="IVZ23" s="285"/>
      <c r="IWA23" s="287"/>
      <c r="IWB23" s="287"/>
      <c r="IWC23" s="285"/>
      <c r="IWD23" s="287"/>
      <c r="IWE23" s="287"/>
      <c r="IWF23" s="285"/>
      <c r="IWG23" s="287"/>
      <c r="IWH23" s="287"/>
      <c r="IWI23" s="285"/>
      <c r="IWJ23" s="287"/>
      <c r="IWK23" s="287"/>
      <c r="IWL23" s="285"/>
      <c r="IWM23" s="287"/>
      <c r="IWN23" s="287"/>
      <c r="IWO23" s="285"/>
      <c r="IWP23" s="287"/>
      <c r="IWQ23" s="287"/>
      <c r="IWR23" s="285"/>
      <c r="IWS23" s="287"/>
      <c r="IWT23" s="287"/>
      <c r="IWU23" s="285"/>
      <c r="IWV23" s="287"/>
      <c r="IWW23" s="287"/>
      <c r="IWX23" s="285"/>
      <c r="IWY23" s="287"/>
      <c r="IWZ23" s="287"/>
      <c r="IXA23" s="285"/>
      <c r="IXB23" s="286"/>
      <c r="IXC23" s="286"/>
      <c r="IXD23" s="286"/>
      <c r="IXE23" s="287"/>
      <c r="IXF23" s="287"/>
      <c r="IXG23" s="285"/>
      <c r="IXH23" s="286"/>
      <c r="IXI23" s="286"/>
      <c r="IXJ23" s="286"/>
      <c r="IXK23" s="287"/>
      <c r="IXL23" s="287"/>
      <c r="IXM23" s="285"/>
      <c r="IXN23" s="287"/>
      <c r="IXO23" s="287"/>
      <c r="IXP23" s="285"/>
      <c r="IXQ23" s="286"/>
      <c r="IXR23" s="286"/>
      <c r="IXS23" s="286"/>
      <c r="IXT23" s="286"/>
      <c r="IXU23" s="286"/>
      <c r="IXV23" s="286"/>
      <c r="IXW23" s="163"/>
      <c r="IXX23" s="154"/>
      <c r="IXY23" s="287"/>
      <c r="IXZ23" s="287"/>
      <c r="IYA23" s="285"/>
      <c r="IYB23" s="287"/>
      <c r="IYC23" s="287"/>
      <c r="IYD23" s="285"/>
      <c r="IYE23" s="287"/>
      <c r="IYF23" s="287"/>
      <c r="IYG23" s="285"/>
      <c r="IYH23" s="287"/>
      <c r="IYI23" s="287"/>
      <c r="IYJ23" s="285"/>
      <c r="IYK23" s="287"/>
      <c r="IYL23" s="287"/>
      <c r="IYM23" s="285"/>
      <c r="IYN23" s="287"/>
      <c r="IYO23" s="287"/>
      <c r="IYP23" s="285"/>
      <c r="IYQ23" s="287"/>
      <c r="IYR23" s="287"/>
      <c r="IYS23" s="285"/>
      <c r="IYT23" s="287"/>
      <c r="IYU23" s="287"/>
      <c r="IYV23" s="285"/>
      <c r="IYW23" s="287"/>
      <c r="IYX23" s="287"/>
      <c r="IYY23" s="285"/>
      <c r="IYZ23" s="287"/>
      <c r="IZA23" s="287"/>
      <c r="IZB23" s="285"/>
      <c r="IZC23" s="287"/>
      <c r="IZD23" s="287"/>
      <c r="IZE23" s="285"/>
      <c r="IZF23" s="287"/>
      <c r="IZG23" s="287"/>
      <c r="IZH23" s="285"/>
      <c r="IZI23" s="287"/>
      <c r="IZJ23" s="287"/>
      <c r="IZK23" s="285"/>
      <c r="IZL23" s="287"/>
      <c r="IZM23" s="287"/>
      <c r="IZN23" s="285"/>
      <c r="IZO23" s="287"/>
      <c r="IZP23" s="287"/>
      <c r="IZQ23" s="285"/>
      <c r="IZR23" s="287"/>
      <c r="IZS23" s="287"/>
      <c r="IZT23" s="285"/>
      <c r="IZU23" s="287"/>
      <c r="IZV23" s="287"/>
      <c r="IZW23" s="285"/>
      <c r="IZX23" s="287"/>
      <c r="IZY23" s="287"/>
      <c r="IZZ23" s="285"/>
      <c r="JAA23" s="287"/>
      <c r="JAB23" s="287"/>
      <c r="JAC23" s="285"/>
      <c r="JAD23" s="287"/>
      <c r="JAE23" s="287"/>
      <c r="JAF23" s="285"/>
      <c r="JAG23" s="287"/>
      <c r="JAH23" s="287"/>
      <c r="JAI23" s="285"/>
      <c r="JAJ23" s="286"/>
      <c r="JAK23" s="286"/>
      <c r="JAL23" s="286"/>
      <c r="JAM23" s="287"/>
      <c r="JAN23" s="287"/>
      <c r="JAO23" s="285"/>
      <c r="JAP23" s="286"/>
      <c r="JAQ23" s="286"/>
      <c r="JAR23" s="286"/>
      <c r="JAS23" s="287"/>
      <c r="JAT23" s="287"/>
      <c r="JAU23" s="285"/>
      <c r="JAV23" s="287"/>
      <c r="JAW23" s="287"/>
      <c r="JAX23" s="285"/>
      <c r="JAY23" s="286"/>
      <c r="JAZ23" s="286"/>
      <c r="JBA23" s="286"/>
      <c r="JBB23" s="286"/>
      <c r="JBC23" s="286"/>
      <c r="JBD23" s="286"/>
      <c r="JBE23" s="163"/>
      <c r="JBF23" s="154"/>
      <c r="JBG23" s="287"/>
      <c r="JBH23" s="287"/>
      <c r="JBI23" s="285"/>
      <c r="JBJ23" s="287"/>
      <c r="JBK23" s="287"/>
      <c r="JBL23" s="285"/>
      <c r="JBM23" s="287"/>
      <c r="JBN23" s="287"/>
      <c r="JBO23" s="285"/>
      <c r="JBP23" s="287"/>
      <c r="JBQ23" s="287"/>
      <c r="JBR23" s="285"/>
      <c r="JBS23" s="287"/>
      <c r="JBT23" s="287"/>
      <c r="JBU23" s="285"/>
      <c r="JBV23" s="287"/>
      <c r="JBW23" s="287"/>
      <c r="JBX23" s="285"/>
      <c r="JBY23" s="287"/>
      <c r="JBZ23" s="287"/>
      <c r="JCA23" s="285"/>
      <c r="JCB23" s="287"/>
      <c r="JCC23" s="287"/>
      <c r="JCD23" s="285"/>
      <c r="JCE23" s="287"/>
      <c r="JCF23" s="287"/>
      <c r="JCG23" s="285"/>
      <c r="JCH23" s="287"/>
      <c r="JCI23" s="287"/>
      <c r="JCJ23" s="285"/>
      <c r="JCK23" s="287"/>
      <c r="JCL23" s="287"/>
      <c r="JCM23" s="285"/>
      <c r="JCN23" s="287"/>
      <c r="JCO23" s="287"/>
      <c r="JCP23" s="285"/>
      <c r="JCQ23" s="287"/>
      <c r="JCR23" s="287"/>
      <c r="JCS23" s="285"/>
      <c r="JCT23" s="287"/>
      <c r="JCU23" s="287"/>
      <c r="JCV23" s="285"/>
      <c r="JCW23" s="287"/>
      <c r="JCX23" s="287"/>
      <c r="JCY23" s="285"/>
      <c r="JCZ23" s="287"/>
      <c r="JDA23" s="287"/>
      <c r="JDB23" s="285"/>
      <c r="JDC23" s="287"/>
      <c r="JDD23" s="287"/>
      <c r="JDE23" s="285"/>
      <c r="JDF23" s="287"/>
      <c r="JDG23" s="287"/>
      <c r="JDH23" s="285"/>
      <c r="JDI23" s="287"/>
      <c r="JDJ23" s="287"/>
      <c r="JDK23" s="285"/>
      <c r="JDL23" s="287"/>
      <c r="JDM23" s="287"/>
      <c r="JDN23" s="285"/>
      <c r="JDO23" s="287"/>
      <c r="JDP23" s="287"/>
      <c r="JDQ23" s="285"/>
      <c r="JDR23" s="286"/>
      <c r="JDS23" s="286"/>
      <c r="JDT23" s="286"/>
      <c r="JDU23" s="287"/>
      <c r="JDV23" s="287"/>
      <c r="JDW23" s="285"/>
      <c r="JDX23" s="286"/>
      <c r="JDY23" s="286"/>
      <c r="JDZ23" s="286"/>
      <c r="JEA23" s="287"/>
      <c r="JEB23" s="287"/>
      <c r="JEC23" s="285"/>
      <c r="JED23" s="287"/>
      <c r="JEE23" s="287"/>
      <c r="JEF23" s="285"/>
      <c r="JEG23" s="286"/>
      <c r="JEH23" s="286"/>
      <c r="JEI23" s="286"/>
      <c r="JEJ23" s="286"/>
      <c r="JEK23" s="286"/>
      <c r="JEL23" s="286"/>
      <c r="JEM23" s="163"/>
      <c r="JEN23" s="154"/>
      <c r="JEO23" s="287"/>
      <c r="JEP23" s="287"/>
      <c r="JEQ23" s="285"/>
      <c r="JER23" s="287"/>
      <c r="JES23" s="287"/>
      <c r="JET23" s="285"/>
      <c r="JEU23" s="287"/>
      <c r="JEV23" s="287"/>
      <c r="JEW23" s="285"/>
      <c r="JEX23" s="287"/>
      <c r="JEY23" s="287"/>
      <c r="JEZ23" s="285"/>
      <c r="JFA23" s="287"/>
      <c r="JFB23" s="287"/>
      <c r="JFC23" s="285"/>
      <c r="JFD23" s="287"/>
      <c r="JFE23" s="287"/>
      <c r="JFF23" s="285"/>
      <c r="JFG23" s="287"/>
      <c r="JFH23" s="287"/>
      <c r="JFI23" s="285"/>
      <c r="JFJ23" s="287"/>
      <c r="JFK23" s="287"/>
      <c r="JFL23" s="285"/>
      <c r="JFM23" s="287"/>
      <c r="JFN23" s="287"/>
      <c r="JFO23" s="285"/>
      <c r="JFP23" s="287"/>
      <c r="JFQ23" s="287"/>
      <c r="JFR23" s="285"/>
      <c r="JFS23" s="287"/>
      <c r="JFT23" s="287"/>
      <c r="JFU23" s="285"/>
      <c r="JFV23" s="287"/>
      <c r="JFW23" s="287"/>
      <c r="JFX23" s="285"/>
      <c r="JFY23" s="287"/>
      <c r="JFZ23" s="287"/>
      <c r="JGA23" s="285"/>
      <c r="JGB23" s="287"/>
      <c r="JGC23" s="287"/>
      <c r="JGD23" s="285"/>
      <c r="JGE23" s="287"/>
      <c r="JGF23" s="287"/>
      <c r="JGG23" s="285"/>
      <c r="JGH23" s="287"/>
      <c r="JGI23" s="287"/>
      <c r="JGJ23" s="285"/>
      <c r="JGK23" s="287"/>
      <c r="JGL23" s="287"/>
      <c r="JGM23" s="285"/>
      <c r="JGN23" s="287"/>
      <c r="JGO23" s="287"/>
      <c r="JGP23" s="285"/>
      <c r="JGQ23" s="287"/>
      <c r="JGR23" s="287"/>
      <c r="JGS23" s="285"/>
      <c r="JGT23" s="287"/>
      <c r="JGU23" s="287"/>
      <c r="JGV23" s="285"/>
      <c r="JGW23" s="287"/>
      <c r="JGX23" s="287"/>
      <c r="JGY23" s="285"/>
      <c r="JGZ23" s="286"/>
      <c r="JHA23" s="286"/>
      <c r="JHB23" s="286"/>
      <c r="JHC23" s="287"/>
      <c r="JHD23" s="287"/>
      <c r="JHE23" s="285"/>
      <c r="JHF23" s="286"/>
      <c r="JHG23" s="286"/>
      <c r="JHH23" s="286"/>
      <c r="JHI23" s="287"/>
      <c r="JHJ23" s="287"/>
      <c r="JHK23" s="285"/>
      <c r="JHL23" s="287"/>
      <c r="JHM23" s="287"/>
      <c r="JHN23" s="285"/>
      <c r="JHO23" s="286"/>
      <c r="JHP23" s="286"/>
      <c r="JHQ23" s="286"/>
      <c r="JHR23" s="286"/>
      <c r="JHS23" s="286"/>
      <c r="JHT23" s="286"/>
      <c r="JHU23" s="163"/>
      <c r="JHV23" s="154"/>
      <c r="JHW23" s="287"/>
      <c r="JHX23" s="287"/>
      <c r="JHY23" s="285"/>
      <c r="JHZ23" s="287"/>
      <c r="JIA23" s="287"/>
      <c r="JIB23" s="285"/>
      <c r="JIC23" s="287"/>
      <c r="JID23" s="287"/>
      <c r="JIE23" s="285"/>
      <c r="JIF23" s="287"/>
      <c r="JIG23" s="287"/>
      <c r="JIH23" s="285"/>
      <c r="JII23" s="287"/>
      <c r="JIJ23" s="287"/>
      <c r="JIK23" s="285"/>
      <c r="JIL23" s="287"/>
      <c r="JIM23" s="287"/>
      <c r="JIN23" s="285"/>
      <c r="JIO23" s="287"/>
      <c r="JIP23" s="287"/>
      <c r="JIQ23" s="285"/>
      <c r="JIR23" s="287"/>
      <c r="JIS23" s="287"/>
      <c r="JIT23" s="285"/>
      <c r="JIU23" s="287"/>
      <c r="JIV23" s="287"/>
      <c r="JIW23" s="285"/>
      <c r="JIX23" s="287"/>
      <c r="JIY23" s="287"/>
      <c r="JIZ23" s="285"/>
      <c r="JJA23" s="287"/>
      <c r="JJB23" s="287"/>
      <c r="JJC23" s="285"/>
      <c r="JJD23" s="287"/>
      <c r="JJE23" s="287"/>
      <c r="JJF23" s="285"/>
      <c r="JJG23" s="287"/>
      <c r="JJH23" s="287"/>
      <c r="JJI23" s="285"/>
      <c r="JJJ23" s="287"/>
      <c r="JJK23" s="287"/>
      <c r="JJL23" s="285"/>
      <c r="JJM23" s="287"/>
      <c r="JJN23" s="287"/>
      <c r="JJO23" s="285"/>
      <c r="JJP23" s="287"/>
      <c r="JJQ23" s="287"/>
      <c r="JJR23" s="285"/>
      <c r="JJS23" s="287"/>
      <c r="JJT23" s="287"/>
      <c r="JJU23" s="285"/>
      <c r="JJV23" s="287"/>
      <c r="JJW23" s="287"/>
      <c r="JJX23" s="285"/>
      <c r="JJY23" s="287"/>
      <c r="JJZ23" s="287"/>
      <c r="JKA23" s="285"/>
      <c r="JKB23" s="287"/>
      <c r="JKC23" s="287"/>
      <c r="JKD23" s="285"/>
      <c r="JKE23" s="287"/>
      <c r="JKF23" s="287"/>
      <c r="JKG23" s="285"/>
      <c r="JKH23" s="286"/>
      <c r="JKI23" s="286"/>
      <c r="JKJ23" s="286"/>
      <c r="JKK23" s="287"/>
      <c r="JKL23" s="287"/>
      <c r="JKM23" s="285"/>
      <c r="JKN23" s="286"/>
      <c r="JKO23" s="286"/>
      <c r="JKP23" s="286"/>
      <c r="JKQ23" s="287"/>
      <c r="JKR23" s="287"/>
      <c r="JKS23" s="285"/>
      <c r="JKT23" s="287"/>
      <c r="JKU23" s="287"/>
      <c r="JKV23" s="285"/>
      <c r="JKW23" s="286"/>
      <c r="JKX23" s="286"/>
      <c r="JKY23" s="286"/>
      <c r="JKZ23" s="286"/>
      <c r="JLA23" s="286"/>
      <c r="JLB23" s="286"/>
      <c r="JLC23" s="163"/>
      <c r="JLD23" s="154"/>
      <c r="JLE23" s="287"/>
      <c r="JLF23" s="287"/>
      <c r="JLG23" s="285"/>
      <c r="JLH23" s="287"/>
      <c r="JLI23" s="287"/>
      <c r="JLJ23" s="285"/>
      <c r="JLK23" s="287"/>
      <c r="JLL23" s="287"/>
      <c r="JLM23" s="285"/>
      <c r="JLN23" s="287"/>
      <c r="JLO23" s="287"/>
      <c r="JLP23" s="285"/>
      <c r="JLQ23" s="287"/>
      <c r="JLR23" s="287"/>
      <c r="JLS23" s="285"/>
      <c r="JLT23" s="287"/>
      <c r="JLU23" s="287"/>
      <c r="JLV23" s="285"/>
      <c r="JLW23" s="287"/>
      <c r="JLX23" s="287"/>
      <c r="JLY23" s="285"/>
      <c r="JLZ23" s="287"/>
      <c r="JMA23" s="287"/>
      <c r="JMB23" s="285"/>
      <c r="JMC23" s="287"/>
      <c r="JMD23" s="287"/>
      <c r="JME23" s="285"/>
      <c r="JMF23" s="287"/>
      <c r="JMG23" s="287"/>
      <c r="JMH23" s="285"/>
      <c r="JMI23" s="287"/>
      <c r="JMJ23" s="287"/>
      <c r="JMK23" s="285"/>
      <c r="JML23" s="287"/>
      <c r="JMM23" s="287"/>
      <c r="JMN23" s="285"/>
      <c r="JMO23" s="287"/>
      <c r="JMP23" s="287"/>
      <c r="JMQ23" s="285"/>
      <c r="JMR23" s="287"/>
      <c r="JMS23" s="287"/>
      <c r="JMT23" s="285"/>
      <c r="JMU23" s="287"/>
      <c r="JMV23" s="287"/>
      <c r="JMW23" s="285"/>
      <c r="JMX23" s="287"/>
      <c r="JMY23" s="287"/>
      <c r="JMZ23" s="285"/>
      <c r="JNA23" s="287"/>
      <c r="JNB23" s="287"/>
      <c r="JNC23" s="285"/>
      <c r="JND23" s="287"/>
      <c r="JNE23" s="287"/>
      <c r="JNF23" s="285"/>
      <c r="JNG23" s="287"/>
      <c r="JNH23" s="287"/>
      <c r="JNI23" s="285"/>
      <c r="JNJ23" s="287"/>
      <c r="JNK23" s="287"/>
      <c r="JNL23" s="285"/>
      <c r="JNM23" s="287"/>
      <c r="JNN23" s="287"/>
      <c r="JNO23" s="285"/>
      <c r="JNP23" s="286"/>
      <c r="JNQ23" s="286"/>
      <c r="JNR23" s="286"/>
      <c r="JNS23" s="287"/>
      <c r="JNT23" s="287"/>
      <c r="JNU23" s="285"/>
      <c r="JNV23" s="286"/>
      <c r="JNW23" s="286"/>
      <c r="JNX23" s="286"/>
      <c r="JNY23" s="287"/>
      <c r="JNZ23" s="287"/>
      <c r="JOA23" s="285"/>
      <c r="JOB23" s="287"/>
      <c r="JOC23" s="287"/>
      <c r="JOD23" s="285"/>
      <c r="JOE23" s="286"/>
      <c r="JOF23" s="286"/>
      <c r="JOG23" s="286"/>
      <c r="JOH23" s="286"/>
      <c r="JOI23" s="286"/>
      <c r="JOJ23" s="286"/>
      <c r="JOK23" s="163"/>
      <c r="JOL23" s="154"/>
      <c r="JOM23" s="287"/>
      <c r="JON23" s="287"/>
      <c r="JOO23" s="285"/>
      <c r="JOP23" s="287"/>
      <c r="JOQ23" s="287"/>
      <c r="JOR23" s="285"/>
      <c r="JOS23" s="287"/>
      <c r="JOT23" s="287"/>
      <c r="JOU23" s="285"/>
      <c r="JOV23" s="287"/>
      <c r="JOW23" s="287"/>
      <c r="JOX23" s="285"/>
      <c r="JOY23" s="287"/>
      <c r="JOZ23" s="287"/>
      <c r="JPA23" s="285"/>
      <c r="JPB23" s="287"/>
      <c r="JPC23" s="287"/>
      <c r="JPD23" s="285"/>
      <c r="JPE23" s="287"/>
      <c r="JPF23" s="287"/>
      <c r="JPG23" s="285"/>
      <c r="JPH23" s="287"/>
      <c r="JPI23" s="287"/>
      <c r="JPJ23" s="285"/>
      <c r="JPK23" s="287"/>
      <c r="JPL23" s="287"/>
      <c r="JPM23" s="285"/>
      <c r="JPN23" s="287"/>
      <c r="JPO23" s="287"/>
      <c r="JPP23" s="285"/>
      <c r="JPQ23" s="287"/>
      <c r="JPR23" s="287"/>
      <c r="JPS23" s="285"/>
      <c r="JPT23" s="287"/>
      <c r="JPU23" s="287"/>
      <c r="JPV23" s="285"/>
      <c r="JPW23" s="287"/>
      <c r="JPX23" s="287"/>
      <c r="JPY23" s="285"/>
      <c r="JPZ23" s="287"/>
      <c r="JQA23" s="287"/>
      <c r="JQB23" s="285"/>
      <c r="JQC23" s="287"/>
      <c r="JQD23" s="287"/>
      <c r="JQE23" s="285"/>
      <c r="JQF23" s="287"/>
      <c r="JQG23" s="287"/>
      <c r="JQH23" s="285"/>
      <c r="JQI23" s="287"/>
      <c r="JQJ23" s="287"/>
      <c r="JQK23" s="285"/>
      <c r="JQL23" s="287"/>
      <c r="JQM23" s="287"/>
      <c r="JQN23" s="285"/>
      <c r="JQO23" s="287"/>
      <c r="JQP23" s="287"/>
      <c r="JQQ23" s="285"/>
      <c r="JQR23" s="287"/>
      <c r="JQS23" s="287"/>
      <c r="JQT23" s="285"/>
      <c r="JQU23" s="287"/>
      <c r="JQV23" s="287"/>
      <c r="JQW23" s="285"/>
      <c r="JQX23" s="286"/>
      <c r="JQY23" s="286"/>
      <c r="JQZ23" s="286"/>
      <c r="JRA23" s="287"/>
      <c r="JRB23" s="287"/>
      <c r="JRC23" s="285"/>
      <c r="JRD23" s="286"/>
      <c r="JRE23" s="286"/>
      <c r="JRF23" s="286"/>
      <c r="JRG23" s="287"/>
      <c r="JRH23" s="287"/>
      <c r="JRI23" s="285"/>
      <c r="JRJ23" s="287"/>
      <c r="JRK23" s="287"/>
      <c r="JRL23" s="285"/>
      <c r="JRM23" s="286"/>
      <c r="JRN23" s="286"/>
      <c r="JRO23" s="286"/>
      <c r="JRP23" s="286"/>
      <c r="JRQ23" s="286"/>
      <c r="JRR23" s="286"/>
      <c r="JRS23" s="163"/>
      <c r="JRT23" s="154"/>
      <c r="JRU23" s="287"/>
      <c r="JRV23" s="287"/>
      <c r="JRW23" s="285"/>
      <c r="JRX23" s="287"/>
      <c r="JRY23" s="287"/>
      <c r="JRZ23" s="285"/>
      <c r="JSA23" s="287"/>
      <c r="JSB23" s="287"/>
      <c r="JSC23" s="285"/>
      <c r="JSD23" s="287"/>
      <c r="JSE23" s="287"/>
      <c r="JSF23" s="285"/>
      <c r="JSG23" s="287"/>
      <c r="JSH23" s="287"/>
      <c r="JSI23" s="285"/>
      <c r="JSJ23" s="287"/>
      <c r="JSK23" s="287"/>
      <c r="JSL23" s="285"/>
      <c r="JSM23" s="287"/>
      <c r="JSN23" s="287"/>
      <c r="JSO23" s="285"/>
      <c r="JSP23" s="287"/>
      <c r="JSQ23" s="287"/>
      <c r="JSR23" s="285"/>
      <c r="JSS23" s="287"/>
      <c r="JST23" s="287"/>
      <c r="JSU23" s="285"/>
      <c r="JSV23" s="287"/>
      <c r="JSW23" s="287"/>
      <c r="JSX23" s="285"/>
      <c r="JSY23" s="287"/>
      <c r="JSZ23" s="287"/>
      <c r="JTA23" s="285"/>
      <c r="JTB23" s="287"/>
      <c r="JTC23" s="287"/>
      <c r="JTD23" s="285"/>
      <c r="JTE23" s="287"/>
      <c r="JTF23" s="287"/>
      <c r="JTG23" s="285"/>
      <c r="JTH23" s="287"/>
      <c r="JTI23" s="287"/>
      <c r="JTJ23" s="285"/>
      <c r="JTK23" s="287"/>
      <c r="JTL23" s="287"/>
      <c r="JTM23" s="285"/>
      <c r="JTN23" s="287"/>
      <c r="JTO23" s="287"/>
      <c r="JTP23" s="285"/>
      <c r="JTQ23" s="287"/>
      <c r="JTR23" s="287"/>
      <c r="JTS23" s="285"/>
      <c r="JTT23" s="287"/>
      <c r="JTU23" s="287"/>
      <c r="JTV23" s="285"/>
      <c r="JTW23" s="287"/>
      <c r="JTX23" s="287"/>
      <c r="JTY23" s="285"/>
      <c r="JTZ23" s="287"/>
      <c r="JUA23" s="287"/>
      <c r="JUB23" s="285"/>
      <c r="JUC23" s="287"/>
      <c r="JUD23" s="287"/>
      <c r="JUE23" s="285"/>
      <c r="JUF23" s="286"/>
      <c r="JUG23" s="286"/>
      <c r="JUH23" s="286"/>
      <c r="JUI23" s="287"/>
      <c r="JUJ23" s="287"/>
      <c r="JUK23" s="285"/>
      <c r="JUL23" s="286"/>
      <c r="JUM23" s="286"/>
      <c r="JUN23" s="286"/>
      <c r="JUO23" s="287"/>
      <c r="JUP23" s="287"/>
      <c r="JUQ23" s="285"/>
      <c r="JUR23" s="287"/>
      <c r="JUS23" s="287"/>
      <c r="JUT23" s="285"/>
      <c r="JUU23" s="286"/>
      <c r="JUV23" s="286"/>
      <c r="JUW23" s="286"/>
      <c r="JUX23" s="286"/>
      <c r="JUY23" s="286"/>
      <c r="JUZ23" s="286"/>
      <c r="JVA23" s="163"/>
      <c r="JVB23" s="154"/>
      <c r="JVC23" s="287"/>
      <c r="JVD23" s="287"/>
      <c r="JVE23" s="285"/>
      <c r="JVF23" s="287"/>
      <c r="JVG23" s="287"/>
      <c r="JVH23" s="285"/>
      <c r="JVI23" s="287"/>
      <c r="JVJ23" s="287"/>
      <c r="JVK23" s="285"/>
      <c r="JVL23" s="287"/>
      <c r="JVM23" s="287"/>
      <c r="JVN23" s="285"/>
      <c r="JVO23" s="287"/>
      <c r="JVP23" s="287"/>
      <c r="JVQ23" s="285"/>
      <c r="JVR23" s="287"/>
      <c r="JVS23" s="287"/>
      <c r="JVT23" s="285"/>
      <c r="JVU23" s="287"/>
      <c r="JVV23" s="287"/>
      <c r="JVW23" s="285"/>
      <c r="JVX23" s="287"/>
      <c r="JVY23" s="287"/>
      <c r="JVZ23" s="285"/>
      <c r="JWA23" s="287"/>
      <c r="JWB23" s="287"/>
      <c r="JWC23" s="285"/>
      <c r="JWD23" s="287"/>
      <c r="JWE23" s="287"/>
      <c r="JWF23" s="285"/>
      <c r="JWG23" s="287"/>
      <c r="JWH23" s="287"/>
      <c r="JWI23" s="285"/>
      <c r="JWJ23" s="287"/>
      <c r="JWK23" s="287"/>
      <c r="JWL23" s="285"/>
      <c r="JWM23" s="287"/>
      <c r="JWN23" s="287"/>
      <c r="JWO23" s="285"/>
      <c r="JWP23" s="287"/>
      <c r="JWQ23" s="287"/>
      <c r="JWR23" s="285"/>
      <c r="JWS23" s="287"/>
      <c r="JWT23" s="287"/>
      <c r="JWU23" s="285"/>
      <c r="JWV23" s="287"/>
      <c r="JWW23" s="287"/>
      <c r="JWX23" s="285"/>
      <c r="JWY23" s="287"/>
      <c r="JWZ23" s="287"/>
      <c r="JXA23" s="285"/>
      <c r="JXB23" s="287"/>
      <c r="JXC23" s="287"/>
      <c r="JXD23" s="285"/>
      <c r="JXE23" s="287"/>
      <c r="JXF23" s="287"/>
      <c r="JXG23" s="285"/>
      <c r="JXH23" s="287"/>
      <c r="JXI23" s="287"/>
      <c r="JXJ23" s="285"/>
      <c r="JXK23" s="287"/>
      <c r="JXL23" s="287"/>
      <c r="JXM23" s="285"/>
      <c r="JXN23" s="286"/>
      <c r="JXO23" s="286"/>
      <c r="JXP23" s="286"/>
      <c r="JXQ23" s="287"/>
      <c r="JXR23" s="287"/>
      <c r="JXS23" s="285"/>
      <c r="JXT23" s="286"/>
      <c r="JXU23" s="286"/>
      <c r="JXV23" s="286"/>
      <c r="JXW23" s="287"/>
      <c r="JXX23" s="287"/>
      <c r="JXY23" s="285"/>
      <c r="JXZ23" s="287"/>
      <c r="JYA23" s="287"/>
      <c r="JYB23" s="285"/>
      <c r="JYC23" s="286"/>
      <c r="JYD23" s="286"/>
      <c r="JYE23" s="286"/>
      <c r="JYF23" s="286"/>
      <c r="JYG23" s="286"/>
      <c r="JYH23" s="286"/>
      <c r="JYI23" s="163"/>
      <c r="JYJ23" s="154"/>
      <c r="JYK23" s="287"/>
      <c r="JYL23" s="287"/>
      <c r="JYM23" s="285"/>
      <c r="JYN23" s="287"/>
      <c r="JYO23" s="287"/>
      <c r="JYP23" s="285"/>
      <c r="JYQ23" s="287"/>
      <c r="JYR23" s="287"/>
      <c r="JYS23" s="285"/>
      <c r="JYT23" s="287"/>
      <c r="JYU23" s="287"/>
      <c r="JYV23" s="285"/>
      <c r="JYW23" s="287"/>
      <c r="JYX23" s="287"/>
      <c r="JYY23" s="285"/>
      <c r="JYZ23" s="287"/>
      <c r="JZA23" s="287"/>
      <c r="JZB23" s="285"/>
      <c r="JZC23" s="287"/>
      <c r="JZD23" s="287"/>
      <c r="JZE23" s="285"/>
      <c r="JZF23" s="287"/>
      <c r="JZG23" s="287"/>
      <c r="JZH23" s="285"/>
      <c r="JZI23" s="287"/>
      <c r="JZJ23" s="287"/>
      <c r="JZK23" s="285"/>
      <c r="JZL23" s="287"/>
      <c r="JZM23" s="287"/>
      <c r="JZN23" s="285"/>
      <c r="JZO23" s="287"/>
      <c r="JZP23" s="287"/>
      <c r="JZQ23" s="285"/>
      <c r="JZR23" s="287"/>
      <c r="JZS23" s="287"/>
      <c r="JZT23" s="285"/>
      <c r="JZU23" s="287"/>
      <c r="JZV23" s="287"/>
      <c r="JZW23" s="285"/>
      <c r="JZX23" s="287"/>
      <c r="JZY23" s="287"/>
      <c r="JZZ23" s="285"/>
      <c r="KAA23" s="287"/>
      <c r="KAB23" s="287"/>
      <c r="KAC23" s="285"/>
      <c r="KAD23" s="287"/>
      <c r="KAE23" s="287"/>
      <c r="KAF23" s="285"/>
      <c r="KAG23" s="287"/>
      <c r="KAH23" s="287"/>
      <c r="KAI23" s="285"/>
      <c r="KAJ23" s="287"/>
      <c r="KAK23" s="287"/>
      <c r="KAL23" s="285"/>
      <c r="KAM23" s="287"/>
      <c r="KAN23" s="287"/>
      <c r="KAO23" s="285"/>
      <c r="KAP23" s="287"/>
      <c r="KAQ23" s="287"/>
      <c r="KAR23" s="285"/>
      <c r="KAS23" s="287"/>
      <c r="KAT23" s="287"/>
      <c r="KAU23" s="285"/>
      <c r="KAV23" s="286"/>
      <c r="KAW23" s="286"/>
      <c r="KAX23" s="286"/>
      <c r="KAY23" s="287"/>
      <c r="KAZ23" s="287"/>
      <c r="KBA23" s="285"/>
      <c r="KBB23" s="286"/>
      <c r="KBC23" s="286"/>
      <c r="KBD23" s="286"/>
      <c r="KBE23" s="287"/>
      <c r="KBF23" s="287"/>
      <c r="KBG23" s="285"/>
      <c r="KBH23" s="287"/>
      <c r="KBI23" s="287"/>
      <c r="KBJ23" s="285"/>
      <c r="KBK23" s="286"/>
      <c r="KBL23" s="286"/>
      <c r="KBM23" s="286"/>
      <c r="KBN23" s="286"/>
      <c r="KBO23" s="286"/>
      <c r="KBP23" s="286"/>
      <c r="KBQ23" s="163"/>
      <c r="KBR23" s="154"/>
      <c r="KBS23" s="287"/>
      <c r="KBT23" s="287"/>
      <c r="KBU23" s="285"/>
      <c r="KBV23" s="287"/>
      <c r="KBW23" s="287"/>
      <c r="KBX23" s="285"/>
      <c r="KBY23" s="287"/>
      <c r="KBZ23" s="287"/>
      <c r="KCA23" s="285"/>
      <c r="KCB23" s="287"/>
      <c r="KCC23" s="287"/>
      <c r="KCD23" s="285"/>
      <c r="KCE23" s="287"/>
      <c r="KCF23" s="287"/>
      <c r="KCG23" s="285"/>
      <c r="KCH23" s="287"/>
      <c r="KCI23" s="287"/>
      <c r="KCJ23" s="285"/>
      <c r="KCK23" s="287"/>
      <c r="KCL23" s="287"/>
      <c r="KCM23" s="285"/>
      <c r="KCN23" s="287"/>
      <c r="KCO23" s="287"/>
      <c r="KCP23" s="285"/>
      <c r="KCQ23" s="287"/>
      <c r="KCR23" s="287"/>
      <c r="KCS23" s="285"/>
      <c r="KCT23" s="287"/>
      <c r="KCU23" s="287"/>
      <c r="KCV23" s="285"/>
      <c r="KCW23" s="287"/>
      <c r="KCX23" s="287"/>
      <c r="KCY23" s="285"/>
      <c r="KCZ23" s="287"/>
      <c r="KDA23" s="287"/>
      <c r="KDB23" s="285"/>
      <c r="KDC23" s="287"/>
      <c r="KDD23" s="287"/>
      <c r="KDE23" s="285"/>
      <c r="KDF23" s="287"/>
      <c r="KDG23" s="287"/>
      <c r="KDH23" s="285"/>
      <c r="KDI23" s="287"/>
      <c r="KDJ23" s="287"/>
      <c r="KDK23" s="285"/>
      <c r="KDL23" s="287"/>
      <c r="KDM23" s="287"/>
      <c r="KDN23" s="285"/>
      <c r="KDO23" s="287"/>
      <c r="KDP23" s="287"/>
      <c r="KDQ23" s="285"/>
      <c r="KDR23" s="287"/>
      <c r="KDS23" s="287"/>
      <c r="KDT23" s="285"/>
      <c r="KDU23" s="287"/>
      <c r="KDV23" s="287"/>
      <c r="KDW23" s="285"/>
      <c r="KDX23" s="287"/>
      <c r="KDY23" s="287"/>
      <c r="KDZ23" s="285"/>
      <c r="KEA23" s="287"/>
      <c r="KEB23" s="287"/>
      <c r="KEC23" s="285"/>
      <c r="KED23" s="286"/>
      <c r="KEE23" s="286"/>
      <c r="KEF23" s="286"/>
      <c r="KEG23" s="287"/>
      <c r="KEH23" s="287"/>
      <c r="KEI23" s="285"/>
      <c r="KEJ23" s="286"/>
      <c r="KEK23" s="286"/>
      <c r="KEL23" s="286"/>
      <c r="KEM23" s="287"/>
      <c r="KEN23" s="287"/>
      <c r="KEO23" s="285"/>
      <c r="KEP23" s="287"/>
      <c r="KEQ23" s="287"/>
      <c r="KER23" s="285"/>
      <c r="KES23" s="286"/>
      <c r="KET23" s="286"/>
      <c r="KEU23" s="286"/>
      <c r="KEV23" s="286"/>
      <c r="KEW23" s="286"/>
      <c r="KEX23" s="286"/>
      <c r="KEY23" s="163"/>
      <c r="KEZ23" s="154"/>
      <c r="KFA23" s="287"/>
      <c r="KFB23" s="287"/>
      <c r="KFC23" s="285"/>
      <c r="KFD23" s="287"/>
      <c r="KFE23" s="287"/>
      <c r="KFF23" s="285"/>
      <c r="KFG23" s="287"/>
      <c r="KFH23" s="287"/>
      <c r="KFI23" s="285"/>
      <c r="KFJ23" s="287"/>
      <c r="KFK23" s="287"/>
      <c r="KFL23" s="285"/>
      <c r="KFM23" s="287"/>
      <c r="KFN23" s="287"/>
      <c r="KFO23" s="285"/>
      <c r="KFP23" s="287"/>
      <c r="KFQ23" s="287"/>
      <c r="KFR23" s="285"/>
      <c r="KFS23" s="287"/>
      <c r="KFT23" s="287"/>
      <c r="KFU23" s="285"/>
      <c r="KFV23" s="287"/>
      <c r="KFW23" s="287"/>
      <c r="KFX23" s="285"/>
      <c r="KFY23" s="287"/>
      <c r="KFZ23" s="287"/>
      <c r="KGA23" s="285"/>
      <c r="KGB23" s="287"/>
      <c r="KGC23" s="287"/>
      <c r="KGD23" s="285"/>
      <c r="KGE23" s="287"/>
      <c r="KGF23" s="287"/>
      <c r="KGG23" s="285"/>
      <c r="KGH23" s="287"/>
      <c r="KGI23" s="287"/>
      <c r="KGJ23" s="285"/>
      <c r="KGK23" s="287"/>
      <c r="KGL23" s="287"/>
      <c r="KGM23" s="285"/>
      <c r="KGN23" s="287"/>
      <c r="KGO23" s="287"/>
      <c r="KGP23" s="285"/>
      <c r="KGQ23" s="287"/>
      <c r="KGR23" s="287"/>
      <c r="KGS23" s="285"/>
      <c r="KGT23" s="287"/>
      <c r="KGU23" s="287"/>
      <c r="KGV23" s="285"/>
      <c r="KGW23" s="287"/>
      <c r="KGX23" s="287"/>
      <c r="KGY23" s="285"/>
      <c r="KGZ23" s="287"/>
      <c r="KHA23" s="287"/>
      <c r="KHB23" s="285"/>
      <c r="KHC23" s="287"/>
      <c r="KHD23" s="287"/>
      <c r="KHE23" s="285"/>
      <c r="KHF23" s="287"/>
      <c r="KHG23" s="287"/>
      <c r="KHH23" s="285"/>
      <c r="KHI23" s="287"/>
      <c r="KHJ23" s="287"/>
      <c r="KHK23" s="285"/>
      <c r="KHL23" s="286"/>
      <c r="KHM23" s="286"/>
      <c r="KHN23" s="286"/>
      <c r="KHO23" s="287"/>
      <c r="KHP23" s="287"/>
      <c r="KHQ23" s="285"/>
      <c r="KHR23" s="286"/>
      <c r="KHS23" s="286"/>
      <c r="KHT23" s="286"/>
      <c r="KHU23" s="287"/>
      <c r="KHV23" s="287"/>
      <c r="KHW23" s="285"/>
      <c r="KHX23" s="287"/>
      <c r="KHY23" s="287"/>
      <c r="KHZ23" s="285"/>
      <c r="KIA23" s="286"/>
      <c r="KIB23" s="286"/>
      <c r="KIC23" s="286"/>
      <c r="KID23" s="286"/>
      <c r="KIE23" s="286"/>
      <c r="KIF23" s="286"/>
      <c r="KIG23" s="163"/>
      <c r="KIH23" s="154"/>
      <c r="KII23" s="287"/>
      <c r="KIJ23" s="287"/>
      <c r="KIK23" s="285"/>
      <c r="KIL23" s="287"/>
      <c r="KIM23" s="287"/>
      <c r="KIN23" s="285"/>
      <c r="KIO23" s="287"/>
      <c r="KIP23" s="287"/>
      <c r="KIQ23" s="285"/>
      <c r="KIR23" s="287"/>
      <c r="KIS23" s="287"/>
      <c r="KIT23" s="285"/>
      <c r="KIU23" s="287"/>
      <c r="KIV23" s="287"/>
      <c r="KIW23" s="285"/>
      <c r="KIX23" s="287"/>
      <c r="KIY23" s="287"/>
      <c r="KIZ23" s="285"/>
      <c r="KJA23" s="287"/>
      <c r="KJB23" s="287"/>
      <c r="KJC23" s="285"/>
      <c r="KJD23" s="287"/>
      <c r="KJE23" s="287"/>
      <c r="KJF23" s="285"/>
      <c r="KJG23" s="287"/>
      <c r="KJH23" s="287"/>
      <c r="KJI23" s="285"/>
      <c r="KJJ23" s="287"/>
      <c r="KJK23" s="287"/>
      <c r="KJL23" s="285"/>
      <c r="KJM23" s="287"/>
      <c r="KJN23" s="287"/>
      <c r="KJO23" s="285"/>
      <c r="KJP23" s="287"/>
      <c r="KJQ23" s="287"/>
      <c r="KJR23" s="285"/>
      <c r="KJS23" s="287"/>
      <c r="KJT23" s="287"/>
      <c r="KJU23" s="285"/>
      <c r="KJV23" s="287"/>
      <c r="KJW23" s="287"/>
      <c r="KJX23" s="285"/>
      <c r="KJY23" s="287"/>
      <c r="KJZ23" s="287"/>
      <c r="KKA23" s="285"/>
      <c r="KKB23" s="287"/>
      <c r="KKC23" s="287"/>
      <c r="KKD23" s="285"/>
      <c r="KKE23" s="287"/>
      <c r="KKF23" s="287"/>
      <c r="KKG23" s="285"/>
      <c r="KKH23" s="287"/>
      <c r="KKI23" s="287"/>
      <c r="KKJ23" s="285"/>
      <c r="KKK23" s="287"/>
      <c r="KKL23" s="287"/>
      <c r="KKM23" s="285"/>
      <c r="KKN23" s="287"/>
      <c r="KKO23" s="287"/>
      <c r="KKP23" s="285"/>
      <c r="KKQ23" s="287"/>
      <c r="KKR23" s="287"/>
      <c r="KKS23" s="285"/>
      <c r="KKT23" s="286"/>
      <c r="KKU23" s="286"/>
      <c r="KKV23" s="286"/>
      <c r="KKW23" s="287"/>
      <c r="KKX23" s="287"/>
      <c r="KKY23" s="285"/>
      <c r="KKZ23" s="286"/>
      <c r="KLA23" s="286"/>
      <c r="KLB23" s="286"/>
      <c r="KLC23" s="287"/>
      <c r="KLD23" s="287"/>
      <c r="KLE23" s="285"/>
      <c r="KLF23" s="287"/>
      <c r="KLG23" s="287"/>
      <c r="KLH23" s="285"/>
      <c r="KLI23" s="286"/>
      <c r="KLJ23" s="286"/>
      <c r="KLK23" s="286"/>
      <c r="KLL23" s="286"/>
      <c r="KLM23" s="286"/>
      <c r="KLN23" s="286"/>
      <c r="KLO23" s="163"/>
      <c r="KLP23" s="154"/>
      <c r="KLQ23" s="287"/>
      <c r="KLR23" s="287"/>
      <c r="KLS23" s="285"/>
      <c r="KLT23" s="287"/>
      <c r="KLU23" s="287"/>
      <c r="KLV23" s="285"/>
      <c r="KLW23" s="287"/>
      <c r="KLX23" s="287"/>
      <c r="KLY23" s="285"/>
      <c r="KLZ23" s="287"/>
      <c r="KMA23" s="287"/>
      <c r="KMB23" s="285"/>
      <c r="KMC23" s="287"/>
      <c r="KMD23" s="287"/>
      <c r="KME23" s="285"/>
      <c r="KMF23" s="287"/>
      <c r="KMG23" s="287"/>
      <c r="KMH23" s="285"/>
      <c r="KMI23" s="287"/>
      <c r="KMJ23" s="287"/>
      <c r="KMK23" s="285"/>
      <c r="KML23" s="287"/>
      <c r="KMM23" s="287"/>
      <c r="KMN23" s="285"/>
      <c r="KMO23" s="287"/>
      <c r="KMP23" s="287"/>
      <c r="KMQ23" s="285"/>
      <c r="KMR23" s="287"/>
      <c r="KMS23" s="287"/>
      <c r="KMT23" s="285"/>
      <c r="KMU23" s="287"/>
      <c r="KMV23" s="287"/>
      <c r="KMW23" s="285"/>
      <c r="KMX23" s="287"/>
      <c r="KMY23" s="287"/>
      <c r="KMZ23" s="285"/>
      <c r="KNA23" s="287"/>
      <c r="KNB23" s="287"/>
      <c r="KNC23" s="285"/>
      <c r="KND23" s="287"/>
      <c r="KNE23" s="287"/>
      <c r="KNF23" s="285"/>
      <c r="KNG23" s="287"/>
      <c r="KNH23" s="287"/>
      <c r="KNI23" s="285"/>
      <c r="KNJ23" s="287"/>
      <c r="KNK23" s="287"/>
      <c r="KNL23" s="285"/>
      <c r="KNM23" s="287"/>
      <c r="KNN23" s="287"/>
      <c r="KNO23" s="285"/>
      <c r="KNP23" s="287"/>
      <c r="KNQ23" s="287"/>
      <c r="KNR23" s="285"/>
      <c r="KNS23" s="287"/>
      <c r="KNT23" s="287"/>
      <c r="KNU23" s="285"/>
      <c r="KNV23" s="287"/>
      <c r="KNW23" s="287"/>
      <c r="KNX23" s="285"/>
      <c r="KNY23" s="287"/>
      <c r="KNZ23" s="287"/>
      <c r="KOA23" s="285"/>
      <c r="KOB23" s="286"/>
      <c r="KOC23" s="286"/>
      <c r="KOD23" s="286"/>
      <c r="KOE23" s="287"/>
      <c r="KOF23" s="287"/>
      <c r="KOG23" s="285"/>
      <c r="KOH23" s="286"/>
      <c r="KOI23" s="286"/>
      <c r="KOJ23" s="286"/>
      <c r="KOK23" s="287"/>
      <c r="KOL23" s="287"/>
      <c r="KOM23" s="285"/>
      <c r="KON23" s="287"/>
      <c r="KOO23" s="287"/>
      <c r="KOP23" s="285"/>
      <c r="KOQ23" s="286"/>
      <c r="KOR23" s="286"/>
      <c r="KOS23" s="286"/>
      <c r="KOT23" s="286"/>
      <c r="KOU23" s="286"/>
      <c r="KOV23" s="286"/>
      <c r="KOW23" s="163"/>
      <c r="KOX23" s="154"/>
      <c r="KOY23" s="287"/>
      <c r="KOZ23" s="287"/>
      <c r="KPA23" s="285"/>
      <c r="KPB23" s="287"/>
      <c r="KPC23" s="287"/>
      <c r="KPD23" s="285"/>
      <c r="KPE23" s="287"/>
      <c r="KPF23" s="287"/>
      <c r="KPG23" s="285"/>
      <c r="KPH23" s="287"/>
      <c r="KPI23" s="287"/>
      <c r="KPJ23" s="285"/>
      <c r="KPK23" s="287"/>
      <c r="KPL23" s="287"/>
      <c r="KPM23" s="285"/>
      <c r="KPN23" s="287"/>
      <c r="KPO23" s="287"/>
      <c r="KPP23" s="285"/>
      <c r="KPQ23" s="287"/>
      <c r="KPR23" s="287"/>
      <c r="KPS23" s="285"/>
      <c r="KPT23" s="287"/>
      <c r="KPU23" s="287"/>
      <c r="KPV23" s="285"/>
      <c r="KPW23" s="287"/>
      <c r="KPX23" s="287"/>
      <c r="KPY23" s="285"/>
      <c r="KPZ23" s="287"/>
      <c r="KQA23" s="287"/>
      <c r="KQB23" s="285"/>
      <c r="KQC23" s="287"/>
      <c r="KQD23" s="287"/>
      <c r="KQE23" s="285"/>
      <c r="KQF23" s="287"/>
      <c r="KQG23" s="287"/>
      <c r="KQH23" s="285"/>
      <c r="KQI23" s="287"/>
      <c r="KQJ23" s="287"/>
      <c r="KQK23" s="285"/>
      <c r="KQL23" s="287"/>
      <c r="KQM23" s="287"/>
      <c r="KQN23" s="285"/>
      <c r="KQO23" s="287"/>
      <c r="KQP23" s="287"/>
      <c r="KQQ23" s="285"/>
      <c r="KQR23" s="287"/>
      <c r="KQS23" s="287"/>
      <c r="KQT23" s="285"/>
      <c r="KQU23" s="287"/>
      <c r="KQV23" s="287"/>
      <c r="KQW23" s="285"/>
      <c r="KQX23" s="287"/>
      <c r="KQY23" s="287"/>
      <c r="KQZ23" s="285"/>
      <c r="KRA23" s="287"/>
      <c r="KRB23" s="287"/>
      <c r="KRC23" s="285"/>
      <c r="KRD23" s="287"/>
      <c r="KRE23" s="287"/>
      <c r="KRF23" s="285"/>
      <c r="KRG23" s="287"/>
      <c r="KRH23" s="287"/>
      <c r="KRI23" s="285"/>
      <c r="KRJ23" s="286"/>
      <c r="KRK23" s="286"/>
      <c r="KRL23" s="286"/>
      <c r="KRM23" s="287"/>
      <c r="KRN23" s="287"/>
      <c r="KRO23" s="285"/>
      <c r="KRP23" s="286"/>
      <c r="KRQ23" s="286"/>
      <c r="KRR23" s="286"/>
      <c r="KRS23" s="287"/>
      <c r="KRT23" s="287"/>
      <c r="KRU23" s="285"/>
      <c r="KRV23" s="287"/>
      <c r="KRW23" s="287"/>
      <c r="KRX23" s="285"/>
      <c r="KRY23" s="286"/>
      <c r="KRZ23" s="286"/>
      <c r="KSA23" s="286"/>
      <c r="KSB23" s="286"/>
      <c r="KSC23" s="286"/>
      <c r="KSD23" s="286"/>
      <c r="KSE23" s="163"/>
      <c r="KSF23" s="154"/>
      <c r="KSG23" s="287"/>
      <c r="KSH23" s="287"/>
      <c r="KSI23" s="285"/>
      <c r="KSJ23" s="287"/>
      <c r="KSK23" s="287"/>
      <c r="KSL23" s="285"/>
      <c r="KSM23" s="287"/>
      <c r="KSN23" s="287"/>
      <c r="KSO23" s="285"/>
      <c r="KSP23" s="287"/>
      <c r="KSQ23" s="287"/>
      <c r="KSR23" s="285"/>
      <c r="KSS23" s="287"/>
      <c r="KST23" s="287"/>
      <c r="KSU23" s="285"/>
      <c r="KSV23" s="287"/>
      <c r="KSW23" s="287"/>
      <c r="KSX23" s="285"/>
      <c r="KSY23" s="287"/>
      <c r="KSZ23" s="287"/>
      <c r="KTA23" s="285"/>
      <c r="KTB23" s="287"/>
      <c r="KTC23" s="287"/>
      <c r="KTD23" s="285"/>
      <c r="KTE23" s="287"/>
      <c r="KTF23" s="287"/>
      <c r="KTG23" s="285"/>
      <c r="KTH23" s="287"/>
      <c r="KTI23" s="287"/>
      <c r="KTJ23" s="285"/>
      <c r="KTK23" s="287"/>
      <c r="KTL23" s="287"/>
      <c r="KTM23" s="285"/>
      <c r="KTN23" s="287"/>
      <c r="KTO23" s="287"/>
      <c r="KTP23" s="285"/>
      <c r="KTQ23" s="287"/>
      <c r="KTR23" s="287"/>
      <c r="KTS23" s="285"/>
      <c r="KTT23" s="287"/>
      <c r="KTU23" s="287"/>
      <c r="KTV23" s="285"/>
      <c r="KTW23" s="287"/>
      <c r="KTX23" s="287"/>
      <c r="KTY23" s="285"/>
      <c r="KTZ23" s="287"/>
      <c r="KUA23" s="287"/>
      <c r="KUB23" s="285"/>
      <c r="KUC23" s="287"/>
      <c r="KUD23" s="287"/>
      <c r="KUE23" s="285"/>
      <c r="KUF23" s="287"/>
      <c r="KUG23" s="287"/>
      <c r="KUH23" s="285"/>
      <c r="KUI23" s="287"/>
      <c r="KUJ23" s="287"/>
      <c r="KUK23" s="285"/>
      <c r="KUL23" s="287"/>
      <c r="KUM23" s="287"/>
      <c r="KUN23" s="285"/>
      <c r="KUO23" s="287"/>
      <c r="KUP23" s="287"/>
      <c r="KUQ23" s="285"/>
      <c r="KUR23" s="286"/>
      <c r="KUS23" s="286"/>
      <c r="KUT23" s="286"/>
      <c r="KUU23" s="287"/>
      <c r="KUV23" s="287"/>
      <c r="KUW23" s="285"/>
      <c r="KUX23" s="286"/>
      <c r="KUY23" s="286"/>
      <c r="KUZ23" s="286"/>
      <c r="KVA23" s="287"/>
      <c r="KVB23" s="287"/>
      <c r="KVC23" s="285"/>
      <c r="KVD23" s="287"/>
      <c r="KVE23" s="287"/>
      <c r="KVF23" s="285"/>
      <c r="KVG23" s="286"/>
      <c r="KVH23" s="286"/>
      <c r="KVI23" s="286"/>
      <c r="KVJ23" s="286"/>
      <c r="KVK23" s="286"/>
      <c r="KVL23" s="286"/>
      <c r="KVM23" s="163"/>
      <c r="KVN23" s="154"/>
      <c r="KVO23" s="287"/>
      <c r="KVP23" s="287"/>
      <c r="KVQ23" s="285"/>
      <c r="KVR23" s="287"/>
      <c r="KVS23" s="287"/>
      <c r="KVT23" s="285"/>
      <c r="KVU23" s="287"/>
      <c r="KVV23" s="287"/>
      <c r="KVW23" s="285"/>
      <c r="KVX23" s="287"/>
      <c r="KVY23" s="287"/>
      <c r="KVZ23" s="285"/>
      <c r="KWA23" s="287"/>
      <c r="KWB23" s="287"/>
      <c r="KWC23" s="285"/>
      <c r="KWD23" s="287"/>
      <c r="KWE23" s="287"/>
      <c r="KWF23" s="285"/>
      <c r="KWG23" s="287"/>
      <c r="KWH23" s="287"/>
      <c r="KWI23" s="285"/>
      <c r="KWJ23" s="287"/>
      <c r="KWK23" s="287"/>
      <c r="KWL23" s="285"/>
      <c r="KWM23" s="287"/>
      <c r="KWN23" s="287"/>
      <c r="KWO23" s="285"/>
      <c r="KWP23" s="287"/>
      <c r="KWQ23" s="287"/>
      <c r="KWR23" s="285"/>
      <c r="KWS23" s="287"/>
      <c r="KWT23" s="287"/>
      <c r="KWU23" s="285"/>
      <c r="KWV23" s="287"/>
      <c r="KWW23" s="287"/>
      <c r="KWX23" s="285"/>
      <c r="KWY23" s="287"/>
      <c r="KWZ23" s="287"/>
      <c r="KXA23" s="285"/>
      <c r="KXB23" s="287"/>
      <c r="KXC23" s="287"/>
      <c r="KXD23" s="285"/>
      <c r="KXE23" s="287"/>
      <c r="KXF23" s="287"/>
      <c r="KXG23" s="285"/>
      <c r="KXH23" s="287"/>
      <c r="KXI23" s="287"/>
      <c r="KXJ23" s="285"/>
      <c r="KXK23" s="287"/>
      <c r="KXL23" s="287"/>
      <c r="KXM23" s="285"/>
      <c r="KXN23" s="287"/>
      <c r="KXO23" s="287"/>
      <c r="KXP23" s="285"/>
      <c r="KXQ23" s="287"/>
      <c r="KXR23" s="287"/>
      <c r="KXS23" s="285"/>
      <c r="KXT23" s="287"/>
      <c r="KXU23" s="287"/>
      <c r="KXV23" s="285"/>
      <c r="KXW23" s="287"/>
      <c r="KXX23" s="287"/>
      <c r="KXY23" s="285"/>
      <c r="KXZ23" s="286"/>
      <c r="KYA23" s="286"/>
      <c r="KYB23" s="286"/>
      <c r="KYC23" s="287"/>
      <c r="KYD23" s="287"/>
      <c r="KYE23" s="285"/>
      <c r="KYF23" s="286"/>
      <c r="KYG23" s="286"/>
      <c r="KYH23" s="286"/>
      <c r="KYI23" s="287"/>
      <c r="KYJ23" s="287"/>
      <c r="KYK23" s="285"/>
      <c r="KYL23" s="287"/>
      <c r="KYM23" s="287"/>
      <c r="KYN23" s="285"/>
      <c r="KYO23" s="286"/>
      <c r="KYP23" s="286"/>
      <c r="KYQ23" s="286"/>
      <c r="KYR23" s="286"/>
      <c r="KYS23" s="286"/>
      <c r="KYT23" s="286"/>
      <c r="KYU23" s="163"/>
      <c r="KYV23" s="154"/>
      <c r="KYW23" s="287"/>
      <c r="KYX23" s="287"/>
      <c r="KYY23" s="285"/>
      <c r="KYZ23" s="287"/>
      <c r="KZA23" s="287"/>
      <c r="KZB23" s="285"/>
      <c r="KZC23" s="287"/>
      <c r="KZD23" s="287"/>
      <c r="KZE23" s="285"/>
      <c r="KZF23" s="287"/>
      <c r="KZG23" s="287"/>
      <c r="KZH23" s="285"/>
      <c r="KZI23" s="287"/>
      <c r="KZJ23" s="287"/>
      <c r="KZK23" s="285"/>
      <c r="KZL23" s="287"/>
      <c r="KZM23" s="287"/>
      <c r="KZN23" s="285"/>
      <c r="KZO23" s="287"/>
      <c r="KZP23" s="287"/>
      <c r="KZQ23" s="285"/>
      <c r="KZR23" s="287"/>
      <c r="KZS23" s="287"/>
      <c r="KZT23" s="285"/>
      <c r="KZU23" s="287"/>
      <c r="KZV23" s="287"/>
      <c r="KZW23" s="285"/>
      <c r="KZX23" s="287"/>
      <c r="KZY23" s="287"/>
      <c r="KZZ23" s="285"/>
      <c r="LAA23" s="287"/>
      <c r="LAB23" s="287"/>
      <c r="LAC23" s="285"/>
      <c r="LAD23" s="287"/>
      <c r="LAE23" s="287"/>
      <c r="LAF23" s="285"/>
      <c r="LAG23" s="287"/>
      <c r="LAH23" s="287"/>
      <c r="LAI23" s="285"/>
      <c r="LAJ23" s="287"/>
      <c r="LAK23" s="287"/>
      <c r="LAL23" s="285"/>
      <c r="LAM23" s="287"/>
      <c r="LAN23" s="287"/>
      <c r="LAO23" s="285"/>
      <c r="LAP23" s="287"/>
      <c r="LAQ23" s="287"/>
      <c r="LAR23" s="285"/>
      <c r="LAS23" s="287"/>
      <c r="LAT23" s="287"/>
      <c r="LAU23" s="285"/>
      <c r="LAV23" s="287"/>
      <c r="LAW23" s="287"/>
      <c r="LAX23" s="285"/>
      <c r="LAY23" s="287"/>
      <c r="LAZ23" s="287"/>
      <c r="LBA23" s="285"/>
      <c r="LBB23" s="287"/>
      <c r="LBC23" s="287"/>
      <c r="LBD23" s="285"/>
      <c r="LBE23" s="287"/>
      <c r="LBF23" s="287"/>
      <c r="LBG23" s="285"/>
      <c r="LBH23" s="286"/>
      <c r="LBI23" s="286"/>
      <c r="LBJ23" s="286"/>
      <c r="LBK23" s="287"/>
      <c r="LBL23" s="287"/>
      <c r="LBM23" s="285"/>
      <c r="LBN23" s="286"/>
      <c r="LBO23" s="286"/>
      <c r="LBP23" s="286"/>
      <c r="LBQ23" s="287"/>
      <c r="LBR23" s="287"/>
      <c r="LBS23" s="285"/>
      <c r="LBT23" s="287"/>
      <c r="LBU23" s="287"/>
      <c r="LBV23" s="285"/>
      <c r="LBW23" s="286"/>
      <c r="LBX23" s="286"/>
      <c r="LBY23" s="286"/>
      <c r="LBZ23" s="286"/>
      <c r="LCA23" s="286"/>
      <c r="LCB23" s="286"/>
      <c r="LCC23" s="163"/>
      <c r="LCD23" s="154"/>
      <c r="LCE23" s="287"/>
      <c r="LCF23" s="287"/>
      <c r="LCG23" s="285"/>
      <c r="LCH23" s="287"/>
      <c r="LCI23" s="287"/>
      <c r="LCJ23" s="285"/>
      <c r="LCK23" s="287"/>
      <c r="LCL23" s="287"/>
      <c r="LCM23" s="285"/>
      <c r="LCN23" s="287"/>
      <c r="LCO23" s="287"/>
      <c r="LCP23" s="285"/>
      <c r="LCQ23" s="287"/>
      <c r="LCR23" s="287"/>
      <c r="LCS23" s="285"/>
      <c r="LCT23" s="287"/>
      <c r="LCU23" s="287"/>
      <c r="LCV23" s="285"/>
      <c r="LCW23" s="287"/>
      <c r="LCX23" s="287"/>
      <c r="LCY23" s="285"/>
      <c r="LCZ23" s="287"/>
      <c r="LDA23" s="287"/>
      <c r="LDB23" s="285"/>
      <c r="LDC23" s="287"/>
      <c r="LDD23" s="287"/>
      <c r="LDE23" s="285"/>
      <c r="LDF23" s="287"/>
      <c r="LDG23" s="287"/>
      <c r="LDH23" s="285"/>
      <c r="LDI23" s="287"/>
      <c r="LDJ23" s="287"/>
      <c r="LDK23" s="285"/>
      <c r="LDL23" s="287"/>
      <c r="LDM23" s="287"/>
      <c r="LDN23" s="285"/>
      <c r="LDO23" s="287"/>
      <c r="LDP23" s="287"/>
      <c r="LDQ23" s="285"/>
      <c r="LDR23" s="287"/>
      <c r="LDS23" s="287"/>
      <c r="LDT23" s="285"/>
      <c r="LDU23" s="287"/>
      <c r="LDV23" s="287"/>
      <c r="LDW23" s="285"/>
      <c r="LDX23" s="287"/>
      <c r="LDY23" s="287"/>
      <c r="LDZ23" s="285"/>
      <c r="LEA23" s="287"/>
      <c r="LEB23" s="287"/>
      <c r="LEC23" s="285"/>
      <c r="LED23" s="287"/>
      <c r="LEE23" s="287"/>
      <c r="LEF23" s="285"/>
      <c r="LEG23" s="287"/>
      <c r="LEH23" s="287"/>
      <c r="LEI23" s="285"/>
      <c r="LEJ23" s="287"/>
      <c r="LEK23" s="287"/>
      <c r="LEL23" s="285"/>
      <c r="LEM23" s="287"/>
      <c r="LEN23" s="287"/>
      <c r="LEO23" s="285"/>
      <c r="LEP23" s="286"/>
      <c r="LEQ23" s="286"/>
      <c r="LER23" s="286"/>
      <c r="LES23" s="287"/>
      <c r="LET23" s="287"/>
      <c r="LEU23" s="285"/>
      <c r="LEV23" s="286"/>
      <c r="LEW23" s="286"/>
      <c r="LEX23" s="286"/>
      <c r="LEY23" s="287"/>
      <c r="LEZ23" s="287"/>
      <c r="LFA23" s="285"/>
      <c r="LFB23" s="287"/>
      <c r="LFC23" s="287"/>
      <c r="LFD23" s="285"/>
      <c r="LFE23" s="286"/>
      <c r="LFF23" s="286"/>
      <c r="LFG23" s="286"/>
      <c r="LFH23" s="286"/>
      <c r="LFI23" s="286"/>
      <c r="LFJ23" s="286"/>
      <c r="LFK23" s="163"/>
      <c r="LFL23" s="154"/>
      <c r="LFM23" s="287"/>
      <c r="LFN23" s="287"/>
      <c r="LFO23" s="285"/>
      <c r="LFP23" s="287"/>
      <c r="LFQ23" s="287"/>
      <c r="LFR23" s="285"/>
      <c r="LFS23" s="287"/>
      <c r="LFT23" s="287"/>
      <c r="LFU23" s="285"/>
      <c r="LFV23" s="287"/>
      <c r="LFW23" s="287"/>
      <c r="LFX23" s="285"/>
      <c r="LFY23" s="287"/>
      <c r="LFZ23" s="287"/>
      <c r="LGA23" s="285"/>
      <c r="LGB23" s="287"/>
      <c r="LGC23" s="287"/>
      <c r="LGD23" s="285"/>
      <c r="LGE23" s="287"/>
      <c r="LGF23" s="287"/>
      <c r="LGG23" s="285"/>
      <c r="LGH23" s="287"/>
      <c r="LGI23" s="287"/>
      <c r="LGJ23" s="285"/>
      <c r="LGK23" s="287"/>
      <c r="LGL23" s="287"/>
      <c r="LGM23" s="285"/>
      <c r="LGN23" s="287"/>
      <c r="LGO23" s="287"/>
      <c r="LGP23" s="285"/>
      <c r="LGQ23" s="287"/>
      <c r="LGR23" s="287"/>
      <c r="LGS23" s="285"/>
      <c r="LGT23" s="287"/>
      <c r="LGU23" s="287"/>
      <c r="LGV23" s="285"/>
      <c r="LGW23" s="287"/>
      <c r="LGX23" s="287"/>
      <c r="LGY23" s="285"/>
      <c r="LGZ23" s="287"/>
      <c r="LHA23" s="287"/>
      <c r="LHB23" s="285"/>
      <c r="LHC23" s="287"/>
      <c r="LHD23" s="287"/>
      <c r="LHE23" s="285"/>
      <c r="LHF23" s="287"/>
      <c r="LHG23" s="287"/>
      <c r="LHH23" s="285"/>
      <c r="LHI23" s="287"/>
      <c r="LHJ23" s="287"/>
      <c r="LHK23" s="285"/>
      <c r="LHL23" s="287"/>
      <c r="LHM23" s="287"/>
      <c r="LHN23" s="285"/>
      <c r="LHO23" s="287"/>
      <c r="LHP23" s="287"/>
      <c r="LHQ23" s="285"/>
      <c r="LHR23" s="287"/>
      <c r="LHS23" s="287"/>
      <c r="LHT23" s="285"/>
      <c r="LHU23" s="287"/>
      <c r="LHV23" s="287"/>
      <c r="LHW23" s="285"/>
      <c r="LHX23" s="286"/>
      <c r="LHY23" s="286"/>
      <c r="LHZ23" s="286"/>
      <c r="LIA23" s="287"/>
      <c r="LIB23" s="287"/>
      <c r="LIC23" s="285"/>
      <c r="LID23" s="286"/>
      <c r="LIE23" s="286"/>
      <c r="LIF23" s="286"/>
      <c r="LIG23" s="287"/>
      <c r="LIH23" s="287"/>
      <c r="LII23" s="285"/>
      <c r="LIJ23" s="287"/>
      <c r="LIK23" s="287"/>
      <c r="LIL23" s="285"/>
      <c r="LIM23" s="286"/>
      <c r="LIN23" s="286"/>
      <c r="LIO23" s="286"/>
      <c r="LIP23" s="286"/>
      <c r="LIQ23" s="286"/>
      <c r="LIR23" s="286"/>
      <c r="LIS23" s="163"/>
      <c r="LIT23" s="154"/>
      <c r="LIU23" s="287"/>
      <c r="LIV23" s="287"/>
      <c r="LIW23" s="285"/>
      <c r="LIX23" s="287"/>
      <c r="LIY23" s="287"/>
      <c r="LIZ23" s="285"/>
      <c r="LJA23" s="287"/>
      <c r="LJB23" s="287"/>
      <c r="LJC23" s="285"/>
      <c r="LJD23" s="287"/>
      <c r="LJE23" s="287"/>
      <c r="LJF23" s="285"/>
      <c r="LJG23" s="287"/>
      <c r="LJH23" s="287"/>
      <c r="LJI23" s="285"/>
      <c r="LJJ23" s="287"/>
      <c r="LJK23" s="287"/>
      <c r="LJL23" s="285"/>
      <c r="LJM23" s="287"/>
      <c r="LJN23" s="287"/>
      <c r="LJO23" s="285"/>
      <c r="LJP23" s="287"/>
      <c r="LJQ23" s="287"/>
      <c r="LJR23" s="285"/>
      <c r="LJS23" s="287"/>
      <c r="LJT23" s="287"/>
      <c r="LJU23" s="285"/>
      <c r="LJV23" s="287"/>
      <c r="LJW23" s="287"/>
      <c r="LJX23" s="285"/>
      <c r="LJY23" s="287"/>
      <c r="LJZ23" s="287"/>
      <c r="LKA23" s="285"/>
      <c r="LKB23" s="287"/>
      <c r="LKC23" s="287"/>
      <c r="LKD23" s="285"/>
      <c r="LKE23" s="287"/>
      <c r="LKF23" s="287"/>
      <c r="LKG23" s="285"/>
      <c r="LKH23" s="287"/>
      <c r="LKI23" s="287"/>
      <c r="LKJ23" s="285"/>
      <c r="LKK23" s="287"/>
      <c r="LKL23" s="287"/>
      <c r="LKM23" s="285"/>
      <c r="LKN23" s="287"/>
      <c r="LKO23" s="287"/>
      <c r="LKP23" s="285"/>
      <c r="LKQ23" s="287"/>
      <c r="LKR23" s="287"/>
      <c r="LKS23" s="285"/>
      <c r="LKT23" s="287"/>
      <c r="LKU23" s="287"/>
      <c r="LKV23" s="285"/>
      <c r="LKW23" s="287"/>
      <c r="LKX23" s="287"/>
      <c r="LKY23" s="285"/>
      <c r="LKZ23" s="287"/>
      <c r="LLA23" s="287"/>
      <c r="LLB23" s="285"/>
      <c r="LLC23" s="287"/>
      <c r="LLD23" s="287"/>
      <c r="LLE23" s="285"/>
      <c r="LLF23" s="286"/>
      <c r="LLG23" s="286"/>
      <c r="LLH23" s="286"/>
      <c r="LLI23" s="287"/>
      <c r="LLJ23" s="287"/>
      <c r="LLK23" s="285"/>
      <c r="LLL23" s="286"/>
      <c r="LLM23" s="286"/>
      <c r="LLN23" s="286"/>
      <c r="LLO23" s="287"/>
      <c r="LLP23" s="287"/>
      <c r="LLQ23" s="285"/>
      <c r="LLR23" s="287"/>
      <c r="LLS23" s="287"/>
      <c r="LLT23" s="285"/>
      <c r="LLU23" s="286"/>
      <c r="LLV23" s="286"/>
      <c r="LLW23" s="286"/>
      <c r="LLX23" s="286"/>
      <c r="LLY23" s="286"/>
      <c r="LLZ23" s="286"/>
      <c r="LMA23" s="163"/>
      <c r="LMB23" s="154"/>
      <c r="LMC23" s="287"/>
      <c r="LMD23" s="287"/>
      <c r="LME23" s="285"/>
      <c r="LMF23" s="287"/>
      <c r="LMG23" s="287"/>
      <c r="LMH23" s="285"/>
      <c r="LMI23" s="287"/>
      <c r="LMJ23" s="287"/>
      <c r="LMK23" s="285"/>
      <c r="LML23" s="287"/>
      <c r="LMM23" s="287"/>
      <c r="LMN23" s="285"/>
      <c r="LMO23" s="287"/>
      <c r="LMP23" s="287"/>
      <c r="LMQ23" s="285"/>
      <c r="LMR23" s="287"/>
      <c r="LMS23" s="287"/>
      <c r="LMT23" s="285"/>
      <c r="LMU23" s="287"/>
      <c r="LMV23" s="287"/>
      <c r="LMW23" s="285"/>
      <c r="LMX23" s="287"/>
      <c r="LMY23" s="287"/>
      <c r="LMZ23" s="285"/>
      <c r="LNA23" s="287"/>
      <c r="LNB23" s="287"/>
      <c r="LNC23" s="285"/>
      <c r="LND23" s="287"/>
      <c r="LNE23" s="287"/>
      <c r="LNF23" s="285"/>
      <c r="LNG23" s="287"/>
      <c r="LNH23" s="287"/>
      <c r="LNI23" s="285"/>
      <c r="LNJ23" s="287"/>
      <c r="LNK23" s="287"/>
      <c r="LNL23" s="285"/>
      <c r="LNM23" s="287"/>
      <c r="LNN23" s="287"/>
      <c r="LNO23" s="285"/>
      <c r="LNP23" s="287"/>
      <c r="LNQ23" s="287"/>
      <c r="LNR23" s="285"/>
      <c r="LNS23" s="287"/>
      <c r="LNT23" s="287"/>
      <c r="LNU23" s="285"/>
      <c r="LNV23" s="287"/>
      <c r="LNW23" s="287"/>
      <c r="LNX23" s="285"/>
      <c r="LNY23" s="287"/>
      <c r="LNZ23" s="287"/>
      <c r="LOA23" s="285"/>
      <c r="LOB23" s="287"/>
      <c r="LOC23" s="287"/>
      <c r="LOD23" s="285"/>
      <c r="LOE23" s="287"/>
      <c r="LOF23" s="287"/>
      <c r="LOG23" s="285"/>
      <c r="LOH23" s="287"/>
      <c r="LOI23" s="287"/>
      <c r="LOJ23" s="285"/>
      <c r="LOK23" s="287"/>
      <c r="LOL23" s="287"/>
      <c r="LOM23" s="285"/>
      <c r="LON23" s="286"/>
      <c r="LOO23" s="286"/>
      <c r="LOP23" s="286"/>
      <c r="LOQ23" s="287"/>
      <c r="LOR23" s="287"/>
      <c r="LOS23" s="285"/>
      <c r="LOT23" s="286"/>
      <c r="LOU23" s="286"/>
      <c r="LOV23" s="286"/>
      <c r="LOW23" s="287"/>
      <c r="LOX23" s="287"/>
      <c r="LOY23" s="285"/>
      <c r="LOZ23" s="287"/>
      <c r="LPA23" s="287"/>
      <c r="LPB23" s="285"/>
      <c r="LPC23" s="286"/>
      <c r="LPD23" s="286"/>
      <c r="LPE23" s="286"/>
      <c r="LPF23" s="286"/>
      <c r="LPG23" s="286"/>
      <c r="LPH23" s="286"/>
      <c r="LPI23" s="163"/>
      <c r="LPJ23" s="154"/>
      <c r="LPK23" s="287"/>
      <c r="LPL23" s="287"/>
      <c r="LPM23" s="285"/>
      <c r="LPN23" s="287"/>
      <c r="LPO23" s="287"/>
      <c r="LPP23" s="285"/>
      <c r="LPQ23" s="287"/>
      <c r="LPR23" s="287"/>
      <c r="LPS23" s="285"/>
      <c r="LPT23" s="287"/>
      <c r="LPU23" s="287"/>
      <c r="LPV23" s="285"/>
      <c r="LPW23" s="287"/>
      <c r="LPX23" s="287"/>
      <c r="LPY23" s="285"/>
      <c r="LPZ23" s="287"/>
      <c r="LQA23" s="287"/>
      <c r="LQB23" s="285"/>
      <c r="LQC23" s="287"/>
      <c r="LQD23" s="287"/>
      <c r="LQE23" s="285"/>
      <c r="LQF23" s="287"/>
      <c r="LQG23" s="287"/>
      <c r="LQH23" s="285"/>
      <c r="LQI23" s="287"/>
      <c r="LQJ23" s="287"/>
      <c r="LQK23" s="285"/>
      <c r="LQL23" s="287"/>
      <c r="LQM23" s="287"/>
      <c r="LQN23" s="285"/>
      <c r="LQO23" s="287"/>
      <c r="LQP23" s="287"/>
      <c r="LQQ23" s="285"/>
      <c r="LQR23" s="287"/>
      <c r="LQS23" s="287"/>
      <c r="LQT23" s="285"/>
      <c r="LQU23" s="287"/>
      <c r="LQV23" s="287"/>
      <c r="LQW23" s="285"/>
      <c r="LQX23" s="287"/>
      <c r="LQY23" s="287"/>
      <c r="LQZ23" s="285"/>
      <c r="LRA23" s="287"/>
      <c r="LRB23" s="287"/>
      <c r="LRC23" s="285"/>
      <c r="LRD23" s="287"/>
      <c r="LRE23" s="287"/>
      <c r="LRF23" s="285"/>
      <c r="LRG23" s="287"/>
      <c r="LRH23" s="287"/>
      <c r="LRI23" s="285"/>
      <c r="LRJ23" s="287"/>
      <c r="LRK23" s="287"/>
      <c r="LRL23" s="285"/>
      <c r="LRM23" s="287"/>
      <c r="LRN23" s="287"/>
      <c r="LRO23" s="285"/>
      <c r="LRP23" s="287"/>
      <c r="LRQ23" s="287"/>
      <c r="LRR23" s="285"/>
      <c r="LRS23" s="287"/>
      <c r="LRT23" s="287"/>
      <c r="LRU23" s="285"/>
      <c r="LRV23" s="286"/>
      <c r="LRW23" s="286"/>
      <c r="LRX23" s="286"/>
      <c r="LRY23" s="287"/>
      <c r="LRZ23" s="287"/>
      <c r="LSA23" s="285"/>
      <c r="LSB23" s="286"/>
      <c r="LSC23" s="286"/>
      <c r="LSD23" s="286"/>
      <c r="LSE23" s="287"/>
      <c r="LSF23" s="287"/>
      <c r="LSG23" s="285"/>
      <c r="LSH23" s="287"/>
      <c r="LSI23" s="287"/>
      <c r="LSJ23" s="285"/>
      <c r="LSK23" s="286"/>
      <c r="LSL23" s="286"/>
      <c r="LSM23" s="286"/>
      <c r="LSN23" s="286"/>
      <c r="LSO23" s="286"/>
      <c r="LSP23" s="286"/>
      <c r="LSQ23" s="163"/>
      <c r="LSR23" s="154"/>
      <c r="LSS23" s="287"/>
      <c r="LST23" s="287"/>
      <c r="LSU23" s="285"/>
      <c r="LSV23" s="287"/>
      <c r="LSW23" s="287"/>
      <c r="LSX23" s="285"/>
      <c r="LSY23" s="287"/>
      <c r="LSZ23" s="287"/>
      <c r="LTA23" s="285"/>
      <c r="LTB23" s="287"/>
      <c r="LTC23" s="287"/>
      <c r="LTD23" s="285"/>
      <c r="LTE23" s="287"/>
      <c r="LTF23" s="287"/>
      <c r="LTG23" s="285"/>
      <c r="LTH23" s="287"/>
      <c r="LTI23" s="287"/>
      <c r="LTJ23" s="285"/>
      <c r="LTK23" s="287"/>
      <c r="LTL23" s="287"/>
      <c r="LTM23" s="285"/>
      <c r="LTN23" s="287"/>
      <c r="LTO23" s="287"/>
      <c r="LTP23" s="285"/>
      <c r="LTQ23" s="287"/>
      <c r="LTR23" s="287"/>
      <c r="LTS23" s="285"/>
      <c r="LTT23" s="287"/>
      <c r="LTU23" s="287"/>
      <c r="LTV23" s="285"/>
      <c r="LTW23" s="287"/>
      <c r="LTX23" s="287"/>
      <c r="LTY23" s="285"/>
      <c r="LTZ23" s="287"/>
      <c r="LUA23" s="287"/>
      <c r="LUB23" s="285"/>
      <c r="LUC23" s="287"/>
      <c r="LUD23" s="287"/>
      <c r="LUE23" s="285"/>
      <c r="LUF23" s="287"/>
      <c r="LUG23" s="287"/>
      <c r="LUH23" s="285"/>
      <c r="LUI23" s="287"/>
      <c r="LUJ23" s="287"/>
      <c r="LUK23" s="285"/>
      <c r="LUL23" s="287"/>
      <c r="LUM23" s="287"/>
      <c r="LUN23" s="285"/>
      <c r="LUO23" s="287"/>
      <c r="LUP23" s="287"/>
      <c r="LUQ23" s="285"/>
      <c r="LUR23" s="287"/>
      <c r="LUS23" s="287"/>
      <c r="LUT23" s="285"/>
      <c r="LUU23" s="287"/>
      <c r="LUV23" s="287"/>
      <c r="LUW23" s="285"/>
      <c r="LUX23" s="287"/>
      <c r="LUY23" s="287"/>
      <c r="LUZ23" s="285"/>
      <c r="LVA23" s="287"/>
      <c r="LVB23" s="287"/>
      <c r="LVC23" s="285"/>
      <c r="LVD23" s="286"/>
      <c r="LVE23" s="286"/>
      <c r="LVF23" s="286"/>
      <c r="LVG23" s="287"/>
      <c r="LVH23" s="287"/>
      <c r="LVI23" s="285"/>
      <c r="LVJ23" s="286"/>
      <c r="LVK23" s="286"/>
      <c r="LVL23" s="286"/>
      <c r="LVM23" s="287"/>
      <c r="LVN23" s="287"/>
      <c r="LVO23" s="285"/>
      <c r="LVP23" s="287"/>
      <c r="LVQ23" s="287"/>
      <c r="LVR23" s="285"/>
      <c r="LVS23" s="286"/>
      <c r="LVT23" s="286"/>
      <c r="LVU23" s="286"/>
      <c r="LVV23" s="286"/>
      <c r="LVW23" s="286"/>
      <c r="LVX23" s="286"/>
      <c r="LVY23" s="163"/>
      <c r="LVZ23" s="154"/>
      <c r="LWA23" s="287"/>
      <c r="LWB23" s="287"/>
      <c r="LWC23" s="285"/>
      <c r="LWD23" s="287"/>
      <c r="LWE23" s="287"/>
      <c r="LWF23" s="285"/>
      <c r="LWG23" s="287"/>
      <c r="LWH23" s="287"/>
      <c r="LWI23" s="285"/>
      <c r="LWJ23" s="287"/>
      <c r="LWK23" s="287"/>
      <c r="LWL23" s="285"/>
      <c r="LWM23" s="287"/>
      <c r="LWN23" s="287"/>
      <c r="LWO23" s="285"/>
      <c r="LWP23" s="287"/>
      <c r="LWQ23" s="287"/>
      <c r="LWR23" s="285"/>
      <c r="LWS23" s="287"/>
      <c r="LWT23" s="287"/>
      <c r="LWU23" s="285"/>
      <c r="LWV23" s="287"/>
      <c r="LWW23" s="287"/>
      <c r="LWX23" s="285"/>
      <c r="LWY23" s="287"/>
      <c r="LWZ23" s="287"/>
      <c r="LXA23" s="285"/>
      <c r="LXB23" s="287"/>
      <c r="LXC23" s="287"/>
      <c r="LXD23" s="285"/>
      <c r="LXE23" s="287"/>
      <c r="LXF23" s="287"/>
      <c r="LXG23" s="285"/>
      <c r="LXH23" s="287"/>
      <c r="LXI23" s="287"/>
      <c r="LXJ23" s="285"/>
      <c r="LXK23" s="287"/>
      <c r="LXL23" s="287"/>
      <c r="LXM23" s="285"/>
      <c r="LXN23" s="287"/>
      <c r="LXO23" s="287"/>
      <c r="LXP23" s="285"/>
      <c r="LXQ23" s="287"/>
      <c r="LXR23" s="287"/>
      <c r="LXS23" s="285"/>
      <c r="LXT23" s="287"/>
      <c r="LXU23" s="287"/>
      <c r="LXV23" s="285"/>
      <c r="LXW23" s="287"/>
      <c r="LXX23" s="287"/>
      <c r="LXY23" s="285"/>
      <c r="LXZ23" s="287"/>
      <c r="LYA23" s="287"/>
      <c r="LYB23" s="285"/>
      <c r="LYC23" s="287"/>
      <c r="LYD23" s="287"/>
      <c r="LYE23" s="285"/>
      <c r="LYF23" s="287"/>
      <c r="LYG23" s="287"/>
      <c r="LYH23" s="285"/>
      <c r="LYI23" s="287"/>
      <c r="LYJ23" s="287"/>
      <c r="LYK23" s="285"/>
      <c r="LYL23" s="286"/>
      <c r="LYM23" s="286"/>
      <c r="LYN23" s="286"/>
      <c r="LYO23" s="287"/>
      <c r="LYP23" s="287"/>
      <c r="LYQ23" s="285"/>
      <c r="LYR23" s="286"/>
      <c r="LYS23" s="286"/>
      <c r="LYT23" s="286"/>
      <c r="LYU23" s="287"/>
      <c r="LYV23" s="287"/>
      <c r="LYW23" s="285"/>
      <c r="LYX23" s="287"/>
      <c r="LYY23" s="287"/>
      <c r="LYZ23" s="285"/>
      <c r="LZA23" s="286"/>
      <c r="LZB23" s="286"/>
      <c r="LZC23" s="286"/>
      <c r="LZD23" s="286"/>
      <c r="LZE23" s="286"/>
      <c r="LZF23" s="286"/>
      <c r="LZG23" s="163"/>
      <c r="LZH23" s="154"/>
      <c r="LZI23" s="287"/>
      <c r="LZJ23" s="287"/>
      <c r="LZK23" s="285"/>
      <c r="LZL23" s="287"/>
      <c r="LZM23" s="287"/>
      <c r="LZN23" s="285"/>
      <c r="LZO23" s="287"/>
      <c r="LZP23" s="287"/>
      <c r="LZQ23" s="285"/>
      <c r="LZR23" s="287"/>
      <c r="LZS23" s="287"/>
      <c r="LZT23" s="285"/>
      <c r="LZU23" s="287"/>
      <c r="LZV23" s="287"/>
      <c r="LZW23" s="285"/>
      <c r="LZX23" s="287"/>
      <c r="LZY23" s="287"/>
      <c r="LZZ23" s="285"/>
      <c r="MAA23" s="287"/>
      <c r="MAB23" s="287"/>
      <c r="MAC23" s="285"/>
      <c r="MAD23" s="287"/>
      <c r="MAE23" s="287"/>
      <c r="MAF23" s="285"/>
      <c r="MAG23" s="287"/>
      <c r="MAH23" s="287"/>
      <c r="MAI23" s="285"/>
      <c r="MAJ23" s="287"/>
      <c r="MAK23" s="287"/>
      <c r="MAL23" s="285"/>
      <c r="MAM23" s="287"/>
      <c r="MAN23" s="287"/>
      <c r="MAO23" s="285"/>
      <c r="MAP23" s="287"/>
      <c r="MAQ23" s="287"/>
      <c r="MAR23" s="285"/>
      <c r="MAS23" s="287"/>
      <c r="MAT23" s="287"/>
      <c r="MAU23" s="285"/>
      <c r="MAV23" s="287"/>
      <c r="MAW23" s="287"/>
      <c r="MAX23" s="285"/>
      <c r="MAY23" s="287"/>
      <c r="MAZ23" s="287"/>
      <c r="MBA23" s="285"/>
      <c r="MBB23" s="287"/>
      <c r="MBC23" s="287"/>
      <c r="MBD23" s="285"/>
      <c r="MBE23" s="287"/>
      <c r="MBF23" s="287"/>
      <c r="MBG23" s="285"/>
      <c r="MBH23" s="287"/>
      <c r="MBI23" s="287"/>
      <c r="MBJ23" s="285"/>
      <c r="MBK23" s="287"/>
      <c r="MBL23" s="287"/>
      <c r="MBM23" s="285"/>
      <c r="MBN23" s="287"/>
      <c r="MBO23" s="287"/>
      <c r="MBP23" s="285"/>
      <c r="MBQ23" s="287"/>
      <c r="MBR23" s="287"/>
      <c r="MBS23" s="285"/>
      <c r="MBT23" s="286"/>
      <c r="MBU23" s="286"/>
      <c r="MBV23" s="286"/>
      <c r="MBW23" s="287"/>
      <c r="MBX23" s="287"/>
      <c r="MBY23" s="285"/>
      <c r="MBZ23" s="286"/>
      <c r="MCA23" s="286"/>
      <c r="MCB23" s="286"/>
      <c r="MCC23" s="287"/>
      <c r="MCD23" s="287"/>
      <c r="MCE23" s="285"/>
      <c r="MCF23" s="287"/>
      <c r="MCG23" s="287"/>
      <c r="MCH23" s="285"/>
      <c r="MCI23" s="286"/>
      <c r="MCJ23" s="286"/>
      <c r="MCK23" s="286"/>
      <c r="MCL23" s="286"/>
      <c r="MCM23" s="286"/>
      <c r="MCN23" s="286"/>
      <c r="MCO23" s="163"/>
      <c r="MCP23" s="154"/>
      <c r="MCQ23" s="287"/>
      <c r="MCR23" s="287"/>
      <c r="MCS23" s="285"/>
      <c r="MCT23" s="287"/>
      <c r="MCU23" s="287"/>
      <c r="MCV23" s="285"/>
      <c r="MCW23" s="287"/>
      <c r="MCX23" s="287"/>
      <c r="MCY23" s="285"/>
      <c r="MCZ23" s="287"/>
      <c r="MDA23" s="287"/>
      <c r="MDB23" s="285"/>
      <c r="MDC23" s="287"/>
      <c r="MDD23" s="287"/>
      <c r="MDE23" s="285"/>
      <c r="MDF23" s="287"/>
      <c r="MDG23" s="287"/>
      <c r="MDH23" s="285"/>
      <c r="MDI23" s="287"/>
      <c r="MDJ23" s="287"/>
      <c r="MDK23" s="285"/>
      <c r="MDL23" s="287"/>
      <c r="MDM23" s="287"/>
      <c r="MDN23" s="285"/>
      <c r="MDO23" s="287"/>
      <c r="MDP23" s="287"/>
      <c r="MDQ23" s="285"/>
      <c r="MDR23" s="287"/>
      <c r="MDS23" s="287"/>
      <c r="MDT23" s="285"/>
      <c r="MDU23" s="287"/>
      <c r="MDV23" s="287"/>
      <c r="MDW23" s="285"/>
      <c r="MDX23" s="287"/>
      <c r="MDY23" s="287"/>
      <c r="MDZ23" s="285"/>
      <c r="MEA23" s="287"/>
      <c r="MEB23" s="287"/>
      <c r="MEC23" s="285"/>
      <c r="MED23" s="287"/>
      <c r="MEE23" s="287"/>
      <c r="MEF23" s="285"/>
      <c r="MEG23" s="287"/>
      <c r="MEH23" s="287"/>
      <c r="MEI23" s="285"/>
      <c r="MEJ23" s="287"/>
      <c r="MEK23" s="287"/>
      <c r="MEL23" s="285"/>
      <c r="MEM23" s="287"/>
      <c r="MEN23" s="287"/>
      <c r="MEO23" s="285"/>
      <c r="MEP23" s="287"/>
      <c r="MEQ23" s="287"/>
      <c r="MER23" s="285"/>
      <c r="MES23" s="287"/>
      <c r="MET23" s="287"/>
      <c r="MEU23" s="285"/>
      <c r="MEV23" s="287"/>
      <c r="MEW23" s="287"/>
      <c r="MEX23" s="285"/>
      <c r="MEY23" s="287"/>
      <c r="MEZ23" s="287"/>
      <c r="MFA23" s="285"/>
      <c r="MFB23" s="286"/>
      <c r="MFC23" s="286"/>
      <c r="MFD23" s="286"/>
      <c r="MFE23" s="287"/>
      <c r="MFF23" s="287"/>
      <c r="MFG23" s="285"/>
      <c r="MFH23" s="286"/>
      <c r="MFI23" s="286"/>
      <c r="MFJ23" s="286"/>
      <c r="MFK23" s="287"/>
      <c r="MFL23" s="287"/>
      <c r="MFM23" s="285"/>
      <c r="MFN23" s="287"/>
      <c r="MFO23" s="287"/>
      <c r="MFP23" s="285"/>
      <c r="MFQ23" s="286"/>
      <c r="MFR23" s="286"/>
      <c r="MFS23" s="286"/>
      <c r="MFT23" s="286"/>
      <c r="MFU23" s="286"/>
      <c r="MFV23" s="286"/>
      <c r="MFW23" s="163"/>
      <c r="MFX23" s="154"/>
      <c r="MFY23" s="287"/>
      <c r="MFZ23" s="287"/>
      <c r="MGA23" s="285"/>
      <c r="MGB23" s="287"/>
      <c r="MGC23" s="287"/>
      <c r="MGD23" s="285"/>
      <c r="MGE23" s="287"/>
      <c r="MGF23" s="287"/>
      <c r="MGG23" s="285"/>
      <c r="MGH23" s="287"/>
      <c r="MGI23" s="287"/>
      <c r="MGJ23" s="285"/>
      <c r="MGK23" s="287"/>
      <c r="MGL23" s="287"/>
      <c r="MGM23" s="285"/>
      <c r="MGN23" s="287"/>
      <c r="MGO23" s="287"/>
      <c r="MGP23" s="285"/>
      <c r="MGQ23" s="287"/>
      <c r="MGR23" s="287"/>
      <c r="MGS23" s="285"/>
      <c r="MGT23" s="287"/>
      <c r="MGU23" s="287"/>
      <c r="MGV23" s="285"/>
      <c r="MGW23" s="287"/>
      <c r="MGX23" s="287"/>
      <c r="MGY23" s="285"/>
      <c r="MGZ23" s="287"/>
      <c r="MHA23" s="287"/>
      <c r="MHB23" s="285"/>
      <c r="MHC23" s="287"/>
      <c r="MHD23" s="287"/>
      <c r="MHE23" s="285"/>
      <c r="MHF23" s="287"/>
      <c r="MHG23" s="287"/>
      <c r="MHH23" s="285"/>
      <c r="MHI23" s="287"/>
      <c r="MHJ23" s="287"/>
      <c r="MHK23" s="285"/>
      <c r="MHL23" s="287"/>
      <c r="MHM23" s="287"/>
      <c r="MHN23" s="285"/>
      <c r="MHO23" s="287"/>
      <c r="MHP23" s="287"/>
      <c r="MHQ23" s="285"/>
      <c r="MHR23" s="287"/>
      <c r="MHS23" s="287"/>
      <c r="MHT23" s="285"/>
      <c r="MHU23" s="287"/>
      <c r="MHV23" s="287"/>
      <c r="MHW23" s="285"/>
      <c r="MHX23" s="287"/>
      <c r="MHY23" s="287"/>
      <c r="MHZ23" s="285"/>
      <c r="MIA23" s="287"/>
      <c r="MIB23" s="287"/>
      <c r="MIC23" s="285"/>
      <c r="MID23" s="287"/>
      <c r="MIE23" s="287"/>
      <c r="MIF23" s="285"/>
      <c r="MIG23" s="287"/>
      <c r="MIH23" s="287"/>
      <c r="MII23" s="285"/>
      <c r="MIJ23" s="286"/>
      <c r="MIK23" s="286"/>
      <c r="MIL23" s="286"/>
      <c r="MIM23" s="287"/>
      <c r="MIN23" s="287"/>
      <c r="MIO23" s="285"/>
      <c r="MIP23" s="286"/>
      <c r="MIQ23" s="286"/>
      <c r="MIR23" s="286"/>
      <c r="MIS23" s="287"/>
      <c r="MIT23" s="287"/>
      <c r="MIU23" s="285"/>
      <c r="MIV23" s="287"/>
      <c r="MIW23" s="287"/>
      <c r="MIX23" s="285"/>
      <c r="MIY23" s="286"/>
      <c r="MIZ23" s="286"/>
      <c r="MJA23" s="286"/>
      <c r="MJB23" s="286"/>
      <c r="MJC23" s="286"/>
      <c r="MJD23" s="286"/>
      <c r="MJE23" s="163"/>
      <c r="MJF23" s="154"/>
      <c r="MJG23" s="287"/>
      <c r="MJH23" s="287"/>
      <c r="MJI23" s="285"/>
      <c r="MJJ23" s="287"/>
      <c r="MJK23" s="287"/>
      <c r="MJL23" s="285"/>
      <c r="MJM23" s="287"/>
      <c r="MJN23" s="287"/>
      <c r="MJO23" s="285"/>
      <c r="MJP23" s="287"/>
      <c r="MJQ23" s="287"/>
      <c r="MJR23" s="285"/>
      <c r="MJS23" s="287"/>
      <c r="MJT23" s="287"/>
      <c r="MJU23" s="285"/>
      <c r="MJV23" s="287"/>
      <c r="MJW23" s="287"/>
      <c r="MJX23" s="285"/>
      <c r="MJY23" s="287"/>
      <c r="MJZ23" s="287"/>
      <c r="MKA23" s="285"/>
      <c r="MKB23" s="287"/>
      <c r="MKC23" s="287"/>
      <c r="MKD23" s="285"/>
      <c r="MKE23" s="287"/>
      <c r="MKF23" s="287"/>
      <c r="MKG23" s="285"/>
      <c r="MKH23" s="287"/>
      <c r="MKI23" s="287"/>
      <c r="MKJ23" s="285"/>
      <c r="MKK23" s="287"/>
      <c r="MKL23" s="287"/>
      <c r="MKM23" s="285"/>
      <c r="MKN23" s="287"/>
      <c r="MKO23" s="287"/>
      <c r="MKP23" s="285"/>
      <c r="MKQ23" s="287"/>
      <c r="MKR23" s="287"/>
      <c r="MKS23" s="285"/>
      <c r="MKT23" s="287"/>
      <c r="MKU23" s="287"/>
      <c r="MKV23" s="285"/>
      <c r="MKW23" s="287"/>
      <c r="MKX23" s="287"/>
      <c r="MKY23" s="285"/>
      <c r="MKZ23" s="287"/>
      <c r="MLA23" s="287"/>
      <c r="MLB23" s="285"/>
      <c r="MLC23" s="287"/>
      <c r="MLD23" s="287"/>
      <c r="MLE23" s="285"/>
      <c r="MLF23" s="287"/>
      <c r="MLG23" s="287"/>
      <c r="MLH23" s="285"/>
      <c r="MLI23" s="287"/>
      <c r="MLJ23" s="287"/>
      <c r="MLK23" s="285"/>
      <c r="MLL23" s="287"/>
      <c r="MLM23" s="287"/>
      <c r="MLN23" s="285"/>
      <c r="MLO23" s="287"/>
      <c r="MLP23" s="287"/>
      <c r="MLQ23" s="285"/>
      <c r="MLR23" s="286"/>
      <c r="MLS23" s="286"/>
      <c r="MLT23" s="286"/>
      <c r="MLU23" s="287"/>
      <c r="MLV23" s="287"/>
      <c r="MLW23" s="285"/>
      <c r="MLX23" s="286"/>
      <c r="MLY23" s="286"/>
      <c r="MLZ23" s="286"/>
      <c r="MMA23" s="287"/>
      <c r="MMB23" s="287"/>
      <c r="MMC23" s="285"/>
      <c r="MMD23" s="287"/>
      <c r="MME23" s="287"/>
      <c r="MMF23" s="285"/>
      <c r="MMG23" s="286"/>
      <c r="MMH23" s="286"/>
      <c r="MMI23" s="286"/>
      <c r="MMJ23" s="286"/>
      <c r="MMK23" s="286"/>
      <c r="MML23" s="286"/>
      <c r="MMM23" s="163"/>
      <c r="MMN23" s="154"/>
      <c r="MMO23" s="287"/>
      <c r="MMP23" s="287"/>
      <c r="MMQ23" s="285"/>
      <c r="MMR23" s="287"/>
      <c r="MMS23" s="287"/>
      <c r="MMT23" s="285"/>
      <c r="MMU23" s="287"/>
      <c r="MMV23" s="287"/>
      <c r="MMW23" s="285"/>
      <c r="MMX23" s="287"/>
      <c r="MMY23" s="287"/>
      <c r="MMZ23" s="285"/>
      <c r="MNA23" s="287"/>
      <c r="MNB23" s="287"/>
      <c r="MNC23" s="285"/>
      <c r="MND23" s="287"/>
      <c r="MNE23" s="287"/>
      <c r="MNF23" s="285"/>
      <c r="MNG23" s="287"/>
      <c r="MNH23" s="287"/>
      <c r="MNI23" s="285"/>
      <c r="MNJ23" s="287"/>
      <c r="MNK23" s="287"/>
      <c r="MNL23" s="285"/>
      <c r="MNM23" s="287"/>
      <c r="MNN23" s="287"/>
      <c r="MNO23" s="285"/>
      <c r="MNP23" s="287"/>
      <c r="MNQ23" s="287"/>
      <c r="MNR23" s="285"/>
      <c r="MNS23" s="287"/>
      <c r="MNT23" s="287"/>
      <c r="MNU23" s="285"/>
      <c r="MNV23" s="287"/>
      <c r="MNW23" s="287"/>
      <c r="MNX23" s="285"/>
      <c r="MNY23" s="287"/>
      <c r="MNZ23" s="287"/>
      <c r="MOA23" s="285"/>
      <c r="MOB23" s="287"/>
      <c r="MOC23" s="287"/>
      <c r="MOD23" s="285"/>
      <c r="MOE23" s="287"/>
      <c r="MOF23" s="287"/>
      <c r="MOG23" s="285"/>
      <c r="MOH23" s="287"/>
      <c r="MOI23" s="287"/>
      <c r="MOJ23" s="285"/>
      <c r="MOK23" s="287"/>
      <c r="MOL23" s="287"/>
      <c r="MOM23" s="285"/>
      <c r="MON23" s="287"/>
      <c r="MOO23" s="287"/>
      <c r="MOP23" s="285"/>
      <c r="MOQ23" s="287"/>
      <c r="MOR23" s="287"/>
      <c r="MOS23" s="285"/>
      <c r="MOT23" s="287"/>
      <c r="MOU23" s="287"/>
      <c r="MOV23" s="285"/>
      <c r="MOW23" s="287"/>
      <c r="MOX23" s="287"/>
      <c r="MOY23" s="285"/>
      <c r="MOZ23" s="286"/>
      <c r="MPA23" s="286"/>
      <c r="MPB23" s="286"/>
      <c r="MPC23" s="287"/>
      <c r="MPD23" s="287"/>
      <c r="MPE23" s="285"/>
      <c r="MPF23" s="286"/>
      <c r="MPG23" s="286"/>
      <c r="MPH23" s="286"/>
      <c r="MPI23" s="287"/>
      <c r="MPJ23" s="287"/>
      <c r="MPK23" s="285"/>
      <c r="MPL23" s="287"/>
      <c r="MPM23" s="287"/>
      <c r="MPN23" s="285"/>
      <c r="MPO23" s="286"/>
      <c r="MPP23" s="286"/>
      <c r="MPQ23" s="286"/>
      <c r="MPR23" s="286"/>
      <c r="MPS23" s="286"/>
      <c r="MPT23" s="286"/>
      <c r="MPU23" s="163"/>
      <c r="MPV23" s="154"/>
      <c r="MPW23" s="287"/>
      <c r="MPX23" s="287"/>
      <c r="MPY23" s="285"/>
      <c r="MPZ23" s="287"/>
      <c r="MQA23" s="287"/>
      <c r="MQB23" s="285"/>
      <c r="MQC23" s="287"/>
      <c r="MQD23" s="287"/>
      <c r="MQE23" s="285"/>
      <c r="MQF23" s="287"/>
      <c r="MQG23" s="287"/>
      <c r="MQH23" s="285"/>
      <c r="MQI23" s="287"/>
      <c r="MQJ23" s="287"/>
      <c r="MQK23" s="285"/>
      <c r="MQL23" s="287"/>
      <c r="MQM23" s="287"/>
      <c r="MQN23" s="285"/>
      <c r="MQO23" s="287"/>
      <c r="MQP23" s="287"/>
      <c r="MQQ23" s="285"/>
      <c r="MQR23" s="287"/>
      <c r="MQS23" s="287"/>
      <c r="MQT23" s="285"/>
      <c r="MQU23" s="287"/>
      <c r="MQV23" s="287"/>
      <c r="MQW23" s="285"/>
      <c r="MQX23" s="287"/>
      <c r="MQY23" s="287"/>
      <c r="MQZ23" s="285"/>
      <c r="MRA23" s="287"/>
      <c r="MRB23" s="287"/>
      <c r="MRC23" s="285"/>
      <c r="MRD23" s="287"/>
      <c r="MRE23" s="287"/>
      <c r="MRF23" s="285"/>
      <c r="MRG23" s="287"/>
      <c r="MRH23" s="287"/>
      <c r="MRI23" s="285"/>
      <c r="MRJ23" s="287"/>
      <c r="MRK23" s="287"/>
      <c r="MRL23" s="285"/>
      <c r="MRM23" s="287"/>
      <c r="MRN23" s="287"/>
      <c r="MRO23" s="285"/>
      <c r="MRP23" s="287"/>
      <c r="MRQ23" s="287"/>
      <c r="MRR23" s="285"/>
      <c r="MRS23" s="287"/>
      <c r="MRT23" s="287"/>
      <c r="MRU23" s="285"/>
      <c r="MRV23" s="287"/>
      <c r="MRW23" s="287"/>
      <c r="MRX23" s="285"/>
      <c r="MRY23" s="287"/>
      <c r="MRZ23" s="287"/>
      <c r="MSA23" s="285"/>
      <c r="MSB23" s="287"/>
      <c r="MSC23" s="287"/>
      <c r="MSD23" s="285"/>
      <c r="MSE23" s="287"/>
      <c r="MSF23" s="287"/>
      <c r="MSG23" s="285"/>
      <c r="MSH23" s="286"/>
      <c r="MSI23" s="286"/>
      <c r="MSJ23" s="286"/>
      <c r="MSK23" s="287"/>
      <c r="MSL23" s="287"/>
      <c r="MSM23" s="285"/>
      <c r="MSN23" s="286"/>
      <c r="MSO23" s="286"/>
      <c r="MSP23" s="286"/>
      <c r="MSQ23" s="287"/>
      <c r="MSR23" s="287"/>
      <c r="MSS23" s="285"/>
      <c r="MST23" s="287"/>
      <c r="MSU23" s="287"/>
      <c r="MSV23" s="285"/>
      <c r="MSW23" s="286"/>
      <c r="MSX23" s="286"/>
      <c r="MSY23" s="286"/>
      <c r="MSZ23" s="286"/>
      <c r="MTA23" s="286"/>
      <c r="MTB23" s="286"/>
      <c r="MTC23" s="163"/>
      <c r="MTD23" s="154"/>
      <c r="MTE23" s="287"/>
      <c r="MTF23" s="287"/>
      <c r="MTG23" s="285"/>
      <c r="MTH23" s="287"/>
      <c r="MTI23" s="287"/>
      <c r="MTJ23" s="285"/>
      <c r="MTK23" s="287"/>
      <c r="MTL23" s="287"/>
      <c r="MTM23" s="285"/>
      <c r="MTN23" s="287"/>
      <c r="MTO23" s="287"/>
      <c r="MTP23" s="285"/>
      <c r="MTQ23" s="287"/>
      <c r="MTR23" s="287"/>
      <c r="MTS23" s="285"/>
      <c r="MTT23" s="287"/>
      <c r="MTU23" s="287"/>
      <c r="MTV23" s="285"/>
      <c r="MTW23" s="287"/>
      <c r="MTX23" s="287"/>
      <c r="MTY23" s="285"/>
      <c r="MTZ23" s="287"/>
      <c r="MUA23" s="287"/>
      <c r="MUB23" s="285"/>
      <c r="MUC23" s="287"/>
      <c r="MUD23" s="287"/>
      <c r="MUE23" s="285"/>
      <c r="MUF23" s="287"/>
      <c r="MUG23" s="287"/>
      <c r="MUH23" s="285"/>
      <c r="MUI23" s="287"/>
      <c r="MUJ23" s="287"/>
      <c r="MUK23" s="285"/>
      <c r="MUL23" s="287"/>
      <c r="MUM23" s="287"/>
      <c r="MUN23" s="285"/>
      <c r="MUO23" s="287"/>
      <c r="MUP23" s="287"/>
      <c r="MUQ23" s="285"/>
      <c r="MUR23" s="287"/>
      <c r="MUS23" s="287"/>
      <c r="MUT23" s="285"/>
      <c r="MUU23" s="287"/>
      <c r="MUV23" s="287"/>
      <c r="MUW23" s="285"/>
      <c r="MUX23" s="287"/>
      <c r="MUY23" s="287"/>
      <c r="MUZ23" s="285"/>
      <c r="MVA23" s="287"/>
      <c r="MVB23" s="287"/>
      <c r="MVC23" s="285"/>
      <c r="MVD23" s="287"/>
      <c r="MVE23" s="287"/>
      <c r="MVF23" s="285"/>
      <c r="MVG23" s="287"/>
      <c r="MVH23" s="287"/>
      <c r="MVI23" s="285"/>
      <c r="MVJ23" s="287"/>
      <c r="MVK23" s="287"/>
      <c r="MVL23" s="285"/>
      <c r="MVM23" s="287"/>
      <c r="MVN23" s="287"/>
      <c r="MVO23" s="285"/>
      <c r="MVP23" s="286"/>
      <c r="MVQ23" s="286"/>
      <c r="MVR23" s="286"/>
      <c r="MVS23" s="287"/>
      <c r="MVT23" s="287"/>
      <c r="MVU23" s="285"/>
      <c r="MVV23" s="286"/>
      <c r="MVW23" s="286"/>
      <c r="MVX23" s="286"/>
      <c r="MVY23" s="287"/>
      <c r="MVZ23" s="287"/>
      <c r="MWA23" s="285"/>
      <c r="MWB23" s="287"/>
      <c r="MWC23" s="287"/>
      <c r="MWD23" s="285"/>
      <c r="MWE23" s="286"/>
      <c r="MWF23" s="286"/>
      <c r="MWG23" s="286"/>
      <c r="MWH23" s="286"/>
      <c r="MWI23" s="286"/>
      <c r="MWJ23" s="286"/>
      <c r="MWK23" s="163"/>
      <c r="MWL23" s="154"/>
      <c r="MWM23" s="287"/>
      <c r="MWN23" s="287"/>
      <c r="MWO23" s="285"/>
      <c r="MWP23" s="287"/>
      <c r="MWQ23" s="287"/>
      <c r="MWR23" s="285"/>
      <c r="MWS23" s="287"/>
      <c r="MWT23" s="287"/>
      <c r="MWU23" s="285"/>
      <c r="MWV23" s="287"/>
      <c r="MWW23" s="287"/>
      <c r="MWX23" s="285"/>
      <c r="MWY23" s="287"/>
      <c r="MWZ23" s="287"/>
      <c r="MXA23" s="285"/>
      <c r="MXB23" s="287"/>
      <c r="MXC23" s="287"/>
      <c r="MXD23" s="285"/>
      <c r="MXE23" s="287"/>
      <c r="MXF23" s="287"/>
      <c r="MXG23" s="285"/>
      <c r="MXH23" s="287"/>
      <c r="MXI23" s="287"/>
      <c r="MXJ23" s="285"/>
      <c r="MXK23" s="287"/>
      <c r="MXL23" s="287"/>
      <c r="MXM23" s="285"/>
      <c r="MXN23" s="287"/>
      <c r="MXO23" s="287"/>
      <c r="MXP23" s="285"/>
      <c r="MXQ23" s="287"/>
      <c r="MXR23" s="287"/>
      <c r="MXS23" s="285"/>
      <c r="MXT23" s="287"/>
      <c r="MXU23" s="287"/>
      <c r="MXV23" s="285"/>
      <c r="MXW23" s="287"/>
      <c r="MXX23" s="287"/>
      <c r="MXY23" s="285"/>
      <c r="MXZ23" s="287"/>
      <c r="MYA23" s="287"/>
      <c r="MYB23" s="285"/>
      <c r="MYC23" s="287"/>
      <c r="MYD23" s="287"/>
      <c r="MYE23" s="285"/>
      <c r="MYF23" s="287"/>
      <c r="MYG23" s="287"/>
      <c r="MYH23" s="285"/>
      <c r="MYI23" s="287"/>
      <c r="MYJ23" s="287"/>
      <c r="MYK23" s="285"/>
      <c r="MYL23" s="287"/>
      <c r="MYM23" s="287"/>
      <c r="MYN23" s="285"/>
      <c r="MYO23" s="287"/>
      <c r="MYP23" s="287"/>
      <c r="MYQ23" s="285"/>
      <c r="MYR23" s="287"/>
      <c r="MYS23" s="287"/>
      <c r="MYT23" s="285"/>
      <c r="MYU23" s="287"/>
      <c r="MYV23" s="287"/>
      <c r="MYW23" s="285"/>
      <c r="MYX23" s="286"/>
      <c r="MYY23" s="286"/>
      <c r="MYZ23" s="286"/>
      <c r="MZA23" s="287"/>
      <c r="MZB23" s="287"/>
      <c r="MZC23" s="285"/>
      <c r="MZD23" s="286"/>
      <c r="MZE23" s="286"/>
      <c r="MZF23" s="286"/>
      <c r="MZG23" s="287"/>
      <c r="MZH23" s="287"/>
      <c r="MZI23" s="285"/>
      <c r="MZJ23" s="287"/>
      <c r="MZK23" s="287"/>
      <c r="MZL23" s="285"/>
      <c r="MZM23" s="286"/>
      <c r="MZN23" s="286"/>
      <c r="MZO23" s="286"/>
      <c r="MZP23" s="286"/>
      <c r="MZQ23" s="286"/>
      <c r="MZR23" s="286"/>
      <c r="MZS23" s="163"/>
      <c r="MZT23" s="154"/>
      <c r="MZU23" s="287"/>
      <c r="MZV23" s="287"/>
      <c r="MZW23" s="285"/>
      <c r="MZX23" s="287"/>
      <c r="MZY23" s="287"/>
      <c r="MZZ23" s="285"/>
      <c r="NAA23" s="287"/>
      <c r="NAB23" s="287"/>
      <c r="NAC23" s="285"/>
      <c r="NAD23" s="287"/>
      <c r="NAE23" s="287"/>
      <c r="NAF23" s="285"/>
      <c r="NAG23" s="287"/>
      <c r="NAH23" s="287"/>
      <c r="NAI23" s="285"/>
      <c r="NAJ23" s="287"/>
      <c r="NAK23" s="287"/>
      <c r="NAL23" s="285"/>
      <c r="NAM23" s="287"/>
      <c r="NAN23" s="287"/>
      <c r="NAO23" s="285"/>
      <c r="NAP23" s="287"/>
      <c r="NAQ23" s="287"/>
      <c r="NAR23" s="285"/>
      <c r="NAS23" s="287"/>
      <c r="NAT23" s="287"/>
      <c r="NAU23" s="285"/>
      <c r="NAV23" s="287"/>
      <c r="NAW23" s="287"/>
      <c r="NAX23" s="285"/>
      <c r="NAY23" s="287"/>
      <c r="NAZ23" s="287"/>
      <c r="NBA23" s="285"/>
      <c r="NBB23" s="287"/>
      <c r="NBC23" s="287"/>
      <c r="NBD23" s="285"/>
      <c r="NBE23" s="287"/>
      <c r="NBF23" s="287"/>
      <c r="NBG23" s="285"/>
      <c r="NBH23" s="287"/>
      <c r="NBI23" s="287"/>
      <c r="NBJ23" s="285"/>
      <c r="NBK23" s="287"/>
      <c r="NBL23" s="287"/>
      <c r="NBM23" s="285"/>
      <c r="NBN23" s="287"/>
      <c r="NBO23" s="287"/>
      <c r="NBP23" s="285"/>
      <c r="NBQ23" s="287"/>
      <c r="NBR23" s="287"/>
      <c r="NBS23" s="285"/>
      <c r="NBT23" s="287"/>
      <c r="NBU23" s="287"/>
      <c r="NBV23" s="285"/>
      <c r="NBW23" s="287"/>
      <c r="NBX23" s="287"/>
      <c r="NBY23" s="285"/>
      <c r="NBZ23" s="287"/>
      <c r="NCA23" s="287"/>
      <c r="NCB23" s="285"/>
      <c r="NCC23" s="287"/>
      <c r="NCD23" s="287"/>
      <c r="NCE23" s="285"/>
      <c r="NCF23" s="286"/>
      <c r="NCG23" s="286"/>
      <c r="NCH23" s="286"/>
      <c r="NCI23" s="287"/>
      <c r="NCJ23" s="287"/>
      <c r="NCK23" s="285"/>
      <c r="NCL23" s="286"/>
      <c r="NCM23" s="286"/>
      <c r="NCN23" s="286"/>
      <c r="NCO23" s="287"/>
      <c r="NCP23" s="287"/>
      <c r="NCQ23" s="285"/>
      <c r="NCR23" s="287"/>
      <c r="NCS23" s="287"/>
      <c r="NCT23" s="285"/>
      <c r="NCU23" s="286"/>
      <c r="NCV23" s="286"/>
      <c r="NCW23" s="286"/>
      <c r="NCX23" s="286"/>
      <c r="NCY23" s="286"/>
      <c r="NCZ23" s="286"/>
      <c r="NDA23" s="163"/>
      <c r="NDB23" s="154"/>
      <c r="NDC23" s="287"/>
      <c r="NDD23" s="287"/>
      <c r="NDE23" s="285"/>
      <c r="NDF23" s="287"/>
      <c r="NDG23" s="287"/>
      <c r="NDH23" s="285"/>
      <c r="NDI23" s="287"/>
      <c r="NDJ23" s="287"/>
      <c r="NDK23" s="285"/>
      <c r="NDL23" s="287"/>
      <c r="NDM23" s="287"/>
      <c r="NDN23" s="285"/>
      <c r="NDO23" s="287"/>
      <c r="NDP23" s="287"/>
      <c r="NDQ23" s="285"/>
      <c r="NDR23" s="287"/>
      <c r="NDS23" s="287"/>
      <c r="NDT23" s="285"/>
      <c r="NDU23" s="287"/>
      <c r="NDV23" s="287"/>
      <c r="NDW23" s="285"/>
      <c r="NDX23" s="287"/>
      <c r="NDY23" s="287"/>
      <c r="NDZ23" s="285"/>
      <c r="NEA23" s="287"/>
      <c r="NEB23" s="287"/>
      <c r="NEC23" s="285"/>
      <c r="NED23" s="287"/>
      <c r="NEE23" s="287"/>
      <c r="NEF23" s="285"/>
      <c r="NEG23" s="287"/>
      <c r="NEH23" s="287"/>
      <c r="NEI23" s="285"/>
      <c r="NEJ23" s="287"/>
      <c r="NEK23" s="287"/>
      <c r="NEL23" s="285"/>
      <c r="NEM23" s="287"/>
      <c r="NEN23" s="287"/>
      <c r="NEO23" s="285"/>
      <c r="NEP23" s="287"/>
      <c r="NEQ23" s="287"/>
      <c r="NER23" s="285"/>
      <c r="NES23" s="287"/>
      <c r="NET23" s="287"/>
      <c r="NEU23" s="285"/>
      <c r="NEV23" s="287"/>
      <c r="NEW23" s="287"/>
      <c r="NEX23" s="285"/>
      <c r="NEY23" s="287"/>
      <c r="NEZ23" s="287"/>
      <c r="NFA23" s="285"/>
      <c r="NFB23" s="287"/>
      <c r="NFC23" s="287"/>
      <c r="NFD23" s="285"/>
      <c r="NFE23" s="287"/>
      <c r="NFF23" s="287"/>
      <c r="NFG23" s="285"/>
      <c r="NFH23" s="287"/>
      <c r="NFI23" s="287"/>
      <c r="NFJ23" s="285"/>
      <c r="NFK23" s="287"/>
      <c r="NFL23" s="287"/>
      <c r="NFM23" s="285"/>
      <c r="NFN23" s="286"/>
      <c r="NFO23" s="286"/>
      <c r="NFP23" s="286"/>
      <c r="NFQ23" s="287"/>
      <c r="NFR23" s="287"/>
      <c r="NFS23" s="285"/>
      <c r="NFT23" s="286"/>
      <c r="NFU23" s="286"/>
      <c r="NFV23" s="286"/>
      <c r="NFW23" s="287"/>
      <c r="NFX23" s="287"/>
      <c r="NFY23" s="285"/>
      <c r="NFZ23" s="287"/>
      <c r="NGA23" s="287"/>
      <c r="NGB23" s="285"/>
      <c r="NGC23" s="286"/>
      <c r="NGD23" s="286"/>
      <c r="NGE23" s="286"/>
      <c r="NGF23" s="286"/>
      <c r="NGG23" s="286"/>
      <c r="NGH23" s="286"/>
      <c r="NGI23" s="163"/>
      <c r="NGJ23" s="154"/>
      <c r="NGK23" s="287"/>
      <c r="NGL23" s="287"/>
      <c r="NGM23" s="285"/>
      <c r="NGN23" s="287"/>
      <c r="NGO23" s="287"/>
      <c r="NGP23" s="285"/>
      <c r="NGQ23" s="287"/>
      <c r="NGR23" s="287"/>
      <c r="NGS23" s="285"/>
      <c r="NGT23" s="287"/>
      <c r="NGU23" s="287"/>
      <c r="NGV23" s="285"/>
      <c r="NGW23" s="287"/>
      <c r="NGX23" s="287"/>
      <c r="NGY23" s="285"/>
      <c r="NGZ23" s="287"/>
      <c r="NHA23" s="287"/>
      <c r="NHB23" s="285"/>
      <c r="NHC23" s="287"/>
      <c r="NHD23" s="287"/>
      <c r="NHE23" s="285"/>
      <c r="NHF23" s="287"/>
      <c r="NHG23" s="287"/>
      <c r="NHH23" s="285"/>
      <c r="NHI23" s="287"/>
      <c r="NHJ23" s="287"/>
      <c r="NHK23" s="285"/>
      <c r="NHL23" s="287"/>
      <c r="NHM23" s="287"/>
      <c r="NHN23" s="285"/>
      <c r="NHO23" s="287"/>
      <c r="NHP23" s="287"/>
      <c r="NHQ23" s="285"/>
      <c r="NHR23" s="287"/>
      <c r="NHS23" s="287"/>
      <c r="NHT23" s="285"/>
      <c r="NHU23" s="287"/>
      <c r="NHV23" s="287"/>
      <c r="NHW23" s="285"/>
      <c r="NHX23" s="287"/>
      <c r="NHY23" s="287"/>
      <c r="NHZ23" s="285"/>
      <c r="NIA23" s="287"/>
      <c r="NIB23" s="287"/>
      <c r="NIC23" s="285"/>
      <c r="NID23" s="287"/>
      <c r="NIE23" s="287"/>
      <c r="NIF23" s="285"/>
      <c r="NIG23" s="287"/>
      <c r="NIH23" s="287"/>
      <c r="NII23" s="285"/>
      <c r="NIJ23" s="287"/>
      <c r="NIK23" s="287"/>
      <c r="NIL23" s="285"/>
      <c r="NIM23" s="287"/>
      <c r="NIN23" s="287"/>
      <c r="NIO23" s="285"/>
      <c r="NIP23" s="287"/>
      <c r="NIQ23" s="287"/>
      <c r="NIR23" s="285"/>
      <c r="NIS23" s="287"/>
      <c r="NIT23" s="287"/>
      <c r="NIU23" s="285"/>
      <c r="NIV23" s="286"/>
      <c r="NIW23" s="286"/>
      <c r="NIX23" s="286"/>
      <c r="NIY23" s="287"/>
      <c r="NIZ23" s="287"/>
      <c r="NJA23" s="285"/>
      <c r="NJB23" s="286"/>
      <c r="NJC23" s="286"/>
      <c r="NJD23" s="286"/>
      <c r="NJE23" s="287"/>
      <c r="NJF23" s="287"/>
      <c r="NJG23" s="285"/>
      <c r="NJH23" s="287"/>
      <c r="NJI23" s="287"/>
      <c r="NJJ23" s="285"/>
      <c r="NJK23" s="286"/>
      <c r="NJL23" s="286"/>
      <c r="NJM23" s="286"/>
      <c r="NJN23" s="286"/>
      <c r="NJO23" s="286"/>
      <c r="NJP23" s="286"/>
      <c r="NJQ23" s="163"/>
      <c r="NJR23" s="154"/>
      <c r="NJS23" s="287"/>
      <c r="NJT23" s="287"/>
      <c r="NJU23" s="285"/>
      <c r="NJV23" s="287"/>
      <c r="NJW23" s="287"/>
      <c r="NJX23" s="285"/>
      <c r="NJY23" s="287"/>
      <c r="NJZ23" s="287"/>
      <c r="NKA23" s="285"/>
      <c r="NKB23" s="287"/>
      <c r="NKC23" s="287"/>
      <c r="NKD23" s="285"/>
      <c r="NKE23" s="287"/>
      <c r="NKF23" s="287"/>
      <c r="NKG23" s="285"/>
      <c r="NKH23" s="287"/>
      <c r="NKI23" s="287"/>
      <c r="NKJ23" s="285"/>
      <c r="NKK23" s="287"/>
      <c r="NKL23" s="287"/>
      <c r="NKM23" s="285"/>
      <c r="NKN23" s="287"/>
      <c r="NKO23" s="287"/>
      <c r="NKP23" s="285"/>
      <c r="NKQ23" s="287"/>
      <c r="NKR23" s="287"/>
      <c r="NKS23" s="285"/>
      <c r="NKT23" s="287"/>
      <c r="NKU23" s="287"/>
      <c r="NKV23" s="285"/>
      <c r="NKW23" s="287"/>
      <c r="NKX23" s="287"/>
      <c r="NKY23" s="285"/>
      <c r="NKZ23" s="287"/>
      <c r="NLA23" s="287"/>
      <c r="NLB23" s="285"/>
      <c r="NLC23" s="287"/>
      <c r="NLD23" s="287"/>
      <c r="NLE23" s="285"/>
      <c r="NLF23" s="287"/>
      <c r="NLG23" s="287"/>
      <c r="NLH23" s="285"/>
      <c r="NLI23" s="287"/>
      <c r="NLJ23" s="287"/>
      <c r="NLK23" s="285"/>
      <c r="NLL23" s="287"/>
      <c r="NLM23" s="287"/>
      <c r="NLN23" s="285"/>
      <c r="NLO23" s="287"/>
      <c r="NLP23" s="287"/>
      <c r="NLQ23" s="285"/>
      <c r="NLR23" s="287"/>
      <c r="NLS23" s="287"/>
      <c r="NLT23" s="285"/>
      <c r="NLU23" s="287"/>
      <c r="NLV23" s="287"/>
      <c r="NLW23" s="285"/>
      <c r="NLX23" s="287"/>
      <c r="NLY23" s="287"/>
      <c r="NLZ23" s="285"/>
      <c r="NMA23" s="287"/>
      <c r="NMB23" s="287"/>
      <c r="NMC23" s="285"/>
      <c r="NMD23" s="286"/>
      <c r="NME23" s="286"/>
      <c r="NMF23" s="286"/>
      <c r="NMG23" s="287"/>
      <c r="NMH23" s="287"/>
      <c r="NMI23" s="285"/>
      <c r="NMJ23" s="286"/>
      <c r="NMK23" s="286"/>
      <c r="NML23" s="286"/>
      <c r="NMM23" s="287"/>
      <c r="NMN23" s="287"/>
      <c r="NMO23" s="285"/>
      <c r="NMP23" s="287"/>
      <c r="NMQ23" s="287"/>
      <c r="NMR23" s="285"/>
      <c r="NMS23" s="286"/>
      <c r="NMT23" s="286"/>
      <c r="NMU23" s="286"/>
      <c r="NMV23" s="286"/>
      <c r="NMW23" s="286"/>
      <c r="NMX23" s="286"/>
      <c r="NMY23" s="163"/>
      <c r="NMZ23" s="154"/>
      <c r="NNA23" s="287"/>
      <c r="NNB23" s="287"/>
      <c r="NNC23" s="285"/>
      <c r="NND23" s="287"/>
      <c r="NNE23" s="287"/>
      <c r="NNF23" s="285"/>
      <c r="NNG23" s="287"/>
      <c r="NNH23" s="287"/>
      <c r="NNI23" s="285"/>
      <c r="NNJ23" s="287"/>
      <c r="NNK23" s="287"/>
      <c r="NNL23" s="285"/>
      <c r="NNM23" s="287"/>
      <c r="NNN23" s="287"/>
      <c r="NNO23" s="285"/>
      <c r="NNP23" s="287"/>
      <c r="NNQ23" s="287"/>
      <c r="NNR23" s="285"/>
      <c r="NNS23" s="287"/>
      <c r="NNT23" s="287"/>
      <c r="NNU23" s="285"/>
      <c r="NNV23" s="287"/>
      <c r="NNW23" s="287"/>
      <c r="NNX23" s="285"/>
      <c r="NNY23" s="287"/>
      <c r="NNZ23" s="287"/>
      <c r="NOA23" s="285"/>
      <c r="NOB23" s="287"/>
      <c r="NOC23" s="287"/>
      <c r="NOD23" s="285"/>
      <c r="NOE23" s="287"/>
      <c r="NOF23" s="287"/>
      <c r="NOG23" s="285"/>
      <c r="NOH23" s="287"/>
      <c r="NOI23" s="287"/>
      <c r="NOJ23" s="285"/>
      <c r="NOK23" s="287"/>
      <c r="NOL23" s="287"/>
      <c r="NOM23" s="285"/>
      <c r="NON23" s="287"/>
      <c r="NOO23" s="287"/>
      <c r="NOP23" s="285"/>
      <c r="NOQ23" s="287"/>
      <c r="NOR23" s="287"/>
      <c r="NOS23" s="285"/>
      <c r="NOT23" s="287"/>
      <c r="NOU23" s="287"/>
      <c r="NOV23" s="285"/>
      <c r="NOW23" s="287"/>
      <c r="NOX23" s="287"/>
      <c r="NOY23" s="285"/>
      <c r="NOZ23" s="287"/>
      <c r="NPA23" s="287"/>
      <c r="NPB23" s="285"/>
      <c r="NPC23" s="287"/>
      <c r="NPD23" s="287"/>
      <c r="NPE23" s="285"/>
      <c r="NPF23" s="287"/>
      <c r="NPG23" s="287"/>
      <c r="NPH23" s="285"/>
      <c r="NPI23" s="287"/>
      <c r="NPJ23" s="287"/>
      <c r="NPK23" s="285"/>
      <c r="NPL23" s="286"/>
      <c r="NPM23" s="286"/>
      <c r="NPN23" s="286"/>
      <c r="NPO23" s="287"/>
      <c r="NPP23" s="287"/>
      <c r="NPQ23" s="285"/>
      <c r="NPR23" s="286"/>
      <c r="NPS23" s="286"/>
      <c r="NPT23" s="286"/>
      <c r="NPU23" s="287"/>
      <c r="NPV23" s="287"/>
      <c r="NPW23" s="285"/>
      <c r="NPX23" s="287"/>
      <c r="NPY23" s="287"/>
      <c r="NPZ23" s="285"/>
      <c r="NQA23" s="286"/>
      <c r="NQB23" s="286"/>
      <c r="NQC23" s="286"/>
      <c r="NQD23" s="286"/>
      <c r="NQE23" s="286"/>
      <c r="NQF23" s="286"/>
      <c r="NQG23" s="163"/>
      <c r="NQH23" s="154"/>
      <c r="NQI23" s="287"/>
      <c r="NQJ23" s="287"/>
      <c r="NQK23" s="285"/>
      <c r="NQL23" s="287"/>
      <c r="NQM23" s="287"/>
      <c r="NQN23" s="285"/>
      <c r="NQO23" s="287"/>
      <c r="NQP23" s="287"/>
      <c r="NQQ23" s="285"/>
      <c r="NQR23" s="287"/>
      <c r="NQS23" s="287"/>
      <c r="NQT23" s="285"/>
      <c r="NQU23" s="287"/>
      <c r="NQV23" s="287"/>
      <c r="NQW23" s="285"/>
      <c r="NQX23" s="287"/>
      <c r="NQY23" s="287"/>
      <c r="NQZ23" s="285"/>
      <c r="NRA23" s="287"/>
      <c r="NRB23" s="287"/>
      <c r="NRC23" s="285"/>
      <c r="NRD23" s="287"/>
      <c r="NRE23" s="287"/>
      <c r="NRF23" s="285"/>
      <c r="NRG23" s="287"/>
      <c r="NRH23" s="287"/>
      <c r="NRI23" s="285"/>
      <c r="NRJ23" s="287"/>
      <c r="NRK23" s="287"/>
      <c r="NRL23" s="285"/>
      <c r="NRM23" s="287"/>
      <c r="NRN23" s="287"/>
      <c r="NRO23" s="285"/>
      <c r="NRP23" s="287"/>
      <c r="NRQ23" s="287"/>
      <c r="NRR23" s="285"/>
      <c r="NRS23" s="287"/>
      <c r="NRT23" s="287"/>
      <c r="NRU23" s="285"/>
      <c r="NRV23" s="287"/>
      <c r="NRW23" s="287"/>
      <c r="NRX23" s="285"/>
      <c r="NRY23" s="287"/>
      <c r="NRZ23" s="287"/>
      <c r="NSA23" s="285"/>
      <c r="NSB23" s="287"/>
      <c r="NSC23" s="287"/>
      <c r="NSD23" s="285"/>
      <c r="NSE23" s="287"/>
      <c r="NSF23" s="287"/>
      <c r="NSG23" s="285"/>
      <c r="NSH23" s="287"/>
      <c r="NSI23" s="287"/>
      <c r="NSJ23" s="285"/>
      <c r="NSK23" s="287"/>
      <c r="NSL23" s="287"/>
      <c r="NSM23" s="285"/>
      <c r="NSN23" s="287"/>
      <c r="NSO23" s="287"/>
      <c r="NSP23" s="285"/>
      <c r="NSQ23" s="287"/>
      <c r="NSR23" s="287"/>
      <c r="NSS23" s="285"/>
      <c r="NST23" s="286"/>
      <c r="NSU23" s="286"/>
      <c r="NSV23" s="286"/>
      <c r="NSW23" s="287"/>
      <c r="NSX23" s="287"/>
      <c r="NSY23" s="285"/>
      <c r="NSZ23" s="286"/>
      <c r="NTA23" s="286"/>
      <c r="NTB23" s="286"/>
      <c r="NTC23" s="287"/>
      <c r="NTD23" s="287"/>
      <c r="NTE23" s="285"/>
      <c r="NTF23" s="287"/>
      <c r="NTG23" s="287"/>
      <c r="NTH23" s="285"/>
      <c r="NTI23" s="286"/>
      <c r="NTJ23" s="286"/>
      <c r="NTK23" s="286"/>
      <c r="NTL23" s="286"/>
      <c r="NTM23" s="286"/>
      <c r="NTN23" s="286"/>
      <c r="NTO23" s="163"/>
      <c r="NTP23" s="154"/>
      <c r="NTQ23" s="287"/>
      <c r="NTR23" s="287"/>
      <c r="NTS23" s="285"/>
      <c r="NTT23" s="287"/>
      <c r="NTU23" s="287"/>
      <c r="NTV23" s="285"/>
      <c r="NTW23" s="287"/>
      <c r="NTX23" s="287"/>
      <c r="NTY23" s="285"/>
      <c r="NTZ23" s="287"/>
      <c r="NUA23" s="287"/>
      <c r="NUB23" s="285"/>
      <c r="NUC23" s="287"/>
      <c r="NUD23" s="287"/>
      <c r="NUE23" s="285"/>
      <c r="NUF23" s="287"/>
      <c r="NUG23" s="287"/>
      <c r="NUH23" s="285"/>
      <c r="NUI23" s="287"/>
      <c r="NUJ23" s="287"/>
      <c r="NUK23" s="285"/>
      <c r="NUL23" s="287"/>
      <c r="NUM23" s="287"/>
      <c r="NUN23" s="285"/>
      <c r="NUO23" s="287"/>
      <c r="NUP23" s="287"/>
      <c r="NUQ23" s="285"/>
      <c r="NUR23" s="287"/>
      <c r="NUS23" s="287"/>
      <c r="NUT23" s="285"/>
      <c r="NUU23" s="287"/>
      <c r="NUV23" s="287"/>
      <c r="NUW23" s="285"/>
      <c r="NUX23" s="287"/>
      <c r="NUY23" s="287"/>
      <c r="NUZ23" s="285"/>
      <c r="NVA23" s="287"/>
      <c r="NVB23" s="287"/>
      <c r="NVC23" s="285"/>
      <c r="NVD23" s="287"/>
      <c r="NVE23" s="287"/>
      <c r="NVF23" s="285"/>
      <c r="NVG23" s="287"/>
      <c r="NVH23" s="287"/>
      <c r="NVI23" s="285"/>
      <c r="NVJ23" s="287"/>
      <c r="NVK23" s="287"/>
      <c r="NVL23" s="285"/>
      <c r="NVM23" s="287"/>
      <c r="NVN23" s="287"/>
      <c r="NVO23" s="285"/>
      <c r="NVP23" s="287"/>
      <c r="NVQ23" s="287"/>
      <c r="NVR23" s="285"/>
      <c r="NVS23" s="287"/>
      <c r="NVT23" s="287"/>
      <c r="NVU23" s="285"/>
      <c r="NVV23" s="287"/>
      <c r="NVW23" s="287"/>
      <c r="NVX23" s="285"/>
      <c r="NVY23" s="287"/>
      <c r="NVZ23" s="287"/>
      <c r="NWA23" s="285"/>
      <c r="NWB23" s="286"/>
      <c r="NWC23" s="286"/>
      <c r="NWD23" s="286"/>
      <c r="NWE23" s="287"/>
      <c r="NWF23" s="287"/>
      <c r="NWG23" s="285"/>
      <c r="NWH23" s="286"/>
      <c r="NWI23" s="286"/>
      <c r="NWJ23" s="286"/>
      <c r="NWK23" s="287"/>
      <c r="NWL23" s="287"/>
      <c r="NWM23" s="285"/>
      <c r="NWN23" s="287"/>
      <c r="NWO23" s="287"/>
      <c r="NWP23" s="285"/>
      <c r="NWQ23" s="286"/>
      <c r="NWR23" s="286"/>
      <c r="NWS23" s="286"/>
      <c r="NWT23" s="286"/>
      <c r="NWU23" s="286"/>
      <c r="NWV23" s="286"/>
      <c r="NWW23" s="163"/>
      <c r="NWX23" s="154"/>
      <c r="NWY23" s="287"/>
      <c r="NWZ23" s="287"/>
      <c r="NXA23" s="285"/>
      <c r="NXB23" s="287"/>
      <c r="NXC23" s="287"/>
      <c r="NXD23" s="285"/>
      <c r="NXE23" s="287"/>
      <c r="NXF23" s="287"/>
      <c r="NXG23" s="285"/>
      <c r="NXH23" s="287"/>
      <c r="NXI23" s="287"/>
      <c r="NXJ23" s="285"/>
      <c r="NXK23" s="287"/>
      <c r="NXL23" s="287"/>
      <c r="NXM23" s="285"/>
      <c r="NXN23" s="287"/>
      <c r="NXO23" s="287"/>
      <c r="NXP23" s="285"/>
      <c r="NXQ23" s="287"/>
      <c r="NXR23" s="287"/>
      <c r="NXS23" s="285"/>
      <c r="NXT23" s="287"/>
      <c r="NXU23" s="287"/>
      <c r="NXV23" s="285"/>
      <c r="NXW23" s="287"/>
      <c r="NXX23" s="287"/>
      <c r="NXY23" s="285"/>
      <c r="NXZ23" s="287"/>
      <c r="NYA23" s="287"/>
      <c r="NYB23" s="285"/>
      <c r="NYC23" s="287"/>
      <c r="NYD23" s="287"/>
      <c r="NYE23" s="285"/>
      <c r="NYF23" s="287"/>
      <c r="NYG23" s="287"/>
      <c r="NYH23" s="285"/>
      <c r="NYI23" s="287"/>
      <c r="NYJ23" s="287"/>
      <c r="NYK23" s="285"/>
      <c r="NYL23" s="287"/>
      <c r="NYM23" s="287"/>
      <c r="NYN23" s="285"/>
      <c r="NYO23" s="287"/>
      <c r="NYP23" s="287"/>
      <c r="NYQ23" s="285"/>
      <c r="NYR23" s="287"/>
      <c r="NYS23" s="287"/>
      <c r="NYT23" s="285"/>
      <c r="NYU23" s="287"/>
      <c r="NYV23" s="287"/>
      <c r="NYW23" s="285"/>
      <c r="NYX23" s="287"/>
      <c r="NYY23" s="287"/>
      <c r="NYZ23" s="285"/>
      <c r="NZA23" s="287"/>
      <c r="NZB23" s="287"/>
      <c r="NZC23" s="285"/>
      <c r="NZD23" s="287"/>
      <c r="NZE23" s="287"/>
      <c r="NZF23" s="285"/>
      <c r="NZG23" s="287"/>
      <c r="NZH23" s="287"/>
      <c r="NZI23" s="285"/>
      <c r="NZJ23" s="286"/>
      <c r="NZK23" s="286"/>
      <c r="NZL23" s="286"/>
      <c r="NZM23" s="287"/>
      <c r="NZN23" s="287"/>
      <c r="NZO23" s="285"/>
      <c r="NZP23" s="286"/>
      <c r="NZQ23" s="286"/>
      <c r="NZR23" s="286"/>
      <c r="NZS23" s="287"/>
      <c r="NZT23" s="287"/>
      <c r="NZU23" s="285"/>
      <c r="NZV23" s="287"/>
      <c r="NZW23" s="287"/>
      <c r="NZX23" s="285"/>
      <c r="NZY23" s="286"/>
      <c r="NZZ23" s="286"/>
      <c r="OAA23" s="286"/>
      <c r="OAB23" s="286"/>
      <c r="OAC23" s="286"/>
      <c r="OAD23" s="286"/>
      <c r="OAE23" s="163"/>
      <c r="OAF23" s="154"/>
      <c r="OAG23" s="287"/>
      <c r="OAH23" s="287"/>
      <c r="OAI23" s="285"/>
      <c r="OAJ23" s="287"/>
      <c r="OAK23" s="287"/>
      <c r="OAL23" s="285"/>
      <c r="OAM23" s="287"/>
      <c r="OAN23" s="287"/>
      <c r="OAO23" s="285"/>
      <c r="OAP23" s="287"/>
      <c r="OAQ23" s="287"/>
      <c r="OAR23" s="285"/>
      <c r="OAS23" s="287"/>
      <c r="OAT23" s="287"/>
      <c r="OAU23" s="285"/>
      <c r="OAV23" s="287"/>
      <c r="OAW23" s="287"/>
      <c r="OAX23" s="285"/>
      <c r="OAY23" s="287"/>
      <c r="OAZ23" s="287"/>
      <c r="OBA23" s="285"/>
      <c r="OBB23" s="287"/>
      <c r="OBC23" s="287"/>
      <c r="OBD23" s="285"/>
      <c r="OBE23" s="287"/>
      <c r="OBF23" s="287"/>
      <c r="OBG23" s="285"/>
      <c r="OBH23" s="287"/>
      <c r="OBI23" s="287"/>
      <c r="OBJ23" s="285"/>
      <c r="OBK23" s="287"/>
      <c r="OBL23" s="287"/>
      <c r="OBM23" s="285"/>
      <c r="OBN23" s="287"/>
      <c r="OBO23" s="287"/>
      <c r="OBP23" s="285"/>
      <c r="OBQ23" s="287"/>
      <c r="OBR23" s="287"/>
      <c r="OBS23" s="285"/>
      <c r="OBT23" s="287"/>
      <c r="OBU23" s="287"/>
      <c r="OBV23" s="285"/>
      <c r="OBW23" s="287"/>
      <c r="OBX23" s="287"/>
      <c r="OBY23" s="285"/>
      <c r="OBZ23" s="287"/>
      <c r="OCA23" s="287"/>
      <c r="OCB23" s="285"/>
      <c r="OCC23" s="287"/>
      <c r="OCD23" s="287"/>
      <c r="OCE23" s="285"/>
      <c r="OCF23" s="287"/>
      <c r="OCG23" s="287"/>
      <c r="OCH23" s="285"/>
      <c r="OCI23" s="287"/>
      <c r="OCJ23" s="287"/>
      <c r="OCK23" s="285"/>
      <c r="OCL23" s="287"/>
      <c r="OCM23" s="287"/>
      <c r="OCN23" s="285"/>
      <c r="OCO23" s="287"/>
      <c r="OCP23" s="287"/>
      <c r="OCQ23" s="285"/>
      <c r="OCR23" s="286"/>
      <c r="OCS23" s="286"/>
      <c r="OCT23" s="286"/>
      <c r="OCU23" s="287"/>
      <c r="OCV23" s="287"/>
      <c r="OCW23" s="285"/>
      <c r="OCX23" s="286"/>
      <c r="OCY23" s="286"/>
      <c r="OCZ23" s="286"/>
      <c r="ODA23" s="287"/>
      <c r="ODB23" s="287"/>
      <c r="ODC23" s="285"/>
      <c r="ODD23" s="287"/>
      <c r="ODE23" s="287"/>
      <c r="ODF23" s="285"/>
      <c r="ODG23" s="286"/>
      <c r="ODH23" s="286"/>
      <c r="ODI23" s="286"/>
      <c r="ODJ23" s="286"/>
      <c r="ODK23" s="286"/>
      <c r="ODL23" s="286"/>
      <c r="ODM23" s="163"/>
      <c r="ODN23" s="154"/>
      <c r="ODO23" s="287"/>
      <c r="ODP23" s="287"/>
      <c r="ODQ23" s="285"/>
      <c r="ODR23" s="287"/>
      <c r="ODS23" s="287"/>
      <c r="ODT23" s="285"/>
      <c r="ODU23" s="287"/>
      <c r="ODV23" s="287"/>
      <c r="ODW23" s="285"/>
      <c r="ODX23" s="287"/>
      <c r="ODY23" s="287"/>
      <c r="ODZ23" s="285"/>
      <c r="OEA23" s="287"/>
      <c r="OEB23" s="287"/>
      <c r="OEC23" s="285"/>
      <c r="OED23" s="287"/>
      <c r="OEE23" s="287"/>
      <c r="OEF23" s="285"/>
      <c r="OEG23" s="287"/>
      <c r="OEH23" s="287"/>
      <c r="OEI23" s="285"/>
      <c r="OEJ23" s="287"/>
      <c r="OEK23" s="287"/>
      <c r="OEL23" s="285"/>
      <c r="OEM23" s="287"/>
      <c r="OEN23" s="287"/>
      <c r="OEO23" s="285"/>
      <c r="OEP23" s="287"/>
      <c r="OEQ23" s="287"/>
      <c r="OER23" s="285"/>
      <c r="OES23" s="287"/>
      <c r="OET23" s="287"/>
      <c r="OEU23" s="285"/>
      <c r="OEV23" s="287"/>
      <c r="OEW23" s="287"/>
      <c r="OEX23" s="285"/>
      <c r="OEY23" s="287"/>
      <c r="OEZ23" s="287"/>
      <c r="OFA23" s="285"/>
      <c r="OFB23" s="287"/>
      <c r="OFC23" s="287"/>
      <c r="OFD23" s="285"/>
      <c r="OFE23" s="287"/>
      <c r="OFF23" s="287"/>
      <c r="OFG23" s="285"/>
      <c r="OFH23" s="287"/>
      <c r="OFI23" s="287"/>
      <c r="OFJ23" s="285"/>
      <c r="OFK23" s="287"/>
      <c r="OFL23" s="287"/>
      <c r="OFM23" s="285"/>
      <c r="OFN23" s="287"/>
      <c r="OFO23" s="287"/>
      <c r="OFP23" s="285"/>
      <c r="OFQ23" s="287"/>
      <c r="OFR23" s="287"/>
      <c r="OFS23" s="285"/>
      <c r="OFT23" s="287"/>
      <c r="OFU23" s="287"/>
      <c r="OFV23" s="285"/>
      <c r="OFW23" s="287"/>
      <c r="OFX23" s="287"/>
      <c r="OFY23" s="285"/>
      <c r="OFZ23" s="286"/>
      <c r="OGA23" s="286"/>
      <c r="OGB23" s="286"/>
      <c r="OGC23" s="287"/>
      <c r="OGD23" s="287"/>
      <c r="OGE23" s="285"/>
      <c r="OGF23" s="286"/>
      <c r="OGG23" s="286"/>
      <c r="OGH23" s="286"/>
      <c r="OGI23" s="287"/>
      <c r="OGJ23" s="287"/>
      <c r="OGK23" s="285"/>
      <c r="OGL23" s="287"/>
      <c r="OGM23" s="287"/>
      <c r="OGN23" s="285"/>
      <c r="OGO23" s="286"/>
      <c r="OGP23" s="286"/>
      <c r="OGQ23" s="286"/>
      <c r="OGR23" s="286"/>
      <c r="OGS23" s="286"/>
      <c r="OGT23" s="286"/>
      <c r="OGU23" s="163"/>
      <c r="OGV23" s="154"/>
      <c r="OGW23" s="287"/>
      <c r="OGX23" s="287"/>
      <c r="OGY23" s="285"/>
      <c r="OGZ23" s="287"/>
      <c r="OHA23" s="287"/>
      <c r="OHB23" s="285"/>
      <c r="OHC23" s="287"/>
      <c r="OHD23" s="287"/>
      <c r="OHE23" s="285"/>
      <c r="OHF23" s="287"/>
      <c r="OHG23" s="287"/>
      <c r="OHH23" s="285"/>
      <c r="OHI23" s="287"/>
      <c r="OHJ23" s="287"/>
      <c r="OHK23" s="285"/>
      <c r="OHL23" s="287"/>
      <c r="OHM23" s="287"/>
      <c r="OHN23" s="285"/>
      <c r="OHO23" s="287"/>
      <c r="OHP23" s="287"/>
      <c r="OHQ23" s="285"/>
      <c r="OHR23" s="287"/>
      <c r="OHS23" s="287"/>
      <c r="OHT23" s="285"/>
      <c r="OHU23" s="287"/>
      <c r="OHV23" s="287"/>
      <c r="OHW23" s="285"/>
      <c r="OHX23" s="287"/>
      <c r="OHY23" s="287"/>
      <c r="OHZ23" s="285"/>
      <c r="OIA23" s="287"/>
      <c r="OIB23" s="287"/>
      <c r="OIC23" s="285"/>
      <c r="OID23" s="287"/>
      <c r="OIE23" s="287"/>
      <c r="OIF23" s="285"/>
      <c r="OIG23" s="287"/>
      <c r="OIH23" s="287"/>
      <c r="OII23" s="285"/>
      <c r="OIJ23" s="287"/>
      <c r="OIK23" s="287"/>
      <c r="OIL23" s="285"/>
      <c r="OIM23" s="287"/>
      <c r="OIN23" s="287"/>
      <c r="OIO23" s="285"/>
      <c r="OIP23" s="287"/>
      <c r="OIQ23" s="287"/>
      <c r="OIR23" s="285"/>
      <c r="OIS23" s="287"/>
      <c r="OIT23" s="287"/>
      <c r="OIU23" s="285"/>
      <c r="OIV23" s="287"/>
      <c r="OIW23" s="287"/>
      <c r="OIX23" s="285"/>
      <c r="OIY23" s="287"/>
      <c r="OIZ23" s="287"/>
      <c r="OJA23" s="285"/>
      <c r="OJB23" s="287"/>
      <c r="OJC23" s="287"/>
      <c r="OJD23" s="285"/>
      <c r="OJE23" s="287"/>
      <c r="OJF23" s="287"/>
      <c r="OJG23" s="285"/>
      <c r="OJH23" s="286"/>
      <c r="OJI23" s="286"/>
      <c r="OJJ23" s="286"/>
      <c r="OJK23" s="287"/>
      <c r="OJL23" s="287"/>
      <c r="OJM23" s="285"/>
      <c r="OJN23" s="286"/>
      <c r="OJO23" s="286"/>
      <c r="OJP23" s="286"/>
      <c r="OJQ23" s="287"/>
      <c r="OJR23" s="287"/>
      <c r="OJS23" s="285"/>
      <c r="OJT23" s="287"/>
      <c r="OJU23" s="287"/>
      <c r="OJV23" s="285"/>
      <c r="OJW23" s="286"/>
      <c r="OJX23" s="286"/>
      <c r="OJY23" s="286"/>
      <c r="OJZ23" s="286"/>
      <c r="OKA23" s="286"/>
      <c r="OKB23" s="286"/>
      <c r="OKC23" s="163"/>
      <c r="OKD23" s="154"/>
      <c r="OKE23" s="287"/>
      <c r="OKF23" s="287"/>
      <c r="OKG23" s="285"/>
      <c r="OKH23" s="287"/>
      <c r="OKI23" s="287"/>
      <c r="OKJ23" s="285"/>
      <c r="OKK23" s="287"/>
      <c r="OKL23" s="287"/>
      <c r="OKM23" s="285"/>
      <c r="OKN23" s="287"/>
      <c r="OKO23" s="287"/>
      <c r="OKP23" s="285"/>
      <c r="OKQ23" s="287"/>
      <c r="OKR23" s="287"/>
      <c r="OKS23" s="285"/>
      <c r="OKT23" s="287"/>
      <c r="OKU23" s="287"/>
      <c r="OKV23" s="285"/>
      <c r="OKW23" s="287"/>
      <c r="OKX23" s="287"/>
      <c r="OKY23" s="285"/>
      <c r="OKZ23" s="287"/>
      <c r="OLA23" s="287"/>
      <c r="OLB23" s="285"/>
      <c r="OLC23" s="287"/>
      <c r="OLD23" s="287"/>
      <c r="OLE23" s="285"/>
      <c r="OLF23" s="287"/>
      <c r="OLG23" s="287"/>
      <c r="OLH23" s="285"/>
      <c r="OLI23" s="287"/>
      <c r="OLJ23" s="287"/>
      <c r="OLK23" s="285"/>
      <c r="OLL23" s="287"/>
      <c r="OLM23" s="287"/>
      <c r="OLN23" s="285"/>
      <c r="OLO23" s="287"/>
      <c r="OLP23" s="287"/>
      <c r="OLQ23" s="285"/>
      <c r="OLR23" s="287"/>
      <c r="OLS23" s="287"/>
      <c r="OLT23" s="285"/>
      <c r="OLU23" s="287"/>
      <c r="OLV23" s="287"/>
      <c r="OLW23" s="285"/>
      <c r="OLX23" s="287"/>
      <c r="OLY23" s="287"/>
      <c r="OLZ23" s="285"/>
      <c r="OMA23" s="287"/>
      <c r="OMB23" s="287"/>
      <c r="OMC23" s="285"/>
      <c r="OMD23" s="287"/>
      <c r="OME23" s="287"/>
      <c r="OMF23" s="285"/>
      <c r="OMG23" s="287"/>
      <c r="OMH23" s="287"/>
      <c r="OMI23" s="285"/>
      <c r="OMJ23" s="287"/>
      <c r="OMK23" s="287"/>
      <c r="OML23" s="285"/>
      <c r="OMM23" s="287"/>
      <c r="OMN23" s="287"/>
      <c r="OMO23" s="285"/>
      <c r="OMP23" s="286"/>
      <c r="OMQ23" s="286"/>
      <c r="OMR23" s="286"/>
      <c r="OMS23" s="287"/>
      <c r="OMT23" s="287"/>
      <c r="OMU23" s="285"/>
      <c r="OMV23" s="286"/>
      <c r="OMW23" s="286"/>
      <c r="OMX23" s="286"/>
      <c r="OMY23" s="287"/>
      <c r="OMZ23" s="287"/>
      <c r="ONA23" s="285"/>
      <c r="ONB23" s="287"/>
      <c r="ONC23" s="287"/>
      <c r="OND23" s="285"/>
      <c r="ONE23" s="286"/>
      <c r="ONF23" s="286"/>
      <c r="ONG23" s="286"/>
      <c r="ONH23" s="286"/>
      <c r="ONI23" s="286"/>
      <c r="ONJ23" s="286"/>
      <c r="ONK23" s="163"/>
      <c r="ONL23" s="154"/>
      <c r="ONM23" s="287"/>
      <c r="ONN23" s="287"/>
      <c r="ONO23" s="285"/>
      <c r="ONP23" s="287"/>
      <c r="ONQ23" s="287"/>
      <c r="ONR23" s="285"/>
      <c r="ONS23" s="287"/>
      <c r="ONT23" s="287"/>
      <c r="ONU23" s="285"/>
      <c r="ONV23" s="287"/>
      <c r="ONW23" s="287"/>
      <c r="ONX23" s="285"/>
      <c r="ONY23" s="287"/>
      <c r="ONZ23" s="287"/>
      <c r="OOA23" s="285"/>
      <c r="OOB23" s="287"/>
      <c r="OOC23" s="287"/>
      <c r="OOD23" s="285"/>
      <c r="OOE23" s="287"/>
      <c r="OOF23" s="287"/>
      <c r="OOG23" s="285"/>
      <c r="OOH23" s="287"/>
      <c r="OOI23" s="287"/>
      <c r="OOJ23" s="285"/>
      <c r="OOK23" s="287"/>
      <c r="OOL23" s="287"/>
      <c r="OOM23" s="285"/>
      <c r="OON23" s="287"/>
      <c r="OOO23" s="287"/>
      <c r="OOP23" s="285"/>
      <c r="OOQ23" s="287"/>
      <c r="OOR23" s="287"/>
      <c r="OOS23" s="285"/>
      <c r="OOT23" s="287"/>
      <c r="OOU23" s="287"/>
      <c r="OOV23" s="285"/>
      <c r="OOW23" s="287"/>
      <c r="OOX23" s="287"/>
      <c r="OOY23" s="285"/>
      <c r="OOZ23" s="287"/>
      <c r="OPA23" s="287"/>
      <c r="OPB23" s="285"/>
      <c r="OPC23" s="287"/>
      <c r="OPD23" s="287"/>
      <c r="OPE23" s="285"/>
      <c r="OPF23" s="287"/>
      <c r="OPG23" s="287"/>
      <c r="OPH23" s="285"/>
      <c r="OPI23" s="287"/>
      <c r="OPJ23" s="287"/>
      <c r="OPK23" s="285"/>
      <c r="OPL23" s="287"/>
      <c r="OPM23" s="287"/>
      <c r="OPN23" s="285"/>
      <c r="OPO23" s="287"/>
      <c r="OPP23" s="287"/>
      <c r="OPQ23" s="285"/>
      <c r="OPR23" s="287"/>
      <c r="OPS23" s="287"/>
      <c r="OPT23" s="285"/>
      <c r="OPU23" s="287"/>
      <c r="OPV23" s="287"/>
      <c r="OPW23" s="285"/>
      <c r="OPX23" s="286"/>
      <c r="OPY23" s="286"/>
      <c r="OPZ23" s="286"/>
      <c r="OQA23" s="287"/>
      <c r="OQB23" s="287"/>
      <c r="OQC23" s="285"/>
      <c r="OQD23" s="286"/>
      <c r="OQE23" s="286"/>
      <c r="OQF23" s="286"/>
      <c r="OQG23" s="287"/>
      <c r="OQH23" s="287"/>
      <c r="OQI23" s="285"/>
      <c r="OQJ23" s="287"/>
      <c r="OQK23" s="287"/>
      <c r="OQL23" s="285"/>
      <c r="OQM23" s="286"/>
      <c r="OQN23" s="286"/>
      <c r="OQO23" s="286"/>
      <c r="OQP23" s="286"/>
      <c r="OQQ23" s="286"/>
      <c r="OQR23" s="286"/>
      <c r="OQS23" s="163"/>
      <c r="OQT23" s="154"/>
      <c r="OQU23" s="287"/>
      <c r="OQV23" s="287"/>
      <c r="OQW23" s="285"/>
      <c r="OQX23" s="287"/>
      <c r="OQY23" s="287"/>
      <c r="OQZ23" s="285"/>
      <c r="ORA23" s="287"/>
      <c r="ORB23" s="287"/>
      <c r="ORC23" s="285"/>
      <c r="ORD23" s="287"/>
      <c r="ORE23" s="287"/>
      <c r="ORF23" s="285"/>
      <c r="ORG23" s="287"/>
      <c r="ORH23" s="287"/>
      <c r="ORI23" s="285"/>
      <c r="ORJ23" s="287"/>
      <c r="ORK23" s="287"/>
      <c r="ORL23" s="285"/>
      <c r="ORM23" s="287"/>
      <c r="ORN23" s="287"/>
      <c r="ORO23" s="285"/>
      <c r="ORP23" s="287"/>
      <c r="ORQ23" s="287"/>
      <c r="ORR23" s="285"/>
      <c r="ORS23" s="287"/>
      <c r="ORT23" s="287"/>
      <c r="ORU23" s="285"/>
      <c r="ORV23" s="287"/>
      <c r="ORW23" s="287"/>
      <c r="ORX23" s="285"/>
      <c r="ORY23" s="287"/>
      <c r="ORZ23" s="287"/>
      <c r="OSA23" s="285"/>
      <c r="OSB23" s="287"/>
      <c r="OSC23" s="287"/>
      <c r="OSD23" s="285"/>
      <c r="OSE23" s="287"/>
      <c r="OSF23" s="287"/>
      <c r="OSG23" s="285"/>
      <c r="OSH23" s="287"/>
      <c r="OSI23" s="287"/>
      <c r="OSJ23" s="285"/>
      <c r="OSK23" s="287"/>
      <c r="OSL23" s="287"/>
      <c r="OSM23" s="285"/>
      <c r="OSN23" s="287"/>
      <c r="OSO23" s="287"/>
      <c r="OSP23" s="285"/>
      <c r="OSQ23" s="287"/>
      <c r="OSR23" s="287"/>
      <c r="OSS23" s="285"/>
      <c r="OST23" s="287"/>
      <c r="OSU23" s="287"/>
      <c r="OSV23" s="285"/>
      <c r="OSW23" s="287"/>
      <c r="OSX23" s="287"/>
      <c r="OSY23" s="285"/>
      <c r="OSZ23" s="287"/>
      <c r="OTA23" s="287"/>
      <c r="OTB23" s="285"/>
      <c r="OTC23" s="287"/>
      <c r="OTD23" s="287"/>
      <c r="OTE23" s="285"/>
      <c r="OTF23" s="286"/>
      <c r="OTG23" s="286"/>
      <c r="OTH23" s="286"/>
      <c r="OTI23" s="287"/>
      <c r="OTJ23" s="287"/>
      <c r="OTK23" s="285"/>
      <c r="OTL23" s="286"/>
      <c r="OTM23" s="286"/>
      <c r="OTN23" s="286"/>
      <c r="OTO23" s="287"/>
      <c r="OTP23" s="287"/>
      <c r="OTQ23" s="285"/>
      <c r="OTR23" s="287"/>
      <c r="OTS23" s="287"/>
      <c r="OTT23" s="285"/>
      <c r="OTU23" s="286"/>
      <c r="OTV23" s="286"/>
      <c r="OTW23" s="286"/>
      <c r="OTX23" s="286"/>
      <c r="OTY23" s="286"/>
      <c r="OTZ23" s="286"/>
      <c r="OUA23" s="163"/>
      <c r="OUB23" s="154"/>
      <c r="OUC23" s="287"/>
      <c r="OUD23" s="287"/>
      <c r="OUE23" s="285"/>
      <c r="OUF23" s="287"/>
      <c r="OUG23" s="287"/>
      <c r="OUH23" s="285"/>
      <c r="OUI23" s="287"/>
      <c r="OUJ23" s="287"/>
      <c r="OUK23" s="285"/>
      <c r="OUL23" s="287"/>
      <c r="OUM23" s="287"/>
      <c r="OUN23" s="285"/>
      <c r="OUO23" s="287"/>
      <c r="OUP23" s="287"/>
      <c r="OUQ23" s="285"/>
      <c r="OUR23" s="287"/>
      <c r="OUS23" s="287"/>
      <c r="OUT23" s="285"/>
      <c r="OUU23" s="287"/>
      <c r="OUV23" s="287"/>
      <c r="OUW23" s="285"/>
      <c r="OUX23" s="287"/>
      <c r="OUY23" s="287"/>
      <c r="OUZ23" s="285"/>
      <c r="OVA23" s="287"/>
      <c r="OVB23" s="287"/>
      <c r="OVC23" s="285"/>
      <c r="OVD23" s="287"/>
      <c r="OVE23" s="287"/>
      <c r="OVF23" s="285"/>
      <c r="OVG23" s="287"/>
      <c r="OVH23" s="287"/>
      <c r="OVI23" s="285"/>
      <c r="OVJ23" s="287"/>
      <c r="OVK23" s="287"/>
      <c r="OVL23" s="285"/>
      <c r="OVM23" s="287"/>
      <c r="OVN23" s="287"/>
      <c r="OVO23" s="285"/>
      <c r="OVP23" s="287"/>
      <c r="OVQ23" s="287"/>
      <c r="OVR23" s="285"/>
      <c r="OVS23" s="287"/>
      <c r="OVT23" s="287"/>
      <c r="OVU23" s="285"/>
      <c r="OVV23" s="287"/>
      <c r="OVW23" s="287"/>
      <c r="OVX23" s="285"/>
      <c r="OVY23" s="287"/>
      <c r="OVZ23" s="287"/>
      <c r="OWA23" s="285"/>
      <c r="OWB23" s="287"/>
      <c r="OWC23" s="287"/>
      <c r="OWD23" s="285"/>
      <c r="OWE23" s="287"/>
      <c r="OWF23" s="287"/>
      <c r="OWG23" s="285"/>
      <c r="OWH23" s="287"/>
      <c r="OWI23" s="287"/>
      <c r="OWJ23" s="285"/>
      <c r="OWK23" s="287"/>
      <c r="OWL23" s="287"/>
      <c r="OWM23" s="285"/>
      <c r="OWN23" s="286"/>
      <c r="OWO23" s="286"/>
      <c r="OWP23" s="286"/>
      <c r="OWQ23" s="287"/>
      <c r="OWR23" s="287"/>
      <c r="OWS23" s="285"/>
      <c r="OWT23" s="286"/>
      <c r="OWU23" s="286"/>
      <c r="OWV23" s="286"/>
      <c r="OWW23" s="287"/>
      <c r="OWX23" s="287"/>
      <c r="OWY23" s="285"/>
      <c r="OWZ23" s="287"/>
      <c r="OXA23" s="287"/>
      <c r="OXB23" s="285"/>
      <c r="OXC23" s="286"/>
      <c r="OXD23" s="286"/>
      <c r="OXE23" s="286"/>
      <c r="OXF23" s="286"/>
      <c r="OXG23" s="286"/>
      <c r="OXH23" s="286"/>
      <c r="OXI23" s="163"/>
      <c r="OXJ23" s="154"/>
      <c r="OXK23" s="287"/>
      <c r="OXL23" s="287"/>
      <c r="OXM23" s="285"/>
      <c r="OXN23" s="287"/>
      <c r="OXO23" s="287"/>
      <c r="OXP23" s="285"/>
      <c r="OXQ23" s="287"/>
      <c r="OXR23" s="287"/>
      <c r="OXS23" s="285"/>
      <c r="OXT23" s="287"/>
      <c r="OXU23" s="287"/>
      <c r="OXV23" s="285"/>
      <c r="OXW23" s="287"/>
      <c r="OXX23" s="287"/>
      <c r="OXY23" s="285"/>
      <c r="OXZ23" s="287"/>
      <c r="OYA23" s="287"/>
      <c r="OYB23" s="285"/>
      <c r="OYC23" s="287"/>
      <c r="OYD23" s="287"/>
      <c r="OYE23" s="285"/>
      <c r="OYF23" s="287"/>
      <c r="OYG23" s="287"/>
      <c r="OYH23" s="285"/>
      <c r="OYI23" s="287"/>
      <c r="OYJ23" s="287"/>
      <c r="OYK23" s="285"/>
      <c r="OYL23" s="287"/>
      <c r="OYM23" s="287"/>
      <c r="OYN23" s="285"/>
      <c r="OYO23" s="287"/>
      <c r="OYP23" s="287"/>
      <c r="OYQ23" s="285"/>
      <c r="OYR23" s="287"/>
      <c r="OYS23" s="287"/>
      <c r="OYT23" s="285"/>
      <c r="OYU23" s="287"/>
      <c r="OYV23" s="287"/>
      <c r="OYW23" s="285"/>
      <c r="OYX23" s="287"/>
      <c r="OYY23" s="287"/>
      <c r="OYZ23" s="285"/>
      <c r="OZA23" s="287"/>
      <c r="OZB23" s="287"/>
      <c r="OZC23" s="285"/>
      <c r="OZD23" s="287"/>
      <c r="OZE23" s="287"/>
      <c r="OZF23" s="285"/>
      <c r="OZG23" s="287"/>
      <c r="OZH23" s="287"/>
      <c r="OZI23" s="285"/>
      <c r="OZJ23" s="287"/>
      <c r="OZK23" s="287"/>
      <c r="OZL23" s="285"/>
      <c r="OZM23" s="287"/>
      <c r="OZN23" s="287"/>
      <c r="OZO23" s="285"/>
      <c r="OZP23" s="287"/>
      <c r="OZQ23" s="287"/>
      <c r="OZR23" s="285"/>
      <c r="OZS23" s="287"/>
      <c r="OZT23" s="287"/>
      <c r="OZU23" s="285"/>
      <c r="OZV23" s="286"/>
      <c r="OZW23" s="286"/>
      <c r="OZX23" s="286"/>
      <c r="OZY23" s="287"/>
      <c r="OZZ23" s="287"/>
      <c r="PAA23" s="285"/>
      <c r="PAB23" s="286"/>
      <c r="PAC23" s="286"/>
      <c r="PAD23" s="286"/>
      <c r="PAE23" s="287"/>
      <c r="PAF23" s="287"/>
      <c r="PAG23" s="285"/>
      <c r="PAH23" s="287"/>
      <c r="PAI23" s="287"/>
      <c r="PAJ23" s="285"/>
      <c r="PAK23" s="286"/>
      <c r="PAL23" s="286"/>
      <c r="PAM23" s="286"/>
      <c r="PAN23" s="286"/>
      <c r="PAO23" s="286"/>
      <c r="PAP23" s="286"/>
      <c r="PAQ23" s="163"/>
      <c r="PAR23" s="154"/>
      <c r="PAS23" s="287"/>
      <c r="PAT23" s="287"/>
      <c r="PAU23" s="285"/>
      <c r="PAV23" s="287"/>
      <c r="PAW23" s="287"/>
      <c r="PAX23" s="285"/>
      <c r="PAY23" s="287"/>
      <c r="PAZ23" s="287"/>
      <c r="PBA23" s="285"/>
      <c r="PBB23" s="287"/>
      <c r="PBC23" s="287"/>
      <c r="PBD23" s="285"/>
      <c r="PBE23" s="287"/>
      <c r="PBF23" s="287"/>
      <c r="PBG23" s="285"/>
      <c r="PBH23" s="287"/>
      <c r="PBI23" s="287"/>
      <c r="PBJ23" s="285"/>
      <c r="PBK23" s="287"/>
      <c r="PBL23" s="287"/>
      <c r="PBM23" s="285"/>
      <c r="PBN23" s="287"/>
      <c r="PBO23" s="287"/>
      <c r="PBP23" s="285"/>
      <c r="PBQ23" s="287"/>
      <c r="PBR23" s="287"/>
      <c r="PBS23" s="285"/>
      <c r="PBT23" s="287"/>
      <c r="PBU23" s="287"/>
      <c r="PBV23" s="285"/>
      <c r="PBW23" s="287"/>
      <c r="PBX23" s="287"/>
      <c r="PBY23" s="285"/>
      <c r="PBZ23" s="287"/>
      <c r="PCA23" s="287"/>
      <c r="PCB23" s="285"/>
      <c r="PCC23" s="287"/>
      <c r="PCD23" s="287"/>
      <c r="PCE23" s="285"/>
      <c r="PCF23" s="287"/>
      <c r="PCG23" s="287"/>
      <c r="PCH23" s="285"/>
      <c r="PCI23" s="287"/>
      <c r="PCJ23" s="287"/>
      <c r="PCK23" s="285"/>
      <c r="PCL23" s="287"/>
      <c r="PCM23" s="287"/>
      <c r="PCN23" s="285"/>
      <c r="PCO23" s="287"/>
      <c r="PCP23" s="287"/>
      <c r="PCQ23" s="285"/>
      <c r="PCR23" s="287"/>
      <c r="PCS23" s="287"/>
      <c r="PCT23" s="285"/>
      <c r="PCU23" s="287"/>
      <c r="PCV23" s="287"/>
      <c r="PCW23" s="285"/>
      <c r="PCX23" s="287"/>
      <c r="PCY23" s="287"/>
      <c r="PCZ23" s="285"/>
      <c r="PDA23" s="287"/>
      <c r="PDB23" s="287"/>
      <c r="PDC23" s="285"/>
      <c r="PDD23" s="286"/>
      <c r="PDE23" s="286"/>
      <c r="PDF23" s="286"/>
      <c r="PDG23" s="287"/>
      <c r="PDH23" s="287"/>
      <c r="PDI23" s="285"/>
      <c r="PDJ23" s="286"/>
      <c r="PDK23" s="286"/>
      <c r="PDL23" s="286"/>
      <c r="PDM23" s="287"/>
      <c r="PDN23" s="287"/>
      <c r="PDO23" s="285"/>
      <c r="PDP23" s="287"/>
      <c r="PDQ23" s="287"/>
      <c r="PDR23" s="285"/>
      <c r="PDS23" s="286"/>
      <c r="PDT23" s="286"/>
      <c r="PDU23" s="286"/>
      <c r="PDV23" s="286"/>
      <c r="PDW23" s="286"/>
      <c r="PDX23" s="286"/>
      <c r="PDY23" s="163"/>
      <c r="PDZ23" s="154"/>
      <c r="PEA23" s="287"/>
      <c r="PEB23" s="287"/>
      <c r="PEC23" s="285"/>
      <c r="PED23" s="287"/>
      <c r="PEE23" s="287"/>
      <c r="PEF23" s="285"/>
      <c r="PEG23" s="287"/>
      <c r="PEH23" s="287"/>
      <c r="PEI23" s="285"/>
      <c r="PEJ23" s="287"/>
      <c r="PEK23" s="287"/>
      <c r="PEL23" s="285"/>
      <c r="PEM23" s="287"/>
      <c r="PEN23" s="287"/>
      <c r="PEO23" s="285"/>
      <c r="PEP23" s="287"/>
      <c r="PEQ23" s="287"/>
      <c r="PER23" s="285"/>
      <c r="PES23" s="287"/>
      <c r="PET23" s="287"/>
      <c r="PEU23" s="285"/>
      <c r="PEV23" s="287"/>
      <c r="PEW23" s="287"/>
      <c r="PEX23" s="285"/>
      <c r="PEY23" s="287"/>
      <c r="PEZ23" s="287"/>
      <c r="PFA23" s="285"/>
      <c r="PFB23" s="287"/>
      <c r="PFC23" s="287"/>
      <c r="PFD23" s="285"/>
      <c r="PFE23" s="287"/>
      <c r="PFF23" s="287"/>
      <c r="PFG23" s="285"/>
      <c r="PFH23" s="287"/>
      <c r="PFI23" s="287"/>
      <c r="PFJ23" s="285"/>
      <c r="PFK23" s="287"/>
      <c r="PFL23" s="287"/>
      <c r="PFM23" s="285"/>
      <c r="PFN23" s="287"/>
      <c r="PFO23" s="287"/>
      <c r="PFP23" s="285"/>
      <c r="PFQ23" s="287"/>
      <c r="PFR23" s="287"/>
      <c r="PFS23" s="285"/>
      <c r="PFT23" s="287"/>
      <c r="PFU23" s="287"/>
      <c r="PFV23" s="285"/>
      <c r="PFW23" s="287"/>
      <c r="PFX23" s="287"/>
      <c r="PFY23" s="285"/>
      <c r="PFZ23" s="287"/>
      <c r="PGA23" s="287"/>
      <c r="PGB23" s="285"/>
      <c r="PGC23" s="287"/>
      <c r="PGD23" s="287"/>
      <c r="PGE23" s="285"/>
      <c r="PGF23" s="287"/>
      <c r="PGG23" s="287"/>
      <c r="PGH23" s="285"/>
      <c r="PGI23" s="287"/>
      <c r="PGJ23" s="287"/>
      <c r="PGK23" s="285"/>
      <c r="PGL23" s="286"/>
      <c r="PGM23" s="286"/>
      <c r="PGN23" s="286"/>
      <c r="PGO23" s="287"/>
      <c r="PGP23" s="287"/>
      <c r="PGQ23" s="285"/>
      <c r="PGR23" s="286"/>
      <c r="PGS23" s="286"/>
      <c r="PGT23" s="286"/>
      <c r="PGU23" s="287"/>
      <c r="PGV23" s="287"/>
      <c r="PGW23" s="285"/>
      <c r="PGX23" s="287"/>
      <c r="PGY23" s="287"/>
      <c r="PGZ23" s="285"/>
      <c r="PHA23" s="286"/>
      <c r="PHB23" s="286"/>
      <c r="PHC23" s="286"/>
      <c r="PHD23" s="286"/>
      <c r="PHE23" s="286"/>
      <c r="PHF23" s="286"/>
      <c r="PHG23" s="163"/>
      <c r="PHH23" s="154"/>
      <c r="PHI23" s="287"/>
      <c r="PHJ23" s="287"/>
      <c r="PHK23" s="285"/>
      <c r="PHL23" s="287"/>
      <c r="PHM23" s="287"/>
      <c r="PHN23" s="285"/>
      <c r="PHO23" s="287"/>
      <c r="PHP23" s="287"/>
      <c r="PHQ23" s="285"/>
      <c r="PHR23" s="287"/>
      <c r="PHS23" s="287"/>
      <c r="PHT23" s="285"/>
      <c r="PHU23" s="287"/>
      <c r="PHV23" s="287"/>
      <c r="PHW23" s="285"/>
      <c r="PHX23" s="287"/>
      <c r="PHY23" s="287"/>
      <c r="PHZ23" s="285"/>
      <c r="PIA23" s="287"/>
      <c r="PIB23" s="287"/>
      <c r="PIC23" s="285"/>
      <c r="PID23" s="287"/>
      <c r="PIE23" s="287"/>
      <c r="PIF23" s="285"/>
      <c r="PIG23" s="287"/>
      <c r="PIH23" s="287"/>
      <c r="PII23" s="285"/>
      <c r="PIJ23" s="287"/>
      <c r="PIK23" s="287"/>
      <c r="PIL23" s="285"/>
      <c r="PIM23" s="287"/>
      <c r="PIN23" s="287"/>
      <c r="PIO23" s="285"/>
      <c r="PIP23" s="287"/>
      <c r="PIQ23" s="287"/>
      <c r="PIR23" s="285"/>
      <c r="PIS23" s="287"/>
      <c r="PIT23" s="287"/>
      <c r="PIU23" s="285"/>
      <c r="PIV23" s="287"/>
      <c r="PIW23" s="287"/>
      <c r="PIX23" s="285"/>
      <c r="PIY23" s="287"/>
      <c r="PIZ23" s="287"/>
      <c r="PJA23" s="285"/>
      <c r="PJB23" s="287"/>
      <c r="PJC23" s="287"/>
      <c r="PJD23" s="285"/>
      <c r="PJE23" s="287"/>
      <c r="PJF23" s="287"/>
      <c r="PJG23" s="285"/>
      <c r="PJH23" s="287"/>
      <c r="PJI23" s="287"/>
      <c r="PJJ23" s="285"/>
      <c r="PJK23" s="287"/>
      <c r="PJL23" s="287"/>
      <c r="PJM23" s="285"/>
      <c r="PJN23" s="287"/>
      <c r="PJO23" s="287"/>
      <c r="PJP23" s="285"/>
      <c r="PJQ23" s="287"/>
      <c r="PJR23" s="287"/>
      <c r="PJS23" s="285"/>
      <c r="PJT23" s="286"/>
      <c r="PJU23" s="286"/>
      <c r="PJV23" s="286"/>
      <c r="PJW23" s="287"/>
      <c r="PJX23" s="287"/>
      <c r="PJY23" s="285"/>
      <c r="PJZ23" s="286"/>
      <c r="PKA23" s="286"/>
      <c r="PKB23" s="286"/>
      <c r="PKC23" s="287"/>
      <c r="PKD23" s="287"/>
      <c r="PKE23" s="285"/>
      <c r="PKF23" s="287"/>
      <c r="PKG23" s="287"/>
      <c r="PKH23" s="285"/>
      <c r="PKI23" s="286"/>
      <c r="PKJ23" s="286"/>
      <c r="PKK23" s="286"/>
      <c r="PKL23" s="286"/>
      <c r="PKM23" s="286"/>
      <c r="PKN23" s="286"/>
      <c r="PKO23" s="163"/>
      <c r="PKP23" s="154"/>
      <c r="PKQ23" s="287"/>
      <c r="PKR23" s="287"/>
      <c r="PKS23" s="285"/>
      <c r="PKT23" s="287"/>
      <c r="PKU23" s="287"/>
      <c r="PKV23" s="285"/>
      <c r="PKW23" s="287"/>
      <c r="PKX23" s="287"/>
      <c r="PKY23" s="285"/>
      <c r="PKZ23" s="287"/>
      <c r="PLA23" s="287"/>
      <c r="PLB23" s="285"/>
      <c r="PLC23" s="287"/>
      <c r="PLD23" s="287"/>
      <c r="PLE23" s="285"/>
      <c r="PLF23" s="287"/>
      <c r="PLG23" s="287"/>
      <c r="PLH23" s="285"/>
      <c r="PLI23" s="287"/>
      <c r="PLJ23" s="287"/>
      <c r="PLK23" s="285"/>
      <c r="PLL23" s="287"/>
      <c r="PLM23" s="287"/>
      <c r="PLN23" s="285"/>
      <c r="PLO23" s="287"/>
      <c r="PLP23" s="287"/>
      <c r="PLQ23" s="285"/>
      <c r="PLR23" s="287"/>
      <c r="PLS23" s="287"/>
      <c r="PLT23" s="285"/>
      <c r="PLU23" s="287"/>
      <c r="PLV23" s="287"/>
      <c r="PLW23" s="285"/>
      <c r="PLX23" s="287"/>
      <c r="PLY23" s="287"/>
      <c r="PLZ23" s="285"/>
      <c r="PMA23" s="287"/>
      <c r="PMB23" s="287"/>
      <c r="PMC23" s="285"/>
      <c r="PMD23" s="287"/>
      <c r="PME23" s="287"/>
      <c r="PMF23" s="285"/>
      <c r="PMG23" s="287"/>
      <c r="PMH23" s="287"/>
      <c r="PMI23" s="285"/>
      <c r="PMJ23" s="287"/>
      <c r="PMK23" s="287"/>
      <c r="PML23" s="285"/>
      <c r="PMM23" s="287"/>
      <c r="PMN23" s="287"/>
      <c r="PMO23" s="285"/>
      <c r="PMP23" s="287"/>
      <c r="PMQ23" s="287"/>
      <c r="PMR23" s="285"/>
      <c r="PMS23" s="287"/>
      <c r="PMT23" s="287"/>
      <c r="PMU23" s="285"/>
      <c r="PMV23" s="287"/>
      <c r="PMW23" s="287"/>
      <c r="PMX23" s="285"/>
      <c r="PMY23" s="287"/>
      <c r="PMZ23" s="287"/>
      <c r="PNA23" s="285"/>
      <c r="PNB23" s="286"/>
      <c r="PNC23" s="286"/>
      <c r="PND23" s="286"/>
      <c r="PNE23" s="287"/>
      <c r="PNF23" s="287"/>
      <c r="PNG23" s="285"/>
      <c r="PNH23" s="286"/>
      <c r="PNI23" s="286"/>
      <c r="PNJ23" s="286"/>
      <c r="PNK23" s="287"/>
      <c r="PNL23" s="287"/>
      <c r="PNM23" s="285"/>
      <c r="PNN23" s="287"/>
      <c r="PNO23" s="287"/>
      <c r="PNP23" s="285"/>
      <c r="PNQ23" s="286"/>
      <c r="PNR23" s="286"/>
      <c r="PNS23" s="286"/>
      <c r="PNT23" s="286"/>
      <c r="PNU23" s="286"/>
      <c r="PNV23" s="286"/>
      <c r="PNW23" s="163"/>
      <c r="PNX23" s="154"/>
      <c r="PNY23" s="287"/>
      <c r="PNZ23" s="287"/>
      <c r="POA23" s="285"/>
      <c r="POB23" s="287"/>
      <c r="POC23" s="287"/>
      <c r="POD23" s="285"/>
      <c r="POE23" s="287"/>
      <c r="POF23" s="287"/>
      <c r="POG23" s="285"/>
      <c r="POH23" s="287"/>
      <c r="POI23" s="287"/>
      <c r="POJ23" s="285"/>
      <c r="POK23" s="287"/>
      <c r="POL23" s="287"/>
      <c r="POM23" s="285"/>
      <c r="PON23" s="287"/>
      <c r="POO23" s="287"/>
      <c r="POP23" s="285"/>
      <c r="POQ23" s="287"/>
      <c r="POR23" s="287"/>
      <c r="POS23" s="285"/>
      <c r="POT23" s="287"/>
      <c r="POU23" s="287"/>
      <c r="POV23" s="285"/>
      <c r="POW23" s="287"/>
      <c r="POX23" s="287"/>
      <c r="POY23" s="285"/>
      <c r="POZ23" s="287"/>
      <c r="PPA23" s="287"/>
      <c r="PPB23" s="285"/>
      <c r="PPC23" s="287"/>
      <c r="PPD23" s="287"/>
      <c r="PPE23" s="285"/>
      <c r="PPF23" s="287"/>
      <c r="PPG23" s="287"/>
      <c r="PPH23" s="285"/>
      <c r="PPI23" s="287"/>
      <c r="PPJ23" s="287"/>
      <c r="PPK23" s="285"/>
      <c r="PPL23" s="287"/>
      <c r="PPM23" s="287"/>
      <c r="PPN23" s="285"/>
      <c r="PPO23" s="287"/>
      <c r="PPP23" s="287"/>
      <c r="PPQ23" s="285"/>
      <c r="PPR23" s="287"/>
      <c r="PPS23" s="287"/>
      <c r="PPT23" s="285"/>
      <c r="PPU23" s="287"/>
      <c r="PPV23" s="287"/>
      <c r="PPW23" s="285"/>
      <c r="PPX23" s="287"/>
      <c r="PPY23" s="287"/>
      <c r="PPZ23" s="285"/>
      <c r="PQA23" s="287"/>
      <c r="PQB23" s="287"/>
      <c r="PQC23" s="285"/>
      <c r="PQD23" s="287"/>
      <c r="PQE23" s="287"/>
      <c r="PQF23" s="285"/>
      <c r="PQG23" s="287"/>
      <c r="PQH23" s="287"/>
      <c r="PQI23" s="285"/>
      <c r="PQJ23" s="286"/>
      <c r="PQK23" s="286"/>
      <c r="PQL23" s="286"/>
      <c r="PQM23" s="287"/>
      <c r="PQN23" s="287"/>
      <c r="PQO23" s="285"/>
      <c r="PQP23" s="286"/>
      <c r="PQQ23" s="286"/>
      <c r="PQR23" s="286"/>
      <c r="PQS23" s="287"/>
      <c r="PQT23" s="287"/>
      <c r="PQU23" s="285"/>
      <c r="PQV23" s="287"/>
      <c r="PQW23" s="287"/>
      <c r="PQX23" s="285"/>
      <c r="PQY23" s="286"/>
      <c r="PQZ23" s="286"/>
      <c r="PRA23" s="286"/>
      <c r="PRB23" s="286"/>
      <c r="PRC23" s="286"/>
      <c r="PRD23" s="286"/>
      <c r="PRE23" s="163"/>
      <c r="PRF23" s="154"/>
      <c r="PRG23" s="287"/>
      <c r="PRH23" s="287"/>
      <c r="PRI23" s="285"/>
      <c r="PRJ23" s="287"/>
      <c r="PRK23" s="287"/>
      <c r="PRL23" s="285"/>
      <c r="PRM23" s="287"/>
      <c r="PRN23" s="287"/>
      <c r="PRO23" s="285"/>
      <c r="PRP23" s="287"/>
      <c r="PRQ23" s="287"/>
      <c r="PRR23" s="285"/>
      <c r="PRS23" s="287"/>
      <c r="PRT23" s="287"/>
      <c r="PRU23" s="285"/>
      <c r="PRV23" s="287"/>
      <c r="PRW23" s="287"/>
      <c r="PRX23" s="285"/>
      <c r="PRY23" s="287"/>
      <c r="PRZ23" s="287"/>
      <c r="PSA23" s="285"/>
      <c r="PSB23" s="287"/>
      <c r="PSC23" s="287"/>
      <c r="PSD23" s="285"/>
      <c r="PSE23" s="287"/>
      <c r="PSF23" s="287"/>
      <c r="PSG23" s="285"/>
      <c r="PSH23" s="287"/>
      <c r="PSI23" s="287"/>
      <c r="PSJ23" s="285"/>
      <c r="PSK23" s="287"/>
      <c r="PSL23" s="287"/>
      <c r="PSM23" s="285"/>
      <c r="PSN23" s="287"/>
      <c r="PSO23" s="287"/>
      <c r="PSP23" s="285"/>
      <c r="PSQ23" s="287"/>
      <c r="PSR23" s="287"/>
      <c r="PSS23" s="285"/>
      <c r="PST23" s="287"/>
      <c r="PSU23" s="287"/>
      <c r="PSV23" s="285"/>
      <c r="PSW23" s="287"/>
      <c r="PSX23" s="287"/>
      <c r="PSY23" s="285"/>
      <c r="PSZ23" s="287"/>
      <c r="PTA23" s="287"/>
      <c r="PTB23" s="285"/>
      <c r="PTC23" s="287"/>
      <c r="PTD23" s="287"/>
      <c r="PTE23" s="285"/>
      <c r="PTF23" s="287"/>
      <c r="PTG23" s="287"/>
      <c r="PTH23" s="285"/>
      <c r="PTI23" s="287"/>
      <c r="PTJ23" s="287"/>
      <c r="PTK23" s="285"/>
      <c r="PTL23" s="287"/>
      <c r="PTM23" s="287"/>
      <c r="PTN23" s="285"/>
      <c r="PTO23" s="287"/>
      <c r="PTP23" s="287"/>
      <c r="PTQ23" s="285"/>
      <c r="PTR23" s="286"/>
      <c r="PTS23" s="286"/>
      <c r="PTT23" s="286"/>
      <c r="PTU23" s="287"/>
      <c r="PTV23" s="287"/>
      <c r="PTW23" s="285"/>
      <c r="PTX23" s="286"/>
      <c r="PTY23" s="286"/>
      <c r="PTZ23" s="286"/>
      <c r="PUA23" s="287"/>
      <c r="PUB23" s="287"/>
      <c r="PUC23" s="285"/>
      <c r="PUD23" s="287"/>
      <c r="PUE23" s="287"/>
      <c r="PUF23" s="285"/>
      <c r="PUG23" s="286"/>
      <c r="PUH23" s="286"/>
      <c r="PUI23" s="286"/>
      <c r="PUJ23" s="286"/>
      <c r="PUK23" s="286"/>
      <c r="PUL23" s="286"/>
      <c r="PUM23" s="163"/>
      <c r="PUN23" s="154"/>
      <c r="PUO23" s="287"/>
      <c r="PUP23" s="287"/>
      <c r="PUQ23" s="285"/>
      <c r="PUR23" s="287"/>
      <c r="PUS23" s="287"/>
      <c r="PUT23" s="285"/>
      <c r="PUU23" s="287"/>
      <c r="PUV23" s="287"/>
      <c r="PUW23" s="285"/>
      <c r="PUX23" s="287"/>
      <c r="PUY23" s="287"/>
      <c r="PUZ23" s="285"/>
      <c r="PVA23" s="287"/>
      <c r="PVB23" s="287"/>
      <c r="PVC23" s="285"/>
      <c r="PVD23" s="287"/>
      <c r="PVE23" s="287"/>
      <c r="PVF23" s="285"/>
      <c r="PVG23" s="287"/>
      <c r="PVH23" s="287"/>
      <c r="PVI23" s="285"/>
      <c r="PVJ23" s="287"/>
      <c r="PVK23" s="287"/>
      <c r="PVL23" s="285"/>
      <c r="PVM23" s="287"/>
      <c r="PVN23" s="287"/>
      <c r="PVO23" s="285"/>
      <c r="PVP23" s="287"/>
      <c r="PVQ23" s="287"/>
      <c r="PVR23" s="285"/>
      <c r="PVS23" s="287"/>
      <c r="PVT23" s="287"/>
      <c r="PVU23" s="285"/>
      <c r="PVV23" s="287"/>
      <c r="PVW23" s="287"/>
      <c r="PVX23" s="285"/>
      <c r="PVY23" s="287"/>
      <c r="PVZ23" s="287"/>
      <c r="PWA23" s="285"/>
      <c r="PWB23" s="287"/>
      <c r="PWC23" s="287"/>
      <c r="PWD23" s="285"/>
      <c r="PWE23" s="287"/>
      <c r="PWF23" s="287"/>
      <c r="PWG23" s="285"/>
      <c r="PWH23" s="287"/>
      <c r="PWI23" s="287"/>
      <c r="PWJ23" s="285"/>
      <c r="PWK23" s="287"/>
      <c r="PWL23" s="287"/>
      <c r="PWM23" s="285"/>
      <c r="PWN23" s="287"/>
      <c r="PWO23" s="287"/>
      <c r="PWP23" s="285"/>
      <c r="PWQ23" s="287"/>
      <c r="PWR23" s="287"/>
      <c r="PWS23" s="285"/>
      <c r="PWT23" s="287"/>
      <c r="PWU23" s="287"/>
      <c r="PWV23" s="285"/>
      <c r="PWW23" s="287"/>
      <c r="PWX23" s="287"/>
      <c r="PWY23" s="285"/>
      <c r="PWZ23" s="286"/>
      <c r="PXA23" s="286"/>
      <c r="PXB23" s="286"/>
      <c r="PXC23" s="287"/>
      <c r="PXD23" s="287"/>
      <c r="PXE23" s="285"/>
      <c r="PXF23" s="286"/>
      <c r="PXG23" s="286"/>
      <c r="PXH23" s="286"/>
      <c r="PXI23" s="287"/>
      <c r="PXJ23" s="287"/>
      <c r="PXK23" s="285"/>
      <c r="PXL23" s="287"/>
      <c r="PXM23" s="287"/>
      <c r="PXN23" s="285"/>
      <c r="PXO23" s="286"/>
      <c r="PXP23" s="286"/>
      <c r="PXQ23" s="286"/>
      <c r="PXR23" s="286"/>
      <c r="PXS23" s="286"/>
      <c r="PXT23" s="286"/>
      <c r="PXU23" s="163"/>
      <c r="PXV23" s="154"/>
      <c r="PXW23" s="287"/>
      <c r="PXX23" s="287"/>
      <c r="PXY23" s="285"/>
      <c r="PXZ23" s="287"/>
      <c r="PYA23" s="287"/>
      <c r="PYB23" s="285"/>
      <c r="PYC23" s="287"/>
      <c r="PYD23" s="287"/>
      <c r="PYE23" s="285"/>
      <c r="PYF23" s="287"/>
      <c r="PYG23" s="287"/>
      <c r="PYH23" s="285"/>
      <c r="PYI23" s="287"/>
      <c r="PYJ23" s="287"/>
      <c r="PYK23" s="285"/>
      <c r="PYL23" s="287"/>
      <c r="PYM23" s="287"/>
      <c r="PYN23" s="285"/>
      <c r="PYO23" s="287"/>
      <c r="PYP23" s="287"/>
      <c r="PYQ23" s="285"/>
      <c r="PYR23" s="287"/>
      <c r="PYS23" s="287"/>
      <c r="PYT23" s="285"/>
      <c r="PYU23" s="287"/>
      <c r="PYV23" s="287"/>
      <c r="PYW23" s="285"/>
      <c r="PYX23" s="287"/>
      <c r="PYY23" s="287"/>
      <c r="PYZ23" s="285"/>
      <c r="PZA23" s="287"/>
      <c r="PZB23" s="287"/>
      <c r="PZC23" s="285"/>
      <c r="PZD23" s="287"/>
      <c r="PZE23" s="287"/>
      <c r="PZF23" s="285"/>
      <c r="PZG23" s="287"/>
      <c r="PZH23" s="287"/>
      <c r="PZI23" s="285"/>
      <c r="PZJ23" s="287"/>
      <c r="PZK23" s="287"/>
      <c r="PZL23" s="285"/>
      <c r="PZM23" s="287"/>
      <c r="PZN23" s="287"/>
      <c r="PZO23" s="285"/>
      <c r="PZP23" s="287"/>
      <c r="PZQ23" s="287"/>
      <c r="PZR23" s="285"/>
      <c r="PZS23" s="287"/>
      <c r="PZT23" s="287"/>
      <c r="PZU23" s="285"/>
      <c r="PZV23" s="287"/>
      <c r="PZW23" s="287"/>
      <c r="PZX23" s="285"/>
      <c r="PZY23" s="287"/>
      <c r="PZZ23" s="287"/>
      <c r="QAA23" s="285"/>
      <c r="QAB23" s="287"/>
      <c r="QAC23" s="287"/>
      <c r="QAD23" s="285"/>
      <c r="QAE23" s="287"/>
      <c r="QAF23" s="287"/>
      <c r="QAG23" s="285"/>
      <c r="QAH23" s="286"/>
      <c r="QAI23" s="286"/>
      <c r="QAJ23" s="286"/>
      <c r="QAK23" s="287"/>
      <c r="QAL23" s="287"/>
      <c r="QAM23" s="285"/>
      <c r="QAN23" s="286"/>
      <c r="QAO23" s="286"/>
      <c r="QAP23" s="286"/>
      <c r="QAQ23" s="287"/>
      <c r="QAR23" s="287"/>
      <c r="QAS23" s="285"/>
      <c r="QAT23" s="287"/>
      <c r="QAU23" s="287"/>
      <c r="QAV23" s="285"/>
      <c r="QAW23" s="286"/>
      <c r="QAX23" s="286"/>
      <c r="QAY23" s="286"/>
      <c r="QAZ23" s="286"/>
      <c r="QBA23" s="286"/>
      <c r="QBB23" s="286"/>
      <c r="QBC23" s="163"/>
      <c r="QBD23" s="154"/>
      <c r="QBE23" s="287"/>
      <c r="QBF23" s="287"/>
      <c r="QBG23" s="285"/>
      <c r="QBH23" s="287"/>
      <c r="QBI23" s="287"/>
      <c r="QBJ23" s="285"/>
      <c r="QBK23" s="287"/>
      <c r="QBL23" s="287"/>
      <c r="QBM23" s="285"/>
      <c r="QBN23" s="287"/>
      <c r="QBO23" s="287"/>
      <c r="QBP23" s="285"/>
      <c r="QBQ23" s="287"/>
      <c r="QBR23" s="287"/>
      <c r="QBS23" s="285"/>
      <c r="QBT23" s="287"/>
      <c r="QBU23" s="287"/>
      <c r="QBV23" s="285"/>
      <c r="QBW23" s="287"/>
      <c r="QBX23" s="287"/>
      <c r="QBY23" s="285"/>
      <c r="QBZ23" s="287"/>
      <c r="QCA23" s="287"/>
      <c r="QCB23" s="285"/>
      <c r="QCC23" s="287"/>
      <c r="QCD23" s="287"/>
      <c r="QCE23" s="285"/>
      <c r="QCF23" s="287"/>
      <c r="QCG23" s="287"/>
      <c r="QCH23" s="285"/>
      <c r="QCI23" s="287"/>
      <c r="QCJ23" s="287"/>
      <c r="QCK23" s="285"/>
      <c r="QCL23" s="287"/>
      <c r="QCM23" s="287"/>
      <c r="QCN23" s="285"/>
      <c r="QCO23" s="287"/>
      <c r="QCP23" s="287"/>
      <c r="QCQ23" s="285"/>
      <c r="QCR23" s="287"/>
      <c r="QCS23" s="287"/>
      <c r="QCT23" s="285"/>
      <c r="QCU23" s="287"/>
      <c r="QCV23" s="287"/>
      <c r="QCW23" s="285"/>
      <c r="QCX23" s="287"/>
      <c r="QCY23" s="287"/>
      <c r="QCZ23" s="285"/>
      <c r="QDA23" s="287"/>
      <c r="QDB23" s="287"/>
      <c r="QDC23" s="285"/>
      <c r="QDD23" s="287"/>
      <c r="QDE23" s="287"/>
      <c r="QDF23" s="285"/>
      <c r="QDG23" s="287"/>
      <c r="QDH23" s="287"/>
      <c r="QDI23" s="285"/>
      <c r="QDJ23" s="287"/>
      <c r="QDK23" s="287"/>
      <c r="QDL23" s="285"/>
      <c r="QDM23" s="287"/>
      <c r="QDN23" s="287"/>
      <c r="QDO23" s="285"/>
      <c r="QDP23" s="286"/>
      <c r="QDQ23" s="286"/>
      <c r="QDR23" s="286"/>
      <c r="QDS23" s="287"/>
      <c r="QDT23" s="287"/>
      <c r="QDU23" s="285"/>
      <c r="QDV23" s="286"/>
      <c r="QDW23" s="286"/>
      <c r="QDX23" s="286"/>
      <c r="QDY23" s="287"/>
      <c r="QDZ23" s="287"/>
      <c r="QEA23" s="285"/>
      <c r="QEB23" s="287"/>
      <c r="QEC23" s="287"/>
      <c r="QED23" s="285"/>
      <c r="QEE23" s="286"/>
      <c r="QEF23" s="286"/>
      <c r="QEG23" s="286"/>
      <c r="QEH23" s="286"/>
      <c r="QEI23" s="286"/>
      <c r="QEJ23" s="286"/>
      <c r="QEK23" s="163"/>
      <c r="QEL23" s="154"/>
      <c r="QEM23" s="287"/>
      <c r="QEN23" s="287"/>
      <c r="QEO23" s="285"/>
      <c r="QEP23" s="287"/>
      <c r="QEQ23" s="287"/>
      <c r="QER23" s="285"/>
      <c r="QES23" s="287"/>
      <c r="QET23" s="287"/>
      <c r="QEU23" s="285"/>
      <c r="QEV23" s="287"/>
      <c r="QEW23" s="287"/>
      <c r="QEX23" s="285"/>
      <c r="QEY23" s="287"/>
      <c r="QEZ23" s="287"/>
      <c r="QFA23" s="285"/>
      <c r="QFB23" s="287"/>
      <c r="QFC23" s="287"/>
      <c r="QFD23" s="285"/>
      <c r="QFE23" s="287"/>
      <c r="QFF23" s="287"/>
      <c r="QFG23" s="285"/>
      <c r="QFH23" s="287"/>
      <c r="QFI23" s="287"/>
      <c r="QFJ23" s="285"/>
      <c r="QFK23" s="287"/>
      <c r="QFL23" s="287"/>
      <c r="QFM23" s="285"/>
      <c r="QFN23" s="287"/>
      <c r="QFO23" s="287"/>
      <c r="QFP23" s="285"/>
      <c r="QFQ23" s="287"/>
      <c r="QFR23" s="287"/>
      <c r="QFS23" s="285"/>
      <c r="QFT23" s="287"/>
      <c r="QFU23" s="287"/>
      <c r="QFV23" s="285"/>
      <c r="QFW23" s="287"/>
      <c r="QFX23" s="287"/>
      <c r="QFY23" s="285"/>
      <c r="QFZ23" s="287"/>
      <c r="QGA23" s="287"/>
      <c r="QGB23" s="285"/>
      <c r="QGC23" s="287"/>
      <c r="QGD23" s="287"/>
      <c r="QGE23" s="285"/>
      <c r="QGF23" s="287"/>
      <c r="QGG23" s="287"/>
      <c r="QGH23" s="285"/>
      <c r="QGI23" s="287"/>
      <c r="QGJ23" s="287"/>
      <c r="QGK23" s="285"/>
      <c r="QGL23" s="287"/>
      <c r="QGM23" s="287"/>
      <c r="QGN23" s="285"/>
      <c r="QGO23" s="287"/>
      <c r="QGP23" s="287"/>
      <c r="QGQ23" s="285"/>
      <c r="QGR23" s="287"/>
      <c r="QGS23" s="287"/>
      <c r="QGT23" s="285"/>
      <c r="QGU23" s="287"/>
      <c r="QGV23" s="287"/>
      <c r="QGW23" s="285"/>
      <c r="QGX23" s="286"/>
      <c r="QGY23" s="286"/>
      <c r="QGZ23" s="286"/>
      <c r="QHA23" s="287"/>
      <c r="QHB23" s="287"/>
      <c r="QHC23" s="285"/>
      <c r="QHD23" s="286"/>
      <c r="QHE23" s="286"/>
      <c r="QHF23" s="286"/>
      <c r="QHG23" s="287"/>
      <c r="QHH23" s="287"/>
      <c r="QHI23" s="285"/>
      <c r="QHJ23" s="287"/>
      <c r="QHK23" s="287"/>
      <c r="QHL23" s="285"/>
      <c r="QHM23" s="286"/>
      <c r="QHN23" s="286"/>
      <c r="QHO23" s="286"/>
      <c r="QHP23" s="286"/>
      <c r="QHQ23" s="286"/>
      <c r="QHR23" s="286"/>
      <c r="QHS23" s="163"/>
      <c r="QHT23" s="154"/>
      <c r="QHU23" s="287"/>
      <c r="QHV23" s="287"/>
      <c r="QHW23" s="285"/>
      <c r="QHX23" s="287"/>
      <c r="QHY23" s="287"/>
      <c r="QHZ23" s="285"/>
      <c r="QIA23" s="287"/>
      <c r="QIB23" s="287"/>
      <c r="QIC23" s="285"/>
      <c r="QID23" s="287"/>
      <c r="QIE23" s="287"/>
      <c r="QIF23" s="285"/>
      <c r="QIG23" s="287"/>
      <c r="QIH23" s="287"/>
      <c r="QII23" s="285"/>
      <c r="QIJ23" s="287"/>
      <c r="QIK23" s="287"/>
      <c r="QIL23" s="285"/>
      <c r="QIM23" s="287"/>
      <c r="QIN23" s="287"/>
      <c r="QIO23" s="285"/>
      <c r="QIP23" s="287"/>
      <c r="QIQ23" s="287"/>
      <c r="QIR23" s="285"/>
      <c r="QIS23" s="287"/>
      <c r="QIT23" s="287"/>
      <c r="QIU23" s="285"/>
      <c r="QIV23" s="287"/>
      <c r="QIW23" s="287"/>
      <c r="QIX23" s="285"/>
      <c r="QIY23" s="287"/>
      <c r="QIZ23" s="287"/>
      <c r="QJA23" s="285"/>
      <c r="QJB23" s="287"/>
      <c r="QJC23" s="287"/>
      <c r="QJD23" s="285"/>
      <c r="QJE23" s="287"/>
      <c r="QJF23" s="287"/>
      <c r="QJG23" s="285"/>
      <c r="QJH23" s="287"/>
      <c r="QJI23" s="287"/>
      <c r="QJJ23" s="285"/>
      <c r="QJK23" s="287"/>
      <c r="QJL23" s="287"/>
      <c r="QJM23" s="285"/>
      <c r="QJN23" s="287"/>
      <c r="QJO23" s="287"/>
      <c r="QJP23" s="285"/>
      <c r="QJQ23" s="287"/>
      <c r="QJR23" s="287"/>
      <c r="QJS23" s="285"/>
      <c r="QJT23" s="287"/>
      <c r="QJU23" s="287"/>
      <c r="QJV23" s="285"/>
      <c r="QJW23" s="287"/>
      <c r="QJX23" s="287"/>
      <c r="QJY23" s="285"/>
      <c r="QJZ23" s="287"/>
      <c r="QKA23" s="287"/>
      <c r="QKB23" s="285"/>
      <c r="QKC23" s="287"/>
      <c r="QKD23" s="287"/>
      <c r="QKE23" s="285"/>
      <c r="QKF23" s="286"/>
      <c r="QKG23" s="286"/>
      <c r="QKH23" s="286"/>
      <c r="QKI23" s="287"/>
      <c r="QKJ23" s="287"/>
      <c r="QKK23" s="285"/>
      <c r="QKL23" s="286"/>
      <c r="QKM23" s="286"/>
      <c r="QKN23" s="286"/>
      <c r="QKO23" s="287"/>
      <c r="QKP23" s="287"/>
      <c r="QKQ23" s="285"/>
      <c r="QKR23" s="287"/>
      <c r="QKS23" s="287"/>
      <c r="QKT23" s="285"/>
      <c r="QKU23" s="286"/>
      <c r="QKV23" s="286"/>
      <c r="QKW23" s="286"/>
      <c r="QKX23" s="286"/>
      <c r="QKY23" s="286"/>
      <c r="QKZ23" s="286"/>
      <c r="QLA23" s="163"/>
      <c r="QLB23" s="154"/>
      <c r="QLC23" s="287"/>
      <c r="QLD23" s="287"/>
      <c r="QLE23" s="285"/>
      <c r="QLF23" s="287"/>
      <c r="QLG23" s="287"/>
      <c r="QLH23" s="285"/>
      <c r="QLI23" s="287"/>
      <c r="QLJ23" s="287"/>
      <c r="QLK23" s="285"/>
      <c r="QLL23" s="287"/>
      <c r="QLM23" s="287"/>
      <c r="QLN23" s="285"/>
      <c r="QLO23" s="287"/>
      <c r="QLP23" s="287"/>
      <c r="QLQ23" s="285"/>
      <c r="QLR23" s="287"/>
      <c r="QLS23" s="287"/>
      <c r="QLT23" s="285"/>
      <c r="QLU23" s="287"/>
      <c r="QLV23" s="287"/>
      <c r="QLW23" s="285"/>
      <c r="QLX23" s="287"/>
      <c r="QLY23" s="287"/>
      <c r="QLZ23" s="285"/>
      <c r="QMA23" s="287"/>
      <c r="QMB23" s="287"/>
      <c r="QMC23" s="285"/>
      <c r="QMD23" s="287"/>
      <c r="QME23" s="287"/>
      <c r="QMF23" s="285"/>
      <c r="QMG23" s="287"/>
      <c r="QMH23" s="287"/>
      <c r="QMI23" s="285"/>
      <c r="QMJ23" s="287"/>
      <c r="QMK23" s="287"/>
      <c r="QML23" s="285"/>
      <c r="QMM23" s="287"/>
      <c r="QMN23" s="287"/>
      <c r="QMO23" s="285"/>
      <c r="QMP23" s="287"/>
      <c r="QMQ23" s="287"/>
      <c r="QMR23" s="285"/>
      <c r="QMS23" s="287"/>
      <c r="QMT23" s="287"/>
      <c r="QMU23" s="285"/>
      <c r="QMV23" s="287"/>
      <c r="QMW23" s="287"/>
      <c r="QMX23" s="285"/>
      <c r="QMY23" s="287"/>
      <c r="QMZ23" s="287"/>
      <c r="QNA23" s="285"/>
      <c r="QNB23" s="287"/>
      <c r="QNC23" s="287"/>
      <c r="QND23" s="285"/>
      <c r="QNE23" s="287"/>
      <c r="QNF23" s="287"/>
      <c r="QNG23" s="285"/>
      <c r="QNH23" s="287"/>
      <c r="QNI23" s="287"/>
      <c r="QNJ23" s="285"/>
      <c r="QNK23" s="287"/>
      <c r="QNL23" s="287"/>
      <c r="QNM23" s="285"/>
      <c r="QNN23" s="286"/>
      <c r="QNO23" s="286"/>
      <c r="QNP23" s="286"/>
      <c r="QNQ23" s="287"/>
      <c r="QNR23" s="287"/>
      <c r="QNS23" s="285"/>
      <c r="QNT23" s="286"/>
      <c r="QNU23" s="286"/>
      <c r="QNV23" s="286"/>
      <c r="QNW23" s="287"/>
      <c r="QNX23" s="287"/>
      <c r="QNY23" s="285"/>
      <c r="QNZ23" s="287"/>
      <c r="QOA23" s="287"/>
      <c r="QOB23" s="285"/>
      <c r="QOC23" s="286"/>
      <c r="QOD23" s="286"/>
      <c r="QOE23" s="286"/>
      <c r="QOF23" s="286"/>
      <c r="QOG23" s="286"/>
      <c r="QOH23" s="286"/>
      <c r="QOI23" s="163"/>
      <c r="QOJ23" s="154"/>
      <c r="QOK23" s="287"/>
      <c r="QOL23" s="287"/>
      <c r="QOM23" s="285"/>
      <c r="QON23" s="287"/>
      <c r="QOO23" s="287"/>
      <c r="QOP23" s="285"/>
      <c r="QOQ23" s="287"/>
      <c r="QOR23" s="287"/>
      <c r="QOS23" s="285"/>
      <c r="QOT23" s="287"/>
      <c r="QOU23" s="287"/>
      <c r="QOV23" s="285"/>
      <c r="QOW23" s="287"/>
      <c r="QOX23" s="287"/>
      <c r="QOY23" s="285"/>
      <c r="QOZ23" s="287"/>
      <c r="QPA23" s="287"/>
      <c r="QPB23" s="285"/>
      <c r="QPC23" s="287"/>
      <c r="QPD23" s="287"/>
      <c r="QPE23" s="285"/>
      <c r="QPF23" s="287"/>
      <c r="QPG23" s="287"/>
      <c r="QPH23" s="285"/>
      <c r="QPI23" s="287"/>
      <c r="QPJ23" s="287"/>
      <c r="QPK23" s="285"/>
      <c r="QPL23" s="287"/>
      <c r="QPM23" s="287"/>
      <c r="QPN23" s="285"/>
      <c r="QPO23" s="287"/>
      <c r="QPP23" s="287"/>
      <c r="QPQ23" s="285"/>
      <c r="QPR23" s="287"/>
      <c r="QPS23" s="287"/>
      <c r="QPT23" s="285"/>
      <c r="QPU23" s="287"/>
      <c r="QPV23" s="287"/>
      <c r="QPW23" s="285"/>
      <c r="QPX23" s="287"/>
      <c r="QPY23" s="287"/>
      <c r="QPZ23" s="285"/>
      <c r="QQA23" s="287"/>
      <c r="QQB23" s="287"/>
      <c r="QQC23" s="285"/>
      <c r="QQD23" s="287"/>
      <c r="QQE23" s="287"/>
      <c r="QQF23" s="285"/>
      <c r="QQG23" s="287"/>
      <c r="QQH23" s="287"/>
      <c r="QQI23" s="285"/>
      <c r="QQJ23" s="287"/>
      <c r="QQK23" s="287"/>
      <c r="QQL23" s="285"/>
      <c r="QQM23" s="287"/>
      <c r="QQN23" s="287"/>
      <c r="QQO23" s="285"/>
      <c r="QQP23" s="287"/>
      <c r="QQQ23" s="287"/>
      <c r="QQR23" s="285"/>
      <c r="QQS23" s="287"/>
      <c r="QQT23" s="287"/>
      <c r="QQU23" s="285"/>
      <c r="QQV23" s="286"/>
      <c r="QQW23" s="286"/>
      <c r="QQX23" s="286"/>
      <c r="QQY23" s="287"/>
      <c r="QQZ23" s="287"/>
      <c r="QRA23" s="285"/>
      <c r="QRB23" s="286"/>
      <c r="QRC23" s="286"/>
      <c r="QRD23" s="286"/>
      <c r="QRE23" s="287"/>
      <c r="QRF23" s="287"/>
      <c r="QRG23" s="285"/>
      <c r="QRH23" s="287"/>
      <c r="QRI23" s="287"/>
      <c r="QRJ23" s="285"/>
      <c r="QRK23" s="286"/>
      <c r="QRL23" s="286"/>
      <c r="QRM23" s="286"/>
      <c r="QRN23" s="286"/>
      <c r="QRO23" s="286"/>
      <c r="QRP23" s="286"/>
      <c r="QRQ23" s="163"/>
      <c r="QRR23" s="154"/>
      <c r="QRS23" s="287"/>
      <c r="QRT23" s="287"/>
      <c r="QRU23" s="285"/>
      <c r="QRV23" s="287"/>
      <c r="QRW23" s="287"/>
      <c r="QRX23" s="285"/>
      <c r="QRY23" s="287"/>
      <c r="QRZ23" s="287"/>
      <c r="QSA23" s="285"/>
      <c r="QSB23" s="287"/>
      <c r="QSC23" s="287"/>
      <c r="QSD23" s="285"/>
      <c r="QSE23" s="287"/>
      <c r="QSF23" s="287"/>
      <c r="QSG23" s="285"/>
      <c r="QSH23" s="287"/>
      <c r="QSI23" s="287"/>
      <c r="QSJ23" s="285"/>
      <c r="QSK23" s="287"/>
      <c r="QSL23" s="287"/>
      <c r="QSM23" s="285"/>
      <c r="QSN23" s="287"/>
      <c r="QSO23" s="287"/>
      <c r="QSP23" s="285"/>
      <c r="QSQ23" s="287"/>
      <c r="QSR23" s="287"/>
      <c r="QSS23" s="285"/>
      <c r="QST23" s="287"/>
      <c r="QSU23" s="287"/>
      <c r="QSV23" s="285"/>
      <c r="QSW23" s="287"/>
      <c r="QSX23" s="287"/>
      <c r="QSY23" s="285"/>
      <c r="QSZ23" s="287"/>
      <c r="QTA23" s="287"/>
      <c r="QTB23" s="285"/>
      <c r="QTC23" s="287"/>
      <c r="QTD23" s="287"/>
      <c r="QTE23" s="285"/>
      <c r="QTF23" s="287"/>
      <c r="QTG23" s="287"/>
      <c r="QTH23" s="285"/>
      <c r="QTI23" s="287"/>
      <c r="QTJ23" s="287"/>
      <c r="QTK23" s="285"/>
      <c r="QTL23" s="287"/>
      <c r="QTM23" s="287"/>
      <c r="QTN23" s="285"/>
      <c r="QTO23" s="287"/>
      <c r="QTP23" s="287"/>
      <c r="QTQ23" s="285"/>
      <c r="QTR23" s="287"/>
      <c r="QTS23" s="287"/>
      <c r="QTT23" s="285"/>
      <c r="QTU23" s="287"/>
      <c r="QTV23" s="287"/>
      <c r="QTW23" s="285"/>
      <c r="QTX23" s="287"/>
      <c r="QTY23" s="287"/>
      <c r="QTZ23" s="285"/>
      <c r="QUA23" s="287"/>
      <c r="QUB23" s="287"/>
      <c r="QUC23" s="285"/>
      <c r="QUD23" s="286"/>
      <c r="QUE23" s="286"/>
      <c r="QUF23" s="286"/>
      <c r="QUG23" s="287"/>
      <c r="QUH23" s="287"/>
      <c r="QUI23" s="285"/>
      <c r="QUJ23" s="286"/>
      <c r="QUK23" s="286"/>
      <c r="QUL23" s="286"/>
      <c r="QUM23" s="287"/>
      <c r="QUN23" s="287"/>
      <c r="QUO23" s="285"/>
      <c r="QUP23" s="287"/>
      <c r="QUQ23" s="287"/>
      <c r="QUR23" s="285"/>
      <c r="QUS23" s="286"/>
      <c r="QUT23" s="286"/>
      <c r="QUU23" s="286"/>
      <c r="QUV23" s="286"/>
      <c r="QUW23" s="286"/>
      <c r="QUX23" s="286"/>
      <c r="QUY23" s="163"/>
      <c r="QUZ23" s="154"/>
      <c r="QVA23" s="287"/>
      <c r="QVB23" s="287"/>
      <c r="QVC23" s="285"/>
      <c r="QVD23" s="287"/>
      <c r="QVE23" s="287"/>
      <c r="QVF23" s="285"/>
      <c r="QVG23" s="287"/>
      <c r="QVH23" s="287"/>
      <c r="QVI23" s="285"/>
      <c r="QVJ23" s="287"/>
      <c r="QVK23" s="287"/>
      <c r="QVL23" s="285"/>
      <c r="QVM23" s="287"/>
      <c r="QVN23" s="287"/>
      <c r="QVO23" s="285"/>
      <c r="QVP23" s="287"/>
      <c r="QVQ23" s="287"/>
      <c r="QVR23" s="285"/>
      <c r="QVS23" s="287"/>
      <c r="QVT23" s="287"/>
      <c r="QVU23" s="285"/>
      <c r="QVV23" s="287"/>
      <c r="QVW23" s="287"/>
      <c r="QVX23" s="285"/>
      <c r="QVY23" s="287"/>
      <c r="QVZ23" s="287"/>
      <c r="QWA23" s="285"/>
      <c r="QWB23" s="287"/>
      <c r="QWC23" s="287"/>
      <c r="QWD23" s="285"/>
      <c r="QWE23" s="287"/>
      <c r="QWF23" s="287"/>
      <c r="QWG23" s="285"/>
      <c r="QWH23" s="287"/>
      <c r="QWI23" s="287"/>
      <c r="QWJ23" s="285"/>
      <c r="QWK23" s="287"/>
      <c r="QWL23" s="287"/>
      <c r="QWM23" s="285"/>
      <c r="QWN23" s="287"/>
      <c r="QWO23" s="287"/>
      <c r="QWP23" s="285"/>
      <c r="QWQ23" s="287"/>
      <c r="QWR23" s="287"/>
      <c r="QWS23" s="285"/>
      <c r="QWT23" s="287"/>
      <c r="QWU23" s="287"/>
      <c r="QWV23" s="285"/>
      <c r="QWW23" s="287"/>
      <c r="QWX23" s="287"/>
      <c r="QWY23" s="285"/>
      <c r="QWZ23" s="287"/>
      <c r="QXA23" s="287"/>
      <c r="QXB23" s="285"/>
      <c r="QXC23" s="287"/>
      <c r="QXD23" s="287"/>
      <c r="QXE23" s="285"/>
      <c r="QXF23" s="287"/>
      <c r="QXG23" s="287"/>
      <c r="QXH23" s="285"/>
      <c r="QXI23" s="287"/>
      <c r="QXJ23" s="287"/>
      <c r="QXK23" s="285"/>
      <c r="QXL23" s="286"/>
      <c r="QXM23" s="286"/>
      <c r="QXN23" s="286"/>
      <c r="QXO23" s="287"/>
      <c r="QXP23" s="287"/>
      <c r="QXQ23" s="285"/>
      <c r="QXR23" s="286"/>
      <c r="QXS23" s="286"/>
      <c r="QXT23" s="286"/>
      <c r="QXU23" s="287"/>
      <c r="QXV23" s="287"/>
      <c r="QXW23" s="285"/>
      <c r="QXX23" s="287"/>
      <c r="QXY23" s="287"/>
      <c r="QXZ23" s="285"/>
      <c r="QYA23" s="286"/>
      <c r="QYB23" s="286"/>
      <c r="QYC23" s="286"/>
      <c r="QYD23" s="286"/>
      <c r="QYE23" s="286"/>
      <c r="QYF23" s="286"/>
      <c r="QYG23" s="163"/>
      <c r="QYH23" s="154"/>
      <c r="QYI23" s="287"/>
      <c r="QYJ23" s="287"/>
      <c r="QYK23" s="285"/>
      <c r="QYL23" s="287"/>
      <c r="QYM23" s="287"/>
      <c r="QYN23" s="285"/>
      <c r="QYO23" s="287"/>
      <c r="QYP23" s="287"/>
      <c r="QYQ23" s="285"/>
      <c r="QYR23" s="287"/>
      <c r="QYS23" s="287"/>
      <c r="QYT23" s="285"/>
      <c r="QYU23" s="287"/>
      <c r="QYV23" s="287"/>
      <c r="QYW23" s="285"/>
      <c r="QYX23" s="287"/>
      <c r="QYY23" s="287"/>
      <c r="QYZ23" s="285"/>
      <c r="QZA23" s="287"/>
      <c r="QZB23" s="287"/>
      <c r="QZC23" s="285"/>
      <c r="QZD23" s="287"/>
      <c r="QZE23" s="287"/>
      <c r="QZF23" s="285"/>
      <c r="QZG23" s="287"/>
      <c r="QZH23" s="287"/>
      <c r="QZI23" s="285"/>
      <c r="QZJ23" s="287"/>
      <c r="QZK23" s="287"/>
      <c r="QZL23" s="285"/>
      <c r="QZM23" s="287"/>
      <c r="QZN23" s="287"/>
      <c r="QZO23" s="285"/>
      <c r="QZP23" s="287"/>
      <c r="QZQ23" s="287"/>
      <c r="QZR23" s="285"/>
      <c r="QZS23" s="287"/>
      <c r="QZT23" s="287"/>
      <c r="QZU23" s="285"/>
      <c r="QZV23" s="287"/>
      <c r="QZW23" s="287"/>
      <c r="QZX23" s="285"/>
      <c r="QZY23" s="287"/>
      <c r="QZZ23" s="287"/>
      <c r="RAA23" s="285"/>
      <c r="RAB23" s="287"/>
      <c r="RAC23" s="287"/>
      <c r="RAD23" s="285"/>
      <c r="RAE23" s="287"/>
      <c r="RAF23" s="287"/>
      <c r="RAG23" s="285"/>
      <c r="RAH23" s="287"/>
      <c r="RAI23" s="287"/>
      <c r="RAJ23" s="285"/>
      <c r="RAK23" s="287"/>
      <c r="RAL23" s="287"/>
      <c r="RAM23" s="285"/>
      <c r="RAN23" s="287"/>
      <c r="RAO23" s="287"/>
      <c r="RAP23" s="285"/>
      <c r="RAQ23" s="287"/>
      <c r="RAR23" s="287"/>
      <c r="RAS23" s="285"/>
      <c r="RAT23" s="286"/>
      <c r="RAU23" s="286"/>
      <c r="RAV23" s="286"/>
      <c r="RAW23" s="287"/>
      <c r="RAX23" s="287"/>
      <c r="RAY23" s="285"/>
      <c r="RAZ23" s="286"/>
      <c r="RBA23" s="286"/>
      <c r="RBB23" s="286"/>
      <c r="RBC23" s="287"/>
      <c r="RBD23" s="287"/>
      <c r="RBE23" s="285"/>
      <c r="RBF23" s="287"/>
      <c r="RBG23" s="287"/>
      <c r="RBH23" s="285"/>
      <c r="RBI23" s="286"/>
      <c r="RBJ23" s="286"/>
      <c r="RBK23" s="286"/>
      <c r="RBL23" s="286"/>
      <c r="RBM23" s="286"/>
      <c r="RBN23" s="286"/>
      <c r="RBO23" s="163"/>
      <c r="RBP23" s="154"/>
      <c r="RBQ23" s="287"/>
      <c r="RBR23" s="287"/>
      <c r="RBS23" s="285"/>
      <c r="RBT23" s="287"/>
      <c r="RBU23" s="287"/>
      <c r="RBV23" s="285"/>
      <c r="RBW23" s="287"/>
      <c r="RBX23" s="287"/>
      <c r="RBY23" s="285"/>
      <c r="RBZ23" s="287"/>
      <c r="RCA23" s="287"/>
      <c r="RCB23" s="285"/>
      <c r="RCC23" s="287"/>
      <c r="RCD23" s="287"/>
      <c r="RCE23" s="285"/>
      <c r="RCF23" s="287"/>
      <c r="RCG23" s="287"/>
      <c r="RCH23" s="285"/>
      <c r="RCI23" s="287"/>
      <c r="RCJ23" s="287"/>
      <c r="RCK23" s="285"/>
      <c r="RCL23" s="287"/>
      <c r="RCM23" s="287"/>
      <c r="RCN23" s="285"/>
      <c r="RCO23" s="287"/>
      <c r="RCP23" s="287"/>
      <c r="RCQ23" s="285"/>
      <c r="RCR23" s="287"/>
      <c r="RCS23" s="287"/>
      <c r="RCT23" s="285"/>
      <c r="RCU23" s="287"/>
      <c r="RCV23" s="287"/>
      <c r="RCW23" s="285"/>
      <c r="RCX23" s="287"/>
      <c r="RCY23" s="287"/>
      <c r="RCZ23" s="285"/>
      <c r="RDA23" s="287"/>
      <c r="RDB23" s="287"/>
      <c r="RDC23" s="285"/>
      <c r="RDD23" s="287"/>
      <c r="RDE23" s="287"/>
      <c r="RDF23" s="285"/>
      <c r="RDG23" s="287"/>
      <c r="RDH23" s="287"/>
      <c r="RDI23" s="285"/>
      <c r="RDJ23" s="287"/>
      <c r="RDK23" s="287"/>
      <c r="RDL23" s="285"/>
      <c r="RDM23" s="287"/>
      <c r="RDN23" s="287"/>
      <c r="RDO23" s="285"/>
      <c r="RDP23" s="287"/>
      <c r="RDQ23" s="287"/>
      <c r="RDR23" s="285"/>
      <c r="RDS23" s="287"/>
      <c r="RDT23" s="287"/>
      <c r="RDU23" s="285"/>
      <c r="RDV23" s="287"/>
      <c r="RDW23" s="287"/>
      <c r="RDX23" s="285"/>
      <c r="RDY23" s="287"/>
      <c r="RDZ23" s="287"/>
      <c r="REA23" s="285"/>
      <c r="REB23" s="286"/>
      <c r="REC23" s="286"/>
      <c r="RED23" s="286"/>
      <c r="REE23" s="287"/>
      <c r="REF23" s="287"/>
      <c r="REG23" s="285"/>
      <c r="REH23" s="286"/>
      <c r="REI23" s="286"/>
      <c r="REJ23" s="286"/>
      <c r="REK23" s="287"/>
      <c r="REL23" s="287"/>
      <c r="REM23" s="285"/>
      <c r="REN23" s="287"/>
      <c r="REO23" s="287"/>
      <c r="REP23" s="285"/>
      <c r="REQ23" s="286"/>
      <c r="RER23" s="286"/>
      <c r="RES23" s="286"/>
      <c r="RET23" s="286"/>
      <c r="REU23" s="286"/>
      <c r="REV23" s="286"/>
      <c r="REW23" s="163"/>
      <c r="REX23" s="154"/>
      <c r="REY23" s="287"/>
      <c r="REZ23" s="287"/>
      <c r="RFA23" s="285"/>
      <c r="RFB23" s="287"/>
      <c r="RFC23" s="287"/>
      <c r="RFD23" s="285"/>
      <c r="RFE23" s="287"/>
      <c r="RFF23" s="287"/>
      <c r="RFG23" s="285"/>
      <c r="RFH23" s="287"/>
      <c r="RFI23" s="287"/>
      <c r="RFJ23" s="285"/>
      <c r="RFK23" s="287"/>
      <c r="RFL23" s="287"/>
      <c r="RFM23" s="285"/>
      <c r="RFN23" s="287"/>
      <c r="RFO23" s="287"/>
      <c r="RFP23" s="285"/>
      <c r="RFQ23" s="287"/>
      <c r="RFR23" s="287"/>
      <c r="RFS23" s="285"/>
      <c r="RFT23" s="287"/>
      <c r="RFU23" s="287"/>
      <c r="RFV23" s="285"/>
      <c r="RFW23" s="287"/>
      <c r="RFX23" s="287"/>
      <c r="RFY23" s="285"/>
      <c r="RFZ23" s="287"/>
      <c r="RGA23" s="287"/>
      <c r="RGB23" s="285"/>
      <c r="RGC23" s="287"/>
      <c r="RGD23" s="287"/>
      <c r="RGE23" s="285"/>
      <c r="RGF23" s="287"/>
      <c r="RGG23" s="287"/>
      <c r="RGH23" s="285"/>
      <c r="RGI23" s="287"/>
      <c r="RGJ23" s="287"/>
      <c r="RGK23" s="285"/>
      <c r="RGL23" s="287"/>
      <c r="RGM23" s="287"/>
      <c r="RGN23" s="285"/>
      <c r="RGO23" s="287"/>
      <c r="RGP23" s="287"/>
      <c r="RGQ23" s="285"/>
      <c r="RGR23" s="287"/>
      <c r="RGS23" s="287"/>
      <c r="RGT23" s="285"/>
      <c r="RGU23" s="287"/>
      <c r="RGV23" s="287"/>
      <c r="RGW23" s="285"/>
      <c r="RGX23" s="287"/>
      <c r="RGY23" s="287"/>
      <c r="RGZ23" s="285"/>
      <c r="RHA23" s="287"/>
      <c r="RHB23" s="287"/>
      <c r="RHC23" s="285"/>
      <c r="RHD23" s="287"/>
      <c r="RHE23" s="287"/>
      <c r="RHF23" s="285"/>
      <c r="RHG23" s="287"/>
      <c r="RHH23" s="287"/>
      <c r="RHI23" s="285"/>
      <c r="RHJ23" s="286"/>
      <c r="RHK23" s="286"/>
      <c r="RHL23" s="286"/>
      <c r="RHM23" s="287"/>
      <c r="RHN23" s="287"/>
      <c r="RHO23" s="285"/>
      <c r="RHP23" s="286"/>
      <c r="RHQ23" s="286"/>
      <c r="RHR23" s="286"/>
      <c r="RHS23" s="287"/>
      <c r="RHT23" s="287"/>
      <c r="RHU23" s="285"/>
      <c r="RHV23" s="287"/>
      <c r="RHW23" s="287"/>
      <c r="RHX23" s="285"/>
      <c r="RHY23" s="286"/>
      <c r="RHZ23" s="286"/>
      <c r="RIA23" s="286"/>
      <c r="RIB23" s="286"/>
      <c r="RIC23" s="286"/>
      <c r="RID23" s="286"/>
      <c r="RIE23" s="163"/>
      <c r="RIF23" s="154"/>
      <c r="RIG23" s="287"/>
      <c r="RIH23" s="287"/>
      <c r="RII23" s="285"/>
      <c r="RIJ23" s="287"/>
      <c r="RIK23" s="287"/>
      <c r="RIL23" s="285"/>
      <c r="RIM23" s="287"/>
      <c r="RIN23" s="287"/>
      <c r="RIO23" s="285"/>
      <c r="RIP23" s="287"/>
      <c r="RIQ23" s="287"/>
      <c r="RIR23" s="285"/>
      <c r="RIS23" s="287"/>
      <c r="RIT23" s="287"/>
      <c r="RIU23" s="285"/>
      <c r="RIV23" s="287"/>
      <c r="RIW23" s="287"/>
      <c r="RIX23" s="285"/>
      <c r="RIY23" s="287"/>
      <c r="RIZ23" s="287"/>
      <c r="RJA23" s="285"/>
      <c r="RJB23" s="287"/>
      <c r="RJC23" s="287"/>
      <c r="RJD23" s="285"/>
      <c r="RJE23" s="287"/>
      <c r="RJF23" s="287"/>
      <c r="RJG23" s="285"/>
      <c r="RJH23" s="287"/>
      <c r="RJI23" s="287"/>
      <c r="RJJ23" s="285"/>
      <c r="RJK23" s="287"/>
      <c r="RJL23" s="287"/>
      <c r="RJM23" s="285"/>
      <c r="RJN23" s="287"/>
      <c r="RJO23" s="287"/>
      <c r="RJP23" s="285"/>
      <c r="RJQ23" s="287"/>
      <c r="RJR23" s="287"/>
      <c r="RJS23" s="285"/>
      <c r="RJT23" s="287"/>
      <c r="RJU23" s="287"/>
      <c r="RJV23" s="285"/>
      <c r="RJW23" s="287"/>
      <c r="RJX23" s="287"/>
      <c r="RJY23" s="285"/>
      <c r="RJZ23" s="287"/>
      <c r="RKA23" s="287"/>
      <c r="RKB23" s="285"/>
      <c r="RKC23" s="287"/>
      <c r="RKD23" s="287"/>
      <c r="RKE23" s="285"/>
      <c r="RKF23" s="287"/>
      <c r="RKG23" s="287"/>
      <c r="RKH23" s="285"/>
      <c r="RKI23" s="287"/>
      <c r="RKJ23" s="287"/>
      <c r="RKK23" s="285"/>
      <c r="RKL23" s="287"/>
      <c r="RKM23" s="287"/>
      <c r="RKN23" s="285"/>
      <c r="RKO23" s="287"/>
      <c r="RKP23" s="287"/>
      <c r="RKQ23" s="285"/>
      <c r="RKR23" s="286"/>
      <c r="RKS23" s="286"/>
      <c r="RKT23" s="286"/>
      <c r="RKU23" s="287"/>
      <c r="RKV23" s="287"/>
      <c r="RKW23" s="285"/>
      <c r="RKX23" s="286"/>
      <c r="RKY23" s="286"/>
      <c r="RKZ23" s="286"/>
      <c r="RLA23" s="287"/>
      <c r="RLB23" s="287"/>
      <c r="RLC23" s="285"/>
      <c r="RLD23" s="287"/>
      <c r="RLE23" s="287"/>
      <c r="RLF23" s="285"/>
      <c r="RLG23" s="286"/>
      <c r="RLH23" s="286"/>
      <c r="RLI23" s="286"/>
      <c r="RLJ23" s="286"/>
      <c r="RLK23" s="286"/>
      <c r="RLL23" s="286"/>
      <c r="RLM23" s="163"/>
      <c r="RLN23" s="154"/>
      <c r="RLO23" s="287"/>
      <c r="RLP23" s="287"/>
      <c r="RLQ23" s="285"/>
      <c r="RLR23" s="287"/>
      <c r="RLS23" s="287"/>
      <c r="RLT23" s="285"/>
      <c r="RLU23" s="287"/>
      <c r="RLV23" s="287"/>
      <c r="RLW23" s="285"/>
      <c r="RLX23" s="287"/>
      <c r="RLY23" s="287"/>
      <c r="RLZ23" s="285"/>
      <c r="RMA23" s="287"/>
      <c r="RMB23" s="287"/>
      <c r="RMC23" s="285"/>
      <c r="RMD23" s="287"/>
      <c r="RME23" s="287"/>
      <c r="RMF23" s="285"/>
      <c r="RMG23" s="287"/>
      <c r="RMH23" s="287"/>
      <c r="RMI23" s="285"/>
      <c r="RMJ23" s="287"/>
      <c r="RMK23" s="287"/>
      <c r="RML23" s="285"/>
      <c r="RMM23" s="287"/>
      <c r="RMN23" s="287"/>
      <c r="RMO23" s="285"/>
      <c r="RMP23" s="287"/>
      <c r="RMQ23" s="287"/>
      <c r="RMR23" s="285"/>
      <c r="RMS23" s="287"/>
      <c r="RMT23" s="287"/>
      <c r="RMU23" s="285"/>
      <c r="RMV23" s="287"/>
      <c r="RMW23" s="287"/>
      <c r="RMX23" s="285"/>
      <c r="RMY23" s="287"/>
      <c r="RMZ23" s="287"/>
      <c r="RNA23" s="285"/>
      <c r="RNB23" s="287"/>
      <c r="RNC23" s="287"/>
      <c r="RND23" s="285"/>
      <c r="RNE23" s="287"/>
      <c r="RNF23" s="287"/>
      <c r="RNG23" s="285"/>
      <c r="RNH23" s="287"/>
      <c r="RNI23" s="287"/>
      <c r="RNJ23" s="285"/>
      <c r="RNK23" s="287"/>
      <c r="RNL23" s="287"/>
      <c r="RNM23" s="285"/>
      <c r="RNN23" s="287"/>
      <c r="RNO23" s="287"/>
      <c r="RNP23" s="285"/>
      <c r="RNQ23" s="287"/>
      <c r="RNR23" s="287"/>
      <c r="RNS23" s="285"/>
      <c r="RNT23" s="287"/>
      <c r="RNU23" s="287"/>
      <c r="RNV23" s="285"/>
      <c r="RNW23" s="287"/>
      <c r="RNX23" s="287"/>
      <c r="RNY23" s="285"/>
      <c r="RNZ23" s="286"/>
      <c r="ROA23" s="286"/>
      <c r="ROB23" s="286"/>
      <c r="ROC23" s="287"/>
      <c r="ROD23" s="287"/>
      <c r="ROE23" s="285"/>
      <c r="ROF23" s="286"/>
      <c r="ROG23" s="286"/>
      <c r="ROH23" s="286"/>
      <c r="ROI23" s="287"/>
      <c r="ROJ23" s="287"/>
      <c r="ROK23" s="285"/>
      <c r="ROL23" s="287"/>
      <c r="ROM23" s="287"/>
      <c r="RON23" s="285"/>
      <c r="ROO23" s="286"/>
      <c r="ROP23" s="286"/>
      <c r="ROQ23" s="286"/>
      <c r="ROR23" s="286"/>
      <c r="ROS23" s="286"/>
      <c r="ROT23" s="286"/>
      <c r="ROU23" s="163"/>
      <c r="ROV23" s="154"/>
      <c r="ROW23" s="287"/>
      <c r="ROX23" s="287"/>
      <c r="ROY23" s="285"/>
      <c r="ROZ23" s="287"/>
      <c r="RPA23" s="287"/>
      <c r="RPB23" s="285"/>
      <c r="RPC23" s="287"/>
      <c r="RPD23" s="287"/>
      <c r="RPE23" s="285"/>
      <c r="RPF23" s="287"/>
      <c r="RPG23" s="287"/>
      <c r="RPH23" s="285"/>
      <c r="RPI23" s="287"/>
      <c r="RPJ23" s="287"/>
      <c r="RPK23" s="285"/>
      <c r="RPL23" s="287"/>
      <c r="RPM23" s="287"/>
      <c r="RPN23" s="285"/>
      <c r="RPO23" s="287"/>
      <c r="RPP23" s="287"/>
      <c r="RPQ23" s="285"/>
      <c r="RPR23" s="287"/>
      <c r="RPS23" s="287"/>
      <c r="RPT23" s="285"/>
      <c r="RPU23" s="287"/>
      <c r="RPV23" s="287"/>
      <c r="RPW23" s="285"/>
      <c r="RPX23" s="287"/>
      <c r="RPY23" s="287"/>
      <c r="RPZ23" s="285"/>
      <c r="RQA23" s="287"/>
      <c r="RQB23" s="287"/>
      <c r="RQC23" s="285"/>
      <c r="RQD23" s="287"/>
      <c r="RQE23" s="287"/>
      <c r="RQF23" s="285"/>
      <c r="RQG23" s="287"/>
      <c r="RQH23" s="287"/>
      <c r="RQI23" s="285"/>
      <c r="RQJ23" s="287"/>
      <c r="RQK23" s="287"/>
      <c r="RQL23" s="285"/>
      <c r="RQM23" s="287"/>
      <c r="RQN23" s="287"/>
      <c r="RQO23" s="285"/>
      <c r="RQP23" s="287"/>
      <c r="RQQ23" s="287"/>
      <c r="RQR23" s="285"/>
      <c r="RQS23" s="287"/>
      <c r="RQT23" s="287"/>
      <c r="RQU23" s="285"/>
      <c r="RQV23" s="287"/>
      <c r="RQW23" s="287"/>
      <c r="RQX23" s="285"/>
      <c r="RQY23" s="287"/>
      <c r="RQZ23" s="287"/>
      <c r="RRA23" s="285"/>
      <c r="RRB23" s="287"/>
      <c r="RRC23" s="287"/>
      <c r="RRD23" s="285"/>
      <c r="RRE23" s="287"/>
      <c r="RRF23" s="287"/>
      <c r="RRG23" s="285"/>
      <c r="RRH23" s="286"/>
      <c r="RRI23" s="286"/>
      <c r="RRJ23" s="286"/>
      <c r="RRK23" s="287"/>
      <c r="RRL23" s="287"/>
      <c r="RRM23" s="285"/>
      <c r="RRN23" s="286"/>
      <c r="RRO23" s="286"/>
      <c r="RRP23" s="286"/>
      <c r="RRQ23" s="287"/>
      <c r="RRR23" s="287"/>
      <c r="RRS23" s="285"/>
      <c r="RRT23" s="287"/>
      <c r="RRU23" s="287"/>
      <c r="RRV23" s="285"/>
      <c r="RRW23" s="286"/>
      <c r="RRX23" s="286"/>
      <c r="RRY23" s="286"/>
      <c r="RRZ23" s="286"/>
      <c r="RSA23" s="286"/>
      <c r="RSB23" s="286"/>
      <c r="RSC23" s="163"/>
      <c r="RSD23" s="154"/>
      <c r="RSE23" s="287"/>
      <c r="RSF23" s="287"/>
      <c r="RSG23" s="285"/>
      <c r="RSH23" s="287"/>
      <c r="RSI23" s="287"/>
      <c r="RSJ23" s="285"/>
      <c r="RSK23" s="287"/>
      <c r="RSL23" s="287"/>
      <c r="RSM23" s="285"/>
      <c r="RSN23" s="287"/>
      <c r="RSO23" s="287"/>
      <c r="RSP23" s="285"/>
      <c r="RSQ23" s="287"/>
      <c r="RSR23" s="287"/>
      <c r="RSS23" s="285"/>
      <c r="RST23" s="287"/>
      <c r="RSU23" s="287"/>
      <c r="RSV23" s="285"/>
      <c r="RSW23" s="287"/>
      <c r="RSX23" s="287"/>
      <c r="RSY23" s="285"/>
      <c r="RSZ23" s="287"/>
      <c r="RTA23" s="287"/>
      <c r="RTB23" s="285"/>
      <c r="RTC23" s="287"/>
      <c r="RTD23" s="287"/>
      <c r="RTE23" s="285"/>
      <c r="RTF23" s="287"/>
      <c r="RTG23" s="287"/>
      <c r="RTH23" s="285"/>
      <c r="RTI23" s="287"/>
      <c r="RTJ23" s="287"/>
      <c r="RTK23" s="285"/>
      <c r="RTL23" s="287"/>
      <c r="RTM23" s="287"/>
      <c r="RTN23" s="285"/>
      <c r="RTO23" s="287"/>
      <c r="RTP23" s="287"/>
      <c r="RTQ23" s="285"/>
      <c r="RTR23" s="287"/>
      <c r="RTS23" s="287"/>
      <c r="RTT23" s="285"/>
      <c r="RTU23" s="287"/>
      <c r="RTV23" s="287"/>
      <c r="RTW23" s="285"/>
      <c r="RTX23" s="287"/>
      <c r="RTY23" s="287"/>
      <c r="RTZ23" s="285"/>
      <c r="RUA23" s="287"/>
      <c r="RUB23" s="287"/>
      <c r="RUC23" s="285"/>
      <c r="RUD23" s="287"/>
      <c r="RUE23" s="287"/>
      <c r="RUF23" s="285"/>
      <c r="RUG23" s="287"/>
      <c r="RUH23" s="287"/>
      <c r="RUI23" s="285"/>
      <c r="RUJ23" s="287"/>
      <c r="RUK23" s="287"/>
      <c r="RUL23" s="285"/>
      <c r="RUM23" s="287"/>
      <c r="RUN23" s="287"/>
      <c r="RUO23" s="285"/>
      <c r="RUP23" s="286"/>
      <c r="RUQ23" s="286"/>
      <c r="RUR23" s="286"/>
      <c r="RUS23" s="287"/>
      <c r="RUT23" s="287"/>
      <c r="RUU23" s="285"/>
      <c r="RUV23" s="286"/>
      <c r="RUW23" s="286"/>
      <c r="RUX23" s="286"/>
      <c r="RUY23" s="287"/>
      <c r="RUZ23" s="287"/>
      <c r="RVA23" s="285"/>
      <c r="RVB23" s="287"/>
      <c r="RVC23" s="287"/>
      <c r="RVD23" s="285"/>
      <c r="RVE23" s="286"/>
      <c r="RVF23" s="286"/>
      <c r="RVG23" s="286"/>
      <c r="RVH23" s="286"/>
      <c r="RVI23" s="286"/>
      <c r="RVJ23" s="286"/>
      <c r="RVK23" s="163"/>
      <c r="RVL23" s="154"/>
      <c r="RVM23" s="287"/>
      <c r="RVN23" s="287"/>
      <c r="RVO23" s="285"/>
      <c r="RVP23" s="287"/>
      <c r="RVQ23" s="287"/>
      <c r="RVR23" s="285"/>
      <c r="RVS23" s="287"/>
      <c r="RVT23" s="287"/>
      <c r="RVU23" s="285"/>
      <c r="RVV23" s="287"/>
      <c r="RVW23" s="287"/>
      <c r="RVX23" s="285"/>
      <c r="RVY23" s="287"/>
      <c r="RVZ23" s="287"/>
      <c r="RWA23" s="285"/>
      <c r="RWB23" s="287"/>
      <c r="RWC23" s="287"/>
      <c r="RWD23" s="285"/>
      <c r="RWE23" s="287"/>
      <c r="RWF23" s="287"/>
      <c r="RWG23" s="285"/>
      <c r="RWH23" s="287"/>
      <c r="RWI23" s="287"/>
      <c r="RWJ23" s="285"/>
      <c r="RWK23" s="287"/>
      <c r="RWL23" s="287"/>
      <c r="RWM23" s="285"/>
      <c r="RWN23" s="287"/>
      <c r="RWO23" s="287"/>
      <c r="RWP23" s="285"/>
      <c r="RWQ23" s="287"/>
      <c r="RWR23" s="287"/>
      <c r="RWS23" s="285"/>
      <c r="RWT23" s="287"/>
      <c r="RWU23" s="287"/>
      <c r="RWV23" s="285"/>
      <c r="RWW23" s="287"/>
      <c r="RWX23" s="287"/>
      <c r="RWY23" s="285"/>
      <c r="RWZ23" s="287"/>
      <c r="RXA23" s="287"/>
      <c r="RXB23" s="285"/>
      <c r="RXC23" s="287"/>
      <c r="RXD23" s="287"/>
      <c r="RXE23" s="285"/>
      <c r="RXF23" s="287"/>
      <c r="RXG23" s="287"/>
      <c r="RXH23" s="285"/>
      <c r="RXI23" s="287"/>
      <c r="RXJ23" s="287"/>
      <c r="RXK23" s="285"/>
      <c r="RXL23" s="287"/>
      <c r="RXM23" s="287"/>
      <c r="RXN23" s="285"/>
      <c r="RXO23" s="287"/>
      <c r="RXP23" s="287"/>
      <c r="RXQ23" s="285"/>
      <c r="RXR23" s="287"/>
      <c r="RXS23" s="287"/>
      <c r="RXT23" s="285"/>
      <c r="RXU23" s="287"/>
      <c r="RXV23" s="287"/>
      <c r="RXW23" s="285"/>
      <c r="RXX23" s="286"/>
      <c r="RXY23" s="286"/>
      <c r="RXZ23" s="286"/>
      <c r="RYA23" s="287"/>
      <c r="RYB23" s="287"/>
      <c r="RYC23" s="285"/>
      <c r="RYD23" s="286"/>
      <c r="RYE23" s="286"/>
      <c r="RYF23" s="286"/>
      <c r="RYG23" s="287"/>
      <c r="RYH23" s="287"/>
      <c r="RYI23" s="285"/>
      <c r="RYJ23" s="287"/>
      <c r="RYK23" s="287"/>
      <c r="RYL23" s="285"/>
      <c r="RYM23" s="286"/>
      <c r="RYN23" s="286"/>
      <c r="RYO23" s="286"/>
      <c r="RYP23" s="286"/>
      <c r="RYQ23" s="286"/>
      <c r="RYR23" s="286"/>
      <c r="RYS23" s="163"/>
      <c r="RYT23" s="154"/>
      <c r="RYU23" s="287"/>
      <c r="RYV23" s="287"/>
      <c r="RYW23" s="285"/>
      <c r="RYX23" s="287"/>
      <c r="RYY23" s="287"/>
      <c r="RYZ23" s="285"/>
      <c r="RZA23" s="287"/>
      <c r="RZB23" s="287"/>
      <c r="RZC23" s="285"/>
      <c r="RZD23" s="287"/>
      <c r="RZE23" s="287"/>
      <c r="RZF23" s="285"/>
      <c r="RZG23" s="287"/>
      <c r="RZH23" s="287"/>
      <c r="RZI23" s="285"/>
      <c r="RZJ23" s="287"/>
      <c r="RZK23" s="287"/>
      <c r="RZL23" s="285"/>
      <c r="RZM23" s="287"/>
      <c r="RZN23" s="287"/>
      <c r="RZO23" s="285"/>
      <c r="RZP23" s="287"/>
      <c r="RZQ23" s="287"/>
      <c r="RZR23" s="285"/>
      <c r="RZS23" s="287"/>
      <c r="RZT23" s="287"/>
      <c r="RZU23" s="285"/>
      <c r="RZV23" s="287"/>
      <c r="RZW23" s="287"/>
      <c r="RZX23" s="285"/>
      <c r="RZY23" s="287"/>
      <c r="RZZ23" s="287"/>
      <c r="SAA23" s="285"/>
      <c r="SAB23" s="287"/>
      <c r="SAC23" s="287"/>
      <c r="SAD23" s="285"/>
      <c r="SAE23" s="287"/>
      <c r="SAF23" s="287"/>
      <c r="SAG23" s="285"/>
      <c r="SAH23" s="287"/>
      <c r="SAI23" s="287"/>
      <c r="SAJ23" s="285"/>
      <c r="SAK23" s="287"/>
      <c r="SAL23" s="287"/>
      <c r="SAM23" s="285"/>
      <c r="SAN23" s="287"/>
      <c r="SAO23" s="287"/>
      <c r="SAP23" s="285"/>
      <c r="SAQ23" s="287"/>
      <c r="SAR23" s="287"/>
      <c r="SAS23" s="285"/>
      <c r="SAT23" s="287"/>
      <c r="SAU23" s="287"/>
      <c r="SAV23" s="285"/>
      <c r="SAW23" s="287"/>
      <c r="SAX23" s="287"/>
      <c r="SAY23" s="285"/>
      <c r="SAZ23" s="287"/>
      <c r="SBA23" s="287"/>
      <c r="SBB23" s="285"/>
      <c r="SBC23" s="287"/>
      <c r="SBD23" s="287"/>
      <c r="SBE23" s="285"/>
      <c r="SBF23" s="286"/>
      <c r="SBG23" s="286"/>
      <c r="SBH23" s="286"/>
      <c r="SBI23" s="287"/>
      <c r="SBJ23" s="287"/>
      <c r="SBK23" s="285"/>
      <c r="SBL23" s="286"/>
      <c r="SBM23" s="286"/>
      <c r="SBN23" s="286"/>
      <c r="SBO23" s="287"/>
      <c r="SBP23" s="287"/>
      <c r="SBQ23" s="285"/>
      <c r="SBR23" s="287"/>
      <c r="SBS23" s="287"/>
      <c r="SBT23" s="285"/>
      <c r="SBU23" s="286"/>
      <c r="SBV23" s="286"/>
      <c r="SBW23" s="286"/>
      <c r="SBX23" s="286"/>
      <c r="SBY23" s="286"/>
      <c r="SBZ23" s="286"/>
      <c r="SCA23" s="163"/>
      <c r="SCB23" s="154"/>
      <c r="SCC23" s="287"/>
      <c r="SCD23" s="287"/>
      <c r="SCE23" s="285"/>
      <c r="SCF23" s="287"/>
      <c r="SCG23" s="287"/>
      <c r="SCH23" s="285"/>
      <c r="SCI23" s="287"/>
      <c r="SCJ23" s="287"/>
      <c r="SCK23" s="285"/>
      <c r="SCL23" s="287"/>
      <c r="SCM23" s="287"/>
      <c r="SCN23" s="285"/>
      <c r="SCO23" s="287"/>
      <c r="SCP23" s="287"/>
      <c r="SCQ23" s="285"/>
      <c r="SCR23" s="287"/>
      <c r="SCS23" s="287"/>
      <c r="SCT23" s="285"/>
      <c r="SCU23" s="287"/>
      <c r="SCV23" s="287"/>
      <c r="SCW23" s="285"/>
      <c r="SCX23" s="287"/>
      <c r="SCY23" s="287"/>
      <c r="SCZ23" s="285"/>
      <c r="SDA23" s="287"/>
      <c r="SDB23" s="287"/>
      <c r="SDC23" s="285"/>
      <c r="SDD23" s="287"/>
      <c r="SDE23" s="287"/>
      <c r="SDF23" s="285"/>
      <c r="SDG23" s="287"/>
      <c r="SDH23" s="287"/>
      <c r="SDI23" s="285"/>
      <c r="SDJ23" s="287"/>
      <c r="SDK23" s="287"/>
      <c r="SDL23" s="285"/>
      <c r="SDM23" s="287"/>
      <c r="SDN23" s="287"/>
      <c r="SDO23" s="285"/>
      <c r="SDP23" s="287"/>
      <c r="SDQ23" s="287"/>
      <c r="SDR23" s="285"/>
      <c r="SDS23" s="287"/>
      <c r="SDT23" s="287"/>
      <c r="SDU23" s="285"/>
      <c r="SDV23" s="287"/>
      <c r="SDW23" s="287"/>
      <c r="SDX23" s="285"/>
      <c r="SDY23" s="287"/>
      <c r="SDZ23" s="287"/>
      <c r="SEA23" s="285"/>
      <c r="SEB23" s="287"/>
      <c r="SEC23" s="287"/>
      <c r="SED23" s="285"/>
      <c r="SEE23" s="287"/>
      <c r="SEF23" s="287"/>
      <c r="SEG23" s="285"/>
      <c r="SEH23" s="287"/>
      <c r="SEI23" s="287"/>
      <c r="SEJ23" s="285"/>
      <c r="SEK23" s="287"/>
      <c r="SEL23" s="287"/>
      <c r="SEM23" s="285"/>
      <c r="SEN23" s="286"/>
      <c r="SEO23" s="286"/>
      <c r="SEP23" s="286"/>
      <c r="SEQ23" s="287"/>
      <c r="SER23" s="287"/>
      <c r="SES23" s="285"/>
      <c r="SET23" s="286"/>
      <c r="SEU23" s="286"/>
      <c r="SEV23" s="286"/>
      <c r="SEW23" s="287"/>
      <c r="SEX23" s="287"/>
      <c r="SEY23" s="285"/>
      <c r="SEZ23" s="287"/>
      <c r="SFA23" s="287"/>
      <c r="SFB23" s="285"/>
      <c r="SFC23" s="286"/>
      <c r="SFD23" s="286"/>
      <c r="SFE23" s="286"/>
      <c r="SFF23" s="286"/>
      <c r="SFG23" s="286"/>
      <c r="SFH23" s="286"/>
      <c r="SFI23" s="163"/>
      <c r="SFJ23" s="154"/>
      <c r="SFK23" s="287"/>
      <c r="SFL23" s="287"/>
      <c r="SFM23" s="285"/>
      <c r="SFN23" s="287"/>
      <c r="SFO23" s="287"/>
      <c r="SFP23" s="285"/>
      <c r="SFQ23" s="287"/>
      <c r="SFR23" s="287"/>
      <c r="SFS23" s="285"/>
      <c r="SFT23" s="287"/>
      <c r="SFU23" s="287"/>
      <c r="SFV23" s="285"/>
      <c r="SFW23" s="287"/>
      <c r="SFX23" s="287"/>
      <c r="SFY23" s="285"/>
      <c r="SFZ23" s="287"/>
      <c r="SGA23" s="287"/>
      <c r="SGB23" s="285"/>
      <c r="SGC23" s="287"/>
      <c r="SGD23" s="287"/>
      <c r="SGE23" s="285"/>
      <c r="SGF23" s="287"/>
      <c r="SGG23" s="287"/>
      <c r="SGH23" s="285"/>
      <c r="SGI23" s="287"/>
      <c r="SGJ23" s="287"/>
      <c r="SGK23" s="285"/>
      <c r="SGL23" s="287"/>
      <c r="SGM23" s="287"/>
      <c r="SGN23" s="285"/>
      <c r="SGO23" s="287"/>
      <c r="SGP23" s="287"/>
      <c r="SGQ23" s="285"/>
      <c r="SGR23" s="287"/>
      <c r="SGS23" s="287"/>
      <c r="SGT23" s="285"/>
      <c r="SGU23" s="287"/>
      <c r="SGV23" s="287"/>
      <c r="SGW23" s="285"/>
      <c r="SGX23" s="287"/>
      <c r="SGY23" s="287"/>
      <c r="SGZ23" s="285"/>
      <c r="SHA23" s="287"/>
      <c r="SHB23" s="287"/>
      <c r="SHC23" s="285"/>
      <c r="SHD23" s="287"/>
      <c r="SHE23" s="287"/>
      <c r="SHF23" s="285"/>
      <c r="SHG23" s="287"/>
      <c r="SHH23" s="287"/>
      <c r="SHI23" s="285"/>
      <c r="SHJ23" s="287"/>
      <c r="SHK23" s="287"/>
      <c r="SHL23" s="285"/>
      <c r="SHM23" s="287"/>
      <c r="SHN23" s="287"/>
      <c r="SHO23" s="285"/>
      <c r="SHP23" s="287"/>
      <c r="SHQ23" s="287"/>
      <c r="SHR23" s="285"/>
      <c r="SHS23" s="287"/>
      <c r="SHT23" s="287"/>
      <c r="SHU23" s="285"/>
      <c r="SHV23" s="286"/>
      <c r="SHW23" s="286"/>
      <c r="SHX23" s="286"/>
      <c r="SHY23" s="287"/>
      <c r="SHZ23" s="287"/>
      <c r="SIA23" s="285"/>
      <c r="SIB23" s="286"/>
      <c r="SIC23" s="286"/>
      <c r="SID23" s="286"/>
      <c r="SIE23" s="287"/>
      <c r="SIF23" s="287"/>
      <c r="SIG23" s="285"/>
      <c r="SIH23" s="287"/>
      <c r="SII23" s="287"/>
      <c r="SIJ23" s="285"/>
      <c r="SIK23" s="286"/>
      <c r="SIL23" s="286"/>
      <c r="SIM23" s="286"/>
      <c r="SIN23" s="286"/>
      <c r="SIO23" s="286"/>
      <c r="SIP23" s="286"/>
      <c r="SIQ23" s="163"/>
      <c r="SIR23" s="154"/>
      <c r="SIS23" s="287"/>
      <c r="SIT23" s="287"/>
      <c r="SIU23" s="285"/>
      <c r="SIV23" s="287"/>
      <c r="SIW23" s="287"/>
      <c r="SIX23" s="285"/>
      <c r="SIY23" s="287"/>
      <c r="SIZ23" s="287"/>
      <c r="SJA23" s="285"/>
      <c r="SJB23" s="287"/>
      <c r="SJC23" s="287"/>
      <c r="SJD23" s="285"/>
      <c r="SJE23" s="287"/>
      <c r="SJF23" s="287"/>
      <c r="SJG23" s="285"/>
      <c r="SJH23" s="287"/>
      <c r="SJI23" s="287"/>
      <c r="SJJ23" s="285"/>
      <c r="SJK23" s="287"/>
      <c r="SJL23" s="287"/>
      <c r="SJM23" s="285"/>
      <c r="SJN23" s="287"/>
      <c r="SJO23" s="287"/>
      <c r="SJP23" s="285"/>
      <c r="SJQ23" s="287"/>
      <c r="SJR23" s="287"/>
      <c r="SJS23" s="285"/>
      <c r="SJT23" s="287"/>
      <c r="SJU23" s="287"/>
      <c r="SJV23" s="285"/>
      <c r="SJW23" s="287"/>
      <c r="SJX23" s="287"/>
      <c r="SJY23" s="285"/>
      <c r="SJZ23" s="287"/>
      <c r="SKA23" s="287"/>
      <c r="SKB23" s="285"/>
      <c r="SKC23" s="287"/>
      <c r="SKD23" s="287"/>
      <c r="SKE23" s="285"/>
      <c r="SKF23" s="287"/>
      <c r="SKG23" s="287"/>
      <c r="SKH23" s="285"/>
      <c r="SKI23" s="287"/>
      <c r="SKJ23" s="287"/>
      <c r="SKK23" s="285"/>
      <c r="SKL23" s="287"/>
      <c r="SKM23" s="287"/>
      <c r="SKN23" s="285"/>
      <c r="SKO23" s="287"/>
      <c r="SKP23" s="287"/>
      <c r="SKQ23" s="285"/>
      <c r="SKR23" s="287"/>
      <c r="SKS23" s="287"/>
      <c r="SKT23" s="285"/>
      <c r="SKU23" s="287"/>
      <c r="SKV23" s="287"/>
      <c r="SKW23" s="285"/>
      <c r="SKX23" s="287"/>
      <c r="SKY23" s="287"/>
      <c r="SKZ23" s="285"/>
      <c r="SLA23" s="287"/>
      <c r="SLB23" s="287"/>
      <c r="SLC23" s="285"/>
      <c r="SLD23" s="286"/>
      <c r="SLE23" s="286"/>
      <c r="SLF23" s="286"/>
      <c r="SLG23" s="287"/>
      <c r="SLH23" s="287"/>
      <c r="SLI23" s="285"/>
      <c r="SLJ23" s="286"/>
      <c r="SLK23" s="286"/>
      <c r="SLL23" s="286"/>
      <c r="SLM23" s="287"/>
      <c r="SLN23" s="287"/>
      <c r="SLO23" s="285"/>
      <c r="SLP23" s="287"/>
      <c r="SLQ23" s="287"/>
      <c r="SLR23" s="285"/>
      <c r="SLS23" s="286"/>
      <c r="SLT23" s="286"/>
      <c r="SLU23" s="286"/>
      <c r="SLV23" s="286"/>
      <c r="SLW23" s="286"/>
      <c r="SLX23" s="286"/>
      <c r="SLY23" s="163"/>
      <c r="SLZ23" s="154"/>
      <c r="SMA23" s="287"/>
      <c r="SMB23" s="287"/>
      <c r="SMC23" s="285"/>
      <c r="SMD23" s="287"/>
      <c r="SME23" s="287"/>
      <c r="SMF23" s="285"/>
      <c r="SMG23" s="287"/>
      <c r="SMH23" s="287"/>
      <c r="SMI23" s="285"/>
      <c r="SMJ23" s="287"/>
      <c r="SMK23" s="287"/>
      <c r="SML23" s="285"/>
      <c r="SMM23" s="287"/>
      <c r="SMN23" s="287"/>
      <c r="SMO23" s="285"/>
      <c r="SMP23" s="287"/>
      <c r="SMQ23" s="287"/>
      <c r="SMR23" s="285"/>
      <c r="SMS23" s="287"/>
      <c r="SMT23" s="287"/>
      <c r="SMU23" s="285"/>
      <c r="SMV23" s="287"/>
      <c r="SMW23" s="287"/>
      <c r="SMX23" s="285"/>
      <c r="SMY23" s="287"/>
      <c r="SMZ23" s="287"/>
      <c r="SNA23" s="285"/>
      <c r="SNB23" s="287"/>
      <c r="SNC23" s="287"/>
      <c r="SND23" s="285"/>
      <c r="SNE23" s="287"/>
      <c r="SNF23" s="287"/>
      <c r="SNG23" s="285"/>
      <c r="SNH23" s="287"/>
      <c r="SNI23" s="287"/>
      <c r="SNJ23" s="285"/>
      <c r="SNK23" s="287"/>
      <c r="SNL23" s="287"/>
      <c r="SNM23" s="285"/>
      <c r="SNN23" s="287"/>
      <c r="SNO23" s="287"/>
      <c r="SNP23" s="285"/>
      <c r="SNQ23" s="287"/>
      <c r="SNR23" s="287"/>
      <c r="SNS23" s="285"/>
      <c r="SNT23" s="287"/>
      <c r="SNU23" s="287"/>
      <c r="SNV23" s="285"/>
      <c r="SNW23" s="287"/>
      <c r="SNX23" s="287"/>
      <c r="SNY23" s="285"/>
      <c r="SNZ23" s="287"/>
      <c r="SOA23" s="287"/>
      <c r="SOB23" s="285"/>
      <c r="SOC23" s="287"/>
      <c r="SOD23" s="287"/>
      <c r="SOE23" s="285"/>
      <c r="SOF23" s="287"/>
      <c r="SOG23" s="287"/>
      <c r="SOH23" s="285"/>
      <c r="SOI23" s="287"/>
      <c r="SOJ23" s="287"/>
      <c r="SOK23" s="285"/>
      <c r="SOL23" s="286"/>
      <c r="SOM23" s="286"/>
      <c r="SON23" s="286"/>
      <c r="SOO23" s="287"/>
      <c r="SOP23" s="287"/>
      <c r="SOQ23" s="285"/>
      <c r="SOR23" s="286"/>
      <c r="SOS23" s="286"/>
      <c r="SOT23" s="286"/>
      <c r="SOU23" s="287"/>
      <c r="SOV23" s="287"/>
      <c r="SOW23" s="285"/>
      <c r="SOX23" s="287"/>
      <c r="SOY23" s="287"/>
      <c r="SOZ23" s="285"/>
      <c r="SPA23" s="286"/>
      <c r="SPB23" s="286"/>
      <c r="SPC23" s="286"/>
      <c r="SPD23" s="286"/>
      <c r="SPE23" s="286"/>
      <c r="SPF23" s="286"/>
      <c r="SPG23" s="163"/>
      <c r="SPH23" s="154"/>
      <c r="SPI23" s="287"/>
      <c r="SPJ23" s="287"/>
      <c r="SPK23" s="285"/>
      <c r="SPL23" s="287"/>
      <c r="SPM23" s="287"/>
      <c r="SPN23" s="285"/>
      <c r="SPO23" s="287"/>
      <c r="SPP23" s="287"/>
      <c r="SPQ23" s="285"/>
      <c r="SPR23" s="287"/>
      <c r="SPS23" s="287"/>
      <c r="SPT23" s="285"/>
      <c r="SPU23" s="287"/>
      <c r="SPV23" s="287"/>
      <c r="SPW23" s="285"/>
      <c r="SPX23" s="287"/>
      <c r="SPY23" s="287"/>
      <c r="SPZ23" s="285"/>
      <c r="SQA23" s="287"/>
      <c r="SQB23" s="287"/>
      <c r="SQC23" s="285"/>
      <c r="SQD23" s="287"/>
      <c r="SQE23" s="287"/>
      <c r="SQF23" s="285"/>
      <c r="SQG23" s="287"/>
      <c r="SQH23" s="287"/>
      <c r="SQI23" s="285"/>
      <c r="SQJ23" s="287"/>
      <c r="SQK23" s="287"/>
      <c r="SQL23" s="285"/>
      <c r="SQM23" s="287"/>
      <c r="SQN23" s="287"/>
      <c r="SQO23" s="285"/>
      <c r="SQP23" s="287"/>
      <c r="SQQ23" s="287"/>
      <c r="SQR23" s="285"/>
      <c r="SQS23" s="287"/>
      <c r="SQT23" s="287"/>
      <c r="SQU23" s="285"/>
      <c r="SQV23" s="287"/>
      <c r="SQW23" s="287"/>
      <c r="SQX23" s="285"/>
      <c r="SQY23" s="287"/>
      <c r="SQZ23" s="287"/>
      <c r="SRA23" s="285"/>
      <c r="SRB23" s="287"/>
      <c r="SRC23" s="287"/>
      <c r="SRD23" s="285"/>
      <c r="SRE23" s="287"/>
      <c r="SRF23" s="287"/>
      <c r="SRG23" s="285"/>
      <c r="SRH23" s="287"/>
      <c r="SRI23" s="287"/>
      <c r="SRJ23" s="285"/>
      <c r="SRK23" s="287"/>
      <c r="SRL23" s="287"/>
      <c r="SRM23" s="285"/>
      <c r="SRN23" s="287"/>
      <c r="SRO23" s="287"/>
      <c r="SRP23" s="285"/>
      <c r="SRQ23" s="287"/>
      <c r="SRR23" s="287"/>
      <c r="SRS23" s="285"/>
      <c r="SRT23" s="286"/>
      <c r="SRU23" s="286"/>
      <c r="SRV23" s="286"/>
      <c r="SRW23" s="287"/>
      <c r="SRX23" s="287"/>
      <c r="SRY23" s="285"/>
      <c r="SRZ23" s="286"/>
      <c r="SSA23" s="286"/>
      <c r="SSB23" s="286"/>
      <c r="SSC23" s="287"/>
      <c r="SSD23" s="287"/>
      <c r="SSE23" s="285"/>
      <c r="SSF23" s="287"/>
      <c r="SSG23" s="287"/>
      <c r="SSH23" s="285"/>
      <c r="SSI23" s="286"/>
      <c r="SSJ23" s="286"/>
      <c r="SSK23" s="286"/>
      <c r="SSL23" s="286"/>
      <c r="SSM23" s="286"/>
      <c r="SSN23" s="286"/>
      <c r="SSO23" s="163"/>
      <c r="SSP23" s="154"/>
      <c r="SSQ23" s="287"/>
      <c r="SSR23" s="287"/>
      <c r="SSS23" s="285"/>
      <c r="SST23" s="287"/>
      <c r="SSU23" s="287"/>
      <c r="SSV23" s="285"/>
      <c r="SSW23" s="287"/>
      <c r="SSX23" s="287"/>
      <c r="SSY23" s="285"/>
      <c r="SSZ23" s="287"/>
      <c r="STA23" s="287"/>
      <c r="STB23" s="285"/>
      <c r="STC23" s="287"/>
      <c r="STD23" s="287"/>
      <c r="STE23" s="285"/>
      <c r="STF23" s="287"/>
      <c r="STG23" s="287"/>
      <c r="STH23" s="285"/>
      <c r="STI23" s="287"/>
      <c r="STJ23" s="287"/>
      <c r="STK23" s="285"/>
      <c r="STL23" s="287"/>
      <c r="STM23" s="287"/>
      <c r="STN23" s="285"/>
      <c r="STO23" s="287"/>
      <c r="STP23" s="287"/>
      <c r="STQ23" s="285"/>
      <c r="STR23" s="287"/>
      <c r="STS23" s="287"/>
      <c r="STT23" s="285"/>
      <c r="STU23" s="287"/>
      <c r="STV23" s="287"/>
      <c r="STW23" s="285"/>
      <c r="STX23" s="287"/>
      <c r="STY23" s="287"/>
      <c r="STZ23" s="285"/>
      <c r="SUA23" s="287"/>
      <c r="SUB23" s="287"/>
      <c r="SUC23" s="285"/>
      <c r="SUD23" s="287"/>
      <c r="SUE23" s="287"/>
      <c r="SUF23" s="285"/>
      <c r="SUG23" s="287"/>
      <c r="SUH23" s="287"/>
      <c r="SUI23" s="285"/>
      <c r="SUJ23" s="287"/>
      <c r="SUK23" s="287"/>
      <c r="SUL23" s="285"/>
      <c r="SUM23" s="287"/>
      <c r="SUN23" s="287"/>
      <c r="SUO23" s="285"/>
      <c r="SUP23" s="287"/>
      <c r="SUQ23" s="287"/>
      <c r="SUR23" s="285"/>
      <c r="SUS23" s="287"/>
      <c r="SUT23" s="287"/>
      <c r="SUU23" s="285"/>
      <c r="SUV23" s="287"/>
      <c r="SUW23" s="287"/>
      <c r="SUX23" s="285"/>
      <c r="SUY23" s="287"/>
      <c r="SUZ23" s="287"/>
      <c r="SVA23" s="285"/>
      <c r="SVB23" s="286"/>
      <c r="SVC23" s="286"/>
      <c r="SVD23" s="286"/>
      <c r="SVE23" s="287"/>
      <c r="SVF23" s="287"/>
      <c r="SVG23" s="285"/>
      <c r="SVH23" s="286"/>
      <c r="SVI23" s="286"/>
      <c r="SVJ23" s="286"/>
      <c r="SVK23" s="287"/>
      <c r="SVL23" s="287"/>
      <c r="SVM23" s="285"/>
      <c r="SVN23" s="287"/>
      <c r="SVO23" s="287"/>
      <c r="SVP23" s="285"/>
      <c r="SVQ23" s="286"/>
      <c r="SVR23" s="286"/>
      <c r="SVS23" s="286"/>
      <c r="SVT23" s="286"/>
      <c r="SVU23" s="286"/>
      <c r="SVV23" s="286"/>
      <c r="SVW23" s="163"/>
      <c r="SVX23" s="154"/>
      <c r="SVY23" s="287"/>
      <c r="SVZ23" s="287"/>
      <c r="SWA23" s="285"/>
      <c r="SWB23" s="287"/>
      <c r="SWC23" s="287"/>
      <c r="SWD23" s="285"/>
      <c r="SWE23" s="287"/>
      <c r="SWF23" s="287"/>
      <c r="SWG23" s="285"/>
      <c r="SWH23" s="287"/>
      <c r="SWI23" s="287"/>
      <c r="SWJ23" s="285"/>
      <c r="SWK23" s="287"/>
      <c r="SWL23" s="287"/>
      <c r="SWM23" s="285"/>
      <c r="SWN23" s="287"/>
      <c r="SWO23" s="287"/>
      <c r="SWP23" s="285"/>
      <c r="SWQ23" s="287"/>
      <c r="SWR23" s="287"/>
      <c r="SWS23" s="285"/>
      <c r="SWT23" s="287"/>
      <c r="SWU23" s="287"/>
      <c r="SWV23" s="285"/>
      <c r="SWW23" s="287"/>
      <c r="SWX23" s="287"/>
      <c r="SWY23" s="285"/>
      <c r="SWZ23" s="287"/>
      <c r="SXA23" s="287"/>
      <c r="SXB23" s="285"/>
      <c r="SXC23" s="287"/>
      <c r="SXD23" s="287"/>
      <c r="SXE23" s="285"/>
      <c r="SXF23" s="287"/>
      <c r="SXG23" s="287"/>
      <c r="SXH23" s="285"/>
      <c r="SXI23" s="287"/>
      <c r="SXJ23" s="287"/>
      <c r="SXK23" s="285"/>
      <c r="SXL23" s="287"/>
      <c r="SXM23" s="287"/>
      <c r="SXN23" s="285"/>
      <c r="SXO23" s="287"/>
      <c r="SXP23" s="287"/>
      <c r="SXQ23" s="285"/>
      <c r="SXR23" s="287"/>
      <c r="SXS23" s="287"/>
      <c r="SXT23" s="285"/>
      <c r="SXU23" s="287"/>
      <c r="SXV23" s="287"/>
      <c r="SXW23" s="285"/>
      <c r="SXX23" s="287"/>
      <c r="SXY23" s="287"/>
      <c r="SXZ23" s="285"/>
      <c r="SYA23" s="287"/>
      <c r="SYB23" s="287"/>
      <c r="SYC23" s="285"/>
      <c r="SYD23" s="287"/>
      <c r="SYE23" s="287"/>
      <c r="SYF23" s="285"/>
      <c r="SYG23" s="287"/>
      <c r="SYH23" s="287"/>
      <c r="SYI23" s="285"/>
      <c r="SYJ23" s="286"/>
      <c r="SYK23" s="286"/>
      <c r="SYL23" s="286"/>
      <c r="SYM23" s="287"/>
      <c r="SYN23" s="287"/>
      <c r="SYO23" s="285"/>
      <c r="SYP23" s="286"/>
      <c r="SYQ23" s="286"/>
      <c r="SYR23" s="286"/>
      <c r="SYS23" s="287"/>
      <c r="SYT23" s="287"/>
      <c r="SYU23" s="285"/>
      <c r="SYV23" s="287"/>
      <c r="SYW23" s="287"/>
      <c r="SYX23" s="285"/>
      <c r="SYY23" s="286"/>
      <c r="SYZ23" s="286"/>
      <c r="SZA23" s="286"/>
      <c r="SZB23" s="286"/>
      <c r="SZC23" s="286"/>
      <c r="SZD23" s="286"/>
      <c r="SZE23" s="163"/>
      <c r="SZF23" s="154"/>
      <c r="SZG23" s="287"/>
      <c r="SZH23" s="287"/>
      <c r="SZI23" s="285"/>
      <c r="SZJ23" s="287"/>
      <c r="SZK23" s="287"/>
      <c r="SZL23" s="285"/>
      <c r="SZM23" s="287"/>
      <c r="SZN23" s="287"/>
      <c r="SZO23" s="285"/>
      <c r="SZP23" s="287"/>
      <c r="SZQ23" s="287"/>
      <c r="SZR23" s="285"/>
      <c r="SZS23" s="287"/>
      <c r="SZT23" s="287"/>
      <c r="SZU23" s="285"/>
      <c r="SZV23" s="287"/>
      <c r="SZW23" s="287"/>
      <c r="SZX23" s="285"/>
      <c r="SZY23" s="287"/>
      <c r="SZZ23" s="287"/>
      <c r="TAA23" s="285"/>
      <c r="TAB23" s="287"/>
      <c r="TAC23" s="287"/>
      <c r="TAD23" s="285"/>
      <c r="TAE23" s="287"/>
      <c r="TAF23" s="287"/>
      <c r="TAG23" s="285"/>
      <c r="TAH23" s="287"/>
      <c r="TAI23" s="287"/>
      <c r="TAJ23" s="285"/>
      <c r="TAK23" s="287"/>
      <c r="TAL23" s="287"/>
      <c r="TAM23" s="285"/>
      <c r="TAN23" s="287"/>
      <c r="TAO23" s="287"/>
      <c r="TAP23" s="285"/>
      <c r="TAQ23" s="287"/>
      <c r="TAR23" s="287"/>
      <c r="TAS23" s="285"/>
      <c r="TAT23" s="287"/>
      <c r="TAU23" s="287"/>
      <c r="TAV23" s="285"/>
      <c r="TAW23" s="287"/>
      <c r="TAX23" s="287"/>
      <c r="TAY23" s="285"/>
      <c r="TAZ23" s="287"/>
      <c r="TBA23" s="287"/>
      <c r="TBB23" s="285"/>
      <c r="TBC23" s="287"/>
      <c r="TBD23" s="287"/>
      <c r="TBE23" s="285"/>
      <c r="TBF23" s="287"/>
      <c r="TBG23" s="287"/>
      <c r="TBH23" s="285"/>
      <c r="TBI23" s="287"/>
      <c r="TBJ23" s="287"/>
      <c r="TBK23" s="285"/>
      <c r="TBL23" s="287"/>
      <c r="TBM23" s="287"/>
      <c r="TBN23" s="285"/>
      <c r="TBO23" s="287"/>
      <c r="TBP23" s="287"/>
      <c r="TBQ23" s="285"/>
      <c r="TBR23" s="286"/>
      <c r="TBS23" s="286"/>
      <c r="TBT23" s="286"/>
      <c r="TBU23" s="287"/>
      <c r="TBV23" s="287"/>
      <c r="TBW23" s="285"/>
      <c r="TBX23" s="286"/>
      <c r="TBY23" s="286"/>
      <c r="TBZ23" s="286"/>
      <c r="TCA23" s="287"/>
      <c r="TCB23" s="287"/>
      <c r="TCC23" s="285"/>
      <c r="TCD23" s="287"/>
      <c r="TCE23" s="287"/>
      <c r="TCF23" s="285"/>
      <c r="TCG23" s="286"/>
      <c r="TCH23" s="286"/>
      <c r="TCI23" s="286"/>
      <c r="TCJ23" s="286"/>
      <c r="TCK23" s="286"/>
      <c r="TCL23" s="286"/>
      <c r="TCM23" s="163"/>
      <c r="TCN23" s="154"/>
      <c r="TCO23" s="287"/>
      <c r="TCP23" s="287"/>
      <c r="TCQ23" s="285"/>
      <c r="TCR23" s="287"/>
      <c r="TCS23" s="287"/>
      <c r="TCT23" s="285"/>
      <c r="TCU23" s="287"/>
      <c r="TCV23" s="287"/>
      <c r="TCW23" s="285"/>
      <c r="TCX23" s="287"/>
      <c r="TCY23" s="287"/>
      <c r="TCZ23" s="285"/>
      <c r="TDA23" s="287"/>
      <c r="TDB23" s="287"/>
      <c r="TDC23" s="285"/>
      <c r="TDD23" s="287"/>
      <c r="TDE23" s="287"/>
      <c r="TDF23" s="285"/>
      <c r="TDG23" s="287"/>
      <c r="TDH23" s="287"/>
      <c r="TDI23" s="285"/>
      <c r="TDJ23" s="287"/>
      <c r="TDK23" s="287"/>
      <c r="TDL23" s="285"/>
      <c r="TDM23" s="287"/>
      <c r="TDN23" s="287"/>
      <c r="TDO23" s="285"/>
      <c r="TDP23" s="287"/>
      <c r="TDQ23" s="287"/>
      <c r="TDR23" s="285"/>
      <c r="TDS23" s="287"/>
      <c r="TDT23" s="287"/>
      <c r="TDU23" s="285"/>
      <c r="TDV23" s="287"/>
      <c r="TDW23" s="287"/>
      <c r="TDX23" s="285"/>
      <c r="TDY23" s="287"/>
      <c r="TDZ23" s="287"/>
      <c r="TEA23" s="285"/>
      <c r="TEB23" s="287"/>
      <c r="TEC23" s="287"/>
      <c r="TED23" s="285"/>
      <c r="TEE23" s="287"/>
      <c r="TEF23" s="287"/>
      <c r="TEG23" s="285"/>
      <c r="TEH23" s="287"/>
      <c r="TEI23" s="287"/>
      <c r="TEJ23" s="285"/>
      <c r="TEK23" s="287"/>
      <c r="TEL23" s="287"/>
      <c r="TEM23" s="285"/>
      <c r="TEN23" s="287"/>
      <c r="TEO23" s="287"/>
      <c r="TEP23" s="285"/>
      <c r="TEQ23" s="287"/>
      <c r="TER23" s="287"/>
      <c r="TES23" s="285"/>
      <c r="TET23" s="287"/>
      <c r="TEU23" s="287"/>
      <c r="TEV23" s="285"/>
      <c r="TEW23" s="287"/>
      <c r="TEX23" s="287"/>
      <c r="TEY23" s="285"/>
      <c r="TEZ23" s="286"/>
      <c r="TFA23" s="286"/>
      <c r="TFB23" s="286"/>
      <c r="TFC23" s="287"/>
      <c r="TFD23" s="287"/>
      <c r="TFE23" s="285"/>
      <c r="TFF23" s="286"/>
      <c r="TFG23" s="286"/>
      <c r="TFH23" s="286"/>
      <c r="TFI23" s="287"/>
      <c r="TFJ23" s="287"/>
      <c r="TFK23" s="285"/>
      <c r="TFL23" s="287"/>
      <c r="TFM23" s="287"/>
      <c r="TFN23" s="285"/>
      <c r="TFO23" s="286"/>
      <c r="TFP23" s="286"/>
      <c r="TFQ23" s="286"/>
      <c r="TFR23" s="286"/>
      <c r="TFS23" s="286"/>
      <c r="TFT23" s="286"/>
      <c r="TFU23" s="163"/>
      <c r="TFV23" s="154"/>
      <c r="TFW23" s="287"/>
      <c r="TFX23" s="287"/>
      <c r="TFY23" s="285"/>
      <c r="TFZ23" s="287"/>
      <c r="TGA23" s="287"/>
      <c r="TGB23" s="285"/>
      <c r="TGC23" s="287"/>
      <c r="TGD23" s="287"/>
      <c r="TGE23" s="285"/>
      <c r="TGF23" s="287"/>
      <c r="TGG23" s="287"/>
      <c r="TGH23" s="285"/>
      <c r="TGI23" s="287"/>
      <c r="TGJ23" s="287"/>
      <c r="TGK23" s="285"/>
      <c r="TGL23" s="287"/>
      <c r="TGM23" s="287"/>
      <c r="TGN23" s="285"/>
      <c r="TGO23" s="287"/>
      <c r="TGP23" s="287"/>
      <c r="TGQ23" s="285"/>
      <c r="TGR23" s="287"/>
      <c r="TGS23" s="287"/>
      <c r="TGT23" s="285"/>
      <c r="TGU23" s="287"/>
      <c r="TGV23" s="287"/>
      <c r="TGW23" s="285"/>
      <c r="TGX23" s="287"/>
      <c r="TGY23" s="287"/>
      <c r="TGZ23" s="285"/>
      <c r="THA23" s="287"/>
      <c r="THB23" s="287"/>
      <c r="THC23" s="285"/>
      <c r="THD23" s="287"/>
      <c r="THE23" s="287"/>
      <c r="THF23" s="285"/>
      <c r="THG23" s="287"/>
      <c r="THH23" s="287"/>
      <c r="THI23" s="285"/>
      <c r="THJ23" s="287"/>
      <c r="THK23" s="287"/>
      <c r="THL23" s="285"/>
      <c r="THM23" s="287"/>
      <c r="THN23" s="287"/>
      <c r="THO23" s="285"/>
      <c r="THP23" s="287"/>
      <c r="THQ23" s="287"/>
      <c r="THR23" s="285"/>
      <c r="THS23" s="287"/>
      <c r="THT23" s="287"/>
      <c r="THU23" s="285"/>
      <c r="THV23" s="287"/>
      <c r="THW23" s="287"/>
      <c r="THX23" s="285"/>
      <c r="THY23" s="287"/>
      <c r="THZ23" s="287"/>
      <c r="TIA23" s="285"/>
      <c r="TIB23" s="287"/>
      <c r="TIC23" s="287"/>
      <c r="TID23" s="285"/>
      <c r="TIE23" s="287"/>
      <c r="TIF23" s="287"/>
      <c r="TIG23" s="285"/>
      <c r="TIH23" s="286"/>
      <c r="TII23" s="286"/>
      <c r="TIJ23" s="286"/>
      <c r="TIK23" s="287"/>
      <c r="TIL23" s="287"/>
      <c r="TIM23" s="285"/>
      <c r="TIN23" s="286"/>
      <c r="TIO23" s="286"/>
      <c r="TIP23" s="286"/>
      <c r="TIQ23" s="287"/>
      <c r="TIR23" s="287"/>
      <c r="TIS23" s="285"/>
      <c r="TIT23" s="287"/>
      <c r="TIU23" s="287"/>
      <c r="TIV23" s="285"/>
      <c r="TIW23" s="286"/>
      <c r="TIX23" s="286"/>
      <c r="TIY23" s="286"/>
      <c r="TIZ23" s="286"/>
      <c r="TJA23" s="286"/>
      <c r="TJB23" s="286"/>
      <c r="TJC23" s="163"/>
      <c r="TJD23" s="154"/>
      <c r="TJE23" s="287"/>
      <c r="TJF23" s="287"/>
      <c r="TJG23" s="285"/>
      <c r="TJH23" s="287"/>
      <c r="TJI23" s="287"/>
      <c r="TJJ23" s="285"/>
      <c r="TJK23" s="287"/>
      <c r="TJL23" s="287"/>
      <c r="TJM23" s="285"/>
      <c r="TJN23" s="287"/>
      <c r="TJO23" s="287"/>
      <c r="TJP23" s="285"/>
      <c r="TJQ23" s="287"/>
      <c r="TJR23" s="287"/>
      <c r="TJS23" s="285"/>
      <c r="TJT23" s="287"/>
      <c r="TJU23" s="287"/>
      <c r="TJV23" s="285"/>
      <c r="TJW23" s="287"/>
      <c r="TJX23" s="287"/>
      <c r="TJY23" s="285"/>
      <c r="TJZ23" s="287"/>
      <c r="TKA23" s="287"/>
      <c r="TKB23" s="285"/>
      <c r="TKC23" s="287"/>
      <c r="TKD23" s="287"/>
      <c r="TKE23" s="285"/>
      <c r="TKF23" s="287"/>
      <c r="TKG23" s="287"/>
      <c r="TKH23" s="285"/>
      <c r="TKI23" s="287"/>
      <c r="TKJ23" s="287"/>
      <c r="TKK23" s="285"/>
      <c r="TKL23" s="287"/>
      <c r="TKM23" s="287"/>
      <c r="TKN23" s="285"/>
      <c r="TKO23" s="287"/>
      <c r="TKP23" s="287"/>
      <c r="TKQ23" s="285"/>
      <c r="TKR23" s="287"/>
      <c r="TKS23" s="287"/>
      <c r="TKT23" s="285"/>
      <c r="TKU23" s="287"/>
      <c r="TKV23" s="287"/>
      <c r="TKW23" s="285"/>
      <c r="TKX23" s="287"/>
      <c r="TKY23" s="287"/>
      <c r="TKZ23" s="285"/>
      <c r="TLA23" s="287"/>
      <c r="TLB23" s="287"/>
      <c r="TLC23" s="285"/>
      <c r="TLD23" s="287"/>
      <c r="TLE23" s="287"/>
      <c r="TLF23" s="285"/>
      <c r="TLG23" s="287"/>
      <c r="TLH23" s="287"/>
      <c r="TLI23" s="285"/>
      <c r="TLJ23" s="287"/>
      <c r="TLK23" s="287"/>
      <c r="TLL23" s="285"/>
      <c r="TLM23" s="287"/>
      <c r="TLN23" s="287"/>
      <c r="TLO23" s="285"/>
      <c r="TLP23" s="286"/>
      <c r="TLQ23" s="286"/>
      <c r="TLR23" s="286"/>
      <c r="TLS23" s="287"/>
      <c r="TLT23" s="287"/>
      <c r="TLU23" s="285"/>
      <c r="TLV23" s="286"/>
      <c r="TLW23" s="286"/>
      <c r="TLX23" s="286"/>
      <c r="TLY23" s="287"/>
      <c r="TLZ23" s="287"/>
      <c r="TMA23" s="285"/>
      <c r="TMB23" s="287"/>
      <c r="TMC23" s="287"/>
      <c r="TMD23" s="285"/>
      <c r="TME23" s="286"/>
      <c r="TMF23" s="286"/>
      <c r="TMG23" s="286"/>
      <c r="TMH23" s="286"/>
      <c r="TMI23" s="286"/>
      <c r="TMJ23" s="286"/>
      <c r="TMK23" s="163"/>
      <c r="TML23" s="154"/>
      <c r="TMM23" s="287"/>
      <c r="TMN23" s="287"/>
      <c r="TMO23" s="285"/>
      <c r="TMP23" s="287"/>
      <c r="TMQ23" s="287"/>
      <c r="TMR23" s="285"/>
      <c r="TMS23" s="287"/>
      <c r="TMT23" s="287"/>
      <c r="TMU23" s="285"/>
      <c r="TMV23" s="287"/>
      <c r="TMW23" s="287"/>
      <c r="TMX23" s="285"/>
      <c r="TMY23" s="287"/>
      <c r="TMZ23" s="287"/>
      <c r="TNA23" s="285"/>
      <c r="TNB23" s="287"/>
      <c r="TNC23" s="287"/>
      <c r="TND23" s="285"/>
      <c r="TNE23" s="287"/>
      <c r="TNF23" s="287"/>
      <c r="TNG23" s="285"/>
      <c r="TNH23" s="287"/>
      <c r="TNI23" s="287"/>
      <c r="TNJ23" s="285"/>
      <c r="TNK23" s="287"/>
      <c r="TNL23" s="287"/>
      <c r="TNM23" s="285"/>
      <c r="TNN23" s="287"/>
      <c r="TNO23" s="287"/>
      <c r="TNP23" s="285"/>
      <c r="TNQ23" s="287"/>
      <c r="TNR23" s="287"/>
      <c r="TNS23" s="285"/>
      <c r="TNT23" s="287"/>
      <c r="TNU23" s="287"/>
      <c r="TNV23" s="285"/>
      <c r="TNW23" s="287"/>
      <c r="TNX23" s="287"/>
      <c r="TNY23" s="285"/>
      <c r="TNZ23" s="287"/>
      <c r="TOA23" s="287"/>
      <c r="TOB23" s="285"/>
      <c r="TOC23" s="287"/>
      <c r="TOD23" s="287"/>
      <c r="TOE23" s="285"/>
      <c r="TOF23" s="287"/>
      <c r="TOG23" s="287"/>
      <c r="TOH23" s="285"/>
      <c r="TOI23" s="287"/>
      <c r="TOJ23" s="287"/>
      <c r="TOK23" s="285"/>
      <c r="TOL23" s="287"/>
      <c r="TOM23" s="287"/>
      <c r="TON23" s="285"/>
      <c r="TOO23" s="287"/>
      <c r="TOP23" s="287"/>
      <c r="TOQ23" s="285"/>
      <c r="TOR23" s="287"/>
      <c r="TOS23" s="287"/>
      <c r="TOT23" s="285"/>
      <c r="TOU23" s="287"/>
      <c r="TOV23" s="287"/>
      <c r="TOW23" s="285"/>
      <c r="TOX23" s="286"/>
      <c r="TOY23" s="286"/>
      <c r="TOZ23" s="286"/>
      <c r="TPA23" s="287"/>
      <c r="TPB23" s="287"/>
      <c r="TPC23" s="285"/>
      <c r="TPD23" s="286"/>
      <c r="TPE23" s="286"/>
      <c r="TPF23" s="286"/>
      <c r="TPG23" s="287"/>
      <c r="TPH23" s="287"/>
      <c r="TPI23" s="285"/>
      <c r="TPJ23" s="287"/>
      <c r="TPK23" s="287"/>
      <c r="TPL23" s="285"/>
      <c r="TPM23" s="286"/>
      <c r="TPN23" s="286"/>
      <c r="TPO23" s="286"/>
      <c r="TPP23" s="286"/>
      <c r="TPQ23" s="286"/>
      <c r="TPR23" s="286"/>
      <c r="TPS23" s="163"/>
      <c r="TPT23" s="154"/>
      <c r="TPU23" s="287"/>
      <c r="TPV23" s="287"/>
      <c r="TPW23" s="285"/>
      <c r="TPX23" s="287"/>
      <c r="TPY23" s="287"/>
      <c r="TPZ23" s="285"/>
      <c r="TQA23" s="287"/>
      <c r="TQB23" s="287"/>
      <c r="TQC23" s="285"/>
      <c r="TQD23" s="287"/>
      <c r="TQE23" s="287"/>
      <c r="TQF23" s="285"/>
      <c r="TQG23" s="287"/>
      <c r="TQH23" s="287"/>
      <c r="TQI23" s="285"/>
      <c r="TQJ23" s="287"/>
      <c r="TQK23" s="287"/>
      <c r="TQL23" s="285"/>
      <c r="TQM23" s="287"/>
      <c r="TQN23" s="287"/>
      <c r="TQO23" s="285"/>
      <c r="TQP23" s="287"/>
      <c r="TQQ23" s="287"/>
      <c r="TQR23" s="285"/>
      <c r="TQS23" s="287"/>
      <c r="TQT23" s="287"/>
      <c r="TQU23" s="285"/>
      <c r="TQV23" s="287"/>
      <c r="TQW23" s="287"/>
      <c r="TQX23" s="285"/>
      <c r="TQY23" s="287"/>
      <c r="TQZ23" s="287"/>
      <c r="TRA23" s="285"/>
      <c r="TRB23" s="287"/>
      <c r="TRC23" s="287"/>
      <c r="TRD23" s="285"/>
      <c r="TRE23" s="287"/>
      <c r="TRF23" s="287"/>
      <c r="TRG23" s="285"/>
      <c r="TRH23" s="287"/>
      <c r="TRI23" s="287"/>
      <c r="TRJ23" s="285"/>
      <c r="TRK23" s="287"/>
      <c r="TRL23" s="287"/>
      <c r="TRM23" s="285"/>
      <c r="TRN23" s="287"/>
      <c r="TRO23" s="287"/>
      <c r="TRP23" s="285"/>
      <c r="TRQ23" s="287"/>
      <c r="TRR23" s="287"/>
      <c r="TRS23" s="285"/>
      <c r="TRT23" s="287"/>
      <c r="TRU23" s="287"/>
      <c r="TRV23" s="285"/>
      <c r="TRW23" s="287"/>
      <c r="TRX23" s="287"/>
      <c r="TRY23" s="285"/>
      <c r="TRZ23" s="287"/>
      <c r="TSA23" s="287"/>
      <c r="TSB23" s="285"/>
      <c r="TSC23" s="287"/>
      <c r="TSD23" s="287"/>
      <c r="TSE23" s="285"/>
      <c r="TSF23" s="286"/>
      <c r="TSG23" s="286"/>
      <c r="TSH23" s="286"/>
      <c r="TSI23" s="287"/>
      <c r="TSJ23" s="287"/>
      <c r="TSK23" s="285"/>
      <c r="TSL23" s="286"/>
      <c r="TSM23" s="286"/>
      <c r="TSN23" s="286"/>
      <c r="TSO23" s="287"/>
      <c r="TSP23" s="287"/>
      <c r="TSQ23" s="285"/>
      <c r="TSR23" s="287"/>
      <c r="TSS23" s="287"/>
      <c r="TST23" s="285"/>
      <c r="TSU23" s="286"/>
      <c r="TSV23" s="286"/>
      <c r="TSW23" s="286"/>
      <c r="TSX23" s="286"/>
      <c r="TSY23" s="286"/>
      <c r="TSZ23" s="286"/>
      <c r="TTA23" s="163"/>
      <c r="TTB23" s="154"/>
      <c r="TTC23" s="287"/>
      <c r="TTD23" s="287"/>
      <c r="TTE23" s="285"/>
      <c r="TTF23" s="287"/>
      <c r="TTG23" s="287"/>
      <c r="TTH23" s="285"/>
      <c r="TTI23" s="287"/>
      <c r="TTJ23" s="287"/>
      <c r="TTK23" s="285"/>
      <c r="TTL23" s="287"/>
      <c r="TTM23" s="287"/>
      <c r="TTN23" s="285"/>
      <c r="TTO23" s="287"/>
      <c r="TTP23" s="287"/>
      <c r="TTQ23" s="285"/>
      <c r="TTR23" s="287"/>
      <c r="TTS23" s="287"/>
      <c r="TTT23" s="285"/>
      <c r="TTU23" s="287"/>
      <c r="TTV23" s="287"/>
      <c r="TTW23" s="285"/>
      <c r="TTX23" s="287"/>
      <c r="TTY23" s="287"/>
      <c r="TTZ23" s="285"/>
      <c r="TUA23" s="287"/>
      <c r="TUB23" s="287"/>
      <c r="TUC23" s="285"/>
      <c r="TUD23" s="287"/>
      <c r="TUE23" s="287"/>
      <c r="TUF23" s="285"/>
      <c r="TUG23" s="287"/>
      <c r="TUH23" s="287"/>
      <c r="TUI23" s="285"/>
      <c r="TUJ23" s="287"/>
      <c r="TUK23" s="287"/>
      <c r="TUL23" s="285"/>
      <c r="TUM23" s="287"/>
      <c r="TUN23" s="287"/>
      <c r="TUO23" s="285"/>
      <c r="TUP23" s="287"/>
      <c r="TUQ23" s="287"/>
      <c r="TUR23" s="285"/>
      <c r="TUS23" s="287"/>
      <c r="TUT23" s="287"/>
      <c r="TUU23" s="285"/>
      <c r="TUV23" s="287"/>
      <c r="TUW23" s="287"/>
      <c r="TUX23" s="285"/>
      <c r="TUY23" s="287"/>
      <c r="TUZ23" s="287"/>
      <c r="TVA23" s="285"/>
      <c r="TVB23" s="287"/>
      <c r="TVC23" s="287"/>
      <c r="TVD23" s="285"/>
      <c r="TVE23" s="287"/>
      <c r="TVF23" s="287"/>
      <c r="TVG23" s="285"/>
      <c r="TVH23" s="287"/>
      <c r="TVI23" s="287"/>
      <c r="TVJ23" s="285"/>
      <c r="TVK23" s="287"/>
      <c r="TVL23" s="287"/>
      <c r="TVM23" s="285"/>
      <c r="TVN23" s="286"/>
      <c r="TVO23" s="286"/>
      <c r="TVP23" s="286"/>
      <c r="TVQ23" s="287"/>
      <c r="TVR23" s="287"/>
      <c r="TVS23" s="285"/>
      <c r="TVT23" s="286"/>
      <c r="TVU23" s="286"/>
      <c r="TVV23" s="286"/>
      <c r="TVW23" s="287"/>
      <c r="TVX23" s="287"/>
      <c r="TVY23" s="285"/>
      <c r="TVZ23" s="287"/>
      <c r="TWA23" s="287"/>
      <c r="TWB23" s="285"/>
      <c r="TWC23" s="286"/>
      <c r="TWD23" s="286"/>
      <c r="TWE23" s="286"/>
      <c r="TWF23" s="286"/>
      <c r="TWG23" s="286"/>
      <c r="TWH23" s="286"/>
      <c r="TWI23" s="163"/>
      <c r="TWJ23" s="154"/>
      <c r="TWK23" s="287"/>
      <c r="TWL23" s="287"/>
      <c r="TWM23" s="285"/>
      <c r="TWN23" s="287"/>
      <c r="TWO23" s="287"/>
      <c r="TWP23" s="285"/>
      <c r="TWQ23" s="287"/>
      <c r="TWR23" s="287"/>
      <c r="TWS23" s="285"/>
      <c r="TWT23" s="287"/>
      <c r="TWU23" s="287"/>
      <c r="TWV23" s="285"/>
      <c r="TWW23" s="287"/>
      <c r="TWX23" s="287"/>
      <c r="TWY23" s="285"/>
      <c r="TWZ23" s="287"/>
      <c r="TXA23" s="287"/>
      <c r="TXB23" s="285"/>
      <c r="TXC23" s="287"/>
      <c r="TXD23" s="287"/>
      <c r="TXE23" s="285"/>
      <c r="TXF23" s="287"/>
      <c r="TXG23" s="287"/>
      <c r="TXH23" s="285"/>
      <c r="TXI23" s="287"/>
      <c r="TXJ23" s="287"/>
      <c r="TXK23" s="285"/>
      <c r="TXL23" s="287"/>
      <c r="TXM23" s="287"/>
      <c r="TXN23" s="285"/>
      <c r="TXO23" s="287"/>
      <c r="TXP23" s="287"/>
      <c r="TXQ23" s="285"/>
      <c r="TXR23" s="287"/>
      <c r="TXS23" s="287"/>
      <c r="TXT23" s="285"/>
      <c r="TXU23" s="287"/>
      <c r="TXV23" s="287"/>
      <c r="TXW23" s="285"/>
      <c r="TXX23" s="287"/>
      <c r="TXY23" s="287"/>
      <c r="TXZ23" s="285"/>
      <c r="TYA23" s="287"/>
      <c r="TYB23" s="287"/>
      <c r="TYC23" s="285"/>
      <c r="TYD23" s="287"/>
      <c r="TYE23" s="287"/>
      <c r="TYF23" s="285"/>
      <c r="TYG23" s="287"/>
      <c r="TYH23" s="287"/>
      <c r="TYI23" s="285"/>
      <c r="TYJ23" s="287"/>
      <c r="TYK23" s="287"/>
      <c r="TYL23" s="285"/>
      <c r="TYM23" s="287"/>
      <c r="TYN23" s="287"/>
      <c r="TYO23" s="285"/>
      <c r="TYP23" s="287"/>
      <c r="TYQ23" s="287"/>
      <c r="TYR23" s="285"/>
      <c r="TYS23" s="287"/>
      <c r="TYT23" s="287"/>
      <c r="TYU23" s="285"/>
      <c r="TYV23" s="286"/>
      <c r="TYW23" s="286"/>
      <c r="TYX23" s="286"/>
      <c r="TYY23" s="287"/>
      <c r="TYZ23" s="287"/>
      <c r="TZA23" s="285"/>
      <c r="TZB23" s="286"/>
      <c r="TZC23" s="286"/>
      <c r="TZD23" s="286"/>
      <c r="TZE23" s="287"/>
      <c r="TZF23" s="287"/>
      <c r="TZG23" s="285"/>
      <c r="TZH23" s="287"/>
      <c r="TZI23" s="287"/>
      <c r="TZJ23" s="285"/>
      <c r="TZK23" s="286"/>
      <c r="TZL23" s="286"/>
      <c r="TZM23" s="286"/>
      <c r="TZN23" s="286"/>
      <c r="TZO23" s="286"/>
      <c r="TZP23" s="286"/>
      <c r="TZQ23" s="163"/>
      <c r="TZR23" s="154"/>
      <c r="TZS23" s="287"/>
      <c r="TZT23" s="287"/>
      <c r="TZU23" s="285"/>
      <c r="TZV23" s="287"/>
      <c r="TZW23" s="287"/>
      <c r="TZX23" s="285"/>
      <c r="TZY23" s="287"/>
      <c r="TZZ23" s="287"/>
      <c r="UAA23" s="285"/>
      <c r="UAB23" s="287"/>
      <c r="UAC23" s="287"/>
      <c r="UAD23" s="285"/>
      <c r="UAE23" s="287"/>
      <c r="UAF23" s="287"/>
      <c r="UAG23" s="285"/>
      <c r="UAH23" s="287"/>
      <c r="UAI23" s="287"/>
      <c r="UAJ23" s="285"/>
      <c r="UAK23" s="287"/>
      <c r="UAL23" s="287"/>
      <c r="UAM23" s="285"/>
      <c r="UAN23" s="287"/>
      <c r="UAO23" s="287"/>
      <c r="UAP23" s="285"/>
      <c r="UAQ23" s="287"/>
      <c r="UAR23" s="287"/>
      <c r="UAS23" s="285"/>
      <c r="UAT23" s="287"/>
      <c r="UAU23" s="287"/>
      <c r="UAV23" s="285"/>
      <c r="UAW23" s="287"/>
      <c r="UAX23" s="287"/>
      <c r="UAY23" s="285"/>
      <c r="UAZ23" s="287"/>
      <c r="UBA23" s="287"/>
      <c r="UBB23" s="285"/>
      <c r="UBC23" s="287"/>
      <c r="UBD23" s="287"/>
      <c r="UBE23" s="285"/>
      <c r="UBF23" s="287"/>
      <c r="UBG23" s="287"/>
      <c r="UBH23" s="285"/>
      <c r="UBI23" s="287"/>
      <c r="UBJ23" s="287"/>
      <c r="UBK23" s="285"/>
      <c r="UBL23" s="287"/>
      <c r="UBM23" s="287"/>
      <c r="UBN23" s="285"/>
      <c r="UBO23" s="287"/>
      <c r="UBP23" s="287"/>
      <c r="UBQ23" s="285"/>
      <c r="UBR23" s="287"/>
      <c r="UBS23" s="287"/>
      <c r="UBT23" s="285"/>
      <c r="UBU23" s="287"/>
      <c r="UBV23" s="287"/>
      <c r="UBW23" s="285"/>
      <c r="UBX23" s="287"/>
      <c r="UBY23" s="287"/>
      <c r="UBZ23" s="285"/>
      <c r="UCA23" s="287"/>
      <c r="UCB23" s="287"/>
      <c r="UCC23" s="285"/>
      <c r="UCD23" s="286"/>
      <c r="UCE23" s="286"/>
      <c r="UCF23" s="286"/>
      <c r="UCG23" s="287"/>
      <c r="UCH23" s="287"/>
      <c r="UCI23" s="285"/>
      <c r="UCJ23" s="286"/>
      <c r="UCK23" s="286"/>
      <c r="UCL23" s="286"/>
      <c r="UCM23" s="287"/>
      <c r="UCN23" s="287"/>
      <c r="UCO23" s="285"/>
      <c r="UCP23" s="287"/>
      <c r="UCQ23" s="287"/>
      <c r="UCR23" s="285"/>
      <c r="UCS23" s="286"/>
      <c r="UCT23" s="286"/>
      <c r="UCU23" s="286"/>
      <c r="UCV23" s="286"/>
      <c r="UCW23" s="286"/>
      <c r="UCX23" s="286"/>
      <c r="UCY23" s="163"/>
      <c r="UCZ23" s="154"/>
      <c r="UDA23" s="287"/>
      <c r="UDB23" s="287"/>
      <c r="UDC23" s="285"/>
      <c r="UDD23" s="287"/>
      <c r="UDE23" s="287"/>
      <c r="UDF23" s="285"/>
      <c r="UDG23" s="287"/>
      <c r="UDH23" s="287"/>
      <c r="UDI23" s="285"/>
      <c r="UDJ23" s="287"/>
      <c r="UDK23" s="287"/>
      <c r="UDL23" s="285"/>
      <c r="UDM23" s="287"/>
      <c r="UDN23" s="287"/>
      <c r="UDO23" s="285"/>
      <c r="UDP23" s="287"/>
      <c r="UDQ23" s="287"/>
      <c r="UDR23" s="285"/>
      <c r="UDS23" s="287"/>
      <c r="UDT23" s="287"/>
      <c r="UDU23" s="285"/>
      <c r="UDV23" s="287"/>
      <c r="UDW23" s="287"/>
      <c r="UDX23" s="285"/>
      <c r="UDY23" s="287"/>
      <c r="UDZ23" s="287"/>
      <c r="UEA23" s="285"/>
      <c r="UEB23" s="287"/>
      <c r="UEC23" s="287"/>
      <c r="UED23" s="285"/>
      <c r="UEE23" s="287"/>
      <c r="UEF23" s="287"/>
      <c r="UEG23" s="285"/>
      <c r="UEH23" s="287"/>
      <c r="UEI23" s="287"/>
      <c r="UEJ23" s="285"/>
      <c r="UEK23" s="287"/>
      <c r="UEL23" s="287"/>
      <c r="UEM23" s="285"/>
      <c r="UEN23" s="287"/>
      <c r="UEO23" s="287"/>
      <c r="UEP23" s="285"/>
      <c r="UEQ23" s="287"/>
      <c r="UER23" s="287"/>
      <c r="UES23" s="285"/>
      <c r="UET23" s="287"/>
      <c r="UEU23" s="287"/>
      <c r="UEV23" s="285"/>
      <c r="UEW23" s="287"/>
      <c r="UEX23" s="287"/>
      <c r="UEY23" s="285"/>
      <c r="UEZ23" s="287"/>
      <c r="UFA23" s="287"/>
      <c r="UFB23" s="285"/>
      <c r="UFC23" s="287"/>
      <c r="UFD23" s="287"/>
      <c r="UFE23" s="285"/>
      <c r="UFF23" s="287"/>
      <c r="UFG23" s="287"/>
      <c r="UFH23" s="285"/>
      <c r="UFI23" s="287"/>
      <c r="UFJ23" s="287"/>
      <c r="UFK23" s="285"/>
      <c r="UFL23" s="286"/>
      <c r="UFM23" s="286"/>
      <c r="UFN23" s="286"/>
      <c r="UFO23" s="287"/>
      <c r="UFP23" s="287"/>
      <c r="UFQ23" s="285"/>
      <c r="UFR23" s="286"/>
      <c r="UFS23" s="286"/>
      <c r="UFT23" s="286"/>
      <c r="UFU23" s="287"/>
      <c r="UFV23" s="287"/>
      <c r="UFW23" s="285"/>
      <c r="UFX23" s="287"/>
      <c r="UFY23" s="287"/>
      <c r="UFZ23" s="285"/>
      <c r="UGA23" s="286"/>
      <c r="UGB23" s="286"/>
      <c r="UGC23" s="286"/>
      <c r="UGD23" s="286"/>
      <c r="UGE23" s="286"/>
      <c r="UGF23" s="286"/>
      <c r="UGG23" s="163"/>
      <c r="UGH23" s="154"/>
      <c r="UGI23" s="287"/>
      <c r="UGJ23" s="287"/>
      <c r="UGK23" s="285"/>
      <c r="UGL23" s="287"/>
      <c r="UGM23" s="287"/>
      <c r="UGN23" s="285"/>
      <c r="UGO23" s="287"/>
      <c r="UGP23" s="287"/>
      <c r="UGQ23" s="285"/>
      <c r="UGR23" s="287"/>
      <c r="UGS23" s="287"/>
      <c r="UGT23" s="285"/>
      <c r="UGU23" s="287"/>
      <c r="UGV23" s="287"/>
      <c r="UGW23" s="285"/>
      <c r="UGX23" s="287"/>
      <c r="UGY23" s="287"/>
      <c r="UGZ23" s="285"/>
      <c r="UHA23" s="287"/>
      <c r="UHB23" s="287"/>
      <c r="UHC23" s="285"/>
      <c r="UHD23" s="287"/>
      <c r="UHE23" s="287"/>
      <c r="UHF23" s="285"/>
      <c r="UHG23" s="287"/>
      <c r="UHH23" s="287"/>
      <c r="UHI23" s="285"/>
      <c r="UHJ23" s="287"/>
      <c r="UHK23" s="287"/>
      <c r="UHL23" s="285"/>
      <c r="UHM23" s="287"/>
      <c r="UHN23" s="287"/>
      <c r="UHO23" s="285"/>
      <c r="UHP23" s="287"/>
      <c r="UHQ23" s="287"/>
      <c r="UHR23" s="285"/>
      <c r="UHS23" s="287"/>
      <c r="UHT23" s="287"/>
      <c r="UHU23" s="285"/>
      <c r="UHV23" s="287"/>
      <c r="UHW23" s="287"/>
      <c r="UHX23" s="285"/>
      <c r="UHY23" s="287"/>
      <c r="UHZ23" s="287"/>
      <c r="UIA23" s="285"/>
      <c r="UIB23" s="287"/>
      <c r="UIC23" s="287"/>
      <c r="UID23" s="285"/>
      <c r="UIE23" s="287"/>
      <c r="UIF23" s="287"/>
      <c r="UIG23" s="285"/>
      <c r="UIH23" s="287"/>
      <c r="UII23" s="287"/>
      <c r="UIJ23" s="285"/>
      <c r="UIK23" s="287"/>
      <c r="UIL23" s="287"/>
      <c r="UIM23" s="285"/>
      <c r="UIN23" s="287"/>
      <c r="UIO23" s="287"/>
      <c r="UIP23" s="285"/>
      <c r="UIQ23" s="287"/>
      <c r="UIR23" s="287"/>
      <c r="UIS23" s="285"/>
      <c r="UIT23" s="286"/>
      <c r="UIU23" s="286"/>
      <c r="UIV23" s="286"/>
      <c r="UIW23" s="287"/>
      <c r="UIX23" s="287"/>
      <c r="UIY23" s="285"/>
      <c r="UIZ23" s="286"/>
      <c r="UJA23" s="286"/>
      <c r="UJB23" s="286"/>
      <c r="UJC23" s="287"/>
      <c r="UJD23" s="287"/>
      <c r="UJE23" s="285"/>
      <c r="UJF23" s="287"/>
      <c r="UJG23" s="287"/>
      <c r="UJH23" s="285"/>
      <c r="UJI23" s="286"/>
      <c r="UJJ23" s="286"/>
      <c r="UJK23" s="286"/>
      <c r="UJL23" s="286"/>
      <c r="UJM23" s="286"/>
      <c r="UJN23" s="286"/>
      <c r="UJO23" s="163"/>
      <c r="UJP23" s="154"/>
      <c r="UJQ23" s="287"/>
      <c r="UJR23" s="287"/>
      <c r="UJS23" s="285"/>
      <c r="UJT23" s="287"/>
      <c r="UJU23" s="287"/>
      <c r="UJV23" s="285"/>
      <c r="UJW23" s="287"/>
      <c r="UJX23" s="287"/>
      <c r="UJY23" s="285"/>
      <c r="UJZ23" s="287"/>
      <c r="UKA23" s="287"/>
      <c r="UKB23" s="285"/>
      <c r="UKC23" s="287"/>
      <c r="UKD23" s="287"/>
      <c r="UKE23" s="285"/>
      <c r="UKF23" s="287"/>
      <c r="UKG23" s="287"/>
      <c r="UKH23" s="285"/>
      <c r="UKI23" s="287"/>
      <c r="UKJ23" s="287"/>
      <c r="UKK23" s="285"/>
      <c r="UKL23" s="287"/>
      <c r="UKM23" s="287"/>
      <c r="UKN23" s="285"/>
      <c r="UKO23" s="287"/>
      <c r="UKP23" s="287"/>
      <c r="UKQ23" s="285"/>
      <c r="UKR23" s="287"/>
      <c r="UKS23" s="287"/>
      <c r="UKT23" s="285"/>
      <c r="UKU23" s="287"/>
      <c r="UKV23" s="287"/>
      <c r="UKW23" s="285"/>
      <c r="UKX23" s="287"/>
      <c r="UKY23" s="287"/>
      <c r="UKZ23" s="285"/>
      <c r="ULA23" s="287"/>
      <c r="ULB23" s="287"/>
      <c r="ULC23" s="285"/>
      <c r="ULD23" s="287"/>
      <c r="ULE23" s="287"/>
      <c r="ULF23" s="285"/>
      <c r="ULG23" s="287"/>
      <c r="ULH23" s="287"/>
      <c r="ULI23" s="285"/>
      <c r="ULJ23" s="287"/>
      <c r="ULK23" s="287"/>
      <c r="ULL23" s="285"/>
      <c r="ULM23" s="287"/>
      <c r="ULN23" s="287"/>
      <c r="ULO23" s="285"/>
      <c r="ULP23" s="287"/>
      <c r="ULQ23" s="287"/>
      <c r="ULR23" s="285"/>
      <c r="ULS23" s="287"/>
      <c r="ULT23" s="287"/>
      <c r="ULU23" s="285"/>
      <c r="ULV23" s="287"/>
      <c r="ULW23" s="287"/>
      <c r="ULX23" s="285"/>
      <c r="ULY23" s="287"/>
      <c r="ULZ23" s="287"/>
      <c r="UMA23" s="285"/>
      <c r="UMB23" s="286"/>
      <c r="UMC23" s="286"/>
      <c r="UMD23" s="286"/>
      <c r="UME23" s="287"/>
      <c r="UMF23" s="287"/>
      <c r="UMG23" s="285"/>
      <c r="UMH23" s="286"/>
      <c r="UMI23" s="286"/>
      <c r="UMJ23" s="286"/>
      <c r="UMK23" s="287"/>
      <c r="UML23" s="287"/>
      <c r="UMM23" s="285"/>
      <c r="UMN23" s="287"/>
      <c r="UMO23" s="287"/>
      <c r="UMP23" s="285"/>
      <c r="UMQ23" s="286"/>
      <c r="UMR23" s="286"/>
      <c r="UMS23" s="286"/>
      <c r="UMT23" s="286"/>
      <c r="UMU23" s="286"/>
      <c r="UMV23" s="286"/>
      <c r="UMW23" s="163"/>
      <c r="UMX23" s="154"/>
      <c r="UMY23" s="287"/>
      <c r="UMZ23" s="287"/>
      <c r="UNA23" s="285"/>
      <c r="UNB23" s="287"/>
      <c r="UNC23" s="287"/>
      <c r="UND23" s="285"/>
      <c r="UNE23" s="287"/>
      <c r="UNF23" s="287"/>
      <c r="UNG23" s="285"/>
      <c r="UNH23" s="287"/>
      <c r="UNI23" s="287"/>
      <c r="UNJ23" s="285"/>
      <c r="UNK23" s="287"/>
      <c r="UNL23" s="287"/>
      <c r="UNM23" s="285"/>
      <c r="UNN23" s="287"/>
      <c r="UNO23" s="287"/>
      <c r="UNP23" s="285"/>
      <c r="UNQ23" s="287"/>
      <c r="UNR23" s="287"/>
      <c r="UNS23" s="285"/>
      <c r="UNT23" s="287"/>
      <c r="UNU23" s="287"/>
      <c r="UNV23" s="285"/>
      <c r="UNW23" s="287"/>
      <c r="UNX23" s="287"/>
      <c r="UNY23" s="285"/>
      <c r="UNZ23" s="287"/>
      <c r="UOA23" s="287"/>
      <c r="UOB23" s="285"/>
      <c r="UOC23" s="287"/>
      <c r="UOD23" s="287"/>
      <c r="UOE23" s="285"/>
      <c r="UOF23" s="287"/>
      <c r="UOG23" s="287"/>
      <c r="UOH23" s="285"/>
      <c r="UOI23" s="287"/>
      <c r="UOJ23" s="287"/>
      <c r="UOK23" s="285"/>
      <c r="UOL23" s="287"/>
      <c r="UOM23" s="287"/>
      <c r="UON23" s="285"/>
      <c r="UOO23" s="287"/>
      <c r="UOP23" s="287"/>
      <c r="UOQ23" s="285"/>
      <c r="UOR23" s="287"/>
      <c r="UOS23" s="287"/>
      <c r="UOT23" s="285"/>
      <c r="UOU23" s="287"/>
      <c r="UOV23" s="287"/>
      <c r="UOW23" s="285"/>
      <c r="UOX23" s="287"/>
      <c r="UOY23" s="287"/>
      <c r="UOZ23" s="285"/>
      <c r="UPA23" s="287"/>
      <c r="UPB23" s="287"/>
      <c r="UPC23" s="285"/>
      <c r="UPD23" s="287"/>
      <c r="UPE23" s="287"/>
      <c r="UPF23" s="285"/>
      <c r="UPG23" s="287"/>
      <c r="UPH23" s="287"/>
      <c r="UPI23" s="285"/>
      <c r="UPJ23" s="286"/>
      <c r="UPK23" s="286"/>
      <c r="UPL23" s="286"/>
      <c r="UPM23" s="287"/>
      <c r="UPN23" s="287"/>
      <c r="UPO23" s="285"/>
      <c r="UPP23" s="286"/>
      <c r="UPQ23" s="286"/>
      <c r="UPR23" s="286"/>
      <c r="UPS23" s="287"/>
      <c r="UPT23" s="287"/>
      <c r="UPU23" s="285"/>
      <c r="UPV23" s="287"/>
      <c r="UPW23" s="287"/>
      <c r="UPX23" s="285"/>
      <c r="UPY23" s="286"/>
      <c r="UPZ23" s="286"/>
      <c r="UQA23" s="286"/>
      <c r="UQB23" s="286"/>
      <c r="UQC23" s="286"/>
      <c r="UQD23" s="286"/>
      <c r="UQE23" s="163"/>
      <c r="UQF23" s="154"/>
      <c r="UQG23" s="287"/>
      <c r="UQH23" s="287"/>
      <c r="UQI23" s="285"/>
      <c r="UQJ23" s="287"/>
      <c r="UQK23" s="287"/>
      <c r="UQL23" s="285"/>
      <c r="UQM23" s="287"/>
      <c r="UQN23" s="287"/>
      <c r="UQO23" s="285"/>
      <c r="UQP23" s="287"/>
      <c r="UQQ23" s="287"/>
      <c r="UQR23" s="285"/>
      <c r="UQS23" s="287"/>
      <c r="UQT23" s="287"/>
      <c r="UQU23" s="285"/>
      <c r="UQV23" s="287"/>
      <c r="UQW23" s="287"/>
      <c r="UQX23" s="285"/>
      <c r="UQY23" s="287"/>
      <c r="UQZ23" s="287"/>
      <c r="URA23" s="285"/>
      <c r="URB23" s="287"/>
      <c r="URC23" s="287"/>
      <c r="URD23" s="285"/>
      <c r="URE23" s="287"/>
      <c r="URF23" s="287"/>
      <c r="URG23" s="285"/>
      <c r="URH23" s="287"/>
      <c r="URI23" s="287"/>
      <c r="URJ23" s="285"/>
      <c r="URK23" s="287"/>
      <c r="URL23" s="287"/>
      <c r="URM23" s="285"/>
      <c r="URN23" s="287"/>
      <c r="URO23" s="287"/>
      <c r="URP23" s="285"/>
      <c r="URQ23" s="287"/>
      <c r="URR23" s="287"/>
      <c r="URS23" s="285"/>
      <c r="URT23" s="287"/>
      <c r="URU23" s="287"/>
      <c r="URV23" s="285"/>
      <c r="URW23" s="287"/>
      <c r="URX23" s="287"/>
      <c r="URY23" s="285"/>
      <c r="URZ23" s="287"/>
      <c r="USA23" s="287"/>
      <c r="USB23" s="285"/>
      <c r="USC23" s="287"/>
      <c r="USD23" s="287"/>
      <c r="USE23" s="285"/>
      <c r="USF23" s="287"/>
      <c r="USG23" s="287"/>
      <c r="USH23" s="285"/>
      <c r="USI23" s="287"/>
      <c r="USJ23" s="287"/>
      <c r="USK23" s="285"/>
      <c r="USL23" s="287"/>
      <c r="USM23" s="287"/>
      <c r="USN23" s="285"/>
      <c r="USO23" s="287"/>
      <c r="USP23" s="287"/>
      <c r="USQ23" s="285"/>
      <c r="USR23" s="286"/>
      <c r="USS23" s="286"/>
      <c r="UST23" s="286"/>
      <c r="USU23" s="287"/>
      <c r="USV23" s="287"/>
      <c r="USW23" s="285"/>
      <c r="USX23" s="286"/>
      <c r="USY23" s="286"/>
      <c r="USZ23" s="286"/>
      <c r="UTA23" s="287"/>
      <c r="UTB23" s="287"/>
      <c r="UTC23" s="285"/>
      <c r="UTD23" s="287"/>
      <c r="UTE23" s="287"/>
      <c r="UTF23" s="285"/>
      <c r="UTG23" s="286"/>
      <c r="UTH23" s="286"/>
      <c r="UTI23" s="286"/>
      <c r="UTJ23" s="286"/>
      <c r="UTK23" s="286"/>
      <c r="UTL23" s="286"/>
      <c r="UTM23" s="163"/>
      <c r="UTN23" s="154"/>
      <c r="UTO23" s="287"/>
      <c r="UTP23" s="287"/>
      <c r="UTQ23" s="285"/>
      <c r="UTR23" s="287"/>
      <c r="UTS23" s="287"/>
      <c r="UTT23" s="285"/>
      <c r="UTU23" s="287"/>
      <c r="UTV23" s="287"/>
      <c r="UTW23" s="285"/>
      <c r="UTX23" s="287"/>
      <c r="UTY23" s="287"/>
      <c r="UTZ23" s="285"/>
      <c r="UUA23" s="287"/>
      <c r="UUB23" s="287"/>
      <c r="UUC23" s="285"/>
      <c r="UUD23" s="287"/>
      <c r="UUE23" s="287"/>
      <c r="UUF23" s="285"/>
      <c r="UUG23" s="287"/>
      <c r="UUH23" s="287"/>
      <c r="UUI23" s="285"/>
      <c r="UUJ23" s="287"/>
      <c r="UUK23" s="287"/>
      <c r="UUL23" s="285"/>
      <c r="UUM23" s="287"/>
      <c r="UUN23" s="287"/>
      <c r="UUO23" s="285"/>
      <c r="UUP23" s="287"/>
      <c r="UUQ23" s="287"/>
      <c r="UUR23" s="285"/>
      <c r="UUS23" s="287"/>
      <c r="UUT23" s="287"/>
      <c r="UUU23" s="285"/>
      <c r="UUV23" s="287"/>
      <c r="UUW23" s="287"/>
      <c r="UUX23" s="285"/>
      <c r="UUY23" s="287"/>
      <c r="UUZ23" s="287"/>
      <c r="UVA23" s="285"/>
      <c r="UVB23" s="287"/>
      <c r="UVC23" s="287"/>
      <c r="UVD23" s="285"/>
      <c r="UVE23" s="287"/>
      <c r="UVF23" s="287"/>
      <c r="UVG23" s="285"/>
      <c r="UVH23" s="287"/>
      <c r="UVI23" s="287"/>
      <c r="UVJ23" s="285"/>
      <c r="UVK23" s="287"/>
      <c r="UVL23" s="287"/>
      <c r="UVM23" s="285"/>
      <c r="UVN23" s="287"/>
      <c r="UVO23" s="287"/>
      <c r="UVP23" s="285"/>
      <c r="UVQ23" s="287"/>
      <c r="UVR23" s="287"/>
      <c r="UVS23" s="285"/>
      <c r="UVT23" s="287"/>
      <c r="UVU23" s="287"/>
      <c r="UVV23" s="285"/>
      <c r="UVW23" s="287"/>
      <c r="UVX23" s="287"/>
      <c r="UVY23" s="285"/>
      <c r="UVZ23" s="286"/>
      <c r="UWA23" s="286"/>
      <c r="UWB23" s="286"/>
      <c r="UWC23" s="287"/>
      <c r="UWD23" s="287"/>
      <c r="UWE23" s="285"/>
      <c r="UWF23" s="286"/>
      <c r="UWG23" s="286"/>
      <c r="UWH23" s="286"/>
      <c r="UWI23" s="287"/>
      <c r="UWJ23" s="287"/>
      <c r="UWK23" s="285"/>
      <c r="UWL23" s="287"/>
      <c r="UWM23" s="287"/>
      <c r="UWN23" s="285"/>
      <c r="UWO23" s="286"/>
      <c r="UWP23" s="286"/>
      <c r="UWQ23" s="286"/>
      <c r="UWR23" s="286"/>
      <c r="UWS23" s="286"/>
      <c r="UWT23" s="286"/>
      <c r="UWU23" s="163"/>
      <c r="UWV23" s="154"/>
      <c r="UWW23" s="287"/>
      <c r="UWX23" s="287"/>
      <c r="UWY23" s="285"/>
      <c r="UWZ23" s="287"/>
      <c r="UXA23" s="287"/>
      <c r="UXB23" s="285"/>
      <c r="UXC23" s="287"/>
      <c r="UXD23" s="287"/>
      <c r="UXE23" s="285"/>
      <c r="UXF23" s="287"/>
      <c r="UXG23" s="287"/>
      <c r="UXH23" s="285"/>
      <c r="UXI23" s="287"/>
      <c r="UXJ23" s="287"/>
      <c r="UXK23" s="285"/>
      <c r="UXL23" s="287"/>
      <c r="UXM23" s="287"/>
      <c r="UXN23" s="285"/>
      <c r="UXO23" s="287"/>
      <c r="UXP23" s="287"/>
      <c r="UXQ23" s="285"/>
      <c r="UXR23" s="287"/>
      <c r="UXS23" s="287"/>
      <c r="UXT23" s="285"/>
      <c r="UXU23" s="287"/>
      <c r="UXV23" s="287"/>
      <c r="UXW23" s="285"/>
      <c r="UXX23" s="287"/>
      <c r="UXY23" s="287"/>
      <c r="UXZ23" s="285"/>
      <c r="UYA23" s="287"/>
      <c r="UYB23" s="287"/>
      <c r="UYC23" s="285"/>
      <c r="UYD23" s="287"/>
      <c r="UYE23" s="287"/>
      <c r="UYF23" s="285"/>
      <c r="UYG23" s="287"/>
      <c r="UYH23" s="287"/>
      <c r="UYI23" s="285"/>
      <c r="UYJ23" s="287"/>
      <c r="UYK23" s="287"/>
      <c r="UYL23" s="285"/>
      <c r="UYM23" s="287"/>
      <c r="UYN23" s="287"/>
      <c r="UYO23" s="285"/>
      <c r="UYP23" s="287"/>
      <c r="UYQ23" s="287"/>
      <c r="UYR23" s="285"/>
      <c r="UYS23" s="287"/>
      <c r="UYT23" s="287"/>
      <c r="UYU23" s="285"/>
      <c r="UYV23" s="287"/>
      <c r="UYW23" s="287"/>
      <c r="UYX23" s="285"/>
      <c r="UYY23" s="287"/>
      <c r="UYZ23" s="287"/>
      <c r="UZA23" s="285"/>
      <c r="UZB23" s="287"/>
      <c r="UZC23" s="287"/>
      <c r="UZD23" s="285"/>
      <c r="UZE23" s="287"/>
      <c r="UZF23" s="287"/>
      <c r="UZG23" s="285"/>
      <c r="UZH23" s="286"/>
      <c r="UZI23" s="286"/>
      <c r="UZJ23" s="286"/>
      <c r="UZK23" s="287"/>
      <c r="UZL23" s="287"/>
      <c r="UZM23" s="285"/>
      <c r="UZN23" s="286"/>
      <c r="UZO23" s="286"/>
      <c r="UZP23" s="286"/>
      <c r="UZQ23" s="287"/>
      <c r="UZR23" s="287"/>
      <c r="UZS23" s="285"/>
      <c r="UZT23" s="287"/>
      <c r="UZU23" s="287"/>
      <c r="UZV23" s="285"/>
      <c r="UZW23" s="286"/>
      <c r="UZX23" s="286"/>
      <c r="UZY23" s="286"/>
      <c r="UZZ23" s="286"/>
      <c r="VAA23" s="286"/>
      <c r="VAB23" s="286"/>
      <c r="VAC23" s="163"/>
      <c r="VAD23" s="154"/>
      <c r="VAE23" s="287"/>
      <c r="VAF23" s="287"/>
      <c r="VAG23" s="285"/>
      <c r="VAH23" s="287"/>
      <c r="VAI23" s="287"/>
      <c r="VAJ23" s="285"/>
      <c r="VAK23" s="287"/>
      <c r="VAL23" s="287"/>
      <c r="VAM23" s="285"/>
      <c r="VAN23" s="287"/>
      <c r="VAO23" s="287"/>
      <c r="VAP23" s="285"/>
      <c r="VAQ23" s="287"/>
      <c r="VAR23" s="287"/>
      <c r="VAS23" s="285"/>
      <c r="VAT23" s="287"/>
      <c r="VAU23" s="287"/>
      <c r="VAV23" s="285"/>
      <c r="VAW23" s="287"/>
      <c r="VAX23" s="287"/>
      <c r="VAY23" s="285"/>
      <c r="VAZ23" s="287"/>
      <c r="VBA23" s="287"/>
      <c r="VBB23" s="285"/>
      <c r="VBC23" s="287"/>
      <c r="VBD23" s="287"/>
      <c r="VBE23" s="285"/>
      <c r="VBF23" s="287"/>
      <c r="VBG23" s="287"/>
      <c r="VBH23" s="285"/>
      <c r="VBI23" s="287"/>
      <c r="VBJ23" s="287"/>
      <c r="VBK23" s="285"/>
      <c r="VBL23" s="287"/>
      <c r="VBM23" s="287"/>
      <c r="VBN23" s="285"/>
      <c r="VBO23" s="287"/>
      <c r="VBP23" s="287"/>
      <c r="VBQ23" s="285"/>
      <c r="VBR23" s="287"/>
      <c r="VBS23" s="287"/>
      <c r="VBT23" s="285"/>
      <c r="VBU23" s="287"/>
      <c r="VBV23" s="287"/>
      <c r="VBW23" s="285"/>
      <c r="VBX23" s="287"/>
      <c r="VBY23" s="287"/>
      <c r="VBZ23" s="285"/>
      <c r="VCA23" s="287"/>
      <c r="VCB23" s="287"/>
      <c r="VCC23" s="285"/>
      <c r="VCD23" s="287"/>
      <c r="VCE23" s="287"/>
      <c r="VCF23" s="285"/>
      <c r="VCG23" s="287"/>
      <c r="VCH23" s="287"/>
      <c r="VCI23" s="285"/>
      <c r="VCJ23" s="287"/>
      <c r="VCK23" s="287"/>
      <c r="VCL23" s="285"/>
      <c r="VCM23" s="287"/>
      <c r="VCN23" s="287"/>
      <c r="VCO23" s="285"/>
      <c r="VCP23" s="286"/>
      <c r="VCQ23" s="286"/>
      <c r="VCR23" s="286"/>
      <c r="VCS23" s="287"/>
      <c r="VCT23" s="287"/>
      <c r="VCU23" s="285"/>
      <c r="VCV23" s="286"/>
      <c r="VCW23" s="286"/>
      <c r="VCX23" s="286"/>
      <c r="VCY23" s="287"/>
      <c r="VCZ23" s="287"/>
      <c r="VDA23" s="285"/>
      <c r="VDB23" s="287"/>
      <c r="VDC23" s="287"/>
      <c r="VDD23" s="285"/>
      <c r="VDE23" s="286"/>
      <c r="VDF23" s="286"/>
      <c r="VDG23" s="286"/>
      <c r="VDH23" s="286"/>
      <c r="VDI23" s="286"/>
      <c r="VDJ23" s="286"/>
      <c r="VDK23" s="163"/>
      <c r="VDL23" s="154"/>
      <c r="VDM23" s="287"/>
      <c r="VDN23" s="287"/>
      <c r="VDO23" s="285"/>
      <c r="VDP23" s="287"/>
      <c r="VDQ23" s="287"/>
      <c r="VDR23" s="285"/>
      <c r="VDS23" s="287"/>
      <c r="VDT23" s="287"/>
      <c r="VDU23" s="285"/>
      <c r="VDV23" s="287"/>
      <c r="VDW23" s="287"/>
      <c r="VDX23" s="285"/>
      <c r="VDY23" s="287"/>
      <c r="VDZ23" s="287"/>
      <c r="VEA23" s="285"/>
      <c r="VEB23" s="287"/>
      <c r="VEC23" s="287"/>
      <c r="VED23" s="285"/>
      <c r="VEE23" s="287"/>
      <c r="VEF23" s="287"/>
      <c r="VEG23" s="285"/>
      <c r="VEH23" s="287"/>
      <c r="VEI23" s="287"/>
      <c r="VEJ23" s="285"/>
      <c r="VEK23" s="287"/>
      <c r="VEL23" s="287"/>
      <c r="VEM23" s="285"/>
      <c r="VEN23" s="287"/>
      <c r="VEO23" s="287"/>
      <c r="VEP23" s="285"/>
      <c r="VEQ23" s="287"/>
      <c r="VER23" s="287"/>
      <c r="VES23" s="285"/>
      <c r="VET23" s="287"/>
      <c r="VEU23" s="287"/>
      <c r="VEV23" s="285"/>
      <c r="VEW23" s="287"/>
      <c r="VEX23" s="287"/>
      <c r="VEY23" s="285"/>
      <c r="VEZ23" s="287"/>
      <c r="VFA23" s="287"/>
      <c r="VFB23" s="285"/>
      <c r="VFC23" s="287"/>
      <c r="VFD23" s="287"/>
      <c r="VFE23" s="285"/>
      <c r="VFF23" s="287"/>
      <c r="VFG23" s="287"/>
      <c r="VFH23" s="285"/>
      <c r="VFI23" s="287"/>
      <c r="VFJ23" s="287"/>
      <c r="VFK23" s="285"/>
      <c r="VFL23" s="287"/>
      <c r="VFM23" s="287"/>
      <c r="VFN23" s="285"/>
      <c r="VFO23" s="287"/>
      <c r="VFP23" s="287"/>
      <c r="VFQ23" s="285"/>
      <c r="VFR23" s="287"/>
      <c r="VFS23" s="287"/>
      <c r="VFT23" s="285"/>
      <c r="VFU23" s="287"/>
      <c r="VFV23" s="287"/>
      <c r="VFW23" s="285"/>
      <c r="VFX23" s="286"/>
      <c r="VFY23" s="286"/>
      <c r="VFZ23" s="286"/>
      <c r="VGA23" s="287"/>
      <c r="VGB23" s="287"/>
      <c r="VGC23" s="285"/>
      <c r="VGD23" s="286"/>
      <c r="VGE23" s="286"/>
      <c r="VGF23" s="286"/>
      <c r="VGG23" s="287"/>
      <c r="VGH23" s="287"/>
      <c r="VGI23" s="285"/>
      <c r="VGJ23" s="287"/>
      <c r="VGK23" s="287"/>
      <c r="VGL23" s="285"/>
      <c r="VGM23" s="286"/>
      <c r="VGN23" s="286"/>
      <c r="VGO23" s="286"/>
      <c r="VGP23" s="286"/>
      <c r="VGQ23" s="286"/>
      <c r="VGR23" s="286"/>
      <c r="VGS23" s="163"/>
      <c r="VGT23" s="154"/>
      <c r="VGU23" s="287"/>
      <c r="VGV23" s="287"/>
      <c r="VGW23" s="285"/>
      <c r="VGX23" s="287"/>
      <c r="VGY23" s="287"/>
      <c r="VGZ23" s="285"/>
      <c r="VHA23" s="287"/>
      <c r="VHB23" s="287"/>
      <c r="VHC23" s="285"/>
      <c r="VHD23" s="287"/>
      <c r="VHE23" s="287"/>
      <c r="VHF23" s="285"/>
      <c r="VHG23" s="287"/>
      <c r="VHH23" s="287"/>
      <c r="VHI23" s="285"/>
      <c r="VHJ23" s="287"/>
      <c r="VHK23" s="287"/>
      <c r="VHL23" s="285"/>
      <c r="VHM23" s="287"/>
      <c r="VHN23" s="287"/>
      <c r="VHO23" s="285"/>
      <c r="VHP23" s="287"/>
      <c r="VHQ23" s="287"/>
      <c r="VHR23" s="285"/>
      <c r="VHS23" s="287"/>
      <c r="VHT23" s="287"/>
      <c r="VHU23" s="285"/>
      <c r="VHV23" s="287"/>
      <c r="VHW23" s="287"/>
      <c r="VHX23" s="285"/>
      <c r="VHY23" s="287"/>
      <c r="VHZ23" s="287"/>
      <c r="VIA23" s="285"/>
      <c r="VIB23" s="287"/>
      <c r="VIC23" s="287"/>
      <c r="VID23" s="285"/>
      <c r="VIE23" s="287"/>
      <c r="VIF23" s="287"/>
      <c r="VIG23" s="285"/>
      <c r="VIH23" s="287"/>
      <c r="VII23" s="287"/>
      <c r="VIJ23" s="285"/>
      <c r="VIK23" s="287"/>
      <c r="VIL23" s="287"/>
      <c r="VIM23" s="285"/>
      <c r="VIN23" s="287"/>
      <c r="VIO23" s="287"/>
      <c r="VIP23" s="285"/>
      <c r="VIQ23" s="287"/>
      <c r="VIR23" s="287"/>
      <c r="VIS23" s="285"/>
      <c r="VIT23" s="287"/>
      <c r="VIU23" s="287"/>
      <c r="VIV23" s="285"/>
      <c r="VIW23" s="287"/>
      <c r="VIX23" s="287"/>
      <c r="VIY23" s="285"/>
      <c r="VIZ23" s="287"/>
      <c r="VJA23" s="287"/>
      <c r="VJB23" s="285"/>
      <c r="VJC23" s="287"/>
      <c r="VJD23" s="287"/>
      <c r="VJE23" s="285"/>
      <c r="VJF23" s="286"/>
      <c r="VJG23" s="286"/>
      <c r="VJH23" s="286"/>
      <c r="VJI23" s="287"/>
      <c r="VJJ23" s="287"/>
      <c r="VJK23" s="285"/>
      <c r="VJL23" s="286"/>
      <c r="VJM23" s="286"/>
      <c r="VJN23" s="286"/>
      <c r="VJO23" s="287"/>
      <c r="VJP23" s="287"/>
      <c r="VJQ23" s="285"/>
      <c r="VJR23" s="287"/>
      <c r="VJS23" s="287"/>
      <c r="VJT23" s="285"/>
      <c r="VJU23" s="286"/>
      <c r="VJV23" s="286"/>
      <c r="VJW23" s="286"/>
      <c r="VJX23" s="286"/>
      <c r="VJY23" s="286"/>
      <c r="VJZ23" s="286"/>
      <c r="VKA23" s="163"/>
      <c r="VKB23" s="154"/>
      <c r="VKC23" s="287"/>
      <c r="VKD23" s="287"/>
      <c r="VKE23" s="285"/>
      <c r="VKF23" s="287"/>
      <c r="VKG23" s="287"/>
      <c r="VKH23" s="285"/>
      <c r="VKI23" s="287"/>
      <c r="VKJ23" s="287"/>
      <c r="VKK23" s="285"/>
      <c r="VKL23" s="287"/>
      <c r="VKM23" s="287"/>
      <c r="VKN23" s="285"/>
      <c r="VKO23" s="287"/>
      <c r="VKP23" s="287"/>
      <c r="VKQ23" s="285"/>
      <c r="VKR23" s="287"/>
      <c r="VKS23" s="287"/>
      <c r="VKT23" s="285"/>
      <c r="VKU23" s="287"/>
      <c r="VKV23" s="287"/>
      <c r="VKW23" s="285"/>
      <c r="VKX23" s="287"/>
      <c r="VKY23" s="287"/>
      <c r="VKZ23" s="285"/>
      <c r="VLA23" s="287"/>
      <c r="VLB23" s="287"/>
      <c r="VLC23" s="285"/>
      <c r="VLD23" s="287"/>
      <c r="VLE23" s="287"/>
      <c r="VLF23" s="285"/>
      <c r="VLG23" s="287"/>
      <c r="VLH23" s="287"/>
      <c r="VLI23" s="285"/>
      <c r="VLJ23" s="287"/>
      <c r="VLK23" s="287"/>
      <c r="VLL23" s="285"/>
      <c r="VLM23" s="287"/>
      <c r="VLN23" s="287"/>
      <c r="VLO23" s="285"/>
      <c r="VLP23" s="287"/>
      <c r="VLQ23" s="287"/>
      <c r="VLR23" s="285"/>
      <c r="VLS23" s="287"/>
      <c r="VLT23" s="287"/>
      <c r="VLU23" s="285"/>
      <c r="VLV23" s="287"/>
      <c r="VLW23" s="287"/>
      <c r="VLX23" s="285"/>
      <c r="VLY23" s="287"/>
      <c r="VLZ23" s="287"/>
      <c r="VMA23" s="285"/>
      <c r="VMB23" s="287"/>
      <c r="VMC23" s="287"/>
      <c r="VMD23" s="285"/>
      <c r="VME23" s="287"/>
      <c r="VMF23" s="287"/>
      <c r="VMG23" s="285"/>
      <c r="VMH23" s="287"/>
      <c r="VMI23" s="287"/>
      <c r="VMJ23" s="285"/>
      <c r="VMK23" s="287"/>
      <c r="VML23" s="287"/>
      <c r="VMM23" s="285"/>
      <c r="VMN23" s="286"/>
      <c r="VMO23" s="286"/>
      <c r="VMP23" s="286"/>
      <c r="VMQ23" s="287"/>
      <c r="VMR23" s="287"/>
      <c r="VMS23" s="285"/>
      <c r="VMT23" s="286"/>
      <c r="VMU23" s="286"/>
      <c r="VMV23" s="286"/>
      <c r="VMW23" s="287"/>
      <c r="VMX23" s="287"/>
      <c r="VMY23" s="285"/>
      <c r="VMZ23" s="287"/>
      <c r="VNA23" s="287"/>
      <c r="VNB23" s="285"/>
      <c r="VNC23" s="286"/>
      <c r="VND23" s="286"/>
      <c r="VNE23" s="286"/>
      <c r="VNF23" s="286"/>
      <c r="VNG23" s="286"/>
      <c r="VNH23" s="286"/>
      <c r="VNI23" s="163"/>
      <c r="VNJ23" s="154"/>
      <c r="VNK23" s="287"/>
      <c r="VNL23" s="287"/>
      <c r="VNM23" s="285"/>
      <c r="VNN23" s="287"/>
      <c r="VNO23" s="287"/>
      <c r="VNP23" s="285"/>
      <c r="VNQ23" s="287"/>
      <c r="VNR23" s="287"/>
      <c r="VNS23" s="285"/>
      <c r="VNT23" s="287"/>
      <c r="VNU23" s="287"/>
      <c r="VNV23" s="285"/>
      <c r="VNW23" s="287"/>
      <c r="VNX23" s="287"/>
      <c r="VNY23" s="285"/>
      <c r="VNZ23" s="287"/>
      <c r="VOA23" s="287"/>
      <c r="VOB23" s="285"/>
      <c r="VOC23" s="287"/>
      <c r="VOD23" s="287"/>
      <c r="VOE23" s="285"/>
      <c r="VOF23" s="287"/>
      <c r="VOG23" s="287"/>
      <c r="VOH23" s="285"/>
      <c r="VOI23" s="287"/>
      <c r="VOJ23" s="287"/>
      <c r="VOK23" s="285"/>
      <c r="VOL23" s="287"/>
      <c r="VOM23" s="287"/>
      <c r="VON23" s="285"/>
      <c r="VOO23" s="287"/>
      <c r="VOP23" s="287"/>
      <c r="VOQ23" s="285"/>
      <c r="VOR23" s="287"/>
      <c r="VOS23" s="287"/>
      <c r="VOT23" s="285"/>
      <c r="VOU23" s="287"/>
      <c r="VOV23" s="287"/>
      <c r="VOW23" s="285"/>
      <c r="VOX23" s="287"/>
      <c r="VOY23" s="287"/>
      <c r="VOZ23" s="285"/>
      <c r="VPA23" s="287"/>
      <c r="VPB23" s="287"/>
      <c r="VPC23" s="285"/>
      <c r="VPD23" s="287"/>
      <c r="VPE23" s="287"/>
      <c r="VPF23" s="285"/>
      <c r="VPG23" s="287"/>
      <c r="VPH23" s="287"/>
      <c r="VPI23" s="285"/>
      <c r="VPJ23" s="287"/>
      <c r="VPK23" s="287"/>
      <c r="VPL23" s="285"/>
      <c r="VPM23" s="287"/>
      <c r="VPN23" s="287"/>
      <c r="VPO23" s="285"/>
      <c r="VPP23" s="287"/>
      <c r="VPQ23" s="287"/>
      <c r="VPR23" s="285"/>
      <c r="VPS23" s="287"/>
      <c r="VPT23" s="287"/>
      <c r="VPU23" s="285"/>
      <c r="VPV23" s="286"/>
      <c r="VPW23" s="286"/>
      <c r="VPX23" s="286"/>
      <c r="VPY23" s="287"/>
      <c r="VPZ23" s="287"/>
      <c r="VQA23" s="285"/>
      <c r="VQB23" s="286"/>
      <c r="VQC23" s="286"/>
      <c r="VQD23" s="286"/>
      <c r="VQE23" s="287"/>
      <c r="VQF23" s="287"/>
      <c r="VQG23" s="285"/>
      <c r="VQH23" s="287"/>
      <c r="VQI23" s="287"/>
      <c r="VQJ23" s="285"/>
      <c r="VQK23" s="286"/>
      <c r="VQL23" s="286"/>
      <c r="VQM23" s="286"/>
      <c r="VQN23" s="286"/>
      <c r="VQO23" s="286"/>
      <c r="VQP23" s="286"/>
      <c r="VQQ23" s="163"/>
      <c r="VQR23" s="154"/>
      <c r="VQS23" s="287"/>
      <c r="VQT23" s="287"/>
      <c r="VQU23" s="285"/>
      <c r="VQV23" s="287"/>
      <c r="VQW23" s="287"/>
      <c r="VQX23" s="285"/>
      <c r="VQY23" s="287"/>
      <c r="VQZ23" s="287"/>
      <c r="VRA23" s="285"/>
      <c r="VRB23" s="287"/>
      <c r="VRC23" s="287"/>
      <c r="VRD23" s="285"/>
      <c r="VRE23" s="287"/>
      <c r="VRF23" s="287"/>
      <c r="VRG23" s="285"/>
      <c r="VRH23" s="287"/>
      <c r="VRI23" s="287"/>
      <c r="VRJ23" s="285"/>
      <c r="VRK23" s="287"/>
      <c r="VRL23" s="287"/>
      <c r="VRM23" s="285"/>
      <c r="VRN23" s="287"/>
      <c r="VRO23" s="287"/>
      <c r="VRP23" s="285"/>
      <c r="VRQ23" s="287"/>
      <c r="VRR23" s="287"/>
      <c r="VRS23" s="285"/>
      <c r="VRT23" s="287"/>
      <c r="VRU23" s="287"/>
      <c r="VRV23" s="285"/>
      <c r="VRW23" s="287"/>
      <c r="VRX23" s="287"/>
      <c r="VRY23" s="285"/>
      <c r="VRZ23" s="287"/>
      <c r="VSA23" s="287"/>
      <c r="VSB23" s="285"/>
      <c r="VSC23" s="287"/>
      <c r="VSD23" s="287"/>
      <c r="VSE23" s="285"/>
      <c r="VSF23" s="287"/>
      <c r="VSG23" s="287"/>
      <c r="VSH23" s="285"/>
      <c r="VSI23" s="287"/>
      <c r="VSJ23" s="287"/>
      <c r="VSK23" s="285"/>
      <c r="VSL23" s="287"/>
      <c r="VSM23" s="287"/>
      <c r="VSN23" s="285"/>
      <c r="VSO23" s="287"/>
      <c r="VSP23" s="287"/>
      <c r="VSQ23" s="285"/>
      <c r="VSR23" s="287"/>
      <c r="VSS23" s="287"/>
      <c r="VST23" s="285"/>
      <c r="VSU23" s="287"/>
      <c r="VSV23" s="287"/>
      <c r="VSW23" s="285"/>
      <c r="VSX23" s="287"/>
      <c r="VSY23" s="287"/>
      <c r="VSZ23" s="285"/>
      <c r="VTA23" s="287"/>
      <c r="VTB23" s="287"/>
      <c r="VTC23" s="285"/>
      <c r="VTD23" s="286"/>
      <c r="VTE23" s="286"/>
      <c r="VTF23" s="286"/>
      <c r="VTG23" s="287"/>
      <c r="VTH23" s="287"/>
      <c r="VTI23" s="285"/>
      <c r="VTJ23" s="286"/>
      <c r="VTK23" s="286"/>
      <c r="VTL23" s="286"/>
      <c r="VTM23" s="287"/>
      <c r="VTN23" s="287"/>
      <c r="VTO23" s="285"/>
      <c r="VTP23" s="287"/>
      <c r="VTQ23" s="287"/>
      <c r="VTR23" s="285"/>
      <c r="VTS23" s="286"/>
      <c r="VTT23" s="286"/>
      <c r="VTU23" s="286"/>
      <c r="VTV23" s="286"/>
      <c r="VTW23" s="286"/>
      <c r="VTX23" s="286"/>
      <c r="VTY23" s="163"/>
      <c r="VTZ23" s="154"/>
      <c r="VUA23" s="287"/>
      <c r="VUB23" s="287"/>
      <c r="VUC23" s="285"/>
      <c r="VUD23" s="287"/>
      <c r="VUE23" s="287"/>
      <c r="VUF23" s="285"/>
      <c r="VUG23" s="287"/>
      <c r="VUH23" s="287"/>
      <c r="VUI23" s="285"/>
      <c r="VUJ23" s="287"/>
      <c r="VUK23" s="287"/>
      <c r="VUL23" s="285"/>
      <c r="VUM23" s="287"/>
      <c r="VUN23" s="287"/>
      <c r="VUO23" s="285"/>
      <c r="VUP23" s="287"/>
      <c r="VUQ23" s="287"/>
      <c r="VUR23" s="285"/>
      <c r="VUS23" s="287"/>
      <c r="VUT23" s="287"/>
      <c r="VUU23" s="285"/>
      <c r="VUV23" s="287"/>
      <c r="VUW23" s="287"/>
      <c r="VUX23" s="285"/>
      <c r="VUY23" s="287"/>
      <c r="VUZ23" s="287"/>
      <c r="VVA23" s="285"/>
      <c r="VVB23" s="287"/>
      <c r="VVC23" s="287"/>
      <c r="VVD23" s="285"/>
      <c r="VVE23" s="287"/>
      <c r="VVF23" s="287"/>
      <c r="VVG23" s="285"/>
      <c r="VVH23" s="287"/>
      <c r="VVI23" s="287"/>
      <c r="VVJ23" s="285"/>
      <c r="VVK23" s="287"/>
      <c r="VVL23" s="287"/>
      <c r="VVM23" s="285"/>
      <c r="VVN23" s="287"/>
      <c r="VVO23" s="287"/>
      <c r="VVP23" s="285"/>
      <c r="VVQ23" s="287"/>
      <c r="VVR23" s="287"/>
      <c r="VVS23" s="285"/>
      <c r="VVT23" s="287"/>
      <c r="VVU23" s="287"/>
      <c r="VVV23" s="285"/>
      <c r="VVW23" s="287"/>
      <c r="VVX23" s="287"/>
      <c r="VVY23" s="285"/>
      <c r="VVZ23" s="287"/>
      <c r="VWA23" s="287"/>
      <c r="VWB23" s="285"/>
      <c r="VWC23" s="287"/>
      <c r="VWD23" s="287"/>
      <c r="VWE23" s="285"/>
      <c r="VWF23" s="287"/>
      <c r="VWG23" s="287"/>
      <c r="VWH23" s="285"/>
      <c r="VWI23" s="287"/>
      <c r="VWJ23" s="287"/>
      <c r="VWK23" s="285"/>
      <c r="VWL23" s="286"/>
      <c r="VWM23" s="286"/>
      <c r="VWN23" s="286"/>
      <c r="VWO23" s="287"/>
      <c r="VWP23" s="287"/>
      <c r="VWQ23" s="285"/>
      <c r="VWR23" s="286"/>
      <c r="VWS23" s="286"/>
      <c r="VWT23" s="286"/>
      <c r="VWU23" s="287"/>
      <c r="VWV23" s="287"/>
      <c r="VWW23" s="285"/>
      <c r="VWX23" s="287"/>
      <c r="VWY23" s="287"/>
      <c r="VWZ23" s="285"/>
      <c r="VXA23" s="286"/>
      <c r="VXB23" s="286"/>
      <c r="VXC23" s="286"/>
      <c r="VXD23" s="286"/>
      <c r="VXE23" s="286"/>
      <c r="VXF23" s="286"/>
      <c r="VXG23" s="163"/>
      <c r="VXH23" s="154"/>
      <c r="VXI23" s="287"/>
      <c r="VXJ23" s="287"/>
      <c r="VXK23" s="285"/>
      <c r="VXL23" s="287"/>
      <c r="VXM23" s="287"/>
      <c r="VXN23" s="285"/>
      <c r="VXO23" s="287"/>
      <c r="VXP23" s="287"/>
      <c r="VXQ23" s="285"/>
      <c r="VXR23" s="287"/>
      <c r="VXS23" s="287"/>
      <c r="VXT23" s="285"/>
      <c r="VXU23" s="287"/>
      <c r="VXV23" s="287"/>
      <c r="VXW23" s="285"/>
      <c r="VXX23" s="287"/>
      <c r="VXY23" s="287"/>
      <c r="VXZ23" s="285"/>
      <c r="VYA23" s="287"/>
      <c r="VYB23" s="287"/>
      <c r="VYC23" s="285"/>
      <c r="VYD23" s="287"/>
      <c r="VYE23" s="287"/>
      <c r="VYF23" s="285"/>
      <c r="VYG23" s="287"/>
      <c r="VYH23" s="287"/>
      <c r="VYI23" s="285"/>
      <c r="VYJ23" s="287"/>
      <c r="VYK23" s="287"/>
      <c r="VYL23" s="285"/>
      <c r="VYM23" s="287"/>
      <c r="VYN23" s="287"/>
      <c r="VYO23" s="285"/>
      <c r="VYP23" s="287"/>
      <c r="VYQ23" s="287"/>
      <c r="VYR23" s="285"/>
      <c r="VYS23" s="287"/>
      <c r="VYT23" s="287"/>
      <c r="VYU23" s="285"/>
      <c r="VYV23" s="287"/>
      <c r="VYW23" s="287"/>
      <c r="VYX23" s="285"/>
      <c r="VYY23" s="287"/>
      <c r="VYZ23" s="287"/>
      <c r="VZA23" s="285"/>
      <c r="VZB23" s="287"/>
      <c r="VZC23" s="287"/>
      <c r="VZD23" s="285"/>
      <c r="VZE23" s="287"/>
      <c r="VZF23" s="287"/>
      <c r="VZG23" s="285"/>
      <c r="VZH23" s="287"/>
      <c r="VZI23" s="287"/>
      <c r="VZJ23" s="285"/>
      <c r="VZK23" s="287"/>
      <c r="VZL23" s="287"/>
      <c r="VZM23" s="285"/>
      <c r="VZN23" s="287"/>
      <c r="VZO23" s="287"/>
      <c r="VZP23" s="285"/>
      <c r="VZQ23" s="287"/>
      <c r="VZR23" s="287"/>
      <c r="VZS23" s="285"/>
      <c r="VZT23" s="286"/>
      <c r="VZU23" s="286"/>
      <c r="VZV23" s="286"/>
      <c r="VZW23" s="287"/>
      <c r="VZX23" s="287"/>
      <c r="VZY23" s="285"/>
      <c r="VZZ23" s="286"/>
      <c r="WAA23" s="286"/>
      <c r="WAB23" s="286"/>
      <c r="WAC23" s="287"/>
      <c r="WAD23" s="287"/>
      <c r="WAE23" s="285"/>
      <c r="WAF23" s="287"/>
      <c r="WAG23" s="287"/>
      <c r="WAH23" s="285"/>
      <c r="WAI23" s="286"/>
      <c r="WAJ23" s="286"/>
      <c r="WAK23" s="286"/>
      <c r="WAL23" s="286"/>
      <c r="WAM23" s="286"/>
      <c r="WAN23" s="286"/>
      <c r="WAO23" s="163"/>
      <c r="WAP23" s="154"/>
      <c r="WAQ23" s="287"/>
      <c r="WAR23" s="287"/>
      <c r="WAS23" s="285"/>
      <c r="WAT23" s="287"/>
      <c r="WAU23" s="287"/>
      <c r="WAV23" s="285"/>
      <c r="WAW23" s="287"/>
      <c r="WAX23" s="287"/>
      <c r="WAY23" s="285"/>
      <c r="WAZ23" s="287"/>
      <c r="WBA23" s="287"/>
      <c r="WBB23" s="285"/>
      <c r="WBC23" s="287"/>
      <c r="WBD23" s="287"/>
      <c r="WBE23" s="285"/>
      <c r="WBF23" s="287"/>
      <c r="WBG23" s="287"/>
      <c r="WBH23" s="285"/>
      <c r="WBI23" s="287"/>
      <c r="WBJ23" s="287"/>
      <c r="WBK23" s="285"/>
      <c r="WBL23" s="287"/>
      <c r="WBM23" s="287"/>
      <c r="WBN23" s="285"/>
      <c r="WBO23" s="287"/>
      <c r="WBP23" s="287"/>
      <c r="WBQ23" s="285"/>
      <c r="WBR23" s="287"/>
      <c r="WBS23" s="287"/>
      <c r="WBT23" s="285"/>
      <c r="WBU23" s="287"/>
      <c r="WBV23" s="287"/>
      <c r="WBW23" s="285"/>
      <c r="WBX23" s="287"/>
      <c r="WBY23" s="287"/>
      <c r="WBZ23" s="285"/>
      <c r="WCA23" s="287"/>
      <c r="WCB23" s="287"/>
      <c r="WCC23" s="285"/>
      <c r="WCD23" s="287"/>
      <c r="WCE23" s="287"/>
      <c r="WCF23" s="285"/>
      <c r="WCG23" s="287"/>
      <c r="WCH23" s="287"/>
      <c r="WCI23" s="285"/>
      <c r="WCJ23" s="287"/>
      <c r="WCK23" s="287"/>
      <c r="WCL23" s="285"/>
      <c r="WCM23" s="287"/>
      <c r="WCN23" s="287"/>
      <c r="WCO23" s="285"/>
      <c r="WCP23" s="287"/>
      <c r="WCQ23" s="287"/>
      <c r="WCR23" s="285"/>
      <c r="WCS23" s="287"/>
      <c r="WCT23" s="287"/>
      <c r="WCU23" s="285"/>
      <c r="WCV23" s="287"/>
      <c r="WCW23" s="287"/>
      <c r="WCX23" s="285"/>
      <c r="WCY23" s="287"/>
      <c r="WCZ23" s="287"/>
      <c r="WDA23" s="285"/>
      <c r="WDB23" s="286"/>
      <c r="WDC23" s="286"/>
      <c r="WDD23" s="286"/>
      <c r="WDE23" s="287"/>
      <c r="WDF23" s="287"/>
      <c r="WDG23" s="285"/>
      <c r="WDH23" s="286"/>
      <c r="WDI23" s="286"/>
      <c r="WDJ23" s="286"/>
      <c r="WDK23" s="287"/>
      <c r="WDL23" s="287"/>
      <c r="WDM23" s="285"/>
      <c r="WDN23" s="287"/>
      <c r="WDO23" s="287"/>
      <c r="WDP23" s="285"/>
      <c r="WDQ23" s="286"/>
      <c r="WDR23" s="286"/>
      <c r="WDS23" s="286"/>
      <c r="WDT23" s="286"/>
      <c r="WDU23" s="286"/>
      <c r="WDV23" s="286"/>
      <c r="WDW23" s="163"/>
      <c r="WDX23" s="154"/>
      <c r="WDY23" s="287"/>
      <c r="WDZ23" s="287"/>
      <c r="WEA23" s="285"/>
      <c r="WEB23" s="287"/>
      <c r="WEC23" s="287"/>
      <c r="WED23" s="285"/>
      <c r="WEE23" s="287"/>
      <c r="WEF23" s="287"/>
      <c r="WEG23" s="285"/>
      <c r="WEH23" s="287"/>
      <c r="WEI23" s="287"/>
      <c r="WEJ23" s="285"/>
      <c r="WEK23" s="287"/>
      <c r="WEL23" s="287"/>
      <c r="WEM23" s="285"/>
      <c r="WEN23" s="287"/>
      <c r="WEO23" s="287"/>
      <c r="WEP23" s="285"/>
      <c r="WEQ23" s="287"/>
      <c r="WER23" s="287"/>
      <c r="WES23" s="285"/>
      <c r="WET23" s="287"/>
      <c r="WEU23" s="287"/>
      <c r="WEV23" s="285"/>
      <c r="WEW23" s="287"/>
      <c r="WEX23" s="287"/>
      <c r="WEY23" s="285"/>
      <c r="WEZ23" s="287"/>
      <c r="WFA23" s="287"/>
      <c r="WFB23" s="285"/>
      <c r="WFC23" s="287"/>
      <c r="WFD23" s="287"/>
      <c r="WFE23" s="285"/>
      <c r="WFF23" s="287"/>
      <c r="WFG23" s="287"/>
      <c r="WFH23" s="285"/>
      <c r="WFI23" s="287"/>
      <c r="WFJ23" s="287"/>
      <c r="WFK23" s="285"/>
      <c r="WFL23" s="287"/>
      <c r="WFM23" s="287"/>
      <c r="WFN23" s="285"/>
      <c r="WFO23" s="287"/>
      <c r="WFP23" s="287"/>
      <c r="WFQ23" s="285"/>
      <c r="WFR23" s="287"/>
      <c r="WFS23" s="287"/>
      <c r="WFT23" s="285"/>
      <c r="WFU23" s="287"/>
      <c r="WFV23" s="287"/>
      <c r="WFW23" s="285"/>
      <c r="WFX23" s="287"/>
      <c r="WFY23" s="287"/>
      <c r="WFZ23" s="285"/>
      <c r="WGA23" s="287"/>
      <c r="WGB23" s="287"/>
      <c r="WGC23" s="285"/>
      <c r="WGD23" s="287"/>
      <c r="WGE23" s="287"/>
      <c r="WGF23" s="285"/>
      <c r="WGG23" s="287"/>
      <c r="WGH23" s="287"/>
      <c r="WGI23" s="285"/>
      <c r="WGJ23" s="286"/>
      <c r="WGK23" s="286"/>
      <c r="WGL23" s="286"/>
      <c r="WGM23" s="287"/>
      <c r="WGN23" s="287"/>
      <c r="WGO23" s="285"/>
      <c r="WGP23" s="286"/>
      <c r="WGQ23" s="286"/>
      <c r="WGR23" s="286"/>
      <c r="WGS23" s="287"/>
      <c r="WGT23" s="287"/>
      <c r="WGU23" s="285"/>
      <c r="WGV23" s="287"/>
      <c r="WGW23" s="287"/>
      <c r="WGX23" s="285"/>
      <c r="WGY23" s="286"/>
      <c r="WGZ23" s="286"/>
      <c r="WHA23" s="286"/>
      <c r="WHB23" s="286"/>
      <c r="WHC23" s="286"/>
      <c r="WHD23" s="286"/>
      <c r="WHE23" s="163"/>
      <c r="WHF23" s="154"/>
      <c r="WHG23" s="287"/>
      <c r="WHH23" s="287"/>
      <c r="WHI23" s="285"/>
      <c r="WHJ23" s="287"/>
      <c r="WHK23" s="287"/>
      <c r="WHL23" s="285"/>
      <c r="WHM23" s="287"/>
      <c r="WHN23" s="287"/>
      <c r="WHO23" s="285"/>
      <c r="WHP23" s="287"/>
      <c r="WHQ23" s="287"/>
      <c r="WHR23" s="285"/>
      <c r="WHS23" s="287"/>
      <c r="WHT23" s="287"/>
      <c r="WHU23" s="285"/>
      <c r="WHV23" s="287"/>
      <c r="WHW23" s="287"/>
      <c r="WHX23" s="285"/>
      <c r="WHY23" s="287"/>
      <c r="WHZ23" s="287"/>
      <c r="WIA23" s="285"/>
      <c r="WIB23" s="287"/>
      <c r="WIC23" s="287"/>
      <c r="WID23" s="285"/>
      <c r="WIE23" s="287"/>
      <c r="WIF23" s="287"/>
      <c r="WIG23" s="285"/>
      <c r="WIH23" s="287"/>
      <c r="WII23" s="287"/>
      <c r="WIJ23" s="285"/>
      <c r="WIK23" s="287"/>
      <c r="WIL23" s="287"/>
      <c r="WIM23" s="285"/>
      <c r="WIN23" s="287"/>
      <c r="WIO23" s="287"/>
      <c r="WIP23" s="285"/>
      <c r="WIQ23" s="287"/>
      <c r="WIR23" s="287"/>
      <c r="WIS23" s="285"/>
      <c r="WIT23" s="287"/>
      <c r="WIU23" s="287"/>
      <c r="WIV23" s="285"/>
      <c r="WIW23" s="287"/>
      <c r="WIX23" s="287"/>
      <c r="WIY23" s="285"/>
      <c r="WIZ23" s="287"/>
      <c r="WJA23" s="287"/>
      <c r="WJB23" s="285"/>
      <c r="WJC23" s="287"/>
      <c r="WJD23" s="287"/>
      <c r="WJE23" s="285"/>
      <c r="WJF23" s="287"/>
      <c r="WJG23" s="287"/>
      <c r="WJH23" s="285"/>
      <c r="WJI23" s="287"/>
      <c r="WJJ23" s="287"/>
      <c r="WJK23" s="285"/>
      <c r="WJL23" s="287"/>
      <c r="WJM23" s="287"/>
      <c r="WJN23" s="285"/>
      <c r="WJO23" s="287"/>
      <c r="WJP23" s="287"/>
      <c r="WJQ23" s="285"/>
      <c r="WJR23" s="286"/>
      <c r="WJS23" s="286"/>
      <c r="WJT23" s="286"/>
      <c r="WJU23" s="287"/>
      <c r="WJV23" s="287"/>
      <c r="WJW23" s="285"/>
      <c r="WJX23" s="286"/>
      <c r="WJY23" s="286"/>
      <c r="WJZ23" s="286"/>
      <c r="WKA23" s="287"/>
      <c r="WKB23" s="287"/>
      <c r="WKC23" s="285"/>
      <c r="WKD23" s="287"/>
      <c r="WKE23" s="287"/>
      <c r="WKF23" s="285"/>
      <c r="WKG23" s="286"/>
      <c r="WKH23" s="286"/>
      <c r="WKI23" s="286"/>
      <c r="WKJ23" s="286"/>
      <c r="WKK23" s="286"/>
      <c r="WKL23" s="286"/>
      <c r="WKM23" s="163"/>
      <c r="WKN23" s="154"/>
      <c r="WKO23" s="287"/>
      <c r="WKP23" s="287"/>
      <c r="WKQ23" s="285"/>
      <c r="WKR23" s="287"/>
      <c r="WKS23" s="287"/>
      <c r="WKT23" s="285"/>
      <c r="WKU23" s="287"/>
      <c r="WKV23" s="287"/>
      <c r="WKW23" s="285"/>
      <c r="WKX23" s="287"/>
      <c r="WKY23" s="287"/>
      <c r="WKZ23" s="285"/>
      <c r="WLA23" s="287"/>
      <c r="WLB23" s="287"/>
      <c r="WLC23" s="285"/>
      <c r="WLD23" s="287"/>
      <c r="WLE23" s="287"/>
      <c r="WLF23" s="285"/>
      <c r="WLG23" s="287"/>
      <c r="WLH23" s="287"/>
      <c r="WLI23" s="285"/>
      <c r="WLJ23" s="287"/>
      <c r="WLK23" s="287"/>
      <c r="WLL23" s="285"/>
      <c r="WLM23" s="287"/>
      <c r="WLN23" s="287"/>
      <c r="WLO23" s="285"/>
      <c r="WLP23" s="287"/>
      <c r="WLQ23" s="287"/>
      <c r="WLR23" s="285"/>
      <c r="WLS23" s="287"/>
      <c r="WLT23" s="287"/>
      <c r="WLU23" s="285"/>
      <c r="WLV23" s="287"/>
      <c r="WLW23" s="287"/>
      <c r="WLX23" s="285"/>
      <c r="WLY23" s="287"/>
      <c r="WLZ23" s="287"/>
      <c r="WMA23" s="285"/>
      <c r="WMB23" s="287"/>
      <c r="WMC23" s="287"/>
      <c r="WMD23" s="285"/>
      <c r="WME23" s="287"/>
      <c r="WMF23" s="287"/>
      <c r="WMG23" s="285"/>
      <c r="WMH23" s="287"/>
      <c r="WMI23" s="287"/>
      <c r="WMJ23" s="285"/>
      <c r="WMK23" s="287"/>
      <c r="WML23" s="287"/>
      <c r="WMM23" s="285"/>
      <c r="WMN23" s="287"/>
      <c r="WMO23" s="287"/>
      <c r="WMP23" s="285"/>
      <c r="WMQ23" s="287"/>
      <c r="WMR23" s="287"/>
      <c r="WMS23" s="285"/>
      <c r="WMT23" s="287"/>
      <c r="WMU23" s="287"/>
      <c r="WMV23" s="285"/>
      <c r="WMW23" s="287"/>
      <c r="WMX23" s="287"/>
      <c r="WMY23" s="285"/>
      <c r="WMZ23" s="286"/>
      <c r="WNA23" s="286"/>
      <c r="WNB23" s="286"/>
      <c r="WNC23" s="287"/>
      <c r="WND23" s="287"/>
      <c r="WNE23" s="285"/>
      <c r="WNF23" s="286"/>
      <c r="WNG23" s="286"/>
      <c r="WNH23" s="286"/>
      <c r="WNI23" s="287"/>
      <c r="WNJ23" s="287"/>
      <c r="WNK23" s="285"/>
      <c r="WNL23" s="287"/>
      <c r="WNM23" s="287"/>
      <c r="WNN23" s="285"/>
      <c r="WNO23" s="286"/>
      <c r="WNP23" s="286"/>
      <c r="WNQ23" s="286"/>
      <c r="WNR23" s="286"/>
      <c r="WNS23" s="286"/>
      <c r="WNT23" s="286"/>
      <c r="WNU23" s="163"/>
      <c r="WNV23" s="154"/>
      <c r="WNW23" s="287"/>
      <c r="WNX23" s="287"/>
      <c r="WNY23" s="285"/>
      <c r="WNZ23" s="287"/>
      <c r="WOA23" s="287"/>
      <c r="WOB23" s="285"/>
      <c r="WOC23" s="287"/>
      <c r="WOD23" s="287"/>
      <c r="WOE23" s="285"/>
      <c r="WOF23" s="287"/>
      <c r="WOG23" s="287"/>
      <c r="WOH23" s="285"/>
      <c r="WOI23" s="287"/>
      <c r="WOJ23" s="287"/>
      <c r="WOK23" s="285"/>
      <c r="WOL23" s="287"/>
      <c r="WOM23" s="287"/>
      <c r="WON23" s="285"/>
      <c r="WOO23" s="287"/>
      <c r="WOP23" s="287"/>
      <c r="WOQ23" s="285"/>
      <c r="WOR23" s="287"/>
      <c r="WOS23" s="287"/>
      <c r="WOT23" s="285"/>
      <c r="WOU23" s="287"/>
      <c r="WOV23" s="287"/>
      <c r="WOW23" s="285"/>
      <c r="WOX23" s="287"/>
      <c r="WOY23" s="287"/>
      <c r="WOZ23" s="285"/>
      <c r="WPA23" s="287"/>
      <c r="WPB23" s="287"/>
      <c r="WPC23" s="285"/>
      <c r="WPD23" s="287"/>
      <c r="WPE23" s="287"/>
      <c r="WPF23" s="285"/>
      <c r="WPG23" s="287"/>
      <c r="WPH23" s="287"/>
      <c r="WPI23" s="285"/>
      <c r="WPJ23" s="287"/>
      <c r="WPK23" s="287"/>
      <c r="WPL23" s="285"/>
      <c r="WPM23" s="287"/>
      <c r="WPN23" s="287"/>
      <c r="WPO23" s="285"/>
      <c r="WPP23" s="287"/>
      <c r="WPQ23" s="287"/>
      <c r="WPR23" s="285"/>
      <c r="WPS23" s="287"/>
      <c r="WPT23" s="287"/>
      <c r="WPU23" s="285"/>
      <c r="WPV23" s="287"/>
      <c r="WPW23" s="287"/>
      <c r="WPX23" s="285"/>
      <c r="WPY23" s="287"/>
      <c r="WPZ23" s="287"/>
      <c r="WQA23" s="285"/>
      <c r="WQB23" s="287"/>
      <c r="WQC23" s="287"/>
      <c r="WQD23" s="285"/>
      <c r="WQE23" s="287"/>
      <c r="WQF23" s="287"/>
      <c r="WQG23" s="285"/>
      <c r="WQH23" s="286"/>
      <c r="WQI23" s="286"/>
      <c r="WQJ23" s="286"/>
      <c r="WQK23" s="287"/>
      <c r="WQL23" s="287"/>
      <c r="WQM23" s="285"/>
      <c r="WQN23" s="286"/>
      <c r="WQO23" s="286"/>
      <c r="WQP23" s="286"/>
      <c r="WQQ23" s="287"/>
      <c r="WQR23" s="287"/>
      <c r="WQS23" s="285"/>
      <c r="WQT23" s="287"/>
      <c r="WQU23" s="287"/>
      <c r="WQV23" s="285"/>
      <c r="WQW23" s="286"/>
      <c r="WQX23" s="286"/>
      <c r="WQY23" s="286"/>
      <c r="WQZ23" s="286"/>
      <c r="WRA23" s="286"/>
      <c r="WRB23" s="286"/>
      <c r="WRC23" s="163"/>
      <c r="WRD23" s="154"/>
      <c r="WRE23" s="287"/>
      <c r="WRF23" s="287"/>
      <c r="WRG23" s="285"/>
      <c r="WRH23" s="287"/>
      <c r="WRI23" s="287"/>
      <c r="WRJ23" s="285"/>
      <c r="WRK23" s="287"/>
      <c r="WRL23" s="287"/>
      <c r="WRM23" s="285"/>
      <c r="WRN23" s="287"/>
      <c r="WRO23" s="287"/>
      <c r="WRP23" s="285"/>
      <c r="WRQ23" s="287"/>
      <c r="WRR23" s="287"/>
      <c r="WRS23" s="285"/>
      <c r="WRT23" s="287"/>
      <c r="WRU23" s="287"/>
      <c r="WRV23" s="285"/>
      <c r="WRW23" s="287"/>
      <c r="WRX23" s="287"/>
      <c r="WRY23" s="285"/>
      <c r="WRZ23" s="287"/>
      <c r="WSA23" s="287"/>
      <c r="WSB23" s="285"/>
      <c r="WSC23" s="287"/>
      <c r="WSD23" s="287"/>
      <c r="WSE23" s="285"/>
      <c r="WSF23" s="287"/>
      <c r="WSG23" s="287"/>
      <c r="WSH23" s="285"/>
      <c r="WSI23" s="287"/>
      <c r="WSJ23" s="287"/>
      <c r="WSK23" s="285"/>
      <c r="WSL23" s="287"/>
      <c r="WSM23" s="287"/>
      <c r="WSN23" s="285"/>
      <c r="WSO23" s="287"/>
      <c r="WSP23" s="287"/>
      <c r="WSQ23" s="285"/>
      <c r="WSR23" s="287"/>
      <c r="WSS23" s="287"/>
      <c r="WST23" s="285"/>
      <c r="WSU23" s="287"/>
      <c r="WSV23" s="287"/>
      <c r="WSW23" s="285"/>
      <c r="WSX23" s="287"/>
      <c r="WSY23" s="287"/>
      <c r="WSZ23" s="285"/>
      <c r="WTA23" s="287"/>
      <c r="WTB23" s="287"/>
      <c r="WTC23" s="285"/>
      <c r="WTD23" s="287"/>
      <c r="WTE23" s="287"/>
      <c r="WTF23" s="285"/>
      <c r="WTG23" s="287"/>
      <c r="WTH23" s="287"/>
      <c r="WTI23" s="285"/>
      <c r="WTJ23" s="287"/>
      <c r="WTK23" s="287"/>
      <c r="WTL23" s="285"/>
      <c r="WTM23" s="287"/>
      <c r="WTN23" s="287"/>
      <c r="WTO23" s="285"/>
      <c r="WTP23" s="286"/>
      <c r="WTQ23" s="286"/>
      <c r="WTR23" s="286"/>
      <c r="WTS23" s="287"/>
      <c r="WTT23" s="287"/>
      <c r="WTU23" s="285"/>
      <c r="WTV23" s="286"/>
      <c r="WTW23" s="286"/>
      <c r="WTX23" s="286"/>
      <c r="WTY23" s="287"/>
      <c r="WTZ23" s="287"/>
      <c r="WUA23" s="285"/>
      <c r="WUB23" s="287"/>
      <c r="WUC23" s="287"/>
      <c r="WUD23" s="285"/>
      <c r="WUE23" s="286"/>
      <c r="WUF23" s="286"/>
      <c r="WUG23" s="286"/>
      <c r="WUH23" s="286"/>
      <c r="WUI23" s="286"/>
      <c r="WUJ23" s="286"/>
      <c r="WUK23" s="163"/>
      <c r="WUL23" s="154"/>
      <c r="WUM23" s="287"/>
      <c r="WUN23" s="287"/>
      <c r="WUO23" s="285"/>
      <c r="WUP23" s="287"/>
      <c r="WUQ23" s="287"/>
      <c r="WUR23" s="285"/>
      <c r="WUS23" s="287"/>
      <c r="WUT23" s="287"/>
      <c r="WUU23" s="285"/>
      <c r="WUV23" s="287"/>
      <c r="WUW23" s="287"/>
      <c r="WUX23" s="285"/>
      <c r="WUY23" s="287"/>
      <c r="WUZ23" s="287"/>
      <c r="WVA23" s="285"/>
      <c r="WVB23" s="287"/>
      <c r="WVC23" s="287"/>
      <c r="WVD23" s="285"/>
      <c r="WVE23" s="287"/>
      <c r="WVF23" s="287"/>
      <c r="WVG23" s="285"/>
      <c r="WVH23" s="287"/>
      <c r="WVI23" s="287"/>
      <c r="WVJ23" s="285"/>
      <c r="WVK23" s="287"/>
      <c r="WVL23" s="287"/>
      <c r="WVM23" s="285"/>
      <c r="WVN23" s="287"/>
      <c r="WVO23" s="287"/>
      <c r="WVP23" s="285"/>
      <c r="WVQ23" s="287"/>
      <c r="WVR23" s="287"/>
      <c r="WVS23" s="285"/>
      <c r="WVT23" s="287"/>
      <c r="WVU23" s="287"/>
      <c r="WVV23" s="285"/>
      <c r="WVW23" s="287"/>
      <c r="WVX23" s="287"/>
      <c r="WVY23" s="285"/>
      <c r="WVZ23" s="287"/>
      <c r="WWA23" s="287"/>
      <c r="WWB23" s="285"/>
      <c r="WWC23" s="287"/>
      <c r="WWD23" s="287"/>
      <c r="WWE23" s="285"/>
      <c r="WWF23" s="287"/>
      <c r="WWG23" s="287"/>
      <c r="WWH23" s="285"/>
      <c r="WWI23" s="287"/>
      <c r="WWJ23" s="287"/>
      <c r="WWK23" s="285"/>
      <c r="WWL23" s="287"/>
      <c r="WWM23" s="287"/>
      <c r="WWN23" s="285"/>
      <c r="WWO23" s="287"/>
      <c r="WWP23" s="287"/>
      <c r="WWQ23" s="285"/>
      <c r="WWR23" s="287"/>
      <c r="WWS23" s="287"/>
      <c r="WWT23" s="285"/>
      <c r="WWU23" s="287"/>
      <c r="WWV23" s="287"/>
      <c r="WWW23" s="285"/>
      <c r="WWX23" s="286"/>
      <c r="WWY23" s="286"/>
      <c r="WWZ23" s="286"/>
      <c r="WXA23" s="287"/>
      <c r="WXB23" s="287"/>
      <c r="WXC23" s="285"/>
      <c r="WXD23" s="286"/>
      <c r="WXE23" s="286"/>
      <c r="WXF23" s="286"/>
      <c r="WXG23" s="287"/>
      <c r="WXH23" s="287"/>
      <c r="WXI23" s="285"/>
      <c r="WXJ23" s="287"/>
      <c r="WXK23" s="287"/>
      <c r="WXL23" s="285"/>
      <c r="WXM23" s="286"/>
      <c r="WXN23" s="286"/>
      <c r="WXO23" s="286"/>
      <c r="WXP23" s="286"/>
      <c r="WXQ23" s="286"/>
      <c r="WXR23" s="286"/>
      <c r="WXS23" s="163"/>
      <c r="WXT23" s="154"/>
      <c r="WXU23" s="287"/>
      <c r="WXV23" s="287"/>
      <c r="WXW23" s="285"/>
      <c r="WXX23" s="287"/>
      <c r="WXY23" s="287"/>
      <c r="WXZ23" s="285"/>
      <c r="WYA23" s="287"/>
      <c r="WYB23" s="287"/>
      <c r="WYC23" s="285"/>
      <c r="WYD23" s="287"/>
      <c r="WYE23" s="287"/>
      <c r="WYF23" s="285"/>
      <c r="WYG23" s="287"/>
      <c r="WYH23" s="287"/>
      <c r="WYI23" s="285"/>
      <c r="WYJ23" s="287"/>
      <c r="WYK23" s="287"/>
      <c r="WYL23" s="285"/>
      <c r="WYM23" s="287"/>
      <c r="WYN23" s="287"/>
      <c r="WYO23" s="285"/>
      <c r="WYP23" s="287"/>
      <c r="WYQ23" s="287"/>
      <c r="WYR23" s="285"/>
      <c r="WYS23" s="287"/>
      <c r="WYT23" s="287"/>
      <c r="WYU23" s="285"/>
      <c r="WYV23" s="287"/>
      <c r="WYW23" s="287"/>
      <c r="WYX23" s="285"/>
      <c r="WYY23" s="287"/>
      <c r="WYZ23" s="287"/>
      <c r="WZA23" s="285"/>
      <c r="WZB23" s="287"/>
      <c r="WZC23" s="287"/>
      <c r="WZD23" s="285"/>
      <c r="WZE23" s="287"/>
      <c r="WZF23" s="287"/>
      <c r="WZG23" s="285"/>
      <c r="WZH23" s="287"/>
      <c r="WZI23" s="287"/>
      <c r="WZJ23" s="285"/>
      <c r="WZK23" s="287"/>
      <c r="WZL23" s="287"/>
      <c r="WZM23" s="285"/>
      <c r="WZN23" s="287"/>
      <c r="WZO23" s="287"/>
      <c r="WZP23" s="285"/>
      <c r="WZQ23" s="287"/>
      <c r="WZR23" s="287"/>
      <c r="WZS23" s="285"/>
      <c r="WZT23" s="287"/>
      <c r="WZU23" s="287"/>
      <c r="WZV23" s="285"/>
      <c r="WZW23" s="287"/>
      <c r="WZX23" s="287"/>
      <c r="WZY23" s="285"/>
      <c r="WZZ23" s="287"/>
      <c r="XAA23" s="287"/>
      <c r="XAB23" s="285"/>
      <c r="XAC23" s="287"/>
      <c r="XAD23" s="287"/>
      <c r="XAE23" s="285"/>
      <c r="XAF23" s="286"/>
      <c r="XAG23" s="286"/>
      <c r="XAH23" s="286"/>
      <c r="XAI23" s="287"/>
      <c r="XAJ23" s="287"/>
      <c r="XAK23" s="285"/>
      <c r="XAL23" s="286"/>
      <c r="XAM23" s="286"/>
      <c r="XAN23" s="286"/>
      <c r="XAO23" s="287"/>
      <c r="XAP23" s="287"/>
      <c r="XAQ23" s="285"/>
      <c r="XAR23" s="287"/>
      <c r="XAS23" s="287"/>
      <c r="XAT23" s="285"/>
      <c r="XAU23" s="286"/>
      <c r="XAV23" s="286"/>
      <c r="XAW23" s="286"/>
      <c r="XAX23" s="286"/>
      <c r="XAY23" s="286"/>
      <c r="XAZ23" s="286"/>
      <c r="XBA23" s="163"/>
      <c r="XBB23" s="154"/>
      <c r="XBC23" s="287"/>
      <c r="XBD23" s="287"/>
      <c r="XBE23" s="285"/>
      <c r="XBF23" s="287"/>
      <c r="XBG23" s="287"/>
      <c r="XBH23" s="285"/>
      <c r="XBI23" s="287"/>
      <c r="XBJ23" s="287"/>
      <c r="XBK23" s="285"/>
      <c r="XBL23" s="287"/>
      <c r="XBM23" s="287"/>
      <c r="XBN23" s="285"/>
      <c r="XBO23" s="287"/>
      <c r="XBP23" s="287"/>
      <c r="XBQ23" s="285"/>
      <c r="XBR23" s="287"/>
      <c r="XBS23" s="287"/>
      <c r="XBT23" s="285"/>
      <c r="XBU23" s="287"/>
      <c r="XBV23" s="287"/>
      <c r="XBW23" s="285"/>
      <c r="XBX23" s="287"/>
      <c r="XBY23" s="287"/>
      <c r="XBZ23" s="285"/>
      <c r="XCA23" s="287"/>
      <c r="XCB23" s="287"/>
      <c r="XCC23" s="285"/>
      <c r="XCD23" s="287"/>
      <c r="XCE23" s="287"/>
      <c r="XCF23" s="285"/>
      <c r="XCG23" s="287"/>
      <c r="XCH23" s="287"/>
      <c r="XCI23" s="285"/>
      <c r="XCJ23" s="287"/>
      <c r="XCK23" s="287"/>
      <c r="XCL23" s="285"/>
      <c r="XCM23" s="287"/>
      <c r="XCN23" s="287"/>
      <c r="XCO23" s="285"/>
      <c r="XCP23" s="287"/>
      <c r="XCQ23" s="287"/>
      <c r="XCR23" s="285"/>
    </row>
    <row r="24" spans="1:16320" s="217" customFormat="1">
      <c r="A24" s="451">
        <v>17</v>
      </c>
      <c r="B24" s="454" t="s">
        <v>19</v>
      </c>
      <c r="C24" s="54"/>
      <c r="D24" s="54"/>
      <c r="E24" s="132">
        <f>SUM(D24-C24)</f>
        <v>0</v>
      </c>
      <c r="F24" s="376">
        <v>16618800</v>
      </c>
      <c r="G24" s="376">
        <v>15020648.9</v>
      </c>
      <c r="H24" s="132">
        <f>SUM(G24-F24)</f>
        <v>-1598151.0999999996</v>
      </c>
      <c r="I24" s="54"/>
      <c r="J24" s="54"/>
      <c r="K24" s="132">
        <f t="shared" si="12"/>
        <v>0</v>
      </c>
      <c r="L24" s="54"/>
      <c r="M24" s="54"/>
      <c r="N24" s="132">
        <v>0</v>
      </c>
      <c r="O24" s="376">
        <v>44764000</v>
      </c>
      <c r="P24" s="376">
        <v>41843427.18</v>
      </c>
      <c r="Q24" s="132">
        <f>SUM(P24-O24)</f>
        <v>-2920572.8200000003</v>
      </c>
      <c r="R24" s="54"/>
      <c r="S24" s="54"/>
      <c r="T24" s="132">
        <f t="shared" si="112"/>
        <v>0</v>
      </c>
      <c r="U24" s="376">
        <v>3200000</v>
      </c>
      <c r="V24" s="376">
        <v>3902851.93</v>
      </c>
      <c r="W24" s="132">
        <f>SUM(V24-U24)</f>
        <v>702851.93000000017</v>
      </c>
      <c r="X24" s="376">
        <v>3120000</v>
      </c>
      <c r="Y24" s="376">
        <v>3361881.05</v>
      </c>
      <c r="Z24" s="132">
        <f t="shared" si="21"/>
        <v>241881.04999999981</v>
      </c>
      <c r="AA24" s="376">
        <v>4000000</v>
      </c>
      <c r="AB24" s="376">
        <v>4957941.28</v>
      </c>
      <c r="AC24" s="54">
        <f>AB24-AA24</f>
        <v>957941.28000000026</v>
      </c>
      <c r="AD24" s="376">
        <v>3697200</v>
      </c>
      <c r="AE24" s="376">
        <v>4457263.8</v>
      </c>
      <c r="AF24" s="132">
        <f>SUM(AE24-AD24)</f>
        <v>760063.79999999981</v>
      </c>
      <c r="AG24" s="376">
        <v>3253500</v>
      </c>
      <c r="AH24" s="376">
        <v>2945240.97</v>
      </c>
      <c r="AI24" s="132">
        <f>SUM(AH24-AG24)</f>
        <v>-308259.0299999998</v>
      </c>
      <c r="AJ24" s="376">
        <v>7200000</v>
      </c>
      <c r="AK24" s="376">
        <v>6172212.8200000003</v>
      </c>
      <c r="AL24" s="132">
        <f>SUM(AK24-AJ24)</f>
        <v>-1027787.1799999997</v>
      </c>
      <c r="AM24" s="376">
        <v>3840000</v>
      </c>
      <c r="AN24" s="376">
        <v>3881038.7</v>
      </c>
      <c r="AO24" s="132">
        <f>SUM(AN24-AM24)</f>
        <v>41038.700000000186</v>
      </c>
      <c r="AP24" s="376">
        <v>7600000</v>
      </c>
      <c r="AQ24" s="376">
        <v>5409348.6299999999</v>
      </c>
      <c r="AR24" s="132">
        <f>SUM(AQ24-AP24)</f>
        <v>-2190651.37</v>
      </c>
      <c r="AS24" s="54"/>
      <c r="AT24" s="54"/>
      <c r="AU24" s="132">
        <v>0</v>
      </c>
      <c r="AV24" s="376">
        <v>12000000</v>
      </c>
      <c r="AW24" s="376">
        <v>10035699.630000001</v>
      </c>
      <c r="AX24" s="132">
        <f t="shared" si="35"/>
        <v>-1964300.3699999992</v>
      </c>
      <c r="AY24" s="376">
        <v>10158400</v>
      </c>
      <c r="AZ24" s="376">
        <v>9307427.8000000007</v>
      </c>
      <c r="BA24" s="132">
        <f>SUM(AZ24-AY24)</f>
        <v>-850972.19999999925</v>
      </c>
      <c r="BB24" s="376">
        <v>14000000</v>
      </c>
      <c r="BC24" s="376">
        <v>14501040.4</v>
      </c>
      <c r="BD24" s="132">
        <f>SUM(BC24-BB24)</f>
        <v>501040.40000000037</v>
      </c>
      <c r="BE24" s="376">
        <v>14000000</v>
      </c>
      <c r="BF24" s="376">
        <v>15437507.140000001</v>
      </c>
      <c r="BG24" s="132">
        <f>SUM(BF24-BE24)</f>
        <v>1437507.1400000006</v>
      </c>
      <c r="BH24" s="376">
        <v>31231600</v>
      </c>
      <c r="BI24" s="376">
        <v>26698261.760000002</v>
      </c>
      <c r="BJ24" s="132">
        <f t="shared" si="42"/>
        <v>-4533338.2399999984</v>
      </c>
      <c r="BK24" s="376">
        <v>0</v>
      </c>
      <c r="BL24" s="301">
        <v>0</v>
      </c>
      <c r="BM24" s="132">
        <f t="shared" si="75"/>
        <v>0</v>
      </c>
      <c r="BN24" s="63">
        <f t="shared" si="1"/>
        <v>178683500</v>
      </c>
      <c r="BO24" s="63">
        <f t="shared" si="2"/>
        <v>167931791.98999995</v>
      </c>
      <c r="BP24" s="63">
        <f t="shared" si="3"/>
        <v>-10751708.009999994</v>
      </c>
      <c r="BQ24" s="54"/>
      <c r="BR24" s="54"/>
      <c r="BS24" s="132">
        <f t="shared" si="45"/>
        <v>0</v>
      </c>
      <c r="BT24" s="63">
        <f t="shared" ref="BT24:BV27" si="122">SUM(BQ24)</f>
        <v>0</v>
      </c>
      <c r="BU24" s="63">
        <f t="shared" si="122"/>
        <v>0</v>
      </c>
      <c r="BV24" s="63">
        <f t="shared" si="122"/>
        <v>0</v>
      </c>
      <c r="BW24" s="54"/>
      <c r="BX24" s="54"/>
      <c r="BY24" s="132">
        <f t="shared" si="47"/>
        <v>0</v>
      </c>
      <c r="BZ24" s="54"/>
      <c r="CA24" s="54"/>
      <c r="CB24" s="132">
        <f t="shared" si="49"/>
        <v>0</v>
      </c>
      <c r="CC24" s="63">
        <f t="shared" si="50"/>
        <v>0</v>
      </c>
      <c r="CD24" s="63">
        <f t="shared" si="50"/>
        <v>0</v>
      </c>
      <c r="CE24" s="63">
        <f t="shared" si="50"/>
        <v>0</v>
      </c>
      <c r="CF24" s="63">
        <f t="shared" si="79"/>
        <v>178683500</v>
      </c>
      <c r="CG24" s="63">
        <f t="shared" si="79"/>
        <v>167931791.98999995</v>
      </c>
      <c r="CH24" s="63">
        <f t="shared" si="79"/>
        <v>-10751708.009999994</v>
      </c>
      <c r="CI24" s="301"/>
    </row>
    <row r="25" spans="1:16320" s="217" customFormat="1">
      <c r="A25" s="451">
        <v>18</v>
      </c>
      <c r="B25" s="454" t="s">
        <v>20</v>
      </c>
      <c r="C25" s="54"/>
      <c r="D25" s="54"/>
      <c r="E25" s="132">
        <f t="shared" ref="E25:E27" si="123">SUM(D25-C25)</f>
        <v>0</v>
      </c>
      <c r="F25" s="376">
        <v>110477600</v>
      </c>
      <c r="G25" s="376">
        <v>110477600</v>
      </c>
      <c r="H25" s="132">
        <f t="shared" ref="H25:H27" si="124">SUM(G25-F25)</f>
        <v>0</v>
      </c>
      <c r="I25" s="54"/>
      <c r="J25" s="54"/>
      <c r="K25" s="132">
        <f t="shared" si="12"/>
        <v>0</v>
      </c>
      <c r="L25" s="54"/>
      <c r="M25" s="54"/>
      <c r="N25" s="132">
        <v>0</v>
      </c>
      <c r="O25" s="54"/>
      <c r="P25" s="54"/>
      <c r="Q25" s="132">
        <f t="shared" ref="Q25:Q26" si="125">SUM(P25-O25)</f>
        <v>0</v>
      </c>
      <c r="R25" s="54"/>
      <c r="S25" s="54"/>
      <c r="T25" s="132">
        <f t="shared" si="112"/>
        <v>0</v>
      </c>
      <c r="U25" s="376">
        <v>124160000</v>
      </c>
      <c r="V25" s="376">
        <v>123893740.06999999</v>
      </c>
      <c r="W25" s="132">
        <f t="shared" ref="W25:W26" si="126">SUM(V25-U25)</f>
        <v>-266259.93000000715</v>
      </c>
      <c r="X25" s="376">
        <v>87840000</v>
      </c>
      <c r="Y25" s="376">
        <v>88596883.629999995</v>
      </c>
      <c r="Z25" s="132">
        <f t="shared" si="21"/>
        <v>756883.62999999523</v>
      </c>
      <c r="AA25" s="376">
        <v>41800000</v>
      </c>
      <c r="AB25" s="376">
        <v>41772520</v>
      </c>
      <c r="AC25" s="54">
        <f t="shared" ref="AC25:AC27" si="127">AB25-AA25</f>
        <v>-27480</v>
      </c>
      <c r="AD25" s="376">
        <v>31299200</v>
      </c>
      <c r="AE25" s="376">
        <v>33586393.869999997</v>
      </c>
      <c r="AF25" s="132">
        <f t="shared" ref="AF25:AF27" si="128">SUM(AE25-AD25)</f>
        <v>2287193.8699999973</v>
      </c>
      <c r="AG25" s="376">
        <v>39416000</v>
      </c>
      <c r="AH25" s="376">
        <v>40981833.200000003</v>
      </c>
      <c r="AI25" s="132">
        <f t="shared" si="25"/>
        <v>1565833.200000003</v>
      </c>
      <c r="AJ25" s="376">
        <v>71300000</v>
      </c>
      <c r="AK25" s="376">
        <v>71290890</v>
      </c>
      <c r="AL25" s="132">
        <f>SUM(AK25-AJ25)</f>
        <v>-9110</v>
      </c>
      <c r="AM25" s="376">
        <v>21197200</v>
      </c>
      <c r="AN25" s="376">
        <v>21086577.300000001</v>
      </c>
      <c r="AO25" s="132">
        <f>SUM(AN25-AM25)</f>
        <v>-110622.69999999925</v>
      </c>
      <c r="AP25" s="376">
        <v>24816000</v>
      </c>
      <c r="AQ25" s="376">
        <v>27353995.370000001</v>
      </c>
      <c r="AR25" s="132">
        <f>SUM(AQ25-AP25)</f>
        <v>2537995.370000001</v>
      </c>
      <c r="AS25" s="54"/>
      <c r="AT25" s="54"/>
      <c r="AU25" s="132">
        <v>0</v>
      </c>
      <c r="AV25" s="376">
        <v>58825200</v>
      </c>
      <c r="AW25" s="376">
        <v>58825162</v>
      </c>
      <c r="AX25" s="132">
        <f>SUM(AW25-AV25)</f>
        <v>-38</v>
      </c>
      <c r="AY25" s="376">
        <v>266000000</v>
      </c>
      <c r="AZ25" s="376">
        <v>265131060</v>
      </c>
      <c r="BA25" s="132">
        <f t="shared" si="37"/>
        <v>-868940</v>
      </c>
      <c r="BB25" s="376">
        <v>360912000</v>
      </c>
      <c r="BC25" s="376">
        <v>353487643</v>
      </c>
      <c r="BD25" s="132">
        <f t="shared" ref="BD25:BD62" si="129">SUM(BC25-BB25)</f>
        <v>-7424357</v>
      </c>
      <c r="BE25" s="376">
        <v>261800000</v>
      </c>
      <c r="BF25" s="376">
        <v>261243027.86000001</v>
      </c>
      <c r="BG25" s="132">
        <f t="shared" si="40"/>
        <v>-556972.13999998569</v>
      </c>
      <c r="BH25" s="376">
        <v>246100000</v>
      </c>
      <c r="BI25" s="376">
        <v>246093488.96000001</v>
      </c>
      <c r="BJ25" s="132">
        <f>SUM(BI25-BH25)</f>
        <v>-6511.0399999916553</v>
      </c>
      <c r="BK25" s="376">
        <v>20460000</v>
      </c>
      <c r="BL25" s="376">
        <v>20460000</v>
      </c>
      <c r="BM25" s="132">
        <f>SUM(BL25-BK25)</f>
        <v>0</v>
      </c>
      <c r="BN25" s="63">
        <f t="shared" si="1"/>
        <v>1766403200</v>
      </c>
      <c r="BO25" s="63">
        <f t="shared" si="2"/>
        <v>1764280815.2600002</v>
      </c>
      <c r="BP25" s="63">
        <f t="shared" si="3"/>
        <v>-2122384.7399999872</v>
      </c>
      <c r="BQ25" s="54"/>
      <c r="BR25" s="54"/>
      <c r="BS25" s="132">
        <f t="shared" si="45"/>
        <v>0</v>
      </c>
      <c r="BT25" s="63">
        <f t="shared" si="122"/>
        <v>0</v>
      </c>
      <c r="BU25" s="63">
        <f t="shared" si="122"/>
        <v>0</v>
      </c>
      <c r="BV25" s="63">
        <f t="shared" si="122"/>
        <v>0</v>
      </c>
      <c r="BW25" s="54"/>
      <c r="BX25" s="54"/>
      <c r="BY25" s="132">
        <f t="shared" si="47"/>
        <v>0</v>
      </c>
      <c r="BZ25" s="54"/>
      <c r="CA25" s="54"/>
      <c r="CB25" s="132">
        <f t="shared" si="49"/>
        <v>0</v>
      </c>
      <c r="CC25" s="63">
        <f t="shared" si="50"/>
        <v>0</v>
      </c>
      <c r="CD25" s="63">
        <f t="shared" si="50"/>
        <v>0</v>
      </c>
      <c r="CE25" s="63">
        <f t="shared" si="50"/>
        <v>0</v>
      </c>
      <c r="CF25" s="63">
        <f t="shared" si="79"/>
        <v>1766403200</v>
      </c>
      <c r="CG25" s="63">
        <f t="shared" si="79"/>
        <v>1764280815.2600002</v>
      </c>
      <c r="CH25" s="63">
        <f t="shared" si="79"/>
        <v>-2122384.7399999872</v>
      </c>
      <c r="CI25" s="301"/>
    </row>
    <row r="26" spans="1:16320" s="217" customFormat="1">
      <c r="A26" s="451">
        <v>19</v>
      </c>
      <c r="B26" s="454" t="s">
        <v>21</v>
      </c>
      <c r="C26" s="54"/>
      <c r="D26" s="54"/>
      <c r="E26" s="132">
        <f t="shared" si="123"/>
        <v>0</v>
      </c>
      <c r="F26" s="376">
        <v>8564300</v>
      </c>
      <c r="G26" s="376">
        <v>7057600</v>
      </c>
      <c r="H26" s="132">
        <f t="shared" si="124"/>
        <v>-1506700</v>
      </c>
      <c r="I26" s="54"/>
      <c r="J26" s="54"/>
      <c r="K26" s="132">
        <f t="shared" si="12"/>
        <v>0</v>
      </c>
      <c r="L26" s="54"/>
      <c r="M26" s="54"/>
      <c r="N26" s="132">
        <v>0</v>
      </c>
      <c r="O26" s="54"/>
      <c r="P26" s="54"/>
      <c r="Q26" s="132">
        <f t="shared" si="125"/>
        <v>0</v>
      </c>
      <c r="R26" s="54"/>
      <c r="S26" s="54"/>
      <c r="T26" s="132">
        <f t="shared" si="112"/>
        <v>0</v>
      </c>
      <c r="U26" s="376">
        <v>3372800</v>
      </c>
      <c r="V26" s="376">
        <v>2936208</v>
      </c>
      <c r="W26" s="132">
        <f t="shared" si="126"/>
        <v>-436592</v>
      </c>
      <c r="X26" s="376">
        <v>9760000</v>
      </c>
      <c r="Y26" s="376">
        <v>8761235.2799999993</v>
      </c>
      <c r="Z26" s="132">
        <f t="shared" si="21"/>
        <v>-998764.72000000067</v>
      </c>
      <c r="AA26" s="376">
        <v>3200000</v>
      </c>
      <c r="AB26" s="376">
        <v>2267320</v>
      </c>
      <c r="AC26" s="54">
        <f t="shared" si="127"/>
        <v>-932680</v>
      </c>
      <c r="AD26" s="376">
        <v>3531600</v>
      </c>
      <c r="AE26" s="376">
        <v>484342.33</v>
      </c>
      <c r="AF26" s="132">
        <f t="shared" si="128"/>
        <v>-3047257.67</v>
      </c>
      <c r="AG26" s="376">
        <v>2000000</v>
      </c>
      <c r="AH26" s="376">
        <v>273196</v>
      </c>
      <c r="AI26" s="132">
        <f>SUM(AH26-AG26)</f>
        <v>-1726804</v>
      </c>
      <c r="AJ26" s="376">
        <v>2600000</v>
      </c>
      <c r="AK26" s="376">
        <v>3154586.96</v>
      </c>
      <c r="AL26" s="132">
        <f t="shared" si="27"/>
        <v>554586.96</v>
      </c>
      <c r="AM26" s="376">
        <v>1410400</v>
      </c>
      <c r="AN26" s="376">
        <v>1479984</v>
      </c>
      <c r="AO26" s="132">
        <f t="shared" si="29"/>
        <v>69584</v>
      </c>
      <c r="AP26" s="376">
        <v>1400000</v>
      </c>
      <c r="AQ26" s="376">
        <v>1052656</v>
      </c>
      <c r="AR26" s="132">
        <f t="shared" si="31"/>
        <v>-347344</v>
      </c>
      <c r="AS26" s="54"/>
      <c r="AT26" s="54"/>
      <c r="AU26" s="132">
        <v>0</v>
      </c>
      <c r="AV26" s="376">
        <v>5120400</v>
      </c>
      <c r="AW26" s="376">
        <v>2237488</v>
      </c>
      <c r="AX26" s="132">
        <f t="shared" si="35"/>
        <v>-2882912</v>
      </c>
      <c r="AY26" s="376">
        <v>5800000</v>
      </c>
      <c r="AZ26" s="376">
        <v>4492888</v>
      </c>
      <c r="BA26" s="132">
        <f t="shared" si="37"/>
        <v>-1307112</v>
      </c>
      <c r="BB26" s="376">
        <v>8000000</v>
      </c>
      <c r="BC26" s="376">
        <v>12640813</v>
      </c>
      <c r="BD26" s="132">
        <f t="shared" si="129"/>
        <v>4640813</v>
      </c>
      <c r="BE26" s="376">
        <v>7400000</v>
      </c>
      <c r="BF26" s="376">
        <v>3719465</v>
      </c>
      <c r="BG26" s="132">
        <f t="shared" si="40"/>
        <v>-3680535</v>
      </c>
      <c r="BH26" s="376">
        <v>17000000</v>
      </c>
      <c r="BI26" s="376">
        <v>12714416</v>
      </c>
      <c r="BJ26" s="132">
        <f t="shared" si="42"/>
        <v>-4285584</v>
      </c>
      <c r="BK26" s="376">
        <v>0</v>
      </c>
      <c r="BL26" s="301">
        <v>0</v>
      </c>
      <c r="BM26" s="132">
        <f t="shared" si="75"/>
        <v>0</v>
      </c>
      <c r="BN26" s="63">
        <f t="shared" si="1"/>
        <v>79159500</v>
      </c>
      <c r="BO26" s="63">
        <f t="shared" si="2"/>
        <v>63272198.57</v>
      </c>
      <c r="BP26" s="63">
        <f t="shared" si="3"/>
        <v>-15887301.43</v>
      </c>
      <c r="BQ26" s="54"/>
      <c r="BR26" s="54"/>
      <c r="BS26" s="132">
        <f t="shared" si="45"/>
        <v>0</v>
      </c>
      <c r="BT26" s="63">
        <f t="shared" si="122"/>
        <v>0</v>
      </c>
      <c r="BU26" s="63">
        <f t="shared" si="122"/>
        <v>0</v>
      </c>
      <c r="BV26" s="63">
        <f t="shared" si="122"/>
        <v>0</v>
      </c>
      <c r="BW26" s="54"/>
      <c r="BX26" s="54"/>
      <c r="BY26" s="132">
        <f t="shared" si="47"/>
        <v>0</v>
      </c>
      <c r="BZ26" s="54"/>
      <c r="CA26" s="54"/>
      <c r="CB26" s="132">
        <f t="shared" si="49"/>
        <v>0</v>
      </c>
      <c r="CC26" s="63">
        <f t="shared" si="50"/>
        <v>0</v>
      </c>
      <c r="CD26" s="63">
        <f t="shared" si="50"/>
        <v>0</v>
      </c>
      <c r="CE26" s="63">
        <f t="shared" si="50"/>
        <v>0</v>
      </c>
      <c r="CF26" s="63">
        <f t="shared" si="79"/>
        <v>79159500</v>
      </c>
      <c r="CG26" s="63">
        <f t="shared" si="79"/>
        <v>63272198.57</v>
      </c>
      <c r="CH26" s="63">
        <f t="shared" si="79"/>
        <v>-15887301.43</v>
      </c>
      <c r="CI26" s="301"/>
    </row>
    <row r="27" spans="1:16320" s="217" customFormat="1">
      <c r="A27" s="451">
        <v>20</v>
      </c>
      <c r="B27" s="454" t="s">
        <v>73</v>
      </c>
      <c r="C27" s="54"/>
      <c r="D27" s="54"/>
      <c r="E27" s="132">
        <f t="shared" si="123"/>
        <v>0</v>
      </c>
      <c r="F27" s="54"/>
      <c r="G27" s="54"/>
      <c r="H27" s="132">
        <f t="shared" si="124"/>
        <v>0</v>
      </c>
      <c r="I27" s="54"/>
      <c r="J27" s="54"/>
      <c r="K27" s="132">
        <f t="shared" si="12"/>
        <v>0</v>
      </c>
      <c r="L27" s="54"/>
      <c r="M27" s="54"/>
      <c r="N27" s="132">
        <v>0</v>
      </c>
      <c r="O27" s="54"/>
      <c r="P27" s="54"/>
      <c r="Q27" s="132">
        <f t="shared" si="16"/>
        <v>0</v>
      </c>
      <c r="R27" s="54"/>
      <c r="S27" s="54"/>
      <c r="T27" s="132">
        <f t="shared" si="112"/>
        <v>0</v>
      </c>
      <c r="U27" s="54"/>
      <c r="V27" s="54"/>
      <c r="W27" s="132">
        <f t="shared" si="19"/>
        <v>0</v>
      </c>
      <c r="X27" s="54"/>
      <c r="Y27" s="54"/>
      <c r="Z27" s="132">
        <f t="shared" si="21"/>
        <v>0</v>
      </c>
      <c r="AA27" s="54"/>
      <c r="AB27" s="54"/>
      <c r="AC27" s="54">
        <f t="shared" si="127"/>
        <v>0</v>
      </c>
      <c r="AD27" s="54"/>
      <c r="AE27" s="54"/>
      <c r="AF27" s="132">
        <f t="shared" si="128"/>
        <v>0</v>
      </c>
      <c r="AG27" s="54"/>
      <c r="AH27" s="54"/>
      <c r="AI27" s="132">
        <f t="shared" si="25"/>
        <v>0</v>
      </c>
      <c r="AJ27" s="54"/>
      <c r="AK27" s="54"/>
      <c r="AL27" s="132">
        <f t="shared" si="27"/>
        <v>0</v>
      </c>
      <c r="AM27" s="54"/>
      <c r="AN27" s="54"/>
      <c r="AO27" s="132">
        <f t="shared" si="29"/>
        <v>0</v>
      </c>
      <c r="AP27" s="54"/>
      <c r="AQ27" s="54"/>
      <c r="AR27" s="132">
        <f t="shared" si="31"/>
        <v>0</v>
      </c>
      <c r="AS27" s="54"/>
      <c r="AT27" s="54"/>
      <c r="AU27" s="132">
        <v>0</v>
      </c>
      <c r="AV27" s="54"/>
      <c r="AW27" s="54"/>
      <c r="AX27" s="132">
        <f t="shared" si="35"/>
        <v>0</v>
      </c>
      <c r="AY27" s="54"/>
      <c r="AZ27" s="54"/>
      <c r="BA27" s="132">
        <f t="shared" si="37"/>
        <v>0</v>
      </c>
      <c r="BB27" s="54"/>
      <c r="BC27" s="54"/>
      <c r="BD27" s="132">
        <f t="shared" si="129"/>
        <v>0</v>
      </c>
      <c r="BE27" s="54"/>
      <c r="BF27" s="54"/>
      <c r="BG27" s="132">
        <f t="shared" si="40"/>
        <v>0</v>
      </c>
      <c r="BH27" s="54"/>
      <c r="BI27" s="54"/>
      <c r="BJ27" s="132">
        <f t="shared" si="42"/>
        <v>0</v>
      </c>
      <c r="BK27" s="54"/>
      <c r="BL27" s="54"/>
      <c r="BM27" s="132">
        <f t="shared" si="75"/>
        <v>0</v>
      </c>
      <c r="BN27" s="63">
        <f t="shared" si="1"/>
        <v>0</v>
      </c>
      <c r="BO27" s="63">
        <f t="shared" si="2"/>
        <v>0</v>
      </c>
      <c r="BP27" s="63">
        <f t="shared" si="3"/>
        <v>0</v>
      </c>
      <c r="BQ27" s="54"/>
      <c r="BR27" s="54"/>
      <c r="BS27" s="132">
        <f t="shared" si="45"/>
        <v>0</v>
      </c>
      <c r="BT27" s="63">
        <f t="shared" si="122"/>
        <v>0</v>
      </c>
      <c r="BU27" s="63">
        <f t="shared" si="122"/>
        <v>0</v>
      </c>
      <c r="BV27" s="63">
        <f t="shared" si="122"/>
        <v>0</v>
      </c>
      <c r="BW27" s="54"/>
      <c r="BX27" s="54"/>
      <c r="BY27" s="132">
        <f t="shared" si="47"/>
        <v>0</v>
      </c>
      <c r="BZ27" s="54"/>
      <c r="CA27" s="54"/>
      <c r="CB27" s="132">
        <f t="shared" si="49"/>
        <v>0</v>
      </c>
      <c r="CC27" s="63">
        <f t="shared" si="50"/>
        <v>0</v>
      </c>
      <c r="CD27" s="63">
        <f t="shared" si="50"/>
        <v>0</v>
      </c>
      <c r="CE27" s="63">
        <f t="shared" si="50"/>
        <v>0</v>
      </c>
      <c r="CF27" s="63">
        <f t="shared" si="79"/>
        <v>0</v>
      </c>
      <c r="CG27" s="63">
        <f t="shared" si="79"/>
        <v>0</v>
      </c>
      <c r="CH27" s="63">
        <f t="shared" si="79"/>
        <v>0</v>
      </c>
      <c r="CI27" s="301"/>
    </row>
    <row r="28" spans="1:16320" s="288" customFormat="1">
      <c r="A28" s="163">
        <v>21</v>
      </c>
      <c r="B28" s="154" t="s">
        <v>35</v>
      </c>
      <c r="C28" s="64">
        <f>SUM(C29:C34)</f>
        <v>10514000</v>
      </c>
      <c r="D28" s="64">
        <f>SUM(D29:D34)</f>
        <v>5189100</v>
      </c>
      <c r="E28" s="215">
        <f t="shared" si="8"/>
        <v>-5324900</v>
      </c>
      <c r="F28" s="64">
        <f>SUM(F29:F34)</f>
        <v>66435900</v>
      </c>
      <c r="G28" s="64">
        <f>SUM(G29:G34)</f>
        <v>52634519.030000001</v>
      </c>
      <c r="H28" s="215">
        <f t="shared" si="10"/>
        <v>-13801380.969999999</v>
      </c>
      <c r="I28" s="64">
        <f>SUM(I29:I34)</f>
        <v>3816500</v>
      </c>
      <c r="J28" s="64">
        <f>SUM(J29:J34)</f>
        <v>1414625</v>
      </c>
      <c r="K28" s="215">
        <f t="shared" si="12"/>
        <v>-2401875</v>
      </c>
      <c r="L28" s="64">
        <v>0</v>
      </c>
      <c r="M28" s="64">
        <v>0</v>
      </c>
      <c r="N28" s="215">
        <v>0</v>
      </c>
      <c r="O28" s="64">
        <f>SUM(O29:O34)</f>
        <v>49980000</v>
      </c>
      <c r="P28" s="64">
        <f>SUM(P29:P34)</f>
        <v>48000000</v>
      </c>
      <c r="Q28" s="215">
        <f t="shared" si="16"/>
        <v>-1980000</v>
      </c>
      <c r="R28" s="64">
        <f>SUM(R29:R34)</f>
        <v>9049000</v>
      </c>
      <c r="S28" s="64">
        <f>SUM(S29:S34)</f>
        <v>8002000</v>
      </c>
      <c r="T28" s="215">
        <f t="shared" si="112"/>
        <v>-1047000</v>
      </c>
      <c r="U28" s="64">
        <f>SUM(U29:U34)</f>
        <v>0</v>
      </c>
      <c r="V28" s="64">
        <f>SUM(V29:V34)</f>
        <v>0</v>
      </c>
      <c r="W28" s="215">
        <f t="shared" si="19"/>
        <v>0</v>
      </c>
      <c r="X28" s="64">
        <f>SUM(X29:X34)</f>
        <v>0</v>
      </c>
      <c r="Y28" s="64">
        <f t="shared" ref="Y28:AQ28" si="130">SUM(Y29:Y34)</f>
        <v>0</v>
      </c>
      <c r="Z28" s="215">
        <f t="shared" si="21"/>
        <v>0</v>
      </c>
      <c r="AA28" s="64">
        <f t="shared" si="130"/>
        <v>0</v>
      </c>
      <c r="AB28" s="64">
        <f t="shared" si="130"/>
        <v>0</v>
      </c>
      <c r="AC28" s="64">
        <f>AB28-AA28</f>
        <v>0</v>
      </c>
      <c r="AD28" s="64">
        <f t="shared" si="130"/>
        <v>0</v>
      </c>
      <c r="AE28" s="64">
        <f t="shared" si="130"/>
        <v>0</v>
      </c>
      <c r="AF28" s="215">
        <f t="shared" si="63"/>
        <v>0</v>
      </c>
      <c r="AG28" s="64">
        <f t="shared" si="130"/>
        <v>0</v>
      </c>
      <c r="AH28" s="64">
        <f t="shared" si="130"/>
        <v>0</v>
      </c>
      <c r="AI28" s="215">
        <f t="shared" si="25"/>
        <v>0</v>
      </c>
      <c r="AJ28" s="64">
        <f t="shared" si="130"/>
        <v>0</v>
      </c>
      <c r="AK28" s="64">
        <f t="shared" si="130"/>
        <v>0</v>
      </c>
      <c r="AL28" s="215">
        <f t="shared" si="27"/>
        <v>0</v>
      </c>
      <c r="AM28" s="64">
        <f t="shared" si="130"/>
        <v>0</v>
      </c>
      <c r="AN28" s="64">
        <f t="shared" si="130"/>
        <v>0</v>
      </c>
      <c r="AO28" s="215">
        <f t="shared" si="29"/>
        <v>0</v>
      </c>
      <c r="AP28" s="64">
        <f t="shared" si="130"/>
        <v>0</v>
      </c>
      <c r="AQ28" s="64">
        <f t="shared" si="130"/>
        <v>0</v>
      </c>
      <c r="AR28" s="215">
        <f t="shared" si="31"/>
        <v>0</v>
      </c>
      <c r="AS28" s="64">
        <v>0</v>
      </c>
      <c r="AT28" s="64">
        <v>0</v>
      </c>
      <c r="AU28" s="215">
        <v>0</v>
      </c>
      <c r="AV28" s="64">
        <f t="shared" ref="AV28:BC28" si="131">SUM(AV29:AV34)</f>
        <v>0</v>
      </c>
      <c r="AW28" s="64">
        <f t="shared" si="131"/>
        <v>0</v>
      </c>
      <c r="AX28" s="215">
        <f t="shared" si="35"/>
        <v>0</v>
      </c>
      <c r="AY28" s="64">
        <f t="shared" si="131"/>
        <v>0</v>
      </c>
      <c r="AZ28" s="64">
        <f t="shared" si="131"/>
        <v>0</v>
      </c>
      <c r="BA28" s="215">
        <f t="shared" si="37"/>
        <v>0</v>
      </c>
      <c r="BB28" s="64">
        <f t="shared" si="131"/>
        <v>0</v>
      </c>
      <c r="BC28" s="64">
        <f t="shared" si="131"/>
        <v>0</v>
      </c>
      <c r="BD28" s="215">
        <f t="shared" si="129"/>
        <v>0</v>
      </c>
      <c r="BE28" s="64">
        <f t="shared" ref="BE28:BL28" si="132">SUM(BE29:BE34)</f>
        <v>0</v>
      </c>
      <c r="BF28" s="64">
        <f t="shared" si="132"/>
        <v>0</v>
      </c>
      <c r="BG28" s="215">
        <f t="shared" si="40"/>
        <v>0</v>
      </c>
      <c r="BH28" s="64">
        <f t="shared" si="132"/>
        <v>0</v>
      </c>
      <c r="BI28" s="64">
        <f t="shared" si="132"/>
        <v>0</v>
      </c>
      <c r="BJ28" s="215">
        <f t="shared" si="42"/>
        <v>0</v>
      </c>
      <c r="BK28" s="64">
        <f t="shared" si="132"/>
        <v>0</v>
      </c>
      <c r="BL28" s="64">
        <f t="shared" si="132"/>
        <v>0</v>
      </c>
      <c r="BM28" s="215">
        <f t="shared" si="75"/>
        <v>0</v>
      </c>
      <c r="BN28" s="59">
        <f t="shared" si="1"/>
        <v>139795400</v>
      </c>
      <c r="BO28" s="59">
        <f t="shared" si="2"/>
        <v>115240244.03</v>
      </c>
      <c r="BP28" s="59">
        <f t="shared" si="3"/>
        <v>-24555155.969999999</v>
      </c>
      <c r="BQ28" s="64">
        <f t="shared" ref="BQ28:BR28" si="133">SUM(BQ29:BQ34)</f>
        <v>0</v>
      </c>
      <c r="BR28" s="64">
        <f t="shared" si="133"/>
        <v>0</v>
      </c>
      <c r="BS28" s="215">
        <f t="shared" si="45"/>
        <v>0</v>
      </c>
      <c r="BT28" s="59">
        <f t="shared" si="120"/>
        <v>0</v>
      </c>
      <c r="BU28" s="59">
        <f t="shared" si="120"/>
        <v>0</v>
      </c>
      <c r="BV28" s="59">
        <f t="shared" si="120"/>
        <v>0</v>
      </c>
      <c r="BW28" s="64">
        <f t="shared" ref="BW28:CA28" si="134">SUM(BW29:BW34)</f>
        <v>0</v>
      </c>
      <c r="BX28" s="64">
        <f t="shared" si="134"/>
        <v>0</v>
      </c>
      <c r="BY28" s="215">
        <f t="shared" si="47"/>
        <v>0</v>
      </c>
      <c r="BZ28" s="64">
        <f t="shared" si="134"/>
        <v>0</v>
      </c>
      <c r="CA28" s="64">
        <f t="shared" si="134"/>
        <v>0</v>
      </c>
      <c r="CB28" s="215">
        <f t="shared" si="49"/>
        <v>0</v>
      </c>
      <c r="CC28" s="59">
        <f t="shared" si="50"/>
        <v>0</v>
      </c>
      <c r="CD28" s="59">
        <f t="shared" si="50"/>
        <v>0</v>
      </c>
      <c r="CE28" s="59">
        <f t="shared" si="50"/>
        <v>0</v>
      </c>
      <c r="CF28" s="59">
        <f t="shared" si="79"/>
        <v>139795400</v>
      </c>
      <c r="CG28" s="59">
        <f t="shared" si="79"/>
        <v>115240244.03</v>
      </c>
      <c r="CH28" s="59">
        <f t="shared" si="79"/>
        <v>-24555155.969999999</v>
      </c>
      <c r="CI28" s="285"/>
      <c r="CJ28" s="322"/>
      <c r="CK28" s="286"/>
      <c r="CL28" s="286"/>
      <c r="CM28" s="287"/>
      <c r="CN28" s="287"/>
      <c r="CO28" s="285"/>
      <c r="CP28" s="286"/>
      <c r="CQ28" s="286"/>
      <c r="CR28" s="286"/>
      <c r="CS28" s="287"/>
      <c r="CT28" s="287"/>
      <c r="CU28" s="285"/>
      <c r="CV28" s="287"/>
      <c r="CW28" s="287"/>
      <c r="CX28" s="285"/>
      <c r="CY28" s="286"/>
      <c r="CZ28" s="286"/>
      <c r="DA28" s="286"/>
      <c r="DB28" s="286"/>
      <c r="DC28" s="286"/>
      <c r="DD28" s="286"/>
      <c r="DE28" s="163"/>
      <c r="DF28" s="154"/>
      <c r="DG28" s="287"/>
      <c r="DH28" s="287"/>
      <c r="DI28" s="285"/>
      <c r="DJ28" s="287"/>
      <c r="DK28" s="287"/>
      <c r="DL28" s="285"/>
      <c r="DM28" s="287"/>
      <c r="DN28" s="287"/>
      <c r="DO28" s="285"/>
      <c r="DP28" s="287"/>
      <c r="DQ28" s="287"/>
      <c r="DR28" s="285"/>
      <c r="DS28" s="287"/>
      <c r="DT28" s="287"/>
      <c r="DU28" s="285"/>
      <c r="DV28" s="287"/>
      <c r="DW28" s="287"/>
      <c r="DX28" s="285"/>
      <c r="DY28" s="287"/>
      <c r="DZ28" s="287"/>
      <c r="EA28" s="285"/>
      <c r="EB28" s="287"/>
      <c r="EC28" s="287"/>
      <c r="ED28" s="285"/>
      <c r="EE28" s="287"/>
      <c r="EF28" s="287"/>
      <c r="EG28" s="285"/>
      <c r="EH28" s="287"/>
      <c r="EI28" s="287"/>
      <c r="EJ28" s="285"/>
      <c r="EK28" s="287"/>
      <c r="EL28" s="287"/>
      <c r="EM28" s="285"/>
      <c r="EN28" s="287"/>
      <c r="EO28" s="287"/>
      <c r="EP28" s="285"/>
      <c r="EQ28" s="287"/>
      <c r="ER28" s="287"/>
      <c r="ES28" s="285"/>
      <c r="ET28" s="287"/>
      <c r="EU28" s="287"/>
      <c r="EV28" s="285"/>
      <c r="EW28" s="287"/>
      <c r="EX28" s="287"/>
      <c r="EY28" s="285"/>
      <c r="EZ28" s="287"/>
      <c r="FA28" s="287"/>
      <c r="FB28" s="285"/>
      <c r="FC28" s="287"/>
      <c r="FD28" s="287"/>
      <c r="FE28" s="285"/>
      <c r="FF28" s="287"/>
      <c r="FG28" s="287"/>
      <c r="FH28" s="285"/>
      <c r="FI28" s="287"/>
      <c r="FJ28" s="287"/>
      <c r="FK28" s="285"/>
      <c r="FL28" s="287"/>
      <c r="FM28" s="287"/>
      <c r="FN28" s="285"/>
      <c r="FO28" s="287"/>
      <c r="FP28" s="287"/>
      <c r="FQ28" s="285"/>
      <c r="FR28" s="286"/>
      <c r="FS28" s="286"/>
      <c r="FT28" s="286"/>
      <c r="FU28" s="287"/>
      <c r="FV28" s="287"/>
      <c r="FW28" s="285"/>
      <c r="FX28" s="286"/>
      <c r="FY28" s="286"/>
      <c r="FZ28" s="286"/>
      <c r="GA28" s="287"/>
      <c r="GB28" s="287"/>
      <c r="GC28" s="285"/>
      <c r="GD28" s="287"/>
      <c r="GE28" s="287"/>
      <c r="GF28" s="285"/>
      <c r="GG28" s="286"/>
      <c r="GH28" s="286"/>
      <c r="GI28" s="286"/>
      <c r="GJ28" s="286"/>
      <c r="GK28" s="286"/>
      <c r="GL28" s="286"/>
      <c r="GM28" s="163"/>
      <c r="GN28" s="154"/>
      <c r="GO28" s="287"/>
      <c r="GP28" s="287"/>
      <c r="GQ28" s="285"/>
      <c r="GR28" s="287"/>
      <c r="GS28" s="287"/>
      <c r="GT28" s="285"/>
      <c r="GU28" s="287"/>
      <c r="GV28" s="287"/>
      <c r="GW28" s="285"/>
      <c r="GX28" s="287"/>
      <c r="GY28" s="287"/>
      <c r="GZ28" s="285"/>
      <c r="HA28" s="287"/>
      <c r="HB28" s="287"/>
      <c r="HC28" s="285"/>
      <c r="HD28" s="287"/>
      <c r="HE28" s="287"/>
      <c r="HF28" s="285"/>
      <c r="HG28" s="287"/>
      <c r="HH28" s="287"/>
      <c r="HI28" s="285"/>
      <c r="HJ28" s="287"/>
      <c r="HK28" s="287"/>
      <c r="HL28" s="285"/>
      <c r="HM28" s="287"/>
      <c r="HN28" s="287"/>
      <c r="HO28" s="285"/>
      <c r="HP28" s="287"/>
      <c r="HQ28" s="287"/>
      <c r="HR28" s="285"/>
      <c r="HS28" s="287"/>
      <c r="HT28" s="287"/>
      <c r="HU28" s="285"/>
      <c r="HV28" s="287"/>
      <c r="HW28" s="287"/>
      <c r="HX28" s="285"/>
      <c r="HY28" s="287"/>
      <c r="HZ28" s="287"/>
      <c r="IA28" s="285"/>
      <c r="IB28" s="287"/>
      <c r="IC28" s="287"/>
      <c r="ID28" s="285"/>
      <c r="IE28" s="287"/>
      <c r="IF28" s="287"/>
      <c r="IG28" s="285"/>
      <c r="IH28" s="287"/>
      <c r="II28" s="287"/>
      <c r="IJ28" s="285"/>
      <c r="IK28" s="287"/>
      <c r="IL28" s="287"/>
      <c r="IM28" s="285"/>
      <c r="IN28" s="287"/>
      <c r="IO28" s="287"/>
      <c r="IP28" s="285"/>
      <c r="IQ28" s="287"/>
      <c r="IR28" s="287"/>
      <c r="IS28" s="285"/>
      <c r="IT28" s="287"/>
      <c r="IU28" s="287"/>
      <c r="IV28" s="285"/>
      <c r="IW28" s="287"/>
      <c r="IX28" s="287"/>
      <c r="IY28" s="285"/>
      <c r="IZ28" s="286"/>
      <c r="JA28" s="286"/>
      <c r="JB28" s="286"/>
      <c r="JC28" s="287"/>
      <c r="JD28" s="287"/>
      <c r="JE28" s="285"/>
      <c r="JF28" s="286"/>
      <c r="JG28" s="286"/>
      <c r="JH28" s="286"/>
      <c r="JI28" s="287"/>
      <c r="JJ28" s="287"/>
      <c r="JK28" s="285"/>
      <c r="JL28" s="287"/>
      <c r="JM28" s="287"/>
      <c r="JN28" s="285"/>
      <c r="JO28" s="286"/>
      <c r="JP28" s="286"/>
      <c r="JQ28" s="286"/>
      <c r="JR28" s="286"/>
      <c r="JS28" s="286"/>
      <c r="JT28" s="286"/>
      <c r="JU28" s="163"/>
      <c r="JV28" s="154"/>
      <c r="JW28" s="287"/>
      <c r="JX28" s="287"/>
      <c r="JY28" s="285"/>
      <c r="JZ28" s="287"/>
      <c r="KA28" s="287"/>
      <c r="KB28" s="285"/>
      <c r="KC28" s="287"/>
      <c r="KD28" s="287"/>
      <c r="KE28" s="285"/>
      <c r="KF28" s="287"/>
      <c r="KG28" s="287"/>
      <c r="KH28" s="285"/>
      <c r="KI28" s="287"/>
      <c r="KJ28" s="287"/>
      <c r="KK28" s="285"/>
      <c r="KL28" s="287"/>
      <c r="KM28" s="287"/>
      <c r="KN28" s="285"/>
      <c r="KO28" s="287"/>
      <c r="KP28" s="287"/>
      <c r="KQ28" s="285"/>
      <c r="KR28" s="287"/>
      <c r="KS28" s="287"/>
      <c r="KT28" s="285"/>
      <c r="KU28" s="287"/>
      <c r="KV28" s="287"/>
      <c r="KW28" s="285"/>
      <c r="KX28" s="287"/>
      <c r="KY28" s="287"/>
      <c r="KZ28" s="285"/>
      <c r="LA28" s="287"/>
      <c r="LB28" s="287"/>
      <c r="LC28" s="285"/>
      <c r="LD28" s="287"/>
      <c r="LE28" s="287"/>
      <c r="LF28" s="285"/>
      <c r="LG28" s="287"/>
      <c r="LH28" s="287"/>
      <c r="LI28" s="285"/>
      <c r="LJ28" s="287"/>
      <c r="LK28" s="287"/>
      <c r="LL28" s="285"/>
      <c r="LM28" s="287"/>
      <c r="LN28" s="287"/>
      <c r="LO28" s="285"/>
      <c r="LP28" s="287"/>
      <c r="LQ28" s="287"/>
      <c r="LR28" s="285"/>
      <c r="LS28" s="287"/>
      <c r="LT28" s="287"/>
      <c r="LU28" s="285"/>
      <c r="LV28" s="287"/>
      <c r="LW28" s="287"/>
      <c r="LX28" s="285"/>
      <c r="LY28" s="287"/>
      <c r="LZ28" s="287"/>
      <c r="MA28" s="285"/>
      <c r="MB28" s="287"/>
      <c r="MC28" s="287"/>
      <c r="MD28" s="285"/>
      <c r="ME28" s="287"/>
      <c r="MF28" s="287"/>
      <c r="MG28" s="285"/>
      <c r="MH28" s="286"/>
      <c r="MI28" s="286"/>
      <c r="MJ28" s="286"/>
      <c r="MK28" s="287"/>
      <c r="ML28" s="287"/>
      <c r="MM28" s="285"/>
      <c r="MN28" s="286"/>
      <c r="MO28" s="286"/>
      <c r="MP28" s="286"/>
      <c r="MQ28" s="287"/>
      <c r="MR28" s="287"/>
      <c r="MS28" s="285"/>
      <c r="MT28" s="287"/>
      <c r="MU28" s="287"/>
      <c r="MV28" s="285"/>
      <c r="MW28" s="286"/>
      <c r="MX28" s="286"/>
      <c r="MY28" s="286"/>
      <c r="MZ28" s="286"/>
      <c r="NA28" s="286"/>
      <c r="NB28" s="286"/>
      <c r="NC28" s="163"/>
      <c r="ND28" s="154"/>
      <c r="NE28" s="287"/>
      <c r="NF28" s="287"/>
      <c r="NG28" s="285"/>
      <c r="NH28" s="287"/>
      <c r="NI28" s="287"/>
      <c r="NJ28" s="285"/>
      <c r="NK28" s="287"/>
      <c r="NL28" s="287"/>
      <c r="NM28" s="285"/>
      <c r="NN28" s="287"/>
      <c r="NO28" s="287"/>
      <c r="NP28" s="285"/>
      <c r="NQ28" s="287"/>
      <c r="NR28" s="287"/>
      <c r="NS28" s="285"/>
      <c r="NT28" s="287"/>
      <c r="NU28" s="287"/>
      <c r="NV28" s="285"/>
      <c r="NW28" s="287"/>
      <c r="NX28" s="287"/>
      <c r="NY28" s="285"/>
      <c r="NZ28" s="287"/>
      <c r="OA28" s="287"/>
      <c r="OB28" s="285"/>
      <c r="OC28" s="287"/>
      <c r="OD28" s="287"/>
      <c r="OE28" s="285"/>
      <c r="OF28" s="287"/>
      <c r="OG28" s="287"/>
      <c r="OH28" s="285"/>
      <c r="OI28" s="287"/>
      <c r="OJ28" s="287"/>
      <c r="OK28" s="285"/>
      <c r="OL28" s="287"/>
      <c r="OM28" s="287"/>
      <c r="ON28" s="285"/>
      <c r="OO28" s="287"/>
      <c r="OP28" s="287"/>
      <c r="OQ28" s="285"/>
      <c r="OR28" s="287"/>
      <c r="OS28" s="287"/>
      <c r="OT28" s="285"/>
      <c r="OU28" s="287"/>
      <c r="OV28" s="287"/>
      <c r="OW28" s="285"/>
      <c r="OX28" s="287"/>
      <c r="OY28" s="287"/>
      <c r="OZ28" s="285"/>
      <c r="PA28" s="287"/>
      <c r="PB28" s="287"/>
      <c r="PC28" s="285"/>
      <c r="PD28" s="287"/>
      <c r="PE28" s="287"/>
      <c r="PF28" s="285"/>
      <c r="PG28" s="287"/>
      <c r="PH28" s="287"/>
      <c r="PI28" s="285"/>
      <c r="PJ28" s="287"/>
      <c r="PK28" s="287"/>
      <c r="PL28" s="285"/>
      <c r="PM28" s="287"/>
      <c r="PN28" s="287"/>
      <c r="PO28" s="285"/>
      <c r="PP28" s="286"/>
      <c r="PQ28" s="286"/>
      <c r="PR28" s="286"/>
      <c r="PS28" s="287"/>
      <c r="PT28" s="287"/>
      <c r="PU28" s="285"/>
      <c r="PV28" s="286"/>
      <c r="PW28" s="286"/>
      <c r="PX28" s="286"/>
      <c r="PY28" s="287"/>
      <c r="PZ28" s="287"/>
      <c r="QA28" s="285"/>
      <c r="QB28" s="287"/>
      <c r="QC28" s="287"/>
      <c r="QD28" s="285"/>
      <c r="QE28" s="286"/>
      <c r="QF28" s="286"/>
      <c r="QG28" s="286"/>
      <c r="QH28" s="286"/>
      <c r="QI28" s="286"/>
      <c r="QJ28" s="286"/>
      <c r="QK28" s="163"/>
      <c r="QL28" s="154"/>
      <c r="QM28" s="287"/>
      <c r="QN28" s="287"/>
      <c r="QO28" s="285"/>
      <c r="QP28" s="287"/>
      <c r="QQ28" s="287"/>
      <c r="QR28" s="285"/>
      <c r="QS28" s="287"/>
      <c r="QT28" s="287"/>
      <c r="QU28" s="285"/>
      <c r="QV28" s="287"/>
      <c r="QW28" s="287"/>
      <c r="QX28" s="285"/>
      <c r="QY28" s="287"/>
      <c r="QZ28" s="287"/>
      <c r="RA28" s="285"/>
      <c r="RB28" s="287"/>
      <c r="RC28" s="287"/>
      <c r="RD28" s="285"/>
      <c r="RE28" s="287"/>
      <c r="RF28" s="287"/>
      <c r="RG28" s="285"/>
      <c r="RH28" s="287"/>
      <c r="RI28" s="287"/>
      <c r="RJ28" s="285"/>
      <c r="RK28" s="287"/>
      <c r="RL28" s="287"/>
      <c r="RM28" s="285"/>
      <c r="RN28" s="287"/>
      <c r="RO28" s="287"/>
      <c r="RP28" s="285"/>
      <c r="RQ28" s="287"/>
      <c r="RR28" s="287"/>
      <c r="RS28" s="285"/>
      <c r="RT28" s="287"/>
      <c r="RU28" s="287"/>
      <c r="RV28" s="285"/>
      <c r="RW28" s="287"/>
      <c r="RX28" s="287"/>
      <c r="RY28" s="285"/>
      <c r="RZ28" s="287"/>
      <c r="SA28" s="287"/>
      <c r="SB28" s="285"/>
      <c r="SC28" s="287"/>
      <c r="SD28" s="287"/>
      <c r="SE28" s="285"/>
      <c r="SF28" s="287"/>
      <c r="SG28" s="287"/>
      <c r="SH28" s="285"/>
      <c r="SI28" s="287"/>
      <c r="SJ28" s="287"/>
      <c r="SK28" s="285"/>
      <c r="SL28" s="287"/>
      <c r="SM28" s="287"/>
      <c r="SN28" s="285"/>
      <c r="SO28" s="287"/>
      <c r="SP28" s="287"/>
      <c r="SQ28" s="285"/>
      <c r="SR28" s="287"/>
      <c r="SS28" s="287"/>
      <c r="ST28" s="285"/>
      <c r="SU28" s="287"/>
      <c r="SV28" s="287"/>
      <c r="SW28" s="285"/>
      <c r="SX28" s="286"/>
      <c r="SY28" s="286"/>
      <c r="SZ28" s="286"/>
      <c r="TA28" s="287"/>
      <c r="TB28" s="287"/>
      <c r="TC28" s="285"/>
      <c r="TD28" s="286"/>
      <c r="TE28" s="286"/>
      <c r="TF28" s="286"/>
      <c r="TG28" s="287"/>
      <c r="TH28" s="287"/>
      <c r="TI28" s="285"/>
      <c r="TJ28" s="287"/>
      <c r="TK28" s="287"/>
      <c r="TL28" s="285"/>
      <c r="TM28" s="286"/>
      <c r="TN28" s="286"/>
      <c r="TO28" s="286"/>
      <c r="TP28" s="286"/>
      <c r="TQ28" s="286"/>
      <c r="TR28" s="286"/>
      <c r="TS28" s="163"/>
      <c r="TT28" s="154"/>
      <c r="TU28" s="287"/>
      <c r="TV28" s="287"/>
      <c r="TW28" s="285"/>
      <c r="TX28" s="287"/>
      <c r="TY28" s="287"/>
      <c r="TZ28" s="285"/>
      <c r="UA28" s="287"/>
      <c r="UB28" s="287"/>
      <c r="UC28" s="285"/>
      <c r="UD28" s="287"/>
      <c r="UE28" s="287"/>
      <c r="UF28" s="285"/>
      <c r="UG28" s="287"/>
      <c r="UH28" s="287"/>
      <c r="UI28" s="285"/>
      <c r="UJ28" s="287"/>
      <c r="UK28" s="287"/>
      <c r="UL28" s="285"/>
      <c r="UM28" s="287"/>
      <c r="UN28" s="287"/>
      <c r="UO28" s="285"/>
      <c r="UP28" s="287"/>
      <c r="UQ28" s="287"/>
      <c r="UR28" s="285"/>
      <c r="US28" s="287"/>
      <c r="UT28" s="287"/>
      <c r="UU28" s="285"/>
      <c r="UV28" s="287"/>
      <c r="UW28" s="287"/>
      <c r="UX28" s="285"/>
      <c r="UY28" s="287"/>
      <c r="UZ28" s="287"/>
      <c r="VA28" s="285"/>
      <c r="VB28" s="287"/>
      <c r="VC28" s="287"/>
      <c r="VD28" s="285"/>
      <c r="VE28" s="287"/>
      <c r="VF28" s="287"/>
      <c r="VG28" s="285"/>
      <c r="VH28" s="287"/>
      <c r="VI28" s="287"/>
      <c r="VJ28" s="285"/>
      <c r="VK28" s="287"/>
      <c r="VL28" s="287"/>
      <c r="VM28" s="285"/>
      <c r="VN28" s="287"/>
      <c r="VO28" s="287"/>
      <c r="VP28" s="285"/>
      <c r="VQ28" s="287"/>
      <c r="VR28" s="287"/>
      <c r="VS28" s="285"/>
      <c r="VT28" s="287"/>
      <c r="VU28" s="287"/>
      <c r="VV28" s="285"/>
      <c r="VW28" s="287"/>
      <c r="VX28" s="287"/>
      <c r="VY28" s="285"/>
      <c r="VZ28" s="287"/>
      <c r="WA28" s="287"/>
      <c r="WB28" s="285"/>
      <c r="WC28" s="287"/>
      <c r="WD28" s="287"/>
      <c r="WE28" s="285"/>
      <c r="WF28" s="286"/>
      <c r="WG28" s="286"/>
      <c r="WH28" s="286"/>
      <c r="WI28" s="287"/>
      <c r="WJ28" s="287"/>
      <c r="WK28" s="285"/>
      <c r="WL28" s="286"/>
      <c r="WM28" s="286"/>
      <c r="WN28" s="286"/>
      <c r="WO28" s="287"/>
      <c r="WP28" s="287"/>
      <c r="WQ28" s="285"/>
      <c r="WR28" s="287"/>
      <c r="WS28" s="287"/>
      <c r="WT28" s="285"/>
      <c r="WU28" s="286"/>
      <c r="WV28" s="286"/>
      <c r="WW28" s="286"/>
      <c r="WX28" s="286"/>
      <c r="WY28" s="286"/>
      <c r="WZ28" s="286"/>
      <c r="XA28" s="163"/>
      <c r="XB28" s="154"/>
      <c r="XC28" s="287"/>
      <c r="XD28" s="287"/>
      <c r="XE28" s="285"/>
      <c r="XF28" s="287"/>
      <c r="XG28" s="287"/>
      <c r="XH28" s="285"/>
      <c r="XI28" s="287"/>
      <c r="XJ28" s="287"/>
      <c r="XK28" s="285"/>
      <c r="XL28" s="287"/>
      <c r="XM28" s="287"/>
      <c r="XN28" s="285"/>
      <c r="XO28" s="287"/>
      <c r="XP28" s="287"/>
      <c r="XQ28" s="285"/>
      <c r="XR28" s="287"/>
      <c r="XS28" s="287"/>
      <c r="XT28" s="285"/>
      <c r="XU28" s="287"/>
      <c r="XV28" s="287"/>
      <c r="XW28" s="285"/>
      <c r="XX28" s="287"/>
      <c r="XY28" s="287"/>
      <c r="XZ28" s="285"/>
      <c r="YA28" s="287"/>
      <c r="YB28" s="287"/>
      <c r="YC28" s="285"/>
      <c r="YD28" s="287"/>
      <c r="YE28" s="287"/>
      <c r="YF28" s="285"/>
      <c r="YG28" s="287"/>
      <c r="YH28" s="287"/>
      <c r="YI28" s="285"/>
      <c r="YJ28" s="287"/>
      <c r="YK28" s="287"/>
      <c r="YL28" s="285"/>
      <c r="YM28" s="287"/>
      <c r="YN28" s="287"/>
      <c r="YO28" s="285"/>
      <c r="YP28" s="287"/>
      <c r="YQ28" s="287"/>
      <c r="YR28" s="285"/>
      <c r="YS28" s="287"/>
      <c r="YT28" s="287"/>
      <c r="YU28" s="285"/>
      <c r="YV28" s="287"/>
      <c r="YW28" s="287"/>
      <c r="YX28" s="285"/>
      <c r="YY28" s="287"/>
      <c r="YZ28" s="287"/>
      <c r="ZA28" s="285"/>
      <c r="ZB28" s="287"/>
      <c r="ZC28" s="287"/>
      <c r="ZD28" s="285"/>
      <c r="ZE28" s="287"/>
      <c r="ZF28" s="287"/>
      <c r="ZG28" s="285"/>
      <c r="ZH28" s="287"/>
      <c r="ZI28" s="287"/>
      <c r="ZJ28" s="285"/>
      <c r="ZK28" s="287"/>
      <c r="ZL28" s="287"/>
      <c r="ZM28" s="285"/>
      <c r="ZN28" s="286"/>
      <c r="ZO28" s="286"/>
      <c r="ZP28" s="286"/>
      <c r="ZQ28" s="287"/>
      <c r="ZR28" s="287"/>
      <c r="ZS28" s="285"/>
      <c r="ZT28" s="286"/>
      <c r="ZU28" s="286"/>
      <c r="ZV28" s="286"/>
      <c r="ZW28" s="287"/>
      <c r="ZX28" s="287"/>
      <c r="ZY28" s="285"/>
      <c r="ZZ28" s="287"/>
      <c r="AAA28" s="287"/>
      <c r="AAB28" s="285"/>
      <c r="AAC28" s="286"/>
      <c r="AAD28" s="286"/>
      <c r="AAE28" s="286"/>
      <c r="AAF28" s="286"/>
      <c r="AAG28" s="286"/>
      <c r="AAH28" s="286"/>
      <c r="AAI28" s="163"/>
      <c r="AAJ28" s="154"/>
      <c r="AAK28" s="287"/>
      <c r="AAL28" s="287"/>
      <c r="AAM28" s="285"/>
      <c r="AAN28" s="287"/>
      <c r="AAO28" s="287"/>
      <c r="AAP28" s="285"/>
      <c r="AAQ28" s="287"/>
      <c r="AAR28" s="287"/>
      <c r="AAS28" s="285"/>
      <c r="AAT28" s="287"/>
      <c r="AAU28" s="287"/>
      <c r="AAV28" s="285"/>
      <c r="AAW28" s="287"/>
      <c r="AAX28" s="287"/>
      <c r="AAY28" s="285"/>
      <c r="AAZ28" s="287"/>
      <c r="ABA28" s="287"/>
      <c r="ABB28" s="285"/>
      <c r="ABC28" s="287"/>
      <c r="ABD28" s="287"/>
      <c r="ABE28" s="285"/>
      <c r="ABF28" s="287"/>
      <c r="ABG28" s="287"/>
      <c r="ABH28" s="285"/>
      <c r="ABI28" s="287"/>
      <c r="ABJ28" s="287"/>
      <c r="ABK28" s="285"/>
      <c r="ABL28" s="287"/>
      <c r="ABM28" s="287"/>
      <c r="ABN28" s="285"/>
      <c r="ABO28" s="287"/>
      <c r="ABP28" s="287"/>
      <c r="ABQ28" s="285"/>
      <c r="ABR28" s="287"/>
      <c r="ABS28" s="287"/>
      <c r="ABT28" s="285"/>
      <c r="ABU28" s="287"/>
      <c r="ABV28" s="287"/>
      <c r="ABW28" s="285"/>
      <c r="ABX28" s="287"/>
      <c r="ABY28" s="287"/>
      <c r="ABZ28" s="285"/>
      <c r="ACA28" s="287"/>
      <c r="ACB28" s="287"/>
      <c r="ACC28" s="285"/>
      <c r="ACD28" s="287"/>
      <c r="ACE28" s="287"/>
      <c r="ACF28" s="285"/>
      <c r="ACG28" s="287"/>
      <c r="ACH28" s="287"/>
      <c r="ACI28" s="285"/>
      <c r="ACJ28" s="287"/>
      <c r="ACK28" s="287"/>
      <c r="ACL28" s="285"/>
      <c r="ACM28" s="287"/>
      <c r="ACN28" s="287"/>
      <c r="ACO28" s="285"/>
      <c r="ACP28" s="287"/>
      <c r="ACQ28" s="287"/>
      <c r="ACR28" s="285"/>
      <c r="ACS28" s="287"/>
      <c r="ACT28" s="287"/>
      <c r="ACU28" s="285"/>
      <c r="ACV28" s="286"/>
      <c r="ACW28" s="286"/>
      <c r="ACX28" s="286"/>
      <c r="ACY28" s="287"/>
      <c r="ACZ28" s="287"/>
      <c r="ADA28" s="285"/>
      <c r="ADB28" s="286"/>
      <c r="ADC28" s="286"/>
      <c r="ADD28" s="286"/>
      <c r="ADE28" s="287"/>
      <c r="ADF28" s="287"/>
      <c r="ADG28" s="285"/>
      <c r="ADH28" s="287"/>
      <c r="ADI28" s="287"/>
      <c r="ADJ28" s="285"/>
      <c r="ADK28" s="286"/>
      <c r="ADL28" s="286"/>
      <c r="ADM28" s="286"/>
      <c r="ADN28" s="286"/>
      <c r="ADO28" s="286"/>
      <c r="ADP28" s="286"/>
      <c r="ADQ28" s="163"/>
      <c r="ADR28" s="154"/>
      <c r="ADS28" s="287"/>
      <c r="ADT28" s="287"/>
      <c r="ADU28" s="285"/>
      <c r="ADV28" s="287"/>
      <c r="ADW28" s="287"/>
      <c r="ADX28" s="285"/>
      <c r="ADY28" s="287"/>
      <c r="ADZ28" s="287"/>
      <c r="AEA28" s="285"/>
      <c r="AEB28" s="287"/>
      <c r="AEC28" s="287"/>
      <c r="AED28" s="285"/>
      <c r="AEE28" s="287"/>
      <c r="AEF28" s="287"/>
      <c r="AEG28" s="285"/>
      <c r="AEH28" s="287"/>
      <c r="AEI28" s="287"/>
      <c r="AEJ28" s="285"/>
      <c r="AEK28" s="287"/>
      <c r="AEL28" s="287"/>
      <c r="AEM28" s="285"/>
      <c r="AEN28" s="287"/>
      <c r="AEO28" s="287"/>
      <c r="AEP28" s="285"/>
      <c r="AEQ28" s="287"/>
      <c r="AER28" s="287"/>
      <c r="AES28" s="285"/>
      <c r="AET28" s="287"/>
      <c r="AEU28" s="287"/>
      <c r="AEV28" s="285"/>
      <c r="AEW28" s="287"/>
      <c r="AEX28" s="287"/>
      <c r="AEY28" s="285"/>
      <c r="AEZ28" s="287"/>
      <c r="AFA28" s="287"/>
      <c r="AFB28" s="285"/>
      <c r="AFC28" s="287"/>
      <c r="AFD28" s="287"/>
      <c r="AFE28" s="285"/>
      <c r="AFF28" s="287"/>
      <c r="AFG28" s="287"/>
      <c r="AFH28" s="285"/>
      <c r="AFI28" s="287"/>
      <c r="AFJ28" s="287"/>
      <c r="AFK28" s="285"/>
      <c r="AFL28" s="287"/>
      <c r="AFM28" s="287"/>
      <c r="AFN28" s="285"/>
      <c r="AFO28" s="287"/>
      <c r="AFP28" s="287"/>
      <c r="AFQ28" s="285"/>
      <c r="AFR28" s="287"/>
      <c r="AFS28" s="287"/>
      <c r="AFT28" s="285"/>
      <c r="AFU28" s="287"/>
      <c r="AFV28" s="287"/>
      <c r="AFW28" s="285"/>
      <c r="AFX28" s="287"/>
      <c r="AFY28" s="287"/>
      <c r="AFZ28" s="285"/>
      <c r="AGA28" s="287"/>
      <c r="AGB28" s="287"/>
      <c r="AGC28" s="285"/>
      <c r="AGD28" s="286"/>
      <c r="AGE28" s="286"/>
      <c r="AGF28" s="286"/>
      <c r="AGG28" s="287"/>
      <c r="AGH28" s="287"/>
      <c r="AGI28" s="285"/>
      <c r="AGJ28" s="286"/>
      <c r="AGK28" s="286"/>
      <c r="AGL28" s="286"/>
      <c r="AGM28" s="287"/>
      <c r="AGN28" s="287"/>
      <c r="AGO28" s="285"/>
      <c r="AGP28" s="287"/>
      <c r="AGQ28" s="287"/>
      <c r="AGR28" s="285"/>
      <c r="AGS28" s="286"/>
      <c r="AGT28" s="286"/>
      <c r="AGU28" s="286"/>
      <c r="AGV28" s="286"/>
      <c r="AGW28" s="286"/>
      <c r="AGX28" s="286"/>
      <c r="AGY28" s="163"/>
      <c r="AGZ28" s="154"/>
      <c r="AHA28" s="287"/>
      <c r="AHB28" s="287"/>
      <c r="AHC28" s="285"/>
      <c r="AHD28" s="287"/>
      <c r="AHE28" s="287"/>
      <c r="AHF28" s="285"/>
      <c r="AHG28" s="287"/>
      <c r="AHH28" s="287"/>
      <c r="AHI28" s="285"/>
      <c r="AHJ28" s="287"/>
      <c r="AHK28" s="287"/>
      <c r="AHL28" s="285"/>
      <c r="AHM28" s="287"/>
      <c r="AHN28" s="287"/>
      <c r="AHO28" s="285"/>
      <c r="AHP28" s="287"/>
      <c r="AHQ28" s="287"/>
      <c r="AHR28" s="285"/>
      <c r="AHS28" s="287"/>
      <c r="AHT28" s="287"/>
      <c r="AHU28" s="285"/>
      <c r="AHV28" s="287"/>
      <c r="AHW28" s="287"/>
      <c r="AHX28" s="285"/>
      <c r="AHY28" s="287"/>
      <c r="AHZ28" s="287"/>
      <c r="AIA28" s="285"/>
      <c r="AIB28" s="287"/>
      <c r="AIC28" s="287"/>
      <c r="AID28" s="285"/>
      <c r="AIE28" s="287"/>
      <c r="AIF28" s="287"/>
      <c r="AIG28" s="285"/>
      <c r="AIH28" s="287"/>
      <c r="AII28" s="287"/>
      <c r="AIJ28" s="285"/>
      <c r="AIK28" s="287"/>
      <c r="AIL28" s="287"/>
      <c r="AIM28" s="285"/>
      <c r="AIN28" s="287"/>
      <c r="AIO28" s="287"/>
      <c r="AIP28" s="285"/>
      <c r="AIQ28" s="287"/>
      <c r="AIR28" s="287"/>
      <c r="AIS28" s="285"/>
      <c r="AIT28" s="287"/>
      <c r="AIU28" s="287"/>
      <c r="AIV28" s="285"/>
      <c r="AIW28" s="287"/>
      <c r="AIX28" s="287"/>
      <c r="AIY28" s="285"/>
      <c r="AIZ28" s="287"/>
      <c r="AJA28" s="287"/>
      <c r="AJB28" s="285"/>
      <c r="AJC28" s="287"/>
      <c r="AJD28" s="287"/>
      <c r="AJE28" s="285"/>
      <c r="AJF28" s="287"/>
      <c r="AJG28" s="287"/>
      <c r="AJH28" s="285"/>
      <c r="AJI28" s="287"/>
      <c r="AJJ28" s="287"/>
      <c r="AJK28" s="285"/>
      <c r="AJL28" s="286"/>
      <c r="AJM28" s="286"/>
      <c r="AJN28" s="286"/>
      <c r="AJO28" s="287"/>
      <c r="AJP28" s="287"/>
      <c r="AJQ28" s="285"/>
      <c r="AJR28" s="286"/>
      <c r="AJS28" s="286"/>
      <c r="AJT28" s="286"/>
      <c r="AJU28" s="287"/>
      <c r="AJV28" s="287"/>
      <c r="AJW28" s="285"/>
      <c r="AJX28" s="287"/>
      <c r="AJY28" s="287"/>
      <c r="AJZ28" s="285"/>
      <c r="AKA28" s="286"/>
      <c r="AKB28" s="286"/>
      <c r="AKC28" s="286"/>
      <c r="AKD28" s="286"/>
      <c r="AKE28" s="286"/>
      <c r="AKF28" s="286"/>
      <c r="AKG28" s="163"/>
      <c r="AKH28" s="154"/>
      <c r="AKI28" s="287"/>
      <c r="AKJ28" s="287"/>
      <c r="AKK28" s="285"/>
      <c r="AKL28" s="287"/>
      <c r="AKM28" s="287"/>
      <c r="AKN28" s="285"/>
      <c r="AKO28" s="287"/>
      <c r="AKP28" s="287"/>
      <c r="AKQ28" s="285"/>
      <c r="AKR28" s="287"/>
      <c r="AKS28" s="287"/>
      <c r="AKT28" s="285"/>
      <c r="AKU28" s="287"/>
      <c r="AKV28" s="287"/>
      <c r="AKW28" s="285"/>
      <c r="AKX28" s="287"/>
      <c r="AKY28" s="287"/>
      <c r="AKZ28" s="285"/>
      <c r="ALA28" s="287"/>
      <c r="ALB28" s="287"/>
      <c r="ALC28" s="285"/>
      <c r="ALD28" s="287"/>
      <c r="ALE28" s="287"/>
      <c r="ALF28" s="285"/>
      <c r="ALG28" s="287"/>
      <c r="ALH28" s="287"/>
      <c r="ALI28" s="285"/>
      <c r="ALJ28" s="287"/>
      <c r="ALK28" s="287"/>
      <c r="ALL28" s="285"/>
      <c r="ALM28" s="287"/>
      <c r="ALN28" s="287"/>
      <c r="ALO28" s="285"/>
      <c r="ALP28" s="287"/>
      <c r="ALQ28" s="287"/>
      <c r="ALR28" s="285"/>
      <c r="ALS28" s="287"/>
      <c r="ALT28" s="287"/>
      <c r="ALU28" s="285"/>
      <c r="ALV28" s="287"/>
      <c r="ALW28" s="287"/>
      <c r="ALX28" s="285"/>
      <c r="ALY28" s="287"/>
      <c r="ALZ28" s="287"/>
      <c r="AMA28" s="285"/>
      <c r="AMB28" s="287"/>
      <c r="AMC28" s="287"/>
      <c r="AMD28" s="285"/>
      <c r="AME28" s="287"/>
      <c r="AMF28" s="287"/>
      <c r="AMG28" s="285"/>
      <c r="AMH28" s="287"/>
      <c r="AMI28" s="287"/>
      <c r="AMJ28" s="285"/>
      <c r="AMK28" s="287"/>
      <c r="AML28" s="287"/>
      <c r="AMM28" s="285"/>
      <c r="AMN28" s="287"/>
      <c r="AMO28" s="287"/>
      <c r="AMP28" s="285"/>
      <c r="AMQ28" s="287"/>
      <c r="AMR28" s="287"/>
      <c r="AMS28" s="285"/>
      <c r="AMT28" s="286"/>
      <c r="AMU28" s="286"/>
      <c r="AMV28" s="286"/>
      <c r="AMW28" s="287"/>
      <c r="AMX28" s="287"/>
      <c r="AMY28" s="285"/>
      <c r="AMZ28" s="286"/>
      <c r="ANA28" s="286"/>
      <c r="ANB28" s="286"/>
      <c r="ANC28" s="287"/>
      <c r="AND28" s="287"/>
      <c r="ANE28" s="285"/>
      <c r="ANF28" s="287"/>
      <c r="ANG28" s="287"/>
      <c r="ANH28" s="285"/>
      <c r="ANI28" s="286"/>
      <c r="ANJ28" s="286"/>
      <c r="ANK28" s="286"/>
      <c r="ANL28" s="286"/>
      <c r="ANM28" s="286"/>
      <c r="ANN28" s="286"/>
      <c r="ANO28" s="163"/>
      <c r="ANP28" s="154"/>
      <c r="ANQ28" s="287"/>
      <c r="ANR28" s="287"/>
      <c r="ANS28" s="285"/>
      <c r="ANT28" s="287"/>
      <c r="ANU28" s="287"/>
      <c r="ANV28" s="285"/>
      <c r="ANW28" s="287"/>
      <c r="ANX28" s="287"/>
      <c r="ANY28" s="285"/>
      <c r="ANZ28" s="287"/>
      <c r="AOA28" s="287"/>
      <c r="AOB28" s="285"/>
      <c r="AOC28" s="287"/>
      <c r="AOD28" s="287"/>
      <c r="AOE28" s="285"/>
      <c r="AOF28" s="287"/>
      <c r="AOG28" s="287"/>
      <c r="AOH28" s="285"/>
      <c r="AOI28" s="287"/>
      <c r="AOJ28" s="287"/>
      <c r="AOK28" s="285"/>
      <c r="AOL28" s="287"/>
      <c r="AOM28" s="287"/>
      <c r="AON28" s="285"/>
      <c r="AOO28" s="287"/>
      <c r="AOP28" s="287"/>
      <c r="AOQ28" s="285"/>
      <c r="AOR28" s="287"/>
      <c r="AOS28" s="287"/>
      <c r="AOT28" s="285"/>
      <c r="AOU28" s="287"/>
      <c r="AOV28" s="287"/>
      <c r="AOW28" s="285"/>
      <c r="AOX28" s="287"/>
      <c r="AOY28" s="287"/>
      <c r="AOZ28" s="285"/>
      <c r="APA28" s="287"/>
      <c r="APB28" s="287"/>
      <c r="APC28" s="285"/>
      <c r="APD28" s="287"/>
      <c r="APE28" s="287"/>
      <c r="APF28" s="285"/>
      <c r="APG28" s="287"/>
      <c r="APH28" s="287"/>
      <c r="API28" s="285"/>
      <c r="APJ28" s="287"/>
      <c r="APK28" s="287"/>
      <c r="APL28" s="285"/>
      <c r="APM28" s="287"/>
      <c r="APN28" s="287"/>
      <c r="APO28" s="285"/>
      <c r="APP28" s="287"/>
      <c r="APQ28" s="287"/>
      <c r="APR28" s="285"/>
      <c r="APS28" s="287"/>
      <c r="APT28" s="287"/>
      <c r="APU28" s="285"/>
      <c r="APV28" s="287"/>
      <c r="APW28" s="287"/>
      <c r="APX28" s="285"/>
      <c r="APY28" s="287"/>
      <c r="APZ28" s="287"/>
      <c r="AQA28" s="285"/>
      <c r="AQB28" s="286"/>
      <c r="AQC28" s="286"/>
      <c r="AQD28" s="286"/>
      <c r="AQE28" s="287"/>
      <c r="AQF28" s="287"/>
      <c r="AQG28" s="285"/>
      <c r="AQH28" s="286"/>
      <c r="AQI28" s="286"/>
      <c r="AQJ28" s="286"/>
      <c r="AQK28" s="287"/>
      <c r="AQL28" s="287"/>
      <c r="AQM28" s="285"/>
      <c r="AQN28" s="287"/>
      <c r="AQO28" s="287"/>
      <c r="AQP28" s="285"/>
      <c r="AQQ28" s="286"/>
      <c r="AQR28" s="286"/>
      <c r="AQS28" s="286"/>
      <c r="AQT28" s="286"/>
      <c r="AQU28" s="286"/>
      <c r="AQV28" s="286"/>
      <c r="AQW28" s="163"/>
      <c r="AQX28" s="154"/>
      <c r="AQY28" s="287"/>
      <c r="AQZ28" s="287"/>
      <c r="ARA28" s="285"/>
      <c r="ARB28" s="287"/>
      <c r="ARC28" s="287"/>
      <c r="ARD28" s="285"/>
      <c r="ARE28" s="287"/>
      <c r="ARF28" s="287"/>
      <c r="ARG28" s="285"/>
      <c r="ARH28" s="287"/>
      <c r="ARI28" s="287"/>
      <c r="ARJ28" s="285"/>
      <c r="ARK28" s="287"/>
      <c r="ARL28" s="287"/>
      <c r="ARM28" s="285"/>
      <c r="ARN28" s="287"/>
      <c r="ARO28" s="287"/>
      <c r="ARP28" s="285"/>
      <c r="ARQ28" s="287"/>
      <c r="ARR28" s="287"/>
      <c r="ARS28" s="285"/>
      <c r="ART28" s="287"/>
      <c r="ARU28" s="287"/>
      <c r="ARV28" s="285"/>
      <c r="ARW28" s="287"/>
      <c r="ARX28" s="287"/>
      <c r="ARY28" s="285"/>
      <c r="ARZ28" s="287"/>
      <c r="ASA28" s="287"/>
      <c r="ASB28" s="285"/>
      <c r="ASC28" s="287"/>
      <c r="ASD28" s="287"/>
      <c r="ASE28" s="285"/>
      <c r="ASF28" s="287"/>
      <c r="ASG28" s="287"/>
      <c r="ASH28" s="285"/>
      <c r="ASI28" s="287"/>
      <c r="ASJ28" s="287"/>
      <c r="ASK28" s="285"/>
      <c r="ASL28" s="287"/>
      <c r="ASM28" s="287"/>
      <c r="ASN28" s="285"/>
      <c r="ASO28" s="287"/>
      <c r="ASP28" s="287"/>
      <c r="ASQ28" s="285"/>
      <c r="ASR28" s="287"/>
      <c r="ASS28" s="287"/>
      <c r="AST28" s="285"/>
      <c r="ASU28" s="287"/>
      <c r="ASV28" s="287"/>
      <c r="ASW28" s="285"/>
      <c r="ASX28" s="287"/>
      <c r="ASY28" s="287"/>
      <c r="ASZ28" s="285"/>
      <c r="ATA28" s="287"/>
      <c r="ATB28" s="287"/>
      <c r="ATC28" s="285"/>
      <c r="ATD28" s="287"/>
      <c r="ATE28" s="287"/>
      <c r="ATF28" s="285"/>
      <c r="ATG28" s="287"/>
      <c r="ATH28" s="287"/>
      <c r="ATI28" s="285"/>
      <c r="ATJ28" s="286"/>
      <c r="ATK28" s="286"/>
      <c r="ATL28" s="286"/>
      <c r="ATM28" s="287"/>
      <c r="ATN28" s="287"/>
      <c r="ATO28" s="285"/>
      <c r="ATP28" s="286"/>
      <c r="ATQ28" s="286"/>
      <c r="ATR28" s="286"/>
      <c r="ATS28" s="287"/>
      <c r="ATT28" s="287"/>
      <c r="ATU28" s="285"/>
      <c r="ATV28" s="287"/>
      <c r="ATW28" s="287"/>
      <c r="ATX28" s="285"/>
      <c r="ATY28" s="286"/>
      <c r="ATZ28" s="286"/>
      <c r="AUA28" s="286"/>
      <c r="AUB28" s="286"/>
      <c r="AUC28" s="286"/>
      <c r="AUD28" s="286"/>
      <c r="AUE28" s="163"/>
      <c r="AUF28" s="154"/>
      <c r="AUG28" s="287"/>
      <c r="AUH28" s="287"/>
      <c r="AUI28" s="285"/>
      <c r="AUJ28" s="287"/>
      <c r="AUK28" s="287"/>
      <c r="AUL28" s="285"/>
      <c r="AUM28" s="287"/>
      <c r="AUN28" s="287"/>
      <c r="AUO28" s="285"/>
      <c r="AUP28" s="287"/>
      <c r="AUQ28" s="287"/>
      <c r="AUR28" s="285"/>
      <c r="AUS28" s="287"/>
      <c r="AUT28" s="287"/>
      <c r="AUU28" s="285"/>
      <c r="AUV28" s="287"/>
      <c r="AUW28" s="287"/>
      <c r="AUX28" s="285"/>
      <c r="AUY28" s="287"/>
      <c r="AUZ28" s="287"/>
      <c r="AVA28" s="285"/>
      <c r="AVB28" s="287"/>
      <c r="AVC28" s="287"/>
      <c r="AVD28" s="285"/>
      <c r="AVE28" s="287"/>
      <c r="AVF28" s="287"/>
      <c r="AVG28" s="285"/>
      <c r="AVH28" s="287"/>
      <c r="AVI28" s="287"/>
      <c r="AVJ28" s="285"/>
      <c r="AVK28" s="287"/>
      <c r="AVL28" s="287"/>
      <c r="AVM28" s="285"/>
      <c r="AVN28" s="287"/>
      <c r="AVO28" s="287"/>
      <c r="AVP28" s="285"/>
      <c r="AVQ28" s="287"/>
      <c r="AVR28" s="287"/>
      <c r="AVS28" s="285"/>
      <c r="AVT28" s="287"/>
      <c r="AVU28" s="287"/>
      <c r="AVV28" s="285"/>
      <c r="AVW28" s="287"/>
      <c r="AVX28" s="287"/>
      <c r="AVY28" s="285"/>
      <c r="AVZ28" s="287"/>
      <c r="AWA28" s="287"/>
      <c r="AWB28" s="285"/>
      <c r="AWC28" s="287"/>
      <c r="AWD28" s="287"/>
      <c r="AWE28" s="285"/>
      <c r="AWF28" s="287"/>
      <c r="AWG28" s="287"/>
      <c r="AWH28" s="285"/>
      <c r="AWI28" s="287"/>
      <c r="AWJ28" s="287"/>
      <c r="AWK28" s="285"/>
      <c r="AWL28" s="287"/>
      <c r="AWM28" s="287"/>
      <c r="AWN28" s="285"/>
      <c r="AWO28" s="287"/>
      <c r="AWP28" s="287"/>
      <c r="AWQ28" s="285"/>
      <c r="AWR28" s="286"/>
      <c r="AWS28" s="286"/>
      <c r="AWT28" s="286"/>
      <c r="AWU28" s="287"/>
      <c r="AWV28" s="287"/>
      <c r="AWW28" s="285"/>
      <c r="AWX28" s="286"/>
      <c r="AWY28" s="286"/>
      <c r="AWZ28" s="286"/>
      <c r="AXA28" s="287"/>
      <c r="AXB28" s="287"/>
      <c r="AXC28" s="285"/>
      <c r="AXD28" s="287"/>
      <c r="AXE28" s="287"/>
      <c r="AXF28" s="285"/>
      <c r="AXG28" s="286"/>
      <c r="AXH28" s="286"/>
      <c r="AXI28" s="286"/>
      <c r="AXJ28" s="286"/>
      <c r="AXK28" s="286"/>
      <c r="AXL28" s="286"/>
      <c r="AXM28" s="163"/>
      <c r="AXN28" s="154"/>
      <c r="AXO28" s="287"/>
      <c r="AXP28" s="287"/>
      <c r="AXQ28" s="285"/>
      <c r="AXR28" s="287"/>
      <c r="AXS28" s="287"/>
      <c r="AXT28" s="285"/>
      <c r="AXU28" s="287"/>
      <c r="AXV28" s="287"/>
      <c r="AXW28" s="285"/>
      <c r="AXX28" s="287"/>
      <c r="AXY28" s="287"/>
      <c r="AXZ28" s="285"/>
      <c r="AYA28" s="287"/>
      <c r="AYB28" s="287"/>
      <c r="AYC28" s="285"/>
      <c r="AYD28" s="287"/>
      <c r="AYE28" s="287"/>
      <c r="AYF28" s="285"/>
      <c r="AYG28" s="287"/>
      <c r="AYH28" s="287"/>
      <c r="AYI28" s="285"/>
      <c r="AYJ28" s="287"/>
      <c r="AYK28" s="287"/>
      <c r="AYL28" s="285"/>
      <c r="AYM28" s="287"/>
      <c r="AYN28" s="287"/>
      <c r="AYO28" s="285"/>
      <c r="AYP28" s="287"/>
      <c r="AYQ28" s="287"/>
      <c r="AYR28" s="285"/>
      <c r="AYS28" s="287"/>
      <c r="AYT28" s="287"/>
      <c r="AYU28" s="285"/>
      <c r="AYV28" s="287"/>
      <c r="AYW28" s="287"/>
      <c r="AYX28" s="285"/>
      <c r="AYY28" s="287"/>
      <c r="AYZ28" s="287"/>
      <c r="AZA28" s="285"/>
      <c r="AZB28" s="287"/>
      <c r="AZC28" s="287"/>
      <c r="AZD28" s="285"/>
      <c r="AZE28" s="287"/>
      <c r="AZF28" s="287"/>
      <c r="AZG28" s="285"/>
      <c r="AZH28" s="287"/>
      <c r="AZI28" s="287"/>
      <c r="AZJ28" s="285"/>
      <c r="AZK28" s="287"/>
      <c r="AZL28" s="287"/>
      <c r="AZM28" s="285"/>
      <c r="AZN28" s="287"/>
      <c r="AZO28" s="287"/>
      <c r="AZP28" s="285"/>
      <c r="AZQ28" s="287"/>
      <c r="AZR28" s="287"/>
      <c r="AZS28" s="285"/>
      <c r="AZT28" s="287"/>
      <c r="AZU28" s="287"/>
      <c r="AZV28" s="285"/>
      <c r="AZW28" s="287"/>
      <c r="AZX28" s="287"/>
      <c r="AZY28" s="285"/>
      <c r="AZZ28" s="286"/>
      <c r="BAA28" s="286"/>
      <c r="BAB28" s="286"/>
      <c r="BAC28" s="287"/>
      <c r="BAD28" s="287"/>
      <c r="BAE28" s="285"/>
      <c r="BAF28" s="286"/>
      <c r="BAG28" s="286"/>
      <c r="BAH28" s="286"/>
      <c r="BAI28" s="287"/>
      <c r="BAJ28" s="287"/>
      <c r="BAK28" s="285"/>
      <c r="BAL28" s="287"/>
      <c r="BAM28" s="287"/>
      <c r="BAN28" s="285"/>
      <c r="BAO28" s="286"/>
      <c r="BAP28" s="286"/>
      <c r="BAQ28" s="286"/>
      <c r="BAR28" s="286"/>
      <c r="BAS28" s="286"/>
      <c r="BAT28" s="286"/>
      <c r="BAU28" s="163"/>
      <c r="BAV28" s="154"/>
      <c r="BAW28" s="287"/>
      <c r="BAX28" s="287"/>
      <c r="BAY28" s="285"/>
      <c r="BAZ28" s="287"/>
      <c r="BBA28" s="287"/>
      <c r="BBB28" s="285"/>
      <c r="BBC28" s="287"/>
      <c r="BBD28" s="287"/>
      <c r="BBE28" s="285"/>
      <c r="BBF28" s="287"/>
      <c r="BBG28" s="287"/>
      <c r="BBH28" s="285"/>
      <c r="BBI28" s="287"/>
      <c r="BBJ28" s="287"/>
      <c r="BBK28" s="285"/>
      <c r="BBL28" s="287"/>
      <c r="BBM28" s="287"/>
      <c r="BBN28" s="285"/>
      <c r="BBO28" s="287"/>
      <c r="BBP28" s="287"/>
      <c r="BBQ28" s="285"/>
      <c r="BBR28" s="287"/>
      <c r="BBS28" s="287"/>
      <c r="BBT28" s="285"/>
      <c r="BBU28" s="287"/>
      <c r="BBV28" s="287"/>
      <c r="BBW28" s="285"/>
      <c r="BBX28" s="287"/>
      <c r="BBY28" s="287"/>
      <c r="BBZ28" s="285"/>
      <c r="BCA28" s="287"/>
      <c r="BCB28" s="287"/>
      <c r="BCC28" s="285"/>
      <c r="BCD28" s="287"/>
      <c r="BCE28" s="287"/>
      <c r="BCF28" s="285"/>
      <c r="BCG28" s="287"/>
      <c r="BCH28" s="287"/>
      <c r="BCI28" s="285"/>
      <c r="BCJ28" s="287"/>
      <c r="BCK28" s="287"/>
      <c r="BCL28" s="285"/>
      <c r="BCM28" s="287"/>
      <c r="BCN28" s="287"/>
      <c r="BCO28" s="285"/>
      <c r="BCP28" s="287"/>
      <c r="BCQ28" s="287"/>
      <c r="BCR28" s="285"/>
      <c r="BCS28" s="287"/>
      <c r="BCT28" s="287"/>
      <c r="BCU28" s="285"/>
      <c r="BCV28" s="287"/>
      <c r="BCW28" s="287"/>
      <c r="BCX28" s="285"/>
      <c r="BCY28" s="287"/>
      <c r="BCZ28" s="287"/>
      <c r="BDA28" s="285"/>
      <c r="BDB28" s="287"/>
      <c r="BDC28" s="287"/>
      <c r="BDD28" s="285"/>
      <c r="BDE28" s="287"/>
      <c r="BDF28" s="287"/>
      <c r="BDG28" s="285"/>
      <c r="BDH28" s="286"/>
      <c r="BDI28" s="286"/>
      <c r="BDJ28" s="286"/>
      <c r="BDK28" s="287"/>
      <c r="BDL28" s="287"/>
      <c r="BDM28" s="285"/>
      <c r="BDN28" s="286"/>
      <c r="BDO28" s="286"/>
      <c r="BDP28" s="286"/>
      <c r="BDQ28" s="287"/>
      <c r="BDR28" s="287"/>
      <c r="BDS28" s="285"/>
      <c r="BDT28" s="287"/>
      <c r="BDU28" s="287"/>
      <c r="BDV28" s="285"/>
      <c r="BDW28" s="286"/>
      <c r="BDX28" s="286"/>
      <c r="BDY28" s="286"/>
      <c r="BDZ28" s="286"/>
      <c r="BEA28" s="286"/>
      <c r="BEB28" s="286"/>
      <c r="BEC28" s="163"/>
      <c r="BED28" s="154"/>
      <c r="BEE28" s="287"/>
      <c r="BEF28" s="287"/>
      <c r="BEG28" s="285"/>
      <c r="BEH28" s="287"/>
      <c r="BEI28" s="287"/>
      <c r="BEJ28" s="285"/>
      <c r="BEK28" s="287"/>
      <c r="BEL28" s="287"/>
      <c r="BEM28" s="285"/>
      <c r="BEN28" s="287"/>
      <c r="BEO28" s="287"/>
      <c r="BEP28" s="285"/>
      <c r="BEQ28" s="287"/>
      <c r="BER28" s="287"/>
      <c r="BES28" s="285"/>
      <c r="BET28" s="287"/>
      <c r="BEU28" s="287"/>
      <c r="BEV28" s="285"/>
      <c r="BEW28" s="287"/>
      <c r="BEX28" s="287"/>
      <c r="BEY28" s="285"/>
      <c r="BEZ28" s="287"/>
      <c r="BFA28" s="287"/>
      <c r="BFB28" s="285"/>
      <c r="BFC28" s="287"/>
      <c r="BFD28" s="287"/>
      <c r="BFE28" s="285"/>
      <c r="BFF28" s="287"/>
      <c r="BFG28" s="287"/>
      <c r="BFH28" s="285"/>
      <c r="BFI28" s="287"/>
      <c r="BFJ28" s="287"/>
      <c r="BFK28" s="285"/>
      <c r="BFL28" s="287"/>
      <c r="BFM28" s="287"/>
      <c r="BFN28" s="285"/>
      <c r="BFO28" s="287"/>
      <c r="BFP28" s="287"/>
      <c r="BFQ28" s="285"/>
      <c r="BFR28" s="287"/>
      <c r="BFS28" s="287"/>
      <c r="BFT28" s="285"/>
      <c r="BFU28" s="287"/>
      <c r="BFV28" s="287"/>
      <c r="BFW28" s="285"/>
      <c r="BFX28" s="287"/>
      <c r="BFY28" s="287"/>
      <c r="BFZ28" s="285"/>
      <c r="BGA28" s="287"/>
      <c r="BGB28" s="287"/>
      <c r="BGC28" s="285"/>
      <c r="BGD28" s="287"/>
      <c r="BGE28" s="287"/>
      <c r="BGF28" s="285"/>
      <c r="BGG28" s="287"/>
      <c r="BGH28" s="287"/>
      <c r="BGI28" s="285"/>
      <c r="BGJ28" s="287"/>
      <c r="BGK28" s="287"/>
      <c r="BGL28" s="285"/>
      <c r="BGM28" s="287"/>
      <c r="BGN28" s="287"/>
      <c r="BGO28" s="285"/>
      <c r="BGP28" s="286"/>
      <c r="BGQ28" s="286"/>
      <c r="BGR28" s="286"/>
      <c r="BGS28" s="287"/>
      <c r="BGT28" s="287"/>
      <c r="BGU28" s="285"/>
      <c r="BGV28" s="286"/>
      <c r="BGW28" s="286"/>
      <c r="BGX28" s="286"/>
      <c r="BGY28" s="287"/>
      <c r="BGZ28" s="287"/>
      <c r="BHA28" s="285"/>
      <c r="BHB28" s="287"/>
      <c r="BHC28" s="287"/>
      <c r="BHD28" s="285"/>
      <c r="BHE28" s="286"/>
      <c r="BHF28" s="286"/>
      <c r="BHG28" s="286"/>
      <c r="BHH28" s="286"/>
      <c r="BHI28" s="286"/>
      <c r="BHJ28" s="286"/>
      <c r="BHK28" s="163"/>
      <c r="BHL28" s="154"/>
      <c r="BHM28" s="287"/>
      <c r="BHN28" s="287"/>
      <c r="BHO28" s="285"/>
      <c r="BHP28" s="287"/>
      <c r="BHQ28" s="287"/>
      <c r="BHR28" s="285"/>
      <c r="BHS28" s="287"/>
      <c r="BHT28" s="287"/>
      <c r="BHU28" s="285"/>
      <c r="BHV28" s="287"/>
      <c r="BHW28" s="287"/>
      <c r="BHX28" s="285"/>
      <c r="BHY28" s="287"/>
      <c r="BHZ28" s="287"/>
      <c r="BIA28" s="285"/>
      <c r="BIB28" s="287"/>
      <c r="BIC28" s="287"/>
      <c r="BID28" s="285"/>
      <c r="BIE28" s="287"/>
      <c r="BIF28" s="287"/>
      <c r="BIG28" s="285"/>
      <c r="BIH28" s="287"/>
      <c r="BII28" s="287"/>
      <c r="BIJ28" s="285"/>
      <c r="BIK28" s="287"/>
      <c r="BIL28" s="287"/>
      <c r="BIM28" s="285"/>
      <c r="BIN28" s="287"/>
      <c r="BIO28" s="287"/>
      <c r="BIP28" s="285"/>
      <c r="BIQ28" s="287"/>
      <c r="BIR28" s="287"/>
      <c r="BIS28" s="285"/>
      <c r="BIT28" s="287"/>
      <c r="BIU28" s="287"/>
      <c r="BIV28" s="285"/>
      <c r="BIW28" s="287"/>
      <c r="BIX28" s="287"/>
      <c r="BIY28" s="285"/>
      <c r="BIZ28" s="287"/>
      <c r="BJA28" s="287"/>
      <c r="BJB28" s="285"/>
      <c r="BJC28" s="287"/>
      <c r="BJD28" s="287"/>
      <c r="BJE28" s="285"/>
      <c r="BJF28" s="287"/>
      <c r="BJG28" s="287"/>
      <c r="BJH28" s="285"/>
      <c r="BJI28" s="287"/>
      <c r="BJJ28" s="287"/>
      <c r="BJK28" s="285"/>
      <c r="BJL28" s="287"/>
      <c r="BJM28" s="287"/>
      <c r="BJN28" s="285"/>
      <c r="BJO28" s="287"/>
      <c r="BJP28" s="287"/>
      <c r="BJQ28" s="285"/>
      <c r="BJR28" s="287"/>
      <c r="BJS28" s="287"/>
      <c r="BJT28" s="285"/>
      <c r="BJU28" s="287"/>
      <c r="BJV28" s="287"/>
      <c r="BJW28" s="285"/>
      <c r="BJX28" s="286"/>
      <c r="BJY28" s="286"/>
      <c r="BJZ28" s="286"/>
      <c r="BKA28" s="287"/>
      <c r="BKB28" s="287"/>
      <c r="BKC28" s="285"/>
      <c r="BKD28" s="286"/>
      <c r="BKE28" s="286"/>
      <c r="BKF28" s="286"/>
      <c r="BKG28" s="287"/>
      <c r="BKH28" s="287"/>
      <c r="BKI28" s="285"/>
      <c r="BKJ28" s="287"/>
      <c r="BKK28" s="287"/>
      <c r="BKL28" s="285"/>
      <c r="BKM28" s="286"/>
      <c r="BKN28" s="286"/>
      <c r="BKO28" s="286"/>
      <c r="BKP28" s="286"/>
      <c r="BKQ28" s="286"/>
      <c r="BKR28" s="286"/>
      <c r="BKS28" s="163"/>
      <c r="BKT28" s="154"/>
      <c r="BKU28" s="287"/>
      <c r="BKV28" s="287"/>
      <c r="BKW28" s="285"/>
      <c r="BKX28" s="287"/>
      <c r="BKY28" s="287"/>
      <c r="BKZ28" s="285"/>
      <c r="BLA28" s="287"/>
      <c r="BLB28" s="287"/>
      <c r="BLC28" s="285"/>
      <c r="BLD28" s="287"/>
      <c r="BLE28" s="287"/>
      <c r="BLF28" s="285"/>
      <c r="BLG28" s="287"/>
      <c r="BLH28" s="287"/>
      <c r="BLI28" s="285"/>
      <c r="BLJ28" s="287"/>
      <c r="BLK28" s="287"/>
      <c r="BLL28" s="285"/>
      <c r="BLM28" s="287"/>
      <c r="BLN28" s="287"/>
      <c r="BLO28" s="285"/>
      <c r="BLP28" s="287"/>
      <c r="BLQ28" s="287"/>
      <c r="BLR28" s="285"/>
      <c r="BLS28" s="287"/>
      <c r="BLT28" s="287"/>
      <c r="BLU28" s="285"/>
      <c r="BLV28" s="287"/>
      <c r="BLW28" s="287"/>
      <c r="BLX28" s="285"/>
      <c r="BLY28" s="287"/>
      <c r="BLZ28" s="287"/>
      <c r="BMA28" s="285"/>
      <c r="BMB28" s="287"/>
      <c r="BMC28" s="287"/>
      <c r="BMD28" s="285"/>
      <c r="BME28" s="287"/>
      <c r="BMF28" s="287"/>
      <c r="BMG28" s="285"/>
      <c r="BMH28" s="287"/>
      <c r="BMI28" s="287"/>
      <c r="BMJ28" s="285"/>
      <c r="BMK28" s="287"/>
      <c r="BML28" s="287"/>
      <c r="BMM28" s="285"/>
      <c r="BMN28" s="287"/>
      <c r="BMO28" s="287"/>
      <c r="BMP28" s="285"/>
      <c r="BMQ28" s="287"/>
      <c r="BMR28" s="287"/>
      <c r="BMS28" s="285"/>
      <c r="BMT28" s="287"/>
      <c r="BMU28" s="287"/>
      <c r="BMV28" s="285"/>
      <c r="BMW28" s="287"/>
      <c r="BMX28" s="287"/>
      <c r="BMY28" s="285"/>
      <c r="BMZ28" s="287"/>
      <c r="BNA28" s="287"/>
      <c r="BNB28" s="285"/>
      <c r="BNC28" s="287"/>
      <c r="BND28" s="287"/>
      <c r="BNE28" s="285"/>
      <c r="BNF28" s="286"/>
      <c r="BNG28" s="286"/>
      <c r="BNH28" s="286"/>
      <c r="BNI28" s="287"/>
      <c r="BNJ28" s="287"/>
      <c r="BNK28" s="285"/>
      <c r="BNL28" s="286"/>
      <c r="BNM28" s="286"/>
      <c r="BNN28" s="286"/>
      <c r="BNO28" s="287"/>
      <c r="BNP28" s="287"/>
      <c r="BNQ28" s="285"/>
      <c r="BNR28" s="287"/>
      <c r="BNS28" s="287"/>
      <c r="BNT28" s="285"/>
      <c r="BNU28" s="286"/>
      <c r="BNV28" s="286"/>
      <c r="BNW28" s="286"/>
      <c r="BNX28" s="286"/>
      <c r="BNY28" s="286"/>
      <c r="BNZ28" s="286"/>
      <c r="BOA28" s="163"/>
      <c r="BOB28" s="154"/>
      <c r="BOC28" s="287"/>
      <c r="BOD28" s="287"/>
      <c r="BOE28" s="285"/>
      <c r="BOF28" s="287"/>
      <c r="BOG28" s="287"/>
      <c r="BOH28" s="285"/>
      <c r="BOI28" s="287"/>
      <c r="BOJ28" s="287"/>
      <c r="BOK28" s="285"/>
      <c r="BOL28" s="287"/>
      <c r="BOM28" s="287"/>
      <c r="BON28" s="285"/>
      <c r="BOO28" s="287"/>
      <c r="BOP28" s="287"/>
      <c r="BOQ28" s="285"/>
      <c r="BOR28" s="287"/>
      <c r="BOS28" s="287"/>
      <c r="BOT28" s="285"/>
      <c r="BOU28" s="287"/>
      <c r="BOV28" s="287"/>
      <c r="BOW28" s="285"/>
      <c r="BOX28" s="287"/>
      <c r="BOY28" s="287"/>
      <c r="BOZ28" s="285"/>
      <c r="BPA28" s="287"/>
      <c r="BPB28" s="287"/>
      <c r="BPC28" s="285"/>
      <c r="BPD28" s="287"/>
      <c r="BPE28" s="287"/>
      <c r="BPF28" s="285"/>
      <c r="BPG28" s="287"/>
      <c r="BPH28" s="287"/>
      <c r="BPI28" s="285"/>
      <c r="BPJ28" s="287"/>
      <c r="BPK28" s="287"/>
      <c r="BPL28" s="285"/>
      <c r="BPM28" s="287"/>
      <c r="BPN28" s="287"/>
      <c r="BPO28" s="285"/>
      <c r="BPP28" s="287"/>
      <c r="BPQ28" s="287"/>
      <c r="BPR28" s="285"/>
      <c r="BPS28" s="287"/>
      <c r="BPT28" s="287"/>
      <c r="BPU28" s="285"/>
      <c r="BPV28" s="287"/>
      <c r="BPW28" s="287"/>
      <c r="BPX28" s="285"/>
      <c r="BPY28" s="287"/>
      <c r="BPZ28" s="287"/>
      <c r="BQA28" s="285"/>
      <c r="BQB28" s="287"/>
      <c r="BQC28" s="287"/>
      <c r="BQD28" s="285"/>
      <c r="BQE28" s="287"/>
      <c r="BQF28" s="287"/>
      <c r="BQG28" s="285"/>
      <c r="BQH28" s="287"/>
      <c r="BQI28" s="287"/>
      <c r="BQJ28" s="285"/>
      <c r="BQK28" s="287"/>
      <c r="BQL28" s="287"/>
      <c r="BQM28" s="285"/>
      <c r="BQN28" s="286"/>
      <c r="BQO28" s="286"/>
      <c r="BQP28" s="286"/>
      <c r="BQQ28" s="287"/>
      <c r="BQR28" s="287"/>
      <c r="BQS28" s="285"/>
      <c r="BQT28" s="286"/>
      <c r="BQU28" s="286"/>
      <c r="BQV28" s="286"/>
      <c r="BQW28" s="287"/>
      <c r="BQX28" s="287"/>
      <c r="BQY28" s="285"/>
      <c r="BQZ28" s="287"/>
      <c r="BRA28" s="287"/>
      <c r="BRB28" s="285"/>
      <c r="BRC28" s="286"/>
      <c r="BRD28" s="286"/>
      <c r="BRE28" s="286"/>
      <c r="BRF28" s="286"/>
      <c r="BRG28" s="286"/>
      <c r="BRH28" s="286"/>
      <c r="BRI28" s="163"/>
      <c r="BRJ28" s="154"/>
      <c r="BRK28" s="287"/>
      <c r="BRL28" s="287"/>
      <c r="BRM28" s="285"/>
      <c r="BRN28" s="287"/>
      <c r="BRO28" s="287"/>
      <c r="BRP28" s="285"/>
      <c r="BRQ28" s="287"/>
      <c r="BRR28" s="287"/>
      <c r="BRS28" s="285"/>
      <c r="BRT28" s="287"/>
      <c r="BRU28" s="287"/>
      <c r="BRV28" s="285"/>
      <c r="BRW28" s="287"/>
      <c r="BRX28" s="287"/>
      <c r="BRY28" s="285"/>
      <c r="BRZ28" s="287"/>
      <c r="BSA28" s="287"/>
      <c r="BSB28" s="285"/>
      <c r="BSC28" s="287"/>
      <c r="BSD28" s="287"/>
      <c r="BSE28" s="285"/>
      <c r="BSF28" s="287"/>
      <c r="BSG28" s="287"/>
      <c r="BSH28" s="285"/>
      <c r="BSI28" s="287"/>
      <c r="BSJ28" s="287"/>
      <c r="BSK28" s="285"/>
      <c r="BSL28" s="287"/>
      <c r="BSM28" s="287"/>
      <c r="BSN28" s="285"/>
      <c r="BSO28" s="287"/>
      <c r="BSP28" s="287"/>
      <c r="BSQ28" s="285"/>
      <c r="BSR28" s="287"/>
      <c r="BSS28" s="287"/>
      <c r="BST28" s="285"/>
      <c r="BSU28" s="287"/>
      <c r="BSV28" s="287"/>
      <c r="BSW28" s="285"/>
      <c r="BSX28" s="287"/>
      <c r="BSY28" s="287"/>
      <c r="BSZ28" s="285"/>
      <c r="BTA28" s="287"/>
      <c r="BTB28" s="287"/>
      <c r="BTC28" s="285"/>
      <c r="BTD28" s="287"/>
      <c r="BTE28" s="287"/>
      <c r="BTF28" s="285"/>
      <c r="BTG28" s="287"/>
      <c r="BTH28" s="287"/>
      <c r="BTI28" s="285"/>
      <c r="BTJ28" s="287"/>
      <c r="BTK28" s="287"/>
      <c r="BTL28" s="285"/>
      <c r="BTM28" s="287"/>
      <c r="BTN28" s="287"/>
      <c r="BTO28" s="285"/>
      <c r="BTP28" s="287"/>
      <c r="BTQ28" s="287"/>
      <c r="BTR28" s="285"/>
      <c r="BTS28" s="287"/>
      <c r="BTT28" s="287"/>
      <c r="BTU28" s="285"/>
      <c r="BTV28" s="286"/>
      <c r="BTW28" s="286"/>
      <c r="BTX28" s="286"/>
      <c r="BTY28" s="287"/>
      <c r="BTZ28" s="287"/>
      <c r="BUA28" s="285"/>
      <c r="BUB28" s="286"/>
      <c r="BUC28" s="286"/>
      <c r="BUD28" s="286"/>
      <c r="BUE28" s="287"/>
      <c r="BUF28" s="287"/>
      <c r="BUG28" s="285"/>
      <c r="BUH28" s="287"/>
      <c r="BUI28" s="287"/>
      <c r="BUJ28" s="285"/>
      <c r="BUK28" s="286"/>
      <c r="BUL28" s="286"/>
      <c r="BUM28" s="286"/>
      <c r="BUN28" s="286"/>
      <c r="BUO28" s="286"/>
      <c r="BUP28" s="286"/>
      <c r="BUQ28" s="163"/>
      <c r="BUR28" s="154"/>
      <c r="BUS28" s="287"/>
      <c r="BUT28" s="287"/>
      <c r="BUU28" s="285"/>
      <c r="BUV28" s="287"/>
      <c r="BUW28" s="287"/>
      <c r="BUX28" s="285"/>
      <c r="BUY28" s="287"/>
      <c r="BUZ28" s="287"/>
      <c r="BVA28" s="285"/>
      <c r="BVB28" s="287"/>
      <c r="BVC28" s="287"/>
      <c r="BVD28" s="285"/>
      <c r="BVE28" s="287"/>
      <c r="BVF28" s="287"/>
      <c r="BVG28" s="285"/>
      <c r="BVH28" s="287"/>
      <c r="BVI28" s="287"/>
      <c r="BVJ28" s="285"/>
      <c r="BVK28" s="287"/>
      <c r="BVL28" s="287"/>
      <c r="BVM28" s="285"/>
      <c r="BVN28" s="287"/>
      <c r="BVO28" s="287"/>
      <c r="BVP28" s="285"/>
      <c r="BVQ28" s="287"/>
      <c r="BVR28" s="287"/>
      <c r="BVS28" s="285"/>
      <c r="BVT28" s="287"/>
      <c r="BVU28" s="287"/>
      <c r="BVV28" s="285"/>
      <c r="BVW28" s="287"/>
      <c r="BVX28" s="287"/>
      <c r="BVY28" s="285"/>
      <c r="BVZ28" s="287"/>
      <c r="BWA28" s="287"/>
      <c r="BWB28" s="285"/>
      <c r="BWC28" s="287"/>
      <c r="BWD28" s="287"/>
      <c r="BWE28" s="285"/>
      <c r="BWF28" s="287"/>
      <c r="BWG28" s="287"/>
      <c r="BWH28" s="285"/>
      <c r="BWI28" s="287"/>
      <c r="BWJ28" s="287"/>
      <c r="BWK28" s="285"/>
      <c r="BWL28" s="287"/>
      <c r="BWM28" s="287"/>
      <c r="BWN28" s="285"/>
      <c r="BWO28" s="287"/>
      <c r="BWP28" s="287"/>
      <c r="BWQ28" s="285"/>
      <c r="BWR28" s="287"/>
      <c r="BWS28" s="287"/>
      <c r="BWT28" s="285"/>
      <c r="BWU28" s="287"/>
      <c r="BWV28" s="287"/>
      <c r="BWW28" s="285"/>
      <c r="BWX28" s="287"/>
      <c r="BWY28" s="287"/>
      <c r="BWZ28" s="285"/>
      <c r="BXA28" s="287"/>
      <c r="BXB28" s="287"/>
      <c r="BXC28" s="285"/>
      <c r="BXD28" s="286"/>
      <c r="BXE28" s="286"/>
      <c r="BXF28" s="286"/>
      <c r="BXG28" s="287"/>
      <c r="BXH28" s="287"/>
      <c r="BXI28" s="285"/>
      <c r="BXJ28" s="286"/>
      <c r="BXK28" s="286"/>
      <c r="BXL28" s="286"/>
      <c r="BXM28" s="287"/>
      <c r="BXN28" s="287"/>
      <c r="BXO28" s="285"/>
      <c r="BXP28" s="287"/>
      <c r="BXQ28" s="287"/>
      <c r="BXR28" s="285"/>
      <c r="BXS28" s="286"/>
      <c r="BXT28" s="286"/>
      <c r="BXU28" s="286"/>
      <c r="BXV28" s="286"/>
      <c r="BXW28" s="286"/>
      <c r="BXX28" s="286"/>
      <c r="BXY28" s="163"/>
      <c r="BXZ28" s="154"/>
      <c r="BYA28" s="287"/>
      <c r="BYB28" s="287"/>
      <c r="BYC28" s="285"/>
      <c r="BYD28" s="287"/>
      <c r="BYE28" s="287"/>
      <c r="BYF28" s="285"/>
      <c r="BYG28" s="287"/>
      <c r="BYH28" s="287"/>
      <c r="BYI28" s="285"/>
      <c r="BYJ28" s="287"/>
      <c r="BYK28" s="287"/>
      <c r="BYL28" s="285"/>
      <c r="BYM28" s="287"/>
      <c r="BYN28" s="287"/>
      <c r="BYO28" s="285"/>
      <c r="BYP28" s="287"/>
      <c r="BYQ28" s="287"/>
      <c r="BYR28" s="285"/>
      <c r="BYS28" s="287"/>
      <c r="BYT28" s="287"/>
      <c r="BYU28" s="285"/>
      <c r="BYV28" s="287"/>
      <c r="BYW28" s="287"/>
      <c r="BYX28" s="285"/>
      <c r="BYY28" s="287"/>
      <c r="BYZ28" s="287"/>
      <c r="BZA28" s="285"/>
      <c r="BZB28" s="287"/>
      <c r="BZC28" s="287"/>
      <c r="BZD28" s="285"/>
      <c r="BZE28" s="287"/>
      <c r="BZF28" s="287"/>
      <c r="BZG28" s="285"/>
      <c r="BZH28" s="287"/>
      <c r="BZI28" s="287"/>
      <c r="BZJ28" s="285"/>
      <c r="BZK28" s="287"/>
      <c r="BZL28" s="287"/>
      <c r="BZM28" s="285"/>
      <c r="BZN28" s="287"/>
      <c r="BZO28" s="287"/>
      <c r="BZP28" s="285"/>
      <c r="BZQ28" s="287"/>
      <c r="BZR28" s="287"/>
      <c r="BZS28" s="285"/>
      <c r="BZT28" s="287"/>
      <c r="BZU28" s="287"/>
      <c r="BZV28" s="285"/>
      <c r="BZW28" s="287"/>
      <c r="BZX28" s="287"/>
      <c r="BZY28" s="285"/>
      <c r="BZZ28" s="287"/>
      <c r="CAA28" s="287"/>
      <c r="CAB28" s="285"/>
      <c r="CAC28" s="287"/>
      <c r="CAD28" s="287"/>
      <c r="CAE28" s="285"/>
      <c r="CAF28" s="287"/>
      <c r="CAG28" s="287"/>
      <c r="CAH28" s="285"/>
      <c r="CAI28" s="287"/>
      <c r="CAJ28" s="287"/>
      <c r="CAK28" s="285"/>
      <c r="CAL28" s="286"/>
      <c r="CAM28" s="286"/>
      <c r="CAN28" s="286"/>
      <c r="CAO28" s="287"/>
      <c r="CAP28" s="287"/>
      <c r="CAQ28" s="285"/>
      <c r="CAR28" s="286"/>
      <c r="CAS28" s="286"/>
      <c r="CAT28" s="286"/>
      <c r="CAU28" s="287"/>
      <c r="CAV28" s="287"/>
      <c r="CAW28" s="285"/>
      <c r="CAX28" s="287"/>
      <c r="CAY28" s="287"/>
      <c r="CAZ28" s="285"/>
      <c r="CBA28" s="286"/>
      <c r="CBB28" s="286"/>
      <c r="CBC28" s="286"/>
      <c r="CBD28" s="286"/>
      <c r="CBE28" s="286"/>
      <c r="CBF28" s="286"/>
      <c r="CBG28" s="163"/>
      <c r="CBH28" s="154"/>
      <c r="CBI28" s="287"/>
      <c r="CBJ28" s="287"/>
      <c r="CBK28" s="285"/>
      <c r="CBL28" s="287"/>
      <c r="CBM28" s="287"/>
      <c r="CBN28" s="285"/>
      <c r="CBO28" s="287"/>
      <c r="CBP28" s="287"/>
      <c r="CBQ28" s="285"/>
      <c r="CBR28" s="287"/>
      <c r="CBS28" s="287"/>
      <c r="CBT28" s="285"/>
      <c r="CBU28" s="287"/>
      <c r="CBV28" s="287"/>
      <c r="CBW28" s="285"/>
      <c r="CBX28" s="287"/>
      <c r="CBY28" s="287"/>
      <c r="CBZ28" s="285"/>
      <c r="CCA28" s="287"/>
      <c r="CCB28" s="287"/>
      <c r="CCC28" s="285"/>
      <c r="CCD28" s="287"/>
      <c r="CCE28" s="287"/>
      <c r="CCF28" s="285"/>
      <c r="CCG28" s="287"/>
      <c r="CCH28" s="287"/>
      <c r="CCI28" s="285"/>
      <c r="CCJ28" s="287"/>
      <c r="CCK28" s="287"/>
      <c r="CCL28" s="285"/>
      <c r="CCM28" s="287"/>
      <c r="CCN28" s="287"/>
      <c r="CCO28" s="285"/>
      <c r="CCP28" s="287"/>
      <c r="CCQ28" s="287"/>
      <c r="CCR28" s="285"/>
      <c r="CCS28" s="287"/>
      <c r="CCT28" s="287"/>
      <c r="CCU28" s="285"/>
      <c r="CCV28" s="287"/>
      <c r="CCW28" s="287"/>
      <c r="CCX28" s="285"/>
      <c r="CCY28" s="287"/>
      <c r="CCZ28" s="287"/>
      <c r="CDA28" s="285"/>
      <c r="CDB28" s="287"/>
      <c r="CDC28" s="287"/>
      <c r="CDD28" s="285"/>
      <c r="CDE28" s="287"/>
      <c r="CDF28" s="287"/>
      <c r="CDG28" s="285"/>
      <c r="CDH28" s="287"/>
      <c r="CDI28" s="287"/>
      <c r="CDJ28" s="285"/>
      <c r="CDK28" s="287"/>
      <c r="CDL28" s="287"/>
      <c r="CDM28" s="285"/>
      <c r="CDN28" s="287"/>
      <c r="CDO28" s="287"/>
      <c r="CDP28" s="285"/>
      <c r="CDQ28" s="287"/>
      <c r="CDR28" s="287"/>
      <c r="CDS28" s="285"/>
      <c r="CDT28" s="286"/>
      <c r="CDU28" s="286"/>
      <c r="CDV28" s="286"/>
      <c r="CDW28" s="287"/>
      <c r="CDX28" s="287"/>
      <c r="CDY28" s="285"/>
      <c r="CDZ28" s="286"/>
      <c r="CEA28" s="286"/>
      <c r="CEB28" s="286"/>
      <c r="CEC28" s="287"/>
      <c r="CED28" s="287"/>
      <c r="CEE28" s="285"/>
      <c r="CEF28" s="287"/>
      <c r="CEG28" s="287"/>
      <c r="CEH28" s="285"/>
      <c r="CEI28" s="286"/>
      <c r="CEJ28" s="286"/>
      <c r="CEK28" s="286"/>
      <c r="CEL28" s="286"/>
      <c r="CEM28" s="286"/>
      <c r="CEN28" s="286"/>
      <c r="CEO28" s="163"/>
      <c r="CEP28" s="154"/>
      <c r="CEQ28" s="287"/>
      <c r="CER28" s="287"/>
      <c r="CES28" s="285"/>
      <c r="CET28" s="287"/>
      <c r="CEU28" s="287"/>
      <c r="CEV28" s="285"/>
      <c r="CEW28" s="287"/>
      <c r="CEX28" s="287"/>
      <c r="CEY28" s="285"/>
      <c r="CEZ28" s="287"/>
      <c r="CFA28" s="287"/>
      <c r="CFB28" s="285"/>
      <c r="CFC28" s="287"/>
      <c r="CFD28" s="287"/>
      <c r="CFE28" s="285"/>
      <c r="CFF28" s="287"/>
      <c r="CFG28" s="287"/>
      <c r="CFH28" s="285"/>
      <c r="CFI28" s="287"/>
      <c r="CFJ28" s="287"/>
      <c r="CFK28" s="285"/>
      <c r="CFL28" s="287"/>
      <c r="CFM28" s="287"/>
      <c r="CFN28" s="285"/>
      <c r="CFO28" s="287"/>
      <c r="CFP28" s="287"/>
      <c r="CFQ28" s="285"/>
      <c r="CFR28" s="287"/>
      <c r="CFS28" s="287"/>
      <c r="CFT28" s="285"/>
      <c r="CFU28" s="287"/>
      <c r="CFV28" s="287"/>
      <c r="CFW28" s="285"/>
      <c r="CFX28" s="287"/>
      <c r="CFY28" s="287"/>
      <c r="CFZ28" s="285"/>
      <c r="CGA28" s="287"/>
      <c r="CGB28" s="287"/>
      <c r="CGC28" s="285"/>
      <c r="CGD28" s="287"/>
      <c r="CGE28" s="287"/>
      <c r="CGF28" s="285"/>
      <c r="CGG28" s="287"/>
      <c r="CGH28" s="287"/>
      <c r="CGI28" s="285"/>
      <c r="CGJ28" s="287"/>
      <c r="CGK28" s="287"/>
      <c r="CGL28" s="285"/>
      <c r="CGM28" s="287"/>
      <c r="CGN28" s="287"/>
      <c r="CGO28" s="285"/>
      <c r="CGP28" s="287"/>
      <c r="CGQ28" s="287"/>
      <c r="CGR28" s="285"/>
      <c r="CGS28" s="287"/>
      <c r="CGT28" s="287"/>
      <c r="CGU28" s="285"/>
      <c r="CGV28" s="287"/>
      <c r="CGW28" s="287"/>
      <c r="CGX28" s="285"/>
      <c r="CGY28" s="287"/>
      <c r="CGZ28" s="287"/>
      <c r="CHA28" s="285"/>
      <c r="CHB28" s="286"/>
      <c r="CHC28" s="286"/>
      <c r="CHD28" s="286"/>
      <c r="CHE28" s="287"/>
      <c r="CHF28" s="287"/>
      <c r="CHG28" s="285"/>
      <c r="CHH28" s="286"/>
      <c r="CHI28" s="286"/>
      <c r="CHJ28" s="286"/>
      <c r="CHK28" s="287"/>
      <c r="CHL28" s="287"/>
      <c r="CHM28" s="285"/>
      <c r="CHN28" s="287"/>
      <c r="CHO28" s="287"/>
      <c r="CHP28" s="285"/>
      <c r="CHQ28" s="286"/>
      <c r="CHR28" s="286"/>
      <c r="CHS28" s="286"/>
      <c r="CHT28" s="286"/>
      <c r="CHU28" s="286"/>
      <c r="CHV28" s="286"/>
      <c r="CHW28" s="163"/>
      <c r="CHX28" s="154"/>
      <c r="CHY28" s="287"/>
      <c r="CHZ28" s="287"/>
      <c r="CIA28" s="285"/>
      <c r="CIB28" s="287"/>
      <c r="CIC28" s="287"/>
      <c r="CID28" s="285"/>
      <c r="CIE28" s="287"/>
      <c r="CIF28" s="287"/>
      <c r="CIG28" s="285"/>
      <c r="CIH28" s="287"/>
      <c r="CII28" s="287"/>
      <c r="CIJ28" s="285"/>
      <c r="CIK28" s="287"/>
      <c r="CIL28" s="287"/>
      <c r="CIM28" s="285"/>
      <c r="CIN28" s="287"/>
      <c r="CIO28" s="287"/>
      <c r="CIP28" s="285"/>
      <c r="CIQ28" s="287"/>
      <c r="CIR28" s="287"/>
      <c r="CIS28" s="285"/>
      <c r="CIT28" s="287"/>
      <c r="CIU28" s="287"/>
      <c r="CIV28" s="285"/>
      <c r="CIW28" s="287"/>
      <c r="CIX28" s="287"/>
      <c r="CIY28" s="285"/>
      <c r="CIZ28" s="287"/>
      <c r="CJA28" s="287"/>
      <c r="CJB28" s="285"/>
      <c r="CJC28" s="287"/>
      <c r="CJD28" s="287"/>
      <c r="CJE28" s="285"/>
      <c r="CJF28" s="287"/>
      <c r="CJG28" s="287"/>
      <c r="CJH28" s="285"/>
      <c r="CJI28" s="287"/>
      <c r="CJJ28" s="287"/>
      <c r="CJK28" s="285"/>
      <c r="CJL28" s="287"/>
      <c r="CJM28" s="287"/>
      <c r="CJN28" s="285"/>
      <c r="CJO28" s="287"/>
      <c r="CJP28" s="287"/>
      <c r="CJQ28" s="285"/>
      <c r="CJR28" s="287"/>
      <c r="CJS28" s="287"/>
      <c r="CJT28" s="285"/>
      <c r="CJU28" s="287"/>
      <c r="CJV28" s="287"/>
      <c r="CJW28" s="285"/>
      <c r="CJX28" s="287"/>
      <c r="CJY28" s="287"/>
      <c r="CJZ28" s="285"/>
      <c r="CKA28" s="287"/>
      <c r="CKB28" s="287"/>
      <c r="CKC28" s="285"/>
      <c r="CKD28" s="287"/>
      <c r="CKE28" s="287"/>
      <c r="CKF28" s="285"/>
      <c r="CKG28" s="287"/>
      <c r="CKH28" s="287"/>
      <c r="CKI28" s="285"/>
      <c r="CKJ28" s="286"/>
      <c r="CKK28" s="286"/>
      <c r="CKL28" s="286"/>
      <c r="CKM28" s="287"/>
      <c r="CKN28" s="287"/>
      <c r="CKO28" s="285"/>
      <c r="CKP28" s="286"/>
      <c r="CKQ28" s="286"/>
      <c r="CKR28" s="286"/>
      <c r="CKS28" s="287"/>
      <c r="CKT28" s="287"/>
      <c r="CKU28" s="285"/>
      <c r="CKV28" s="287"/>
      <c r="CKW28" s="287"/>
      <c r="CKX28" s="285"/>
      <c r="CKY28" s="286"/>
      <c r="CKZ28" s="286"/>
      <c r="CLA28" s="286"/>
      <c r="CLB28" s="286"/>
      <c r="CLC28" s="286"/>
      <c r="CLD28" s="286"/>
      <c r="CLE28" s="163"/>
      <c r="CLF28" s="154"/>
      <c r="CLG28" s="287"/>
      <c r="CLH28" s="287"/>
      <c r="CLI28" s="285"/>
      <c r="CLJ28" s="287"/>
      <c r="CLK28" s="287"/>
      <c r="CLL28" s="285"/>
      <c r="CLM28" s="287"/>
      <c r="CLN28" s="287"/>
      <c r="CLO28" s="285"/>
      <c r="CLP28" s="287"/>
      <c r="CLQ28" s="287"/>
      <c r="CLR28" s="285"/>
      <c r="CLS28" s="287"/>
      <c r="CLT28" s="287"/>
      <c r="CLU28" s="285"/>
      <c r="CLV28" s="287"/>
      <c r="CLW28" s="287"/>
      <c r="CLX28" s="285"/>
      <c r="CLY28" s="287"/>
      <c r="CLZ28" s="287"/>
      <c r="CMA28" s="285"/>
      <c r="CMB28" s="287"/>
      <c r="CMC28" s="287"/>
      <c r="CMD28" s="285"/>
      <c r="CME28" s="287"/>
      <c r="CMF28" s="287"/>
      <c r="CMG28" s="285"/>
      <c r="CMH28" s="287"/>
      <c r="CMI28" s="287"/>
      <c r="CMJ28" s="285"/>
      <c r="CMK28" s="287"/>
      <c r="CML28" s="287"/>
      <c r="CMM28" s="285"/>
      <c r="CMN28" s="287"/>
      <c r="CMO28" s="287"/>
      <c r="CMP28" s="285"/>
      <c r="CMQ28" s="287"/>
      <c r="CMR28" s="287"/>
      <c r="CMS28" s="285"/>
      <c r="CMT28" s="287"/>
      <c r="CMU28" s="287"/>
      <c r="CMV28" s="285"/>
      <c r="CMW28" s="287"/>
      <c r="CMX28" s="287"/>
      <c r="CMY28" s="285"/>
      <c r="CMZ28" s="287"/>
      <c r="CNA28" s="287"/>
      <c r="CNB28" s="285"/>
      <c r="CNC28" s="287"/>
      <c r="CND28" s="287"/>
      <c r="CNE28" s="285"/>
      <c r="CNF28" s="287"/>
      <c r="CNG28" s="287"/>
      <c r="CNH28" s="285"/>
      <c r="CNI28" s="287"/>
      <c r="CNJ28" s="287"/>
      <c r="CNK28" s="285"/>
      <c r="CNL28" s="287"/>
      <c r="CNM28" s="287"/>
      <c r="CNN28" s="285"/>
      <c r="CNO28" s="287"/>
      <c r="CNP28" s="287"/>
      <c r="CNQ28" s="285"/>
      <c r="CNR28" s="286"/>
      <c r="CNS28" s="286"/>
      <c r="CNT28" s="286"/>
      <c r="CNU28" s="287"/>
      <c r="CNV28" s="287"/>
      <c r="CNW28" s="285"/>
      <c r="CNX28" s="286"/>
      <c r="CNY28" s="286"/>
      <c r="CNZ28" s="286"/>
      <c r="COA28" s="287"/>
      <c r="COB28" s="287"/>
      <c r="COC28" s="285"/>
      <c r="COD28" s="287"/>
      <c r="COE28" s="287"/>
      <c r="COF28" s="285"/>
      <c r="COG28" s="286"/>
      <c r="COH28" s="286"/>
      <c r="COI28" s="286"/>
      <c r="COJ28" s="286"/>
      <c r="COK28" s="286"/>
      <c r="COL28" s="286"/>
      <c r="COM28" s="163"/>
      <c r="CON28" s="154"/>
      <c r="COO28" s="287"/>
      <c r="COP28" s="287"/>
      <c r="COQ28" s="285"/>
      <c r="COR28" s="287"/>
      <c r="COS28" s="287"/>
      <c r="COT28" s="285"/>
      <c r="COU28" s="287"/>
      <c r="COV28" s="287"/>
      <c r="COW28" s="285"/>
      <c r="COX28" s="287"/>
      <c r="COY28" s="287"/>
      <c r="COZ28" s="285"/>
      <c r="CPA28" s="287"/>
      <c r="CPB28" s="287"/>
      <c r="CPC28" s="285"/>
      <c r="CPD28" s="287"/>
      <c r="CPE28" s="287"/>
      <c r="CPF28" s="285"/>
      <c r="CPG28" s="287"/>
      <c r="CPH28" s="287"/>
      <c r="CPI28" s="285"/>
      <c r="CPJ28" s="287"/>
      <c r="CPK28" s="287"/>
      <c r="CPL28" s="285"/>
      <c r="CPM28" s="287"/>
      <c r="CPN28" s="287"/>
      <c r="CPO28" s="285"/>
      <c r="CPP28" s="287"/>
      <c r="CPQ28" s="287"/>
      <c r="CPR28" s="285"/>
      <c r="CPS28" s="287"/>
      <c r="CPT28" s="287"/>
      <c r="CPU28" s="285"/>
      <c r="CPV28" s="287"/>
      <c r="CPW28" s="287"/>
      <c r="CPX28" s="285"/>
      <c r="CPY28" s="287"/>
      <c r="CPZ28" s="287"/>
      <c r="CQA28" s="285"/>
      <c r="CQB28" s="287"/>
      <c r="CQC28" s="287"/>
      <c r="CQD28" s="285"/>
      <c r="CQE28" s="287"/>
      <c r="CQF28" s="287"/>
      <c r="CQG28" s="285"/>
      <c r="CQH28" s="287"/>
      <c r="CQI28" s="287"/>
      <c r="CQJ28" s="285"/>
      <c r="CQK28" s="287"/>
      <c r="CQL28" s="287"/>
      <c r="CQM28" s="285"/>
      <c r="CQN28" s="287"/>
      <c r="CQO28" s="287"/>
      <c r="CQP28" s="285"/>
      <c r="CQQ28" s="287"/>
      <c r="CQR28" s="287"/>
      <c r="CQS28" s="285"/>
      <c r="CQT28" s="287"/>
      <c r="CQU28" s="287"/>
      <c r="CQV28" s="285"/>
      <c r="CQW28" s="287"/>
      <c r="CQX28" s="287"/>
      <c r="CQY28" s="285"/>
      <c r="CQZ28" s="286"/>
      <c r="CRA28" s="286"/>
      <c r="CRB28" s="286"/>
      <c r="CRC28" s="287"/>
      <c r="CRD28" s="287"/>
      <c r="CRE28" s="285"/>
      <c r="CRF28" s="286"/>
      <c r="CRG28" s="286"/>
      <c r="CRH28" s="286"/>
      <c r="CRI28" s="287"/>
      <c r="CRJ28" s="287"/>
      <c r="CRK28" s="285"/>
      <c r="CRL28" s="287"/>
      <c r="CRM28" s="287"/>
      <c r="CRN28" s="285"/>
      <c r="CRO28" s="286"/>
      <c r="CRP28" s="286"/>
      <c r="CRQ28" s="286"/>
      <c r="CRR28" s="286"/>
      <c r="CRS28" s="286"/>
      <c r="CRT28" s="286"/>
      <c r="CRU28" s="163"/>
      <c r="CRV28" s="154"/>
      <c r="CRW28" s="287"/>
      <c r="CRX28" s="287"/>
      <c r="CRY28" s="285"/>
      <c r="CRZ28" s="287"/>
      <c r="CSA28" s="287"/>
      <c r="CSB28" s="285"/>
      <c r="CSC28" s="287"/>
      <c r="CSD28" s="287"/>
      <c r="CSE28" s="285"/>
      <c r="CSF28" s="287"/>
      <c r="CSG28" s="287"/>
      <c r="CSH28" s="285"/>
      <c r="CSI28" s="287"/>
      <c r="CSJ28" s="287"/>
      <c r="CSK28" s="285"/>
      <c r="CSL28" s="287"/>
      <c r="CSM28" s="287"/>
      <c r="CSN28" s="285"/>
      <c r="CSO28" s="287"/>
      <c r="CSP28" s="287"/>
      <c r="CSQ28" s="285"/>
      <c r="CSR28" s="287"/>
      <c r="CSS28" s="287"/>
      <c r="CST28" s="285"/>
      <c r="CSU28" s="287"/>
      <c r="CSV28" s="287"/>
      <c r="CSW28" s="285"/>
      <c r="CSX28" s="287"/>
      <c r="CSY28" s="287"/>
      <c r="CSZ28" s="285"/>
      <c r="CTA28" s="287"/>
      <c r="CTB28" s="287"/>
      <c r="CTC28" s="285"/>
      <c r="CTD28" s="287"/>
      <c r="CTE28" s="287"/>
      <c r="CTF28" s="285"/>
      <c r="CTG28" s="287"/>
      <c r="CTH28" s="287"/>
      <c r="CTI28" s="285"/>
      <c r="CTJ28" s="287"/>
      <c r="CTK28" s="287"/>
      <c r="CTL28" s="285"/>
      <c r="CTM28" s="287"/>
      <c r="CTN28" s="287"/>
      <c r="CTO28" s="285"/>
      <c r="CTP28" s="287"/>
      <c r="CTQ28" s="287"/>
      <c r="CTR28" s="285"/>
      <c r="CTS28" s="287"/>
      <c r="CTT28" s="287"/>
      <c r="CTU28" s="285"/>
      <c r="CTV28" s="287"/>
      <c r="CTW28" s="287"/>
      <c r="CTX28" s="285"/>
      <c r="CTY28" s="287"/>
      <c r="CTZ28" s="287"/>
      <c r="CUA28" s="285"/>
      <c r="CUB28" s="287"/>
      <c r="CUC28" s="287"/>
      <c r="CUD28" s="285"/>
      <c r="CUE28" s="287"/>
      <c r="CUF28" s="287"/>
      <c r="CUG28" s="285"/>
      <c r="CUH28" s="286"/>
      <c r="CUI28" s="286"/>
      <c r="CUJ28" s="286"/>
      <c r="CUK28" s="287"/>
      <c r="CUL28" s="287"/>
      <c r="CUM28" s="285"/>
      <c r="CUN28" s="286"/>
      <c r="CUO28" s="286"/>
      <c r="CUP28" s="286"/>
      <c r="CUQ28" s="287"/>
      <c r="CUR28" s="287"/>
      <c r="CUS28" s="285"/>
      <c r="CUT28" s="287"/>
      <c r="CUU28" s="287"/>
      <c r="CUV28" s="285"/>
      <c r="CUW28" s="286"/>
      <c r="CUX28" s="286"/>
      <c r="CUY28" s="286"/>
      <c r="CUZ28" s="286"/>
      <c r="CVA28" s="286"/>
      <c r="CVB28" s="286"/>
      <c r="CVC28" s="163"/>
      <c r="CVD28" s="154"/>
      <c r="CVE28" s="287"/>
      <c r="CVF28" s="287"/>
      <c r="CVG28" s="285"/>
      <c r="CVH28" s="287"/>
      <c r="CVI28" s="287"/>
      <c r="CVJ28" s="285"/>
      <c r="CVK28" s="287"/>
      <c r="CVL28" s="287"/>
      <c r="CVM28" s="285"/>
      <c r="CVN28" s="287"/>
      <c r="CVO28" s="287"/>
      <c r="CVP28" s="285"/>
      <c r="CVQ28" s="287"/>
      <c r="CVR28" s="287"/>
      <c r="CVS28" s="285"/>
      <c r="CVT28" s="287"/>
      <c r="CVU28" s="287"/>
      <c r="CVV28" s="285"/>
      <c r="CVW28" s="287"/>
      <c r="CVX28" s="287"/>
      <c r="CVY28" s="285"/>
      <c r="CVZ28" s="287"/>
      <c r="CWA28" s="287"/>
      <c r="CWB28" s="285"/>
      <c r="CWC28" s="287"/>
      <c r="CWD28" s="287"/>
      <c r="CWE28" s="285"/>
      <c r="CWF28" s="287"/>
      <c r="CWG28" s="287"/>
      <c r="CWH28" s="285"/>
      <c r="CWI28" s="287"/>
      <c r="CWJ28" s="287"/>
      <c r="CWK28" s="285"/>
      <c r="CWL28" s="287"/>
      <c r="CWM28" s="287"/>
      <c r="CWN28" s="285"/>
      <c r="CWO28" s="287"/>
      <c r="CWP28" s="287"/>
      <c r="CWQ28" s="285"/>
      <c r="CWR28" s="287"/>
      <c r="CWS28" s="287"/>
      <c r="CWT28" s="285"/>
      <c r="CWU28" s="287"/>
      <c r="CWV28" s="287"/>
      <c r="CWW28" s="285"/>
      <c r="CWX28" s="287"/>
      <c r="CWY28" s="287"/>
      <c r="CWZ28" s="285"/>
      <c r="CXA28" s="287"/>
      <c r="CXB28" s="287"/>
      <c r="CXC28" s="285"/>
      <c r="CXD28" s="287"/>
      <c r="CXE28" s="287"/>
      <c r="CXF28" s="285"/>
      <c r="CXG28" s="287"/>
      <c r="CXH28" s="287"/>
      <c r="CXI28" s="285"/>
      <c r="CXJ28" s="287"/>
      <c r="CXK28" s="287"/>
      <c r="CXL28" s="285"/>
      <c r="CXM28" s="287"/>
      <c r="CXN28" s="287"/>
      <c r="CXO28" s="285"/>
      <c r="CXP28" s="286"/>
      <c r="CXQ28" s="286"/>
      <c r="CXR28" s="286"/>
      <c r="CXS28" s="287"/>
      <c r="CXT28" s="287"/>
      <c r="CXU28" s="285"/>
      <c r="CXV28" s="286"/>
      <c r="CXW28" s="286"/>
      <c r="CXX28" s="286"/>
      <c r="CXY28" s="287"/>
      <c r="CXZ28" s="287"/>
      <c r="CYA28" s="285"/>
      <c r="CYB28" s="287"/>
      <c r="CYC28" s="287"/>
      <c r="CYD28" s="285"/>
      <c r="CYE28" s="286"/>
      <c r="CYF28" s="286"/>
      <c r="CYG28" s="286"/>
      <c r="CYH28" s="286"/>
      <c r="CYI28" s="286"/>
      <c r="CYJ28" s="286"/>
      <c r="CYK28" s="163"/>
      <c r="CYL28" s="154"/>
      <c r="CYM28" s="287"/>
      <c r="CYN28" s="287"/>
      <c r="CYO28" s="285"/>
      <c r="CYP28" s="287"/>
      <c r="CYQ28" s="287"/>
      <c r="CYR28" s="285"/>
      <c r="CYS28" s="287"/>
      <c r="CYT28" s="287"/>
      <c r="CYU28" s="285"/>
      <c r="CYV28" s="287"/>
      <c r="CYW28" s="287"/>
      <c r="CYX28" s="285"/>
      <c r="CYY28" s="287"/>
      <c r="CYZ28" s="287"/>
      <c r="CZA28" s="285"/>
      <c r="CZB28" s="287"/>
      <c r="CZC28" s="287"/>
      <c r="CZD28" s="285"/>
      <c r="CZE28" s="287"/>
      <c r="CZF28" s="287"/>
      <c r="CZG28" s="285"/>
      <c r="CZH28" s="287"/>
      <c r="CZI28" s="287"/>
      <c r="CZJ28" s="285"/>
      <c r="CZK28" s="287"/>
      <c r="CZL28" s="287"/>
      <c r="CZM28" s="285"/>
      <c r="CZN28" s="287"/>
      <c r="CZO28" s="287"/>
      <c r="CZP28" s="285"/>
      <c r="CZQ28" s="287"/>
      <c r="CZR28" s="287"/>
      <c r="CZS28" s="285"/>
      <c r="CZT28" s="287"/>
      <c r="CZU28" s="287"/>
      <c r="CZV28" s="285"/>
      <c r="CZW28" s="287"/>
      <c r="CZX28" s="287"/>
      <c r="CZY28" s="285"/>
      <c r="CZZ28" s="287"/>
      <c r="DAA28" s="287"/>
      <c r="DAB28" s="285"/>
      <c r="DAC28" s="287"/>
      <c r="DAD28" s="287"/>
      <c r="DAE28" s="285"/>
      <c r="DAF28" s="287"/>
      <c r="DAG28" s="287"/>
      <c r="DAH28" s="285"/>
      <c r="DAI28" s="287"/>
      <c r="DAJ28" s="287"/>
      <c r="DAK28" s="285"/>
      <c r="DAL28" s="287"/>
      <c r="DAM28" s="287"/>
      <c r="DAN28" s="285"/>
      <c r="DAO28" s="287"/>
      <c r="DAP28" s="287"/>
      <c r="DAQ28" s="285"/>
      <c r="DAR28" s="287"/>
      <c r="DAS28" s="287"/>
      <c r="DAT28" s="285"/>
      <c r="DAU28" s="287"/>
      <c r="DAV28" s="287"/>
      <c r="DAW28" s="285"/>
      <c r="DAX28" s="286"/>
      <c r="DAY28" s="286"/>
      <c r="DAZ28" s="286"/>
      <c r="DBA28" s="287"/>
      <c r="DBB28" s="287"/>
      <c r="DBC28" s="285"/>
      <c r="DBD28" s="286"/>
      <c r="DBE28" s="286"/>
      <c r="DBF28" s="286"/>
      <c r="DBG28" s="287"/>
      <c r="DBH28" s="287"/>
      <c r="DBI28" s="285"/>
      <c r="DBJ28" s="287"/>
      <c r="DBK28" s="287"/>
      <c r="DBL28" s="285"/>
      <c r="DBM28" s="286"/>
      <c r="DBN28" s="286"/>
      <c r="DBO28" s="286"/>
      <c r="DBP28" s="286"/>
      <c r="DBQ28" s="286"/>
      <c r="DBR28" s="286"/>
      <c r="DBS28" s="163"/>
      <c r="DBT28" s="154"/>
      <c r="DBU28" s="287"/>
      <c r="DBV28" s="287"/>
      <c r="DBW28" s="285"/>
      <c r="DBX28" s="287"/>
      <c r="DBY28" s="287"/>
      <c r="DBZ28" s="285"/>
      <c r="DCA28" s="287"/>
      <c r="DCB28" s="287"/>
      <c r="DCC28" s="285"/>
      <c r="DCD28" s="287"/>
      <c r="DCE28" s="287"/>
      <c r="DCF28" s="285"/>
      <c r="DCG28" s="287"/>
      <c r="DCH28" s="287"/>
      <c r="DCI28" s="285"/>
      <c r="DCJ28" s="287"/>
      <c r="DCK28" s="287"/>
      <c r="DCL28" s="285"/>
      <c r="DCM28" s="287"/>
      <c r="DCN28" s="287"/>
      <c r="DCO28" s="285"/>
      <c r="DCP28" s="287"/>
      <c r="DCQ28" s="287"/>
      <c r="DCR28" s="285"/>
      <c r="DCS28" s="287"/>
      <c r="DCT28" s="287"/>
      <c r="DCU28" s="285"/>
      <c r="DCV28" s="287"/>
      <c r="DCW28" s="287"/>
      <c r="DCX28" s="285"/>
      <c r="DCY28" s="287"/>
      <c r="DCZ28" s="287"/>
      <c r="DDA28" s="285"/>
      <c r="DDB28" s="287"/>
      <c r="DDC28" s="287"/>
      <c r="DDD28" s="285"/>
      <c r="DDE28" s="287"/>
      <c r="DDF28" s="287"/>
      <c r="DDG28" s="285"/>
      <c r="DDH28" s="287"/>
      <c r="DDI28" s="287"/>
      <c r="DDJ28" s="285"/>
      <c r="DDK28" s="287"/>
      <c r="DDL28" s="287"/>
      <c r="DDM28" s="285"/>
      <c r="DDN28" s="287"/>
      <c r="DDO28" s="287"/>
      <c r="DDP28" s="285"/>
      <c r="DDQ28" s="287"/>
      <c r="DDR28" s="287"/>
      <c r="DDS28" s="285"/>
      <c r="DDT28" s="287"/>
      <c r="DDU28" s="287"/>
      <c r="DDV28" s="285"/>
      <c r="DDW28" s="287"/>
      <c r="DDX28" s="287"/>
      <c r="DDY28" s="285"/>
      <c r="DDZ28" s="287"/>
      <c r="DEA28" s="287"/>
      <c r="DEB28" s="285"/>
      <c r="DEC28" s="287"/>
      <c r="DED28" s="287"/>
      <c r="DEE28" s="285"/>
      <c r="DEF28" s="286"/>
      <c r="DEG28" s="286"/>
      <c r="DEH28" s="286"/>
      <c r="DEI28" s="287"/>
      <c r="DEJ28" s="287"/>
      <c r="DEK28" s="285"/>
      <c r="DEL28" s="286"/>
      <c r="DEM28" s="286"/>
      <c r="DEN28" s="286"/>
      <c r="DEO28" s="287"/>
      <c r="DEP28" s="287"/>
      <c r="DEQ28" s="285"/>
      <c r="DER28" s="287"/>
      <c r="DES28" s="287"/>
      <c r="DET28" s="285"/>
      <c r="DEU28" s="286"/>
      <c r="DEV28" s="286"/>
      <c r="DEW28" s="286"/>
      <c r="DEX28" s="286"/>
      <c r="DEY28" s="286"/>
      <c r="DEZ28" s="286"/>
      <c r="DFA28" s="163"/>
      <c r="DFB28" s="154"/>
      <c r="DFC28" s="287"/>
      <c r="DFD28" s="287"/>
      <c r="DFE28" s="285"/>
      <c r="DFF28" s="287"/>
      <c r="DFG28" s="287"/>
      <c r="DFH28" s="285"/>
      <c r="DFI28" s="287"/>
      <c r="DFJ28" s="287"/>
      <c r="DFK28" s="285"/>
      <c r="DFL28" s="287"/>
      <c r="DFM28" s="287"/>
      <c r="DFN28" s="285"/>
      <c r="DFO28" s="287"/>
      <c r="DFP28" s="287"/>
      <c r="DFQ28" s="285"/>
      <c r="DFR28" s="287"/>
      <c r="DFS28" s="287"/>
      <c r="DFT28" s="285"/>
      <c r="DFU28" s="287"/>
      <c r="DFV28" s="287"/>
      <c r="DFW28" s="285"/>
      <c r="DFX28" s="287"/>
      <c r="DFY28" s="287"/>
      <c r="DFZ28" s="285"/>
      <c r="DGA28" s="287"/>
      <c r="DGB28" s="287"/>
      <c r="DGC28" s="285"/>
      <c r="DGD28" s="287"/>
      <c r="DGE28" s="287"/>
      <c r="DGF28" s="285"/>
      <c r="DGG28" s="287"/>
      <c r="DGH28" s="287"/>
      <c r="DGI28" s="285"/>
      <c r="DGJ28" s="287"/>
      <c r="DGK28" s="287"/>
      <c r="DGL28" s="285"/>
      <c r="DGM28" s="287"/>
      <c r="DGN28" s="287"/>
      <c r="DGO28" s="285"/>
      <c r="DGP28" s="287"/>
      <c r="DGQ28" s="287"/>
      <c r="DGR28" s="285"/>
      <c r="DGS28" s="287"/>
      <c r="DGT28" s="287"/>
      <c r="DGU28" s="285"/>
      <c r="DGV28" s="287"/>
      <c r="DGW28" s="287"/>
      <c r="DGX28" s="285"/>
      <c r="DGY28" s="287"/>
      <c r="DGZ28" s="287"/>
      <c r="DHA28" s="285"/>
      <c r="DHB28" s="287"/>
      <c r="DHC28" s="287"/>
      <c r="DHD28" s="285"/>
      <c r="DHE28" s="287"/>
      <c r="DHF28" s="287"/>
      <c r="DHG28" s="285"/>
      <c r="DHH28" s="287"/>
      <c r="DHI28" s="287"/>
      <c r="DHJ28" s="285"/>
      <c r="DHK28" s="287"/>
      <c r="DHL28" s="287"/>
      <c r="DHM28" s="285"/>
      <c r="DHN28" s="286"/>
      <c r="DHO28" s="286"/>
      <c r="DHP28" s="286"/>
      <c r="DHQ28" s="287"/>
      <c r="DHR28" s="287"/>
      <c r="DHS28" s="285"/>
      <c r="DHT28" s="286"/>
      <c r="DHU28" s="286"/>
      <c r="DHV28" s="286"/>
      <c r="DHW28" s="287"/>
      <c r="DHX28" s="287"/>
      <c r="DHY28" s="285"/>
      <c r="DHZ28" s="287"/>
      <c r="DIA28" s="287"/>
      <c r="DIB28" s="285"/>
      <c r="DIC28" s="286"/>
      <c r="DID28" s="286"/>
      <c r="DIE28" s="286"/>
      <c r="DIF28" s="286"/>
      <c r="DIG28" s="286"/>
      <c r="DIH28" s="286"/>
      <c r="DII28" s="163"/>
      <c r="DIJ28" s="154"/>
      <c r="DIK28" s="287"/>
      <c r="DIL28" s="287"/>
      <c r="DIM28" s="285"/>
      <c r="DIN28" s="287"/>
      <c r="DIO28" s="287"/>
      <c r="DIP28" s="285"/>
      <c r="DIQ28" s="287"/>
      <c r="DIR28" s="287"/>
      <c r="DIS28" s="285"/>
      <c r="DIT28" s="287"/>
      <c r="DIU28" s="287"/>
      <c r="DIV28" s="285"/>
      <c r="DIW28" s="287"/>
      <c r="DIX28" s="287"/>
      <c r="DIY28" s="285"/>
      <c r="DIZ28" s="287"/>
      <c r="DJA28" s="287"/>
      <c r="DJB28" s="285"/>
      <c r="DJC28" s="287"/>
      <c r="DJD28" s="287"/>
      <c r="DJE28" s="285"/>
      <c r="DJF28" s="287"/>
      <c r="DJG28" s="287"/>
      <c r="DJH28" s="285"/>
      <c r="DJI28" s="287"/>
      <c r="DJJ28" s="287"/>
      <c r="DJK28" s="285"/>
      <c r="DJL28" s="287"/>
      <c r="DJM28" s="287"/>
      <c r="DJN28" s="285"/>
      <c r="DJO28" s="287"/>
      <c r="DJP28" s="287"/>
      <c r="DJQ28" s="285"/>
      <c r="DJR28" s="287"/>
      <c r="DJS28" s="287"/>
      <c r="DJT28" s="285"/>
      <c r="DJU28" s="287"/>
      <c r="DJV28" s="287"/>
      <c r="DJW28" s="285"/>
      <c r="DJX28" s="287"/>
      <c r="DJY28" s="287"/>
      <c r="DJZ28" s="285"/>
      <c r="DKA28" s="287"/>
      <c r="DKB28" s="287"/>
      <c r="DKC28" s="285"/>
      <c r="DKD28" s="287"/>
      <c r="DKE28" s="287"/>
      <c r="DKF28" s="285"/>
      <c r="DKG28" s="287"/>
      <c r="DKH28" s="287"/>
      <c r="DKI28" s="285"/>
      <c r="DKJ28" s="287"/>
      <c r="DKK28" s="287"/>
      <c r="DKL28" s="285"/>
      <c r="DKM28" s="287"/>
      <c r="DKN28" s="287"/>
      <c r="DKO28" s="285"/>
      <c r="DKP28" s="287"/>
      <c r="DKQ28" s="287"/>
      <c r="DKR28" s="285"/>
      <c r="DKS28" s="287"/>
      <c r="DKT28" s="287"/>
      <c r="DKU28" s="285"/>
      <c r="DKV28" s="286"/>
      <c r="DKW28" s="286"/>
      <c r="DKX28" s="286"/>
      <c r="DKY28" s="287"/>
      <c r="DKZ28" s="287"/>
      <c r="DLA28" s="285"/>
      <c r="DLB28" s="286"/>
      <c r="DLC28" s="286"/>
      <c r="DLD28" s="286"/>
      <c r="DLE28" s="287"/>
      <c r="DLF28" s="287"/>
      <c r="DLG28" s="285"/>
      <c r="DLH28" s="287"/>
      <c r="DLI28" s="287"/>
      <c r="DLJ28" s="285"/>
      <c r="DLK28" s="286"/>
      <c r="DLL28" s="286"/>
      <c r="DLM28" s="286"/>
      <c r="DLN28" s="286"/>
      <c r="DLO28" s="286"/>
      <c r="DLP28" s="286"/>
      <c r="DLQ28" s="163"/>
      <c r="DLR28" s="154"/>
      <c r="DLS28" s="287"/>
      <c r="DLT28" s="287"/>
      <c r="DLU28" s="285"/>
      <c r="DLV28" s="287"/>
      <c r="DLW28" s="287"/>
      <c r="DLX28" s="285"/>
      <c r="DLY28" s="287"/>
      <c r="DLZ28" s="287"/>
      <c r="DMA28" s="285"/>
      <c r="DMB28" s="287"/>
      <c r="DMC28" s="287"/>
      <c r="DMD28" s="285"/>
      <c r="DME28" s="287"/>
      <c r="DMF28" s="287"/>
      <c r="DMG28" s="285"/>
      <c r="DMH28" s="287"/>
      <c r="DMI28" s="287"/>
      <c r="DMJ28" s="285"/>
      <c r="DMK28" s="287"/>
      <c r="DML28" s="287"/>
      <c r="DMM28" s="285"/>
      <c r="DMN28" s="287"/>
      <c r="DMO28" s="287"/>
      <c r="DMP28" s="285"/>
      <c r="DMQ28" s="287"/>
      <c r="DMR28" s="287"/>
      <c r="DMS28" s="285"/>
      <c r="DMT28" s="287"/>
      <c r="DMU28" s="287"/>
      <c r="DMV28" s="285"/>
      <c r="DMW28" s="287"/>
      <c r="DMX28" s="287"/>
      <c r="DMY28" s="285"/>
      <c r="DMZ28" s="287"/>
      <c r="DNA28" s="287"/>
      <c r="DNB28" s="285"/>
      <c r="DNC28" s="287"/>
      <c r="DND28" s="287"/>
      <c r="DNE28" s="285"/>
      <c r="DNF28" s="287"/>
      <c r="DNG28" s="287"/>
      <c r="DNH28" s="285"/>
      <c r="DNI28" s="287"/>
      <c r="DNJ28" s="287"/>
      <c r="DNK28" s="285"/>
      <c r="DNL28" s="287"/>
      <c r="DNM28" s="287"/>
      <c r="DNN28" s="285"/>
      <c r="DNO28" s="287"/>
      <c r="DNP28" s="287"/>
      <c r="DNQ28" s="285"/>
      <c r="DNR28" s="287"/>
      <c r="DNS28" s="287"/>
      <c r="DNT28" s="285"/>
      <c r="DNU28" s="287"/>
      <c r="DNV28" s="287"/>
      <c r="DNW28" s="285"/>
      <c r="DNX28" s="287"/>
      <c r="DNY28" s="287"/>
      <c r="DNZ28" s="285"/>
      <c r="DOA28" s="287"/>
      <c r="DOB28" s="287"/>
      <c r="DOC28" s="285"/>
      <c r="DOD28" s="286"/>
      <c r="DOE28" s="286"/>
      <c r="DOF28" s="286"/>
      <c r="DOG28" s="287"/>
      <c r="DOH28" s="287"/>
      <c r="DOI28" s="285"/>
      <c r="DOJ28" s="286"/>
      <c r="DOK28" s="286"/>
      <c r="DOL28" s="286"/>
      <c r="DOM28" s="287"/>
      <c r="DON28" s="287"/>
      <c r="DOO28" s="285"/>
      <c r="DOP28" s="287"/>
      <c r="DOQ28" s="287"/>
      <c r="DOR28" s="285"/>
      <c r="DOS28" s="286"/>
      <c r="DOT28" s="286"/>
      <c r="DOU28" s="286"/>
      <c r="DOV28" s="286"/>
      <c r="DOW28" s="286"/>
      <c r="DOX28" s="286"/>
      <c r="DOY28" s="163"/>
      <c r="DOZ28" s="154"/>
      <c r="DPA28" s="287"/>
      <c r="DPB28" s="287"/>
      <c r="DPC28" s="285"/>
      <c r="DPD28" s="287"/>
      <c r="DPE28" s="287"/>
      <c r="DPF28" s="285"/>
      <c r="DPG28" s="287"/>
      <c r="DPH28" s="287"/>
      <c r="DPI28" s="285"/>
      <c r="DPJ28" s="287"/>
      <c r="DPK28" s="287"/>
      <c r="DPL28" s="285"/>
      <c r="DPM28" s="287"/>
      <c r="DPN28" s="287"/>
      <c r="DPO28" s="285"/>
      <c r="DPP28" s="287"/>
      <c r="DPQ28" s="287"/>
      <c r="DPR28" s="285"/>
      <c r="DPS28" s="287"/>
      <c r="DPT28" s="287"/>
      <c r="DPU28" s="285"/>
      <c r="DPV28" s="287"/>
      <c r="DPW28" s="287"/>
      <c r="DPX28" s="285"/>
      <c r="DPY28" s="287"/>
      <c r="DPZ28" s="287"/>
      <c r="DQA28" s="285"/>
      <c r="DQB28" s="287"/>
      <c r="DQC28" s="287"/>
      <c r="DQD28" s="285"/>
      <c r="DQE28" s="287"/>
      <c r="DQF28" s="287"/>
      <c r="DQG28" s="285"/>
      <c r="DQH28" s="287"/>
      <c r="DQI28" s="287"/>
      <c r="DQJ28" s="285"/>
      <c r="DQK28" s="287"/>
      <c r="DQL28" s="287"/>
      <c r="DQM28" s="285"/>
      <c r="DQN28" s="287"/>
      <c r="DQO28" s="287"/>
      <c r="DQP28" s="285"/>
      <c r="DQQ28" s="287"/>
      <c r="DQR28" s="287"/>
      <c r="DQS28" s="285"/>
      <c r="DQT28" s="287"/>
      <c r="DQU28" s="287"/>
      <c r="DQV28" s="285"/>
      <c r="DQW28" s="287"/>
      <c r="DQX28" s="287"/>
      <c r="DQY28" s="285"/>
      <c r="DQZ28" s="287"/>
      <c r="DRA28" s="287"/>
      <c r="DRB28" s="285"/>
      <c r="DRC28" s="287"/>
      <c r="DRD28" s="287"/>
      <c r="DRE28" s="285"/>
      <c r="DRF28" s="287"/>
      <c r="DRG28" s="287"/>
      <c r="DRH28" s="285"/>
      <c r="DRI28" s="287"/>
      <c r="DRJ28" s="287"/>
      <c r="DRK28" s="285"/>
      <c r="DRL28" s="286"/>
      <c r="DRM28" s="286"/>
      <c r="DRN28" s="286"/>
      <c r="DRO28" s="287"/>
      <c r="DRP28" s="287"/>
      <c r="DRQ28" s="285"/>
      <c r="DRR28" s="286"/>
      <c r="DRS28" s="286"/>
      <c r="DRT28" s="286"/>
      <c r="DRU28" s="287"/>
      <c r="DRV28" s="287"/>
      <c r="DRW28" s="285"/>
      <c r="DRX28" s="287"/>
      <c r="DRY28" s="287"/>
      <c r="DRZ28" s="285"/>
      <c r="DSA28" s="286"/>
      <c r="DSB28" s="286"/>
      <c r="DSC28" s="286"/>
      <c r="DSD28" s="286"/>
      <c r="DSE28" s="286"/>
      <c r="DSF28" s="286"/>
      <c r="DSG28" s="163"/>
      <c r="DSH28" s="154"/>
      <c r="DSI28" s="287"/>
      <c r="DSJ28" s="287"/>
      <c r="DSK28" s="285"/>
      <c r="DSL28" s="287"/>
      <c r="DSM28" s="287"/>
      <c r="DSN28" s="285"/>
      <c r="DSO28" s="287"/>
      <c r="DSP28" s="287"/>
      <c r="DSQ28" s="285"/>
      <c r="DSR28" s="287"/>
      <c r="DSS28" s="287"/>
      <c r="DST28" s="285"/>
      <c r="DSU28" s="287"/>
      <c r="DSV28" s="287"/>
      <c r="DSW28" s="285"/>
      <c r="DSX28" s="287"/>
      <c r="DSY28" s="287"/>
      <c r="DSZ28" s="285"/>
      <c r="DTA28" s="287"/>
      <c r="DTB28" s="287"/>
      <c r="DTC28" s="285"/>
      <c r="DTD28" s="287"/>
      <c r="DTE28" s="287"/>
      <c r="DTF28" s="285"/>
      <c r="DTG28" s="287"/>
      <c r="DTH28" s="287"/>
      <c r="DTI28" s="285"/>
      <c r="DTJ28" s="287"/>
      <c r="DTK28" s="287"/>
      <c r="DTL28" s="285"/>
      <c r="DTM28" s="287"/>
      <c r="DTN28" s="287"/>
      <c r="DTO28" s="285"/>
      <c r="DTP28" s="287"/>
      <c r="DTQ28" s="287"/>
      <c r="DTR28" s="285"/>
      <c r="DTS28" s="287"/>
      <c r="DTT28" s="287"/>
      <c r="DTU28" s="285"/>
      <c r="DTV28" s="287"/>
      <c r="DTW28" s="287"/>
      <c r="DTX28" s="285"/>
      <c r="DTY28" s="287"/>
      <c r="DTZ28" s="287"/>
      <c r="DUA28" s="285"/>
      <c r="DUB28" s="287"/>
      <c r="DUC28" s="287"/>
      <c r="DUD28" s="285"/>
      <c r="DUE28" s="287"/>
      <c r="DUF28" s="287"/>
      <c r="DUG28" s="285"/>
      <c r="DUH28" s="287"/>
      <c r="DUI28" s="287"/>
      <c r="DUJ28" s="285"/>
      <c r="DUK28" s="287"/>
      <c r="DUL28" s="287"/>
      <c r="DUM28" s="285"/>
      <c r="DUN28" s="287"/>
      <c r="DUO28" s="287"/>
      <c r="DUP28" s="285"/>
      <c r="DUQ28" s="287"/>
      <c r="DUR28" s="287"/>
      <c r="DUS28" s="285"/>
      <c r="DUT28" s="286"/>
      <c r="DUU28" s="286"/>
      <c r="DUV28" s="286"/>
      <c r="DUW28" s="287"/>
      <c r="DUX28" s="287"/>
      <c r="DUY28" s="285"/>
      <c r="DUZ28" s="286"/>
      <c r="DVA28" s="286"/>
      <c r="DVB28" s="286"/>
      <c r="DVC28" s="287"/>
      <c r="DVD28" s="287"/>
      <c r="DVE28" s="285"/>
      <c r="DVF28" s="287"/>
      <c r="DVG28" s="287"/>
      <c r="DVH28" s="285"/>
      <c r="DVI28" s="286"/>
      <c r="DVJ28" s="286"/>
      <c r="DVK28" s="286"/>
      <c r="DVL28" s="286"/>
      <c r="DVM28" s="286"/>
      <c r="DVN28" s="286"/>
      <c r="DVO28" s="163"/>
      <c r="DVP28" s="154"/>
      <c r="DVQ28" s="287"/>
      <c r="DVR28" s="287"/>
      <c r="DVS28" s="285"/>
      <c r="DVT28" s="287"/>
      <c r="DVU28" s="287"/>
      <c r="DVV28" s="285"/>
      <c r="DVW28" s="287"/>
      <c r="DVX28" s="287"/>
      <c r="DVY28" s="285"/>
      <c r="DVZ28" s="287"/>
      <c r="DWA28" s="287"/>
      <c r="DWB28" s="285"/>
      <c r="DWC28" s="287"/>
      <c r="DWD28" s="287"/>
      <c r="DWE28" s="285"/>
      <c r="DWF28" s="287"/>
      <c r="DWG28" s="287"/>
      <c r="DWH28" s="285"/>
      <c r="DWI28" s="287"/>
      <c r="DWJ28" s="287"/>
      <c r="DWK28" s="285"/>
      <c r="DWL28" s="287"/>
      <c r="DWM28" s="287"/>
      <c r="DWN28" s="285"/>
      <c r="DWO28" s="287"/>
      <c r="DWP28" s="287"/>
      <c r="DWQ28" s="285"/>
      <c r="DWR28" s="287"/>
      <c r="DWS28" s="287"/>
      <c r="DWT28" s="285"/>
      <c r="DWU28" s="287"/>
      <c r="DWV28" s="287"/>
      <c r="DWW28" s="285"/>
      <c r="DWX28" s="287"/>
      <c r="DWY28" s="287"/>
      <c r="DWZ28" s="285"/>
      <c r="DXA28" s="287"/>
      <c r="DXB28" s="287"/>
      <c r="DXC28" s="285"/>
      <c r="DXD28" s="287"/>
      <c r="DXE28" s="287"/>
      <c r="DXF28" s="285"/>
      <c r="DXG28" s="287"/>
      <c r="DXH28" s="287"/>
      <c r="DXI28" s="285"/>
      <c r="DXJ28" s="287"/>
      <c r="DXK28" s="287"/>
      <c r="DXL28" s="285"/>
      <c r="DXM28" s="287"/>
      <c r="DXN28" s="287"/>
      <c r="DXO28" s="285"/>
      <c r="DXP28" s="287"/>
      <c r="DXQ28" s="287"/>
      <c r="DXR28" s="285"/>
      <c r="DXS28" s="287"/>
      <c r="DXT28" s="287"/>
      <c r="DXU28" s="285"/>
      <c r="DXV28" s="287"/>
      <c r="DXW28" s="287"/>
      <c r="DXX28" s="285"/>
      <c r="DXY28" s="287"/>
      <c r="DXZ28" s="287"/>
      <c r="DYA28" s="285"/>
      <c r="DYB28" s="286"/>
      <c r="DYC28" s="286"/>
      <c r="DYD28" s="286"/>
      <c r="DYE28" s="287"/>
      <c r="DYF28" s="287"/>
      <c r="DYG28" s="285"/>
      <c r="DYH28" s="286"/>
      <c r="DYI28" s="286"/>
      <c r="DYJ28" s="286"/>
      <c r="DYK28" s="287"/>
      <c r="DYL28" s="287"/>
      <c r="DYM28" s="285"/>
      <c r="DYN28" s="287"/>
      <c r="DYO28" s="287"/>
      <c r="DYP28" s="285"/>
      <c r="DYQ28" s="286"/>
      <c r="DYR28" s="286"/>
      <c r="DYS28" s="286"/>
      <c r="DYT28" s="286"/>
      <c r="DYU28" s="286"/>
      <c r="DYV28" s="286"/>
      <c r="DYW28" s="163"/>
      <c r="DYX28" s="154"/>
      <c r="DYY28" s="287"/>
      <c r="DYZ28" s="287"/>
      <c r="DZA28" s="285"/>
      <c r="DZB28" s="287"/>
      <c r="DZC28" s="287"/>
      <c r="DZD28" s="285"/>
      <c r="DZE28" s="287"/>
      <c r="DZF28" s="287"/>
      <c r="DZG28" s="285"/>
      <c r="DZH28" s="287"/>
      <c r="DZI28" s="287"/>
      <c r="DZJ28" s="285"/>
      <c r="DZK28" s="287"/>
      <c r="DZL28" s="287"/>
      <c r="DZM28" s="285"/>
      <c r="DZN28" s="287"/>
      <c r="DZO28" s="287"/>
      <c r="DZP28" s="285"/>
      <c r="DZQ28" s="287"/>
      <c r="DZR28" s="287"/>
      <c r="DZS28" s="285"/>
      <c r="DZT28" s="287"/>
      <c r="DZU28" s="287"/>
      <c r="DZV28" s="285"/>
      <c r="DZW28" s="287"/>
      <c r="DZX28" s="287"/>
      <c r="DZY28" s="285"/>
      <c r="DZZ28" s="287"/>
      <c r="EAA28" s="287"/>
      <c r="EAB28" s="285"/>
      <c r="EAC28" s="287"/>
      <c r="EAD28" s="287"/>
      <c r="EAE28" s="285"/>
      <c r="EAF28" s="287"/>
      <c r="EAG28" s="287"/>
      <c r="EAH28" s="285"/>
      <c r="EAI28" s="287"/>
      <c r="EAJ28" s="287"/>
      <c r="EAK28" s="285"/>
      <c r="EAL28" s="287"/>
      <c r="EAM28" s="287"/>
      <c r="EAN28" s="285"/>
      <c r="EAO28" s="287"/>
      <c r="EAP28" s="287"/>
      <c r="EAQ28" s="285"/>
      <c r="EAR28" s="287"/>
      <c r="EAS28" s="287"/>
      <c r="EAT28" s="285"/>
      <c r="EAU28" s="287"/>
      <c r="EAV28" s="287"/>
      <c r="EAW28" s="285"/>
      <c r="EAX28" s="287"/>
      <c r="EAY28" s="287"/>
      <c r="EAZ28" s="285"/>
      <c r="EBA28" s="287"/>
      <c r="EBB28" s="287"/>
      <c r="EBC28" s="285"/>
      <c r="EBD28" s="287"/>
      <c r="EBE28" s="287"/>
      <c r="EBF28" s="285"/>
      <c r="EBG28" s="287"/>
      <c r="EBH28" s="287"/>
      <c r="EBI28" s="285"/>
      <c r="EBJ28" s="286"/>
      <c r="EBK28" s="286"/>
      <c r="EBL28" s="286"/>
      <c r="EBM28" s="287"/>
      <c r="EBN28" s="287"/>
      <c r="EBO28" s="285"/>
      <c r="EBP28" s="286"/>
      <c r="EBQ28" s="286"/>
      <c r="EBR28" s="286"/>
      <c r="EBS28" s="287"/>
      <c r="EBT28" s="287"/>
      <c r="EBU28" s="285"/>
      <c r="EBV28" s="287"/>
      <c r="EBW28" s="287"/>
      <c r="EBX28" s="285"/>
      <c r="EBY28" s="286"/>
      <c r="EBZ28" s="286"/>
      <c r="ECA28" s="286"/>
      <c r="ECB28" s="286"/>
      <c r="ECC28" s="286"/>
      <c r="ECD28" s="286"/>
      <c r="ECE28" s="163"/>
      <c r="ECF28" s="154"/>
      <c r="ECG28" s="287"/>
      <c r="ECH28" s="287"/>
      <c r="ECI28" s="285"/>
      <c r="ECJ28" s="287"/>
      <c r="ECK28" s="287"/>
      <c r="ECL28" s="285"/>
      <c r="ECM28" s="287"/>
      <c r="ECN28" s="287"/>
      <c r="ECO28" s="285"/>
      <c r="ECP28" s="287"/>
      <c r="ECQ28" s="287"/>
      <c r="ECR28" s="285"/>
      <c r="ECS28" s="287"/>
      <c r="ECT28" s="287"/>
      <c r="ECU28" s="285"/>
      <c r="ECV28" s="287"/>
      <c r="ECW28" s="287"/>
      <c r="ECX28" s="285"/>
      <c r="ECY28" s="287"/>
      <c r="ECZ28" s="287"/>
      <c r="EDA28" s="285"/>
      <c r="EDB28" s="287"/>
      <c r="EDC28" s="287"/>
      <c r="EDD28" s="285"/>
      <c r="EDE28" s="287"/>
      <c r="EDF28" s="287"/>
      <c r="EDG28" s="285"/>
      <c r="EDH28" s="287"/>
      <c r="EDI28" s="287"/>
      <c r="EDJ28" s="285"/>
      <c r="EDK28" s="287"/>
      <c r="EDL28" s="287"/>
      <c r="EDM28" s="285"/>
      <c r="EDN28" s="287"/>
      <c r="EDO28" s="287"/>
      <c r="EDP28" s="285"/>
      <c r="EDQ28" s="287"/>
      <c r="EDR28" s="287"/>
      <c r="EDS28" s="285"/>
      <c r="EDT28" s="287"/>
      <c r="EDU28" s="287"/>
      <c r="EDV28" s="285"/>
      <c r="EDW28" s="287"/>
      <c r="EDX28" s="287"/>
      <c r="EDY28" s="285"/>
      <c r="EDZ28" s="287"/>
      <c r="EEA28" s="287"/>
      <c r="EEB28" s="285"/>
      <c r="EEC28" s="287"/>
      <c r="EED28" s="287"/>
      <c r="EEE28" s="285"/>
      <c r="EEF28" s="287"/>
      <c r="EEG28" s="287"/>
      <c r="EEH28" s="285"/>
      <c r="EEI28" s="287"/>
      <c r="EEJ28" s="287"/>
      <c r="EEK28" s="285"/>
      <c r="EEL28" s="287"/>
      <c r="EEM28" s="287"/>
      <c r="EEN28" s="285"/>
      <c r="EEO28" s="287"/>
      <c r="EEP28" s="287"/>
      <c r="EEQ28" s="285"/>
      <c r="EER28" s="286"/>
      <c r="EES28" s="286"/>
      <c r="EET28" s="286"/>
      <c r="EEU28" s="287"/>
      <c r="EEV28" s="287"/>
      <c r="EEW28" s="285"/>
      <c r="EEX28" s="286"/>
      <c r="EEY28" s="286"/>
      <c r="EEZ28" s="286"/>
      <c r="EFA28" s="287"/>
      <c r="EFB28" s="287"/>
      <c r="EFC28" s="285"/>
      <c r="EFD28" s="287"/>
      <c r="EFE28" s="287"/>
      <c r="EFF28" s="285"/>
      <c r="EFG28" s="286"/>
      <c r="EFH28" s="286"/>
      <c r="EFI28" s="286"/>
      <c r="EFJ28" s="286"/>
      <c r="EFK28" s="286"/>
      <c r="EFL28" s="286"/>
      <c r="EFM28" s="163"/>
      <c r="EFN28" s="154"/>
      <c r="EFO28" s="287"/>
      <c r="EFP28" s="287"/>
      <c r="EFQ28" s="285"/>
      <c r="EFR28" s="287"/>
      <c r="EFS28" s="287"/>
      <c r="EFT28" s="285"/>
      <c r="EFU28" s="287"/>
      <c r="EFV28" s="287"/>
      <c r="EFW28" s="285"/>
      <c r="EFX28" s="287"/>
      <c r="EFY28" s="287"/>
      <c r="EFZ28" s="285"/>
      <c r="EGA28" s="287"/>
      <c r="EGB28" s="287"/>
      <c r="EGC28" s="285"/>
      <c r="EGD28" s="287"/>
      <c r="EGE28" s="287"/>
      <c r="EGF28" s="285"/>
      <c r="EGG28" s="287"/>
      <c r="EGH28" s="287"/>
      <c r="EGI28" s="285"/>
      <c r="EGJ28" s="287"/>
      <c r="EGK28" s="287"/>
      <c r="EGL28" s="285"/>
      <c r="EGM28" s="287"/>
      <c r="EGN28" s="287"/>
      <c r="EGO28" s="285"/>
      <c r="EGP28" s="287"/>
      <c r="EGQ28" s="287"/>
      <c r="EGR28" s="285"/>
      <c r="EGS28" s="287"/>
      <c r="EGT28" s="287"/>
      <c r="EGU28" s="285"/>
      <c r="EGV28" s="287"/>
      <c r="EGW28" s="287"/>
      <c r="EGX28" s="285"/>
      <c r="EGY28" s="287"/>
      <c r="EGZ28" s="287"/>
      <c r="EHA28" s="285"/>
      <c r="EHB28" s="287"/>
      <c r="EHC28" s="287"/>
      <c r="EHD28" s="285"/>
      <c r="EHE28" s="287"/>
      <c r="EHF28" s="287"/>
      <c r="EHG28" s="285"/>
      <c r="EHH28" s="287"/>
      <c r="EHI28" s="287"/>
      <c r="EHJ28" s="285"/>
      <c r="EHK28" s="287"/>
      <c r="EHL28" s="287"/>
      <c r="EHM28" s="285"/>
      <c r="EHN28" s="287"/>
      <c r="EHO28" s="287"/>
      <c r="EHP28" s="285"/>
      <c r="EHQ28" s="287"/>
      <c r="EHR28" s="287"/>
      <c r="EHS28" s="285"/>
      <c r="EHT28" s="287"/>
      <c r="EHU28" s="287"/>
      <c r="EHV28" s="285"/>
      <c r="EHW28" s="287"/>
      <c r="EHX28" s="287"/>
      <c r="EHY28" s="285"/>
      <c r="EHZ28" s="286"/>
      <c r="EIA28" s="286"/>
      <c r="EIB28" s="286"/>
      <c r="EIC28" s="287"/>
      <c r="EID28" s="287"/>
      <c r="EIE28" s="285"/>
      <c r="EIF28" s="286"/>
      <c r="EIG28" s="286"/>
      <c r="EIH28" s="286"/>
      <c r="EII28" s="287"/>
      <c r="EIJ28" s="287"/>
      <c r="EIK28" s="285"/>
      <c r="EIL28" s="287"/>
      <c r="EIM28" s="287"/>
      <c r="EIN28" s="285"/>
      <c r="EIO28" s="286"/>
      <c r="EIP28" s="286"/>
      <c r="EIQ28" s="286"/>
      <c r="EIR28" s="286"/>
      <c r="EIS28" s="286"/>
      <c r="EIT28" s="286"/>
      <c r="EIU28" s="163"/>
      <c r="EIV28" s="154"/>
      <c r="EIW28" s="287"/>
      <c r="EIX28" s="287"/>
      <c r="EIY28" s="285"/>
      <c r="EIZ28" s="287"/>
      <c r="EJA28" s="287"/>
      <c r="EJB28" s="285"/>
      <c r="EJC28" s="287"/>
      <c r="EJD28" s="287"/>
      <c r="EJE28" s="285"/>
      <c r="EJF28" s="287"/>
      <c r="EJG28" s="287"/>
      <c r="EJH28" s="285"/>
      <c r="EJI28" s="287"/>
      <c r="EJJ28" s="287"/>
      <c r="EJK28" s="285"/>
      <c r="EJL28" s="287"/>
      <c r="EJM28" s="287"/>
      <c r="EJN28" s="285"/>
      <c r="EJO28" s="287"/>
      <c r="EJP28" s="287"/>
      <c r="EJQ28" s="285"/>
      <c r="EJR28" s="287"/>
      <c r="EJS28" s="287"/>
      <c r="EJT28" s="285"/>
      <c r="EJU28" s="287"/>
      <c r="EJV28" s="287"/>
      <c r="EJW28" s="285"/>
      <c r="EJX28" s="287"/>
      <c r="EJY28" s="287"/>
      <c r="EJZ28" s="285"/>
      <c r="EKA28" s="287"/>
      <c r="EKB28" s="287"/>
      <c r="EKC28" s="285"/>
      <c r="EKD28" s="287"/>
      <c r="EKE28" s="287"/>
      <c r="EKF28" s="285"/>
      <c r="EKG28" s="287"/>
      <c r="EKH28" s="287"/>
      <c r="EKI28" s="285"/>
      <c r="EKJ28" s="287"/>
      <c r="EKK28" s="287"/>
      <c r="EKL28" s="285"/>
      <c r="EKM28" s="287"/>
      <c r="EKN28" s="287"/>
      <c r="EKO28" s="285"/>
      <c r="EKP28" s="287"/>
      <c r="EKQ28" s="287"/>
      <c r="EKR28" s="285"/>
      <c r="EKS28" s="287"/>
      <c r="EKT28" s="287"/>
      <c r="EKU28" s="285"/>
      <c r="EKV28" s="287"/>
      <c r="EKW28" s="287"/>
      <c r="EKX28" s="285"/>
      <c r="EKY28" s="287"/>
      <c r="EKZ28" s="287"/>
      <c r="ELA28" s="285"/>
      <c r="ELB28" s="287"/>
      <c r="ELC28" s="287"/>
      <c r="ELD28" s="285"/>
      <c r="ELE28" s="287"/>
      <c r="ELF28" s="287"/>
      <c r="ELG28" s="285"/>
      <c r="ELH28" s="286"/>
      <c r="ELI28" s="286"/>
      <c r="ELJ28" s="286"/>
      <c r="ELK28" s="287"/>
      <c r="ELL28" s="287"/>
      <c r="ELM28" s="285"/>
      <c r="ELN28" s="286"/>
      <c r="ELO28" s="286"/>
      <c r="ELP28" s="286"/>
      <c r="ELQ28" s="287"/>
      <c r="ELR28" s="287"/>
      <c r="ELS28" s="285"/>
      <c r="ELT28" s="287"/>
      <c r="ELU28" s="287"/>
      <c r="ELV28" s="285"/>
      <c r="ELW28" s="286"/>
      <c r="ELX28" s="286"/>
      <c r="ELY28" s="286"/>
      <c r="ELZ28" s="286"/>
      <c r="EMA28" s="286"/>
      <c r="EMB28" s="286"/>
      <c r="EMC28" s="163"/>
      <c r="EMD28" s="154"/>
      <c r="EME28" s="287"/>
      <c r="EMF28" s="287"/>
      <c r="EMG28" s="285"/>
      <c r="EMH28" s="287"/>
      <c r="EMI28" s="287"/>
      <c r="EMJ28" s="285"/>
      <c r="EMK28" s="287"/>
      <c r="EML28" s="287"/>
      <c r="EMM28" s="285"/>
      <c r="EMN28" s="287"/>
      <c r="EMO28" s="287"/>
      <c r="EMP28" s="285"/>
      <c r="EMQ28" s="287"/>
      <c r="EMR28" s="287"/>
      <c r="EMS28" s="285"/>
      <c r="EMT28" s="287"/>
      <c r="EMU28" s="287"/>
      <c r="EMV28" s="285"/>
      <c r="EMW28" s="287"/>
      <c r="EMX28" s="287"/>
      <c r="EMY28" s="285"/>
      <c r="EMZ28" s="287"/>
      <c r="ENA28" s="287"/>
      <c r="ENB28" s="285"/>
      <c r="ENC28" s="287"/>
      <c r="END28" s="287"/>
      <c r="ENE28" s="285"/>
      <c r="ENF28" s="287"/>
      <c r="ENG28" s="287"/>
      <c r="ENH28" s="285"/>
      <c r="ENI28" s="287"/>
      <c r="ENJ28" s="287"/>
      <c r="ENK28" s="285"/>
      <c r="ENL28" s="287"/>
      <c r="ENM28" s="287"/>
      <c r="ENN28" s="285"/>
      <c r="ENO28" s="287"/>
      <c r="ENP28" s="287"/>
      <c r="ENQ28" s="285"/>
      <c r="ENR28" s="287"/>
      <c r="ENS28" s="287"/>
      <c r="ENT28" s="285"/>
      <c r="ENU28" s="287"/>
      <c r="ENV28" s="287"/>
      <c r="ENW28" s="285"/>
      <c r="ENX28" s="287"/>
      <c r="ENY28" s="287"/>
      <c r="ENZ28" s="285"/>
      <c r="EOA28" s="287"/>
      <c r="EOB28" s="287"/>
      <c r="EOC28" s="285"/>
      <c r="EOD28" s="287"/>
      <c r="EOE28" s="287"/>
      <c r="EOF28" s="285"/>
      <c r="EOG28" s="287"/>
      <c r="EOH28" s="287"/>
      <c r="EOI28" s="285"/>
      <c r="EOJ28" s="287"/>
      <c r="EOK28" s="287"/>
      <c r="EOL28" s="285"/>
      <c r="EOM28" s="287"/>
      <c r="EON28" s="287"/>
      <c r="EOO28" s="285"/>
      <c r="EOP28" s="286"/>
      <c r="EOQ28" s="286"/>
      <c r="EOR28" s="286"/>
      <c r="EOS28" s="287"/>
      <c r="EOT28" s="287"/>
      <c r="EOU28" s="285"/>
      <c r="EOV28" s="286"/>
      <c r="EOW28" s="286"/>
      <c r="EOX28" s="286"/>
      <c r="EOY28" s="287"/>
      <c r="EOZ28" s="287"/>
      <c r="EPA28" s="285"/>
      <c r="EPB28" s="287"/>
      <c r="EPC28" s="287"/>
      <c r="EPD28" s="285"/>
      <c r="EPE28" s="286"/>
      <c r="EPF28" s="286"/>
      <c r="EPG28" s="286"/>
      <c r="EPH28" s="286"/>
      <c r="EPI28" s="286"/>
      <c r="EPJ28" s="286"/>
      <c r="EPK28" s="163"/>
      <c r="EPL28" s="154"/>
      <c r="EPM28" s="287"/>
      <c r="EPN28" s="287"/>
      <c r="EPO28" s="285"/>
      <c r="EPP28" s="287"/>
      <c r="EPQ28" s="287"/>
      <c r="EPR28" s="285"/>
      <c r="EPS28" s="287"/>
      <c r="EPT28" s="287"/>
      <c r="EPU28" s="285"/>
      <c r="EPV28" s="287"/>
      <c r="EPW28" s="287"/>
      <c r="EPX28" s="285"/>
      <c r="EPY28" s="287"/>
      <c r="EPZ28" s="287"/>
      <c r="EQA28" s="285"/>
      <c r="EQB28" s="287"/>
      <c r="EQC28" s="287"/>
      <c r="EQD28" s="285"/>
      <c r="EQE28" s="287"/>
      <c r="EQF28" s="287"/>
      <c r="EQG28" s="285"/>
      <c r="EQH28" s="287"/>
      <c r="EQI28" s="287"/>
      <c r="EQJ28" s="285"/>
      <c r="EQK28" s="287"/>
      <c r="EQL28" s="287"/>
      <c r="EQM28" s="285"/>
      <c r="EQN28" s="287"/>
      <c r="EQO28" s="287"/>
      <c r="EQP28" s="285"/>
      <c r="EQQ28" s="287"/>
      <c r="EQR28" s="287"/>
      <c r="EQS28" s="285"/>
      <c r="EQT28" s="287"/>
      <c r="EQU28" s="287"/>
      <c r="EQV28" s="285"/>
      <c r="EQW28" s="287"/>
      <c r="EQX28" s="287"/>
      <c r="EQY28" s="285"/>
      <c r="EQZ28" s="287"/>
      <c r="ERA28" s="287"/>
      <c r="ERB28" s="285"/>
      <c r="ERC28" s="287"/>
      <c r="ERD28" s="287"/>
      <c r="ERE28" s="285"/>
      <c r="ERF28" s="287"/>
      <c r="ERG28" s="287"/>
      <c r="ERH28" s="285"/>
      <c r="ERI28" s="287"/>
      <c r="ERJ28" s="287"/>
      <c r="ERK28" s="285"/>
      <c r="ERL28" s="287"/>
      <c r="ERM28" s="287"/>
      <c r="ERN28" s="285"/>
      <c r="ERO28" s="287"/>
      <c r="ERP28" s="287"/>
      <c r="ERQ28" s="285"/>
      <c r="ERR28" s="287"/>
      <c r="ERS28" s="287"/>
      <c r="ERT28" s="285"/>
      <c r="ERU28" s="287"/>
      <c r="ERV28" s="287"/>
      <c r="ERW28" s="285"/>
      <c r="ERX28" s="286"/>
      <c r="ERY28" s="286"/>
      <c r="ERZ28" s="286"/>
      <c r="ESA28" s="287"/>
      <c r="ESB28" s="287"/>
      <c r="ESC28" s="285"/>
      <c r="ESD28" s="286"/>
      <c r="ESE28" s="286"/>
      <c r="ESF28" s="286"/>
      <c r="ESG28" s="287"/>
      <c r="ESH28" s="287"/>
      <c r="ESI28" s="285"/>
      <c r="ESJ28" s="287"/>
      <c r="ESK28" s="287"/>
      <c r="ESL28" s="285"/>
      <c r="ESM28" s="286"/>
      <c r="ESN28" s="286"/>
      <c r="ESO28" s="286"/>
      <c r="ESP28" s="286"/>
      <c r="ESQ28" s="286"/>
      <c r="ESR28" s="286"/>
      <c r="ESS28" s="163"/>
      <c r="EST28" s="154"/>
      <c r="ESU28" s="287"/>
      <c r="ESV28" s="287"/>
      <c r="ESW28" s="285"/>
      <c r="ESX28" s="287"/>
      <c r="ESY28" s="287"/>
      <c r="ESZ28" s="285"/>
      <c r="ETA28" s="287"/>
      <c r="ETB28" s="287"/>
      <c r="ETC28" s="285"/>
      <c r="ETD28" s="287"/>
      <c r="ETE28" s="287"/>
      <c r="ETF28" s="285"/>
      <c r="ETG28" s="287"/>
      <c r="ETH28" s="287"/>
      <c r="ETI28" s="285"/>
      <c r="ETJ28" s="287"/>
      <c r="ETK28" s="287"/>
      <c r="ETL28" s="285"/>
      <c r="ETM28" s="287"/>
      <c r="ETN28" s="287"/>
      <c r="ETO28" s="285"/>
      <c r="ETP28" s="287"/>
      <c r="ETQ28" s="287"/>
      <c r="ETR28" s="285"/>
      <c r="ETS28" s="287"/>
      <c r="ETT28" s="287"/>
      <c r="ETU28" s="285"/>
      <c r="ETV28" s="287"/>
      <c r="ETW28" s="287"/>
      <c r="ETX28" s="285"/>
      <c r="ETY28" s="287"/>
      <c r="ETZ28" s="287"/>
      <c r="EUA28" s="285"/>
      <c r="EUB28" s="287"/>
      <c r="EUC28" s="287"/>
      <c r="EUD28" s="285"/>
      <c r="EUE28" s="287"/>
      <c r="EUF28" s="287"/>
      <c r="EUG28" s="285"/>
      <c r="EUH28" s="287"/>
      <c r="EUI28" s="287"/>
      <c r="EUJ28" s="285"/>
      <c r="EUK28" s="287"/>
      <c r="EUL28" s="287"/>
      <c r="EUM28" s="285"/>
      <c r="EUN28" s="287"/>
      <c r="EUO28" s="287"/>
      <c r="EUP28" s="285"/>
      <c r="EUQ28" s="287"/>
      <c r="EUR28" s="287"/>
      <c r="EUS28" s="285"/>
      <c r="EUT28" s="287"/>
      <c r="EUU28" s="287"/>
      <c r="EUV28" s="285"/>
      <c r="EUW28" s="287"/>
      <c r="EUX28" s="287"/>
      <c r="EUY28" s="285"/>
      <c r="EUZ28" s="287"/>
      <c r="EVA28" s="287"/>
      <c r="EVB28" s="285"/>
      <c r="EVC28" s="287"/>
      <c r="EVD28" s="287"/>
      <c r="EVE28" s="285"/>
      <c r="EVF28" s="286"/>
      <c r="EVG28" s="286"/>
      <c r="EVH28" s="286"/>
      <c r="EVI28" s="287"/>
      <c r="EVJ28" s="287"/>
      <c r="EVK28" s="285"/>
      <c r="EVL28" s="286"/>
      <c r="EVM28" s="286"/>
      <c r="EVN28" s="286"/>
      <c r="EVO28" s="287"/>
      <c r="EVP28" s="287"/>
      <c r="EVQ28" s="285"/>
      <c r="EVR28" s="287"/>
      <c r="EVS28" s="287"/>
      <c r="EVT28" s="285"/>
      <c r="EVU28" s="286"/>
      <c r="EVV28" s="286"/>
      <c r="EVW28" s="286"/>
      <c r="EVX28" s="286"/>
      <c r="EVY28" s="286"/>
      <c r="EVZ28" s="286"/>
      <c r="EWA28" s="163"/>
      <c r="EWB28" s="154"/>
      <c r="EWC28" s="287"/>
      <c r="EWD28" s="287"/>
      <c r="EWE28" s="285"/>
      <c r="EWF28" s="287"/>
      <c r="EWG28" s="287"/>
      <c r="EWH28" s="285"/>
      <c r="EWI28" s="287"/>
      <c r="EWJ28" s="287"/>
      <c r="EWK28" s="285"/>
      <c r="EWL28" s="287"/>
      <c r="EWM28" s="287"/>
      <c r="EWN28" s="285"/>
      <c r="EWO28" s="287"/>
      <c r="EWP28" s="287"/>
      <c r="EWQ28" s="285"/>
      <c r="EWR28" s="287"/>
      <c r="EWS28" s="287"/>
      <c r="EWT28" s="285"/>
      <c r="EWU28" s="287"/>
      <c r="EWV28" s="287"/>
      <c r="EWW28" s="285"/>
      <c r="EWX28" s="287"/>
      <c r="EWY28" s="287"/>
      <c r="EWZ28" s="285"/>
      <c r="EXA28" s="287"/>
      <c r="EXB28" s="287"/>
      <c r="EXC28" s="285"/>
      <c r="EXD28" s="287"/>
      <c r="EXE28" s="287"/>
      <c r="EXF28" s="285"/>
      <c r="EXG28" s="287"/>
      <c r="EXH28" s="287"/>
      <c r="EXI28" s="285"/>
      <c r="EXJ28" s="287"/>
      <c r="EXK28" s="287"/>
      <c r="EXL28" s="285"/>
      <c r="EXM28" s="287"/>
      <c r="EXN28" s="287"/>
      <c r="EXO28" s="285"/>
      <c r="EXP28" s="287"/>
      <c r="EXQ28" s="287"/>
      <c r="EXR28" s="285"/>
      <c r="EXS28" s="287"/>
      <c r="EXT28" s="287"/>
      <c r="EXU28" s="285"/>
      <c r="EXV28" s="287"/>
      <c r="EXW28" s="287"/>
      <c r="EXX28" s="285"/>
      <c r="EXY28" s="287"/>
      <c r="EXZ28" s="287"/>
      <c r="EYA28" s="285"/>
      <c r="EYB28" s="287"/>
      <c r="EYC28" s="287"/>
      <c r="EYD28" s="285"/>
      <c r="EYE28" s="287"/>
      <c r="EYF28" s="287"/>
      <c r="EYG28" s="285"/>
      <c r="EYH28" s="287"/>
      <c r="EYI28" s="287"/>
      <c r="EYJ28" s="285"/>
      <c r="EYK28" s="287"/>
      <c r="EYL28" s="287"/>
      <c r="EYM28" s="285"/>
      <c r="EYN28" s="286"/>
      <c r="EYO28" s="286"/>
      <c r="EYP28" s="286"/>
      <c r="EYQ28" s="287"/>
      <c r="EYR28" s="287"/>
      <c r="EYS28" s="285"/>
      <c r="EYT28" s="286"/>
      <c r="EYU28" s="286"/>
      <c r="EYV28" s="286"/>
      <c r="EYW28" s="287"/>
      <c r="EYX28" s="287"/>
      <c r="EYY28" s="285"/>
      <c r="EYZ28" s="287"/>
      <c r="EZA28" s="287"/>
      <c r="EZB28" s="285"/>
      <c r="EZC28" s="286"/>
      <c r="EZD28" s="286"/>
      <c r="EZE28" s="286"/>
      <c r="EZF28" s="286"/>
      <c r="EZG28" s="286"/>
      <c r="EZH28" s="286"/>
      <c r="EZI28" s="163"/>
      <c r="EZJ28" s="154"/>
      <c r="EZK28" s="287"/>
      <c r="EZL28" s="287"/>
      <c r="EZM28" s="285"/>
      <c r="EZN28" s="287"/>
      <c r="EZO28" s="287"/>
      <c r="EZP28" s="285"/>
      <c r="EZQ28" s="287"/>
      <c r="EZR28" s="287"/>
      <c r="EZS28" s="285"/>
      <c r="EZT28" s="287"/>
      <c r="EZU28" s="287"/>
      <c r="EZV28" s="285"/>
      <c r="EZW28" s="287"/>
      <c r="EZX28" s="287"/>
      <c r="EZY28" s="285"/>
      <c r="EZZ28" s="287"/>
      <c r="FAA28" s="287"/>
      <c r="FAB28" s="285"/>
      <c r="FAC28" s="287"/>
      <c r="FAD28" s="287"/>
      <c r="FAE28" s="285"/>
      <c r="FAF28" s="287"/>
      <c r="FAG28" s="287"/>
      <c r="FAH28" s="285"/>
      <c r="FAI28" s="287"/>
      <c r="FAJ28" s="287"/>
      <c r="FAK28" s="285"/>
      <c r="FAL28" s="287"/>
      <c r="FAM28" s="287"/>
      <c r="FAN28" s="285"/>
      <c r="FAO28" s="287"/>
      <c r="FAP28" s="287"/>
      <c r="FAQ28" s="285"/>
      <c r="FAR28" s="287"/>
      <c r="FAS28" s="287"/>
      <c r="FAT28" s="285"/>
      <c r="FAU28" s="287"/>
      <c r="FAV28" s="287"/>
      <c r="FAW28" s="285"/>
      <c r="FAX28" s="287"/>
      <c r="FAY28" s="287"/>
      <c r="FAZ28" s="285"/>
      <c r="FBA28" s="287"/>
      <c r="FBB28" s="287"/>
      <c r="FBC28" s="285"/>
      <c r="FBD28" s="287"/>
      <c r="FBE28" s="287"/>
      <c r="FBF28" s="285"/>
      <c r="FBG28" s="287"/>
      <c r="FBH28" s="287"/>
      <c r="FBI28" s="285"/>
      <c r="FBJ28" s="287"/>
      <c r="FBK28" s="287"/>
      <c r="FBL28" s="285"/>
      <c r="FBM28" s="287"/>
      <c r="FBN28" s="287"/>
      <c r="FBO28" s="285"/>
      <c r="FBP28" s="287"/>
      <c r="FBQ28" s="287"/>
      <c r="FBR28" s="285"/>
      <c r="FBS28" s="287"/>
      <c r="FBT28" s="287"/>
      <c r="FBU28" s="285"/>
      <c r="FBV28" s="286"/>
      <c r="FBW28" s="286"/>
      <c r="FBX28" s="286"/>
      <c r="FBY28" s="287"/>
      <c r="FBZ28" s="287"/>
      <c r="FCA28" s="285"/>
      <c r="FCB28" s="286"/>
      <c r="FCC28" s="286"/>
      <c r="FCD28" s="286"/>
      <c r="FCE28" s="287"/>
      <c r="FCF28" s="287"/>
      <c r="FCG28" s="285"/>
      <c r="FCH28" s="287"/>
      <c r="FCI28" s="287"/>
      <c r="FCJ28" s="285"/>
      <c r="FCK28" s="286"/>
      <c r="FCL28" s="286"/>
      <c r="FCM28" s="286"/>
      <c r="FCN28" s="286"/>
      <c r="FCO28" s="286"/>
      <c r="FCP28" s="286"/>
      <c r="FCQ28" s="163"/>
      <c r="FCR28" s="154"/>
      <c r="FCS28" s="287"/>
      <c r="FCT28" s="287"/>
      <c r="FCU28" s="285"/>
      <c r="FCV28" s="287"/>
      <c r="FCW28" s="287"/>
      <c r="FCX28" s="285"/>
      <c r="FCY28" s="287"/>
      <c r="FCZ28" s="287"/>
      <c r="FDA28" s="285"/>
      <c r="FDB28" s="287"/>
      <c r="FDC28" s="287"/>
      <c r="FDD28" s="285"/>
      <c r="FDE28" s="287"/>
      <c r="FDF28" s="287"/>
      <c r="FDG28" s="285"/>
      <c r="FDH28" s="287"/>
      <c r="FDI28" s="287"/>
      <c r="FDJ28" s="285"/>
      <c r="FDK28" s="287"/>
      <c r="FDL28" s="287"/>
      <c r="FDM28" s="285"/>
      <c r="FDN28" s="287"/>
      <c r="FDO28" s="287"/>
      <c r="FDP28" s="285"/>
      <c r="FDQ28" s="287"/>
      <c r="FDR28" s="287"/>
      <c r="FDS28" s="285"/>
      <c r="FDT28" s="287"/>
      <c r="FDU28" s="287"/>
      <c r="FDV28" s="285"/>
      <c r="FDW28" s="287"/>
      <c r="FDX28" s="287"/>
      <c r="FDY28" s="285"/>
      <c r="FDZ28" s="287"/>
      <c r="FEA28" s="287"/>
      <c r="FEB28" s="285"/>
      <c r="FEC28" s="287"/>
      <c r="FED28" s="287"/>
      <c r="FEE28" s="285"/>
      <c r="FEF28" s="287"/>
      <c r="FEG28" s="287"/>
      <c r="FEH28" s="285"/>
      <c r="FEI28" s="287"/>
      <c r="FEJ28" s="287"/>
      <c r="FEK28" s="285"/>
      <c r="FEL28" s="287"/>
      <c r="FEM28" s="287"/>
      <c r="FEN28" s="285"/>
      <c r="FEO28" s="287"/>
      <c r="FEP28" s="287"/>
      <c r="FEQ28" s="285"/>
      <c r="FER28" s="287"/>
      <c r="FES28" s="287"/>
      <c r="FET28" s="285"/>
      <c r="FEU28" s="287"/>
      <c r="FEV28" s="287"/>
      <c r="FEW28" s="285"/>
      <c r="FEX28" s="287"/>
      <c r="FEY28" s="287"/>
      <c r="FEZ28" s="285"/>
      <c r="FFA28" s="287"/>
      <c r="FFB28" s="287"/>
      <c r="FFC28" s="285"/>
      <c r="FFD28" s="286"/>
      <c r="FFE28" s="286"/>
      <c r="FFF28" s="286"/>
      <c r="FFG28" s="287"/>
      <c r="FFH28" s="287"/>
      <c r="FFI28" s="285"/>
      <c r="FFJ28" s="286"/>
      <c r="FFK28" s="286"/>
      <c r="FFL28" s="286"/>
      <c r="FFM28" s="287"/>
      <c r="FFN28" s="287"/>
      <c r="FFO28" s="285"/>
      <c r="FFP28" s="287"/>
      <c r="FFQ28" s="287"/>
      <c r="FFR28" s="285"/>
      <c r="FFS28" s="286"/>
      <c r="FFT28" s="286"/>
      <c r="FFU28" s="286"/>
      <c r="FFV28" s="286"/>
      <c r="FFW28" s="286"/>
      <c r="FFX28" s="286"/>
      <c r="FFY28" s="163"/>
      <c r="FFZ28" s="154"/>
      <c r="FGA28" s="287"/>
      <c r="FGB28" s="287"/>
      <c r="FGC28" s="285"/>
      <c r="FGD28" s="287"/>
      <c r="FGE28" s="287"/>
      <c r="FGF28" s="285"/>
      <c r="FGG28" s="287"/>
      <c r="FGH28" s="287"/>
      <c r="FGI28" s="285"/>
      <c r="FGJ28" s="287"/>
      <c r="FGK28" s="287"/>
      <c r="FGL28" s="285"/>
      <c r="FGM28" s="287"/>
      <c r="FGN28" s="287"/>
      <c r="FGO28" s="285"/>
      <c r="FGP28" s="287"/>
      <c r="FGQ28" s="287"/>
      <c r="FGR28" s="285"/>
      <c r="FGS28" s="287"/>
      <c r="FGT28" s="287"/>
      <c r="FGU28" s="285"/>
      <c r="FGV28" s="287"/>
      <c r="FGW28" s="287"/>
      <c r="FGX28" s="285"/>
      <c r="FGY28" s="287"/>
      <c r="FGZ28" s="287"/>
      <c r="FHA28" s="285"/>
      <c r="FHB28" s="287"/>
      <c r="FHC28" s="287"/>
      <c r="FHD28" s="285"/>
      <c r="FHE28" s="287"/>
      <c r="FHF28" s="287"/>
      <c r="FHG28" s="285"/>
      <c r="FHH28" s="287"/>
      <c r="FHI28" s="287"/>
      <c r="FHJ28" s="285"/>
      <c r="FHK28" s="287"/>
      <c r="FHL28" s="287"/>
      <c r="FHM28" s="285"/>
      <c r="FHN28" s="287"/>
      <c r="FHO28" s="287"/>
      <c r="FHP28" s="285"/>
      <c r="FHQ28" s="287"/>
      <c r="FHR28" s="287"/>
      <c r="FHS28" s="285"/>
      <c r="FHT28" s="287"/>
      <c r="FHU28" s="287"/>
      <c r="FHV28" s="285"/>
      <c r="FHW28" s="287"/>
      <c r="FHX28" s="287"/>
      <c r="FHY28" s="285"/>
      <c r="FHZ28" s="287"/>
      <c r="FIA28" s="287"/>
      <c r="FIB28" s="285"/>
      <c r="FIC28" s="287"/>
      <c r="FID28" s="287"/>
      <c r="FIE28" s="285"/>
      <c r="FIF28" s="287"/>
      <c r="FIG28" s="287"/>
      <c r="FIH28" s="285"/>
      <c r="FII28" s="287"/>
      <c r="FIJ28" s="287"/>
      <c r="FIK28" s="285"/>
      <c r="FIL28" s="286"/>
      <c r="FIM28" s="286"/>
      <c r="FIN28" s="286"/>
      <c r="FIO28" s="287"/>
      <c r="FIP28" s="287"/>
      <c r="FIQ28" s="285"/>
      <c r="FIR28" s="286"/>
      <c r="FIS28" s="286"/>
      <c r="FIT28" s="286"/>
      <c r="FIU28" s="287"/>
      <c r="FIV28" s="287"/>
      <c r="FIW28" s="285"/>
      <c r="FIX28" s="287"/>
      <c r="FIY28" s="287"/>
      <c r="FIZ28" s="285"/>
      <c r="FJA28" s="286"/>
      <c r="FJB28" s="286"/>
      <c r="FJC28" s="286"/>
      <c r="FJD28" s="286"/>
      <c r="FJE28" s="286"/>
      <c r="FJF28" s="286"/>
      <c r="FJG28" s="163"/>
      <c r="FJH28" s="154"/>
      <c r="FJI28" s="287"/>
      <c r="FJJ28" s="287"/>
      <c r="FJK28" s="285"/>
      <c r="FJL28" s="287"/>
      <c r="FJM28" s="287"/>
      <c r="FJN28" s="285"/>
      <c r="FJO28" s="287"/>
      <c r="FJP28" s="287"/>
      <c r="FJQ28" s="285"/>
      <c r="FJR28" s="287"/>
      <c r="FJS28" s="287"/>
      <c r="FJT28" s="285"/>
      <c r="FJU28" s="287"/>
      <c r="FJV28" s="287"/>
      <c r="FJW28" s="285"/>
      <c r="FJX28" s="287"/>
      <c r="FJY28" s="287"/>
      <c r="FJZ28" s="285"/>
      <c r="FKA28" s="287"/>
      <c r="FKB28" s="287"/>
      <c r="FKC28" s="285"/>
      <c r="FKD28" s="287"/>
      <c r="FKE28" s="287"/>
      <c r="FKF28" s="285"/>
      <c r="FKG28" s="287"/>
      <c r="FKH28" s="287"/>
      <c r="FKI28" s="285"/>
      <c r="FKJ28" s="287"/>
      <c r="FKK28" s="287"/>
      <c r="FKL28" s="285"/>
      <c r="FKM28" s="287"/>
      <c r="FKN28" s="287"/>
      <c r="FKO28" s="285"/>
      <c r="FKP28" s="287"/>
      <c r="FKQ28" s="287"/>
      <c r="FKR28" s="285"/>
      <c r="FKS28" s="287"/>
      <c r="FKT28" s="287"/>
      <c r="FKU28" s="285"/>
      <c r="FKV28" s="287"/>
      <c r="FKW28" s="287"/>
      <c r="FKX28" s="285"/>
      <c r="FKY28" s="287"/>
      <c r="FKZ28" s="287"/>
      <c r="FLA28" s="285"/>
      <c r="FLB28" s="287"/>
      <c r="FLC28" s="287"/>
      <c r="FLD28" s="285"/>
      <c r="FLE28" s="287"/>
      <c r="FLF28" s="287"/>
      <c r="FLG28" s="285"/>
      <c r="FLH28" s="287"/>
      <c r="FLI28" s="287"/>
      <c r="FLJ28" s="285"/>
      <c r="FLK28" s="287"/>
      <c r="FLL28" s="287"/>
      <c r="FLM28" s="285"/>
      <c r="FLN28" s="287"/>
      <c r="FLO28" s="287"/>
      <c r="FLP28" s="285"/>
      <c r="FLQ28" s="287"/>
      <c r="FLR28" s="287"/>
      <c r="FLS28" s="285"/>
      <c r="FLT28" s="286"/>
      <c r="FLU28" s="286"/>
      <c r="FLV28" s="286"/>
      <c r="FLW28" s="287"/>
      <c r="FLX28" s="287"/>
      <c r="FLY28" s="285"/>
      <c r="FLZ28" s="286"/>
      <c r="FMA28" s="286"/>
      <c r="FMB28" s="286"/>
      <c r="FMC28" s="287"/>
      <c r="FMD28" s="287"/>
      <c r="FME28" s="285"/>
      <c r="FMF28" s="287"/>
      <c r="FMG28" s="287"/>
      <c r="FMH28" s="285"/>
      <c r="FMI28" s="286"/>
      <c r="FMJ28" s="286"/>
      <c r="FMK28" s="286"/>
      <c r="FML28" s="286"/>
      <c r="FMM28" s="286"/>
      <c r="FMN28" s="286"/>
      <c r="FMO28" s="163"/>
      <c r="FMP28" s="154"/>
      <c r="FMQ28" s="287"/>
      <c r="FMR28" s="287"/>
      <c r="FMS28" s="285"/>
      <c r="FMT28" s="287"/>
      <c r="FMU28" s="287"/>
      <c r="FMV28" s="285"/>
      <c r="FMW28" s="287"/>
      <c r="FMX28" s="287"/>
      <c r="FMY28" s="285"/>
      <c r="FMZ28" s="287"/>
      <c r="FNA28" s="287"/>
      <c r="FNB28" s="285"/>
      <c r="FNC28" s="287"/>
      <c r="FND28" s="287"/>
      <c r="FNE28" s="285"/>
      <c r="FNF28" s="287"/>
      <c r="FNG28" s="287"/>
      <c r="FNH28" s="285"/>
      <c r="FNI28" s="287"/>
      <c r="FNJ28" s="287"/>
      <c r="FNK28" s="285"/>
      <c r="FNL28" s="287"/>
      <c r="FNM28" s="287"/>
      <c r="FNN28" s="285"/>
      <c r="FNO28" s="287"/>
      <c r="FNP28" s="287"/>
      <c r="FNQ28" s="285"/>
      <c r="FNR28" s="287"/>
      <c r="FNS28" s="287"/>
      <c r="FNT28" s="285"/>
      <c r="FNU28" s="287"/>
      <c r="FNV28" s="287"/>
      <c r="FNW28" s="285"/>
      <c r="FNX28" s="287"/>
      <c r="FNY28" s="287"/>
      <c r="FNZ28" s="285"/>
      <c r="FOA28" s="287"/>
      <c r="FOB28" s="287"/>
      <c r="FOC28" s="285"/>
      <c r="FOD28" s="287"/>
      <c r="FOE28" s="287"/>
      <c r="FOF28" s="285"/>
      <c r="FOG28" s="287"/>
      <c r="FOH28" s="287"/>
      <c r="FOI28" s="285"/>
      <c r="FOJ28" s="287"/>
      <c r="FOK28" s="287"/>
      <c r="FOL28" s="285"/>
      <c r="FOM28" s="287"/>
      <c r="FON28" s="287"/>
      <c r="FOO28" s="285"/>
      <c r="FOP28" s="287"/>
      <c r="FOQ28" s="287"/>
      <c r="FOR28" s="285"/>
      <c r="FOS28" s="287"/>
      <c r="FOT28" s="287"/>
      <c r="FOU28" s="285"/>
      <c r="FOV28" s="287"/>
      <c r="FOW28" s="287"/>
      <c r="FOX28" s="285"/>
      <c r="FOY28" s="287"/>
      <c r="FOZ28" s="287"/>
      <c r="FPA28" s="285"/>
      <c r="FPB28" s="286"/>
      <c r="FPC28" s="286"/>
      <c r="FPD28" s="286"/>
      <c r="FPE28" s="287"/>
      <c r="FPF28" s="287"/>
      <c r="FPG28" s="285"/>
      <c r="FPH28" s="286"/>
      <c r="FPI28" s="286"/>
      <c r="FPJ28" s="286"/>
      <c r="FPK28" s="287"/>
      <c r="FPL28" s="287"/>
      <c r="FPM28" s="285"/>
      <c r="FPN28" s="287"/>
      <c r="FPO28" s="287"/>
      <c r="FPP28" s="285"/>
      <c r="FPQ28" s="286"/>
      <c r="FPR28" s="286"/>
      <c r="FPS28" s="286"/>
      <c r="FPT28" s="286"/>
      <c r="FPU28" s="286"/>
      <c r="FPV28" s="286"/>
      <c r="FPW28" s="163"/>
      <c r="FPX28" s="154"/>
      <c r="FPY28" s="287"/>
      <c r="FPZ28" s="287"/>
      <c r="FQA28" s="285"/>
      <c r="FQB28" s="287"/>
      <c r="FQC28" s="287"/>
      <c r="FQD28" s="285"/>
      <c r="FQE28" s="287"/>
      <c r="FQF28" s="287"/>
      <c r="FQG28" s="285"/>
      <c r="FQH28" s="287"/>
      <c r="FQI28" s="287"/>
      <c r="FQJ28" s="285"/>
      <c r="FQK28" s="287"/>
      <c r="FQL28" s="287"/>
      <c r="FQM28" s="285"/>
      <c r="FQN28" s="287"/>
      <c r="FQO28" s="287"/>
      <c r="FQP28" s="285"/>
      <c r="FQQ28" s="287"/>
      <c r="FQR28" s="287"/>
      <c r="FQS28" s="285"/>
      <c r="FQT28" s="287"/>
      <c r="FQU28" s="287"/>
      <c r="FQV28" s="285"/>
      <c r="FQW28" s="287"/>
      <c r="FQX28" s="287"/>
      <c r="FQY28" s="285"/>
      <c r="FQZ28" s="287"/>
      <c r="FRA28" s="287"/>
      <c r="FRB28" s="285"/>
      <c r="FRC28" s="287"/>
      <c r="FRD28" s="287"/>
      <c r="FRE28" s="285"/>
      <c r="FRF28" s="287"/>
      <c r="FRG28" s="287"/>
      <c r="FRH28" s="285"/>
      <c r="FRI28" s="287"/>
      <c r="FRJ28" s="287"/>
      <c r="FRK28" s="285"/>
      <c r="FRL28" s="287"/>
      <c r="FRM28" s="287"/>
      <c r="FRN28" s="285"/>
      <c r="FRO28" s="287"/>
      <c r="FRP28" s="287"/>
      <c r="FRQ28" s="285"/>
      <c r="FRR28" s="287"/>
      <c r="FRS28" s="287"/>
      <c r="FRT28" s="285"/>
      <c r="FRU28" s="287"/>
      <c r="FRV28" s="287"/>
      <c r="FRW28" s="285"/>
      <c r="FRX28" s="287"/>
      <c r="FRY28" s="287"/>
      <c r="FRZ28" s="285"/>
      <c r="FSA28" s="287"/>
      <c r="FSB28" s="287"/>
      <c r="FSC28" s="285"/>
      <c r="FSD28" s="287"/>
      <c r="FSE28" s="287"/>
      <c r="FSF28" s="285"/>
      <c r="FSG28" s="287"/>
      <c r="FSH28" s="287"/>
      <c r="FSI28" s="285"/>
      <c r="FSJ28" s="286"/>
      <c r="FSK28" s="286"/>
      <c r="FSL28" s="286"/>
      <c r="FSM28" s="287"/>
      <c r="FSN28" s="287"/>
      <c r="FSO28" s="285"/>
      <c r="FSP28" s="286"/>
      <c r="FSQ28" s="286"/>
      <c r="FSR28" s="286"/>
      <c r="FSS28" s="287"/>
      <c r="FST28" s="287"/>
      <c r="FSU28" s="285"/>
      <c r="FSV28" s="287"/>
      <c r="FSW28" s="287"/>
      <c r="FSX28" s="285"/>
      <c r="FSY28" s="286"/>
      <c r="FSZ28" s="286"/>
      <c r="FTA28" s="286"/>
      <c r="FTB28" s="286"/>
      <c r="FTC28" s="286"/>
      <c r="FTD28" s="286"/>
      <c r="FTE28" s="163"/>
      <c r="FTF28" s="154"/>
      <c r="FTG28" s="287"/>
      <c r="FTH28" s="287"/>
      <c r="FTI28" s="285"/>
      <c r="FTJ28" s="287"/>
      <c r="FTK28" s="287"/>
      <c r="FTL28" s="285"/>
      <c r="FTM28" s="287"/>
      <c r="FTN28" s="287"/>
      <c r="FTO28" s="285"/>
      <c r="FTP28" s="287"/>
      <c r="FTQ28" s="287"/>
      <c r="FTR28" s="285"/>
      <c r="FTS28" s="287"/>
      <c r="FTT28" s="287"/>
      <c r="FTU28" s="285"/>
      <c r="FTV28" s="287"/>
      <c r="FTW28" s="287"/>
      <c r="FTX28" s="285"/>
      <c r="FTY28" s="287"/>
      <c r="FTZ28" s="287"/>
      <c r="FUA28" s="285"/>
      <c r="FUB28" s="287"/>
      <c r="FUC28" s="287"/>
      <c r="FUD28" s="285"/>
      <c r="FUE28" s="287"/>
      <c r="FUF28" s="287"/>
      <c r="FUG28" s="285"/>
      <c r="FUH28" s="287"/>
      <c r="FUI28" s="287"/>
      <c r="FUJ28" s="285"/>
      <c r="FUK28" s="287"/>
      <c r="FUL28" s="287"/>
      <c r="FUM28" s="285"/>
      <c r="FUN28" s="287"/>
      <c r="FUO28" s="287"/>
      <c r="FUP28" s="285"/>
      <c r="FUQ28" s="287"/>
      <c r="FUR28" s="287"/>
      <c r="FUS28" s="285"/>
      <c r="FUT28" s="287"/>
      <c r="FUU28" s="287"/>
      <c r="FUV28" s="285"/>
      <c r="FUW28" s="287"/>
      <c r="FUX28" s="287"/>
      <c r="FUY28" s="285"/>
      <c r="FUZ28" s="287"/>
      <c r="FVA28" s="287"/>
      <c r="FVB28" s="285"/>
      <c r="FVC28" s="287"/>
      <c r="FVD28" s="287"/>
      <c r="FVE28" s="285"/>
      <c r="FVF28" s="287"/>
      <c r="FVG28" s="287"/>
      <c r="FVH28" s="285"/>
      <c r="FVI28" s="287"/>
      <c r="FVJ28" s="287"/>
      <c r="FVK28" s="285"/>
      <c r="FVL28" s="287"/>
      <c r="FVM28" s="287"/>
      <c r="FVN28" s="285"/>
      <c r="FVO28" s="287"/>
      <c r="FVP28" s="287"/>
      <c r="FVQ28" s="285"/>
      <c r="FVR28" s="286"/>
      <c r="FVS28" s="286"/>
      <c r="FVT28" s="286"/>
      <c r="FVU28" s="287"/>
      <c r="FVV28" s="287"/>
      <c r="FVW28" s="285"/>
      <c r="FVX28" s="286"/>
      <c r="FVY28" s="286"/>
      <c r="FVZ28" s="286"/>
      <c r="FWA28" s="287"/>
      <c r="FWB28" s="287"/>
      <c r="FWC28" s="285"/>
      <c r="FWD28" s="287"/>
      <c r="FWE28" s="287"/>
      <c r="FWF28" s="285"/>
      <c r="FWG28" s="286"/>
      <c r="FWH28" s="286"/>
      <c r="FWI28" s="286"/>
      <c r="FWJ28" s="286"/>
      <c r="FWK28" s="286"/>
      <c r="FWL28" s="286"/>
      <c r="FWM28" s="163"/>
      <c r="FWN28" s="154"/>
      <c r="FWO28" s="287"/>
      <c r="FWP28" s="287"/>
      <c r="FWQ28" s="285"/>
      <c r="FWR28" s="287"/>
      <c r="FWS28" s="287"/>
      <c r="FWT28" s="285"/>
      <c r="FWU28" s="287"/>
      <c r="FWV28" s="287"/>
      <c r="FWW28" s="285"/>
      <c r="FWX28" s="287"/>
      <c r="FWY28" s="287"/>
      <c r="FWZ28" s="285"/>
      <c r="FXA28" s="287"/>
      <c r="FXB28" s="287"/>
      <c r="FXC28" s="285"/>
      <c r="FXD28" s="287"/>
      <c r="FXE28" s="287"/>
      <c r="FXF28" s="285"/>
      <c r="FXG28" s="287"/>
      <c r="FXH28" s="287"/>
      <c r="FXI28" s="285"/>
      <c r="FXJ28" s="287"/>
      <c r="FXK28" s="287"/>
      <c r="FXL28" s="285"/>
      <c r="FXM28" s="287"/>
      <c r="FXN28" s="287"/>
      <c r="FXO28" s="285"/>
      <c r="FXP28" s="287"/>
      <c r="FXQ28" s="287"/>
      <c r="FXR28" s="285"/>
      <c r="FXS28" s="287"/>
      <c r="FXT28" s="287"/>
      <c r="FXU28" s="285"/>
      <c r="FXV28" s="287"/>
      <c r="FXW28" s="287"/>
      <c r="FXX28" s="285"/>
      <c r="FXY28" s="287"/>
      <c r="FXZ28" s="287"/>
      <c r="FYA28" s="285"/>
      <c r="FYB28" s="287"/>
      <c r="FYC28" s="287"/>
      <c r="FYD28" s="285"/>
      <c r="FYE28" s="287"/>
      <c r="FYF28" s="287"/>
      <c r="FYG28" s="285"/>
      <c r="FYH28" s="287"/>
      <c r="FYI28" s="287"/>
      <c r="FYJ28" s="285"/>
      <c r="FYK28" s="287"/>
      <c r="FYL28" s="287"/>
      <c r="FYM28" s="285"/>
      <c r="FYN28" s="287"/>
      <c r="FYO28" s="287"/>
      <c r="FYP28" s="285"/>
      <c r="FYQ28" s="287"/>
      <c r="FYR28" s="287"/>
      <c r="FYS28" s="285"/>
      <c r="FYT28" s="287"/>
      <c r="FYU28" s="287"/>
      <c r="FYV28" s="285"/>
      <c r="FYW28" s="287"/>
      <c r="FYX28" s="287"/>
      <c r="FYY28" s="285"/>
      <c r="FYZ28" s="286"/>
      <c r="FZA28" s="286"/>
      <c r="FZB28" s="286"/>
      <c r="FZC28" s="287"/>
      <c r="FZD28" s="287"/>
      <c r="FZE28" s="285"/>
      <c r="FZF28" s="286"/>
      <c r="FZG28" s="286"/>
      <c r="FZH28" s="286"/>
      <c r="FZI28" s="287"/>
      <c r="FZJ28" s="287"/>
      <c r="FZK28" s="285"/>
      <c r="FZL28" s="287"/>
      <c r="FZM28" s="287"/>
      <c r="FZN28" s="285"/>
      <c r="FZO28" s="286"/>
      <c r="FZP28" s="286"/>
      <c r="FZQ28" s="286"/>
      <c r="FZR28" s="286"/>
      <c r="FZS28" s="286"/>
      <c r="FZT28" s="286"/>
      <c r="FZU28" s="163"/>
      <c r="FZV28" s="154"/>
      <c r="FZW28" s="287"/>
      <c r="FZX28" s="287"/>
      <c r="FZY28" s="285"/>
      <c r="FZZ28" s="287"/>
      <c r="GAA28" s="287"/>
      <c r="GAB28" s="285"/>
      <c r="GAC28" s="287"/>
      <c r="GAD28" s="287"/>
      <c r="GAE28" s="285"/>
      <c r="GAF28" s="287"/>
      <c r="GAG28" s="287"/>
      <c r="GAH28" s="285"/>
      <c r="GAI28" s="287"/>
      <c r="GAJ28" s="287"/>
      <c r="GAK28" s="285"/>
      <c r="GAL28" s="287"/>
      <c r="GAM28" s="287"/>
      <c r="GAN28" s="285"/>
      <c r="GAO28" s="287"/>
      <c r="GAP28" s="287"/>
      <c r="GAQ28" s="285"/>
      <c r="GAR28" s="287"/>
      <c r="GAS28" s="287"/>
      <c r="GAT28" s="285"/>
      <c r="GAU28" s="287"/>
      <c r="GAV28" s="287"/>
      <c r="GAW28" s="285"/>
      <c r="GAX28" s="287"/>
      <c r="GAY28" s="287"/>
      <c r="GAZ28" s="285"/>
      <c r="GBA28" s="287"/>
      <c r="GBB28" s="287"/>
      <c r="GBC28" s="285"/>
      <c r="GBD28" s="287"/>
      <c r="GBE28" s="287"/>
      <c r="GBF28" s="285"/>
      <c r="GBG28" s="287"/>
      <c r="GBH28" s="287"/>
      <c r="GBI28" s="285"/>
      <c r="GBJ28" s="287"/>
      <c r="GBK28" s="287"/>
      <c r="GBL28" s="285"/>
      <c r="GBM28" s="287"/>
      <c r="GBN28" s="287"/>
      <c r="GBO28" s="285"/>
      <c r="GBP28" s="287"/>
      <c r="GBQ28" s="287"/>
      <c r="GBR28" s="285"/>
      <c r="GBS28" s="287"/>
      <c r="GBT28" s="287"/>
      <c r="GBU28" s="285"/>
      <c r="GBV28" s="287"/>
      <c r="GBW28" s="287"/>
      <c r="GBX28" s="285"/>
      <c r="GBY28" s="287"/>
      <c r="GBZ28" s="287"/>
      <c r="GCA28" s="285"/>
      <c r="GCB28" s="287"/>
      <c r="GCC28" s="287"/>
      <c r="GCD28" s="285"/>
      <c r="GCE28" s="287"/>
      <c r="GCF28" s="287"/>
      <c r="GCG28" s="285"/>
      <c r="GCH28" s="286"/>
      <c r="GCI28" s="286"/>
      <c r="GCJ28" s="286"/>
      <c r="GCK28" s="287"/>
      <c r="GCL28" s="287"/>
      <c r="GCM28" s="285"/>
      <c r="GCN28" s="286"/>
      <c r="GCO28" s="286"/>
      <c r="GCP28" s="286"/>
      <c r="GCQ28" s="287"/>
      <c r="GCR28" s="287"/>
      <c r="GCS28" s="285"/>
      <c r="GCT28" s="287"/>
      <c r="GCU28" s="287"/>
      <c r="GCV28" s="285"/>
      <c r="GCW28" s="286"/>
      <c r="GCX28" s="286"/>
      <c r="GCY28" s="286"/>
      <c r="GCZ28" s="286"/>
      <c r="GDA28" s="286"/>
      <c r="GDB28" s="286"/>
      <c r="GDC28" s="163"/>
      <c r="GDD28" s="154"/>
      <c r="GDE28" s="287"/>
      <c r="GDF28" s="287"/>
      <c r="GDG28" s="285"/>
      <c r="GDH28" s="287"/>
      <c r="GDI28" s="287"/>
      <c r="GDJ28" s="285"/>
      <c r="GDK28" s="287"/>
      <c r="GDL28" s="287"/>
      <c r="GDM28" s="285"/>
      <c r="GDN28" s="287"/>
      <c r="GDO28" s="287"/>
      <c r="GDP28" s="285"/>
      <c r="GDQ28" s="287"/>
      <c r="GDR28" s="287"/>
      <c r="GDS28" s="285"/>
      <c r="GDT28" s="287"/>
      <c r="GDU28" s="287"/>
      <c r="GDV28" s="285"/>
      <c r="GDW28" s="287"/>
      <c r="GDX28" s="287"/>
      <c r="GDY28" s="285"/>
      <c r="GDZ28" s="287"/>
      <c r="GEA28" s="287"/>
      <c r="GEB28" s="285"/>
      <c r="GEC28" s="287"/>
      <c r="GED28" s="287"/>
      <c r="GEE28" s="285"/>
      <c r="GEF28" s="287"/>
      <c r="GEG28" s="287"/>
      <c r="GEH28" s="285"/>
      <c r="GEI28" s="287"/>
      <c r="GEJ28" s="287"/>
      <c r="GEK28" s="285"/>
      <c r="GEL28" s="287"/>
      <c r="GEM28" s="287"/>
      <c r="GEN28" s="285"/>
      <c r="GEO28" s="287"/>
      <c r="GEP28" s="287"/>
      <c r="GEQ28" s="285"/>
      <c r="GER28" s="287"/>
      <c r="GES28" s="287"/>
      <c r="GET28" s="285"/>
      <c r="GEU28" s="287"/>
      <c r="GEV28" s="287"/>
      <c r="GEW28" s="285"/>
      <c r="GEX28" s="287"/>
      <c r="GEY28" s="287"/>
      <c r="GEZ28" s="285"/>
      <c r="GFA28" s="287"/>
      <c r="GFB28" s="287"/>
      <c r="GFC28" s="285"/>
      <c r="GFD28" s="287"/>
      <c r="GFE28" s="287"/>
      <c r="GFF28" s="285"/>
      <c r="GFG28" s="287"/>
      <c r="GFH28" s="287"/>
      <c r="GFI28" s="285"/>
      <c r="GFJ28" s="287"/>
      <c r="GFK28" s="287"/>
      <c r="GFL28" s="285"/>
      <c r="GFM28" s="287"/>
      <c r="GFN28" s="287"/>
      <c r="GFO28" s="285"/>
      <c r="GFP28" s="286"/>
      <c r="GFQ28" s="286"/>
      <c r="GFR28" s="286"/>
      <c r="GFS28" s="287"/>
      <c r="GFT28" s="287"/>
      <c r="GFU28" s="285"/>
      <c r="GFV28" s="286"/>
      <c r="GFW28" s="286"/>
      <c r="GFX28" s="286"/>
      <c r="GFY28" s="287"/>
      <c r="GFZ28" s="287"/>
      <c r="GGA28" s="285"/>
      <c r="GGB28" s="287"/>
      <c r="GGC28" s="287"/>
      <c r="GGD28" s="285"/>
      <c r="GGE28" s="286"/>
      <c r="GGF28" s="286"/>
      <c r="GGG28" s="286"/>
      <c r="GGH28" s="286"/>
      <c r="GGI28" s="286"/>
      <c r="GGJ28" s="286"/>
      <c r="GGK28" s="163"/>
      <c r="GGL28" s="154"/>
      <c r="GGM28" s="287"/>
      <c r="GGN28" s="287"/>
      <c r="GGO28" s="285"/>
      <c r="GGP28" s="287"/>
      <c r="GGQ28" s="287"/>
      <c r="GGR28" s="285"/>
      <c r="GGS28" s="287"/>
      <c r="GGT28" s="287"/>
      <c r="GGU28" s="285"/>
      <c r="GGV28" s="287"/>
      <c r="GGW28" s="287"/>
      <c r="GGX28" s="285"/>
      <c r="GGY28" s="287"/>
      <c r="GGZ28" s="287"/>
      <c r="GHA28" s="285"/>
      <c r="GHB28" s="287"/>
      <c r="GHC28" s="287"/>
      <c r="GHD28" s="285"/>
      <c r="GHE28" s="287"/>
      <c r="GHF28" s="287"/>
      <c r="GHG28" s="285"/>
      <c r="GHH28" s="287"/>
      <c r="GHI28" s="287"/>
      <c r="GHJ28" s="285"/>
      <c r="GHK28" s="287"/>
      <c r="GHL28" s="287"/>
      <c r="GHM28" s="285"/>
      <c r="GHN28" s="287"/>
      <c r="GHO28" s="287"/>
      <c r="GHP28" s="285"/>
      <c r="GHQ28" s="287"/>
      <c r="GHR28" s="287"/>
      <c r="GHS28" s="285"/>
      <c r="GHT28" s="287"/>
      <c r="GHU28" s="287"/>
      <c r="GHV28" s="285"/>
      <c r="GHW28" s="287"/>
      <c r="GHX28" s="287"/>
      <c r="GHY28" s="285"/>
      <c r="GHZ28" s="287"/>
      <c r="GIA28" s="287"/>
      <c r="GIB28" s="285"/>
      <c r="GIC28" s="287"/>
      <c r="GID28" s="287"/>
      <c r="GIE28" s="285"/>
      <c r="GIF28" s="287"/>
      <c r="GIG28" s="287"/>
      <c r="GIH28" s="285"/>
      <c r="GII28" s="287"/>
      <c r="GIJ28" s="287"/>
      <c r="GIK28" s="285"/>
      <c r="GIL28" s="287"/>
      <c r="GIM28" s="287"/>
      <c r="GIN28" s="285"/>
      <c r="GIO28" s="287"/>
      <c r="GIP28" s="287"/>
      <c r="GIQ28" s="285"/>
      <c r="GIR28" s="287"/>
      <c r="GIS28" s="287"/>
      <c r="GIT28" s="285"/>
      <c r="GIU28" s="287"/>
      <c r="GIV28" s="287"/>
      <c r="GIW28" s="285"/>
      <c r="GIX28" s="286"/>
      <c r="GIY28" s="286"/>
      <c r="GIZ28" s="286"/>
      <c r="GJA28" s="287"/>
      <c r="GJB28" s="287"/>
      <c r="GJC28" s="285"/>
      <c r="GJD28" s="286"/>
      <c r="GJE28" s="286"/>
      <c r="GJF28" s="286"/>
      <c r="GJG28" s="287"/>
      <c r="GJH28" s="287"/>
      <c r="GJI28" s="285"/>
      <c r="GJJ28" s="287"/>
      <c r="GJK28" s="287"/>
      <c r="GJL28" s="285"/>
      <c r="GJM28" s="286"/>
      <c r="GJN28" s="286"/>
      <c r="GJO28" s="286"/>
      <c r="GJP28" s="286"/>
      <c r="GJQ28" s="286"/>
      <c r="GJR28" s="286"/>
      <c r="GJS28" s="163"/>
      <c r="GJT28" s="154"/>
      <c r="GJU28" s="287"/>
      <c r="GJV28" s="287"/>
      <c r="GJW28" s="285"/>
      <c r="GJX28" s="287"/>
      <c r="GJY28" s="287"/>
      <c r="GJZ28" s="285"/>
      <c r="GKA28" s="287"/>
      <c r="GKB28" s="287"/>
      <c r="GKC28" s="285"/>
      <c r="GKD28" s="287"/>
      <c r="GKE28" s="287"/>
      <c r="GKF28" s="285"/>
      <c r="GKG28" s="287"/>
      <c r="GKH28" s="287"/>
      <c r="GKI28" s="285"/>
      <c r="GKJ28" s="287"/>
      <c r="GKK28" s="287"/>
      <c r="GKL28" s="285"/>
      <c r="GKM28" s="287"/>
      <c r="GKN28" s="287"/>
      <c r="GKO28" s="285"/>
      <c r="GKP28" s="287"/>
      <c r="GKQ28" s="287"/>
      <c r="GKR28" s="285"/>
      <c r="GKS28" s="287"/>
      <c r="GKT28" s="287"/>
      <c r="GKU28" s="285"/>
      <c r="GKV28" s="287"/>
      <c r="GKW28" s="287"/>
      <c r="GKX28" s="285"/>
      <c r="GKY28" s="287"/>
      <c r="GKZ28" s="287"/>
      <c r="GLA28" s="285"/>
      <c r="GLB28" s="287"/>
      <c r="GLC28" s="287"/>
      <c r="GLD28" s="285"/>
      <c r="GLE28" s="287"/>
      <c r="GLF28" s="287"/>
      <c r="GLG28" s="285"/>
      <c r="GLH28" s="287"/>
      <c r="GLI28" s="287"/>
      <c r="GLJ28" s="285"/>
      <c r="GLK28" s="287"/>
      <c r="GLL28" s="287"/>
      <c r="GLM28" s="285"/>
      <c r="GLN28" s="287"/>
      <c r="GLO28" s="287"/>
      <c r="GLP28" s="285"/>
      <c r="GLQ28" s="287"/>
      <c r="GLR28" s="287"/>
      <c r="GLS28" s="285"/>
      <c r="GLT28" s="287"/>
      <c r="GLU28" s="287"/>
      <c r="GLV28" s="285"/>
      <c r="GLW28" s="287"/>
      <c r="GLX28" s="287"/>
      <c r="GLY28" s="285"/>
      <c r="GLZ28" s="287"/>
      <c r="GMA28" s="287"/>
      <c r="GMB28" s="285"/>
      <c r="GMC28" s="287"/>
      <c r="GMD28" s="287"/>
      <c r="GME28" s="285"/>
      <c r="GMF28" s="286"/>
      <c r="GMG28" s="286"/>
      <c r="GMH28" s="286"/>
      <c r="GMI28" s="287"/>
      <c r="GMJ28" s="287"/>
      <c r="GMK28" s="285"/>
      <c r="GML28" s="286"/>
      <c r="GMM28" s="286"/>
      <c r="GMN28" s="286"/>
      <c r="GMO28" s="287"/>
      <c r="GMP28" s="287"/>
      <c r="GMQ28" s="285"/>
      <c r="GMR28" s="287"/>
      <c r="GMS28" s="287"/>
      <c r="GMT28" s="285"/>
      <c r="GMU28" s="286"/>
      <c r="GMV28" s="286"/>
      <c r="GMW28" s="286"/>
      <c r="GMX28" s="286"/>
      <c r="GMY28" s="286"/>
      <c r="GMZ28" s="286"/>
      <c r="GNA28" s="163"/>
      <c r="GNB28" s="154"/>
      <c r="GNC28" s="287"/>
      <c r="GND28" s="287"/>
      <c r="GNE28" s="285"/>
      <c r="GNF28" s="287"/>
      <c r="GNG28" s="287"/>
      <c r="GNH28" s="285"/>
      <c r="GNI28" s="287"/>
      <c r="GNJ28" s="287"/>
      <c r="GNK28" s="285"/>
      <c r="GNL28" s="287"/>
      <c r="GNM28" s="287"/>
      <c r="GNN28" s="285"/>
      <c r="GNO28" s="287"/>
      <c r="GNP28" s="287"/>
      <c r="GNQ28" s="285"/>
      <c r="GNR28" s="287"/>
      <c r="GNS28" s="287"/>
      <c r="GNT28" s="285"/>
      <c r="GNU28" s="287"/>
      <c r="GNV28" s="287"/>
      <c r="GNW28" s="285"/>
      <c r="GNX28" s="287"/>
      <c r="GNY28" s="287"/>
      <c r="GNZ28" s="285"/>
      <c r="GOA28" s="287"/>
      <c r="GOB28" s="287"/>
      <c r="GOC28" s="285"/>
      <c r="GOD28" s="287"/>
      <c r="GOE28" s="287"/>
      <c r="GOF28" s="285"/>
      <c r="GOG28" s="287"/>
      <c r="GOH28" s="287"/>
      <c r="GOI28" s="285"/>
      <c r="GOJ28" s="287"/>
      <c r="GOK28" s="287"/>
      <c r="GOL28" s="285"/>
      <c r="GOM28" s="287"/>
      <c r="GON28" s="287"/>
      <c r="GOO28" s="285"/>
      <c r="GOP28" s="287"/>
      <c r="GOQ28" s="287"/>
      <c r="GOR28" s="285"/>
      <c r="GOS28" s="287"/>
      <c r="GOT28" s="287"/>
      <c r="GOU28" s="285"/>
      <c r="GOV28" s="287"/>
      <c r="GOW28" s="287"/>
      <c r="GOX28" s="285"/>
      <c r="GOY28" s="287"/>
      <c r="GOZ28" s="287"/>
      <c r="GPA28" s="285"/>
      <c r="GPB28" s="287"/>
      <c r="GPC28" s="287"/>
      <c r="GPD28" s="285"/>
      <c r="GPE28" s="287"/>
      <c r="GPF28" s="287"/>
      <c r="GPG28" s="285"/>
      <c r="GPH28" s="287"/>
      <c r="GPI28" s="287"/>
      <c r="GPJ28" s="285"/>
      <c r="GPK28" s="287"/>
      <c r="GPL28" s="287"/>
      <c r="GPM28" s="285"/>
      <c r="GPN28" s="286"/>
      <c r="GPO28" s="286"/>
      <c r="GPP28" s="286"/>
      <c r="GPQ28" s="287"/>
      <c r="GPR28" s="287"/>
      <c r="GPS28" s="285"/>
      <c r="GPT28" s="286"/>
      <c r="GPU28" s="286"/>
      <c r="GPV28" s="286"/>
      <c r="GPW28" s="287"/>
      <c r="GPX28" s="287"/>
      <c r="GPY28" s="285"/>
      <c r="GPZ28" s="287"/>
      <c r="GQA28" s="287"/>
      <c r="GQB28" s="285"/>
      <c r="GQC28" s="286"/>
      <c r="GQD28" s="286"/>
      <c r="GQE28" s="286"/>
      <c r="GQF28" s="286"/>
      <c r="GQG28" s="286"/>
      <c r="GQH28" s="286"/>
      <c r="GQI28" s="163"/>
      <c r="GQJ28" s="154"/>
      <c r="GQK28" s="287"/>
      <c r="GQL28" s="287"/>
      <c r="GQM28" s="285"/>
      <c r="GQN28" s="287"/>
      <c r="GQO28" s="287"/>
      <c r="GQP28" s="285"/>
      <c r="GQQ28" s="287"/>
      <c r="GQR28" s="287"/>
      <c r="GQS28" s="285"/>
      <c r="GQT28" s="287"/>
      <c r="GQU28" s="287"/>
      <c r="GQV28" s="285"/>
      <c r="GQW28" s="287"/>
      <c r="GQX28" s="287"/>
      <c r="GQY28" s="285"/>
      <c r="GQZ28" s="287"/>
      <c r="GRA28" s="287"/>
      <c r="GRB28" s="285"/>
      <c r="GRC28" s="287"/>
      <c r="GRD28" s="287"/>
      <c r="GRE28" s="285"/>
      <c r="GRF28" s="287"/>
      <c r="GRG28" s="287"/>
      <c r="GRH28" s="285"/>
      <c r="GRI28" s="287"/>
      <c r="GRJ28" s="287"/>
      <c r="GRK28" s="285"/>
      <c r="GRL28" s="287"/>
      <c r="GRM28" s="287"/>
      <c r="GRN28" s="285"/>
      <c r="GRO28" s="287"/>
      <c r="GRP28" s="287"/>
      <c r="GRQ28" s="285"/>
      <c r="GRR28" s="287"/>
      <c r="GRS28" s="287"/>
      <c r="GRT28" s="285"/>
      <c r="GRU28" s="287"/>
      <c r="GRV28" s="287"/>
      <c r="GRW28" s="285"/>
      <c r="GRX28" s="287"/>
      <c r="GRY28" s="287"/>
      <c r="GRZ28" s="285"/>
      <c r="GSA28" s="287"/>
      <c r="GSB28" s="287"/>
      <c r="GSC28" s="285"/>
      <c r="GSD28" s="287"/>
      <c r="GSE28" s="287"/>
      <c r="GSF28" s="285"/>
      <c r="GSG28" s="287"/>
      <c r="GSH28" s="287"/>
      <c r="GSI28" s="285"/>
      <c r="GSJ28" s="287"/>
      <c r="GSK28" s="287"/>
      <c r="GSL28" s="285"/>
      <c r="GSM28" s="287"/>
      <c r="GSN28" s="287"/>
      <c r="GSO28" s="285"/>
      <c r="GSP28" s="287"/>
      <c r="GSQ28" s="287"/>
      <c r="GSR28" s="285"/>
      <c r="GSS28" s="287"/>
      <c r="GST28" s="287"/>
      <c r="GSU28" s="285"/>
      <c r="GSV28" s="286"/>
      <c r="GSW28" s="286"/>
      <c r="GSX28" s="286"/>
      <c r="GSY28" s="287"/>
      <c r="GSZ28" s="287"/>
      <c r="GTA28" s="285"/>
      <c r="GTB28" s="286"/>
      <c r="GTC28" s="286"/>
      <c r="GTD28" s="286"/>
      <c r="GTE28" s="287"/>
      <c r="GTF28" s="287"/>
      <c r="GTG28" s="285"/>
      <c r="GTH28" s="287"/>
      <c r="GTI28" s="287"/>
      <c r="GTJ28" s="285"/>
      <c r="GTK28" s="286"/>
      <c r="GTL28" s="286"/>
      <c r="GTM28" s="286"/>
      <c r="GTN28" s="286"/>
      <c r="GTO28" s="286"/>
      <c r="GTP28" s="286"/>
      <c r="GTQ28" s="163"/>
      <c r="GTR28" s="154"/>
      <c r="GTS28" s="287"/>
      <c r="GTT28" s="287"/>
      <c r="GTU28" s="285"/>
      <c r="GTV28" s="287"/>
      <c r="GTW28" s="287"/>
      <c r="GTX28" s="285"/>
      <c r="GTY28" s="287"/>
      <c r="GTZ28" s="287"/>
      <c r="GUA28" s="285"/>
      <c r="GUB28" s="287"/>
      <c r="GUC28" s="287"/>
      <c r="GUD28" s="285"/>
      <c r="GUE28" s="287"/>
      <c r="GUF28" s="287"/>
      <c r="GUG28" s="285"/>
      <c r="GUH28" s="287"/>
      <c r="GUI28" s="287"/>
      <c r="GUJ28" s="285"/>
      <c r="GUK28" s="287"/>
      <c r="GUL28" s="287"/>
      <c r="GUM28" s="285"/>
      <c r="GUN28" s="287"/>
      <c r="GUO28" s="287"/>
      <c r="GUP28" s="285"/>
      <c r="GUQ28" s="287"/>
      <c r="GUR28" s="287"/>
      <c r="GUS28" s="285"/>
      <c r="GUT28" s="287"/>
      <c r="GUU28" s="287"/>
      <c r="GUV28" s="285"/>
      <c r="GUW28" s="287"/>
      <c r="GUX28" s="287"/>
      <c r="GUY28" s="285"/>
      <c r="GUZ28" s="287"/>
      <c r="GVA28" s="287"/>
      <c r="GVB28" s="285"/>
      <c r="GVC28" s="287"/>
      <c r="GVD28" s="287"/>
      <c r="GVE28" s="285"/>
      <c r="GVF28" s="287"/>
      <c r="GVG28" s="287"/>
      <c r="GVH28" s="285"/>
      <c r="GVI28" s="287"/>
      <c r="GVJ28" s="287"/>
      <c r="GVK28" s="285"/>
      <c r="GVL28" s="287"/>
      <c r="GVM28" s="287"/>
      <c r="GVN28" s="285"/>
      <c r="GVO28" s="287"/>
      <c r="GVP28" s="287"/>
      <c r="GVQ28" s="285"/>
      <c r="GVR28" s="287"/>
      <c r="GVS28" s="287"/>
      <c r="GVT28" s="285"/>
      <c r="GVU28" s="287"/>
      <c r="GVV28" s="287"/>
      <c r="GVW28" s="285"/>
      <c r="GVX28" s="287"/>
      <c r="GVY28" s="287"/>
      <c r="GVZ28" s="285"/>
      <c r="GWA28" s="287"/>
      <c r="GWB28" s="287"/>
      <c r="GWC28" s="285"/>
      <c r="GWD28" s="286"/>
      <c r="GWE28" s="286"/>
      <c r="GWF28" s="286"/>
      <c r="GWG28" s="287"/>
      <c r="GWH28" s="287"/>
      <c r="GWI28" s="285"/>
      <c r="GWJ28" s="286"/>
      <c r="GWK28" s="286"/>
      <c r="GWL28" s="286"/>
      <c r="GWM28" s="287"/>
      <c r="GWN28" s="287"/>
      <c r="GWO28" s="285"/>
      <c r="GWP28" s="287"/>
      <c r="GWQ28" s="287"/>
      <c r="GWR28" s="285"/>
      <c r="GWS28" s="286"/>
      <c r="GWT28" s="286"/>
      <c r="GWU28" s="286"/>
      <c r="GWV28" s="286"/>
      <c r="GWW28" s="286"/>
      <c r="GWX28" s="286"/>
      <c r="GWY28" s="163"/>
      <c r="GWZ28" s="154"/>
      <c r="GXA28" s="287"/>
      <c r="GXB28" s="287"/>
      <c r="GXC28" s="285"/>
      <c r="GXD28" s="287"/>
      <c r="GXE28" s="287"/>
      <c r="GXF28" s="285"/>
      <c r="GXG28" s="287"/>
      <c r="GXH28" s="287"/>
      <c r="GXI28" s="285"/>
      <c r="GXJ28" s="287"/>
      <c r="GXK28" s="287"/>
      <c r="GXL28" s="285"/>
      <c r="GXM28" s="287"/>
      <c r="GXN28" s="287"/>
      <c r="GXO28" s="285"/>
      <c r="GXP28" s="287"/>
      <c r="GXQ28" s="287"/>
      <c r="GXR28" s="285"/>
      <c r="GXS28" s="287"/>
      <c r="GXT28" s="287"/>
      <c r="GXU28" s="285"/>
      <c r="GXV28" s="287"/>
      <c r="GXW28" s="287"/>
      <c r="GXX28" s="285"/>
      <c r="GXY28" s="287"/>
      <c r="GXZ28" s="287"/>
      <c r="GYA28" s="285"/>
      <c r="GYB28" s="287"/>
      <c r="GYC28" s="287"/>
      <c r="GYD28" s="285"/>
      <c r="GYE28" s="287"/>
      <c r="GYF28" s="287"/>
      <c r="GYG28" s="285"/>
      <c r="GYH28" s="287"/>
      <c r="GYI28" s="287"/>
      <c r="GYJ28" s="285"/>
      <c r="GYK28" s="287"/>
      <c r="GYL28" s="287"/>
      <c r="GYM28" s="285"/>
      <c r="GYN28" s="287"/>
      <c r="GYO28" s="287"/>
      <c r="GYP28" s="285"/>
      <c r="GYQ28" s="287"/>
      <c r="GYR28" s="287"/>
      <c r="GYS28" s="285"/>
      <c r="GYT28" s="287"/>
      <c r="GYU28" s="287"/>
      <c r="GYV28" s="285"/>
      <c r="GYW28" s="287"/>
      <c r="GYX28" s="287"/>
      <c r="GYY28" s="285"/>
      <c r="GYZ28" s="287"/>
      <c r="GZA28" s="287"/>
      <c r="GZB28" s="285"/>
      <c r="GZC28" s="287"/>
      <c r="GZD28" s="287"/>
      <c r="GZE28" s="285"/>
      <c r="GZF28" s="287"/>
      <c r="GZG28" s="287"/>
      <c r="GZH28" s="285"/>
      <c r="GZI28" s="287"/>
      <c r="GZJ28" s="287"/>
      <c r="GZK28" s="285"/>
      <c r="GZL28" s="286"/>
      <c r="GZM28" s="286"/>
      <c r="GZN28" s="286"/>
      <c r="GZO28" s="287"/>
      <c r="GZP28" s="287"/>
      <c r="GZQ28" s="285"/>
      <c r="GZR28" s="286"/>
      <c r="GZS28" s="286"/>
      <c r="GZT28" s="286"/>
      <c r="GZU28" s="287"/>
      <c r="GZV28" s="287"/>
      <c r="GZW28" s="285"/>
      <c r="GZX28" s="287"/>
      <c r="GZY28" s="287"/>
      <c r="GZZ28" s="285"/>
      <c r="HAA28" s="286"/>
      <c r="HAB28" s="286"/>
      <c r="HAC28" s="286"/>
      <c r="HAD28" s="286"/>
      <c r="HAE28" s="286"/>
      <c r="HAF28" s="286"/>
      <c r="HAG28" s="163"/>
      <c r="HAH28" s="154"/>
      <c r="HAI28" s="287"/>
      <c r="HAJ28" s="287"/>
      <c r="HAK28" s="285"/>
      <c r="HAL28" s="287"/>
      <c r="HAM28" s="287"/>
      <c r="HAN28" s="285"/>
      <c r="HAO28" s="287"/>
      <c r="HAP28" s="287"/>
      <c r="HAQ28" s="285"/>
      <c r="HAR28" s="287"/>
      <c r="HAS28" s="287"/>
      <c r="HAT28" s="285"/>
      <c r="HAU28" s="287"/>
      <c r="HAV28" s="287"/>
      <c r="HAW28" s="285"/>
      <c r="HAX28" s="287"/>
      <c r="HAY28" s="287"/>
      <c r="HAZ28" s="285"/>
      <c r="HBA28" s="287"/>
      <c r="HBB28" s="287"/>
      <c r="HBC28" s="285"/>
      <c r="HBD28" s="287"/>
      <c r="HBE28" s="287"/>
      <c r="HBF28" s="285"/>
      <c r="HBG28" s="287"/>
      <c r="HBH28" s="287"/>
      <c r="HBI28" s="285"/>
      <c r="HBJ28" s="287"/>
      <c r="HBK28" s="287"/>
      <c r="HBL28" s="285"/>
      <c r="HBM28" s="287"/>
      <c r="HBN28" s="287"/>
      <c r="HBO28" s="285"/>
      <c r="HBP28" s="287"/>
      <c r="HBQ28" s="287"/>
      <c r="HBR28" s="285"/>
      <c r="HBS28" s="287"/>
      <c r="HBT28" s="287"/>
      <c r="HBU28" s="285"/>
      <c r="HBV28" s="287"/>
      <c r="HBW28" s="287"/>
      <c r="HBX28" s="285"/>
      <c r="HBY28" s="287"/>
      <c r="HBZ28" s="287"/>
      <c r="HCA28" s="285"/>
      <c r="HCB28" s="287"/>
      <c r="HCC28" s="287"/>
      <c r="HCD28" s="285"/>
      <c r="HCE28" s="287"/>
      <c r="HCF28" s="287"/>
      <c r="HCG28" s="285"/>
      <c r="HCH28" s="287"/>
      <c r="HCI28" s="287"/>
      <c r="HCJ28" s="285"/>
      <c r="HCK28" s="287"/>
      <c r="HCL28" s="287"/>
      <c r="HCM28" s="285"/>
      <c r="HCN28" s="287"/>
      <c r="HCO28" s="287"/>
      <c r="HCP28" s="285"/>
      <c r="HCQ28" s="287"/>
      <c r="HCR28" s="287"/>
      <c r="HCS28" s="285"/>
      <c r="HCT28" s="286"/>
      <c r="HCU28" s="286"/>
      <c r="HCV28" s="286"/>
      <c r="HCW28" s="287"/>
      <c r="HCX28" s="287"/>
      <c r="HCY28" s="285"/>
      <c r="HCZ28" s="286"/>
      <c r="HDA28" s="286"/>
      <c r="HDB28" s="286"/>
      <c r="HDC28" s="287"/>
      <c r="HDD28" s="287"/>
      <c r="HDE28" s="285"/>
      <c r="HDF28" s="287"/>
      <c r="HDG28" s="287"/>
      <c r="HDH28" s="285"/>
      <c r="HDI28" s="286"/>
      <c r="HDJ28" s="286"/>
      <c r="HDK28" s="286"/>
      <c r="HDL28" s="286"/>
      <c r="HDM28" s="286"/>
      <c r="HDN28" s="286"/>
      <c r="HDO28" s="163"/>
      <c r="HDP28" s="154"/>
      <c r="HDQ28" s="287"/>
      <c r="HDR28" s="287"/>
      <c r="HDS28" s="285"/>
      <c r="HDT28" s="287"/>
      <c r="HDU28" s="287"/>
      <c r="HDV28" s="285"/>
      <c r="HDW28" s="287"/>
      <c r="HDX28" s="287"/>
      <c r="HDY28" s="285"/>
      <c r="HDZ28" s="287"/>
      <c r="HEA28" s="287"/>
      <c r="HEB28" s="285"/>
      <c r="HEC28" s="287"/>
      <c r="HED28" s="287"/>
      <c r="HEE28" s="285"/>
      <c r="HEF28" s="287"/>
      <c r="HEG28" s="287"/>
      <c r="HEH28" s="285"/>
      <c r="HEI28" s="287"/>
      <c r="HEJ28" s="287"/>
      <c r="HEK28" s="285"/>
      <c r="HEL28" s="287"/>
      <c r="HEM28" s="287"/>
      <c r="HEN28" s="285"/>
      <c r="HEO28" s="287"/>
      <c r="HEP28" s="287"/>
      <c r="HEQ28" s="285"/>
      <c r="HER28" s="287"/>
      <c r="HES28" s="287"/>
      <c r="HET28" s="285"/>
      <c r="HEU28" s="287"/>
      <c r="HEV28" s="287"/>
      <c r="HEW28" s="285"/>
      <c r="HEX28" s="287"/>
      <c r="HEY28" s="287"/>
      <c r="HEZ28" s="285"/>
      <c r="HFA28" s="287"/>
      <c r="HFB28" s="287"/>
      <c r="HFC28" s="285"/>
      <c r="HFD28" s="287"/>
      <c r="HFE28" s="287"/>
      <c r="HFF28" s="285"/>
      <c r="HFG28" s="287"/>
      <c r="HFH28" s="287"/>
      <c r="HFI28" s="285"/>
      <c r="HFJ28" s="287"/>
      <c r="HFK28" s="287"/>
      <c r="HFL28" s="285"/>
      <c r="HFM28" s="287"/>
      <c r="HFN28" s="287"/>
      <c r="HFO28" s="285"/>
      <c r="HFP28" s="287"/>
      <c r="HFQ28" s="287"/>
      <c r="HFR28" s="285"/>
      <c r="HFS28" s="287"/>
      <c r="HFT28" s="287"/>
      <c r="HFU28" s="285"/>
      <c r="HFV28" s="287"/>
      <c r="HFW28" s="287"/>
      <c r="HFX28" s="285"/>
      <c r="HFY28" s="287"/>
      <c r="HFZ28" s="287"/>
      <c r="HGA28" s="285"/>
      <c r="HGB28" s="286"/>
      <c r="HGC28" s="286"/>
      <c r="HGD28" s="286"/>
      <c r="HGE28" s="287"/>
      <c r="HGF28" s="287"/>
      <c r="HGG28" s="285"/>
      <c r="HGH28" s="286"/>
      <c r="HGI28" s="286"/>
      <c r="HGJ28" s="286"/>
      <c r="HGK28" s="287"/>
      <c r="HGL28" s="287"/>
      <c r="HGM28" s="285"/>
      <c r="HGN28" s="287"/>
      <c r="HGO28" s="287"/>
      <c r="HGP28" s="285"/>
      <c r="HGQ28" s="286"/>
      <c r="HGR28" s="286"/>
      <c r="HGS28" s="286"/>
      <c r="HGT28" s="286"/>
      <c r="HGU28" s="286"/>
      <c r="HGV28" s="286"/>
      <c r="HGW28" s="163"/>
      <c r="HGX28" s="154"/>
      <c r="HGY28" s="287"/>
      <c r="HGZ28" s="287"/>
      <c r="HHA28" s="285"/>
      <c r="HHB28" s="287"/>
      <c r="HHC28" s="287"/>
      <c r="HHD28" s="285"/>
      <c r="HHE28" s="287"/>
      <c r="HHF28" s="287"/>
      <c r="HHG28" s="285"/>
      <c r="HHH28" s="287"/>
      <c r="HHI28" s="287"/>
      <c r="HHJ28" s="285"/>
      <c r="HHK28" s="287"/>
      <c r="HHL28" s="287"/>
      <c r="HHM28" s="285"/>
      <c r="HHN28" s="287"/>
      <c r="HHO28" s="287"/>
      <c r="HHP28" s="285"/>
      <c r="HHQ28" s="287"/>
      <c r="HHR28" s="287"/>
      <c r="HHS28" s="285"/>
      <c r="HHT28" s="287"/>
      <c r="HHU28" s="287"/>
      <c r="HHV28" s="285"/>
      <c r="HHW28" s="287"/>
      <c r="HHX28" s="287"/>
      <c r="HHY28" s="285"/>
      <c r="HHZ28" s="287"/>
      <c r="HIA28" s="287"/>
      <c r="HIB28" s="285"/>
      <c r="HIC28" s="287"/>
      <c r="HID28" s="287"/>
      <c r="HIE28" s="285"/>
      <c r="HIF28" s="287"/>
      <c r="HIG28" s="287"/>
      <c r="HIH28" s="285"/>
      <c r="HII28" s="287"/>
      <c r="HIJ28" s="287"/>
      <c r="HIK28" s="285"/>
      <c r="HIL28" s="287"/>
      <c r="HIM28" s="287"/>
      <c r="HIN28" s="285"/>
      <c r="HIO28" s="287"/>
      <c r="HIP28" s="287"/>
      <c r="HIQ28" s="285"/>
      <c r="HIR28" s="287"/>
      <c r="HIS28" s="287"/>
      <c r="HIT28" s="285"/>
      <c r="HIU28" s="287"/>
      <c r="HIV28" s="287"/>
      <c r="HIW28" s="285"/>
      <c r="HIX28" s="287"/>
      <c r="HIY28" s="287"/>
      <c r="HIZ28" s="285"/>
      <c r="HJA28" s="287"/>
      <c r="HJB28" s="287"/>
      <c r="HJC28" s="285"/>
      <c r="HJD28" s="287"/>
      <c r="HJE28" s="287"/>
      <c r="HJF28" s="285"/>
      <c r="HJG28" s="287"/>
      <c r="HJH28" s="287"/>
      <c r="HJI28" s="285"/>
      <c r="HJJ28" s="286"/>
      <c r="HJK28" s="286"/>
      <c r="HJL28" s="286"/>
      <c r="HJM28" s="287"/>
      <c r="HJN28" s="287"/>
      <c r="HJO28" s="285"/>
      <c r="HJP28" s="286"/>
      <c r="HJQ28" s="286"/>
      <c r="HJR28" s="286"/>
      <c r="HJS28" s="287"/>
      <c r="HJT28" s="287"/>
      <c r="HJU28" s="285"/>
      <c r="HJV28" s="287"/>
      <c r="HJW28" s="287"/>
      <c r="HJX28" s="285"/>
      <c r="HJY28" s="286"/>
      <c r="HJZ28" s="286"/>
      <c r="HKA28" s="286"/>
      <c r="HKB28" s="286"/>
      <c r="HKC28" s="286"/>
      <c r="HKD28" s="286"/>
      <c r="HKE28" s="163"/>
      <c r="HKF28" s="154"/>
      <c r="HKG28" s="287"/>
      <c r="HKH28" s="287"/>
      <c r="HKI28" s="285"/>
      <c r="HKJ28" s="287"/>
      <c r="HKK28" s="287"/>
      <c r="HKL28" s="285"/>
      <c r="HKM28" s="287"/>
      <c r="HKN28" s="287"/>
      <c r="HKO28" s="285"/>
      <c r="HKP28" s="287"/>
      <c r="HKQ28" s="287"/>
      <c r="HKR28" s="285"/>
      <c r="HKS28" s="287"/>
      <c r="HKT28" s="287"/>
      <c r="HKU28" s="285"/>
      <c r="HKV28" s="287"/>
      <c r="HKW28" s="287"/>
      <c r="HKX28" s="285"/>
      <c r="HKY28" s="287"/>
      <c r="HKZ28" s="287"/>
      <c r="HLA28" s="285"/>
      <c r="HLB28" s="287"/>
      <c r="HLC28" s="287"/>
      <c r="HLD28" s="285"/>
      <c r="HLE28" s="287"/>
      <c r="HLF28" s="287"/>
      <c r="HLG28" s="285"/>
      <c r="HLH28" s="287"/>
      <c r="HLI28" s="287"/>
      <c r="HLJ28" s="285"/>
      <c r="HLK28" s="287"/>
      <c r="HLL28" s="287"/>
      <c r="HLM28" s="285"/>
      <c r="HLN28" s="287"/>
      <c r="HLO28" s="287"/>
      <c r="HLP28" s="285"/>
      <c r="HLQ28" s="287"/>
      <c r="HLR28" s="287"/>
      <c r="HLS28" s="285"/>
      <c r="HLT28" s="287"/>
      <c r="HLU28" s="287"/>
      <c r="HLV28" s="285"/>
      <c r="HLW28" s="287"/>
      <c r="HLX28" s="287"/>
      <c r="HLY28" s="285"/>
      <c r="HLZ28" s="287"/>
      <c r="HMA28" s="287"/>
      <c r="HMB28" s="285"/>
      <c r="HMC28" s="287"/>
      <c r="HMD28" s="287"/>
      <c r="HME28" s="285"/>
      <c r="HMF28" s="287"/>
      <c r="HMG28" s="287"/>
      <c r="HMH28" s="285"/>
      <c r="HMI28" s="287"/>
      <c r="HMJ28" s="287"/>
      <c r="HMK28" s="285"/>
      <c r="HML28" s="287"/>
      <c r="HMM28" s="287"/>
      <c r="HMN28" s="285"/>
      <c r="HMO28" s="287"/>
      <c r="HMP28" s="287"/>
      <c r="HMQ28" s="285"/>
      <c r="HMR28" s="286"/>
      <c r="HMS28" s="286"/>
      <c r="HMT28" s="286"/>
      <c r="HMU28" s="287"/>
      <c r="HMV28" s="287"/>
      <c r="HMW28" s="285"/>
      <c r="HMX28" s="286"/>
      <c r="HMY28" s="286"/>
      <c r="HMZ28" s="286"/>
      <c r="HNA28" s="287"/>
      <c r="HNB28" s="287"/>
      <c r="HNC28" s="285"/>
      <c r="HND28" s="287"/>
      <c r="HNE28" s="287"/>
      <c r="HNF28" s="285"/>
      <c r="HNG28" s="286"/>
      <c r="HNH28" s="286"/>
      <c r="HNI28" s="286"/>
      <c r="HNJ28" s="286"/>
      <c r="HNK28" s="286"/>
      <c r="HNL28" s="286"/>
      <c r="HNM28" s="163"/>
      <c r="HNN28" s="154"/>
      <c r="HNO28" s="287"/>
      <c r="HNP28" s="287"/>
      <c r="HNQ28" s="285"/>
      <c r="HNR28" s="287"/>
      <c r="HNS28" s="287"/>
      <c r="HNT28" s="285"/>
      <c r="HNU28" s="287"/>
      <c r="HNV28" s="287"/>
      <c r="HNW28" s="285"/>
      <c r="HNX28" s="287"/>
      <c r="HNY28" s="287"/>
      <c r="HNZ28" s="285"/>
      <c r="HOA28" s="287"/>
      <c r="HOB28" s="287"/>
      <c r="HOC28" s="285"/>
      <c r="HOD28" s="287"/>
      <c r="HOE28" s="287"/>
      <c r="HOF28" s="285"/>
      <c r="HOG28" s="287"/>
      <c r="HOH28" s="287"/>
      <c r="HOI28" s="285"/>
      <c r="HOJ28" s="287"/>
      <c r="HOK28" s="287"/>
      <c r="HOL28" s="285"/>
      <c r="HOM28" s="287"/>
      <c r="HON28" s="287"/>
      <c r="HOO28" s="285"/>
      <c r="HOP28" s="287"/>
      <c r="HOQ28" s="287"/>
      <c r="HOR28" s="285"/>
      <c r="HOS28" s="287"/>
      <c r="HOT28" s="287"/>
      <c r="HOU28" s="285"/>
      <c r="HOV28" s="287"/>
      <c r="HOW28" s="287"/>
      <c r="HOX28" s="285"/>
      <c r="HOY28" s="287"/>
      <c r="HOZ28" s="287"/>
      <c r="HPA28" s="285"/>
      <c r="HPB28" s="287"/>
      <c r="HPC28" s="287"/>
      <c r="HPD28" s="285"/>
      <c r="HPE28" s="287"/>
      <c r="HPF28" s="287"/>
      <c r="HPG28" s="285"/>
      <c r="HPH28" s="287"/>
      <c r="HPI28" s="287"/>
      <c r="HPJ28" s="285"/>
      <c r="HPK28" s="287"/>
      <c r="HPL28" s="287"/>
      <c r="HPM28" s="285"/>
      <c r="HPN28" s="287"/>
      <c r="HPO28" s="287"/>
      <c r="HPP28" s="285"/>
      <c r="HPQ28" s="287"/>
      <c r="HPR28" s="287"/>
      <c r="HPS28" s="285"/>
      <c r="HPT28" s="287"/>
      <c r="HPU28" s="287"/>
      <c r="HPV28" s="285"/>
      <c r="HPW28" s="287"/>
      <c r="HPX28" s="287"/>
      <c r="HPY28" s="285"/>
      <c r="HPZ28" s="286"/>
      <c r="HQA28" s="286"/>
      <c r="HQB28" s="286"/>
      <c r="HQC28" s="287"/>
      <c r="HQD28" s="287"/>
      <c r="HQE28" s="285"/>
      <c r="HQF28" s="286"/>
      <c r="HQG28" s="286"/>
      <c r="HQH28" s="286"/>
      <c r="HQI28" s="287"/>
      <c r="HQJ28" s="287"/>
      <c r="HQK28" s="285"/>
      <c r="HQL28" s="287"/>
      <c r="HQM28" s="287"/>
      <c r="HQN28" s="285"/>
      <c r="HQO28" s="286"/>
      <c r="HQP28" s="286"/>
      <c r="HQQ28" s="286"/>
      <c r="HQR28" s="286"/>
      <c r="HQS28" s="286"/>
      <c r="HQT28" s="286"/>
      <c r="HQU28" s="163"/>
      <c r="HQV28" s="154"/>
      <c r="HQW28" s="287"/>
      <c r="HQX28" s="287"/>
      <c r="HQY28" s="285"/>
      <c r="HQZ28" s="287"/>
      <c r="HRA28" s="287"/>
      <c r="HRB28" s="285"/>
      <c r="HRC28" s="287"/>
      <c r="HRD28" s="287"/>
      <c r="HRE28" s="285"/>
      <c r="HRF28" s="287"/>
      <c r="HRG28" s="287"/>
      <c r="HRH28" s="285"/>
      <c r="HRI28" s="287"/>
      <c r="HRJ28" s="287"/>
      <c r="HRK28" s="285"/>
      <c r="HRL28" s="287"/>
      <c r="HRM28" s="287"/>
      <c r="HRN28" s="285"/>
      <c r="HRO28" s="287"/>
      <c r="HRP28" s="287"/>
      <c r="HRQ28" s="285"/>
      <c r="HRR28" s="287"/>
      <c r="HRS28" s="287"/>
      <c r="HRT28" s="285"/>
      <c r="HRU28" s="287"/>
      <c r="HRV28" s="287"/>
      <c r="HRW28" s="285"/>
      <c r="HRX28" s="287"/>
      <c r="HRY28" s="287"/>
      <c r="HRZ28" s="285"/>
      <c r="HSA28" s="287"/>
      <c r="HSB28" s="287"/>
      <c r="HSC28" s="285"/>
      <c r="HSD28" s="287"/>
      <c r="HSE28" s="287"/>
      <c r="HSF28" s="285"/>
      <c r="HSG28" s="287"/>
      <c r="HSH28" s="287"/>
      <c r="HSI28" s="285"/>
      <c r="HSJ28" s="287"/>
      <c r="HSK28" s="287"/>
      <c r="HSL28" s="285"/>
      <c r="HSM28" s="287"/>
      <c r="HSN28" s="287"/>
      <c r="HSO28" s="285"/>
      <c r="HSP28" s="287"/>
      <c r="HSQ28" s="287"/>
      <c r="HSR28" s="285"/>
      <c r="HSS28" s="287"/>
      <c r="HST28" s="287"/>
      <c r="HSU28" s="285"/>
      <c r="HSV28" s="287"/>
      <c r="HSW28" s="287"/>
      <c r="HSX28" s="285"/>
      <c r="HSY28" s="287"/>
      <c r="HSZ28" s="287"/>
      <c r="HTA28" s="285"/>
      <c r="HTB28" s="287"/>
      <c r="HTC28" s="287"/>
      <c r="HTD28" s="285"/>
      <c r="HTE28" s="287"/>
      <c r="HTF28" s="287"/>
      <c r="HTG28" s="285"/>
      <c r="HTH28" s="286"/>
      <c r="HTI28" s="286"/>
      <c r="HTJ28" s="286"/>
      <c r="HTK28" s="287"/>
      <c r="HTL28" s="287"/>
      <c r="HTM28" s="285"/>
      <c r="HTN28" s="286"/>
      <c r="HTO28" s="286"/>
      <c r="HTP28" s="286"/>
      <c r="HTQ28" s="287"/>
      <c r="HTR28" s="287"/>
      <c r="HTS28" s="285"/>
      <c r="HTT28" s="287"/>
      <c r="HTU28" s="287"/>
      <c r="HTV28" s="285"/>
      <c r="HTW28" s="286"/>
      <c r="HTX28" s="286"/>
      <c r="HTY28" s="286"/>
      <c r="HTZ28" s="286"/>
      <c r="HUA28" s="286"/>
      <c r="HUB28" s="286"/>
      <c r="HUC28" s="163"/>
      <c r="HUD28" s="154"/>
      <c r="HUE28" s="287"/>
      <c r="HUF28" s="287"/>
      <c r="HUG28" s="285"/>
      <c r="HUH28" s="287"/>
      <c r="HUI28" s="287"/>
      <c r="HUJ28" s="285"/>
      <c r="HUK28" s="287"/>
      <c r="HUL28" s="287"/>
      <c r="HUM28" s="285"/>
      <c r="HUN28" s="287"/>
      <c r="HUO28" s="287"/>
      <c r="HUP28" s="285"/>
      <c r="HUQ28" s="287"/>
      <c r="HUR28" s="287"/>
      <c r="HUS28" s="285"/>
      <c r="HUT28" s="287"/>
      <c r="HUU28" s="287"/>
      <c r="HUV28" s="285"/>
      <c r="HUW28" s="287"/>
      <c r="HUX28" s="287"/>
      <c r="HUY28" s="285"/>
      <c r="HUZ28" s="287"/>
      <c r="HVA28" s="287"/>
      <c r="HVB28" s="285"/>
      <c r="HVC28" s="287"/>
      <c r="HVD28" s="287"/>
      <c r="HVE28" s="285"/>
      <c r="HVF28" s="287"/>
      <c r="HVG28" s="287"/>
      <c r="HVH28" s="285"/>
      <c r="HVI28" s="287"/>
      <c r="HVJ28" s="287"/>
      <c r="HVK28" s="285"/>
      <c r="HVL28" s="287"/>
      <c r="HVM28" s="287"/>
      <c r="HVN28" s="285"/>
      <c r="HVO28" s="287"/>
      <c r="HVP28" s="287"/>
      <c r="HVQ28" s="285"/>
      <c r="HVR28" s="287"/>
      <c r="HVS28" s="287"/>
      <c r="HVT28" s="285"/>
      <c r="HVU28" s="287"/>
      <c r="HVV28" s="287"/>
      <c r="HVW28" s="285"/>
      <c r="HVX28" s="287"/>
      <c r="HVY28" s="287"/>
      <c r="HVZ28" s="285"/>
      <c r="HWA28" s="287"/>
      <c r="HWB28" s="287"/>
      <c r="HWC28" s="285"/>
      <c r="HWD28" s="287"/>
      <c r="HWE28" s="287"/>
      <c r="HWF28" s="285"/>
      <c r="HWG28" s="287"/>
      <c r="HWH28" s="287"/>
      <c r="HWI28" s="285"/>
      <c r="HWJ28" s="287"/>
      <c r="HWK28" s="287"/>
      <c r="HWL28" s="285"/>
      <c r="HWM28" s="287"/>
      <c r="HWN28" s="287"/>
      <c r="HWO28" s="285"/>
      <c r="HWP28" s="286"/>
      <c r="HWQ28" s="286"/>
      <c r="HWR28" s="286"/>
      <c r="HWS28" s="287"/>
      <c r="HWT28" s="287"/>
      <c r="HWU28" s="285"/>
      <c r="HWV28" s="286"/>
      <c r="HWW28" s="286"/>
      <c r="HWX28" s="286"/>
      <c r="HWY28" s="287"/>
      <c r="HWZ28" s="287"/>
      <c r="HXA28" s="285"/>
      <c r="HXB28" s="287"/>
      <c r="HXC28" s="287"/>
      <c r="HXD28" s="285"/>
      <c r="HXE28" s="286"/>
      <c r="HXF28" s="286"/>
      <c r="HXG28" s="286"/>
      <c r="HXH28" s="286"/>
      <c r="HXI28" s="286"/>
      <c r="HXJ28" s="286"/>
      <c r="HXK28" s="163"/>
      <c r="HXL28" s="154"/>
      <c r="HXM28" s="287"/>
      <c r="HXN28" s="287"/>
      <c r="HXO28" s="285"/>
      <c r="HXP28" s="287"/>
      <c r="HXQ28" s="287"/>
      <c r="HXR28" s="285"/>
      <c r="HXS28" s="287"/>
      <c r="HXT28" s="287"/>
      <c r="HXU28" s="285"/>
      <c r="HXV28" s="287"/>
      <c r="HXW28" s="287"/>
      <c r="HXX28" s="285"/>
      <c r="HXY28" s="287"/>
      <c r="HXZ28" s="287"/>
      <c r="HYA28" s="285"/>
      <c r="HYB28" s="287"/>
      <c r="HYC28" s="287"/>
      <c r="HYD28" s="285"/>
      <c r="HYE28" s="287"/>
      <c r="HYF28" s="287"/>
      <c r="HYG28" s="285"/>
      <c r="HYH28" s="287"/>
      <c r="HYI28" s="287"/>
      <c r="HYJ28" s="285"/>
      <c r="HYK28" s="287"/>
      <c r="HYL28" s="287"/>
      <c r="HYM28" s="285"/>
      <c r="HYN28" s="287"/>
      <c r="HYO28" s="287"/>
      <c r="HYP28" s="285"/>
      <c r="HYQ28" s="287"/>
      <c r="HYR28" s="287"/>
      <c r="HYS28" s="285"/>
      <c r="HYT28" s="287"/>
      <c r="HYU28" s="287"/>
      <c r="HYV28" s="285"/>
      <c r="HYW28" s="287"/>
      <c r="HYX28" s="287"/>
      <c r="HYY28" s="285"/>
      <c r="HYZ28" s="287"/>
      <c r="HZA28" s="287"/>
      <c r="HZB28" s="285"/>
      <c r="HZC28" s="287"/>
      <c r="HZD28" s="287"/>
      <c r="HZE28" s="285"/>
      <c r="HZF28" s="287"/>
      <c r="HZG28" s="287"/>
      <c r="HZH28" s="285"/>
      <c r="HZI28" s="287"/>
      <c r="HZJ28" s="287"/>
      <c r="HZK28" s="285"/>
      <c r="HZL28" s="287"/>
      <c r="HZM28" s="287"/>
      <c r="HZN28" s="285"/>
      <c r="HZO28" s="287"/>
      <c r="HZP28" s="287"/>
      <c r="HZQ28" s="285"/>
      <c r="HZR28" s="287"/>
      <c r="HZS28" s="287"/>
      <c r="HZT28" s="285"/>
      <c r="HZU28" s="287"/>
      <c r="HZV28" s="287"/>
      <c r="HZW28" s="285"/>
      <c r="HZX28" s="286"/>
      <c r="HZY28" s="286"/>
      <c r="HZZ28" s="286"/>
      <c r="IAA28" s="287"/>
      <c r="IAB28" s="287"/>
      <c r="IAC28" s="285"/>
      <c r="IAD28" s="286"/>
      <c r="IAE28" s="286"/>
      <c r="IAF28" s="286"/>
      <c r="IAG28" s="287"/>
      <c r="IAH28" s="287"/>
      <c r="IAI28" s="285"/>
      <c r="IAJ28" s="287"/>
      <c r="IAK28" s="287"/>
      <c r="IAL28" s="285"/>
      <c r="IAM28" s="286"/>
      <c r="IAN28" s="286"/>
      <c r="IAO28" s="286"/>
      <c r="IAP28" s="286"/>
      <c r="IAQ28" s="286"/>
      <c r="IAR28" s="286"/>
      <c r="IAS28" s="163"/>
      <c r="IAT28" s="154"/>
      <c r="IAU28" s="287"/>
      <c r="IAV28" s="287"/>
      <c r="IAW28" s="285"/>
      <c r="IAX28" s="287"/>
      <c r="IAY28" s="287"/>
      <c r="IAZ28" s="285"/>
      <c r="IBA28" s="287"/>
      <c r="IBB28" s="287"/>
      <c r="IBC28" s="285"/>
      <c r="IBD28" s="287"/>
      <c r="IBE28" s="287"/>
      <c r="IBF28" s="285"/>
      <c r="IBG28" s="287"/>
      <c r="IBH28" s="287"/>
      <c r="IBI28" s="285"/>
      <c r="IBJ28" s="287"/>
      <c r="IBK28" s="287"/>
      <c r="IBL28" s="285"/>
      <c r="IBM28" s="287"/>
      <c r="IBN28" s="287"/>
      <c r="IBO28" s="285"/>
      <c r="IBP28" s="287"/>
      <c r="IBQ28" s="287"/>
      <c r="IBR28" s="285"/>
      <c r="IBS28" s="287"/>
      <c r="IBT28" s="287"/>
      <c r="IBU28" s="285"/>
      <c r="IBV28" s="287"/>
      <c r="IBW28" s="287"/>
      <c r="IBX28" s="285"/>
      <c r="IBY28" s="287"/>
      <c r="IBZ28" s="287"/>
      <c r="ICA28" s="285"/>
      <c r="ICB28" s="287"/>
      <c r="ICC28" s="287"/>
      <c r="ICD28" s="285"/>
      <c r="ICE28" s="287"/>
      <c r="ICF28" s="287"/>
      <c r="ICG28" s="285"/>
      <c r="ICH28" s="287"/>
      <c r="ICI28" s="287"/>
      <c r="ICJ28" s="285"/>
      <c r="ICK28" s="287"/>
      <c r="ICL28" s="287"/>
      <c r="ICM28" s="285"/>
      <c r="ICN28" s="287"/>
      <c r="ICO28" s="287"/>
      <c r="ICP28" s="285"/>
      <c r="ICQ28" s="287"/>
      <c r="ICR28" s="287"/>
      <c r="ICS28" s="285"/>
      <c r="ICT28" s="287"/>
      <c r="ICU28" s="287"/>
      <c r="ICV28" s="285"/>
      <c r="ICW28" s="287"/>
      <c r="ICX28" s="287"/>
      <c r="ICY28" s="285"/>
      <c r="ICZ28" s="287"/>
      <c r="IDA28" s="287"/>
      <c r="IDB28" s="285"/>
      <c r="IDC28" s="287"/>
      <c r="IDD28" s="287"/>
      <c r="IDE28" s="285"/>
      <c r="IDF28" s="286"/>
      <c r="IDG28" s="286"/>
      <c r="IDH28" s="286"/>
      <c r="IDI28" s="287"/>
      <c r="IDJ28" s="287"/>
      <c r="IDK28" s="285"/>
      <c r="IDL28" s="286"/>
      <c r="IDM28" s="286"/>
      <c r="IDN28" s="286"/>
      <c r="IDO28" s="287"/>
      <c r="IDP28" s="287"/>
      <c r="IDQ28" s="285"/>
      <c r="IDR28" s="287"/>
      <c r="IDS28" s="287"/>
      <c r="IDT28" s="285"/>
      <c r="IDU28" s="286"/>
      <c r="IDV28" s="286"/>
      <c r="IDW28" s="286"/>
      <c r="IDX28" s="286"/>
      <c r="IDY28" s="286"/>
      <c r="IDZ28" s="286"/>
      <c r="IEA28" s="163"/>
      <c r="IEB28" s="154"/>
      <c r="IEC28" s="287"/>
      <c r="IED28" s="287"/>
      <c r="IEE28" s="285"/>
      <c r="IEF28" s="287"/>
      <c r="IEG28" s="287"/>
      <c r="IEH28" s="285"/>
      <c r="IEI28" s="287"/>
      <c r="IEJ28" s="287"/>
      <c r="IEK28" s="285"/>
      <c r="IEL28" s="287"/>
      <c r="IEM28" s="287"/>
      <c r="IEN28" s="285"/>
      <c r="IEO28" s="287"/>
      <c r="IEP28" s="287"/>
      <c r="IEQ28" s="285"/>
      <c r="IER28" s="287"/>
      <c r="IES28" s="287"/>
      <c r="IET28" s="285"/>
      <c r="IEU28" s="287"/>
      <c r="IEV28" s="287"/>
      <c r="IEW28" s="285"/>
      <c r="IEX28" s="287"/>
      <c r="IEY28" s="287"/>
      <c r="IEZ28" s="285"/>
      <c r="IFA28" s="287"/>
      <c r="IFB28" s="287"/>
      <c r="IFC28" s="285"/>
      <c r="IFD28" s="287"/>
      <c r="IFE28" s="287"/>
      <c r="IFF28" s="285"/>
      <c r="IFG28" s="287"/>
      <c r="IFH28" s="287"/>
      <c r="IFI28" s="285"/>
      <c r="IFJ28" s="287"/>
      <c r="IFK28" s="287"/>
      <c r="IFL28" s="285"/>
      <c r="IFM28" s="287"/>
      <c r="IFN28" s="287"/>
      <c r="IFO28" s="285"/>
      <c r="IFP28" s="287"/>
      <c r="IFQ28" s="287"/>
      <c r="IFR28" s="285"/>
      <c r="IFS28" s="287"/>
      <c r="IFT28" s="287"/>
      <c r="IFU28" s="285"/>
      <c r="IFV28" s="287"/>
      <c r="IFW28" s="287"/>
      <c r="IFX28" s="285"/>
      <c r="IFY28" s="287"/>
      <c r="IFZ28" s="287"/>
      <c r="IGA28" s="285"/>
      <c r="IGB28" s="287"/>
      <c r="IGC28" s="287"/>
      <c r="IGD28" s="285"/>
      <c r="IGE28" s="287"/>
      <c r="IGF28" s="287"/>
      <c r="IGG28" s="285"/>
      <c r="IGH28" s="287"/>
      <c r="IGI28" s="287"/>
      <c r="IGJ28" s="285"/>
      <c r="IGK28" s="287"/>
      <c r="IGL28" s="287"/>
      <c r="IGM28" s="285"/>
      <c r="IGN28" s="286"/>
      <c r="IGO28" s="286"/>
      <c r="IGP28" s="286"/>
      <c r="IGQ28" s="287"/>
      <c r="IGR28" s="287"/>
      <c r="IGS28" s="285"/>
      <c r="IGT28" s="286"/>
      <c r="IGU28" s="286"/>
      <c r="IGV28" s="286"/>
      <c r="IGW28" s="287"/>
      <c r="IGX28" s="287"/>
      <c r="IGY28" s="285"/>
      <c r="IGZ28" s="287"/>
      <c r="IHA28" s="287"/>
      <c r="IHB28" s="285"/>
      <c r="IHC28" s="286"/>
      <c r="IHD28" s="286"/>
      <c r="IHE28" s="286"/>
      <c r="IHF28" s="286"/>
      <c r="IHG28" s="286"/>
      <c r="IHH28" s="286"/>
      <c r="IHI28" s="163"/>
      <c r="IHJ28" s="154"/>
      <c r="IHK28" s="287"/>
      <c r="IHL28" s="287"/>
      <c r="IHM28" s="285"/>
      <c r="IHN28" s="287"/>
      <c r="IHO28" s="287"/>
      <c r="IHP28" s="285"/>
      <c r="IHQ28" s="287"/>
      <c r="IHR28" s="287"/>
      <c r="IHS28" s="285"/>
      <c r="IHT28" s="287"/>
      <c r="IHU28" s="287"/>
      <c r="IHV28" s="285"/>
      <c r="IHW28" s="287"/>
      <c r="IHX28" s="287"/>
      <c r="IHY28" s="285"/>
      <c r="IHZ28" s="287"/>
      <c r="IIA28" s="287"/>
      <c r="IIB28" s="285"/>
      <c r="IIC28" s="287"/>
      <c r="IID28" s="287"/>
      <c r="IIE28" s="285"/>
      <c r="IIF28" s="287"/>
      <c r="IIG28" s="287"/>
      <c r="IIH28" s="285"/>
      <c r="III28" s="287"/>
      <c r="IIJ28" s="287"/>
      <c r="IIK28" s="285"/>
      <c r="IIL28" s="287"/>
      <c r="IIM28" s="287"/>
      <c r="IIN28" s="285"/>
      <c r="IIO28" s="287"/>
      <c r="IIP28" s="287"/>
      <c r="IIQ28" s="285"/>
      <c r="IIR28" s="287"/>
      <c r="IIS28" s="287"/>
      <c r="IIT28" s="285"/>
      <c r="IIU28" s="287"/>
      <c r="IIV28" s="287"/>
      <c r="IIW28" s="285"/>
      <c r="IIX28" s="287"/>
      <c r="IIY28" s="287"/>
      <c r="IIZ28" s="285"/>
      <c r="IJA28" s="287"/>
      <c r="IJB28" s="287"/>
      <c r="IJC28" s="285"/>
      <c r="IJD28" s="287"/>
      <c r="IJE28" s="287"/>
      <c r="IJF28" s="285"/>
      <c r="IJG28" s="287"/>
      <c r="IJH28" s="287"/>
      <c r="IJI28" s="285"/>
      <c r="IJJ28" s="287"/>
      <c r="IJK28" s="287"/>
      <c r="IJL28" s="285"/>
      <c r="IJM28" s="287"/>
      <c r="IJN28" s="287"/>
      <c r="IJO28" s="285"/>
      <c r="IJP28" s="287"/>
      <c r="IJQ28" s="287"/>
      <c r="IJR28" s="285"/>
      <c r="IJS28" s="287"/>
      <c r="IJT28" s="287"/>
      <c r="IJU28" s="285"/>
      <c r="IJV28" s="286"/>
      <c r="IJW28" s="286"/>
      <c r="IJX28" s="286"/>
      <c r="IJY28" s="287"/>
      <c r="IJZ28" s="287"/>
      <c r="IKA28" s="285"/>
      <c r="IKB28" s="286"/>
      <c r="IKC28" s="286"/>
      <c r="IKD28" s="286"/>
      <c r="IKE28" s="287"/>
      <c r="IKF28" s="287"/>
      <c r="IKG28" s="285"/>
      <c r="IKH28" s="287"/>
      <c r="IKI28" s="287"/>
      <c r="IKJ28" s="285"/>
      <c r="IKK28" s="286"/>
      <c r="IKL28" s="286"/>
      <c r="IKM28" s="286"/>
      <c r="IKN28" s="286"/>
      <c r="IKO28" s="286"/>
      <c r="IKP28" s="286"/>
      <c r="IKQ28" s="163"/>
      <c r="IKR28" s="154"/>
      <c r="IKS28" s="287"/>
      <c r="IKT28" s="287"/>
      <c r="IKU28" s="285"/>
      <c r="IKV28" s="287"/>
      <c r="IKW28" s="287"/>
      <c r="IKX28" s="285"/>
      <c r="IKY28" s="287"/>
      <c r="IKZ28" s="287"/>
      <c r="ILA28" s="285"/>
      <c r="ILB28" s="287"/>
      <c r="ILC28" s="287"/>
      <c r="ILD28" s="285"/>
      <c r="ILE28" s="287"/>
      <c r="ILF28" s="287"/>
      <c r="ILG28" s="285"/>
      <c r="ILH28" s="287"/>
      <c r="ILI28" s="287"/>
      <c r="ILJ28" s="285"/>
      <c r="ILK28" s="287"/>
      <c r="ILL28" s="287"/>
      <c r="ILM28" s="285"/>
      <c r="ILN28" s="287"/>
      <c r="ILO28" s="287"/>
      <c r="ILP28" s="285"/>
      <c r="ILQ28" s="287"/>
      <c r="ILR28" s="287"/>
      <c r="ILS28" s="285"/>
      <c r="ILT28" s="287"/>
      <c r="ILU28" s="287"/>
      <c r="ILV28" s="285"/>
      <c r="ILW28" s="287"/>
      <c r="ILX28" s="287"/>
      <c r="ILY28" s="285"/>
      <c r="ILZ28" s="287"/>
      <c r="IMA28" s="287"/>
      <c r="IMB28" s="285"/>
      <c r="IMC28" s="287"/>
      <c r="IMD28" s="287"/>
      <c r="IME28" s="285"/>
      <c r="IMF28" s="287"/>
      <c r="IMG28" s="287"/>
      <c r="IMH28" s="285"/>
      <c r="IMI28" s="287"/>
      <c r="IMJ28" s="287"/>
      <c r="IMK28" s="285"/>
      <c r="IML28" s="287"/>
      <c r="IMM28" s="287"/>
      <c r="IMN28" s="285"/>
      <c r="IMO28" s="287"/>
      <c r="IMP28" s="287"/>
      <c r="IMQ28" s="285"/>
      <c r="IMR28" s="287"/>
      <c r="IMS28" s="287"/>
      <c r="IMT28" s="285"/>
      <c r="IMU28" s="287"/>
      <c r="IMV28" s="287"/>
      <c r="IMW28" s="285"/>
      <c r="IMX28" s="287"/>
      <c r="IMY28" s="287"/>
      <c r="IMZ28" s="285"/>
      <c r="INA28" s="287"/>
      <c r="INB28" s="287"/>
      <c r="INC28" s="285"/>
      <c r="IND28" s="286"/>
      <c r="INE28" s="286"/>
      <c r="INF28" s="286"/>
      <c r="ING28" s="287"/>
      <c r="INH28" s="287"/>
      <c r="INI28" s="285"/>
      <c r="INJ28" s="286"/>
      <c r="INK28" s="286"/>
      <c r="INL28" s="286"/>
      <c r="INM28" s="287"/>
      <c r="INN28" s="287"/>
      <c r="INO28" s="285"/>
      <c r="INP28" s="287"/>
      <c r="INQ28" s="287"/>
      <c r="INR28" s="285"/>
      <c r="INS28" s="286"/>
      <c r="INT28" s="286"/>
      <c r="INU28" s="286"/>
      <c r="INV28" s="286"/>
      <c r="INW28" s="286"/>
      <c r="INX28" s="286"/>
      <c r="INY28" s="163"/>
      <c r="INZ28" s="154"/>
      <c r="IOA28" s="287"/>
      <c r="IOB28" s="287"/>
      <c r="IOC28" s="285"/>
      <c r="IOD28" s="287"/>
      <c r="IOE28" s="287"/>
      <c r="IOF28" s="285"/>
      <c r="IOG28" s="287"/>
      <c r="IOH28" s="287"/>
      <c r="IOI28" s="285"/>
      <c r="IOJ28" s="287"/>
      <c r="IOK28" s="287"/>
      <c r="IOL28" s="285"/>
      <c r="IOM28" s="287"/>
      <c r="ION28" s="287"/>
      <c r="IOO28" s="285"/>
      <c r="IOP28" s="287"/>
      <c r="IOQ28" s="287"/>
      <c r="IOR28" s="285"/>
      <c r="IOS28" s="287"/>
      <c r="IOT28" s="287"/>
      <c r="IOU28" s="285"/>
      <c r="IOV28" s="287"/>
      <c r="IOW28" s="287"/>
      <c r="IOX28" s="285"/>
      <c r="IOY28" s="287"/>
      <c r="IOZ28" s="287"/>
      <c r="IPA28" s="285"/>
      <c r="IPB28" s="287"/>
      <c r="IPC28" s="287"/>
      <c r="IPD28" s="285"/>
      <c r="IPE28" s="287"/>
      <c r="IPF28" s="287"/>
      <c r="IPG28" s="285"/>
      <c r="IPH28" s="287"/>
      <c r="IPI28" s="287"/>
      <c r="IPJ28" s="285"/>
      <c r="IPK28" s="287"/>
      <c r="IPL28" s="287"/>
      <c r="IPM28" s="285"/>
      <c r="IPN28" s="287"/>
      <c r="IPO28" s="287"/>
      <c r="IPP28" s="285"/>
      <c r="IPQ28" s="287"/>
      <c r="IPR28" s="287"/>
      <c r="IPS28" s="285"/>
      <c r="IPT28" s="287"/>
      <c r="IPU28" s="287"/>
      <c r="IPV28" s="285"/>
      <c r="IPW28" s="287"/>
      <c r="IPX28" s="287"/>
      <c r="IPY28" s="285"/>
      <c r="IPZ28" s="287"/>
      <c r="IQA28" s="287"/>
      <c r="IQB28" s="285"/>
      <c r="IQC28" s="287"/>
      <c r="IQD28" s="287"/>
      <c r="IQE28" s="285"/>
      <c r="IQF28" s="287"/>
      <c r="IQG28" s="287"/>
      <c r="IQH28" s="285"/>
      <c r="IQI28" s="287"/>
      <c r="IQJ28" s="287"/>
      <c r="IQK28" s="285"/>
      <c r="IQL28" s="286"/>
      <c r="IQM28" s="286"/>
      <c r="IQN28" s="286"/>
      <c r="IQO28" s="287"/>
      <c r="IQP28" s="287"/>
      <c r="IQQ28" s="285"/>
      <c r="IQR28" s="286"/>
      <c r="IQS28" s="286"/>
      <c r="IQT28" s="286"/>
      <c r="IQU28" s="287"/>
      <c r="IQV28" s="287"/>
      <c r="IQW28" s="285"/>
      <c r="IQX28" s="287"/>
      <c r="IQY28" s="287"/>
      <c r="IQZ28" s="285"/>
      <c r="IRA28" s="286"/>
      <c r="IRB28" s="286"/>
      <c r="IRC28" s="286"/>
      <c r="IRD28" s="286"/>
      <c r="IRE28" s="286"/>
      <c r="IRF28" s="286"/>
      <c r="IRG28" s="163"/>
      <c r="IRH28" s="154"/>
      <c r="IRI28" s="287"/>
      <c r="IRJ28" s="287"/>
      <c r="IRK28" s="285"/>
      <c r="IRL28" s="287"/>
      <c r="IRM28" s="287"/>
      <c r="IRN28" s="285"/>
      <c r="IRO28" s="287"/>
      <c r="IRP28" s="287"/>
      <c r="IRQ28" s="285"/>
      <c r="IRR28" s="287"/>
      <c r="IRS28" s="287"/>
      <c r="IRT28" s="285"/>
      <c r="IRU28" s="287"/>
      <c r="IRV28" s="287"/>
      <c r="IRW28" s="285"/>
      <c r="IRX28" s="287"/>
      <c r="IRY28" s="287"/>
      <c r="IRZ28" s="285"/>
      <c r="ISA28" s="287"/>
      <c r="ISB28" s="287"/>
      <c r="ISC28" s="285"/>
      <c r="ISD28" s="287"/>
      <c r="ISE28" s="287"/>
      <c r="ISF28" s="285"/>
      <c r="ISG28" s="287"/>
      <c r="ISH28" s="287"/>
      <c r="ISI28" s="285"/>
      <c r="ISJ28" s="287"/>
      <c r="ISK28" s="287"/>
      <c r="ISL28" s="285"/>
      <c r="ISM28" s="287"/>
      <c r="ISN28" s="287"/>
      <c r="ISO28" s="285"/>
      <c r="ISP28" s="287"/>
      <c r="ISQ28" s="287"/>
      <c r="ISR28" s="285"/>
      <c r="ISS28" s="287"/>
      <c r="IST28" s="287"/>
      <c r="ISU28" s="285"/>
      <c r="ISV28" s="287"/>
      <c r="ISW28" s="287"/>
      <c r="ISX28" s="285"/>
      <c r="ISY28" s="287"/>
      <c r="ISZ28" s="287"/>
      <c r="ITA28" s="285"/>
      <c r="ITB28" s="287"/>
      <c r="ITC28" s="287"/>
      <c r="ITD28" s="285"/>
      <c r="ITE28" s="287"/>
      <c r="ITF28" s="287"/>
      <c r="ITG28" s="285"/>
      <c r="ITH28" s="287"/>
      <c r="ITI28" s="287"/>
      <c r="ITJ28" s="285"/>
      <c r="ITK28" s="287"/>
      <c r="ITL28" s="287"/>
      <c r="ITM28" s="285"/>
      <c r="ITN28" s="287"/>
      <c r="ITO28" s="287"/>
      <c r="ITP28" s="285"/>
      <c r="ITQ28" s="287"/>
      <c r="ITR28" s="287"/>
      <c r="ITS28" s="285"/>
      <c r="ITT28" s="286"/>
      <c r="ITU28" s="286"/>
      <c r="ITV28" s="286"/>
      <c r="ITW28" s="287"/>
      <c r="ITX28" s="287"/>
      <c r="ITY28" s="285"/>
      <c r="ITZ28" s="286"/>
      <c r="IUA28" s="286"/>
      <c r="IUB28" s="286"/>
      <c r="IUC28" s="287"/>
      <c r="IUD28" s="287"/>
      <c r="IUE28" s="285"/>
      <c r="IUF28" s="287"/>
      <c r="IUG28" s="287"/>
      <c r="IUH28" s="285"/>
      <c r="IUI28" s="286"/>
      <c r="IUJ28" s="286"/>
      <c r="IUK28" s="286"/>
      <c r="IUL28" s="286"/>
      <c r="IUM28" s="286"/>
      <c r="IUN28" s="286"/>
      <c r="IUO28" s="163"/>
      <c r="IUP28" s="154"/>
      <c r="IUQ28" s="287"/>
      <c r="IUR28" s="287"/>
      <c r="IUS28" s="285"/>
      <c r="IUT28" s="287"/>
      <c r="IUU28" s="287"/>
      <c r="IUV28" s="285"/>
      <c r="IUW28" s="287"/>
      <c r="IUX28" s="287"/>
      <c r="IUY28" s="285"/>
      <c r="IUZ28" s="287"/>
      <c r="IVA28" s="287"/>
      <c r="IVB28" s="285"/>
      <c r="IVC28" s="287"/>
      <c r="IVD28" s="287"/>
      <c r="IVE28" s="285"/>
      <c r="IVF28" s="287"/>
      <c r="IVG28" s="287"/>
      <c r="IVH28" s="285"/>
      <c r="IVI28" s="287"/>
      <c r="IVJ28" s="287"/>
      <c r="IVK28" s="285"/>
      <c r="IVL28" s="287"/>
      <c r="IVM28" s="287"/>
      <c r="IVN28" s="285"/>
      <c r="IVO28" s="287"/>
      <c r="IVP28" s="287"/>
      <c r="IVQ28" s="285"/>
      <c r="IVR28" s="287"/>
      <c r="IVS28" s="287"/>
      <c r="IVT28" s="285"/>
      <c r="IVU28" s="287"/>
      <c r="IVV28" s="287"/>
      <c r="IVW28" s="285"/>
      <c r="IVX28" s="287"/>
      <c r="IVY28" s="287"/>
      <c r="IVZ28" s="285"/>
      <c r="IWA28" s="287"/>
      <c r="IWB28" s="287"/>
      <c r="IWC28" s="285"/>
      <c r="IWD28" s="287"/>
      <c r="IWE28" s="287"/>
      <c r="IWF28" s="285"/>
      <c r="IWG28" s="287"/>
      <c r="IWH28" s="287"/>
      <c r="IWI28" s="285"/>
      <c r="IWJ28" s="287"/>
      <c r="IWK28" s="287"/>
      <c r="IWL28" s="285"/>
      <c r="IWM28" s="287"/>
      <c r="IWN28" s="287"/>
      <c r="IWO28" s="285"/>
      <c r="IWP28" s="287"/>
      <c r="IWQ28" s="287"/>
      <c r="IWR28" s="285"/>
      <c r="IWS28" s="287"/>
      <c r="IWT28" s="287"/>
      <c r="IWU28" s="285"/>
      <c r="IWV28" s="287"/>
      <c r="IWW28" s="287"/>
      <c r="IWX28" s="285"/>
      <c r="IWY28" s="287"/>
      <c r="IWZ28" s="287"/>
      <c r="IXA28" s="285"/>
      <c r="IXB28" s="286"/>
      <c r="IXC28" s="286"/>
      <c r="IXD28" s="286"/>
      <c r="IXE28" s="287"/>
      <c r="IXF28" s="287"/>
      <c r="IXG28" s="285"/>
      <c r="IXH28" s="286"/>
      <c r="IXI28" s="286"/>
      <c r="IXJ28" s="286"/>
      <c r="IXK28" s="287"/>
      <c r="IXL28" s="287"/>
      <c r="IXM28" s="285"/>
      <c r="IXN28" s="287"/>
      <c r="IXO28" s="287"/>
      <c r="IXP28" s="285"/>
      <c r="IXQ28" s="286"/>
      <c r="IXR28" s="286"/>
      <c r="IXS28" s="286"/>
      <c r="IXT28" s="286"/>
      <c r="IXU28" s="286"/>
      <c r="IXV28" s="286"/>
      <c r="IXW28" s="163"/>
      <c r="IXX28" s="154"/>
      <c r="IXY28" s="287"/>
      <c r="IXZ28" s="287"/>
      <c r="IYA28" s="285"/>
      <c r="IYB28" s="287"/>
      <c r="IYC28" s="287"/>
      <c r="IYD28" s="285"/>
      <c r="IYE28" s="287"/>
      <c r="IYF28" s="287"/>
      <c r="IYG28" s="285"/>
      <c r="IYH28" s="287"/>
      <c r="IYI28" s="287"/>
      <c r="IYJ28" s="285"/>
      <c r="IYK28" s="287"/>
      <c r="IYL28" s="287"/>
      <c r="IYM28" s="285"/>
      <c r="IYN28" s="287"/>
      <c r="IYO28" s="287"/>
      <c r="IYP28" s="285"/>
      <c r="IYQ28" s="287"/>
      <c r="IYR28" s="287"/>
      <c r="IYS28" s="285"/>
      <c r="IYT28" s="287"/>
      <c r="IYU28" s="287"/>
      <c r="IYV28" s="285"/>
      <c r="IYW28" s="287"/>
      <c r="IYX28" s="287"/>
      <c r="IYY28" s="285"/>
      <c r="IYZ28" s="287"/>
      <c r="IZA28" s="287"/>
      <c r="IZB28" s="285"/>
      <c r="IZC28" s="287"/>
      <c r="IZD28" s="287"/>
      <c r="IZE28" s="285"/>
      <c r="IZF28" s="287"/>
      <c r="IZG28" s="287"/>
      <c r="IZH28" s="285"/>
      <c r="IZI28" s="287"/>
      <c r="IZJ28" s="287"/>
      <c r="IZK28" s="285"/>
      <c r="IZL28" s="287"/>
      <c r="IZM28" s="287"/>
      <c r="IZN28" s="285"/>
      <c r="IZO28" s="287"/>
      <c r="IZP28" s="287"/>
      <c r="IZQ28" s="285"/>
      <c r="IZR28" s="287"/>
      <c r="IZS28" s="287"/>
      <c r="IZT28" s="285"/>
      <c r="IZU28" s="287"/>
      <c r="IZV28" s="287"/>
      <c r="IZW28" s="285"/>
      <c r="IZX28" s="287"/>
      <c r="IZY28" s="287"/>
      <c r="IZZ28" s="285"/>
      <c r="JAA28" s="287"/>
      <c r="JAB28" s="287"/>
      <c r="JAC28" s="285"/>
      <c r="JAD28" s="287"/>
      <c r="JAE28" s="287"/>
      <c r="JAF28" s="285"/>
      <c r="JAG28" s="287"/>
      <c r="JAH28" s="287"/>
      <c r="JAI28" s="285"/>
      <c r="JAJ28" s="286"/>
      <c r="JAK28" s="286"/>
      <c r="JAL28" s="286"/>
      <c r="JAM28" s="287"/>
      <c r="JAN28" s="287"/>
      <c r="JAO28" s="285"/>
      <c r="JAP28" s="286"/>
      <c r="JAQ28" s="286"/>
      <c r="JAR28" s="286"/>
      <c r="JAS28" s="287"/>
      <c r="JAT28" s="287"/>
      <c r="JAU28" s="285"/>
      <c r="JAV28" s="287"/>
      <c r="JAW28" s="287"/>
      <c r="JAX28" s="285"/>
      <c r="JAY28" s="286"/>
      <c r="JAZ28" s="286"/>
      <c r="JBA28" s="286"/>
      <c r="JBB28" s="286"/>
      <c r="JBC28" s="286"/>
      <c r="JBD28" s="286"/>
      <c r="JBE28" s="163"/>
      <c r="JBF28" s="154"/>
      <c r="JBG28" s="287"/>
      <c r="JBH28" s="287"/>
      <c r="JBI28" s="285"/>
      <c r="JBJ28" s="287"/>
      <c r="JBK28" s="287"/>
      <c r="JBL28" s="285"/>
      <c r="JBM28" s="287"/>
      <c r="JBN28" s="287"/>
      <c r="JBO28" s="285"/>
      <c r="JBP28" s="287"/>
      <c r="JBQ28" s="287"/>
      <c r="JBR28" s="285"/>
      <c r="JBS28" s="287"/>
      <c r="JBT28" s="287"/>
      <c r="JBU28" s="285"/>
      <c r="JBV28" s="287"/>
      <c r="JBW28" s="287"/>
      <c r="JBX28" s="285"/>
      <c r="JBY28" s="287"/>
      <c r="JBZ28" s="287"/>
      <c r="JCA28" s="285"/>
      <c r="JCB28" s="287"/>
      <c r="JCC28" s="287"/>
      <c r="JCD28" s="285"/>
      <c r="JCE28" s="287"/>
      <c r="JCF28" s="287"/>
      <c r="JCG28" s="285"/>
      <c r="JCH28" s="287"/>
      <c r="JCI28" s="287"/>
      <c r="JCJ28" s="285"/>
      <c r="JCK28" s="287"/>
      <c r="JCL28" s="287"/>
      <c r="JCM28" s="285"/>
      <c r="JCN28" s="287"/>
      <c r="JCO28" s="287"/>
      <c r="JCP28" s="285"/>
      <c r="JCQ28" s="287"/>
      <c r="JCR28" s="287"/>
      <c r="JCS28" s="285"/>
      <c r="JCT28" s="287"/>
      <c r="JCU28" s="287"/>
      <c r="JCV28" s="285"/>
      <c r="JCW28" s="287"/>
      <c r="JCX28" s="287"/>
      <c r="JCY28" s="285"/>
      <c r="JCZ28" s="287"/>
      <c r="JDA28" s="287"/>
      <c r="JDB28" s="285"/>
      <c r="JDC28" s="287"/>
      <c r="JDD28" s="287"/>
      <c r="JDE28" s="285"/>
      <c r="JDF28" s="287"/>
      <c r="JDG28" s="287"/>
      <c r="JDH28" s="285"/>
      <c r="JDI28" s="287"/>
      <c r="JDJ28" s="287"/>
      <c r="JDK28" s="285"/>
      <c r="JDL28" s="287"/>
      <c r="JDM28" s="287"/>
      <c r="JDN28" s="285"/>
      <c r="JDO28" s="287"/>
      <c r="JDP28" s="287"/>
      <c r="JDQ28" s="285"/>
      <c r="JDR28" s="286"/>
      <c r="JDS28" s="286"/>
      <c r="JDT28" s="286"/>
      <c r="JDU28" s="287"/>
      <c r="JDV28" s="287"/>
      <c r="JDW28" s="285"/>
      <c r="JDX28" s="286"/>
      <c r="JDY28" s="286"/>
      <c r="JDZ28" s="286"/>
      <c r="JEA28" s="287"/>
      <c r="JEB28" s="287"/>
      <c r="JEC28" s="285"/>
      <c r="JED28" s="287"/>
      <c r="JEE28" s="287"/>
      <c r="JEF28" s="285"/>
      <c r="JEG28" s="286"/>
      <c r="JEH28" s="286"/>
      <c r="JEI28" s="286"/>
      <c r="JEJ28" s="286"/>
      <c r="JEK28" s="286"/>
      <c r="JEL28" s="286"/>
      <c r="JEM28" s="163"/>
      <c r="JEN28" s="154"/>
      <c r="JEO28" s="287"/>
      <c r="JEP28" s="287"/>
      <c r="JEQ28" s="285"/>
      <c r="JER28" s="287"/>
      <c r="JES28" s="287"/>
      <c r="JET28" s="285"/>
      <c r="JEU28" s="287"/>
      <c r="JEV28" s="287"/>
      <c r="JEW28" s="285"/>
      <c r="JEX28" s="287"/>
      <c r="JEY28" s="287"/>
      <c r="JEZ28" s="285"/>
      <c r="JFA28" s="287"/>
      <c r="JFB28" s="287"/>
      <c r="JFC28" s="285"/>
      <c r="JFD28" s="287"/>
      <c r="JFE28" s="287"/>
      <c r="JFF28" s="285"/>
      <c r="JFG28" s="287"/>
      <c r="JFH28" s="287"/>
      <c r="JFI28" s="285"/>
      <c r="JFJ28" s="287"/>
      <c r="JFK28" s="287"/>
      <c r="JFL28" s="285"/>
      <c r="JFM28" s="287"/>
      <c r="JFN28" s="287"/>
      <c r="JFO28" s="285"/>
      <c r="JFP28" s="287"/>
      <c r="JFQ28" s="287"/>
      <c r="JFR28" s="285"/>
      <c r="JFS28" s="287"/>
      <c r="JFT28" s="287"/>
      <c r="JFU28" s="285"/>
      <c r="JFV28" s="287"/>
      <c r="JFW28" s="287"/>
      <c r="JFX28" s="285"/>
      <c r="JFY28" s="287"/>
      <c r="JFZ28" s="287"/>
      <c r="JGA28" s="285"/>
      <c r="JGB28" s="287"/>
      <c r="JGC28" s="287"/>
      <c r="JGD28" s="285"/>
      <c r="JGE28" s="287"/>
      <c r="JGF28" s="287"/>
      <c r="JGG28" s="285"/>
      <c r="JGH28" s="287"/>
      <c r="JGI28" s="287"/>
      <c r="JGJ28" s="285"/>
      <c r="JGK28" s="287"/>
      <c r="JGL28" s="287"/>
      <c r="JGM28" s="285"/>
      <c r="JGN28" s="287"/>
      <c r="JGO28" s="287"/>
      <c r="JGP28" s="285"/>
      <c r="JGQ28" s="287"/>
      <c r="JGR28" s="287"/>
      <c r="JGS28" s="285"/>
      <c r="JGT28" s="287"/>
      <c r="JGU28" s="287"/>
      <c r="JGV28" s="285"/>
      <c r="JGW28" s="287"/>
      <c r="JGX28" s="287"/>
      <c r="JGY28" s="285"/>
      <c r="JGZ28" s="286"/>
      <c r="JHA28" s="286"/>
      <c r="JHB28" s="286"/>
      <c r="JHC28" s="287"/>
      <c r="JHD28" s="287"/>
      <c r="JHE28" s="285"/>
      <c r="JHF28" s="286"/>
      <c r="JHG28" s="286"/>
      <c r="JHH28" s="286"/>
      <c r="JHI28" s="287"/>
      <c r="JHJ28" s="287"/>
      <c r="JHK28" s="285"/>
      <c r="JHL28" s="287"/>
      <c r="JHM28" s="287"/>
      <c r="JHN28" s="285"/>
      <c r="JHO28" s="286"/>
      <c r="JHP28" s="286"/>
      <c r="JHQ28" s="286"/>
      <c r="JHR28" s="286"/>
      <c r="JHS28" s="286"/>
      <c r="JHT28" s="286"/>
      <c r="JHU28" s="163"/>
      <c r="JHV28" s="154"/>
      <c r="JHW28" s="287"/>
      <c r="JHX28" s="287"/>
      <c r="JHY28" s="285"/>
      <c r="JHZ28" s="287"/>
      <c r="JIA28" s="287"/>
      <c r="JIB28" s="285"/>
      <c r="JIC28" s="287"/>
      <c r="JID28" s="287"/>
      <c r="JIE28" s="285"/>
      <c r="JIF28" s="287"/>
      <c r="JIG28" s="287"/>
      <c r="JIH28" s="285"/>
      <c r="JII28" s="287"/>
      <c r="JIJ28" s="287"/>
      <c r="JIK28" s="285"/>
      <c r="JIL28" s="287"/>
      <c r="JIM28" s="287"/>
      <c r="JIN28" s="285"/>
      <c r="JIO28" s="287"/>
      <c r="JIP28" s="287"/>
      <c r="JIQ28" s="285"/>
      <c r="JIR28" s="287"/>
      <c r="JIS28" s="287"/>
      <c r="JIT28" s="285"/>
      <c r="JIU28" s="287"/>
      <c r="JIV28" s="287"/>
      <c r="JIW28" s="285"/>
      <c r="JIX28" s="287"/>
      <c r="JIY28" s="287"/>
      <c r="JIZ28" s="285"/>
      <c r="JJA28" s="287"/>
      <c r="JJB28" s="287"/>
      <c r="JJC28" s="285"/>
      <c r="JJD28" s="287"/>
      <c r="JJE28" s="287"/>
      <c r="JJF28" s="285"/>
      <c r="JJG28" s="287"/>
      <c r="JJH28" s="287"/>
      <c r="JJI28" s="285"/>
      <c r="JJJ28" s="287"/>
      <c r="JJK28" s="287"/>
      <c r="JJL28" s="285"/>
      <c r="JJM28" s="287"/>
      <c r="JJN28" s="287"/>
      <c r="JJO28" s="285"/>
      <c r="JJP28" s="287"/>
      <c r="JJQ28" s="287"/>
      <c r="JJR28" s="285"/>
      <c r="JJS28" s="287"/>
      <c r="JJT28" s="287"/>
      <c r="JJU28" s="285"/>
      <c r="JJV28" s="287"/>
      <c r="JJW28" s="287"/>
      <c r="JJX28" s="285"/>
      <c r="JJY28" s="287"/>
      <c r="JJZ28" s="287"/>
      <c r="JKA28" s="285"/>
      <c r="JKB28" s="287"/>
      <c r="JKC28" s="287"/>
      <c r="JKD28" s="285"/>
      <c r="JKE28" s="287"/>
      <c r="JKF28" s="287"/>
      <c r="JKG28" s="285"/>
      <c r="JKH28" s="286"/>
      <c r="JKI28" s="286"/>
      <c r="JKJ28" s="286"/>
      <c r="JKK28" s="287"/>
      <c r="JKL28" s="287"/>
      <c r="JKM28" s="285"/>
      <c r="JKN28" s="286"/>
      <c r="JKO28" s="286"/>
      <c r="JKP28" s="286"/>
      <c r="JKQ28" s="287"/>
      <c r="JKR28" s="287"/>
      <c r="JKS28" s="285"/>
      <c r="JKT28" s="287"/>
      <c r="JKU28" s="287"/>
      <c r="JKV28" s="285"/>
      <c r="JKW28" s="286"/>
      <c r="JKX28" s="286"/>
      <c r="JKY28" s="286"/>
      <c r="JKZ28" s="286"/>
      <c r="JLA28" s="286"/>
      <c r="JLB28" s="286"/>
      <c r="JLC28" s="163"/>
      <c r="JLD28" s="154"/>
      <c r="JLE28" s="287"/>
      <c r="JLF28" s="287"/>
      <c r="JLG28" s="285"/>
      <c r="JLH28" s="287"/>
      <c r="JLI28" s="287"/>
      <c r="JLJ28" s="285"/>
      <c r="JLK28" s="287"/>
      <c r="JLL28" s="287"/>
      <c r="JLM28" s="285"/>
      <c r="JLN28" s="287"/>
      <c r="JLO28" s="287"/>
      <c r="JLP28" s="285"/>
      <c r="JLQ28" s="287"/>
      <c r="JLR28" s="287"/>
      <c r="JLS28" s="285"/>
      <c r="JLT28" s="287"/>
      <c r="JLU28" s="287"/>
      <c r="JLV28" s="285"/>
      <c r="JLW28" s="287"/>
      <c r="JLX28" s="287"/>
      <c r="JLY28" s="285"/>
      <c r="JLZ28" s="287"/>
      <c r="JMA28" s="287"/>
      <c r="JMB28" s="285"/>
      <c r="JMC28" s="287"/>
      <c r="JMD28" s="287"/>
      <c r="JME28" s="285"/>
      <c r="JMF28" s="287"/>
      <c r="JMG28" s="287"/>
      <c r="JMH28" s="285"/>
      <c r="JMI28" s="287"/>
      <c r="JMJ28" s="287"/>
      <c r="JMK28" s="285"/>
      <c r="JML28" s="287"/>
      <c r="JMM28" s="287"/>
      <c r="JMN28" s="285"/>
      <c r="JMO28" s="287"/>
      <c r="JMP28" s="287"/>
      <c r="JMQ28" s="285"/>
      <c r="JMR28" s="287"/>
      <c r="JMS28" s="287"/>
      <c r="JMT28" s="285"/>
      <c r="JMU28" s="287"/>
      <c r="JMV28" s="287"/>
      <c r="JMW28" s="285"/>
      <c r="JMX28" s="287"/>
      <c r="JMY28" s="287"/>
      <c r="JMZ28" s="285"/>
      <c r="JNA28" s="287"/>
      <c r="JNB28" s="287"/>
      <c r="JNC28" s="285"/>
      <c r="JND28" s="287"/>
      <c r="JNE28" s="287"/>
      <c r="JNF28" s="285"/>
      <c r="JNG28" s="287"/>
      <c r="JNH28" s="287"/>
      <c r="JNI28" s="285"/>
      <c r="JNJ28" s="287"/>
      <c r="JNK28" s="287"/>
      <c r="JNL28" s="285"/>
      <c r="JNM28" s="287"/>
      <c r="JNN28" s="287"/>
      <c r="JNO28" s="285"/>
      <c r="JNP28" s="286"/>
      <c r="JNQ28" s="286"/>
      <c r="JNR28" s="286"/>
      <c r="JNS28" s="287"/>
      <c r="JNT28" s="287"/>
      <c r="JNU28" s="285"/>
      <c r="JNV28" s="286"/>
      <c r="JNW28" s="286"/>
      <c r="JNX28" s="286"/>
      <c r="JNY28" s="287"/>
      <c r="JNZ28" s="287"/>
      <c r="JOA28" s="285"/>
      <c r="JOB28" s="287"/>
      <c r="JOC28" s="287"/>
      <c r="JOD28" s="285"/>
      <c r="JOE28" s="286"/>
      <c r="JOF28" s="286"/>
      <c r="JOG28" s="286"/>
      <c r="JOH28" s="286"/>
      <c r="JOI28" s="286"/>
      <c r="JOJ28" s="286"/>
      <c r="JOK28" s="163"/>
      <c r="JOL28" s="154"/>
      <c r="JOM28" s="287"/>
      <c r="JON28" s="287"/>
      <c r="JOO28" s="285"/>
      <c r="JOP28" s="287"/>
      <c r="JOQ28" s="287"/>
      <c r="JOR28" s="285"/>
      <c r="JOS28" s="287"/>
      <c r="JOT28" s="287"/>
      <c r="JOU28" s="285"/>
      <c r="JOV28" s="287"/>
      <c r="JOW28" s="287"/>
      <c r="JOX28" s="285"/>
      <c r="JOY28" s="287"/>
      <c r="JOZ28" s="287"/>
      <c r="JPA28" s="285"/>
      <c r="JPB28" s="287"/>
      <c r="JPC28" s="287"/>
      <c r="JPD28" s="285"/>
      <c r="JPE28" s="287"/>
      <c r="JPF28" s="287"/>
      <c r="JPG28" s="285"/>
      <c r="JPH28" s="287"/>
      <c r="JPI28" s="287"/>
      <c r="JPJ28" s="285"/>
      <c r="JPK28" s="287"/>
      <c r="JPL28" s="287"/>
      <c r="JPM28" s="285"/>
      <c r="JPN28" s="287"/>
      <c r="JPO28" s="287"/>
      <c r="JPP28" s="285"/>
      <c r="JPQ28" s="287"/>
      <c r="JPR28" s="287"/>
      <c r="JPS28" s="285"/>
      <c r="JPT28" s="287"/>
      <c r="JPU28" s="287"/>
      <c r="JPV28" s="285"/>
      <c r="JPW28" s="287"/>
      <c r="JPX28" s="287"/>
      <c r="JPY28" s="285"/>
      <c r="JPZ28" s="287"/>
      <c r="JQA28" s="287"/>
      <c r="JQB28" s="285"/>
      <c r="JQC28" s="287"/>
      <c r="JQD28" s="287"/>
      <c r="JQE28" s="285"/>
      <c r="JQF28" s="287"/>
      <c r="JQG28" s="287"/>
      <c r="JQH28" s="285"/>
      <c r="JQI28" s="287"/>
      <c r="JQJ28" s="287"/>
      <c r="JQK28" s="285"/>
      <c r="JQL28" s="287"/>
      <c r="JQM28" s="287"/>
      <c r="JQN28" s="285"/>
      <c r="JQO28" s="287"/>
      <c r="JQP28" s="287"/>
      <c r="JQQ28" s="285"/>
      <c r="JQR28" s="287"/>
      <c r="JQS28" s="287"/>
      <c r="JQT28" s="285"/>
      <c r="JQU28" s="287"/>
      <c r="JQV28" s="287"/>
      <c r="JQW28" s="285"/>
      <c r="JQX28" s="286"/>
      <c r="JQY28" s="286"/>
      <c r="JQZ28" s="286"/>
      <c r="JRA28" s="287"/>
      <c r="JRB28" s="287"/>
      <c r="JRC28" s="285"/>
      <c r="JRD28" s="286"/>
      <c r="JRE28" s="286"/>
      <c r="JRF28" s="286"/>
      <c r="JRG28" s="287"/>
      <c r="JRH28" s="287"/>
      <c r="JRI28" s="285"/>
      <c r="JRJ28" s="287"/>
      <c r="JRK28" s="287"/>
      <c r="JRL28" s="285"/>
      <c r="JRM28" s="286"/>
      <c r="JRN28" s="286"/>
      <c r="JRO28" s="286"/>
      <c r="JRP28" s="286"/>
      <c r="JRQ28" s="286"/>
      <c r="JRR28" s="286"/>
      <c r="JRS28" s="163"/>
      <c r="JRT28" s="154"/>
      <c r="JRU28" s="287"/>
      <c r="JRV28" s="287"/>
      <c r="JRW28" s="285"/>
      <c r="JRX28" s="287"/>
      <c r="JRY28" s="287"/>
      <c r="JRZ28" s="285"/>
      <c r="JSA28" s="287"/>
      <c r="JSB28" s="287"/>
      <c r="JSC28" s="285"/>
      <c r="JSD28" s="287"/>
      <c r="JSE28" s="287"/>
      <c r="JSF28" s="285"/>
      <c r="JSG28" s="287"/>
      <c r="JSH28" s="287"/>
      <c r="JSI28" s="285"/>
      <c r="JSJ28" s="287"/>
      <c r="JSK28" s="287"/>
      <c r="JSL28" s="285"/>
      <c r="JSM28" s="287"/>
      <c r="JSN28" s="287"/>
      <c r="JSO28" s="285"/>
      <c r="JSP28" s="287"/>
      <c r="JSQ28" s="287"/>
      <c r="JSR28" s="285"/>
      <c r="JSS28" s="287"/>
      <c r="JST28" s="287"/>
      <c r="JSU28" s="285"/>
      <c r="JSV28" s="287"/>
      <c r="JSW28" s="287"/>
      <c r="JSX28" s="285"/>
      <c r="JSY28" s="287"/>
      <c r="JSZ28" s="287"/>
      <c r="JTA28" s="285"/>
      <c r="JTB28" s="287"/>
      <c r="JTC28" s="287"/>
      <c r="JTD28" s="285"/>
      <c r="JTE28" s="287"/>
      <c r="JTF28" s="287"/>
      <c r="JTG28" s="285"/>
      <c r="JTH28" s="287"/>
      <c r="JTI28" s="287"/>
      <c r="JTJ28" s="285"/>
      <c r="JTK28" s="287"/>
      <c r="JTL28" s="287"/>
      <c r="JTM28" s="285"/>
      <c r="JTN28" s="287"/>
      <c r="JTO28" s="287"/>
      <c r="JTP28" s="285"/>
      <c r="JTQ28" s="287"/>
      <c r="JTR28" s="287"/>
      <c r="JTS28" s="285"/>
      <c r="JTT28" s="287"/>
      <c r="JTU28" s="287"/>
      <c r="JTV28" s="285"/>
      <c r="JTW28" s="287"/>
      <c r="JTX28" s="287"/>
      <c r="JTY28" s="285"/>
      <c r="JTZ28" s="287"/>
      <c r="JUA28" s="287"/>
      <c r="JUB28" s="285"/>
      <c r="JUC28" s="287"/>
      <c r="JUD28" s="287"/>
      <c r="JUE28" s="285"/>
      <c r="JUF28" s="286"/>
      <c r="JUG28" s="286"/>
      <c r="JUH28" s="286"/>
      <c r="JUI28" s="287"/>
      <c r="JUJ28" s="287"/>
      <c r="JUK28" s="285"/>
      <c r="JUL28" s="286"/>
      <c r="JUM28" s="286"/>
      <c r="JUN28" s="286"/>
      <c r="JUO28" s="287"/>
      <c r="JUP28" s="287"/>
      <c r="JUQ28" s="285"/>
      <c r="JUR28" s="287"/>
      <c r="JUS28" s="287"/>
      <c r="JUT28" s="285"/>
      <c r="JUU28" s="286"/>
      <c r="JUV28" s="286"/>
      <c r="JUW28" s="286"/>
      <c r="JUX28" s="286"/>
      <c r="JUY28" s="286"/>
      <c r="JUZ28" s="286"/>
      <c r="JVA28" s="163"/>
      <c r="JVB28" s="154"/>
      <c r="JVC28" s="287"/>
      <c r="JVD28" s="287"/>
      <c r="JVE28" s="285"/>
      <c r="JVF28" s="287"/>
      <c r="JVG28" s="287"/>
      <c r="JVH28" s="285"/>
      <c r="JVI28" s="287"/>
      <c r="JVJ28" s="287"/>
      <c r="JVK28" s="285"/>
      <c r="JVL28" s="287"/>
      <c r="JVM28" s="287"/>
      <c r="JVN28" s="285"/>
      <c r="JVO28" s="287"/>
      <c r="JVP28" s="287"/>
      <c r="JVQ28" s="285"/>
      <c r="JVR28" s="287"/>
      <c r="JVS28" s="287"/>
      <c r="JVT28" s="285"/>
      <c r="JVU28" s="287"/>
      <c r="JVV28" s="287"/>
      <c r="JVW28" s="285"/>
      <c r="JVX28" s="287"/>
      <c r="JVY28" s="287"/>
      <c r="JVZ28" s="285"/>
      <c r="JWA28" s="287"/>
      <c r="JWB28" s="287"/>
      <c r="JWC28" s="285"/>
      <c r="JWD28" s="287"/>
      <c r="JWE28" s="287"/>
      <c r="JWF28" s="285"/>
      <c r="JWG28" s="287"/>
      <c r="JWH28" s="287"/>
      <c r="JWI28" s="285"/>
      <c r="JWJ28" s="287"/>
      <c r="JWK28" s="287"/>
      <c r="JWL28" s="285"/>
      <c r="JWM28" s="287"/>
      <c r="JWN28" s="287"/>
      <c r="JWO28" s="285"/>
      <c r="JWP28" s="287"/>
      <c r="JWQ28" s="287"/>
      <c r="JWR28" s="285"/>
      <c r="JWS28" s="287"/>
      <c r="JWT28" s="287"/>
      <c r="JWU28" s="285"/>
      <c r="JWV28" s="287"/>
      <c r="JWW28" s="287"/>
      <c r="JWX28" s="285"/>
      <c r="JWY28" s="287"/>
      <c r="JWZ28" s="287"/>
      <c r="JXA28" s="285"/>
      <c r="JXB28" s="287"/>
      <c r="JXC28" s="287"/>
      <c r="JXD28" s="285"/>
      <c r="JXE28" s="287"/>
      <c r="JXF28" s="287"/>
      <c r="JXG28" s="285"/>
      <c r="JXH28" s="287"/>
      <c r="JXI28" s="287"/>
      <c r="JXJ28" s="285"/>
      <c r="JXK28" s="287"/>
      <c r="JXL28" s="287"/>
      <c r="JXM28" s="285"/>
      <c r="JXN28" s="286"/>
      <c r="JXO28" s="286"/>
      <c r="JXP28" s="286"/>
      <c r="JXQ28" s="287"/>
      <c r="JXR28" s="287"/>
      <c r="JXS28" s="285"/>
      <c r="JXT28" s="286"/>
      <c r="JXU28" s="286"/>
      <c r="JXV28" s="286"/>
      <c r="JXW28" s="287"/>
      <c r="JXX28" s="287"/>
      <c r="JXY28" s="285"/>
      <c r="JXZ28" s="287"/>
      <c r="JYA28" s="287"/>
      <c r="JYB28" s="285"/>
      <c r="JYC28" s="286"/>
      <c r="JYD28" s="286"/>
      <c r="JYE28" s="286"/>
      <c r="JYF28" s="286"/>
      <c r="JYG28" s="286"/>
      <c r="JYH28" s="286"/>
      <c r="JYI28" s="163"/>
      <c r="JYJ28" s="154"/>
      <c r="JYK28" s="287"/>
      <c r="JYL28" s="287"/>
      <c r="JYM28" s="285"/>
      <c r="JYN28" s="287"/>
      <c r="JYO28" s="287"/>
      <c r="JYP28" s="285"/>
      <c r="JYQ28" s="287"/>
      <c r="JYR28" s="287"/>
      <c r="JYS28" s="285"/>
      <c r="JYT28" s="287"/>
      <c r="JYU28" s="287"/>
      <c r="JYV28" s="285"/>
      <c r="JYW28" s="287"/>
      <c r="JYX28" s="287"/>
      <c r="JYY28" s="285"/>
      <c r="JYZ28" s="287"/>
      <c r="JZA28" s="287"/>
      <c r="JZB28" s="285"/>
      <c r="JZC28" s="287"/>
      <c r="JZD28" s="287"/>
      <c r="JZE28" s="285"/>
      <c r="JZF28" s="287"/>
      <c r="JZG28" s="287"/>
      <c r="JZH28" s="285"/>
      <c r="JZI28" s="287"/>
      <c r="JZJ28" s="287"/>
      <c r="JZK28" s="285"/>
      <c r="JZL28" s="287"/>
      <c r="JZM28" s="287"/>
      <c r="JZN28" s="285"/>
      <c r="JZO28" s="287"/>
      <c r="JZP28" s="287"/>
      <c r="JZQ28" s="285"/>
      <c r="JZR28" s="287"/>
      <c r="JZS28" s="287"/>
      <c r="JZT28" s="285"/>
      <c r="JZU28" s="287"/>
      <c r="JZV28" s="287"/>
      <c r="JZW28" s="285"/>
      <c r="JZX28" s="287"/>
      <c r="JZY28" s="287"/>
      <c r="JZZ28" s="285"/>
      <c r="KAA28" s="287"/>
      <c r="KAB28" s="287"/>
      <c r="KAC28" s="285"/>
      <c r="KAD28" s="287"/>
      <c r="KAE28" s="287"/>
      <c r="KAF28" s="285"/>
      <c r="KAG28" s="287"/>
      <c r="KAH28" s="287"/>
      <c r="KAI28" s="285"/>
      <c r="KAJ28" s="287"/>
      <c r="KAK28" s="287"/>
      <c r="KAL28" s="285"/>
      <c r="KAM28" s="287"/>
      <c r="KAN28" s="287"/>
      <c r="KAO28" s="285"/>
      <c r="KAP28" s="287"/>
      <c r="KAQ28" s="287"/>
      <c r="KAR28" s="285"/>
      <c r="KAS28" s="287"/>
      <c r="KAT28" s="287"/>
      <c r="KAU28" s="285"/>
      <c r="KAV28" s="286"/>
      <c r="KAW28" s="286"/>
      <c r="KAX28" s="286"/>
      <c r="KAY28" s="287"/>
      <c r="KAZ28" s="287"/>
      <c r="KBA28" s="285"/>
      <c r="KBB28" s="286"/>
      <c r="KBC28" s="286"/>
      <c r="KBD28" s="286"/>
      <c r="KBE28" s="287"/>
      <c r="KBF28" s="287"/>
      <c r="KBG28" s="285"/>
      <c r="KBH28" s="287"/>
      <c r="KBI28" s="287"/>
      <c r="KBJ28" s="285"/>
      <c r="KBK28" s="286"/>
      <c r="KBL28" s="286"/>
      <c r="KBM28" s="286"/>
      <c r="KBN28" s="286"/>
      <c r="KBO28" s="286"/>
      <c r="KBP28" s="286"/>
      <c r="KBQ28" s="163"/>
      <c r="KBR28" s="154"/>
      <c r="KBS28" s="287"/>
      <c r="KBT28" s="287"/>
      <c r="KBU28" s="285"/>
      <c r="KBV28" s="287"/>
      <c r="KBW28" s="287"/>
      <c r="KBX28" s="285"/>
      <c r="KBY28" s="287"/>
      <c r="KBZ28" s="287"/>
      <c r="KCA28" s="285"/>
      <c r="KCB28" s="287"/>
      <c r="KCC28" s="287"/>
      <c r="KCD28" s="285"/>
      <c r="KCE28" s="287"/>
      <c r="KCF28" s="287"/>
      <c r="KCG28" s="285"/>
      <c r="KCH28" s="287"/>
      <c r="KCI28" s="287"/>
      <c r="KCJ28" s="285"/>
      <c r="KCK28" s="287"/>
      <c r="KCL28" s="287"/>
      <c r="KCM28" s="285"/>
      <c r="KCN28" s="287"/>
      <c r="KCO28" s="287"/>
      <c r="KCP28" s="285"/>
      <c r="KCQ28" s="287"/>
      <c r="KCR28" s="287"/>
      <c r="KCS28" s="285"/>
      <c r="KCT28" s="287"/>
      <c r="KCU28" s="287"/>
      <c r="KCV28" s="285"/>
      <c r="KCW28" s="287"/>
      <c r="KCX28" s="287"/>
      <c r="KCY28" s="285"/>
      <c r="KCZ28" s="287"/>
      <c r="KDA28" s="287"/>
      <c r="KDB28" s="285"/>
      <c r="KDC28" s="287"/>
      <c r="KDD28" s="287"/>
      <c r="KDE28" s="285"/>
      <c r="KDF28" s="287"/>
      <c r="KDG28" s="287"/>
      <c r="KDH28" s="285"/>
      <c r="KDI28" s="287"/>
      <c r="KDJ28" s="287"/>
      <c r="KDK28" s="285"/>
      <c r="KDL28" s="287"/>
      <c r="KDM28" s="287"/>
      <c r="KDN28" s="285"/>
      <c r="KDO28" s="287"/>
      <c r="KDP28" s="287"/>
      <c r="KDQ28" s="285"/>
      <c r="KDR28" s="287"/>
      <c r="KDS28" s="287"/>
      <c r="KDT28" s="285"/>
      <c r="KDU28" s="287"/>
      <c r="KDV28" s="287"/>
      <c r="KDW28" s="285"/>
      <c r="KDX28" s="287"/>
      <c r="KDY28" s="287"/>
      <c r="KDZ28" s="285"/>
      <c r="KEA28" s="287"/>
      <c r="KEB28" s="287"/>
      <c r="KEC28" s="285"/>
      <c r="KED28" s="286"/>
      <c r="KEE28" s="286"/>
      <c r="KEF28" s="286"/>
      <c r="KEG28" s="287"/>
      <c r="KEH28" s="287"/>
      <c r="KEI28" s="285"/>
      <c r="KEJ28" s="286"/>
      <c r="KEK28" s="286"/>
      <c r="KEL28" s="286"/>
      <c r="KEM28" s="287"/>
      <c r="KEN28" s="287"/>
      <c r="KEO28" s="285"/>
      <c r="KEP28" s="287"/>
      <c r="KEQ28" s="287"/>
      <c r="KER28" s="285"/>
      <c r="KES28" s="286"/>
      <c r="KET28" s="286"/>
      <c r="KEU28" s="286"/>
      <c r="KEV28" s="286"/>
      <c r="KEW28" s="286"/>
      <c r="KEX28" s="286"/>
      <c r="KEY28" s="163"/>
      <c r="KEZ28" s="154"/>
      <c r="KFA28" s="287"/>
      <c r="KFB28" s="287"/>
      <c r="KFC28" s="285"/>
      <c r="KFD28" s="287"/>
      <c r="KFE28" s="287"/>
      <c r="KFF28" s="285"/>
      <c r="KFG28" s="287"/>
      <c r="KFH28" s="287"/>
      <c r="KFI28" s="285"/>
      <c r="KFJ28" s="287"/>
      <c r="KFK28" s="287"/>
      <c r="KFL28" s="285"/>
      <c r="KFM28" s="287"/>
      <c r="KFN28" s="287"/>
      <c r="KFO28" s="285"/>
      <c r="KFP28" s="287"/>
      <c r="KFQ28" s="287"/>
      <c r="KFR28" s="285"/>
      <c r="KFS28" s="287"/>
      <c r="KFT28" s="287"/>
      <c r="KFU28" s="285"/>
      <c r="KFV28" s="287"/>
      <c r="KFW28" s="287"/>
      <c r="KFX28" s="285"/>
      <c r="KFY28" s="287"/>
      <c r="KFZ28" s="287"/>
      <c r="KGA28" s="285"/>
      <c r="KGB28" s="287"/>
      <c r="KGC28" s="287"/>
      <c r="KGD28" s="285"/>
      <c r="KGE28" s="287"/>
      <c r="KGF28" s="287"/>
      <c r="KGG28" s="285"/>
      <c r="KGH28" s="287"/>
      <c r="KGI28" s="287"/>
      <c r="KGJ28" s="285"/>
      <c r="KGK28" s="287"/>
      <c r="KGL28" s="287"/>
      <c r="KGM28" s="285"/>
      <c r="KGN28" s="287"/>
      <c r="KGO28" s="287"/>
      <c r="KGP28" s="285"/>
      <c r="KGQ28" s="287"/>
      <c r="KGR28" s="287"/>
      <c r="KGS28" s="285"/>
      <c r="KGT28" s="287"/>
      <c r="KGU28" s="287"/>
      <c r="KGV28" s="285"/>
      <c r="KGW28" s="287"/>
      <c r="KGX28" s="287"/>
      <c r="KGY28" s="285"/>
      <c r="KGZ28" s="287"/>
      <c r="KHA28" s="287"/>
      <c r="KHB28" s="285"/>
      <c r="KHC28" s="287"/>
      <c r="KHD28" s="287"/>
      <c r="KHE28" s="285"/>
      <c r="KHF28" s="287"/>
      <c r="KHG28" s="287"/>
      <c r="KHH28" s="285"/>
      <c r="KHI28" s="287"/>
      <c r="KHJ28" s="287"/>
      <c r="KHK28" s="285"/>
      <c r="KHL28" s="286"/>
      <c r="KHM28" s="286"/>
      <c r="KHN28" s="286"/>
      <c r="KHO28" s="287"/>
      <c r="KHP28" s="287"/>
      <c r="KHQ28" s="285"/>
      <c r="KHR28" s="286"/>
      <c r="KHS28" s="286"/>
      <c r="KHT28" s="286"/>
      <c r="KHU28" s="287"/>
      <c r="KHV28" s="287"/>
      <c r="KHW28" s="285"/>
      <c r="KHX28" s="287"/>
      <c r="KHY28" s="287"/>
      <c r="KHZ28" s="285"/>
      <c r="KIA28" s="286"/>
      <c r="KIB28" s="286"/>
      <c r="KIC28" s="286"/>
      <c r="KID28" s="286"/>
      <c r="KIE28" s="286"/>
      <c r="KIF28" s="286"/>
      <c r="KIG28" s="163"/>
      <c r="KIH28" s="154"/>
      <c r="KII28" s="287"/>
      <c r="KIJ28" s="287"/>
      <c r="KIK28" s="285"/>
      <c r="KIL28" s="287"/>
      <c r="KIM28" s="287"/>
      <c r="KIN28" s="285"/>
      <c r="KIO28" s="287"/>
      <c r="KIP28" s="287"/>
      <c r="KIQ28" s="285"/>
      <c r="KIR28" s="287"/>
      <c r="KIS28" s="287"/>
      <c r="KIT28" s="285"/>
      <c r="KIU28" s="287"/>
      <c r="KIV28" s="287"/>
      <c r="KIW28" s="285"/>
      <c r="KIX28" s="287"/>
      <c r="KIY28" s="287"/>
      <c r="KIZ28" s="285"/>
      <c r="KJA28" s="287"/>
      <c r="KJB28" s="287"/>
      <c r="KJC28" s="285"/>
      <c r="KJD28" s="287"/>
      <c r="KJE28" s="287"/>
      <c r="KJF28" s="285"/>
      <c r="KJG28" s="287"/>
      <c r="KJH28" s="287"/>
      <c r="KJI28" s="285"/>
      <c r="KJJ28" s="287"/>
      <c r="KJK28" s="287"/>
      <c r="KJL28" s="285"/>
      <c r="KJM28" s="287"/>
      <c r="KJN28" s="287"/>
      <c r="KJO28" s="285"/>
      <c r="KJP28" s="287"/>
      <c r="KJQ28" s="287"/>
      <c r="KJR28" s="285"/>
      <c r="KJS28" s="287"/>
      <c r="KJT28" s="287"/>
      <c r="KJU28" s="285"/>
      <c r="KJV28" s="287"/>
      <c r="KJW28" s="287"/>
      <c r="KJX28" s="285"/>
      <c r="KJY28" s="287"/>
      <c r="KJZ28" s="287"/>
      <c r="KKA28" s="285"/>
      <c r="KKB28" s="287"/>
      <c r="KKC28" s="287"/>
      <c r="KKD28" s="285"/>
      <c r="KKE28" s="287"/>
      <c r="KKF28" s="287"/>
      <c r="KKG28" s="285"/>
      <c r="KKH28" s="287"/>
      <c r="KKI28" s="287"/>
      <c r="KKJ28" s="285"/>
      <c r="KKK28" s="287"/>
      <c r="KKL28" s="287"/>
      <c r="KKM28" s="285"/>
      <c r="KKN28" s="287"/>
      <c r="KKO28" s="287"/>
      <c r="KKP28" s="285"/>
      <c r="KKQ28" s="287"/>
      <c r="KKR28" s="287"/>
      <c r="KKS28" s="285"/>
      <c r="KKT28" s="286"/>
      <c r="KKU28" s="286"/>
      <c r="KKV28" s="286"/>
      <c r="KKW28" s="287"/>
      <c r="KKX28" s="287"/>
      <c r="KKY28" s="285"/>
      <c r="KKZ28" s="286"/>
      <c r="KLA28" s="286"/>
      <c r="KLB28" s="286"/>
      <c r="KLC28" s="287"/>
      <c r="KLD28" s="287"/>
      <c r="KLE28" s="285"/>
      <c r="KLF28" s="287"/>
      <c r="KLG28" s="287"/>
      <c r="KLH28" s="285"/>
      <c r="KLI28" s="286"/>
      <c r="KLJ28" s="286"/>
      <c r="KLK28" s="286"/>
      <c r="KLL28" s="286"/>
      <c r="KLM28" s="286"/>
      <c r="KLN28" s="286"/>
      <c r="KLO28" s="163"/>
      <c r="KLP28" s="154"/>
      <c r="KLQ28" s="287"/>
      <c r="KLR28" s="287"/>
      <c r="KLS28" s="285"/>
      <c r="KLT28" s="287"/>
      <c r="KLU28" s="287"/>
      <c r="KLV28" s="285"/>
      <c r="KLW28" s="287"/>
      <c r="KLX28" s="287"/>
      <c r="KLY28" s="285"/>
      <c r="KLZ28" s="287"/>
      <c r="KMA28" s="287"/>
      <c r="KMB28" s="285"/>
      <c r="KMC28" s="287"/>
      <c r="KMD28" s="287"/>
      <c r="KME28" s="285"/>
      <c r="KMF28" s="287"/>
      <c r="KMG28" s="287"/>
      <c r="KMH28" s="285"/>
      <c r="KMI28" s="287"/>
      <c r="KMJ28" s="287"/>
      <c r="KMK28" s="285"/>
      <c r="KML28" s="287"/>
      <c r="KMM28" s="287"/>
      <c r="KMN28" s="285"/>
      <c r="KMO28" s="287"/>
      <c r="KMP28" s="287"/>
      <c r="KMQ28" s="285"/>
      <c r="KMR28" s="287"/>
      <c r="KMS28" s="287"/>
      <c r="KMT28" s="285"/>
      <c r="KMU28" s="287"/>
      <c r="KMV28" s="287"/>
      <c r="KMW28" s="285"/>
      <c r="KMX28" s="287"/>
      <c r="KMY28" s="287"/>
      <c r="KMZ28" s="285"/>
      <c r="KNA28" s="287"/>
      <c r="KNB28" s="287"/>
      <c r="KNC28" s="285"/>
      <c r="KND28" s="287"/>
      <c r="KNE28" s="287"/>
      <c r="KNF28" s="285"/>
      <c r="KNG28" s="287"/>
      <c r="KNH28" s="287"/>
      <c r="KNI28" s="285"/>
      <c r="KNJ28" s="287"/>
      <c r="KNK28" s="287"/>
      <c r="KNL28" s="285"/>
      <c r="KNM28" s="287"/>
      <c r="KNN28" s="287"/>
      <c r="KNO28" s="285"/>
      <c r="KNP28" s="287"/>
      <c r="KNQ28" s="287"/>
      <c r="KNR28" s="285"/>
      <c r="KNS28" s="287"/>
      <c r="KNT28" s="287"/>
      <c r="KNU28" s="285"/>
      <c r="KNV28" s="287"/>
      <c r="KNW28" s="287"/>
      <c r="KNX28" s="285"/>
      <c r="KNY28" s="287"/>
      <c r="KNZ28" s="287"/>
      <c r="KOA28" s="285"/>
      <c r="KOB28" s="286"/>
      <c r="KOC28" s="286"/>
      <c r="KOD28" s="286"/>
      <c r="KOE28" s="287"/>
      <c r="KOF28" s="287"/>
      <c r="KOG28" s="285"/>
      <c r="KOH28" s="286"/>
      <c r="KOI28" s="286"/>
      <c r="KOJ28" s="286"/>
      <c r="KOK28" s="287"/>
      <c r="KOL28" s="287"/>
      <c r="KOM28" s="285"/>
      <c r="KON28" s="287"/>
      <c r="KOO28" s="287"/>
      <c r="KOP28" s="285"/>
      <c r="KOQ28" s="286"/>
      <c r="KOR28" s="286"/>
      <c r="KOS28" s="286"/>
      <c r="KOT28" s="286"/>
      <c r="KOU28" s="286"/>
      <c r="KOV28" s="286"/>
      <c r="KOW28" s="163"/>
      <c r="KOX28" s="154"/>
      <c r="KOY28" s="287"/>
      <c r="KOZ28" s="287"/>
      <c r="KPA28" s="285"/>
      <c r="KPB28" s="287"/>
      <c r="KPC28" s="287"/>
      <c r="KPD28" s="285"/>
      <c r="KPE28" s="287"/>
      <c r="KPF28" s="287"/>
      <c r="KPG28" s="285"/>
      <c r="KPH28" s="287"/>
      <c r="KPI28" s="287"/>
      <c r="KPJ28" s="285"/>
      <c r="KPK28" s="287"/>
      <c r="KPL28" s="287"/>
      <c r="KPM28" s="285"/>
      <c r="KPN28" s="287"/>
      <c r="KPO28" s="287"/>
      <c r="KPP28" s="285"/>
      <c r="KPQ28" s="287"/>
      <c r="KPR28" s="287"/>
      <c r="KPS28" s="285"/>
      <c r="KPT28" s="287"/>
      <c r="KPU28" s="287"/>
      <c r="KPV28" s="285"/>
      <c r="KPW28" s="287"/>
      <c r="KPX28" s="287"/>
      <c r="KPY28" s="285"/>
      <c r="KPZ28" s="287"/>
      <c r="KQA28" s="287"/>
      <c r="KQB28" s="285"/>
      <c r="KQC28" s="287"/>
      <c r="KQD28" s="287"/>
      <c r="KQE28" s="285"/>
      <c r="KQF28" s="287"/>
      <c r="KQG28" s="287"/>
      <c r="KQH28" s="285"/>
      <c r="KQI28" s="287"/>
      <c r="KQJ28" s="287"/>
      <c r="KQK28" s="285"/>
      <c r="KQL28" s="287"/>
      <c r="KQM28" s="287"/>
      <c r="KQN28" s="285"/>
      <c r="KQO28" s="287"/>
      <c r="KQP28" s="287"/>
      <c r="KQQ28" s="285"/>
      <c r="KQR28" s="287"/>
      <c r="KQS28" s="287"/>
      <c r="KQT28" s="285"/>
      <c r="KQU28" s="287"/>
      <c r="KQV28" s="287"/>
      <c r="KQW28" s="285"/>
      <c r="KQX28" s="287"/>
      <c r="KQY28" s="287"/>
      <c r="KQZ28" s="285"/>
      <c r="KRA28" s="287"/>
      <c r="KRB28" s="287"/>
      <c r="KRC28" s="285"/>
      <c r="KRD28" s="287"/>
      <c r="KRE28" s="287"/>
      <c r="KRF28" s="285"/>
      <c r="KRG28" s="287"/>
      <c r="KRH28" s="287"/>
      <c r="KRI28" s="285"/>
      <c r="KRJ28" s="286"/>
      <c r="KRK28" s="286"/>
      <c r="KRL28" s="286"/>
      <c r="KRM28" s="287"/>
      <c r="KRN28" s="287"/>
      <c r="KRO28" s="285"/>
      <c r="KRP28" s="286"/>
      <c r="KRQ28" s="286"/>
      <c r="KRR28" s="286"/>
      <c r="KRS28" s="287"/>
      <c r="KRT28" s="287"/>
      <c r="KRU28" s="285"/>
      <c r="KRV28" s="287"/>
      <c r="KRW28" s="287"/>
      <c r="KRX28" s="285"/>
      <c r="KRY28" s="286"/>
      <c r="KRZ28" s="286"/>
      <c r="KSA28" s="286"/>
      <c r="KSB28" s="286"/>
      <c r="KSC28" s="286"/>
      <c r="KSD28" s="286"/>
      <c r="KSE28" s="163"/>
      <c r="KSF28" s="154"/>
      <c r="KSG28" s="287"/>
      <c r="KSH28" s="287"/>
      <c r="KSI28" s="285"/>
      <c r="KSJ28" s="287"/>
      <c r="KSK28" s="287"/>
      <c r="KSL28" s="285"/>
      <c r="KSM28" s="287"/>
      <c r="KSN28" s="287"/>
      <c r="KSO28" s="285"/>
      <c r="KSP28" s="287"/>
      <c r="KSQ28" s="287"/>
      <c r="KSR28" s="285"/>
      <c r="KSS28" s="287"/>
      <c r="KST28" s="287"/>
      <c r="KSU28" s="285"/>
      <c r="KSV28" s="287"/>
      <c r="KSW28" s="287"/>
      <c r="KSX28" s="285"/>
      <c r="KSY28" s="287"/>
      <c r="KSZ28" s="287"/>
      <c r="KTA28" s="285"/>
      <c r="KTB28" s="287"/>
      <c r="KTC28" s="287"/>
      <c r="KTD28" s="285"/>
      <c r="KTE28" s="287"/>
      <c r="KTF28" s="287"/>
      <c r="KTG28" s="285"/>
      <c r="KTH28" s="287"/>
      <c r="KTI28" s="287"/>
      <c r="KTJ28" s="285"/>
      <c r="KTK28" s="287"/>
      <c r="KTL28" s="287"/>
      <c r="KTM28" s="285"/>
      <c r="KTN28" s="287"/>
      <c r="KTO28" s="287"/>
      <c r="KTP28" s="285"/>
      <c r="KTQ28" s="287"/>
      <c r="KTR28" s="287"/>
      <c r="KTS28" s="285"/>
      <c r="KTT28" s="287"/>
      <c r="KTU28" s="287"/>
      <c r="KTV28" s="285"/>
      <c r="KTW28" s="287"/>
      <c r="KTX28" s="287"/>
      <c r="KTY28" s="285"/>
      <c r="KTZ28" s="287"/>
      <c r="KUA28" s="287"/>
      <c r="KUB28" s="285"/>
      <c r="KUC28" s="287"/>
      <c r="KUD28" s="287"/>
      <c r="KUE28" s="285"/>
      <c r="KUF28" s="287"/>
      <c r="KUG28" s="287"/>
      <c r="KUH28" s="285"/>
      <c r="KUI28" s="287"/>
      <c r="KUJ28" s="287"/>
      <c r="KUK28" s="285"/>
      <c r="KUL28" s="287"/>
      <c r="KUM28" s="287"/>
      <c r="KUN28" s="285"/>
      <c r="KUO28" s="287"/>
      <c r="KUP28" s="287"/>
      <c r="KUQ28" s="285"/>
      <c r="KUR28" s="286"/>
      <c r="KUS28" s="286"/>
      <c r="KUT28" s="286"/>
      <c r="KUU28" s="287"/>
      <c r="KUV28" s="287"/>
      <c r="KUW28" s="285"/>
      <c r="KUX28" s="286"/>
      <c r="KUY28" s="286"/>
      <c r="KUZ28" s="286"/>
      <c r="KVA28" s="287"/>
      <c r="KVB28" s="287"/>
      <c r="KVC28" s="285"/>
      <c r="KVD28" s="287"/>
      <c r="KVE28" s="287"/>
      <c r="KVF28" s="285"/>
      <c r="KVG28" s="286"/>
      <c r="KVH28" s="286"/>
      <c r="KVI28" s="286"/>
      <c r="KVJ28" s="286"/>
      <c r="KVK28" s="286"/>
      <c r="KVL28" s="286"/>
      <c r="KVM28" s="163"/>
      <c r="KVN28" s="154"/>
      <c r="KVO28" s="287"/>
      <c r="KVP28" s="287"/>
      <c r="KVQ28" s="285"/>
      <c r="KVR28" s="287"/>
      <c r="KVS28" s="287"/>
      <c r="KVT28" s="285"/>
      <c r="KVU28" s="287"/>
      <c r="KVV28" s="287"/>
      <c r="KVW28" s="285"/>
      <c r="KVX28" s="287"/>
      <c r="KVY28" s="287"/>
      <c r="KVZ28" s="285"/>
      <c r="KWA28" s="287"/>
      <c r="KWB28" s="287"/>
      <c r="KWC28" s="285"/>
      <c r="KWD28" s="287"/>
      <c r="KWE28" s="287"/>
      <c r="KWF28" s="285"/>
      <c r="KWG28" s="287"/>
      <c r="KWH28" s="287"/>
      <c r="KWI28" s="285"/>
      <c r="KWJ28" s="287"/>
      <c r="KWK28" s="287"/>
      <c r="KWL28" s="285"/>
      <c r="KWM28" s="287"/>
      <c r="KWN28" s="287"/>
      <c r="KWO28" s="285"/>
      <c r="KWP28" s="287"/>
      <c r="KWQ28" s="287"/>
      <c r="KWR28" s="285"/>
      <c r="KWS28" s="287"/>
      <c r="KWT28" s="287"/>
      <c r="KWU28" s="285"/>
      <c r="KWV28" s="287"/>
      <c r="KWW28" s="287"/>
      <c r="KWX28" s="285"/>
      <c r="KWY28" s="287"/>
      <c r="KWZ28" s="287"/>
      <c r="KXA28" s="285"/>
      <c r="KXB28" s="287"/>
      <c r="KXC28" s="287"/>
      <c r="KXD28" s="285"/>
      <c r="KXE28" s="287"/>
      <c r="KXF28" s="287"/>
      <c r="KXG28" s="285"/>
      <c r="KXH28" s="287"/>
      <c r="KXI28" s="287"/>
      <c r="KXJ28" s="285"/>
      <c r="KXK28" s="287"/>
      <c r="KXL28" s="287"/>
      <c r="KXM28" s="285"/>
      <c r="KXN28" s="287"/>
      <c r="KXO28" s="287"/>
      <c r="KXP28" s="285"/>
      <c r="KXQ28" s="287"/>
      <c r="KXR28" s="287"/>
      <c r="KXS28" s="285"/>
      <c r="KXT28" s="287"/>
      <c r="KXU28" s="287"/>
      <c r="KXV28" s="285"/>
      <c r="KXW28" s="287"/>
      <c r="KXX28" s="287"/>
      <c r="KXY28" s="285"/>
      <c r="KXZ28" s="286"/>
      <c r="KYA28" s="286"/>
      <c r="KYB28" s="286"/>
      <c r="KYC28" s="287"/>
      <c r="KYD28" s="287"/>
      <c r="KYE28" s="285"/>
      <c r="KYF28" s="286"/>
      <c r="KYG28" s="286"/>
      <c r="KYH28" s="286"/>
      <c r="KYI28" s="287"/>
      <c r="KYJ28" s="287"/>
      <c r="KYK28" s="285"/>
      <c r="KYL28" s="287"/>
      <c r="KYM28" s="287"/>
      <c r="KYN28" s="285"/>
      <c r="KYO28" s="286"/>
      <c r="KYP28" s="286"/>
      <c r="KYQ28" s="286"/>
      <c r="KYR28" s="286"/>
      <c r="KYS28" s="286"/>
      <c r="KYT28" s="286"/>
      <c r="KYU28" s="163"/>
      <c r="KYV28" s="154"/>
      <c r="KYW28" s="287"/>
      <c r="KYX28" s="287"/>
      <c r="KYY28" s="285"/>
      <c r="KYZ28" s="287"/>
      <c r="KZA28" s="287"/>
      <c r="KZB28" s="285"/>
      <c r="KZC28" s="287"/>
      <c r="KZD28" s="287"/>
      <c r="KZE28" s="285"/>
      <c r="KZF28" s="287"/>
      <c r="KZG28" s="287"/>
      <c r="KZH28" s="285"/>
      <c r="KZI28" s="287"/>
      <c r="KZJ28" s="287"/>
      <c r="KZK28" s="285"/>
      <c r="KZL28" s="287"/>
      <c r="KZM28" s="287"/>
      <c r="KZN28" s="285"/>
      <c r="KZO28" s="287"/>
      <c r="KZP28" s="287"/>
      <c r="KZQ28" s="285"/>
      <c r="KZR28" s="287"/>
      <c r="KZS28" s="287"/>
      <c r="KZT28" s="285"/>
      <c r="KZU28" s="287"/>
      <c r="KZV28" s="287"/>
      <c r="KZW28" s="285"/>
      <c r="KZX28" s="287"/>
      <c r="KZY28" s="287"/>
      <c r="KZZ28" s="285"/>
      <c r="LAA28" s="287"/>
      <c r="LAB28" s="287"/>
      <c r="LAC28" s="285"/>
      <c r="LAD28" s="287"/>
      <c r="LAE28" s="287"/>
      <c r="LAF28" s="285"/>
      <c r="LAG28" s="287"/>
      <c r="LAH28" s="287"/>
      <c r="LAI28" s="285"/>
      <c r="LAJ28" s="287"/>
      <c r="LAK28" s="287"/>
      <c r="LAL28" s="285"/>
      <c r="LAM28" s="287"/>
      <c r="LAN28" s="287"/>
      <c r="LAO28" s="285"/>
      <c r="LAP28" s="287"/>
      <c r="LAQ28" s="287"/>
      <c r="LAR28" s="285"/>
      <c r="LAS28" s="287"/>
      <c r="LAT28" s="287"/>
      <c r="LAU28" s="285"/>
      <c r="LAV28" s="287"/>
      <c r="LAW28" s="287"/>
      <c r="LAX28" s="285"/>
      <c r="LAY28" s="287"/>
      <c r="LAZ28" s="287"/>
      <c r="LBA28" s="285"/>
      <c r="LBB28" s="287"/>
      <c r="LBC28" s="287"/>
      <c r="LBD28" s="285"/>
      <c r="LBE28" s="287"/>
      <c r="LBF28" s="287"/>
      <c r="LBG28" s="285"/>
      <c r="LBH28" s="286"/>
      <c r="LBI28" s="286"/>
      <c r="LBJ28" s="286"/>
      <c r="LBK28" s="287"/>
      <c r="LBL28" s="287"/>
      <c r="LBM28" s="285"/>
      <c r="LBN28" s="286"/>
      <c r="LBO28" s="286"/>
      <c r="LBP28" s="286"/>
      <c r="LBQ28" s="287"/>
      <c r="LBR28" s="287"/>
      <c r="LBS28" s="285"/>
      <c r="LBT28" s="287"/>
      <c r="LBU28" s="287"/>
      <c r="LBV28" s="285"/>
      <c r="LBW28" s="286"/>
      <c r="LBX28" s="286"/>
      <c r="LBY28" s="286"/>
      <c r="LBZ28" s="286"/>
      <c r="LCA28" s="286"/>
      <c r="LCB28" s="286"/>
      <c r="LCC28" s="163"/>
      <c r="LCD28" s="154"/>
      <c r="LCE28" s="287"/>
      <c r="LCF28" s="287"/>
      <c r="LCG28" s="285"/>
      <c r="LCH28" s="287"/>
      <c r="LCI28" s="287"/>
      <c r="LCJ28" s="285"/>
      <c r="LCK28" s="287"/>
      <c r="LCL28" s="287"/>
      <c r="LCM28" s="285"/>
      <c r="LCN28" s="287"/>
      <c r="LCO28" s="287"/>
      <c r="LCP28" s="285"/>
      <c r="LCQ28" s="287"/>
      <c r="LCR28" s="287"/>
      <c r="LCS28" s="285"/>
      <c r="LCT28" s="287"/>
      <c r="LCU28" s="287"/>
      <c r="LCV28" s="285"/>
      <c r="LCW28" s="287"/>
      <c r="LCX28" s="287"/>
      <c r="LCY28" s="285"/>
      <c r="LCZ28" s="287"/>
      <c r="LDA28" s="287"/>
      <c r="LDB28" s="285"/>
      <c r="LDC28" s="287"/>
      <c r="LDD28" s="287"/>
      <c r="LDE28" s="285"/>
      <c r="LDF28" s="287"/>
      <c r="LDG28" s="287"/>
      <c r="LDH28" s="285"/>
      <c r="LDI28" s="287"/>
      <c r="LDJ28" s="287"/>
      <c r="LDK28" s="285"/>
      <c r="LDL28" s="287"/>
      <c r="LDM28" s="287"/>
      <c r="LDN28" s="285"/>
      <c r="LDO28" s="287"/>
      <c r="LDP28" s="287"/>
      <c r="LDQ28" s="285"/>
      <c r="LDR28" s="287"/>
      <c r="LDS28" s="287"/>
      <c r="LDT28" s="285"/>
      <c r="LDU28" s="287"/>
      <c r="LDV28" s="287"/>
      <c r="LDW28" s="285"/>
      <c r="LDX28" s="287"/>
      <c r="LDY28" s="287"/>
      <c r="LDZ28" s="285"/>
      <c r="LEA28" s="287"/>
      <c r="LEB28" s="287"/>
      <c r="LEC28" s="285"/>
      <c r="LED28" s="287"/>
      <c r="LEE28" s="287"/>
      <c r="LEF28" s="285"/>
      <c r="LEG28" s="287"/>
      <c r="LEH28" s="287"/>
      <c r="LEI28" s="285"/>
      <c r="LEJ28" s="287"/>
      <c r="LEK28" s="287"/>
      <c r="LEL28" s="285"/>
      <c r="LEM28" s="287"/>
      <c r="LEN28" s="287"/>
      <c r="LEO28" s="285"/>
      <c r="LEP28" s="286"/>
      <c r="LEQ28" s="286"/>
      <c r="LER28" s="286"/>
      <c r="LES28" s="287"/>
      <c r="LET28" s="287"/>
      <c r="LEU28" s="285"/>
      <c r="LEV28" s="286"/>
      <c r="LEW28" s="286"/>
      <c r="LEX28" s="286"/>
      <c r="LEY28" s="287"/>
      <c r="LEZ28" s="287"/>
      <c r="LFA28" s="285"/>
      <c r="LFB28" s="287"/>
      <c r="LFC28" s="287"/>
      <c r="LFD28" s="285"/>
      <c r="LFE28" s="286"/>
      <c r="LFF28" s="286"/>
      <c r="LFG28" s="286"/>
      <c r="LFH28" s="286"/>
      <c r="LFI28" s="286"/>
      <c r="LFJ28" s="286"/>
      <c r="LFK28" s="163"/>
      <c r="LFL28" s="154"/>
      <c r="LFM28" s="287"/>
      <c r="LFN28" s="287"/>
      <c r="LFO28" s="285"/>
      <c r="LFP28" s="287"/>
      <c r="LFQ28" s="287"/>
      <c r="LFR28" s="285"/>
      <c r="LFS28" s="287"/>
      <c r="LFT28" s="287"/>
      <c r="LFU28" s="285"/>
      <c r="LFV28" s="287"/>
      <c r="LFW28" s="287"/>
      <c r="LFX28" s="285"/>
      <c r="LFY28" s="287"/>
      <c r="LFZ28" s="287"/>
      <c r="LGA28" s="285"/>
      <c r="LGB28" s="287"/>
      <c r="LGC28" s="287"/>
      <c r="LGD28" s="285"/>
      <c r="LGE28" s="287"/>
      <c r="LGF28" s="287"/>
      <c r="LGG28" s="285"/>
      <c r="LGH28" s="287"/>
      <c r="LGI28" s="287"/>
      <c r="LGJ28" s="285"/>
      <c r="LGK28" s="287"/>
      <c r="LGL28" s="287"/>
      <c r="LGM28" s="285"/>
      <c r="LGN28" s="287"/>
      <c r="LGO28" s="287"/>
      <c r="LGP28" s="285"/>
      <c r="LGQ28" s="287"/>
      <c r="LGR28" s="287"/>
      <c r="LGS28" s="285"/>
      <c r="LGT28" s="287"/>
      <c r="LGU28" s="287"/>
      <c r="LGV28" s="285"/>
      <c r="LGW28" s="287"/>
      <c r="LGX28" s="287"/>
      <c r="LGY28" s="285"/>
      <c r="LGZ28" s="287"/>
      <c r="LHA28" s="287"/>
      <c r="LHB28" s="285"/>
      <c r="LHC28" s="287"/>
      <c r="LHD28" s="287"/>
      <c r="LHE28" s="285"/>
      <c r="LHF28" s="287"/>
      <c r="LHG28" s="287"/>
      <c r="LHH28" s="285"/>
      <c r="LHI28" s="287"/>
      <c r="LHJ28" s="287"/>
      <c r="LHK28" s="285"/>
      <c r="LHL28" s="287"/>
      <c r="LHM28" s="287"/>
      <c r="LHN28" s="285"/>
      <c r="LHO28" s="287"/>
      <c r="LHP28" s="287"/>
      <c r="LHQ28" s="285"/>
      <c r="LHR28" s="287"/>
      <c r="LHS28" s="287"/>
      <c r="LHT28" s="285"/>
      <c r="LHU28" s="287"/>
      <c r="LHV28" s="287"/>
      <c r="LHW28" s="285"/>
      <c r="LHX28" s="286"/>
      <c r="LHY28" s="286"/>
      <c r="LHZ28" s="286"/>
      <c r="LIA28" s="287"/>
      <c r="LIB28" s="287"/>
      <c r="LIC28" s="285"/>
      <c r="LID28" s="286"/>
      <c r="LIE28" s="286"/>
      <c r="LIF28" s="286"/>
      <c r="LIG28" s="287"/>
      <c r="LIH28" s="287"/>
      <c r="LII28" s="285"/>
      <c r="LIJ28" s="287"/>
      <c r="LIK28" s="287"/>
      <c r="LIL28" s="285"/>
      <c r="LIM28" s="286"/>
      <c r="LIN28" s="286"/>
      <c r="LIO28" s="286"/>
      <c r="LIP28" s="286"/>
      <c r="LIQ28" s="286"/>
      <c r="LIR28" s="286"/>
      <c r="LIS28" s="163"/>
      <c r="LIT28" s="154"/>
      <c r="LIU28" s="287"/>
      <c r="LIV28" s="287"/>
      <c r="LIW28" s="285"/>
      <c r="LIX28" s="287"/>
      <c r="LIY28" s="287"/>
      <c r="LIZ28" s="285"/>
      <c r="LJA28" s="287"/>
      <c r="LJB28" s="287"/>
      <c r="LJC28" s="285"/>
      <c r="LJD28" s="287"/>
      <c r="LJE28" s="287"/>
      <c r="LJF28" s="285"/>
      <c r="LJG28" s="287"/>
      <c r="LJH28" s="287"/>
      <c r="LJI28" s="285"/>
      <c r="LJJ28" s="287"/>
      <c r="LJK28" s="287"/>
      <c r="LJL28" s="285"/>
      <c r="LJM28" s="287"/>
      <c r="LJN28" s="287"/>
      <c r="LJO28" s="285"/>
      <c r="LJP28" s="287"/>
      <c r="LJQ28" s="287"/>
      <c r="LJR28" s="285"/>
      <c r="LJS28" s="287"/>
      <c r="LJT28" s="287"/>
      <c r="LJU28" s="285"/>
      <c r="LJV28" s="287"/>
      <c r="LJW28" s="287"/>
      <c r="LJX28" s="285"/>
      <c r="LJY28" s="287"/>
      <c r="LJZ28" s="287"/>
      <c r="LKA28" s="285"/>
      <c r="LKB28" s="287"/>
      <c r="LKC28" s="287"/>
      <c r="LKD28" s="285"/>
      <c r="LKE28" s="287"/>
      <c r="LKF28" s="287"/>
      <c r="LKG28" s="285"/>
      <c r="LKH28" s="287"/>
      <c r="LKI28" s="287"/>
      <c r="LKJ28" s="285"/>
      <c r="LKK28" s="287"/>
      <c r="LKL28" s="287"/>
      <c r="LKM28" s="285"/>
      <c r="LKN28" s="287"/>
      <c r="LKO28" s="287"/>
      <c r="LKP28" s="285"/>
      <c r="LKQ28" s="287"/>
      <c r="LKR28" s="287"/>
      <c r="LKS28" s="285"/>
      <c r="LKT28" s="287"/>
      <c r="LKU28" s="287"/>
      <c r="LKV28" s="285"/>
      <c r="LKW28" s="287"/>
      <c r="LKX28" s="287"/>
      <c r="LKY28" s="285"/>
      <c r="LKZ28" s="287"/>
      <c r="LLA28" s="287"/>
      <c r="LLB28" s="285"/>
      <c r="LLC28" s="287"/>
      <c r="LLD28" s="287"/>
      <c r="LLE28" s="285"/>
      <c r="LLF28" s="286"/>
      <c r="LLG28" s="286"/>
      <c r="LLH28" s="286"/>
      <c r="LLI28" s="287"/>
      <c r="LLJ28" s="287"/>
      <c r="LLK28" s="285"/>
      <c r="LLL28" s="286"/>
      <c r="LLM28" s="286"/>
      <c r="LLN28" s="286"/>
      <c r="LLO28" s="287"/>
      <c r="LLP28" s="287"/>
      <c r="LLQ28" s="285"/>
      <c r="LLR28" s="287"/>
      <c r="LLS28" s="287"/>
      <c r="LLT28" s="285"/>
      <c r="LLU28" s="286"/>
      <c r="LLV28" s="286"/>
      <c r="LLW28" s="286"/>
      <c r="LLX28" s="286"/>
      <c r="LLY28" s="286"/>
      <c r="LLZ28" s="286"/>
      <c r="LMA28" s="163"/>
      <c r="LMB28" s="154"/>
      <c r="LMC28" s="287"/>
      <c r="LMD28" s="287"/>
      <c r="LME28" s="285"/>
      <c r="LMF28" s="287"/>
      <c r="LMG28" s="287"/>
      <c r="LMH28" s="285"/>
      <c r="LMI28" s="287"/>
      <c r="LMJ28" s="287"/>
      <c r="LMK28" s="285"/>
      <c r="LML28" s="287"/>
      <c r="LMM28" s="287"/>
      <c r="LMN28" s="285"/>
      <c r="LMO28" s="287"/>
      <c r="LMP28" s="287"/>
      <c r="LMQ28" s="285"/>
      <c r="LMR28" s="287"/>
      <c r="LMS28" s="287"/>
      <c r="LMT28" s="285"/>
      <c r="LMU28" s="287"/>
      <c r="LMV28" s="287"/>
      <c r="LMW28" s="285"/>
      <c r="LMX28" s="287"/>
      <c r="LMY28" s="287"/>
      <c r="LMZ28" s="285"/>
      <c r="LNA28" s="287"/>
      <c r="LNB28" s="287"/>
      <c r="LNC28" s="285"/>
      <c r="LND28" s="287"/>
      <c r="LNE28" s="287"/>
      <c r="LNF28" s="285"/>
      <c r="LNG28" s="287"/>
      <c r="LNH28" s="287"/>
      <c r="LNI28" s="285"/>
      <c r="LNJ28" s="287"/>
      <c r="LNK28" s="287"/>
      <c r="LNL28" s="285"/>
      <c r="LNM28" s="287"/>
      <c r="LNN28" s="287"/>
      <c r="LNO28" s="285"/>
      <c r="LNP28" s="287"/>
      <c r="LNQ28" s="287"/>
      <c r="LNR28" s="285"/>
      <c r="LNS28" s="287"/>
      <c r="LNT28" s="287"/>
      <c r="LNU28" s="285"/>
      <c r="LNV28" s="287"/>
      <c r="LNW28" s="287"/>
      <c r="LNX28" s="285"/>
      <c r="LNY28" s="287"/>
      <c r="LNZ28" s="287"/>
      <c r="LOA28" s="285"/>
      <c r="LOB28" s="287"/>
      <c r="LOC28" s="287"/>
      <c r="LOD28" s="285"/>
      <c r="LOE28" s="287"/>
      <c r="LOF28" s="287"/>
      <c r="LOG28" s="285"/>
      <c r="LOH28" s="287"/>
      <c r="LOI28" s="287"/>
      <c r="LOJ28" s="285"/>
      <c r="LOK28" s="287"/>
      <c r="LOL28" s="287"/>
      <c r="LOM28" s="285"/>
      <c r="LON28" s="286"/>
      <c r="LOO28" s="286"/>
      <c r="LOP28" s="286"/>
      <c r="LOQ28" s="287"/>
      <c r="LOR28" s="287"/>
      <c r="LOS28" s="285"/>
      <c r="LOT28" s="286"/>
      <c r="LOU28" s="286"/>
      <c r="LOV28" s="286"/>
      <c r="LOW28" s="287"/>
      <c r="LOX28" s="287"/>
      <c r="LOY28" s="285"/>
      <c r="LOZ28" s="287"/>
      <c r="LPA28" s="287"/>
      <c r="LPB28" s="285"/>
      <c r="LPC28" s="286"/>
      <c r="LPD28" s="286"/>
      <c r="LPE28" s="286"/>
      <c r="LPF28" s="286"/>
      <c r="LPG28" s="286"/>
      <c r="LPH28" s="286"/>
      <c r="LPI28" s="163"/>
      <c r="LPJ28" s="154"/>
      <c r="LPK28" s="287"/>
      <c r="LPL28" s="287"/>
      <c r="LPM28" s="285"/>
      <c r="LPN28" s="287"/>
      <c r="LPO28" s="287"/>
      <c r="LPP28" s="285"/>
      <c r="LPQ28" s="287"/>
      <c r="LPR28" s="287"/>
      <c r="LPS28" s="285"/>
      <c r="LPT28" s="287"/>
      <c r="LPU28" s="287"/>
      <c r="LPV28" s="285"/>
      <c r="LPW28" s="287"/>
      <c r="LPX28" s="287"/>
      <c r="LPY28" s="285"/>
      <c r="LPZ28" s="287"/>
      <c r="LQA28" s="287"/>
      <c r="LQB28" s="285"/>
      <c r="LQC28" s="287"/>
      <c r="LQD28" s="287"/>
      <c r="LQE28" s="285"/>
      <c r="LQF28" s="287"/>
      <c r="LQG28" s="287"/>
      <c r="LQH28" s="285"/>
      <c r="LQI28" s="287"/>
      <c r="LQJ28" s="287"/>
      <c r="LQK28" s="285"/>
      <c r="LQL28" s="287"/>
      <c r="LQM28" s="287"/>
      <c r="LQN28" s="285"/>
      <c r="LQO28" s="287"/>
      <c r="LQP28" s="287"/>
      <c r="LQQ28" s="285"/>
      <c r="LQR28" s="287"/>
      <c r="LQS28" s="287"/>
      <c r="LQT28" s="285"/>
      <c r="LQU28" s="287"/>
      <c r="LQV28" s="287"/>
      <c r="LQW28" s="285"/>
      <c r="LQX28" s="287"/>
      <c r="LQY28" s="287"/>
      <c r="LQZ28" s="285"/>
      <c r="LRA28" s="287"/>
      <c r="LRB28" s="287"/>
      <c r="LRC28" s="285"/>
      <c r="LRD28" s="287"/>
      <c r="LRE28" s="287"/>
      <c r="LRF28" s="285"/>
      <c r="LRG28" s="287"/>
      <c r="LRH28" s="287"/>
      <c r="LRI28" s="285"/>
      <c r="LRJ28" s="287"/>
      <c r="LRK28" s="287"/>
      <c r="LRL28" s="285"/>
      <c r="LRM28" s="287"/>
      <c r="LRN28" s="287"/>
      <c r="LRO28" s="285"/>
      <c r="LRP28" s="287"/>
      <c r="LRQ28" s="287"/>
      <c r="LRR28" s="285"/>
      <c r="LRS28" s="287"/>
      <c r="LRT28" s="287"/>
      <c r="LRU28" s="285"/>
      <c r="LRV28" s="286"/>
      <c r="LRW28" s="286"/>
      <c r="LRX28" s="286"/>
      <c r="LRY28" s="287"/>
      <c r="LRZ28" s="287"/>
      <c r="LSA28" s="285"/>
      <c r="LSB28" s="286"/>
      <c r="LSC28" s="286"/>
      <c r="LSD28" s="286"/>
      <c r="LSE28" s="287"/>
      <c r="LSF28" s="287"/>
      <c r="LSG28" s="285"/>
      <c r="LSH28" s="287"/>
      <c r="LSI28" s="287"/>
      <c r="LSJ28" s="285"/>
      <c r="LSK28" s="286"/>
      <c r="LSL28" s="286"/>
      <c r="LSM28" s="286"/>
      <c r="LSN28" s="286"/>
      <c r="LSO28" s="286"/>
      <c r="LSP28" s="286"/>
      <c r="LSQ28" s="163"/>
      <c r="LSR28" s="154"/>
      <c r="LSS28" s="287"/>
      <c r="LST28" s="287"/>
      <c r="LSU28" s="285"/>
      <c r="LSV28" s="287"/>
      <c r="LSW28" s="287"/>
      <c r="LSX28" s="285"/>
      <c r="LSY28" s="287"/>
      <c r="LSZ28" s="287"/>
      <c r="LTA28" s="285"/>
      <c r="LTB28" s="287"/>
      <c r="LTC28" s="287"/>
      <c r="LTD28" s="285"/>
      <c r="LTE28" s="287"/>
      <c r="LTF28" s="287"/>
      <c r="LTG28" s="285"/>
      <c r="LTH28" s="287"/>
      <c r="LTI28" s="287"/>
      <c r="LTJ28" s="285"/>
      <c r="LTK28" s="287"/>
      <c r="LTL28" s="287"/>
      <c r="LTM28" s="285"/>
      <c r="LTN28" s="287"/>
      <c r="LTO28" s="287"/>
      <c r="LTP28" s="285"/>
      <c r="LTQ28" s="287"/>
      <c r="LTR28" s="287"/>
      <c r="LTS28" s="285"/>
      <c r="LTT28" s="287"/>
      <c r="LTU28" s="287"/>
      <c r="LTV28" s="285"/>
      <c r="LTW28" s="287"/>
      <c r="LTX28" s="287"/>
      <c r="LTY28" s="285"/>
      <c r="LTZ28" s="287"/>
      <c r="LUA28" s="287"/>
      <c r="LUB28" s="285"/>
      <c r="LUC28" s="287"/>
      <c r="LUD28" s="287"/>
      <c r="LUE28" s="285"/>
      <c r="LUF28" s="287"/>
      <c r="LUG28" s="287"/>
      <c r="LUH28" s="285"/>
      <c r="LUI28" s="287"/>
      <c r="LUJ28" s="287"/>
      <c r="LUK28" s="285"/>
      <c r="LUL28" s="287"/>
      <c r="LUM28" s="287"/>
      <c r="LUN28" s="285"/>
      <c r="LUO28" s="287"/>
      <c r="LUP28" s="287"/>
      <c r="LUQ28" s="285"/>
      <c r="LUR28" s="287"/>
      <c r="LUS28" s="287"/>
      <c r="LUT28" s="285"/>
      <c r="LUU28" s="287"/>
      <c r="LUV28" s="287"/>
      <c r="LUW28" s="285"/>
      <c r="LUX28" s="287"/>
      <c r="LUY28" s="287"/>
      <c r="LUZ28" s="285"/>
      <c r="LVA28" s="287"/>
      <c r="LVB28" s="287"/>
      <c r="LVC28" s="285"/>
      <c r="LVD28" s="286"/>
      <c r="LVE28" s="286"/>
      <c r="LVF28" s="286"/>
      <c r="LVG28" s="287"/>
      <c r="LVH28" s="287"/>
      <c r="LVI28" s="285"/>
      <c r="LVJ28" s="286"/>
      <c r="LVK28" s="286"/>
      <c r="LVL28" s="286"/>
      <c r="LVM28" s="287"/>
      <c r="LVN28" s="287"/>
      <c r="LVO28" s="285"/>
      <c r="LVP28" s="287"/>
      <c r="LVQ28" s="287"/>
      <c r="LVR28" s="285"/>
      <c r="LVS28" s="286"/>
      <c r="LVT28" s="286"/>
      <c r="LVU28" s="286"/>
      <c r="LVV28" s="286"/>
      <c r="LVW28" s="286"/>
      <c r="LVX28" s="286"/>
      <c r="LVY28" s="163"/>
      <c r="LVZ28" s="154"/>
      <c r="LWA28" s="287"/>
      <c r="LWB28" s="287"/>
      <c r="LWC28" s="285"/>
      <c r="LWD28" s="287"/>
      <c r="LWE28" s="287"/>
      <c r="LWF28" s="285"/>
      <c r="LWG28" s="287"/>
      <c r="LWH28" s="287"/>
      <c r="LWI28" s="285"/>
      <c r="LWJ28" s="287"/>
      <c r="LWK28" s="287"/>
      <c r="LWL28" s="285"/>
      <c r="LWM28" s="287"/>
      <c r="LWN28" s="287"/>
      <c r="LWO28" s="285"/>
      <c r="LWP28" s="287"/>
      <c r="LWQ28" s="287"/>
      <c r="LWR28" s="285"/>
      <c r="LWS28" s="287"/>
      <c r="LWT28" s="287"/>
      <c r="LWU28" s="285"/>
      <c r="LWV28" s="287"/>
      <c r="LWW28" s="287"/>
      <c r="LWX28" s="285"/>
      <c r="LWY28" s="287"/>
      <c r="LWZ28" s="287"/>
      <c r="LXA28" s="285"/>
      <c r="LXB28" s="287"/>
      <c r="LXC28" s="287"/>
      <c r="LXD28" s="285"/>
      <c r="LXE28" s="287"/>
      <c r="LXF28" s="287"/>
      <c r="LXG28" s="285"/>
      <c r="LXH28" s="287"/>
      <c r="LXI28" s="287"/>
      <c r="LXJ28" s="285"/>
      <c r="LXK28" s="287"/>
      <c r="LXL28" s="287"/>
      <c r="LXM28" s="285"/>
      <c r="LXN28" s="287"/>
      <c r="LXO28" s="287"/>
      <c r="LXP28" s="285"/>
      <c r="LXQ28" s="287"/>
      <c r="LXR28" s="287"/>
      <c r="LXS28" s="285"/>
      <c r="LXT28" s="287"/>
      <c r="LXU28" s="287"/>
      <c r="LXV28" s="285"/>
      <c r="LXW28" s="287"/>
      <c r="LXX28" s="287"/>
      <c r="LXY28" s="285"/>
      <c r="LXZ28" s="287"/>
      <c r="LYA28" s="287"/>
      <c r="LYB28" s="285"/>
      <c r="LYC28" s="287"/>
      <c r="LYD28" s="287"/>
      <c r="LYE28" s="285"/>
      <c r="LYF28" s="287"/>
      <c r="LYG28" s="287"/>
      <c r="LYH28" s="285"/>
      <c r="LYI28" s="287"/>
      <c r="LYJ28" s="287"/>
      <c r="LYK28" s="285"/>
      <c r="LYL28" s="286"/>
      <c r="LYM28" s="286"/>
      <c r="LYN28" s="286"/>
      <c r="LYO28" s="287"/>
      <c r="LYP28" s="287"/>
      <c r="LYQ28" s="285"/>
      <c r="LYR28" s="286"/>
      <c r="LYS28" s="286"/>
      <c r="LYT28" s="286"/>
      <c r="LYU28" s="287"/>
      <c r="LYV28" s="287"/>
      <c r="LYW28" s="285"/>
      <c r="LYX28" s="287"/>
      <c r="LYY28" s="287"/>
      <c r="LYZ28" s="285"/>
      <c r="LZA28" s="286"/>
      <c r="LZB28" s="286"/>
      <c r="LZC28" s="286"/>
      <c r="LZD28" s="286"/>
      <c r="LZE28" s="286"/>
      <c r="LZF28" s="286"/>
      <c r="LZG28" s="163"/>
      <c r="LZH28" s="154"/>
      <c r="LZI28" s="287"/>
      <c r="LZJ28" s="287"/>
      <c r="LZK28" s="285"/>
      <c r="LZL28" s="287"/>
      <c r="LZM28" s="287"/>
      <c r="LZN28" s="285"/>
      <c r="LZO28" s="287"/>
      <c r="LZP28" s="287"/>
      <c r="LZQ28" s="285"/>
      <c r="LZR28" s="287"/>
      <c r="LZS28" s="287"/>
      <c r="LZT28" s="285"/>
      <c r="LZU28" s="287"/>
      <c r="LZV28" s="287"/>
      <c r="LZW28" s="285"/>
      <c r="LZX28" s="287"/>
      <c r="LZY28" s="287"/>
      <c r="LZZ28" s="285"/>
      <c r="MAA28" s="287"/>
      <c r="MAB28" s="287"/>
      <c r="MAC28" s="285"/>
      <c r="MAD28" s="287"/>
      <c r="MAE28" s="287"/>
      <c r="MAF28" s="285"/>
      <c r="MAG28" s="287"/>
      <c r="MAH28" s="287"/>
      <c r="MAI28" s="285"/>
      <c r="MAJ28" s="287"/>
      <c r="MAK28" s="287"/>
      <c r="MAL28" s="285"/>
      <c r="MAM28" s="287"/>
      <c r="MAN28" s="287"/>
      <c r="MAO28" s="285"/>
      <c r="MAP28" s="287"/>
      <c r="MAQ28" s="287"/>
      <c r="MAR28" s="285"/>
      <c r="MAS28" s="287"/>
      <c r="MAT28" s="287"/>
      <c r="MAU28" s="285"/>
      <c r="MAV28" s="287"/>
      <c r="MAW28" s="287"/>
      <c r="MAX28" s="285"/>
      <c r="MAY28" s="287"/>
      <c r="MAZ28" s="287"/>
      <c r="MBA28" s="285"/>
      <c r="MBB28" s="287"/>
      <c r="MBC28" s="287"/>
      <c r="MBD28" s="285"/>
      <c r="MBE28" s="287"/>
      <c r="MBF28" s="287"/>
      <c r="MBG28" s="285"/>
      <c r="MBH28" s="287"/>
      <c r="MBI28" s="287"/>
      <c r="MBJ28" s="285"/>
      <c r="MBK28" s="287"/>
      <c r="MBL28" s="287"/>
      <c r="MBM28" s="285"/>
      <c r="MBN28" s="287"/>
      <c r="MBO28" s="287"/>
      <c r="MBP28" s="285"/>
      <c r="MBQ28" s="287"/>
      <c r="MBR28" s="287"/>
      <c r="MBS28" s="285"/>
      <c r="MBT28" s="286"/>
      <c r="MBU28" s="286"/>
      <c r="MBV28" s="286"/>
      <c r="MBW28" s="287"/>
      <c r="MBX28" s="287"/>
      <c r="MBY28" s="285"/>
      <c r="MBZ28" s="286"/>
      <c r="MCA28" s="286"/>
      <c r="MCB28" s="286"/>
      <c r="MCC28" s="287"/>
      <c r="MCD28" s="287"/>
      <c r="MCE28" s="285"/>
      <c r="MCF28" s="287"/>
      <c r="MCG28" s="287"/>
      <c r="MCH28" s="285"/>
      <c r="MCI28" s="286"/>
      <c r="MCJ28" s="286"/>
      <c r="MCK28" s="286"/>
      <c r="MCL28" s="286"/>
      <c r="MCM28" s="286"/>
      <c r="MCN28" s="286"/>
      <c r="MCO28" s="163"/>
      <c r="MCP28" s="154"/>
      <c r="MCQ28" s="287"/>
      <c r="MCR28" s="287"/>
      <c r="MCS28" s="285"/>
      <c r="MCT28" s="287"/>
      <c r="MCU28" s="287"/>
      <c r="MCV28" s="285"/>
      <c r="MCW28" s="287"/>
      <c r="MCX28" s="287"/>
      <c r="MCY28" s="285"/>
      <c r="MCZ28" s="287"/>
      <c r="MDA28" s="287"/>
      <c r="MDB28" s="285"/>
      <c r="MDC28" s="287"/>
      <c r="MDD28" s="287"/>
      <c r="MDE28" s="285"/>
      <c r="MDF28" s="287"/>
      <c r="MDG28" s="287"/>
      <c r="MDH28" s="285"/>
      <c r="MDI28" s="287"/>
      <c r="MDJ28" s="287"/>
      <c r="MDK28" s="285"/>
      <c r="MDL28" s="287"/>
      <c r="MDM28" s="287"/>
      <c r="MDN28" s="285"/>
      <c r="MDO28" s="287"/>
      <c r="MDP28" s="287"/>
      <c r="MDQ28" s="285"/>
      <c r="MDR28" s="287"/>
      <c r="MDS28" s="287"/>
      <c r="MDT28" s="285"/>
      <c r="MDU28" s="287"/>
      <c r="MDV28" s="287"/>
      <c r="MDW28" s="285"/>
      <c r="MDX28" s="287"/>
      <c r="MDY28" s="287"/>
      <c r="MDZ28" s="285"/>
      <c r="MEA28" s="287"/>
      <c r="MEB28" s="287"/>
      <c r="MEC28" s="285"/>
      <c r="MED28" s="287"/>
      <c r="MEE28" s="287"/>
      <c r="MEF28" s="285"/>
      <c r="MEG28" s="287"/>
      <c r="MEH28" s="287"/>
      <c r="MEI28" s="285"/>
      <c r="MEJ28" s="287"/>
      <c r="MEK28" s="287"/>
      <c r="MEL28" s="285"/>
      <c r="MEM28" s="287"/>
      <c r="MEN28" s="287"/>
      <c r="MEO28" s="285"/>
      <c r="MEP28" s="287"/>
      <c r="MEQ28" s="287"/>
      <c r="MER28" s="285"/>
      <c r="MES28" s="287"/>
      <c r="MET28" s="287"/>
      <c r="MEU28" s="285"/>
      <c r="MEV28" s="287"/>
      <c r="MEW28" s="287"/>
      <c r="MEX28" s="285"/>
      <c r="MEY28" s="287"/>
      <c r="MEZ28" s="287"/>
      <c r="MFA28" s="285"/>
      <c r="MFB28" s="286"/>
      <c r="MFC28" s="286"/>
      <c r="MFD28" s="286"/>
      <c r="MFE28" s="287"/>
      <c r="MFF28" s="287"/>
      <c r="MFG28" s="285"/>
      <c r="MFH28" s="286"/>
      <c r="MFI28" s="286"/>
      <c r="MFJ28" s="286"/>
      <c r="MFK28" s="287"/>
      <c r="MFL28" s="287"/>
      <c r="MFM28" s="285"/>
      <c r="MFN28" s="287"/>
      <c r="MFO28" s="287"/>
      <c r="MFP28" s="285"/>
      <c r="MFQ28" s="286"/>
      <c r="MFR28" s="286"/>
      <c r="MFS28" s="286"/>
      <c r="MFT28" s="286"/>
      <c r="MFU28" s="286"/>
      <c r="MFV28" s="286"/>
      <c r="MFW28" s="163"/>
      <c r="MFX28" s="154"/>
      <c r="MFY28" s="287"/>
      <c r="MFZ28" s="287"/>
      <c r="MGA28" s="285"/>
      <c r="MGB28" s="287"/>
      <c r="MGC28" s="287"/>
      <c r="MGD28" s="285"/>
      <c r="MGE28" s="287"/>
      <c r="MGF28" s="287"/>
      <c r="MGG28" s="285"/>
      <c r="MGH28" s="287"/>
      <c r="MGI28" s="287"/>
      <c r="MGJ28" s="285"/>
      <c r="MGK28" s="287"/>
      <c r="MGL28" s="287"/>
      <c r="MGM28" s="285"/>
      <c r="MGN28" s="287"/>
      <c r="MGO28" s="287"/>
      <c r="MGP28" s="285"/>
      <c r="MGQ28" s="287"/>
      <c r="MGR28" s="287"/>
      <c r="MGS28" s="285"/>
      <c r="MGT28" s="287"/>
      <c r="MGU28" s="287"/>
      <c r="MGV28" s="285"/>
      <c r="MGW28" s="287"/>
      <c r="MGX28" s="287"/>
      <c r="MGY28" s="285"/>
      <c r="MGZ28" s="287"/>
      <c r="MHA28" s="287"/>
      <c r="MHB28" s="285"/>
      <c r="MHC28" s="287"/>
      <c r="MHD28" s="287"/>
      <c r="MHE28" s="285"/>
      <c r="MHF28" s="287"/>
      <c r="MHG28" s="287"/>
      <c r="MHH28" s="285"/>
      <c r="MHI28" s="287"/>
      <c r="MHJ28" s="287"/>
      <c r="MHK28" s="285"/>
      <c r="MHL28" s="287"/>
      <c r="MHM28" s="287"/>
      <c r="MHN28" s="285"/>
      <c r="MHO28" s="287"/>
      <c r="MHP28" s="287"/>
      <c r="MHQ28" s="285"/>
      <c r="MHR28" s="287"/>
      <c r="MHS28" s="287"/>
      <c r="MHT28" s="285"/>
      <c r="MHU28" s="287"/>
      <c r="MHV28" s="287"/>
      <c r="MHW28" s="285"/>
      <c r="MHX28" s="287"/>
      <c r="MHY28" s="287"/>
      <c r="MHZ28" s="285"/>
      <c r="MIA28" s="287"/>
      <c r="MIB28" s="287"/>
      <c r="MIC28" s="285"/>
      <c r="MID28" s="287"/>
      <c r="MIE28" s="287"/>
      <c r="MIF28" s="285"/>
      <c r="MIG28" s="287"/>
      <c r="MIH28" s="287"/>
      <c r="MII28" s="285"/>
      <c r="MIJ28" s="286"/>
      <c r="MIK28" s="286"/>
      <c r="MIL28" s="286"/>
      <c r="MIM28" s="287"/>
      <c r="MIN28" s="287"/>
      <c r="MIO28" s="285"/>
      <c r="MIP28" s="286"/>
      <c r="MIQ28" s="286"/>
      <c r="MIR28" s="286"/>
      <c r="MIS28" s="287"/>
      <c r="MIT28" s="287"/>
      <c r="MIU28" s="285"/>
      <c r="MIV28" s="287"/>
      <c r="MIW28" s="287"/>
      <c r="MIX28" s="285"/>
      <c r="MIY28" s="286"/>
      <c r="MIZ28" s="286"/>
      <c r="MJA28" s="286"/>
      <c r="MJB28" s="286"/>
      <c r="MJC28" s="286"/>
      <c r="MJD28" s="286"/>
      <c r="MJE28" s="163"/>
      <c r="MJF28" s="154"/>
      <c r="MJG28" s="287"/>
      <c r="MJH28" s="287"/>
      <c r="MJI28" s="285"/>
      <c r="MJJ28" s="287"/>
      <c r="MJK28" s="287"/>
      <c r="MJL28" s="285"/>
      <c r="MJM28" s="287"/>
      <c r="MJN28" s="287"/>
      <c r="MJO28" s="285"/>
      <c r="MJP28" s="287"/>
      <c r="MJQ28" s="287"/>
      <c r="MJR28" s="285"/>
      <c r="MJS28" s="287"/>
      <c r="MJT28" s="287"/>
      <c r="MJU28" s="285"/>
      <c r="MJV28" s="287"/>
      <c r="MJW28" s="287"/>
      <c r="MJX28" s="285"/>
      <c r="MJY28" s="287"/>
      <c r="MJZ28" s="287"/>
      <c r="MKA28" s="285"/>
      <c r="MKB28" s="287"/>
      <c r="MKC28" s="287"/>
      <c r="MKD28" s="285"/>
      <c r="MKE28" s="287"/>
      <c r="MKF28" s="287"/>
      <c r="MKG28" s="285"/>
      <c r="MKH28" s="287"/>
      <c r="MKI28" s="287"/>
      <c r="MKJ28" s="285"/>
      <c r="MKK28" s="287"/>
      <c r="MKL28" s="287"/>
      <c r="MKM28" s="285"/>
      <c r="MKN28" s="287"/>
      <c r="MKO28" s="287"/>
      <c r="MKP28" s="285"/>
      <c r="MKQ28" s="287"/>
      <c r="MKR28" s="287"/>
      <c r="MKS28" s="285"/>
      <c r="MKT28" s="287"/>
      <c r="MKU28" s="287"/>
      <c r="MKV28" s="285"/>
      <c r="MKW28" s="287"/>
      <c r="MKX28" s="287"/>
      <c r="MKY28" s="285"/>
      <c r="MKZ28" s="287"/>
      <c r="MLA28" s="287"/>
      <c r="MLB28" s="285"/>
      <c r="MLC28" s="287"/>
      <c r="MLD28" s="287"/>
      <c r="MLE28" s="285"/>
      <c r="MLF28" s="287"/>
      <c r="MLG28" s="287"/>
      <c r="MLH28" s="285"/>
      <c r="MLI28" s="287"/>
      <c r="MLJ28" s="287"/>
      <c r="MLK28" s="285"/>
      <c r="MLL28" s="287"/>
      <c r="MLM28" s="287"/>
      <c r="MLN28" s="285"/>
      <c r="MLO28" s="287"/>
      <c r="MLP28" s="287"/>
      <c r="MLQ28" s="285"/>
      <c r="MLR28" s="286"/>
      <c r="MLS28" s="286"/>
      <c r="MLT28" s="286"/>
      <c r="MLU28" s="287"/>
      <c r="MLV28" s="287"/>
      <c r="MLW28" s="285"/>
      <c r="MLX28" s="286"/>
      <c r="MLY28" s="286"/>
      <c r="MLZ28" s="286"/>
      <c r="MMA28" s="287"/>
      <c r="MMB28" s="287"/>
      <c r="MMC28" s="285"/>
      <c r="MMD28" s="287"/>
      <c r="MME28" s="287"/>
      <c r="MMF28" s="285"/>
      <c r="MMG28" s="286"/>
      <c r="MMH28" s="286"/>
      <c r="MMI28" s="286"/>
      <c r="MMJ28" s="286"/>
      <c r="MMK28" s="286"/>
      <c r="MML28" s="286"/>
      <c r="MMM28" s="163"/>
      <c r="MMN28" s="154"/>
      <c r="MMO28" s="287"/>
      <c r="MMP28" s="287"/>
      <c r="MMQ28" s="285"/>
      <c r="MMR28" s="287"/>
      <c r="MMS28" s="287"/>
      <c r="MMT28" s="285"/>
      <c r="MMU28" s="287"/>
      <c r="MMV28" s="287"/>
      <c r="MMW28" s="285"/>
      <c r="MMX28" s="287"/>
      <c r="MMY28" s="287"/>
      <c r="MMZ28" s="285"/>
      <c r="MNA28" s="287"/>
      <c r="MNB28" s="287"/>
      <c r="MNC28" s="285"/>
      <c r="MND28" s="287"/>
      <c r="MNE28" s="287"/>
      <c r="MNF28" s="285"/>
      <c r="MNG28" s="287"/>
      <c r="MNH28" s="287"/>
      <c r="MNI28" s="285"/>
      <c r="MNJ28" s="287"/>
      <c r="MNK28" s="287"/>
      <c r="MNL28" s="285"/>
      <c r="MNM28" s="287"/>
      <c r="MNN28" s="287"/>
      <c r="MNO28" s="285"/>
      <c r="MNP28" s="287"/>
      <c r="MNQ28" s="287"/>
      <c r="MNR28" s="285"/>
      <c r="MNS28" s="287"/>
      <c r="MNT28" s="287"/>
      <c r="MNU28" s="285"/>
      <c r="MNV28" s="287"/>
      <c r="MNW28" s="287"/>
      <c r="MNX28" s="285"/>
      <c r="MNY28" s="287"/>
      <c r="MNZ28" s="287"/>
      <c r="MOA28" s="285"/>
      <c r="MOB28" s="287"/>
      <c r="MOC28" s="287"/>
      <c r="MOD28" s="285"/>
      <c r="MOE28" s="287"/>
      <c r="MOF28" s="287"/>
      <c r="MOG28" s="285"/>
      <c r="MOH28" s="287"/>
      <c r="MOI28" s="287"/>
      <c r="MOJ28" s="285"/>
      <c r="MOK28" s="287"/>
      <c r="MOL28" s="287"/>
      <c r="MOM28" s="285"/>
      <c r="MON28" s="287"/>
      <c r="MOO28" s="287"/>
      <c r="MOP28" s="285"/>
      <c r="MOQ28" s="287"/>
      <c r="MOR28" s="287"/>
      <c r="MOS28" s="285"/>
      <c r="MOT28" s="287"/>
      <c r="MOU28" s="287"/>
      <c r="MOV28" s="285"/>
      <c r="MOW28" s="287"/>
      <c r="MOX28" s="287"/>
      <c r="MOY28" s="285"/>
      <c r="MOZ28" s="286"/>
      <c r="MPA28" s="286"/>
      <c r="MPB28" s="286"/>
      <c r="MPC28" s="287"/>
      <c r="MPD28" s="287"/>
      <c r="MPE28" s="285"/>
      <c r="MPF28" s="286"/>
      <c r="MPG28" s="286"/>
      <c r="MPH28" s="286"/>
      <c r="MPI28" s="287"/>
      <c r="MPJ28" s="287"/>
      <c r="MPK28" s="285"/>
      <c r="MPL28" s="287"/>
      <c r="MPM28" s="287"/>
      <c r="MPN28" s="285"/>
      <c r="MPO28" s="286"/>
      <c r="MPP28" s="286"/>
      <c r="MPQ28" s="286"/>
      <c r="MPR28" s="286"/>
      <c r="MPS28" s="286"/>
      <c r="MPT28" s="286"/>
      <c r="MPU28" s="163"/>
      <c r="MPV28" s="154"/>
      <c r="MPW28" s="287"/>
      <c r="MPX28" s="287"/>
      <c r="MPY28" s="285"/>
      <c r="MPZ28" s="287"/>
      <c r="MQA28" s="287"/>
      <c r="MQB28" s="285"/>
      <c r="MQC28" s="287"/>
      <c r="MQD28" s="287"/>
      <c r="MQE28" s="285"/>
      <c r="MQF28" s="287"/>
      <c r="MQG28" s="287"/>
      <c r="MQH28" s="285"/>
      <c r="MQI28" s="287"/>
      <c r="MQJ28" s="287"/>
      <c r="MQK28" s="285"/>
      <c r="MQL28" s="287"/>
      <c r="MQM28" s="287"/>
      <c r="MQN28" s="285"/>
      <c r="MQO28" s="287"/>
      <c r="MQP28" s="287"/>
      <c r="MQQ28" s="285"/>
      <c r="MQR28" s="287"/>
      <c r="MQS28" s="287"/>
      <c r="MQT28" s="285"/>
      <c r="MQU28" s="287"/>
      <c r="MQV28" s="287"/>
      <c r="MQW28" s="285"/>
      <c r="MQX28" s="287"/>
      <c r="MQY28" s="287"/>
      <c r="MQZ28" s="285"/>
      <c r="MRA28" s="287"/>
      <c r="MRB28" s="287"/>
      <c r="MRC28" s="285"/>
      <c r="MRD28" s="287"/>
      <c r="MRE28" s="287"/>
      <c r="MRF28" s="285"/>
      <c r="MRG28" s="287"/>
      <c r="MRH28" s="287"/>
      <c r="MRI28" s="285"/>
      <c r="MRJ28" s="287"/>
      <c r="MRK28" s="287"/>
      <c r="MRL28" s="285"/>
      <c r="MRM28" s="287"/>
      <c r="MRN28" s="287"/>
      <c r="MRO28" s="285"/>
      <c r="MRP28" s="287"/>
      <c r="MRQ28" s="287"/>
      <c r="MRR28" s="285"/>
      <c r="MRS28" s="287"/>
      <c r="MRT28" s="287"/>
      <c r="MRU28" s="285"/>
      <c r="MRV28" s="287"/>
      <c r="MRW28" s="287"/>
      <c r="MRX28" s="285"/>
      <c r="MRY28" s="287"/>
      <c r="MRZ28" s="287"/>
      <c r="MSA28" s="285"/>
      <c r="MSB28" s="287"/>
      <c r="MSC28" s="287"/>
      <c r="MSD28" s="285"/>
      <c r="MSE28" s="287"/>
      <c r="MSF28" s="287"/>
      <c r="MSG28" s="285"/>
      <c r="MSH28" s="286"/>
      <c r="MSI28" s="286"/>
      <c r="MSJ28" s="286"/>
      <c r="MSK28" s="287"/>
      <c r="MSL28" s="287"/>
      <c r="MSM28" s="285"/>
      <c r="MSN28" s="286"/>
      <c r="MSO28" s="286"/>
      <c r="MSP28" s="286"/>
      <c r="MSQ28" s="287"/>
      <c r="MSR28" s="287"/>
      <c r="MSS28" s="285"/>
      <c r="MST28" s="287"/>
      <c r="MSU28" s="287"/>
      <c r="MSV28" s="285"/>
      <c r="MSW28" s="286"/>
      <c r="MSX28" s="286"/>
      <c r="MSY28" s="286"/>
      <c r="MSZ28" s="286"/>
      <c r="MTA28" s="286"/>
      <c r="MTB28" s="286"/>
      <c r="MTC28" s="163"/>
      <c r="MTD28" s="154"/>
      <c r="MTE28" s="287"/>
      <c r="MTF28" s="287"/>
      <c r="MTG28" s="285"/>
      <c r="MTH28" s="287"/>
      <c r="MTI28" s="287"/>
      <c r="MTJ28" s="285"/>
      <c r="MTK28" s="287"/>
      <c r="MTL28" s="287"/>
      <c r="MTM28" s="285"/>
      <c r="MTN28" s="287"/>
      <c r="MTO28" s="287"/>
      <c r="MTP28" s="285"/>
      <c r="MTQ28" s="287"/>
      <c r="MTR28" s="287"/>
      <c r="MTS28" s="285"/>
      <c r="MTT28" s="287"/>
      <c r="MTU28" s="287"/>
      <c r="MTV28" s="285"/>
      <c r="MTW28" s="287"/>
      <c r="MTX28" s="287"/>
      <c r="MTY28" s="285"/>
      <c r="MTZ28" s="287"/>
      <c r="MUA28" s="287"/>
      <c r="MUB28" s="285"/>
      <c r="MUC28" s="287"/>
      <c r="MUD28" s="287"/>
      <c r="MUE28" s="285"/>
      <c r="MUF28" s="287"/>
      <c r="MUG28" s="287"/>
      <c r="MUH28" s="285"/>
      <c r="MUI28" s="287"/>
      <c r="MUJ28" s="287"/>
      <c r="MUK28" s="285"/>
      <c r="MUL28" s="287"/>
      <c r="MUM28" s="287"/>
      <c r="MUN28" s="285"/>
      <c r="MUO28" s="287"/>
      <c r="MUP28" s="287"/>
      <c r="MUQ28" s="285"/>
      <c r="MUR28" s="287"/>
      <c r="MUS28" s="287"/>
      <c r="MUT28" s="285"/>
      <c r="MUU28" s="287"/>
      <c r="MUV28" s="287"/>
      <c r="MUW28" s="285"/>
      <c r="MUX28" s="287"/>
      <c r="MUY28" s="287"/>
      <c r="MUZ28" s="285"/>
      <c r="MVA28" s="287"/>
      <c r="MVB28" s="287"/>
      <c r="MVC28" s="285"/>
      <c r="MVD28" s="287"/>
      <c r="MVE28" s="287"/>
      <c r="MVF28" s="285"/>
      <c r="MVG28" s="287"/>
      <c r="MVH28" s="287"/>
      <c r="MVI28" s="285"/>
      <c r="MVJ28" s="287"/>
      <c r="MVK28" s="287"/>
      <c r="MVL28" s="285"/>
      <c r="MVM28" s="287"/>
      <c r="MVN28" s="287"/>
      <c r="MVO28" s="285"/>
      <c r="MVP28" s="286"/>
      <c r="MVQ28" s="286"/>
      <c r="MVR28" s="286"/>
      <c r="MVS28" s="287"/>
      <c r="MVT28" s="287"/>
      <c r="MVU28" s="285"/>
      <c r="MVV28" s="286"/>
      <c r="MVW28" s="286"/>
      <c r="MVX28" s="286"/>
      <c r="MVY28" s="287"/>
      <c r="MVZ28" s="287"/>
      <c r="MWA28" s="285"/>
      <c r="MWB28" s="287"/>
      <c r="MWC28" s="287"/>
      <c r="MWD28" s="285"/>
      <c r="MWE28" s="286"/>
      <c r="MWF28" s="286"/>
      <c r="MWG28" s="286"/>
      <c r="MWH28" s="286"/>
      <c r="MWI28" s="286"/>
      <c r="MWJ28" s="286"/>
      <c r="MWK28" s="163"/>
      <c r="MWL28" s="154"/>
      <c r="MWM28" s="287"/>
      <c r="MWN28" s="287"/>
      <c r="MWO28" s="285"/>
      <c r="MWP28" s="287"/>
      <c r="MWQ28" s="287"/>
      <c r="MWR28" s="285"/>
      <c r="MWS28" s="287"/>
      <c r="MWT28" s="287"/>
      <c r="MWU28" s="285"/>
      <c r="MWV28" s="287"/>
      <c r="MWW28" s="287"/>
      <c r="MWX28" s="285"/>
      <c r="MWY28" s="287"/>
      <c r="MWZ28" s="287"/>
      <c r="MXA28" s="285"/>
      <c r="MXB28" s="287"/>
      <c r="MXC28" s="287"/>
      <c r="MXD28" s="285"/>
      <c r="MXE28" s="287"/>
      <c r="MXF28" s="287"/>
      <c r="MXG28" s="285"/>
      <c r="MXH28" s="287"/>
      <c r="MXI28" s="287"/>
      <c r="MXJ28" s="285"/>
      <c r="MXK28" s="287"/>
      <c r="MXL28" s="287"/>
      <c r="MXM28" s="285"/>
      <c r="MXN28" s="287"/>
      <c r="MXO28" s="287"/>
      <c r="MXP28" s="285"/>
      <c r="MXQ28" s="287"/>
      <c r="MXR28" s="287"/>
      <c r="MXS28" s="285"/>
      <c r="MXT28" s="287"/>
      <c r="MXU28" s="287"/>
      <c r="MXV28" s="285"/>
      <c r="MXW28" s="287"/>
      <c r="MXX28" s="287"/>
      <c r="MXY28" s="285"/>
      <c r="MXZ28" s="287"/>
      <c r="MYA28" s="287"/>
      <c r="MYB28" s="285"/>
      <c r="MYC28" s="287"/>
      <c r="MYD28" s="287"/>
      <c r="MYE28" s="285"/>
      <c r="MYF28" s="287"/>
      <c r="MYG28" s="287"/>
      <c r="MYH28" s="285"/>
      <c r="MYI28" s="287"/>
      <c r="MYJ28" s="287"/>
      <c r="MYK28" s="285"/>
      <c r="MYL28" s="287"/>
      <c r="MYM28" s="287"/>
      <c r="MYN28" s="285"/>
      <c r="MYO28" s="287"/>
      <c r="MYP28" s="287"/>
      <c r="MYQ28" s="285"/>
      <c r="MYR28" s="287"/>
      <c r="MYS28" s="287"/>
      <c r="MYT28" s="285"/>
      <c r="MYU28" s="287"/>
      <c r="MYV28" s="287"/>
      <c r="MYW28" s="285"/>
      <c r="MYX28" s="286"/>
      <c r="MYY28" s="286"/>
      <c r="MYZ28" s="286"/>
      <c r="MZA28" s="287"/>
      <c r="MZB28" s="287"/>
      <c r="MZC28" s="285"/>
      <c r="MZD28" s="286"/>
      <c r="MZE28" s="286"/>
      <c r="MZF28" s="286"/>
      <c r="MZG28" s="287"/>
      <c r="MZH28" s="287"/>
      <c r="MZI28" s="285"/>
      <c r="MZJ28" s="287"/>
      <c r="MZK28" s="287"/>
      <c r="MZL28" s="285"/>
      <c r="MZM28" s="286"/>
      <c r="MZN28" s="286"/>
      <c r="MZO28" s="286"/>
      <c r="MZP28" s="286"/>
      <c r="MZQ28" s="286"/>
      <c r="MZR28" s="286"/>
      <c r="MZS28" s="163"/>
      <c r="MZT28" s="154"/>
      <c r="MZU28" s="287"/>
      <c r="MZV28" s="287"/>
      <c r="MZW28" s="285"/>
      <c r="MZX28" s="287"/>
      <c r="MZY28" s="287"/>
      <c r="MZZ28" s="285"/>
      <c r="NAA28" s="287"/>
      <c r="NAB28" s="287"/>
      <c r="NAC28" s="285"/>
      <c r="NAD28" s="287"/>
      <c r="NAE28" s="287"/>
      <c r="NAF28" s="285"/>
      <c r="NAG28" s="287"/>
      <c r="NAH28" s="287"/>
      <c r="NAI28" s="285"/>
      <c r="NAJ28" s="287"/>
      <c r="NAK28" s="287"/>
      <c r="NAL28" s="285"/>
      <c r="NAM28" s="287"/>
      <c r="NAN28" s="287"/>
      <c r="NAO28" s="285"/>
      <c r="NAP28" s="287"/>
      <c r="NAQ28" s="287"/>
      <c r="NAR28" s="285"/>
      <c r="NAS28" s="287"/>
      <c r="NAT28" s="287"/>
      <c r="NAU28" s="285"/>
      <c r="NAV28" s="287"/>
      <c r="NAW28" s="287"/>
      <c r="NAX28" s="285"/>
      <c r="NAY28" s="287"/>
      <c r="NAZ28" s="287"/>
      <c r="NBA28" s="285"/>
      <c r="NBB28" s="287"/>
      <c r="NBC28" s="287"/>
      <c r="NBD28" s="285"/>
      <c r="NBE28" s="287"/>
      <c r="NBF28" s="287"/>
      <c r="NBG28" s="285"/>
      <c r="NBH28" s="287"/>
      <c r="NBI28" s="287"/>
      <c r="NBJ28" s="285"/>
      <c r="NBK28" s="287"/>
      <c r="NBL28" s="287"/>
      <c r="NBM28" s="285"/>
      <c r="NBN28" s="287"/>
      <c r="NBO28" s="287"/>
      <c r="NBP28" s="285"/>
      <c r="NBQ28" s="287"/>
      <c r="NBR28" s="287"/>
      <c r="NBS28" s="285"/>
      <c r="NBT28" s="287"/>
      <c r="NBU28" s="287"/>
      <c r="NBV28" s="285"/>
      <c r="NBW28" s="287"/>
      <c r="NBX28" s="287"/>
      <c r="NBY28" s="285"/>
      <c r="NBZ28" s="287"/>
      <c r="NCA28" s="287"/>
      <c r="NCB28" s="285"/>
      <c r="NCC28" s="287"/>
      <c r="NCD28" s="287"/>
      <c r="NCE28" s="285"/>
      <c r="NCF28" s="286"/>
      <c r="NCG28" s="286"/>
      <c r="NCH28" s="286"/>
      <c r="NCI28" s="287"/>
      <c r="NCJ28" s="287"/>
      <c r="NCK28" s="285"/>
      <c r="NCL28" s="286"/>
      <c r="NCM28" s="286"/>
      <c r="NCN28" s="286"/>
      <c r="NCO28" s="287"/>
      <c r="NCP28" s="287"/>
      <c r="NCQ28" s="285"/>
      <c r="NCR28" s="287"/>
      <c r="NCS28" s="287"/>
      <c r="NCT28" s="285"/>
      <c r="NCU28" s="286"/>
      <c r="NCV28" s="286"/>
      <c r="NCW28" s="286"/>
      <c r="NCX28" s="286"/>
      <c r="NCY28" s="286"/>
      <c r="NCZ28" s="286"/>
      <c r="NDA28" s="163"/>
      <c r="NDB28" s="154"/>
      <c r="NDC28" s="287"/>
      <c r="NDD28" s="287"/>
      <c r="NDE28" s="285"/>
      <c r="NDF28" s="287"/>
      <c r="NDG28" s="287"/>
      <c r="NDH28" s="285"/>
      <c r="NDI28" s="287"/>
      <c r="NDJ28" s="287"/>
      <c r="NDK28" s="285"/>
      <c r="NDL28" s="287"/>
      <c r="NDM28" s="287"/>
      <c r="NDN28" s="285"/>
      <c r="NDO28" s="287"/>
      <c r="NDP28" s="287"/>
      <c r="NDQ28" s="285"/>
      <c r="NDR28" s="287"/>
      <c r="NDS28" s="287"/>
      <c r="NDT28" s="285"/>
      <c r="NDU28" s="287"/>
      <c r="NDV28" s="287"/>
      <c r="NDW28" s="285"/>
      <c r="NDX28" s="287"/>
      <c r="NDY28" s="287"/>
      <c r="NDZ28" s="285"/>
      <c r="NEA28" s="287"/>
      <c r="NEB28" s="287"/>
      <c r="NEC28" s="285"/>
      <c r="NED28" s="287"/>
      <c r="NEE28" s="287"/>
      <c r="NEF28" s="285"/>
      <c r="NEG28" s="287"/>
      <c r="NEH28" s="287"/>
      <c r="NEI28" s="285"/>
      <c r="NEJ28" s="287"/>
      <c r="NEK28" s="287"/>
      <c r="NEL28" s="285"/>
      <c r="NEM28" s="287"/>
      <c r="NEN28" s="287"/>
      <c r="NEO28" s="285"/>
      <c r="NEP28" s="287"/>
      <c r="NEQ28" s="287"/>
      <c r="NER28" s="285"/>
      <c r="NES28" s="287"/>
      <c r="NET28" s="287"/>
      <c r="NEU28" s="285"/>
      <c r="NEV28" s="287"/>
      <c r="NEW28" s="287"/>
      <c r="NEX28" s="285"/>
      <c r="NEY28" s="287"/>
      <c r="NEZ28" s="287"/>
      <c r="NFA28" s="285"/>
      <c r="NFB28" s="287"/>
      <c r="NFC28" s="287"/>
      <c r="NFD28" s="285"/>
      <c r="NFE28" s="287"/>
      <c r="NFF28" s="287"/>
      <c r="NFG28" s="285"/>
      <c r="NFH28" s="287"/>
      <c r="NFI28" s="287"/>
      <c r="NFJ28" s="285"/>
      <c r="NFK28" s="287"/>
      <c r="NFL28" s="287"/>
      <c r="NFM28" s="285"/>
      <c r="NFN28" s="286"/>
      <c r="NFO28" s="286"/>
      <c r="NFP28" s="286"/>
      <c r="NFQ28" s="287"/>
      <c r="NFR28" s="287"/>
      <c r="NFS28" s="285"/>
      <c r="NFT28" s="286"/>
      <c r="NFU28" s="286"/>
      <c r="NFV28" s="286"/>
      <c r="NFW28" s="287"/>
      <c r="NFX28" s="287"/>
      <c r="NFY28" s="285"/>
      <c r="NFZ28" s="287"/>
      <c r="NGA28" s="287"/>
      <c r="NGB28" s="285"/>
      <c r="NGC28" s="286"/>
      <c r="NGD28" s="286"/>
      <c r="NGE28" s="286"/>
      <c r="NGF28" s="286"/>
      <c r="NGG28" s="286"/>
      <c r="NGH28" s="286"/>
      <c r="NGI28" s="163"/>
      <c r="NGJ28" s="154"/>
      <c r="NGK28" s="287"/>
      <c r="NGL28" s="287"/>
      <c r="NGM28" s="285"/>
      <c r="NGN28" s="287"/>
      <c r="NGO28" s="287"/>
      <c r="NGP28" s="285"/>
      <c r="NGQ28" s="287"/>
      <c r="NGR28" s="287"/>
      <c r="NGS28" s="285"/>
      <c r="NGT28" s="287"/>
      <c r="NGU28" s="287"/>
      <c r="NGV28" s="285"/>
      <c r="NGW28" s="287"/>
      <c r="NGX28" s="287"/>
      <c r="NGY28" s="285"/>
      <c r="NGZ28" s="287"/>
      <c r="NHA28" s="287"/>
      <c r="NHB28" s="285"/>
      <c r="NHC28" s="287"/>
      <c r="NHD28" s="287"/>
      <c r="NHE28" s="285"/>
      <c r="NHF28" s="287"/>
      <c r="NHG28" s="287"/>
      <c r="NHH28" s="285"/>
      <c r="NHI28" s="287"/>
      <c r="NHJ28" s="287"/>
      <c r="NHK28" s="285"/>
      <c r="NHL28" s="287"/>
      <c r="NHM28" s="287"/>
      <c r="NHN28" s="285"/>
      <c r="NHO28" s="287"/>
      <c r="NHP28" s="287"/>
      <c r="NHQ28" s="285"/>
      <c r="NHR28" s="287"/>
      <c r="NHS28" s="287"/>
      <c r="NHT28" s="285"/>
      <c r="NHU28" s="287"/>
      <c r="NHV28" s="287"/>
      <c r="NHW28" s="285"/>
      <c r="NHX28" s="287"/>
      <c r="NHY28" s="287"/>
      <c r="NHZ28" s="285"/>
      <c r="NIA28" s="287"/>
      <c r="NIB28" s="287"/>
      <c r="NIC28" s="285"/>
      <c r="NID28" s="287"/>
      <c r="NIE28" s="287"/>
      <c r="NIF28" s="285"/>
      <c r="NIG28" s="287"/>
      <c r="NIH28" s="287"/>
      <c r="NII28" s="285"/>
      <c r="NIJ28" s="287"/>
      <c r="NIK28" s="287"/>
      <c r="NIL28" s="285"/>
      <c r="NIM28" s="287"/>
      <c r="NIN28" s="287"/>
      <c r="NIO28" s="285"/>
      <c r="NIP28" s="287"/>
      <c r="NIQ28" s="287"/>
      <c r="NIR28" s="285"/>
      <c r="NIS28" s="287"/>
      <c r="NIT28" s="287"/>
      <c r="NIU28" s="285"/>
      <c r="NIV28" s="286"/>
      <c r="NIW28" s="286"/>
      <c r="NIX28" s="286"/>
      <c r="NIY28" s="287"/>
      <c r="NIZ28" s="287"/>
      <c r="NJA28" s="285"/>
      <c r="NJB28" s="286"/>
      <c r="NJC28" s="286"/>
      <c r="NJD28" s="286"/>
      <c r="NJE28" s="287"/>
      <c r="NJF28" s="287"/>
      <c r="NJG28" s="285"/>
      <c r="NJH28" s="287"/>
      <c r="NJI28" s="287"/>
      <c r="NJJ28" s="285"/>
      <c r="NJK28" s="286"/>
      <c r="NJL28" s="286"/>
      <c r="NJM28" s="286"/>
      <c r="NJN28" s="286"/>
      <c r="NJO28" s="286"/>
      <c r="NJP28" s="286"/>
      <c r="NJQ28" s="163"/>
      <c r="NJR28" s="154"/>
      <c r="NJS28" s="287"/>
      <c r="NJT28" s="287"/>
      <c r="NJU28" s="285"/>
      <c r="NJV28" s="287"/>
      <c r="NJW28" s="287"/>
      <c r="NJX28" s="285"/>
      <c r="NJY28" s="287"/>
      <c r="NJZ28" s="287"/>
      <c r="NKA28" s="285"/>
      <c r="NKB28" s="287"/>
      <c r="NKC28" s="287"/>
      <c r="NKD28" s="285"/>
      <c r="NKE28" s="287"/>
      <c r="NKF28" s="287"/>
      <c r="NKG28" s="285"/>
      <c r="NKH28" s="287"/>
      <c r="NKI28" s="287"/>
      <c r="NKJ28" s="285"/>
      <c r="NKK28" s="287"/>
      <c r="NKL28" s="287"/>
      <c r="NKM28" s="285"/>
      <c r="NKN28" s="287"/>
      <c r="NKO28" s="287"/>
      <c r="NKP28" s="285"/>
      <c r="NKQ28" s="287"/>
      <c r="NKR28" s="287"/>
      <c r="NKS28" s="285"/>
      <c r="NKT28" s="287"/>
      <c r="NKU28" s="287"/>
      <c r="NKV28" s="285"/>
      <c r="NKW28" s="287"/>
      <c r="NKX28" s="287"/>
      <c r="NKY28" s="285"/>
      <c r="NKZ28" s="287"/>
      <c r="NLA28" s="287"/>
      <c r="NLB28" s="285"/>
      <c r="NLC28" s="287"/>
      <c r="NLD28" s="287"/>
      <c r="NLE28" s="285"/>
      <c r="NLF28" s="287"/>
      <c r="NLG28" s="287"/>
      <c r="NLH28" s="285"/>
      <c r="NLI28" s="287"/>
      <c r="NLJ28" s="287"/>
      <c r="NLK28" s="285"/>
      <c r="NLL28" s="287"/>
      <c r="NLM28" s="287"/>
      <c r="NLN28" s="285"/>
      <c r="NLO28" s="287"/>
      <c r="NLP28" s="287"/>
      <c r="NLQ28" s="285"/>
      <c r="NLR28" s="287"/>
      <c r="NLS28" s="287"/>
      <c r="NLT28" s="285"/>
      <c r="NLU28" s="287"/>
      <c r="NLV28" s="287"/>
      <c r="NLW28" s="285"/>
      <c r="NLX28" s="287"/>
      <c r="NLY28" s="287"/>
      <c r="NLZ28" s="285"/>
      <c r="NMA28" s="287"/>
      <c r="NMB28" s="287"/>
      <c r="NMC28" s="285"/>
      <c r="NMD28" s="286"/>
      <c r="NME28" s="286"/>
      <c r="NMF28" s="286"/>
      <c r="NMG28" s="287"/>
      <c r="NMH28" s="287"/>
      <c r="NMI28" s="285"/>
      <c r="NMJ28" s="286"/>
      <c r="NMK28" s="286"/>
      <c r="NML28" s="286"/>
      <c r="NMM28" s="287"/>
      <c r="NMN28" s="287"/>
      <c r="NMO28" s="285"/>
      <c r="NMP28" s="287"/>
      <c r="NMQ28" s="287"/>
      <c r="NMR28" s="285"/>
      <c r="NMS28" s="286"/>
      <c r="NMT28" s="286"/>
      <c r="NMU28" s="286"/>
      <c r="NMV28" s="286"/>
      <c r="NMW28" s="286"/>
      <c r="NMX28" s="286"/>
      <c r="NMY28" s="163"/>
      <c r="NMZ28" s="154"/>
      <c r="NNA28" s="287"/>
      <c r="NNB28" s="287"/>
      <c r="NNC28" s="285"/>
      <c r="NND28" s="287"/>
      <c r="NNE28" s="287"/>
      <c r="NNF28" s="285"/>
      <c r="NNG28" s="287"/>
      <c r="NNH28" s="287"/>
      <c r="NNI28" s="285"/>
      <c r="NNJ28" s="287"/>
      <c r="NNK28" s="287"/>
      <c r="NNL28" s="285"/>
      <c r="NNM28" s="287"/>
      <c r="NNN28" s="287"/>
      <c r="NNO28" s="285"/>
      <c r="NNP28" s="287"/>
      <c r="NNQ28" s="287"/>
      <c r="NNR28" s="285"/>
      <c r="NNS28" s="287"/>
      <c r="NNT28" s="287"/>
      <c r="NNU28" s="285"/>
      <c r="NNV28" s="287"/>
      <c r="NNW28" s="287"/>
      <c r="NNX28" s="285"/>
      <c r="NNY28" s="287"/>
      <c r="NNZ28" s="287"/>
      <c r="NOA28" s="285"/>
      <c r="NOB28" s="287"/>
      <c r="NOC28" s="287"/>
      <c r="NOD28" s="285"/>
      <c r="NOE28" s="287"/>
      <c r="NOF28" s="287"/>
      <c r="NOG28" s="285"/>
      <c r="NOH28" s="287"/>
      <c r="NOI28" s="287"/>
      <c r="NOJ28" s="285"/>
      <c r="NOK28" s="287"/>
      <c r="NOL28" s="287"/>
      <c r="NOM28" s="285"/>
      <c r="NON28" s="287"/>
      <c r="NOO28" s="287"/>
      <c r="NOP28" s="285"/>
      <c r="NOQ28" s="287"/>
      <c r="NOR28" s="287"/>
      <c r="NOS28" s="285"/>
      <c r="NOT28" s="287"/>
      <c r="NOU28" s="287"/>
      <c r="NOV28" s="285"/>
      <c r="NOW28" s="287"/>
      <c r="NOX28" s="287"/>
      <c r="NOY28" s="285"/>
      <c r="NOZ28" s="287"/>
      <c r="NPA28" s="287"/>
      <c r="NPB28" s="285"/>
      <c r="NPC28" s="287"/>
      <c r="NPD28" s="287"/>
      <c r="NPE28" s="285"/>
      <c r="NPF28" s="287"/>
      <c r="NPG28" s="287"/>
      <c r="NPH28" s="285"/>
      <c r="NPI28" s="287"/>
      <c r="NPJ28" s="287"/>
      <c r="NPK28" s="285"/>
      <c r="NPL28" s="286"/>
      <c r="NPM28" s="286"/>
      <c r="NPN28" s="286"/>
      <c r="NPO28" s="287"/>
      <c r="NPP28" s="287"/>
      <c r="NPQ28" s="285"/>
      <c r="NPR28" s="286"/>
      <c r="NPS28" s="286"/>
      <c r="NPT28" s="286"/>
      <c r="NPU28" s="287"/>
      <c r="NPV28" s="287"/>
      <c r="NPW28" s="285"/>
      <c r="NPX28" s="287"/>
      <c r="NPY28" s="287"/>
      <c r="NPZ28" s="285"/>
      <c r="NQA28" s="286"/>
      <c r="NQB28" s="286"/>
      <c r="NQC28" s="286"/>
      <c r="NQD28" s="286"/>
      <c r="NQE28" s="286"/>
      <c r="NQF28" s="286"/>
      <c r="NQG28" s="163"/>
      <c r="NQH28" s="154"/>
      <c r="NQI28" s="287"/>
      <c r="NQJ28" s="287"/>
      <c r="NQK28" s="285"/>
      <c r="NQL28" s="287"/>
      <c r="NQM28" s="287"/>
      <c r="NQN28" s="285"/>
      <c r="NQO28" s="287"/>
      <c r="NQP28" s="287"/>
      <c r="NQQ28" s="285"/>
      <c r="NQR28" s="287"/>
      <c r="NQS28" s="287"/>
      <c r="NQT28" s="285"/>
      <c r="NQU28" s="287"/>
      <c r="NQV28" s="287"/>
      <c r="NQW28" s="285"/>
      <c r="NQX28" s="287"/>
      <c r="NQY28" s="287"/>
      <c r="NQZ28" s="285"/>
      <c r="NRA28" s="287"/>
      <c r="NRB28" s="287"/>
      <c r="NRC28" s="285"/>
      <c r="NRD28" s="287"/>
      <c r="NRE28" s="287"/>
      <c r="NRF28" s="285"/>
      <c r="NRG28" s="287"/>
      <c r="NRH28" s="287"/>
      <c r="NRI28" s="285"/>
      <c r="NRJ28" s="287"/>
      <c r="NRK28" s="287"/>
      <c r="NRL28" s="285"/>
      <c r="NRM28" s="287"/>
      <c r="NRN28" s="287"/>
      <c r="NRO28" s="285"/>
      <c r="NRP28" s="287"/>
      <c r="NRQ28" s="287"/>
      <c r="NRR28" s="285"/>
      <c r="NRS28" s="287"/>
      <c r="NRT28" s="287"/>
      <c r="NRU28" s="285"/>
      <c r="NRV28" s="287"/>
      <c r="NRW28" s="287"/>
      <c r="NRX28" s="285"/>
      <c r="NRY28" s="287"/>
      <c r="NRZ28" s="287"/>
      <c r="NSA28" s="285"/>
      <c r="NSB28" s="287"/>
      <c r="NSC28" s="287"/>
      <c r="NSD28" s="285"/>
      <c r="NSE28" s="287"/>
      <c r="NSF28" s="287"/>
      <c r="NSG28" s="285"/>
      <c r="NSH28" s="287"/>
      <c r="NSI28" s="287"/>
      <c r="NSJ28" s="285"/>
      <c r="NSK28" s="287"/>
      <c r="NSL28" s="287"/>
      <c r="NSM28" s="285"/>
      <c r="NSN28" s="287"/>
      <c r="NSO28" s="287"/>
      <c r="NSP28" s="285"/>
      <c r="NSQ28" s="287"/>
      <c r="NSR28" s="287"/>
      <c r="NSS28" s="285"/>
      <c r="NST28" s="286"/>
      <c r="NSU28" s="286"/>
      <c r="NSV28" s="286"/>
      <c r="NSW28" s="287"/>
      <c r="NSX28" s="287"/>
      <c r="NSY28" s="285"/>
      <c r="NSZ28" s="286"/>
      <c r="NTA28" s="286"/>
      <c r="NTB28" s="286"/>
      <c r="NTC28" s="287"/>
      <c r="NTD28" s="287"/>
      <c r="NTE28" s="285"/>
      <c r="NTF28" s="287"/>
      <c r="NTG28" s="287"/>
      <c r="NTH28" s="285"/>
      <c r="NTI28" s="286"/>
      <c r="NTJ28" s="286"/>
      <c r="NTK28" s="286"/>
      <c r="NTL28" s="286"/>
      <c r="NTM28" s="286"/>
      <c r="NTN28" s="286"/>
      <c r="NTO28" s="163"/>
      <c r="NTP28" s="154"/>
      <c r="NTQ28" s="287"/>
      <c r="NTR28" s="287"/>
      <c r="NTS28" s="285"/>
      <c r="NTT28" s="287"/>
      <c r="NTU28" s="287"/>
      <c r="NTV28" s="285"/>
      <c r="NTW28" s="287"/>
      <c r="NTX28" s="287"/>
      <c r="NTY28" s="285"/>
      <c r="NTZ28" s="287"/>
      <c r="NUA28" s="287"/>
      <c r="NUB28" s="285"/>
      <c r="NUC28" s="287"/>
      <c r="NUD28" s="287"/>
      <c r="NUE28" s="285"/>
      <c r="NUF28" s="287"/>
      <c r="NUG28" s="287"/>
      <c r="NUH28" s="285"/>
      <c r="NUI28" s="287"/>
      <c r="NUJ28" s="287"/>
      <c r="NUK28" s="285"/>
      <c r="NUL28" s="287"/>
      <c r="NUM28" s="287"/>
      <c r="NUN28" s="285"/>
      <c r="NUO28" s="287"/>
      <c r="NUP28" s="287"/>
      <c r="NUQ28" s="285"/>
      <c r="NUR28" s="287"/>
      <c r="NUS28" s="287"/>
      <c r="NUT28" s="285"/>
      <c r="NUU28" s="287"/>
      <c r="NUV28" s="287"/>
      <c r="NUW28" s="285"/>
      <c r="NUX28" s="287"/>
      <c r="NUY28" s="287"/>
      <c r="NUZ28" s="285"/>
      <c r="NVA28" s="287"/>
      <c r="NVB28" s="287"/>
      <c r="NVC28" s="285"/>
      <c r="NVD28" s="287"/>
      <c r="NVE28" s="287"/>
      <c r="NVF28" s="285"/>
      <c r="NVG28" s="287"/>
      <c r="NVH28" s="287"/>
      <c r="NVI28" s="285"/>
      <c r="NVJ28" s="287"/>
      <c r="NVK28" s="287"/>
      <c r="NVL28" s="285"/>
      <c r="NVM28" s="287"/>
      <c r="NVN28" s="287"/>
      <c r="NVO28" s="285"/>
      <c r="NVP28" s="287"/>
      <c r="NVQ28" s="287"/>
      <c r="NVR28" s="285"/>
      <c r="NVS28" s="287"/>
      <c r="NVT28" s="287"/>
      <c r="NVU28" s="285"/>
      <c r="NVV28" s="287"/>
      <c r="NVW28" s="287"/>
      <c r="NVX28" s="285"/>
      <c r="NVY28" s="287"/>
      <c r="NVZ28" s="287"/>
      <c r="NWA28" s="285"/>
      <c r="NWB28" s="286"/>
      <c r="NWC28" s="286"/>
      <c r="NWD28" s="286"/>
      <c r="NWE28" s="287"/>
      <c r="NWF28" s="287"/>
      <c r="NWG28" s="285"/>
      <c r="NWH28" s="286"/>
      <c r="NWI28" s="286"/>
      <c r="NWJ28" s="286"/>
      <c r="NWK28" s="287"/>
      <c r="NWL28" s="287"/>
      <c r="NWM28" s="285"/>
      <c r="NWN28" s="287"/>
      <c r="NWO28" s="287"/>
      <c r="NWP28" s="285"/>
      <c r="NWQ28" s="286"/>
      <c r="NWR28" s="286"/>
      <c r="NWS28" s="286"/>
      <c r="NWT28" s="286"/>
      <c r="NWU28" s="286"/>
      <c r="NWV28" s="286"/>
      <c r="NWW28" s="163"/>
      <c r="NWX28" s="154"/>
      <c r="NWY28" s="287"/>
      <c r="NWZ28" s="287"/>
      <c r="NXA28" s="285"/>
      <c r="NXB28" s="287"/>
      <c r="NXC28" s="287"/>
      <c r="NXD28" s="285"/>
      <c r="NXE28" s="287"/>
      <c r="NXF28" s="287"/>
      <c r="NXG28" s="285"/>
      <c r="NXH28" s="287"/>
      <c r="NXI28" s="287"/>
      <c r="NXJ28" s="285"/>
      <c r="NXK28" s="287"/>
      <c r="NXL28" s="287"/>
      <c r="NXM28" s="285"/>
      <c r="NXN28" s="287"/>
      <c r="NXO28" s="287"/>
      <c r="NXP28" s="285"/>
      <c r="NXQ28" s="287"/>
      <c r="NXR28" s="287"/>
      <c r="NXS28" s="285"/>
      <c r="NXT28" s="287"/>
      <c r="NXU28" s="287"/>
      <c r="NXV28" s="285"/>
      <c r="NXW28" s="287"/>
      <c r="NXX28" s="287"/>
      <c r="NXY28" s="285"/>
      <c r="NXZ28" s="287"/>
      <c r="NYA28" s="287"/>
      <c r="NYB28" s="285"/>
      <c r="NYC28" s="287"/>
      <c r="NYD28" s="287"/>
      <c r="NYE28" s="285"/>
      <c r="NYF28" s="287"/>
      <c r="NYG28" s="287"/>
      <c r="NYH28" s="285"/>
      <c r="NYI28" s="287"/>
      <c r="NYJ28" s="287"/>
      <c r="NYK28" s="285"/>
      <c r="NYL28" s="287"/>
      <c r="NYM28" s="287"/>
      <c r="NYN28" s="285"/>
      <c r="NYO28" s="287"/>
      <c r="NYP28" s="287"/>
      <c r="NYQ28" s="285"/>
      <c r="NYR28" s="287"/>
      <c r="NYS28" s="287"/>
      <c r="NYT28" s="285"/>
      <c r="NYU28" s="287"/>
      <c r="NYV28" s="287"/>
      <c r="NYW28" s="285"/>
      <c r="NYX28" s="287"/>
      <c r="NYY28" s="287"/>
      <c r="NYZ28" s="285"/>
      <c r="NZA28" s="287"/>
      <c r="NZB28" s="287"/>
      <c r="NZC28" s="285"/>
      <c r="NZD28" s="287"/>
      <c r="NZE28" s="287"/>
      <c r="NZF28" s="285"/>
      <c r="NZG28" s="287"/>
      <c r="NZH28" s="287"/>
      <c r="NZI28" s="285"/>
      <c r="NZJ28" s="286"/>
      <c r="NZK28" s="286"/>
      <c r="NZL28" s="286"/>
      <c r="NZM28" s="287"/>
      <c r="NZN28" s="287"/>
      <c r="NZO28" s="285"/>
      <c r="NZP28" s="286"/>
      <c r="NZQ28" s="286"/>
      <c r="NZR28" s="286"/>
      <c r="NZS28" s="287"/>
      <c r="NZT28" s="287"/>
      <c r="NZU28" s="285"/>
      <c r="NZV28" s="287"/>
      <c r="NZW28" s="287"/>
      <c r="NZX28" s="285"/>
      <c r="NZY28" s="286"/>
      <c r="NZZ28" s="286"/>
      <c r="OAA28" s="286"/>
      <c r="OAB28" s="286"/>
      <c r="OAC28" s="286"/>
      <c r="OAD28" s="286"/>
      <c r="OAE28" s="163"/>
      <c r="OAF28" s="154"/>
      <c r="OAG28" s="287"/>
      <c r="OAH28" s="287"/>
      <c r="OAI28" s="285"/>
      <c r="OAJ28" s="287"/>
      <c r="OAK28" s="287"/>
      <c r="OAL28" s="285"/>
      <c r="OAM28" s="287"/>
      <c r="OAN28" s="287"/>
      <c r="OAO28" s="285"/>
      <c r="OAP28" s="287"/>
      <c r="OAQ28" s="287"/>
      <c r="OAR28" s="285"/>
      <c r="OAS28" s="287"/>
      <c r="OAT28" s="287"/>
      <c r="OAU28" s="285"/>
      <c r="OAV28" s="287"/>
      <c r="OAW28" s="287"/>
      <c r="OAX28" s="285"/>
      <c r="OAY28" s="287"/>
      <c r="OAZ28" s="287"/>
      <c r="OBA28" s="285"/>
      <c r="OBB28" s="287"/>
      <c r="OBC28" s="287"/>
      <c r="OBD28" s="285"/>
      <c r="OBE28" s="287"/>
      <c r="OBF28" s="287"/>
      <c r="OBG28" s="285"/>
      <c r="OBH28" s="287"/>
      <c r="OBI28" s="287"/>
      <c r="OBJ28" s="285"/>
      <c r="OBK28" s="287"/>
      <c r="OBL28" s="287"/>
      <c r="OBM28" s="285"/>
      <c r="OBN28" s="287"/>
      <c r="OBO28" s="287"/>
      <c r="OBP28" s="285"/>
      <c r="OBQ28" s="287"/>
      <c r="OBR28" s="287"/>
      <c r="OBS28" s="285"/>
      <c r="OBT28" s="287"/>
      <c r="OBU28" s="287"/>
      <c r="OBV28" s="285"/>
      <c r="OBW28" s="287"/>
      <c r="OBX28" s="287"/>
      <c r="OBY28" s="285"/>
      <c r="OBZ28" s="287"/>
      <c r="OCA28" s="287"/>
      <c r="OCB28" s="285"/>
      <c r="OCC28" s="287"/>
      <c r="OCD28" s="287"/>
      <c r="OCE28" s="285"/>
      <c r="OCF28" s="287"/>
      <c r="OCG28" s="287"/>
      <c r="OCH28" s="285"/>
      <c r="OCI28" s="287"/>
      <c r="OCJ28" s="287"/>
      <c r="OCK28" s="285"/>
      <c r="OCL28" s="287"/>
      <c r="OCM28" s="287"/>
      <c r="OCN28" s="285"/>
      <c r="OCO28" s="287"/>
      <c r="OCP28" s="287"/>
      <c r="OCQ28" s="285"/>
      <c r="OCR28" s="286"/>
      <c r="OCS28" s="286"/>
      <c r="OCT28" s="286"/>
      <c r="OCU28" s="287"/>
      <c r="OCV28" s="287"/>
      <c r="OCW28" s="285"/>
      <c r="OCX28" s="286"/>
      <c r="OCY28" s="286"/>
      <c r="OCZ28" s="286"/>
      <c r="ODA28" s="287"/>
      <c r="ODB28" s="287"/>
      <c r="ODC28" s="285"/>
      <c r="ODD28" s="287"/>
      <c r="ODE28" s="287"/>
      <c r="ODF28" s="285"/>
      <c r="ODG28" s="286"/>
      <c r="ODH28" s="286"/>
      <c r="ODI28" s="286"/>
      <c r="ODJ28" s="286"/>
      <c r="ODK28" s="286"/>
      <c r="ODL28" s="286"/>
      <c r="ODM28" s="163"/>
      <c r="ODN28" s="154"/>
      <c r="ODO28" s="287"/>
      <c r="ODP28" s="287"/>
      <c r="ODQ28" s="285"/>
      <c r="ODR28" s="287"/>
      <c r="ODS28" s="287"/>
      <c r="ODT28" s="285"/>
      <c r="ODU28" s="287"/>
      <c r="ODV28" s="287"/>
      <c r="ODW28" s="285"/>
      <c r="ODX28" s="287"/>
      <c r="ODY28" s="287"/>
      <c r="ODZ28" s="285"/>
      <c r="OEA28" s="287"/>
      <c r="OEB28" s="287"/>
      <c r="OEC28" s="285"/>
      <c r="OED28" s="287"/>
      <c r="OEE28" s="287"/>
      <c r="OEF28" s="285"/>
      <c r="OEG28" s="287"/>
      <c r="OEH28" s="287"/>
      <c r="OEI28" s="285"/>
      <c r="OEJ28" s="287"/>
      <c r="OEK28" s="287"/>
      <c r="OEL28" s="285"/>
      <c r="OEM28" s="287"/>
      <c r="OEN28" s="287"/>
      <c r="OEO28" s="285"/>
      <c r="OEP28" s="287"/>
      <c r="OEQ28" s="287"/>
      <c r="OER28" s="285"/>
      <c r="OES28" s="287"/>
      <c r="OET28" s="287"/>
      <c r="OEU28" s="285"/>
      <c r="OEV28" s="287"/>
      <c r="OEW28" s="287"/>
      <c r="OEX28" s="285"/>
      <c r="OEY28" s="287"/>
      <c r="OEZ28" s="287"/>
      <c r="OFA28" s="285"/>
      <c r="OFB28" s="287"/>
      <c r="OFC28" s="287"/>
      <c r="OFD28" s="285"/>
      <c r="OFE28" s="287"/>
      <c r="OFF28" s="287"/>
      <c r="OFG28" s="285"/>
      <c r="OFH28" s="287"/>
      <c r="OFI28" s="287"/>
      <c r="OFJ28" s="285"/>
      <c r="OFK28" s="287"/>
      <c r="OFL28" s="287"/>
      <c r="OFM28" s="285"/>
      <c r="OFN28" s="287"/>
      <c r="OFO28" s="287"/>
      <c r="OFP28" s="285"/>
      <c r="OFQ28" s="287"/>
      <c r="OFR28" s="287"/>
      <c r="OFS28" s="285"/>
      <c r="OFT28" s="287"/>
      <c r="OFU28" s="287"/>
      <c r="OFV28" s="285"/>
      <c r="OFW28" s="287"/>
      <c r="OFX28" s="287"/>
      <c r="OFY28" s="285"/>
      <c r="OFZ28" s="286"/>
      <c r="OGA28" s="286"/>
      <c r="OGB28" s="286"/>
      <c r="OGC28" s="287"/>
      <c r="OGD28" s="287"/>
      <c r="OGE28" s="285"/>
      <c r="OGF28" s="286"/>
      <c r="OGG28" s="286"/>
      <c r="OGH28" s="286"/>
      <c r="OGI28" s="287"/>
      <c r="OGJ28" s="287"/>
      <c r="OGK28" s="285"/>
      <c r="OGL28" s="287"/>
      <c r="OGM28" s="287"/>
      <c r="OGN28" s="285"/>
      <c r="OGO28" s="286"/>
      <c r="OGP28" s="286"/>
      <c r="OGQ28" s="286"/>
      <c r="OGR28" s="286"/>
      <c r="OGS28" s="286"/>
      <c r="OGT28" s="286"/>
      <c r="OGU28" s="163"/>
      <c r="OGV28" s="154"/>
      <c r="OGW28" s="287"/>
      <c r="OGX28" s="287"/>
      <c r="OGY28" s="285"/>
      <c r="OGZ28" s="287"/>
      <c r="OHA28" s="287"/>
      <c r="OHB28" s="285"/>
      <c r="OHC28" s="287"/>
      <c r="OHD28" s="287"/>
      <c r="OHE28" s="285"/>
      <c r="OHF28" s="287"/>
      <c r="OHG28" s="287"/>
      <c r="OHH28" s="285"/>
      <c r="OHI28" s="287"/>
      <c r="OHJ28" s="287"/>
      <c r="OHK28" s="285"/>
      <c r="OHL28" s="287"/>
      <c r="OHM28" s="287"/>
      <c r="OHN28" s="285"/>
      <c r="OHO28" s="287"/>
      <c r="OHP28" s="287"/>
      <c r="OHQ28" s="285"/>
      <c r="OHR28" s="287"/>
      <c r="OHS28" s="287"/>
      <c r="OHT28" s="285"/>
      <c r="OHU28" s="287"/>
      <c r="OHV28" s="287"/>
      <c r="OHW28" s="285"/>
      <c r="OHX28" s="287"/>
      <c r="OHY28" s="287"/>
      <c r="OHZ28" s="285"/>
      <c r="OIA28" s="287"/>
      <c r="OIB28" s="287"/>
      <c r="OIC28" s="285"/>
      <c r="OID28" s="287"/>
      <c r="OIE28" s="287"/>
      <c r="OIF28" s="285"/>
      <c r="OIG28" s="287"/>
      <c r="OIH28" s="287"/>
      <c r="OII28" s="285"/>
      <c r="OIJ28" s="287"/>
      <c r="OIK28" s="287"/>
      <c r="OIL28" s="285"/>
      <c r="OIM28" s="287"/>
      <c r="OIN28" s="287"/>
      <c r="OIO28" s="285"/>
      <c r="OIP28" s="287"/>
      <c r="OIQ28" s="287"/>
      <c r="OIR28" s="285"/>
      <c r="OIS28" s="287"/>
      <c r="OIT28" s="287"/>
      <c r="OIU28" s="285"/>
      <c r="OIV28" s="287"/>
      <c r="OIW28" s="287"/>
      <c r="OIX28" s="285"/>
      <c r="OIY28" s="287"/>
      <c r="OIZ28" s="287"/>
      <c r="OJA28" s="285"/>
      <c r="OJB28" s="287"/>
      <c r="OJC28" s="287"/>
      <c r="OJD28" s="285"/>
      <c r="OJE28" s="287"/>
      <c r="OJF28" s="287"/>
      <c r="OJG28" s="285"/>
      <c r="OJH28" s="286"/>
      <c r="OJI28" s="286"/>
      <c r="OJJ28" s="286"/>
      <c r="OJK28" s="287"/>
      <c r="OJL28" s="287"/>
      <c r="OJM28" s="285"/>
      <c r="OJN28" s="286"/>
      <c r="OJO28" s="286"/>
      <c r="OJP28" s="286"/>
      <c r="OJQ28" s="287"/>
      <c r="OJR28" s="287"/>
      <c r="OJS28" s="285"/>
      <c r="OJT28" s="287"/>
      <c r="OJU28" s="287"/>
      <c r="OJV28" s="285"/>
      <c r="OJW28" s="286"/>
      <c r="OJX28" s="286"/>
      <c r="OJY28" s="286"/>
      <c r="OJZ28" s="286"/>
      <c r="OKA28" s="286"/>
      <c r="OKB28" s="286"/>
      <c r="OKC28" s="163"/>
      <c r="OKD28" s="154"/>
      <c r="OKE28" s="287"/>
      <c r="OKF28" s="287"/>
      <c r="OKG28" s="285"/>
      <c r="OKH28" s="287"/>
      <c r="OKI28" s="287"/>
      <c r="OKJ28" s="285"/>
      <c r="OKK28" s="287"/>
      <c r="OKL28" s="287"/>
      <c r="OKM28" s="285"/>
      <c r="OKN28" s="287"/>
      <c r="OKO28" s="287"/>
      <c r="OKP28" s="285"/>
      <c r="OKQ28" s="287"/>
      <c r="OKR28" s="287"/>
      <c r="OKS28" s="285"/>
      <c r="OKT28" s="287"/>
      <c r="OKU28" s="287"/>
      <c r="OKV28" s="285"/>
      <c r="OKW28" s="287"/>
      <c r="OKX28" s="287"/>
      <c r="OKY28" s="285"/>
      <c r="OKZ28" s="287"/>
      <c r="OLA28" s="287"/>
      <c r="OLB28" s="285"/>
      <c r="OLC28" s="287"/>
      <c r="OLD28" s="287"/>
      <c r="OLE28" s="285"/>
      <c r="OLF28" s="287"/>
      <c r="OLG28" s="287"/>
      <c r="OLH28" s="285"/>
      <c r="OLI28" s="287"/>
      <c r="OLJ28" s="287"/>
      <c r="OLK28" s="285"/>
      <c r="OLL28" s="287"/>
      <c r="OLM28" s="287"/>
      <c r="OLN28" s="285"/>
      <c r="OLO28" s="287"/>
      <c r="OLP28" s="287"/>
      <c r="OLQ28" s="285"/>
      <c r="OLR28" s="287"/>
      <c r="OLS28" s="287"/>
      <c r="OLT28" s="285"/>
      <c r="OLU28" s="287"/>
      <c r="OLV28" s="287"/>
      <c r="OLW28" s="285"/>
      <c r="OLX28" s="287"/>
      <c r="OLY28" s="287"/>
      <c r="OLZ28" s="285"/>
      <c r="OMA28" s="287"/>
      <c r="OMB28" s="287"/>
      <c r="OMC28" s="285"/>
      <c r="OMD28" s="287"/>
      <c r="OME28" s="287"/>
      <c r="OMF28" s="285"/>
      <c r="OMG28" s="287"/>
      <c r="OMH28" s="287"/>
      <c r="OMI28" s="285"/>
      <c r="OMJ28" s="287"/>
      <c r="OMK28" s="287"/>
      <c r="OML28" s="285"/>
      <c r="OMM28" s="287"/>
      <c r="OMN28" s="287"/>
      <c r="OMO28" s="285"/>
      <c r="OMP28" s="286"/>
      <c r="OMQ28" s="286"/>
      <c r="OMR28" s="286"/>
      <c r="OMS28" s="287"/>
      <c r="OMT28" s="287"/>
      <c r="OMU28" s="285"/>
      <c r="OMV28" s="286"/>
      <c r="OMW28" s="286"/>
      <c r="OMX28" s="286"/>
      <c r="OMY28" s="287"/>
      <c r="OMZ28" s="287"/>
      <c r="ONA28" s="285"/>
      <c r="ONB28" s="287"/>
      <c r="ONC28" s="287"/>
      <c r="OND28" s="285"/>
      <c r="ONE28" s="286"/>
      <c r="ONF28" s="286"/>
      <c r="ONG28" s="286"/>
      <c r="ONH28" s="286"/>
      <c r="ONI28" s="286"/>
      <c r="ONJ28" s="286"/>
      <c r="ONK28" s="163"/>
      <c r="ONL28" s="154"/>
      <c r="ONM28" s="287"/>
      <c r="ONN28" s="287"/>
      <c r="ONO28" s="285"/>
      <c r="ONP28" s="287"/>
      <c r="ONQ28" s="287"/>
      <c r="ONR28" s="285"/>
      <c r="ONS28" s="287"/>
      <c r="ONT28" s="287"/>
      <c r="ONU28" s="285"/>
      <c r="ONV28" s="287"/>
      <c r="ONW28" s="287"/>
      <c r="ONX28" s="285"/>
      <c r="ONY28" s="287"/>
      <c r="ONZ28" s="287"/>
      <c r="OOA28" s="285"/>
      <c r="OOB28" s="287"/>
      <c r="OOC28" s="287"/>
      <c r="OOD28" s="285"/>
      <c r="OOE28" s="287"/>
      <c r="OOF28" s="287"/>
      <c r="OOG28" s="285"/>
      <c r="OOH28" s="287"/>
      <c r="OOI28" s="287"/>
      <c r="OOJ28" s="285"/>
      <c r="OOK28" s="287"/>
      <c r="OOL28" s="287"/>
      <c r="OOM28" s="285"/>
      <c r="OON28" s="287"/>
      <c r="OOO28" s="287"/>
      <c r="OOP28" s="285"/>
      <c r="OOQ28" s="287"/>
      <c r="OOR28" s="287"/>
      <c r="OOS28" s="285"/>
      <c r="OOT28" s="287"/>
      <c r="OOU28" s="287"/>
      <c r="OOV28" s="285"/>
      <c r="OOW28" s="287"/>
      <c r="OOX28" s="287"/>
      <c r="OOY28" s="285"/>
      <c r="OOZ28" s="287"/>
      <c r="OPA28" s="287"/>
      <c r="OPB28" s="285"/>
      <c r="OPC28" s="287"/>
      <c r="OPD28" s="287"/>
      <c r="OPE28" s="285"/>
      <c r="OPF28" s="287"/>
      <c r="OPG28" s="287"/>
      <c r="OPH28" s="285"/>
      <c r="OPI28" s="287"/>
      <c r="OPJ28" s="287"/>
      <c r="OPK28" s="285"/>
      <c r="OPL28" s="287"/>
      <c r="OPM28" s="287"/>
      <c r="OPN28" s="285"/>
      <c r="OPO28" s="287"/>
      <c r="OPP28" s="287"/>
      <c r="OPQ28" s="285"/>
      <c r="OPR28" s="287"/>
      <c r="OPS28" s="287"/>
      <c r="OPT28" s="285"/>
      <c r="OPU28" s="287"/>
      <c r="OPV28" s="287"/>
      <c r="OPW28" s="285"/>
      <c r="OPX28" s="286"/>
      <c r="OPY28" s="286"/>
      <c r="OPZ28" s="286"/>
      <c r="OQA28" s="287"/>
      <c r="OQB28" s="287"/>
      <c r="OQC28" s="285"/>
      <c r="OQD28" s="286"/>
      <c r="OQE28" s="286"/>
      <c r="OQF28" s="286"/>
      <c r="OQG28" s="287"/>
      <c r="OQH28" s="287"/>
      <c r="OQI28" s="285"/>
      <c r="OQJ28" s="287"/>
      <c r="OQK28" s="287"/>
      <c r="OQL28" s="285"/>
      <c r="OQM28" s="286"/>
      <c r="OQN28" s="286"/>
      <c r="OQO28" s="286"/>
      <c r="OQP28" s="286"/>
      <c r="OQQ28" s="286"/>
      <c r="OQR28" s="286"/>
      <c r="OQS28" s="163"/>
      <c r="OQT28" s="154"/>
      <c r="OQU28" s="287"/>
      <c r="OQV28" s="287"/>
      <c r="OQW28" s="285"/>
      <c r="OQX28" s="287"/>
      <c r="OQY28" s="287"/>
      <c r="OQZ28" s="285"/>
      <c r="ORA28" s="287"/>
      <c r="ORB28" s="287"/>
      <c r="ORC28" s="285"/>
      <c r="ORD28" s="287"/>
      <c r="ORE28" s="287"/>
      <c r="ORF28" s="285"/>
      <c r="ORG28" s="287"/>
      <c r="ORH28" s="287"/>
      <c r="ORI28" s="285"/>
      <c r="ORJ28" s="287"/>
      <c r="ORK28" s="287"/>
      <c r="ORL28" s="285"/>
      <c r="ORM28" s="287"/>
      <c r="ORN28" s="287"/>
      <c r="ORO28" s="285"/>
      <c r="ORP28" s="287"/>
      <c r="ORQ28" s="287"/>
      <c r="ORR28" s="285"/>
      <c r="ORS28" s="287"/>
      <c r="ORT28" s="287"/>
      <c r="ORU28" s="285"/>
      <c r="ORV28" s="287"/>
      <c r="ORW28" s="287"/>
      <c r="ORX28" s="285"/>
      <c r="ORY28" s="287"/>
      <c r="ORZ28" s="287"/>
      <c r="OSA28" s="285"/>
      <c r="OSB28" s="287"/>
      <c r="OSC28" s="287"/>
      <c r="OSD28" s="285"/>
      <c r="OSE28" s="287"/>
      <c r="OSF28" s="287"/>
      <c r="OSG28" s="285"/>
      <c r="OSH28" s="287"/>
      <c r="OSI28" s="287"/>
      <c r="OSJ28" s="285"/>
      <c r="OSK28" s="287"/>
      <c r="OSL28" s="287"/>
      <c r="OSM28" s="285"/>
      <c r="OSN28" s="287"/>
      <c r="OSO28" s="287"/>
      <c r="OSP28" s="285"/>
      <c r="OSQ28" s="287"/>
      <c r="OSR28" s="287"/>
      <c r="OSS28" s="285"/>
      <c r="OST28" s="287"/>
      <c r="OSU28" s="287"/>
      <c r="OSV28" s="285"/>
      <c r="OSW28" s="287"/>
      <c r="OSX28" s="287"/>
      <c r="OSY28" s="285"/>
      <c r="OSZ28" s="287"/>
      <c r="OTA28" s="287"/>
      <c r="OTB28" s="285"/>
      <c r="OTC28" s="287"/>
      <c r="OTD28" s="287"/>
      <c r="OTE28" s="285"/>
      <c r="OTF28" s="286"/>
      <c r="OTG28" s="286"/>
      <c r="OTH28" s="286"/>
      <c r="OTI28" s="287"/>
      <c r="OTJ28" s="287"/>
      <c r="OTK28" s="285"/>
      <c r="OTL28" s="286"/>
      <c r="OTM28" s="286"/>
      <c r="OTN28" s="286"/>
      <c r="OTO28" s="287"/>
      <c r="OTP28" s="287"/>
      <c r="OTQ28" s="285"/>
      <c r="OTR28" s="287"/>
      <c r="OTS28" s="287"/>
      <c r="OTT28" s="285"/>
      <c r="OTU28" s="286"/>
      <c r="OTV28" s="286"/>
      <c r="OTW28" s="286"/>
      <c r="OTX28" s="286"/>
      <c r="OTY28" s="286"/>
      <c r="OTZ28" s="286"/>
      <c r="OUA28" s="163"/>
      <c r="OUB28" s="154"/>
      <c r="OUC28" s="287"/>
      <c r="OUD28" s="287"/>
      <c r="OUE28" s="285"/>
      <c r="OUF28" s="287"/>
      <c r="OUG28" s="287"/>
      <c r="OUH28" s="285"/>
      <c r="OUI28" s="287"/>
      <c r="OUJ28" s="287"/>
      <c r="OUK28" s="285"/>
      <c r="OUL28" s="287"/>
      <c r="OUM28" s="287"/>
      <c r="OUN28" s="285"/>
      <c r="OUO28" s="287"/>
      <c r="OUP28" s="287"/>
      <c r="OUQ28" s="285"/>
      <c r="OUR28" s="287"/>
      <c r="OUS28" s="287"/>
      <c r="OUT28" s="285"/>
      <c r="OUU28" s="287"/>
      <c r="OUV28" s="287"/>
      <c r="OUW28" s="285"/>
      <c r="OUX28" s="287"/>
      <c r="OUY28" s="287"/>
      <c r="OUZ28" s="285"/>
      <c r="OVA28" s="287"/>
      <c r="OVB28" s="287"/>
      <c r="OVC28" s="285"/>
      <c r="OVD28" s="287"/>
      <c r="OVE28" s="287"/>
      <c r="OVF28" s="285"/>
      <c r="OVG28" s="287"/>
      <c r="OVH28" s="287"/>
      <c r="OVI28" s="285"/>
      <c r="OVJ28" s="287"/>
      <c r="OVK28" s="287"/>
      <c r="OVL28" s="285"/>
      <c r="OVM28" s="287"/>
      <c r="OVN28" s="287"/>
      <c r="OVO28" s="285"/>
      <c r="OVP28" s="287"/>
      <c r="OVQ28" s="287"/>
      <c r="OVR28" s="285"/>
      <c r="OVS28" s="287"/>
      <c r="OVT28" s="287"/>
      <c r="OVU28" s="285"/>
      <c r="OVV28" s="287"/>
      <c r="OVW28" s="287"/>
      <c r="OVX28" s="285"/>
      <c r="OVY28" s="287"/>
      <c r="OVZ28" s="287"/>
      <c r="OWA28" s="285"/>
      <c r="OWB28" s="287"/>
      <c r="OWC28" s="287"/>
      <c r="OWD28" s="285"/>
      <c r="OWE28" s="287"/>
      <c r="OWF28" s="287"/>
      <c r="OWG28" s="285"/>
      <c r="OWH28" s="287"/>
      <c r="OWI28" s="287"/>
      <c r="OWJ28" s="285"/>
      <c r="OWK28" s="287"/>
      <c r="OWL28" s="287"/>
      <c r="OWM28" s="285"/>
      <c r="OWN28" s="286"/>
      <c r="OWO28" s="286"/>
      <c r="OWP28" s="286"/>
      <c r="OWQ28" s="287"/>
      <c r="OWR28" s="287"/>
      <c r="OWS28" s="285"/>
      <c r="OWT28" s="286"/>
      <c r="OWU28" s="286"/>
      <c r="OWV28" s="286"/>
      <c r="OWW28" s="287"/>
      <c r="OWX28" s="287"/>
      <c r="OWY28" s="285"/>
      <c r="OWZ28" s="287"/>
      <c r="OXA28" s="287"/>
      <c r="OXB28" s="285"/>
      <c r="OXC28" s="286"/>
      <c r="OXD28" s="286"/>
      <c r="OXE28" s="286"/>
      <c r="OXF28" s="286"/>
      <c r="OXG28" s="286"/>
      <c r="OXH28" s="286"/>
      <c r="OXI28" s="163"/>
      <c r="OXJ28" s="154"/>
      <c r="OXK28" s="287"/>
      <c r="OXL28" s="287"/>
      <c r="OXM28" s="285"/>
      <c r="OXN28" s="287"/>
      <c r="OXO28" s="287"/>
      <c r="OXP28" s="285"/>
      <c r="OXQ28" s="287"/>
      <c r="OXR28" s="287"/>
      <c r="OXS28" s="285"/>
      <c r="OXT28" s="287"/>
      <c r="OXU28" s="287"/>
      <c r="OXV28" s="285"/>
      <c r="OXW28" s="287"/>
      <c r="OXX28" s="287"/>
      <c r="OXY28" s="285"/>
      <c r="OXZ28" s="287"/>
      <c r="OYA28" s="287"/>
      <c r="OYB28" s="285"/>
      <c r="OYC28" s="287"/>
      <c r="OYD28" s="287"/>
      <c r="OYE28" s="285"/>
      <c r="OYF28" s="287"/>
      <c r="OYG28" s="287"/>
      <c r="OYH28" s="285"/>
      <c r="OYI28" s="287"/>
      <c r="OYJ28" s="287"/>
      <c r="OYK28" s="285"/>
      <c r="OYL28" s="287"/>
      <c r="OYM28" s="287"/>
      <c r="OYN28" s="285"/>
      <c r="OYO28" s="287"/>
      <c r="OYP28" s="287"/>
      <c r="OYQ28" s="285"/>
      <c r="OYR28" s="287"/>
      <c r="OYS28" s="287"/>
      <c r="OYT28" s="285"/>
      <c r="OYU28" s="287"/>
      <c r="OYV28" s="287"/>
      <c r="OYW28" s="285"/>
      <c r="OYX28" s="287"/>
      <c r="OYY28" s="287"/>
      <c r="OYZ28" s="285"/>
      <c r="OZA28" s="287"/>
      <c r="OZB28" s="287"/>
      <c r="OZC28" s="285"/>
      <c r="OZD28" s="287"/>
      <c r="OZE28" s="287"/>
      <c r="OZF28" s="285"/>
      <c r="OZG28" s="287"/>
      <c r="OZH28" s="287"/>
      <c r="OZI28" s="285"/>
      <c r="OZJ28" s="287"/>
      <c r="OZK28" s="287"/>
      <c r="OZL28" s="285"/>
      <c r="OZM28" s="287"/>
      <c r="OZN28" s="287"/>
      <c r="OZO28" s="285"/>
      <c r="OZP28" s="287"/>
      <c r="OZQ28" s="287"/>
      <c r="OZR28" s="285"/>
      <c r="OZS28" s="287"/>
      <c r="OZT28" s="287"/>
      <c r="OZU28" s="285"/>
      <c r="OZV28" s="286"/>
      <c r="OZW28" s="286"/>
      <c r="OZX28" s="286"/>
      <c r="OZY28" s="287"/>
      <c r="OZZ28" s="287"/>
      <c r="PAA28" s="285"/>
      <c r="PAB28" s="286"/>
      <c r="PAC28" s="286"/>
      <c r="PAD28" s="286"/>
      <c r="PAE28" s="287"/>
      <c r="PAF28" s="287"/>
      <c r="PAG28" s="285"/>
      <c r="PAH28" s="287"/>
      <c r="PAI28" s="287"/>
      <c r="PAJ28" s="285"/>
      <c r="PAK28" s="286"/>
      <c r="PAL28" s="286"/>
      <c r="PAM28" s="286"/>
      <c r="PAN28" s="286"/>
      <c r="PAO28" s="286"/>
      <c r="PAP28" s="286"/>
      <c r="PAQ28" s="163"/>
      <c r="PAR28" s="154"/>
      <c r="PAS28" s="287"/>
      <c r="PAT28" s="287"/>
      <c r="PAU28" s="285"/>
      <c r="PAV28" s="287"/>
      <c r="PAW28" s="287"/>
      <c r="PAX28" s="285"/>
      <c r="PAY28" s="287"/>
      <c r="PAZ28" s="287"/>
      <c r="PBA28" s="285"/>
      <c r="PBB28" s="287"/>
      <c r="PBC28" s="287"/>
      <c r="PBD28" s="285"/>
      <c r="PBE28" s="287"/>
      <c r="PBF28" s="287"/>
      <c r="PBG28" s="285"/>
      <c r="PBH28" s="287"/>
      <c r="PBI28" s="287"/>
      <c r="PBJ28" s="285"/>
      <c r="PBK28" s="287"/>
      <c r="PBL28" s="287"/>
      <c r="PBM28" s="285"/>
      <c r="PBN28" s="287"/>
      <c r="PBO28" s="287"/>
      <c r="PBP28" s="285"/>
      <c r="PBQ28" s="287"/>
      <c r="PBR28" s="287"/>
      <c r="PBS28" s="285"/>
      <c r="PBT28" s="287"/>
      <c r="PBU28" s="287"/>
      <c r="PBV28" s="285"/>
      <c r="PBW28" s="287"/>
      <c r="PBX28" s="287"/>
      <c r="PBY28" s="285"/>
      <c r="PBZ28" s="287"/>
      <c r="PCA28" s="287"/>
      <c r="PCB28" s="285"/>
      <c r="PCC28" s="287"/>
      <c r="PCD28" s="287"/>
      <c r="PCE28" s="285"/>
      <c r="PCF28" s="287"/>
      <c r="PCG28" s="287"/>
      <c r="PCH28" s="285"/>
      <c r="PCI28" s="287"/>
      <c r="PCJ28" s="287"/>
      <c r="PCK28" s="285"/>
      <c r="PCL28" s="287"/>
      <c r="PCM28" s="287"/>
      <c r="PCN28" s="285"/>
      <c r="PCO28" s="287"/>
      <c r="PCP28" s="287"/>
      <c r="PCQ28" s="285"/>
      <c r="PCR28" s="287"/>
      <c r="PCS28" s="287"/>
      <c r="PCT28" s="285"/>
      <c r="PCU28" s="287"/>
      <c r="PCV28" s="287"/>
      <c r="PCW28" s="285"/>
      <c r="PCX28" s="287"/>
      <c r="PCY28" s="287"/>
      <c r="PCZ28" s="285"/>
      <c r="PDA28" s="287"/>
      <c r="PDB28" s="287"/>
      <c r="PDC28" s="285"/>
      <c r="PDD28" s="286"/>
      <c r="PDE28" s="286"/>
      <c r="PDF28" s="286"/>
      <c r="PDG28" s="287"/>
      <c r="PDH28" s="287"/>
      <c r="PDI28" s="285"/>
      <c r="PDJ28" s="286"/>
      <c r="PDK28" s="286"/>
      <c r="PDL28" s="286"/>
      <c r="PDM28" s="287"/>
      <c r="PDN28" s="287"/>
      <c r="PDO28" s="285"/>
      <c r="PDP28" s="287"/>
      <c r="PDQ28" s="287"/>
      <c r="PDR28" s="285"/>
      <c r="PDS28" s="286"/>
      <c r="PDT28" s="286"/>
      <c r="PDU28" s="286"/>
      <c r="PDV28" s="286"/>
      <c r="PDW28" s="286"/>
      <c r="PDX28" s="286"/>
      <c r="PDY28" s="163"/>
      <c r="PDZ28" s="154"/>
      <c r="PEA28" s="287"/>
      <c r="PEB28" s="287"/>
      <c r="PEC28" s="285"/>
      <c r="PED28" s="287"/>
      <c r="PEE28" s="287"/>
      <c r="PEF28" s="285"/>
      <c r="PEG28" s="287"/>
      <c r="PEH28" s="287"/>
      <c r="PEI28" s="285"/>
      <c r="PEJ28" s="287"/>
      <c r="PEK28" s="287"/>
      <c r="PEL28" s="285"/>
      <c r="PEM28" s="287"/>
      <c r="PEN28" s="287"/>
      <c r="PEO28" s="285"/>
      <c r="PEP28" s="287"/>
      <c r="PEQ28" s="287"/>
      <c r="PER28" s="285"/>
      <c r="PES28" s="287"/>
      <c r="PET28" s="287"/>
      <c r="PEU28" s="285"/>
      <c r="PEV28" s="287"/>
      <c r="PEW28" s="287"/>
      <c r="PEX28" s="285"/>
      <c r="PEY28" s="287"/>
      <c r="PEZ28" s="287"/>
      <c r="PFA28" s="285"/>
      <c r="PFB28" s="287"/>
      <c r="PFC28" s="287"/>
      <c r="PFD28" s="285"/>
      <c r="PFE28" s="287"/>
      <c r="PFF28" s="287"/>
      <c r="PFG28" s="285"/>
      <c r="PFH28" s="287"/>
      <c r="PFI28" s="287"/>
      <c r="PFJ28" s="285"/>
      <c r="PFK28" s="287"/>
      <c r="PFL28" s="287"/>
      <c r="PFM28" s="285"/>
      <c r="PFN28" s="287"/>
      <c r="PFO28" s="287"/>
      <c r="PFP28" s="285"/>
      <c r="PFQ28" s="287"/>
      <c r="PFR28" s="287"/>
      <c r="PFS28" s="285"/>
      <c r="PFT28" s="287"/>
      <c r="PFU28" s="287"/>
      <c r="PFV28" s="285"/>
      <c r="PFW28" s="287"/>
      <c r="PFX28" s="287"/>
      <c r="PFY28" s="285"/>
      <c r="PFZ28" s="287"/>
      <c r="PGA28" s="287"/>
      <c r="PGB28" s="285"/>
      <c r="PGC28" s="287"/>
      <c r="PGD28" s="287"/>
      <c r="PGE28" s="285"/>
      <c r="PGF28" s="287"/>
      <c r="PGG28" s="287"/>
      <c r="PGH28" s="285"/>
      <c r="PGI28" s="287"/>
      <c r="PGJ28" s="287"/>
      <c r="PGK28" s="285"/>
      <c r="PGL28" s="286"/>
      <c r="PGM28" s="286"/>
      <c r="PGN28" s="286"/>
      <c r="PGO28" s="287"/>
      <c r="PGP28" s="287"/>
      <c r="PGQ28" s="285"/>
      <c r="PGR28" s="286"/>
      <c r="PGS28" s="286"/>
      <c r="PGT28" s="286"/>
      <c r="PGU28" s="287"/>
      <c r="PGV28" s="287"/>
      <c r="PGW28" s="285"/>
      <c r="PGX28" s="287"/>
      <c r="PGY28" s="287"/>
      <c r="PGZ28" s="285"/>
      <c r="PHA28" s="286"/>
      <c r="PHB28" s="286"/>
      <c r="PHC28" s="286"/>
      <c r="PHD28" s="286"/>
      <c r="PHE28" s="286"/>
      <c r="PHF28" s="286"/>
      <c r="PHG28" s="163"/>
      <c r="PHH28" s="154"/>
      <c r="PHI28" s="287"/>
      <c r="PHJ28" s="287"/>
      <c r="PHK28" s="285"/>
      <c r="PHL28" s="287"/>
      <c r="PHM28" s="287"/>
      <c r="PHN28" s="285"/>
      <c r="PHO28" s="287"/>
      <c r="PHP28" s="287"/>
      <c r="PHQ28" s="285"/>
      <c r="PHR28" s="287"/>
      <c r="PHS28" s="287"/>
      <c r="PHT28" s="285"/>
      <c r="PHU28" s="287"/>
      <c r="PHV28" s="287"/>
      <c r="PHW28" s="285"/>
      <c r="PHX28" s="287"/>
      <c r="PHY28" s="287"/>
      <c r="PHZ28" s="285"/>
      <c r="PIA28" s="287"/>
      <c r="PIB28" s="287"/>
      <c r="PIC28" s="285"/>
      <c r="PID28" s="287"/>
      <c r="PIE28" s="287"/>
      <c r="PIF28" s="285"/>
      <c r="PIG28" s="287"/>
      <c r="PIH28" s="287"/>
      <c r="PII28" s="285"/>
      <c r="PIJ28" s="287"/>
      <c r="PIK28" s="287"/>
      <c r="PIL28" s="285"/>
      <c r="PIM28" s="287"/>
      <c r="PIN28" s="287"/>
      <c r="PIO28" s="285"/>
      <c r="PIP28" s="287"/>
      <c r="PIQ28" s="287"/>
      <c r="PIR28" s="285"/>
      <c r="PIS28" s="287"/>
      <c r="PIT28" s="287"/>
      <c r="PIU28" s="285"/>
      <c r="PIV28" s="287"/>
      <c r="PIW28" s="287"/>
      <c r="PIX28" s="285"/>
      <c r="PIY28" s="287"/>
      <c r="PIZ28" s="287"/>
      <c r="PJA28" s="285"/>
      <c r="PJB28" s="287"/>
      <c r="PJC28" s="287"/>
      <c r="PJD28" s="285"/>
      <c r="PJE28" s="287"/>
      <c r="PJF28" s="287"/>
      <c r="PJG28" s="285"/>
      <c r="PJH28" s="287"/>
      <c r="PJI28" s="287"/>
      <c r="PJJ28" s="285"/>
      <c r="PJK28" s="287"/>
      <c r="PJL28" s="287"/>
      <c r="PJM28" s="285"/>
      <c r="PJN28" s="287"/>
      <c r="PJO28" s="287"/>
      <c r="PJP28" s="285"/>
      <c r="PJQ28" s="287"/>
      <c r="PJR28" s="287"/>
      <c r="PJS28" s="285"/>
      <c r="PJT28" s="286"/>
      <c r="PJU28" s="286"/>
      <c r="PJV28" s="286"/>
      <c r="PJW28" s="287"/>
      <c r="PJX28" s="287"/>
      <c r="PJY28" s="285"/>
      <c r="PJZ28" s="286"/>
      <c r="PKA28" s="286"/>
      <c r="PKB28" s="286"/>
      <c r="PKC28" s="287"/>
      <c r="PKD28" s="287"/>
      <c r="PKE28" s="285"/>
      <c r="PKF28" s="287"/>
      <c r="PKG28" s="287"/>
      <c r="PKH28" s="285"/>
      <c r="PKI28" s="286"/>
      <c r="PKJ28" s="286"/>
      <c r="PKK28" s="286"/>
      <c r="PKL28" s="286"/>
      <c r="PKM28" s="286"/>
      <c r="PKN28" s="286"/>
      <c r="PKO28" s="163"/>
      <c r="PKP28" s="154"/>
      <c r="PKQ28" s="287"/>
      <c r="PKR28" s="287"/>
      <c r="PKS28" s="285"/>
      <c r="PKT28" s="287"/>
      <c r="PKU28" s="287"/>
      <c r="PKV28" s="285"/>
      <c r="PKW28" s="287"/>
      <c r="PKX28" s="287"/>
      <c r="PKY28" s="285"/>
      <c r="PKZ28" s="287"/>
      <c r="PLA28" s="287"/>
      <c r="PLB28" s="285"/>
      <c r="PLC28" s="287"/>
      <c r="PLD28" s="287"/>
      <c r="PLE28" s="285"/>
      <c r="PLF28" s="287"/>
      <c r="PLG28" s="287"/>
      <c r="PLH28" s="285"/>
      <c r="PLI28" s="287"/>
      <c r="PLJ28" s="287"/>
      <c r="PLK28" s="285"/>
      <c r="PLL28" s="287"/>
      <c r="PLM28" s="287"/>
      <c r="PLN28" s="285"/>
      <c r="PLO28" s="287"/>
      <c r="PLP28" s="287"/>
      <c r="PLQ28" s="285"/>
      <c r="PLR28" s="287"/>
      <c r="PLS28" s="287"/>
      <c r="PLT28" s="285"/>
      <c r="PLU28" s="287"/>
      <c r="PLV28" s="287"/>
      <c r="PLW28" s="285"/>
      <c r="PLX28" s="287"/>
      <c r="PLY28" s="287"/>
      <c r="PLZ28" s="285"/>
      <c r="PMA28" s="287"/>
      <c r="PMB28" s="287"/>
      <c r="PMC28" s="285"/>
      <c r="PMD28" s="287"/>
      <c r="PME28" s="287"/>
      <c r="PMF28" s="285"/>
      <c r="PMG28" s="287"/>
      <c r="PMH28" s="287"/>
      <c r="PMI28" s="285"/>
      <c r="PMJ28" s="287"/>
      <c r="PMK28" s="287"/>
      <c r="PML28" s="285"/>
      <c r="PMM28" s="287"/>
      <c r="PMN28" s="287"/>
      <c r="PMO28" s="285"/>
      <c r="PMP28" s="287"/>
      <c r="PMQ28" s="287"/>
      <c r="PMR28" s="285"/>
      <c r="PMS28" s="287"/>
      <c r="PMT28" s="287"/>
      <c r="PMU28" s="285"/>
      <c r="PMV28" s="287"/>
      <c r="PMW28" s="287"/>
      <c r="PMX28" s="285"/>
      <c r="PMY28" s="287"/>
      <c r="PMZ28" s="287"/>
      <c r="PNA28" s="285"/>
      <c r="PNB28" s="286"/>
      <c r="PNC28" s="286"/>
      <c r="PND28" s="286"/>
      <c r="PNE28" s="287"/>
      <c r="PNF28" s="287"/>
      <c r="PNG28" s="285"/>
      <c r="PNH28" s="286"/>
      <c r="PNI28" s="286"/>
      <c r="PNJ28" s="286"/>
      <c r="PNK28" s="287"/>
      <c r="PNL28" s="287"/>
      <c r="PNM28" s="285"/>
      <c r="PNN28" s="287"/>
      <c r="PNO28" s="287"/>
      <c r="PNP28" s="285"/>
      <c r="PNQ28" s="286"/>
      <c r="PNR28" s="286"/>
      <c r="PNS28" s="286"/>
      <c r="PNT28" s="286"/>
      <c r="PNU28" s="286"/>
      <c r="PNV28" s="286"/>
      <c r="PNW28" s="163"/>
      <c r="PNX28" s="154"/>
      <c r="PNY28" s="287"/>
      <c r="PNZ28" s="287"/>
      <c r="POA28" s="285"/>
      <c r="POB28" s="287"/>
      <c r="POC28" s="287"/>
      <c r="POD28" s="285"/>
      <c r="POE28" s="287"/>
      <c r="POF28" s="287"/>
      <c r="POG28" s="285"/>
      <c r="POH28" s="287"/>
      <c r="POI28" s="287"/>
      <c r="POJ28" s="285"/>
      <c r="POK28" s="287"/>
      <c r="POL28" s="287"/>
      <c r="POM28" s="285"/>
      <c r="PON28" s="287"/>
      <c r="POO28" s="287"/>
      <c r="POP28" s="285"/>
      <c r="POQ28" s="287"/>
      <c r="POR28" s="287"/>
      <c r="POS28" s="285"/>
      <c r="POT28" s="287"/>
      <c r="POU28" s="287"/>
      <c r="POV28" s="285"/>
      <c r="POW28" s="287"/>
      <c r="POX28" s="287"/>
      <c r="POY28" s="285"/>
      <c r="POZ28" s="287"/>
      <c r="PPA28" s="287"/>
      <c r="PPB28" s="285"/>
      <c r="PPC28" s="287"/>
      <c r="PPD28" s="287"/>
      <c r="PPE28" s="285"/>
      <c r="PPF28" s="287"/>
      <c r="PPG28" s="287"/>
      <c r="PPH28" s="285"/>
      <c r="PPI28" s="287"/>
      <c r="PPJ28" s="287"/>
      <c r="PPK28" s="285"/>
      <c r="PPL28" s="287"/>
      <c r="PPM28" s="287"/>
      <c r="PPN28" s="285"/>
      <c r="PPO28" s="287"/>
      <c r="PPP28" s="287"/>
      <c r="PPQ28" s="285"/>
      <c r="PPR28" s="287"/>
      <c r="PPS28" s="287"/>
      <c r="PPT28" s="285"/>
      <c r="PPU28" s="287"/>
      <c r="PPV28" s="287"/>
      <c r="PPW28" s="285"/>
      <c r="PPX28" s="287"/>
      <c r="PPY28" s="287"/>
      <c r="PPZ28" s="285"/>
      <c r="PQA28" s="287"/>
      <c r="PQB28" s="287"/>
      <c r="PQC28" s="285"/>
      <c r="PQD28" s="287"/>
      <c r="PQE28" s="287"/>
      <c r="PQF28" s="285"/>
      <c r="PQG28" s="287"/>
      <c r="PQH28" s="287"/>
      <c r="PQI28" s="285"/>
      <c r="PQJ28" s="286"/>
      <c r="PQK28" s="286"/>
      <c r="PQL28" s="286"/>
      <c r="PQM28" s="287"/>
      <c r="PQN28" s="287"/>
      <c r="PQO28" s="285"/>
      <c r="PQP28" s="286"/>
      <c r="PQQ28" s="286"/>
      <c r="PQR28" s="286"/>
      <c r="PQS28" s="287"/>
      <c r="PQT28" s="287"/>
      <c r="PQU28" s="285"/>
      <c r="PQV28" s="287"/>
      <c r="PQW28" s="287"/>
      <c r="PQX28" s="285"/>
      <c r="PQY28" s="286"/>
      <c r="PQZ28" s="286"/>
      <c r="PRA28" s="286"/>
      <c r="PRB28" s="286"/>
      <c r="PRC28" s="286"/>
      <c r="PRD28" s="286"/>
      <c r="PRE28" s="163"/>
      <c r="PRF28" s="154"/>
      <c r="PRG28" s="287"/>
      <c r="PRH28" s="287"/>
      <c r="PRI28" s="285"/>
      <c r="PRJ28" s="287"/>
      <c r="PRK28" s="287"/>
      <c r="PRL28" s="285"/>
      <c r="PRM28" s="287"/>
      <c r="PRN28" s="287"/>
      <c r="PRO28" s="285"/>
      <c r="PRP28" s="287"/>
      <c r="PRQ28" s="287"/>
      <c r="PRR28" s="285"/>
      <c r="PRS28" s="287"/>
      <c r="PRT28" s="287"/>
      <c r="PRU28" s="285"/>
      <c r="PRV28" s="287"/>
      <c r="PRW28" s="287"/>
      <c r="PRX28" s="285"/>
      <c r="PRY28" s="287"/>
      <c r="PRZ28" s="287"/>
      <c r="PSA28" s="285"/>
      <c r="PSB28" s="287"/>
      <c r="PSC28" s="287"/>
      <c r="PSD28" s="285"/>
      <c r="PSE28" s="287"/>
      <c r="PSF28" s="287"/>
      <c r="PSG28" s="285"/>
      <c r="PSH28" s="287"/>
      <c r="PSI28" s="287"/>
      <c r="PSJ28" s="285"/>
      <c r="PSK28" s="287"/>
      <c r="PSL28" s="287"/>
      <c r="PSM28" s="285"/>
      <c r="PSN28" s="287"/>
      <c r="PSO28" s="287"/>
      <c r="PSP28" s="285"/>
      <c r="PSQ28" s="287"/>
      <c r="PSR28" s="287"/>
      <c r="PSS28" s="285"/>
      <c r="PST28" s="287"/>
      <c r="PSU28" s="287"/>
      <c r="PSV28" s="285"/>
      <c r="PSW28" s="287"/>
      <c r="PSX28" s="287"/>
      <c r="PSY28" s="285"/>
      <c r="PSZ28" s="287"/>
      <c r="PTA28" s="287"/>
      <c r="PTB28" s="285"/>
      <c r="PTC28" s="287"/>
      <c r="PTD28" s="287"/>
      <c r="PTE28" s="285"/>
      <c r="PTF28" s="287"/>
      <c r="PTG28" s="287"/>
      <c r="PTH28" s="285"/>
      <c r="PTI28" s="287"/>
      <c r="PTJ28" s="287"/>
      <c r="PTK28" s="285"/>
      <c r="PTL28" s="287"/>
      <c r="PTM28" s="287"/>
      <c r="PTN28" s="285"/>
      <c r="PTO28" s="287"/>
      <c r="PTP28" s="287"/>
      <c r="PTQ28" s="285"/>
      <c r="PTR28" s="286"/>
      <c r="PTS28" s="286"/>
      <c r="PTT28" s="286"/>
      <c r="PTU28" s="287"/>
      <c r="PTV28" s="287"/>
      <c r="PTW28" s="285"/>
      <c r="PTX28" s="286"/>
      <c r="PTY28" s="286"/>
      <c r="PTZ28" s="286"/>
      <c r="PUA28" s="287"/>
      <c r="PUB28" s="287"/>
      <c r="PUC28" s="285"/>
      <c r="PUD28" s="287"/>
      <c r="PUE28" s="287"/>
      <c r="PUF28" s="285"/>
      <c r="PUG28" s="286"/>
      <c r="PUH28" s="286"/>
      <c r="PUI28" s="286"/>
      <c r="PUJ28" s="286"/>
      <c r="PUK28" s="286"/>
      <c r="PUL28" s="286"/>
      <c r="PUM28" s="163"/>
      <c r="PUN28" s="154"/>
      <c r="PUO28" s="287"/>
      <c r="PUP28" s="287"/>
      <c r="PUQ28" s="285"/>
      <c r="PUR28" s="287"/>
      <c r="PUS28" s="287"/>
      <c r="PUT28" s="285"/>
      <c r="PUU28" s="287"/>
      <c r="PUV28" s="287"/>
      <c r="PUW28" s="285"/>
      <c r="PUX28" s="287"/>
      <c r="PUY28" s="287"/>
      <c r="PUZ28" s="285"/>
      <c r="PVA28" s="287"/>
      <c r="PVB28" s="287"/>
      <c r="PVC28" s="285"/>
      <c r="PVD28" s="287"/>
      <c r="PVE28" s="287"/>
      <c r="PVF28" s="285"/>
      <c r="PVG28" s="287"/>
      <c r="PVH28" s="287"/>
      <c r="PVI28" s="285"/>
      <c r="PVJ28" s="287"/>
      <c r="PVK28" s="287"/>
      <c r="PVL28" s="285"/>
      <c r="PVM28" s="287"/>
      <c r="PVN28" s="287"/>
      <c r="PVO28" s="285"/>
      <c r="PVP28" s="287"/>
      <c r="PVQ28" s="287"/>
      <c r="PVR28" s="285"/>
      <c r="PVS28" s="287"/>
      <c r="PVT28" s="287"/>
      <c r="PVU28" s="285"/>
      <c r="PVV28" s="287"/>
      <c r="PVW28" s="287"/>
      <c r="PVX28" s="285"/>
      <c r="PVY28" s="287"/>
      <c r="PVZ28" s="287"/>
      <c r="PWA28" s="285"/>
      <c r="PWB28" s="287"/>
      <c r="PWC28" s="287"/>
      <c r="PWD28" s="285"/>
      <c r="PWE28" s="287"/>
      <c r="PWF28" s="287"/>
      <c r="PWG28" s="285"/>
      <c r="PWH28" s="287"/>
      <c r="PWI28" s="287"/>
      <c r="PWJ28" s="285"/>
      <c r="PWK28" s="287"/>
      <c r="PWL28" s="287"/>
      <c r="PWM28" s="285"/>
      <c r="PWN28" s="287"/>
      <c r="PWO28" s="287"/>
      <c r="PWP28" s="285"/>
      <c r="PWQ28" s="287"/>
      <c r="PWR28" s="287"/>
      <c r="PWS28" s="285"/>
      <c r="PWT28" s="287"/>
      <c r="PWU28" s="287"/>
      <c r="PWV28" s="285"/>
      <c r="PWW28" s="287"/>
      <c r="PWX28" s="287"/>
      <c r="PWY28" s="285"/>
      <c r="PWZ28" s="286"/>
      <c r="PXA28" s="286"/>
      <c r="PXB28" s="286"/>
      <c r="PXC28" s="287"/>
      <c r="PXD28" s="287"/>
      <c r="PXE28" s="285"/>
      <c r="PXF28" s="286"/>
      <c r="PXG28" s="286"/>
      <c r="PXH28" s="286"/>
      <c r="PXI28" s="287"/>
      <c r="PXJ28" s="287"/>
      <c r="PXK28" s="285"/>
      <c r="PXL28" s="287"/>
      <c r="PXM28" s="287"/>
      <c r="PXN28" s="285"/>
      <c r="PXO28" s="286"/>
      <c r="PXP28" s="286"/>
      <c r="PXQ28" s="286"/>
      <c r="PXR28" s="286"/>
      <c r="PXS28" s="286"/>
      <c r="PXT28" s="286"/>
      <c r="PXU28" s="163"/>
      <c r="PXV28" s="154"/>
      <c r="PXW28" s="287"/>
      <c r="PXX28" s="287"/>
      <c r="PXY28" s="285"/>
      <c r="PXZ28" s="287"/>
      <c r="PYA28" s="287"/>
      <c r="PYB28" s="285"/>
      <c r="PYC28" s="287"/>
      <c r="PYD28" s="287"/>
      <c r="PYE28" s="285"/>
      <c r="PYF28" s="287"/>
      <c r="PYG28" s="287"/>
      <c r="PYH28" s="285"/>
      <c r="PYI28" s="287"/>
      <c r="PYJ28" s="287"/>
      <c r="PYK28" s="285"/>
      <c r="PYL28" s="287"/>
      <c r="PYM28" s="287"/>
      <c r="PYN28" s="285"/>
      <c r="PYO28" s="287"/>
      <c r="PYP28" s="287"/>
      <c r="PYQ28" s="285"/>
      <c r="PYR28" s="287"/>
      <c r="PYS28" s="287"/>
      <c r="PYT28" s="285"/>
      <c r="PYU28" s="287"/>
      <c r="PYV28" s="287"/>
      <c r="PYW28" s="285"/>
      <c r="PYX28" s="287"/>
      <c r="PYY28" s="287"/>
      <c r="PYZ28" s="285"/>
      <c r="PZA28" s="287"/>
      <c r="PZB28" s="287"/>
      <c r="PZC28" s="285"/>
      <c r="PZD28" s="287"/>
      <c r="PZE28" s="287"/>
      <c r="PZF28" s="285"/>
      <c r="PZG28" s="287"/>
      <c r="PZH28" s="287"/>
      <c r="PZI28" s="285"/>
      <c r="PZJ28" s="287"/>
      <c r="PZK28" s="287"/>
      <c r="PZL28" s="285"/>
      <c r="PZM28" s="287"/>
      <c r="PZN28" s="287"/>
      <c r="PZO28" s="285"/>
      <c r="PZP28" s="287"/>
      <c r="PZQ28" s="287"/>
      <c r="PZR28" s="285"/>
      <c r="PZS28" s="287"/>
      <c r="PZT28" s="287"/>
      <c r="PZU28" s="285"/>
      <c r="PZV28" s="287"/>
      <c r="PZW28" s="287"/>
      <c r="PZX28" s="285"/>
      <c r="PZY28" s="287"/>
      <c r="PZZ28" s="287"/>
      <c r="QAA28" s="285"/>
      <c r="QAB28" s="287"/>
      <c r="QAC28" s="287"/>
      <c r="QAD28" s="285"/>
      <c r="QAE28" s="287"/>
      <c r="QAF28" s="287"/>
      <c r="QAG28" s="285"/>
      <c r="QAH28" s="286"/>
      <c r="QAI28" s="286"/>
      <c r="QAJ28" s="286"/>
      <c r="QAK28" s="287"/>
      <c r="QAL28" s="287"/>
      <c r="QAM28" s="285"/>
      <c r="QAN28" s="286"/>
      <c r="QAO28" s="286"/>
      <c r="QAP28" s="286"/>
      <c r="QAQ28" s="287"/>
      <c r="QAR28" s="287"/>
      <c r="QAS28" s="285"/>
      <c r="QAT28" s="287"/>
      <c r="QAU28" s="287"/>
      <c r="QAV28" s="285"/>
      <c r="QAW28" s="286"/>
      <c r="QAX28" s="286"/>
      <c r="QAY28" s="286"/>
      <c r="QAZ28" s="286"/>
      <c r="QBA28" s="286"/>
      <c r="QBB28" s="286"/>
      <c r="QBC28" s="163"/>
      <c r="QBD28" s="154"/>
      <c r="QBE28" s="287"/>
      <c r="QBF28" s="287"/>
      <c r="QBG28" s="285"/>
      <c r="QBH28" s="287"/>
      <c r="QBI28" s="287"/>
      <c r="QBJ28" s="285"/>
      <c r="QBK28" s="287"/>
      <c r="QBL28" s="287"/>
      <c r="QBM28" s="285"/>
      <c r="QBN28" s="287"/>
      <c r="QBO28" s="287"/>
      <c r="QBP28" s="285"/>
      <c r="QBQ28" s="287"/>
      <c r="QBR28" s="287"/>
      <c r="QBS28" s="285"/>
      <c r="QBT28" s="287"/>
      <c r="QBU28" s="287"/>
      <c r="QBV28" s="285"/>
      <c r="QBW28" s="287"/>
      <c r="QBX28" s="287"/>
      <c r="QBY28" s="285"/>
      <c r="QBZ28" s="287"/>
      <c r="QCA28" s="287"/>
      <c r="QCB28" s="285"/>
      <c r="QCC28" s="287"/>
      <c r="QCD28" s="287"/>
      <c r="QCE28" s="285"/>
      <c r="QCF28" s="287"/>
      <c r="QCG28" s="287"/>
      <c r="QCH28" s="285"/>
      <c r="QCI28" s="287"/>
      <c r="QCJ28" s="287"/>
      <c r="QCK28" s="285"/>
      <c r="QCL28" s="287"/>
      <c r="QCM28" s="287"/>
      <c r="QCN28" s="285"/>
      <c r="QCO28" s="287"/>
      <c r="QCP28" s="287"/>
      <c r="QCQ28" s="285"/>
      <c r="QCR28" s="287"/>
      <c r="QCS28" s="287"/>
      <c r="QCT28" s="285"/>
      <c r="QCU28" s="287"/>
      <c r="QCV28" s="287"/>
      <c r="QCW28" s="285"/>
      <c r="QCX28" s="287"/>
      <c r="QCY28" s="287"/>
      <c r="QCZ28" s="285"/>
      <c r="QDA28" s="287"/>
      <c r="QDB28" s="287"/>
      <c r="QDC28" s="285"/>
      <c r="QDD28" s="287"/>
      <c r="QDE28" s="287"/>
      <c r="QDF28" s="285"/>
      <c r="QDG28" s="287"/>
      <c r="QDH28" s="287"/>
      <c r="QDI28" s="285"/>
      <c r="QDJ28" s="287"/>
      <c r="QDK28" s="287"/>
      <c r="QDL28" s="285"/>
      <c r="QDM28" s="287"/>
      <c r="QDN28" s="287"/>
      <c r="QDO28" s="285"/>
      <c r="QDP28" s="286"/>
      <c r="QDQ28" s="286"/>
      <c r="QDR28" s="286"/>
      <c r="QDS28" s="287"/>
      <c r="QDT28" s="287"/>
      <c r="QDU28" s="285"/>
      <c r="QDV28" s="286"/>
      <c r="QDW28" s="286"/>
      <c r="QDX28" s="286"/>
      <c r="QDY28" s="287"/>
      <c r="QDZ28" s="287"/>
      <c r="QEA28" s="285"/>
      <c r="QEB28" s="287"/>
      <c r="QEC28" s="287"/>
      <c r="QED28" s="285"/>
      <c r="QEE28" s="286"/>
      <c r="QEF28" s="286"/>
      <c r="QEG28" s="286"/>
      <c r="QEH28" s="286"/>
      <c r="QEI28" s="286"/>
      <c r="QEJ28" s="286"/>
      <c r="QEK28" s="163"/>
      <c r="QEL28" s="154"/>
      <c r="QEM28" s="287"/>
      <c r="QEN28" s="287"/>
      <c r="QEO28" s="285"/>
      <c r="QEP28" s="287"/>
      <c r="QEQ28" s="287"/>
      <c r="QER28" s="285"/>
      <c r="QES28" s="287"/>
      <c r="QET28" s="287"/>
      <c r="QEU28" s="285"/>
      <c r="QEV28" s="287"/>
      <c r="QEW28" s="287"/>
      <c r="QEX28" s="285"/>
      <c r="QEY28" s="287"/>
      <c r="QEZ28" s="287"/>
      <c r="QFA28" s="285"/>
      <c r="QFB28" s="287"/>
      <c r="QFC28" s="287"/>
      <c r="QFD28" s="285"/>
      <c r="QFE28" s="287"/>
      <c r="QFF28" s="287"/>
      <c r="QFG28" s="285"/>
      <c r="QFH28" s="287"/>
      <c r="QFI28" s="287"/>
      <c r="QFJ28" s="285"/>
      <c r="QFK28" s="287"/>
      <c r="QFL28" s="287"/>
      <c r="QFM28" s="285"/>
      <c r="QFN28" s="287"/>
      <c r="QFO28" s="287"/>
      <c r="QFP28" s="285"/>
      <c r="QFQ28" s="287"/>
      <c r="QFR28" s="287"/>
      <c r="QFS28" s="285"/>
      <c r="QFT28" s="287"/>
      <c r="QFU28" s="287"/>
      <c r="QFV28" s="285"/>
      <c r="QFW28" s="287"/>
      <c r="QFX28" s="287"/>
      <c r="QFY28" s="285"/>
      <c r="QFZ28" s="287"/>
      <c r="QGA28" s="287"/>
      <c r="QGB28" s="285"/>
      <c r="QGC28" s="287"/>
      <c r="QGD28" s="287"/>
      <c r="QGE28" s="285"/>
      <c r="QGF28" s="287"/>
      <c r="QGG28" s="287"/>
      <c r="QGH28" s="285"/>
      <c r="QGI28" s="287"/>
      <c r="QGJ28" s="287"/>
      <c r="QGK28" s="285"/>
      <c r="QGL28" s="287"/>
      <c r="QGM28" s="287"/>
      <c r="QGN28" s="285"/>
      <c r="QGO28" s="287"/>
      <c r="QGP28" s="287"/>
      <c r="QGQ28" s="285"/>
      <c r="QGR28" s="287"/>
      <c r="QGS28" s="287"/>
      <c r="QGT28" s="285"/>
      <c r="QGU28" s="287"/>
      <c r="QGV28" s="287"/>
      <c r="QGW28" s="285"/>
      <c r="QGX28" s="286"/>
      <c r="QGY28" s="286"/>
      <c r="QGZ28" s="286"/>
      <c r="QHA28" s="287"/>
      <c r="QHB28" s="287"/>
      <c r="QHC28" s="285"/>
      <c r="QHD28" s="286"/>
      <c r="QHE28" s="286"/>
      <c r="QHF28" s="286"/>
      <c r="QHG28" s="287"/>
      <c r="QHH28" s="287"/>
      <c r="QHI28" s="285"/>
      <c r="QHJ28" s="287"/>
      <c r="QHK28" s="287"/>
      <c r="QHL28" s="285"/>
      <c r="QHM28" s="286"/>
      <c r="QHN28" s="286"/>
      <c r="QHO28" s="286"/>
      <c r="QHP28" s="286"/>
      <c r="QHQ28" s="286"/>
      <c r="QHR28" s="286"/>
      <c r="QHS28" s="163"/>
      <c r="QHT28" s="154"/>
      <c r="QHU28" s="287"/>
      <c r="QHV28" s="287"/>
      <c r="QHW28" s="285"/>
      <c r="QHX28" s="287"/>
      <c r="QHY28" s="287"/>
      <c r="QHZ28" s="285"/>
      <c r="QIA28" s="287"/>
      <c r="QIB28" s="287"/>
      <c r="QIC28" s="285"/>
      <c r="QID28" s="287"/>
      <c r="QIE28" s="287"/>
      <c r="QIF28" s="285"/>
      <c r="QIG28" s="287"/>
      <c r="QIH28" s="287"/>
      <c r="QII28" s="285"/>
      <c r="QIJ28" s="287"/>
      <c r="QIK28" s="287"/>
      <c r="QIL28" s="285"/>
      <c r="QIM28" s="287"/>
      <c r="QIN28" s="287"/>
      <c r="QIO28" s="285"/>
      <c r="QIP28" s="287"/>
      <c r="QIQ28" s="287"/>
      <c r="QIR28" s="285"/>
      <c r="QIS28" s="287"/>
      <c r="QIT28" s="287"/>
      <c r="QIU28" s="285"/>
      <c r="QIV28" s="287"/>
      <c r="QIW28" s="287"/>
      <c r="QIX28" s="285"/>
      <c r="QIY28" s="287"/>
      <c r="QIZ28" s="287"/>
      <c r="QJA28" s="285"/>
      <c r="QJB28" s="287"/>
      <c r="QJC28" s="287"/>
      <c r="QJD28" s="285"/>
      <c r="QJE28" s="287"/>
      <c r="QJF28" s="287"/>
      <c r="QJG28" s="285"/>
      <c r="QJH28" s="287"/>
      <c r="QJI28" s="287"/>
      <c r="QJJ28" s="285"/>
      <c r="QJK28" s="287"/>
      <c r="QJL28" s="287"/>
      <c r="QJM28" s="285"/>
      <c r="QJN28" s="287"/>
      <c r="QJO28" s="287"/>
      <c r="QJP28" s="285"/>
      <c r="QJQ28" s="287"/>
      <c r="QJR28" s="287"/>
      <c r="QJS28" s="285"/>
      <c r="QJT28" s="287"/>
      <c r="QJU28" s="287"/>
      <c r="QJV28" s="285"/>
      <c r="QJW28" s="287"/>
      <c r="QJX28" s="287"/>
      <c r="QJY28" s="285"/>
      <c r="QJZ28" s="287"/>
      <c r="QKA28" s="287"/>
      <c r="QKB28" s="285"/>
      <c r="QKC28" s="287"/>
      <c r="QKD28" s="287"/>
      <c r="QKE28" s="285"/>
      <c r="QKF28" s="286"/>
      <c r="QKG28" s="286"/>
      <c r="QKH28" s="286"/>
      <c r="QKI28" s="287"/>
      <c r="QKJ28" s="287"/>
      <c r="QKK28" s="285"/>
      <c r="QKL28" s="286"/>
      <c r="QKM28" s="286"/>
      <c r="QKN28" s="286"/>
      <c r="QKO28" s="287"/>
      <c r="QKP28" s="287"/>
      <c r="QKQ28" s="285"/>
      <c r="QKR28" s="287"/>
      <c r="QKS28" s="287"/>
      <c r="QKT28" s="285"/>
      <c r="QKU28" s="286"/>
      <c r="QKV28" s="286"/>
      <c r="QKW28" s="286"/>
      <c r="QKX28" s="286"/>
      <c r="QKY28" s="286"/>
      <c r="QKZ28" s="286"/>
      <c r="QLA28" s="163"/>
      <c r="QLB28" s="154"/>
      <c r="QLC28" s="287"/>
      <c r="QLD28" s="287"/>
      <c r="QLE28" s="285"/>
      <c r="QLF28" s="287"/>
      <c r="QLG28" s="287"/>
      <c r="QLH28" s="285"/>
      <c r="QLI28" s="287"/>
      <c r="QLJ28" s="287"/>
      <c r="QLK28" s="285"/>
      <c r="QLL28" s="287"/>
      <c r="QLM28" s="287"/>
      <c r="QLN28" s="285"/>
      <c r="QLO28" s="287"/>
      <c r="QLP28" s="287"/>
      <c r="QLQ28" s="285"/>
      <c r="QLR28" s="287"/>
      <c r="QLS28" s="287"/>
      <c r="QLT28" s="285"/>
      <c r="QLU28" s="287"/>
      <c r="QLV28" s="287"/>
      <c r="QLW28" s="285"/>
      <c r="QLX28" s="287"/>
      <c r="QLY28" s="287"/>
      <c r="QLZ28" s="285"/>
      <c r="QMA28" s="287"/>
      <c r="QMB28" s="287"/>
      <c r="QMC28" s="285"/>
      <c r="QMD28" s="287"/>
      <c r="QME28" s="287"/>
      <c r="QMF28" s="285"/>
      <c r="QMG28" s="287"/>
      <c r="QMH28" s="287"/>
      <c r="QMI28" s="285"/>
      <c r="QMJ28" s="287"/>
      <c r="QMK28" s="287"/>
      <c r="QML28" s="285"/>
      <c r="QMM28" s="287"/>
      <c r="QMN28" s="287"/>
      <c r="QMO28" s="285"/>
      <c r="QMP28" s="287"/>
      <c r="QMQ28" s="287"/>
      <c r="QMR28" s="285"/>
      <c r="QMS28" s="287"/>
      <c r="QMT28" s="287"/>
      <c r="QMU28" s="285"/>
      <c r="QMV28" s="287"/>
      <c r="QMW28" s="287"/>
      <c r="QMX28" s="285"/>
      <c r="QMY28" s="287"/>
      <c r="QMZ28" s="287"/>
      <c r="QNA28" s="285"/>
      <c r="QNB28" s="287"/>
      <c r="QNC28" s="287"/>
      <c r="QND28" s="285"/>
      <c r="QNE28" s="287"/>
      <c r="QNF28" s="287"/>
      <c r="QNG28" s="285"/>
      <c r="QNH28" s="287"/>
      <c r="QNI28" s="287"/>
      <c r="QNJ28" s="285"/>
      <c r="QNK28" s="287"/>
      <c r="QNL28" s="287"/>
      <c r="QNM28" s="285"/>
      <c r="QNN28" s="286"/>
      <c r="QNO28" s="286"/>
      <c r="QNP28" s="286"/>
      <c r="QNQ28" s="287"/>
      <c r="QNR28" s="287"/>
      <c r="QNS28" s="285"/>
      <c r="QNT28" s="286"/>
      <c r="QNU28" s="286"/>
      <c r="QNV28" s="286"/>
      <c r="QNW28" s="287"/>
      <c r="QNX28" s="287"/>
      <c r="QNY28" s="285"/>
      <c r="QNZ28" s="287"/>
      <c r="QOA28" s="287"/>
      <c r="QOB28" s="285"/>
      <c r="QOC28" s="286"/>
      <c r="QOD28" s="286"/>
      <c r="QOE28" s="286"/>
      <c r="QOF28" s="286"/>
      <c r="QOG28" s="286"/>
      <c r="QOH28" s="286"/>
      <c r="QOI28" s="163"/>
      <c r="QOJ28" s="154"/>
      <c r="QOK28" s="287"/>
      <c r="QOL28" s="287"/>
      <c r="QOM28" s="285"/>
      <c r="QON28" s="287"/>
      <c r="QOO28" s="287"/>
      <c r="QOP28" s="285"/>
      <c r="QOQ28" s="287"/>
      <c r="QOR28" s="287"/>
      <c r="QOS28" s="285"/>
      <c r="QOT28" s="287"/>
      <c r="QOU28" s="287"/>
      <c r="QOV28" s="285"/>
      <c r="QOW28" s="287"/>
      <c r="QOX28" s="287"/>
      <c r="QOY28" s="285"/>
      <c r="QOZ28" s="287"/>
      <c r="QPA28" s="287"/>
      <c r="QPB28" s="285"/>
      <c r="QPC28" s="287"/>
      <c r="QPD28" s="287"/>
      <c r="QPE28" s="285"/>
      <c r="QPF28" s="287"/>
      <c r="QPG28" s="287"/>
      <c r="QPH28" s="285"/>
      <c r="QPI28" s="287"/>
      <c r="QPJ28" s="287"/>
      <c r="QPK28" s="285"/>
      <c r="QPL28" s="287"/>
      <c r="QPM28" s="287"/>
      <c r="QPN28" s="285"/>
      <c r="QPO28" s="287"/>
      <c r="QPP28" s="287"/>
      <c r="QPQ28" s="285"/>
      <c r="QPR28" s="287"/>
      <c r="QPS28" s="287"/>
      <c r="QPT28" s="285"/>
      <c r="QPU28" s="287"/>
      <c r="QPV28" s="287"/>
      <c r="QPW28" s="285"/>
      <c r="QPX28" s="287"/>
      <c r="QPY28" s="287"/>
      <c r="QPZ28" s="285"/>
      <c r="QQA28" s="287"/>
      <c r="QQB28" s="287"/>
      <c r="QQC28" s="285"/>
      <c r="QQD28" s="287"/>
      <c r="QQE28" s="287"/>
      <c r="QQF28" s="285"/>
      <c r="QQG28" s="287"/>
      <c r="QQH28" s="287"/>
      <c r="QQI28" s="285"/>
      <c r="QQJ28" s="287"/>
      <c r="QQK28" s="287"/>
      <c r="QQL28" s="285"/>
      <c r="QQM28" s="287"/>
      <c r="QQN28" s="287"/>
      <c r="QQO28" s="285"/>
      <c r="QQP28" s="287"/>
      <c r="QQQ28" s="287"/>
      <c r="QQR28" s="285"/>
      <c r="QQS28" s="287"/>
      <c r="QQT28" s="287"/>
      <c r="QQU28" s="285"/>
      <c r="QQV28" s="286"/>
      <c r="QQW28" s="286"/>
      <c r="QQX28" s="286"/>
      <c r="QQY28" s="287"/>
      <c r="QQZ28" s="287"/>
      <c r="QRA28" s="285"/>
      <c r="QRB28" s="286"/>
      <c r="QRC28" s="286"/>
      <c r="QRD28" s="286"/>
      <c r="QRE28" s="287"/>
      <c r="QRF28" s="287"/>
      <c r="QRG28" s="285"/>
      <c r="QRH28" s="287"/>
      <c r="QRI28" s="287"/>
      <c r="QRJ28" s="285"/>
      <c r="QRK28" s="286"/>
      <c r="QRL28" s="286"/>
      <c r="QRM28" s="286"/>
      <c r="QRN28" s="286"/>
      <c r="QRO28" s="286"/>
      <c r="QRP28" s="286"/>
      <c r="QRQ28" s="163"/>
      <c r="QRR28" s="154"/>
      <c r="QRS28" s="287"/>
      <c r="QRT28" s="287"/>
      <c r="QRU28" s="285"/>
      <c r="QRV28" s="287"/>
      <c r="QRW28" s="287"/>
      <c r="QRX28" s="285"/>
      <c r="QRY28" s="287"/>
      <c r="QRZ28" s="287"/>
      <c r="QSA28" s="285"/>
      <c r="QSB28" s="287"/>
      <c r="QSC28" s="287"/>
      <c r="QSD28" s="285"/>
      <c r="QSE28" s="287"/>
      <c r="QSF28" s="287"/>
      <c r="QSG28" s="285"/>
      <c r="QSH28" s="287"/>
      <c r="QSI28" s="287"/>
      <c r="QSJ28" s="285"/>
      <c r="QSK28" s="287"/>
      <c r="QSL28" s="287"/>
      <c r="QSM28" s="285"/>
      <c r="QSN28" s="287"/>
      <c r="QSO28" s="287"/>
      <c r="QSP28" s="285"/>
      <c r="QSQ28" s="287"/>
      <c r="QSR28" s="287"/>
      <c r="QSS28" s="285"/>
      <c r="QST28" s="287"/>
      <c r="QSU28" s="287"/>
      <c r="QSV28" s="285"/>
      <c r="QSW28" s="287"/>
      <c r="QSX28" s="287"/>
      <c r="QSY28" s="285"/>
      <c r="QSZ28" s="287"/>
      <c r="QTA28" s="287"/>
      <c r="QTB28" s="285"/>
      <c r="QTC28" s="287"/>
      <c r="QTD28" s="287"/>
      <c r="QTE28" s="285"/>
      <c r="QTF28" s="287"/>
      <c r="QTG28" s="287"/>
      <c r="QTH28" s="285"/>
      <c r="QTI28" s="287"/>
      <c r="QTJ28" s="287"/>
      <c r="QTK28" s="285"/>
      <c r="QTL28" s="287"/>
      <c r="QTM28" s="287"/>
      <c r="QTN28" s="285"/>
      <c r="QTO28" s="287"/>
      <c r="QTP28" s="287"/>
      <c r="QTQ28" s="285"/>
      <c r="QTR28" s="287"/>
      <c r="QTS28" s="287"/>
      <c r="QTT28" s="285"/>
      <c r="QTU28" s="287"/>
      <c r="QTV28" s="287"/>
      <c r="QTW28" s="285"/>
      <c r="QTX28" s="287"/>
      <c r="QTY28" s="287"/>
      <c r="QTZ28" s="285"/>
      <c r="QUA28" s="287"/>
      <c r="QUB28" s="287"/>
      <c r="QUC28" s="285"/>
      <c r="QUD28" s="286"/>
      <c r="QUE28" s="286"/>
      <c r="QUF28" s="286"/>
      <c r="QUG28" s="287"/>
      <c r="QUH28" s="287"/>
      <c r="QUI28" s="285"/>
      <c r="QUJ28" s="286"/>
      <c r="QUK28" s="286"/>
      <c r="QUL28" s="286"/>
      <c r="QUM28" s="287"/>
      <c r="QUN28" s="287"/>
      <c r="QUO28" s="285"/>
      <c r="QUP28" s="287"/>
      <c r="QUQ28" s="287"/>
      <c r="QUR28" s="285"/>
      <c r="QUS28" s="286"/>
      <c r="QUT28" s="286"/>
      <c r="QUU28" s="286"/>
      <c r="QUV28" s="286"/>
      <c r="QUW28" s="286"/>
      <c r="QUX28" s="286"/>
      <c r="QUY28" s="163"/>
      <c r="QUZ28" s="154"/>
      <c r="QVA28" s="287"/>
      <c r="QVB28" s="287"/>
      <c r="QVC28" s="285"/>
      <c r="QVD28" s="287"/>
      <c r="QVE28" s="287"/>
      <c r="QVF28" s="285"/>
      <c r="QVG28" s="287"/>
      <c r="QVH28" s="287"/>
      <c r="QVI28" s="285"/>
      <c r="QVJ28" s="287"/>
      <c r="QVK28" s="287"/>
      <c r="QVL28" s="285"/>
      <c r="QVM28" s="287"/>
      <c r="QVN28" s="287"/>
      <c r="QVO28" s="285"/>
      <c r="QVP28" s="287"/>
      <c r="QVQ28" s="287"/>
      <c r="QVR28" s="285"/>
      <c r="QVS28" s="287"/>
      <c r="QVT28" s="287"/>
      <c r="QVU28" s="285"/>
      <c r="QVV28" s="287"/>
      <c r="QVW28" s="287"/>
      <c r="QVX28" s="285"/>
      <c r="QVY28" s="287"/>
      <c r="QVZ28" s="287"/>
      <c r="QWA28" s="285"/>
      <c r="QWB28" s="287"/>
      <c r="QWC28" s="287"/>
      <c r="QWD28" s="285"/>
      <c r="QWE28" s="287"/>
      <c r="QWF28" s="287"/>
      <c r="QWG28" s="285"/>
      <c r="QWH28" s="287"/>
      <c r="QWI28" s="287"/>
      <c r="QWJ28" s="285"/>
      <c r="QWK28" s="287"/>
      <c r="QWL28" s="287"/>
      <c r="QWM28" s="285"/>
      <c r="QWN28" s="287"/>
      <c r="QWO28" s="287"/>
      <c r="QWP28" s="285"/>
      <c r="QWQ28" s="287"/>
      <c r="QWR28" s="287"/>
      <c r="QWS28" s="285"/>
      <c r="QWT28" s="287"/>
      <c r="QWU28" s="287"/>
      <c r="QWV28" s="285"/>
      <c r="QWW28" s="287"/>
      <c r="QWX28" s="287"/>
      <c r="QWY28" s="285"/>
      <c r="QWZ28" s="287"/>
      <c r="QXA28" s="287"/>
      <c r="QXB28" s="285"/>
      <c r="QXC28" s="287"/>
      <c r="QXD28" s="287"/>
      <c r="QXE28" s="285"/>
      <c r="QXF28" s="287"/>
      <c r="QXG28" s="287"/>
      <c r="QXH28" s="285"/>
      <c r="QXI28" s="287"/>
      <c r="QXJ28" s="287"/>
      <c r="QXK28" s="285"/>
      <c r="QXL28" s="286"/>
      <c r="QXM28" s="286"/>
      <c r="QXN28" s="286"/>
      <c r="QXO28" s="287"/>
      <c r="QXP28" s="287"/>
      <c r="QXQ28" s="285"/>
      <c r="QXR28" s="286"/>
      <c r="QXS28" s="286"/>
      <c r="QXT28" s="286"/>
      <c r="QXU28" s="287"/>
      <c r="QXV28" s="287"/>
      <c r="QXW28" s="285"/>
      <c r="QXX28" s="287"/>
      <c r="QXY28" s="287"/>
      <c r="QXZ28" s="285"/>
      <c r="QYA28" s="286"/>
      <c r="QYB28" s="286"/>
      <c r="QYC28" s="286"/>
      <c r="QYD28" s="286"/>
      <c r="QYE28" s="286"/>
      <c r="QYF28" s="286"/>
      <c r="QYG28" s="163"/>
      <c r="QYH28" s="154"/>
      <c r="QYI28" s="287"/>
      <c r="QYJ28" s="287"/>
      <c r="QYK28" s="285"/>
      <c r="QYL28" s="287"/>
      <c r="QYM28" s="287"/>
      <c r="QYN28" s="285"/>
      <c r="QYO28" s="287"/>
      <c r="QYP28" s="287"/>
      <c r="QYQ28" s="285"/>
      <c r="QYR28" s="287"/>
      <c r="QYS28" s="287"/>
      <c r="QYT28" s="285"/>
      <c r="QYU28" s="287"/>
      <c r="QYV28" s="287"/>
      <c r="QYW28" s="285"/>
      <c r="QYX28" s="287"/>
      <c r="QYY28" s="287"/>
      <c r="QYZ28" s="285"/>
      <c r="QZA28" s="287"/>
      <c r="QZB28" s="287"/>
      <c r="QZC28" s="285"/>
      <c r="QZD28" s="287"/>
      <c r="QZE28" s="287"/>
      <c r="QZF28" s="285"/>
      <c r="QZG28" s="287"/>
      <c r="QZH28" s="287"/>
      <c r="QZI28" s="285"/>
      <c r="QZJ28" s="287"/>
      <c r="QZK28" s="287"/>
      <c r="QZL28" s="285"/>
      <c r="QZM28" s="287"/>
      <c r="QZN28" s="287"/>
      <c r="QZO28" s="285"/>
      <c r="QZP28" s="287"/>
      <c r="QZQ28" s="287"/>
      <c r="QZR28" s="285"/>
      <c r="QZS28" s="287"/>
      <c r="QZT28" s="287"/>
      <c r="QZU28" s="285"/>
      <c r="QZV28" s="287"/>
      <c r="QZW28" s="287"/>
      <c r="QZX28" s="285"/>
      <c r="QZY28" s="287"/>
      <c r="QZZ28" s="287"/>
      <c r="RAA28" s="285"/>
      <c r="RAB28" s="287"/>
      <c r="RAC28" s="287"/>
      <c r="RAD28" s="285"/>
      <c r="RAE28" s="287"/>
      <c r="RAF28" s="287"/>
      <c r="RAG28" s="285"/>
      <c r="RAH28" s="287"/>
      <c r="RAI28" s="287"/>
      <c r="RAJ28" s="285"/>
      <c r="RAK28" s="287"/>
      <c r="RAL28" s="287"/>
      <c r="RAM28" s="285"/>
      <c r="RAN28" s="287"/>
      <c r="RAO28" s="287"/>
      <c r="RAP28" s="285"/>
      <c r="RAQ28" s="287"/>
      <c r="RAR28" s="287"/>
      <c r="RAS28" s="285"/>
      <c r="RAT28" s="286"/>
      <c r="RAU28" s="286"/>
      <c r="RAV28" s="286"/>
      <c r="RAW28" s="287"/>
      <c r="RAX28" s="287"/>
      <c r="RAY28" s="285"/>
      <c r="RAZ28" s="286"/>
      <c r="RBA28" s="286"/>
      <c r="RBB28" s="286"/>
      <c r="RBC28" s="287"/>
      <c r="RBD28" s="287"/>
      <c r="RBE28" s="285"/>
      <c r="RBF28" s="287"/>
      <c r="RBG28" s="287"/>
      <c r="RBH28" s="285"/>
      <c r="RBI28" s="286"/>
      <c r="RBJ28" s="286"/>
      <c r="RBK28" s="286"/>
      <c r="RBL28" s="286"/>
      <c r="RBM28" s="286"/>
      <c r="RBN28" s="286"/>
      <c r="RBO28" s="163"/>
      <c r="RBP28" s="154"/>
      <c r="RBQ28" s="287"/>
      <c r="RBR28" s="287"/>
      <c r="RBS28" s="285"/>
      <c r="RBT28" s="287"/>
      <c r="RBU28" s="287"/>
      <c r="RBV28" s="285"/>
      <c r="RBW28" s="287"/>
      <c r="RBX28" s="287"/>
      <c r="RBY28" s="285"/>
      <c r="RBZ28" s="287"/>
      <c r="RCA28" s="287"/>
      <c r="RCB28" s="285"/>
      <c r="RCC28" s="287"/>
      <c r="RCD28" s="287"/>
      <c r="RCE28" s="285"/>
      <c r="RCF28" s="287"/>
      <c r="RCG28" s="287"/>
      <c r="RCH28" s="285"/>
      <c r="RCI28" s="287"/>
      <c r="RCJ28" s="287"/>
      <c r="RCK28" s="285"/>
      <c r="RCL28" s="287"/>
      <c r="RCM28" s="287"/>
      <c r="RCN28" s="285"/>
      <c r="RCO28" s="287"/>
      <c r="RCP28" s="287"/>
      <c r="RCQ28" s="285"/>
      <c r="RCR28" s="287"/>
      <c r="RCS28" s="287"/>
      <c r="RCT28" s="285"/>
      <c r="RCU28" s="287"/>
      <c r="RCV28" s="287"/>
      <c r="RCW28" s="285"/>
      <c r="RCX28" s="287"/>
      <c r="RCY28" s="287"/>
      <c r="RCZ28" s="285"/>
      <c r="RDA28" s="287"/>
      <c r="RDB28" s="287"/>
      <c r="RDC28" s="285"/>
      <c r="RDD28" s="287"/>
      <c r="RDE28" s="287"/>
      <c r="RDF28" s="285"/>
      <c r="RDG28" s="287"/>
      <c r="RDH28" s="287"/>
      <c r="RDI28" s="285"/>
      <c r="RDJ28" s="287"/>
      <c r="RDK28" s="287"/>
      <c r="RDL28" s="285"/>
      <c r="RDM28" s="287"/>
      <c r="RDN28" s="287"/>
      <c r="RDO28" s="285"/>
      <c r="RDP28" s="287"/>
      <c r="RDQ28" s="287"/>
      <c r="RDR28" s="285"/>
      <c r="RDS28" s="287"/>
      <c r="RDT28" s="287"/>
      <c r="RDU28" s="285"/>
      <c r="RDV28" s="287"/>
      <c r="RDW28" s="287"/>
      <c r="RDX28" s="285"/>
      <c r="RDY28" s="287"/>
      <c r="RDZ28" s="287"/>
      <c r="REA28" s="285"/>
      <c r="REB28" s="286"/>
      <c r="REC28" s="286"/>
      <c r="RED28" s="286"/>
      <c r="REE28" s="287"/>
      <c r="REF28" s="287"/>
      <c r="REG28" s="285"/>
      <c r="REH28" s="286"/>
      <c r="REI28" s="286"/>
      <c r="REJ28" s="286"/>
      <c r="REK28" s="287"/>
      <c r="REL28" s="287"/>
      <c r="REM28" s="285"/>
      <c r="REN28" s="287"/>
      <c r="REO28" s="287"/>
      <c r="REP28" s="285"/>
      <c r="REQ28" s="286"/>
      <c r="RER28" s="286"/>
      <c r="RES28" s="286"/>
      <c r="RET28" s="286"/>
      <c r="REU28" s="286"/>
      <c r="REV28" s="286"/>
      <c r="REW28" s="163"/>
      <c r="REX28" s="154"/>
      <c r="REY28" s="287"/>
      <c r="REZ28" s="287"/>
      <c r="RFA28" s="285"/>
      <c r="RFB28" s="287"/>
      <c r="RFC28" s="287"/>
      <c r="RFD28" s="285"/>
      <c r="RFE28" s="287"/>
      <c r="RFF28" s="287"/>
      <c r="RFG28" s="285"/>
      <c r="RFH28" s="287"/>
      <c r="RFI28" s="287"/>
      <c r="RFJ28" s="285"/>
      <c r="RFK28" s="287"/>
      <c r="RFL28" s="287"/>
      <c r="RFM28" s="285"/>
      <c r="RFN28" s="287"/>
      <c r="RFO28" s="287"/>
      <c r="RFP28" s="285"/>
      <c r="RFQ28" s="287"/>
      <c r="RFR28" s="287"/>
      <c r="RFS28" s="285"/>
      <c r="RFT28" s="287"/>
      <c r="RFU28" s="287"/>
      <c r="RFV28" s="285"/>
      <c r="RFW28" s="287"/>
      <c r="RFX28" s="287"/>
      <c r="RFY28" s="285"/>
      <c r="RFZ28" s="287"/>
      <c r="RGA28" s="287"/>
      <c r="RGB28" s="285"/>
      <c r="RGC28" s="287"/>
      <c r="RGD28" s="287"/>
      <c r="RGE28" s="285"/>
      <c r="RGF28" s="287"/>
      <c r="RGG28" s="287"/>
      <c r="RGH28" s="285"/>
      <c r="RGI28" s="287"/>
      <c r="RGJ28" s="287"/>
      <c r="RGK28" s="285"/>
      <c r="RGL28" s="287"/>
      <c r="RGM28" s="287"/>
      <c r="RGN28" s="285"/>
      <c r="RGO28" s="287"/>
      <c r="RGP28" s="287"/>
      <c r="RGQ28" s="285"/>
      <c r="RGR28" s="287"/>
      <c r="RGS28" s="287"/>
      <c r="RGT28" s="285"/>
      <c r="RGU28" s="287"/>
      <c r="RGV28" s="287"/>
      <c r="RGW28" s="285"/>
      <c r="RGX28" s="287"/>
      <c r="RGY28" s="287"/>
      <c r="RGZ28" s="285"/>
      <c r="RHA28" s="287"/>
      <c r="RHB28" s="287"/>
      <c r="RHC28" s="285"/>
      <c r="RHD28" s="287"/>
      <c r="RHE28" s="287"/>
      <c r="RHF28" s="285"/>
      <c r="RHG28" s="287"/>
      <c r="RHH28" s="287"/>
      <c r="RHI28" s="285"/>
      <c r="RHJ28" s="286"/>
      <c r="RHK28" s="286"/>
      <c r="RHL28" s="286"/>
      <c r="RHM28" s="287"/>
      <c r="RHN28" s="287"/>
      <c r="RHO28" s="285"/>
      <c r="RHP28" s="286"/>
      <c r="RHQ28" s="286"/>
      <c r="RHR28" s="286"/>
      <c r="RHS28" s="287"/>
      <c r="RHT28" s="287"/>
      <c r="RHU28" s="285"/>
      <c r="RHV28" s="287"/>
      <c r="RHW28" s="287"/>
      <c r="RHX28" s="285"/>
      <c r="RHY28" s="286"/>
      <c r="RHZ28" s="286"/>
      <c r="RIA28" s="286"/>
      <c r="RIB28" s="286"/>
      <c r="RIC28" s="286"/>
      <c r="RID28" s="286"/>
      <c r="RIE28" s="163"/>
      <c r="RIF28" s="154"/>
      <c r="RIG28" s="287"/>
      <c r="RIH28" s="287"/>
      <c r="RII28" s="285"/>
      <c r="RIJ28" s="287"/>
      <c r="RIK28" s="287"/>
      <c r="RIL28" s="285"/>
      <c r="RIM28" s="287"/>
      <c r="RIN28" s="287"/>
      <c r="RIO28" s="285"/>
      <c r="RIP28" s="287"/>
      <c r="RIQ28" s="287"/>
      <c r="RIR28" s="285"/>
      <c r="RIS28" s="287"/>
      <c r="RIT28" s="287"/>
      <c r="RIU28" s="285"/>
      <c r="RIV28" s="287"/>
      <c r="RIW28" s="287"/>
      <c r="RIX28" s="285"/>
      <c r="RIY28" s="287"/>
      <c r="RIZ28" s="287"/>
      <c r="RJA28" s="285"/>
      <c r="RJB28" s="287"/>
      <c r="RJC28" s="287"/>
      <c r="RJD28" s="285"/>
      <c r="RJE28" s="287"/>
      <c r="RJF28" s="287"/>
      <c r="RJG28" s="285"/>
      <c r="RJH28" s="287"/>
      <c r="RJI28" s="287"/>
      <c r="RJJ28" s="285"/>
      <c r="RJK28" s="287"/>
      <c r="RJL28" s="287"/>
      <c r="RJM28" s="285"/>
      <c r="RJN28" s="287"/>
      <c r="RJO28" s="287"/>
      <c r="RJP28" s="285"/>
      <c r="RJQ28" s="287"/>
      <c r="RJR28" s="287"/>
      <c r="RJS28" s="285"/>
      <c r="RJT28" s="287"/>
      <c r="RJU28" s="287"/>
      <c r="RJV28" s="285"/>
      <c r="RJW28" s="287"/>
      <c r="RJX28" s="287"/>
      <c r="RJY28" s="285"/>
      <c r="RJZ28" s="287"/>
      <c r="RKA28" s="287"/>
      <c r="RKB28" s="285"/>
      <c r="RKC28" s="287"/>
      <c r="RKD28" s="287"/>
      <c r="RKE28" s="285"/>
      <c r="RKF28" s="287"/>
      <c r="RKG28" s="287"/>
      <c r="RKH28" s="285"/>
      <c r="RKI28" s="287"/>
      <c r="RKJ28" s="287"/>
      <c r="RKK28" s="285"/>
      <c r="RKL28" s="287"/>
      <c r="RKM28" s="287"/>
      <c r="RKN28" s="285"/>
      <c r="RKO28" s="287"/>
      <c r="RKP28" s="287"/>
      <c r="RKQ28" s="285"/>
      <c r="RKR28" s="286"/>
      <c r="RKS28" s="286"/>
      <c r="RKT28" s="286"/>
      <c r="RKU28" s="287"/>
      <c r="RKV28" s="287"/>
      <c r="RKW28" s="285"/>
      <c r="RKX28" s="286"/>
      <c r="RKY28" s="286"/>
      <c r="RKZ28" s="286"/>
      <c r="RLA28" s="287"/>
      <c r="RLB28" s="287"/>
      <c r="RLC28" s="285"/>
      <c r="RLD28" s="287"/>
      <c r="RLE28" s="287"/>
      <c r="RLF28" s="285"/>
      <c r="RLG28" s="286"/>
      <c r="RLH28" s="286"/>
      <c r="RLI28" s="286"/>
      <c r="RLJ28" s="286"/>
      <c r="RLK28" s="286"/>
      <c r="RLL28" s="286"/>
      <c r="RLM28" s="163"/>
      <c r="RLN28" s="154"/>
      <c r="RLO28" s="287"/>
      <c r="RLP28" s="287"/>
      <c r="RLQ28" s="285"/>
      <c r="RLR28" s="287"/>
      <c r="RLS28" s="287"/>
      <c r="RLT28" s="285"/>
      <c r="RLU28" s="287"/>
      <c r="RLV28" s="287"/>
      <c r="RLW28" s="285"/>
      <c r="RLX28" s="287"/>
      <c r="RLY28" s="287"/>
      <c r="RLZ28" s="285"/>
      <c r="RMA28" s="287"/>
      <c r="RMB28" s="287"/>
      <c r="RMC28" s="285"/>
      <c r="RMD28" s="287"/>
      <c r="RME28" s="287"/>
      <c r="RMF28" s="285"/>
      <c r="RMG28" s="287"/>
      <c r="RMH28" s="287"/>
      <c r="RMI28" s="285"/>
      <c r="RMJ28" s="287"/>
      <c r="RMK28" s="287"/>
      <c r="RML28" s="285"/>
      <c r="RMM28" s="287"/>
      <c r="RMN28" s="287"/>
      <c r="RMO28" s="285"/>
      <c r="RMP28" s="287"/>
      <c r="RMQ28" s="287"/>
      <c r="RMR28" s="285"/>
      <c r="RMS28" s="287"/>
      <c r="RMT28" s="287"/>
      <c r="RMU28" s="285"/>
      <c r="RMV28" s="287"/>
      <c r="RMW28" s="287"/>
      <c r="RMX28" s="285"/>
      <c r="RMY28" s="287"/>
      <c r="RMZ28" s="287"/>
      <c r="RNA28" s="285"/>
      <c r="RNB28" s="287"/>
      <c r="RNC28" s="287"/>
      <c r="RND28" s="285"/>
      <c r="RNE28" s="287"/>
      <c r="RNF28" s="287"/>
      <c r="RNG28" s="285"/>
      <c r="RNH28" s="287"/>
      <c r="RNI28" s="287"/>
      <c r="RNJ28" s="285"/>
      <c r="RNK28" s="287"/>
      <c r="RNL28" s="287"/>
      <c r="RNM28" s="285"/>
      <c r="RNN28" s="287"/>
      <c r="RNO28" s="287"/>
      <c r="RNP28" s="285"/>
      <c r="RNQ28" s="287"/>
      <c r="RNR28" s="287"/>
      <c r="RNS28" s="285"/>
      <c r="RNT28" s="287"/>
      <c r="RNU28" s="287"/>
      <c r="RNV28" s="285"/>
      <c r="RNW28" s="287"/>
      <c r="RNX28" s="287"/>
      <c r="RNY28" s="285"/>
      <c r="RNZ28" s="286"/>
      <c r="ROA28" s="286"/>
      <c r="ROB28" s="286"/>
      <c r="ROC28" s="287"/>
      <c r="ROD28" s="287"/>
      <c r="ROE28" s="285"/>
      <c r="ROF28" s="286"/>
      <c r="ROG28" s="286"/>
      <c r="ROH28" s="286"/>
      <c r="ROI28" s="287"/>
      <c r="ROJ28" s="287"/>
      <c r="ROK28" s="285"/>
      <c r="ROL28" s="287"/>
      <c r="ROM28" s="287"/>
      <c r="RON28" s="285"/>
      <c r="ROO28" s="286"/>
      <c r="ROP28" s="286"/>
      <c r="ROQ28" s="286"/>
      <c r="ROR28" s="286"/>
      <c r="ROS28" s="286"/>
      <c r="ROT28" s="286"/>
      <c r="ROU28" s="163"/>
      <c r="ROV28" s="154"/>
      <c r="ROW28" s="287"/>
      <c r="ROX28" s="287"/>
      <c r="ROY28" s="285"/>
      <c r="ROZ28" s="287"/>
      <c r="RPA28" s="287"/>
      <c r="RPB28" s="285"/>
      <c r="RPC28" s="287"/>
      <c r="RPD28" s="287"/>
      <c r="RPE28" s="285"/>
      <c r="RPF28" s="287"/>
      <c r="RPG28" s="287"/>
      <c r="RPH28" s="285"/>
      <c r="RPI28" s="287"/>
      <c r="RPJ28" s="287"/>
      <c r="RPK28" s="285"/>
      <c r="RPL28" s="287"/>
      <c r="RPM28" s="287"/>
      <c r="RPN28" s="285"/>
      <c r="RPO28" s="287"/>
      <c r="RPP28" s="287"/>
      <c r="RPQ28" s="285"/>
      <c r="RPR28" s="287"/>
      <c r="RPS28" s="287"/>
      <c r="RPT28" s="285"/>
      <c r="RPU28" s="287"/>
      <c r="RPV28" s="287"/>
      <c r="RPW28" s="285"/>
      <c r="RPX28" s="287"/>
      <c r="RPY28" s="287"/>
      <c r="RPZ28" s="285"/>
      <c r="RQA28" s="287"/>
      <c r="RQB28" s="287"/>
      <c r="RQC28" s="285"/>
      <c r="RQD28" s="287"/>
      <c r="RQE28" s="287"/>
      <c r="RQF28" s="285"/>
      <c r="RQG28" s="287"/>
      <c r="RQH28" s="287"/>
      <c r="RQI28" s="285"/>
      <c r="RQJ28" s="287"/>
      <c r="RQK28" s="287"/>
      <c r="RQL28" s="285"/>
      <c r="RQM28" s="287"/>
      <c r="RQN28" s="287"/>
      <c r="RQO28" s="285"/>
      <c r="RQP28" s="287"/>
      <c r="RQQ28" s="287"/>
      <c r="RQR28" s="285"/>
      <c r="RQS28" s="287"/>
      <c r="RQT28" s="287"/>
      <c r="RQU28" s="285"/>
      <c r="RQV28" s="287"/>
      <c r="RQW28" s="287"/>
      <c r="RQX28" s="285"/>
      <c r="RQY28" s="287"/>
      <c r="RQZ28" s="287"/>
      <c r="RRA28" s="285"/>
      <c r="RRB28" s="287"/>
      <c r="RRC28" s="287"/>
      <c r="RRD28" s="285"/>
      <c r="RRE28" s="287"/>
      <c r="RRF28" s="287"/>
      <c r="RRG28" s="285"/>
      <c r="RRH28" s="286"/>
      <c r="RRI28" s="286"/>
      <c r="RRJ28" s="286"/>
      <c r="RRK28" s="287"/>
      <c r="RRL28" s="287"/>
      <c r="RRM28" s="285"/>
      <c r="RRN28" s="286"/>
      <c r="RRO28" s="286"/>
      <c r="RRP28" s="286"/>
      <c r="RRQ28" s="287"/>
      <c r="RRR28" s="287"/>
      <c r="RRS28" s="285"/>
      <c r="RRT28" s="287"/>
      <c r="RRU28" s="287"/>
      <c r="RRV28" s="285"/>
      <c r="RRW28" s="286"/>
      <c r="RRX28" s="286"/>
      <c r="RRY28" s="286"/>
      <c r="RRZ28" s="286"/>
      <c r="RSA28" s="286"/>
      <c r="RSB28" s="286"/>
      <c r="RSC28" s="163"/>
      <c r="RSD28" s="154"/>
      <c r="RSE28" s="287"/>
      <c r="RSF28" s="287"/>
      <c r="RSG28" s="285"/>
      <c r="RSH28" s="287"/>
      <c r="RSI28" s="287"/>
      <c r="RSJ28" s="285"/>
      <c r="RSK28" s="287"/>
      <c r="RSL28" s="287"/>
      <c r="RSM28" s="285"/>
      <c r="RSN28" s="287"/>
      <c r="RSO28" s="287"/>
      <c r="RSP28" s="285"/>
      <c r="RSQ28" s="287"/>
      <c r="RSR28" s="287"/>
      <c r="RSS28" s="285"/>
      <c r="RST28" s="287"/>
      <c r="RSU28" s="287"/>
      <c r="RSV28" s="285"/>
      <c r="RSW28" s="287"/>
      <c r="RSX28" s="287"/>
      <c r="RSY28" s="285"/>
      <c r="RSZ28" s="287"/>
      <c r="RTA28" s="287"/>
      <c r="RTB28" s="285"/>
      <c r="RTC28" s="287"/>
      <c r="RTD28" s="287"/>
      <c r="RTE28" s="285"/>
      <c r="RTF28" s="287"/>
      <c r="RTG28" s="287"/>
      <c r="RTH28" s="285"/>
      <c r="RTI28" s="287"/>
      <c r="RTJ28" s="287"/>
      <c r="RTK28" s="285"/>
      <c r="RTL28" s="287"/>
      <c r="RTM28" s="287"/>
      <c r="RTN28" s="285"/>
      <c r="RTO28" s="287"/>
      <c r="RTP28" s="287"/>
      <c r="RTQ28" s="285"/>
      <c r="RTR28" s="287"/>
      <c r="RTS28" s="287"/>
      <c r="RTT28" s="285"/>
      <c r="RTU28" s="287"/>
      <c r="RTV28" s="287"/>
      <c r="RTW28" s="285"/>
      <c r="RTX28" s="287"/>
      <c r="RTY28" s="287"/>
      <c r="RTZ28" s="285"/>
      <c r="RUA28" s="287"/>
      <c r="RUB28" s="287"/>
      <c r="RUC28" s="285"/>
      <c r="RUD28" s="287"/>
      <c r="RUE28" s="287"/>
      <c r="RUF28" s="285"/>
      <c r="RUG28" s="287"/>
      <c r="RUH28" s="287"/>
      <c r="RUI28" s="285"/>
      <c r="RUJ28" s="287"/>
      <c r="RUK28" s="287"/>
      <c r="RUL28" s="285"/>
      <c r="RUM28" s="287"/>
      <c r="RUN28" s="287"/>
      <c r="RUO28" s="285"/>
      <c r="RUP28" s="286"/>
      <c r="RUQ28" s="286"/>
      <c r="RUR28" s="286"/>
      <c r="RUS28" s="287"/>
      <c r="RUT28" s="287"/>
      <c r="RUU28" s="285"/>
      <c r="RUV28" s="286"/>
      <c r="RUW28" s="286"/>
      <c r="RUX28" s="286"/>
      <c r="RUY28" s="287"/>
      <c r="RUZ28" s="287"/>
      <c r="RVA28" s="285"/>
      <c r="RVB28" s="287"/>
      <c r="RVC28" s="287"/>
      <c r="RVD28" s="285"/>
      <c r="RVE28" s="286"/>
      <c r="RVF28" s="286"/>
      <c r="RVG28" s="286"/>
      <c r="RVH28" s="286"/>
      <c r="RVI28" s="286"/>
      <c r="RVJ28" s="286"/>
      <c r="RVK28" s="163"/>
      <c r="RVL28" s="154"/>
      <c r="RVM28" s="287"/>
      <c r="RVN28" s="287"/>
      <c r="RVO28" s="285"/>
      <c r="RVP28" s="287"/>
      <c r="RVQ28" s="287"/>
      <c r="RVR28" s="285"/>
      <c r="RVS28" s="287"/>
      <c r="RVT28" s="287"/>
      <c r="RVU28" s="285"/>
      <c r="RVV28" s="287"/>
      <c r="RVW28" s="287"/>
      <c r="RVX28" s="285"/>
      <c r="RVY28" s="287"/>
      <c r="RVZ28" s="287"/>
      <c r="RWA28" s="285"/>
      <c r="RWB28" s="287"/>
      <c r="RWC28" s="287"/>
      <c r="RWD28" s="285"/>
      <c r="RWE28" s="287"/>
      <c r="RWF28" s="287"/>
      <c r="RWG28" s="285"/>
      <c r="RWH28" s="287"/>
      <c r="RWI28" s="287"/>
      <c r="RWJ28" s="285"/>
      <c r="RWK28" s="287"/>
      <c r="RWL28" s="287"/>
      <c r="RWM28" s="285"/>
      <c r="RWN28" s="287"/>
      <c r="RWO28" s="287"/>
      <c r="RWP28" s="285"/>
      <c r="RWQ28" s="287"/>
      <c r="RWR28" s="287"/>
      <c r="RWS28" s="285"/>
      <c r="RWT28" s="287"/>
      <c r="RWU28" s="287"/>
      <c r="RWV28" s="285"/>
      <c r="RWW28" s="287"/>
      <c r="RWX28" s="287"/>
      <c r="RWY28" s="285"/>
      <c r="RWZ28" s="287"/>
      <c r="RXA28" s="287"/>
      <c r="RXB28" s="285"/>
      <c r="RXC28" s="287"/>
      <c r="RXD28" s="287"/>
      <c r="RXE28" s="285"/>
      <c r="RXF28" s="287"/>
      <c r="RXG28" s="287"/>
      <c r="RXH28" s="285"/>
      <c r="RXI28" s="287"/>
      <c r="RXJ28" s="287"/>
      <c r="RXK28" s="285"/>
      <c r="RXL28" s="287"/>
      <c r="RXM28" s="287"/>
      <c r="RXN28" s="285"/>
      <c r="RXO28" s="287"/>
      <c r="RXP28" s="287"/>
      <c r="RXQ28" s="285"/>
      <c r="RXR28" s="287"/>
      <c r="RXS28" s="287"/>
      <c r="RXT28" s="285"/>
      <c r="RXU28" s="287"/>
      <c r="RXV28" s="287"/>
      <c r="RXW28" s="285"/>
      <c r="RXX28" s="286"/>
      <c r="RXY28" s="286"/>
      <c r="RXZ28" s="286"/>
      <c r="RYA28" s="287"/>
      <c r="RYB28" s="287"/>
      <c r="RYC28" s="285"/>
      <c r="RYD28" s="286"/>
      <c r="RYE28" s="286"/>
      <c r="RYF28" s="286"/>
      <c r="RYG28" s="287"/>
      <c r="RYH28" s="287"/>
      <c r="RYI28" s="285"/>
      <c r="RYJ28" s="287"/>
      <c r="RYK28" s="287"/>
      <c r="RYL28" s="285"/>
      <c r="RYM28" s="286"/>
      <c r="RYN28" s="286"/>
      <c r="RYO28" s="286"/>
      <c r="RYP28" s="286"/>
      <c r="RYQ28" s="286"/>
      <c r="RYR28" s="286"/>
      <c r="RYS28" s="163"/>
      <c r="RYT28" s="154"/>
      <c r="RYU28" s="287"/>
      <c r="RYV28" s="287"/>
      <c r="RYW28" s="285"/>
      <c r="RYX28" s="287"/>
      <c r="RYY28" s="287"/>
      <c r="RYZ28" s="285"/>
      <c r="RZA28" s="287"/>
      <c r="RZB28" s="287"/>
      <c r="RZC28" s="285"/>
      <c r="RZD28" s="287"/>
      <c r="RZE28" s="287"/>
      <c r="RZF28" s="285"/>
      <c r="RZG28" s="287"/>
      <c r="RZH28" s="287"/>
      <c r="RZI28" s="285"/>
      <c r="RZJ28" s="287"/>
      <c r="RZK28" s="287"/>
      <c r="RZL28" s="285"/>
      <c r="RZM28" s="287"/>
      <c r="RZN28" s="287"/>
      <c r="RZO28" s="285"/>
      <c r="RZP28" s="287"/>
      <c r="RZQ28" s="287"/>
      <c r="RZR28" s="285"/>
      <c r="RZS28" s="287"/>
      <c r="RZT28" s="287"/>
      <c r="RZU28" s="285"/>
      <c r="RZV28" s="287"/>
      <c r="RZW28" s="287"/>
      <c r="RZX28" s="285"/>
      <c r="RZY28" s="287"/>
      <c r="RZZ28" s="287"/>
      <c r="SAA28" s="285"/>
      <c r="SAB28" s="287"/>
      <c r="SAC28" s="287"/>
      <c r="SAD28" s="285"/>
      <c r="SAE28" s="287"/>
      <c r="SAF28" s="287"/>
      <c r="SAG28" s="285"/>
      <c r="SAH28" s="287"/>
      <c r="SAI28" s="287"/>
      <c r="SAJ28" s="285"/>
      <c r="SAK28" s="287"/>
      <c r="SAL28" s="287"/>
      <c r="SAM28" s="285"/>
      <c r="SAN28" s="287"/>
      <c r="SAO28" s="287"/>
      <c r="SAP28" s="285"/>
      <c r="SAQ28" s="287"/>
      <c r="SAR28" s="287"/>
      <c r="SAS28" s="285"/>
      <c r="SAT28" s="287"/>
      <c r="SAU28" s="287"/>
      <c r="SAV28" s="285"/>
      <c r="SAW28" s="287"/>
      <c r="SAX28" s="287"/>
      <c r="SAY28" s="285"/>
      <c r="SAZ28" s="287"/>
      <c r="SBA28" s="287"/>
      <c r="SBB28" s="285"/>
      <c r="SBC28" s="287"/>
      <c r="SBD28" s="287"/>
      <c r="SBE28" s="285"/>
      <c r="SBF28" s="286"/>
      <c r="SBG28" s="286"/>
      <c r="SBH28" s="286"/>
      <c r="SBI28" s="287"/>
      <c r="SBJ28" s="287"/>
      <c r="SBK28" s="285"/>
      <c r="SBL28" s="286"/>
      <c r="SBM28" s="286"/>
      <c r="SBN28" s="286"/>
      <c r="SBO28" s="287"/>
      <c r="SBP28" s="287"/>
      <c r="SBQ28" s="285"/>
      <c r="SBR28" s="287"/>
      <c r="SBS28" s="287"/>
      <c r="SBT28" s="285"/>
      <c r="SBU28" s="286"/>
      <c r="SBV28" s="286"/>
      <c r="SBW28" s="286"/>
      <c r="SBX28" s="286"/>
      <c r="SBY28" s="286"/>
      <c r="SBZ28" s="286"/>
      <c r="SCA28" s="163"/>
      <c r="SCB28" s="154"/>
      <c r="SCC28" s="287"/>
      <c r="SCD28" s="287"/>
      <c r="SCE28" s="285"/>
      <c r="SCF28" s="287"/>
      <c r="SCG28" s="287"/>
      <c r="SCH28" s="285"/>
      <c r="SCI28" s="287"/>
      <c r="SCJ28" s="287"/>
      <c r="SCK28" s="285"/>
      <c r="SCL28" s="287"/>
      <c r="SCM28" s="287"/>
      <c r="SCN28" s="285"/>
      <c r="SCO28" s="287"/>
      <c r="SCP28" s="287"/>
      <c r="SCQ28" s="285"/>
      <c r="SCR28" s="287"/>
      <c r="SCS28" s="287"/>
      <c r="SCT28" s="285"/>
      <c r="SCU28" s="287"/>
      <c r="SCV28" s="287"/>
      <c r="SCW28" s="285"/>
      <c r="SCX28" s="287"/>
      <c r="SCY28" s="287"/>
      <c r="SCZ28" s="285"/>
      <c r="SDA28" s="287"/>
      <c r="SDB28" s="287"/>
      <c r="SDC28" s="285"/>
      <c r="SDD28" s="287"/>
      <c r="SDE28" s="287"/>
      <c r="SDF28" s="285"/>
      <c r="SDG28" s="287"/>
      <c r="SDH28" s="287"/>
      <c r="SDI28" s="285"/>
      <c r="SDJ28" s="287"/>
      <c r="SDK28" s="287"/>
      <c r="SDL28" s="285"/>
      <c r="SDM28" s="287"/>
      <c r="SDN28" s="287"/>
      <c r="SDO28" s="285"/>
      <c r="SDP28" s="287"/>
      <c r="SDQ28" s="287"/>
      <c r="SDR28" s="285"/>
      <c r="SDS28" s="287"/>
      <c r="SDT28" s="287"/>
      <c r="SDU28" s="285"/>
      <c r="SDV28" s="287"/>
      <c r="SDW28" s="287"/>
      <c r="SDX28" s="285"/>
      <c r="SDY28" s="287"/>
      <c r="SDZ28" s="287"/>
      <c r="SEA28" s="285"/>
      <c r="SEB28" s="287"/>
      <c r="SEC28" s="287"/>
      <c r="SED28" s="285"/>
      <c r="SEE28" s="287"/>
      <c r="SEF28" s="287"/>
      <c r="SEG28" s="285"/>
      <c r="SEH28" s="287"/>
      <c r="SEI28" s="287"/>
      <c r="SEJ28" s="285"/>
      <c r="SEK28" s="287"/>
      <c r="SEL28" s="287"/>
      <c r="SEM28" s="285"/>
      <c r="SEN28" s="286"/>
      <c r="SEO28" s="286"/>
      <c r="SEP28" s="286"/>
      <c r="SEQ28" s="287"/>
      <c r="SER28" s="287"/>
      <c r="SES28" s="285"/>
      <c r="SET28" s="286"/>
      <c r="SEU28" s="286"/>
      <c r="SEV28" s="286"/>
      <c r="SEW28" s="287"/>
      <c r="SEX28" s="287"/>
      <c r="SEY28" s="285"/>
      <c r="SEZ28" s="287"/>
      <c r="SFA28" s="287"/>
      <c r="SFB28" s="285"/>
      <c r="SFC28" s="286"/>
      <c r="SFD28" s="286"/>
      <c r="SFE28" s="286"/>
      <c r="SFF28" s="286"/>
      <c r="SFG28" s="286"/>
      <c r="SFH28" s="286"/>
      <c r="SFI28" s="163"/>
      <c r="SFJ28" s="154"/>
      <c r="SFK28" s="287"/>
      <c r="SFL28" s="287"/>
      <c r="SFM28" s="285"/>
      <c r="SFN28" s="287"/>
      <c r="SFO28" s="287"/>
      <c r="SFP28" s="285"/>
      <c r="SFQ28" s="287"/>
      <c r="SFR28" s="287"/>
      <c r="SFS28" s="285"/>
      <c r="SFT28" s="287"/>
      <c r="SFU28" s="287"/>
      <c r="SFV28" s="285"/>
      <c r="SFW28" s="287"/>
      <c r="SFX28" s="287"/>
      <c r="SFY28" s="285"/>
      <c r="SFZ28" s="287"/>
      <c r="SGA28" s="287"/>
      <c r="SGB28" s="285"/>
      <c r="SGC28" s="287"/>
      <c r="SGD28" s="287"/>
      <c r="SGE28" s="285"/>
      <c r="SGF28" s="287"/>
      <c r="SGG28" s="287"/>
      <c r="SGH28" s="285"/>
      <c r="SGI28" s="287"/>
      <c r="SGJ28" s="287"/>
      <c r="SGK28" s="285"/>
      <c r="SGL28" s="287"/>
      <c r="SGM28" s="287"/>
      <c r="SGN28" s="285"/>
      <c r="SGO28" s="287"/>
      <c r="SGP28" s="287"/>
      <c r="SGQ28" s="285"/>
      <c r="SGR28" s="287"/>
      <c r="SGS28" s="287"/>
      <c r="SGT28" s="285"/>
      <c r="SGU28" s="287"/>
      <c r="SGV28" s="287"/>
      <c r="SGW28" s="285"/>
      <c r="SGX28" s="287"/>
      <c r="SGY28" s="287"/>
      <c r="SGZ28" s="285"/>
      <c r="SHA28" s="287"/>
      <c r="SHB28" s="287"/>
      <c r="SHC28" s="285"/>
      <c r="SHD28" s="287"/>
      <c r="SHE28" s="287"/>
      <c r="SHF28" s="285"/>
      <c r="SHG28" s="287"/>
      <c r="SHH28" s="287"/>
      <c r="SHI28" s="285"/>
      <c r="SHJ28" s="287"/>
      <c r="SHK28" s="287"/>
      <c r="SHL28" s="285"/>
      <c r="SHM28" s="287"/>
      <c r="SHN28" s="287"/>
      <c r="SHO28" s="285"/>
      <c r="SHP28" s="287"/>
      <c r="SHQ28" s="287"/>
      <c r="SHR28" s="285"/>
      <c r="SHS28" s="287"/>
      <c r="SHT28" s="287"/>
      <c r="SHU28" s="285"/>
      <c r="SHV28" s="286"/>
      <c r="SHW28" s="286"/>
      <c r="SHX28" s="286"/>
      <c r="SHY28" s="287"/>
      <c r="SHZ28" s="287"/>
      <c r="SIA28" s="285"/>
      <c r="SIB28" s="286"/>
      <c r="SIC28" s="286"/>
      <c r="SID28" s="286"/>
      <c r="SIE28" s="287"/>
      <c r="SIF28" s="287"/>
      <c r="SIG28" s="285"/>
      <c r="SIH28" s="287"/>
      <c r="SII28" s="287"/>
      <c r="SIJ28" s="285"/>
      <c r="SIK28" s="286"/>
      <c r="SIL28" s="286"/>
      <c r="SIM28" s="286"/>
      <c r="SIN28" s="286"/>
      <c r="SIO28" s="286"/>
      <c r="SIP28" s="286"/>
      <c r="SIQ28" s="163"/>
      <c r="SIR28" s="154"/>
      <c r="SIS28" s="287"/>
      <c r="SIT28" s="287"/>
      <c r="SIU28" s="285"/>
      <c r="SIV28" s="287"/>
      <c r="SIW28" s="287"/>
      <c r="SIX28" s="285"/>
      <c r="SIY28" s="287"/>
      <c r="SIZ28" s="287"/>
      <c r="SJA28" s="285"/>
      <c r="SJB28" s="287"/>
      <c r="SJC28" s="287"/>
      <c r="SJD28" s="285"/>
      <c r="SJE28" s="287"/>
      <c r="SJF28" s="287"/>
      <c r="SJG28" s="285"/>
      <c r="SJH28" s="287"/>
      <c r="SJI28" s="287"/>
      <c r="SJJ28" s="285"/>
      <c r="SJK28" s="287"/>
      <c r="SJL28" s="287"/>
      <c r="SJM28" s="285"/>
      <c r="SJN28" s="287"/>
      <c r="SJO28" s="287"/>
      <c r="SJP28" s="285"/>
      <c r="SJQ28" s="287"/>
      <c r="SJR28" s="287"/>
      <c r="SJS28" s="285"/>
      <c r="SJT28" s="287"/>
      <c r="SJU28" s="287"/>
      <c r="SJV28" s="285"/>
      <c r="SJW28" s="287"/>
      <c r="SJX28" s="287"/>
      <c r="SJY28" s="285"/>
      <c r="SJZ28" s="287"/>
      <c r="SKA28" s="287"/>
      <c r="SKB28" s="285"/>
      <c r="SKC28" s="287"/>
      <c r="SKD28" s="287"/>
      <c r="SKE28" s="285"/>
      <c r="SKF28" s="287"/>
      <c r="SKG28" s="287"/>
      <c r="SKH28" s="285"/>
      <c r="SKI28" s="287"/>
      <c r="SKJ28" s="287"/>
      <c r="SKK28" s="285"/>
      <c r="SKL28" s="287"/>
      <c r="SKM28" s="287"/>
      <c r="SKN28" s="285"/>
      <c r="SKO28" s="287"/>
      <c r="SKP28" s="287"/>
      <c r="SKQ28" s="285"/>
      <c r="SKR28" s="287"/>
      <c r="SKS28" s="287"/>
      <c r="SKT28" s="285"/>
      <c r="SKU28" s="287"/>
      <c r="SKV28" s="287"/>
      <c r="SKW28" s="285"/>
      <c r="SKX28" s="287"/>
      <c r="SKY28" s="287"/>
      <c r="SKZ28" s="285"/>
      <c r="SLA28" s="287"/>
      <c r="SLB28" s="287"/>
      <c r="SLC28" s="285"/>
      <c r="SLD28" s="286"/>
      <c r="SLE28" s="286"/>
      <c r="SLF28" s="286"/>
      <c r="SLG28" s="287"/>
      <c r="SLH28" s="287"/>
      <c r="SLI28" s="285"/>
      <c r="SLJ28" s="286"/>
      <c r="SLK28" s="286"/>
      <c r="SLL28" s="286"/>
      <c r="SLM28" s="287"/>
      <c r="SLN28" s="287"/>
      <c r="SLO28" s="285"/>
      <c r="SLP28" s="287"/>
      <c r="SLQ28" s="287"/>
      <c r="SLR28" s="285"/>
      <c r="SLS28" s="286"/>
      <c r="SLT28" s="286"/>
      <c r="SLU28" s="286"/>
      <c r="SLV28" s="286"/>
      <c r="SLW28" s="286"/>
      <c r="SLX28" s="286"/>
      <c r="SLY28" s="163"/>
      <c r="SLZ28" s="154"/>
      <c r="SMA28" s="287"/>
      <c r="SMB28" s="287"/>
      <c r="SMC28" s="285"/>
      <c r="SMD28" s="287"/>
      <c r="SME28" s="287"/>
      <c r="SMF28" s="285"/>
      <c r="SMG28" s="287"/>
      <c r="SMH28" s="287"/>
      <c r="SMI28" s="285"/>
      <c r="SMJ28" s="287"/>
      <c r="SMK28" s="287"/>
      <c r="SML28" s="285"/>
      <c r="SMM28" s="287"/>
      <c r="SMN28" s="287"/>
      <c r="SMO28" s="285"/>
      <c r="SMP28" s="287"/>
      <c r="SMQ28" s="287"/>
      <c r="SMR28" s="285"/>
      <c r="SMS28" s="287"/>
      <c r="SMT28" s="287"/>
      <c r="SMU28" s="285"/>
      <c r="SMV28" s="287"/>
      <c r="SMW28" s="287"/>
      <c r="SMX28" s="285"/>
      <c r="SMY28" s="287"/>
      <c r="SMZ28" s="287"/>
      <c r="SNA28" s="285"/>
      <c r="SNB28" s="287"/>
      <c r="SNC28" s="287"/>
      <c r="SND28" s="285"/>
      <c r="SNE28" s="287"/>
      <c r="SNF28" s="287"/>
      <c r="SNG28" s="285"/>
      <c r="SNH28" s="287"/>
      <c r="SNI28" s="287"/>
      <c r="SNJ28" s="285"/>
      <c r="SNK28" s="287"/>
      <c r="SNL28" s="287"/>
      <c r="SNM28" s="285"/>
      <c r="SNN28" s="287"/>
      <c r="SNO28" s="287"/>
      <c r="SNP28" s="285"/>
      <c r="SNQ28" s="287"/>
      <c r="SNR28" s="287"/>
      <c r="SNS28" s="285"/>
      <c r="SNT28" s="287"/>
      <c r="SNU28" s="287"/>
      <c r="SNV28" s="285"/>
      <c r="SNW28" s="287"/>
      <c r="SNX28" s="287"/>
      <c r="SNY28" s="285"/>
      <c r="SNZ28" s="287"/>
      <c r="SOA28" s="287"/>
      <c r="SOB28" s="285"/>
      <c r="SOC28" s="287"/>
      <c r="SOD28" s="287"/>
      <c r="SOE28" s="285"/>
      <c r="SOF28" s="287"/>
      <c r="SOG28" s="287"/>
      <c r="SOH28" s="285"/>
      <c r="SOI28" s="287"/>
      <c r="SOJ28" s="287"/>
      <c r="SOK28" s="285"/>
      <c r="SOL28" s="286"/>
      <c r="SOM28" s="286"/>
      <c r="SON28" s="286"/>
      <c r="SOO28" s="287"/>
      <c r="SOP28" s="287"/>
      <c r="SOQ28" s="285"/>
      <c r="SOR28" s="286"/>
      <c r="SOS28" s="286"/>
      <c r="SOT28" s="286"/>
      <c r="SOU28" s="287"/>
      <c r="SOV28" s="287"/>
      <c r="SOW28" s="285"/>
      <c r="SOX28" s="287"/>
      <c r="SOY28" s="287"/>
      <c r="SOZ28" s="285"/>
      <c r="SPA28" s="286"/>
      <c r="SPB28" s="286"/>
      <c r="SPC28" s="286"/>
      <c r="SPD28" s="286"/>
      <c r="SPE28" s="286"/>
      <c r="SPF28" s="286"/>
      <c r="SPG28" s="163"/>
      <c r="SPH28" s="154"/>
      <c r="SPI28" s="287"/>
      <c r="SPJ28" s="287"/>
      <c r="SPK28" s="285"/>
      <c r="SPL28" s="287"/>
      <c r="SPM28" s="287"/>
      <c r="SPN28" s="285"/>
      <c r="SPO28" s="287"/>
      <c r="SPP28" s="287"/>
      <c r="SPQ28" s="285"/>
      <c r="SPR28" s="287"/>
      <c r="SPS28" s="287"/>
      <c r="SPT28" s="285"/>
      <c r="SPU28" s="287"/>
      <c r="SPV28" s="287"/>
      <c r="SPW28" s="285"/>
      <c r="SPX28" s="287"/>
      <c r="SPY28" s="287"/>
      <c r="SPZ28" s="285"/>
      <c r="SQA28" s="287"/>
      <c r="SQB28" s="287"/>
      <c r="SQC28" s="285"/>
      <c r="SQD28" s="287"/>
      <c r="SQE28" s="287"/>
      <c r="SQF28" s="285"/>
      <c r="SQG28" s="287"/>
      <c r="SQH28" s="287"/>
      <c r="SQI28" s="285"/>
      <c r="SQJ28" s="287"/>
      <c r="SQK28" s="287"/>
      <c r="SQL28" s="285"/>
      <c r="SQM28" s="287"/>
      <c r="SQN28" s="287"/>
      <c r="SQO28" s="285"/>
      <c r="SQP28" s="287"/>
      <c r="SQQ28" s="287"/>
      <c r="SQR28" s="285"/>
      <c r="SQS28" s="287"/>
      <c r="SQT28" s="287"/>
      <c r="SQU28" s="285"/>
      <c r="SQV28" s="287"/>
      <c r="SQW28" s="287"/>
      <c r="SQX28" s="285"/>
      <c r="SQY28" s="287"/>
      <c r="SQZ28" s="287"/>
      <c r="SRA28" s="285"/>
      <c r="SRB28" s="287"/>
      <c r="SRC28" s="287"/>
      <c r="SRD28" s="285"/>
      <c r="SRE28" s="287"/>
      <c r="SRF28" s="287"/>
      <c r="SRG28" s="285"/>
      <c r="SRH28" s="287"/>
      <c r="SRI28" s="287"/>
      <c r="SRJ28" s="285"/>
      <c r="SRK28" s="287"/>
      <c r="SRL28" s="287"/>
      <c r="SRM28" s="285"/>
      <c r="SRN28" s="287"/>
      <c r="SRO28" s="287"/>
      <c r="SRP28" s="285"/>
      <c r="SRQ28" s="287"/>
      <c r="SRR28" s="287"/>
      <c r="SRS28" s="285"/>
      <c r="SRT28" s="286"/>
      <c r="SRU28" s="286"/>
      <c r="SRV28" s="286"/>
      <c r="SRW28" s="287"/>
      <c r="SRX28" s="287"/>
      <c r="SRY28" s="285"/>
      <c r="SRZ28" s="286"/>
      <c r="SSA28" s="286"/>
      <c r="SSB28" s="286"/>
      <c r="SSC28" s="287"/>
      <c r="SSD28" s="287"/>
      <c r="SSE28" s="285"/>
      <c r="SSF28" s="287"/>
      <c r="SSG28" s="287"/>
      <c r="SSH28" s="285"/>
      <c r="SSI28" s="286"/>
      <c r="SSJ28" s="286"/>
      <c r="SSK28" s="286"/>
      <c r="SSL28" s="286"/>
      <c r="SSM28" s="286"/>
      <c r="SSN28" s="286"/>
      <c r="SSO28" s="163"/>
      <c r="SSP28" s="154"/>
      <c r="SSQ28" s="287"/>
      <c r="SSR28" s="287"/>
      <c r="SSS28" s="285"/>
      <c r="SST28" s="287"/>
      <c r="SSU28" s="287"/>
      <c r="SSV28" s="285"/>
      <c r="SSW28" s="287"/>
      <c r="SSX28" s="287"/>
      <c r="SSY28" s="285"/>
      <c r="SSZ28" s="287"/>
      <c r="STA28" s="287"/>
      <c r="STB28" s="285"/>
      <c r="STC28" s="287"/>
      <c r="STD28" s="287"/>
      <c r="STE28" s="285"/>
      <c r="STF28" s="287"/>
      <c r="STG28" s="287"/>
      <c r="STH28" s="285"/>
      <c r="STI28" s="287"/>
      <c r="STJ28" s="287"/>
      <c r="STK28" s="285"/>
      <c r="STL28" s="287"/>
      <c r="STM28" s="287"/>
      <c r="STN28" s="285"/>
      <c r="STO28" s="287"/>
      <c r="STP28" s="287"/>
      <c r="STQ28" s="285"/>
      <c r="STR28" s="287"/>
      <c r="STS28" s="287"/>
      <c r="STT28" s="285"/>
      <c r="STU28" s="287"/>
      <c r="STV28" s="287"/>
      <c r="STW28" s="285"/>
      <c r="STX28" s="287"/>
      <c r="STY28" s="287"/>
      <c r="STZ28" s="285"/>
      <c r="SUA28" s="287"/>
      <c r="SUB28" s="287"/>
      <c r="SUC28" s="285"/>
      <c r="SUD28" s="287"/>
      <c r="SUE28" s="287"/>
      <c r="SUF28" s="285"/>
      <c r="SUG28" s="287"/>
      <c r="SUH28" s="287"/>
      <c r="SUI28" s="285"/>
      <c r="SUJ28" s="287"/>
      <c r="SUK28" s="287"/>
      <c r="SUL28" s="285"/>
      <c r="SUM28" s="287"/>
      <c r="SUN28" s="287"/>
      <c r="SUO28" s="285"/>
      <c r="SUP28" s="287"/>
      <c r="SUQ28" s="287"/>
      <c r="SUR28" s="285"/>
      <c r="SUS28" s="287"/>
      <c r="SUT28" s="287"/>
      <c r="SUU28" s="285"/>
      <c r="SUV28" s="287"/>
      <c r="SUW28" s="287"/>
      <c r="SUX28" s="285"/>
      <c r="SUY28" s="287"/>
      <c r="SUZ28" s="287"/>
      <c r="SVA28" s="285"/>
      <c r="SVB28" s="286"/>
      <c r="SVC28" s="286"/>
      <c r="SVD28" s="286"/>
      <c r="SVE28" s="287"/>
      <c r="SVF28" s="287"/>
      <c r="SVG28" s="285"/>
      <c r="SVH28" s="286"/>
      <c r="SVI28" s="286"/>
      <c r="SVJ28" s="286"/>
      <c r="SVK28" s="287"/>
      <c r="SVL28" s="287"/>
      <c r="SVM28" s="285"/>
      <c r="SVN28" s="287"/>
      <c r="SVO28" s="287"/>
      <c r="SVP28" s="285"/>
      <c r="SVQ28" s="286"/>
      <c r="SVR28" s="286"/>
      <c r="SVS28" s="286"/>
      <c r="SVT28" s="286"/>
      <c r="SVU28" s="286"/>
      <c r="SVV28" s="286"/>
      <c r="SVW28" s="163"/>
      <c r="SVX28" s="154"/>
      <c r="SVY28" s="287"/>
      <c r="SVZ28" s="287"/>
      <c r="SWA28" s="285"/>
      <c r="SWB28" s="287"/>
      <c r="SWC28" s="287"/>
      <c r="SWD28" s="285"/>
      <c r="SWE28" s="287"/>
      <c r="SWF28" s="287"/>
      <c r="SWG28" s="285"/>
      <c r="SWH28" s="287"/>
      <c r="SWI28" s="287"/>
      <c r="SWJ28" s="285"/>
      <c r="SWK28" s="287"/>
      <c r="SWL28" s="287"/>
      <c r="SWM28" s="285"/>
      <c r="SWN28" s="287"/>
      <c r="SWO28" s="287"/>
      <c r="SWP28" s="285"/>
      <c r="SWQ28" s="287"/>
      <c r="SWR28" s="287"/>
      <c r="SWS28" s="285"/>
      <c r="SWT28" s="287"/>
      <c r="SWU28" s="287"/>
      <c r="SWV28" s="285"/>
      <c r="SWW28" s="287"/>
      <c r="SWX28" s="287"/>
      <c r="SWY28" s="285"/>
      <c r="SWZ28" s="287"/>
      <c r="SXA28" s="287"/>
      <c r="SXB28" s="285"/>
      <c r="SXC28" s="287"/>
      <c r="SXD28" s="287"/>
      <c r="SXE28" s="285"/>
      <c r="SXF28" s="287"/>
      <c r="SXG28" s="287"/>
      <c r="SXH28" s="285"/>
      <c r="SXI28" s="287"/>
      <c r="SXJ28" s="287"/>
      <c r="SXK28" s="285"/>
      <c r="SXL28" s="287"/>
      <c r="SXM28" s="287"/>
      <c r="SXN28" s="285"/>
      <c r="SXO28" s="287"/>
      <c r="SXP28" s="287"/>
      <c r="SXQ28" s="285"/>
      <c r="SXR28" s="287"/>
      <c r="SXS28" s="287"/>
      <c r="SXT28" s="285"/>
      <c r="SXU28" s="287"/>
      <c r="SXV28" s="287"/>
      <c r="SXW28" s="285"/>
      <c r="SXX28" s="287"/>
      <c r="SXY28" s="287"/>
      <c r="SXZ28" s="285"/>
      <c r="SYA28" s="287"/>
      <c r="SYB28" s="287"/>
      <c r="SYC28" s="285"/>
      <c r="SYD28" s="287"/>
      <c r="SYE28" s="287"/>
      <c r="SYF28" s="285"/>
      <c r="SYG28" s="287"/>
      <c r="SYH28" s="287"/>
      <c r="SYI28" s="285"/>
      <c r="SYJ28" s="286"/>
      <c r="SYK28" s="286"/>
      <c r="SYL28" s="286"/>
      <c r="SYM28" s="287"/>
      <c r="SYN28" s="287"/>
      <c r="SYO28" s="285"/>
      <c r="SYP28" s="286"/>
      <c r="SYQ28" s="286"/>
      <c r="SYR28" s="286"/>
      <c r="SYS28" s="287"/>
      <c r="SYT28" s="287"/>
      <c r="SYU28" s="285"/>
      <c r="SYV28" s="287"/>
      <c r="SYW28" s="287"/>
      <c r="SYX28" s="285"/>
      <c r="SYY28" s="286"/>
      <c r="SYZ28" s="286"/>
      <c r="SZA28" s="286"/>
      <c r="SZB28" s="286"/>
      <c r="SZC28" s="286"/>
      <c r="SZD28" s="286"/>
      <c r="SZE28" s="163"/>
      <c r="SZF28" s="154"/>
      <c r="SZG28" s="287"/>
      <c r="SZH28" s="287"/>
      <c r="SZI28" s="285"/>
      <c r="SZJ28" s="287"/>
      <c r="SZK28" s="287"/>
      <c r="SZL28" s="285"/>
      <c r="SZM28" s="287"/>
      <c r="SZN28" s="287"/>
      <c r="SZO28" s="285"/>
      <c r="SZP28" s="287"/>
      <c r="SZQ28" s="287"/>
      <c r="SZR28" s="285"/>
      <c r="SZS28" s="287"/>
      <c r="SZT28" s="287"/>
      <c r="SZU28" s="285"/>
      <c r="SZV28" s="287"/>
      <c r="SZW28" s="287"/>
      <c r="SZX28" s="285"/>
      <c r="SZY28" s="287"/>
      <c r="SZZ28" s="287"/>
      <c r="TAA28" s="285"/>
      <c r="TAB28" s="287"/>
      <c r="TAC28" s="287"/>
      <c r="TAD28" s="285"/>
      <c r="TAE28" s="287"/>
      <c r="TAF28" s="287"/>
      <c r="TAG28" s="285"/>
      <c r="TAH28" s="287"/>
      <c r="TAI28" s="287"/>
      <c r="TAJ28" s="285"/>
      <c r="TAK28" s="287"/>
      <c r="TAL28" s="287"/>
      <c r="TAM28" s="285"/>
      <c r="TAN28" s="287"/>
      <c r="TAO28" s="287"/>
      <c r="TAP28" s="285"/>
      <c r="TAQ28" s="287"/>
      <c r="TAR28" s="287"/>
      <c r="TAS28" s="285"/>
      <c r="TAT28" s="287"/>
      <c r="TAU28" s="287"/>
      <c r="TAV28" s="285"/>
      <c r="TAW28" s="287"/>
      <c r="TAX28" s="287"/>
      <c r="TAY28" s="285"/>
      <c r="TAZ28" s="287"/>
      <c r="TBA28" s="287"/>
      <c r="TBB28" s="285"/>
      <c r="TBC28" s="287"/>
      <c r="TBD28" s="287"/>
      <c r="TBE28" s="285"/>
      <c r="TBF28" s="287"/>
      <c r="TBG28" s="287"/>
      <c r="TBH28" s="285"/>
      <c r="TBI28" s="287"/>
      <c r="TBJ28" s="287"/>
      <c r="TBK28" s="285"/>
      <c r="TBL28" s="287"/>
      <c r="TBM28" s="287"/>
      <c r="TBN28" s="285"/>
      <c r="TBO28" s="287"/>
      <c r="TBP28" s="287"/>
      <c r="TBQ28" s="285"/>
      <c r="TBR28" s="286"/>
      <c r="TBS28" s="286"/>
      <c r="TBT28" s="286"/>
      <c r="TBU28" s="287"/>
      <c r="TBV28" s="287"/>
      <c r="TBW28" s="285"/>
      <c r="TBX28" s="286"/>
      <c r="TBY28" s="286"/>
      <c r="TBZ28" s="286"/>
      <c r="TCA28" s="287"/>
      <c r="TCB28" s="287"/>
      <c r="TCC28" s="285"/>
      <c r="TCD28" s="287"/>
      <c r="TCE28" s="287"/>
      <c r="TCF28" s="285"/>
      <c r="TCG28" s="286"/>
      <c r="TCH28" s="286"/>
      <c r="TCI28" s="286"/>
      <c r="TCJ28" s="286"/>
      <c r="TCK28" s="286"/>
      <c r="TCL28" s="286"/>
      <c r="TCM28" s="163"/>
      <c r="TCN28" s="154"/>
      <c r="TCO28" s="287"/>
      <c r="TCP28" s="287"/>
      <c r="TCQ28" s="285"/>
      <c r="TCR28" s="287"/>
      <c r="TCS28" s="287"/>
      <c r="TCT28" s="285"/>
      <c r="TCU28" s="287"/>
      <c r="TCV28" s="287"/>
      <c r="TCW28" s="285"/>
      <c r="TCX28" s="287"/>
      <c r="TCY28" s="287"/>
      <c r="TCZ28" s="285"/>
      <c r="TDA28" s="287"/>
      <c r="TDB28" s="287"/>
      <c r="TDC28" s="285"/>
      <c r="TDD28" s="287"/>
      <c r="TDE28" s="287"/>
      <c r="TDF28" s="285"/>
      <c r="TDG28" s="287"/>
      <c r="TDH28" s="287"/>
      <c r="TDI28" s="285"/>
      <c r="TDJ28" s="287"/>
      <c r="TDK28" s="287"/>
      <c r="TDL28" s="285"/>
      <c r="TDM28" s="287"/>
      <c r="TDN28" s="287"/>
      <c r="TDO28" s="285"/>
      <c r="TDP28" s="287"/>
      <c r="TDQ28" s="287"/>
      <c r="TDR28" s="285"/>
      <c r="TDS28" s="287"/>
      <c r="TDT28" s="287"/>
      <c r="TDU28" s="285"/>
      <c r="TDV28" s="287"/>
      <c r="TDW28" s="287"/>
      <c r="TDX28" s="285"/>
      <c r="TDY28" s="287"/>
      <c r="TDZ28" s="287"/>
      <c r="TEA28" s="285"/>
      <c r="TEB28" s="287"/>
      <c r="TEC28" s="287"/>
      <c r="TED28" s="285"/>
      <c r="TEE28" s="287"/>
      <c r="TEF28" s="287"/>
      <c r="TEG28" s="285"/>
      <c r="TEH28" s="287"/>
      <c r="TEI28" s="287"/>
      <c r="TEJ28" s="285"/>
      <c r="TEK28" s="287"/>
      <c r="TEL28" s="287"/>
      <c r="TEM28" s="285"/>
      <c r="TEN28" s="287"/>
      <c r="TEO28" s="287"/>
      <c r="TEP28" s="285"/>
      <c r="TEQ28" s="287"/>
      <c r="TER28" s="287"/>
      <c r="TES28" s="285"/>
      <c r="TET28" s="287"/>
      <c r="TEU28" s="287"/>
      <c r="TEV28" s="285"/>
      <c r="TEW28" s="287"/>
      <c r="TEX28" s="287"/>
      <c r="TEY28" s="285"/>
      <c r="TEZ28" s="286"/>
      <c r="TFA28" s="286"/>
      <c r="TFB28" s="286"/>
      <c r="TFC28" s="287"/>
      <c r="TFD28" s="287"/>
      <c r="TFE28" s="285"/>
      <c r="TFF28" s="286"/>
      <c r="TFG28" s="286"/>
      <c r="TFH28" s="286"/>
      <c r="TFI28" s="287"/>
      <c r="TFJ28" s="287"/>
      <c r="TFK28" s="285"/>
      <c r="TFL28" s="287"/>
      <c r="TFM28" s="287"/>
      <c r="TFN28" s="285"/>
      <c r="TFO28" s="286"/>
      <c r="TFP28" s="286"/>
      <c r="TFQ28" s="286"/>
      <c r="TFR28" s="286"/>
      <c r="TFS28" s="286"/>
      <c r="TFT28" s="286"/>
      <c r="TFU28" s="163"/>
      <c r="TFV28" s="154"/>
      <c r="TFW28" s="287"/>
      <c r="TFX28" s="287"/>
      <c r="TFY28" s="285"/>
      <c r="TFZ28" s="287"/>
      <c r="TGA28" s="287"/>
      <c r="TGB28" s="285"/>
      <c r="TGC28" s="287"/>
      <c r="TGD28" s="287"/>
      <c r="TGE28" s="285"/>
      <c r="TGF28" s="287"/>
      <c r="TGG28" s="287"/>
      <c r="TGH28" s="285"/>
      <c r="TGI28" s="287"/>
      <c r="TGJ28" s="287"/>
      <c r="TGK28" s="285"/>
      <c r="TGL28" s="287"/>
      <c r="TGM28" s="287"/>
      <c r="TGN28" s="285"/>
      <c r="TGO28" s="287"/>
      <c r="TGP28" s="287"/>
      <c r="TGQ28" s="285"/>
      <c r="TGR28" s="287"/>
      <c r="TGS28" s="287"/>
      <c r="TGT28" s="285"/>
      <c r="TGU28" s="287"/>
      <c r="TGV28" s="287"/>
      <c r="TGW28" s="285"/>
      <c r="TGX28" s="287"/>
      <c r="TGY28" s="287"/>
      <c r="TGZ28" s="285"/>
      <c r="THA28" s="287"/>
      <c r="THB28" s="287"/>
      <c r="THC28" s="285"/>
      <c r="THD28" s="287"/>
      <c r="THE28" s="287"/>
      <c r="THF28" s="285"/>
      <c r="THG28" s="287"/>
      <c r="THH28" s="287"/>
      <c r="THI28" s="285"/>
      <c r="THJ28" s="287"/>
      <c r="THK28" s="287"/>
      <c r="THL28" s="285"/>
      <c r="THM28" s="287"/>
      <c r="THN28" s="287"/>
      <c r="THO28" s="285"/>
      <c r="THP28" s="287"/>
      <c r="THQ28" s="287"/>
      <c r="THR28" s="285"/>
      <c r="THS28" s="287"/>
      <c r="THT28" s="287"/>
      <c r="THU28" s="285"/>
      <c r="THV28" s="287"/>
      <c r="THW28" s="287"/>
      <c r="THX28" s="285"/>
      <c r="THY28" s="287"/>
      <c r="THZ28" s="287"/>
      <c r="TIA28" s="285"/>
      <c r="TIB28" s="287"/>
      <c r="TIC28" s="287"/>
      <c r="TID28" s="285"/>
      <c r="TIE28" s="287"/>
      <c r="TIF28" s="287"/>
      <c r="TIG28" s="285"/>
      <c r="TIH28" s="286"/>
      <c r="TII28" s="286"/>
      <c r="TIJ28" s="286"/>
      <c r="TIK28" s="287"/>
      <c r="TIL28" s="287"/>
      <c r="TIM28" s="285"/>
      <c r="TIN28" s="286"/>
      <c r="TIO28" s="286"/>
      <c r="TIP28" s="286"/>
      <c r="TIQ28" s="287"/>
      <c r="TIR28" s="287"/>
      <c r="TIS28" s="285"/>
      <c r="TIT28" s="287"/>
      <c r="TIU28" s="287"/>
      <c r="TIV28" s="285"/>
      <c r="TIW28" s="286"/>
      <c r="TIX28" s="286"/>
      <c r="TIY28" s="286"/>
      <c r="TIZ28" s="286"/>
      <c r="TJA28" s="286"/>
      <c r="TJB28" s="286"/>
      <c r="TJC28" s="163"/>
      <c r="TJD28" s="154"/>
      <c r="TJE28" s="287"/>
      <c r="TJF28" s="287"/>
      <c r="TJG28" s="285"/>
      <c r="TJH28" s="287"/>
      <c r="TJI28" s="287"/>
      <c r="TJJ28" s="285"/>
      <c r="TJK28" s="287"/>
      <c r="TJL28" s="287"/>
      <c r="TJM28" s="285"/>
      <c r="TJN28" s="287"/>
      <c r="TJO28" s="287"/>
      <c r="TJP28" s="285"/>
      <c r="TJQ28" s="287"/>
      <c r="TJR28" s="287"/>
      <c r="TJS28" s="285"/>
      <c r="TJT28" s="287"/>
      <c r="TJU28" s="287"/>
      <c r="TJV28" s="285"/>
      <c r="TJW28" s="287"/>
      <c r="TJX28" s="287"/>
      <c r="TJY28" s="285"/>
      <c r="TJZ28" s="287"/>
      <c r="TKA28" s="287"/>
      <c r="TKB28" s="285"/>
      <c r="TKC28" s="287"/>
      <c r="TKD28" s="287"/>
      <c r="TKE28" s="285"/>
      <c r="TKF28" s="287"/>
      <c r="TKG28" s="287"/>
      <c r="TKH28" s="285"/>
      <c r="TKI28" s="287"/>
      <c r="TKJ28" s="287"/>
      <c r="TKK28" s="285"/>
      <c r="TKL28" s="287"/>
      <c r="TKM28" s="287"/>
      <c r="TKN28" s="285"/>
      <c r="TKO28" s="287"/>
      <c r="TKP28" s="287"/>
      <c r="TKQ28" s="285"/>
      <c r="TKR28" s="287"/>
      <c r="TKS28" s="287"/>
      <c r="TKT28" s="285"/>
      <c r="TKU28" s="287"/>
      <c r="TKV28" s="287"/>
      <c r="TKW28" s="285"/>
      <c r="TKX28" s="287"/>
      <c r="TKY28" s="287"/>
      <c r="TKZ28" s="285"/>
      <c r="TLA28" s="287"/>
      <c r="TLB28" s="287"/>
      <c r="TLC28" s="285"/>
      <c r="TLD28" s="287"/>
      <c r="TLE28" s="287"/>
      <c r="TLF28" s="285"/>
      <c r="TLG28" s="287"/>
      <c r="TLH28" s="287"/>
      <c r="TLI28" s="285"/>
      <c r="TLJ28" s="287"/>
      <c r="TLK28" s="287"/>
      <c r="TLL28" s="285"/>
      <c r="TLM28" s="287"/>
      <c r="TLN28" s="287"/>
      <c r="TLO28" s="285"/>
      <c r="TLP28" s="286"/>
      <c r="TLQ28" s="286"/>
      <c r="TLR28" s="286"/>
      <c r="TLS28" s="287"/>
      <c r="TLT28" s="287"/>
      <c r="TLU28" s="285"/>
      <c r="TLV28" s="286"/>
      <c r="TLW28" s="286"/>
      <c r="TLX28" s="286"/>
      <c r="TLY28" s="287"/>
      <c r="TLZ28" s="287"/>
      <c r="TMA28" s="285"/>
      <c r="TMB28" s="287"/>
      <c r="TMC28" s="287"/>
      <c r="TMD28" s="285"/>
      <c r="TME28" s="286"/>
      <c r="TMF28" s="286"/>
      <c r="TMG28" s="286"/>
      <c r="TMH28" s="286"/>
      <c r="TMI28" s="286"/>
      <c r="TMJ28" s="286"/>
      <c r="TMK28" s="163"/>
      <c r="TML28" s="154"/>
      <c r="TMM28" s="287"/>
      <c r="TMN28" s="287"/>
      <c r="TMO28" s="285"/>
      <c r="TMP28" s="287"/>
      <c r="TMQ28" s="287"/>
      <c r="TMR28" s="285"/>
      <c r="TMS28" s="287"/>
      <c r="TMT28" s="287"/>
      <c r="TMU28" s="285"/>
      <c r="TMV28" s="287"/>
      <c r="TMW28" s="287"/>
      <c r="TMX28" s="285"/>
      <c r="TMY28" s="287"/>
      <c r="TMZ28" s="287"/>
      <c r="TNA28" s="285"/>
      <c r="TNB28" s="287"/>
      <c r="TNC28" s="287"/>
      <c r="TND28" s="285"/>
      <c r="TNE28" s="287"/>
      <c r="TNF28" s="287"/>
      <c r="TNG28" s="285"/>
      <c r="TNH28" s="287"/>
      <c r="TNI28" s="287"/>
      <c r="TNJ28" s="285"/>
      <c r="TNK28" s="287"/>
      <c r="TNL28" s="287"/>
      <c r="TNM28" s="285"/>
      <c r="TNN28" s="287"/>
      <c r="TNO28" s="287"/>
      <c r="TNP28" s="285"/>
      <c r="TNQ28" s="287"/>
      <c r="TNR28" s="287"/>
      <c r="TNS28" s="285"/>
      <c r="TNT28" s="287"/>
      <c r="TNU28" s="287"/>
      <c r="TNV28" s="285"/>
      <c r="TNW28" s="287"/>
      <c r="TNX28" s="287"/>
      <c r="TNY28" s="285"/>
      <c r="TNZ28" s="287"/>
      <c r="TOA28" s="287"/>
      <c r="TOB28" s="285"/>
      <c r="TOC28" s="287"/>
      <c r="TOD28" s="287"/>
      <c r="TOE28" s="285"/>
      <c r="TOF28" s="287"/>
      <c r="TOG28" s="287"/>
      <c r="TOH28" s="285"/>
      <c r="TOI28" s="287"/>
      <c r="TOJ28" s="287"/>
      <c r="TOK28" s="285"/>
      <c r="TOL28" s="287"/>
      <c r="TOM28" s="287"/>
      <c r="TON28" s="285"/>
      <c r="TOO28" s="287"/>
      <c r="TOP28" s="287"/>
      <c r="TOQ28" s="285"/>
      <c r="TOR28" s="287"/>
      <c r="TOS28" s="287"/>
      <c r="TOT28" s="285"/>
      <c r="TOU28" s="287"/>
      <c r="TOV28" s="287"/>
      <c r="TOW28" s="285"/>
      <c r="TOX28" s="286"/>
      <c r="TOY28" s="286"/>
      <c r="TOZ28" s="286"/>
      <c r="TPA28" s="287"/>
      <c r="TPB28" s="287"/>
      <c r="TPC28" s="285"/>
      <c r="TPD28" s="286"/>
      <c r="TPE28" s="286"/>
      <c r="TPF28" s="286"/>
      <c r="TPG28" s="287"/>
      <c r="TPH28" s="287"/>
      <c r="TPI28" s="285"/>
      <c r="TPJ28" s="287"/>
      <c r="TPK28" s="287"/>
      <c r="TPL28" s="285"/>
      <c r="TPM28" s="286"/>
      <c r="TPN28" s="286"/>
      <c r="TPO28" s="286"/>
      <c r="TPP28" s="286"/>
      <c r="TPQ28" s="286"/>
      <c r="TPR28" s="286"/>
      <c r="TPS28" s="163"/>
      <c r="TPT28" s="154"/>
      <c r="TPU28" s="287"/>
      <c r="TPV28" s="287"/>
      <c r="TPW28" s="285"/>
      <c r="TPX28" s="287"/>
      <c r="TPY28" s="287"/>
      <c r="TPZ28" s="285"/>
      <c r="TQA28" s="287"/>
      <c r="TQB28" s="287"/>
      <c r="TQC28" s="285"/>
      <c r="TQD28" s="287"/>
      <c r="TQE28" s="287"/>
      <c r="TQF28" s="285"/>
      <c r="TQG28" s="287"/>
      <c r="TQH28" s="287"/>
      <c r="TQI28" s="285"/>
      <c r="TQJ28" s="287"/>
      <c r="TQK28" s="287"/>
      <c r="TQL28" s="285"/>
      <c r="TQM28" s="287"/>
      <c r="TQN28" s="287"/>
      <c r="TQO28" s="285"/>
      <c r="TQP28" s="287"/>
      <c r="TQQ28" s="287"/>
      <c r="TQR28" s="285"/>
      <c r="TQS28" s="287"/>
      <c r="TQT28" s="287"/>
      <c r="TQU28" s="285"/>
      <c r="TQV28" s="287"/>
      <c r="TQW28" s="287"/>
      <c r="TQX28" s="285"/>
      <c r="TQY28" s="287"/>
      <c r="TQZ28" s="287"/>
      <c r="TRA28" s="285"/>
      <c r="TRB28" s="287"/>
      <c r="TRC28" s="287"/>
      <c r="TRD28" s="285"/>
      <c r="TRE28" s="287"/>
      <c r="TRF28" s="287"/>
      <c r="TRG28" s="285"/>
      <c r="TRH28" s="287"/>
      <c r="TRI28" s="287"/>
      <c r="TRJ28" s="285"/>
      <c r="TRK28" s="287"/>
      <c r="TRL28" s="287"/>
      <c r="TRM28" s="285"/>
      <c r="TRN28" s="287"/>
      <c r="TRO28" s="287"/>
      <c r="TRP28" s="285"/>
      <c r="TRQ28" s="287"/>
      <c r="TRR28" s="287"/>
      <c r="TRS28" s="285"/>
      <c r="TRT28" s="287"/>
      <c r="TRU28" s="287"/>
      <c r="TRV28" s="285"/>
      <c r="TRW28" s="287"/>
      <c r="TRX28" s="287"/>
      <c r="TRY28" s="285"/>
      <c r="TRZ28" s="287"/>
      <c r="TSA28" s="287"/>
      <c r="TSB28" s="285"/>
      <c r="TSC28" s="287"/>
      <c r="TSD28" s="287"/>
      <c r="TSE28" s="285"/>
      <c r="TSF28" s="286"/>
      <c r="TSG28" s="286"/>
      <c r="TSH28" s="286"/>
      <c r="TSI28" s="287"/>
      <c r="TSJ28" s="287"/>
      <c r="TSK28" s="285"/>
      <c r="TSL28" s="286"/>
      <c r="TSM28" s="286"/>
      <c r="TSN28" s="286"/>
      <c r="TSO28" s="287"/>
      <c r="TSP28" s="287"/>
      <c r="TSQ28" s="285"/>
      <c r="TSR28" s="287"/>
      <c r="TSS28" s="287"/>
      <c r="TST28" s="285"/>
      <c r="TSU28" s="286"/>
      <c r="TSV28" s="286"/>
      <c r="TSW28" s="286"/>
      <c r="TSX28" s="286"/>
      <c r="TSY28" s="286"/>
      <c r="TSZ28" s="286"/>
      <c r="TTA28" s="163"/>
      <c r="TTB28" s="154"/>
      <c r="TTC28" s="287"/>
      <c r="TTD28" s="287"/>
      <c r="TTE28" s="285"/>
      <c r="TTF28" s="287"/>
      <c r="TTG28" s="287"/>
      <c r="TTH28" s="285"/>
      <c r="TTI28" s="287"/>
      <c r="TTJ28" s="287"/>
      <c r="TTK28" s="285"/>
      <c r="TTL28" s="287"/>
      <c r="TTM28" s="287"/>
      <c r="TTN28" s="285"/>
      <c r="TTO28" s="287"/>
      <c r="TTP28" s="287"/>
      <c r="TTQ28" s="285"/>
      <c r="TTR28" s="287"/>
      <c r="TTS28" s="287"/>
      <c r="TTT28" s="285"/>
      <c r="TTU28" s="287"/>
      <c r="TTV28" s="287"/>
      <c r="TTW28" s="285"/>
      <c r="TTX28" s="287"/>
      <c r="TTY28" s="287"/>
      <c r="TTZ28" s="285"/>
      <c r="TUA28" s="287"/>
      <c r="TUB28" s="287"/>
      <c r="TUC28" s="285"/>
      <c r="TUD28" s="287"/>
      <c r="TUE28" s="287"/>
      <c r="TUF28" s="285"/>
      <c r="TUG28" s="287"/>
      <c r="TUH28" s="287"/>
      <c r="TUI28" s="285"/>
      <c r="TUJ28" s="287"/>
      <c r="TUK28" s="287"/>
      <c r="TUL28" s="285"/>
      <c r="TUM28" s="287"/>
      <c r="TUN28" s="287"/>
      <c r="TUO28" s="285"/>
      <c r="TUP28" s="287"/>
      <c r="TUQ28" s="287"/>
      <c r="TUR28" s="285"/>
      <c r="TUS28" s="287"/>
      <c r="TUT28" s="287"/>
      <c r="TUU28" s="285"/>
      <c r="TUV28" s="287"/>
      <c r="TUW28" s="287"/>
      <c r="TUX28" s="285"/>
      <c r="TUY28" s="287"/>
      <c r="TUZ28" s="287"/>
      <c r="TVA28" s="285"/>
      <c r="TVB28" s="287"/>
      <c r="TVC28" s="287"/>
      <c r="TVD28" s="285"/>
      <c r="TVE28" s="287"/>
      <c r="TVF28" s="287"/>
      <c r="TVG28" s="285"/>
      <c r="TVH28" s="287"/>
      <c r="TVI28" s="287"/>
      <c r="TVJ28" s="285"/>
      <c r="TVK28" s="287"/>
      <c r="TVL28" s="287"/>
      <c r="TVM28" s="285"/>
      <c r="TVN28" s="286"/>
      <c r="TVO28" s="286"/>
      <c r="TVP28" s="286"/>
      <c r="TVQ28" s="287"/>
      <c r="TVR28" s="287"/>
      <c r="TVS28" s="285"/>
      <c r="TVT28" s="286"/>
      <c r="TVU28" s="286"/>
      <c r="TVV28" s="286"/>
      <c r="TVW28" s="287"/>
      <c r="TVX28" s="287"/>
      <c r="TVY28" s="285"/>
      <c r="TVZ28" s="287"/>
      <c r="TWA28" s="287"/>
      <c r="TWB28" s="285"/>
      <c r="TWC28" s="286"/>
      <c r="TWD28" s="286"/>
      <c r="TWE28" s="286"/>
      <c r="TWF28" s="286"/>
      <c r="TWG28" s="286"/>
      <c r="TWH28" s="286"/>
      <c r="TWI28" s="163"/>
      <c r="TWJ28" s="154"/>
      <c r="TWK28" s="287"/>
      <c r="TWL28" s="287"/>
      <c r="TWM28" s="285"/>
      <c r="TWN28" s="287"/>
      <c r="TWO28" s="287"/>
      <c r="TWP28" s="285"/>
      <c r="TWQ28" s="287"/>
      <c r="TWR28" s="287"/>
      <c r="TWS28" s="285"/>
      <c r="TWT28" s="287"/>
      <c r="TWU28" s="287"/>
      <c r="TWV28" s="285"/>
      <c r="TWW28" s="287"/>
      <c r="TWX28" s="287"/>
      <c r="TWY28" s="285"/>
      <c r="TWZ28" s="287"/>
      <c r="TXA28" s="287"/>
      <c r="TXB28" s="285"/>
      <c r="TXC28" s="287"/>
      <c r="TXD28" s="287"/>
      <c r="TXE28" s="285"/>
      <c r="TXF28" s="287"/>
      <c r="TXG28" s="287"/>
      <c r="TXH28" s="285"/>
      <c r="TXI28" s="287"/>
      <c r="TXJ28" s="287"/>
      <c r="TXK28" s="285"/>
      <c r="TXL28" s="287"/>
      <c r="TXM28" s="287"/>
      <c r="TXN28" s="285"/>
      <c r="TXO28" s="287"/>
      <c r="TXP28" s="287"/>
      <c r="TXQ28" s="285"/>
      <c r="TXR28" s="287"/>
      <c r="TXS28" s="287"/>
      <c r="TXT28" s="285"/>
      <c r="TXU28" s="287"/>
      <c r="TXV28" s="287"/>
      <c r="TXW28" s="285"/>
      <c r="TXX28" s="287"/>
      <c r="TXY28" s="287"/>
      <c r="TXZ28" s="285"/>
      <c r="TYA28" s="287"/>
      <c r="TYB28" s="287"/>
      <c r="TYC28" s="285"/>
      <c r="TYD28" s="287"/>
      <c r="TYE28" s="287"/>
      <c r="TYF28" s="285"/>
      <c r="TYG28" s="287"/>
      <c r="TYH28" s="287"/>
      <c r="TYI28" s="285"/>
      <c r="TYJ28" s="287"/>
      <c r="TYK28" s="287"/>
      <c r="TYL28" s="285"/>
      <c r="TYM28" s="287"/>
      <c r="TYN28" s="287"/>
      <c r="TYO28" s="285"/>
      <c r="TYP28" s="287"/>
      <c r="TYQ28" s="287"/>
      <c r="TYR28" s="285"/>
      <c r="TYS28" s="287"/>
      <c r="TYT28" s="287"/>
      <c r="TYU28" s="285"/>
      <c r="TYV28" s="286"/>
      <c r="TYW28" s="286"/>
      <c r="TYX28" s="286"/>
      <c r="TYY28" s="287"/>
      <c r="TYZ28" s="287"/>
      <c r="TZA28" s="285"/>
      <c r="TZB28" s="286"/>
      <c r="TZC28" s="286"/>
      <c r="TZD28" s="286"/>
      <c r="TZE28" s="287"/>
      <c r="TZF28" s="287"/>
      <c r="TZG28" s="285"/>
      <c r="TZH28" s="287"/>
      <c r="TZI28" s="287"/>
      <c r="TZJ28" s="285"/>
      <c r="TZK28" s="286"/>
      <c r="TZL28" s="286"/>
      <c r="TZM28" s="286"/>
      <c r="TZN28" s="286"/>
      <c r="TZO28" s="286"/>
      <c r="TZP28" s="286"/>
      <c r="TZQ28" s="163"/>
      <c r="TZR28" s="154"/>
      <c r="TZS28" s="287"/>
      <c r="TZT28" s="287"/>
      <c r="TZU28" s="285"/>
      <c r="TZV28" s="287"/>
      <c r="TZW28" s="287"/>
      <c r="TZX28" s="285"/>
      <c r="TZY28" s="287"/>
      <c r="TZZ28" s="287"/>
      <c r="UAA28" s="285"/>
      <c r="UAB28" s="287"/>
      <c r="UAC28" s="287"/>
      <c r="UAD28" s="285"/>
      <c r="UAE28" s="287"/>
      <c r="UAF28" s="287"/>
      <c r="UAG28" s="285"/>
      <c r="UAH28" s="287"/>
      <c r="UAI28" s="287"/>
      <c r="UAJ28" s="285"/>
      <c r="UAK28" s="287"/>
      <c r="UAL28" s="287"/>
      <c r="UAM28" s="285"/>
      <c r="UAN28" s="287"/>
      <c r="UAO28" s="287"/>
      <c r="UAP28" s="285"/>
      <c r="UAQ28" s="287"/>
      <c r="UAR28" s="287"/>
      <c r="UAS28" s="285"/>
      <c r="UAT28" s="287"/>
      <c r="UAU28" s="287"/>
      <c r="UAV28" s="285"/>
      <c r="UAW28" s="287"/>
      <c r="UAX28" s="287"/>
      <c r="UAY28" s="285"/>
      <c r="UAZ28" s="287"/>
      <c r="UBA28" s="287"/>
      <c r="UBB28" s="285"/>
      <c r="UBC28" s="287"/>
      <c r="UBD28" s="287"/>
      <c r="UBE28" s="285"/>
      <c r="UBF28" s="287"/>
      <c r="UBG28" s="287"/>
      <c r="UBH28" s="285"/>
      <c r="UBI28" s="287"/>
      <c r="UBJ28" s="287"/>
      <c r="UBK28" s="285"/>
      <c r="UBL28" s="287"/>
      <c r="UBM28" s="287"/>
      <c r="UBN28" s="285"/>
      <c r="UBO28" s="287"/>
      <c r="UBP28" s="287"/>
      <c r="UBQ28" s="285"/>
      <c r="UBR28" s="287"/>
      <c r="UBS28" s="287"/>
      <c r="UBT28" s="285"/>
      <c r="UBU28" s="287"/>
      <c r="UBV28" s="287"/>
      <c r="UBW28" s="285"/>
      <c r="UBX28" s="287"/>
      <c r="UBY28" s="287"/>
      <c r="UBZ28" s="285"/>
      <c r="UCA28" s="287"/>
      <c r="UCB28" s="287"/>
      <c r="UCC28" s="285"/>
      <c r="UCD28" s="286"/>
      <c r="UCE28" s="286"/>
      <c r="UCF28" s="286"/>
      <c r="UCG28" s="287"/>
      <c r="UCH28" s="287"/>
      <c r="UCI28" s="285"/>
      <c r="UCJ28" s="286"/>
      <c r="UCK28" s="286"/>
      <c r="UCL28" s="286"/>
      <c r="UCM28" s="287"/>
      <c r="UCN28" s="287"/>
      <c r="UCO28" s="285"/>
      <c r="UCP28" s="287"/>
      <c r="UCQ28" s="287"/>
      <c r="UCR28" s="285"/>
      <c r="UCS28" s="286"/>
      <c r="UCT28" s="286"/>
      <c r="UCU28" s="286"/>
      <c r="UCV28" s="286"/>
      <c r="UCW28" s="286"/>
      <c r="UCX28" s="286"/>
      <c r="UCY28" s="163"/>
      <c r="UCZ28" s="154"/>
      <c r="UDA28" s="287"/>
      <c r="UDB28" s="287"/>
      <c r="UDC28" s="285"/>
      <c r="UDD28" s="287"/>
      <c r="UDE28" s="287"/>
      <c r="UDF28" s="285"/>
      <c r="UDG28" s="287"/>
      <c r="UDH28" s="287"/>
      <c r="UDI28" s="285"/>
      <c r="UDJ28" s="287"/>
      <c r="UDK28" s="287"/>
      <c r="UDL28" s="285"/>
      <c r="UDM28" s="287"/>
      <c r="UDN28" s="287"/>
      <c r="UDO28" s="285"/>
      <c r="UDP28" s="287"/>
      <c r="UDQ28" s="287"/>
      <c r="UDR28" s="285"/>
      <c r="UDS28" s="287"/>
      <c r="UDT28" s="287"/>
      <c r="UDU28" s="285"/>
      <c r="UDV28" s="287"/>
      <c r="UDW28" s="287"/>
      <c r="UDX28" s="285"/>
      <c r="UDY28" s="287"/>
      <c r="UDZ28" s="287"/>
      <c r="UEA28" s="285"/>
      <c r="UEB28" s="287"/>
      <c r="UEC28" s="287"/>
      <c r="UED28" s="285"/>
      <c r="UEE28" s="287"/>
      <c r="UEF28" s="287"/>
      <c r="UEG28" s="285"/>
      <c r="UEH28" s="287"/>
      <c r="UEI28" s="287"/>
      <c r="UEJ28" s="285"/>
      <c r="UEK28" s="287"/>
      <c r="UEL28" s="287"/>
      <c r="UEM28" s="285"/>
      <c r="UEN28" s="287"/>
      <c r="UEO28" s="287"/>
      <c r="UEP28" s="285"/>
      <c r="UEQ28" s="287"/>
      <c r="UER28" s="287"/>
      <c r="UES28" s="285"/>
      <c r="UET28" s="287"/>
      <c r="UEU28" s="287"/>
      <c r="UEV28" s="285"/>
      <c r="UEW28" s="287"/>
      <c r="UEX28" s="287"/>
      <c r="UEY28" s="285"/>
      <c r="UEZ28" s="287"/>
      <c r="UFA28" s="287"/>
      <c r="UFB28" s="285"/>
      <c r="UFC28" s="287"/>
      <c r="UFD28" s="287"/>
      <c r="UFE28" s="285"/>
      <c r="UFF28" s="287"/>
      <c r="UFG28" s="287"/>
      <c r="UFH28" s="285"/>
      <c r="UFI28" s="287"/>
      <c r="UFJ28" s="287"/>
      <c r="UFK28" s="285"/>
      <c r="UFL28" s="286"/>
      <c r="UFM28" s="286"/>
      <c r="UFN28" s="286"/>
      <c r="UFO28" s="287"/>
      <c r="UFP28" s="287"/>
      <c r="UFQ28" s="285"/>
      <c r="UFR28" s="286"/>
      <c r="UFS28" s="286"/>
      <c r="UFT28" s="286"/>
      <c r="UFU28" s="287"/>
      <c r="UFV28" s="287"/>
      <c r="UFW28" s="285"/>
      <c r="UFX28" s="287"/>
      <c r="UFY28" s="287"/>
      <c r="UFZ28" s="285"/>
      <c r="UGA28" s="286"/>
      <c r="UGB28" s="286"/>
      <c r="UGC28" s="286"/>
      <c r="UGD28" s="286"/>
      <c r="UGE28" s="286"/>
      <c r="UGF28" s="286"/>
      <c r="UGG28" s="163"/>
      <c r="UGH28" s="154"/>
      <c r="UGI28" s="287"/>
      <c r="UGJ28" s="287"/>
      <c r="UGK28" s="285"/>
      <c r="UGL28" s="287"/>
      <c r="UGM28" s="287"/>
      <c r="UGN28" s="285"/>
      <c r="UGO28" s="287"/>
      <c r="UGP28" s="287"/>
      <c r="UGQ28" s="285"/>
      <c r="UGR28" s="287"/>
      <c r="UGS28" s="287"/>
      <c r="UGT28" s="285"/>
      <c r="UGU28" s="287"/>
      <c r="UGV28" s="287"/>
      <c r="UGW28" s="285"/>
      <c r="UGX28" s="287"/>
      <c r="UGY28" s="287"/>
      <c r="UGZ28" s="285"/>
      <c r="UHA28" s="287"/>
      <c r="UHB28" s="287"/>
      <c r="UHC28" s="285"/>
      <c r="UHD28" s="287"/>
      <c r="UHE28" s="287"/>
      <c r="UHF28" s="285"/>
      <c r="UHG28" s="287"/>
      <c r="UHH28" s="287"/>
      <c r="UHI28" s="285"/>
      <c r="UHJ28" s="287"/>
      <c r="UHK28" s="287"/>
      <c r="UHL28" s="285"/>
      <c r="UHM28" s="287"/>
      <c r="UHN28" s="287"/>
      <c r="UHO28" s="285"/>
      <c r="UHP28" s="287"/>
      <c r="UHQ28" s="287"/>
      <c r="UHR28" s="285"/>
      <c r="UHS28" s="287"/>
      <c r="UHT28" s="287"/>
      <c r="UHU28" s="285"/>
      <c r="UHV28" s="287"/>
      <c r="UHW28" s="287"/>
      <c r="UHX28" s="285"/>
      <c r="UHY28" s="287"/>
      <c r="UHZ28" s="287"/>
      <c r="UIA28" s="285"/>
      <c r="UIB28" s="287"/>
      <c r="UIC28" s="287"/>
      <c r="UID28" s="285"/>
      <c r="UIE28" s="287"/>
      <c r="UIF28" s="287"/>
      <c r="UIG28" s="285"/>
      <c r="UIH28" s="287"/>
      <c r="UII28" s="287"/>
      <c r="UIJ28" s="285"/>
      <c r="UIK28" s="287"/>
      <c r="UIL28" s="287"/>
      <c r="UIM28" s="285"/>
      <c r="UIN28" s="287"/>
      <c r="UIO28" s="287"/>
      <c r="UIP28" s="285"/>
      <c r="UIQ28" s="287"/>
      <c r="UIR28" s="287"/>
      <c r="UIS28" s="285"/>
      <c r="UIT28" s="286"/>
      <c r="UIU28" s="286"/>
      <c r="UIV28" s="286"/>
      <c r="UIW28" s="287"/>
      <c r="UIX28" s="287"/>
      <c r="UIY28" s="285"/>
      <c r="UIZ28" s="286"/>
      <c r="UJA28" s="286"/>
      <c r="UJB28" s="286"/>
      <c r="UJC28" s="287"/>
      <c r="UJD28" s="287"/>
      <c r="UJE28" s="285"/>
      <c r="UJF28" s="287"/>
      <c r="UJG28" s="287"/>
      <c r="UJH28" s="285"/>
      <c r="UJI28" s="286"/>
      <c r="UJJ28" s="286"/>
      <c r="UJK28" s="286"/>
      <c r="UJL28" s="286"/>
      <c r="UJM28" s="286"/>
      <c r="UJN28" s="286"/>
      <c r="UJO28" s="163"/>
      <c r="UJP28" s="154"/>
      <c r="UJQ28" s="287"/>
      <c r="UJR28" s="287"/>
      <c r="UJS28" s="285"/>
      <c r="UJT28" s="287"/>
      <c r="UJU28" s="287"/>
      <c r="UJV28" s="285"/>
      <c r="UJW28" s="287"/>
      <c r="UJX28" s="287"/>
      <c r="UJY28" s="285"/>
      <c r="UJZ28" s="287"/>
      <c r="UKA28" s="287"/>
      <c r="UKB28" s="285"/>
      <c r="UKC28" s="287"/>
      <c r="UKD28" s="287"/>
      <c r="UKE28" s="285"/>
      <c r="UKF28" s="287"/>
      <c r="UKG28" s="287"/>
      <c r="UKH28" s="285"/>
      <c r="UKI28" s="287"/>
      <c r="UKJ28" s="287"/>
      <c r="UKK28" s="285"/>
      <c r="UKL28" s="287"/>
      <c r="UKM28" s="287"/>
      <c r="UKN28" s="285"/>
      <c r="UKO28" s="287"/>
      <c r="UKP28" s="287"/>
      <c r="UKQ28" s="285"/>
      <c r="UKR28" s="287"/>
      <c r="UKS28" s="287"/>
      <c r="UKT28" s="285"/>
      <c r="UKU28" s="287"/>
      <c r="UKV28" s="287"/>
      <c r="UKW28" s="285"/>
      <c r="UKX28" s="287"/>
      <c r="UKY28" s="287"/>
      <c r="UKZ28" s="285"/>
      <c r="ULA28" s="287"/>
      <c r="ULB28" s="287"/>
      <c r="ULC28" s="285"/>
      <c r="ULD28" s="287"/>
      <c r="ULE28" s="287"/>
      <c r="ULF28" s="285"/>
      <c r="ULG28" s="287"/>
      <c r="ULH28" s="287"/>
      <c r="ULI28" s="285"/>
      <c r="ULJ28" s="287"/>
      <c r="ULK28" s="287"/>
      <c r="ULL28" s="285"/>
      <c r="ULM28" s="287"/>
      <c r="ULN28" s="287"/>
      <c r="ULO28" s="285"/>
      <c r="ULP28" s="287"/>
      <c r="ULQ28" s="287"/>
      <c r="ULR28" s="285"/>
      <c r="ULS28" s="287"/>
      <c r="ULT28" s="287"/>
      <c r="ULU28" s="285"/>
      <c r="ULV28" s="287"/>
      <c r="ULW28" s="287"/>
      <c r="ULX28" s="285"/>
      <c r="ULY28" s="287"/>
      <c r="ULZ28" s="287"/>
      <c r="UMA28" s="285"/>
      <c r="UMB28" s="286"/>
      <c r="UMC28" s="286"/>
      <c r="UMD28" s="286"/>
      <c r="UME28" s="287"/>
      <c r="UMF28" s="287"/>
      <c r="UMG28" s="285"/>
      <c r="UMH28" s="286"/>
      <c r="UMI28" s="286"/>
      <c r="UMJ28" s="286"/>
      <c r="UMK28" s="287"/>
      <c r="UML28" s="287"/>
      <c r="UMM28" s="285"/>
      <c r="UMN28" s="287"/>
      <c r="UMO28" s="287"/>
      <c r="UMP28" s="285"/>
      <c r="UMQ28" s="286"/>
      <c r="UMR28" s="286"/>
      <c r="UMS28" s="286"/>
      <c r="UMT28" s="286"/>
      <c r="UMU28" s="286"/>
      <c r="UMV28" s="286"/>
      <c r="UMW28" s="163"/>
      <c r="UMX28" s="154"/>
      <c r="UMY28" s="287"/>
      <c r="UMZ28" s="287"/>
      <c r="UNA28" s="285"/>
      <c r="UNB28" s="287"/>
      <c r="UNC28" s="287"/>
      <c r="UND28" s="285"/>
      <c r="UNE28" s="287"/>
      <c r="UNF28" s="287"/>
      <c r="UNG28" s="285"/>
      <c r="UNH28" s="287"/>
      <c r="UNI28" s="287"/>
      <c r="UNJ28" s="285"/>
      <c r="UNK28" s="287"/>
      <c r="UNL28" s="287"/>
      <c r="UNM28" s="285"/>
      <c r="UNN28" s="287"/>
      <c r="UNO28" s="287"/>
      <c r="UNP28" s="285"/>
      <c r="UNQ28" s="287"/>
      <c r="UNR28" s="287"/>
      <c r="UNS28" s="285"/>
      <c r="UNT28" s="287"/>
      <c r="UNU28" s="287"/>
      <c r="UNV28" s="285"/>
      <c r="UNW28" s="287"/>
      <c r="UNX28" s="287"/>
      <c r="UNY28" s="285"/>
      <c r="UNZ28" s="287"/>
      <c r="UOA28" s="287"/>
      <c r="UOB28" s="285"/>
      <c r="UOC28" s="287"/>
      <c r="UOD28" s="287"/>
      <c r="UOE28" s="285"/>
      <c r="UOF28" s="287"/>
      <c r="UOG28" s="287"/>
      <c r="UOH28" s="285"/>
      <c r="UOI28" s="287"/>
      <c r="UOJ28" s="287"/>
      <c r="UOK28" s="285"/>
      <c r="UOL28" s="287"/>
      <c r="UOM28" s="287"/>
      <c r="UON28" s="285"/>
      <c r="UOO28" s="287"/>
      <c r="UOP28" s="287"/>
      <c r="UOQ28" s="285"/>
      <c r="UOR28" s="287"/>
      <c r="UOS28" s="287"/>
      <c r="UOT28" s="285"/>
      <c r="UOU28" s="287"/>
      <c r="UOV28" s="287"/>
      <c r="UOW28" s="285"/>
      <c r="UOX28" s="287"/>
      <c r="UOY28" s="287"/>
      <c r="UOZ28" s="285"/>
      <c r="UPA28" s="287"/>
      <c r="UPB28" s="287"/>
      <c r="UPC28" s="285"/>
      <c r="UPD28" s="287"/>
      <c r="UPE28" s="287"/>
      <c r="UPF28" s="285"/>
      <c r="UPG28" s="287"/>
      <c r="UPH28" s="287"/>
      <c r="UPI28" s="285"/>
      <c r="UPJ28" s="286"/>
      <c r="UPK28" s="286"/>
      <c r="UPL28" s="286"/>
      <c r="UPM28" s="287"/>
      <c r="UPN28" s="287"/>
      <c r="UPO28" s="285"/>
      <c r="UPP28" s="286"/>
      <c r="UPQ28" s="286"/>
      <c r="UPR28" s="286"/>
      <c r="UPS28" s="287"/>
      <c r="UPT28" s="287"/>
      <c r="UPU28" s="285"/>
      <c r="UPV28" s="287"/>
      <c r="UPW28" s="287"/>
      <c r="UPX28" s="285"/>
      <c r="UPY28" s="286"/>
      <c r="UPZ28" s="286"/>
      <c r="UQA28" s="286"/>
      <c r="UQB28" s="286"/>
      <c r="UQC28" s="286"/>
      <c r="UQD28" s="286"/>
      <c r="UQE28" s="163"/>
      <c r="UQF28" s="154"/>
      <c r="UQG28" s="287"/>
      <c r="UQH28" s="287"/>
      <c r="UQI28" s="285"/>
      <c r="UQJ28" s="287"/>
      <c r="UQK28" s="287"/>
      <c r="UQL28" s="285"/>
      <c r="UQM28" s="287"/>
      <c r="UQN28" s="287"/>
      <c r="UQO28" s="285"/>
      <c r="UQP28" s="287"/>
      <c r="UQQ28" s="287"/>
      <c r="UQR28" s="285"/>
      <c r="UQS28" s="287"/>
      <c r="UQT28" s="287"/>
      <c r="UQU28" s="285"/>
      <c r="UQV28" s="287"/>
      <c r="UQW28" s="287"/>
      <c r="UQX28" s="285"/>
      <c r="UQY28" s="287"/>
      <c r="UQZ28" s="287"/>
      <c r="URA28" s="285"/>
      <c r="URB28" s="287"/>
      <c r="URC28" s="287"/>
      <c r="URD28" s="285"/>
      <c r="URE28" s="287"/>
      <c r="URF28" s="287"/>
      <c r="URG28" s="285"/>
      <c r="URH28" s="287"/>
      <c r="URI28" s="287"/>
      <c r="URJ28" s="285"/>
      <c r="URK28" s="287"/>
      <c r="URL28" s="287"/>
      <c r="URM28" s="285"/>
      <c r="URN28" s="287"/>
      <c r="URO28" s="287"/>
      <c r="URP28" s="285"/>
      <c r="URQ28" s="287"/>
      <c r="URR28" s="287"/>
      <c r="URS28" s="285"/>
      <c r="URT28" s="287"/>
      <c r="URU28" s="287"/>
      <c r="URV28" s="285"/>
      <c r="URW28" s="287"/>
      <c r="URX28" s="287"/>
      <c r="URY28" s="285"/>
      <c r="URZ28" s="287"/>
      <c r="USA28" s="287"/>
      <c r="USB28" s="285"/>
      <c r="USC28" s="287"/>
      <c r="USD28" s="287"/>
      <c r="USE28" s="285"/>
      <c r="USF28" s="287"/>
      <c r="USG28" s="287"/>
      <c r="USH28" s="285"/>
      <c r="USI28" s="287"/>
      <c r="USJ28" s="287"/>
      <c r="USK28" s="285"/>
      <c r="USL28" s="287"/>
      <c r="USM28" s="287"/>
      <c r="USN28" s="285"/>
      <c r="USO28" s="287"/>
      <c r="USP28" s="287"/>
      <c r="USQ28" s="285"/>
      <c r="USR28" s="286"/>
      <c r="USS28" s="286"/>
      <c r="UST28" s="286"/>
      <c r="USU28" s="287"/>
      <c r="USV28" s="287"/>
      <c r="USW28" s="285"/>
      <c r="USX28" s="286"/>
      <c r="USY28" s="286"/>
      <c r="USZ28" s="286"/>
      <c r="UTA28" s="287"/>
      <c r="UTB28" s="287"/>
      <c r="UTC28" s="285"/>
      <c r="UTD28" s="287"/>
      <c r="UTE28" s="287"/>
      <c r="UTF28" s="285"/>
      <c r="UTG28" s="286"/>
      <c r="UTH28" s="286"/>
      <c r="UTI28" s="286"/>
      <c r="UTJ28" s="286"/>
      <c r="UTK28" s="286"/>
      <c r="UTL28" s="286"/>
      <c r="UTM28" s="163"/>
      <c r="UTN28" s="154"/>
      <c r="UTO28" s="287"/>
      <c r="UTP28" s="287"/>
      <c r="UTQ28" s="285"/>
      <c r="UTR28" s="287"/>
      <c r="UTS28" s="287"/>
      <c r="UTT28" s="285"/>
      <c r="UTU28" s="287"/>
      <c r="UTV28" s="287"/>
      <c r="UTW28" s="285"/>
      <c r="UTX28" s="287"/>
      <c r="UTY28" s="287"/>
      <c r="UTZ28" s="285"/>
      <c r="UUA28" s="287"/>
      <c r="UUB28" s="287"/>
      <c r="UUC28" s="285"/>
      <c r="UUD28" s="287"/>
      <c r="UUE28" s="287"/>
      <c r="UUF28" s="285"/>
      <c r="UUG28" s="287"/>
      <c r="UUH28" s="287"/>
      <c r="UUI28" s="285"/>
      <c r="UUJ28" s="287"/>
      <c r="UUK28" s="287"/>
      <c r="UUL28" s="285"/>
      <c r="UUM28" s="287"/>
      <c r="UUN28" s="287"/>
      <c r="UUO28" s="285"/>
      <c r="UUP28" s="287"/>
      <c r="UUQ28" s="287"/>
      <c r="UUR28" s="285"/>
      <c r="UUS28" s="287"/>
      <c r="UUT28" s="287"/>
      <c r="UUU28" s="285"/>
      <c r="UUV28" s="287"/>
      <c r="UUW28" s="287"/>
      <c r="UUX28" s="285"/>
      <c r="UUY28" s="287"/>
      <c r="UUZ28" s="287"/>
      <c r="UVA28" s="285"/>
      <c r="UVB28" s="287"/>
      <c r="UVC28" s="287"/>
      <c r="UVD28" s="285"/>
      <c r="UVE28" s="287"/>
      <c r="UVF28" s="287"/>
      <c r="UVG28" s="285"/>
      <c r="UVH28" s="287"/>
      <c r="UVI28" s="287"/>
      <c r="UVJ28" s="285"/>
      <c r="UVK28" s="287"/>
      <c r="UVL28" s="287"/>
      <c r="UVM28" s="285"/>
      <c r="UVN28" s="287"/>
      <c r="UVO28" s="287"/>
      <c r="UVP28" s="285"/>
      <c r="UVQ28" s="287"/>
      <c r="UVR28" s="287"/>
      <c r="UVS28" s="285"/>
      <c r="UVT28" s="287"/>
      <c r="UVU28" s="287"/>
      <c r="UVV28" s="285"/>
      <c r="UVW28" s="287"/>
      <c r="UVX28" s="287"/>
      <c r="UVY28" s="285"/>
      <c r="UVZ28" s="286"/>
      <c r="UWA28" s="286"/>
      <c r="UWB28" s="286"/>
      <c r="UWC28" s="287"/>
      <c r="UWD28" s="287"/>
      <c r="UWE28" s="285"/>
      <c r="UWF28" s="286"/>
      <c r="UWG28" s="286"/>
      <c r="UWH28" s="286"/>
      <c r="UWI28" s="287"/>
      <c r="UWJ28" s="287"/>
      <c r="UWK28" s="285"/>
      <c r="UWL28" s="287"/>
      <c r="UWM28" s="287"/>
      <c r="UWN28" s="285"/>
      <c r="UWO28" s="286"/>
      <c r="UWP28" s="286"/>
      <c r="UWQ28" s="286"/>
      <c r="UWR28" s="286"/>
      <c r="UWS28" s="286"/>
      <c r="UWT28" s="286"/>
      <c r="UWU28" s="163"/>
      <c r="UWV28" s="154"/>
      <c r="UWW28" s="287"/>
      <c r="UWX28" s="287"/>
      <c r="UWY28" s="285"/>
      <c r="UWZ28" s="287"/>
      <c r="UXA28" s="287"/>
      <c r="UXB28" s="285"/>
      <c r="UXC28" s="287"/>
      <c r="UXD28" s="287"/>
      <c r="UXE28" s="285"/>
      <c r="UXF28" s="287"/>
      <c r="UXG28" s="287"/>
      <c r="UXH28" s="285"/>
      <c r="UXI28" s="287"/>
      <c r="UXJ28" s="287"/>
      <c r="UXK28" s="285"/>
      <c r="UXL28" s="287"/>
      <c r="UXM28" s="287"/>
      <c r="UXN28" s="285"/>
      <c r="UXO28" s="287"/>
      <c r="UXP28" s="287"/>
      <c r="UXQ28" s="285"/>
      <c r="UXR28" s="287"/>
      <c r="UXS28" s="287"/>
      <c r="UXT28" s="285"/>
      <c r="UXU28" s="287"/>
      <c r="UXV28" s="287"/>
      <c r="UXW28" s="285"/>
      <c r="UXX28" s="287"/>
      <c r="UXY28" s="287"/>
      <c r="UXZ28" s="285"/>
      <c r="UYA28" s="287"/>
      <c r="UYB28" s="287"/>
      <c r="UYC28" s="285"/>
      <c r="UYD28" s="287"/>
      <c r="UYE28" s="287"/>
      <c r="UYF28" s="285"/>
      <c r="UYG28" s="287"/>
      <c r="UYH28" s="287"/>
      <c r="UYI28" s="285"/>
      <c r="UYJ28" s="287"/>
      <c r="UYK28" s="287"/>
      <c r="UYL28" s="285"/>
      <c r="UYM28" s="287"/>
      <c r="UYN28" s="287"/>
      <c r="UYO28" s="285"/>
      <c r="UYP28" s="287"/>
      <c r="UYQ28" s="287"/>
      <c r="UYR28" s="285"/>
      <c r="UYS28" s="287"/>
      <c r="UYT28" s="287"/>
      <c r="UYU28" s="285"/>
      <c r="UYV28" s="287"/>
      <c r="UYW28" s="287"/>
      <c r="UYX28" s="285"/>
      <c r="UYY28" s="287"/>
      <c r="UYZ28" s="287"/>
      <c r="UZA28" s="285"/>
      <c r="UZB28" s="287"/>
      <c r="UZC28" s="287"/>
      <c r="UZD28" s="285"/>
      <c r="UZE28" s="287"/>
      <c r="UZF28" s="287"/>
      <c r="UZG28" s="285"/>
      <c r="UZH28" s="286"/>
      <c r="UZI28" s="286"/>
      <c r="UZJ28" s="286"/>
      <c r="UZK28" s="287"/>
      <c r="UZL28" s="287"/>
      <c r="UZM28" s="285"/>
      <c r="UZN28" s="286"/>
      <c r="UZO28" s="286"/>
      <c r="UZP28" s="286"/>
      <c r="UZQ28" s="287"/>
      <c r="UZR28" s="287"/>
      <c r="UZS28" s="285"/>
      <c r="UZT28" s="287"/>
      <c r="UZU28" s="287"/>
      <c r="UZV28" s="285"/>
      <c r="UZW28" s="286"/>
      <c r="UZX28" s="286"/>
      <c r="UZY28" s="286"/>
      <c r="UZZ28" s="286"/>
      <c r="VAA28" s="286"/>
      <c r="VAB28" s="286"/>
      <c r="VAC28" s="163"/>
      <c r="VAD28" s="154"/>
      <c r="VAE28" s="287"/>
      <c r="VAF28" s="287"/>
      <c r="VAG28" s="285"/>
      <c r="VAH28" s="287"/>
      <c r="VAI28" s="287"/>
      <c r="VAJ28" s="285"/>
      <c r="VAK28" s="287"/>
      <c r="VAL28" s="287"/>
      <c r="VAM28" s="285"/>
      <c r="VAN28" s="287"/>
      <c r="VAO28" s="287"/>
      <c r="VAP28" s="285"/>
      <c r="VAQ28" s="287"/>
      <c r="VAR28" s="287"/>
      <c r="VAS28" s="285"/>
      <c r="VAT28" s="287"/>
      <c r="VAU28" s="287"/>
      <c r="VAV28" s="285"/>
      <c r="VAW28" s="287"/>
      <c r="VAX28" s="287"/>
      <c r="VAY28" s="285"/>
      <c r="VAZ28" s="287"/>
      <c r="VBA28" s="287"/>
      <c r="VBB28" s="285"/>
      <c r="VBC28" s="287"/>
      <c r="VBD28" s="287"/>
      <c r="VBE28" s="285"/>
      <c r="VBF28" s="287"/>
      <c r="VBG28" s="287"/>
      <c r="VBH28" s="285"/>
      <c r="VBI28" s="287"/>
      <c r="VBJ28" s="287"/>
      <c r="VBK28" s="285"/>
      <c r="VBL28" s="287"/>
      <c r="VBM28" s="287"/>
      <c r="VBN28" s="285"/>
      <c r="VBO28" s="287"/>
      <c r="VBP28" s="287"/>
      <c r="VBQ28" s="285"/>
      <c r="VBR28" s="287"/>
      <c r="VBS28" s="287"/>
      <c r="VBT28" s="285"/>
      <c r="VBU28" s="287"/>
      <c r="VBV28" s="287"/>
      <c r="VBW28" s="285"/>
      <c r="VBX28" s="287"/>
      <c r="VBY28" s="287"/>
      <c r="VBZ28" s="285"/>
      <c r="VCA28" s="287"/>
      <c r="VCB28" s="287"/>
      <c r="VCC28" s="285"/>
      <c r="VCD28" s="287"/>
      <c r="VCE28" s="287"/>
      <c r="VCF28" s="285"/>
      <c r="VCG28" s="287"/>
      <c r="VCH28" s="287"/>
      <c r="VCI28" s="285"/>
      <c r="VCJ28" s="287"/>
      <c r="VCK28" s="287"/>
      <c r="VCL28" s="285"/>
      <c r="VCM28" s="287"/>
      <c r="VCN28" s="287"/>
      <c r="VCO28" s="285"/>
      <c r="VCP28" s="286"/>
      <c r="VCQ28" s="286"/>
      <c r="VCR28" s="286"/>
      <c r="VCS28" s="287"/>
      <c r="VCT28" s="287"/>
      <c r="VCU28" s="285"/>
      <c r="VCV28" s="286"/>
      <c r="VCW28" s="286"/>
      <c r="VCX28" s="286"/>
      <c r="VCY28" s="287"/>
      <c r="VCZ28" s="287"/>
      <c r="VDA28" s="285"/>
      <c r="VDB28" s="287"/>
      <c r="VDC28" s="287"/>
      <c r="VDD28" s="285"/>
      <c r="VDE28" s="286"/>
      <c r="VDF28" s="286"/>
      <c r="VDG28" s="286"/>
      <c r="VDH28" s="286"/>
      <c r="VDI28" s="286"/>
      <c r="VDJ28" s="286"/>
      <c r="VDK28" s="163"/>
      <c r="VDL28" s="154"/>
      <c r="VDM28" s="287"/>
      <c r="VDN28" s="287"/>
      <c r="VDO28" s="285"/>
      <c r="VDP28" s="287"/>
      <c r="VDQ28" s="287"/>
      <c r="VDR28" s="285"/>
      <c r="VDS28" s="287"/>
      <c r="VDT28" s="287"/>
      <c r="VDU28" s="285"/>
      <c r="VDV28" s="287"/>
      <c r="VDW28" s="287"/>
      <c r="VDX28" s="285"/>
      <c r="VDY28" s="287"/>
      <c r="VDZ28" s="287"/>
      <c r="VEA28" s="285"/>
      <c r="VEB28" s="287"/>
      <c r="VEC28" s="287"/>
      <c r="VED28" s="285"/>
      <c r="VEE28" s="287"/>
      <c r="VEF28" s="287"/>
      <c r="VEG28" s="285"/>
      <c r="VEH28" s="287"/>
      <c r="VEI28" s="287"/>
      <c r="VEJ28" s="285"/>
      <c r="VEK28" s="287"/>
      <c r="VEL28" s="287"/>
      <c r="VEM28" s="285"/>
      <c r="VEN28" s="287"/>
      <c r="VEO28" s="287"/>
      <c r="VEP28" s="285"/>
      <c r="VEQ28" s="287"/>
      <c r="VER28" s="287"/>
      <c r="VES28" s="285"/>
      <c r="VET28" s="287"/>
      <c r="VEU28" s="287"/>
      <c r="VEV28" s="285"/>
      <c r="VEW28" s="287"/>
      <c r="VEX28" s="287"/>
      <c r="VEY28" s="285"/>
      <c r="VEZ28" s="287"/>
      <c r="VFA28" s="287"/>
      <c r="VFB28" s="285"/>
      <c r="VFC28" s="287"/>
      <c r="VFD28" s="287"/>
      <c r="VFE28" s="285"/>
      <c r="VFF28" s="287"/>
      <c r="VFG28" s="287"/>
      <c r="VFH28" s="285"/>
      <c r="VFI28" s="287"/>
      <c r="VFJ28" s="287"/>
      <c r="VFK28" s="285"/>
      <c r="VFL28" s="287"/>
      <c r="VFM28" s="287"/>
      <c r="VFN28" s="285"/>
      <c r="VFO28" s="287"/>
      <c r="VFP28" s="287"/>
      <c r="VFQ28" s="285"/>
      <c r="VFR28" s="287"/>
      <c r="VFS28" s="287"/>
      <c r="VFT28" s="285"/>
      <c r="VFU28" s="287"/>
      <c r="VFV28" s="287"/>
      <c r="VFW28" s="285"/>
      <c r="VFX28" s="286"/>
      <c r="VFY28" s="286"/>
      <c r="VFZ28" s="286"/>
      <c r="VGA28" s="287"/>
      <c r="VGB28" s="287"/>
      <c r="VGC28" s="285"/>
      <c r="VGD28" s="286"/>
      <c r="VGE28" s="286"/>
      <c r="VGF28" s="286"/>
      <c r="VGG28" s="287"/>
      <c r="VGH28" s="287"/>
      <c r="VGI28" s="285"/>
      <c r="VGJ28" s="287"/>
      <c r="VGK28" s="287"/>
      <c r="VGL28" s="285"/>
      <c r="VGM28" s="286"/>
      <c r="VGN28" s="286"/>
      <c r="VGO28" s="286"/>
      <c r="VGP28" s="286"/>
      <c r="VGQ28" s="286"/>
      <c r="VGR28" s="286"/>
      <c r="VGS28" s="163"/>
      <c r="VGT28" s="154"/>
      <c r="VGU28" s="287"/>
      <c r="VGV28" s="287"/>
      <c r="VGW28" s="285"/>
      <c r="VGX28" s="287"/>
      <c r="VGY28" s="287"/>
      <c r="VGZ28" s="285"/>
      <c r="VHA28" s="287"/>
      <c r="VHB28" s="287"/>
      <c r="VHC28" s="285"/>
      <c r="VHD28" s="287"/>
      <c r="VHE28" s="287"/>
      <c r="VHF28" s="285"/>
      <c r="VHG28" s="287"/>
      <c r="VHH28" s="287"/>
      <c r="VHI28" s="285"/>
      <c r="VHJ28" s="287"/>
      <c r="VHK28" s="287"/>
      <c r="VHL28" s="285"/>
      <c r="VHM28" s="287"/>
      <c r="VHN28" s="287"/>
      <c r="VHO28" s="285"/>
      <c r="VHP28" s="287"/>
      <c r="VHQ28" s="287"/>
      <c r="VHR28" s="285"/>
      <c r="VHS28" s="287"/>
      <c r="VHT28" s="287"/>
      <c r="VHU28" s="285"/>
      <c r="VHV28" s="287"/>
      <c r="VHW28" s="287"/>
      <c r="VHX28" s="285"/>
      <c r="VHY28" s="287"/>
      <c r="VHZ28" s="287"/>
      <c r="VIA28" s="285"/>
      <c r="VIB28" s="287"/>
      <c r="VIC28" s="287"/>
      <c r="VID28" s="285"/>
      <c r="VIE28" s="287"/>
      <c r="VIF28" s="287"/>
      <c r="VIG28" s="285"/>
      <c r="VIH28" s="287"/>
      <c r="VII28" s="287"/>
      <c r="VIJ28" s="285"/>
      <c r="VIK28" s="287"/>
      <c r="VIL28" s="287"/>
      <c r="VIM28" s="285"/>
      <c r="VIN28" s="287"/>
      <c r="VIO28" s="287"/>
      <c r="VIP28" s="285"/>
      <c r="VIQ28" s="287"/>
      <c r="VIR28" s="287"/>
      <c r="VIS28" s="285"/>
      <c r="VIT28" s="287"/>
      <c r="VIU28" s="287"/>
      <c r="VIV28" s="285"/>
      <c r="VIW28" s="287"/>
      <c r="VIX28" s="287"/>
      <c r="VIY28" s="285"/>
      <c r="VIZ28" s="287"/>
      <c r="VJA28" s="287"/>
      <c r="VJB28" s="285"/>
      <c r="VJC28" s="287"/>
      <c r="VJD28" s="287"/>
      <c r="VJE28" s="285"/>
      <c r="VJF28" s="286"/>
      <c r="VJG28" s="286"/>
      <c r="VJH28" s="286"/>
      <c r="VJI28" s="287"/>
      <c r="VJJ28" s="287"/>
      <c r="VJK28" s="285"/>
      <c r="VJL28" s="286"/>
      <c r="VJM28" s="286"/>
      <c r="VJN28" s="286"/>
      <c r="VJO28" s="287"/>
      <c r="VJP28" s="287"/>
      <c r="VJQ28" s="285"/>
      <c r="VJR28" s="287"/>
      <c r="VJS28" s="287"/>
      <c r="VJT28" s="285"/>
      <c r="VJU28" s="286"/>
      <c r="VJV28" s="286"/>
      <c r="VJW28" s="286"/>
      <c r="VJX28" s="286"/>
      <c r="VJY28" s="286"/>
      <c r="VJZ28" s="286"/>
      <c r="VKA28" s="163"/>
      <c r="VKB28" s="154"/>
      <c r="VKC28" s="287"/>
      <c r="VKD28" s="287"/>
      <c r="VKE28" s="285"/>
      <c r="VKF28" s="287"/>
      <c r="VKG28" s="287"/>
      <c r="VKH28" s="285"/>
      <c r="VKI28" s="287"/>
      <c r="VKJ28" s="287"/>
      <c r="VKK28" s="285"/>
      <c r="VKL28" s="287"/>
      <c r="VKM28" s="287"/>
      <c r="VKN28" s="285"/>
      <c r="VKO28" s="287"/>
      <c r="VKP28" s="287"/>
      <c r="VKQ28" s="285"/>
      <c r="VKR28" s="287"/>
      <c r="VKS28" s="287"/>
      <c r="VKT28" s="285"/>
      <c r="VKU28" s="287"/>
      <c r="VKV28" s="287"/>
      <c r="VKW28" s="285"/>
      <c r="VKX28" s="287"/>
      <c r="VKY28" s="287"/>
      <c r="VKZ28" s="285"/>
      <c r="VLA28" s="287"/>
      <c r="VLB28" s="287"/>
      <c r="VLC28" s="285"/>
      <c r="VLD28" s="287"/>
      <c r="VLE28" s="287"/>
      <c r="VLF28" s="285"/>
      <c r="VLG28" s="287"/>
      <c r="VLH28" s="287"/>
      <c r="VLI28" s="285"/>
      <c r="VLJ28" s="287"/>
      <c r="VLK28" s="287"/>
      <c r="VLL28" s="285"/>
      <c r="VLM28" s="287"/>
      <c r="VLN28" s="287"/>
      <c r="VLO28" s="285"/>
      <c r="VLP28" s="287"/>
      <c r="VLQ28" s="287"/>
      <c r="VLR28" s="285"/>
      <c r="VLS28" s="287"/>
      <c r="VLT28" s="287"/>
      <c r="VLU28" s="285"/>
      <c r="VLV28" s="287"/>
      <c r="VLW28" s="287"/>
      <c r="VLX28" s="285"/>
      <c r="VLY28" s="287"/>
      <c r="VLZ28" s="287"/>
      <c r="VMA28" s="285"/>
      <c r="VMB28" s="287"/>
      <c r="VMC28" s="287"/>
      <c r="VMD28" s="285"/>
      <c r="VME28" s="287"/>
      <c r="VMF28" s="287"/>
      <c r="VMG28" s="285"/>
      <c r="VMH28" s="287"/>
      <c r="VMI28" s="287"/>
      <c r="VMJ28" s="285"/>
      <c r="VMK28" s="287"/>
      <c r="VML28" s="287"/>
      <c r="VMM28" s="285"/>
      <c r="VMN28" s="286"/>
      <c r="VMO28" s="286"/>
      <c r="VMP28" s="286"/>
      <c r="VMQ28" s="287"/>
      <c r="VMR28" s="287"/>
      <c r="VMS28" s="285"/>
      <c r="VMT28" s="286"/>
      <c r="VMU28" s="286"/>
      <c r="VMV28" s="286"/>
      <c r="VMW28" s="287"/>
      <c r="VMX28" s="287"/>
      <c r="VMY28" s="285"/>
      <c r="VMZ28" s="287"/>
      <c r="VNA28" s="287"/>
      <c r="VNB28" s="285"/>
      <c r="VNC28" s="286"/>
      <c r="VND28" s="286"/>
      <c r="VNE28" s="286"/>
      <c r="VNF28" s="286"/>
      <c r="VNG28" s="286"/>
      <c r="VNH28" s="286"/>
      <c r="VNI28" s="163"/>
      <c r="VNJ28" s="154"/>
      <c r="VNK28" s="287"/>
      <c r="VNL28" s="287"/>
      <c r="VNM28" s="285"/>
      <c r="VNN28" s="287"/>
      <c r="VNO28" s="287"/>
      <c r="VNP28" s="285"/>
      <c r="VNQ28" s="287"/>
      <c r="VNR28" s="287"/>
      <c r="VNS28" s="285"/>
      <c r="VNT28" s="287"/>
      <c r="VNU28" s="287"/>
      <c r="VNV28" s="285"/>
      <c r="VNW28" s="287"/>
      <c r="VNX28" s="287"/>
      <c r="VNY28" s="285"/>
      <c r="VNZ28" s="287"/>
      <c r="VOA28" s="287"/>
      <c r="VOB28" s="285"/>
      <c r="VOC28" s="287"/>
      <c r="VOD28" s="287"/>
      <c r="VOE28" s="285"/>
      <c r="VOF28" s="287"/>
      <c r="VOG28" s="287"/>
      <c r="VOH28" s="285"/>
      <c r="VOI28" s="287"/>
      <c r="VOJ28" s="287"/>
      <c r="VOK28" s="285"/>
      <c r="VOL28" s="287"/>
      <c r="VOM28" s="287"/>
      <c r="VON28" s="285"/>
      <c r="VOO28" s="287"/>
      <c r="VOP28" s="287"/>
      <c r="VOQ28" s="285"/>
      <c r="VOR28" s="287"/>
      <c r="VOS28" s="287"/>
      <c r="VOT28" s="285"/>
      <c r="VOU28" s="287"/>
      <c r="VOV28" s="287"/>
      <c r="VOW28" s="285"/>
      <c r="VOX28" s="287"/>
      <c r="VOY28" s="287"/>
      <c r="VOZ28" s="285"/>
      <c r="VPA28" s="287"/>
      <c r="VPB28" s="287"/>
      <c r="VPC28" s="285"/>
      <c r="VPD28" s="287"/>
      <c r="VPE28" s="287"/>
      <c r="VPF28" s="285"/>
      <c r="VPG28" s="287"/>
      <c r="VPH28" s="287"/>
      <c r="VPI28" s="285"/>
      <c r="VPJ28" s="287"/>
      <c r="VPK28" s="287"/>
      <c r="VPL28" s="285"/>
      <c r="VPM28" s="287"/>
      <c r="VPN28" s="287"/>
      <c r="VPO28" s="285"/>
      <c r="VPP28" s="287"/>
      <c r="VPQ28" s="287"/>
      <c r="VPR28" s="285"/>
      <c r="VPS28" s="287"/>
      <c r="VPT28" s="287"/>
      <c r="VPU28" s="285"/>
      <c r="VPV28" s="286"/>
      <c r="VPW28" s="286"/>
      <c r="VPX28" s="286"/>
      <c r="VPY28" s="287"/>
      <c r="VPZ28" s="287"/>
      <c r="VQA28" s="285"/>
      <c r="VQB28" s="286"/>
      <c r="VQC28" s="286"/>
      <c r="VQD28" s="286"/>
      <c r="VQE28" s="287"/>
      <c r="VQF28" s="287"/>
      <c r="VQG28" s="285"/>
      <c r="VQH28" s="287"/>
      <c r="VQI28" s="287"/>
      <c r="VQJ28" s="285"/>
      <c r="VQK28" s="286"/>
      <c r="VQL28" s="286"/>
      <c r="VQM28" s="286"/>
      <c r="VQN28" s="286"/>
      <c r="VQO28" s="286"/>
      <c r="VQP28" s="286"/>
      <c r="VQQ28" s="163"/>
      <c r="VQR28" s="154"/>
      <c r="VQS28" s="287"/>
      <c r="VQT28" s="287"/>
      <c r="VQU28" s="285"/>
      <c r="VQV28" s="287"/>
      <c r="VQW28" s="287"/>
      <c r="VQX28" s="285"/>
      <c r="VQY28" s="287"/>
      <c r="VQZ28" s="287"/>
      <c r="VRA28" s="285"/>
      <c r="VRB28" s="287"/>
      <c r="VRC28" s="287"/>
      <c r="VRD28" s="285"/>
      <c r="VRE28" s="287"/>
      <c r="VRF28" s="287"/>
      <c r="VRG28" s="285"/>
      <c r="VRH28" s="287"/>
      <c r="VRI28" s="287"/>
      <c r="VRJ28" s="285"/>
      <c r="VRK28" s="287"/>
      <c r="VRL28" s="287"/>
      <c r="VRM28" s="285"/>
      <c r="VRN28" s="287"/>
      <c r="VRO28" s="287"/>
      <c r="VRP28" s="285"/>
      <c r="VRQ28" s="287"/>
      <c r="VRR28" s="287"/>
      <c r="VRS28" s="285"/>
      <c r="VRT28" s="287"/>
      <c r="VRU28" s="287"/>
      <c r="VRV28" s="285"/>
      <c r="VRW28" s="287"/>
      <c r="VRX28" s="287"/>
      <c r="VRY28" s="285"/>
      <c r="VRZ28" s="287"/>
      <c r="VSA28" s="287"/>
      <c r="VSB28" s="285"/>
      <c r="VSC28" s="287"/>
      <c r="VSD28" s="287"/>
      <c r="VSE28" s="285"/>
      <c r="VSF28" s="287"/>
      <c r="VSG28" s="287"/>
      <c r="VSH28" s="285"/>
      <c r="VSI28" s="287"/>
      <c r="VSJ28" s="287"/>
      <c r="VSK28" s="285"/>
      <c r="VSL28" s="287"/>
      <c r="VSM28" s="287"/>
      <c r="VSN28" s="285"/>
      <c r="VSO28" s="287"/>
      <c r="VSP28" s="287"/>
      <c r="VSQ28" s="285"/>
      <c r="VSR28" s="287"/>
      <c r="VSS28" s="287"/>
      <c r="VST28" s="285"/>
      <c r="VSU28" s="287"/>
      <c r="VSV28" s="287"/>
      <c r="VSW28" s="285"/>
      <c r="VSX28" s="287"/>
      <c r="VSY28" s="287"/>
      <c r="VSZ28" s="285"/>
      <c r="VTA28" s="287"/>
      <c r="VTB28" s="287"/>
      <c r="VTC28" s="285"/>
      <c r="VTD28" s="286"/>
      <c r="VTE28" s="286"/>
      <c r="VTF28" s="286"/>
      <c r="VTG28" s="287"/>
      <c r="VTH28" s="287"/>
      <c r="VTI28" s="285"/>
      <c r="VTJ28" s="286"/>
      <c r="VTK28" s="286"/>
      <c r="VTL28" s="286"/>
      <c r="VTM28" s="287"/>
      <c r="VTN28" s="287"/>
      <c r="VTO28" s="285"/>
      <c r="VTP28" s="287"/>
      <c r="VTQ28" s="287"/>
      <c r="VTR28" s="285"/>
      <c r="VTS28" s="286"/>
      <c r="VTT28" s="286"/>
      <c r="VTU28" s="286"/>
      <c r="VTV28" s="286"/>
      <c r="VTW28" s="286"/>
      <c r="VTX28" s="286"/>
      <c r="VTY28" s="163"/>
      <c r="VTZ28" s="154"/>
      <c r="VUA28" s="287"/>
      <c r="VUB28" s="287"/>
      <c r="VUC28" s="285"/>
      <c r="VUD28" s="287"/>
      <c r="VUE28" s="287"/>
      <c r="VUF28" s="285"/>
      <c r="VUG28" s="287"/>
      <c r="VUH28" s="287"/>
      <c r="VUI28" s="285"/>
      <c r="VUJ28" s="287"/>
      <c r="VUK28" s="287"/>
      <c r="VUL28" s="285"/>
      <c r="VUM28" s="287"/>
      <c r="VUN28" s="287"/>
      <c r="VUO28" s="285"/>
      <c r="VUP28" s="287"/>
      <c r="VUQ28" s="287"/>
      <c r="VUR28" s="285"/>
      <c r="VUS28" s="287"/>
      <c r="VUT28" s="287"/>
      <c r="VUU28" s="285"/>
      <c r="VUV28" s="287"/>
      <c r="VUW28" s="287"/>
      <c r="VUX28" s="285"/>
      <c r="VUY28" s="287"/>
      <c r="VUZ28" s="287"/>
      <c r="VVA28" s="285"/>
      <c r="VVB28" s="287"/>
      <c r="VVC28" s="287"/>
      <c r="VVD28" s="285"/>
      <c r="VVE28" s="287"/>
      <c r="VVF28" s="287"/>
      <c r="VVG28" s="285"/>
      <c r="VVH28" s="287"/>
      <c r="VVI28" s="287"/>
      <c r="VVJ28" s="285"/>
      <c r="VVK28" s="287"/>
      <c r="VVL28" s="287"/>
      <c r="VVM28" s="285"/>
      <c r="VVN28" s="287"/>
      <c r="VVO28" s="287"/>
      <c r="VVP28" s="285"/>
      <c r="VVQ28" s="287"/>
      <c r="VVR28" s="287"/>
      <c r="VVS28" s="285"/>
      <c r="VVT28" s="287"/>
      <c r="VVU28" s="287"/>
      <c r="VVV28" s="285"/>
      <c r="VVW28" s="287"/>
      <c r="VVX28" s="287"/>
      <c r="VVY28" s="285"/>
      <c r="VVZ28" s="287"/>
      <c r="VWA28" s="287"/>
      <c r="VWB28" s="285"/>
      <c r="VWC28" s="287"/>
      <c r="VWD28" s="287"/>
      <c r="VWE28" s="285"/>
      <c r="VWF28" s="287"/>
      <c r="VWG28" s="287"/>
      <c r="VWH28" s="285"/>
      <c r="VWI28" s="287"/>
      <c r="VWJ28" s="287"/>
      <c r="VWK28" s="285"/>
      <c r="VWL28" s="286"/>
      <c r="VWM28" s="286"/>
      <c r="VWN28" s="286"/>
      <c r="VWO28" s="287"/>
      <c r="VWP28" s="287"/>
      <c r="VWQ28" s="285"/>
      <c r="VWR28" s="286"/>
      <c r="VWS28" s="286"/>
      <c r="VWT28" s="286"/>
      <c r="VWU28" s="287"/>
      <c r="VWV28" s="287"/>
      <c r="VWW28" s="285"/>
      <c r="VWX28" s="287"/>
      <c r="VWY28" s="287"/>
      <c r="VWZ28" s="285"/>
      <c r="VXA28" s="286"/>
      <c r="VXB28" s="286"/>
      <c r="VXC28" s="286"/>
      <c r="VXD28" s="286"/>
      <c r="VXE28" s="286"/>
      <c r="VXF28" s="286"/>
      <c r="VXG28" s="163"/>
      <c r="VXH28" s="154"/>
      <c r="VXI28" s="287"/>
      <c r="VXJ28" s="287"/>
      <c r="VXK28" s="285"/>
      <c r="VXL28" s="287"/>
      <c r="VXM28" s="287"/>
      <c r="VXN28" s="285"/>
      <c r="VXO28" s="287"/>
      <c r="VXP28" s="287"/>
      <c r="VXQ28" s="285"/>
      <c r="VXR28" s="287"/>
      <c r="VXS28" s="287"/>
      <c r="VXT28" s="285"/>
      <c r="VXU28" s="287"/>
      <c r="VXV28" s="287"/>
      <c r="VXW28" s="285"/>
      <c r="VXX28" s="287"/>
      <c r="VXY28" s="287"/>
      <c r="VXZ28" s="285"/>
      <c r="VYA28" s="287"/>
      <c r="VYB28" s="287"/>
      <c r="VYC28" s="285"/>
      <c r="VYD28" s="287"/>
      <c r="VYE28" s="287"/>
      <c r="VYF28" s="285"/>
      <c r="VYG28" s="287"/>
      <c r="VYH28" s="287"/>
      <c r="VYI28" s="285"/>
      <c r="VYJ28" s="287"/>
      <c r="VYK28" s="287"/>
      <c r="VYL28" s="285"/>
      <c r="VYM28" s="287"/>
      <c r="VYN28" s="287"/>
      <c r="VYO28" s="285"/>
      <c r="VYP28" s="287"/>
      <c r="VYQ28" s="287"/>
      <c r="VYR28" s="285"/>
      <c r="VYS28" s="287"/>
      <c r="VYT28" s="287"/>
      <c r="VYU28" s="285"/>
      <c r="VYV28" s="287"/>
      <c r="VYW28" s="287"/>
      <c r="VYX28" s="285"/>
      <c r="VYY28" s="287"/>
      <c r="VYZ28" s="287"/>
      <c r="VZA28" s="285"/>
      <c r="VZB28" s="287"/>
      <c r="VZC28" s="287"/>
      <c r="VZD28" s="285"/>
      <c r="VZE28" s="287"/>
      <c r="VZF28" s="287"/>
      <c r="VZG28" s="285"/>
      <c r="VZH28" s="287"/>
      <c r="VZI28" s="287"/>
      <c r="VZJ28" s="285"/>
      <c r="VZK28" s="287"/>
      <c r="VZL28" s="287"/>
      <c r="VZM28" s="285"/>
      <c r="VZN28" s="287"/>
      <c r="VZO28" s="287"/>
      <c r="VZP28" s="285"/>
      <c r="VZQ28" s="287"/>
      <c r="VZR28" s="287"/>
      <c r="VZS28" s="285"/>
      <c r="VZT28" s="286"/>
      <c r="VZU28" s="286"/>
      <c r="VZV28" s="286"/>
      <c r="VZW28" s="287"/>
      <c r="VZX28" s="287"/>
      <c r="VZY28" s="285"/>
      <c r="VZZ28" s="286"/>
      <c r="WAA28" s="286"/>
      <c r="WAB28" s="286"/>
      <c r="WAC28" s="287"/>
      <c r="WAD28" s="287"/>
      <c r="WAE28" s="285"/>
      <c r="WAF28" s="287"/>
      <c r="WAG28" s="287"/>
      <c r="WAH28" s="285"/>
      <c r="WAI28" s="286"/>
      <c r="WAJ28" s="286"/>
      <c r="WAK28" s="286"/>
      <c r="WAL28" s="286"/>
      <c r="WAM28" s="286"/>
      <c r="WAN28" s="286"/>
      <c r="WAO28" s="163"/>
      <c r="WAP28" s="154"/>
      <c r="WAQ28" s="287"/>
      <c r="WAR28" s="287"/>
      <c r="WAS28" s="285"/>
      <c r="WAT28" s="287"/>
      <c r="WAU28" s="287"/>
      <c r="WAV28" s="285"/>
      <c r="WAW28" s="287"/>
      <c r="WAX28" s="287"/>
      <c r="WAY28" s="285"/>
      <c r="WAZ28" s="287"/>
      <c r="WBA28" s="287"/>
      <c r="WBB28" s="285"/>
      <c r="WBC28" s="287"/>
      <c r="WBD28" s="287"/>
      <c r="WBE28" s="285"/>
      <c r="WBF28" s="287"/>
      <c r="WBG28" s="287"/>
      <c r="WBH28" s="285"/>
      <c r="WBI28" s="287"/>
      <c r="WBJ28" s="287"/>
      <c r="WBK28" s="285"/>
      <c r="WBL28" s="287"/>
      <c r="WBM28" s="287"/>
      <c r="WBN28" s="285"/>
      <c r="WBO28" s="287"/>
      <c r="WBP28" s="287"/>
      <c r="WBQ28" s="285"/>
      <c r="WBR28" s="287"/>
      <c r="WBS28" s="287"/>
      <c r="WBT28" s="285"/>
      <c r="WBU28" s="287"/>
      <c r="WBV28" s="287"/>
      <c r="WBW28" s="285"/>
      <c r="WBX28" s="287"/>
      <c r="WBY28" s="287"/>
      <c r="WBZ28" s="285"/>
      <c r="WCA28" s="287"/>
      <c r="WCB28" s="287"/>
      <c r="WCC28" s="285"/>
      <c r="WCD28" s="287"/>
      <c r="WCE28" s="287"/>
      <c r="WCF28" s="285"/>
      <c r="WCG28" s="287"/>
      <c r="WCH28" s="287"/>
      <c r="WCI28" s="285"/>
      <c r="WCJ28" s="287"/>
      <c r="WCK28" s="287"/>
      <c r="WCL28" s="285"/>
      <c r="WCM28" s="287"/>
      <c r="WCN28" s="287"/>
      <c r="WCO28" s="285"/>
      <c r="WCP28" s="287"/>
      <c r="WCQ28" s="287"/>
      <c r="WCR28" s="285"/>
      <c r="WCS28" s="287"/>
      <c r="WCT28" s="287"/>
      <c r="WCU28" s="285"/>
      <c r="WCV28" s="287"/>
      <c r="WCW28" s="287"/>
      <c r="WCX28" s="285"/>
      <c r="WCY28" s="287"/>
      <c r="WCZ28" s="287"/>
      <c r="WDA28" s="285"/>
      <c r="WDB28" s="286"/>
      <c r="WDC28" s="286"/>
      <c r="WDD28" s="286"/>
      <c r="WDE28" s="287"/>
      <c r="WDF28" s="287"/>
      <c r="WDG28" s="285"/>
      <c r="WDH28" s="286"/>
      <c r="WDI28" s="286"/>
      <c r="WDJ28" s="286"/>
      <c r="WDK28" s="287"/>
      <c r="WDL28" s="287"/>
      <c r="WDM28" s="285"/>
      <c r="WDN28" s="287"/>
      <c r="WDO28" s="287"/>
      <c r="WDP28" s="285"/>
      <c r="WDQ28" s="286"/>
      <c r="WDR28" s="286"/>
      <c r="WDS28" s="286"/>
      <c r="WDT28" s="286"/>
      <c r="WDU28" s="286"/>
      <c r="WDV28" s="286"/>
      <c r="WDW28" s="163"/>
      <c r="WDX28" s="154"/>
      <c r="WDY28" s="287"/>
      <c r="WDZ28" s="287"/>
      <c r="WEA28" s="285"/>
      <c r="WEB28" s="287"/>
      <c r="WEC28" s="287"/>
      <c r="WED28" s="285"/>
      <c r="WEE28" s="287"/>
      <c r="WEF28" s="287"/>
      <c r="WEG28" s="285"/>
      <c r="WEH28" s="287"/>
      <c r="WEI28" s="287"/>
      <c r="WEJ28" s="285"/>
      <c r="WEK28" s="287"/>
      <c r="WEL28" s="287"/>
      <c r="WEM28" s="285"/>
      <c r="WEN28" s="287"/>
      <c r="WEO28" s="287"/>
      <c r="WEP28" s="285"/>
      <c r="WEQ28" s="287"/>
      <c r="WER28" s="287"/>
      <c r="WES28" s="285"/>
      <c r="WET28" s="287"/>
      <c r="WEU28" s="287"/>
      <c r="WEV28" s="285"/>
      <c r="WEW28" s="287"/>
      <c r="WEX28" s="287"/>
      <c r="WEY28" s="285"/>
      <c r="WEZ28" s="287"/>
      <c r="WFA28" s="287"/>
      <c r="WFB28" s="285"/>
      <c r="WFC28" s="287"/>
      <c r="WFD28" s="287"/>
      <c r="WFE28" s="285"/>
      <c r="WFF28" s="287"/>
      <c r="WFG28" s="287"/>
      <c r="WFH28" s="285"/>
      <c r="WFI28" s="287"/>
      <c r="WFJ28" s="287"/>
      <c r="WFK28" s="285"/>
      <c r="WFL28" s="287"/>
      <c r="WFM28" s="287"/>
      <c r="WFN28" s="285"/>
      <c r="WFO28" s="287"/>
      <c r="WFP28" s="287"/>
      <c r="WFQ28" s="285"/>
      <c r="WFR28" s="287"/>
      <c r="WFS28" s="287"/>
      <c r="WFT28" s="285"/>
      <c r="WFU28" s="287"/>
      <c r="WFV28" s="287"/>
      <c r="WFW28" s="285"/>
      <c r="WFX28" s="287"/>
      <c r="WFY28" s="287"/>
      <c r="WFZ28" s="285"/>
      <c r="WGA28" s="287"/>
      <c r="WGB28" s="287"/>
      <c r="WGC28" s="285"/>
      <c r="WGD28" s="287"/>
      <c r="WGE28" s="287"/>
      <c r="WGF28" s="285"/>
      <c r="WGG28" s="287"/>
      <c r="WGH28" s="287"/>
      <c r="WGI28" s="285"/>
      <c r="WGJ28" s="286"/>
      <c r="WGK28" s="286"/>
      <c r="WGL28" s="286"/>
      <c r="WGM28" s="287"/>
      <c r="WGN28" s="287"/>
      <c r="WGO28" s="285"/>
      <c r="WGP28" s="286"/>
      <c r="WGQ28" s="286"/>
      <c r="WGR28" s="286"/>
      <c r="WGS28" s="287"/>
      <c r="WGT28" s="287"/>
      <c r="WGU28" s="285"/>
      <c r="WGV28" s="287"/>
      <c r="WGW28" s="287"/>
      <c r="WGX28" s="285"/>
      <c r="WGY28" s="286"/>
      <c r="WGZ28" s="286"/>
      <c r="WHA28" s="286"/>
      <c r="WHB28" s="286"/>
      <c r="WHC28" s="286"/>
      <c r="WHD28" s="286"/>
      <c r="WHE28" s="163"/>
      <c r="WHF28" s="154"/>
      <c r="WHG28" s="287"/>
      <c r="WHH28" s="287"/>
      <c r="WHI28" s="285"/>
      <c r="WHJ28" s="287"/>
      <c r="WHK28" s="287"/>
      <c r="WHL28" s="285"/>
      <c r="WHM28" s="287"/>
      <c r="WHN28" s="287"/>
      <c r="WHO28" s="285"/>
      <c r="WHP28" s="287"/>
      <c r="WHQ28" s="287"/>
      <c r="WHR28" s="285"/>
      <c r="WHS28" s="287"/>
      <c r="WHT28" s="287"/>
      <c r="WHU28" s="285"/>
      <c r="WHV28" s="287"/>
      <c r="WHW28" s="287"/>
      <c r="WHX28" s="285"/>
      <c r="WHY28" s="287"/>
      <c r="WHZ28" s="287"/>
      <c r="WIA28" s="285"/>
      <c r="WIB28" s="287"/>
      <c r="WIC28" s="287"/>
      <c r="WID28" s="285"/>
      <c r="WIE28" s="287"/>
      <c r="WIF28" s="287"/>
      <c r="WIG28" s="285"/>
      <c r="WIH28" s="287"/>
      <c r="WII28" s="287"/>
      <c r="WIJ28" s="285"/>
      <c r="WIK28" s="287"/>
      <c r="WIL28" s="287"/>
      <c r="WIM28" s="285"/>
      <c r="WIN28" s="287"/>
      <c r="WIO28" s="287"/>
      <c r="WIP28" s="285"/>
      <c r="WIQ28" s="287"/>
      <c r="WIR28" s="287"/>
      <c r="WIS28" s="285"/>
      <c r="WIT28" s="287"/>
      <c r="WIU28" s="287"/>
      <c r="WIV28" s="285"/>
      <c r="WIW28" s="287"/>
      <c r="WIX28" s="287"/>
      <c r="WIY28" s="285"/>
      <c r="WIZ28" s="287"/>
      <c r="WJA28" s="287"/>
      <c r="WJB28" s="285"/>
      <c r="WJC28" s="287"/>
      <c r="WJD28" s="287"/>
      <c r="WJE28" s="285"/>
      <c r="WJF28" s="287"/>
      <c r="WJG28" s="287"/>
      <c r="WJH28" s="285"/>
      <c r="WJI28" s="287"/>
      <c r="WJJ28" s="287"/>
      <c r="WJK28" s="285"/>
      <c r="WJL28" s="287"/>
      <c r="WJM28" s="287"/>
      <c r="WJN28" s="285"/>
      <c r="WJO28" s="287"/>
      <c r="WJP28" s="287"/>
      <c r="WJQ28" s="285"/>
      <c r="WJR28" s="286"/>
      <c r="WJS28" s="286"/>
      <c r="WJT28" s="286"/>
      <c r="WJU28" s="287"/>
      <c r="WJV28" s="287"/>
      <c r="WJW28" s="285"/>
      <c r="WJX28" s="286"/>
      <c r="WJY28" s="286"/>
      <c r="WJZ28" s="286"/>
      <c r="WKA28" s="287"/>
      <c r="WKB28" s="287"/>
      <c r="WKC28" s="285"/>
      <c r="WKD28" s="287"/>
      <c r="WKE28" s="287"/>
      <c r="WKF28" s="285"/>
      <c r="WKG28" s="286"/>
      <c r="WKH28" s="286"/>
      <c r="WKI28" s="286"/>
      <c r="WKJ28" s="286"/>
      <c r="WKK28" s="286"/>
      <c r="WKL28" s="286"/>
      <c r="WKM28" s="163"/>
      <c r="WKN28" s="154"/>
      <c r="WKO28" s="287"/>
      <c r="WKP28" s="287"/>
      <c r="WKQ28" s="285"/>
      <c r="WKR28" s="287"/>
      <c r="WKS28" s="287"/>
      <c r="WKT28" s="285"/>
      <c r="WKU28" s="287"/>
      <c r="WKV28" s="287"/>
      <c r="WKW28" s="285"/>
      <c r="WKX28" s="287"/>
      <c r="WKY28" s="287"/>
      <c r="WKZ28" s="285"/>
      <c r="WLA28" s="287"/>
      <c r="WLB28" s="287"/>
      <c r="WLC28" s="285"/>
      <c r="WLD28" s="287"/>
      <c r="WLE28" s="287"/>
      <c r="WLF28" s="285"/>
      <c r="WLG28" s="287"/>
      <c r="WLH28" s="287"/>
      <c r="WLI28" s="285"/>
      <c r="WLJ28" s="287"/>
      <c r="WLK28" s="287"/>
      <c r="WLL28" s="285"/>
      <c r="WLM28" s="287"/>
      <c r="WLN28" s="287"/>
      <c r="WLO28" s="285"/>
      <c r="WLP28" s="287"/>
      <c r="WLQ28" s="287"/>
      <c r="WLR28" s="285"/>
      <c r="WLS28" s="287"/>
      <c r="WLT28" s="287"/>
      <c r="WLU28" s="285"/>
      <c r="WLV28" s="287"/>
      <c r="WLW28" s="287"/>
      <c r="WLX28" s="285"/>
      <c r="WLY28" s="287"/>
      <c r="WLZ28" s="287"/>
      <c r="WMA28" s="285"/>
      <c r="WMB28" s="287"/>
      <c r="WMC28" s="287"/>
      <c r="WMD28" s="285"/>
      <c r="WME28" s="287"/>
      <c r="WMF28" s="287"/>
      <c r="WMG28" s="285"/>
      <c r="WMH28" s="287"/>
      <c r="WMI28" s="287"/>
      <c r="WMJ28" s="285"/>
      <c r="WMK28" s="287"/>
      <c r="WML28" s="287"/>
      <c r="WMM28" s="285"/>
      <c r="WMN28" s="287"/>
      <c r="WMO28" s="287"/>
      <c r="WMP28" s="285"/>
      <c r="WMQ28" s="287"/>
      <c r="WMR28" s="287"/>
      <c r="WMS28" s="285"/>
      <c r="WMT28" s="287"/>
      <c r="WMU28" s="287"/>
      <c r="WMV28" s="285"/>
      <c r="WMW28" s="287"/>
      <c r="WMX28" s="287"/>
      <c r="WMY28" s="285"/>
      <c r="WMZ28" s="286"/>
      <c r="WNA28" s="286"/>
      <c r="WNB28" s="286"/>
      <c r="WNC28" s="287"/>
      <c r="WND28" s="287"/>
      <c r="WNE28" s="285"/>
      <c r="WNF28" s="286"/>
      <c r="WNG28" s="286"/>
      <c r="WNH28" s="286"/>
      <c r="WNI28" s="287"/>
      <c r="WNJ28" s="287"/>
      <c r="WNK28" s="285"/>
      <c r="WNL28" s="287"/>
      <c r="WNM28" s="287"/>
      <c r="WNN28" s="285"/>
      <c r="WNO28" s="286"/>
      <c r="WNP28" s="286"/>
      <c r="WNQ28" s="286"/>
      <c r="WNR28" s="286"/>
      <c r="WNS28" s="286"/>
      <c r="WNT28" s="286"/>
      <c r="WNU28" s="163"/>
      <c r="WNV28" s="154"/>
      <c r="WNW28" s="287"/>
      <c r="WNX28" s="287"/>
      <c r="WNY28" s="285"/>
      <c r="WNZ28" s="287"/>
      <c r="WOA28" s="287"/>
      <c r="WOB28" s="285"/>
      <c r="WOC28" s="287"/>
      <c r="WOD28" s="287"/>
      <c r="WOE28" s="285"/>
      <c r="WOF28" s="287"/>
      <c r="WOG28" s="287"/>
      <c r="WOH28" s="285"/>
      <c r="WOI28" s="287"/>
      <c r="WOJ28" s="287"/>
      <c r="WOK28" s="285"/>
      <c r="WOL28" s="287"/>
      <c r="WOM28" s="287"/>
      <c r="WON28" s="285"/>
      <c r="WOO28" s="287"/>
      <c r="WOP28" s="287"/>
      <c r="WOQ28" s="285"/>
      <c r="WOR28" s="287"/>
      <c r="WOS28" s="287"/>
      <c r="WOT28" s="285"/>
      <c r="WOU28" s="287"/>
      <c r="WOV28" s="287"/>
      <c r="WOW28" s="285"/>
      <c r="WOX28" s="287"/>
      <c r="WOY28" s="287"/>
      <c r="WOZ28" s="285"/>
      <c r="WPA28" s="287"/>
      <c r="WPB28" s="287"/>
      <c r="WPC28" s="285"/>
      <c r="WPD28" s="287"/>
      <c r="WPE28" s="287"/>
      <c r="WPF28" s="285"/>
      <c r="WPG28" s="287"/>
      <c r="WPH28" s="287"/>
      <c r="WPI28" s="285"/>
      <c r="WPJ28" s="287"/>
      <c r="WPK28" s="287"/>
      <c r="WPL28" s="285"/>
      <c r="WPM28" s="287"/>
      <c r="WPN28" s="287"/>
      <c r="WPO28" s="285"/>
      <c r="WPP28" s="287"/>
      <c r="WPQ28" s="287"/>
      <c r="WPR28" s="285"/>
      <c r="WPS28" s="287"/>
      <c r="WPT28" s="287"/>
      <c r="WPU28" s="285"/>
      <c r="WPV28" s="287"/>
      <c r="WPW28" s="287"/>
      <c r="WPX28" s="285"/>
      <c r="WPY28" s="287"/>
      <c r="WPZ28" s="287"/>
      <c r="WQA28" s="285"/>
      <c r="WQB28" s="287"/>
      <c r="WQC28" s="287"/>
      <c r="WQD28" s="285"/>
      <c r="WQE28" s="287"/>
      <c r="WQF28" s="287"/>
      <c r="WQG28" s="285"/>
      <c r="WQH28" s="286"/>
      <c r="WQI28" s="286"/>
      <c r="WQJ28" s="286"/>
      <c r="WQK28" s="287"/>
      <c r="WQL28" s="287"/>
      <c r="WQM28" s="285"/>
      <c r="WQN28" s="286"/>
      <c r="WQO28" s="286"/>
      <c r="WQP28" s="286"/>
      <c r="WQQ28" s="287"/>
      <c r="WQR28" s="287"/>
      <c r="WQS28" s="285"/>
      <c r="WQT28" s="287"/>
      <c r="WQU28" s="287"/>
      <c r="WQV28" s="285"/>
      <c r="WQW28" s="286"/>
      <c r="WQX28" s="286"/>
      <c r="WQY28" s="286"/>
      <c r="WQZ28" s="286"/>
      <c r="WRA28" s="286"/>
      <c r="WRB28" s="286"/>
      <c r="WRC28" s="163"/>
      <c r="WRD28" s="154"/>
      <c r="WRE28" s="287"/>
      <c r="WRF28" s="287"/>
      <c r="WRG28" s="285"/>
      <c r="WRH28" s="287"/>
      <c r="WRI28" s="287"/>
      <c r="WRJ28" s="285"/>
      <c r="WRK28" s="287"/>
      <c r="WRL28" s="287"/>
      <c r="WRM28" s="285"/>
      <c r="WRN28" s="287"/>
      <c r="WRO28" s="287"/>
      <c r="WRP28" s="285"/>
      <c r="WRQ28" s="287"/>
      <c r="WRR28" s="287"/>
      <c r="WRS28" s="285"/>
      <c r="WRT28" s="287"/>
      <c r="WRU28" s="287"/>
      <c r="WRV28" s="285"/>
      <c r="WRW28" s="287"/>
      <c r="WRX28" s="287"/>
      <c r="WRY28" s="285"/>
      <c r="WRZ28" s="287"/>
      <c r="WSA28" s="287"/>
      <c r="WSB28" s="285"/>
      <c r="WSC28" s="287"/>
      <c r="WSD28" s="287"/>
      <c r="WSE28" s="285"/>
      <c r="WSF28" s="287"/>
      <c r="WSG28" s="287"/>
      <c r="WSH28" s="285"/>
      <c r="WSI28" s="287"/>
      <c r="WSJ28" s="287"/>
      <c r="WSK28" s="285"/>
      <c r="WSL28" s="287"/>
      <c r="WSM28" s="287"/>
      <c r="WSN28" s="285"/>
      <c r="WSO28" s="287"/>
      <c r="WSP28" s="287"/>
      <c r="WSQ28" s="285"/>
      <c r="WSR28" s="287"/>
      <c r="WSS28" s="287"/>
      <c r="WST28" s="285"/>
      <c r="WSU28" s="287"/>
      <c r="WSV28" s="287"/>
      <c r="WSW28" s="285"/>
      <c r="WSX28" s="287"/>
      <c r="WSY28" s="287"/>
      <c r="WSZ28" s="285"/>
      <c r="WTA28" s="287"/>
      <c r="WTB28" s="287"/>
      <c r="WTC28" s="285"/>
      <c r="WTD28" s="287"/>
      <c r="WTE28" s="287"/>
      <c r="WTF28" s="285"/>
      <c r="WTG28" s="287"/>
      <c r="WTH28" s="287"/>
      <c r="WTI28" s="285"/>
      <c r="WTJ28" s="287"/>
      <c r="WTK28" s="287"/>
      <c r="WTL28" s="285"/>
      <c r="WTM28" s="287"/>
      <c r="WTN28" s="287"/>
      <c r="WTO28" s="285"/>
      <c r="WTP28" s="286"/>
      <c r="WTQ28" s="286"/>
      <c r="WTR28" s="286"/>
      <c r="WTS28" s="287"/>
      <c r="WTT28" s="287"/>
      <c r="WTU28" s="285"/>
      <c r="WTV28" s="286"/>
      <c r="WTW28" s="286"/>
      <c r="WTX28" s="286"/>
      <c r="WTY28" s="287"/>
      <c r="WTZ28" s="287"/>
      <c r="WUA28" s="285"/>
      <c r="WUB28" s="287"/>
      <c r="WUC28" s="287"/>
      <c r="WUD28" s="285"/>
      <c r="WUE28" s="286"/>
      <c r="WUF28" s="286"/>
      <c r="WUG28" s="286"/>
      <c r="WUH28" s="286"/>
      <c r="WUI28" s="286"/>
      <c r="WUJ28" s="286"/>
      <c r="WUK28" s="163"/>
      <c r="WUL28" s="154"/>
      <c r="WUM28" s="287"/>
      <c r="WUN28" s="287"/>
      <c r="WUO28" s="285"/>
      <c r="WUP28" s="287"/>
      <c r="WUQ28" s="287"/>
      <c r="WUR28" s="285"/>
      <c r="WUS28" s="287"/>
      <c r="WUT28" s="287"/>
      <c r="WUU28" s="285"/>
      <c r="WUV28" s="287"/>
      <c r="WUW28" s="287"/>
      <c r="WUX28" s="285"/>
      <c r="WUY28" s="287"/>
      <c r="WUZ28" s="287"/>
      <c r="WVA28" s="285"/>
      <c r="WVB28" s="287"/>
      <c r="WVC28" s="287"/>
      <c r="WVD28" s="285"/>
      <c r="WVE28" s="287"/>
      <c r="WVF28" s="287"/>
      <c r="WVG28" s="285"/>
      <c r="WVH28" s="287"/>
      <c r="WVI28" s="287"/>
      <c r="WVJ28" s="285"/>
      <c r="WVK28" s="287"/>
      <c r="WVL28" s="287"/>
      <c r="WVM28" s="285"/>
      <c r="WVN28" s="287"/>
      <c r="WVO28" s="287"/>
      <c r="WVP28" s="285"/>
      <c r="WVQ28" s="287"/>
      <c r="WVR28" s="287"/>
      <c r="WVS28" s="285"/>
      <c r="WVT28" s="287"/>
      <c r="WVU28" s="287"/>
      <c r="WVV28" s="285"/>
      <c r="WVW28" s="287"/>
      <c r="WVX28" s="287"/>
      <c r="WVY28" s="285"/>
      <c r="WVZ28" s="287"/>
      <c r="WWA28" s="287"/>
      <c r="WWB28" s="285"/>
      <c r="WWC28" s="287"/>
      <c r="WWD28" s="287"/>
      <c r="WWE28" s="285"/>
      <c r="WWF28" s="287"/>
      <c r="WWG28" s="287"/>
      <c r="WWH28" s="285"/>
      <c r="WWI28" s="287"/>
      <c r="WWJ28" s="287"/>
      <c r="WWK28" s="285"/>
      <c r="WWL28" s="287"/>
      <c r="WWM28" s="287"/>
      <c r="WWN28" s="285"/>
      <c r="WWO28" s="287"/>
      <c r="WWP28" s="287"/>
      <c r="WWQ28" s="285"/>
      <c r="WWR28" s="287"/>
      <c r="WWS28" s="287"/>
      <c r="WWT28" s="285"/>
      <c r="WWU28" s="287"/>
      <c r="WWV28" s="287"/>
      <c r="WWW28" s="285"/>
      <c r="WWX28" s="286"/>
      <c r="WWY28" s="286"/>
      <c r="WWZ28" s="286"/>
      <c r="WXA28" s="287"/>
      <c r="WXB28" s="287"/>
      <c r="WXC28" s="285"/>
      <c r="WXD28" s="286"/>
      <c r="WXE28" s="286"/>
      <c r="WXF28" s="286"/>
      <c r="WXG28" s="287"/>
      <c r="WXH28" s="287"/>
      <c r="WXI28" s="285"/>
      <c r="WXJ28" s="287"/>
      <c r="WXK28" s="287"/>
      <c r="WXL28" s="285"/>
      <c r="WXM28" s="286"/>
      <c r="WXN28" s="286"/>
      <c r="WXO28" s="286"/>
      <c r="WXP28" s="286"/>
      <c r="WXQ28" s="286"/>
      <c r="WXR28" s="286"/>
      <c r="WXS28" s="163"/>
      <c r="WXT28" s="154"/>
      <c r="WXU28" s="287"/>
      <c r="WXV28" s="287"/>
      <c r="WXW28" s="285"/>
      <c r="WXX28" s="287"/>
      <c r="WXY28" s="287"/>
      <c r="WXZ28" s="285"/>
      <c r="WYA28" s="287"/>
      <c r="WYB28" s="287"/>
      <c r="WYC28" s="285"/>
      <c r="WYD28" s="287"/>
      <c r="WYE28" s="287"/>
      <c r="WYF28" s="285"/>
      <c r="WYG28" s="287"/>
      <c r="WYH28" s="287"/>
      <c r="WYI28" s="285"/>
      <c r="WYJ28" s="287"/>
      <c r="WYK28" s="287"/>
      <c r="WYL28" s="285"/>
      <c r="WYM28" s="287"/>
      <c r="WYN28" s="287"/>
      <c r="WYO28" s="285"/>
      <c r="WYP28" s="287"/>
      <c r="WYQ28" s="287"/>
      <c r="WYR28" s="285"/>
      <c r="WYS28" s="287"/>
      <c r="WYT28" s="287"/>
      <c r="WYU28" s="285"/>
      <c r="WYV28" s="287"/>
      <c r="WYW28" s="287"/>
      <c r="WYX28" s="285"/>
      <c r="WYY28" s="287"/>
      <c r="WYZ28" s="287"/>
      <c r="WZA28" s="285"/>
      <c r="WZB28" s="287"/>
      <c r="WZC28" s="287"/>
      <c r="WZD28" s="285"/>
      <c r="WZE28" s="287"/>
      <c r="WZF28" s="287"/>
      <c r="WZG28" s="285"/>
      <c r="WZH28" s="287"/>
      <c r="WZI28" s="287"/>
      <c r="WZJ28" s="285"/>
      <c r="WZK28" s="287"/>
      <c r="WZL28" s="287"/>
      <c r="WZM28" s="285"/>
      <c r="WZN28" s="287"/>
      <c r="WZO28" s="287"/>
      <c r="WZP28" s="285"/>
      <c r="WZQ28" s="287"/>
      <c r="WZR28" s="287"/>
      <c r="WZS28" s="285"/>
      <c r="WZT28" s="287"/>
      <c r="WZU28" s="287"/>
      <c r="WZV28" s="285"/>
      <c r="WZW28" s="287"/>
      <c r="WZX28" s="287"/>
      <c r="WZY28" s="285"/>
      <c r="WZZ28" s="287"/>
      <c r="XAA28" s="287"/>
      <c r="XAB28" s="285"/>
      <c r="XAC28" s="287"/>
      <c r="XAD28" s="287"/>
      <c r="XAE28" s="285"/>
      <c r="XAF28" s="286"/>
      <c r="XAG28" s="286"/>
      <c r="XAH28" s="286"/>
      <c r="XAI28" s="287"/>
      <c r="XAJ28" s="287"/>
      <c r="XAK28" s="285"/>
      <c r="XAL28" s="286"/>
      <c r="XAM28" s="286"/>
      <c r="XAN28" s="286"/>
      <c r="XAO28" s="287"/>
      <c r="XAP28" s="287"/>
      <c r="XAQ28" s="285"/>
      <c r="XAR28" s="287"/>
      <c r="XAS28" s="287"/>
      <c r="XAT28" s="285"/>
      <c r="XAU28" s="286"/>
      <c r="XAV28" s="286"/>
      <c r="XAW28" s="286"/>
      <c r="XAX28" s="286"/>
      <c r="XAY28" s="286"/>
      <c r="XAZ28" s="286"/>
      <c r="XBA28" s="163"/>
      <c r="XBB28" s="154"/>
      <c r="XBC28" s="287"/>
      <c r="XBD28" s="287"/>
      <c r="XBE28" s="285"/>
      <c r="XBF28" s="287"/>
      <c r="XBG28" s="287"/>
      <c r="XBH28" s="285"/>
      <c r="XBI28" s="287"/>
      <c r="XBJ28" s="287"/>
      <c r="XBK28" s="285"/>
      <c r="XBL28" s="287"/>
      <c r="XBM28" s="287"/>
      <c r="XBN28" s="285"/>
      <c r="XBO28" s="287"/>
      <c r="XBP28" s="287"/>
      <c r="XBQ28" s="285"/>
      <c r="XBR28" s="287"/>
      <c r="XBS28" s="287"/>
      <c r="XBT28" s="285"/>
      <c r="XBU28" s="287"/>
      <c r="XBV28" s="287"/>
      <c r="XBW28" s="285"/>
      <c r="XBX28" s="287"/>
      <c r="XBY28" s="287"/>
      <c r="XBZ28" s="285"/>
      <c r="XCA28" s="287"/>
      <c r="XCB28" s="287"/>
      <c r="XCC28" s="285"/>
      <c r="XCD28" s="287"/>
      <c r="XCE28" s="287"/>
      <c r="XCF28" s="285"/>
      <c r="XCG28" s="287"/>
      <c r="XCH28" s="287"/>
      <c r="XCI28" s="285"/>
      <c r="XCJ28" s="287"/>
      <c r="XCK28" s="287"/>
      <c r="XCL28" s="285"/>
      <c r="XCM28" s="287"/>
      <c r="XCN28" s="287"/>
      <c r="XCO28" s="285"/>
      <c r="XCP28" s="287"/>
      <c r="XCQ28" s="287"/>
      <c r="XCR28" s="285"/>
    </row>
    <row r="29" spans="1:16320" s="217" customFormat="1">
      <c r="A29" s="451">
        <v>22</v>
      </c>
      <c r="B29" s="454" t="s">
        <v>22</v>
      </c>
      <c r="C29" s="376">
        <v>990000</v>
      </c>
      <c r="D29" s="301">
        <v>0</v>
      </c>
      <c r="E29" s="132">
        <f>SUM(D29-C29)</f>
        <v>-990000</v>
      </c>
      <c r="F29" s="376">
        <v>7915500</v>
      </c>
      <c r="G29" s="376">
        <v>6599400</v>
      </c>
      <c r="H29" s="132">
        <f>SUM(G29-F29)</f>
        <v>-1316100</v>
      </c>
      <c r="I29" s="376">
        <v>951000</v>
      </c>
      <c r="J29" s="376">
        <v>300000</v>
      </c>
      <c r="K29" s="132">
        <f>SUM(J29-I29)</f>
        <v>-651000</v>
      </c>
      <c r="L29" s="54"/>
      <c r="M29" s="54"/>
      <c r="N29" s="132">
        <v>0</v>
      </c>
      <c r="O29" s="54"/>
      <c r="P29" s="54"/>
      <c r="Q29" s="132">
        <f>SUM(P29-O29)</f>
        <v>0</v>
      </c>
      <c r="R29" s="376">
        <v>824000</v>
      </c>
      <c r="S29" s="301">
        <v>515000</v>
      </c>
      <c r="T29" s="132">
        <f>SUM(S29-R29)</f>
        <v>-309000</v>
      </c>
      <c r="U29" s="54"/>
      <c r="V29" s="54"/>
      <c r="W29" s="132">
        <f t="shared" si="19"/>
        <v>0</v>
      </c>
      <c r="X29" s="54"/>
      <c r="Y29" s="54"/>
      <c r="Z29" s="132">
        <f t="shared" si="21"/>
        <v>0</v>
      </c>
      <c r="AA29" s="54"/>
      <c r="AB29" s="54"/>
      <c r="AC29" s="54">
        <f>AB29-AA29</f>
        <v>0</v>
      </c>
      <c r="AD29" s="54"/>
      <c r="AE29" s="54"/>
      <c r="AF29" s="132">
        <f t="shared" si="63"/>
        <v>0</v>
      </c>
      <c r="AG29" s="54"/>
      <c r="AH29" s="54"/>
      <c r="AI29" s="132">
        <f t="shared" si="25"/>
        <v>0</v>
      </c>
      <c r="AJ29" s="54"/>
      <c r="AK29" s="54"/>
      <c r="AL29" s="132">
        <f t="shared" si="27"/>
        <v>0</v>
      </c>
      <c r="AM29" s="54"/>
      <c r="AN29" s="54"/>
      <c r="AO29" s="132">
        <f t="shared" si="29"/>
        <v>0</v>
      </c>
      <c r="AP29" s="54"/>
      <c r="AQ29" s="54"/>
      <c r="AR29" s="132">
        <f t="shared" si="31"/>
        <v>0</v>
      </c>
      <c r="AS29" s="54"/>
      <c r="AT29" s="54"/>
      <c r="AU29" s="132">
        <v>0</v>
      </c>
      <c r="AV29" s="54"/>
      <c r="AW29" s="54"/>
      <c r="AX29" s="132">
        <f t="shared" si="35"/>
        <v>0</v>
      </c>
      <c r="AY29" s="54"/>
      <c r="AZ29" s="54"/>
      <c r="BA29" s="132">
        <f t="shared" si="37"/>
        <v>0</v>
      </c>
      <c r="BB29" s="54"/>
      <c r="BC29" s="54"/>
      <c r="BD29" s="132">
        <f t="shared" si="129"/>
        <v>0</v>
      </c>
      <c r="BE29" s="54"/>
      <c r="BF29" s="54"/>
      <c r="BG29" s="132">
        <f t="shared" si="40"/>
        <v>0</v>
      </c>
      <c r="BH29" s="54"/>
      <c r="BI29" s="54"/>
      <c r="BJ29" s="132">
        <f t="shared" si="42"/>
        <v>0</v>
      </c>
      <c r="BK29" s="54"/>
      <c r="BL29" s="54"/>
      <c r="BM29" s="132">
        <f t="shared" si="75"/>
        <v>0</v>
      </c>
      <c r="BN29" s="63">
        <f t="shared" si="1"/>
        <v>10680500</v>
      </c>
      <c r="BO29" s="63">
        <f t="shared" si="2"/>
        <v>7414400</v>
      </c>
      <c r="BP29" s="63">
        <f t="shared" si="3"/>
        <v>-3266100</v>
      </c>
      <c r="BQ29" s="54"/>
      <c r="BR29" s="54"/>
      <c r="BS29" s="132">
        <f t="shared" si="45"/>
        <v>0</v>
      </c>
      <c r="BT29" s="63">
        <f t="shared" ref="BT29:BV34" si="135">SUM(BQ29)</f>
        <v>0</v>
      </c>
      <c r="BU29" s="63">
        <f t="shared" si="135"/>
        <v>0</v>
      </c>
      <c r="BV29" s="63">
        <f t="shared" si="135"/>
        <v>0</v>
      </c>
      <c r="BW29" s="54"/>
      <c r="BX29" s="54"/>
      <c r="BY29" s="132">
        <f t="shared" si="47"/>
        <v>0</v>
      </c>
      <c r="BZ29" s="54"/>
      <c r="CA29" s="54"/>
      <c r="CB29" s="132">
        <f t="shared" si="49"/>
        <v>0</v>
      </c>
      <c r="CC29" s="63">
        <f t="shared" si="50"/>
        <v>0</v>
      </c>
      <c r="CD29" s="63">
        <f t="shared" si="50"/>
        <v>0</v>
      </c>
      <c r="CE29" s="63">
        <f t="shared" si="50"/>
        <v>0</v>
      </c>
      <c r="CF29" s="63">
        <f t="shared" si="79"/>
        <v>10680500</v>
      </c>
      <c r="CG29" s="63">
        <f t="shared" si="79"/>
        <v>7414400</v>
      </c>
      <c r="CH29" s="63">
        <f t="shared" si="79"/>
        <v>-3266100</v>
      </c>
      <c r="CI29" s="301"/>
    </row>
    <row r="30" spans="1:16320" s="217" customFormat="1">
      <c r="A30" s="451">
        <v>23</v>
      </c>
      <c r="B30" s="454" t="s">
        <v>23</v>
      </c>
      <c r="C30" s="376">
        <v>4875000</v>
      </c>
      <c r="D30" s="376">
        <v>4875000</v>
      </c>
      <c r="E30" s="132">
        <f t="shared" ref="E30:E34" si="136">SUM(D30-C30)</f>
        <v>0</v>
      </c>
      <c r="F30" s="376">
        <v>25300000</v>
      </c>
      <c r="G30" s="376">
        <v>25300000</v>
      </c>
      <c r="H30" s="132">
        <f t="shared" ref="H30:H34" si="137">SUM(G30-F30)</f>
        <v>0</v>
      </c>
      <c r="I30" s="376">
        <v>1465500</v>
      </c>
      <c r="J30" s="376">
        <v>1092625</v>
      </c>
      <c r="K30" s="132">
        <f t="shared" ref="K30:K34" si="138">SUM(J30-I30)</f>
        <v>-372875</v>
      </c>
      <c r="L30" s="54"/>
      <c r="M30" s="54"/>
      <c r="N30" s="132">
        <v>0</v>
      </c>
      <c r="O30" s="376">
        <v>49980000</v>
      </c>
      <c r="P30" s="376">
        <v>48000000</v>
      </c>
      <c r="Q30" s="132">
        <f>SUM(P30-O30)</f>
        <v>-1980000</v>
      </c>
      <c r="R30" s="376">
        <v>6500000</v>
      </c>
      <c r="S30" s="376">
        <v>6500000</v>
      </c>
      <c r="T30" s="132">
        <f t="shared" ref="T30:T34" si="139">SUM(S30-R30)</f>
        <v>0</v>
      </c>
      <c r="U30" s="54"/>
      <c r="V30" s="54"/>
      <c r="W30" s="132">
        <f t="shared" si="19"/>
        <v>0</v>
      </c>
      <c r="X30" s="54"/>
      <c r="Y30" s="54"/>
      <c r="Z30" s="132">
        <f t="shared" si="21"/>
        <v>0</v>
      </c>
      <c r="AA30" s="54"/>
      <c r="AB30" s="54"/>
      <c r="AC30" s="54">
        <f t="shared" ref="AC30:AC34" si="140">AB30-AA30</f>
        <v>0</v>
      </c>
      <c r="AD30" s="54"/>
      <c r="AE30" s="54"/>
      <c r="AF30" s="132">
        <f t="shared" si="63"/>
        <v>0</v>
      </c>
      <c r="AG30" s="54"/>
      <c r="AH30" s="54"/>
      <c r="AI30" s="132">
        <f t="shared" si="25"/>
        <v>0</v>
      </c>
      <c r="AJ30" s="54"/>
      <c r="AK30" s="54"/>
      <c r="AL30" s="132">
        <f t="shared" si="27"/>
        <v>0</v>
      </c>
      <c r="AM30" s="54"/>
      <c r="AN30" s="54"/>
      <c r="AO30" s="132">
        <f t="shared" si="29"/>
        <v>0</v>
      </c>
      <c r="AP30" s="54"/>
      <c r="AQ30" s="54"/>
      <c r="AR30" s="132">
        <f t="shared" si="31"/>
        <v>0</v>
      </c>
      <c r="AS30" s="54"/>
      <c r="AT30" s="54"/>
      <c r="AU30" s="132">
        <v>0</v>
      </c>
      <c r="AV30" s="54"/>
      <c r="AW30" s="54"/>
      <c r="AX30" s="132">
        <f t="shared" si="35"/>
        <v>0</v>
      </c>
      <c r="AY30" s="54"/>
      <c r="AZ30" s="54"/>
      <c r="BA30" s="132">
        <f t="shared" si="37"/>
        <v>0</v>
      </c>
      <c r="BB30" s="54"/>
      <c r="BC30" s="54"/>
      <c r="BD30" s="132">
        <f t="shared" si="129"/>
        <v>0</v>
      </c>
      <c r="BE30" s="54"/>
      <c r="BF30" s="54"/>
      <c r="BG30" s="132">
        <f t="shared" si="40"/>
        <v>0</v>
      </c>
      <c r="BH30" s="54"/>
      <c r="BI30" s="54"/>
      <c r="BJ30" s="132">
        <f t="shared" si="42"/>
        <v>0</v>
      </c>
      <c r="BK30" s="54"/>
      <c r="BL30" s="54"/>
      <c r="BM30" s="132">
        <f t="shared" si="75"/>
        <v>0</v>
      </c>
      <c r="BN30" s="63">
        <f t="shared" si="1"/>
        <v>88120500</v>
      </c>
      <c r="BO30" s="63">
        <f t="shared" si="2"/>
        <v>85767625</v>
      </c>
      <c r="BP30" s="63">
        <f t="shared" si="3"/>
        <v>-2352875</v>
      </c>
      <c r="BQ30" s="54"/>
      <c r="BR30" s="54"/>
      <c r="BS30" s="132">
        <f t="shared" si="45"/>
        <v>0</v>
      </c>
      <c r="BT30" s="63">
        <f t="shared" si="135"/>
        <v>0</v>
      </c>
      <c r="BU30" s="63">
        <f t="shared" si="135"/>
        <v>0</v>
      </c>
      <c r="BV30" s="63">
        <f t="shared" si="135"/>
        <v>0</v>
      </c>
      <c r="BW30" s="54"/>
      <c r="BX30" s="54"/>
      <c r="BY30" s="132">
        <f t="shared" si="47"/>
        <v>0</v>
      </c>
      <c r="BZ30" s="54"/>
      <c r="CA30" s="54"/>
      <c r="CB30" s="132">
        <f t="shared" si="49"/>
        <v>0</v>
      </c>
      <c r="CC30" s="63">
        <f t="shared" si="50"/>
        <v>0</v>
      </c>
      <c r="CD30" s="63">
        <f t="shared" si="50"/>
        <v>0</v>
      </c>
      <c r="CE30" s="63">
        <f t="shared" si="50"/>
        <v>0</v>
      </c>
      <c r="CF30" s="63">
        <f t="shared" si="79"/>
        <v>88120500</v>
      </c>
      <c r="CG30" s="63">
        <f t="shared" si="79"/>
        <v>85767625</v>
      </c>
      <c r="CH30" s="63">
        <f t="shared" si="79"/>
        <v>-2352875</v>
      </c>
      <c r="CI30" s="301"/>
    </row>
    <row r="31" spans="1:16320" s="217" customFormat="1">
      <c r="A31" s="451">
        <v>24</v>
      </c>
      <c r="B31" s="454" t="s">
        <v>24</v>
      </c>
      <c r="C31" s="376">
        <v>1449000</v>
      </c>
      <c r="D31" s="376">
        <v>314100</v>
      </c>
      <c r="E31" s="132">
        <f t="shared" si="136"/>
        <v>-1134900</v>
      </c>
      <c r="F31" s="376">
        <v>14641200</v>
      </c>
      <c r="G31" s="376">
        <v>14641169.029999999</v>
      </c>
      <c r="H31" s="132">
        <f t="shared" si="137"/>
        <v>-30.970000000670552</v>
      </c>
      <c r="I31" s="376">
        <v>200000</v>
      </c>
      <c r="J31" s="376">
        <v>22000</v>
      </c>
      <c r="K31" s="132">
        <f t="shared" si="138"/>
        <v>-178000</v>
      </c>
      <c r="L31" s="54"/>
      <c r="M31" s="54"/>
      <c r="N31" s="132">
        <v>0</v>
      </c>
      <c r="O31" s="54"/>
      <c r="P31" s="54"/>
      <c r="Q31" s="132">
        <f t="shared" si="16"/>
        <v>0</v>
      </c>
      <c r="R31" s="376">
        <v>581000</v>
      </c>
      <c r="S31" s="301">
        <v>332000</v>
      </c>
      <c r="T31" s="132">
        <f t="shared" si="139"/>
        <v>-249000</v>
      </c>
      <c r="U31" s="54"/>
      <c r="V31" s="54"/>
      <c r="W31" s="132">
        <f t="shared" si="19"/>
        <v>0</v>
      </c>
      <c r="X31" s="54"/>
      <c r="Y31" s="54"/>
      <c r="Z31" s="132">
        <f t="shared" si="21"/>
        <v>0</v>
      </c>
      <c r="AA31" s="54"/>
      <c r="AB31" s="54"/>
      <c r="AC31" s="54">
        <f t="shared" si="140"/>
        <v>0</v>
      </c>
      <c r="AD31" s="54"/>
      <c r="AE31" s="54"/>
      <c r="AF31" s="132">
        <f t="shared" si="63"/>
        <v>0</v>
      </c>
      <c r="AG31" s="54"/>
      <c r="AH31" s="54"/>
      <c r="AI31" s="132">
        <f t="shared" si="25"/>
        <v>0</v>
      </c>
      <c r="AJ31" s="54"/>
      <c r="AK31" s="54"/>
      <c r="AL31" s="132">
        <f t="shared" si="27"/>
        <v>0</v>
      </c>
      <c r="AM31" s="54"/>
      <c r="AN31" s="54"/>
      <c r="AO31" s="132">
        <f t="shared" si="29"/>
        <v>0</v>
      </c>
      <c r="AP31" s="54"/>
      <c r="AQ31" s="54"/>
      <c r="AR31" s="132">
        <f t="shared" si="31"/>
        <v>0</v>
      </c>
      <c r="AS31" s="54"/>
      <c r="AT31" s="54"/>
      <c r="AU31" s="132">
        <v>0</v>
      </c>
      <c r="AV31" s="54"/>
      <c r="AW31" s="54"/>
      <c r="AX31" s="132">
        <f t="shared" si="35"/>
        <v>0</v>
      </c>
      <c r="AY31" s="54"/>
      <c r="AZ31" s="54"/>
      <c r="BA31" s="132">
        <f t="shared" si="37"/>
        <v>0</v>
      </c>
      <c r="BB31" s="54"/>
      <c r="BC31" s="54"/>
      <c r="BD31" s="132">
        <f t="shared" si="129"/>
        <v>0</v>
      </c>
      <c r="BE31" s="54"/>
      <c r="BF31" s="54"/>
      <c r="BG31" s="132">
        <f t="shared" si="40"/>
        <v>0</v>
      </c>
      <c r="BH31" s="54"/>
      <c r="BI31" s="54"/>
      <c r="BJ31" s="132">
        <f t="shared" si="42"/>
        <v>0</v>
      </c>
      <c r="BK31" s="54"/>
      <c r="BL31" s="54"/>
      <c r="BM31" s="132">
        <f t="shared" si="75"/>
        <v>0</v>
      </c>
      <c r="BN31" s="63">
        <f t="shared" si="1"/>
        <v>16871200</v>
      </c>
      <c r="BO31" s="63">
        <f t="shared" si="2"/>
        <v>15309269.029999999</v>
      </c>
      <c r="BP31" s="63">
        <f t="shared" si="3"/>
        <v>-1561930.9700000007</v>
      </c>
      <c r="BQ31" s="54"/>
      <c r="BR31" s="54"/>
      <c r="BS31" s="132">
        <f t="shared" si="45"/>
        <v>0</v>
      </c>
      <c r="BT31" s="63">
        <f t="shared" si="135"/>
        <v>0</v>
      </c>
      <c r="BU31" s="63">
        <f t="shared" si="135"/>
        <v>0</v>
      </c>
      <c r="BV31" s="63">
        <f t="shared" si="135"/>
        <v>0</v>
      </c>
      <c r="BW31" s="54"/>
      <c r="BX31" s="54"/>
      <c r="BY31" s="132">
        <f t="shared" si="47"/>
        <v>0</v>
      </c>
      <c r="BZ31" s="54"/>
      <c r="CA31" s="54"/>
      <c r="CB31" s="132">
        <f t="shared" si="49"/>
        <v>0</v>
      </c>
      <c r="CC31" s="63">
        <f t="shared" si="50"/>
        <v>0</v>
      </c>
      <c r="CD31" s="63">
        <f t="shared" si="50"/>
        <v>0</v>
      </c>
      <c r="CE31" s="63">
        <f t="shared" si="50"/>
        <v>0</v>
      </c>
      <c r="CF31" s="63">
        <f t="shared" si="79"/>
        <v>16871200</v>
      </c>
      <c r="CG31" s="63">
        <f t="shared" si="79"/>
        <v>15309269.029999999</v>
      </c>
      <c r="CH31" s="63">
        <f t="shared" si="79"/>
        <v>-1561930.9700000007</v>
      </c>
      <c r="CI31" s="301"/>
    </row>
    <row r="32" spans="1:16320" s="217" customFormat="1">
      <c r="A32" s="451">
        <v>25</v>
      </c>
      <c r="B32" s="454" t="s">
        <v>25</v>
      </c>
      <c r="C32" s="376">
        <v>500000</v>
      </c>
      <c r="D32" s="301">
        <v>0</v>
      </c>
      <c r="E32" s="132">
        <f t="shared" si="136"/>
        <v>-500000</v>
      </c>
      <c r="F32" s="376">
        <v>1500000</v>
      </c>
      <c r="G32" s="301">
        <v>0</v>
      </c>
      <c r="H32" s="132">
        <f t="shared" si="137"/>
        <v>-1500000</v>
      </c>
      <c r="I32" s="329"/>
      <c r="J32" s="329"/>
      <c r="K32" s="132">
        <f t="shared" si="138"/>
        <v>0</v>
      </c>
      <c r="L32" s="54"/>
      <c r="M32" s="54"/>
      <c r="N32" s="132">
        <v>0</v>
      </c>
      <c r="O32" s="54"/>
      <c r="P32" s="54"/>
      <c r="Q32" s="132">
        <f t="shared" si="16"/>
        <v>0</v>
      </c>
      <c r="R32" s="54"/>
      <c r="S32" s="54">
        <v>0</v>
      </c>
      <c r="T32" s="132">
        <f t="shared" si="139"/>
        <v>0</v>
      </c>
      <c r="U32" s="54"/>
      <c r="V32" s="54"/>
      <c r="W32" s="132">
        <f t="shared" si="19"/>
        <v>0</v>
      </c>
      <c r="X32" s="54"/>
      <c r="Y32" s="54"/>
      <c r="Z32" s="132">
        <f t="shared" si="21"/>
        <v>0</v>
      </c>
      <c r="AA32" s="54"/>
      <c r="AB32" s="54"/>
      <c r="AC32" s="54">
        <f t="shared" si="140"/>
        <v>0</v>
      </c>
      <c r="AD32" s="54"/>
      <c r="AE32" s="54"/>
      <c r="AF32" s="132">
        <f t="shared" si="63"/>
        <v>0</v>
      </c>
      <c r="AG32" s="54"/>
      <c r="AH32" s="54"/>
      <c r="AI32" s="132">
        <f t="shared" si="25"/>
        <v>0</v>
      </c>
      <c r="AJ32" s="54"/>
      <c r="AK32" s="54"/>
      <c r="AL32" s="132">
        <f t="shared" si="27"/>
        <v>0</v>
      </c>
      <c r="AM32" s="54"/>
      <c r="AN32" s="54"/>
      <c r="AO32" s="132">
        <f t="shared" si="29"/>
        <v>0</v>
      </c>
      <c r="AP32" s="54"/>
      <c r="AQ32" s="54"/>
      <c r="AR32" s="132">
        <f t="shared" si="31"/>
        <v>0</v>
      </c>
      <c r="AS32" s="54"/>
      <c r="AT32" s="54"/>
      <c r="AU32" s="132">
        <v>0</v>
      </c>
      <c r="AV32" s="54"/>
      <c r="AW32" s="54"/>
      <c r="AX32" s="132">
        <f t="shared" si="35"/>
        <v>0</v>
      </c>
      <c r="AY32" s="54"/>
      <c r="AZ32" s="54"/>
      <c r="BA32" s="132">
        <f t="shared" si="37"/>
        <v>0</v>
      </c>
      <c r="BB32" s="54"/>
      <c r="BC32" s="54"/>
      <c r="BD32" s="132">
        <f t="shared" si="129"/>
        <v>0</v>
      </c>
      <c r="BE32" s="54"/>
      <c r="BF32" s="54"/>
      <c r="BG32" s="132">
        <f t="shared" si="40"/>
        <v>0</v>
      </c>
      <c r="BH32" s="54"/>
      <c r="BI32" s="54"/>
      <c r="BJ32" s="132">
        <f t="shared" si="42"/>
        <v>0</v>
      </c>
      <c r="BK32" s="54"/>
      <c r="BL32" s="54"/>
      <c r="BM32" s="132">
        <f t="shared" si="75"/>
        <v>0</v>
      </c>
      <c r="BN32" s="63">
        <f t="shared" si="1"/>
        <v>2000000</v>
      </c>
      <c r="BO32" s="63">
        <f t="shared" si="2"/>
        <v>0</v>
      </c>
      <c r="BP32" s="63">
        <f t="shared" si="3"/>
        <v>-2000000</v>
      </c>
      <c r="BQ32" s="54"/>
      <c r="BR32" s="54"/>
      <c r="BS32" s="132">
        <f t="shared" si="45"/>
        <v>0</v>
      </c>
      <c r="BT32" s="63">
        <f t="shared" si="135"/>
        <v>0</v>
      </c>
      <c r="BU32" s="63">
        <f t="shared" si="135"/>
        <v>0</v>
      </c>
      <c r="BV32" s="63">
        <f t="shared" si="135"/>
        <v>0</v>
      </c>
      <c r="BW32" s="54"/>
      <c r="BX32" s="54"/>
      <c r="BY32" s="132">
        <f t="shared" si="47"/>
        <v>0</v>
      </c>
      <c r="BZ32" s="54"/>
      <c r="CA32" s="54"/>
      <c r="CB32" s="132">
        <f t="shared" si="49"/>
        <v>0</v>
      </c>
      <c r="CC32" s="63">
        <f t="shared" si="50"/>
        <v>0</v>
      </c>
      <c r="CD32" s="63">
        <f t="shared" si="50"/>
        <v>0</v>
      </c>
      <c r="CE32" s="63">
        <f t="shared" si="50"/>
        <v>0</v>
      </c>
      <c r="CF32" s="63">
        <f t="shared" si="79"/>
        <v>2000000</v>
      </c>
      <c r="CG32" s="63">
        <f t="shared" si="79"/>
        <v>0</v>
      </c>
      <c r="CH32" s="63">
        <f t="shared" si="79"/>
        <v>-2000000</v>
      </c>
      <c r="CI32" s="301"/>
    </row>
    <row r="33" spans="1:16320" s="217" customFormat="1">
      <c r="A33" s="451">
        <v>26</v>
      </c>
      <c r="B33" s="454" t="s">
        <v>26</v>
      </c>
      <c r="C33" s="376">
        <v>0</v>
      </c>
      <c r="D33" s="301">
        <v>0</v>
      </c>
      <c r="E33" s="132">
        <f t="shared" si="136"/>
        <v>0</v>
      </c>
      <c r="F33" s="376">
        <v>2249800</v>
      </c>
      <c r="G33" s="301">
        <v>0</v>
      </c>
      <c r="H33" s="132">
        <f t="shared" si="137"/>
        <v>-2249800</v>
      </c>
      <c r="I33" s="54"/>
      <c r="J33" s="54"/>
      <c r="K33" s="132">
        <f t="shared" si="138"/>
        <v>0</v>
      </c>
      <c r="L33" s="54"/>
      <c r="M33" s="54"/>
      <c r="N33" s="132">
        <v>0</v>
      </c>
      <c r="O33" s="54"/>
      <c r="P33" s="54"/>
      <c r="Q33" s="132">
        <f t="shared" si="16"/>
        <v>0</v>
      </c>
      <c r="R33" s="376">
        <v>480000</v>
      </c>
      <c r="S33" s="301">
        <v>240000</v>
      </c>
      <c r="T33" s="132">
        <f t="shared" si="139"/>
        <v>-240000</v>
      </c>
      <c r="U33" s="54"/>
      <c r="V33" s="54"/>
      <c r="W33" s="132">
        <f t="shared" si="19"/>
        <v>0</v>
      </c>
      <c r="X33" s="54"/>
      <c r="Y33" s="54"/>
      <c r="Z33" s="132">
        <f t="shared" si="21"/>
        <v>0</v>
      </c>
      <c r="AA33" s="54"/>
      <c r="AB33" s="54"/>
      <c r="AC33" s="54">
        <f t="shared" si="140"/>
        <v>0</v>
      </c>
      <c r="AD33" s="54"/>
      <c r="AE33" s="54"/>
      <c r="AF33" s="132">
        <f t="shared" si="63"/>
        <v>0</v>
      </c>
      <c r="AG33" s="54"/>
      <c r="AH33" s="54"/>
      <c r="AI33" s="132">
        <f t="shared" si="25"/>
        <v>0</v>
      </c>
      <c r="AJ33" s="54"/>
      <c r="AK33" s="54"/>
      <c r="AL33" s="132">
        <f t="shared" si="27"/>
        <v>0</v>
      </c>
      <c r="AM33" s="54"/>
      <c r="AN33" s="54"/>
      <c r="AO33" s="132">
        <f t="shared" si="29"/>
        <v>0</v>
      </c>
      <c r="AP33" s="54"/>
      <c r="AQ33" s="54"/>
      <c r="AR33" s="132">
        <f t="shared" si="31"/>
        <v>0</v>
      </c>
      <c r="AS33" s="54"/>
      <c r="AT33" s="54"/>
      <c r="AU33" s="132">
        <v>0</v>
      </c>
      <c r="AV33" s="54"/>
      <c r="AW33" s="54"/>
      <c r="AX33" s="132">
        <f t="shared" si="35"/>
        <v>0</v>
      </c>
      <c r="AY33" s="54"/>
      <c r="AZ33" s="54"/>
      <c r="BA33" s="132">
        <f t="shared" si="37"/>
        <v>0</v>
      </c>
      <c r="BB33" s="54"/>
      <c r="BC33" s="54"/>
      <c r="BD33" s="132">
        <f t="shared" si="129"/>
        <v>0</v>
      </c>
      <c r="BE33" s="54"/>
      <c r="BF33" s="54"/>
      <c r="BG33" s="132">
        <f t="shared" si="40"/>
        <v>0</v>
      </c>
      <c r="BH33" s="54"/>
      <c r="BI33" s="54"/>
      <c r="BJ33" s="132">
        <f t="shared" si="42"/>
        <v>0</v>
      </c>
      <c r="BK33" s="54"/>
      <c r="BL33" s="54"/>
      <c r="BM33" s="132">
        <f t="shared" si="75"/>
        <v>0</v>
      </c>
      <c r="BN33" s="63">
        <f t="shared" si="1"/>
        <v>2729800</v>
      </c>
      <c r="BO33" s="63">
        <f t="shared" si="2"/>
        <v>240000</v>
      </c>
      <c r="BP33" s="63">
        <f t="shared" si="3"/>
        <v>-2489800</v>
      </c>
      <c r="BQ33" s="54"/>
      <c r="BR33" s="54"/>
      <c r="BS33" s="132">
        <f t="shared" si="45"/>
        <v>0</v>
      </c>
      <c r="BT33" s="63">
        <f t="shared" si="135"/>
        <v>0</v>
      </c>
      <c r="BU33" s="63">
        <f t="shared" si="135"/>
        <v>0</v>
      </c>
      <c r="BV33" s="63">
        <f t="shared" si="135"/>
        <v>0</v>
      </c>
      <c r="BW33" s="54"/>
      <c r="BX33" s="54"/>
      <c r="BY33" s="132">
        <f t="shared" si="47"/>
        <v>0</v>
      </c>
      <c r="BZ33" s="54"/>
      <c r="CA33" s="54"/>
      <c r="CB33" s="132">
        <f t="shared" si="49"/>
        <v>0</v>
      </c>
      <c r="CC33" s="63">
        <f t="shared" si="50"/>
        <v>0</v>
      </c>
      <c r="CD33" s="63">
        <f t="shared" si="50"/>
        <v>0</v>
      </c>
      <c r="CE33" s="63">
        <f t="shared" si="50"/>
        <v>0</v>
      </c>
      <c r="CF33" s="63">
        <f t="shared" si="79"/>
        <v>2729800</v>
      </c>
      <c r="CG33" s="63">
        <f t="shared" si="79"/>
        <v>240000</v>
      </c>
      <c r="CH33" s="63">
        <f t="shared" si="79"/>
        <v>-2489800</v>
      </c>
      <c r="CI33" s="301"/>
    </row>
    <row r="34" spans="1:16320" s="217" customFormat="1">
      <c r="A34" s="451">
        <v>27</v>
      </c>
      <c r="B34" s="454" t="s">
        <v>27</v>
      </c>
      <c r="C34" s="376">
        <v>2700000</v>
      </c>
      <c r="D34" s="301">
        <v>0</v>
      </c>
      <c r="E34" s="132">
        <f t="shared" si="136"/>
        <v>-2700000</v>
      </c>
      <c r="F34" s="376">
        <v>14829400</v>
      </c>
      <c r="G34" s="376">
        <v>6093950</v>
      </c>
      <c r="H34" s="132">
        <f t="shared" si="137"/>
        <v>-8735450</v>
      </c>
      <c r="I34" s="376">
        <v>1200000</v>
      </c>
      <c r="J34" s="301">
        <v>0</v>
      </c>
      <c r="K34" s="132">
        <f t="shared" si="138"/>
        <v>-1200000</v>
      </c>
      <c r="L34" s="54"/>
      <c r="M34" s="54"/>
      <c r="N34" s="132">
        <v>0</v>
      </c>
      <c r="O34" s="54"/>
      <c r="P34" s="54"/>
      <c r="Q34" s="132">
        <f t="shared" si="16"/>
        <v>0</v>
      </c>
      <c r="R34" s="376">
        <v>664000</v>
      </c>
      <c r="S34" s="301">
        <v>415000</v>
      </c>
      <c r="T34" s="132">
        <f t="shared" si="139"/>
        <v>-249000</v>
      </c>
      <c r="U34" s="54"/>
      <c r="V34" s="54"/>
      <c r="W34" s="132">
        <f t="shared" si="19"/>
        <v>0</v>
      </c>
      <c r="X34" s="54"/>
      <c r="Y34" s="54"/>
      <c r="Z34" s="132">
        <f t="shared" si="21"/>
        <v>0</v>
      </c>
      <c r="AA34" s="54"/>
      <c r="AB34" s="54"/>
      <c r="AC34" s="54">
        <f t="shared" si="140"/>
        <v>0</v>
      </c>
      <c r="AD34" s="54"/>
      <c r="AE34" s="54"/>
      <c r="AF34" s="132">
        <f t="shared" si="63"/>
        <v>0</v>
      </c>
      <c r="AG34" s="54"/>
      <c r="AH34" s="54"/>
      <c r="AI34" s="132">
        <f t="shared" si="25"/>
        <v>0</v>
      </c>
      <c r="AJ34" s="54"/>
      <c r="AK34" s="54"/>
      <c r="AL34" s="132">
        <f t="shared" si="27"/>
        <v>0</v>
      </c>
      <c r="AM34" s="54"/>
      <c r="AN34" s="54"/>
      <c r="AO34" s="132">
        <f t="shared" si="29"/>
        <v>0</v>
      </c>
      <c r="AP34" s="54"/>
      <c r="AQ34" s="54"/>
      <c r="AR34" s="132">
        <f t="shared" si="31"/>
        <v>0</v>
      </c>
      <c r="AS34" s="54"/>
      <c r="AT34" s="54"/>
      <c r="AU34" s="132">
        <v>0</v>
      </c>
      <c r="AV34" s="54"/>
      <c r="AW34" s="54"/>
      <c r="AX34" s="132">
        <f t="shared" si="35"/>
        <v>0</v>
      </c>
      <c r="AY34" s="54"/>
      <c r="AZ34" s="54"/>
      <c r="BA34" s="132">
        <f t="shared" si="37"/>
        <v>0</v>
      </c>
      <c r="BB34" s="54"/>
      <c r="BC34" s="54"/>
      <c r="BD34" s="132">
        <f t="shared" si="129"/>
        <v>0</v>
      </c>
      <c r="BE34" s="54"/>
      <c r="BF34" s="54"/>
      <c r="BG34" s="132">
        <f t="shared" si="40"/>
        <v>0</v>
      </c>
      <c r="BH34" s="54"/>
      <c r="BI34" s="54"/>
      <c r="BJ34" s="132">
        <f t="shared" si="42"/>
        <v>0</v>
      </c>
      <c r="BK34" s="54"/>
      <c r="BL34" s="54"/>
      <c r="BM34" s="132">
        <f t="shared" si="75"/>
        <v>0</v>
      </c>
      <c r="BN34" s="63">
        <f>SUM(+C34+F34+I34+L34+O34+R34+U34+X34+AA34+AD34+AG34+AJ34+AM34+AP34+AS34+AV34+AY34+BB34+BE34+BH34+BK34)</f>
        <v>19393400</v>
      </c>
      <c r="BO34" s="63">
        <f>SUM(+D34+G34+J34+M34+P34+S34+V34+Y34+AB34+AE34+AH34+AK34+AN34+AQ34+AT34+AW34+AZ34+BC34+BF34+BI34+BL34)</f>
        <v>6508950</v>
      </c>
      <c r="BP34" s="63">
        <f t="shared" si="3"/>
        <v>-12884450</v>
      </c>
      <c r="BQ34" s="54"/>
      <c r="BR34" s="54"/>
      <c r="BS34" s="132">
        <f t="shared" si="45"/>
        <v>0</v>
      </c>
      <c r="BT34" s="63">
        <f t="shared" si="135"/>
        <v>0</v>
      </c>
      <c r="BU34" s="63">
        <f t="shared" si="135"/>
        <v>0</v>
      </c>
      <c r="BV34" s="63">
        <f t="shared" si="135"/>
        <v>0</v>
      </c>
      <c r="BW34" s="54"/>
      <c r="BX34" s="54"/>
      <c r="BY34" s="132">
        <f t="shared" si="47"/>
        <v>0</v>
      </c>
      <c r="BZ34" s="54"/>
      <c r="CA34" s="54"/>
      <c r="CB34" s="132">
        <f t="shared" si="49"/>
        <v>0</v>
      </c>
      <c r="CC34" s="63">
        <f t="shared" si="50"/>
        <v>0</v>
      </c>
      <c r="CD34" s="63">
        <f t="shared" si="50"/>
        <v>0</v>
      </c>
      <c r="CE34" s="63">
        <f t="shared" si="50"/>
        <v>0</v>
      </c>
      <c r="CF34" s="63">
        <f t="shared" si="79"/>
        <v>19393400</v>
      </c>
      <c r="CG34" s="63">
        <f t="shared" si="79"/>
        <v>6508950</v>
      </c>
      <c r="CH34" s="63">
        <f t="shared" si="79"/>
        <v>-12884450</v>
      </c>
      <c r="CI34" s="301"/>
    </row>
    <row r="35" spans="1:16320" s="288" customFormat="1">
      <c r="A35" s="163">
        <v>28</v>
      </c>
      <c r="B35" s="154" t="s">
        <v>36</v>
      </c>
      <c r="C35" s="64">
        <f>SUM(C36:C38)</f>
        <v>0</v>
      </c>
      <c r="D35" s="64">
        <f>SUM(D36:D38)</f>
        <v>0</v>
      </c>
      <c r="E35" s="215">
        <f t="shared" si="8"/>
        <v>0</v>
      </c>
      <c r="F35" s="64">
        <f>SUM(F36:F38)</f>
        <v>0</v>
      </c>
      <c r="G35" s="64">
        <f>SUM(G36:G38)</f>
        <v>0</v>
      </c>
      <c r="H35" s="215">
        <f t="shared" si="10"/>
        <v>0</v>
      </c>
      <c r="I35" s="64">
        <f>SUM(I36:I38)</f>
        <v>0</v>
      </c>
      <c r="J35" s="64">
        <f>SUM(J36:J38)</f>
        <v>0</v>
      </c>
      <c r="K35" s="215">
        <f t="shared" si="12"/>
        <v>0</v>
      </c>
      <c r="L35" s="64">
        <v>0</v>
      </c>
      <c r="M35" s="64">
        <v>0</v>
      </c>
      <c r="N35" s="215">
        <v>0</v>
      </c>
      <c r="O35" s="64">
        <f>SUM(O36:O38)</f>
        <v>11500000</v>
      </c>
      <c r="P35" s="64">
        <f>SUM(P36:P38)</f>
        <v>11500000</v>
      </c>
      <c r="Q35" s="215">
        <f t="shared" si="16"/>
        <v>0</v>
      </c>
      <c r="R35" s="64">
        <f>SUM(R36:R38)</f>
        <v>15000000</v>
      </c>
      <c r="S35" s="64">
        <f>SUM(S36:S38)</f>
        <v>7500000</v>
      </c>
      <c r="T35" s="215">
        <f t="shared" si="112"/>
        <v>-7500000</v>
      </c>
      <c r="U35" s="64">
        <f>SUM(U36:U38)</f>
        <v>0</v>
      </c>
      <c r="V35" s="64">
        <f>SUM(V36:V38)</f>
        <v>0</v>
      </c>
      <c r="W35" s="215">
        <f t="shared" si="19"/>
        <v>0</v>
      </c>
      <c r="X35" s="64">
        <f>SUM(X36:X38)</f>
        <v>0</v>
      </c>
      <c r="Y35" s="64">
        <f t="shared" ref="Y35:AQ35" si="141">SUM(Y36:Y38)</f>
        <v>0</v>
      </c>
      <c r="Z35" s="215">
        <f t="shared" si="21"/>
        <v>0</v>
      </c>
      <c r="AA35" s="64">
        <f t="shared" si="141"/>
        <v>0</v>
      </c>
      <c r="AB35" s="64">
        <f t="shared" si="141"/>
        <v>0</v>
      </c>
      <c r="AC35" s="64">
        <f t="shared" ref="AC35:AC92" si="142">AA35-AB35</f>
        <v>0</v>
      </c>
      <c r="AD35" s="64">
        <f t="shared" si="141"/>
        <v>0</v>
      </c>
      <c r="AE35" s="64">
        <f t="shared" si="141"/>
        <v>0</v>
      </c>
      <c r="AF35" s="215">
        <f t="shared" si="63"/>
        <v>0</v>
      </c>
      <c r="AG35" s="64">
        <f t="shared" si="141"/>
        <v>0</v>
      </c>
      <c r="AH35" s="64">
        <f t="shared" si="141"/>
        <v>0</v>
      </c>
      <c r="AI35" s="215">
        <f t="shared" si="25"/>
        <v>0</v>
      </c>
      <c r="AJ35" s="64">
        <f t="shared" si="141"/>
        <v>0</v>
      </c>
      <c r="AK35" s="64">
        <f t="shared" si="141"/>
        <v>0</v>
      </c>
      <c r="AL35" s="215">
        <f t="shared" si="27"/>
        <v>0</v>
      </c>
      <c r="AM35" s="64">
        <f t="shared" si="141"/>
        <v>0</v>
      </c>
      <c r="AN35" s="64">
        <f t="shared" si="141"/>
        <v>0</v>
      </c>
      <c r="AO35" s="215">
        <f t="shared" si="29"/>
        <v>0</v>
      </c>
      <c r="AP35" s="64">
        <f t="shared" si="141"/>
        <v>0</v>
      </c>
      <c r="AQ35" s="64">
        <f t="shared" si="141"/>
        <v>0</v>
      </c>
      <c r="AR35" s="215">
        <f t="shared" si="31"/>
        <v>0</v>
      </c>
      <c r="AS35" s="64">
        <v>0</v>
      </c>
      <c r="AT35" s="64">
        <v>0</v>
      </c>
      <c r="AU35" s="215">
        <v>0</v>
      </c>
      <c r="AV35" s="64">
        <f t="shared" ref="AV35:BC35" si="143">SUM(AV36:AV38)</f>
        <v>0</v>
      </c>
      <c r="AW35" s="64">
        <f t="shared" si="143"/>
        <v>0</v>
      </c>
      <c r="AX35" s="215">
        <f t="shared" si="35"/>
        <v>0</v>
      </c>
      <c r="AY35" s="64">
        <f t="shared" si="143"/>
        <v>0</v>
      </c>
      <c r="AZ35" s="64">
        <f t="shared" si="143"/>
        <v>0</v>
      </c>
      <c r="BA35" s="215">
        <f t="shared" si="37"/>
        <v>0</v>
      </c>
      <c r="BB35" s="64">
        <f t="shared" si="143"/>
        <v>0</v>
      </c>
      <c r="BC35" s="64">
        <f t="shared" si="143"/>
        <v>0</v>
      </c>
      <c r="BD35" s="215">
        <f t="shared" si="129"/>
        <v>0</v>
      </c>
      <c r="BE35" s="64">
        <f t="shared" ref="BE35:BL35" si="144">SUM(BE36:BE38)</f>
        <v>0</v>
      </c>
      <c r="BF35" s="64">
        <f t="shared" si="144"/>
        <v>0</v>
      </c>
      <c r="BG35" s="215">
        <f t="shared" si="40"/>
        <v>0</v>
      </c>
      <c r="BH35" s="64">
        <f t="shared" si="144"/>
        <v>0</v>
      </c>
      <c r="BI35" s="64">
        <f t="shared" si="144"/>
        <v>0</v>
      </c>
      <c r="BJ35" s="215">
        <f t="shared" si="42"/>
        <v>0</v>
      </c>
      <c r="BK35" s="64">
        <f t="shared" si="144"/>
        <v>0</v>
      </c>
      <c r="BL35" s="64">
        <f t="shared" si="144"/>
        <v>0</v>
      </c>
      <c r="BM35" s="215">
        <f t="shared" si="75"/>
        <v>0</v>
      </c>
      <c r="BN35" s="59">
        <f t="shared" si="1"/>
        <v>26500000</v>
      </c>
      <c r="BO35" s="59">
        <f t="shared" si="2"/>
        <v>19000000</v>
      </c>
      <c r="BP35" s="59">
        <f t="shared" si="3"/>
        <v>-7500000</v>
      </c>
      <c r="BQ35" s="64">
        <f t="shared" ref="BQ35:BR35" si="145">SUM(BQ36:BQ38)</f>
        <v>0</v>
      </c>
      <c r="BR35" s="64">
        <f t="shared" si="145"/>
        <v>0</v>
      </c>
      <c r="BS35" s="215">
        <f t="shared" si="45"/>
        <v>0</v>
      </c>
      <c r="BT35" s="59">
        <f t="shared" si="120"/>
        <v>0</v>
      </c>
      <c r="BU35" s="59">
        <f t="shared" si="120"/>
        <v>0</v>
      </c>
      <c r="BV35" s="59">
        <f t="shared" si="120"/>
        <v>0</v>
      </c>
      <c r="BW35" s="64">
        <f t="shared" ref="BW35:CA35" si="146">SUM(BW36:BW38)</f>
        <v>0</v>
      </c>
      <c r="BX35" s="64">
        <f t="shared" si="146"/>
        <v>0</v>
      </c>
      <c r="BY35" s="215">
        <f t="shared" si="47"/>
        <v>0</v>
      </c>
      <c r="BZ35" s="64">
        <f t="shared" si="146"/>
        <v>0</v>
      </c>
      <c r="CA35" s="64">
        <f t="shared" si="146"/>
        <v>0</v>
      </c>
      <c r="CB35" s="215">
        <f t="shared" si="49"/>
        <v>0</v>
      </c>
      <c r="CC35" s="59">
        <f t="shared" si="50"/>
        <v>0</v>
      </c>
      <c r="CD35" s="59">
        <f t="shared" si="50"/>
        <v>0</v>
      </c>
      <c r="CE35" s="59">
        <f t="shared" si="50"/>
        <v>0</v>
      </c>
      <c r="CF35" s="59">
        <f t="shared" si="79"/>
        <v>26500000</v>
      </c>
      <c r="CG35" s="59">
        <f t="shared" si="79"/>
        <v>19000000</v>
      </c>
      <c r="CH35" s="59">
        <f t="shared" si="79"/>
        <v>-7500000</v>
      </c>
      <c r="CI35" s="285"/>
      <c r="CJ35" s="322"/>
      <c r="CK35" s="286"/>
      <c r="CL35" s="286"/>
      <c r="CM35" s="287"/>
      <c r="CN35" s="287"/>
      <c r="CO35" s="285"/>
      <c r="CP35" s="286"/>
      <c r="CQ35" s="286"/>
      <c r="CR35" s="286"/>
      <c r="CS35" s="287"/>
      <c r="CT35" s="287"/>
      <c r="CU35" s="285"/>
      <c r="CV35" s="287"/>
      <c r="CW35" s="287"/>
      <c r="CX35" s="285"/>
      <c r="CY35" s="286"/>
      <c r="CZ35" s="286"/>
      <c r="DA35" s="286"/>
      <c r="DB35" s="286"/>
      <c r="DC35" s="286"/>
      <c r="DD35" s="286"/>
      <c r="DE35" s="163"/>
      <c r="DF35" s="154"/>
      <c r="DG35" s="287"/>
      <c r="DH35" s="287"/>
      <c r="DI35" s="285"/>
      <c r="DJ35" s="287"/>
      <c r="DK35" s="287"/>
      <c r="DL35" s="285"/>
      <c r="DM35" s="287"/>
      <c r="DN35" s="287"/>
      <c r="DO35" s="285"/>
      <c r="DP35" s="287"/>
      <c r="DQ35" s="287"/>
      <c r="DR35" s="285"/>
      <c r="DS35" s="287"/>
      <c r="DT35" s="287"/>
      <c r="DU35" s="285"/>
      <c r="DV35" s="287"/>
      <c r="DW35" s="287"/>
      <c r="DX35" s="285"/>
      <c r="DY35" s="287"/>
      <c r="DZ35" s="287"/>
      <c r="EA35" s="285"/>
      <c r="EB35" s="287"/>
      <c r="EC35" s="287"/>
      <c r="ED35" s="285"/>
      <c r="EE35" s="287"/>
      <c r="EF35" s="287"/>
      <c r="EG35" s="285"/>
      <c r="EH35" s="287"/>
      <c r="EI35" s="287"/>
      <c r="EJ35" s="285"/>
      <c r="EK35" s="287"/>
      <c r="EL35" s="287"/>
      <c r="EM35" s="285"/>
      <c r="EN35" s="287"/>
      <c r="EO35" s="287"/>
      <c r="EP35" s="285"/>
      <c r="EQ35" s="287"/>
      <c r="ER35" s="287"/>
      <c r="ES35" s="285"/>
      <c r="ET35" s="287"/>
      <c r="EU35" s="287"/>
      <c r="EV35" s="285"/>
      <c r="EW35" s="287"/>
      <c r="EX35" s="287"/>
      <c r="EY35" s="285"/>
      <c r="EZ35" s="287"/>
      <c r="FA35" s="287"/>
      <c r="FB35" s="285"/>
      <c r="FC35" s="287"/>
      <c r="FD35" s="287"/>
      <c r="FE35" s="285"/>
      <c r="FF35" s="287"/>
      <c r="FG35" s="287"/>
      <c r="FH35" s="285"/>
      <c r="FI35" s="287"/>
      <c r="FJ35" s="287"/>
      <c r="FK35" s="285"/>
      <c r="FL35" s="287"/>
      <c r="FM35" s="287"/>
      <c r="FN35" s="285"/>
      <c r="FO35" s="287"/>
      <c r="FP35" s="287"/>
      <c r="FQ35" s="285"/>
      <c r="FR35" s="286"/>
      <c r="FS35" s="286"/>
      <c r="FT35" s="286"/>
      <c r="FU35" s="287"/>
      <c r="FV35" s="287"/>
      <c r="FW35" s="285"/>
      <c r="FX35" s="286"/>
      <c r="FY35" s="286"/>
      <c r="FZ35" s="286"/>
      <c r="GA35" s="287"/>
      <c r="GB35" s="287"/>
      <c r="GC35" s="285"/>
      <c r="GD35" s="287"/>
      <c r="GE35" s="287"/>
      <c r="GF35" s="285"/>
      <c r="GG35" s="286"/>
      <c r="GH35" s="286"/>
      <c r="GI35" s="286"/>
      <c r="GJ35" s="286"/>
      <c r="GK35" s="286"/>
      <c r="GL35" s="286"/>
      <c r="GM35" s="163"/>
      <c r="GN35" s="154"/>
      <c r="GO35" s="287"/>
      <c r="GP35" s="287"/>
      <c r="GQ35" s="285"/>
      <c r="GR35" s="287"/>
      <c r="GS35" s="287"/>
      <c r="GT35" s="285"/>
      <c r="GU35" s="287"/>
      <c r="GV35" s="287"/>
      <c r="GW35" s="285"/>
      <c r="GX35" s="287"/>
      <c r="GY35" s="287"/>
      <c r="GZ35" s="285"/>
      <c r="HA35" s="287"/>
      <c r="HB35" s="287"/>
      <c r="HC35" s="285"/>
      <c r="HD35" s="287"/>
      <c r="HE35" s="287"/>
      <c r="HF35" s="285"/>
      <c r="HG35" s="287"/>
      <c r="HH35" s="287"/>
      <c r="HI35" s="285"/>
      <c r="HJ35" s="287"/>
      <c r="HK35" s="287"/>
      <c r="HL35" s="285"/>
      <c r="HM35" s="287"/>
      <c r="HN35" s="287"/>
      <c r="HO35" s="285"/>
      <c r="HP35" s="287"/>
      <c r="HQ35" s="287"/>
      <c r="HR35" s="285"/>
      <c r="HS35" s="287"/>
      <c r="HT35" s="287"/>
      <c r="HU35" s="285"/>
      <c r="HV35" s="287"/>
      <c r="HW35" s="287"/>
      <c r="HX35" s="285"/>
      <c r="HY35" s="287"/>
      <c r="HZ35" s="287"/>
      <c r="IA35" s="285"/>
      <c r="IB35" s="287"/>
      <c r="IC35" s="287"/>
      <c r="ID35" s="285"/>
      <c r="IE35" s="287"/>
      <c r="IF35" s="287"/>
      <c r="IG35" s="285"/>
      <c r="IH35" s="287"/>
      <c r="II35" s="287"/>
      <c r="IJ35" s="285"/>
      <c r="IK35" s="287"/>
      <c r="IL35" s="287"/>
      <c r="IM35" s="285"/>
      <c r="IN35" s="287"/>
      <c r="IO35" s="287"/>
      <c r="IP35" s="285"/>
      <c r="IQ35" s="287"/>
      <c r="IR35" s="287"/>
      <c r="IS35" s="285"/>
      <c r="IT35" s="287"/>
      <c r="IU35" s="287"/>
      <c r="IV35" s="285"/>
      <c r="IW35" s="287"/>
      <c r="IX35" s="287"/>
      <c r="IY35" s="285"/>
      <c r="IZ35" s="286"/>
      <c r="JA35" s="286"/>
      <c r="JB35" s="286"/>
      <c r="JC35" s="287"/>
      <c r="JD35" s="287"/>
      <c r="JE35" s="285"/>
      <c r="JF35" s="286"/>
      <c r="JG35" s="286"/>
      <c r="JH35" s="286"/>
      <c r="JI35" s="287"/>
      <c r="JJ35" s="287"/>
      <c r="JK35" s="285"/>
      <c r="JL35" s="287"/>
      <c r="JM35" s="287"/>
      <c r="JN35" s="285"/>
      <c r="JO35" s="286"/>
      <c r="JP35" s="286"/>
      <c r="JQ35" s="286"/>
      <c r="JR35" s="286"/>
      <c r="JS35" s="286"/>
      <c r="JT35" s="286"/>
      <c r="JU35" s="163"/>
      <c r="JV35" s="154"/>
      <c r="JW35" s="287"/>
      <c r="JX35" s="287"/>
      <c r="JY35" s="285"/>
      <c r="JZ35" s="287"/>
      <c r="KA35" s="287"/>
      <c r="KB35" s="285"/>
      <c r="KC35" s="287"/>
      <c r="KD35" s="287"/>
      <c r="KE35" s="285"/>
      <c r="KF35" s="287"/>
      <c r="KG35" s="287"/>
      <c r="KH35" s="285"/>
      <c r="KI35" s="287"/>
      <c r="KJ35" s="287"/>
      <c r="KK35" s="285"/>
      <c r="KL35" s="287"/>
      <c r="KM35" s="287"/>
      <c r="KN35" s="285"/>
      <c r="KO35" s="287"/>
      <c r="KP35" s="287"/>
      <c r="KQ35" s="285"/>
      <c r="KR35" s="287"/>
      <c r="KS35" s="287"/>
      <c r="KT35" s="285"/>
      <c r="KU35" s="287"/>
      <c r="KV35" s="287"/>
      <c r="KW35" s="285"/>
      <c r="KX35" s="287"/>
      <c r="KY35" s="287"/>
      <c r="KZ35" s="285"/>
      <c r="LA35" s="287"/>
      <c r="LB35" s="287"/>
      <c r="LC35" s="285"/>
      <c r="LD35" s="287"/>
      <c r="LE35" s="287"/>
      <c r="LF35" s="285"/>
      <c r="LG35" s="287"/>
      <c r="LH35" s="287"/>
      <c r="LI35" s="285"/>
      <c r="LJ35" s="287"/>
      <c r="LK35" s="287"/>
      <c r="LL35" s="285"/>
      <c r="LM35" s="287"/>
      <c r="LN35" s="287"/>
      <c r="LO35" s="285"/>
      <c r="LP35" s="287"/>
      <c r="LQ35" s="287"/>
      <c r="LR35" s="285"/>
      <c r="LS35" s="287"/>
      <c r="LT35" s="287"/>
      <c r="LU35" s="285"/>
      <c r="LV35" s="287"/>
      <c r="LW35" s="287"/>
      <c r="LX35" s="285"/>
      <c r="LY35" s="287"/>
      <c r="LZ35" s="287"/>
      <c r="MA35" s="285"/>
      <c r="MB35" s="287"/>
      <c r="MC35" s="287"/>
      <c r="MD35" s="285"/>
      <c r="ME35" s="287"/>
      <c r="MF35" s="287"/>
      <c r="MG35" s="285"/>
      <c r="MH35" s="286"/>
      <c r="MI35" s="286"/>
      <c r="MJ35" s="286"/>
      <c r="MK35" s="287"/>
      <c r="ML35" s="287"/>
      <c r="MM35" s="285"/>
      <c r="MN35" s="286"/>
      <c r="MO35" s="286"/>
      <c r="MP35" s="286"/>
      <c r="MQ35" s="287"/>
      <c r="MR35" s="287"/>
      <c r="MS35" s="285"/>
      <c r="MT35" s="287"/>
      <c r="MU35" s="287"/>
      <c r="MV35" s="285"/>
      <c r="MW35" s="286"/>
      <c r="MX35" s="286"/>
      <c r="MY35" s="286"/>
      <c r="MZ35" s="286"/>
      <c r="NA35" s="286"/>
      <c r="NB35" s="286"/>
      <c r="NC35" s="163"/>
      <c r="ND35" s="154"/>
      <c r="NE35" s="287"/>
      <c r="NF35" s="287"/>
      <c r="NG35" s="285"/>
      <c r="NH35" s="287"/>
      <c r="NI35" s="287"/>
      <c r="NJ35" s="285"/>
      <c r="NK35" s="287"/>
      <c r="NL35" s="287"/>
      <c r="NM35" s="285"/>
      <c r="NN35" s="287"/>
      <c r="NO35" s="287"/>
      <c r="NP35" s="285"/>
      <c r="NQ35" s="287"/>
      <c r="NR35" s="287"/>
      <c r="NS35" s="285"/>
      <c r="NT35" s="287"/>
      <c r="NU35" s="287"/>
      <c r="NV35" s="285"/>
      <c r="NW35" s="287"/>
      <c r="NX35" s="287"/>
      <c r="NY35" s="285"/>
      <c r="NZ35" s="287"/>
      <c r="OA35" s="287"/>
      <c r="OB35" s="285"/>
      <c r="OC35" s="287"/>
      <c r="OD35" s="287"/>
      <c r="OE35" s="285"/>
      <c r="OF35" s="287"/>
      <c r="OG35" s="287"/>
      <c r="OH35" s="285"/>
      <c r="OI35" s="287"/>
      <c r="OJ35" s="287"/>
      <c r="OK35" s="285"/>
      <c r="OL35" s="287"/>
      <c r="OM35" s="287"/>
      <c r="ON35" s="285"/>
      <c r="OO35" s="287"/>
      <c r="OP35" s="287"/>
      <c r="OQ35" s="285"/>
      <c r="OR35" s="287"/>
      <c r="OS35" s="287"/>
      <c r="OT35" s="285"/>
      <c r="OU35" s="287"/>
      <c r="OV35" s="287"/>
      <c r="OW35" s="285"/>
      <c r="OX35" s="287"/>
      <c r="OY35" s="287"/>
      <c r="OZ35" s="285"/>
      <c r="PA35" s="287"/>
      <c r="PB35" s="287"/>
      <c r="PC35" s="285"/>
      <c r="PD35" s="287"/>
      <c r="PE35" s="287"/>
      <c r="PF35" s="285"/>
      <c r="PG35" s="287"/>
      <c r="PH35" s="287"/>
      <c r="PI35" s="285"/>
      <c r="PJ35" s="287"/>
      <c r="PK35" s="287"/>
      <c r="PL35" s="285"/>
      <c r="PM35" s="287"/>
      <c r="PN35" s="287"/>
      <c r="PO35" s="285"/>
      <c r="PP35" s="286"/>
      <c r="PQ35" s="286"/>
      <c r="PR35" s="286"/>
      <c r="PS35" s="287"/>
      <c r="PT35" s="287"/>
      <c r="PU35" s="285"/>
      <c r="PV35" s="286"/>
      <c r="PW35" s="286"/>
      <c r="PX35" s="286"/>
      <c r="PY35" s="287"/>
      <c r="PZ35" s="287"/>
      <c r="QA35" s="285"/>
      <c r="QB35" s="287"/>
      <c r="QC35" s="287"/>
      <c r="QD35" s="285"/>
      <c r="QE35" s="286"/>
      <c r="QF35" s="286"/>
      <c r="QG35" s="286"/>
      <c r="QH35" s="286"/>
      <c r="QI35" s="286"/>
      <c r="QJ35" s="286"/>
      <c r="QK35" s="163"/>
      <c r="QL35" s="154"/>
      <c r="QM35" s="287"/>
      <c r="QN35" s="287"/>
      <c r="QO35" s="285"/>
      <c r="QP35" s="287"/>
      <c r="QQ35" s="287"/>
      <c r="QR35" s="285"/>
      <c r="QS35" s="287"/>
      <c r="QT35" s="287"/>
      <c r="QU35" s="285"/>
      <c r="QV35" s="287"/>
      <c r="QW35" s="287"/>
      <c r="QX35" s="285"/>
      <c r="QY35" s="287"/>
      <c r="QZ35" s="287"/>
      <c r="RA35" s="285"/>
      <c r="RB35" s="287"/>
      <c r="RC35" s="287"/>
      <c r="RD35" s="285"/>
      <c r="RE35" s="287"/>
      <c r="RF35" s="287"/>
      <c r="RG35" s="285"/>
      <c r="RH35" s="287"/>
      <c r="RI35" s="287"/>
      <c r="RJ35" s="285"/>
      <c r="RK35" s="287"/>
      <c r="RL35" s="287"/>
      <c r="RM35" s="285"/>
      <c r="RN35" s="287"/>
      <c r="RO35" s="287"/>
      <c r="RP35" s="285"/>
      <c r="RQ35" s="287"/>
      <c r="RR35" s="287"/>
      <c r="RS35" s="285"/>
      <c r="RT35" s="287"/>
      <c r="RU35" s="287"/>
      <c r="RV35" s="285"/>
      <c r="RW35" s="287"/>
      <c r="RX35" s="287"/>
      <c r="RY35" s="285"/>
      <c r="RZ35" s="287"/>
      <c r="SA35" s="287"/>
      <c r="SB35" s="285"/>
      <c r="SC35" s="287"/>
      <c r="SD35" s="287"/>
      <c r="SE35" s="285"/>
      <c r="SF35" s="287"/>
      <c r="SG35" s="287"/>
      <c r="SH35" s="285"/>
      <c r="SI35" s="287"/>
      <c r="SJ35" s="287"/>
      <c r="SK35" s="285"/>
      <c r="SL35" s="287"/>
      <c r="SM35" s="287"/>
      <c r="SN35" s="285"/>
      <c r="SO35" s="287"/>
      <c r="SP35" s="287"/>
      <c r="SQ35" s="285"/>
      <c r="SR35" s="287"/>
      <c r="SS35" s="287"/>
      <c r="ST35" s="285"/>
      <c r="SU35" s="287"/>
      <c r="SV35" s="287"/>
      <c r="SW35" s="285"/>
      <c r="SX35" s="286"/>
      <c r="SY35" s="286"/>
      <c r="SZ35" s="286"/>
      <c r="TA35" s="287"/>
      <c r="TB35" s="287"/>
      <c r="TC35" s="285"/>
      <c r="TD35" s="286"/>
      <c r="TE35" s="286"/>
      <c r="TF35" s="286"/>
      <c r="TG35" s="287"/>
      <c r="TH35" s="287"/>
      <c r="TI35" s="285"/>
      <c r="TJ35" s="287"/>
      <c r="TK35" s="287"/>
      <c r="TL35" s="285"/>
      <c r="TM35" s="286"/>
      <c r="TN35" s="286"/>
      <c r="TO35" s="286"/>
      <c r="TP35" s="286"/>
      <c r="TQ35" s="286"/>
      <c r="TR35" s="286"/>
      <c r="TS35" s="163"/>
      <c r="TT35" s="154"/>
      <c r="TU35" s="287"/>
      <c r="TV35" s="287"/>
      <c r="TW35" s="285"/>
      <c r="TX35" s="287"/>
      <c r="TY35" s="287"/>
      <c r="TZ35" s="285"/>
      <c r="UA35" s="287"/>
      <c r="UB35" s="287"/>
      <c r="UC35" s="285"/>
      <c r="UD35" s="287"/>
      <c r="UE35" s="287"/>
      <c r="UF35" s="285"/>
      <c r="UG35" s="287"/>
      <c r="UH35" s="287"/>
      <c r="UI35" s="285"/>
      <c r="UJ35" s="287"/>
      <c r="UK35" s="287"/>
      <c r="UL35" s="285"/>
      <c r="UM35" s="287"/>
      <c r="UN35" s="287"/>
      <c r="UO35" s="285"/>
      <c r="UP35" s="287"/>
      <c r="UQ35" s="287"/>
      <c r="UR35" s="285"/>
      <c r="US35" s="287"/>
      <c r="UT35" s="287"/>
      <c r="UU35" s="285"/>
      <c r="UV35" s="287"/>
      <c r="UW35" s="287"/>
      <c r="UX35" s="285"/>
      <c r="UY35" s="287"/>
      <c r="UZ35" s="287"/>
      <c r="VA35" s="285"/>
      <c r="VB35" s="287"/>
      <c r="VC35" s="287"/>
      <c r="VD35" s="285"/>
      <c r="VE35" s="287"/>
      <c r="VF35" s="287"/>
      <c r="VG35" s="285"/>
      <c r="VH35" s="287"/>
      <c r="VI35" s="287"/>
      <c r="VJ35" s="285"/>
      <c r="VK35" s="287"/>
      <c r="VL35" s="287"/>
      <c r="VM35" s="285"/>
      <c r="VN35" s="287"/>
      <c r="VO35" s="287"/>
      <c r="VP35" s="285"/>
      <c r="VQ35" s="287"/>
      <c r="VR35" s="287"/>
      <c r="VS35" s="285"/>
      <c r="VT35" s="287"/>
      <c r="VU35" s="287"/>
      <c r="VV35" s="285"/>
      <c r="VW35" s="287"/>
      <c r="VX35" s="287"/>
      <c r="VY35" s="285"/>
      <c r="VZ35" s="287"/>
      <c r="WA35" s="287"/>
      <c r="WB35" s="285"/>
      <c r="WC35" s="287"/>
      <c r="WD35" s="287"/>
      <c r="WE35" s="285"/>
      <c r="WF35" s="286"/>
      <c r="WG35" s="286"/>
      <c r="WH35" s="286"/>
      <c r="WI35" s="287"/>
      <c r="WJ35" s="287"/>
      <c r="WK35" s="285"/>
      <c r="WL35" s="286"/>
      <c r="WM35" s="286"/>
      <c r="WN35" s="286"/>
      <c r="WO35" s="287"/>
      <c r="WP35" s="287"/>
      <c r="WQ35" s="285"/>
      <c r="WR35" s="287"/>
      <c r="WS35" s="287"/>
      <c r="WT35" s="285"/>
      <c r="WU35" s="286"/>
      <c r="WV35" s="286"/>
      <c r="WW35" s="286"/>
      <c r="WX35" s="286"/>
      <c r="WY35" s="286"/>
      <c r="WZ35" s="286"/>
      <c r="XA35" s="163"/>
      <c r="XB35" s="154"/>
      <c r="XC35" s="287"/>
      <c r="XD35" s="287"/>
      <c r="XE35" s="285"/>
      <c r="XF35" s="287"/>
      <c r="XG35" s="287"/>
      <c r="XH35" s="285"/>
      <c r="XI35" s="287"/>
      <c r="XJ35" s="287"/>
      <c r="XK35" s="285"/>
      <c r="XL35" s="287"/>
      <c r="XM35" s="287"/>
      <c r="XN35" s="285"/>
      <c r="XO35" s="287"/>
      <c r="XP35" s="287"/>
      <c r="XQ35" s="285"/>
      <c r="XR35" s="287"/>
      <c r="XS35" s="287"/>
      <c r="XT35" s="285"/>
      <c r="XU35" s="287"/>
      <c r="XV35" s="287"/>
      <c r="XW35" s="285"/>
      <c r="XX35" s="287"/>
      <c r="XY35" s="287"/>
      <c r="XZ35" s="285"/>
      <c r="YA35" s="287"/>
      <c r="YB35" s="287"/>
      <c r="YC35" s="285"/>
      <c r="YD35" s="287"/>
      <c r="YE35" s="287"/>
      <c r="YF35" s="285"/>
      <c r="YG35" s="287"/>
      <c r="YH35" s="287"/>
      <c r="YI35" s="285"/>
      <c r="YJ35" s="287"/>
      <c r="YK35" s="287"/>
      <c r="YL35" s="285"/>
      <c r="YM35" s="287"/>
      <c r="YN35" s="287"/>
      <c r="YO35" s="285"/>
      <c r="YP35" s="287"/>
      <c r="YQ35" s="287"/>
      <c r="YR35" s="285"/>
      <c r="YS35" s="287"/>
      <c r="YT35" s="287"/>
      <c r="YU35" s="285"/>
      <c r="YV35" s="287"/>
      <c r="YW35" s="287"/>
      <c r="YX35" s="285"/>
      <c r="YY35" s="287"/>
      <c r="YZ35" s="287"/>
      <c r="ZA35" s="285"/>
      <c r="ZB35" s="287"/>
      <c r="ZC35" s="287"/>
      <c r="ZD35" s="285"/>
      <c r="ZE35" s="287"/>
      <c r="ZF35" s="287"/>
      <c r="ZG35" s="285"/>
      <c r="ZH35" s="287"/>
      <c r="ZI35" s="287"/>
      <c r="ZJ35" s="285"/>
      <c r="ZK35" s="287"/>
      <c r="ZL35" s="287"/>
      <c r="ZM35" s="285"/>
      <c r="ZN35" s="286"/>
      <c r="ZO35" s="286"/>
      <c r="ZP35" s="286"/>
      <c r="ZQ35" s="287"/>
      <c r="ZR35" s="287"/>
      <c r="ZS35" s="285"/>
      <c r="ZT35" s="286"/>
      <c r="ZU35" s="286"/>
      <c r="ZV35" s="286"/>
      <c r="ZW35" s="287"/>
      <c r="ZX35" s="287"/>
      <c r="ZY35" s="285"/>
      <c r="ZZ35" s="287"/>
      <c r="AAA35" s="287"/>
      <c r="AAB35" s="285"/>
      <c r="AAC35" s="286"/>
      <c r="AAD35" s="286"/>
      <c r="AAE35" s="286"/>
      <c r="AAF35" s="286"/>
      <c r="AAG35" s="286"/>
      <c r="AAH35" s="286"/>
      <c r="AAI35" s="163"/>
      <c r="AAJ35" s="154"/>
      <c r="AAK35" s="287"/>
      <c r="AAL35" s="287"/>
      <c r="AAM35" s="285"/>
      <c r="AAN35" s="287"/>
      <c r="AAO35" s="287"/>
      <c r="AAP35" s="285"/>
      <c r="AAQ35" s="287"/>
      <c r="AAR35" s="287"/>
      <c r="AAS35" s="285"/>
      <c r="AAT35" s="287"/>
      <c r="AAU35" s="287"/>
      <c r="AAV35" s="285"/>
      <c r="AAW35" s="287"/>
      <c r="AAX35" s="287"/>
      <c r="AAY35" s="285"/>
      <c r="AAZ35" s="287"/>
      <c r="ABA35" s="287"/>
      <c r="ABB35" s="285"/>
      <c r="ABC35" s="287"/>
      <c r="ABD35" s="287"/>
      <c r="ABE35" s="285"/>
      <c r="ABF35" s="287"/>
      <c r="ABG35" s="287"/>
      <c r="ABH35" s="285"/>
      <c r="ABI35" s="287"/>
      <c r="ABJ35" s="287"/>
      <c r="ABK35" s="285"/>
      <c r="ABL35" s="287"/>
      <c r="ABM35" s="287"/>
      <c r="ABN35" s="285"/>
      <c r="ABO35" s="287"/>
      <c r="ABP35" s="287"/>
      <c r="ABQ35" s="285"/>
      <c r="ABR35" s="287"/>
      <c r="ABS35" s="287"/>
      <c r="ABT35" s="285"/>
      <c r="ABU35" s="287"/>
      <c r="ABV35" s="287"/>
      <c r="ABW35" s="285"/>
      <c r="ABX35" s="287"/>
      <c r="ABY35" s="287"/>
      <c r="ABZ35" s="285"/>
      <c r="ACA35" s="287"/>
      <c r="ACB35" s="287"/>
      <c r="ACC35" s="285"/>
      <c r="ACD35" s="287"/>
      <c r="ACE35" s="287"/>
      <c r="ACF35" s="285"/>
      <c r="ACG35" s="287"/>
      <c r="ACH35" s="287"/>
      <c r="ACI35" s="285"/>
      <c r="ACJ35" s="287"/>
      <c r="ACK35" s="287"/>
      <c r="ACL35" s="285"/>
      <c r="ACM35" s="287"/>
      <c r="ACN35" s="287"/>
      <c r="ACO35" s="285"/>
      <c r="ACP35" s="287"/>
      <c r="ACQ35" s="287"/>
      <c r="ACR35" s="285"/>
      <c r="ACS35" s="287"/>
      <c r="ACT35" s="287"/>
      <c r="ACU35" s="285"/>
      <c r="ACV35" s="286"/>
      <c r="ACW35" s="286"/>
      <c r="ACX35" s="286"/>
      <c r="ACY35" s="287"/>
      <c r="ACZ35" s="287"/>
      <c r="ADA35" s="285"/>
      <c r="ADB35" s="286"/>
      <c r="ADC35" s="286"/>
      <c r="ADD35" s="286"/>
      <c r="ADE35" s="287"/>
      <c r="ADF35" s="287"/>
      <c r="ADG35" s="285"/>
      <c r="ADH35" s="287"/>
      <c r="ADI35" s="287"/>
      <c r="ADJ35" s="285"/>
      <c r="ADK35" s="286"/>
      <c r="ADL35" s="286"/>
      <c r="ADM35" s="286"/>
      <c r="ADN35" s="286"/>
      <c r="ADO35" s="286"/>
      <c r="ADP35" s="286"/>
      <c r="ADQ35" s="163"/>
      <c r="ADR35" s="154"/>
      <c r="ADS35" s="287"/>
      <c r="ADT35" s="287"/>
      <c r="ADU35" s="285"/>
      <c r="ADV35" s="287"/>
      <c r="ADW35" s="287"/>
      <c r="ADX35" s="285"/>
      <c r="ADY35" s="287"/>
      <c r="ADZ35" s="287"/>
      <c r="AEA35" s="285"/>
      <c r="AEB35" s="287"/>
      <c r="AEC35" s="287"/>
      <c r="AED35" s="285"/>
      <c r="AEE35" s="287"/>
      <c r="AEF35" s="287"/>
      <c r="AEG35" s="285"/>
      <c r="AEH35" s="287"/>
      <c r="AEI35" s="287"/>
      <c r="AEJ35" s="285"/>
      <c r="AEK35" s="287"/>
      <c r="AEL35" s="287"/>
      <c r="AEM35" s="285"/>
      <c r="AEN35" s="287"/>
      <c r="AEO35" s="287"/>
      <c r="AEP35" s="285"/>
      <c r="AEQ35" s="287"/>
      <c r="AER35" s="287"/>
      <c r="AES35" s="285"/>
      <c r="AET35" s="287"/>
      <c r="AEU35" s="287"/>
      <c r="AEV35" s="285"/>
      <c r="AEW35" s="287"/>
      <c r="AEX35" s="287"/>
      <c r="AEY35" s="285"/>
      <c r="AEZ35" s="287"/>
      <c r="AFA35" s="287"/>
      <c r="AFB35" s="285"/>
      <c r="AFC35" s="287"/>
      <c r="AFD35" s="287"/>
      <c r="AFE35" s="285"/>
      <c r="AFF35" s="287"/>
      <c r="AFG35" s="287"/>
      <c r="AFH35" s="285"/>
      <c r="AFI35" s="287"/>
      <c r="AFJ35" s="287"/>
      <c r="AFK35" s="285"/>
      <c r="AFL35" s="287"/>
      <c r="AFM35" s="287"/>
      <c r="AFN35" s="285"/>
      <c r="AFO35" s="287"/>
      <c r="AFP35" s="287"/>
      <c r="AFQ35" s="285"/>
      <c r="AFR35" s="287"/>
      <c r="AFS35" s="287"/>
      <c r="AFT35" s="285"/>
      <c r="AFU35" s="287"/>
      <c r="AFV35" s="287"/>
      <c r="AFW35" s="285"/>
      <c r="AFX35" s="287"/>
      <c r="AFY35" s="287"/>
      <c r="AFZ35" s="285"/>
      <c r="AGA35" s="287"/>
      <c r="AGB35" s="287"/>
      <c r="AGC35" s="285"/>
      <c r="AGD35" s="286"/>
      <c r="AGE35" s="286"/>
      <c r="AGF35" s="286"/>
      <c r="AGG35" s="287"/>
      <c r="AGH35" s="287"/>
      <c r="AGI35" s="285"/>
      <c r="AGJ35" s="286"/>
      <c r="AGK35" s="286"/>
      <c r="AGL35" s="286"/>
      <c r="AGM35" s="287"/>
      <c r="AGN35" s="287"/>
      <c r="AGO35" s="285"/>
      <c r="AGP35" s="287"/>
      <c r="AGQ35" s="287"/>
      <c r="AGR35" s="285"/>
      <c r="AGS35" s="286"/>
      <c r="AGT35" s="286"/>
      <c r="AGU35" s="286"/>
      <c r="AGV35" s="286"/>
      <c r="AGW35" s="286"/>
      <c r="AGX35" s="286"/>
      <c r="AGY35" s="163"/>
      <c r="AGZ35" s="154"/>
      <c r="AHA35" s="287"/>
      <c r="AHB35" s="287"/>
      <c r="AHC35" s="285"/>
      <c r="AHD35" s="287"/>
      <c r="AHE35" s="287"/>
      <c r="AHF35" s="285"/>
      <c r="AHG35" s="287"/>
      <c r="AHH35" s="287"/>
      <c r="AHI35" s="285"/>
      <c r="AHJ35" s="287"/>
      <c r="AHK35" s="287"/>
      <c r="AHL35" s="285"/>
      <c r="AHM35" s="287"/>
      <c r="AHN35" s="287"/>
      <c r="AHO35" s="285"/>
      <c r="AHP35" s="287"/>
      <c r="AHQ35" s="287"/>
      <c r="AHR35" s="285"/>
      <c r="AHS35" s="287"/>
      <c r="AHT35" s="287"/>
      <c r="AHU35" s="285"/>
      <c r="AHV35" s="287"/>
      <c r="AHW35" s="287"/>
      <c r="AHX35" s="285"/>
      <c r="AHY35" s="287"/>
      <c r="AHZ35" s="287"/>
      <c r="AIA35" s="285"/>
      <c r="AIB35" s="287"/>
      <c r="AIC35" s="287"/>
      <c r="AID35" s="285"/>
      <c r="AIE35" s="287"/>
      <c r="AIF35" s="287"/>
      <c r="AIG35" s="285"/>
      <c r="AIH35" s="287"/>
      <c r="AII35" s="287"/>
      <c r="AIJ35" s="285"/>
      <c r="AIK35" s="287"/>
      <c r="AIL35" s="287"/>
      <c r="AIM35" s="285"/>
      <c r="AIN35" s="287"/>
      <c r="AIO35" s="287"/>
      <c r="AIP35" s="285"/>
      <c r="AIQ35" s="287"/>
      <c r="AIR35" s="287"/>
      <c r="AIS35" s="285"/>
      <c r="AIT35" s="287"/>
      <c r="AIU35" s="287"/>
      <c r="AIV35" s="285"/>
      <c r="AIW35" s="287"/>
      <c r="AIX35" s="287"/>
      <c r="AIY35" s="285"/>
      <c r="AIZ35" s="287"/>
      <c r="AJA35" s="287"/>
      <c r="AJB35" s="285"/>
      <c r="AJC35" s="287"/>
      <c r="AJD35" s="287"/>
      <c r="AJE35" s="285"/>
      <c r="AJF35" s="287"/>
      <c r="AJG35" s="287"/>
      <c r="AJH35" s="285"/>
      <c r="AJI35" s="287"/>
      <c r="AJJ35" s="287"/>
      <c r="AJK35" s="285"/>
      <c r="AJL35" s="286"/>
      <c r="AJM35" s="286"/>
      <c r="AJN35" s="286"/>
      <c r="AJO35" s="287"/>
      <c r="AJP35" s="287"/>
      <c r="AJQ35" s="285"/>
      <c r="AJR35" s="286"/>
      <c r="AJS35" s="286"/>
      <c r="AJT35" s="286"/>
      <c r="AJU35" s="287"/>
      <c r="AJV35" s="287"/>
      <c r="AJW35" s="285"/>
      <c r="AJX35" s="287"/>
      <c r="AJY35" s="287"/>
      <c r="AJZ35" s="285"/>
      <c r="AKA35" s="286"/>
      <c r="AKB35" s="286"/>
      <c r="AKC35" s="286"/>
      <c r="AKD35" s="286"/>
      <c r="AKE35" s="286"/>
      <c r="AKF35" s="286"/>
      <c r="AKG35" s="163"/>
      <c r="AKH35" s="154"/>
      <c r="AKI35" s="287"/>
      <c r="AKJ35" s="287"/>
      <c r="AKK35" s="285"/>
      <c r="AKL35" s="287"/>
      <c r="AKM35" s="287"/>
      <c r="AKN35" s="285"/>
      <c r="AKO35" s="287"/>
      <c r="AKP35" s="287"/>
      <c r="AKQ35" s="285"/>
      <c r="AKR35" s="287"/>
      <c r="AKS35" s="287"/>
      <c r="AKT35" s="285"/>
      <c r="AKU35" s="287"/>
      <c r="AKV35" s="287"/>
      <c r="AKW35" s="285"/>
      <c r="AKX35" s="287"/>
      <c r="AKY35" s="287"/>
      <c r="AKZ35" s="285"/>
      <c r="ALA35" s="287"/>
      <c r="ALB35" s="287"/>
      <c r="ALC35" s="285"/>
      <c r="ALD35" s="287"/>
      <c r="ALE35" s="287"/>
      <c r="ALF35" s="285"/>
      <c r="ALG35" s="287"/>
      <c r="ALH35" s="287"/>
      <c r="ALI35" s="285"/>
      <c r="ALJ35" s="287"/>
      <c r="ALK35" s="287"/>
      <c r="ALL35" s="285"/>
      <c r="ALM35" s="287"/>
      <c r="ALN35" s="287"/>
      <c r="ALO35" s="285"/>
      <c r="ALP35" s="287"/>
      <c r="ALQ35" s="287"/>
      <c r="ALR35" s="285"/>
      <c r="ALS35" s="287"/>
      <c r="ALT35" s="287"/>
      <c r="ALU35" s="285"/>
      <c r="ALV35" s="287"/>
      <c r="ALW35" s="287"/>
      <c r="ALX35" s="285"/>
      <c r="ALY35" s="287"/>
      <c r="ALZ35" s="287"/>
      <c r="AMA35" s="285"/>
      <c r="AMB35" s="287"/>
      <c r="AMC35" s="287"/>
      <c r="AMD35" s="285"/>
      <c r="AME35" s="287"/>
      <c r="AMF35" s="287"/>
      <c r="AMG35" s="285"/>
      <c r="AMH35" s="287"/>
      <c r="AMI35" s="287"/>
      <c r="AMJ35" s="285"/>
      <c r="AMK35" s="287"/>
      <c r="AML35" s="287"/>
      <c r="AMM35" s="285"/>
      <c r="AMN35" s="287"/>
      <c r="AMO35" s="287"/>
      <c r="AMP35" s="285"/>
      <c r="AMQ35" s="287"/>
      <c r="AMR35" s="287"/>
      <c r="AMS35" s="285"/>
      <c r="AMT35" s="286"/>
      <c r="AMU35" s="286"/>
      <c r="AMV35" s="286"/>
      <c r="AMW35" s="287"/>
      <c r="AMX35" s="287"/>
      <c r="AMY35" s="285"/>
      <c r="AMZ35" s="286"/>
      <c r="ANA35" s="286"/>
      <c r="ANB35" s="286"/>
      <c r="ANC35" s="287"/>
      <c r="AND35" s="287"/>
      <c r="ANE35" s="285"/>
      <c r="ANF35" s="287"/>
      <c r="ANG35" s="287"/>
      <c r="ANH35" s="285"/>
      <c r="ANI35" s="286"/>
      <c r="ANJ35" s="286"/>
      <c r="ANK35" s="286"/>
      <c r="ANL35" s="286"/>
      <c r="ANM35" s="286"/>
      <c r="ANN35" s="286"/>
      <c r="ANO35" s="163"/>
      <c r="ANP35" s="154"/>
      <c r="ANQ35" s="287"/>
      <c r="ANR35" s="287"/>
      <c r="ANS35" s="285"/>
      <c r="ANT35" s="287"/>
      <c r="ANU35" s="287"/>
      <c r="ANV35" s="285"/>
      <c r="ANW35" s="287"/>
      <c r="ANX35" s="287"/>
      <c r="ANY35" s="285"/>
      <c r="ANZ35" s="287"/>
      <c r="AOA35" s="287"/>
      <c r="AOB35" s="285"/>
      <c r="AOC35" s="287"/>
      <c r="AOD35" s="287"/>
      <c r="AOE35" s="285"/>
      <c r="AOF35" s="287"/>
      <c r="AOG35" s="287"/>
      <c r="AOH35" s="285"/>
      <c r="AOI35" s="287"/>
      <c r="AOJ35" s="287"/>
      <c r="AOK35" s="285"/>
      <c r="AOL35" s="287"/>
      <c r="AOM35" s="287"/>
      <c r="AON35" s="285"/>
      <c r="AOO35" s="287"/>
      <c r="AOP35" s="287"/>
      <c r="AOQ35" s="285"/>
      <c r="AOR35" s="287"/>
      <c r="AOS35" s="287"/>
      <c r="AOT35" s="285"/>
      <c r="AOU35" s="287"/>
      <c r="AOV35" s="287"/>
      <c r="AOW35" s="285"/>
      <c r="AOX35" s="287"/>
      <c r="AOY35" s="287"/>
      <c r="AOZ35" s="285"/>
      <c r="APA35" s="287"/>
      <c r="APB35" s="287"/>
      <c r="APC35" s="285"/>
      <c r="APD35" s="287"/>
      <c r="APE35" s="287"/>
      <c r="APF35" s="285"/>
      <c r="APG35" s="287"/>
      <c r="APH35" s="287"/>
      <c r="API35" s="285"/>
      <c r="APJ35" s="287"/>
      <c r="APK35" s="287"/>
      <c r="APL35" s="285"/>
      <c r="APM35" s="287"/>
      <c r="APN35" s="287"/>
      <c r="APO35" s="285"/>
      <c r="APP35" s="287"/>
      <c r="APQ35" s="287"/>
      <c r="APR35" s="285"/>
      <c r="APS35" s="287"/>
      <c r="APT35" s="287"/>
      <c r="APU35" s="285"/>
      <c r="APV35" s="287"/>
      <c r="APW35" s="287"/>
      <c r="APX35" s="285"/>
      <c r="APY35" s="287"/>
      <c r="APZ35" s="287"/>
      <c r="AQA35" s="285"/>
      <c r="AQB35" s="286"/>
      <c r="AQC35" s="286"/>
      <c r="AQD35" s="286"/>
      <c r="AQE35" s="287"/>
      <c r="AQF35" s="287"/>
      <c r="AQG35" s="285"/>
      <c r="AQH35" s="286"/>
      <c r="AQI35" s="286"/>
      <c r="AQJ35" s="286"/>
      <c r="AQK35" s="287"/>
      <c r="AQL35" s="287"/>
      <c r="AQM35" s="285"/>
      <c r="AQN35" s="287"/>
      <c r="AQO35" s="287"/>
      <c r="AQP35" s="285"/>
      <c r="AQQ35" s="286"/>
      <c r="AQR35" s="286"/>
      <c r="AQS35" s="286"/>
      <c r="AQT35" s="286"/>
      <c r="AQU35" s="286"/>
      <c r="AQV35" s="286"/>
      <c r="AQW35" s="163"/>
      <c r="AQX35" s="154"/>
      <c r="AQY35" s="287"/>
      <c r="AQZ35" s="287"/>
      <c r="ARA35" s="285"/>
      <c r="ARB35" s="287"/>
      <c r="ARC35" s="287"/>
      <c r="ARD35" s="285"/>
      <c r="ARE35" s="287"/>
      <c r="ARF35" s="287"/>
      <c r="ARG35" s="285"/>
      <c r="ARH35" s="287"/>
      <c r="ARI35" s="287"/>
      <c r="ARJ35" s="285"/>
      <c r="ARK35" s="287"/>
      <c r="ARL35" s="287"/>
      <c r="ARM35" s="285"/>
      <c r="ARN35" s="287"/>
      <c r="ARO35" s="287"/>
      <c r="ARP35" s="285"/>
      <c r="ARQ35" s="287"/>
      <c r="ARR35" s="287"/>
      <c r="ARS35" s="285"/>
      <c r="ART35" s="287"/>
      <c r="ARU35" s="287"/>
      <c r="ARV35" s="285"/>
      <c r="ARW35" s="287"/>
      <c r="ARX35" s="287"/>
      <c r="ARY35" s="285"/>
      <c r="ARZ35" s="287"/>
      <c r="ASA35" s="287"/>
      <c r="ASB35" s="285"/>
      <c r="ASC35" s="287"/>
      <c r="ASD35" s="287"/>
      <c r="ASE35" s="285"/>
      <c r="ASF35" s="287"/>
      <c r="ASG35" s="287"/>
      <c r="ASH35" s="285"/>
      <c r="ASI35" s="287"/>
      <c r="ASJ35" s="287"/>
      <c r="ASK35" s="285"/>
      <c r="ASL35" s="287"/>
      <c r="ASM35" s="287"/>
      <c r="ASN35" s="285"/>
      <c r="ASO35" s="287"/>
      <c r="ASP35" s="287"/>
      <c r="ASQ35" s="285"/>
      <c r="ASR35" s="287"/>
      <c r="ASS35" s="287"/>
      <c r="AST35" s="285"/>
      <c r="ASU35" s="287"/>
      <c r="ASV35" s="287"/>
      <c r="ASW35" s="285"/>
      <c r="ASX35" s="287"/>
      <c r="ASY35" s="287"/>
      <c r="ASZ35" s="285"/>
      <c r="ATA35" s="287"/>
      <c r="ATB35" s="287"/>
      <c r="ATC35" s="285"/>
      <c r="ATD35" s="287"/>
      <c r="ATE35" s="287"/>
      <c r="ATF35" s="285"/>
      <c r="ATG35" s="287"/>
      <c r="ATH35" s="287"/>
      <c r="ATI35" s="285"/>
      <c r="ATJ35" s="286"/>
      <c r="ATK35" s="286"/>
      <c r="ATL35" s="286"/>
      <c r="ATM35" s="287"/>
      <c r="ATN35" s="287"/>
      <c r="ATO35" s="285"/>
      <c r="ATP35" s="286"/>
      <c r="ATQ35" s="286"/>
      <c r="ATR35" s="286"/>
      <c r="ATS35" s="287"/>
      <c r="ATT35" s="287"/>
      <c r="ATU35" s="285"/>
      <c r="ATV35" s="287"/>
      <c r="ATW35" s="287"/>
      <c r="ATX35" s="285"/>
      <c r="ATY35" s="286"/>
      <c r="ATZ35" s="286"/>
      <c r="AUA35" s="286"/>
      <c r="AUB35" s="286"/>
      <c r="AUC35" s="286"/>
      <c r="AUD35" s="286"/>
      <c r="AUE35" s="163"/>
      <c r="AUF35" s="154"/>
      <c r="AUG35" s="287"/>
      <c r="AUH35" s="287"/>
      <c r="AUI35" s="285"/>
      <c r="AUJ35" s="287"/>
      <c r="AUK35" s="287"/>
      <c r="AUL35" s="285"/>
      <c r="AUM35" s="287"/>
      <c r="AUN35" s="287"/>
      <c r="AUO35" s="285"/>
      <c r="AUP35" s="287"/>
      <c r="AUQ35" s="287"/>
      <c r="AUR35" s="285"/>
      <c r="AUS35" s="287"/>
      <c r="AUT35" s="287"/>
      <c r="AUU35" s="285"/>
      <c r="AUV35" s="287"/>
      <c r="AUW35" s="287"/>
      <c r="AUX35" s="285"/>
      <c r="AUY35" s="287"/>
      <c r="AUZ35" s="287"/>
      <c r="AVA35" s="285"/>
      <c r="AVB35" s="287"/>
      <c r="AVC35" s="287"/>
      <c r="AVD35" s="285"/>
      <c r="AVE35" s="287"/>
      <c r="AVF35" s="287"/>
      <c r="AVG35" s="285"/>
      <c r="AVH35" s="287"/>
      <c r="AVI35" s="287"/>
      <c r="AVJ35" s="285"/>
      <c r="AVK35" s="287"/>
      <c r="AVL35" s="287"/>
      <c r="AVM35" s="285"/>
      <c r="AVN35" s="287"/>
      <c r="AVO35" s="287"/>
      <c r="AVP35" s="285"/>
      <c r="AVQ35" s="287"/>
      <c r="AVR35" s="287"/>
      <c r="AVS35" s="285"/>
      <c r="AVT35" s="287"/>
      <c r="AVU35" s="287"/>
      <c r="AVV35" s="285"/>
      <c r="AVW35" s="287"/>
      <c r="AVX35" s="287"/>
      <c r="AVY35" s="285"/>
      <c r="AVZ35" s="287"/>
      <c r="AWA35" s="287"/>
      <c r="AWB35" s="285"/>
      <c r="AWC35" s="287"/>
      <c r="AWD35" s="287"/>
      <c r="AWE35" s="285"/>
      <c r="AWF35" s="287"/>
      <c r="AWG35" s="287"/>
      <c r="AWH35" s="285"/>
      <c r="AWI35" s="287"/>
      <c r="AWJ35" s="287"/>
      <c r="AWK35" s="285"/>
      <c r="AWL35" s="287"/>
      <c r="AWM35" s="287"/>
      <c r="AWN35" s="285"/>
      <c r="AWO35" s="287"/>
      <c r="AWP35" s="287"/>
      <c r="AWQ35" s="285"/>
      <c r="AWR35" s="286"/>
      <c r="AWS35" s="286"/>
      <c r="AWT35" s="286"/>
      <c r="AWU35" s="287"/>
      <c r="AWV35" s="287"/>
      <c r="AWW35" s="285"/>
      <c r="AWX35" s="286"/>
      <c r="AWY35" s="286"/>
      <c r="AWZ35" s="286"/>
      <c r="AXA35" s="287"/>
      <c r="AXB35" s="287"/>
      <c r="AXC35" s="285"/>
      <c r="AXD35" s="287"/>
      <c r="AXE35" s="287"/>
      <c r="AXF35" s="285"/>
      <c r="AXG35" s="286"/>
      <c r="AXH35" s="286"/>
      <c r="AXI35" s="286"/>
      <c r="AXJ35" s="286"/>
      <c r="AXK35" s="286"/>
      <c r="AXL35" s="286"/>
      <c r="AXM35" s="163"/>
      <c r="AXN35" s="154"/>
      <c r="AXO35" s="287"/>
      <c r="AXP35" s="287"/>
      <c r="AXQ35" s="285"/>
      <c r="AXR35" s="287"/>
      <c r="AXS35" s="287"/>
      <c r="AXT35" s="285"/>
      <c r="AXU35" s="287"/>
      <c r="AXV35" s="287"/>
      <c r="AXW35" s="285"/>
      <c r="AXX35" s="287"/>
      <c r="AXY35" s="287"/>
      <c r="AXZ35" s="285"/>
      <c r="AYA35" s="287"/>
      <c r="AYB35" s="287"/>
      <c r="AYC35" s="285"/>
      <c r="AYD35" s="287"/>
      <c r="AYE35" s="287"/>
      <c r="AYF35" s="285"/>
      <c r="AYG35" s="287"/>
      <c r="AYH35" s="287"/>
      <c r="AYI35" s="285"/>
      <c r="AYJ35" s="287"/>
      <c r="AYK35" s="287"/>
      <c r="AYL35" s="285"/>
      <c r="AYM35" s="287"/>
      <c r="AYN35" s="287"/>
      <c r="AYO35" s="285"/>
      <c r="AYP35" s="287"/>
      <c r="AYQ35" s="287"/>
      <c r="AYR35" s="285"/>
      <c r="AYS35" s="287"/>
      <c r="AYT35" s="287"/>
      <c r="AYU35" s="285"/>
      <c r="AYV35" s="287"/>
      <c r="AYW35" s="287"/>
      <c r="AYX35" s="285"/>
      <c r="AYY35" s="287"/>
      <c r="AYZ35" s="287"/>
      <c r="AZA35" s="285"/>
      <c r="AZB35" s="287"/>
      <c r="AZC35" s="287"/>
      <c r="AZD35" s="285"/>
      <c r="AZE35" s="287"/>
      <c r="AZF35" s="287"/>
      <c r="AZG35" s="285"/>
      <c r="AZH35" s="287"/>
      <c r="AZI35" s="287"/>
      <c r="AZJ35" s="285"/>
      <c r="AZK35" s="287"/>
      <c r="AZL35" s="287"/>
      <c r="AZM35" s="285"/>
      <c r="AZN35" s="287"/>
      <c r="AZO35" s="287"/>
      <c r="AZP35" s="285"/>
      <c r="AZQ35" s="287"/>
      <c r="AZR35" s="287"/>
      <c r="AZS35" s="285"/>
      <c r="AZT35" s="287"/>
      <c r="AZU35" s="287"/>
      <c r="AZV35" s="285"/>
      <c r="AZW35" s="287"/>
      <c r="AZX35" s="287"/>
      <c r="AZY35" s="285"/>
      <c r="AZZ35" s="286"/>
      <c r="BAA35" s="286"/>
      <c r="BAB35" s="286"/>
      <c r="BAC35" s="287"/>
      <c r="BAD35" s="287"/>
      <c r="BAE35" s="285"/>
      <c r="BAF35" s="286"/>
      <c r="BAG35" s="286"/>
      <c r="BAH35" s="286"/>
      <c r="BAI35" s="287"/>
      <c r="BAJ35" s="287"/>
      <c r="BAK35" s="285"/>
      <c r="BAL35" s="287"/>
      <c r="BAM35" s="287"/>
      <c r="BAN35" s="285"/>
      <c r="BAO35" s="286"/>
      <c r="BAP35" s="286"/>
      <c r="BAQ35" s="286"/>
      <c r="BAR35" s="286"/>
      <c r="BAS35" s="286"/>
      <c r="BAT35" s="286"/>
      <c r="BAU35" s="163"/>
      <c r="BAV35" s="154"/>
      <c r="BAW35" s="287"/>
      <c r="BAX35" s="287"/>
      <c r="BAY35" s="285"/>
      <c r="BAZ35" s="287"/>
      <c r="BBA35" s="287"/>
      <c r="BBB35" s="285"/>
      <c r="BBC35" s="287"/>
      <c r="BBD35" s="287"/>
      <c r="BBE35" s="285"/>
      <c r="BBF35" s="287"/>
      <c r="BBG35" s="287"/>
      <c r="BBH35" s="285"/>
      <c r="BBI35" s="287"/>
      <c r="BBJ35" s="287"/>
      <c r="BBK35" s="285"/>
      <c r="BBL35" s="287"/>
      <c r="BBM35" s="287"/>
      <c r="BBN35" s="285"/>
      <c r="BBO35" s="287"/>
      <c r="BBP35" s="287"/>
      <c r="BBQ35" s="285"/>
      <c r="BBR35" s="287"/>
      <c r="BBS35" s="287"/>
      <c r="BBT35" s="285"/>
      <c r="BBU35" s="287"/>
      <c r="BBV35" s="287"/>
      <c r="BBW35" s="285"/>
      <c r="BBX35" s="287"/>
      <c r="BBY35" s="287"/>
      <c r="BBZ35" s="285"/>
      <c r="BCA35" s="287"/>
      <c r="BCB35" s="287"/>
      <c r="BCC35" s="285"/>
      <c r="BCD35" s="287"/>
      <c r="BCE35" s="287"/>
      <c r="BCF35" s="285"/>
      <c r="BCG35" s="287"/>
      <c r="BCH35" s="287"/>
      <c r="BCI35" s="285"/>
      <c r="BCJ35" s="287"/>
      <c r="BCK35" s="287"/>
      <c r="BCL35" s="285"/>
      <c r="BCM35" s="287"/>
      <c r="BCN35" s="287"/>
      <c r="BCO35" s="285"/>
      <c r="BCP35" s="287"/>
      <c r="BCQ35" s="287"/>
      <c r="BCR35" s="285"/>
      <c r="BCS35" s="287"/>
      <c r="BCT35" s="287"/>
      <c r="BCU35" s="285"/>
      <c r="BCV35" s="287"/>
      <c r="BCW35" s="287"/>
      <c r="BCX35" s="285"/>
      <c r="BCY35" s="287"/>
      <c r="BCZ35" s="287"/>
      <c r="BDA35" s="285"/>
      <c r="BDB35" s="287"/>
      <c r="BDC35" s="287"/>
      <c r="BDD35" s="285"/>
      <c r="BDE35" s="287"/>
      <c r="BDF35" s="287"/>
      <c r="BDG35" s="285"/>
      <c r="BDH35" s="286"/>
      <c r="BDI35" s="286"/>
      <c r="BDJ35" s="286"/>
      <c r="BDK35" s="287"/>
      <c r="BDL35" s="287"/>
      <c r="BDM35" s="285"/>
      <c r="BDN35" s="286"/>
      <c r="BDO35" s="286"/>
      <c r="BDP35" s="286"/>
      <c r="BDQ35" s="287"/>
      <c r="BDR35" s="287"/>
      <c r="BDS35" s="285"/>
      <c r="BDT35" s="287"/>
      <c r="BDU35" s="287"/>
      <c r="BDV35" s="285"/>
      <c r="BDW35" s="286"/>
      <c r="BDX35" s="286"/>
      <c r="BDY35" s="286"/>
      <c r="BDZ35" s="286"/>
      <c r="BEA35" s="286"/>
      <c r="BEB35" s="286"/>
      <c r="BEC35" s="163"/>
      <c r="BED35" s="154"/>
      <c r="BEE35" s="287"/>
      <c r="BEF35" s="287"/>
      <c r="BEG35" s="285"/>
      <c r="BEH35" s="287"/>
      <c r="BEI35" s="287"/>
      <c r="BEJ35" s="285"/>
      <c r="BEK35" s="287"/>
      <c r="BEL35" s="287"/>
      <c r="BEM35" s="285"/>
      <c r="BEN35" s="287"/>
      <c r="BEO35" s="287"/>
      <c r="BEP35" s="285"/>
      <c r="BEQ35" s="287"/>
      <c r="BER35" s="287"/>
      <c r="BES35" s="285"/>
      <c r="BET35" s="287"/>
      <c r="BEU35" s="287"/>
      <c r="BEV35" s="285"/>
      <c r="BEW35" s="287"/>
      <c r="BEX35" s="287"/>
      <c r="BEY35" s="285"/>
      <c r="BEZ35" s="287"/>
      <c r="BFA35" s="287"/>
      <c r="BFB35" s="285"/>
      <c r="BFC35" s="287"/>
      <c r="BFD35" s="287"/>
      <c r="BFE35" s="285"/>
      <c r="BFF35" s="287"/>
      <c r="BFG35" s="287"/>
      <c r="BFH35" s="285"/>
      <c r="BFI35" s="287"/>
      <c r="BFJ35" s="287"/>
      <c r="BFK35" s="285"/>
      <c r="BFL35" s="287"/>
      <c r="BFM35" s="287"/>
      <c r="BFN35" s="285"/>
      <c r="BFO35" s="287"/>
      <c r="BFP35" s="287"/>
      <c r="BFQ35" s="285"/>
      <c r="BFR35" s="287"/>
      <c r="BFS35" s="287"/>
      <c r="BFT35" s="285"/>
      <c r="BFU35" s="287"/>
      <c r="BFV35" s="287"/>
      <c r="BFW35" s="285"/>
      <c r="BFX35" s="287"/>
      <c r="BFY35" s="287"/>
      <c r="BFZ35" s="285"/>
      <c r="BGA35" s="287"/>
      <c r="BGB35" s="287"/>
      <c r="BGC35" s="285"/>
      <c r="BGD35" s="287"/>
      <c r="BGE35" s="287"/>
      <c r="BGF35" s="285"/>
      <c r="BGG35" s="287"/>
      <c r="BGH35" s="287"/>
      <c r="BGI35" s="285"/>
      <c r="BGJ35" s="287"/>
      <c r="BGK35" s="287"/>
      <c r="BGL35" s="285"/>
      <c r="BGM35" s="287"/>
      <c r="BGN35" s="287"/>
      <c r="BGO35" s="285"/>
      <c r="BGP35" s="286"/>
      <c r="BGQ35" s="286"/>
      <c r="BGR35" s="286"/>
      <c r="BGS35" s="287"/>
      <c r="BGT35" s="287"/>
      <c r="BGU35" s="285"/>
      <c r="BGV35" s="286"/>
      <c r="BGW35" s="286"/>
      <c r="BGX35" s="286"/>
      <c r="BGY35" s="287"/>
      <c r="BGZ35" s="287"/>
      <c r="BHA35" s="285"/>
      <c r="BHB35" s="287"/>
      <c r="BHC35" s="287"/>
      <c r="BHD35" s="285"/>
      <c r="BHE35" s="286"/>
      <c r="BHF35" s="286"/>
      <c r="BHG35" s="286"/>
      <c r="BHH35" s="286"/>
      <c r="BHI35" s="286"/>
      <c r="BHJ35" s="286"/>
      <c r="BHK35" s="163"/>
      <c r="BHL35" s="154"/>
      <c r="BHM35" s="287"/>
      <c r="BHN35" s="287"/>
      <c r="BHO35" s="285"/>
      <c r="BHP35" s="287"/>
      <c r="BHQ35" s="287"/>
      <c r="BHR35" s="285"/>
      <c r="BHS35" s="287"/>
      <c r="BHT35" s="287"/>
      <c r="BHU35" s="285"/>
      <c r="BHV35" s="287"/>
      <c r="BHW35" s="287"/>
      <c r="BHX35" s="285"/>
      <c r="BHY35" s="287"/>
      <c r="BHZ35" s="287"/>
      <c r="BIA35" s="285"/>
      <c r="BIB35" s="287"/>
      <c r="BIC35" s="287"/>
      <c r="BID35" s="285"/>
      <c r="BIE35" s="287"/>
      <c r="BIF35" s="287"/>
      <c r="BIG35" s="285"/>
      <c r="BIH35" s="287"/>
      <c r="BII35" s="287"/>
      <c r="BIJ35" s="285"/>
      <c r="BIK35" s="287"/>
      <c r="BIL35" s="287"/>
      <c r="BIM35" s="285"/>
      <c r="BIN35" s="287"/>
      <c r="BIO35" s="287"/>
      <c r="BIP35" s="285"/>
      <c r="BIQ35" s="287"/>
      <c r="BIR35" s="287"/>
      <c r="BIS35" s="285"/>
      <c r="BIT35" s="287"/>
      <c r="BIU35" s="287"/>
      <c r="BIV35" s="285"/>
      <c r="BIW35" s="287"/>
      <c r="BIX35" s="287"/>
      <c r="BIY35" s="285"/>
      <c r="BIZ35" s="287"/>
      <c r="BJA35" s="287"/>
      <c r="BJB35" s="285"/>
      <c r="BJC35" s="287"/>
      <c r="BJD35" s="287"/>
      <c r="BJE35" s="285"/>
      <c r="BJF35" s="287"/>
      <c r="BJG35" s="287"/>
      <c r="BJH35" s="285"/>
      <c r="BJI35" s="287"/>
      <c r="BJJ35" s="287"/>
      <c r="BJK35" s="285"/>
      <c r="BJL35" s="287"/>
      <c r="BJM35" s="287"/>
      <c r="BJN35" s="285"/>
      <c r="BJO35" s="287"/>
      <c r="BJP35" s="287"/>
      <c r="BJQ35" s="285"/>
      <c r="BJR35" s="287"/>
      <c r="BJS35" s="287"/>
      <c r="BJT35" s="285"/>
      <c r="BJU35" s="287"/>
      <c r="BJV35" s="287"/>
      <c r="BJW35" s="285"/>
      <c r="BJX35" s="286"/>
      <c r="BJY35" s="286"/>
      <c r="BJZ35" s="286"/>
      <c r="BKA35" s="287"/>
      <c r="BKB35" s="287"/>
      <c r="BKC35" s="285"/>
      <c r="BKD35" s="286"/>
      <c r="BKE35" s="286"/>
      <c r="BKF35" s="286"/>
      <c r="BKG35" s="287"/>
      <c r="BKH35" s="287"/>
      <c r="BKI35" s="285"/>
      <c r="BKJ35" s="287"/>
      <c r="BKK35" s="287"/>
      <c r="BKL35" s="285"/>
      <c r="BKM35" s="286"/>
      <c r="BKN35" s="286"/>
      <c r="BKO35" s="286"/>
      <c r="BKP35" s="286"/>
      <c r="BKQ35" s="286"/>
      <c r="BKR35" s="286"/>
      <c r="BKS35" s="163"/>
      <c r="BKT35" s="154"/>
      <c r="BKU35" s="287"/>
      <c r="BKV35" s="287"/>
      <c r="BKW35" s="285"/>
      <c r="BKX35" s="287"/>
      <c r="BKY35" s="287"/>
      <c r="BKZ35" s="285"/>
      <c r="BLA35" s="287"/>
      <c r="BLB35" s="287"/>
      <c r="BLC35" s="285"/>
      <c r="BLD35" s="287"/>
      <c r="BLE35" s="287"/>
      <c r="BLF35" s="285"/>
      <c r="BLG35" s="287"/>
      <c r="BLH35" s="287"/>
      <c r="BLI35" s="285"/>
      <c r="BLJ35" s="287"/>
      <c r="BLK35" s="287"/>
      <c r="BLL35" s="285"/>
      <c r="BLM35" s="287"/>
      <c r="BLN35" s="287"/>
      <c r="BLO35" s="285"/>
      <c r="BLP35" s="287"/>
      <c r="BLQ35" s="287"/>
      <c r="BLR35" s="285"/>
      <c r="BLS35" s="287"/>
      <c r="BLT35" s="287"/>
      <c r="BLU35" s="285"/>
      <c r="BLV35" s="287"/>
      <c r="BLW35" s="287"/>
      <c r="BLX35" s="285"/>
      <c r="BLY35" s="287"/>
      <c r="BLZ35" s="287"/>
      <c r="BMA35" s="285"/>
      <c r="BMB35" s="287"/>
      <c r="BMC35" s="287"/>
      <c r="BMD35" s="285"/>
      <c r="BME35" s="287"/>
      <c r="BMF35" s="287"/>
      <c r="BMG35" s="285"/>
      <c r="BMH35" s="287"/>
      <c r="BMI35" s="287"/>
      <c r="BMJ35" s="285"/>
      <c r="BMK35" s="287"/>
      <c r="BML35" s="287"/>
      <c r="BMM35" s="285"/>
      <c r="BMN35" s="287"/>
      <c r="BMO35" s="287"/>
      <c r="BMP35" s="285"/>
      <c r="BMQ35" s="287"/>
      <c r="BMR35" s="287"/>
      <c r="BMS35" s="285"/>
      <c r="BMT35" s="287"/>
      <c r="BMU35" s="287"/>
      <c r="BMV35" s="285"/>
      <c r="BMW35" s="287"/>
      <c r="BMX35" s="287"/>
      <c r="BMY35" s="285"/>
      <c r="BMZ35" s="287"/>
      <c r="BNA35" s="287"/>
      <c r="BNB35" s="285"/>
      <c r="BNC35" s="287"/>
      <c r="BND35" s="287"/>
      <c r="BNE35" s="285"/>
      <c r="BNF35" s="286"/>
      <c r="BNG35" s="286"/>
      <c r="BNH35" s="286"/>
      <c r="BNI35" s="287"/>
      <c r="BNJ35" s="287"/>
      <c r="BNK35" s="285"/>
      <c r="BNL35" s="286"/>
      <c r="BNM35" s="286"/>
      <c r="BNN35" s="286"/>
      <c r="BNO35" s="287"/>
      <c r="BNP35" s="287"/>
      <c r="BNQ35" s="285"/>
      <c r="BNR35" s="287"/>
      <c r="BNS35" s="287"/>
      <c r="BNT35" s="285"/>
      <c r="BNU35" s="286"/>
      <c r="BNV35" s="286"/>
      <c r="BNW35" s="286"/>
      <c r="BNX35" s="286"/>
      <c r="BNY35" s="286"/>
      <c r="BNZ35" s="286"/>
      <c r="BOA35" s="163"/>
      <c r="BOB35" s="154"/>
      <c r="BOC35" s="287"/>
      <c r="BOD35" s="287"/>
      <c r="BOE35" s="285"/>
      <c r="BOF35" s="287"/>
      <c r="BOG35" s="287"/>
      <c r="BOH35" s="285"/>
      <c r="BOI35" s="287"/>
      <c r="BOJ35" s="287"/>
      <c r="BOK35" s="285"/>
      <c r="BOL35" s="287"/>
      <c r="BOM35" s="287"/>
      <c r="BON35" s="285"/>
      <c r="BOO35" s="287"/>
      <c r="BOP35" s="287"/>
      <c r="BOQ35" s="285"/>
      <c r="BOR35" s="287"/>
      <c r="BOS35" s="287"/>
      <c r="BOT35" s="285"/>
      <c r="BOU35" s="287"/>
      <c r="BOV35" s="287"/>
      <c r="BOW35" s="285"/>
      <c r="BOX35" s="287"/>
      <c r="BOY35" s="287"/>
      <c r="BOZ35" s="285"/>
      <c r="BPA35" s="287"/>
      <c r="BPB35" s="287"/>
      <c r="BPC35" s="285"/>
      <c r="BPD35" s="287"/>
      <c r="BPE35" s="287"/>
      <c r="BPF35" s="285"/>
      <c r="BPG35" s="287"/>
      <c r="BPH35" s="287"/>
      <c r="BPI35" s="285"/>
      <c r="BPJ35" s="287"/>
      <c r="BPK35" s="287"/>
      <c r="BPL35" s="285"/>
      <c r="BPM35" s="287"/>
      <c r="BPN35" s="287"/>
      <c r="BPO35" s="285"/>
      <c r="BPP35" s="287"/>
      <c r="BPQ35" s="287"/>
      <c r="BPR35" s="285"/>
      <c r="BPS35" s="287"/>
      <c r="BPT35" s="287"/>
      <c r="BPU35" s="285"/>
      <c r="BPV35" s="287"/>
      <c r="BPW35" s="287"/>
      <c r="BPX35" s="285"/>
      <c r="BPY35" s="287"/>
      <c r="BPZ35" s="287"/>
      <c r="BQA35" s="285"/>
      <c r="BQB35" s="287"/>
      <c r="BQC35" s="287"/>
      <c r="BQD35" s="285"/>
      <c r="BQE35" s="287"/>
      <c r="BQF35" s="287"/>
      <c r="BQG35" s="285"/>
      <c r="BQH35" s="287"/>
      <c r="BQI35" s="287"/>
      <c r="BQJ35" s="285"/>
      <c r="BQK35" s="287"/>
      <c r="BQL35" s="287"/>
      <c r="BQM35" s="285"/>
      <c r="BQN35" s="286"/>
      <c r="BQO35" s="286"/>
      <c r="BQP35" s="286"/>
      <c r="BQQ35" s="287"/>
      <c r="BQR35" s="287"/>
      <c r="BQS35" s="285"/>
      <c r="BQT35" s="286"/>
      <c r="BQU35" s="286"/>
      <c r="BQV35" s="286"/>
      <c r="BQW35" s="287"/>
      <c r="BQX35" s="287"/>
      <c r="BQY35" s="285"/>
      <c r="BQZ35" s="287"/>
      <c r="BRA35" s="287"/>
      <c r="BRB35" s="285"/>
      <c r="BRC35" s="286"/>
      <c r="BRD35" s="286"/>
      <c r="BRE35" s="286"/>
      <c r="BRF35" s="286"/>
      <c r="BRG35" s="286"/>
      <c r="BRH35" s="286"/>
      <c r="BRI35" s="163"/>
      <c r="BRJ35" s="154"/>
      <c r="BRK35" s="287"/>
      <c r="BRL35" s="287"/>
      <c r="BRM35" s="285"/>
      <c r="BRN35" s="287"/>
      <c r="BRO35" s="287"/>
      <c r="BRP35" s="285"/>
      <c r="BRQ35" s="287"/>
      <c r="BRR35" s="287"/>
      <c r="BRS35" s="285"/>
      <c r="BRT35" s="287"/>
      <c r="BRU35" s="287"/>
      <c r="BRV35" s="285"/>
      <c r="BRW35" s="287"/>
      <c r="BRX35" s="287"/>
      <c r="BRY35" s="285"/>
      <c r="BRZ35" s="287"/>
      <c r="BSA35" s="287"/>
      <c r="BSB35" s="285"/>
      <c r="BSC35" s="287"/>
      <c r="BSD35" s="287"/>
      <c r="BSE35" s="285"/>
      <c r="BSF35" s="287"/>
      <c r="BSG35" s="287"/>
      <c r="BSH35" s="285"/>
      <c r="BSI35" s="287"/>
      <c r="BSJ35" s="287"/>
      <c r="BSK35" s="285"/>
      <c r="BSL35" s="287"/>
      <c r="BSM35" s="287"/>
      <c r="BSN35" s="285"/>
      <c r="BSO35" s="287"/>
      <c r="BSP35" s="287"/>
      <c r="BSQ35" s="285"/>
      <c r="BSR35" s="287"/>
      <c r="BSS35" s="287"/>
      <c r="BST35" s="285"/>
      <c r="BSU35" s="287"/>
      <c r="BSV35" s="287"/>
      <c r="BSW35" s="285"/>
      <c r="BSX35" s="287"/>
      <c r="BSY35" s="287"/>
      <c r="BSZ35" s="285"/>
      <c r="BTA35" s="287"/>
      <c r="BTB35" s="287"/>
      <c r="BTC35" s="285"/>
      <c r="BTD35" s="287"/>
      <c r="BTE35" s="287"/>
      <c r="BTF35" s="285"/>
      <c r="BTG35" s="287"/>
      <c r="BTH35" s="287"/>
      <c r="BTI35" s="285"/>
      <c r="BTJ35" s="287"/>
      <c r="BTK35" s="287"/>
      <c r="BTL35" s="285"/>
      <c r="BTM35" s="287"/>
      <c r="BTN35" s="287"/>
      <c r="BTO35" s="285"/>
      <c r="BTP35" s="287"/>
      <c r="BTQ35" s="287"/>
      <c r="BTR35" s="285"/>
      <c r="BTS35" s="287"/>
      <c r="BTT35" s="287"/>
      <c r="BTU35" s="285"/>
      <c r="BTV35" s="286"/>
      <c r="BTW35" s="286"/>
      <c r="BTX35" s="286"/>
      <c r="BTY35" s="287"/>
      <c r="BTZ35" s="287"/>
      <c r="BUA35" s="285"/>
      <c r="BUB35" s="286"/>
      <c r="BUC35" s="286"/>
      <c r="BUD35" s="286"/>
      <c r="BUE35" s="287"/>
      <c r="BUF35" s="287"/>
      <c r="BUG35" s="285"/>
      <c r="BUH35" s="287"/>
      <c r="BUI35" s="287"/>
      <c r="BUJ35" s="285"/>
      <c r="BUK35" s="286"/>
      <c r="BUL35" s="286"/>
      <c r="BUM35" s="286"/>
      <c r="BUN35" s="286"/>
      <c r="BUO35" s="286"/>
      <c r="BUP35" s="286"/>
      <c r="BUQ35" s="163"/>
      <c r="BUR35" s="154"/>
      <c r="BUS35" s="287"/>
      <c r="BUT35" s="287"/>
      <c r="BUU35" s="285"/>
      <c r="BUV35" s="287"/>
      <c r="BUW35" s="287"/>
      <c r="BUX35" s="285"/>
      <c r="BUY35" s="287"/>
      <c r="BUZ35" s="287"/>
      <c r="BVA35" s="285"/>
      <c r="BVB35" s="287"/>
      <c r="BVC35" s="287"/>
      <c r="BVD35" s="285"/>
      <c r="BVE35" s="287"/>
      <c r="BVF35" s="287"/>
      <c r="BVG35" s="285"/>
      <c r="BVH35" s="287"/>
      <c r="BVI35" s="287"/>
      <c r="BVJ35" s="285"/>
      <c r="BVK35" s="287"/>
      <c r="BVL35" s="287"/>
      <c r="BVM35" s="285"/>
      <c r="BVN35" s="287"/>
      <c r="BVO35" s="287"/>
      <c r="BVP35" s="285"/>
      <c r="BVQ35" s="287"/>
      <c r="BVR35" s="287"/>
      <c r="BVS35" s="285"/>
      <c r="BVT35" s="287"/>
      <c r="BVU35" s="287"/>
      <c r="BVV35" s="285"/>
      <c r="BVW35" s="287"/>
      <c r="BVX35" s="287"/>
      <c r="BVY35" s="285"/>
      <c r="BVZ35" s="287"/>
      <c r="BWA35" s="287"/>
      <c r="BWB35" s="285"/>
      <c r="BWC35" s="287"/>
      <c r="BWD35" s="287"/>
      <c r="BWE35" s="285"/>
      <c r="BWF35" s="287"/>
      <c r="BWG35" s="287"/>
      <c r="BWH35" s="285"/>
      <c r="BWI35" s="287"/>
      <c r="BWJ35" s="287"/>
      <c r="BWK35" s="285"/>
      <c r="BWL35" s="287"/>
      <c r="BWM35" s="287"/>
      <c r="BWN35" s="285"/>
      <c r="BWO35" s="287"/>
      <c r="BWP35" s="287"/>
      <c r="BWQ35" s="285"/>
      <c r="BWR35" s="287"/>
      <c r="BWS35" s="287"/>
      <c r="BWT35" s="285"/>
      <c r="BWU35" s="287"/>
      <c r="BWV35" s="287"/>
      <c r="BWW35" s="285"/>
      <c r="BWX35" s="287"/>
      <c r="BWY35" s="287"/>
      <c r="BWZ35" s="285"/>
      <c r="BXA35" s="287"/>
      <c r="BXB35" s="287"/>
      <c r="BXC35" s="285"/>
      <c r="BXD35" s="286"/>
      <c r="BXE35" s="286"/>
      <c r="BXF35" s="286"/>
      <c r="BXG35" s="287"/>
      <c r="BXH35" s="287"/>
      <c r="BXI35" s="285"/>
      <c r="BXJ35" s="286"/>
      <c r="BXK35" s="286"/>
      <c r="BXL35" s="286"/>
      <c r="BXM35" s="287"/>
      <c r="BXN35" s="287"/>
      <c r="BXO35" s="285"/>
      <c r="BXP35" s="287"/>
      <c r="BXQ35" s="287"/>
      <c r="BXR35" s="285"/>
      <c r="BXS35" s="286"/>
      <c r="BXT35" s="286"/>
      <c r="BXU35" s="286"/>
      <c r="BXV35" s="286"/>
      <c r="BXW35" s="286"/>
      <c r="BXX35" s="286"/>
      <c r="BXY35" s="163"/>
      <c r="BXZ35" s="154"/>
      <c r="BYA35" s="287"/>
      <c r="BYB35" s="287"/>
      <c r="BYC35" s="285"/>
      <c r="BYD35" s="287"/>
      <c r="BYE35" s="287"/>
      <c r="BYF35" s="285"/>
      <c r="BYG35" s="287"/>
      <c r="BYH35" s="287"/>
      <c r="BYI35" s="285"/>
      <c r="BYJ35" s="287"/>
      <c r="BYK35" s="287"/>
      <c r="BYL35" s="285"/>
      <c r="BYM35" s="287"/>
      <c r="BYN35" s="287"/>
      <c r="BYO35" s="285"/>
      <c r="BYP35" s="287"/>
      <c r="BYQ35" s="287"/>
      <c r="BYR35" s="285"/>
      <c r="BYS35" s="287"/>
      <c r="BYT35" s="287"/>
      <c r="BYU35" s="285"/>
      <c r="BYV35" s="287"/>
      <c r="BYW35" s="287"/>
      <c r="BYX35" s="285"/>
      <c r="BYY35" s="287"/>
      <c r="BYZ35" s="287"/>
      <c r="BZA35" s="285"/>
      <c r="BZB35" s="287"/>
      <c r="BZC35" s="287"/>
      <c r="BZD35" s="285"/>
      <c r="BZE35" s="287"/>
      <c r="BZF35" s="287"/>
      <c r="BZG35" s="285"/>
      <c r="BZH35" s="287"/>
      <c r="BZI35" s="287"/>
      <c r="BZJ35" s="285"/>
      <c r="BZK35" s="287"/>
      <c r="BZL35" s="287"/>
      <c r="BZM35" s="285"/>
      <c r="BZN35" s="287"/>
      <c r="BZO35" s="287"/>
      <c r="BZP35" s="285"/>
      <c r="BZQ35" s="287"/>
      <c r="BZR35" s="287"/>
      <c r="BZS35" s="285"/>
      <c r="BZT35" s="287"/>
      <c r="BZU35" s="287"/>
      <c r="BZV35" s="285"/>
      <c r="BZW35" s="287"/>
      <c r="BZX35" s="287"/>
      <c r="BZY35" s="285"/>
      <c r="BZZ35" s="287"/>
      <c r="CAA35" s="287"/>
      <c r="CAB35" s="285"/>
      <c r="CAC35" s="287"/>
      <c r="CAD35" s="287"/>
      <c r="CAE35" s="285"/>
      <c r="CAF35" s="287"/>
      <c r="CAG35" s="287"/>
      <c r="CAH35" s="285"/>
      <c r="CAI35" s="287"/>
      <c r="CAJ35" s="287"/>
      <c r="CAK35" s="285"/>
      <c r="CAL35" s="286"/>
      <c r="CAM35" s="286"/>
      <c r="CAN35" s="286"/>
      <c r="CAO35" s="287"/>
      <c r="CAP35" s="287"/>
      <c r="CAQ35" s="285"/>
      <c r="CAR35" s="286"/>
      <c r="CAS35" s="286"/>
      <c r="CAT35" s="286"/>
      <c r="CAU35" s="287"/>
      <c r="CAV35" s="287"/>
      <c r="CAW35" s="285"/>
      <c r="CAX35" s="287"/>
      <c r="CAY35" s="287"/>
      <c r="CAZ35" s="285"/>
      <c r="CBA35" s="286"/>
      <c r="CBB35" s="286"/>
      <c r="CBC35" s="286"/>
      <c r="CBD35" s="286"/>
      <c r="CBE35" s="286"/>
      <c r="CBF35" s="286"/>
      <c r="CBG35" s="163"/>
      <c r="CBH35" s="154"/>
      <c r="CBI35" s="287"/>
      <c r="CBJ35" s="287"/>
      <c r="CBK35" s="285"/>
      <c r="CBL35" s="287"/>
      <c r="CBM35" s="287"/>
      <c r="CBN35" s="285"/>
      <c r="CBO35" s="287"/>
      <c r="CBP35" s="287"/>
      <c r="CBQ35" s="285"/>
      <c r="CBR35" s="287"/>
      <c r="CBS35" s="287"/>
      <c r="CBT35" s="285"/>
      <c r="CBU35" s="287"/>
      <c r="CBV35" s="287"/>
      <c r="CBW35" s="285"/>
      <c r="CBX35" s="287"/>
      <c r="CBY35" s="287"/>
      <c r="CBZ35" s="285"/>
      <c r="CCA35" s="287"/>
      <c r="CCB35" s="287"/>
      <c r="CCC35" s="285"/>
      <c r="CCD35" s="287"/>
      <c r="CCE35" s="287"/>
      <c r="CCF35" s="285"/>
      <c r="CCG35" s="287"/>
      <c r="CCH35" s="287"/>
      <c r="CCI35" s="285"/>
      <c r="CCJ35" s="287"/>
      <c r="CCK35" s="287"/>
      <c r="CCL35" s="285"/>
      <c r="CCM35" s="287"/>
      <c r="CCN35" s="287"/>
      <c r="CCO35" s="285"/>
      <c r="CCP35" s="287"/>
      <c r="CCQ35" s="287"/>
      <c r="CCR35" s="285"/>
      <c r="CCS35" s="287"/>
      <c r="CCT35" s="287"/>
      <c r="CCU35" s="285"/>
      <c r="CCV35" s="287"/>
      <c r="CCW35" s="287"/>
      <c r="CCX35" s="285"/>
      <c r="CCY35" s="287"/>
      <c r="CCZ35" s="287"/>
      <c r="CDA35" s="285"/>
      <c r="CDB35" s="287"/>
      <c r="CDC35" s="287"/>
      <c r="CDD35" s="285"/>
      <c r="CDE35" s="287"/>
      <c r="CDF35" s="287"/>
      <c r="CDG35" s="285"/>
      <c r="CDH35" s="287"/>
      <c r="CDI35" s="287"/>
      <c r="CDJ35" s="285"/>
      <c r="CDK35" s="287"/>
      <c r="CDL35" s="287"/>
      <c r="CDM35" s="285"/>
      <c r="CDN35" s="287"/>
      <c r="CDO35" s="287"/>
      <c r="CDP35" s="285"/>
      <c r="CDQ35" s="287"/>
      <c r="CDR35" s="287"/>
      <c r="CDS35" s="285"/>
      <c r="CDT35" s="286"/>
      <c r="CDU35" s="286"/>
      <c r="CDV35" s="286"/>
      <c r="CDW35" s="287"/>
      <c r="CDX35" s="287"/>
      <c r="CDY35" s="285"/>
      <c r="CDZ35" s="286"/>
      <c r="CEA35" s="286"/>
      <c r="CEB35" s="286"/>
      <c r="CEC35" s="287"/>
      <c r="CED35" s="287"/>
      <c r="CEE35" s="285"/>
      <c r="CEF35" s="287"/>
      <c r="CEG35" s="287"/>
      <c r="CEH35" s="285"/>
      <c r="CEI35" s="286"/>
      <c r="CEJ35" s="286"/>
      <c r="CEK35" s="286"/>
      <c r="CEL35" s="286"/>
      <c r="CEM35" s="286"/>
      <c r="CEN35" s="286"/>
      <c r="CEO35" s="163"/>
      <c r="CEP35" s="154"/>
      <c r="CEQ35" s="287"/>
      <c r="CER35" s="287"/>
      <c r="CES35" s="285"/>
      <c r="CET35" s="287"/>
      <c r="CEU35" s="287"/>
      <c r="CEV35" s="285"/>
      <c r="CEW35" s="287"/>
      <c r="CEX35" s="287"/>
      <c r="CEY35" s="285"/>
      <c r="CEZ35" s="287"/>
      <c r="CFA35" s="287"/>
      <c r="CFB35" s="285"/>
      <c r="CFC35" s="287"/>
      <c r="CFD35" s="287"/>
      <c r="CFE35" s="285"/>
      <c r="CFF35" s="287"/>
      <c r="CFG35" s="287"/>
      <c r="CFH35" s="285"/>
      <c r="CFI35" s="287"/>
      <c r="CFJ35" s="287"/>
      <c r="CFK35" s="285"/>
      <c r="CFL35" s="287"/>
      <c r="CFM35" s="287"/>
      <c r="CFN35" s="285"/>
      <c r="CFO35" s="287"/>
      <c r="CFP35" s="287"/>
      <c r="CFQ35" s="285"/>
      <c r="CFR35" s="287"/>
      <c r="CFS35" s="287"/>
      <c r="CFT35" s="285"/>
      <c r="CFU35" s="287"/>
      <c r="CFV35" s="287"/>
      <c r="CFW35" s="285"/>
      <c r="CFX35" s="287"/>
      <c r="CFY35" s="287"/>
      <c r="CFZ35" s="285"/>
      <c r="CGA35" s="287"/>
      <c r="CGB35" s="287"/>
      <c r="CGC35" s="285"/>
      <c r="CGD35" s="287"/>
      <c r="CGE35" s="287"/>
      <c r="CGF35" s="285"/>
      <c r="CGG35" s="287"/>
      <c r="CGH35" s="287"/>
      <c r="CGI35" s="285"/>
      <c r="CGJ35" s="287"/>
      <c r="CGK35" s="287"/>
      <c r="CGL35" s="285"/>
      <c r="CGM35" s="287"/>
      <c r="CGN35" s="287"/>
      <c r="CGO35" s="285"/>
      <c r="CGP35" s="287"/>
      <c r="CGQ35" s="287"/>
      <c r="CGR35" s="285"/>
      <c r="CGS35" s="287"/>
      <c r="CGT35" s="287"/>
      <c r="CGU35" s="285"/>
      <c r="CGV35" s="287"/>
      <c r="CGW35" s="287"/>
      <c r="CGX35" s="285"/>
      <c r="CGY35" s="287"/>
      <c r="CGZ35" s="287"/>
      <c r="CHA35" s="285"/>
      <c r="CHB35" s="286"/>
      <c r="CHC35" s="286"/>
      <c r="CHD35" s="286"/>
      <c r="CHE35" s="287"/>
      <c r="CHF35" s="287"/>
      <c r="CHG35" s="285"/>
      <c r="CHH35" s="286"/>
      <c r="CHI35" s="286"/>
      <c r="CHJ35" s="286"/>
      <c r="CHK35" s="287"/>
      <c r="CHL35" s="287"/>
      <c r="CHM35" s="285"/>
      <c r="CHN35" s="287"/>
      <c r="CHO35" s="287"/>
      <c r="CHP35" s="285"/>
      <c r="CHQ35" s="286"/>
      <c r="CHR35" s="286"/>
      <c r="CHS35" s="286"/>
      <c r="CHT35" s="286"/>
      <c r="CHU35" s="286"/>
      <c r="CHV35" s="286"/>
      <c r="CHW35" s="163"/>
      <c r="CHX35" s="154"/>
      <c r="CHY35" s="287"/>
      <c r="CHZ35" s="287"/>
      <c r="CIA35" s="285"/>
      <c r="CIB35" s="287"/>
      <c r="CIC35" s="287"/>
      <c r="CID35" s="285"/>
      <c r="CIE35" s="287"/>
      <c r="CIF35" s="287"/>
      <c r="CIG35" s="285"/>
      <c r="CIH35" s="287"/>
      <c r="CII35" s="287"/>
      <c r="CIJ35" s="285"/>
      <c r="CIK35" s="287"/>
      <c r="CIL35" s="287"/>
      <c r="CIM35" s="285"/>
      <c r="CIN35" s="287"/>
      <c r="CIO35" s="287"/>
      <c r="CIP35" s="285"/>
      <c r="CIQ35" s="287"/>
      <c r="CIR35" s="287"/>
      <c r="CIS35" s="285"/>
      <c r="CIT35" s="287"/>
      <c r="CIU35" s="287"/>
      <c r="CIV35" s="285"/>
      <c r="CIW35" s="287"/>
      <c r="CIX35" s="287"/>
      <c r="CIY35" s="285"/>
      <c r="CIZ35" s="287"/>
      <c r="CJA35" s="287"/>
      <c r="CJB35" s="285"/>
      <c r="CJC35" s="287"/>
      <c r="CJD35" s="287"/>
      <c r="CJE35" s="285"/>
      <c r="CJF35" s="287"/>
      <c r="CJG35" s="287"/>
      <c r="CJH35" s="285"/>
      <c r="CJI35" s="287"/>
      <c r="CJJ35" s="287"/>
      <c r="CJK35" s="285"/>
      <c r="CJL35" s="287"/>
      <c r="CJM35" s="287"/>
      <c r="CJN35" s="285"/>
      <c r="CJO35" s="287"/>
      <c r="CJP35" s="287"/>
      <c r="CJQ35" s="285"/>
      <c r="CJR35" s="287"/>
      <c r="CJS35" s="287"/>
      <c r="CJT35" s="285"/>
      <c r="CJU35" s="287"/>
      <c r="CJV35" s="287"/>
      <c r="CJW35" s="285"/>
      <c r="CJX35" s="287"/>
      <c r="CJY35" s="287"/>
      <c r="CJZ35" s="285"/>
      <c r="CKA35" s="287"/>
      <c r="CKB35" s="287"/>
      <c r="CKC35" s="285"/>
      <c r="CKD35" s="287"/>
      <c r="CKE35" s="287"/>
      <c r="CKF35" s="285"/>
      <c r="CKG35" s="287"/>
      <c r="CKH35" s="287"/>
      <c r="CKI35" s="285"/>
      <c r="CKJ35" s="286"/>
      <c r="CKK35" s="286"/>
      <c r="CKL35" s="286"/>
      <c r="CKM35" s="287"/>
      <c r="CKN35" s="287"/>
      <c r="CKO35" s="285"/>
      <c r="CKP35" s="286"/>
      <c r="CKQ35" s="286"/>
      <c r="CKR35" s="286"/>
      <c r="CKS35" s="287"/>
      <c r="CKT35" s="287"/>
      <c r="CKU35" s="285"/>
      <c r="CKV35" s="287"/>
      <c r="CKW35" s="287"/>
      <c r="CKX35" s="285"/>
      <c r="CKY35" s="286"/>
      <c r="CKZ35" s="286"/>
      <c r="CLA35" s="286"/>
      <c r="CLB35" s="286"/>
      <c r="CLC35" s="286"/>
      <c r="CLD35" s="286"/>
      <c r="CLE35" s="163"/>
      <c r="CLF35" s="154"/>
      <c r="CLG35" s="287"/>
      <c r="CLH35" s="287"/>
      <c r="CLI35" s="285"/>
      <c r="CLJ35" s="287"/>
      <c r="CLK35" s="287"/>
      <c r="CLL35" s="285"/>
      <c r="CLM35" s="287"/>
      <c r="CLN35" s="287"/>
      <c r="CLO35" s="285"/>
      <c r="CLP35" s="287"/>
      <c r="CLQ35" s="287"/>
      <c r="CLR35" s="285"/>
      <c r="CLS35" s="287"/>
      <c r="CLT35" s="287"/>
      <c r="CLU35" s="285"/>
      <c r="CLV35" s="287"/>
      <c r="CLW35" s="287"/>
      <c r="CLX35" s="285"/>
      <c r="CLY35" s="287"/>
      <c r="CLZ35" s="287"/>
      <c r="CMA35" s="285"/>
      <c r="CMB35" s="287"/>
      <c r="CMC35" s="287"/>
      <c r="CMD35" s="285"/>
      <c r="CME35" s="287"/>
      <c r="CMF35" s="287"/>
      <c r="CMG35" s="285"/>
      <c r="CMH35" s="287"/>
      <c r="CMI35" s="287"/>
      <c r="CMJ35" s="285"/>
      <c r="CMK35" s="287"/>
      <c r="CML35" s="287"/>
      <c r="CMM35" s="285"/>
      <c r="CMN35" s="287"/>
      <c r="CMO35" s="287"/>
      <c r="CMP35" s="285"/>
      <c r="CMQ35" s="287"/>
      <c r="CMR35" s="287"/>
      <c r="CMS35" s="285"/>
      <c r="CMT35" s="287"/>
      <c r="CMU35" s="287"/>
      <c r="CMV35" s="285"/>
      <c r="CMW35" s="287"/>
      <c r="CMX35" s="287"/>
      <c r="CMY35" s="285"/>
      <c r="CMZ35" s="287"/>
      <c r="CNA35" s="287"/>
      <c r="CNB35" s="285"/>
      <c r="CNC35" s="287"/>
      <c r="CND35" s="287"/>
      <c r="CNE35" s="285"/>
      <c r="CNF35" s="287"/>
      <c r="CNG35" s="287"/>
      <c r="CNH35" s="285"/>
      <c r="CNI35" s="287"/>
      <c r="CNJ35" s="287"/>
      <c r="CNK35" s="285"/>
      <c r="CNL35" s="287"/>
      <c r="CNM35" s="287"/>
      <c r="CNN35" s="285"/>
      <c r="CNO35" s="287"/>
      <c r="CNP35" s="287"/>
      <c r="CNQ35" s="285"/>
      <c r="CNR35" s="286"/>
      <c r="CNS35" s="286"/>
      <c r="CNT35" s="286"/>
      <c r="CNU35" s="287"/>
      <c r="CNV35" s="287"/>
      <c r="CNW35" s="285"/>
      <c r="CNX35" s="286"/>
      <c r="CNY35" s="286"/>
      <c r="CNZ35" s="286"/>
      <c r="COA35" s="287"/>
      <c r="COB35" s="287"/>
      <c r="COC35" s="285"/>
      <c r="COD35" s="287"/>
      <c r="COE35" s="287"/>
      <c r="COF35" s="285"/>
      <c r="COG35" s="286"/>
      <c r="COH35" s="286"/>
      <c r="COI35" s="286"/>
      <c r="COJ35" s="286"/>
      <c r="COK35" s="286"/>
      <c r="COL35" s="286"/>
      <c r="COM35" s="163"/>
      <c r="CON35" s="154"/>
      <c r="COO35" s="287"/>
      <c r="COP35" s="287"/>
      <c r="COQ35" s="285"/>
      <c r="COR35" s="287"/>
      <c r="COS35" s="287"/>
      <c r="COT35" s="285"/>
      <c r="COU35" s="287"/>
      <c r="COV35" s="287"/>
      <c r="COW35" s="285"/>
      <c r="COX35" s="287"/>
      <c r="COY35" s="287"/>
      <c r="COZ35" s="285"/>
      <c r="CPA35" s="287"/>
      <c r="CPB35" s="287"/>
      <c r="CPC35" s="285"/>
      <c r="CPD35" s="287"/>
      <c r="CPE35" s="287"/>
      <c r="CPF35" s="285"/>
      <c r="CPG35" s="287"/>
      <c r="CPH35" s="287"/>
      <c r="CPI35" s="285"/>
      <c r="CPJ35" s="287"/>
      <c r="CPK35" s="287"/>
      <c r="CPL35" s="285"/>
      <c r="CPM35" s="287"/>
      <c r="CPN35" s="287"/>
      <c r="CPO35" s="285"/>
      <c r="CPP35" s="287"/>
      <c r="CPQ35" s="287"/>
      <c r="CPR35" s="285"/>
      <c r="CPS35" s="287"/>
      <c r="CPT35" s="287"/>
      <c r="CPU35" s="285"/>
      <c r="CPV35" s="287"/>
      <c r="CPW35" s="287"/>
      <c r="CPX35" s="285"/>
      <c r="CPY35" s="287"/>
      <c r="CPZ35" s="287"/>
      <c r="CQA35" s="285"/>
      <c r="CQB35" s="287"/>
      <c r="CQC35" s="287"/>
      <c r="CQD35" s="285"/>
      <c r="CQE35" s="287"/>
      <c r="CQF35" s="287"/>
      <c r="CQG35" s="285"/>
      <c r="CQH35" s="287"/>
      <c r="CQI35" s="287"/>
      <c r="CQJ35" s="285"/>
      <c r="CQK35" s="287"/>
      <c r="CQL35" s="287"/>
      <c r="CQM35" s="285"/>
      <c r="CQN35" s="287"/>
      <c r="CQO35" s="287"/>
      <c r="CQP35" s="285"/>
      <c r="CQQ35" s="287"/>
      <c r="CQR35" s="287"/>
      <c r="CQS35" s="285"/>
      <c r="CQT35" s="287"/>
      <c r="CQU35" s="287"/>
      <c r="CQV35" s="285"/>
      <c r="CQW35" s="287"/>
      <c r="CQX35" s="287"/>
      <c r="CQY35" s="285"/>
      <c r="CQZ35" s="286"/>
      <c r="CRA35" s="286"/>
      <c r="CRB35" s="286"/>
      <c r="CRC35" s="287"/>
      <c r="CRD35" s="287"/>
      <c r="CRE35" s="285"/>
      <c r="CRF35" s="286"/>
      <c r="CRG35" s="286"/>
      <c r="CRH35" s="286"/>
      <c r="CRI35" s="287"/>
      <c r="CRJ35" s="287"/>
      <c r="CRK35" s="285"/>
      <c r="CRL35" s="287"/>
      <c r="CRM35" s="287"/>
      <c r="CRN35" s="285"/>
      <c r="CRO35" s="286"/>
      <c r="CRP35" s="286"/>
      <c r="CRQ35" s="286"/>
      <c r="CRR35" s="286"/>
      <c r="CRS35" s="286"/>
      <c r="CRT35" s="286"/>
      <c r="CRU35" s="163"/>
      <c r="CRV35" s="154"/>
      <c r="CRW35" s="287"/>
      <c r="CRX35" s="287"/>
      <c r="CRY35" s="285"/>
      <c r="CRZ35" s="287"/>
      <c r="CSA35" s="287"/>
      <c r="CSB35" s="285"/>
      <c r="CSC35" s="287"/>
      <c r="CSD35" s="287"/>
      <c r="CSE35" s="285"/>
      <c r="CSF35" s="287"/>
      <c r="CSG35" s="287"/>
      <c r="CSH35" s="285"/>
      <c r="CSI35" s="287"/>
      <c r="CSJ35" s="287"/>
      <c r="CSK35" s="285"/>
      <c r="CSL35" s="287"/>
      <c r="CSM35" s="287"/>
      <c r="CSN35" s="285"/>
      <c r="CSO35" s="287"/>
      <c r="CSP35" s="287"/>
      <c r="CSQ35" s="285"/>
      <c r="CSR35" s="287"/>
      <c r="CSS35" s="287"/>
      <c r="CST35" s="285"/>
      <c r="CSU35" s="287"/>
      <c r="CSV35" s="287"/>
      <c r="CSW35" s="285"/>
      <c r="CSX35" s="287"/>
      <c r="CSY35" s="287"/>
      <c r="CSZ35" s="285"/>
      <c r="CTA35" s="287"/>
      <c r="CTB35" s="287"/>
      <c r="CTC35" s="285"/>
      <c r="CTD35" s="287"/>
      <c r="CTE35" s="287"/>
      <c r="CTF35" s="285"/>
      <c r="CTG35" s="287"/>
      <c r="CTH35" s="287"/>
      <c r="CTI35" s="285"/>
      <c r="CTJ35" s="287"/>
      <c r="CTK35" s="287"/>
      <c r="CTL35" s="285"/>
      <c r="CTM35" s="287"/>
      <c r="CTN35" s="287"/>
      <c r="CTO35" s="285"/>
      <c r="CTP35" s="287"/>
      <c r="CTQ35" s="287"/>
      <c r="CTR35" s="285"/>
      <c r="CTS35" s="287"/>
      <c r="CTT35" s="287"/>
      <c r="CTU35" s="285"/>
      <c r="CTV35" s="287"/>
      <c r="CTW35" s="287"/>
      <c r="CTX35" s="285"/>
      <c r="CTY35" s="287"/>
      <c r="CTZ35" s="287"/>
      <c r="CUA35" s="285"/>
      <c r="CUB35" s="287"/>
      <c r="CUC35" s="287"/>
      <c r="CUD35" s="285"/>
      <c r="CUE35" s="287"/>
      <c r="CUF35" s="287"/>
      <c r="CUG35" s="285"/>
      <c r="CUH35" s="286"/>
      <c r="CUI35" s="286"/>
      <c r="CUJ35" s="286"/>
      <c r="CUK35" s="287"/>
      <c r="CUL35" s="287"/>
      <c r="CUM35" s="285"/>
      <c r="CUN35" s="286"/>
      <c r="CUO35" s="286"/>
      <c r="CUP35" s="286"/>
      <c r="CUQ35" s="287"/>
      <c r="CUR35" s="287"/>
      <c r="CUS35" s="285"/>
      <c r="CUT35" s="287"/>
      <c r="CUU35" s="287"/>
      <c r="CUV35" s="285"/>
      <c r="CUW35" s="286"/>
      <c r="CUX35" s="286"/>
      <c r="CUY35" s="286"/>
      <c r="CUZ35" s="286"/>
      <c r="CVA35" s="286"/>
      <c r="CVB35" s="286"/>
      <c r="CVC35" s="163"/>
      <c r="CVD35" s="154"/>
      <c r="CVE35" s="287"/>
      <c r="CVF35" s="287"/>
      <c r="CVG35" s="285"/>
      <c r="CVH35" s="287"/>
      <c r="CVI35" s="287"/>
      <c r="CVJ35" s="285"/>
      <c r="CVK35" s="287"/>
      <c r="CVL35" s="287"/>
      <c r="CVM35" s="285"/>
      <c r="CVN35" s="287"/>
      <c r="CVO35" s="287"/>
      <c r="CVP35" s="285"/>
      <c r="CVQ35" s="287"/>
      <c r="CVR35" s="287"/>
      <c r="CVS35" s="285"/>
      <c r="CVT35" s="287"/>
      <c r="CVU35" s="287"/>
      <c r="CVV35" s="285"/>
      <c r="CVW35" s="287"/>
      <c r="CVX35" s="287"/>
      <c r="CVY35" s="285"/>
      <c r="CVZ35" s="287"/>
      <c r="CWA35" s="287"/>
      <c r="CWB35" s="285"/>
      <c r="CWC35" s="287"/>
      <c r="CWD35" s="287"/>
      <c r="CWE35" s="285"/>
      <c r="CWF35" s="287"/>
      <c r="CWG35" s="287"/>
      <c r="CWH35" s="285"/>
      <c r="CWI35" s="287"/>
      <c r="CWJ35" s="287"/>
      <c r="CWK35" s="285"/>
      <c r="CWL35" s="287"/>
      <c r="CWM35" s="287"/>
      <c r="CWN35" s="285"/>
      <c r="CWO35" s="287"/>
      <c r="CWP35" s="287"/>
      <c r="CWQ35" s="285"/>
      <c r="CWR35" s="287"/>
      <c r="CWS35" s="287"/>
      <c r="CWT35" s="285"/>
      <c r="CWU35" s="287"/>
      <c r="CWV35" s="287"/>
      <c r="CWW35" s="285"/>
      <c r="CWX35" s="287"/>
      <c r="CWY35" s="287"/>
      <c r="CWZ35" s="285"/>
      <c r="CXA35" s="287"/>
      <c r="CXB35" s="287"/>
      <c r="CXC35" s="285"/>
      <c r="CXD35" s="287"/>
      <c r="CXE35" s="287"/>
      <c r="CXF35" s="285"/>
      <c r="CXG35" s="287"/>
      <c r="CXH35" s="287"/>
      <c r="CXI35" s="285"/>
      <c r="CXJ35" s="287"/>
      <c r="CXK35" s="287"/>
      <c r="CXL35" s="285"/>
      <c r="CXM35" s="287"/>
      <c r="CXN35" s="287"/>
      <c r="CXO35" s="285"/>
      <c r="CXP35" s="286"/>
      <c r="CXQ35" s="286"/>
      <c r="CXR35" s="286"/>
      <c r="CXS35" s="287"/>
      <c r="CXT35" s="287"/>
      <c r="CXU35" s="285"/>
      <c r="CXV35" s="286"/>
      <c r="CXW35" s="286"/>
      <c r="CXX35" s="286"/>
      <c r="CXY35" s="287"/>
      <c r="CXZ35" s="287"/>
      <c r="CYA35" s="285"/>
      <c r="CYB35" s="287"/>
      <c r="CYC35" s="287"/>
      <c r="CYD35" s="285"/>
      <c r="CYE35" s="286"/>
      <c r="CYF35" s="286"/>
      <c r="CYG35" s="286"/>
      <c r="CYH35" s="286"/>
      <c r="CYI35" s="286"/>
      <c r="CYJ35" s="286"/>
      <c r="CYK35" s="163"/>
      <c r="CYL35" s="154"/>
      <c r="CYM35" s="287"/>
      <c r="CYN35" s="287"/>
      <c r="CYO35" s="285"/>
      <c r="CYP35" s="287"/>
      <c r="CYQ35" s="287"/>
      <c r="CYR35" s="285"/>
      <c r="CYS35" s="287"/>
      <c r="CYT35" s="287"/>
      <c r="CYU35" s="285"/>
      <c r="CYV35" s="287"/>
      <c r="CYW35" s="287"/>
      <c r="CYX35" s="285"/>
      <c r="CYY35" s="287"/>
      <c r="CYZ35" s="287"/>
      <c r="CZA35" s="285"/>
      <c r="CZB35" s="287"/>
      <c r="CZC35" s="287"/>
      <c r="CZD35" s="285"/>
      <c r="CZE35" s="287"/>
      <c r="CZF35" s="287"/>
      <c r="CZG35" s="285"/>
      <c r="CZH35" s="287"/>
      <c r="CZI35" s="287"/>
      <c r="CZJ35" s="285"/>
      <c r="CZK35" s="287"/>
      <c r="CZL35" s="287"/>
      <c r="CZM35" s="285"/>
      <c r="CZN35" s="287"/>
      <c r="CZO35" s="287"/>
      <c r="CZP35" s="285"/>
      <c r="CZQ35" s="287"/>
      <c r="CZR35" s="287"/>
      <c r="CZS35" s="285"/>
      <c r="CZT35" s="287"/>
      <c r="CZU35" s="287"/>
      <c r="CZV35" s="285"/>
      <c r="CZW35" s="287"/>
      <c r="CZX35" s="287"/>
      <c r="CZY35" s="285"/>
      <c r="CZZ35" s="287"/>
      <c r="DAA35" s="287"/>
      <c r="DAB35" s="285"/>
      <c r="DAC35" s="287"/>
      <c r="DAD35" s="287"/>
      <c r="DAE35" s="285"/>
      <c r="DAF35" s="287"/>
      <c r="DAG35" s="287"/>
      <c r="DAH35" s="285"/>
      <c r="DAI35" s="287"/>
      <c r="DAJ35" s="287"/>
      <c r="DAK35" s="285"/>
      <c r="DAL35" s="287"/>
      <c r="DAM35" s="287"/>
      <c r="DAN35" s="285"/>
      <c r="DAO35" s="287"/>
      <c r="DAP35" s="287"/>
      <c r="DAQ35" s="285"/>
      <c r="DAR35" s="287"/>
      <c r="DAS35" s="287"/>
      <c r="DAT35" s="285"/>
      <c r="DAU35" s="287"/>
      <c r="DAV35" s="287"/>
      <c r="DAW35" s="285"/>
      <c r="DAX35" s="286"/>
      <c r="DAY35" s="286"/>
      <c r="DAZ35" s="286"/>
      <c r="DBA35" s="287"/>
      <c r="DBB35" s="287"/>
      <c r="DBC35" s="285"/>
      <c r="DBD35" s="286"/>
      <c r="DBE35" s="286"/>
      <c r="DBF35" s="286"/>
      <c r="DBG35" s="287"/>
      <c r="DBH35" s="287"/>
      <c r="DBI35" s="285"/>
      <c r="DBJ35" s="287"/>
      <c r="DBK35" s="287"/>
      <c r="DBL35" s="285"/>
      <c r="DBM35" s="286"/>
      <c r="DBN35" s="286"/>
      <c r="DBO35" s="286"/>
      <c r="DBP35" s="286"/>
      <c r="DBQ35" s="286"/>
      <c r="DBR35" s="286"/>
      <c r="DBS35" s="163"/>
      <c r="DBT35" s="154"/>
      <c r="DBU35" s="287"/>
      <c r="DBV35" s="287"/>
      <c r="DBW35" s="285"/>
      <c r="DBX35" s="287"/>
      <c r="DBY35" s="287"/>
      <c r="DBZ35" s="285"/>
      <c r="DCA35" s="287"/>
      <c r="DCB35" s="287"/>
      <c r="DCC35" s="285"/>
      <c r="DCD35" s="287"/>
      <c r="DCE35" s="287"/>
      <c r="DCF35" s="285"/>
      <c r="DCG35" s="287"/>
      <c r="DCH35" s="287"/>
      <c r="DCI35" s="285"/>
      <c r="DCJ35" s="287"/>
      <c r="DCK35" s="287"/>
      <c r="DCL35" s="285"/>
      <c r="DCM35" s="287"/>
      <c r="DCN35" s="287"/>
      <c r="DCO35" s="285"/>
      <c r="DCP35" s="287"/>
      <c r="DCQ35" s="287"/>
      <c r="DCR35" s="285"/>
      <c r="DCS35" s="287"/>
      <c r="DCT35" s="287"/>
      <c r="DCU35" s="285"/>
      <c r="DCV35" s="287"/>
      <c r="DCW35" s="287"/>
      <c r="DCX35" s="285"/>
      <c r="DCY35" s="287"/>
      <c r="DCZ35" s="287"/>
      <c r="DDA35" s="285"/>
      <c r="DDB35" s="287"/>
      <c r="DDC35" s="287"/>
      <c r="DDD35" s="285"/>
      <c r="DDE35" s="287"/>
      <c r="DDF35" s="287"/>
      <c r="DDG35" s="285"/>
      <c r="DDH35" s="287"/>
      <c r="DDI35" s="287"/>
      <c r="DDJ35" s="285"/>
      <c r="DDK35" s="287"/>
      <c r="DDL35" s="287"/>
      <c r="DDM35" s="285"/>
      <c r="DDN35" s="287"/>
      <c r="DDO35" s="287"/>
      <c r="DDP35" s="285"/>
      <c r="DDQ35" s="287"/>
      <c r="DDR35" s="287"/>
      <c r="DDS35" s="285"/>
      <c r="DDT35" s="287"/>
      <c r="DDU35" s="287"/>
      <c r="DDV35" s="285"/>
      <c r="DDW35" s="287"/>
      <c r="DDX35" s="287"/>
      <c r="DDY35" s="285"/>
      <c r="DDZ35" s="287"/>
      <c r="DEA35" s="287"/>
      <c r="DEB35" s="285"/>
      <c r="DEC35" s="287"/>
      <c r="DED35" s="287"/>
      <c r="DEE35" s="285"/>
      <c r="DEF35" s="286"/>
      <c r="DEG35" s="286"/>
      <c r="DEH35" s="286"/>
      <c r="DEI35" s="287"/>
      <c r="DEJ35" s="287"/>
      <c r="DEK35" s="285"/>
      <c r="DEL35" s="286"/>
      <c r="DEM35" s="286"/>
      <c r="DEN35" s="286"/>
      <c r="DEO35" s="287"/>
      <c r="DEP35" s="287"/>
      <c r="DEQ35" s="285"/>
      <c r="DER35" s="287"/>
      <c r="DES35" s="287"/>
      <c r="DET35" s="285"/>
      <c r="DEU35" s="286"/>
      <c r="DEV35" s="286"/>
      <c r="DEW35" s="286"/>
      <c r="DEX35" s="286"/>
      <c r="DEY35" s="286"/>
      <c r="DEZ35" s="286"/>
      <c r="DFA35" s="163"/>
      <c r="DFB35" s="154"/>
      <c r="DFC35" s="287"/>
      <c r="DFD35" s="287"/>
      <c r="DFE35" s="285"/>
      <c r="DFF35" s="287"/>
      <c r="DFG35" s="287"/>
      <c r="DFH35" s="285"/>
      <c r="DFI35" s="287"/>
      <c r="DFJ35" s="287"/>
      <c r="DFK35" s="285"/>
      <c r="DFL35" s="287"/>
      <c r="DFM35" s="287"/>
      <c r="DFN35" s="285"/>
      <c r="DFO35" s="287"/>
      <c r="DFP35" s="287"/>
      <c r="DFQ35" s="285"/>
      <c r="DFR35" s="287"/>
      <c r="DFS35" s="287"/>
      <c r="DFT35" s="285"/>
      <c r="DFU35" s="287"/>
      <c r="DFV35" s="287"/>
      <c r="DFW35" s="285"/>
      <c r="DFX35" s="287"/>
      <c r="DFY35" s="287"/>
      <c r="DFZ35" s="285"/>
      <c r="DGA35" s="287"/>
      <c r="DGB35" s="287"/>
      <c r="DGC35" s="285"/>
      <c r="DGD35" s="287"/>
      <c r="DGE35" s="287"/>
      <c r="DGF35" s="285"/>
      <c r="DGG35" s="287"/>
      <c r="DGH35" s="287"/>
      <c r="DGI35" s="285"/>
      <c r="DGJ35" s="287"/>
      <c r="DGK35" s="287"/>
      <c r="DGL35" s="285"/>
      <c r="DGM35" s="287"/>
      <c r="DGN35" s="287"/>
      <c r="DGO35" s="285"/>
      <c r="DGP35" s="287"/>
      <c r="DGQ35" s="287"/>
      <c r="DGR35" s="285"/>
      <c r="DGS35" s="287"/>
      <c r="DGT35" s="287"/>
      <c r="DGU35" s="285"/>
      <c r="DGV35" s="287"/>
      <c r="DGW35" s="287"/>
      <c r="DGX35" s="285"/>
      <c r="DGY35" s="287"/>
      <c r="DGZ35" s="287"/>
      <c r="DHA35" s="285"/>
      <c r="DHB35" s="287"/>
      <c r="DHC35" s="287"/>
      <c r="DHD35" s="285"/>
      <c r="DHE35" s="287"/>
      <c r="DHF35" s="287"/>
      <c r="DHG35" s="285"/>
      <c r="DHH35" s="287"/>
      <c r="DHI35" s="287"/>
      <c r="DHJ35" s="285"/>
      <c r="DHK35" s="287"/>
      <c r="DHL35" s="287"/>
      <c r="DHM35" s="285"/>
      <c r="DHN35" s="286"/>
      <c r="DHO35" s="286"/>
      <c r="DHP35" s="286"/>
      <c r="DHQ35" s="287"/>
      <c r="DHR35" s="287"/>
      <c r="DHS35" s="285"/>
      <c r="DHT35" s="286"/>
      <c r="DHU35" s="286"/>
      <c r="DHV35" s="286"/>
      <c r="DHW35" s="287"/>
      <c r="DHX35" s="287"/>
      <c r="DHY35" s="285"/>
      <c r="DHZ35" s="287"/>
      <c r="DIA35" s="287"/>
      <c r="DIB35" s="285"/>
      <c r="DIC35" s="286"/>
      <c r="DID35" s="286"/>
      <c r="DIE35" s="286"/>
      <c r="DIF35" s="286"/>
      <c r="DIG35" s="286"/>
      <c r="DIH35" s="286"/>
      <c r="DII35" s="163"/>
      <c r="DIJ35" s="154"/>
      <c r="DIK35" s="287"/>
      <c r="DIL35" s="287"/>
      <c r="DIM35" s="285"/>
      <c r="DIN35" s="287"/>
      <c r="DIO35" s="287"/>
      <c r="DIP35" s="285"/>
      <c r="DIQ35" s="287"/>
      <c r="DIR35" s="287"/>
      <c r="DIS35" s="285"/>
      <c r="DIT35" s="287"/>
      <c r="DIU35" s="287"/>
      <c r="DIV35" s="285"/>
      <c r="DIW35" s="287"/>
      <c r="DIX35" s="287"/>
      <c r="DIY35" s="285"/>
      <c r="DIZ35" s="287"/>
      <c r="DJA35" s="287"/>
      <c r="DJB35" s="285"/>
      <c r="DJC35" s="287"/>
      <c r="DJD35" s="287"/>
      <c r="DJE35" s="285"/>
      <c r="DJF35" s="287"/>
      <c r="DJG35" s="287"/>
      <c r="DJH35" s="285"/>
      <c r="DJI35" s="287"/>
      <c r="DJJ35" s="287"/>
      <c r="DJK35" s="285"/>
      <c r="DJL35" s="287"/>
      <c r="DJM35" s="287"/>
      <c r="DJN35" s="285"/>
      <c r="DJO35" s="287"/>
      <c r="DJP35" s="287"/>
      <c r="DJQ35" s="285"/>
      <c r="DJR35" s="287"/>
      <c r="DJS35" s="287"/>
      <c r="DJT35" s="285"/>
      <c r="DJU35" s="287"/>
      <c r="DJV35" s="287"/>
      <c r="DJW35" s="285"/>
      <c r="DJX35" s="287"/>
      <c r="DJY35" s="287"/>
      <c r="DJZ35" s="285"/>
      <c r="DKA35" s="287"/>
      <c r="DKB35" s="287"/>
      <c r="DKC35" s="285"/>
      <c r="DKD35" s="287"/>
      <c r="DKE35" s="287"/>
      <c r="DKF35" s="285"/>
      <c r="DKG35" s="287"/>
      <c r="DKH35" s="287"/>
      <c r="DKI35" s="285"/>
      <c r="DKJ35" s="287"/>
      <c r="DKK35" s="287"/>
      <c r="DKL35" s="285"/>
      <c r="DKM35" s="287"/>
      <c r="DKN35" s="287"/>
      <c r="DKO35" s="285"/>
      <c r="DKP35" s="287"/>
      <c r="DKQ35" s="287"/>
      <c r="DKR35" s="285"/>
      <c r="DKS35" s="287"/>
      <c r="DKT35" s="287"/>
      <c r="DKU35" s="285"/>
      <c r="DKV35" s="286"/>
      <c r="DKW35" s="286"/>
      <c r="DKX35" s="286"/>
      <c r="DKY35" s="287"/>
      <c r="DKZ35" s="287"/>
      <c r="DLA35" s="285"/>
      <c r="DLB35" s="286"/>
      <c r="DLC35" s="286"/>
      <c r="DLD35" s="286"/>
      <c r="DLE35" s="287"/>
      <c r="DLF35" s="287"/>
      <c r="DLG35" s="285"/>
      <c r="DLH35" s="287"/>
      <c r="DLI35" s="287"/>
      <c r="DLJ35" s="285"/>
      <c r="DLK35" s="286"/>
      <c r="DLL35" s="286"/>
      <c r="DLM35" s="286"/>
      <c r="DLN35" s="286"/>
      <c r="DLO35" s="286"/>
      <c r="DLP35" s="286"/>
      <c r="DLQ35" s="163"/>
      <c r="DLR35" s="154"/>
      <c r="DLS35" s="287"/>
      <c r="DLT35" s="287"/>
      <c r="DLU35" s="285"/>
      <c r="DLV35" s="287"/>
      <c r="DLW35" s="287"/>
      <c r="DLX35" s="285"/>
      <c r="DLY35" s="287"/>
      <c r="DLZ35" s="287"/>
      <c r="DMA35" s="285"/>
      <c r="DMB35" s="287"/>
      <c r="DMC35" s="287"/>
      <c r="DMD35" s="285"/>
      <c r="DME35" s="287"/>
      <c r="DMF35" s="287"/>
      <c r="DMG35" s="285"/>
      <c r="DMH35" s="287"/>
      <c r="DMI35" s="287"/>
      <c r="DMJ35" s="285"/>
      <c r="DMK35" s="287"/>
      <c r="DML35" s="287"/>
      <c r="DMM35" s="285"/>
      <c r="DMN35" s="287"/>
      <c r="DMO35" s="287"/>
      <c r="DMP35" s="285"/>
      <c r="DMQ35" s="287"/>
      <c r="DMR35" s="287"/>
      <c r="DMS35" s="285"/>
      <c r="DMT35" s="287"/>
      <c r="DMU35" s="287"/>
      <c r="DMV35" s="285"/>
      <c r="DMW35" s="287"/>
      <c r="DMX35" s="287"/>
      <c r="DMY35" s="285"/>
      <c r="DMZ35" s="287"/>
      <c r="DNA35" s="287"/>
      <c r="DNB35" s="285"/>
      <c r="DNC35" s="287"/>
      <c r="DND35" s="287"/>
      <c r="DNE35" s="285"/>
      <c r="DNF35" s="287"/>
      <c r="DNG35" s="287"/>
      <c r="DNH35" s="285"/>
      <c r="DNI35" s="287"/>
      <c r="DNJ35" s="287"/>
      <c r="DNK35" s="285"/>
      <c r="DNL35" s="287"/>
      <c r="DNM35" s="287"/>
      <c r="DNN35" s="285"/>
      <c r="DNO35" s="287"/>
      <c r="DNP35" s="287"/>
      <c r="DNQ35" s="285"/>
      <c r="DNR35" s="287"/>
      <c r="DNS35" s="287"/>
      <c r="DNT35" s="285"/>
      <c r="DNU35" s="287"/>
      <c r="DNV35" s="287"/>
      <c r="DNW35" s="285"/>
      <c r="DNX35" s="287"/>
      <c r="DNY35" s="287"/>
      <c r="DNZ35" s="285"/>
      <c r="DOA35" s="287"/>
      <c r="DOB35" s="287"/>
      <c r="DOC35" s="285"/>
      <c r="DOD35" s="286"/>
      <c r="DOE35" s="286"/>
      <c r="DOF35" s="286"/>
      <c r="DOG35" s="287"/>
      <c r="DOH35" s="287"/>
      <c r="DOI35" s="285"/>
      <c r="DOJ35" s="286"/>
      <c r="DOK35" s="286"/>
      <c r="DOL35" s="286"/>
      <c r="DOM35" s="287"/>
      <c r="DON35" s="287"/>
      <c r="DOO35" s="285"/>
      <c r="DOP35" s="287"/>
      <c r="DOQ35" s="287"/>
      <c r="DOR35" s="285"/>
      <c r="DOS35" s="286"/>
      <c r="DOT35" s="286"/>
      <c r="DOU35" s="286"/>
      <c r="DOV35" s="286"/>
      <c r="DOW35" s="286"/>
      <c r="DOX35" s="286"/>
      <c r="DOY35" s="163"/>
      <c r="DOZ35" s="154"/>
      <c r="DPA35" s="287"/>
      <c r="DPB35" s="287"/>
      <c r="DPC35" s="285"/>
      <c r="DPD35" s="287"/>
      <c r="DPE35" s="287"/>
      <c r="DPF35" s="285"/>
      <c r="DPG35" s="287"/>
      <c r="DPH35" s="287"/>
      <c r="DPI35" s="285"/>
      <c r="DPJ35" s="287"/>
      <c r="DPK35" s="287"/>
      <c r="DPL35" s="285"/>
      <c r="DPM35" s="287"/>
      <c r="DPN35" s="287"/>
      <c r="DPO35" s="285"/>
      <c r="DPP35" s="287"/>
      <c r="DPQ35" s="287"/>
      <c r="DPR35" s="285"/>
      <c r="DPS35" s="287"/>
      <c r="DPT35" s="287"/>
      <c r="DPU35" s="285"/>
      <c r="DPV35" s="287"/>
      <c r="DPW35" s="287"/>
      <c r="DPX35" s="285"/>
      <c r="DPY35" s="287"/>
      <c r="DPZ35" s="287"/>
      <c r="DQA35" s="285"/>
      <c r="DQB35" s="287"/>
      <c r="DQC35" s="287"/>
      <c r="DQD35" s="285"/>
      <c r="DQE35" s="287"/>
      <c r="DQF35" s="287"/>
      <c r="DQG35" s="285"/>
      <c r="DQH35" s="287"/>
      <c r="DQI35" s="287"/>
      <c r="DQJ35" s="285"/>
      <c r="DQK35" s="287"/>
      <c r="DQL35" s="287"/>
      <c r="DQM35" s="285"/>
      <c r="DQN35" s="287"/>
      <c r="DQO35" s="287"/>
      <c r="DQP35" s="285"/>
      <c r="DQQ35" s="287"/>
      <c r="DQR35" s="287"/>
      <c r="DQS35" s="285"/>
      <c r="DQT35" s="287"/>
      <c r="DQU35" s="287"/>
      <c r="DQV35" s="285"/>
      <c r="DQW35" s="287"/>
      <c r="DQX35" s="287"/>
      <c r="DQY35" s="285"/>
      <c r="DQZ35" s="287"/>
      <c r="DRA35" s="287"/>
      <c r="DRB35" s="285"/>
      <c r="DRC35" s="287"/>
      <c r="DRD35" s="287"/>
      <c r="DRE35" s="285"/>
      <c r="DRF35" s="287"/>
      <c r="DRG35" s="287"/>
      <c r="DRH35" s="285"/>
      <c r="DRI35" s="287"/>
      <c r="DRJ35" s="287"/>
      <c r="DRK35" s="285"/>
      <c r="DRL35" s="286"/>
      <c r="DRM35" s="286"/>
      <c r="DRN35" s="286"/>
      <c r="DRO35" s="287"/>
      <c r="DRP35" s="287"/>
      <c r="DRQ35" s="285"/>
      <c r="DRR35" s="286"/>
      <c r="DRS35" s="286"/>
      <c r="DRT35" s="286"/>
      <c r="DRU35" s="287"/>
      <c r="DRV35" s="287"/>
      <c r="DRW35" s="285"/>
      <c r="DRX35" s="287"/>
      <c r="DRY35" s="287"/>
      <c r="DRZ35" s="285"/>
      <c r="DSA35" s="286"/>
      <c r="DSB35" s="286"/>
      <c r="DSC35" s="286"/>
      <c r="DSD35" s="286"/>
      <c r="DSE35" s="286"/>
      <c r="DSF35" s="286"/>
      <c r="DSG35" s="163"/>
      <c r="DSH35" s="154"/>
      <c r="DSI35" s="287"/>
      <c r="DSJ35" s="287"/>
      <c r="DSK35" s="285"/>
      <c r="DSL35" s="287"/>
      <c r="DSM35" s="287"/>
      <c r="DSN35" s="285"/>
      <c r="DSO35" s="287"/>
      <c r="DSP35" s="287"/>
      <c r="DSQ35" s="285"/>
      <c r="DSR35" s="287"/>
      <c r="DSS35" s="287"/>
      <c r="DST35" s="285"/>
      <c r="DSU35" s="287"/>
      <c r="DSV35" s="287"/>
      <c r="DSW35" s="285"/>
      <c r="DSX35" s="287"/>
      <c r="DSY35" s="287"/>
      <c r="DSZ35" s="285"/>
      <c r="DTA35" s="287"/>
      <c r="DTB35" s="287"/>
      <c r="DTC35" s="285"/>
      <c r="DTD35" s="287"/>
      <c r="DTE35" s="287"/>
      <c r="DTF35" s="285"/>
      <c r="DTG35" s="287"/>
      <c r="DTH35" s="287"/>
      <c r="DTI35" s="285"/>
      <c r="DTJ35" s="287"/>
      <c r="DTK35" s="287"/>
      <c r="DTL35" s="285"/>
      <c r="DTM35" s="287"/>
      <c r="DTN35" s="287"/>
      <c r="DTO35" s="285"/>
      <c r="DTP35" s="287"/>
      <c r="DTQ35" s="287"/>
      <c r="DTR35" s="285"/>
      <c r="DTS35" s="287"/>
      <c r="DTT35" s="287"/>
      <c r="DTU35" s="285"/>
      <c r="DTV35" s="287"/>
      <c r="DTW35" s="287"/>
      <c r="DTX35" s="285"/>
      <c r="DTY35" s="287"/>
      <c r="DTZ35" s="287"/>
      <c r="DUA35" s="285"/>
      <c r="DUB35" s="287"/>
      <c r="DUC35" s="287"/>
      <c r="DUD35" s="285"/>
      <c r="DUE35" s="287"/>
      <c r="DUF35" s="287"/>
      <c r="DUG35" s="285"/>
      <c r="DUH35" s="287"/>
      <c r="DUI35" s="287"/>
      <c r="DUJ35" s="285"/>
      <c r="DUK35" s="287"/>
      <c r="DUL35" s="287"/>
      <c r="DUM35" s="285"/>
      <c r="DUN35" s="287"/>
      <c r="DUO35" s="287"/>
      <c r="DUP35" s="285"/>
      <c r="DUQ35" s="287"/>
      <c r="DUR35" s="287"/>
      <c r="DUS35" s="285"/>
      <c r="DUT35" s="286"/>
      <c r="DUU35" s="286"/>
      <c r="DUV35" s="286"/>
      <c r="DUW35" s="287"/>
      <c r="DUX35" s="287"/>
      <c r="DUY35" s="285"/>
      <c r="DUZ35" s="286"/>
      <c r="DVA35" s="286"/>
      <c r="DVB35" s="286"/>
      <c r="DVC35" s="287"/>
      <c r="DVD35" s="287"/>
      <c r="DVE35" s="285"/>
      <c r="DVF35" s="287"/>
      <c r="DVG35" s="287"/>
      <c r="DVH35" s="285"/>
      <c r="DVI35" s="286"/>
      <c r="DVJ35" s="286"/>
      <c r="DVK35" s="286"/>
      <c r="DVL35" s="286"/>
      <c r="DVM35" s="286"/>
      <c r="DVN35" s="286"/>
      <c r="DVO35" s="163"/>
      <c r="DVP35" s="154"/>
      <c r="DVQ35" s="287"/>
      <c r="DVR35" s="287"/>
      <c r="DVS35" s="285"/>
      <c r="DVT35" s="287"/>
      <c r="DVU35" s="287"/>
      <c r="DVV35" s="285"/>
      <c r="DVW35" s="287"/>
      <c r="DVX35" s="287"/>
      <c r="DVY35" s="285"/>
      <c r="DVZ35" s="287"/>
      <c r="DWA35" s="287"/>
      <c r="DWB35" s="285"/>
      <c r="DWC35" s="287"/>
      <c r="DWD35" s="287"/>
      <c r="DWE35" s="285"/>
      <c r="DWF35" s="287"/>
      <c r="DWG35" s="287"/>
      <c r="DWH35" s="285"/>
      <c r="DWI35" s="287"/>
      <c r="DWJ35" s="287"/>
      <c r="DWK35" s="285"/>
      <c r="DWL35" s="287"/>
      <c r="DWM35" s="287"/>
      <c r="DWN35" s="285"/>
      <c r="DWO35" s="287"/>
      <c r="DWP35" s="287"/>
      <c r="DWQ35" s="285"/>
      <c r="DWR35" s="287"/>
      <c r="DWS35" s="287"/>
      <c r="DWT35" s="285"/>
      <c r="DWU35" s="287"/>
      <c r="DWV35" s="287"/>
      <c r="DWW35" s="285"/>
      <c r="DWX35" s="287"/>
      <c r="DWY35" s="287"/>
      <c r="DWZ35" s="285"/>
      <c r="DXA35" s="287"/>
      <c r="DXB35" s="287"/>
      <c r="DXC35" s="285"/>
      <c r="DXD35" s="287"/>
      <c r="DXE35" s="287"/>
      <c r="DXF35" s="285"/>
      <c r="DXG35" s="287"/>
      <c r="DXH35" s="287"/>
      <c r="DXI35" s="285"/>
      <c r="DXJ35" s="287"/>
      <c r="DXK35" s="287"/>
      <c r="DXL35" s="285"/>
      <c r="DXM35" s="287"/>
      <c r="DXN35" s="287"/>
      <c r="DXO35" s="285"/>
      <c r="DXP35" s="287"/>
      <c r="DXQ35" s="287"/>
      <c r="DXR35" s="285"/>
      <c r="DXS35" s="287"/>
      <c r="DXT35" s="287"/>
      <c r="DXU35" s="285"/>
      <c r="DXV35" s="287"/>
      <c r="DXW35" s="287"/>
      <c r="DXX35" s="285"/>
      <c r="DXY35" s="287"/>
      <c r="DXZ35" s="287"/>
      <c r="DYA35" s="285"/>
      <c r="DYB35" s="286"/>
      <c r="DYC35" s="286"/>
      <c r="DYD35" s="286"/>
      <c r="DYE35" s="287"/>
      <c r="DYF35" s="287"/>
      <c r="DYG35" s="285"/>
      <c r="DYH35" s="286"/>
      <c r="DYI35" s="286"/>
      <c r="DYJ35" s="286"/>
      <c r="DYK35" s="287"/>
      <c r="DYL35" s="287"/>
      <c r="DYM35" s="285"/>
      <c r="DYN35" s="287"/>
      <c r="DYO35" s="287"/>
      <c r="DYP35" s="285"/>
      <c r="DYQ35" s="286"/>
      <c r="DYR35" s="286"/>
      <c r="DYS35" s="286"/>
      <c r="DYT35" s="286"/>
      <c r="DYU35" s="286"/>
      <c r="DYV35" s="286"/>
      <c r="DYW35" s="163"/>
      <c r="DYX35" s="154"/>
      <c r="DYY35" s="287"/>
      <c r="DYZ35" s="287"/>
      <c r="DZA35" s="285"/>
      <c r="DZB35" s="287"/>
      <c r="DZC35" s="287"/>
      <c r="DZD35" s="285"/>
      <c r="DZE35" s="287"/>
      <c r="DZF35" s="287"/>
      <c r="DZG35" s="285"/>
      <c r="DZH35" s="287"/>
      <c r="DZI35" s="287"/>
      <c r="DZJ35" s="285"/>
      <c r="DZK35" s="287"/>
      <c r="DZL35" s="287"/>
      <c r="DZM35" s="285"/>
      <c r="DZN35" s="287"/>
      <c r="DZO35" s="287"/>
      <c r="DZP35" s="285"/>
      <c r="DZQ35" s="287"/>
      <c r="DZR35" s="287"/>
      <c r="DZS35" s="285"/>
      <c r="DZT35" s="287"/>
      <c r="DZU35" s="287"/>
      <c r="DZV35" s="285"/>
      <c r="DZW35" s="287"/>
      <c r="DZX35" s="287"/>
      <c r="DZY35" s="285"/>
      <c r="DZZ35" s="287"/>
      <c r="EAA35" s="287"/>
      <c r="EAB35" s="285"/>
      <c r="EAC35" s="287"/>
      <c r="EAD35" s="287"/>
      <c r="EAE35" s="285"/>
      <c r="EAF35" s="287"/>
      <c r="EAG35" s="287"/>
      <c r="EAH35" s="285"/>
      <c r="EAI35" s="287"/>
      <c r="EAJ35" s="287"/>
      <c r="EAK35" s="285"/>
      <c r="EAL35" s="287"/>
      <c r="EAM35" s="287"/>
      <c r="EAN35" s="285"/>
      <c r="EAO35" s="287"/>
      <c r="EAP35" s="287"/>
      <c r="EAQ35" s="285"/>
      <c r="EAR35" s="287"/>
      <c r="EAS35" s="287"/>
      <c r="EAT35" s="285"/>
      <c r="EAU35" s="287"/>
      <c r="EAV35" s="287"/>
      <c r="EAW35" s="285"/>
      <c r="EAX35" s="287"/>
      <c r="EAY35" s="287"/>
      <c r="EAZ35" s="285"/>
      <c r="EBA35" s="287"/>
      <c r="EBB35" s="287"/>
      <c r="EBC35" s="285"/>
      <c r="EBD35" s="287"/>
      <c r="EBE35" s="287"/>
      <c r="EBF35" s="285"/>
      <c r="EBG35" s="287"/>
      <c r="EBH35" s="287"/>
      <c r="EBI35" s="285"/>
      <c r="EBJ35" s="286"/>
      <c r="EBK35" s="286"/>
      <c r="EBL35" s="286"/>
      <c r="EBM35" s="287"/>
      <c r="EBN35" s="287"/>
      <c r="EBO35" s="285"/>
      <c r="EBP35" s="286"/>
      <c r="EBQ35" s="286"/>
      <c r="EBR35" s="286"/>
      <c r="EBS35" s="287"/>
      <c r="EBT35" s="287"/>
      <c r="EBU35" s="285"/>
      <c r="EBV35" s="287"/>
      <c r="EBW35" s="287"/>
      <c r="EBX35" s="285"/>
      <c r="EBY35" s="286"/>
      <c r="EBZ35" s="286"/>
      <c r="ECA35" s="286"/>
      <c r="ECB35" s="286"/>
      <c r="ECC35" s="286"/>
      <c r="ECD35" s="286"/>
      <c r="ECE35" s="163"/>
      <c r="ECF35" s="154"/>
      <c r="ECG35" s="287"/>
      <c r="ECH35" s="287"/>
      <c r="ECI35" s="285"/>
      <c r="ECJ35" s="287"/>
      <c r="ECK35" s="287"/>
      <c r="ECL35" s="285"/>
      <c r="ECM35" s="287"/>
      <c r="ECN35" s="287"/>
      <c r="ECO35" s="285"/>
      <c r="ECP35" s="287"/>
      <c r="ECQ35" s="287"/>
      <c r="ECR35" s="285"/>
      <c r="ECS35" s="287"/>
      <c r="ECT35" s="287"/>
      <c r="ECU35" s="285"/>
      <c r="ECV35" s="287"/>
      <c r="ECW35" s="287"/>
      <c r="ECX35" s="285"/>
      <c r="ECY35" s="287"/>
      <c r="ECZ35" s="287"/>
      <c r="EDA35" s="285"/>
      <c r="EDB35" s="287"/>
      <c r="EDC35" s="287"/>
      <c r="EDD35" s="285"/>
      <c r="EDE35" s="287"/>
      <c r="EDF35" s="287"/>
      <c r="EDG35" s="285"/>
      <c r="EDH35" s="287"/>
      <c r="EDI35" s="287"/>
      <c r="EDJ35" s="285"/>
      <c r="EDK35" s="287"/>
      <c r="EDL35" s="287"/>
      <c r="EDM35" s="285"/>
      <c r="EDN35" s="287"/>
      <c r="EDO35" s="287"/>
      <c r="EDP35" s="285"/>
      <c r="EDQ35" s="287"/>
      <c r="EDR35" s="287"/>
      <c r="EDS35" s="285"/>
      <c r="EDT35" s="287"/>
      <c r="EDU35" s="287"/>
      <c r="EDV35" s="285"/>
      <c r="EDW35" s="287"/>
      <c r="EDX35" s="287"/>
      <c r="EDY35" s="285"/>
      <c r="EDZ35" s="287"/>
      <c r="EEA35" s="287"/>
      <c r="EEB35" s="285"/>
      <c r="EEC35" s="287"/>
      <c r="EED35" s="287"/>
      <c r="EEE35" s="285"/>
      <c r="EEF35" s="287"/>
      <c r="EEG35" s="287"/>
      <c r="EEH35" s="285"/>
      <c r="EEI35" s="287"/>
      <c r="EEJ35" s="287"/>
      <c r="EEK35" s="285"/>
      <c r="EEL35" s="287"/>
      <c r="EEM35" s="287"/>
      <c r="EEN35" s="285"/>
      <c r="EEO35" s="287"/>
      <c r="EEP35" s="287"/>
      <c r="EEQ35" s="285"/>
      <c r="EER35" s="286"/>
      <c r="EES35" s="286"/>
      <c r="EET35" s="286"/>
      <c r="EEU35" s="287"/>
      <c r="EEV35" s="287"/>
      <c r="EEW35" s="285"/>
      <c r="EEX35" s="286"/>
      <c r="EEY35" s="286"/>
      <c r="EEZ35" s="286"/>
      <c r="EFA35" s="287"/>
      <c r="EFB35" s="287"/>
      <c r="EFC35" s="285"/>
      <c r="EFD35" s="287"/>
      <c r="EFE35" s="287"/>
      <c r="EFF35" s="285"/>
      <c r="EFG35" s="286"/>
      <c r="EFH35" s="286"/>
      <c r="EFI35" s="286"/>
      <c r="EFJ35" s="286"/>
      <c r="EFK35" s="286"/>
      <c r="EFL35" s="286"/>
      <c r="EFM35" s="163"/>
      <c r="EFN35" s="154"/>
      <c r="EFO35" s="287"/>
      <c r="EFP35" s="287"/>
      <c r="EFQ35" s="285"/>
      <c r="EFR35" s="287"/>
      <c r="EFS35" s="287"/>
      <c r="EFT35" s="285"/>
      <c r="EFU35" s="287"/>
      <c r="EFV35" s="287"/>
      <c r="EFW35" s="285"/>
      <c r="EFX35" s="287"/>
      <c r="EFY35" s="287"/>
      <c r="EFZ35" s="285"/>
      <c r="EGA35" s="287"/>
      <c r="EGB35" s="287"/>
      <c r="EGC35" s="285"/>
      <c r="EGD35" s="287"/>
      <c r="EGE35" s="287"/>
      <c r="EGF35" s="285"/>
      <c r="EGG35" s="287"/>
      <c r="EGH35" s="287"/>
      <c r="EGI35" s="285"/>
      <c r="EGJ35" s="287"/>
      <c r="EGK35" s="287"/>
      <c r="EGL35" s="285"/>
      <c r="EGM35" s="287"/>
      <c r="EGN35" s="287"/>
      <c r="EGO35" s="285"/>
      <c r="EGP35" s="287"/>
      <c r="EGQ35" s="287"/>
      <c r="EGR35" s="285"/>
      <c r="EGS35" s="287"/>
      <c r="EGT35" s="287"/>
      <c r="EGU35" s="285"/>
      <c r="EGV35" s="287"/>
      <c r="EGW35" s="287"/>
      <c r="EGX35" s="285"/>
      <c r="EGY35" s="287"/>
      <c r="EGZ35" s="287"/>
      <c r="EHA35" s="285"/>
      <c r="EHB35" s="287"/>
      <c r="EHC35" s="287"/>
      <c r="EHD35" s="285"/>
      <c r="EHE35" s="287"/>
      <c r="EHF35" s="287"/>
      <c r="EHG35" s="285"/>
      <c r="EHH35" s="287"/>
      <c r="EHI35" s="287"/>
      <c r="EHJ35" s="285"/>
      <c r="EHK35" s="287"/>
      <c r="EHL35" s="287"/>
      <c r="EHM35" s="285"/>
      <c r="EHN35" s="287"/>
      <c r="EHO35" s="287"/>
      <c r="EHP35" s="285"/>
      <c r="EHQ35" s="287"/>
      <c r="EHR35" s="287"/>
      <c r="EHS35" s="285"/>
      <c r="EHT35" s="287"/>
      <c r="EHU35" s="287"/>
      <c r="EHV35" s="285"/>
      <c r="EHW35" s="287"/>
      <c r="EHX35" s="287"/>
      <c r="EHY35" s="285"/>
      <c r="EHZ35" s="286"/>
      <c r="EIA35" s="286"/>
      <c r="EIB35" s="286"/>
      <c r="EIC35" s="287"/>
      <c r="EID35" s="287"/>
      <c r="EIE35" s="285"/>
      <c r="EIF35" s="286"/>
      <c r="EIG35" s="286"/>
      <c r="EIH35" s="286"/>
      <c r="EII35" s="287"/>
      <c r="EIJ35" s="287"/>
      <c r="EIK35" s="285"/>
      <c r="EIL35" s="287"/>
      <c r="EIM35" s="287"/>
      <c r="EIN35" s="285"/>
      <c r="EIO35" s="286"/>
      <c r="EIP35" s="286"/>
      <c r="EIQ35" s="286"/>
      <c r="EIR35" s="286"/>
      <c r="EIS35" s="286"/>
      <c r="EIT35" s="286"/>
      <c r="EIU35" s="163"/>
      <c r="EIV35" s="154"/>
      <c r="EIW35" s="287"/>
      <c r="EIX35" s="287"/>
      <c r="EIY35" s="285"/>
      <c r="EIZ35" s="287"/>
      <c r="EJA35" s="287"/>
      <c r="EJB35" s="285"/>
      <c r="EJC35" s="287"/>
      <c r="EJD35" s="287"/>
      <c r="EJE35" s="285"/>
      <c r="EJF35" s="287"/>
      <c r="EJG35" s="287"/>
      <c r="EJH35" s="285"/>
      <c r="EJI35" s="287"/>
      <c r="EJJ35" s="287"/>
      <c r="EJK35" s="285"/>
      <c r="EJL35" s="287"/>
      <c r="EJM35" s="287"/>
      <c r="EJN35" s="285"/>
      <c r="EJO35" s="287"/>
      <c r="EJP35" s="287"/>
      <c r="EJQ35" s="285"/>
      <c r="EJR35" s="287"/>
      <c r="EJS35" s="287"/>
      <c r="EJT35" s="285"/>
      <c r="EJU35" s="287"/>
      <c r="EJV35" s="287"/>
      <c r="EJW35" s="285"/>
      <c r="EJX35" s="287"/>
      <c r="EJY35" s="287"/>
      <c r="EJZ35" s="285"/>
      <c r="EKA35" s="287"/>
      <c r="EKB35" s="287"/>
      <c r="EKC35" s="285"/>
      <c r="EKD35" s="287"/>
      <c r="EKE35" s="287"/>
      <c r="EKF35" s="285"/>
      <c r="EKG35" s="287"/>
      <c r="EKH35" s="287"/>
      <c r="EKI35" s="285"/>
      <c r="EKJ35" s="287"/>
      <c r="EKK35" s="287"/>
      <c r="EKL35" s="285"/>
      <c r="EKM35" s="287"/>
      <c r="EKN35" s="287"/>
      <c r="EKO35" s="285"/>
      <c r="EKP35" s="287"/>
      <c r="EKQ35" s="287"/>
      <c r="EKR35" s="285"/>
      <c r="EKS35" s="287"/>
      <c r="EKT35" s="287"/>
      <c r="EKU35" s="285"/>
      <c r="EKV35" s="287"/>
      <c r="EKW35" s="287"/>
      <c r="EKX35" s="285"/>
      <c r="EKY35" s="287"/>
      <c r="EKZ35" s="287"/>
      <c r="ELA35" s="285"/>
      <c r="ELB35" s="287"/>
      <c r="ELC35" s="287"/>
      <c r="ELD35" s="285"/>
      <c r="ELE35" s="287"/>
      <c r="ELF35" s="287"/>
      <c r="ELG35" s="285"/>
      <c r="ELH35" s="286"/>
      <c r="ELI35" s="286"/>
      <c r="ELJ35" s="286"/>
      <c r="ELK35" s="287"/>
      <c r="ELL35" s="287"/>
      <c r="ELM35" s="285"/>
      <c r="ELN35" s="286"/>
      <c r="ELO35" s="286"/>
      <c r="ELP35" s="286"/>
      <c r="ELQ35" s="287"/>
      <c r="ELR35" s="287"/>
      <c r="ELS35" s="285"/>
      <c r="ELT35" s="287"/>
      <c r="ELU35" s="287"/>
      <c r="ELV35" s="285"/>
      <c r="ELW35" s="286"/>
      <c r="ELX35" s="286"/>
      <c r="ELY35" s="286"/>
      <c r="ELZ35" s="286"/>
      <c r="EMA35" s="286"/>
      <c r="EMB35" s="286"/>
      <c r="EMC35" s="163"/>
      <c r="EMD35" s="154"/>
      <c r="EME35" s="287"/>
      <c r="EMF35" s="287"/>
      <c r="EMG35" s="285"/>
      <c r="EMH35" s="287"/>
      <c r="EMI35" s="287"/>
      <c r="EMJ35" s="285"/>
      <c r="EMK35" s="287"/>
      <c r="EML35" s="287"/>
      <c r="EMM35" s="285"/>
      <c r="EMN35" s="287"/>
      <c r="EMO35" s="287"/>
      <c r="EMP35" s="285"/>
      <c r="EMQ35" s="287"/>
      <c r="EMR35" s="287"/>
      <c r="EMS35" s="285"/>
      <c r="EMT35" s="287"/>
      <c r="EMU35" s="287"/>
      <c r="EMV35" s="285"/>
      <c r="EMW35" s="287"/>
      <c r="EMX35" s="287"/>
      <c r="EMY35" s="285"/>
      <c r="EMZ35" s="287"/>
      <c r="ENA35" s="287"/>
      <c r="ENB35" s="285"/>
      <c r="ENC35" s="287"/>
      <c r="END35" s="287"/>
      <c r="ENE35" s="285"/>
      <c r="ENF35" s="287"/>
      <c r="ENG35" s="287"/>
      <c r="ENH35" s="285"/>
      <c r="ENI35" s="287"/>
      <c r="ENJ35" s="287"/>
      <c r="ENK35" s="285"/>
      <c r="ENL35" s="287"/>
      <c r="ENM35" s="287"/>
      <c r="ENN35" s="285"/>
      <c r="ENO35" s="287"/>
      <c r="ENP35" s="287"/>
      <c r="ENQ35" s="285"/>
      <c r="ENR35" s="287"/>
      <c r="ENS35" s="287"/>
      <c r="ENT35" s="285"/>
      <c r="ENU35" s="287"/>
      <c r="ENV35" s="287"/>
      <c r="ENW35" s="285"/>
      <c r="ENX35" s="287"/>
      <c r="ENY35" s="287"/>
      <c r="ENZ35" s="285"/>
      <c r="EOA35" s="287"/>
      <c r="EOB35" s="287"/>
      <c r="EOC35" s="285"/>
      <c r="EOD35" s="287"/>
      <c r="EOE35" s="287"/>
      <c r="EOF35" s="285"/>
      <c r="EOG35" s="287"/>
      <c r="EOH35" s="287"/>
      <c r="EOI35" s="285"/>
      <c r="EOJ35" s="287"/>
      <c r="EOK35" s="287"/>
      <c r="EOL35" s="285"/>
      <c r="EOM35" s="287"/>
      <c r="EON35" s="287"/>
      <c r="EOO35" s="285"/>
      <c r="EOP35" s="286"/>
      <c r="EOQ35" s="286"/>
      <c r="EOR35" s="286"/>
      <c r="EOS35" s="287"/>
      <c r="EOT35" s="287"/>
      <c r="EOU35" s="285"/>
      <c r="EOV35" s="286"/>
      <c r="EOW35" s="286"/>
      <c r="EOX35" s="286"/>
      <c r="EOY35" s="287"/>
      <c r="EOZ35" s="287"/>
      <c r="EPA35" s="285"/>
      <c r="EPB35" s="287"/>
      <c r="EPC35" s="287"/>
      <c r="EPD35" s="285"/>
      <c r="EPE35" s="286"/>
      <c r="EPF35" s="286"/>
      <c r="EPG35" s="286"/>
      <c r="EPH35" s="286"/>
      <c r="EPI35" s="286"/>
      <c r="EPJ35" s="286"/>
      <c r="EPK35" s="163"/>
      <c r="EPL35" s="154"/>
      <c r="EPM35" s="287"/>
      <c r="EPN35" s="287"/>
      <c r="EPO35" s="285"/>
      <c r="EPP35" s="287"/>
      <c r="EPQ35" s="287"/>
      <c r="EPR35" s="285"/>
      <c r="EPS35" s="287"/>
      <c r="EPT35" s="287"/>
      <c r="EPU35" s="285"/>
      <c r="EPV35" s="287"/>
      <c r="EPW35" s="287"/>
      <c r="EPX35" s="285"/>
      <c r="EPY35" s="287"/>
      <c r="EPZ35" s="287"/>
      <c r="EQA35" s="285"/>
      <c r="EQB35" s="287"/>
      <c r="EQC35" s="287"/>
      <c r="EQD35" s="285"/>
      <c r="EQE35" s="287"/>
      <c r="EQF35" s="287"/>
      <c r="EQG35" s="285"/>
      <c r="EQH35" s="287"/>
      <c r="EQI35" s="287"/>
      <c r="EQJ35" s="285"/>
      <c r="EQK35" s="287"/>
      <c r="EQL35" s="287"/>
      <c r="EQM35" s="285"/>
      <c r="EQN35" s="287"/>
      <c r="EQO35" s="287"/>
      <c r="EQP35" s="285"/>
      <c r="EQQ35" s="287"/>
      <c r="EQR35" s="287"/>
      <c r="EQS35" s="285"/>
      <c r="EQT35" s="287"/>
      <c r="EQU35" s="287"/>
      <c r="EQV35" s="285"/>
      <c r="EQW35" s="287"/>
      <c r="EQX35" s="287"/>
      <c r="EQY35" s="285"/>
      <c r="EQZ35" s="287"/>
      <c r="ERA35" s="287"/>
      <c r="ERB35" s="285"/>
      <c r="ERC35" s="287"/>
      <c r="ERD35" s="287"/>
      <c r="ERE35" s="285"/>
      <c r="ERF35" s="287"/>
      <c r="ERG35" s="287"/>
      <c r="ERH35" s="285"/>
      <c r="ERI35" s="287"/>
      <c r="ERJ35" s="287"/>
      <c r="ERK35" s="285"/>
      <c r="ERL35" s="287"/>
      <c r="ERM35" s="287"/>
      <c r="ERN35" s="285"/>
      <c r="ERO35" s="287"/>
      <c r="ERP35" s="287"/>
      <c r="ERQ35" s="285"/>
      <c r="ERR35" s="287"/>
      <c r="ERS35" s="287"/>
      <c r="ERT35" s="285"/>
      <c r="ERU35" s="287"/>
      <c r="ERV35" s="287"/>
      <c r="ERW35" s="285"/>
      <c r="ERX35" s="286"/>
      <c r="ERY35" s="286"/>
      <c r="ERZ35" s="286"/>
      <c r="ESA35" s="287"/>
      <c r="ESB35" s="287"/>
      <c r="ESC35" s="285"/>
      <c r="ESD35" s="286"/>
      <c r="ESE35" s="286"/>
      <c r="ESF35" s="286"/>
      <c r="ESG35" s="287"/>
      <c r="ESH35" s="287"/>
      <c r="ESI35" s="285"/>
      <c r="ESJ35" s="287"/>
      <c r="ESK35" s="287"/>
      <c r="ESL35" s="285"/>
      <c r="ESM35" s="286"/>
      <c r="ESN35" s="286"/>
      <c r="ESO35" s="286"/>
      <c r="ESP35" s="286"/>
      <c r="ESQ35" s="286"/>
      <c r="ESR35" s="286"/>
      <c r="ESS35" s="163"/>
      <c r="EST35" s="154"/>
      <c r="ESU35" s="287"/>
      <c r="ESV35" s="287"/>
      <c r="ESW35" s="285"/>
      <c r="ESX35" s="287"/>
      <c r="ESY35" s="287"/>
      <c r="ESZ35" s="285"/>
      <c r="ETA35" s="287"/>
      <c r="ETB35" s="287"/>
      <c r="ETC35" s="285"/>
      <c r="ETD35" s="287"/>
      <c r="ETE35" s="287"/>
      <c r="ETF35" s="285"/>
      <c r="ETG35" s="287"/>
      <c r="ETH35" s="287"/>
      <c r="ETI35" s="285"/>
      <c r="ETJ35" s="287"/>
      <c r="ETK35" s="287"/>
      <c r="ETL35" s="285"/>
      <c r="ETM35" s="287"/>
      <c r="ETN35" s="287"/>
      <c r="ETO35" s="285"/>
      <c r="ETP35" s="287"/>
      <c r="ETQ35" s="287"/>
      <c r="ETR35" s="285"/>
      <c r="ETS35" s="287"/>
      <c r="ETT35" s="287"/>
      <c r="ETU35" s="285"/>
      <c r="ETV35" s="287"/>
      <c r="ETW35" s="287"/>
      <c r="ETX35" s="285"/>
      <c r="ETY35" s="287"/>
      <c r="ETZ35" s="287"/>
      <c r="EUA35" s="285"/>
      <c r="EUB35" s="287"/>
      <c r="EUC35" s="287"/>
      <c r="EUD35" s="285"/>
      <c r="EUE35" s="287"/>
      <c r="EUF35" s="287"/>
      <c r="EUG35" s="285"/>
      <c r="EUH35" s="287"/>
      <c r="EUI35" s="287"/>
      <c r="EUJ35" s="285"/>
      <c r="EUK35" s="287"/>
      <c r="EUL35" s="287"/>
      <c r="EUM35" s="285"/>
      <c r="EUN35" s="287"/>
      <c r="EUO35" s="287"/>
      <c r="EUP35" s="285"/>
      <c r="EUQ35" s="287"/>
      <c r="EUR35" s="287"/>
      <c r="EUS35" s="285"/>
      <c r="EUT35" s="287"/>
      <c r="EUU35" s="287"/>
      <c r="EUV35" s="285"/>
      <c r="EUW35" s="287"/>
      <c r="EUX35" s="287"/>
      <c r="EUY35" s="285"/>
      <c r="EUZ35" s="287"/>
      <c r="EVA35" s="287"/>
      <c r="EVB35" s="285"/>
      <c r="EVC35" s="287"/>
      <c r="EVD35" s="287"/>
      <c r="EVE35" s="285"/>
      <c r="EVF35" s="286"/>
      <c r="EVG35" s="286"/>
      <c r="EVH35" s="286"/>
      <c r="EVI35" s="287"/>
      <c r="EVJ35" s="287"/>
      <c r="EVK35" s="285"/>
      <c r="EVL35" s="286"/>
      <c r="EVM35" s="286"/>
      <c r="EVN35" s="286"/>
      <c r="EVO35" s="287"/>
      <c r="EVP35" s="287"/>
      <c r="EVQ35" s="285"/>
      <c r="EVR35" s="287"/>
      <c r="EVS35" s="287"/>
      <c r="EVT35" s="285"/>
      <c r="EVU35" s="286"/>
      <c r="EVV35" s="286"/>
      <c r="EVW35" s="286"/>
      <c r="EVX35" s="286"/>
      <c r="EVY35" s="286"/>
      <c r="EVZ35" s="286"/>
      <c r="EWA35" s="163"/>
      <c r="EWB35" s="154"/>
      <c r="EWC35" s="287"/>
      <c r="EWD35" s="287"/>
      <c r="EWE35" s="285"/>
      <c r="EWF35" s="287"/>
      <c r="EWG35" s="287"/>
      <c r="EWH35" s="285"/>
      <c r="EWI35" s="287"/>
      <c r="EWJ35" s="287"/>
      <c r="EWK35" s="285"/>
      <c r="EWL35" s="287"/>
      <c r="EWM35" s="287"/>
      <c r="EWN35" s="285"/>
      <c r="EWO35" s="287"/>
      <c r="EWP35" s="287"/>
      <c r="EWQ35" s="285"/>
      <c r="EWR35" s="287"/>
      <c r="EWS35" s="287"/>
      <c r="EWT35" s="285"/>
      <c r="EWU35" s="287"/>
      <c r="EWV35" s="287"/>
      <c r="EWW35" s="285"/>
      <c r="EWX35" s="287"/>
      <c r="EWY35" s="287"/>
      <c r="EWZ35" s="285"/>
      <c r="EXA35" s="287"/>
      <c r="EXB35" s="287"/>
      <c r="EXC35" s="285"/>
      <c r="EXD35" s="287"/>
      <c r="EXE35" s="287"/>
      <c r="EXF35" s="285"/>
      <c r="EXG35" s="287"/>
      <c r="EXH35" s="287"/>
      <c r="EXI35" s="285"/>
      <c r="EXJ35" s="287"/>
      <c r="EXK35" s="287"/>
      <c r="EXL35" s="285"/>
      <c r="EXM35" s="287"/>
      <c r="EXN35" s="287"/>
      <c r="EXO35" s="285"/>
      <c r="EXP35" s="287"/>
      <c r="EXQ35" s="287"/>
      <c r="EXR35" s="285"/>
      <c r="EXS35" s="287"/>
      <c r="EXT35" s="287"/>
      <c r="EXU35" s="285"/>
      <c r="EXV35" s="287"/>
      <c r="EXW35" s="287"/>
      <c r="EXX35" s="285"/>
      <c r="EXY35" s="287"/>
      <c r="EXZ35" s="287"/>
      <c r="EYA35" s="285"/>
      <c r="EYB35" s="287"/>
      <c r="EYC35" s="287"/>
      <c r="EYD35" s="285"/>
      <c r="EYE35" s="287"/>
      <c r="EYF35" s="287"/>
      <c r="EYG35" s="285"/>
      <c r="EYH35" s="287"/>
      <c r="EYI35" s="287"/>
      <c r="EYJ35" s="285"/>
      <c r="EYK35" s="287"/>
      <c r="EYL35" s="287"/>
      <c r="EYM35" s="285"/>
      <c r="EYN35" s="286"/>
      <c r="EYO35" s="286"/>
      <c r="EYP35" s="286"/>
      <c r="EYQ35" s="287"/>
      <c r="EYR35" s="287"/>
      <c r="EYS35" s="285"/>
      <c r="EYT35" s="286"/>
      <c r="EYU35" s="286"/>
      <c r="EYV35" s="286"/>
      <c r="EYW35" s="287"/>
      <c r="EYX35" s="287"/>
      <c r="EYY35" s="285"/>
      <c r="EYZ35" s="287"/>
      <c r="EZA35" s="287"/>
      <c r="EZB35" s="285"/>
      <c r="EZC35" s="286"/>
      <c r="EZD35" s="286"/>
      <c r="EZE35" s="286"/>
      <c r="EZF35" s="286"/>
      <c r="EZG35" s="286"/>
      <c r="EZH35" s="286"/>
      <c r="EZI35" s="163"/>
      <c r="EZJ35" s="154"/>
      <c r="EZK35" s="287"/>
      <c r="EZL35" s="287"/>
      <c r="EZM35" s="285"/>
      <c r="EZN35" s="287"/>
      <c r="EZO35" s="287"/>
      <c r="EZP35" s="285"/>
      <c r="EZQ35" s="287"/>
      <c r="EZR35" s="287"/>
      <c r="EZS35" s="285"/>
      <c r="EZT35" s="287"/>
      <c r="EZU35" s="287"/>
      <c r="EZV35" s="285"/>
      <c r="EZW35" s="287"/>
      <c r="EZX35" s="287"/>
      <c r="EZY35" s="285"/>
      <c r="EZZ35" s="287"/>
      <c r="FAA35" s="287"/>
      <c r="FAB35" s="285"/>
      <c r="FAC35" s="287"/>
      <c r="FAD35" s="287"/>
      <c r="FAE35" s="285"/>
      <c r="FAF35" s="287"/>
      <c r="FAG35" s="287"/>
      <c r="FAH35" s="285"/>
      <c r="FAI35" s="287"/>
      <c r="FAJ35" s="287"/>
      <c r="FAK35" s="285"/>
      <c r="FAL35" s="287"/>
      <c r="FAM35" s="287"/>
      <c r="FAN35" s="285"/>
      <c r="FAO35" s="287"/>
      <c r="FAP35" s="287"/>
      <c r="FAQ35" s="285"/>
      <c r="FAR35" s="287"/>
      <c r="FAS35" s="287"/>
      <c r="FAT35" s="285"/>
      <c r="FAU35" s="287"/>
      <c r="FAV35" s="287"/>
      <c r="FAW35" s="285"/>
      <c r="FAX35" s="287"/>
      <c r="FAY35" s="287"/>
      <c r="FAZ35" s="285"/>
      <c r="FBA35" s="287"/>
      <c r="FBB35" s="287"/>
      <c r="FBC35" s="285"/>
      <c r="FBD35" s="287"/>
      <c r="FBE35" s="287"/>
      <c r="FBF35" s="285"/>
      <c r="FBG35" s="287"/>
      <c r="FBH35" s="287"/>
      <c r="FBI35" s="285"/>
      <c r="FBJ35" s="287"/>
      <c r="FBK35" s="287"/>
      <c r="FBL35" s="285"/>
      <c r="FBM35" s="287"/>
      <c r="FBN35" s="287"/>
      <c r="FBO35" s="285"/>
      <c r="FBP35" s="287"/>
      <c r="FBQ35" s="287"/>
      <c r="FBR35" s="285"/>
      <c r="FBS35" s="287"/>
      <c r="FBT35" s="287"/>
      <c r="FBU35" s="285"/>
      <c r="FBV35" s="286"/>
      <c r="FBW35" s="286"/>
      <c r="FBX35" s="286"/>
      <c r="FBY35" s="287"/>
      <c r="FBZ35" s="287"/>
      <c r="FCA35" s="285"/>
      <c r="FCB35" s="286"/>
      <c r="FCC35" s="286"/>
      <c r="FCD35" s="286"/>
      <c r="FCE35" s="287"/>
      <c r="FCF35" s="287"/>
      <c r="FCG35" s="285"/>
      <c r="FCH35" s="287"/>
      <c r="FCI35" s="287"/>
      <c r="FCJ35" s="285"/>
      <c r="FCK35" s="286"/>
      <c r="FCL35" s="286"/>
      <c r="FCM35" s="286"/>
      <c r="FCN35" s="286"/>
      <c r="FCO35" s="286"/>
      <c r="FCP35" s="286"/>
      <c r="FCQ35" s="163"/>
      <c r="FCR35" s="154"/>
      <c r="FCS35" s="287"/>
      <c r="FCT35" s="287"/>
      <c r="FCU35" s="285"/>
      <c r="FCV35" s="287"/>
      <c r="FCW35" s="287"/>
      <c r="FCX35" s="285"/>
      <c r="FCY35" s="287"/>
      <c r="FCZ35" s="287"/>
      <c r="FDA35" s="285"/>
      <c r="FDB35" s="287"/>
      <c r="FDC35" s="287"/>
      <c r="FDD35" s="285"/>
      <c r="FDE35" s="287"/>
      <c r="FDF35" s="287"/>
      <c r="FDG35" s="285"/>
      <c r="FDH35" s="287"/>
      <c r="FDI35" s="287"/>
      <c r="FDJ35" s="285"/>
      <c r="FDK35" s="287"/>
      <c r="FDL35" s="287"/>
      <c r="FDM35" s="285"/>
      <c r="FDN35" s="287"/>
      <c r="FDO35" s="287"/>
      <c r="FDP35" s="285"/>
      <c r="FDQ35" s="287"/>
      <c r="FDR35" s="287"/>
      <c r="FDS35" s="285"/>
      <c r="FDT35" s="287"/>
      <c r="FDU35" s="287"/>
      <c r="FDV35" s="285"/>
      <c r="FDW35" s="287"/>
      <c r="FDX35" s="287"/>
      <c r="FDY35" s="285"/>
      <c r="FDZ35" s="287"/>
      <c r="FEA35" s="287"/>
      <c r="FEB35" s="285"/>
      <c r="FEC35" s="287"/>
      <c r="FED35" s="287"/>
      <c r="FEE35" s="285"/>
      <c r="FEF35" s="287"/>
      <c r="FEG35" s="287"/>
      <c r="FEH35" s="285"/>
      <c r="FEI35" s="287"/>
      <c r="FEJ35" s="287"/>
      <c r="FEK35" s="285"/>
      <c r="FEL35" s="287"/>
      <c r="FEM35" s="287"/>
      <c r="FEN35" s="285"/>
      <c r="FEO35" s="287"/>
      <c r="FEP35" s="287"/>
      <c r="FEQ35" s="285"/>
      <c r="FER35" s="287"/>
      <c r="FES35" s="287"/>
      <c r="FET35" s="285"/>
      <c r="FEU35" s="287"/>
      <c r="FEV35" s="287"/>
      <c r="FEW35" s="285"/>
      <c r="FEX35" s="287"/>
      <c r="FEY35" s="287"/>
      <c r="FEZ35" s="285"/>
      <c r="FFA35" s="287"/>
      <c r="FFB35" s="287"/>
      <c r="FFC35" s="285"/>
      <c r="FFD35" s="286"/>
      <c r="FFE35" s="286"/>
      <c r="FFF35" s="286"/>
      <c r="FFG35" s="287"/>
      <c r="FFH35" s="287"/>
      <c r="FFI35" s="285"/>
      <c r="FFJ35" s="286"/>
      <c r="FFK35" s="286"/>
      <c r="FFL35" s="286"/>
      <c r="FFM35" s="287"/>
      <c r="FFN35" s="287"/>
      <c r="FFO35" s="285"/>
      <c r="FFP35" s="287"/>
      <c r="FFQ35" s="287"/>
      <c r="FFR35" s="285"/>
      <c r="FFS35" s="286"/>
      <c r="FFT35" s="286"/>
      <c r="FFU35" s="286"/>
      <c r="FFV35" s="286"/>
      <c r="FFW35" s="286"/>
      <c r="FFX35" s="286"/>
      <c r="FFY35" s="163"/>
      <c r="FFZ35" s="154"/>
      <c r="FGA35" s="287"/>
      <c r="FGB35" s="287"/>
      <c r="FGC35" s="285"/>
      <c r="FGD35" s="287"/>
      <c r="FGE35" s="287"/>
      <c r="FGF35" s="285"/>
      <c r="FGG35" s="287"/>
      <c r="FGH35" s="287"/>
      <c r="FGI35" s="285"/>
      <c r="FGJ35" s="287"/>
      <c r="FGK35" s="287"/>
      <c r="FGL35" s="285"/>
      <c r="FGM35" s="287"/>
      <c r="FGN35" s="287"/>
      <c r="FGO35" s="285"/>
      <c r="FGP35" s="287"/>
      <c r="FGQ35" s="287"/>
      <c r="FGR35" s="285"/>
      <c r="FGS35" s="287"/>
      <c r="FGT35" s="287"/>
      <c r="FGU35" s="285"/>
      <c r="FGV35" s="287"/>
      <c r="FGW35" s="287"/>
      <c r="FGX35" s="285"/>
      <c r="FGY35" s="287"/>
      <c r="FGZ35" s="287"/>
      <c r="FHA35" s="285"/>
      <c r="FHB35" s="287"/>
      <c r="FHC35" s="287"/>
      <c r="FHD35" s="285"/>
      <c r="FHE35" s="287"/>
      <c r="FHF35" s="287"/>
      <c r="FHG35" s="285"/>
      <c r="FHH35" s="287"/>
      <c r="FHI35" s="287"/>
      <c r="FHJ35" s="285"/>
      <c r="FHK35" s="287"/>
      <c r="FHL35" s="287"/>
      <c r="FHM35" s="285"/>
      <c r="FHN35" s="287"/>
      <c r="FHO35" s="287"/>
      <c r="FHP35" s="285"/>
      <c r="FHQ35" s="287"/>
      <c r="FHR35" s="287"/>
      <c r="FHS35" s="285"/>
      <c r="FHT35" s="287"/>
      <c r="FHU35" s="287"/>
      <c r="FHV35" s="285"/>
      <c r="FHW35" s="287"/>
      <c r="FHX35" s="287"/>
      <c r="FHY35" s="285"/>
      <c r="FHZ35" s="287"/>
      <c r="FIA35" s="287"/>
      <c r="FIB35" s="285"/>
      <c r="FIC35" s="287"/>
      <c r="FID35" s="287"/>
      <c r="FIE35" s="285"/>
      <c r="FIF35" s="287"/>
      <c r="FIG35" s="287"/>
      <c r="FIH35" s="285"/>
      <c r="FII35" s="287"/>
      <c r="FIJ35" s="287"/>
      <c r="FIK35" s="285"/>
      <c r="FIL35" s="286"/>
      <c r="FIM35" s="286"/>
      <c r="FIN35" s="286"/>
      <c r="FIO35" s="287"/>
      <c r="FIP35" s="287"/>
      <c r="FIQ35" s="285"/>
      <c r="FIR35" s="286"/>
      <c r="FIS35" s="286"/>
      <c r="FIT35" s="286"/>
      <c r="FIU35" s="287"/>
      <c r="FIV35" s="287"/>
      <c r="FIW35" s="285"/>
      <c r="FIX35" s="287"/>
      <c r="FIY35" s="287"/>
      <c r="FIZ35" s="285"/>
      <c r="FJA35" s="286"/>
      <c r="FJB35" s="286"/>
      <c r="FJC35" s="286"/>
      <c r="FJD35" s="286"/>
      <c r="FJE35" s="286"/>
      <c r="FJF35" s="286"/>
      <c r="FJG35" s="163"/>
      <c r="FJH35" s="154"/>
      <c r="FJI35" s="287"/>
      <c r="FJJ35" s="287"/>
      <c r="FJK35" s="285"/>
      <c r="FJL35" s="287"/>
      <c r="FJM35" s="287"/>
      <c r="FJN35" s="285"/>
      <c r="FJO35" s="287"/>
      <c r="FJP35" s="287"/>
      <c r="FJQ35" s="285"/>
      <c r="FJR35" s="287"/>
      <c r="FJS35" s="287"/>
      <c r="FJT35" s="285"/>
      <c r="FJU35" s="287"/>
      <c r="FJV35" s="287"/>
      <c r="FJW35" s="285"/>
      <c r="FJX35" s="287"/>
      <c r="FJY35" s="287"/>
      <c r="FJZ35" s="285"/>
      <c r="FKA35" s="287"/>
      <c r="FKB35" s="287"/>
      <c r="FKC35" s="285"/>
      <c r="FKD35" s="287"/>
      <c r="FKE35" s="287"/>
      <c r="FKF35" s="285"/>
      <c r="FKG35" s="287"/>
      <c r="FKH35" s="287"/>
      <c r="FKI35" s="285"/>
      <c r="FKJ35" s="287"/>
      <c r="FKK35" s="287"/>
      <c r="FKL35" s="285"/>
      <c r="FKM35" s="287"/>
      <c r="FKN35" s="287"/>
      <c r="FKO35" s="285"/>
      <c r="FKP35" s="287"/>
      <c r="FKQ35" s="287"/>
      <c r="FKR35" s="285"/>
      <c r="FKS35" s="287"/>
      <c r="FKT35" s="287"/>
      <c r="FKU35" s="285"/>
      <c r="FKV35" s="287"/>
      <c r="FKW35" s="287"/>
      <c r="FKX35" s="285"/>
      <c r="FKY35" s="287"/>
      <c r="FKZ35" s="287"/>
      <c r="FLA35" s="285"/>
      <c r="FLB35" s="287"/>
      <c r="FLC35" s="287"/>
      <c r="FLD35" s="285"/>
      <c r="FLE35" s="287"/>
      <c r="FLF35" s="287"/>
      <c r="FLG35" s="285"/>
      <c r="FLH35" s="287"/>
      <c r="FLI35" s="287"/>
      <c r="FLJ35" s="285"/>
      <c r="FLK35" s="287"/>
      <c r="FLL35" s="287"/>
      <c r="FLM35" s="285"/>
      <c r="FLN35" s="287"/>
      <c r="FLO35" s="287"/>
      <c r="FLP35" s="285"/>
      <c r="FLQ35" s="287"/>
      <c r="FLR35" s="287"/>
      <c r="FLS35" s="285"/>
      <c r="FLT35" s="286"/>
      <c r="FLU35" s="286"/>
      <c r="FLV35" s="286"/>
      <c r="FLW35" s="287"/>
      <c r="FLX35" s="287"/>
      <c r="FLY35" s="285"/>
      <c r="FLZ35" s="286"/>
      <c r="FMA35" s="286"/>
      <c r="FMB35" s="286"/>
      <c r="FMC35" s="287"/>
      <c r="FMD35" s="287"/>
      <c r="FME35" s="285"/>
      <c r="FMF35" s="287"/>
      <c r="FMG35" s="287"/>
      <c r="FMH35" s="285"/>
      <c r="FMI35" s="286"/>
      <c r="FMJ35" s="286"/>
      <c r="FMK35" s="286"/>
      <c r="FML35" s="286"/>
      <c r="FMM35" s="286"/>
      <c r="FMN35" s="286"/>
      <c r="FMO35" s="163"/>
      <c r="FMP35" s="154"/>
      <c r="FMQ35" s="287"/>
      <c r="FMR35" s="287"/>
      <c r="FMS35" s="285"/>
      <c r="FMT35" s="287"/>
      <c r="FMU35" s="287"/>
      <c r="FMV35" s="285"/>
      <c r="FMW35" s="287"/>
      <c r="FMX35" s="287"/>
      <c r="FMY35" s="285"/>
      <c r="FMZ35" s="287"/>
      <c r="FNA35" s="287"/>
      <c r="FNB35" s="285"/>
      <c r="FNC35" s="287"/>
      <c r="FND35" s="287"/>
      <c r="FNE35" s="285"/>
      <c r="FNF35" s="287"/>
      <c r="FNG35" s="287"/>
      <c r="FNH35" s="285"/>
      <c r="FNI35" s="287"/>
      <c r="FNJ35" s="287"/>
      <c r="FNK35" s="285"/>
      <c r="FNL35" s="287"/>
      <c r="FNM35" s="287"/>
      <c r="FNN35" s="285"/>
      <c r="FNO35" s="287"/>
      <c r="FNP35" s="287"/>
      <c r="FNQ35" s="285"/>
      <c r="FNR35" s="287"/>
      <c r="FNS35" s="287"/>
      <c r="FNT35" s="285"/>
      <c r="FNU35" s="287"/>
      <c r="FNV35" s="287"/>
      <c r="FNW35" s="285"/>
      <c r="FNX35" s="287"/>
      <c r="FNY35" s="287"/>
      <c r="FNZ35" s="285"/>
      <c r="FOA35" s="287"/>
      <c r="FOB35" s="287"/>
      <c r="FOC35" s="285"/>
      <c r="FOD35" s="287"/>
      <c r="FOE35" s="287"/>
      <c r="FOF35" s="285"/>
      <c r="FOG35" s="287"/>
      <c r="FOH35" s="287"/>
      <c r="FOI35" s="285"/>
      <c r="FOJ35" s="287"/>
      <c r="FOK35" s="287"/>
      <c r="FOL35" s="285"/>
      <c r="FOM35" s="287"/>
      <c r="FON35" s="287"/>
      <c r="FOO35" s="285"/>
      <c r="FOP35" s="287"/>
      <c r="FOQ35" s="287"/>
      <c r="FOR35" s="285"/>
      <c r="FOS35" s="287"/>
      <c r="FOT35" s="287"/>
      <c r="FOU35" s="285"/>
      <c r="FOV35" s="287"/>
      <c r="FOW35" s="287"/>
      <c r="FOX35" s="285"/>
      <c r="FOY35" s="287"/>
      <c r="FOZ35" s="287"/>
      <c r="FPA35" s="285"/>
      <c r="FPB35" s="286"/>
      <c r="FPC35" s="286"/>
      <c r="FPD35" s="286"/>
      <c r="FPE35" s="287"/>
      <c r="FPF35" s="287"/>
      <c r="FPG35" s="285"/>
      <c r="FPH35" s="286"/>
      <c r="FPI35" s="286"/>
      <c r="FPJ35" s="286"/>
      <c r="FPK35" s="287"/>
      <c r="FPL35" s="287"/>
      <c r="FPM35" s="285"/>
      <c r="FPN35" s="287"/>
      <c r="FPO35" s="287"/>
      <c r="FPP35" s="285"/>
      <c r="FPQ35" s="286"/>
      <c r="FPR35" s="286"/>
      <c r="FPS35" s="286"/>
      <c r="FPT35" s="286"/>
      <c r="FPU35" s="286"/>
      <c r="FPV35" s="286"/>
      <c r="FPW35" s="163"/>
      <c r="FPX35" s="154"/>
      <c r="FPY35" s="287"/>
      <c r="FPZ35" s="287"/>
      <c r="FQA35" s="285"/>
      <c r="FQB35" s="287"/>
      <c r="FQC35" s="287"/>
      <c r="FQD35" s="285"/>
      <c r="FQE35" s="287"/>
      <c r="FQF35" s="287"/>
      <c r="FQG35" s="285"/>
      <c r="FQH35" s="287"/>
      <c r="FQI35" s="287"/>
      <c r="FQJ35" s="285"/>
      <c r="FQK35" s="287"/>
      <c r="FQL35" s="287"/>
      <c r="FQM35" s="285"/>
      <c r="FQN35" s="287"/>
      <c r="FQO35" s="287"/>
      <c r="FQP35" s="285"/>
      <c r="FQQ35" s="287"/>
      <c r="FQR35" s="287"/>
      <c r="FQS35" s="285"/>
      <c r="FQT35" s="287"/>
      <c r="FQU35" s="287"/>
      <c r="FQV35" s="285"/>
      <c r="FQW35" s="287"/>
      <c r="FQX35" s="287"/>
      <c r="FQY35" s="285"/>
      <c r="FQZ35" s="287"/>
      <c r="FRA35" s="287"/>
      <c r="FRB35" s="285"/>
      <c r="FRC35" s="287"/>
      <c r="FRD35" s="287"/>
      <c r="FRE35" s="285"/>
      <c r="FRF35" s="287"/>
      <c r="FRG35" s="287"/>
      <c r="FRH35" s="285"/>
      <c r="FRI35" s="287"/>
      <c r="FRJ35" s="287"/>
      <c r="FRK35" s="285"/>
      <c r="FRL35" s="287"/>
      <c r="FRM35" s="287"/>
      <c r="FRN35" s="285"/>
      <c r="FRO35" s="287"/>
      <c r="FRP35" s="287"/>
      <c r="FRQ35" s="285"/>
      <c r="FRR35" s="287"/>
      <c r="FRS35" s="287"/>
      <c r="FRT35" s="285"/>
      <c r="FRU35" s="287"/>
      <c r="FRV35" s="287"/>
      <c r="FRW35" s="285"/>
      <c r="FRX35" s="287"/>
      <c r="FRY35" s="287"/>
      <c r="FRZ35" s="285"/>
      <c r="FSA35" s="287"/>
      <c r="FSB35" s="287"/>
      <c r="FSC35" s="285"/>
      <c r="FSD35" s="287"/>
      <c r="FSE35" s="287"/>
      <c r="FSF35" s="285"/>
      <c r="FSG35" s="287"/>
      <c r="FSH35" s="287"/>
      <c r="FSI35" s="285"/>
      <c r="FSJ35" s="286"/>
      <c r="FSK35" s="286"/>
      <c r="FSL35" s="286"/>
      <c r="FSM35" s="287"/>
      <c r="FSN35" s="287"/>
      <c r="FSO35" s="285"/>
      <c r="FSP35" s="286"/>
      <c r="FSQ35" s="286"/>
      <c r="FSR35" s="286"/>
      <c r="FSS35" s="287"/>
      <c r="FST35" s="287"/>
      <c r="FSU35" s="285"/>
      <c r="FSV35" s="287"/>
      <c r="FSW35" s="287"/>
      <c r="FSX35" s="285"/>
      <c r="FSY35" s="286"/>
      <c r="FSZ35" s="286"/>
      <c r="FTA35" s="286"/>
      <c r="FTB35" s="286"/>
      <c r="FTC35" s="286"/>
      <c r="FTD35" s="286"/>
      <c r="FTE35" s="163"/>
      <c r="FTF35" s="154"/>
      <c r="FTG35" s="287"/>
      <c r="FTH35" s="287"/>
      <c r="FTI35" s="285"/>
      <c r="FTJ35" s="287"/>
      <c r="FTK35" s="287"/>
      <c r="FTL35" s="285"/>
      <c r="FTM35" s="287"/>
      <c r="FTN35" s="287"/>
      <c r="FTO35" s="285"/>
      <c r="FTP35" s="287"/>
      <c r="FTQ35" s="287"/>
      <c r="FTR35" s="285"/>
      <c r="FTS35" s="287"/>
      <c r="FTT35" s="287"/>
      <c r="FTU35" s="285"/>
      <c r="FTV35" s="287"/>
      <c r="FTW35" s="287"/>
      <c r="FTX35" s="285"/>
      <c r="FTY35" s="287"/>
      <c r="FTZ35" s="287"/>
      <c r="FUA35" s="285"/>
      <c r="FUB35" s="287"/>
      <c r="FUC35" s="287"/>
      <c r="FUD35" s="285"/>
      <c r="FUE35" s="287"/>
      <c r="FUF35" s="287"/>
      <c r="FUG35" s="285"/>
      <c r="FUH35" s="287"/>
      <c r="FUI35" s="287"/>
      <c r="FUJ35" s="285"/>
      <c r="FUK35" s="287"/>
      <c r="FUL35" s="287"/>
      <c r="FUM35" s="285"/>
      <c r="FUN35" s="287"/>
      <c r="FUO35" s="287"/>
      <c r="FUP35" s="285"/>
      <c r="FUQ35" s="287"/>
      <c r="FUR35" s="287"/>
      <c r="FUS35" s="285"/>
      <c r="FUT35" s="287"/>
      <c r="FUU35" s="287"/>
      <c r="FUV35" s="285"/>
      <c r="FUW35" s="287"/>
      <c r="FUX35" s="287"/>
      <c r="FUY35" s="285"/>
      <c r="FUZ35" s="287"/>
      <c r="FVA35" s="287"/>
      <c r="FVB35" s="285"/>
      <c r="FVC35" s="287"/>
      <c r="FVD35" s="287"/>
      <c r="FVE35" s="285"/>
      <c r="FVF35" s="287"/>
      <c r="FVG35" s="287"/>
      <c r="FVH35" s="285"/>
      <c r="FVI35" s="287"/>
      <c r="FVJ35" s="287"/>
      <c r="FVK35" s="285"/>
      <c r="FVL35" s="287"/>
      <c r="FVM35" s="287"/>
      <c r="FVN35" s="285"/>
      <c r="FVO35" s="287"/>
      <c r="FVP35" s="287"/>
      <c r="FVQ35" s="285"/>
      <c r="FVR35" s="286"/>
      <c r="FVS35" s="286"/>
      <c r="FVT35" s="286"/>
      <c r="FVU35" s="287"/>
      <c r="FVV35" s="287"/>
      <c r="FVW35" s="285"/>
      <c r="FVX35" s="286"/>
      <c r="FVY35" s="286"/>
      <c r="FVZ35" s="286"/>
      <c r="FWA35" s="287"/>
      <c r="FWB35" s="287"/>
      <c r="FWC35" s="285"/>
      <c r="FWD35" s="287"/>
      <c r="FWE35" s="287"/>
      <c r="FWF35" s="285"/>
      <c r="FWG35" s="286"/>
      <c r="FWH35" s="286"/>
      <c r="FWI35" s="286"/>
      <c r="FWJ35" s="286"/>
      <c r="FWK35" s="286"/>
      <c r="FWL35" s="286"/>
      <c r="FWM35" s="163"/>
      <c r="FWN35" s="154"/>
      <c r="FWO35" s="287"/>
      <c r="FWP35" s="287"/>
      <c r="FWQ35" s="285"/>
      <c r="FWR35" s="287"/>
      <c r="FWS35" s="287"/>
      <c r="FWT35" s="285"/>
      <c r="FWU35" s="287"/>
      <c r="FWV35" s="287"/>
      <c r="FWW35" s="285"/>
      <c r="FWX35" s="287"/>
      <c r="FWY35" s="287"/>
      <c r="FWZ35" s="285"/>
      <c r="FXA35" s="287"/>
      <c r="FXB35" s="287"/>
      <c r="FXC35" s="285"/>
      <c r="FXD35" s="287"/>
      <c r="FXE35" s="287"/>
      <c r="FXF35" s="285"/>
      <c r="FXG35" s="287"/>
      <c r="FXH35" s="287"/>
      <c r="FXI35" s="285"/>
      <c r="FXJ35" s="287"/>
      <c r="FXK35" s="287"/>
      <c r="FXL35" s="285"/>
      <c r="FXM35" s="287"/>
      <c r="FXN35" s="287"/>
      <c r="FXO35" s="285"/>
      <c r="FXP35" s="287"/>
      <c r="FXQ35" s="287"/>
      <c r="FXR35" s="285"/>
      <c r="FXS35" s="287"/>
      <c r="FXT35" s="287"/>
      <c r="FXU35" s="285"/>
      <c r="FXV35" s="287"/>
      <c r="FXW35" s="287"/>
      <c r="FXX35" s="285"/>
      <c r="FXY35" s="287"/>
      <c r="FXZ35" s="287"/>
      <c r="FYA35" s="285"/>
      <c r="FYB35" s="287"/>
      <c r="FYC35" s="287"/>
      <c r="FYD35" s="285"/>
      <c r="FYE35" s="287"/>
      <c r="FYF35" s="287"/>
      <c r="FYG35" s="285"/>
      <c r="FYH35" s="287"/>
      <c r="FYI35" s="287"/>
      <c r="FYJ35" s="285"/>
      <c r="FYK35" s="287"/>
      <c r="FYL35" s="287"/>
      <c r="FYM35" s="285"/>
      <c r="FYN35" s="287"/>
      <c r="FYO35" s="287"/>
      <c r="FYP35" s="285"/>
      <c r="FYQ35" s="287"/>
      <c r="FYR35" s="287"/>
      <c r="FYS35" s="285"/>
      <c r="FYT35" s="287"/>
      <c r="FYU35" s="287"/>
      <c r="FYV35" s="285"/>
      <c r="FYW35" s="287"/>
      <c r="FYX35" s="287"/>
      <c r="FYY35" s="285"/>
      <c r="FYZ35" s="286"/>
      <c r="FZA35" s="286"/>
      <c r="FZB35" s="286"/>
      <c r="FZC35" s="287"/>
      <c r="FZD35" s="287"/>
      <c r="FZE35" s="285"/>
      <c r="FZF35" s="286"/>
      <c r="FZG35" s="286"/>
      <c r="FZH35" s="286"/>
      <c r="FZI35" s="287"/>
      <c r="FZJ35" s="287"/>
      <c r="FZK35" s="285"/>
      <c r="FZL35" s="287"/>
      <c r="FZM35" s="287"/>
      <c r="FZN35" s="285"/>
      <c r="FZO35" s="286"/>
      <c r="FZP35" s="286"/>
      <c r="FZQ35" s="286"/>
      <c r="FZR35" s="286"/>
      <c r="FZS35" s="286"/>
      <c r="FZT35" s="286"/>
      <c r="FZU35" s="163"/>
      <c r="FZV35" s="154"/>
      <c r="FZW35" s="287"/>
      <c r="FZX35" s="287"/>
      <c r="FZY35" s="285"/>
      <c r="FZZ35" s="287"/>
      <c r="GAA35" s="287"/>
      <c r="GAB35" s="285"/>
      <c r="GAC35" s="287"/>
      <c r="GAD35" s="287"/>
      <c r="GAE35" s="285"/>
      <c r="GAF35" s="287"/>
      <c r="GAG35" s="287"/>
      <c r="GAH35" s="285"/>
      <c r="GAI35" s="287"/>
      <c r="GAJ35" s="287"/>
      <c r="GAK35" s="285"/>
      <c r="GAL35" s="287"/>
      <c r="GAM35" s="287"/>
      <c r="GAN35" s="285"/>
      <c r="GAO35" s="287"/>
      <c r="GAP35" s="287"/>
      <c r="GAQ35" s="285"/>
      <c r="GAR35" s="287"/>
      <c r="GAS35" s="287"/>
      <c r="GAT35" s="285"/>
      <c r="GAU35" s="287"/>
      <c r="GAV35" s="287"/>
      <c r="GAW35" s="285"/>
      <c r="GAX35" s="287"/>
      <c r="GAY35" s="287"/>
      <c r="GAZ35" s="285"/>
      <c r="GBA35" s="287"/>
      <c r="GBB35" s="287"/>
      <c r="GBC35" s="285"/>
      <c r="GBD35" s="287"/>
      <c r="GBE35" s="287"/>
      <c r="GBF35" s="285"/>
      <c r="GBG35" s="287"/>
      <c r="GBH35" s="287"/>
      <c r="GBI35" s="285"/>
      <c r="GBJ35" s="287"/>
      <c r="GBK35" s="287"/>
      <c r="GBL35" s="285"/>
      <c r="GBM35" s="287"/>
      <c r="GBN35" s="287"/>
      <c r="GBO35" s="285"/>
      <c r="GBP35" s="287"/>
      <c r="GBQ35" s="287"/>
      <c r="GBR35" s="285"/>
      <c r="GBS35" s="287"/>
      <c r="GBT35" s="287"/>
      <c r="GBU35" s="285"/>
      <c r="GBV35" s="287"/>
      <c r="GBW35" s="287"/>
      <c r="GBX35" s="285"/>
      <c r="GBY35" s="287"/>
      <c r="GBZ35" s="287"/>
      <c r="GCA35" s="285"/>
      <c r="GCB35" s="287"/>
      <c r="GCC35" s="287"/>
      <c r="GCD35" s="285"/>
      <c r="GCE35" s="287"/>
      <c r="GCF35" s="287"/>
      <c r="GCG35" s="285"/>
      <c r="GCH35" s="286"/>
      <c r="GCI35" s="286"/>
      <c r="GCJ35" s="286"/>
      <c r="GCK35" s="287"/>
      <c r="GCL35" s="287"/>
      <c r="GCM35" s="285"/>
      <c r="GCN35" s="286"/>
      <c r="GCO35" s="286"/>
      <c r="GCP35" s="286"/>
      <c r="GCQ35" s="287"/>
      <c r="GCR35" s="287"/>
      <c r="GCS35" s="285"/>
      <c r="GCT35" s="287"/>
      <c r="GCU35" s="287"/>
      <c r="GCV35" s="285"/>
      <c r="GCW35" s="286"/>
      <c r="GCX35" s="286"/>
      <c r="GCY35" s="286"/>
      <c r="GCZ35" s="286"/>
      <c r="GDA35" s="286"/>
      <c r="GDB35" s="286"/>
      <c r="GDC35" s="163"/>
      <c r="GDD35" s="154"/>
      <c r="GDE35" s="287"/>
      <c r="GDF35" s="287"/>
      <c r="GDG35" s="285"/>
      <c r="GDH35" s="287"/>
      <c r="GDI35" s="287"/>
      <c r="GDJ35" s="285"/>
      <c r="GDK35" s="287"/>
      <c r="GDL35" s="287"/>
      <c r="GDM35" s="285"/>
      <c r="GDN35" s="287"/>
      <c r="GDO35" s="287"/>
      <c r="GDP35" s="285"/>
      <c r="GDQ35" s="287"/>
      <c r="GDR35" s="287"/>
      <c r="GDS35" s="285"/>
      <c r="GDT35" s="287"/>
      <c r="GDU35" s="287"/>
      <c r="GDV35" s="285"/>
      <c r="GDW35" s="287"/>
      <c r="GDX35" s="287"/>
      <c r="GDY35" s="285"/>
      <c r="GDZ35" s="287"/>
      <c r="GEA35" s="287"/>
      <c r="GEB35" s="285"/>
      <c r="GEC35" s="287"/>
      <c r="GED35" s="287"/>
      <c r="GEE35" s="285"/>
      <c r="GEF35" s="287"/>
      <c r="GEG35" s="287"/>
      <c r="GEH35" s="285"/>
      <c r="GEI35" s="287"/>
      <c r="GEJ35" s="287"/>
      <c r="GEK35" s="285"/>
      <c r="GEL35" s="287"/>
      <c r="GEM35" s="287"/>
      <c r="GEN35" s="285"/>
      <c r="GEO35" s="287"/>
      <c r="GEP35" s="287"/>
      <c r="GEQ35" s="285"/>
      <c r="GER35" s="287"/>
      <c r="GES35" s="287"/>
      <c r="GET35" s="285"/>
      <c r="GEU35" s="287"/>
      <c r="GEV35" s="287"/>
      <c r="GEW35" s="285"/>
      <c r="GEX35" s="287"/>
      <c r="GEY35" s="287"/>
      <c r="GEZ35" s="285"/>
      <c r="GFA35" s="287"/>
      <c r="GFB35" s="287"/>
      <c r="GFC35" s="285"/>
      <c r="GFD35" s="287"/>
      <c r="GFE35" s="287"/>
      <c r="GFF35" s="285"/>
      <c r="GFG35" s="287"/>
      <c r="GFH35" s="287"/>
      <c r="GFI35" s="285"/>
      <c r="GFJ35" s="287"/>
      <c r="GFK35" s="287"/>
      <c r="GFL35" s="285"/>
      <c r="GFM35" s="287"/>
      <c r="GFN35" s="287"/>
      <c r="GFO35" s="285"/>
      <c r="GFP35" s="286"/>
      <c r="GFQ35" s="286"/>
      <c r="GFR35" s="286"/>
      <c r="GFS35" s="287"/>
      <c r="GFT35" s="287"/>
      <c r="GFU35" s="285"/>
      <c r="GFV35" s="286"/>
      <c r="GFW35" s="286"/>
      <c r="GFX35" s="286"/>
      <c r="GFY35" s="287"/>
      <c r="GFZ35" s="287"/>
      <c r="GGA35" s="285"/>
      <c r="GGB35" s="287"/>
      <c r="GGC35" s="287"/>
      <c r="GGD35" s="285"/>
      <c r="GGE35" s="286"/>
      <c r="GGF35" s="286"/>
      <c r="GGG35" s="286"/>
      <c r="GGH35" s="286"/>
      <c r="GGI35" s="286"/>
      <c r="GGJ35" s="286"/>
      <c r="GGK35" s="163"/>
      <c r="GGL35" s="154"/>
      <c r="GGM35" s="287"/>
      <c r="GGN35" s="287"/>
      <c r="GGO35" s="285"/>
      <c r="GGP35" s="287"/>
      <c r="GGQ35" s="287"/>
      <c r="GGR35" s="285"/>
      <c r="GGS35" s="287"/>
      <c r="GGT35" s="287"/>
      <c r="GGU35" s="285"/>
      <c r="GGV35" s="287"/>
      <c r="GGW35" s="287"/>
      <c r="GGX35" s="285"/>
      <c r="GGY35" s="287"/>
      <c r="GGZ35" s="287"/>
      <c r="GHA35" s="285"/>
      <c r="GHB35" s="287"/>
      <c r="GHC35" s="287"/>
      <c r="GHD35" s="285"/>
      <c r="GHE35" s="287"/>
      <c r="GHF35" s="287"/>
      <c r="GHG35" s="285"/>
      <c r="GHH35" s="287"/>
      <c r="GHI35" s="287"/>
      <c r="GHJ35" s="285"/>
      <c r="GHK35" s="287"/>
      <c r="GHL35" s="287"/>
      <c r="GHM35" s="285"/>
      <c r="GHN35" s="287"/>
      <c r="GHO35" s="287"/>
      <c r="GHP35" s="285"/>
      <c r="GHQ35" s="287"/>
      <c r="GHR35" s="287"/>
      <c r="GHS35" s="285"/>
      <c r="GHT35" s="287"/>
      <c r="GHU35" s="287"/>
      <c r="GHV35" s="285"/>
      <c r="GHW35" s="287"/>
      <c r="GHX35" s="287"/>
      <c r="GHY35" s="285"/>
      <c r="GHZ35" s="287"/>
      <c r="GIA35" s="287"/>
      <c r="GIB35" s="285"/>
      <c r="GIC35" s="287"/>
      <c r="GID35" s="287"/>
      <c r="GIE35" s="285"/>
      <c r="GIF35" s="287"/>
      <c r="GIG35" s="287"/>
      <c r="GIH35" s="285"/>
      <c r="GII35" s="287"/>
      <c r="GIJ35" s="287"/>
      <c r="GIK35" s="285"/>
      <c r="GIL35" s="287"/>
      <c r="GIM35" s="287"/>
      <c r="GIN35" s="285"/>
      <c r="GIO35" s="287"/>
      <c r="GIP35" s="287"/>
      <c r="GIQ35" s="285"/>
      <c r="GIR35" s="287"/>
      <c r="GIS35" s="287"/>
      <c r="GIT35" s="285"/>
      <c r="GIU35" s="287"/>
      <c r="GIV35" s="287"/>
      <c r="GIW35" s="285"/>
      <c r="GIX35" s="286"/>
      <c r="GIY35" s="286"/>
      <c r="GIZ35" s="286"/>
      <c r="GJA35" s="287"/>
      <c r="GJB35" s="287"/>
      <c r="GJC35" s="285"/>
      <c r="GJD35" s="286"/>
      <c r="GJE35" s="286"/>
      <c r="GJF35" s="286"/>
      <c r="GJG35" s="287"/>
      <c r="GJH35" s="287"/>
      <c r="GJI35" s="285"/>
      <c r="GJJ35" s="287"/>
      <c r="GJK35" s="287"/>
      <c r="GJL35" s="285"/>
      <c r="GJM35" s="286"/>
      <c r="GJN35" s="286"/>
      <c r="GJO35" s="286"/>
      <c r="GJP35" s="286"/>
      <c r="GJQ35" s="286"/>
      <c r="GJR35" s="286"/>
      <c r="GJS35" s="163"/>
      <c r="GJT35" s="154"/>
      <c r="GJU35" s="287"/>
      <c r="GJV35" s="287"/>
      <c r="GJW35" s="285"/>
      <c r="GJX35" s="287"/>
      <c r="GJY35" s="287"/>
      <c r="GJZ35" s="285"/>
      <c r="GKA35" s="287"/>
      <c r="GKB35" s="287"/>
      <c r="GKC35" s="285"/>
      <c r="GKD35" s="287"/>
      <c r="GKE35" s="287"/>
      <c r="GKF35" s="285"/>
      <c r="GKG35" s="287"/>
      <c r="GKH35" s="287"/>
      <c r="GKI35" s="285"/>
      <c r="GKJ35" s="287"/>
      <c r="GKK35" s="287"/>
      <c r="GKL35" s="285"/>
      <c r="GKM35" s="287"/>
      <c r="GKN35" s="287"/>
      <c r="GKO35" s="285"/>
      <c r="GKP35" s="287"/>
      <c r="GKQ35" s="287"/>
      <c r="GKR35" s="285"/>
      <c r="GKS35" s="287"/>
      <c r="GKT35" s="287"/>
      <c r="GKU35" s="285"/>
      <c r="GKV35" s="287"/>
      <c r="GKW35" s="287"/>
      <c r="GKX35" s="285"/>
      <c r="GKY35" s="287"/>
      <c r="GKZ35" s="287"/>
      <c r="GLA35" s="285"/>
      <c r="GLB35" s="287"/>
      <c r="GLC35" s="287"/>
      <c r="GLD35" s="285"/>
      <c r="GLE35" s="287"/>
      <c r="GLF35" s="287"/>
      <c r="GLG35" s="285"/>
      <c r="GLH35" s="287"/>
      <c r="GLI35" s="287"/>
      <c r="GLJ35" s="285"/>
      <c r="GLK35" s="287"/>
      <c r="GLL35" s="287"/>
      <c r="GLM35" s="285"/>
      <c r="GLN35" s="287"/>
      <c r="GLO35" s="287"/>
      <c r="GLP35" s="285"/>
      <c r="GLQ35" s="287"/>
      <c r="GLR35" s="287"/>
      <c r="GLS35" s="285"/>
      <c r="GLT35" s="287"/>
      <c r="GLU35" s="287"/>
      <c r="GLV35" s="285"/>
      <c r="GLW35" s="287"/>
      <c r="GLX35" s="287"/>
      <c r="GLY35" s="285"/>
      <c r="GLZ35" s="287"/>
      <c r="GMA35" s="287"/>
      <c r="GMB35" s="285"/>
      <c r="GMC35" s="287"/>
      <c r="GMD35" s="287"/>
      <c r="GME35" s="285"/>
      <c r="GMF35" s="286"/>
      <c r="GMG35" s="286"/>
      <c r="GMH35" s="286"/>
      <c r="GMI35" s="287"/>
      <c r="GMJ35" s="287"/>
      <c r="GMK35" s="285"/>
      <c r="GML35" s="286"/>
      <c r="GMM35" s="286"/>
      <c r="GMN35" s="286"/>
      <c r="GMO35" s="287"/>
      <c r="GMP35" s="287"/>
      <c r="GMQ35" s="285"/>
      <c r="GMR35" s="287"/>
      <c r="GMS35" s="287"/>
      <c r="GMT35" s="285"/>
      <c r="GMU35" s="286"/>
      <c r="GMV35" s="286"/>
      <c r="GMW35" s="286"/>
      <c r="GMX35" s="286"/>
      <c r="GMY35" s="286"/>
      <c r="GMZ35" s="286"/>
      <c r="GNA35" s="163"/>
      <c r="GNB35" s="154"/>
      <c r="GNC35" s="287"/>
      <c r="GND35" s="287"/>
      <c r="GNE35" s="285"/>
      <c r="GNF35" s="287"/>
      <c r="GNG35" s="287"/>
      <c r="GNH35" s="285"/>
      <c r="GNI35" s="287"/>
      <c r="GNJ35" s="287"/>
      <c r="GNK35" s="285"/>
      <c r="GNL35" s="287"/>
      <c r="GNM35" s="287"/>
      <c r="GNN35" s="285"/>
      <c r="GNO35" s="287"/>
      <c r="GNP35" s="287"/>
      <c r="GNQ35" s="285"/>
      <c r="GNR35" s="287"/>
      <c r="GNS35" s="287"/>
      <c r="GNT35" s="285"/>
      <c r="GNU35" s="287"/>
      <c r="GNV35" s="287"/>
      <c r="GNW35" s="285"/>
      <c r="GNX35" s="287"/>
      <c r="GNY35" s="287"/>
      <c r="GNZ35" s="285"/>
      <c r="GOA35" s="287"/>
      <c r="GOB35" s="287"/>
      <c r="GOC35" s="285"/>
      <c r="GOD35" s="287"/>
      <c r="GOE35" s="287"/>
      <c r="GOF35" s="285"/>
      <c r="GOG35" s="287"/>
      <c r="GOH35" s="287"/>
      <c r="GOI35" s="285"/>
      <c r="GOJ35" s="287"/>
      <c r="GOK35" s="287"/>
      <c r="GOL35" s="285"/>
      <c r="GOM35" s="287"/>
      <c r="GON35" s="287"/>
      <c r="GOO35" s="285"/>
      <c r="GOP35" s="287"/>
      <c r="GOQ35" s="287"/>
      <c r="GOR35" s="285"/>
      <c r="GOS35" s="287"/>
      <c r="GOT35" s="287"/>
      <c r="GOU35" s="285"/>
      <c r="GOV35" s="287"/>
      <c r="GOW35" s="287"/>
      <c r="GOX35" s="285"/>
      <c r="GOY35" s="287"/>
      <c r="GOZ35" s="287"/>
      <c r="GPA35" s="285"/>
      <c r="GPB35" s="287"/>
      <c r="GPC35" s="287"/>
      <c r="GPD35" s="285"/>
      <c r="GPE35" s="287"/>
      <c r="GPF35" s="287"/>
      <c r="GPG35" s="285"/>
      <c r="GPH35" s="287"/>
      <c r="GPI35" s="287"/>
      <c r="GPJ35" s="285"/>
      <c r="GPK35" s="287"/>
      <c r="GPL35" s="287"/>
      <c r="GPM35" s="285"/>
      <c r="GPN35" s="286"/>
      <c r="GPO35" s="286"/>
      <c r="GPP35" s="286"/>
      <c r="GPQ35" s="287"/>
      <c r="GPR35" s="287"/>
      <c r="GPS35" s="285"/>
      <c r="GPT35" s="286"/>
      <c r="GPU35" s="286"/>
      <c r="GPV35" s="286"/>
      <c r="GPW35" s="287"/>
      <c r="GPX35" s="287"/>
      <c r="GPY35" s="285"/>
      <c r="GPZ35" s="287"/>
      <c r="GQA35" s="287"/>
      <c r="GQB35" s="285"/>
      <c r="GQC35" s="286"/>
      <c r="GQD35" s="286"/>
      <c r="GQE35" s="286"/>
      <c r="GQF35" s="286"/>
      <c r="GQG35" s="286"/>
      <c r="GQH35" s="286"/>
      <c r="GQI35" s="163"/>
      <c r="GQJ35" s="154"/>
      <c r="GQK35" s="287"/>
      <c r="GQL35" s="287"/>
      <c r="GQM35" s="285"/>
      <c r="GQN35" s="287"/>
      <c r="GQO35" s="287"/>
      <c r="GQP35" s="285"/>
      <c r="GQQ35" s="287"/>
      <c r="GQR35" s="287"/>
      <c r="GQS35" s="285"/>
      <c r="GQT35" s="287"/>
      <c r="GQU35" s="287"/>
      <c r="GQV35" s="285"/>
      <c r="GQW35" s="287"/>
      <c r="GQX35" s="287"/>
      <c r="GQY35" s="285"/>
      <c r="GQZ35" s="287"/>
      <c r="GRA35" s="287"/>
      <c r="GRB35" s="285"/>
      <c r="GRC35" s="287"/>
      <c r="GRD35" s="287"/>
      <c r="GRE35" s="285"/>
      <c r="GRF35" s="287"/>
      <c r="GRG35" s="287"/>
      <c r="GRH35" s="285"/>
      <c r="GRI35" s="287"/>
      <c r="GRJ35" s="287"/>
      <c r="GRK35" s="285"/>
      <c r="GRL35" s="287"/>
      <c r="GRM35" s="287"/>
      <c r="GRN35" s="285"/>
      <c r="GRO35" s="287"/>
      <c r="GRP35" s="287"/>
      <c r="GRQ35" s="285"/>
      <c r="GRR35" s="287"/>
      <c r="GRS35" s="287"/>
      <c r="GRT35" s="285"/>
      <c r="GRU35" s="287"/>
      <c r="GRV35" s="287"/>
      <c r="GRW35" s="285"/>
      <c r="GRX35" s="287"/>
      <c r="GRY35" s="287"/>
      <c r="GRZ35" s="285"/>
      <c r="GSA35" s="287"/>
      <c r="GSB35" s="287"/>
      <c r="GSC35" s="285"/>
      <c r="GSD35" s="287"/>
      <c r="GSE35" s="287"/>
      <c r="GSF35" s="285"/>
      <c r="GSG35" s="287"/>
      <c r="GSH35" s="287"/>
      <c r="GSI35" s="285"/>
      <c r="GSJ35" s="287"/>
      <c r="GSK35" s="287"/>
      <c r="GSL35" s="285"/>
      <c r="GSM35" s="287"/>
      <c r="GSN35" s="287"/>
      <c r="GSO35" s="285"/>
      <c r="GSP35" s="287"/>
      <c r="GSQ35" s="287"/>
      <c r="GSR35" s="285"/>
      <c r="GSS35" s="287"/>
      <c r="GST35" s="287"/>
      <c r="GSU35" s="285"/>
      <c r="GSV35" s="286"/>
      <c r="GSW35" s="286"/>
      <c r="GSX35" s="286"/>
      <c r="GSY35" s="287"/>
      <c r="GSZ35" s="287"/>
      <c r="GTA35" s="285"/>
      <c r="GTB35" s="286"/>
      <c r="GTC35" s="286"/>
      <c r="GTD35" s="286"/>
      <c r="GTE35" s="287"/>
      <c r="GTF35" s="287"/>
      <c r="GTG35" s="285"/>
      <c r="GTH35" s="287"/>
      <c r="GTI35" s="287"/>
      <c r="GTJ35" s="285"/>
      <c r="GTK35" s="286"/>
      <c r="GTL35" s="286"/>
      <c r="GTM35" s="286"/>
      <c r="GTN35" s="286"/>
      <c r="GTO35" s="286"/>
      <c r="GTP35" s="286"/>
      <c r="GTQ35" s="163"/>
      <c r="GTR35" s="154"/>
      <c r="GTS35" s="287"/>
      <c r="GTT35" s="287"/>
      <c r="GTU35" s="285"/>
      <c r="GTV35" s="287"/>
      <c r="GTW35" s="287"/>
      <c r="GTX35" s="285"/>
      <c r="GTY35" s="287"/>
      <c r="GTZ35" s="287"/>
      <c r="GUA35" s="285"/>
      <c r="GUB35" s="287"/>
      <c r="GUC35" s="287"/>
      <c r="GUD35" s="285"/>
      <c r="GUE35" s="287"/>
      <c r="GUF35" s="287"/>
      <c r="GUG35" s="285"/>
      <c r="GUH35" s="287"/>
      <c r="GUI35" s="287"/>
      <c r="GUJ35" s="285"/>
      <c r="GUK35" s="287"/>
      <c r="GUL35" s="287"/>
      <c r="GUM35" s="285"/>
      <c r="GUN35" s="287"/>
      <c r="GUO35" s="287"/>
      <c r="GUP35" s="285"/>
      <c r="GUQ35" s="287"/>
      <c r="GUR35" s="287"/>
      <c r="GUS35" s="285"/>
      <c r="GUT35" s="287"/>
      <c r="GUU35" s="287"/>
      <c r="GUV35" s="285"/>
      <c r="GUW35" s="287"/>
      <c r="GUX35" s="287"/>
      <c r="GUY35" s="285"/>
      <c r="GUZ35" s="287"/>
      <c r="GVA35" s="287"/>
      <c r="GVB35" s="285"/>
      <c r="GVC35" s="287"/>
      <c r="GVD35" s="287"/>
      <c r="GVE35" s="285"/>
      <c r="GVF35" s="287"/>
      <c r="GVG35" s="287"/>
      <c r="GVH35" s="285"/>
      <c r="GVI35" s="287"/>
      <c r="GVJ35" s="287"/>
      <c r="GVK35" s="285"/>
      <c r="GVL35" s="287"/>
      <c r="GVM35" s="287"/>
      <c r="GVN35" s="285"/>
      <c r="GVO35" s="287"/>
      <c r="GVP35" s="287"/>
      <c r="GVQ35" s="285"/>
      <c r="GVR35" s="287"/>
      <c r="GVS35" s="287"/>
      <c r="GVT35" s="285"/>
      <c r="GVU35" s="287"/>
      <c r="GVV35" s="287"/>
      <c r="GVW35" s="285"/>
      <c r="GVX35" s="287"/>
      <c r="GVY35" s="287"/>
      <c r="GVZ35" s="285"/>
      <c r="GWA35" s="287"/>
      <c r="GWB35" s="287"/>
      <c r="GWC35" s="285"/>
      <c r="GWD35" s="286"/>
      <c r="GWE35" s="286"/>
      <c r="GWF35" s="286"/>
      <c r="GWG35" s="287"/>
      <c r="GWH35" s="287"/>
      <c r="GWI35" s="285"/>
      <c r="GWJ35" s="286"/>
      <c r="GWK35" s="286"/>
      <c r="GWL35" s="286"/>
      <c r="GWM35" s="287"/>
      <c r="GWN35" s="287"/>
      <c r="GWO35" s="285"/>
      <c r="GWP35" s="287"/>
      <c r="GWQ35" s="287"/>
      <c r="GWR35" s="285"/>
      <c r="GWS35" s="286"/>
      <c r="GWT35" s="286"/>
      <c r="GWU35" s="286"/>
      <c r="GWV35" s="286"/>
      <c r="GWW35" s="286"/>
      <c r="GWX35" s="286"/>
      <c r="GWY35" s="163"/>
      <c r="GWZ35" s="154"/>
      <c r="GXA35" s="287"/>
      <c r="GXB35" s="287"/>
      <c r="GXC35" s="285"/>
      <c r="GXD35" s="287"/>
      <c r="GXE35" s="287"/>
      <c r="GXF35" s="285"/>
      <c r="GXG35" s="287"/>
      <c r="GXH35" s="287"/>
      <c r="GXI35" s="285"/>
      <c r="GXJ35" s="287"/>
      <c r="GXK35" s="287"/>
      <c r="GXL35" s="285"/>
      <c r="GXM35" s="287"/>
      <c r="GXN35" s="287"/>
      <c r="GXO35" s="285"/>
      <c r="GXP35" s="287"/>
      <c r="GXQ35" s="287"/>
      <c r="GXR35" s="285"/>
      <c r="GXS35" s="287"/>
      <c r="GXT35" s="287"/>
      <c r="GXU35" s="285"/>
      <c r="GXV35" s="287"/>
      <c r="GXW35" s="287"/>
      <c r="GXX35" s="285"/>
      <c r="GXY35" s="287"/>
      <c r="GXZ35" s="287"/>
      <c r="GYA35" s="285"/>
      <c r="GYB35" s="287"/>
      <c r="GYC35" s="287"/>
      <c r="GYD35" s="285"/>
      <c r="GYE35" s="287"/>
      <c r="GYF35" s="287"/>
      <c r="GYG35" s="285"/>
      <c r="GYH35" s="287"/>
      <c r="GYI35" s="287"/>
      <c r="GYJ35" s="285"/>
      <c r="GYK35" s="287"/>
      <c r="GYL35" s="287"/>
      <c r="GYM35" s="285"/>
      <c r="GYN35" s="287"/>
      <c r="GYO35" s="287"/>
      <c r="GYP35" s="285"/>
      <c r="GYQ35" s="287"/>
      <c r="GYR35" s="287"/>
      <c r="GYS35" s="285"/>
      <c r="GYT35" s="287"/>
      <c r="GYU35" s="287"/>
      <c r="GYV35" s="285"/>
      <c r="GYW35" s="287"/>
      <c r="GYX35" s="287"/>
      <c r="GYY35" s="285"/>
      <c r="GYZ35" s="287"/>
      <c r="GZA35" s="287"/>
      <c r="GZB35" s="285"/>
      <c r="GZC35" s="287"/>
      <c r="GZD35" s="287"/>
      <c r="GZE35" s="285"/>
      <c r="GZF35" s="287"/>
      <c r="GZG35" s="287"/>
      <c r="GZH35" s="285"/>
      <c r="GZI35" s="287"/>
      <c r="GZJ35" s="287"/>
      <c r="GZK35" s="285"/>
      <c r="GZL35" s="286"/>
      <c r="GZM35" s="286"/>
      <c r="GZN35" s="286"/>
      <c r="GZO35" s="287"/>
      <c r="GZP35" s="287"/>
      <c r="GZQ35" s="285"/>
      <c r="GZR35" s="286"/>
      <c r="GZS35" s="286"/>
      <c r="GZT35" s="286"/>
      <c r="GZU35" s="287"/>
      <c r="GZV35" s="287"/>
      <c r="GZW35" s="285"/>
      <c r="GZX35" s="287"/>
      <c r="GZY35" s="287"/>
      <c r="GZZ35" s="285"/>
      <c r="HAA35" s="286"/>
      <c r="HAB35" s="286"/>
      <c r="HAC35" s="286"/>
      <c r="HAD35" s="286"/>
      <c r="HAE35" s="286"/>
      <c r="HAF35" s="286"/>
      <c r="HAG35" s="163"/>
      <c r="HAH35" s="154"/>
      <c r="HAI35" s="287"/>
      <c r="HAJ35" s="287"/>
      <c r="HAK35" s="285"/>
      <c r="HAL35" s="287"/>
      <c r="HAM35" s="287"/>
      <c r="HAN35" s="285"/>
      <c r="HAO35" s="287"/>
      <c r="HAP35" s="287"/>
      <c r="HAQ35" s="285"/>
      <c r="HAR35" s="287"/>
      <c r="HAS35" s="287"/>
      <c r="HAT35" s="285"/>
      <c r="HAU35" s="287"/>
      <c r="HAV35" s="287"/>
      <c r="HAW35" s="285"/>
      <c r="HAX35" s="287"/>
      <c r="HAY35" s="287"/>
      <c r="HAZ35" s="285"/>
      <c r="HBA35" s="287"/>
      <c r="HBB35" s="287"/>
      <c r="HBC35" s="285"/>
      <c r="HBD35" s="287"/>
      <c r="HBE35" s="287"/>
      <c r="HBF35" s="285"/>
      <c r="HBG35" s="287"/>
      <c r="HBH35" s="287"/>
      <c r="HBI35" s="285"/>
      <c r="HBJ35" s="287"/>
      <c r="HBK35" s="287"/>
      <c r="HBL35" s="285"/>
      <c r="HBM35" s="287"/>
      <c r="HBN35" s="287"/>
      <c r="HBO35" s="285"/>
      <c r="HBP35" s="287"/>
      <c r="HBQ35" s="287"/>
      <c r="HBR35" s="285"/>
      <c r="HBS35" s="287"/>
      <c r="HBT35" s="287"/>
      <c r="HBU35" s="285"/>
      <c r="HBV35" s="287"/>
      <c r="HBW35" s="287"/>
      <c r="HBX35" s="285"/>
      <c r="HBY35" s="287"/>
      <c r="HBZ35" s="287"/>
      <c r="HCA35" s="285"/>
      <c r="HCB35" s="287"/>
      <c r="HCC35" s="287"/>
      <c r="HCD35" s="285"/>
      <c r="HCE35" s="287"/>
      <c r="HCF35" s="287"/>
      <c r="HCG35" s="285"/>
      <c r="HCH35" s="287"/>
      <c r="HCI35" s="287"/>
      <c r="HCJ35" s="285"/>
      <c r="HCK35" s="287"/>
      <c r="HCL35" s="287"/>
      <c r="HCM35" s="285"/>
      <c r="HCN35" s="287"/>
      <c r="HCO35" s="287"/>
      <c r="HCP35" s="285"/>
      <c r="HCQ35" s="287"/>
      <c r="HCR35" s="287"/>
      <c r="HCS35" s="285"/>
      <c r="HCT35" s="286"/>
      <c r="HCU35" s="286"/>
      <c r="HCV35" s="286"/>
      <c r="HCW35" s="287"/>
      <c r="HCX35" s="287"/>
      <c r="HCY35" s="285"/>
      <c r="HCZ35" s="286"/>
      <c r="HDA35" s="286"/>
      <c r="HDB35" s="286"/>
      <c r="HDC35" s="287"/>
      <c r="HDD35" s="287"/>
      <c r="HDE35" s="285"/>
      <c r="HDF35" s="287"/>
      <c r="HDG35" s="287"/>
      <c r="HDH35" s="285"/>
      <c r="HDI35" s="286"/>
      <c r="HDJ35" s="286"/>
      <c r="HDK35" s="286"/>
      <c r="HDL35" s="286"/>
      <c r="HDM35" s="286"/>
      <c r="HDN35" s="286"/>
      <c r="HDO35" s="163"/>
      <c r="HDP35" s="154"/>
      <c r="HDQ35" s="287"/>
      <c r="HDR35" s="287"/>
      <c r="HDS35" s="285"/>
      <c r="HDT35" s="287"/>
      <c r="HDU35" s="287"/>
      <c r="HDV35" s="285"/>
      <c r="HDW35" s="287"/>
      <c r="HDX35" s="287"/>
      <c r="HDY35" s="285"/>
      <c r="HDZ35" s="287"/>
      <c r="HEA35" s="287"/>
      <c r="HEB35" s="285"/>
      <c r="HEC35" s="287"/>
      <c r="HED35" s="287"/>
      <c r="HEE35" s="285"/>
      <c r="HEF35" s="287"/>
      <c r="HEG35" s="287"/>
      <c r="HEH35" s="285"/>
      <c r="HEI35" s="287"/>
      <c r="HEJ35" s="287"/>
      <c r="HEK35" s="285"/>
      <c r="HEL35" s="287"/>
      <c r="HEM35" s="287"/>
      <c r="HEN35" s="285"/>
      <c r="HEO35" s="287"/>
      <c r="HEP35" s="287"/>
      <c r="HEQ35" s="285"/>
      <c r="HER35" s="287"/>
      <c r="HES35" s="287"/>
      <c r="HET35" s="285"/>
      <c r="HEU35" s="287"/>
      <c r="HEV35" s="287"/>
      <c r="HEW35" s="285"/>
      <c r="HEX35" s="287"/>
      <c r="HEY35" s="287"/>
      <c r="HEZ35" s="285"/>
      <c r="HFA35" s="287"/>
      <c r="HFB35" s="287"/>
      <c r="HFC35" s="285"/>
      <c r="HFD35" s="287"/>
      <c r="HFE35" s="287"/>
      <c r="HFF35" s="285"/>
      <c r="HFG35" s="287"/>
      <c r="HFH35" s="287"/>
      <c r="HFI35" s="285"/>
      <c r="HFJ35" s="287"/>
      <c r="HFK35" s="287"/>
      <c r="HFL35" s="285"/>
      <c r="HFM35" s="287"/>
      <c r="HFN35" s="287"/>
      <c r="HFO35" s="285"/>
      <c r="HFP35" s="287"/>
      <c r="HFQ35" s="287"/>
      <c r="HFR35" s="285"/>
      <c r="HFS35" s="287"/>
      <c r="HFT35" s="287"/>
      <c r="HFU35" s="285"/>
      <c r="HFV35" s="287"/>
      <c r="HFW35" s="287"/>
      <c r="HFX35" s="285"/>
      <c r="HFY35" s="287"/>
      <c r="HFZ35" s="287"/>
      <c r="HGA35" s="285"/>
      <c r="HGB35" s="286"/>
      <c r="HGC35" s="286"/>
      <c r="HGD35" s="286"/>
      <c r="HGE35" s="287"/>
      <c r="HGF35" s="287"/>
      <c r="HGG35" s="285"/>
      <c r="HGH35" s="286"/>
      <c r="HGI35" s="286"/>
      <c r="HGJ35" s="286"/>
      <c r="HGK35" s="287"/>
      <c r="HGL35" s="287"/>
      <c r="HGM35" s="285"/>
      <c r="HGN35" s="287"/>
      <c r="HGO35" s="287"/>
      <c r="HGP35" s="285"/>
      <c r="HGQ35" s="286"/>
      <c r="HGR35" s="286"/>
      <c r="HGS35" s="286"/>
      <c r="HGT35" s="286"/>
      <c r="HGU35" s="286"/>
      <c r="HGV35" s="286"/>
      <c r="HGW35" s="163"/>
      <c r="HGX35" s="154"/>
      <c r="HGY35" s="287"/>
      <c r="HGZ35" s="287"/>
      <c r="HHA35" s="285"/>
      <c r="HHB35" s="287"/>
      <c r="HHC35" s="287"/>
      <c r="HHD35" s="285"/>
      <c r="HHE35" s="287"/>
      <c r="HHF35" s="287"/>
      <c r="HHG35" s="285"/>
      <c r="HHH35" s="287"/>
      <c r="HHI35" s="287"/>
      <c r="HHJ35" s="285"/>
      <c r="HHK35" s="287"/>
      <c r="HHL35" s="287"/>
      <c r="HHM35" s="285"/>
      <c r="HHN35" s="287"/>
      <c r="HHO35" s="287"/>
      <c r="HHP35" s="285"/>
      <c r="HHQ35" s="287"/>
      <c r="HHR35" s="287"/>
      <c r="HHS35" s="285"/>
      <c r="HHT35" s="287"/>
      <c r="HHU35" s="287"/>
      <c r="HHV35" s="285"/>
      <c r="HHW35" s="287"/>
      <c r="HHX35" s="287"/>
      <c r="HHY35" s="285"/>
      <c r="HHZ35" s="287"/>
      <c r="HIA35" s="287"/>
      <c r="HIB35" s="285"/>
      <c r="HIC35" s="287"/>
      <c r="HID35" s="287"/>
      <c r="HIE35" s="285"/>
      <c r="HIF35" s="287"/>
      <c r="HIG35" s="287"/>
      <c r="HIH35" s="285"/>
      <c r="HII35" s="287"/>
      <c r="HIJ35" s="287"/>
      <c r="HIK35" s="285"/>
      <c r="HIL35" s="287"/>
      <c r="HIM35" s="287"/>
      <c r="HIN35" s="285"/>
      <c r="HIO35" s="287"/>
      <c r="HIP35" s="287"/>
      <c r="HIQ35" s="285"/>
      <c r="HIR35" s="287"/>
      <c r="HIS35" s="287"/>
      <c r="HIT35" s="285"/>
      <c r="HIU35" s="287"/>
      <c r="HIV35" s="287"/>
      <c r="HIW35" s="285"/>
      <c r="HIX35" s="287"/>
      <c r="HIY35" s="287"/>
      <c r="HIZ35" s="285"/>
      <c r="HJA35" s="287"/>
      <c r="HJB35" s="287"/>
      <c r="HJC35" s="285"/>
      <c r="HJD35" s="287"/>
      <c r="HJE35" s="287"/>
      <c r="HJF35" s="285"/>
      <c r="HJG35" s="287"/>
      <c r="HJH35" s="287"/>
      <c r="HJI35" s="285"/>
      <c r="HJJ35" s="286"/>
      <c r="HJK35" s="286"/>
      <c r="HJL35" s="286"/>
      <c r="HJM35" s="287"/>
      <c r="HJN35" s="287"/>
      <c r="HJO35" s="285"/>
      <c r="HJP35" s="286"/>
      <c r="HJQ35" s="286"/>
      <c r="HJR35" s="286"/>
      <c r="HJS35" s="287"/>
      <c r="HJT35" s="287"/>
      <c r="HJU35" s="285"/>
      <c r="HJV35" s="287"/>
      <c r="HJW35" s="287"/>
      <c r="HJX35" s="285"/>
      <c r="HJY35" s="286"/>
      <c r="HJZ35" s="286"/>
      <c r="HKA35" s="286"/>
      <c r="HKB35" s="286"/>
      <c r="HKC35" s="286"/>
      <c r="HKD35" s="286"/>
      <c r="HKE35" s="163"/>
      <c r="HKF35" s="154"/>
      <c r="HKG35" s="287"/>
      <c r="HKH35" s="287"/>
      <c r="HKI35" s="285"/>
      <c r="HKJ35" s="287"/>
      <c r="HKK35" s="287"/>
      <c r="HKL35" s="285"/>
      <c r="HKM35" s="287"/>
      <c r="HKN35" s="287"/>
      <c r="HKO35" s="285"/>
      <c r="HKP35" s="287"/>
      <c r="HKQ35" s="287"/>
      <c r="HKR35" s="285"/>
      <c r="HKS35" s="287"/>
      <c r="HKT35" s="287"/>
      <c r="HKU35" s="285"/>
      <c r="HKV35" s="287"/>
      <c r="HKW35" s="287"/>
      <c r="HKX35" s="285"/>
      <c r="HKY35" s="287"/>
      <c r="HKZ35" s="287"/>
      <c r="HLA35" s="285"/>
      <c r="HLB35" s="287"/>
      <c r="HLC35" s="287"/>
      <c r="HLD35" s="285"/>
      <c r="HLE35" s="287"/>
      <c r="HLF35" s="287"/>
      <c r="HLG35" s="285"/>
      <c r="HLH35" s="287"/>
      <c r="HLI35" s="287"/>
      <c r="HLJ35" s="285"/>
      <c r="HLK35" s="287"/>
      <c r="HLL35" s="287"/>
      <c r="HLM35" s="285"/>
      <c r="HLN35" s="287"/>
      <c r="HLO35" s="287"/>
      <c r="HLP35" s="285"/>
      <c r="HLQ35" s="287"/>
      <c r="HLR35" s="287"/>
      <c r="HLS35" s="285"/>
      <c r="HLT35" s="287"/>
      <c r="HLU35" s="287"/>
      <c r="HLV35" s="285"/>
      <c r="HLW35" s="287"/>
      <c r="HLX35" s="287"/>
      <c r="HLY35" s="285"/>
      <c r="HLZ35" s="287"/>
      <c r="HMA35" s="287"/>
      <c r="HMB35" s="285"/>
      <c r="HMC35" s="287"/>
      <c r="HMD35" s="287"/>
      <c r="HME35" s="285"/>
      <c r="HMF35" s="287"/>
      <c r="HMG35" s="287"/>
      <c r="HMH35" s="285"/>
      <c r="HMI35" s="287"/>
      <c r="HMJ35" s="287"/>
      <c r="HMK35" s="285"/>
      <c r="HML35" s="287"/>
      <c r="HMM35" s="287"/>
      <c r="HMN35" s="285"/>
      <c r="HMO35" s="287"/>
      <c r="HMP35" s="287"/>
      <c r="HMQ35" s="285"/>
      <c r="HMR35" s="286"/>
      <c r="HMS35" s="286"/>
      <c r="HMT35" s="286"/>
      <c r="HMU35" s="287"/>
      <c r="HMV35" s="287"/>
      <c r="HMW35" s="285"/>
      <c r="HMX35" s="286"/>
      <c r="HMY35" s="286"/>
      <c r="HMZ35" s="286"/>
      <c r="HNA35" s="287"/>
      <c r="HNB35" s="287"/>
      <c r="HNC35" s="285"/>
      <c r="HND35" s="287"/>
      <c r="HNE35" s="287"/>
      <c r="HNF35" s="285"/>
      <c r="HNG35" s="286"/>
      <c r="HNH35" s="286"/>
      <c r="HNI35" s="286"/>
      <c r="HNJ35" s="286"/>
      <c r="HNK35" s="286"/>
      <c r="HNL35" s="286"/>
      <c r="HNM35" s="163"/>
      <c r="HNN35" s="154"/>
      <c r="HNO35" s="287"/>
      <c r="HNP35" s="287"/>
      <c r="HNQ35" s="285"/>
      <c r="HNR35" s="287"/>
      <c r="HNS35" s="287"/>
      <c r="HNT35" s="285"/>
      <c r="HNU35" s="287"/>
      <c r="HNV35" s="287"/>
      <c r="HNW35" s="285"/>
      <c r="HNX35" s="287"/>
      <c r="HNY35" s="287"/>
      <c r="HNZ35" s="285"/>
      <c r="HOA35" s="287"/>
      <c r="HOB35" s="287"/>
      <c r="HOC35" s="285"/>
      <c r="HOD35" s="287"/>
      <c r="HOE35" s="287"/>
      <c r="HOF35" s="285"/>
      <c r="HOG35" s="287"/>
      <c r="HOH35" s="287"/>
      <c r="HOI35" s="285"/>
      <c r="HOJ35" s="287"/>
      <c r="HOK35" s="287"/>
      <c r="HOL35" s="285"/>
      <c r="HOM35" s="287"/>
      <c r="HON35" s="287"/>
      <c r="HOO35" s="285"/>
      <c r="HOP35" s="287"/>
      <c r="HOQ35" s="287"/>
      <c r="HOR35" s="285"/>
      <c r="HOS35" s="287"/>
      <c r="HOT35" s="287"/>
      <c r="HOU35" s="285"/>
      <c r="HOV35" s="287"/>
      <c r="HOW35" s="287"/>
      <c r="HOX35" s="285"/>
      <c r="HOY35" s="287"/>
      <c r="HOZ35" s="287"/>
      <c r="HPA35" s="285"/>
      <c r="HPB35" s="287"/>
      <c r="HPC35" s="287"/>
      <c r="HPD35" s="285"/>
      <c r="HPE35" s="287"/>
      <c r="HPF35" s="287"/>
      <c r="HPG35" s="285"/>
      <c r="HPH35" s="287"/>
      <c r="HPI35" s="287"/>
      <c r="HPJ35" s="285"/>
      <c r="HPK35" s="287"/>
      <c r="HPL35" s="287"/>
      <c r="HPM35" s="285"/>
      <c r="HPN35" s="287"/>
      <c r="HPO35" s="287"/>
      <c r="HPP35" s="285"/>
      <c r="HPQ35" s="287"/>
      <c r="HPR35" s="287"/>
      <c r="HPS35" s="285"/>
      <c r="HPT35" s="287"/>
      <c r="HPU35" s="287"/>
      <c r="HPV35" s="285"/>
      <c r="HPW35" s="287"/>
      <c r="HPX35" s="287"/>
      <c r="HPY35" s="285"/>
      <c r="HPZ35" s="286"/>
      <c r="HQA35" s="286"/>
      <c r="HQB35" s="286"/>
      <c r="HQC35" s="287"/>
      <c r="HQD35" s="287"/>
      <c r="HQE35" s="285"/>
      <c r="HQF35" s="286"/>
      <c r="HQG35" s="286"/>
      <c r="HQH35" s="286"/>
      <c r="HQI35" s="287"/>
      <c r="HQJ35" s="287"/>
      <c r="HQK35" s="285"/>
      <c r="HQL35" s="287"/>
      <c r="HQM35" s="287"/>
      <c r="HQN35" s="285"/>
      <c r="HQO35" s="286"/>
      <c r="HQP35" s="286"/>
      <c r="HQQ35" s="286"/>
      <c r="HQR35" s="286"/>
      <c r="HQS35" s="286"/>
      <c r="HQT35" s="286"/>
      <c r="HQU35" s="163"/>
      <c r="HQV35" s="154"/>
      <c r="HQW35" s="287"/>
      <c r="HQX35" s="287"/>
      <c r="HQY35" s="285"/>
      <c r="HQZ35" s="287"/>
      <c r="HRA35" s="287"/>
      <c r="HRB35" s="285"/>
      <c r="HRC35" s="287"/>
      <c r="HRD35" s="287"/>
      <c r="HRE35" s="285"/>
      <c r="HRF35" s="287"/>
      <c r="HRG35" s="287"/>
      <c r="HRH35" s="285"/>
      <c r="HRI35" s="287"/>
      <c r="HRJ35" s="287"/>
      <c r="HRK35" s="285"/>
      <c r="HRL35" s="287"/>
      <c r="HRM35" s="287"/>
      <c r="HRN35" s="285"/>
      <c r="HRO35" s="287"/>
      <c r="HRP35" s="287"/>
      <c r="HRQ35" s="285"/>
      <c r="HRR35" s="287"/>
      <c r="HRS35" s="287"/>
      <c r="HRT35" s="285"/>
      <c r="HRU35" s="287"/>
      <c r="HRV35" s="287"/>
      <c r="HRW35" s="285"/>
      <c r="HRX35" s="287"/>
      <c r="HRY35" s="287"/>
      <c r="HRZ35" s="285"/>
      <c r="HSA35" s="287"/>
      <c r="HSB35" s="287"/>
      <c r="HSC35" s="285"/>
      <c r="HSD35" s="287"/>
      <c r="HSE35" s="287"/>
      <c r="HSF35" s="285"/>
      <c r="HSG35" s="287"/>
      <c r="HSH35" s="287"/>
      <c r="HSI35" s="285"/>
      <c r="HSJ35" s="287"/>
      <c r="HSK35" s="287"/>
      <c r="HSL35" s="285"/>
      <c r="HSM35" s="287"/>
      <c r="HSN35" s="287"/>
      <c r="HSO35" s="285"/>
      <c r="HSP35" s="287"/>
      <c r="HSQ35" s="287"/>
      <c r="HSR35" s="285"/>
      <c r="HSS35" s="287"/>
      <c r="HST35" s="287"/>
      <c r="HSU35" s="285"/>
      <c r="HSV35" s="287"/>
      <c r="HSW35" s="287"/>
      <c r="HSX35" s="285"/>
      <c r="HSY35" s="287"/>
      <c r="HSZ35" s="287"/>
      <c r="HTA35" s="285"/>
      <c r="HTB35" s="287"/>
      <c r="HTC35" s="287"/>
      <c r="HTD35" s="285"/>
      <c r="HTE35" s="287"/>
      <c r="HTF35" s="287"/>
      <c r="HTG35" s="285"/>
      <c r="HTH35" s="286"/>
      <c r="HTI35" s="286"/>
      <c r="HTJ35" s="286"/>
      <c r="HTK35" s="287"/>
      <c r="HTL35" s="287"/>
      <c r="HTM35" s="285"/>
      <c r="HTN35" s="286"/>
      <c r="HTO35" s="286"/>
      <c r="HTP35" s="286"/>
      <c r="HTQ35" s="287"/>
      <c r="HTR35" s="287"/>
      <c r="HTS35" s="285"/>
      <c r="HTT35" s="287"/>
      <c r="HTU35" s="287"/>
      <c r="HTV35" s="285"/>
      <c r="HTW35" s="286"/>
      <c r="HTX35" s="286"/>
      <c r="HTY35" s="286"/>
      <c r="HTZ35" s="286"/>
      <c r="HUA35" s="286"/>
      <c r="HUB35" s="286"/>
      <c r="HUC35" s="163"/>
      <c r="HUD35" s="154"/>
      <c r="HUE35" s="287"/>
      <c r="HUF35" s="287"/>
      <c r="HUG35" s="285"/>
      <c r="HUH35" s="287"/>
      <c r="HUI35" s="287"/>
      <c r="HUJ35" s="285"/>
      <c r="HUK35" s="287"/>
      <c r="HUL35" s="287"/>
      <c r="HUM35" s="285"/>
      <c r="HUN35" s="287"/>
      <c r="HUO35" s="287"/>
      <c r="HUP35" s="285"/>
      <c r="HUQ35" s="287"/>
      <c r="HUR35" s="287"/>
      <c r="HUS35" s="285"/>
      <c r="HUT35" s="287"/>
      <c r="HUU35" s="287"/>
      <c r="HUV35" s="285"/>
      <c r="HUW35" s="287"/>
      <c r="HUX35" s="287"/>
      <c r="HUY35" s="285"/>
      <c r="HUZ35" s="287"/>
      <c r="HVA35" s="287"/>
      <c r="HVB35" s="285"/>
      <c r="HVC35" s="287"/>
      <c r="HVD35" s="287"/>
      <c r="HVE35" s="285"/>
      <c r="HVF35" s="287"/>
      <c r="HVG35" s="287"/>
      <c r="HVH35" s="285"/>
      <c r="HVI35" s="287"/>
      <c r="HVJ35" s="287"/>
      <c r="HVK35" s="285"/>
      <c r="HVL35" s="287"/>
      <c r="HVM35" s="287"/>
      <c r="HVN35" s="285"/>
      <c r="HVO35" s="287"/>
      <c r="HVP35" s="287"/>
      <c r="HVQ35" s="285"/>
      <c r="HVR35" s="287"/>
      <c r="HVS35" s="287"/>
      <c r="HVT35" s="285"/>
      <c r="HVU35" s="287"/>
      <c r="HVV35" s="287"/>
      <c r="HVW35" s="285"/>
      <c r="HVX35" s="287"/>
      <c r="HVY35" s="287"/>
      <c r="HVZ35" s="285"/>
      <c r="HWA35" s="287"/>
      <c r="HWB35" s="287"/>
      <c r="HWC35" s="285"/>
      <c r="HWD35" s="287"/>
      <c r="HWE35" s="287"/>
      <c r="HWF35" s="285"/>
      <c r="HWG35" s="287"/>
      <c r="HWH35" s="287"/>
      <c r="HWI35" s="285"/>
      <c r="HWJ35" s="287"/>
      <c r="HWK35" s="287"/>
      <c r="HWL35" s="285"/>
      <c r="HWM35" s="287"/>
      <c r="HWN35" s="287"/>
      <c r="HWO35" s="285"/>
      <c r="HWP35" s="286"/>
      <c r="HWQ35" s="286"/>
      <c r="HWR35" s="286"/>
      <c r="HWS35" s="287"/>
      <c r="HWT35" s="287"/>
      <c r="HWU35" s="285"/>
      <c r="HWV35" s="286"/>
      <c r="HWW35" s="286"/>
      <c r="HWX35" s="286"/>
      <c r="HWY35" s="287"/>
      <c r="HWZ35" s="287"/>
      <c r="HXA35" s="285"/>
      <c r="HXB35" s="287"/>
      <c r="HXC35" s="287"/>
      <c r="HXD35" s="285"/>
      <c r="HXE35" s="286"/>
      <c r="HXF35" s="286"/>
      <c r="HXG35" s="286"/>
      <c r="HXH35" s="286"/>
      <c r="HXI35" s="286"/>
      <c r="HXJ35" s="286"/>
      <c r="HXK35" s="163"/>
      <c r="HXL35" s="154"/>
      <c r="HXM35" s="287"/>
      <c r="HXN35" s="287"/>
      <c r="HXO35" s="285"/>
      <c r="HXP35" s="287"/>
      <c r="HXQ35" s="287"/>
      <c r="HXR35" s="285"/>
      <c r="HXS35" s="287"/>
      <c r="HXT35" s="287"/>
      <c r="HXU35" s="285"/>
      <c r="HXV35" s="287"/>
      <c r="HXW35" s="287"/>
      <c r="HXX35" s="285"/>
      <c r="HXY35" s="287"/>
      <c r="HXZ35" s="287"/>
      <c r="HYA35" s="285"/>
      <c r="HYB35" s="287"/>
      <c r="HYC35" s="287"/>
      <c r="HYD35" s="285"/>
      <c r="HYE35" s="287"/>
      <c r="HYF35" s="287"/>
      <c r="HYG35" s="285"/>
      <c r="HYH35" s="287"/>
      <c r="HYI35" s="287"/>
      <c r="HYJ35" s="285"/>
      <c r="HYK35" s="287"/>
      <c r="HYL35" s="287"/>
      <c r="HYM35" s="285"/>
      <c r="HYN35" s="287"/>
      <c r="HYO35" s="287"/>
      <c r="HYP35" s="285"/>
      <c r="HYQ35" s="287"/>
      <c r="HYR35" s="287"/>
      <c r="HYS35" s="285"/>
      <c r="HYT35" s="287"/>
      <c r="HYU35" s="287"/>
      <c r="HYV35" s="285"/>
      <c r="HYW35" s="287"/>
      <c r="HYX35" s="287"/>
      <c r="HYY35" s="285"/>
      <c r="HYZ35" s="287"/>
      <c r="HZA35" s="287"/>
      <c r="HZB35" s="285"/>
      <c r="HZC35" s="287"/>
      <c r="HZD35" s="287"/>
      <c r="HZE35" s="285"/>
      <c r="HZF35" s="287"/>
      <c r="HZG35" s="287"/>
      <c r="HZH35" s="285"/>
      <c r="HZI35" s="287"/>
      <c r="HZJ35" s="287"/>
      <c r="HZK35" s="285"/>
      <c r="HZL35" s="287"/>
      <c r="HZM35" s="287"/>
      <c r="HZN35" s="285"/>
      <c r="HZO35" s="287"/>
      <c r="HZP35" s="287"/>
      <c r="HZQ35" s="285"/>
      <c r="HZR35" s="287"/>
      <c r="HZS35" s="287"/>
      <c r="HZT35" s="285"/>
      <c r="HZU35" s="287"/>
      <c r="HZV35" s="287"/>
      <c r="HZW35" s="285"/>
      <c r="HZX35" s="286"/>
      <c r="HZY35" s="286"/>
      <c r="HZZ35" s="286"/>
      <c r="IAA35" s="287"/>
      <c r="IAB35" s="287"/>
      <c r="IAC35" s="285"/>
      <c r="IAD35" s="286"/>
      <c r="IAE35" s="286"/>
      <c r="IAF35" s="286"/>
      <c r="IAG35" s="287"/>
      <c r="IAH35" s="287"/>
      <c r="IAI35" s="285"/>
      <c r="IAJ35" s="287"/>
      <c r="IAK35" s="287"/>
      <c r="IAL35" s="285"/>
      <c r="IAM35" s="286"/>
      <c r="IAN35" s="286"/>
      <c r="IAO35" s="286"/>
      <c r="IAP35" s="286"/>
      <c r="IAQ35" s="286"/>
      <c r="IAR35" s="286"/>
      <c r="IAS35" s="163"/>
      <c r="IAT35" s="154"/>
      <c r="IAU35" s="287"/>
      <c r="IAV35" s="287"/>
      <c r="IAW35" s="285"/>
      <c r="IAX35" s="287"/>
      <c r="IAY35" s="287"/>
      <c r="IAZ35" s="285"/>
      <c r="IBA35" s="287"/>
      <c r="IBB35" s="287"/>
      <c r="IBC35" s="285"/>
      <c r="IBD35" s="287"/>
      <c r="IBE35" s="287"/>
      <c r="IBF35" s="285"/>
      <c r="IBG35" s="287"/>
      <c r="IBH35" s="287"/>
      <c r="IBI35" s="285"/>
      <c r="IBJ35" s="287"/>
      <c r="IBK35" s="287"/>
      <c r="IBL35" s="285"/>
      <c r="IBM35" s="287"/>
      <c r="IBN35" s="287"/>
      <c r="IBO35" s="285"/>
      <c r="IBP35" s="287"/>
      <c r="IBQ35" s="287"/>
      <c r="IBR35" s="285"/>
      <c r="IBS35" s="287"/>
      <c r="IBT35" s="287"/>
      <c r="IBU35" s="285"/>
      <c r="IBV35" s="287"/>
      <c r="IBW35" s="287"/>
      <c r="IBX35" s="285"/>
      <c r="IBY35" s="287"/>
      <c r="IBZ35" s="287"/>
      <c r="ICA35" s="285"/>
      <c r="ICB35" s="287"/>
      <c r="ICC35" s="287"/>
      <c r="ICD35" s="285"/>
      <c r="ICE35" s="287"/>
      <c r="ICF35" s="287"/>
      <c r="ICG35" s="285"/>
      <c r="ICH35" s="287"/>
      <c r="ICI35" s="287"/>
      <c r="ICJ35" s="285"/>
      <c r="ICK35" s="287"/>
      <c r="ICL35" s="287"/>
      <c r="ICM35" s="285"/>
      <c r="ICN35" s="287"/>
      <c r="ICO35" s="287"/>
      <c r="ICP35" s="285"/>
      <c r="ICQ35" s="287"/>
      <c r="ICR35" s="287"/>
      <c r="ICS35" s="285"/>
      <c r="ICT35" s="287"/>
      <c r="ICU35" s="287"/>
      <c r="ICV35" s="285"/>
      <c r="ICW35" s="287"/>
      <c r="ICX35" s="287"/>
      <c r="ICY35" s="285"/>
      <c r="ICZ35" s="287"/>
      <c r="IDA35" s="287"/>
      <c r="IDB35" s="285"/>
      <c r="IDC35" s="287"/>
      <c r="IDD35" s="287"/>
      <c r="IDE35" s="285"/>
      <c r="IDF35" s="286"/>
      <c r="IDG35" s="286"/>
      <c r="IDH35" s="286"/>
      <c r="IDI35" s="287"/>
      <c r="IDJ35" s="287"/>
      <c r="IDK35" s="285"/>
      <c r="IDL35" s="286"/>
      <c r="IDM35" s="286"/>
      <c r="IDN35" s="286"/>
      <c r="IDO35" s="287"/>
      <c r="IDP35" s="287"/>
      <c r="IDQ35" s="285"/>
      <c r="IDR35" s="287"/>
      <c r="IDS35" s="287"/>
      <c r="IDT35" s="285"/>
      <c r="IDU35" s="286"/>
      <c r="IDV35" s="286"/>
      <c r="IDW35" s="286"/>
      <c r="IDX35" s="286"/>
      <c r="IDY35" s="286"/>
      <c r="IDZ35" s="286"/>
      <c r="IEA35" s="163"/>
      <c r="IEB35" s="154"/>
      <c r="IEC35" s="287"/>
      <c r="IED35" s="287"/>
      <c r="IEE35" s="285"/>
      <c r="IEF35" s="287"/>
      <c r="IEG35" s="287"/>
      <c r="IEH35" s="285"/>
      <c r="IEI35" s="287"/>
      <c r="IEJ35" s="287"/>
      <c r="IEK35" s="285"/>
      <c r="IEL35" s="287"/>
      <c r="IEM35" s="287"/>
      <c r="IEN35" s="285"/>
      <c r="IEO35" s="287"/>
      <c r="IEP35" s="287"/>
      <c r="IEQ35" s="285"/>
      <c r="IER35" s="287"/>
      <c r="IES35" s="287"/>
      <c r="IET35" s="285"/>
      <c r="IEU35" s="287"/>
      <c r="IEV35" s="287"/>
      <c r="IEW35" s="285"/>
      <c r="IEX35" s="287"/>
      <c r="IEY35" s="287"/>
      <c r="IEZ35" s="285"/>
      <c r="IFA35" s="287"/>
      <c r="IFB35" s="287"/>
      <c r="IFC35" s="285"/>
      <c r="IFD35" s="287"/>
      <c r="IFE35" s="287"/>
      <c r="IFF35" s="285"/>
      <c r="IFG35" s="287"/>
      <c r="IFH35" s="287"/>
      <c r="IFI35" s="285"/>
      <c r="IFJ35" s="287"/>
      <c r="IFK35" s="287"/>
      <c r="IFL35" s="285"/>
      <c r="IFM35" s="287"/>
      <c r="IFN35" s="287"/>
      <c r="IFO35" s="285"/>
      <c r="IFP35" s="287"/>
      <c r="IFQ35" s="287"/>
      <c r="IFR35" s="285"/>
      <c r="IFS35" s="287"/>
      <c r="IFT35" s="287"/>
      <c r="IFU35" s="285"/>
      <c r="IFV35" s="287"/>
      <c r="IFW35" s="287"/>
      <c r="IFX35" s="285"/>
      <c r="IFY35" s="287"/>
      <c r="IFZ35" s="287"/>
      <c r="IGA35" s="285"/>
      <c r="IGB35" s="287"/>
      <c r="IGC35" s="287"/>
      <c r="IGD35" s="285"/>
      <c r="IGE35" s="287"/>
      <c r="IGF35" s="287"/>
      <c r="IGG35" s="285"/>
      <c r="IGH35" s="287"/>
      <c r="IGI35" s="287"/>
      <c r="IGJ35" s="285"/>
      <c r="IGK35" s="287"/>
      <c r="IGL35" s="287"/>
      <c r="IGM35" s="285"/>
      <c r="IGN35" s="286"/>
      <c r="IGO35" s="286"/>
      <c r="IGP35" s="286"/>
      <c r="IGQ35" s="287"/>
      <c r="IGR35" s="287"/>
      <c r="IGS35" s="285"/>
      <c r="IGT35" s="286"/>
      <c r="IGU35" s="286"/>
      <c r="IGV35" s="286"/>
      <c r="IGW35" s="287"/>
      <c r="IGX35" s="287"/>
      <c r="IGY35" s="285"/>
      <c r="IGZ35" s="287"/>
      <c r="IHA35" s="287"/>
      <c r="IHB35" s="285"/>
      <c r="IHC35" s="286"/>
      <c r="IHD35" s="286"/>
      <c r="IHE35" s="286"/>
      <c r="IHF35" s="286"/>
      <c r="IHG35" s="286"/>
      <c r="IHH35" s="286"/>
      <c r="IHI35" s="163"/>
      <c r="IHJ35" s="154"/>
      <c r="IHK35" s="287"/>
      <c r="IHL35" s="287"/>
      <c r="IHM35" s="285"/>
      <c r="IHN35" s="287"/>
      <c r="IHO35" s="287"/>
      <c r="IHP35" s="285"/>
      <c r="IHQ35" s="287"/>
      <c r="IHR35" s="287"/>
      <c r="IHS35" s="285"/>
      <c r="IHT35" s="287"/>
      <c r="IHU35" s="287"/>
      <c r="IHV35" s="285"/>
      <c r="IHW35" s="287"/>
      <c r="IHX35" s="287"/>
      <c r="IHY35" s="285"/>
      <c r="IHZ35" s="287"/>
      <c r="IIA35" s="287"/>
      <c r="IIB35" s="285"/>
      <c r="IIC35" s="287"/>
      <c r="IID35" s="287"/>
      <c r="IIE35" s="285"/>
      <c r="IIF35" s="287"/>
      <c r="IIG35" s="287"/>
      <c r="IIH35" s="285"/>
      <c r="III35" s="287"/>
      <c r="IIJ35" s="287"/>
      <c r="IIK35" s="285"/>
      <c r="IIL35" s="287"/>
      <c r="IIM35" s="287"/>
      <c r="IIN35" s="285"/>
      <c r="IIO35" s="287"/>
      <c r="IIP35" s="287"/>
      <c r="IIQ35" s="285"/>
      <c r="IIR35" s="287"/>
      <c r="IIS35" s="287"/>
      <c r="IIT35" s="285"/>
      <c r="IIU35" s="287"/>
      <c r="IIV35" s="287"/>
      <c r="IIW35" s="285"/>
      <c r="IIX35" s="287"/>
      <c r="IIY35" s="287"/>
      <c r="IIZ35" s="285"/>
      <c r="IJA35" s="287"/>
      <c r="IJB35" s="287"/>
      <c r="IJC35" s="285"/>
      <c r="IJD35" s="287"/>
      <c r="IJE35" s="287"/>
      <c r="IJF35" s="285"/>
      <c r="IJG35" s="287"/>
      <c r="IJH35" s="287"/>
      <c r="IJI35" s="285"/>
      <c r="IJJ35" s="287"/>
      <c r="IJK35" s="287"/>
      <c r="IJL35" s="285"/>
      <c r="IJM35" s="287"/>
      <c r="IJN35" s="287"/>
      <c r="IJO35" s="285"/>
      <c r="IJP35" s="287"/>
      <c r="IJQ35" s="287"/>
      <c r="IJR35" s="285"/>
      <c r="IJS35" s="287"/>
      <c r="IJT35" s="287"/>
      <c r="IJU35" s="285"/>
      <c r="IJV35" s="286"/>
      <c r="IJW35" s="286"/>
      <c r="IJX35" s="286"/>
      <c r="IJY35" s="287"/>
      <c r="IJZ35" s="287"/>
      <c r="IKA35" s="285"/>
      <c r="IKB35" s="286"/>
      <c r="IKC35" s="286"/>
      <c r="IKD35" s="286"/>
      <c r="IKE35" s="287"/>
      <c r="IKF35" s="287"/>
      <c r="IKG35" s="285"/>
      <c r="IKH35" s="287"/>
      <c r="IKI35" s="287"/>
      <c r="IKJ35" s="285"/>
      <c r="IKK35" s="286"/>
      <c r="IKL35" s="286"/>
      <c r="IKM35" s="286"/>
      <c r="IKN35" s="286"/>
      <c r="IKO35" s="286"/>
      <c r="IKP35" s="286"/>
      <c r="IKQ35" s="163"/>
      <c r="IKR35" s="154"/>
      <c r="IKS35" s="287"/>
      <c r="IKT35" s="287"/>
      <c r="IKU35" s="285"/>
      <c r="IKV35" s="287"/>
      <c r="IKW35" s="287"/>
      <c r="IKX35" s="285"/>
      <c r="IKY35" s="287"/>
      <c r="IKZ35" s="287"/>
      <c r="ILA35" s="285"/>
      <c r="ILB35" s="287"/>
      <c r="ILC35" s="287"/>
      <c r="ILD35" s="285"/>
      <c r="ILE35" s="287"/>
      <c r="ILF35" s="287"/>
      <c r="ILG35" s="285"/>
      <c r="ILH35" s="287"/>
      <c r="ILI35" s="287"/>
      <c r="ILJ35" s="285"/>
      <c r="ILK35" s="287"/>
      <c r="ILL35" s="287"/>
      <c r="ILM35" s="285"/>
      <c r="ILN35" s="287"/>
      <c r="ILO35" s="287"/>
      <c r="ILP35" s="285"/>
      <c r="ILQ35" s="287"/>
      <c r="ILR35" s="287"/>
      <c r="ILS35" s="285"/>
      <c r="ILT35" s="287"/>
      <c r="ILU35" s="287"/>
      <c r="ILV35" s="285"/>
      <c r="ILW35" s="287"/>
      <c r="ILX35" s="287"/>
      <c r="ILY35" s="285"/>
      <c r="ILZ35" s="287"/>
      <c r="IMA35" s="287"/>
      <c r="IMB35" s="285"/>
      <c r="IMC35" s="287"/>
      <c r="IMD35" s="287"/>
      <c r="IME35" s="285"/>
      <c r="IMF35" s="287"/>
      <c r="IMG35" s="287"/>
      <c r="IMH35" s="285"/>
      <c r="IMI35" s="287"/>
      <c r="IMJ35" s="287"/>
      <c r="IMK35" s="285"/>
      <c r="IML35" s="287"/>
      <c r="IMM35" s="287"/>
      <c r="IMN35" s="285"/>
      <c r="IMO35" s="287"/>
      <c r="IMP35" s="287"/>
      <c r="IMQ35" s="285"/>
      <c r="IMR35" s="287"/>
      <c r="IMS35" s="287"/>
      <c r="IMT35" s="285"/>
      <c r="IMU35" s="287"/>
      <c r="IMV35" s="287"/>
      <c r="IMW35" s="285"/>
      <c r="IMX35" s="287"/>
      <c r="IMY35" s="287"/>
      <c r="IMZ35" s="285"/>
      <c r="INA35" s="287"/>
      <c r="INB35" s="287"/>
      <c r="INC35" s="285"/>
      <c r="IND35" s="286"/>
      <c r="INE35" s="286"/>
      <c r="INF35" s="286"/>
      <c r="ING35" s="287"/>
      <c r="INH35" s="287"/>
      <c r="INI35" s="285"/>
      <c r="INJ35" s="286"/>
      <c r="INK35" s="286"/>
      <c r="INL35" s="286"/>
      <c r="INM35" s="287"/>
      <c r="INN35" s="287"/>
      <c r="INO35" s="285"/>
      <c r="INP35" s="287"/>
      <c r="INQ35" s="287"/>
      <c r="INR35" s="285"/>
      <c r="INS35" s="286"/>
      <c r="INT35" s="286"/>
      <c r="INU35" s="286"/>
      <c r="INV35" s="286"/>
      <c r="INW35" s="286"/>
      <c r="INX35" s="286"/>
      <c r="INY35" s="163"/>
      <c r="INZ35" s="154"/>
      <c r="IOA35" s="287"/>
      <c r="IOB35" s="287"/>
      <c r="IOC35" s="285"/>
      <c r="IOD35" s="287"/>
      <c r="IOE35" s="287"/>
      <c r="IOF35" s="285"/>
      <c r="IOG35" s="287"/>
      <c r="IOH35" s="287"/>
      <c r="IOI35" s="285"/>
      <c r="IOJ35" s="287"/>
      <c r="IOK35" s="287"/>
      <c r="IOL35" s="285"/>
      <c r="IOM35" s="287"/>
      <c r="ION35" s="287"/>
      <c r="IOO35" s="285"/>
      <c r="IOP35" s="287"/>
      <c r="IOQ35" s="287"/>
      <c r="IOR35" s="285"/>
      <c r="IOS35" s="287"/>
      <c r="IOT35" s="287"/>
      <c r="IOU35" s="285"/>
      <c r="IOV35" s="287"/>
      <c r="IOW35" s="287"/>
      <c r="IOX35" s="285"/>
      <c r="IOY35" s="287"/>
      <c r="IOZ35" s="287"/>
      <c r="IPA35" s="285"/>
      <c r="IPB35" s="287"/>
      <c r="IPC35" s="287"/>
      <c r="IPD35" s="285"/>
      <c r="IPE35" s="287"/>
      <c r="IPF35" s="287"/>
      <c r="IPG35" s="285"/>
      <c r="IPH35" s="287"/>
      <c r="IPI35" s="287"/>
      <c r="IPJ35" s="285"/>
      <c r="IPK35" s="287"/>
      <c r="IPL35" s="287"/>
      <c r="IPM35" s="285"/>
      <c r="IPN35" s="287"/>
      <c r="IPO35" s="287"/>
      <c r="IPP35" s="285"/>
      <c r="IPQ35" s="287"/>
      <c r="IPR35" s="287"/>
      <c r="IPS35" s="285"/>
      <c r="IPT35" s="287"/>
      <c r="IPU35" s="287"/>
      <c r="IPV35" s="285"/>
      <c r="IPW35" s="287"/>
      <c r="IPX35" s="287"/>
      <c r="IPY35" s="285"/>
      <c r="IPZ35" s="287"/>
      <c r="IQA35" s="287"/>
      <c r="IQB35" s="285"/>
      <c r="IQC35" s="287"/>
      <c r="IQD35" s="287"/>
      <c r="IQE35" s="285"/>
      <c r="IQF35" s="287"/>
      <c r="IQG35" s="287"/>
      <c r="IQH35" s="285"/>
      <c r="IQI35" s="287"/>
      <c r="IQJ35" s="287"/>
      <c r="IQK35" s="285"/>
      <c r="IQL35" s="286"/>
      <c r="IQM35" s="286"/>
      <c r="IQN35" s="286"/>
      <c r="IQO35" s="287"/>
      <c r="IQP35" s="287"/>
      <c r="IQQ35" s="285"/>
      <c r="IQR35" s="286"/>
      <c r="IQS35" s="286"/>
      <c r="IQT35" s="286"/>
      <c r="IQU35" s="287"/>
      <c r="IQV35" s="287"/>
      <c r="IQW35" s="285"/>
      <c r="IQX35" s="287"/>
      <c r="IQY35" s="287"/>
      <c r="IQZ35" s="285"/>
      <c r="IRA35" s="286"/>
      <c r="IRB35" s="286"/>
      <c r="IRC35" s="286"/>
      <c r="IRD35" s="286"/>
      <c r="IRE35" s="286"/>
      <c r="IRF35" s="286"/>
      <c r="IRG35" s="163"/>
      <c r="IRH35" s="154"/>
      <c r="IRI35" s="287"/>
      <c r="IRJ35" s="287"/>
      <c r="IRK35" s="285"/>
      <c r="IRL35" s="287"/>
      <c r="IRM35" s="287"/>
      <c r="IRN35" s="285"/>
      <c r="IRO35" s="287"/>
      <c r="IRP35" s="287"/>
      <c r="IRQ35" s="285"/>
      <c r="IRR35" s="287"/>
      <c r="IRS35" s="287"/>
      <c r="IRT35" s="285"/>
      <c r="IRU35" s="287"/>
      <c r="IRV35" s="287"/>
      <c r="IRW35" s="285"/>
      <c r="IRX35" s="287"/>
      <c r="IRY35" s="287"/>
      <c r="IRZ35" s="285"/>
      <c r="ISA35" s="287"/>
      <c r="ISB35" s="287"/>
      <c r="ISC35" s="285"/>
      <c r="ISD35" s="287"/>
      <c r="ISE35" s="287"/>
      <c r="ISF35" s="285"/>
      <c r="ISG35" s="287"/>
      <c r="ISH35" s="287"/>
      <c r="ISI35" s="285"/>
      <c r="ISJ35" s="287"/>
      <c r="ISK35" s="287"/>
      <c r="ISL35" s="285"/>
      <c r="ISM35" s="287"/>
      <c r="ISN35" s="287"/>
      <c r="ISO35" s="285"/>
      <c r="ISP35" s="287"/>
      <c r="ISQ35" s="287"/>
      <c r="ISR35" s="285"/>
      <c r="ISS35" s="287"/>
      <c r="IST35" s="287"/>
      <c r="ISU35" s="285"/>
      <c r="ISV35" s="287"/>
      <c r="ISW35" s="287"/>
      <c r="ISX35" s="285"/>
      <c r="ISY35" s="287"/>
      <c r="ISZ35" s="287"/>
      <c r="ITA35" s="285"/>
      <c r="ITB35" s="287"/>
      <c r="ITC35" s="287"/>
      <c r="ITD35" s="285"/>
      <c r="ITE35" s="287"/>
      <c r="ITF35" s="287"/>
      <c r="ITG35" s="285"/>
      <c r="ITH35" s="287"/>
      <c r="ITI35" s="287"/>
      <c r="ITJ35" s="285"/>
      <c r="ITK35" s="287"/>
      <c r="ITL35" s="287"/>
      <c r="ITM35" s="285"/>
      <c r="ITN35" s="287"/>
      <c r="ITO35" s="287"/>
      <c r="ITP35" s="285"/>
      <c r="ITQ35" s="287"/>
      <c r="ITR35" s="287"/>
      <c r="ITS35" s="285"/>
      <c r="ITT35" s="286"/>
      <c r="ITU35" s="286"/>
      <c r="ITV35" s="286"/>
      <c r="ITW35" s="287"/>
      <c r="ITX35" s="287"/>
      <c r="ITY35" s="285"/>
      <c r="ITZ35" s="286"/>
      <c r="IUA35" s="286"/>
      <c r="IUB35" s="286"/>
      <c r="IUC35" s="287"/>
      <c r="IUD35" s="287"/>
      <c r="IUE35" s="285"/>
      <c r="IUF35" s="287"/>
      <c r="IUG35" s="287"/>
      <c r="IUH35" s="285"/>
      <c r="IUI35" s="286"/>
      <c r="IUJ35" s="286"/>
      <c r="IUK35" s="286"/>
      <c r="IUL35" s="286"/>
      <c r="IUM35" s="286"/>
      <c r="IUN35" s="286"/>
      <c r="IUO35" s="163"/>
      <c r="IUP35" s="154"/>
      <c r="IUQ35" s="287"/>
      <c r="IUR35" s="287"/>
      <c r="IUS35" s="285"/>
      <c r="IUT35" s="287"/>
      <c r="IUU35" s="287"/>
      <c r="IUV35" s="285"/>
      <c r="IUW35" s="287"/>
      <c r="IUX35" s="287"/>
      <c r="IUY35" s="285"/>
      <c r="IUZ35" s="287"/>
      <c r="IVA35" s="287"/>
      <c r="IVB35" s="285"/>
      <c r="IVC35" s="287"/>
      <c r="IVD35" s="287"/>
      <c r="IVE35" s="285"/>
      <c r="IVF35" s="287"/>
      <c r="IVG35" s="287"/>
      <c r="IVH35" s="285"/>
      <c r="IVI35" s="287"/>
      <c r="IVJ35" s="287"/>
      <c r="IVK35" s="285"/>
      <c r="IVL35" s="287"/>
      <c r="IVM35" s="287"/>
      <c r="IVN35" s="285"/>
      <c r="IVO35" s="287"/>
      <c r="IVP35" s="287"/>
      <c r="IVQ35" s="285"/>
      <c r="IVR35" s="287"/>
      <c r="IVS35" s="287"/>
      <c r="IVT35" s="285"/>
      <c r="IVU35" s="287"/>
      <c r="IVV35" s="287"/>
      <c r="IVW35" s="285"/>
      <c r="IVX35" s="287"/>
      <c r="IVY35" s="287"/>
      <c r="IVZ35" s="285"/>
      <c r="IWA35" s="287"/>
      <c r="IWB35" s="287"/>
      <c r="IWC35" s="285"/>
      <c r="IWD35" s="287"/>
      <c r="IWE35" s="287"/>
      <c r="IWF35" s="285"/>
      <c r="IWG35" s="287"/>
      <c r="IWH35" s="287"/>
      <c r="IWI35" s="285"/>
      <c r="IWJ35" s="287"/>
      <c r="IWK35" s="287"/>
      <c r="IWL35" s="285"/>
      <c r="IWM35" s="287"/>
      <c r="IWN35" s="287"/>
      <c r="IWO35" s="285"/>
      <c r="IWP35" s="287"/>
      <c r="IWQ35" s="287"/>
      <c r="IWR35" s="285"/>
      <c r="IWS35" s="287"/>
      <c r="IWT35" s="287"/>
      <c r="IWU35" s="285"/>
      <c r="IWV35" s="287"/>
      <c r="IWW35" s="287"/>
      <c r="IWX35" s="285"/>
      <c r="IWY35" s="287"/>
      <c r="IWZ35" s="287"/>
      <c r="IXA35" s="285"/>
      <c r="IXB35" s="286"/>
      <c r="IXC35" s="286"/>
      <c r="IXD35" s="286"/>
      <c r="IXE35" s="287"/>
      <c r="IXF35" s="287"/>
      <c r="IXG35" s="285"/>
      <c r="IXH35" s="286"/>
      <c r="IXI35" s="286"/>
      <c r="IXJ35" s="286"/>
      <c r="IXK35" s="287"/>
      <c r="IXL35" s="287"/>
      <c r="IXM35" s="285"/>
      <c r="IXN35" s="287"/>
      <c r="IXO35" s="287"/>
      <c r="IXP35" s="285"/>
      <c r="IXQ35" s="286"/>
      <c r="IXR35" s="286"/>
      <c r="IXS35" s="286"/>
      <c r="IXT35" s="286"/>
      <c r="IXU35" s="286"/>
      <c r="IXV35" s="286"/>
      <c r="IXW35" s="163"/>
      <c r="IXX35" s="154"/>
      <c r="IXY35" s="287"/>
      <c r="IXZ35" s="287"/>
      <c r="IYA35" s="285"/>
      <c r="IYB35" s="287"/>
      <c r="IYC35" s="287"/>
      <c r="IYD35" s="285"/>
      <c r="IYE35" s="287"/>
      <c r="IYF35" s="287"/>
      <c r="IYG35" s="285"/>
      <c r="IYH35" s="287"/>
      <c r="IYI35" s="287"/>
      <c r="IYJ35" s="285"/>
      <c r="IYK35" s="287"/>
      <c r="IYL35" s="287"/>
      <c r="IYM35" s="285"/>
      <c r="IYN35" s="287"/>
      <c r="IYO35" s="287"/>
      <c r="IYP35" s="285"/>
      <c r="IYQ35" s="287"/>
      <c r="IYR35" s="287"/>
      <c r="IYS35" s="285"/>
      <c r="IYT35" s="287"/>
      <c r="IYU35" s="287"/>
      <c r="IYV35" s="285"/>
      <c r="IYW35" s="287"/>
      <c r="IYX35" s="287"/>
      <c r="IYY35" s="285"/>
      <c r="IYZ35" s="287"/>
      <c r="IZA35" s="287"/>
      <c r="IZB35" s="285"/>
      <c r="IZC35" s="287"/>
      <c r="IZD35" s="287"/>
      <c r="IZE35" s="285"/>
      <c r="IZF35" s="287"/>
      <c r="IZG35" s="287"/>
      <c r="IZH35" s="285"/>
      <c r="IZI35" s="287"/>
      <c r="IZJ35" s="287"/>
      <c r="IZK35" s="285"/>
      <c r="IZL35" s="287"/>
      <c r="IZM35" s="287"/>
      <c r="IZN35" s="285"/>
      <c r="IZO35" s="287"/>
      <c r="IZP35" s="287"/>
      <c r="IZQ35" s="285"/>
      <c r="IZR35" s="287"/>
      <c r="IZS35" s="287"/>
      <c r="IZT35" s="285"/>
      <c r="IZU35" s="287"/>
      <c r="IZV35" s="287"/>
      <c r="IZW35" s="285"/>
      <c r="IZX35" s="287"/>
      <c r="IZY35" s="287"/>
      <c r="IZZ35" s="285"/>
      <c r="JAA35" s="287"/>
      <c r="JAB35" s="287"/>
      <c r="JAC35" s="285"/>
      <c r="JAD35" s="287"/>
      <c r="JAE35" s="287"/>
      <c r="JAF35" s="285"/>
      <c r="JAG35" s="287"/>
      <c r="JAH35" s="287"/>
      <c r="JAI35" s="285"/>
      <c r="JAJ35" s="286"/>
      <c r="JAK35" s="286"/>
      <c r="JAL35" s="286"/>
      <c r="JAM35" s="287"/>
      <c r="JAN35" s="287"/>
      <c r="JAO35" s="285"/>
      <c r="JAP35" s="286"/>
      <c r="JAQ35" s="286"/>
      <c r="JAR35" s="286"/>
      <c r="JAS35" s="287"/>
      <c r="JAT35" s="287"/>
      <c r="JAU35" s="285"/>
      <c r="JAV35" s="287"/>
      <c r="JAW35" s="287"/>
      <c r="JAX35" s="285"/>
      <c r="JAY35" s="286"/>
      <c r="JAZ35" s="286"/>
      <c r="JBA35" s="286"/>
      <c r="JBB35" s="286"/>
      <c r="JBC35" s="286"/>
      <c r="JBD35" s="286"/>
      <c r="JBE35" s="163"/>
      <c r="JBF35" s="154"/>
      <c r="JBG35" s="287"/>
      <c r="JBH35" s="287"/>
      <c r="JBI35" s="285"/>
      <c r="JBJ35" s="287"/>
      <c r="JBK35" s="287"/>
      <c r="JBL35" s="285"/>
      <c r="JBM35" s="287"/>
      <c r="JBN35" s="287"/>
      <c r="JBO35" s="285"/>
      <c r="JBP35" s="287"/>
      <c r="JBQ35" s="287"/>
      <c r="JBR35" s="285"/>
      <c r="JBS35" s="287"/>
      <c r="JBT35" s="287"/>
      <c r="JBU35" s="285"/>
      <c r="JBV35" s="287"/>
      <c r="JBW35" s="287"/>
      <c r="JBX35" s="285"/>
      <c r="JBY35" s="287"/>
      <c r="JBZ35" s="287"/>
      <c r="JCA35" s="285"/>
      <c r="JCB35" s="287"/>
      <c r="JCC35" s="287"/>
      <c r="JCD35" s="285"/>
      <c r="JCE35" s="287"/>
      <c r="JCF35" s="287"/>
      <c r="JCG35" s="285"/>
      <c r="JCH35" s="287"/>
      <c r="JCI35" s="287"/>
      <c r="JCJ35" s="285"/>
      <c r="JCK35" s="287"/>
      <c r="JCL35" s="287"/>
      <c r="JCM35" s="285"/>
      <c r="JCN35" s="287"/>
      <c r="JCO35" s="287"/>
      <c r="JCP35" s="285"/>
      <c r="JCQ35" s="287"/>
      <c r="JCR35" s="287"/>
      <c r="JCS35" s="285"/>
      <c r="JCT35" s="287"/>
      <c r="JCU35" s="287"/>
      <c r="JCV35" s="285"/>
      <c r="JCW35" s="287"/>
      <c r="JCX35" s="287"/>
      <c r="JCY35" s="285"/>
      <c r="JCZ35" s="287"/>
      <c r="JDA35" s="287"/>
      <c r="JDB35" s="285"/>
      <c r="JDC35" s="287"/>
      <c r="JDD35" s="287"/>
      <c r="JDE35" s="285"/>
      <c r="JDF35" s="287"/>
      <c r="JDG35" s="287"/>
      <c r="JDH35" s="285"/>
      <c r="JDI35" s="287"/>
      <c r="JDJ35" s="287"/>
      <c r="JDK35" s="285"/>
      <c r="JDL35" s="287"/>
      <c r="JDM35" s="287"/>
      <c r="JDN35" s="285"/>
      <c r="JDO35" s="287"/>
      <c r="JDP35" s="287"/>
      <c r="JDQ35" s="285"/>
      <c r="JDR35" s="286"/>
      <c r="JDS35" s="286"/>
      <c r="JDT35" s="286"/>
      <c r="JDU35" s="287"/>
      <c r="JDV35" s="287"/>
      <c r="JDW35" s="285"/>
      <c r="JDX35" s="286"/>
      <c r="JDY35" s="286"/>
      <c r="JDZ35" s="286"/>
      <c r="JEA35" s="287"/>
      <c r="JEB35" s="287"/>
      <c r="JEC35" s="285"/>
      <c r="JED35" s="287"/>
      <c r="JEE35" s="287"/>
      <c r="JEF35" s="285"/>
      <c r="JEG35" s="286"/>
      <c r="JEH35" s="286"/>
      <c r="JEI35" s="286"/>
      <c r="JEJ35" s="286"/>
      <c r="JEK35" s="286"/>
      <c r="JEL35" s="286"/>
      <c r="JEM35" s="163"/>
      <c r="JEN35" s="154"/>
      <c r="JEO35" s="287"/>
      <c r="JEP35" s="287"/>
      <c r="JEQ35" s="285"/>
      <c r="JER35" s="287"/>
      <c r="JES35" s="287"/>
      <c r="JET35" s="285"/>
      <c r="JEU35" s="287"/>
      <c r="JEV35" s="287"/>
      <c r="JEW35" s="285"/>
      <c r="JEX35" s="287"/>
      <c r="JEY35" s="287"/>
      <c r="JEZ35" s="285"/>
      <c r="JFA35" s="287"/>
      <c r="JFB35" s="287"/>
      <c r="JFC35" s="285"/>
      <c r="JFD35" s="287"/>
      <c r="JFE35" s="287"/>
      <c r="JFF35" s="285"/>
      <c r="JFG35" s="287"/>
      <c r="JFH35" s="287"/>
      <c r="JFI35" s="285"/>
      <c r="JFJ35" s="287"/>
      <c r="JFK35" s="287"/>
      <c r="JFL35" s="285"/>
      <c r="JFM35" s="287"/>
      <c r="JFN35" s="287"/>
      <c r="JFO35" s="285"/>
      <c r="JFP35" s="287"/>
      <c r="JFQ35" s="287"/>
      <c r="JFR35" s="285"/>
      <c r="JFS35" s="287"/>
      <c r="JFT35" s="287"/>
      <c r="JFU35" s="285"/>
      <c r="JFV35" s="287"/>
      <c r="JFW35" s="287"/>
      <c r="JFX35" s="285"/>
      <c r="JFY35" s="287"/>
      <c r="JFZ35" s="287"/>
      <c r="JGA35" s="285"/>
      <c r="JGB35" s="287"/>
      <c r="JGC35" s="287"/>
      <c r="JGD35" s="285"/>
      <c r="JGE35" s="287"/>
      <c r="JGF35" s="287"/>
      <c r="JGG35" s="285"/>
      <c r="JGH35" s="287"/>
      <c r="JGI35" s="287"/>
      <c r="JGJ35" s="285"/>
      <c r="JGK35" s="287"/>
      <c r="JGL35" s="287"/>
      <c r="JGM35" s="285"/>
      <c r="JGN35" s="287"/>
      <c r="JGO35" s="287"/>
      <c r="JGP35" s="285"/>
      <c r="JGQ35" s="287"/>
      <c r="JGR35" s="287"/>
      <c r="JGS35" s="285"/>
      <c r="JGT35" s="287"/>
      <c r="JGU35" s="287"/>
      <c r="JGV35" s="285"/>
      <c r="JGW35" s="287"/>
      <c r="JGX35" s="287"/>
      <c r="JGY35" s="285"/>
      <c r="JGZ35" s="286"/>
      <c r="JHA35" s="286"/>
      <c r="JHB35" s="286"/>
      <c r="JHC35" s="287"/>
      <c r="JHD35" s="287"/>
      <c r="JHE35" s="285"/>
      <c r="JHF35" s="286"/>
      <c r="JHG35" s="286"/>
      <c r="JHH35" s="286"/>
      <c r="JHI35" s="287"/>
      <c r="JHJ35" s="287"/>
      <c r="JHK35" s="285"/>
      <c r="JHL35" s="287"/>
      <c r="JHM35" s="287"/>
      <c r="JHN35" s="285"/>
      <c r="JHO35" s="286"/>
      <c r="JHP35" s="286"/>
      <c r="JHQ35" s="286"/>
      <c r="JHR35" s="286"/>
      <c r="JHS35" s="286"/>
      <c r="JHT35" s="286"/>
      <c r="JHU35" s="163"/>
      <c r="JHV35" s="154"/>
      <c r="JHW35" s="287"/>
      <c r="JHX35" s="287"/>
      <c r="JHY35" s="285"/>
      <c r="JHZ35" s="287"/>
      <c r="JIA35" s="287"/>
      <c r="JIB35" s="285"/>
      <c r="JIC35" s="287"/>
      <c r="JID35" s="287"/>
      <c r="JIE35" s="285"/>
      <c r="JIF35" s="287"/>
      <c r="JIG35" s="287"/>
      <c r="JIH35" s="285"/>
      <c r="JII35" s="287"/>
      <c r="JIJ35" s="287"/>
      <c r="JIK35" s="285"/>
      <c r="JIL35" s="287"/>
      <c r="JIM35" s="287"/>
      <c r="JIN35" s="285"/>
      <c r="JIO35" s="287"/>
      <c r="JIP35" s="287"/>
      <c r="JIQ35" s="285"/>
      <c r="JIR35" s="287"/>
      <c r="JIS35" s="287"/>
      <c r="JIT35" s="285"/>
      <c r="JIU35" s="287"/>
      <c r="JIV35" s="287"/>
      <c r="JIW35" s="285"/>
      <c r="JIX35" s="287"/>
      <c r="JIY35" s="287"/>
      <c r="JIZ35" s="285"/>
      <c r="JJA35" s="287"/>
      <c r="JJB35" s="287"/>
      <c r="JJC35" s="285"/>
      <c r="JJD35" s="287"/>
      <c r="JJE35" s="287"/>
      <c r="JJF35" s="285"/>
      <c r="JJG35" s="287"/>
      <c r="JJH35" s="287"/>
      <c r="JJI35" s="285"/>
      <c r="JJJ35" s="287"/>
      <c r="JJK35" s="287"/>
      <c r="JJL35" s="285"/>
      <c r="JJM35" s="287"/>
      <c r="JJN35" s="287"/>
      <c r="JJO35" s="285"/>
      <c r="JJP35" s="287"/>
      <c r="JJQ35" s="287"/>
      <c r="JJR35" s="285"/>
      <c r="JJS35" s="287"/>
      <c r="JJT35" s="287"/>
      <c r="JJU35" s="285"/>
      <c r="JJV35" s="287"/>
      <c r="JJW35" s="287"/>
      <c r="JJX35" s="285"/>
      <c r="JJY35" s="287"/>
      <c r="JJZ35" s="287"/>
      <c r="JKA35" s="285"/>
      <c r="JKB35" s="287"/>
      <c r="JKC35" s="287"/>
      <c r="JKD35" s="285"/>
      <c r="JKE35" s="287"/>
      <c r="JKF35" s="287"/>
      <c r="JKG35" s="285"/>
      <c r="JKH35" s="286"/>
      <c r="JKI35" s="286"/>
      <c r="JKJ35" s="286"/>
      <c r="JKK35" s="287"/>
      <c r="JKL35" s="287"/>
      <c r="JKM35" s="285"/>
      <c r="JKN35" s="286"/>
      <c r="JKO35" s="286"/>
      <c r="JKP35" s="286"/>
      <c r="JKQ35" s="287"/>
      <c r="JKR35" s="287"/>
      <c r="JKS35" s="285"/>
      <c r="JKT35" s="287"/>
      <c r="JKU35" s="287"/>
      <c r="JKV35" s="285"/>
      <c r="JKW35" s="286"/>
      <c r="JKX35" s="286"/>
      <c r="JKY35" s="286"/>
      <c r="JKZ35" s="286"/>
      <c r="JLA35" s="286"/>
      <c r="JLB35" s="286"/>
      <c r="JLC35" s="163"/>
      <c r="JLD35" s="154"/>
      <c r="JLE35" s="287"/>
      <c r="JLF35" s="287"/>
      <c r="JLG35" s="285"/>
      <c r="JLH35" s="287"/>
      <c r="JLI35" s="287"/>
      <c r="JLJ35" s="285"/>
      <c r="JLK35" s="287"/>
      <c r="JLL35" s="287"/>
      <c r="JLM35" s="285"/>
      <c r="JLN35" s="287"/>
      <c r="JLO35" s="287"/>
      <c r="JLP35" s="285"/>
      <c r="JLQ35" s="287"/>
      <c r="JLR35" s="287"/>
      <c r="JLS35" s="285"/>
      <c r="JLT35" s="287"/>
      <c r="JLU35" s="287"/>
      <c r="JLV35" s="285"/>
      <c r="JLW35" s="287"/>
      <c r="JLX35" s="287"/>
      <c r="JLY35" s="285"/>
      <c r="JLZ35" s="287"/>
      <c r="JMA35" s="287"/>
      <c r="JMB35" s="285"/>
      <c r="JMC35" s="287"/>
      <c r="JMD35" s="287"/>
      <c r="JME35" s="285"/>
      <c r="JMF35" s="287"/>
      <c r="JMG35" s="287"/>
      <c r="JMH35" s="285"/>
      <c r="JMI35" s="287"/>
      <c r="JMJ35" s="287"/>
      <c r="JMK35" s="285"/>
      <c r="JML35" s="287"/>
      <c r="JMM35" s="287"/>
      <c r="JMN35" s="285"/>
      <c r="JMO35" s="287"/>
      <c r="JMP35" s="287"/>
      <c r="JMQ35" s="285"/>
      <c r="JMR35" s="287"/>
      <c r="JMS35" s="287"/>
      <c r="JMT35" s="285"/>
      <c r="JMU35" s="287"/>
      <c r="JMV35" s="287"/>
      <c r="JMW35" s="285"/>
      <c r="JMX35" s="287"/>
      <c r="JMY35" s="287"/>
      <c r="JMZ35" s="285"/>
      <c r="JNA35" s="287"/>
      <c r="JNB35" s="287"/>
      <c r="JNC35" s="285"/>
      <c r="JND35" s="287"/>
      <c r="JNE35" s="287"/>
      <c r="JNF35" s="285"/>
      <c r="JNG35" s="287"/>
      <c r="JNH35" s="287"/>
      <c r="JNI35" s="285"/>
      <c r="JNJ35" s="287"/>
      <c r="JNK35" s="287"/>
      <c r="JNL35" s="285"/>
      <c r="JNM35" s="287"/>
      <c r="JNN35" s="287"/>
      <c r="JNO35" s="285"/>
      <c r="JNP35" s="286"/>
      <c r="JNQ35" s="286"/>
      <c r="JNR35" s="286"/>
      <c r="JNS35" s="287"/>
      <c r="JNT35" s="287"/>
      <c r="JNU35" s="285"/>
      <c r="JNV35" s="286"/>
      <c r="JNW35" s="286"/>
      <c r="JNX35" s="286"/>
      <c r="JNY35" s="287"/>
      <c r="JNZ35" s="287"/>
      <c r="JOA35" s="285"/>
      <c r="JOB35" s="287"/>
      <c r="JOC35" s="287"/>
      <c r="JOD35" s="285"/>
      <c r="JOE35" s="286"/>
      <c r="JOF35" s="286"/>
      <c r="JOG35" s="286"/>
      <c r="JOH35" s="286"/>
      <c r="JOI35" s="286"/>
      <c r="JOJ35" s="286"/>
      <c r="JOK35" s="163"/>
      <c r="JOL35" s="154"/>
      <c r="JOM35" s="287"/>
      <c r="JON35" s="287"/>
      <c r="JOO35" s="285"/>
      <c r="JOP35" s="287"/>
      <c r="JOQ35" s="287"/>
      <c r="JOR35" s="285"/>
      <c r="JOS35" s="287"/>
      <c r="JOT35" s="287"/>
      <c r="JOU35" s="285"/>
      <c r="JOV35" s="287"/>
      <c r="JOW35" s="287"/>
      <c r="JOX35" s="285"/>
      <c r="JOY35" s="287"/>
      <c r="JOZ35" s="287"/>
      <c r="JPA35" s="285"/>
      <c r="JPB35" s="287"/>
      <c r="JPC35" s="287"/>
      <c r="JPD35" s="285"/>
      <c r="JPE35" s="287"/>
      <c r="JPF35" s="287"/>
      <c r="JPG35" s="285"/>
      <c r="JPH35" s="287"/>
      <c r="JPI35" s="287"/>
      <c r="JPJ35" s="285"/>
      <c r="JPK35" s="287"/>
      <c r="JPL35" s="287"/>
      <c r="JPM35" s="285"/>
      <c r="JPN35" s="287"/>
      <c r="JPO35" s="287"/>
      <c r="JPP35" s="285"/>
      <c r="JPQ35" s="287"/>
      <c r="JPR35" s="287"/>
      <c r="JPS35" s="285"/>
      <c r="JPT35" s="287"/>
      <c r="JPU35" s="287"/>
      <c r="JPV35" s="285"/>
      <c r="JPW35" s="287"/>
      <c r="JPX35" s="287"/>
      <c r="JPY35" s="285"/>
      <c r="JPZ35" s="287"/>
      <c r="JQA35" s="287"/>
      <c r="JQB35" s="285"/>
      <c r="JQC35" s="287"/>
      <c r="JQD35" s="287"/>
      <c r="JQE35" s="285"/>
      <c r="JQF35" s="287"/>
      <c r="JQG35" s="287"/>
      <c r="JQH35" s="285"/>
      <c r="JQI35" s="287"/>
      <c r="JQJ35" s="287"/>
      <c r="JQK35" s="285"/>
      <c r="JQL35" s="287"/>
      <c r="JQM35" s="287"/>
      <c r="JQN35" s="285"/>
      <c r="JQO35" s="287"/>
      <c r="JQP35" s="287"/>
      <c r="JQQ35" s="285"/>
      <c r="JQR35" s="287"/>
      <c r="JQS35" s="287"/>
      <c r="JQT35" s="285"/>
      <c r="JQU35" s="287"/>
      <c r="JQV35" s="287"/>
      <c r="JQW35" s="285"/>
      <c r="JQX35" s="286"/>
      <c r="JQY35" s="286"/>
      <c r="JQZ35" s="286"/>
      <c r="JRA35" s="287"/>
      <c r="JRB35" s="287"/>
      <c r="JRC35" s="285"/>
      <c r="JRD35" s="286"/>
      <c r="JRE35" s="286"/>
      <c r="JRF35" s="286"/>
      <c r="JRG35" s="287"/>
      <c r="JRH35" s="287"/>
      <c r="JRI35" s="285"/>
      <c r="JRJ35" s="287"/>
      <c r="JRK35" s="287"/>
      <c r="JRL35" s="285"/>
      <c r="JRM35" s="286"/>
      <c r="JRN35" s="286"/>
      <c r="JRO35" s="286"/>
      <c r="JRP35" s="286"/>
      <c r="JRQ35" s="286"/>
      <c r="JRR35" s="286"/>
      <c r="JRS35" s="163"/>
      <c r="JRT35" s="154"/>
      <c r="JRU35" s="287"/>
      <c r="JRV35" s="287"/>
      <c r="JRW35" s="285"/>
      <c r="JRX35" s="287"/>
      <c r="JRY35" s="287"/>
      <c r="JRZ35" s="285"/>
      <c r="JSA35" s="287"/>
      <c r="JSB35" s="287"/>
      <c r="JSC35" s="285"/>
      <c r="JSD35" s="287"/>
      <c r="JSE35" s="287"/>
      <c r="JSF35" s="285"/>
      <c r="JSG35" s="287"/>
      <c r="JSH35" s="287"/>
      <c r="JSI35" s="285"/>
      <c r="JSJ35" s="287"/>
      <c r="JSK35" s="287"/>
      <c r="JSL35" s="285"/>
      <c r="JSM35" s="287"/>
      <c r="JSN35" s="287"/>
      <c r="JSO35" s="285"/>
      <c r="JSP35" s="287"/>
      <c r="JSQ35" s="287"/>
      <c r="JSR35" s="285"/>
      <c r="JSS35" s="287"/>
      <c r="JST35" s="287"/>
      <c r="JSU35" s="285"/>
      <c r="JSV35" s="287"/>
      <c r="JSW35" s="287"/>
      <c r="JSX35" s="285"/>
      <c r="JSY35" s="287"/>
      <c r="JSZ35" s="287"/>
      <c r="JTA35" s="285"/>
      <c r="JTB35" s="287"/>
      <c r="JTC35" s="287"/>
      <c r="JTD35" s="285"/>
      <c r="JTE35" s="287"/>
      <c r="JTF35" s="287"/>
      <c r="JTG35" s="285"/>
      <c r="JTH35" s="287"/>
      <c r="JTI35" s="287"/>
      <c r="JTJ35" s="285"/>
      <c r="JTK35" s="287"/>
      <c r="JTL35" s="287"/>
      <c r="JTM35" s="285"/>
      <c r="JTN35" s="287"/>
      <c r="JTO35" s="287"/>
      <c r="JTP35" s="285"/>
      <c r="JTQ35" s="287"/>
      <c r="JTR35" s="287"/>
      <c r="JTS35" s="285"/>
      <c r="JTT35" s="287"/>
      <c r="JTU35" s="287"/>
      <c r="JTV35" s="285"/>
      <c r="JTW35" s="287"/>
      <c r="JTX35" s="287"/>
      <c r="JTY35" s="285"/>
      <c r="JTZ35" s="287"/>
      <c r="JUA35" s="287"/>
      <c r="JUB35" s="285"/>
      <c r="JUC35" s="287"/>
      <c r="JUD35" s="287"/>
      <c r="JUE35" s="285"/>
      <c r="JUF35" s="286"/>
      <c r="JUG35" s="286"/>
      <c r="JUH35" s="286"/>
      <c r="JUI35" s="287"/>
      <c r="JUJ35" s="287"/>
      <c r="JUK35" s="285"/>
      <c r="JUL35" s="286"/>
      <c r="JUM35" s="286"/>
      <c r="JUN35" s="286"/>
      <c r="JUO35" s="287"/>
      <c r="JUP35" s="287"/>
      <c r="JUQ35" s="285"/>
      <c r="JUR35" s="287"/>
      <c r="JUS35" s="287"/>
      <c r="JUT35" s="285"/>
      <c r="JUU35" s="286"/>
      <c r="JUV35" s="286"/>
      <c r="JUW35" s="286"/>
      <c r="JUX35" s="286"/>
      <c r="JUY35" s="286"/>
      <c r="JUZ35" s="286"/>
      <c r="JVA35" s="163"/>
      <c r="JVB35" s="154"/>
      <c r="JVC35" s="287"/>
      <c r="JVD35" s="287"/>
      <c r="JVE35" s="285"/>
      <c r="JVF35" s="287"/>
      <c r="JVG35" s="287"/>
      <c r="JVH35" s="285"/>
      <c r="JVI35" s="287"/>
      <c r="JVJ35" s="287"/>
      <c r="JVK35" s="285"/>
      <c r="JVL35" s="287"/>
      <c r="JVM35" s="287"/>
      <c r="JVN35" s="285"/>
      <c r="JVO35" s="287"/>
      <c r="JVP35" s="287"/>
      <c r="JVQ35" s="285"/>
      <c r="JVR35" s="287"/>
      <c r="JVS35" s="287"/>
      <c r="JVT35" s="285"/>
      <c r="JVU35" s="287"/>
      <c r="JVV35" s="287"/>
      <c r="JVW35" s="285"/>
      <c r="JVX35" s="287"/>
      <c r="JVY35" s="287"/>
      <c r="JVZ35" s="285"/>
      <c r="JWA35" s="287"/>
      <c r="JWB35" s="287"/>
      <c r="JWC35" s="285"/>
      <c r="JWD35" s="287"/>
      <c r="JWE35" s="287"/>
      <c r="JWF35" s="285"/>
      <c r="JWG35" s="287"/>
      <c r="JWH35" s="287"/>
      <c r="JWI35" s="285"/>
      <c r="JWJ35" s="287"/>
      <c r="JWK35" s="287"/>
      <c r="JWL35" s="285"/>
      <c r="JWM35" s="287"/>
      <c r="JWN35" s="287"/>
      <c r="JWO35" s="285"/>
      <c r="JWP35" s="287"/>
      <c r="JWQ35" s="287"/>
      <c r="JWR35" s="285"/>
      <c r="JWS35" s="287"/>
      <c r="JWT35" s="287"/>
      <c r="JWU35" s="285"/>
      <c r="JWV35" s="287"/>
      <c r="JWW35" s="287"/>
      <c r="JWX35" s="285"/>
      <c r="JWY35" s="287"/>
      <c r="JWZ35" s="287"/>
      <c r="JXA35" s="285"/>
      <c r="JXB35" s="287"/>
      <c r="JXC35" s="287"/>
      <c r="JXD35" s="285"/>
      <c r="JXE35" s="287"/>
      <c r="JXF35" s="287"/>
      <c r="JXG35" s="285"/>
      <c r="JXH35" s="287"/>
      <c r="JXI35" s="287"/>
      <c r="JXJ35" s="285"/>
      <c r="JXK35" s="287"/>
      <c r="JXL35" s="287"/>
      <c r="JXM35" s="285"/>
      <c r="JXN35" s="286"/>
      <c r="JXO35" s="286"/>
      <c r="JXP35" s="286"/>
      <c r="JXQ35" s="287"/>
      <c r="JXR35" s="287"/>
      <c r="JXS35" s="285"/>
      <c r="JXT35" s="286"/>
      <c r="JXU35" s="286"/>
      <c r="JXV35" s="286"/>
      <c r="JXW35" s="287"/>
      <c r="JXX35" s="287"/>
      <c r="JXY35" s="285"/>
      <c r="JXZ35" s="287"/>
      <c r="JYA35" s="287"/>
      <c r="JYB35" s="285"/>
      <c r="JYC35" s="286"/>
      <c r="JYD35" s="286"/>
      <c r="JYE35" s="286"/>
      <c r="JYF35" s="286"/>
      <c r="JYG35" s="286"/>
      <c r="JYH35" s="286"/>
      <c r="JYI35" s="163"/>
      <c r="JYJ35" s="154"/>
      <c r="JYK35" s="287"/>
      <c r="JYL35" s="287"/>
      <c r="JYM35" s="285"/>
      <c r="JYN35" s="287"/>
      <c r="JYO35" s="287"/>
      <c r="JYP35" s="285"/>
      <c r="JYQ35" s="287"/>
      <c r="JYR35" s="287"/>
      <c r="JYS35" s="285"/>
      <c r="JYT35" s="287"/>
      <c r="JYU35" s="287"/>
      <c r="JYV35" s="285"/>
      <c r="JYW35" s="287"/>
      <c r="JYX35" s="287"/>
      <c r="JYY35" s="285"/>
      <c r="JYZ35" s="287"/>
      <c r="JZA35" s="287"/>
      <c r="JZB35" s="285"/>
      <c r="JZC35" s="287"/>
      <c r="JZD35" s="287"/>
      <c r="JZE35" s="285"/>
      <c r="JZF35" s="287"/>
      <c r="JZG35" s="287"/>
      <c r="JZH35" s="285"/>
      <c r="JZI35" s="287"/>
      <c r="JZJ35" s="287"/>
      <c r="JZK35" s="285"/>
      <c r="JZL35" s="287"/>
      <c r="JZM35" s="287"/>
      <c r="JZN35" s="285"/>
      <c r="JZO35" s="287"/>
      <c r="JZP35" s="287"/>
      <c r="JZQ35" s="285"/>
      <c r="JZR35" s="287"/>
      <c r="JZS35" s="287"/>
      <c r="JZT35" s="285"/>
      <c r="JZU35" s="287"/>
      <c r="JZV35" s="287"/>
      <c r="JZW35" s="285"/>
      <c r="JZX35" s="287"/>
      <c r="JZY35" s="287"/>
      <c r="JZZ35" s="285"/>
      <c r="KAA35" s="287"/>
      <c r="KAB35" s="287"/>
      <c r="KAC35" s="285"/>
      <c r="KAD35" s="287"/>
      <c r="KAE35" s="287"/>
      <c r="KAF35" s="285"/>
      <c r="KAG35" s="287"/>
      <c r="KAH35" s="287"/>
      <c r="KAI35" s="285"/>
      <c r="KAJ35" s="287"/>
      <c r="KAK35" s="287"/>
      <c r="KAL35" s="285"/>
      <c r="KAM35" s="287"/>
      <c r="KAN35" s="287"/>
      <c r="KAO35" s="285"/>
      <c r="KAP35" s="287"/>
      <c r="KAQ35" s="287"/>
      <c r="KAR35" s="285"/>
      <c r="KAS35" s="287"/>
      <c r="KAT35" s="287"/>
      <c r="KAU35" s="285"/>
      <c r="KAV35" s="286"/>
      <c r="KAW35" s="286"/>
      <c r="KAX35" s="286"/>
      <c r="KAY35" s="287"/>
      <c r="KAZ35" s="287"/>
      <c r="KBA35" s="285"/>
      <c r="KBB35" s="286"/>
      <c r="KBC35" s="286"/>
      <c r="KBD35" s="286"/>
      <c r="KBE35" s="287"/>
      <c r="KBF35" s="287"/>
      <c r="KBG35" s="285"/>
      <c r="KBH35" s="287"/>
      <c r="KBI35" s="287"/>
      <c r="KBJ35" s="285"/>
      <c r="KBK35" s="286"/>
      <c r="KBL35" s="286"/>
      <c r="KBM35" s="286"/>
      <c r="KBN35" s="286"/>
      <c r="KBO35" s="286"/>
      <c r="KBP35" s="286"/>
      <c r="KBQ35" s="163"/>
      <c r="KBR35" s="154"/>
      <c r="KBS35" s="287"/>
      <c r="KBT35" s="287"/>
      <c r="KBU35" s="285"/>
      <c r="KBV35" s="287"/>
      <c r="KBW35" s="287"/>
      <c r="KBX35" s="285"/>
      <c r="KBY35" s="287"/>
      <c r="KBZ35" s="287"/>
      <c r="KCA35" s="285"/>
      <c r="KCB35" s="287"/>
      <c r="KCC35" s="287"/>
      <c r="KCD35" s="285"/>
      <c r="KCE35" s="287"/>
      <c r="KCF35" s="287"/>
      <c r="KCG35" s="285"/>
      <c r="KCH35" s="287"/>
      <c r="KCI35" s="287"/>
      <c r="KCJ35" s="285"/>
      <c r="KCK35" s="287"/>
      <c r="KCL35" s="287"/>
      <c r="KCM35" s="285"/>
      <c r="KCN35" s="287"/>
      <c r="KCO35" s="287"/>
      <c r="KCP35" s="285"/>
      <c r="KCQ35" s="287"/>
      <c r="KCR35" s="287"/>
      <c r="KCS35" s="285"/>
      <c r="KCT35" s="287"/>
      <c r="KCU35" s="287"/>
      <c r="KCV35" s="285"/>
      <c r="KCW35" s="287"/>
      <c r="KCX35" s="287"/>
      <c r="KCY35" s="285"/>
      <c r="KCZ35" s="287"/>
      <c r="KDA35" s="287"/>
      <c r="KDB35" s="285"/>
      <c r="KDC35" s="287"/>
      <c r="KDD35" s="287"/>
      <c r="KDE35" s="285"/>
      <c r="KDF35" s="287"/>
      <c r="KDG35" s="287"/>
      <c r="KDH35" s="285"/>
      <c r="KDI35" s="287"/>
      <c r="KDJ35" s="287"/>
      <c r="KDK35" s="285"/>
      <c r="KDL35" s="287"/>
      <c r="KDM35" s="287"/>
      <c r="KDN35" s="285"/>
      <c r="KDO35" s="287"/>
      <c r="KDP35" s="287"/>
      <c r="KDQ35" s="285"/>
      <c r="KDR35" s="287"/>
      <c r="KDS35" s="287"/>
      <c r="KDT35" s="285"/>
      <c r="KDU35" s="287"/>
      <c r="KDV35" s="287"/>
      <c r="KDW35" s="285"/>
      <c r="KDX35" s="287"/>
      <c r="KDY35" s="287"/>
      <c r="KDZ35" s="285"/>
      <c r="KEA35" s="287"/>
      <c r="KEB35" s="287"/>
      <c r="KEC35" s="285"/>
      <c r="KED35" s="286"/>
      <c r="KEE35" s="286"/>
      <c r="KEF35" s="286"/>
      <c r="KEG35" s="287"/>
      <c r="KEH35" s="287"/>
      <c r="KEI35" s="285"/>
      <c r="KEJ35" s="286"/>
      <c r="KEK35" s="286"/>
      <c r="KEL35" s="286"/>
      <c r="KEM35" s="287"/>
      <c r="KEN35" s="287"/>
      <c r="KEO35" s="285"/>
      <c r="KEP35" s="287"/>
      <c r="KEQ35" s="287"/>
      <c r="KER35" s="285"/>
      <c r="KES35" s="286"/>
      <c r="KET35" s="286"/>
      <c r="KEU35" s="286"/>
      <c r="KEV35" s="286"/>
      <c r="KEW35" s="286"/>
      <c r="KEX35" s="286"/>
      <c r="KEY35" s="163"/>
      <c r="KEZ35" s="154"/>
      <c r="KFA35" s="287"/>
      <c r="KFB35" s="287"/>
      <c r="KFC35" s="285"/>
      <c r="KFD35" s="287"/>
      <c r="KFE35" s="287"/>
      <c r="KFF35" s="285"/>
      <c r="KFG35" s="287"/>
      <c r="KFH35" s="287"/>
      <c r="KFI35" s="285"/>
      <c r="KFJ35" s="287"/>
      <c r="KFK35" s="287"/>
      <c r="KFL35" s="285"/>
      <c r="KFM35" s="287"/>
      <c r="KFN35" s="287"/>
      <c r="KFO35" s="285"/>
      <c r="KFP35" s="287"/>
      <c r="KFQ35" s="287"/>
      <c r="KFR35" s="285"/>
      <c r="KFS35" s="287"/>
      <c r="KFT35" s="287"/>
      <c r="KFU35" s="285"/>
      <c r="KFV35" s="287"/>
      <c r="KFW35" s="287"/>
      <c r="KFX35" s="285"/>
      <c r="KFY35" s="287"/>
      <c r="KFZ35" s="287"/>
      <c r="KGA35" s="285"/>
      <c r="KGB35" s="287"/>
      <c r="KGC35" s="287"/>
      <c r="KGD35" s="285"/>
      <c r="KGE35" s="287"/>
      <c r="KGF35" s="287"/>
      <c r="KGG35" s="285"/>
      <c r="KGH35" s="287"/>
      <c r="KGI35" s="287"/>
      <c r="KGJ35" s="285"/>
      <c r="KGK35" s="287"/>
      <c r="KGL35" s="287"/>
      <c r="KGM35" s="285"/>
      <c r="KGN35" s="287"/>
      <c r="KGO35" s="287"/>
      <c r="KGP35" s="285"/>
      <c r="KGQ35" s="287"/>
      <c r="KGR35" s="287"/>
      <c r="KGS35" s="285"/>
      <c r="KGT35" s="287"/>
      <c r="KGU35" s="287"/>
      <c r="KGV35" s="285"/>
      <c r="KGW35" s="287"/>
      <c r="KGX35" s="287"/>
      <c r="KGY35" s="285"/>
      <c r="KGZ35" s="287"/>
      <c r="KHA35" s="287"/>
      <c r="KHB35" s="285"/>
      <c r="KHC35" s="287"/>
      <c r="KHD35" s="287"/>
      <c r="KHE35" s="285"/>
      <c r="KHF35" s="287"/>
      <c r="KHG35" s="287"/>
      <c r="KHH35" s="285"/>
      <c r="KHI35" s="287"/>
      <c r="KHJ35" s="287"/>
      <c r="KHK35" s="285"/>
      <c r="KHL35" s="286"/>
      <c r="KHM35" s="286"/>
      <c r="KHN35" s="286"/>
      <c r="KHO35" s="287"/>
      <c r="KHP35" s="287"/>
      <c r="KHQ35" s="285"/>
      <c r="KHR35" s="286"/>
      <c r="KHS35" s="286"/>
      <c r="KHT35" s="286"/>
      <c r="KHU35" s="287"/>
      <c r="KHV35" s="287"/>
      <c r="KHW35" s="285"/>
      <c r="KHX35" s="287"/>
      <c r="KHY35" s="287"/>
      <c r="KHZ35" s="285"/>
      <c r="KIA35" s="286"/>
      <c r="KIB35" s="286"/>
      <c r="KIC35" s="286"/>
      <c r="KID35" s="286"/>
      <c r="KIE35" s="286"/>
      <c r="KIF35" s="286"/>
      <c r="KIG35" s="163"/>
      <c r="KIH35" s="154"/>
      <c r="KII35" s="287"/>
      <c r="KIJ35" s="287"/>
      <c r="KIK35" s="285"/>
      <c r="KIL35" s="287"/>
      <c r="KIM35" s="287"/>
      <c r="KIN35" s="285"/>
      <c r="KIO35" s="287"/>
      <c r="KIP35" s="287"/>
      <c r="KIQ35" s="285"/>
      <c r="KIR35" s="287"/>
      <c r="KIS35" s="287"/>
      <c r="KIT35" s="285"/>
      <c r="KIU35" s="287"/>
      <c r="KIV35" s="287"/>
      <c r="KIW35" s="285"/>
      <c r="KIX35" s="287"/>
      <c r="KIY35" s="287"/>
      <c r="KIZ35" s="285"/>
      <c r="KJA35" s="287"/>
      <c r="KJB35" s="287"/>
      <c r="KJC35" s="285"/>
      <c r="KJD35" s="287"/>
      <c r="KJE35" s="287"/>
      <c r="KJF35" s="285"/>
      <c r="KJG35" s="287"/>
      <c r="KJH35" s="287"/>
      <c r="KJI35" s="285"/>
      <c r="KJJ35" s="287"/>
      <c r="KJK35" s="287"/>
      <c r="KJL35" s="285"/>
      <c r="KJM35" s="287"/>
      <c r="KJN35" s="287"/>
      <c r="KJO35" s="285"/>
      <c r="KJP35" s="287"/>
      <c r="KJQ35" s="287"/>
      <c r="KJR35" s="285"/>
      <c r="KJS35" s="287"/>
      <c r="KJT35" s="287"/>
      <c r="KJU35" s="285"/>
      <c r="KJV35" s="287"/>
      <c r="KJW35" s="287"/>
      <c r="KJX35" s="285"/>
      <c r="KJY35" s="287"/>
      <c r="KJZ35" s="287"/>
      <c r="KKA35" s="285"/>
      <c r="KKB35" s="287"/>
      <c r="KKC35" s="287"/>
      <c r="KKD35" s="285"/>
      <c r="KKE35" s="287"/>
      <c r="KKF35" s="287"/>
      <c r="KKG35" s="285"/>
      <c r="KKH35" s="287"/>
      <c r="KKI35" s="287"/>
      <c r="KKJ35" s="285"/>
      <c r="KKK35" s="287"/>
      <c r="KKL35" s="287"/>
      <c r="KKM35" s="285"/>
      <c r="KKN35" s="287"/>
      <c r="KKO35" s="287"/>
      <c r="KKP35" s="285"/>
      <c r="KKQ35" s="287"/>
      <c r="KKR35" s="287"/>
      <c r="KKS35" s="285"/>
      <c r="KKT35" s="286"/>
      <c r="KKU35" s="286"/>
      <c r="KKV35" s="286"/>
      <c r="KKW35" s="287"/>
      <c r="KKX35" s="287"/>
      <c r="KKY35" s="285"/>
      <c r="KKZ35" s="286"/>
      <c r="KLA35" s="286"/>
      <c r="KLB35" s="286"/>
      <c r="KLC35" s="287"/>
      <c r="KLD35" s="287"/>
      <c r="KLE35" s="285"/>
      <c r="KLF35" s="287"/>
      <c r="KLG35" s="287"/>
      <c r="KLH35" s="285"/>
      <c r="KLI35" s="286"/>
      <c r="KLJ35" s="286"/>
      <c r="KLK35" s="286"/>
      <c r="KLL35" s="286"/>
      <c r="KLM35" s="286"/>
      <c r="KLN35" s="286"/>
      <c r="KLO35" s="163"/>
      <c r="KLP35" s="154"/>
      <c r="KLQ35" s="287"/>
      <c r="KLR35" s="287"/>
      <c r="KLS35" s="285"/>
      <c r="KLT35" s="287"/>
      <c r="KLU35" s="287"/>
      <c r="KLV35" s="285"/>
      <c r="KLW35" s="287"/>
      <c r="KLX35" s="287"/>
      <c r="KLY35" s="285"/>
      <c r="KLZ35" s="287"/>
      <c r="KMA35" s="287"/>
      <c r="KMB35" s="285"/>
      <c r="KMC35" s="287"/>
      <c r="KMD35" s="287"/>
      <c r="KME35" s="285"/>
      <c r="KMF35" s="287"/>
      <c r="KMG35" s="287"/>
      <c r="KMH35" s="285"/>
      <c r="KMI35" s="287"/>
      <c r="KMJ35" s="287"/>
      <c r="KMK35" s="285"/>
      <c r="KML35" s="287"/>
      <c r="KMM35" s="287"/>
      <c r="KMN35" s="285"/>
      <c r="KMO35" s="287"/>
      <c r="KMP35" s="287"/>
      <c r="KMQ35" s="285"/>
      <c r="KMR35" s="287"/>
      <c r="KMS35" s="287"/>
      <c r="KMT35" s="285"/>
      <c r="KMU35" s="287"/>
      <c r="KMV35" s="287"/>
      <c r="KMW35" s="285"/>
      <c r="KMX35" s="287"/>
      <c r="KMY35" s="287"/>
      <c r="KMZ35" s="285"/>
      <c r="KNA35" s="287"/>
      <c r="KNB35" s="287"/>
      <c r="KNC35" s="285"/>
      <c r="KND35" s="287"/>
      <c r="KNE35" s="287"/>
      <c r="KNF35" s="285"/>
      <c r="KNG35" s="287"/>
      <c r="KNH35" s="287"/>
      <c r="KNI35" s="285"/>
      <c r="KNJ35" s="287"/>
      <c r="KNK35" s="287"/>
      <c r="KNL35" s="285"/>
      <c r="KNM35" s="287"/>
      <c r="KNN35" s="287"/>
      <c r="KNO35" s="285"/>
      <c r="KNP35" s="287"/>
      <c r="KNQ35" s="287"/>
      <c r="KNR35" s="285"/>
      <c r="KNS35" s="287"/>
      <c r="KNT35" s="287"/>
      <c r="KNU35" s="285"/>
      <c r="KNV35" s="287"/>
      <c r="KNW35" s="287"/>
      <c r="KNX35" s="285"/>
      <c r="KNY35" s="287"/>
      <c r="KNZ35" s="287"/>
      <c r="KOA35" s="285"/>
      <c r="KOB35" s="286"/>
      <c r="KOC35" s="286"/>
      <c r="KOD35" s="286"/>
      <c r="KOE35" s="287"/>
      <c r="KOF35" s="287"/>
      <c r="KOG35" s="285"/>
      <c r="KOH35" s="286"/>
      <c r="KOI35" s="286"/>
      <c r="KOJ35" s="286"/>
      <c r="KOK35" s="287"/>
      <c r="KOL35" s="287"/>
      <c r="KOM35" s="285"/>
      <c r="KON35" s="287"/>
      <c r="KOO35" s="287"/>
      <c r="KOP35" s="285"/>
      <c r="KOQ35" s="286"/>
      <c r="KOR35" s="286"/>
      <c r="KOS35" s="286"/>
      <c r="KOT35" s="286"/>
      <c r="KOU35" s="286"/>
      <c r="KOV35" s="286"/>
      <c r="KOW35" s="163"/>
      <c r="KOX35" s="154"/>
      <c r="KOY35" s="287"/>
      <c r="KOZ35" s="287"/>
      <c r="KPA35" s="285"/>
      <c r="KPB35" s="287"/>
      <c r="KPC35" s="287"/>
      <c r="KPD35" s="285"/>
      <c r="KPE35" s="287"/>
      <c r="KPF35" s="287"/>
      <c r="KPG35" s="285"/>
      <c r="KPH35" s="287"/>
      <c r="KPI35" s="287"/>
      <c r="KPJ35" s="285"/>
      <c r="KPK35" s="287"/>
      <c r="KPL35" s="287"/>
      <c r="KPM35" s="285"/>
      <c r="KPN35" s="287"/>
      <c r="KPO35" s="287"/>
      <c r="KPP35" s="285"/>
      <c r="KPQ35" s="287"/>
      <c r="KPR35" s="287"/>
      <c r="KPS35" s="285"/>
      <c r="KPT35" s="287"/>
      <c r="KPU35" s="287"/>
      <c r="KPV35" s="285"/>
      <c r="KPW35" s="287"/>
      <c r="KPX35" s="287"/>
      <c r="KPY35" s="285"/>
      <c r="KPZ35" s="287"/>
      <c r="KQA35" s="287"/>
      <c r="KQB35" s="285"/>
      <c r="KQC35" s="287"/>
      <c r="KQD35" s="287"/>
      <c r="KQE35" s="285"/>
      <c r="KQF35" s="287"/>
      <c r="KQG35" s="287"/>
      <c r="KQH35" s="285"/>
      <c r="KQI35" s="287"/>
      <c r="KQJ35" s="287"/>
      <c r="KQK35" s="285"/>
      <c r="KQL35" s="287"/>
      <c r="KQM35" s="287"/>
      <c r="KQN35" s="285"/>
      <c r="KQO35" s="287"/>
      <c r="KQP35" s="287"/>
      <c r="KQQ35" s="285"/>
      <c r="KQR35" s="287"/>
      <c r="KQS35" s="287"/>
      <c r="KQT35" s="285"/>
      <c r="KQU35" s="287"/>
      <c r="KQV35" s="287"/>
      <c r="KQW35" s="285"/>
      <c r="KQX35" s="287"/>
      <c r="KQY35" s="287"/>
      <c r="KQZ35" s="285"/>
      <c r="KRA35" s="287"/>
      <c r="KRB35" s="287"/>
      <c r="KRC35" s="285"/>
      <c r="KRD35" s="287"/>
      <c r="KRE35" s="287"/>
      <c r="KRF35" s="285"/>
      <c r="KRG35" s="287"/>
      <c r="KRH35" s="287"/>
      <c r="KRI35" s="285"/>
      <c r="KRJ35" s="286"/>
      <c r="KRK35" s="286"/>
      <c r="KRL35" s="286"/>
      <c r="KRM35" s="287"/>
      <c r="KRN35" s="287"/>
      <c r="KRO35" s="285"/>
      <c r="KRP35" s="286"/>
      <c r="KRQ35" s="286"/>
      <c r="KRR35" s="286"/>
      <c r="KRS35" s="287"/>
      <c r="KRT35" s="287"/>
      <c r="KRU35" s="285"/>
      <c r="KRV35" s="287"/>
      <c r="KRW35" s="287"/>
      <c r="KRX35" s="285"/>
      <c r="KRY35" s="286"/>
      <c r="KRZ35" s="286"/>
      <c r="KSA35" s="286"/>
      <c r="KSB35" s="286"/>
      <c r="KSC35" s="286"/>
      <c r="KSD35" s="286"/>
      <c r="KSE35" s="163"/>
      <c r="KSF35" s="154"/>
      <c r="KSG35" s="287"/>
      <c r="KSH35" s="287"/>
      <c r="KSI35" s="285"/>
      <c r="KSJ35" s="287"/>
      <c r="KSK35" s="287"/>
      <c r="KSL35" s="285"/>
      <c r="KSM35" s="287"/>
      <c r="KSN35" s="287"/>
      <c r="KSO35" s="285"/>
      <c r="KSP35" s="287"/>
      <c r="KSQ35" s="287"/>
      <c r="KSR35" s="285"/>
      <c r="KSS35" s="287"/>
      <c r="KST35" s="287"/>
      <c r="KSU35" s="285"/>
      <c r="KSV35" s="287"/>
      <c r="KSW35" s="287"/>
      <c r="KSX35" s="285"/>
      <c r="KSY35" s="287"/>
      <c r="KSZ35" s="287"/>
      <c r="KTA35" s="285"/>
      <c r="KTB35" s="287"/>
      <c r="KTC35" s="287"/>
      <c r="KTD35" s="285"/>
      <c r="KTE35" s="287"/>
      <c r="KTF35" s="287"/>
      <c r="KTG35" s="285"/>
      <c r="KTH35" s="287"/>
      <c r="KTI35" s="287"/>
      <c r="KTJ35" s="285"/>
      <c r="KTK35" s="287"/>
      <c r="KTL35" s="287"/>
      <c r="KTM35" s="285"/>
      <c r="KTN35" s="287"/>
      <c r="KTO35" s="287"/>
      <c r="KTP35" s="285"/>
      <c r="KTQ35" s="287"/>
      <c r="KTR35" s="287"/>
      <c r="KTS35" s="285"/>
      <c r="KTT35" s="287"/>
      <c r="KTU35" s="287"/>
      <c r="KTV35" s="285"/>
      <c r="KTW35" s="287"/>
      <c r="KTX35" s="287"/>
      <c r="KTY35" s="285"/>
      <c r="KTZ35" s="287"/>
      <c r="KUA35" s="287"/>
      <c r="KUB35" s="285"/>
      <c r="KUC35" s="287"/>
      <c r="KUD35" s="287"/>
      <c r="KUE35" s="285"/>
      <c r="KUF35" s="287"/>
      <c r="KUG35" s="287"/>
      <c r="KUH35" s="285"/>
      <c r="KUI35" s="287"/>
      <c r="KUJ35" s="287"/>
      <c r="KUK35" s="285"/>
      <c r="KUL35" s="287"/>
      <c r="KUM35" s="287"/>
      <c r="KUN35" s="285"/>
      <c r="KUO35" s="287"/>
      <c r="KUP35" s="287"/>
      <c r="KUQ35" s="285"/>
      <c r="KUR35" s="286"/>
      <c r="KUS35" s="286"/>
      <c r="KUT35" s="286"/>
      <c r="KUU35" s="287"/>
      <c r="KUV35" s="287"/>
      <c r="KUW35" s="285"/>
      <c r="KUX35" s="286"/>
      <c r="KUY35" s="286"/>
      <c r="KUZ35" s="286"/>
      <c r="KVA35" s="287"/>
      <c r="KVB35" s="287"/>
      <c r="KVC35" s="285"/>
      <c r="KVD35" s="287"/>
      <c r="KVE35" s="287"/>
      <c r="KVF35" s="285"/>
      <c r="KVG35" s="286"/>
      <c r="KVH35" s="286"/>
      <c r="KVI35" s="286"/>
      <c r="KVJ35" s="286"/>
      <c r="KVK35" s="286"/>
      <c r="KVL35" s="286"/>
      <c r="KVM35" s="163"/>
      <c r="KVN35" s="154"/>
      <c r="KVO35" s="287"/>
      <c r="KVP35" s="287"/>
      <c r="KVQ35" s="285"/>
      <c r="KVR35" s="287"/>
      <c r="KVS35" s="287"/>
      <c r="KVT35" s="285"/>
      <c r="KVU35" s="287"/>
      <c r="KVV35" s="287"/>
      <c r="KVW35" s="285"/>
      <c r="KVX35" s="287"/>
      <c r="KVY35" s="287"/>
      <c r="KVZ35" s="285"/>
      <c r="KWA35" s="287"/>
      <c r="KWB35" s="287"/>
      <c r="KWC35" s="285"/>
      <c r="KWD35" s="287"/>
      <c r="KWE35" s="287"/>
      <c r="KWF35" s="285"/>
      <c r="KWG35" s="287"/>
      <c r="KWH35" s="287"/>
      <c r="KWI35" s="285"/>
      <c r="KWJ35" s="287"/>
      <c r="KWK35" s="287"/>
      <c r="KWL35" s="285"/>
      <c r="KWM35" s="287"/>
      <c r="KWN35" s="287"/>
      <c r="KWO35" s="285"/>
      <c r="KWP35" s="287"/>
      <c r="KWQ35" s="287"/>
      <c r="KWR35" s="285"/>
      <c r="KWS35" s="287"/>
      <c r="KWT35" s="287"/>
      <c r="KWU35" s="285"/>
      <c r="KWV35" s="287"/>
      <c r="KWW35" s="287"/>
      <c r="KWX35" s="285"/>
      <c r="KWY35" s="287"/>
      <c r="KWZ35" s="287"/>
      <c r="KXA35" s="285"/>
      <c r="KXB35" s="287"/>
      <c r="KXC35" s="287"/>
      <c r="KXD35" s="285"/>
      <c r="KXE35" s="287"/>
      <c r="KXF35" s="287"/>
      <c r="KXG35" s="285"/>
      <c r="KXH35" s="287"/>
      <c r="KXI35" s="287"/>
      <c r="KXJ35" s="285"/>
      <c r="KXK35" s="287"/>
      <c r="KXL35" s="287"/>
      <c r="KXM35" s="285"/>
      <c r="KXN35" s="287"/>
      <c r="KXO35" s="287"/>
      <c r="KXP35" s="285"/>
      <c r="KXQ35" s="287"/>
      <c r="KXR35" s="287"/>
      <c r="KXS35" s="285"/>
      <c r="KXT35" s="287"/>
      <c r="KXU35" s="287"/>
      <c r="KXV35" s="285"/>
      <c r="KXW35" s="287"/>
      <c r="KXX35" s="287"/>
      <c r="KXY35" s="285"/>
      <c r="KXZ35" s="286"/>
      <c r="KYA35" s="286"/>
      <c r="KYB35" s="286"/>
      <c r="KYC35" s="287"/>
      <c r="KYD35" s="287"/>
      <c r="KYE35" s="285"/>
      <c r="KYF35" s="286"/>
      <c r="KYG35" s="286"/>
      <c r="KYH35" s="286"/>
      <c r="KYI35" s="287"/>
      <c r="KYJ35" s="287"/>
      <c r="KYK35" s="285"/>
      <c r="KYL35" s="287"/>
      <c r="KYM35" s="287"/>
      <c r="KYN35" s="285"/>
      <c r="KYO35" s="286"/>
      <c r="KYP35" s="286"/>
      <c r="KYQ35" s="286"/>
      <c r="KYR35" s="286"/>
      <c r="KYS35" s="286"/>
      <c r="KYT35" s="286"/>
      <c r="KYU35" s="163"/>
      <c r="KYV35" s="154"/>
      <c r="KYW35" s="287"/>
      <c r="KYX35" s="287"/>
      <c r="KYY35" s="285"/>
      <c r="KYZ35" s="287"/>
      <c r="KZA35" s="287"/>
      <c r="KZB35" s="285"/>
      <c r="KZC35" s="287"/>
      <c r="KZD35" s="287"/>
      <c r="KZE35" s="285"/>
      <c r="KZF35" s="287"/>
      <c r="KZG35" s="287"/>
      <c r="KZH35" s="285"/>
      <c r="KZI35" s="287"/>
      <c r="KZJ35" s="287"/>
      <c r="KZK35" s="285"/>
      <c r="KZL35" s="287"/>
      <c r="KZM35" s="287"/>
      <c r="KZN35" s="285"/>
      <c r="KZO35" s="287"/>
      <c r="KZP35" s="287"/>
      <c r="KZQ35" s="285"/>
      <c r="KZR35" s="287"/>
      <c r="KZS35" s="287"/>
      <c r="KZT35" s="285"/>
      <c r="KZU35" s="287"/>
      <c r="KZV35" s="287"/>
      <c r="KZW35" s="285"/>
      <c r="KZX35" s="287"/>
      <c r="KZY35" s="287"/>
      <c r="KZZ35" s="285"/>
      <c r="LAA35" s="287"/>
      <c r="LAB35" s="287"/>
      <c r="LAC35" s="285"/>
      <c r="LAD35" s="287"/>
      <c r="LAE35" s="287"/>
      <c r="LAF35" s="285"/>
      <c r="LAG35" s="287"/>
      <c r="LAH35" s="287"/>
      <c r="LAI35" s="285"/>
      <c r="LAJ35" s="287"/>
      <c r="LAK35" s="287"/>
      <c r="LAL35" s="285"/>
      <c r="LAM35" s="287"/>
      <c r="LAN35" s="287"/>
      <c r="LAO35" s="285"/>
      <c r="LAP35" s="287"/>
      <c r="LAQ35" s="287"/>
      <c r="LAR35" s="285"/>
      <c r="LAS35" s="287"/>
      <c r="LAT35" s="287"/>
      <c r="LAU35" s="285"/>
      <c r="LAV35" s="287"/>
      <c r="LAW35" s="287"/>
      <c r="LAX35" s="285"/>
      <c r="LAY35" s="287"/>
      <c r="LAZ35" s="287"/>
      <c r="LBA35" s="285"/>
      <c r="LBB35" s="287"/>
      <c r="LBC35" s="287"/>
      <c r="LBD35" s="285"/>
      <c r="LBE35" s="287"/>
      <c r="LBF35" s="287"/>
      <c r="LBG35" s="285"/>
      <c r="LBH35" s="286"/>
      <c r="LBI35" s="286"/>
      <c r="LBJ35" s="286"/>
      <c r="LBK35" s="287"/>
      <c r="LBL35" s="287"/>
      <c r="LBM35" s="285"/>
      <c r="LBN35" s="286"/>
      <c r="LBO35" s="286"/>
      <c r="LBP35" s="286"/>
      <c r="LBQ35" s="287"/>
      <c r="LBR35" s="287"/>
      <c r="LBS35" s="285"/>
      <c r="LBT35" s="287"/>
      <c r="LBU35" s="287"/>
      <c r="LBV35" s="285"/>
      <c r="LBW35" s="286"/>
      <c r="LBX35" s="286"/>
      <c r="LBY35" s="286"/>
      <c r="LBZ35" s="286"/>
      <c r="LCA35" s="286"/>
      <c r="LCB35" s="286"/>
      <c r="LCC35" s="163"/>
      <c r="LCD35" s="154"/>
      <c r="LCE35" s="287"/>
      <c r="LCF35" s="287"/>
      <c r="LCG35" s="285"/>
      <c r="LCH35" s="287"/>
      <c r="LCI35" s="287"/>
      <c r="LCJ35" s="285"/>
      <c r="LCK35" s="287"/>
      <c r="LCL35" s="287"/>
      <c r="LCM35" s="285"/>
      <c r="LCN35" s="287"/>
      <c r="LCO35" s="287"/>
      <c r="LCP35" s="285"/>
      <c r="LCQ35" s="287"/>
      <c r="LCR35" s="287"/>
      <c r="LCS35" s="285"/>
      <c r="LCT35" s="287"/>
      <c r="LCU35" s="287"/>
      <c r="LCV35" s="285"/>
      <c r="LCW35" s="287"/>
      <c r="LCX35" s="287"/>
      <c r="LCY35" s="285"/>
      <c r="LCZ35" s="287"/>
      <c r="LDA35" s="287"/>
      <c r="LDB35" s="285"/>
      <c r="LDC35" s="287"/>
      <c r="LDD35" s="287"/>
      <c r="LDE35" s="285"/>
      <c r="LDF35" s="287"/>
      <c r="LDG35" s="287"/>
      <c r="LDH35" s="285"/>
      <c r="LDI35" s="287"/>
      <c r="LDJ35" s="287"/>
      <c r="LDK35" s="285"/>
      <c r="LDL35" s="287"/>
      <c r="LDM35" s="287"/>
      <c r="LDN35" s="285"/>
      <c r="LDO35" s="287"/>
      <c r="LDP35" s="287"/>
      <c r="LDQ35" s="285"/>
      <c r="LDR35" s="287"/>
      <c r="LDS35" s="287"/>
      <c r="LDT35" s="285"/>
      <c r="LDU35" s="287"/>
      <c r="LDV35" s="287"/>
      <c r="LDW35" s="285"/>
      <c r="LDX35" s="287"/>
      <c r="LDY35" s="287"/>
      <c r="LDZ35" s="285"/>
      <c r="LEA35" s="287"/>
      <c r="LEB35" s="287"/>
      <c r="LEC35" s="285"/>
      <c r="LED35" s="287"/>
      <c r="LEE35" s="287"/>
      <c r="LEF35" s="285"/>
      <c r="LEG35" s="287"/>
      <c r="LEH35" s="287"/>
      <c r="LEI35" s="285"/>
      <c r="LEJ35" s="287"/>
      <c r="LEK35" s="287"/>
      <c r="LEL35" s="285"/>
      <c r="LEM35" s="287"/>
      <c r="LEN35" s="287"/>
      <c r="LEO35" s="285"/>
      <c r="LEP35" s="286"/>
      <c r="LEQ35" s="286"/>
      <c r="LER35" s="286"/>
      <c r="LES35" s="287"/>
      <c r="LET35" s="287"/>
      <c r="LEU35" s="285"/>
      <c r="LEV35" s="286"/>
      <c r="LEW35" s="286"/>
      <c r="LEX35" s="286"/>
      <c r="LEY35" s="287"/>
      <c r="LEZ35" s="287"/>
      <c r="LFA35" s="285"/>
      <c r="LFB35" s="287"/>
      <c r="LFC35" s="287"/>
      <c r="LFD35" s="285"/>
      <c r="LFE35" s="286"/>
      <c r="LFF35" s="286"/>
      <c r="LFG35" s="286"/>
      <c r="LFH35" s="286"/>
      <c r="LFI35" s="286"/>
      <c r="LFJ35" s="286"/>
      <c r="LFK35" s="163"/>
      <c r="LFL35" s="154"/>
      <c r="LFM35" s="287"/>
      <c r="LFN35" s="287"/>
      <c r="LFO35" s="285"/>
      <c r="LFP35" s="287"/>
      <c r="LFQ35" s="287"/>
      <c r="LFR35" s="285"/>
      <c r="LFS35" s="287"/>
      <c r="LFT35" s="287"/>
      <c r="LFU35" s="285"/>
      <c r="LFV35" s="287"/>
      <c r="LFW35" s="287"/>
      <c r="LFX35" s="285"/>
      <c r="LFY35" s="287"/>
      <c r="LFZ35" s="287"/>
      <c r="LGA35" s="285"/>
      <c r="LGB35" s="287"/>
      <c r="LGC35" s="287"/>
      <c r="LGD35" s="285"/>
      <c r="LGE35" s="287"/>
      <c r="LGF35" s="287"/>
      <c r="LGG35" s="285"/>
      <c r="LGH35" s="287"/>
      <c r="LGI35" s="287"/>
      <c r="LGJ35" s="285"/>
      <c r="LGK35" s="287"/>
      <c r="LGL35" s="287"/>
      <c r="LGM35" s="285"/>
      <c r="LGN35" s="287"/>
      <c r="LGO35" s="287"/>
      <c r="LGP35" s="285"/>
      <c r="LGQ35" s="287"/>
      <c r="LGR35" s="287"/>
      <c r="LGS35" s="285"/>
      <c r="LGT35" s="287"/>
      <c r="LGU35" s="287"/>
      <c r="LGV35" s="285"/>
      <c r="LGW35" s="287"/>
      <c r="LGX35" s="287"/>
      <c r="LGY35" s="285"/>
      <c r="LGZ35" s="287"/>
      <c r="LHA35" s="287"/>
      <c r="LHB35" s="285"/>
      <c r="LHC35" s="287"/>
      <c r="LHD35" s="287"/>
      <c r="LHE35" s="285"/>
      <c r="LHF35" s="287"/>
      <c r="LHG35" s="287"/>
      <c r="LHH35" s="285"/>
      <c r="LHI35" s="287"/>
      <c r="LHJ35" s="287"/>
      <c r="LHK35" s="285"/>
      <c r="LHL35" s="287"/>
      <c r="LHM35" s="287"/>
      <c r="LHN35" s="285"/>
      <c r="LHO35" s="287"/>
      <c r="LHP35" s="287"/>
      <c r="LHQ35" s="285"/>
      <c r="LHR35" s="287"/>
      <c r="LHS35" s="287"/>
      <c r="LHT35" s="285"/>
      <c r="LHU35" s="287"/>
      <c r="LHV35" s="287"/>
      <c r="LHW35" s="285"/>
      <c r="LHX35" s="286"/>
      <c r="LHY35" s="286"/>
      <c r="LHZ35" s="286"/>
      <c r="LIA35" s="287"/>
      <c r="LIB35" s="287"/>
      <c r="LIC35" s="285"/>
      <c r="LID35" s="286"/>
      <c r="LIE35" s="286"/>
      <c r="LIF35" s="286"/>
      <c r="LIG35" s="287"/>
      <c r="LIH35" s="287"/>
      <c r="LII35" s="285"/>
      <c r="LIJ35" s="287"/>
      <c r="LIK35" s="287"/>
      <c r="LIL35" s="285"/>
      <c r="LIM35" s="286"/>
      <c r="LIN35" s="286"/>
      <c r="LIO35" s="286"/>
      <c r="LIP35" s="286"/>
      <c r="LIQ35" s="286"/>
      <c r="LIR35" s="286"/>
      <c r="LIS35" s="163"/>
      <c r="LIT35" s="154"/>
      <c r="LIU35" s="287"/>
      <c r="LIV35" s="287"/>
      <c r="LIW35" s="285"/>
      <c r="LIX35" s="287"/>
      <c r="LIY35" s="287"/>
      <c r="LIZ35" s="285"/>
      <c r="LJA35" s="287"/>
      <c r="LJB35" s="287"/>
      <c r="LJC35" s="285"/>
      <c r="LJD35" s="287"/>
      <c r="LJE35" s="287"/>
      <c r="LJF35" s="285"/>
      <c r="LJG35" s="287"/>
      <c r="LJH35" s="287"/>
      <c r="LJI35" s="285"/>
      <c r="LJJ35" s="287"/>
      <c r="LJK35" s="287"/>
      <c r="LJL35" s="285"/>
      <c r="LJM35" s="287"/>
      <c r="LJN35" s="287"/>
      <c r="LJO35" s="285"/>
      <c r="LJP35" s="287"/>
      <c r="LJQ35" s="287"/>
      <c r="LJR35" s="285"/>
      <c r="LJS35" s="287"/>
      <c r="LJT35" s="287"/>
      <c r="LJU35" s="285"/>
      <c r="LJV35" s="287"/>
      <c r="LJW35" s="287"/>
      <c r="LJX35" s="285"/>
      <c r="LJY35" s="287"/>
      <c r="LJZ35" s="287"/>
      <c r="LKA35" s="285"/>
      <c r="LKB35" s="287"/>
      <c r="LKC35" s="287"/>
      <c r="LKD35" s="285"/>
      <c r="LKE35" s="287"/>
      <c r="LKF35" s="287"/>
      <c r="LKG35" s="285"/>
      <c r="LKH35" s="287"/>
      <c r="LKI35" s="287"/>
      <c r="LKJ35" s="285"/>
      <c r="LKK35" s="287"/>
      <c r="LKL35" s="287"/>
      <c r="LKM35" s="285"/>
      <c r="LKN35" s="287"/>
      <c r="LKO35" s="287"/>
      <c r="LKP35" s="285"/>
      <c r="LKQ35" s="287"/>
      <c r="LKR35" s="287"/>
      <c r="LKS35" s="285"/>
      <c r="LKT35" s="287"/>
      <c r="LKU35" s="287"/>
      <c r="LKV35" s="285"/>
      <c r="LKW35" s="287"/>
      <c r="LKX35" s="287"/>
      <c r="LKY35" s="285"/>
      <c r="LKZ35" s="287"/>
      <c r="LLA35" s="287"/>
      <c r="LLB35" s="285"/>
      <c r="LLC35" s="287"/>
      <c r="LLD35" s="287"/>
      <c r="LLE35" s="285"/>
      <c r="LLF35" s="286"/>
      <c r="LLG35" s="286"/>
      <c r="LLH35" s="286"/>
      <c r="LLI35" s="287"/>
      <c r="LLJ35" s="287"/>
      <c r="LLK35" s="285"/>
      <c r="LLL35" s="286"/>
      <c r="LLM35" s="286"/>
      <c r="LLN35" s="286"/>
      <c r="LLO35" s="287"/>
      <c r="LLP35" s="287"/>
      <c r="LLQ35" s="285"/>
      <c r="LLR35" s="287"/>
      <c r="LLS35" s="287"/>
      <c r="LLT35" s="285"/>
      <c r="LLU35" s="286"/>
      <c r="LLV35" s="286"/>
      <c r="LLW35" s="286"/>
      <c r="LLX35" s="286"/>
      <c r="LLY35" s="286"/>
      <c r="LLZ35" s="286"/>
      <c r="LMA35" s="163"/>
      <c r="LMB35" s="154"/>
      <c r="LMC35" s="287"/>
      <c r="LMD35" s="287"/>
      <c r="LME35" s="285"/>
      <c r="LMF35" s="287"/>
      <c r="LMG35" s="287"/>
      <c r="LMH35" s="285"/>
      <c r="LMI35" s="287"/>
      <c r="LMJ35" s="287"/>
      <c r="LMK35" s="285"/>
      <c r="LML35" s="287"/>
      <c r="LMM35" s="287"/>
      <c r="LMN35" s="285"/>
      <c r="LMO35" s="287"/>
      <c r="LMP35" s="287"/>
      <c r="LMQ35" s="285"/>
      <c r="LMR35" s="287"/>
      <c r="LMS35" s="287"/>
      <c r="LMT35" s="285"/>
      <c r="LMU35" s="287"/>
      <c r="LMV35" s="287"/>
      <c r="LMW35" s="285"/>
      <c r="LMX35" s="287"/>
      <c r="LMY35" s="287"/>
      <c r="LMZ35" s="285"/>
      <c r="LNA35" s="287"/>
      <c r="LNB35" s="287"/>
      <c r="LNC35" s="285"/>
      <c r="LND35" s="287"/>
      <c r="LNE35" s="287"/>
      <c r="LNF35" s="285"/>
      <c r="LNG35" s="287"/>
      <c r="LNH35" s="287"/>
      <c r="LNI35" s="285"/>
      <c r="LNJ35" s="287"/>
      <c r="LNK35" s="287"/>
      <c r="LNL35" s="285"/>
      <c r="LNM35" s="287"/>
      <c r="LNN35" s="287"/>
      <c r="LNO35" s="285"/>
      <c r="LNP35" s="287"/>
      <c r="LNQ35" s="287"/>
      <c r="LNR35" s="285"/>
      <c r="LNS35" s="287"/>
      <c r="LNT35" s="287"/>
      <c r="LNU35" s="285"/>
      <c r="LNV35" s="287"/>
      <c r="LNW35" s="287"/>
      <c r="LNX35" s="285"/>
      <c r="LNY35" s="287"/>
      <c r="LNZ35" s="287"/>
      <c r="LOA35" s="285"/>
      <c r="LOB35" s="287"/>
      <c r="LOC35" s="287"/>
      <c r="LOD35" s="285"/>
      <c r="LOE35" s="287"/>
      <c r="LOF35" s="287"/>
      <c r="LOG35" s="285"/>
      <c r="LOH35" s="287"/>
      <c r="LOI35" s="287"/>
      <c r="LOJ35" s="285"/>
      <c r="LOK35" s="287"/>
      <c r="LOL35" s="287"/>
      <c r="LOM35" s="285"/>
      <c r="LON35" s="286"/>
      <c r="LOO35" s="286"/>
      <c r="LOP35" s="286"/>
      <c r="LOQ35" s="287"/>
      <c r="LOR35" s="287"/>
      <c r="LOS35" s="285"/>
      <c r="LOT35" s="286"/>
      <c r="LOU35" s="286"/>
      <c r="LOV35" s="286"/>
      <c r="LOW35" s="287"/>
      <c r="LOX35" s="287"/>
      <c r="LOY35" s="285"/>
      <c r="LOZ35" s="287"/>
      <c r="LPA35" s="287"/>
      <c r="LPB35" s="285"/>
      <c r="LPC35" s="286"/>
      <c r="LPD35" s="286"/>
      <c r="LPE35" s="286"/>
      <c r="LPF35" s="286"/>
      <c r="LPG35" s="286"/>
      <c r="LPH35" s="286"/>
      <c r="LPI35" s="163"/>
      <c r="LPJ35" s="154"/>
      <c r="LPK35" s="287"/>
      <c r="LPL35" s="287"/>
      <c r="LPM35" s="285"/>
      <c r="LPN35" s="287"/>
      <c r="LPO35" s="287"/>
      <c r="LPP35" s="285"/>
      <c r="LPQ35" s="287"/>
      <c r="LPR35" s="287"/>
      <c r="LPS35" s="285"/>
      <c r="LPT35" s="287"/>
      <c r="LPU35" s="287"/>
      <c r="LPV35" s="285"/>
      <c r="LPW35" s="287"/>
      <c r="LPX35" s="287"/>
      <c r="LPY35" s="285"/>
      <c r="LPZ35" s="287"/>
      <c r="LQA35" s="287"/>
      <c r="LQB35" s="285"/>
      <c r="LQC35" s="287"/>
      <c r="LQD35" s="287"/>
      <c r="LQE35" s="285"/>
      <c r="LQF35" s="287"/>
      <c r="LQG35" s="287"/>
      <c r="LQH35" s="285"/>
      <c r="LQI35" s="287"/>
      <c r="LQJ35" s="287"/>
      <c r="LQK35" s="285"/>
      <c r="LQL35" s="287"/>
      <c r="LQM35" s="287"/>
      <c r="LQN35" s="285"/>
      <c r="LQO35" s="287"/>
      <c r="LQP35" s="287"/>
      <c r="LQQ35" s="285"/>
      <c r="LQR35" s="287"/>
      <c r="LQS35" s="287"/>
      <c r="LQT35" s="285"/>
      <c r="LQU35" s="287"/>
      <c r="LQV35" s="287"/>
      <c r="LQW35" s="285"/>
      <c r="LQX35" s="287"/>
      <c r="LQY35" s="287"/>
      <c r="LQZ35" s="285"/>
      <c r="LRA35" s="287"/>
      <c r="LRB35" s="287"/>
      <c r="LRC35" s="285"/>
      <c r="LRD35" s="287"/>
      <c r="LRE35" s="287"/>
      <c r="LRF35" s="285"/>
      <c r="LRG35" s="287"/>
      <c r="LRH35" s="287"/>
      <c r="LRI35" s="285"/>
      <c r="LRJ35" s="287"/>
      <c r="LRK35" s="287"/>
      <c r="LRL35" s="285"/>
      <c r="LRM35" s="287"/>
      <c r="LRN35" s="287"/>
      <c r="LRO35" s="285"/>
      <c r="LRP35" s="287"/>
      <c r="LRQ35" s="287"/>
      <c r="LRR35" s="285"/>
      <c r="LRS35" s="287"/>
      <c r="LRT35" s="287"/>
      <c r="LRU35" s="285"/>
      <c r="LRV35" s="286"/>
      <c r="LRW35" s="286"/>
      <c r="LRX35" s="286"/>
      <c r="LRY35" s="287"/>
      <c r="LRZ35" s="287"/>
      <c r="LSA35" s="285"/>
      <c r="LSB35" s="286"/>
      <c r="LSC35" s="286"/>
      <c r="LSD35" s="286"/>
      <c r="LSE35" s="287"/>
      <c r="LSF35" s="287"/>
      <c r="LSG35" s="285"/>
      <c r="LSH35" s="287"/>
      <c r="LSI35" s="287"/>
      <c r="LSJ35" s="285"/>
      <c r="LSK35" s="286"/>
      <c r="LSL35" s="286"/>
      <c r="LSM35" s="286"/>
      <c r="LSN35" s="286"/>
      <c r="LSO35" s="286"/>
      <c r="LSP35" s="286"/>
      <c r="LSQ35" s="163"/>
      <c r="LSR35" s="154"/>
      <c r="LSS35" s="287"/>
      <c r="LST35" s="287"/>
      <c r="LSU35" s="285"/>
      <c r="LSV35" s="287"/>
      <c r="LSW35" s="287"/>
      <c r="LSX35" s="285"/>
      <c r="LSY35" s="287"/>
      <c r="LSZ35" s="287"/>
      <c r="LTA35" s="285"/>
      <c r="LTB35" s="287"/>
      <c r="LTC35" s="287"/>
      <c r="LTD35" s="285"/>
      <c r="LTE35" s="287"/>
      <c r="LTF35" s="287"/>
      <c r="LTG35" s="285"/>
      <c r="LTH35" s="287"/>
      <c r="LTI35" s="287"/>
      <c r="LTJ35" s="285"/>
      <c r="LTK35" s="287"/>
      <c r="LTL35" s="287"/>
      <c r="LTM35" s="285"/>
      <c r="LTN35" s="287"/>
      <c r="LTO35" s="287"/>
      <c r="LTP35" s="285"/>
      <c r="LTQ35" s="287"/>
      <c r="LTR35" s="287"/>
      <c r="LTS35" s="285"/>
      <c r="LTT35" s="287"/>
      <c r="LTU35" s="287"/>
      <c r="LTV35" s="285"/>
      <c r="LTW35" s="287"/>
      <c r="LTX35" s="287"/>
      <c r="LTY35" s="285"/>
      <c r="LTZ35" s="287"/>
      <c r="LUA35" s="287"/>
      <c r="LUB35" s="285"/>
      <c r="LUC35" s="287"/>
      <c r="LUD35" s="287"/>
      <c r="LUE35" s="285"/>
      <c r="LUF35" s="287"/>
      <c r="LUG35" s="287"/>
      <c r="LUH35" s="285"/>
      <c r="LUI35" s="287"/>
      <c r="LUJ35" s="287"/>
      <c r="LUK35" s="285"/>
      <c r="LUL35" s="287"/>
      <c r="LUM35" s="287"/>
      <c r="LUN35" s="285"/>
      <c r="LUO35" s="287"/>
      <c r="LUP35" s="287"/>
      <c r="LUQ35" s="285"/>
      <c r="LUR35" s="287"/>
      <c r="LUS35" s="287"/>
      <c r="LUT35" s="285"/>
      <c r="LUU35" s="287"/>
      <c r="LUV35" s="287"/>
      <c r="LUW35" s="285"/>
      <c r="LUX35" s="287"/>
      <c r="LUY35" s="287"/>
      <c r="LUZ35" s="285"/>
      <c r="LVA35" s="287"/>
      <c r="LVB35" s="287"/>
      <c r="LVC35" s="285"/>
      <c r="LVD35" s="286"/>
      <c r="LVE35" s="286"/>
      <c r="LVF35" s="286"/>
      <c r="LVG35" s="287"/>
      <c r="LVH35" s="287"/>
      <c r="LVI35" s="285"/>
      <c r="LVJ35" s="286"/>
      <c r="LVK35" s="286"/>
      <c r="LVL35" s="286"/>
      <c r="LVM35" s="287"/>
      <c r="LVN35" s="287"/>
      <c r="LVO35" s="285"/>
      <c r="LVP35" s="287"/>
      <c r="LVQ35" s="287"/>
      <c r="LVR35" s="285"/>
      <c r="LVS35" s="286"/>
      <c r="LVT35" s="286"/>
      <c r="LVU35" s="286"/>
      <c r="LVV35" s="286"/>
      <c r="LVW35" s="286"/>
      <c r="LVX35" s="286"/>
      <c r="LVY35" s="163"/>
      <c r="LVZ35" s="154"/>
      <c r="LWA35" s="287"/>
      <c r="LWB35" s="287"/>
      <c r="LWC35" s="285"/>
      <c r="LWD35" s="287"/>
      <c r="LWE35" s="287"/>
      <c r="LWF35" s="285"/>
      <c r="LWG35" s="287"/>
      <c r="LWH35" s="287"/>
      <c r="LWI35" s="285"/>
      <c r="LWJ35" s="287"/>
      <c r="LWK35" s="287"/>
      <c r="LWL35" s="285"/>
      <c r="LWM35" s="287"/>
      <c r="LWN35" s="287"/>
      <c r="LWO35" s="285"/>
      <c r="LWP35" s="287"/>
      <c r="LWQ35" s="287"/>
      <c r="LWR35" s="285"/>
      <c r="LWS35" s="287"/>
      <c r="LWT35" s="287"/>
      <c r="LWU35" s="285"/>
      <c r="LWV35" s="287"/>
      <c r="LWW35" s="287"/>
      <c r="LWX35" s="285"/>
      <c r="LWY35" s="287"/>
      <c r="LWZ35" s="287"/>
      <c r="LXA35" s="285"/>
      <c r="LXB35" s="287"/>
      <c r="LXC35" s="287"/>
      <c r="LXD35" s="285"/>
      <c r="LXE35" s="287"/>
      <c r="LXF35" s="287"/>
      <c r="LXG35" s="285"/>
      <c r="LXH35" s="287"/>
      <c r="LXI35" s="287"/>
      <c r="LXJ35" s="285"/>
      <c r="LXK35" s="287"/>
      <c r="LXL35" s="287"/>
      <c r="LXM35" s="285"/>
      <c r="LXN35" s="287"/>
      <c r="LXO35" s="287"/>
      <c r="LXP35" s="285"/>
      <c r="LXQ35" s="287"/>
      <c r="LXR35" s="287"/>
      <c r="LXS35" s="285"/>
      <c r="LXT35" s="287"/>
      <c r="LXU35" s="287"/>
      <c r="LXV35" s="285"/>
      <c r="LXW35" s="287"/>
      <c r="LXX35" s="287"/>
      <c r="LXY35" s="285"/>
      <c r="LXZ35" s="287"/>
      <c r="LYA35" s="287"/>
      <c r="LYB35" s="285"/>
      <c r="LYC35" s="287"/>
      <c r="LYD35" s="287"/>
      <c r="LYE35" s="285"/>
      <c r="LYF35" s="287"/>
      <c r="LYG35" s="287"/>
      <c r="LYH35" s="285"/>
      <c r="LYI35" s="287"/>
      <c r="LYJ35" s="287"/>
      <c r="LYK35" s="285"/>
      <c r="LYL35" s="286"/>
      <c r="LYM35" s="286"/>
      <c r="LYN35" s="286"/>
      <c r="LYO35" s="287"/>
      <c r="LYP35" s="287"/>
      <c r="LYQ35" s="285"/>
      <c r="LYR35" s="286"/>
      <c r="LYS35" s="286"/>
      <c r="LYT35" s="286"/>
      <c r="LYU35" s="287"/>
      <c r="LYV35" s="287"/>
      <c r="LYW35" s="285"/>
      <c r="LYX35" s="287"/>
      <c r="LYY35" s="287"/>
      <c r="LYZ35" s="285"/>
      <c r="LZA35" s="286"/>
      <c r="LZB35" s="286"/>
      <c r="LZC35" s="286"/>
      <c r="LZD35" s="286"/>
      <c r="LZE35" s="286"/>
      <c r="LZF35" s="286"/>
      <c r="LZG35" s="163"/>
      <c r="LZH35" s="154"/>
      <c r="LZI35" s="287"/>
      <c r="LZJ35" s="287"/>
      <c r="LZK35" s="285"/>
      <c r="LZL35" s="287"/>
      <c r="LZM35" s="287"/>
      <c r="LZN35" s="285"/>
      <c r="LZO35" s="287"/>
      <c r="LZP35" s="287"/>
      <c r="LZQ35" s="285"/>
      <c r="LZR35" s="287"/>
      <c r="LZS35" s="287"/>
      <c r="LZT35" s="285"/>
      <c r="LZU35" s="287"/>
      <c r="LZV35" s="287"/>
      <c r="LZW35" s="285"/>
      <c r="LZX35" s="287"/>
      <c r="LZY35" s="287"/>
      <c r="LZZ35" s="285"/>
      <c r="MAA35" s="287"/>
      <c r="MAB35" s="287"/>
      <c r="MAC35" s="285"/>
      <c r="MAD35" s="287"/>
      <c r="MAE35" s="287"/>
      <c r="MAF35" s="285"/>
      <c r="MAG35" s="287"/>
      <c r="MAH35" s="287"/>
      <c r="MAI35" s="285"/>
      <c r="MAJ35" s="287"/>
      <c r="MAK35" s="287"/>
      <c r="MAL35" s="285"/>
      <c r="MAM35" s="287"/>
      <c r="MAN35" s="287"/>
      <c r="MAO35" s="285"/>
      <c r="MAP35" s="287"/>
      <c r="MAQ35" s="287"/>
      <c r="MAR35" s="285"/>
      <c r="MAS35" s="287"/>
      <c r="MAT35" s="287"/>
      <c r="MAU35" s="285"/>
      <c r="MAV35" s="287"/>
      <c r="MAW35" s="287"/>
      <c r="MAX35" s="285"/>
      <c r="MAY35" s="287"/>
      <c r="MAZ35" s="287"/>
      <c r="MBA35" s="285"/>
      <c r="MBB35" s="287"/>
      <c r="MBC35" s="287"/>
      <c r="MBD35" s="285"/>
      <c r="MBE35" s="287"/>
      <c r="MBF35" s="287"/>
      <c r="MBG35" s="285"/>
      <c r="MBH35" s="287"/>
      <c r="MBI35" s="287"/>
      <c r="MBJ35" s="285"/>
      <c r="MBK35" s="287"/>
      <c r="MBL35" s="287"/>
      <c r="MBM35" s="285"/>
      <c r="MBN35" s="287"/>
      <c r="MBO35" s="287"/>
      <c r="MBP35" s="285"/>
      <c r="MBQ35" s="287"/>
      <c r="MBR35" s="287"/>
      <c r="MBS35" s="285"/>
      <c r="MBT35" s="286"/>
      <c r="MBU35" s="286"/>
      <c r="MBV35" s="286"/>
      <c r="MBW35" s="287"/>
      <c r="MBX35" s="287"/>
      <c r="MBY35" s="285"/>
      <c r="MBZ35" s="286"/>
      <c r="MCA35" s="286"/>
      <c r="MCB35" s="286"/>
      <c r="MCC35" s="287"/>
      <c r="MCD35" s="287"/>
      <c r="MCE35" s="285"/>
      <c r="MCF35" s="287"/>
      <c r="MCG35" s="287"/>
      <c r="MCH35" s="285"/>
      <c r="MCI35" s="286"/>
      <c r="MCJ35" s="286"/>
      <c r="MCK35" s="286"/>
      <c r="MCL35" s="286"/>
      <c r="MCM35" s="286"/>
      <c r="MCN35" s="286"/>
      <c r="MCO35" s="163"/>
      <c r="MCP35" s="154"/>
      <c r="MCQ35" s="287"/>
      <c r="MCR35" s="287"/>
      <c r="MCS35" s="285"/>
      <c r="MCT35" s="287"/>
      <c r="MCU35" s="287"/>
      <c r="MCV35" s="285"/>
      <c r="MCW35" s="287"/>
      <c r="MCX35" s="287"/>
      <c r="MCY35" s="285"/>
      <c r="MCZ35" s="287"/>
      <c r="MDA35" s="287"/>
      <c r="MDB35" s="285"/>
      <c r="MDC35" s="287"/>
      <c r="MDD35" s="287"/>
      <c r="MDE35" s="285"/>
      <c r="MDF35" s="287"/>
      <c r="MDG35" s="287"/>
      <c r="MDH35" s="285"/>
      <c r="MDI35" s="287"/>
      <c r="MDJ35" s="287"/>
      <c r="MDK35" s="285"/>
      <c r="MDL35" s="287"/>
      <c r="MDM35" s="287"/>
      <c r="MDN35" s="285"/>
      <c r="MDO35" s="287"/>
      <c r="MDP35" s="287"/>
      <c r="MDQ35" s="285"/>
      <c r="MDR35" s="287"/>
      <c r="MDS35" s="287"/>
      <c r="MDT35" s="285"/>
      <c r="MDU35" s="287"/>
      <c r="MDV35" s="287"/>
      <c r="MDW35" s="285"/>
      <c r="MDX35" s="287"/>
      <c r="MDY35" s="287"/>
      <c r="MDZ35" s="285"/>
      <c r="MEA35" s="287"/>
      <c r="MEB35" s="287"/>
      <c r="MEC35" s="285"/>
      <c r="MED35" s="287"/>
      <c r="MEE35" s="287"/>
      <c r="MEF35" s="285"/>
      <c r="MEG35" s="287"/>
      <c r="MEH35" s="287"/>
      <c r="MEI35" s="285"/>
      <c r="MEJ35" s="287"/>
      <c r="MEK35" s="287"/>
      <c r="MEL35" s="285"/>
      <c r="MEM35" s="287"/>
      <c r="MEN35" s="287"/>
      <c r="MEO35" s="285"/>
      <c r="MEP35" s="287"/>
      <c r="MEQ35" s="287"/>
      <c r="MER35" s="285"/>
      <c r="MES35" s="287"/>
      <c r="MET35" s="287"/>
      <c r="MEU35" s="285"/>
      <c r="MEV35" s="287"/>
      <c r="MEW35" s="287"/>
      <c r="MEX35" s="285"/>
      <c r="MEY35" s="287"/>
      <c r="MEZ35" s="287"/>
      <c r="MFA35" s="285"/>
      <c r="MFB35" s="286"/>
      <c r="MFC35" s="286"/>
      <c r="MFD35" s="286"/>
      <c r="MFE35" s="287"/>
      <c r="MFF35" s="287"/>
      <c r="MFG35" s="285"/>
      <c r="MFH35" s="286"/>
      <c r="MFI35" s="286"/>
      <c r="MFJ35" s="286"/>
      <c r="MFK35" s="287"/>
      <c r="MFL35" s="287"/>
      <c r="MFM35" s="285"/>
      <c r="MFN35" s="287"/>
      <c r="MFO35" s="287"/>
      <c r="MFP35" s="285"/>
      <c r="MFQ35" s="286"/>
      <c r="MFR35" s="286"/>
      <c r="MFS35" s="286"/>
      <c r="MFT35" s="286"/>
      <c r="MFU35" s="286"/>
      <c r="MFV35" s="286"/>
      <c r="MFW35" s="163"/>
      <c r="MFX35" s="154"/>
      <c r="MFY35" s="287"/>
      <c r="MFZ35" s="287"/>
      <c r="MGA35" s="285"/>
      <c r="MGB35" s="287"/>
      <c r="MGC35" s="287"/>
      <c r="MGD35" s="285"/>
      <c r="MGE35" s="287"/>
      <c r="MGF35" s="287"/>
      <c r="MGG35" s="285"/>
      <c r="MGH35" s="287"/>
      <c r="MGI35" s="287"/>
      <c r="MGJ35" s="285"/>
      <c r="MGK35" s="287"/>
      <c r="MGL35" s="287"/>
      <c r="MGM35" s="285"/>
      <c r="MGN35" s="287"/>
      <c r="MGO35" s="287"/>
      <c r="MGP35" s="285"/>
      <c r="MGQ35" s="287"/>
      <c r="MGR35" s="287"/>
      <c r="MGS35" s="285"/>
      <c r="MGT35" s="287"/>
      <c r="MGU35" s="287"/>
      <c r="MGV35" s="285"/>
      <c r="MGW35" s="287"/>
      <c r="MGX35" s="287"/>
      <c r="MGY35" s="285"/>
      <c r="MGZ35" s="287"/>
      <c r="MHA35" s="287"/>
      <c r="MHB35" s="285"/>
      <c r="MHC35" s="287"/>
      <c r="MHD35" s="287"/>
      <c r="MHE35" s="285"/>
      <c r="MHF35" s="287"/>
      <c r="MHG35" s="287"/>
      <c r="MHH35" s="285"/>
      <c r="MHI35" s="287"/>
      <c r="MHJ35" s="287"/>
      <c r="MHK35" s="285"/>
      <c r="MHL35" s="287"/>
      <c r="MHM35" s="287"/>
      <c r="MHN35" s="285"/>
      <c r="MHO35" s="287"/>
      <c r="MHP35" s="287"/>
      <c r="MHQ35" s="285"/>
      <c r="MHR35" s="287"/>
      <c r="MHS35" s="287"/>
      <c r="MHT35" s="285"/>
      <c r="MHU35" s="287"/>
      <c r="MHV35" s="287"/>
      <c r="MHW35" s="285"/>
      <c r="MHX35" s="287"/>
      <c r="MHY35" s="287"/>
      <c r="MHZ35" s="285"/>
      <c r="MIA35" s="287"/>
      <c r="MIB35" s="287"/>
      <c r="MIC35" s="285"/>
      <c r="MID35" s="287"/>
      <c r="MIE35" s="287"/>
      <c r="MIF35" s="285"/>
      <c r="MIG35" s="287"/>
      <c r="MIH35" s="287"/>
      <c r="MII35" s="285"/>
      <c r="MIJ35" s="286"/>
      <c r="MIK35" s="286"/>
      <c r="MIL35" s="286"/>
      <c r="MIM35" s="287"/>
      <c r="MIN35" s="287"/>
      <c r="MIO35" s="285"/>
      <c r="MIP35" s="286"/>
      <c r="MIQ35" s="286"/>
      <c r="MIR35" s="286"/>
      <c r="MIS35" s="287"/>
      <c r="MIT35" s="287"/>
      <c r="MIU35" s="285"/>
      <c r="MIV35" s="287"/>
      <c r="MIW35" s="287"/>
      <c r="MIX35" s="285"/>
      <c r="MIY35" s="286"/>
      <c r="MIZ35" s="286"/>
      <c r="MJA35" s="286"/>
      <c r="MJB35" s="286"/>
      <c r="MJC35" s="286"/>
      <c r="MJD35" s="286"/>
      <c r="MJE35" s="163"/>
      <c r="MJF35" s="154"/>
      <c r="MJG35" s="287"/>
      <c r="MJH35" s="287"/>
      <c r="MJI35" s="285"/>
      <c r="MJJ35" s="287"/>
      <c r="MJK35" s="287"/>
      <c r="MJL35" s="285"/>
      <c r="MJM35" s="287"/>
      <c r="MJN35" s="287"/>
      <c r="MJO35" s="285"/>
      <c r="MJP35" s="287"/>
      <c r="MJQ35" s="287"/>
      <c r="MJR35" s="285"/>
      <c r="MJS35" s="287"/>
      <c r="MJT35" s="287"/>
      <c r="MJU35" s="285"/>
      <c r="MJV35" s="287"/>
      <c r="MJW35" s="287"/>
      <c r="MJX35" s="285"/>
      <c r="MJY35" s="287"/>
      <c r="MJZ35" s="287"/>
      <c r="MKA35" s="285"/>
      <c r="MKB35" s="287"/>
      <c r="MKC35" s="287"/>
      <c r="MKD35" s="285"/>
      <c r="MKE35" s="287"/>
      <c r="MKF35" s="287"/>
      <c r="MKG35" s="285"/>
      <c r="MKH35" s="287"/>
      <c r="MKI35" s="287"/>
      <c r="MKJ35" s="285"/>
      <c r="MKK35" s="287"/>
      <c r="MKL35" s="287"/>
      <c r="MKM35" s="285"/>
      <c r="MKN35" s="287"/>
      <c r="MKO35" s="287"/>
      <c r="MKP35" s="285"/>
      <c r="MKQ35" s="287"/>
      <c r="MKR35" s="287"/>
      <c r="MKS35" s="285"/>
      <c r="MKT35" s="287"/>
      <c r="MKU35" s="287"/>
      <c r="MKV35" s="285"/>
      <c r="MKW35" s="287"/>
      <c r="MKX35" s="287"/>
      <c r="MKY35" s="285"/>
      <c r="MKZ35" s="287"/>
      <c r="MLA35" s="287"/>
      <c r="MLB35" s="285"/>
      <c r="MLC35" s="287"/>
      <c r="MLD35" s="287"/>
      <c r="MLE35" s="285"/>
      <c r="MLF35" s="287"/>
      <c r="MLG35" s="287"/>
      <c r="MLH35" s="285"/>
      <c r="MLI35" s="287"/>
      <c r="MLJ35" s="287"/>
      <c r="MLK35" s="285"/>
      <c r="MLL35" s="287"/>
      <c r="MLM35" s="287"/>
      <c r="MLN35" s="285"/>
      <c r="MLO35" s="287"/>
      <c r="MLP35" s="287"/>
      <c r="MLQ35" s="285"/>
      <c r="MLR35" s="286"/>
      <c r="MLS35" s="286"/>
      <c r="MLT35" s="286"/>
      <c r="MLU35" s="287"/>
      <c r="MLV35" s="287"/>
      <c r="MLW35" s="285"/>
      <c r="MLX35" s="286"/>
      <c r="MLY35" s="286"/>
      <c r="MLZ35" s="286"/>
      <c r="MMA35" s="287"/>
      <c r="MMB35" s="287"/>
      <c r="MMC35" s="285"/>
      <c r="MMD35" s="287"/>
      <c r="MME35" s="287"/>
      <c r="MMF35" s="285"/>
      <c r="MMG35" s="286"/>
      <c r="MMH35" s="286"/>
      <c r="MMI35" s="286"/>
      <c r="MMJ35" s="286"/>
      <c r="MMK35" s="286"/>
      <c r="MML35" s="286"/>
      <c r="MMM35" s="163"/>
      <c r="MMN35" s="154"/>
      <c r="MMO35" s="287"/>
      <c r="MMP35" s="287"/>
      <c r="MMQ35" s="285"/>
      <c r="MMR35" s="287"/>
      <c r="MMS35" s="287"/>
      <c r="MMT35" s="285"/>
      <c r="MMU35" s="287"/>
      <c r="MMV35" s="287"/>
      <c r="MMW35" s="285"/>
      <c r="MMX35" s="287"/>
      <c r="MMY35" s="287"/>
      <c r="MMZ35" s="285"/>
      <c r="MNA35" s="287"/>
      <c r="MNB35" s="287"/>
      <c r="MNC35" s="285"/>
      <c r="MND35" s="287"/>
      <c r="MNE35" s="287"/>
      <c r="MNF35" s="285"/>
      <c r="MNG35" s="287"/>
      <c r="MNH35" s="287"/>
      <c r="MNI35" s="285"/>
      <c r="MNJ35" s="287"/>
      <c r="MNK35" s="287"/>
      <c r="MNL35" s="285"/>
      <c r="MNM35" s="287"/>
      <c r="MNN35" s="287"/>
      <c r="MNO35" s="285"/>
      <c r="MNP35" s="287"/>
      <c r="MNQ35" s="287"/>
      <c r="MNR35" s="285"/>
      <c r="MNS35" s="287"/>
      <c r="MNT35" s="287"/>
      <c r="MNU35" s="285"/>
      <c r="MNV35" s="287"/>
      <c r="MNW35" s="287"/>
      <c r="MNX35" s="285"/>
      <c r="MNY35" s="287"/>
      <c r="MNZ35" s="287"/>
      <c r="MOA35" s="285"/>
      <c r="MOB35" s="287"/>
      <c r="MOC35" s="287"/>
      <c r="MOD35" s="285"/>
      <c r="MOE35" s="287"/>
      <c r="MOF35" s="287"/>
      <c r="MOG35" s="285"/>
      <c r="MOH35" s="287"/>
      <c r="MOI35" s="287"/>
      <c r="MOJ35" s="285"/>
      <c r="MOK35" s="287"/>
      <c r="MOL35" s="287"/>
      <c r="MOM35" s="285"/>
      <c r="MON35" s="287"/>
      <c r="MOO35" s="287"/>
      <c r="MOP35" s="285"/>
      <c r="MOQ35" s="287"/>
      <c r="MOR35" s="287"/>
      <c r="MOS35" s="285"/>
      <c r="MOT35" s="287"/>
      <c r="MOU35" s="287"/>
      <c r="MOV35" s="285"/>
      <c r="MOW35" s="287"/>
      <c r="MOX35" s="287"/>
      <c r="MOY35" s="285"/>
      <c r="MOZ35" s="286"/>
      <c r="MPA35" s="286"/>
      <c r="MPB35" s="286"/>
      <c r="MPC35" s="287"/>
      <c r="MPD35" s="287"/>
      <c r="MPE35" s="285"/>
      <c r="MPF35" s="286"/>
      <c r="MPG35" s="286"/>
      <c r="MPH35" s="286"/>
      <c r="MPI35" s="287"/>
      <c r="MPJ35" s="287"/>
      <c r="MPK35" s="285"/>
      <c r="MPL35" s="287"/>
      <c r="MPM35" s="287"/>
      <c r="MPN35" s="285"/>
      <c r="MPO35" s="286"/>
      <c r="MPP35" s="286"/>
      <c r="MPQ35" s="286"/>
      <c r="MPR35" s="286"/>
      <c r="MPS35" s="286"/>
      <c r="MPT35" s="286"/>
      <c r="MPU35" s="163"/>
      <c r="MPV35" s="154"/>
      <c r="MPW35" s="287"/>
      <c r="MPX35" s="287"/>
      <c r="MPY35" s="285"/>
      <c r="MPZ35" s="287"/>
      <c r="MQA35" s="287"/>
      <c r="MQB35" s="285"/>
      <c r="MQC35" s="287"/>
      <c r="MQD35" s="287"/>
      <c r="MQE35" s="285"/>
      <c r="MQF35" s="287"/>
      <c r="MQG35" s="287"/>
      <c r="MQH35" s="285"/>
      <c r="MQI35" s="287"/>
      <c r="MQJ35" s="287"/>
      <c r="MQK35" s="285"/>
      <c r="MQL35" s="287"/>
      <c r="MQM35" s="287"/>
      <c r="MQN35" s="285"/>
      <c r="MQO35" s="287"/>
      <c r="MQP35" s="287"/>
      <c r="MQQ35" s="285"/>
      <c r="MQR35" s="287"/>
      <c r="MQS35" s="287"/>
      <c r="MQT35" s="285"/>
      <c r="MQU35" s="287"/>
      <c r="MQV35" s="287"/>
      <c r="MQW35" s="285"/>
      <c r="MQX35" s="287"/>
      <c r="MQY35" s="287"/>
      <c r="MQZ35" s="285"/>
      <c r="MRA35" s="287"/>
      <c r="MRB35" s="287"/>
      <c r="MRC35" s="285"/>
      <c r="MRD35" s="287"/>
      <c r="MRE35" s="287"/>
      <c r="MRF35" s="285"/>
      <c r="MRG35" s="287"/>
      <c r="MRH35" s="287"/>
      <c r="MRI35" s="285"/>
      <c r="MRJ35" s="287"/>
      <c r="MRK35" s="287"/>
      <c r="MRL35" s="285"/>
      <c r="MRM35" s="287"/>
      <c r="MRN35" s="287"/>
      <c r="MRO35" s="285"/>
      <c r="MRP35" s="287"/>
      <c r="MRQ35" s="287"/>
      <c r="MRR35" s="285"/>
      <c r="MRS35" s="287"/>
      <c r="MRT35" s="287"/>
      <c r="MRU35" s="285"/>
      <c r="MRV35" s="287"/>
      <c r="MRW35" s="287"/>
      <c r="MRX35" s="285"/>
      <c r="MRY35" s="287"/>
      <c r="MRZ35" s="287"/>
      <c r="MSA35" s="285"/>
      <c r="MSB35" s="287"/>
      <c r="MSC35" s="287"/>
      <c r="MSD35" s="285"/>
      <c r="MSE35" s="287"/>
      <c r="MSF35" s="287"/>
      <c r="MSG35" s="285"/>
      <c r="MSH35" s="286"/>
      <c r="MSI35" s="286"/>
      <c r="MSJ35" s="286"/>
      <c r="MSK35" s="287"/>
      <c r="MSL35" s="287"/>
      <c r="MSM35" s="285"/>
      <c r="MSN35" s="286"/>
      <c r="MSO35" s="286"/>
      <c r="MSP35" s="286"/>
      <c r="MSQ35" s="287"/>
      <c r="MSR35" s="287"/>
      <c r="MSS35" s="285"/>
      <c r="MST35" s="287"/>
      <c r="MSU35" s="287"/>
      <c r="MSV35" s="285"/>
      <c r="MSW35" s="286"/>
      <c r="MSX35" s="286"/>
      <c r="MSY35" s="286"/>
      <c r="MSZ35" s="286"/>
      <c r="MTA35" s="286"/>
      <c r="MTB35" s="286"/>
      <c r="MTC35" s="163"/>
      <c r="MTD35" s="154"/>
      <c r="MTE35" s="287"/>
      <c r="MTF35" s="287"/>
      <c r="MTG35" s="285"/>
      <c r="MTH35" s="287"/>
      <c r="MTI35" s="287"/>
      <c r="MTJ35" s="285"/>
      <c r="MTK35" s="287"/>
      <c r="MTL35" s="287"/>
      <c r="MTM35" s="285"/>
      <c r="MTN35" s="287"/>
      <c r="MTO35" s="287"/>
      <c r="MTP35" s="285"/>
      <c r="MTQ35" s="287"/>
      <c r="MTR35" s="287"/>
      <c r="MTS35" s="285"/>
      <c r="MTT35" s="287"/>
      <c r="MTU35" s="287"/>
      <c r="MTV35" s="285"/>
      <c r="MTW35" s="287"/>
      <c r="MTX35" s="287"/>
      <c r="MTY35" s="285"/>
      <c r="MTZ35" s="287"/>
      <c r="MUA35" s="287"/>
      <c r="MUB35" s="285"/>
      <c r="MUC35" s="287"/>
      <c r="MUD35" s="287"/>
      <c r="MUE35" s="285"/>
      <c r="MUF35" s="287"/>
      <c r="MUG35" s="287"/>
      <c r="MUH35" s="285"/>
      <c r="MUI35" s="287"/>
      <c r="MUJ35" s="287"/>
      <c r="MUK35" s="285"/>
      <c r="MUL35" s="287"/>
      <c r="MUM35" s="287"/>
      <c r="MUN35" s="285"/>
      <c r="MUO35" s="287"/>
      <c r="MUP35" s="287"/>
      <c r="MUQ35" s="285"/>
      <c r="MUR35" s="287"/>
      <c r="MUS35" s="287"/>
      <c r="MUT35" s="285"/>
      <c r="MUU35" s="287"/>
      <c r="MUV35" s="287"/>
      <c r="MUW35" s="285"/>
      <c r="MUX35" s="287"/>
      <c r="MUY35" s="287"/>
      <c r="MUZ35" s="285"/>
      <c r="MVA35" s="287"/>
      <c r="MVB35" s="287"/>
      <c r="MVC35" s="285"/>
      <c r="MVD35" s="287"/>
      <c r="MVE35" s="287"/>
      <c r="MVF35" s="285"/>
      <c r="MVG35" s="287"/>
      <c r="MVH35" s="287"/>
      <c r="MVI35" s="285"/>
      <c r="MVJ35" s="287"/>
      <c r="MVK35" s="287"/>
      <c r="MVL35" s="285"/>
      <c r="MVM35" s="287"/>
      <c r="MVN35" s="287"/>
      <c r="MVO35" s="285"/>
      <c r="MVP35" s="286"/>
      <c r="MVQ35" s="286"/>
      <c r="MVR35" s="286"/>
      <c r="MVS35" s="287"/>
      <c r="MVT35" s="287"/>
      <c r="MVU35" s="285"/>
      <c r="MVV35" s="286"/>
      <c r="MVW35" s="286"/>
      <c r="MVX35" s="286"/>
      <c r="MVY35" s="287"/>
      <c r="MVZ35" s="287"/>
      <c r="MWA35" s="285"/>
      <c r="MWB35" s="287"/>
      <c r="MWC35" s="287"/>
      <c r="MWD35" s="285"/>
      <c r="MWE35" s="286"/>
      <c r="MWF35" s="286"/>
      <c r="MWG35" s="286"/>
      <c r="MWH35" s="286"/>
      <c r="MWI35" s="286"/>
      <c r="MWJ35" s="286"/>
      <c r="MWK35" s="163"/>
      <c r="MWL35" s="154"/>
      <c r="MWM35" s="287"/>
      <c r="MWN35" s="287"/>
      <c r="MWO35" s="285"/>
      <c r="MWP35" s="287"/>
      <c r="MWQ35" s="287"/>
      <c r="MWR35" s="285"/>
      <c r="MWS35" s="287"/>
      <c r="MWT35" s="287"/>
      <c r="MWU35" s="285"/>
      <c r="MWV35" s="287"/>
      <c r="MWW35" s="287"/>
      <c r="MWX35" s="285"/>
      <c r="MWY35" s="287"/>
      <c r="MWZ35" s="287"/>
      <c r="MXA35" s="285"/>
      <c r="MXB35" s="287"/>
      <c r="MXC35" s="287"/>
      <c r="MXD35" s="285"/>
      <c r="MXE35" s="287"/>
      <c r="MXF35" s="287"/>
      <c r="MXG35" s="285"/>
      <c r="MXH35" s="287"/>
      <c r="MXI35" s="287"/>
      <c r="MXJ35" s="285"/>
      <c r="MXK35" s="287"/>
      <c r="MXL35" s="287"/>
      <c r="MXM35" s="285"/>
      <c r="MXN35" s="287"/>
      <c r="MXO35" s="287"/>
      <c r="MXP35" s="285"/>
      <c r="MXQ35" s="287"/>
      <c r="MXR35" s="287"/>
      <c r="MXS35" s="285"/>
      <c r="MXT35" s="287"/>
      <c r="MXU35" s="287"/>
      <c r="MXV35" s="285"/>
      <c r="MXW35" s="287"/>
      <c r="MXX35" s="287"/>
      <c r="MXY35" s="285"/>
      <c r="MXZ35" s="287"/>
      <c r="MYA35" s="287"/>
      <c r="MYB35" s="285"/>
      <c r="MYC35" s="287"/>
      <c r="MYD35" s="287"/>
      <c r="MYE35" s="285"/>
      <c r="MYF35" s="287"/>
      <c r="MYG35" s="287"/>
      <c r="MYH35" s="285"/>
      <c r="MYI35" s="287"/>
      <c r="MYJ35" s="287"/>
      <c r="MYK35" s="285"/>
      <c r="MYL35" s="287"/>
      <c r="MYM35" s="287"/>
      <c r="MYN35" s="285"/>
      <c r="MYO35" s="287"/>
      <c r="MYP35" s="287"/>
      <c r="MYQ35" s="285"/>
      <c r="MYR35" s="287"/>
      <c r="MYS35" s="287"/>
      <c r="MYT35" s="285"/>
      <c r="MYU35" s="287"/>
      <c r="MYV35" s="287"/>
      <c r="MYW35" s="285"/>
      <c r="MYX35" s="286"/>
      <c r="MYY35" s="286"/>
      <c r="MYZ35" s="286"/>
      <c r="MZA35" s="287"/>
      <c r="MZB35" s="287"/>
      <c r="MZC35" s="285"/>
      <c r="MZD35" s="286"/>
      <c r="MZE35" s="286"/>
      <c r="MZF35" s="286"/>
      <c r="MZG35" s="287"/>
      <c r="MZH35" s="287"/>
      <c r="MZI35" s="285"/>
      <c r="MZJ35" s="287"/>
      <c r="MZK35" s="287"/>
      <c r="MZL35" s="285"/>
      <c r="MZM35" s="286"/>
      <c r="MZN35" s="286"/>
      <c r="MZO35" s="286"/>
      <c r="MZP35" s="286"/>
      <c r="MZQ35" s="286"/>
      <c r="MZR35" s="286"/>
      <c r="MZS35" s="163"/>
      <c r="MZT35" s="154"/>
      <c r="MZU35" s="287"/>
      <c r="MZV35" s="287"/>
      <c r="MZW35" s="285"/>
      <c r="MZX35" s="287"/>
      <c r="MZY35" s="287"/>
      <c r="MZZ35" s="285"/>
      <c r="NAA35" s="287"/>
      <c r="NAB35" s="287"/>
      <c r="NAC35" s="285"/>
      <c r="NAD35" s="287"/>
      <c r="NAE35" s="287"/>
      <c r="NAF35" s="285"/>
      <c r="NAG35" s="287"/>
      <c r="NAH35" s="287"/>
      <c r="NAI35" s="285"/>
      <c r="NAJ35" s="287"/>
      <c r="NAK35" s="287"/>
      <c r="NAL35" s="285"/>
      <c r="NAM35" s="287"/>
      <c r="NAN35" s="287"/>
      <c r="NAO35" s="285"/>
      <c r="NAP35" s="287"/>
      <c r="NAQ35" s="287"/>
      <c r="NAR35" s="285"/>
      <c r="NAS35" s="287"/>
      <c r="NAT35" s="287"/>
      <c r="NAU35" s="285"/>
      <c r="NAV35" s="287"/>
      <c r="NAW35" s="287"/>
      <c r="NAX35" s="285"/>
      <c r="NAY35" s="287"/>
      <c r="NAZ35" s="287"/>
      <c r="NBA35" s="285"/>
      <c r="NBB35" s="287"/>
      <c r="NBC35" s="287"/>
      <c r="NBD35" s="285"/>
      <c r="NBE35" s="287"/>
      <c r="NBF35" s="287"/>
      <c r="NBG35" s="285"/>
      <c r="NBH35" s="287"/>
      <c r="NBI35" s="287"/>
      <c r="NBJ35" s="285"/>
      <c r="NBK35" s="287"/>
      <c r="NBL35" s="287"/>
      <c r="NBM35" s="285"/>
      <c r="NBN35" s="287"/>
      <c r="NBO35" s="287"/>
      <c r="NBP35" s="285"/>
      <c r="NBQ35" s="287"/>
      <c r="NBR35" s="287"/>
      <c r="NBS35" s="285"/>
      <c r="NBT35" s="287"/>
      <c r="NBU35" s="287"/>
      <c r="NBV35" s="285"/>
      <c r="NBW35" s="287"/>
      <c r="NBX35" s="287"/>
      <c r="NBY35" s="285"/>
      <c r="NBZ35" s="287"/>
      <c r="NCA35" s="287"/>
      <c r="NCB35" s="285"/>
      <c r="NCC35" s="287"/>
      <c r="NCD35" s="287"/>
      <c r="NCE35" s="285"/>
      <c r="NCF35" s="286"/>
      <c r="NCG35" s="286"/>
      <c r="NCH35" s="286"/>
      <c r="NCI35" s="287"/>
      <c r="NCJ35" s="287"/>
      <c r="NCK35" s="285"/>
      <c r="NCL35" s="286"/>
      <c r="NCM35" s="286"/>
      <c r="NCN35" s="286"/>
      <c r="NCO35" s="287"/>
      <c r="NCP35" s="287"/>
      <c r="NCQ35" s="285"/>
      <c r="NCR35" s="287"/>
      <c r="NCS35" s="287"/>
      <c r="NCT35" s="285"/>
      <c r="NCU35" s="286"/>
      <c r="NCV35" s="286"/>
      <c r="NCW35" s="286"/>
      <c r="NCX35" s="286"/>
      <c r="NCY35" s="286"/>
      <c r="NCZ35" s="286"/>
      <c r="NDA35" s="163"/>
      <c r="NDB35" s="154"/>
      <c r="NDC35" s="287"/>
      <c r="NDD35" s="287"/>
      <c r="NDE35" s="285"/>
      <c r="NDF35" s="287"/>
      <c r="NDG35" s="287"/>
      <c r="NDH35" s="285"/>
      <c r="NDI35" s="287"/>
      <c r="NDJ35" s="287"/>
      <c r="NDK35" s="285"/>
      <c r="NDL35" s="287"/>
      <c r="NDM35" s="287"/>
      <c r="NDN35" s="285"/>
      <c r="NDO35" s="287"/>
      <c r="NDP35" s="287"/>
      <c r="NDQ35" s="285"/>
      <c r="NDR35" s="287"/>
      <c r="NDS35" s="287"/>
      <c r="NDT35" s="285"/>
      <c r="NDU35" s="287"/>
      <c r="NDV35" s="287"/>
      <c r="NDW35" s="285"/>
      <c r="NDX35" s="287"/>
      <c r="NDY35" s="287"/>
      <c r="NDZ35" s="285"/>
      <c r="NEA35" s="287"/>
      <c r="NEB35" s="287"/>
      <c r="NEC35" s="285"/>
      <c r="NED35" s="287"/>
      <c r="NEE35" s="287"/>
      <c r="NEF35" s="285"/>
      <c r="NEG35" s="287"/>
      <c r="NEH35" s="287"/>
      <c r="NEI35" s="285"/>
      <c r="NEJ35" s="287"/>
      <c r="NEK35" s="287"/>
      <c r="NEL35" s="285"/>
      <c r="NEM35" s="287"/>
      <c r="NEN35" s="287"/>
      <c r="NEO35" s="285"/>
      <c r="NEP35" s="287"/>
      <c r="NEQ35" s="287"/>
      <c r="NER35" s="285"/>
      <c r="NES35" s="287"/>
      <c r="NET35" s="287"/>
      <c r="NEU35" s="285"/>
      <c r="NEV35" s="287"/>
      <c r="NEW35" s="287"/>
      <c r="NEX35" s="285"/>
      <c r="NEY35" s="287"/>
      <c r="NEZ35" s="287"/>
      <c r="NFA35" s="285"/>
      <c r="NFB35" s="287"/>
      <c r="NFC35" s="287"/>
      <c r="NFD35" s="285"/>
      <c r="NFE35" s="287"/>
      <c r="NFF35" s="287"/>
      <c r="NFG35" s="285"/>
      <c r="NFH35" s="287"/>
      <c r="NFI35" s="287"/>
      <c r="NFJ35" s="285"/>
      <c r="NFK35" s="287"/>
      <c r="NFL35" s="287"/>
      <c r="NFM35" s="285"/>
      <c r="NFN35" s="286"/>
      <c r="NFO35" s="286"/>
      <c r="NFP35" s="286"/>
      <c r="NFQ35" s="287"/>
      <c r="NFR35" s="287"/>
      <c r="NFS35" s="285"/>
      <c r="NFT35" s="286"/>
      <c r="NFU35" s="286"/>
      <c r="NFV35" s="286"/>
      <c r="NFW35" s="287"/>
      <c r="NFX35" s="287"/>
      <c r="NFY35" s="285"/>
      <c r="NFZ35" s="287"/>
      <c r="NGA35" s="287"/>
      <c r="NGB35" s="285"/>
      <c r="NGC35" s="286"/>
      <c r="NGD35" s="286"/>
      <c r="NGE35" s="286"/>
      <c r="NGF35" s="286"/>
      <c r="NGG35" s="286"/>
      <c r="NGH35" s="286"/>
      <c r="NGI35" s="163"/>
      <c r="NGJ35" s="154"/>
      <c r="NGK35" s="287"/>
      <c r="NGL35" s="287"/>
      <c r="NGM35" s="285"/>
      <c r="NGN35" s="287"/>
      <c r="NGO35" s="287"/>
      <c r="NGP35" s="285"/>
      <c r="NGQ35" s="287"/>
      <c r="NGR35" s="287"/>
      <c r="NGS35" s="285"/>
      <c r="NGT35" s="287"/>
      <c r="NGU35" s="287"/>
      <c r="NGV35" s="285"/>
      <c r="NGW35" s="287"/>
      <c r="NGX35" s="287"/>
      <c r="NGY35" s="285"/>
      <c r="NGZ35" s="287"/>
      <c r="NHA35" s="287"/>
      <c r="NHB35" s="285"/>
      <c r="NHC35" s="287"/>
      <c r="NHD35" s="287"/>
      <c r="NHE35" s="285"/>
      <c r="NHF35" s="287"/>
      <c r="NHG35" s="287"/>
      <c r="NHH35" s="285"/>
      <c r="NHI35" s="287"/>
      <c r="NHJ35" s="287"/>
      <c r="NHK35" s="285"/>
      <c r="NHL35" s="287"/>
      <c r="NHM35" s="287"/>
      <c r="NHN35" s="285"/>
      <c r="NHO35" s="287"/>
      <c r="NHP35" s="287"/>
      <c r="NHQ35" s="285"/>
      <c r="NHR35" s="287"/>
      <c r="NHS35" s="287"/>
      <c r="NHT35" s="285"/>
      <c r="NHU35" s="287"/>
      <c r="NHV35" s="287"/>
      <c r="NHW35" s="285"/>
      <c r="NHX35" s="287"/>
      <c r="NHY35" s="287"/>
      <c r="NHZ35" s="285"/>
      <c r="NIA35" s="287"/>
      <c r="NIB35" s="287"/>
      <c r="NIC35" s="285"/>
      <c r="NID35" s="287"/>
      <c r="NIE35" s="287"/>
      <c r="NIF35" s="285"/>
      <c r="NIG35" s="287"/>
      <c r="NIH35" s="287"/>
      <c r="NII35" s="285"/>
      <c r="NIJ35" s="287"/>
      <c r="NIK35" s="287"/>
      <c r="NIL35" s="285"/>
      <c r="NIM35" s="287"/>
      <c r="NIN35" s="287"/>
      <c r="NIO35" s="285"/>
      <c r="NIP35" s="287"/>
      <c r="NIQ35" s="287"/>
      <c r="NIR35" s="285"/>
      <c r="NIS35" s="287"/>
      <c r="NIT35" s="287"/>
      <c r="NIU35" s="285"/>
      <c r="NIV35" s="286"/>
      <c r="NIW35" s="286"/>
      <c r="NIX35" s="286"/>
      <c r="NIY35" s="287"/>
      <c r="NIZ35" s="287"/>
      <c r="NJA35" s="285"/>
      <c r="NJB35" s="286"/>
      <c r="NJC35" s="286"/>
      <c r="NJD35" s="286"/>
      <c r="NJE35" s="287"/>
      <c r="NJF35" s="287"/>
      <c r="NJG35" s="285"/>
      <c r="NJH35" s="287"/>
      <c r="NJI35" s="287"/>
      <c r="NJJ35" s="285"/>
      <c r="NJK35" s="286"/>
      <c r="NJL35" s="286"/>
      <c r="NJM35" s="286"/>
      <c r="NJN35" s="286"/>
      <c r="NJO35" s="286"/>
      <c r="NJP35" s="286"/>
      <c r="NJQ35" s="163"/>
      <c r="NJR35" s="154"/>
      <c r="NJS35" s="287"/>
      <c r="NJT35" s="287"/>
      <c r="NJU35" s="285"/>
      <c r="NJV35" s="287"/>
      <c r="NJW35" s="287"/>
      <c r="NJX35" s="285"/>
      <c r="NJY35" s="287"/>
      <c r="NJZ35" s="287"/>
      <c r="NKA35" s="285"/>
      <c r="NKB35" s="287"/>
      <c r="NKC35" s="287"/>
      <c r="NKD35" s="285"/>
      <c r="NKE35" s="287"/>
      <c r="NKF35" s="287"/>
      <c r="NKG35" s="285"/>
      <c r="NKH35" s="287"/>
      <c r="NKI35" s="287"/>
      <c r="NKJ35" s="285"/>
      <c r="NKK35" s="287"/>
      <c r="NKL35" s="287"/>
      <c r="NKM35" s="285"/>
      <c r="NKN35" s="287"/>
      <c r="NKO35" s="287"/>
      <c r="NKP35" s="285"/>
      <c r="NKQ35" s="287"/>
      <c r="NKR35" s="287"/>
      <c r="NKS35" s="285"/>
      <c r="NKT35" s="287"/>
      <c r="NKU35" s="287"/>
      <c r="NKV35" s="285"/>
      <c r="NKW35" s="287"/>
      <c r="NKX35" s="287"/>
      <c r="NKY35" s="285"/>
      <c r="NKZ35" s="287"/>
      <c r="NLA35" s="287"/>
      <c r="NLB35" s="285"/>
      <c r="NLC35" s="287"/>
      <c r="NLD35" s="287"/>
      <c r="NLE35" s="285"/>
      <c r="NLF35" s="287"/>
      <c r="NLG35" s="287"/>
      <c r="NLH35" s="285"/>
      <c r="NLI35" s="287"/>
      <c r="NLJ35" s="287"/>
      <c r="NLK35" s="285"/>
      <c r="NLL35" s="287"/>
      <c r="NLM35" s="287"/>
      <c r="NLN35" s="285"/>
      <c r="NLO35" s="287"/>
      <c r="NLP35" s="287"/>
      <c r="NLQ35" s="285"/>
      <c r="NLR35" s="287"/>
      <c r="NLS35" s="287"/>
      <c r="NLT35" s="285"/>
      <c r="NLU35" s="287"/>
      <c r="NLV35" s="287"/>
      <c r="NLW35" s="285"/>
      <c r="NLX35" s="287"/>
      <c r="NLY35" s="287"/>
      <c r="NLZ35" s="285"/>
      <c r="NMA35" s="287"/>
      <c r="NMB35" s="287"/>
      <c r="NMC35" s="285"/>
      <c r="NMD35" s="286"/>
      <c r="NME35" s="286"/>
      <c r="NMF35" s="286"/>
      <c r="NMG35" s="287"/>
      <c r="NMH35" s="287"/>
      <c r="NMI35" s="285"/>
      <c r="NMJ35" s="286"/>
      <c r="NMK35" s="286"/>
      <c r="NML35" s="286"/>
      <c r="NMM35" s="287"/>
      <c r="NMN35" s="287"/>
      <c r="NMO35" s="285"/>
      <c r="NMP35" s="287"/>
      <c r="NMQ35" s="287"/>
      <c r="NMR35" s="285"/>
      <c r="NMS35" s="286"/>
      <c r="NMT35" s="286"/>
      <c r="NMU35" s="286"/>
      <c r="NMV35" s="286"/>
      <c r="NMW35" s="286"/>
      <c r="NMX35" s="286"/>
      <c r="NMY35" s="163"/>
      <c r="NMZ35" s="154"/>
      <c r="NNA35" s="287"/>
      <c r="NNB35" s="287"/>
      <c r="NNC35" s="285"/>
      <c r="NND35" s="287"/>
      <c r="NNE35" s="287"/>
      <c r="NNF35" s="285"/>
      <c r="NNG35" s="287"/>
      <c r="NNH35" s="287"/>
      <c r="NNI35" s="285"/>
      <c r="NNJ35" s="287"/>
      <c r="NNK35" s="287"/>
      <c r="NNL35" s="285"/>
      <c r="NNM35" s="287"/>
      <c r="NNN35" s="287"/>
      <c r="NNO35" s="285"/>
      <c r="NNP35" s="287"/>
      <c r="NNQ35" s="287"/>
      <c r="NNR35" s="285"/>
      <c r="NNS35" s="287"/>
      <c r="NNT35" s="287"/>
      <c r="NNU35" s="285"/>
      <c r="NNV35" s="287"/>
      <c r="NNW35" s="287"/>
      <c r="NNX35" s="285"/>
      <c r="NNY35" s="287"/>
      <c r="NNZ35" s="287"/>
      <c r="NOA35" s="285"/>
      <c r="NOB35" s="287"/>
      <c r="NOC35" s="287"/>
      <c r="NOD35" s="285"/>
      <c r="NOE35" s="287"/>
      <c r="NOF35" s="287"/>
      <c r="NOG35" s="285"/>
      <c r="NOH35" s="287"/>
      <c r="NOI35" s="287"/>
      <c r="NOJ35" s="285"/>
      <c r="NOK35" s="287"/>
      <c r="NOL35" s="287"/>
      <c r="NOM35" s="285"/>
      <c r="NON35" s="287"/>
      <c r="NOO35" s="287"/>
      <c r="NOP35" s="285"/>
      <c r="NOQ35" s="287"/>
      <c r="NOR35" s="287"/>
      <c r="NOS35" s="285"/>
      <c r="NOT35" s="287"/>
      <c r="NOU35" s="287"/>
      <c r="NOV35" s="285"/>
      <c r="NOW35" s="287"/>
      <c r="NOX35" s="287"/>
      <c r="NOY35" s="285"/>
      <c r="NOZ35" s="287"/>
      <c r="NPA35" s="287"/>
      <c r="NPB35" s="285"/>
      <c r="NPC35" s="287"/>
      <c r="NPD35" s="287"/>
      <c r="NPE35" s="285"/>
      <c r="NPF35" s="287"/>
      <c r="NPG35" s="287"/>
      <c r="NPH35" s="285"/>
      <c r="NPI35" s="287"/>
      <c r="NPJ35" s="287"/>
      <c r="NPK35" s="285"/>
      <c r="NPL35" s="286"/>
      <c r="NPM35" s="286"/>
      <c r="NPN35" s="286"/>
      <c r="NPO35" s="287"/>
      <c r="NPP35" s="287"/>
      <c r="NPQ35" s="285"/>
      <c r="NPR35" s="286"/>
      <c r="NPS35" s="286"/>
      <c r="NPT35" s="286"/>
      <c r="NPU35" s="287"/>
      <c r="NPV35" s="287"/>
      <c r="NPW35" s="285"/>
      <c r="NPX35" s="287"/>
      <c r="NPY35" s="287"/>
      <c r="NPZ35" s="285"/>
      <c r="NQA35" s="286"/>
      <c r="NQB35" s="286"/>
      <c r="NQC35" s="286"/>
      <c r="NQD35" s="286"/>
      <c r="NQE35" s="286"/>
      <c r="NQF35" s="286"/>
      <c r="NQG35" s="163"/>
      <c r="NQH35" s="154"/>
      <c r="NQI35" s="287"/>
      <c r="NQJ35" s="287"/>
      <c r="NQK35" s="285"/>
      <c r="NQL35" s="287"/>
      <c r="NQM35" s="287"/>
      <c r="NQN35" s="285"/>
      <c r="NQO35" s="287"/>
      <c r="NQP35" s="287"/>
      <c r="NQQ35" s="285"/>
      <c r="NQR35" s="287"/>
      <c r="NQS35" s="287"/>
      <c r="NQT35" s="285"/>
      <c r="NQU35" s="287"/>
      <c r="NQV35" s="287"/>
      <c r="NQW35" s="285"/>
      <c r="NQX35" s="287"/>
      <c r="NQY35" s="287"/>
      <c r="NQZ35" s="285"/>
      <c r="NRA35" s="287"/>
      <c r="NRB35" s="287"/>
      <c r="NRC35" s="285"/>
      <c r="NRD35" s="287"/>
      <c r="NRE35" s="287"/>
      <c r="NRF35" s="285"/>
      <c r="NRG35" s="287"/>
      <c r="NRH35" s="287"/>
      <c r="NRI35" s="285"/>
      <c r="NRJ35" s="287"/>
      <c r="NRK35" s="287"/>
      <c r="NRL35" s="285"/>
      <c r="NRM35" s="287"/>
      <c r="NRN35" s="287"/>
      <c r="NRO35" s="285"/>
      <c r="NRP35" s="287"/>
      <c r="NRQ35" s="287"/>
      <c r="NRR35" s="285"/>
      <c r="NRS35" s="287"/>
      <c r="NRT35" s="287"/>
      <c r="NRU35" s="285"/>
      <c r="NRV35" s="287"/>
      <c r="NRW35" s="287"/>
      <c r="NRX35" s="285"/>
      <c r="NRY35" s="287"/>
      <c r="NRZ35" s="287"/>
      <c r="NSA35" s="285"/>
      <c r="NSB35" s="287"/>
      <c r="NSC35" s="287"/>
      <c r="NSD35" s="285"/>
      <c r="NSE35" s="287"/>
      <c r="NSF35" s="287"/>
      <c r="NSG35" s="285"/>
      <c r="NSH35" s="287"/>
      <c r="NSI35" s="287"/>
      <c r="NSJ35" s="285"/>
      <c r="NSK35" s="287"/>
      <c r="NSL35" s="287"/>
      <c r="NSM35" s="285"/>
      <c r="NSN35" s="287"/>
      <c r="NSO35" s="287"/>
      <c r="NSP35" s="285"/>
      <c r="NSQ35" s="287"/>
      <c r="NSR35" s="287"/>
      <c r="NSS35" s="285"/>
      <c r="NST35" s="286"/>
      <c r="NSU35" s="286"/>
      <c r="NSV35" s="286"/>
      <c r="NSW35" s="287"/>
      <c r="NSX35" s="287"/>
      <c r="NSY35" s="285"/>
      <c r="NSZ35" s="286"/>
      <c r="NTA35" s="286"/>
      <c r="NTB35" s="286"/>
      <c r="NTC35" s="287"/>
      <c r="NTD35" s="287"/>
      <c r="NTE35" s="285"/>
      <c r="NTF35" s="287"/>
      <c r="NTG35" s="287"/>
      <c r="NTH35" s="285"/>
      <c r="NTI35" s="286"/>
      <c r="NTJ35" s="286"/>
      <c r="NTK35" s="286"/>
      <c r="NTL35" s="286"/>
      <c r="NTM35" s="286"/>
      <c r="NTN35" s="286"/>
      <c r="NTO35" s="163"/>
      <c r="NTP35" s="154"/>
      <c r="NTQ35" s="287"/>
      <c r="NTR35" s="287"/>
      <c r="NTS35" s="285"/>
      <c r="NTT35" s="287"/>
      <c r="NTU35" s="287"/>
      <c r="NTV35" s="285"/>
      <c r="NTW35" s="287"/>
      <c r="NTX35" s="287"/>
      <c r="NTY35" s="285"/>
      <c r="NTZ35" s="287"/>
      <c r="NUA35" s="287"/>
      <c r="NUB35" s="285"/>
      <c r="NUC35" s="287"/>
      <c r="NUD35" s="287"/>
      <c r="NUE35" s="285"/>
      <c r="NUF35" s="287"/>
      <c r="NUG35" s="287"/>
      <c r="NUH35" s="285"/>
      <c r="NUI35" s="287"/>
      <c r="NUJ35" s="287"/>
      <c r="NUK35" s="285"/>
      <c r="NUL35" s="287"/>
      <c r="NUM35" s="287"/>
      <c r="NUN35" s="285"/>
      <c r="NUO35" s="287"/>
      <c r="NUP35" s="287"/>
      <c r="NUQ35" s="285"/>
      <c r="NUR35" s="287"/>
      <c r="NUS35" s="287"/>
      <c r="NUT35" s="285"/>
      <c r="NUU35" s="287"/>
      <c r="NUV35" s="287"/>
      <c r="NUW35" s="285"/>
      <c r="NUX35" s="287"/>
      <c r="NUY35" s="287"/>
      <c r="NUZ35" s="285"/>
      <c r="NVA35" s="287"/>
      <c r="NVB35" s="287"/>
      <c r="NVC35" s="285"/>
      <c r="NVD35" s="287"/>
      <c r="NVE35" s="287"/>
      <c r="NVF35" s="285"/>
      <c r="NVG35" s="287"/>
      <c r="NVH35" s="287"/>
      <c r="NVI35" s="285"/>
      <c r="NVJ35" s="287"/>
      <c r="NVK35" s="287"/>
      <c r="NVL35" s="285"/>
      <c r="NVM35" s="287"/>
      <c r="NVN35" s="287"/>
      <c r="NVO35" s="285"/>
      <c r="NVP35" s="287"/>
      <c r="NVQ35" s="287"/>
      <c r="NVR35" s="285"/>
      <c r="NVS35" s="287"/>
      <c r="NVT35" s="287"/>
      <c r="NVU35" s="285"/>
      <c r="NVV35" s="287"/>
      <c r="NVW35" s="287"/>
      <c r="NVX35" s="285"/>
      <c r="NVY35" s="287"/>
      <c r="NVZ35" s="287"/>
      <c r="NWA35" s="285"/>
      <c r="NWB35" s="286"/>
      <c r="NWC35" s="286"/>
      <c r="NWD35" s="286"/>
      <c r="NWE35" s="287"/>
      <c r="NWF35" s="287"/>
      <c r="NWG35" s="285"/>
      <c r="NWH35" s="286"/>
      <c r="NWI35" s="286"/>
      <c r="NWJ35" s="286"/>
      <c r="NWK35" s="287"/>
      <c r="NWL35" s="287"/>
      <c r="NWM35" s="285"/>
      <c r="NWN35" s="287"/>
      <c r="NWO35" s="287"/>
      <c r="NWP35" s="285"/>
      <c r="NWQ35" s="286"/>
      <c r="NWR35" s="286"/>
      <c r="NWS35" s="286"/>
      <c r="NWT35" s="286"/>
      <c r="NWU35" s="286"/>
      <c r="NWV35" s="286"/>
      <c r="NWW35" s="163"/>
      <c r="NWX35" s="154"/>
      <c r="NWY35" s="287"/>
      <c r="NWZ35" s="287"/>
      <c r="NXA35" s="285"/>
      <c r="NXB35" s="287"/>
      <c r="NXC35" s="287"/>
      <c r="NXD35" s="285"/>
      <c r="NXE35" s="287"/>
      <c r="NXF35" s="287"/>
      <c r="NXG35" s="285"/>
      <c r="NXH35" s="287"/>
      <c r="NXI35" s="287"/>
      <c r="NXJ35" s="285"/>
      <c r="NXK35" s="287"/>
      <c r="NXL35" s="287"/>
      <c r="NXM35" s="285"/>
      <c r="NXN35" s="287"/>
      <c r="NXO35" s="287"/>
      <c r="NXP35" s="285"/>
      <c r="NXQ35" s="287"/>
      <c r="NXR35" s="287"/>
      <c r="NXS35" s="285"/>
      <c r="NXT35" s="287"/>
      <c r="NXU35" s="287"/>
      <c r="NXV35" s="285"/>
      <c r="NXW35" s="287"/>
      <c r="NXX35" s="287"/>
      <c r="NXY35" s="285"/>
      <c r="NXZ35" s="287"/>
      <c r="NYA35" s="287"/>
      <c r="NYB35" s="285"/>
      <c r="NYC35" s="287"/>
      <c r="NYD35" s="287"/>
      <c r="NYE35" s="285"/>
      <c r="NYF35" s="287"/>
      <c r="NYG35" s="287"/>
      <c r="NYH35" s="285"/>
      <c r="NYI35" s="287"/>
      <c r="NYJ35" s="287"/>
      <c r="NYK35" s="285"/>
      <c r="NYL35" s="287"/>
      <c r="NYM35" s="287"/>
      <c r="NYN35" s="285"/>
      <c r="NYO35" s="287"/>
      <c r="NYP35" s="287"/>
      <c r="NYQ35" s="285"/>
      <c r="NYR35" s="287"/>
      <c r="NYS35" s="287"/>
      <c r="NYT35" s="285"/>
      <c r="NYU35" s="287"/>
      <c r="NYV35" s="287"/>
      <c r="NYW35" s="285"/>
      <c r="NYX35" s="287"/>
      <c r="NYY35" s="287"/>
      <c r="NYZ35" s="285"/>
      <c r="NZA35" s="287"/>
      <c r="NZB35" s="287"/>
      <c r="NZC35" s="285"/>
      <c r="NZD35" s="287"/>
      <c r="NZE35" s="287"/>
      <c r="NZF35" s="285"/>
      <c r="NZG35" s="287"/>
      <c r="NZH35" s="287"/>
      <c r="NZI35" s="285"/>
      <c r="NZJ35" s="286"/>
      <c r="NZK35" s="286"/>
      <c r="NZL35" s="286"/>
      <c r="NZM35" s="287"/>
      <c r="NZN35" s="287"/>
      <c r="NZO35" s="285"/>
      <c r="NZP35" s="286"/>
      <c r="NZQ35" s="286"/>
      <c r="NZR35" s="286"/>
      <c r="NZS35" s="287"/>
      <c r="NZT35" s="287"/>
      <c r="NZU35" s="285"/>
      <c r="NZV35" s="287"/>
      <c r="NZW35" s="287"/>
      <c r="NZX35" s="285"/>
      <c r="NZY35" s="286"/>
      <c r="NZZ35" s="286"/>
      <c r="OAA35" s="286"/>
      <c r="OAB35" s="286"/>
      <c r="OAC35" s="286"/>
      <c r="OAD35" s="286"/>
      <c r="OAE35" s="163"/>
      <c r="OAF35" s="154"/>
      <c r="OAG35" s="287"/>
      <c r="OAH35" s="287"/>
      <c r="OAI35" s="285"/>
      <c r="OAJ35" s="287"/>
      <c r="OAK35" s="287"/>
      <c r="OAL35" s="285"/>
      <c r="OAM35" s="287"/>
      <c r="OAN35" s="287"/>
      <c r="OAO35" s="285"/>
      <c r="OAP35" s="287"/>
      <c r="OAQ35" s="287"/>
      <c r="OAR35" s="285"/>
      <c r="OAS35" s="287"/>
      <c r="OAT35" s="287"/>
      <c r="OAU35" s="285"/>
      <c r="OAV35" s="287"/>
      <c r="OAW35" s="287"/>
      <c r="OAX35" s="285"/>
      <c r="OAY35" s="287"/>
      <c r="OAZ35" s="287"/>
      <c r="OBA35" s="285"/>
      <c r="OBB35" s="287"/>
      <c r="OBC35" s="287"/>
      <c r="OBD35" s="285"/>
      <c r="OBE35" s="287"/>
      <c r="OBF35" s="287"/>
      <c r="OBG35" s="285"/>
      <c r="OBH35" s="287"/>
      <c r="OBI35" s="287"/>
      <c r="OBJ35" s="285"/>
      <c r="OBK35" s="287"/>
      <c r="OBL35" s="287"/>
      <c r="OBM35" s="285"/>
      <c r="OBN35" s="287"/>
      <c r="OBO35" s="287"/>
      <c r="OBP35" s="285"/>
      <c r="OBQ35" s="287"/>
      <c r="OBR35" s="287"/>
      <c r="OBS35" s="285"/>
      <c r="OBT35" s="287"/>
      <c r="OBU35" s="287"/>
      <c r="OBV35" s="285"/>
      <c r="OBW35" s="287"/>
      <c r="OBX35" s="287"/>
      <c r="OBY35" s="285"/>
      <c r="OBZ35" s="287"/>
      <c r="OCA35" s="287"/>
      <c r="OCB35" s="285"/>
      <c r="OCC35" s="287"/>
      <c r="OCD35" s="287"/>
      <c r="OCE35" s="285"/>
      <c r="OCF35" s="287"/>
      <c r="OCG35" s="287"/>
      <c r="OCH35" s="285"/>
      <c r="OCI35" s="287"/>
      <c r="OCJ35" s="287"/>
      <c r="OCK35" s="285"/>
      <c r="OCL35" s="287"/>
      <c r="OCM35" s="287"/>
      <c r="OCN35" s="285"/>
      <c r="OCO35" s="287"/>
      <c r="OCP35" s="287"/>
      <c r="OCQ35" s="285"/>
      <c r="OCR35" s="286"/>
      <c r="OCS35" s="286"/>
      <c r="OCT35" s="286"/>
      <c r="OCU35" s="287"/>
      <c r="OCV35" s="287"/>
      <c r="OCW35" s="285"/>
      <c r="OCX35" s="286"/>
      <c r="OCY35" s="286"/>
      <c r="OCZ35" s="286"/>
      <c r="ODA35" s="287"/>
      <c r="ODB35" s="287"/>
      <c r="ODC35" s="285"/>
      <c r="ODD35" s="287"/>
      <c r="ODE35" s="287"/>
      <c r="ODF35" s="285"/>
      <c r="ODG35" s="286"/>
      <c r="ODH35" s="286"/>
      <c r="ODI35" s="286"/>
      <c r="ODJ35" s="286"/>
      <c r="ODK35" s="286"/>
      <c r="ODL35" s="286"/>
      <c r="ODM35" s="163"/>
      <c r="ODN35" s="154"/>
      <c r="ODO35" s="287"/>
      <c r="ODP35" s="287"/>
      <c r="ODQ35" s="285"/>
      <c r="ODR35" s="287"/>
      <c r="ODS35" s="287"/>
      <c r="ODT35" s="285"/>
      <c r="ODU35" s="287"/>
      <c r="ODV35" s="287"/>
      <c r="ODW35" s="285"/>
      <c r="ODX35" s="287"/>
      <c r="ODY35" s="287"/>
      <c r="ODZ35" s="285"/>
      <c r="OEA35" s="287"/>
      <c r="OEB35" s="287"/>
      <c r="OEC35" s="285"/>
      <c r="OED35" s="287"/>
      <c r="OEE35" s="287"/>
      <c r="OEF35" s="285"/>
      <c r="OEG35" s="287"/>
      <c r="OEH35" s="287"/>
      <c r="OEI35" s="285"/>
      <c r="OEJ35" s="287"/>
      <c r="OEK35" s="287"/>
      <c r="OEL35" s="285"/>
      <c r="OEM35" s="287"/>
      <c r="OEN35" s="287"/>
      <c r="OEO35" s="285"/>
      <c r="OEP35" s="287"/>
      <c r="OEQ35" s="287"/>
      <c r="OER35" s="285"/>
      <c r="OES35" s="287"/>
      <c r="OET35" s="287"/>
      <c r="OEU35" s="285"/>
      <c r="OEV35" s="287"/>
      <c r="OEW35" s="287"/>
      <c r="OEX35" s="285"/>
      <c r="OEY35" s="287"/>
      <c r="OEZ35" s="287"/>
      <c r="OFA35" s="285"/>
      <c r="OFB35" s="287"/>
      <c r="OFC35" s="287"/>
      <c r="OFD35" s="285"/>
      <c r="OFE35" s="287"/>
      <c r="OFF35" s="287"/>
      <c r="OFG35" s="285"/>
      <c r="OFH35" s="287"/>
      <c r="OFI35" s="287"/>
      <c r="OFJ35" s="285"/>
      <c r="OFK35" s="287"/>
      <c r="OFL35" s="287"/>
      <c r="OFM35" s="285"/>
      <c r="OFN35" s="287"/>
      <c r="OFO35" s="287"/>
      <c r="OFP35" s="285"/>
      <c r="OFQ35" s="287"/>
      <c r="OFR35" s="287"/>
      <c r="OFS35" s="285"/>
      <c r="OFT35" s="287"/>
      <c r="OFU35" s="287"/>
      <c r="OFV35" s="285"/>
      <c r="OFW35" s="287"/>
      <c r="OFX35" s="287"/>
      <c r="OFY35" s="285"/>
      <c r="OFZ35" s="286"/>
      <c r="OGA35" s="286"/>
      <c r="OGB35" s="286"/>
      <c r="OGC35" s="287"/>
      <c r="OGD35" s="287"/>
      <c r="OGE35" s="285"/>
      <c r="OGF35" s="286"/>
      <c r="OGG35" s="286"/>
      <c r="OGH35" s="286"/>
      <c r="OGI35" s="287"/>
      <c r="OGJ35" s="287"/>
      <c r="OGK35" s="285"/>
      <c r="OGL35" s="287"/>
      <c r="OGM35" s="287"/>
      <c r="OGN35" s="285"/>
      <c r="OGO35" s="286"/>
      <c r="OGP35" s="286"/>
      <c r="OGQ35" s="286"/>
      <c r="OGR35" s="286"/>
      <c r="OGS35" s="286"/>
      <c r="OGT35" s="286"/>
      <c r="OGU35" s="163"/>
      <c r="OGV35" s="154"/>
      <c r="OGW35" s="287"/>
      <c r="OGX35" s="287"/>
      <c r="OGY35" s="285"/>
      <c r="OGZ35" s="287"/>
      <c r="OHA35" s="287"/>
      <c r="OHB35" s="285"/>
      <c r="OHC35" s="287"/>
      <c r="OHD35" s="287"/>
      <c r="OHE35" s="285"/>
      <c r="OHF35" s="287"/>
      <c r="OHG35" s="287"/>
      <c r="OHH35" s="285"/>
      <c r="OHI35" s="287"/>
      <c r="OHJ35" s="287"/>
      <c r="OHK35" s="285"/>
      <c r="OHL35" s="287"/>
      <c r="OHM35" s="287"/>
      <c r="OHN35" s="285"/>
      <c r="OHO35" s="287"/>
      <c r="OHP35" s="287"/>
      <c r="OHQ35" s="285"/>
      <c r="OHR35" s="287"/>
      <c r="OHS35" s="287"/>
      <c r="OHT35" s="285"/>
      <c r="OHU35" s="287"/>
      <c r="OHV35" s="287"/>
      <c r="OHW35" s="285"/>
      <c r="OHX35" s="287"/>
      <c r="OHY35" s="287"/>
      <c r="OHZ35" s="285"/>
      <c r="OIA35" s="287"/>
      <c r="OIB35" s="287"/>
      <c r="OIC35" s="285"/>
      <c r="OID35" s="287"/>
      <c r="OIE35" s="287"/>
      <c r="OIF35" s="285"/>
      <c r="OIG35" s="287"/>
      <c r="OIH35" s="287"/>
      <c r="OII35" s="285"/>
      <c r="OIJ35" s="287"/>
      <c r="OIK35" s="287"/>
      <c r="OIL35" s="285"/>
      <c r="OIM35" s="287"/>
      <c r="OIN35" s="287"/>
      <c r="OIO35" s="285"/>
      <c r="OIP35" s="287"/>
      <c r="OIQ35" s="287"/>
      <c r="OIR35" s="285"/>
      <c r="OIS35" s="287"/>
      <c r="OIT35" s="287"/>
      <c r="OIU35" s="285"/>
      <c r="OIV35" s="287"/>
      <c r="OIW35" s="287"/>
      <c r="OIX35" s="285"/>
      <c r="OIY35" s="287"/>
      <c r="OIZ35" s="287"/>
      <c r="OJA35" s="285"/>
      <c r="OJB35" s="287"/>
      <c r="OJC35" s="287"/>
      <c r="OJD35" s="285"/>
      <c r="OJE35" s="287"/>
      <c r="OJF35" s="287"/>
      <c r="OJG35" s="285"/>
      <c r="OJH35" s="286"/>
      <c r="OJI35" s="286"/>
      <c r="OJJ35" s="286"/>
      <c r="OJK35" s="287"/>
      <c r="OJL35" s="287"/>
      <c r="OJM35" s="285"/>
      <c r="OJN35" s="286"/>
      <c r="OJO35" s="286"/>
      <c r="OJP35" s="286"/>
      <c r="OJQ35" s="287"/>
      <c r="OJR35" s="287"/>
      <c r="OJS35" s="285"/>
      <c r="OJT35" s="287"/>
      <c r="OJU35" s="287"/>
      <c r="OJV35" s="285"/>
      <c r="OJW35" s="286"/>
      <c r="OJX35" s="286"/>
      <c r="OJY35" s="286"/>
      <c r="OJZ35" s="286"/>
      <c r="OKA35" s="286"/>
      <c r="OKB35" s="286"/>
      <c r="OKC35" s="163"/>
      <c r="OKD35" s="154"/>
      <c r="OKE35" s="287"/>
      <c r="OKF35" s="287"/>
      <c r="OKG35" s="285"/>
      <c r="OKH35" s="287"/>
      <c r="OKI35" s="287"/>
      <c r="OKJ35" s="285"/>
      <c r="OKK35" s="287"/>
      <c r="OKL35" s="287"/>
      <c r="OKM35" s="285"/>
      <c r="OKN35" s="287"/>
      <c r="OKO35" s="287"/>
      <c r="OKP35" s="285"/>
      <c r="OKQ35" s="287"/>
      <c r="OKR35" s="287"/>
      <c r="OKS35" s="285"/>
      <c r="OKT35" s="287"/>
      <c r="OKU35" s="287"/>
      <c r="OKV35" s="285"/>
      <c r="OKW35" s="287"/>
      <c r="OKX35" s="287"/>
      <c r="OKY35" s="285"/>
      <c r="OKZ35" s="287"/>
      <c r="OLA35" s="287"/>
      <c r="OLB35" s="285"/>
      <c r="OLC35" s="287"/>
      <c r="OLD35" s="287"/>
      <c r="OLE35" s="285"/>
      <c r="OLF35" s="287"/>
      <c r="OLG35" s="287"/>
      <c r="OLH35" s="285"/>
      <c r="OLI35" s="287"/>
      <c r="OLJ35" s="287"/>
      <c r="OLK35" s="285"/>
      <c r="OLL35" s="287"/>
      <c r="OLM35" s="287"/>
      <c r="OLN35" s="285"/>
      <c r="OLO35" s="287"/>
      <c r="OLP35" s="287"/>
      <c r="OLQ35" s="285"/>
      <c r="OLR35" s="287"/>
      <c r="OLS35" s="287"/>
      <c r="OLT35" s="285"/>
      <c r="OLU35" s="287"/>
      <c r="OLV35" s="287"/>
      <c r="OLW35" s="285"/>
      <c r="OLX35" s="287"/>
      <c r="OLY35" s="287"/>
      <c r="OLZ35" s="285"/>
      <c r="OMA35" s="287"/>
      <c r="OMB35" s="287"/>
      <c r="OMC35" s="285"/>
      <c r="OMD35" s="287"/>
      <c r="OME35" s="287"/>
      <c r="OMF35" s="285"/>
      <c r="OMG35" s="287"/>
      <c r="OMH35" s="287"/>
      <c r="OMI35" s="285"/>
      <c r="OMJ35" s="287"/>
      <c r="OMK35" s="287"/>
      <c r="OML35" s="285"/>
      <c r="OMM35" s="287"/>
      <c r="OMN35" s="287"/>
      <c r="OMO35" s="285"/>
      <c r="OMP35" s="286"/>
      <c r="OMQ35" s="286"/>
      <c r="OMR35" s="286"/>
      <c r="OMS35" s="287"/>
      <c r="OMT35" s="287"/>
      <c r="OMU35" s="285"/>
      <c r="OMV35" s="286"/>
      <c r="OMW35" s="286"/>
      <c r="OMX35" s="286"/>
      <c r="OMY35" s="287"/>
      <c r="OMZ35" s="287"/>
      <c r="ONA35" s="285"/>
      <c r="ONB35" s="287"/>
      <c r="ONC35" s="287"/>
      <c r="OND35" s="285"/>
      <c r="ONE35" s="286"/>
      <c r="ONF35" s="286"/>
      <c r="ONG35" s="286"/>
      <c r="ONH35" s="286"/>
      <c r="ONI35" s="286"/>
      <c r="ONJ35" s="286"/>
      <c r="ONK35" s="163"/>
      <c r="ONL35" s="154"/>
      <c r="ONM35" s="287"/>
      <c r="ONN35" s="287"/>
      <c r="ONO35" s="285"/>
      <c r="ONP35" s="287"/>
      <c r="ONQ35" s="287"/>
      <c r="ONR35" s="285"/>
      <c r="ONS35" s="287"/>
      <c r="ONT35" s="287"/>
      <c r="ONU35" s="285"/>
      <c r="ONV35" s="287"/>
      <c r="ONW35" s="287"/>
      <c r="ONX35" s="285"/>
      <c r="ONY35" s="287"/>
      <c r="ONZ35" s="287"/>
      <c r="OOA35" s="285"/>
      <c r="OOB35" s="287"/>
      <c r="OOC35" s="287"/>
      <c r="OOD35" s="285"/>
      <c r="OOE35" s="287"/>
      <c r="OOF35" s="287"/>
      <c r="OOG35" s="285"/>
      <c r="OOH35" s="287"/>
      <c r="OOI35" s="287"/>
      <c r="OOJ35" s="285"/>
      <c r="OOK35" s="287"/>
      <c r="OOL35" s="287"/>
      <c r="OOM35" s="285"/>
      <c r="OON35" s="287"/>
      <c r="OOO35" s="287"/>
      <c r="OOP35" s="285"/>
      <c r="OOQ35" s="287"/>
      <c r="OOR35" s="287"/>
      <c r="OOS35" s="285"/>
      <c r="OOT35" s="287"/>
      <c r="OOU35" s="287"/>
      <c r="OOV35" s="285"/>
      <c r="OOW35" s="287"/>
      <c r="OOX35" s="287"/>
      <c r="OOY35" s="285"/>
      <c r="OOZ35" s="287"/>
      <c r="OPA35" s="287"/>
      <c r="OPB35" s="285"/>
      <c r="OPC35" s="287"/>
      <c r="OPD35" s="287"/>
      <c r="OPE35" s="285"/>
      <c r="OPF35" s="287"/>
      <c r="OPG35" s="287"/>
      <c r="OPH35" s="285"/>
      <c r="OPI35" s="287"/>
      <c r="OPJ35" s="287"/>
      <c r="OPK35" s="285"/>
      <c r="OPL35" s="287"/>
      <c r="OPM35" s="287"/>
      <c r="OPN35" s="285"/>
      <c r="OPO35" s="287"/>
      <c r="OPP35" s="287"/>
      <c r="OPQ35" s="285"/>
      <c r="OPR35" s="287"/>
      <c r="OPS35" s="287"/>
      <c r="OPT35" s="285"/>
      <c r="OPU35" s="287"/>
      <c r="OPV35" s="287"/>
      <c r="OPW35" s="285"/>
      <c r="OPX35" s="286"/>
      <c r="OPY35" s="286"/>
      <c r="OPZ35" s="286"/>
      <c r="OQA35" s="287"/>
      <c r="OQB35" s="287"/>
      <c r="OQC35" s="285"/>
      <c r="OQD35" s="286"/>
      <c r="OQE35" s="286"/>
      <c r="OQF35" s="286"/>
      <c r="OQG35" s="287"/>
      <c r="OQH35" s="287"/>
      <c r="OQI35" s="285"/>
      <c r="OQJ35" s="287"/>
      <c r="OQK35" s="287"/>
      <c r="OQL35" s="285"/>
      <c r="OQM35" s="286"/>
      <c r="OQN35" s="286"/>
      <c r="OQO35" s="286"/>
      <c r="OQP35" s="286"/>
      <c r="OQQ35" s="286"/>
      <c r="OQR35" s="286"/>
      <c r="OQS35" s="163"/>
      <c r="OQT35" s="154"/>
      <c r="OQU35" s="287"/>
      <c r="OQV35" s="287"/>
      <c r="OQW35" s="285"/>
      <c r="OQX35" s="287"/>
      <c r="OQY35" s="287"/>
      <c r="OQZ35" s="285"/>
      <c r="ORA35" s="287"/>
      <c r="ORB35" s="287"/>
      <c r="ORC35" s="285"/>
      <c r="ORD35" s="287"/>
      <c r="ORE35" s="287"/>
      <c r="ORF35" s="285"/>
      <c r="ORG35" s="287"/>
      <c r="ORH35" s="287"/>
      <c r="ORI35" s="285"/>
      <c r="ORJ35" s="287"/>
      <c r="ORK35" s="287"/>
      <c r="ORL35" s="285"/>
      <c r="ORM35" s="287"/>
      <c r="ORN35" s="287"/>
      <c r="ORO35" s="285"/>
      <c r="ORP35" s="287"/>
      <c r="ORQ35" s="287"/>
      <c r="ORR35" s="285"/>
      <c r="ORS35" s="287"/>
      <c r="ORT35" s="287"/>
      <c r="ORU35" s="285"/>
      <c r="ORV35" s="287"/>
      <c r="ORW35" s="287"/>
      <c r="ORX35" s="285"/>
      <c r="ORY35" s="287"/>
      <c r="ORZ35" s="287"/>
      <c r="OSA35" s="285"/>
      <c r="OSB35" s="287"/>
      <c r="OSC35" s="287"/>
      <c r="OSD35" s="285"/>
      <c r="OSE35" s="287"/>
      <c r="OSF35" s="287"/>
      <c r="OSG35" s="285"/>
      <c r="OSH35" s="287"/>
      <c r="OSI35" s="287"/>
      <c r="OSJ35" s="285"/>
      <c r="OSK35" s="287"/>
      <c r="OSL35" s="287"/>
      <c r="OSM35" s="285"/>
      <c r="OSN35" s="287"/>
      <c r="OSO35" s="287"/>
      <c r="OSP35" s="285"/>
      <c r="OSQ35" s="287"/>
      <c r="OSR35" s="287"/>
      <c r="OSS35" s="285"/>
      <c r="OST35" s="287"/>
      <c r="OSU35" s="287"/>
      <c r="OSV35" s="285"/>
      <c r="OSW35" s="287"/>
      <c r="OSX35" s="287"/>
      <c r="OSY35" s="285"/>
      <c r="OSZ35" s="287"/>
      <c r="OTA35" s="287"/>
      <c r="OTB35" s="285"/>
      <c r="OTC35" s="287"/>
      <c r="OTD35" s="287"/>
      <c r="OTE35" s="285"/>
      <c r="OTF35" s="286"/>
      <c r="OTG35" s="286"/>
      <c r="OTH35" s="286"/>
      <c r="OTI35" s="287"/>
      <c r="OTJ35" s="287"/>
      <c r="OTK35" s="285"/>
      <c r="OTL35" s="286"/>
      <c r="OTM35" s="286"/>
      <c r="OTN35" s="286"/>
      <c r="OTO35" s="287"/>
      <c r="OTP35" s="287"/>
      <c r="OTQ35" s="285"/>
      <c r="OTR35" s="287"/>
      <c r="OTS35" s="287"/>
      <c r="OTT35" s="285"/>
      <c r="OTU35" s="286"/>
      <c r="OTV35" s="286"/>
      <c r="OTW35" s="286"/>
      <c r="OTX35" s="286"/>
      <c r="OTY35" s="286"/>
      <c r="OTZ35" s="286"/>
      <c r="OUA35" s="163"/>
      <c r="OUB35" s="154"/>
      <c r="OUC35" s="287"/>
      <c r="OUD35" s="287"/>
      <c r="OUE35" s="285"/>
      <c r="OUF35" s="287"/>
      <c r="OUG35" s="287"/>
      <c r="OUH35" s="285"/>
      <c r="OUI35" s="287"/>
      <c r="OUJ35" s="287"/>
      <c r="OUK35" s="285"/>
      <c r="OUL35" s="287"/>
      <c r="OUM35" s="287"/>
      <c r="OUN35" s="285"/>
      <c r="OUO35" s="287"/>
      <c r="OUP35" s="287"/>
      <c r="OUQ35" s="285"/>
      <c r="OUR35" s="287"/>
      <c r="OUS35" s="287"/>
      <c r="OUT35" s="285"/>
      <c r="OUU35" s="287"/>
      <c r="OUV35" s="287"/>
      <c r="OUW35" s="285"/>
      <c r="OUX35" s="287"/>
      <c r="OUY35" s="287"/>
      <c r="OUZ35" s="285"/>
      <c r="OVA35" s="287"/>
      <c r="OVB35" s="287"/>
      <c r="OVC35" s="285"/>
      <c r="OVD35" s="287"/>
      <c r="OVE35" s="287"/>
      <c r="OVF35" s="285"/>
      <c r="OVG35" s="287"/>
      <c r="OVH35" s="287"/>
      <c r="OVI35" s="285"/>
      <c r="OVJ35" s="287"/>
      <c r="OVK35" s="287"/>
      <c r="OVL35" s="285"/>
      <c r="OVM35" s="287"/>
      <c r="OVN35" s="287"/>
      <c r="OVO35" s="285"/>
      <c r="OVP35" s="287"/>
      <c r="OVQ35" s="287"/>
      <c r="OVR35" s="285"/>
      <c r="OVS35" s="287"/>
      <c r="OVT35" s="287"/>
      <c r="OVU35" s="285"/>
      <c r="OVV35" s="287"/>
      <c r="OVW35" s="287"/>
      <c r="OVX35" s="285"/>
      <c r="OVY35" s="287"/>
      <c r="OVZ35" s="287"/>
      <c r="OWA35" s="285"/>
      <c r="OWB35" s="287"/>
      <c r="OWC35" s="287"/>
      <c r="OWD35" s="285"/>
      <c r="OWE35" s="287"/>
      <c r="OWF35" s="287"/>
      <c r="OWG35" s="285"/>
      <c r="OWH35" s="287"/>
      <c r="OWI35" s="287"/>
      <c r="OWJ35" s="285"/>
      <c r="OWK35" s="287"/>
      <c r="OWL35" s="287"/>
      <c r="OWM35" s="285"/>
      <c r="OWN35" s="286"/>
      <c r="OWO35" s="286"/>
      <c r="OWP35" s="286"/>
      <c r="OWQ35" s="287"/>
      <c r="OWR35" s="287"/>
      <c r="OWS35" s="285"/>
      <c r="OWT35" s="286"/>
      <c r="OWU35" s="286"/>
      <c r="OWV35" s="286"/>
      <c r="OWW35" s="287"/>
      <c r="OWX35" s="287"/>
      <c r="OWY35" s="285"/>
      <c r="OWZ35" s="287"/>
      <c r="OXA35" s="287"/>
      <c r="OXB35" s="285"/>
      <c r="OXC35" s="286"/>
      <c r="OXD35" s="286"/>
      <c r="OXE35" s="286"/>
      <c r="OXF35" s="286"/>
      <c r="OXG35" s="286"/>
      <c r="OXH35" s="286"/>
      <c r="OXI35" s="163"/>
      <c r="OXJ35" s="154"/>
      <c r="OXK35" s="287"/>
      <c r="OXL35" s="287"/>
      <c r="OXM35" s="285"/>
      <c r="OXN35" s="287"/>
      <c r="OXO35" s="287"/>
      <c r="OXP35" s="285"/>
      <c r="OXQ35" s="287"/>
      <c r="OXR35" s="287"/>
      <c r="OXS35" s="285"/>
      <c r="OXT35" s="287"/>
      <c r="OXU35" s="287"/>
      <c r="OXV35" s="285"/>
      <c r="OXW35" s="287"/>
      <c r="OXX35" s="287"/>
      <c r="OXY35" s="285"/>
      <c r="OXZ35" s="287"/>
      <c r="OYA35" s="287"/>
      <c r="OYB35" s="285"/>
      <c r="OYC35" s="287"/>
      <c r="OYD35" s="287"/>
      <c r="OYE35" s="285"/>
      <c r="OYF35" s="287"/>
      <c r="OYG35" s="287"/>
      <c r="OYH35" s="285"/>
      <c r="OYI35" s="287"/>
      <c r="OYJ35" s="287"/>
      <c r="OYK35" s="285"/>
      <c r="OYL35" s="287"/>
      <c r="OYM35" s="287"/>
      <c r="OYN35" s="285"/>
      <c r="OYO35" s="287"/>
      <c r="OYP35" s="287"/>
      <c r="OYQ35" s="285"/>
      <c r="OYR35" s="287"/>
      <c r="OYS35" s="287"/>
      <c r="OYT35" s="285"/>
      <c r="OYU35" s="287"/>
      <c r="OYV35" s="287"/>
      <c r="OYW35" s="285"/>
      <c r="OYX35" s="287"/>
      <c r="OYY35" s="287"/>
      <c r="OYZ35" s="285"/>
      <c r="OZA35" s="287"/>
      <c r="OZB35" s="287"/>
      <c r="OZC35" s="285"/>
      <c r="OZD35" s="287"/>
      <c r="OZE35" s="287"/>
      <c r="OZF35" s="285"/>
      <c r="OZG35" s="287"/>
      <c r="OZH35" s="287"/>
      <c r="OZI35" s="285"/>
      <c r="OZJ35" s="287"/>
      <c r="OZK35" s="287"/>
      <c r="OZL35" s="285"/>
      <c r="OZM35" s="287"/>
      <c r="OZN35" s="287"/>
      <c r="OZO35" s="285"/>
      <c r="OZP35" s="287"/>
      <c r="OZQ35" s="287"/>
      <c r="OZR35" s="285"/>
      <c r="OZS35" s="287"/>
      <c r="OZT35" s="287"/>
      <c r="OZU35" s="285"/>
      <c r="OZV35" s="286"/>
      <c r="OZW35" s="286"/>
      <c r="OZX35" s="286"/>
      <c r="OZY35" s="287"/>
      <c r="OZZ35" s="287"/>
      <c r="PAA35" s="285"/>
      <c r="PAB35" s="286"/>
      <c r="PAC35" s="286"/>
      <c r="PAD35" s="286"/>
      <c r="PAE35" s="287"/>
      <c r="PAF35" s="287"/>
      <c r="PAG35" s="285"/>
      <c r="PAH35" s="287"/>
      <c r="PAI35" s="287"/>
      <c r="PAJ35" s="285"/>
      <c r="PAK35" s="286"/>
      <c r="PAL35" s="286"/>
      <c r="PAM35" s="286"/>
      <c r="PAN35" s="286"/>
      <c r="PAO35" s="286"/>
      <c r="PAP35" s="286"/>
      <c r="PAQ35" s="163"/>
      <c r="PAR35" s="154"/>
      <c r="PAS35" s="287"/>
      <c r="PAT35" s="287"/>
      <c r="PAU35" s="285"/>
      <c r="PAV35" s="287"/>
      <c r="PAW35" s="287"/>
      <c r="PAX35" s="285"/>
      <c r="PAY35" s="287"/>
      <c r="PAZ35" s="287"/>
      <c r="PBA35" s="285"/>
      <c r="PBB35" s="287"/>
      <c r="PBC35" s="287"/>
      <c r="PBD35" s="285"/>
      <c r="PBE35" s="287"/>
      <c r="PBF35" s="287"/>
      <c r="PBG35" s="285"/>
      <c r="PBH35" s="287"/>
      <c r="PBI35" s="287"/>
      <c r="PBJ35" s="285"/>
      <c r="PBK35" s="287"/>
      <c r="PBL35" s="287"/>
      <c r="PBM35" s="285"/>
      <c r="PBN35" s="287"/>
      <c r="PBO35" s="287"/>
      <c r="PBP35" s="285"/>
      <c r="PBQ35" s="287"/>
      <c r="PBR35" s="287"/>
      <c r="PBS35" s="285"/>
      <c r="PBT35" s="287"/>
      <c r="PBU35" s="287"/>
      <c r="PBV35" s="285"/>
      <c r="PBW35" s="287"/>
      <c r="PBX35" s="287"/>
      <c r="PBY35" s="285"/>
      <c r="PBZ35" s="287"/>
      <c r="PCA35" s="287"/>
      <c r="PCB35" s="285"/>
      <c r="PCC35" s="287"/>
      <c r="PCD35" s="287"/>
      <c r="PCE35" s="285"/>
      <c r="PCF35" s="287"/>
      <c r="PCG35" s="287"/>
      <c r="PCH35" s="285"/>
      <c r="PCI35" s="287"/>
      <c r="PCJ35" s="287"/>
      <c r="PCK35" s="285"/>
      <c r="PCL35" s="287"/>
      <c r="PCM35" s="287"/>
      <c r="PCN35" s="285"/>
      <c r="PCO35" s="287"/>
      <c r="PCP35" s="287"/>
      <c r="PCQ35" s="285"/>
      <c r="PCR35" s="287"/>
      <c r="PCS35" s="287"/>
      <c r="PCT35" s="285"/>
      <c r="PCU35" s="287"/>
      <c r="PCV35" s="287"/>
      <c r="PCW35" s="285"/>
      <c r="PCX35" s="287"/>
      <c r="PCY35" s="287"/>
      <c r="PCZ35" s="285"/>
      <c r="PDA35" s="287"/>
      <c r="PDB35" s="287"/>
      <c r="PDC35" s="285"/>
      <c r="PDD35" s="286"/>
      <c r="PDE35" s="286"/>
      <c r="PDF35" s="286"/>
      <c r="PDG35" s="287"/>
      <c r="PDH35" s="287"/>
      <c r="PDI35" s="285"/>
      <c r="PDJ35" s="286"/>
      <c r="PDK35" s="286"/>
      <c r="PDL35" s="286"/>
      <c r="PDM35" s="287"/>
      <c r="PDN35" s="287"/>
      <c r="PDO35" s="285"/>
      <c r="PDP35" s="287"/>
      <c r="PDQ35" s="287"/>
      <c r="PDR35" s="285"/>
      <c r="PDS35" s="286"/>
      <c r="PDT35" s="286"/>
      <c r="PDU35" s="286"/>
      <c r="PDV35" s="286"/>
      <c r="PDW35" s="286"/>
      <c r="PDX35" s="286"/>
      <c r="PDY35" s="163"/>
      <c r="PDZ35" s="154"/>
      <c r="PEA35" s="287"/>
      <c r="PEB35" s="287"/>
      <c r="PEC35" s="285"/>
      <c r="PED35" s="287"/>
      <c r="PEE35" s="287"/>
      <c r="PEF35" s="285"/>
      <c r="PEG35" s="287"/>
      <c r="PEH35" s="287"/>
      <c r="PEI35" s="285"/>
      <c r="PEJ35" s="287"/>
      <c r="PEK35" s="287"/>
      <c r="PEL35" s="285"/>
      <c r="PEM35" s="287"/>
      <c r="PEN35" s="287"/>
      <c r="PEO35" s="285"/>
      <c r="PEP35" s="287"/>
      <c r="PEQ35" s="287"/>
      <c r="PER35" s="285"/>
      <c r="PES35" s="287"/>
      <c r="PET35" s="287"/>
      <c r="PEU35" s="285"/>
      <c r="PEV35" s="287"/>
      <c r="PEW35" s="287"/>
      <c r="PEX35" s="285"/>
      <c r="PEY35" s="287"/>
      <c r="PEZ35" s="287"/>
      <c r="PFA35" s="285"/>
      <c r="PFB35" s="287"/>
      <c r="PFC35" s="287"/>
      <c r="PFD35" s="285"/>
      <c r="PFE35" s="287"/>
      <c r="PFF35" s="287"/>
      <c r="PFG35" s="285"/>
      <c r="PFH35" s="287"/>
      <c r="PFI35" s="287"/>
      <c r="PFJ35" s="285"/>
      <c r="PFK35" s="287"/>
      <c r="PFL35" s="287"/>
      <c r="PFM35" s="285"/>
      <c r="PFN35" s="287"/>
      <c r="PFO35" s="287"/>
      <c r="PFP35" s="285"/>
      <c r="PFQ35" s="287"/>
      <c r="PFR35" s="287"/>
      <c r="PFS35" s="285"/>
      <c r="PFT35" s="287"/>
      <c r="PFU35" s="287"/>
      <c r="PFV35" s="285"/>
      <c r="PFW35" s="287"/>
      <c r="PFX35" s="287"/>
      <c r="PFY35" s="285"/>
      <c r="PFZ35" s="287"/>
      <c r="PGA35" s="287"/>
      <c r="PGB35" s="285"/>
      <c r="PGC35" s="287"/>
      <c r="PGD35" s="287"/>
      <c r="PGE35" s="285"/>
      <c r="PGF35" s="287"/>
      <c r="PGG35" s="287"/>
      <c r="PGH35" s="285"/>
      <c r="PGI35" s="287"/>
      <c r="PGJ35" s="287"/>
      <c r="PGK35" s="285"/>
      <c r="PGL35" s="286"/>
      <c r="PGM35" s="286"/>
      <c r="PGN35" s="286"/>
      <c r="PGO35" s="287"/>
      <c r="PGP35" s="287"/>
      <c r="PGQ35" s="285"/>
      <c r="PGR35" s="286"/>
      <c r="PGS35" s="286"/>
      <c r="PGT35" s="286"/>
      <c r="PGU35" s="287"/>
      <c r="PGV35" s="287"/>
      <c r="PGW35" s="285"/>
      <c r="PGX35" s="287"/>
      <c r="PGY35" s="287"/>
      <c r="PGZ35" s="285"/>
      <c r="PHA35" s="286"/>
      <c r="PHB35" s="286"/>
      <c r="PHC35" s="286"/>
      <c r="PHD35" s="286"/>
      <c r="PHE35" s="286"/>
      <c r="PHF35" s="286"/>
      <c r="PHG35" s="163"/>
      <c r="PHH35" s="154"/>
      <c r="PHI35" s="287"/>
      <c r="PHJ35" s="287"/>
      <c r="PHK35" s="285"/>
      <c r="PHL35" s="287"/>
      <c r="PHM35" s="287"/>
      <c r="PHN35" s="285"/>
      <c r="PHO35" s="287"/>
      <c r="PHP35" s="287"/>
      <c r="PHQ35" s="285"/>
      <c r="PHR35" s="287"/>
      <c r="PHS35" s="287"/>
      <c r="PHT35" s="285"/>
      <c r="PHU35" s="287"/>
      <c r="PHV35" s="287"/>
      <c r="PHW35" s="285"/>
      <c r="PHX35" s="287"/>
      <c r="PHY35" s="287"/>
      <c r="PHZ35" s="285"/>
      <c r="PIA35" s="287"/>
      <c r="PIB35" s="287"/>
      <c r="PIC35" s="285"/>
      <c r="PID35" s="287"/>
      <c r="PIE35" s="287"/>
      <c r="PIF35" s="285"/>
      <c r="PIG35" s="287"/>
      <c r="PIH35" s="287"/>
      <c r="PII35" s="285"/>
      <c r="PIJ35" s="287"/>
      <c r="PIK35" s="287"/>
      <c r="PIL35" s="285"/>
      <c r="PIM35" s="287"/>
      <c r="PIN35" s="287"/>
      <c r="PIO35" s="285"/>
      <c r="PIP35" s="287"/>
      <c r="PIQ35" s="287"/>
      <c r="PIR35" s="285"/>
      <c r="PIS35" s="287"/>
      <c r="PIT35" s="287"/>
      <c r="PIU35" s="285"/>
      <c r="PIV35" s="287"/>
      <c r="PIW35" s="287"/>
      <c r="PIX35" s="285"/>
      <c r="PIY35" s="287"/>
      <c r="PIZ35" s="287"/>
      <c r="PJA35" s="285"/>
      <c r="PJB35" s="287"/>
      <c r="PJC35" s="287"/>
      <c r="PJD35" s="285"/>
      <c r="PJE35" s="287"/>
      <c r="PJF35" s="287"/>
      <c r="PJG35" s="285"/>
      <c r="PJH35" s="287"/>
      <c r="PJI35" s="287"/>
      <c r="PJJ35" s="285"/>
      <c r="PJK35" s="287"/>
      <c r="PJL35" s="287"/>
      <c r="PJM35" s="285"/>
      <c r="PJN35" s="287"/>
      <c r="PJO35" s="287"/>
      <c r="PJP35" s="285"/>
      <c r="PJQ35" s="287"/>
      <c r="PJR35" s="287"/>
      <c r="PJS35" s="285"/>
      <c r="PJT35" s="286"/>
      <c r="PJU35" s="286"/>
      <c r="PJV35" s="286"/>
      <c r="PJW35" s="287"/>
      <c r="PJX35" s="287"/>
      <c r="PJY35" s="285"/>
      <c r="PJZ35" s="286"/>
      <c r="PKA35" s="286"/>
      <c r="PKB35" s="286"/>
      <c r="PKC35" s="287"/>
      <c r="PKD35" s="287"/>
      <c r="PKE35" s="285"/>
      <c r="PKF35" s="287"/>
      <c r="PKG35" s="287"/>
      <c r="PKH35" s="285"/>
      <c r="PKI35" s="286"/>
      <c r="PKJ35" s="286"/>
      <c r="PKK35" s="286"/>
      <c r="PKL35" s="286"/>
      <c r="PKM35" s="286"/>
      <c r="PKN35" s="286"/>
      <c r="PKO35" s="163"/>
      <c r="PKP35" s="154"/>
      <c r="PKQ35" s="287"/>
      <c r="PKR35" s="287"/>
      <c r="PKS35" s="285"/>
      <c r="PKT35" s="287"/>
      <c r="PKU35" s="287"/>
      <c r="PKV35" s="285"/>
      <c r="PKW35" s="287"/>
      <c r="PKX35" s="287"/>
      <c r="PKY35" s="285"/>
      <c r="PKZ35" s="287"/>
      <c r="PLA35" s="287"/>
      <c r="PLB35" s="285"/>
      <c r="PLC35" s="287"/>
      <c r="PLD35" s="287"/>
      <c r="PLE35" s="285"/>
      <c r="PLF35" s="287"/>
      <c r="PLG35" s="287"/>
      <c r="PLH35" s="285"/>
      <c r="PLI35" s="287"/>
      <c r="PLJ35" s="287"/>
      <c r="PLK35" s="285"/>
      <c r="PLL35" s="287"/>
      <c r="PLM35" s="287"/>
      <c r="PLN35" s="285"/>
      <c r="PLO35" s="287"/>
      <c r="PLP35" s="287"/>
      <c r="PLQ35" s="285"/>
      <c r="PLR35" s="287"/>
      <c r="PLS35" s="287"/>
      <c r="PLT35" s="285"/>
      <c r="PLU35" s="287"/>
      <c r="PLV35" s="287"/>
      <c r="PLW35" s="285"/>
      <c r="PLX35" s="287"/>
      <c r="PLY35" s="287"/>
      <c r="PLZ35" s="285"/>
      <c r="PMA35" s="287"/>
      <c r="PMB35" s="287"/>
      <c r="PMC35" s="285"/>
      <c r="PMD35" s="287"/>
      <c r="PME35" s="287"/>
      <c r="PMF35" s="285"/>
      <c r="PMG35" s="287"/>
      <c r="PMH35" s="287"/>
      <c r="PMI35" s="285"/>
      <c r="PMJ35" s="287"/>
      <c r="PMK35" s="287"/>
      <c r="PML35" s="285"/>
      <c r="PMM35" s="287"/>
      <c r="PMN35" s="287"/>
      <c r="PMO35" s="285"/>
      <c r="PMP35" s="287"/>
      <c r="PMQ35" s="287"/>
      <c r="PMR35" s="285"/>
      <c r="PMS35" s="287"/>
      <c r="PMT35" s="287"/>
      <c r="PMU35" s="285"/>
      <c r="PMV35" s="287"/>
      <c r="PMW35" s="287"/>
      <c r="PMX35" s="285"/>
      <c r="PMY35" s="287"/>
      <c r="PMZ35" s="287"/>
      <c r="PNA35" s="285"/>
      <c r="PNB35" s="286"/>
      <c r="PNC35" s="286"/>
      <c r="PND35" s="286"/>
      <c r="PNE35" s="287"/>
      <c r="PNF35" s="287"/>
      <c r="PNG35" s="285"/>
      <c r="PNH35" s="286"/>
      <c r="PNI35" s="286"/>
      <c r="PNJ35" s="286"/>
      <c r="PNK35" s="287"/>
      <c r="PNL35" s="287"/>
      <c r="PNM35" s="285"/>
      <c r="PNN35" s="287"/>
      <c r="PNO35" s="287"/>
      <c r="PNP35" s="285"/>
      <c r="PNQ35" s="286"/>
      <c r="PNR35" s="286"/>
      <c r="PNS35" s="286"/>
      <c r="PNT35" s="286"/>
      <c r="PNU35" s="286"/>
      <c r="PNV35" s="286"/>
      <c r="PNW35" s="163"/>
      <c r="PNX35" s="154"/>
      <c r="PNY35" s="287"/>
      <c r="PNZ35" s="287"/>
      <c r="POA35" s="285"/>
      <c r="POB35" s="287"/>
      <c r="POC35" s="287"/>
      <c r="POD35" s="285"/>
      <c r="POE35" s="287"/>
      <c r="POF35" s="287"/>
      <c r="POG35" s="285"/>
      <c r="POH35" s="287"/>
      <c r="POI35" s="287"/>
      <c r="POJ35" s="285"/>
      <c r="POK35" s="287"/>
      <c r="POL35" s="287"/>
      <c r="POM35" s="285"/>
      <c r="PON35" s="287"/>
      <c r="POO35" s="287"/>
      <c r="POP35" s="285"/>
      <c r="POQ35" s="287"/>
      <c r="POR35" s="287"/>
      <c r="POS35" s="285"/>
      <c r="POT35" s="287"/>
      <c r="POU35" s="287"/>
      <c r="POV35" s="285"/>
      <c r="POW35" s="287"/>
      <c r="POX35" s="287"/>
      <c r="POY35" s="285"/>
      <c r="POZ35" s="287"/>
      <c r="PPA35" s="287"/>
      <c r="PPB35" s="285"/>
      <c r="PPC35" s="287"/>
      <c r="PPD35" s="287"/>
      <c r="PPE35" s="285"/>
      <c r="PPF35" s="287"/>
      <c r="PPG35" s="287"/>
      <c r="PPH35" s="285"/>
      <c r="PPI35" s="287"/>
      <c r="PPJ35" s="287"/>
      <c r="PPK35" s="285"/>
      <c r="PPL35" s="287"/>
      <c r="PPM35" s="287"/>
      <c r="PPN35" s="285"/>
      <c r="PPO35" s="287"/>
      <c r="PPP35" s="287"/>
      <c r="PPQ35" s="285"/>
      <c r="PPR35" s="287"/>
      <c r="PPS35" s="287"/>
      <c r="PPT35" s="285"/>
      <c r="PPU35" s="287"/>
      <c r="PPV35" s="287"/>
      <c r="PPW35" s="285"/>
      <c r="PPX35" s="287"/>
      <c r="PPY35" s="287"/>
      <c r="PPZ35" s="285"/>
      <c r="PQA35" s="287"/>
      <c r="PQB35" s="287"/>
      <c r="PQC35" s="285"/>
      <c r="PQD35" s="287"/>
      <c r="PQE35" s="287"/>
      <c r="PQF35" s="285"/>
      <c r="PQG35" s="287"/>
      <c r="PQH35" s="287"/>
      <c r="PQI35" s="285"/>
      <c r="PQJ35" s="286"/>
      <c r="PQK35" s="286"/>
      <c r="PQL35" s="286"/>
      <c r="PQM35" s="287"/>
      <c r="PQN35" s="287"/>
      <c r="PQO35" s="285"/>
      <c r="PQP35" s="286"/>
      <c r="PQQ35" s="286"/>
      <c r="PQR35" s="286"/>
      <c r="PQS35" s="287"/>
      <c r="PQT35" s="287"/>
      <c r="PQU35" s="285"/>
      <c r="PQV35" s="287"/>
      <c r="PQW35" s="287"/>
      <c r="PQX35" s="285"/>
      <c r="PQY35" s="286"/>
      <c r="PQZ35" s="286"/>
      <c r="PRA35" s="286"/>
      <c r="PRB35" s="286"/>
      <c r="PRC35" s="286"/>
      <c r="PRD35" s="286"/>
      <c r="PRE35" s="163"/>
      <c r="PRF35" s="154"/>
      <c r="PRG35" s="287"/>
      <c r="PRH35" s="287"/>
      <c r="PRI35" s="285"/>
      <c r="PRJ35" s="287"/>
      <c r="PRK35" s="287"/>
      <c r="PRL35" s="285"/>
      <c r="PRM35" s="287"/>
      <c r="PRN35" s="287"/>
      <c r="PRO35" s="285"/>
      <c r="PRP35" s="287"/>
      <c r="PRQ35" s="287"/>
      <c r="PRR35" s="285"/>
      <c r="PRS35" s="287"/>
      <c r="PRT35" s="287"/>
      <c r="PRU35" s="285"/>
      <c r="PRV35" s="287"/>
      <c r="PRW35" s="287"/>
      <c r="PRX35" s="285"/>
      <c r="PRY35" s="287"/>
      <c r="PRZ35" s="287"/>
      <c r="PSA35" s="285"/>
      <c r="PSB35" s="287"/>
      <c r="PSC35" s="287"/>
      <c r="PSD35" s="285"/>
      <c r="PSE35" s="287"/>
      <c r="PSF35" s="287"/>
      <c r="PSG35" s="285"/>
      <c r="PSH35" s="287"/>
      <c r="PSI35" s="287"/>
      <c r="PSJ35" s="285"/>
      <c r="PSK35" s="287"/>
      <c r="PSL35" s="287"/>
      <c r="PSM35" s="285"/>
      <c r="PSN35" s="287"/>
      <c r="PSO35" s="287"/>
      <c r="PSP35" s="285"/>
      <c r="PSQ35" s="287"/>
      <c r="PSR35" s="287"/>
      <c r="PSS35" s="285"/>
      <c r="PST35" s="287"/>
      <c r="PSU35" s="287"/>
      <c r="PSV35" s="285"/>
      <c r="PSW35" s="287"/>
      <c r="PSX35" s="287"/>
      <c r="PSY35" s="285"/>
      <c r="PSZ35" s="287"/>
      <c r="PTA35" s="287"/>
      <c r="PTB35" s="285"/>
      <c r="PTC35" s="287"/>
      <c r="PTD35" s="287"/>
      <c r="PTE35" s="285"/>
      <c r="PTF35" s="287"/>
      <c r="PTG35" s="287"/>
      <c r="PTH35" s="285"/>
      <c r="PTI35" s="287"/>
      <c r="PTJ35" s="287"/>
      <c r="PTK35" s="285"/>
      <c r="PTL35" s="287"/>
      <c r="PTM35" s="287"/>
      <c r="PTN35" s="285"/>
      <c r="PTO35" s="287"/>
      <c r="PTP35" s="287"/>
      <c r="PTQ35" s="285"/>
      <c r="PTR35" s="286"/>
      <c r="PTS35" s="286"/>
      <c r="PTT35" s="286"/>
      <c r="PTU35" s="287"/>
      <c r="PTV35" s="287"/>
      <c r="PTW35" s="285"/>
      <c r="PTX35" s="286"/>
      <c r="PTY35" s="286"/>
      <c r="PTZ35" s="286"/>
      <c r="PUA35" s="287"/>
      <c r="PUB35" s="287"/>
      <c r="PUC35" s="285"/>
      <c r="PUD35" s="287"/>
      <c r="PUE35" s="287"/>
      <c r="PUF35" s="285"/>
      <c r="PUG35" s="286"/>
      <c r="PUH35" s="286"/>
      <c r="PUI35" s="286"/>
      <c r="PUJ35" s="286"/>
      <c r="PUK35" s="286"/>
      <c r="PUL35" s="286"/>
      <c r="PUM35" s="163"/>
      <c r="PUN35" s="154"/>
      <c r="PUO35" s="287"/>
      <c r="PUP35" s="287"/>
      <c r="PUQ35" s="285"/>
      <c r="PUR35" s="287"/>
      <c r="PUS35" s="287"/>
      <c r="PUT35" s="285"/>
      <c r="PUU35" s="287"/>
      <c r="PUV35" s="287"/>
      <c r="PUW35" s="285"/>
      <c r="PUX35" s="287"/>
      <c r="PUY35" s="287"/>
      <c r="PUZ35" s="285"/>
      <c r="PVA35" s="287"/>
      <c r="PVB35" s="287"/>
      <c r="PVC35" s="285"/>
      <c r="PVD35" s="287"/>
      <c r="PVE35" s="287"/>
      <c r="PVF35" s="285"/>
      <c r="PVG35" s="287"/>
      <c r="PVH35" s="287"/>
      <c r="PVI35" s="285"/>
      <c r="PVJ35" s="287"/>
      <c r="PVK35" s="287"/>
      <c r="PVL35" s="285"/>
      <c r="PVM35" s="287"/>
      <c r="PVN35" s="287"/>
      <c r="PVO35" s="285"/>
      <c r="PVP35" s="287"/>
      <c r="PVQ35" s="287"/>
      <c r="PVR35" s="285"/>
      <c r="PVS35" s="287"/>
      <c r="PVT35" s="287"/>
      <c r="PVU35" s="285"/>
      <c r="PVV35" s="287"/>
      <c r="PVW35" s="287"/>
      <c r="PVX35" s="285"/>
      <c r="PVY35" s="287"/>
      <c r="PVZ35" s="287"/>
      <c r="PWA35" s="285"/>
      <c r="PWB35" s="287"/>
      <c r="PWC35" s="287"/>
      <c r="PWD35" s="285"/>
      <c r="PWE35" s="287"/>
      <c r="PWF35" s="287"/>
      <c r="PWG35" s="285"/>
      <c r="PWH35" s="287"/>
      <c r="PWI35" s="287"/>
      <c r="PWJ35" s="285"/>
      <c r="PWK35" s="287"/>
      <c r="PWL35" s="287"/>
      <c r="PWM35" s="285"/>
      <c r="PWN35" s="287"/>
      <c r="PWO35" s="287"/>
      <c r="PWP35" s="285"/>
      <c r="PWQ35" s="287"/>
      <c r="PWR35" s="287"/>
      <c r="PWS35" s="285"/>
      <c r="PWT35" s="287"/>
      <c r="PWU35" s="287"/>
      <c r="PWV35" s="285"/>
      <c r="PWW35" s="287"/>
      <c r="PWX35" s="287"/>
      <c r="PWY35" s="285"/>
      <c r="PWZ35" s="286"/>
      <c r="PXA35" s="286"/>
      <c r="PXB35" s="286"/>
      <c r="PXC35" s="287"/>
      <c r="PXD35" s="287"/>
      <c r="PXE35" s="285"/>
      <c r="PXF35" s="286"/>
      <c r="PXG35" s="286"/>
      <c r="PXH35" s="286"/>
      <c r="PXI35" s="287"/>
      <c r="PXJ35" s="287"/>
      <c r="PXK35" s="285"/>
      <c r="PXL35" s="287"/>
      <c r="PXM35" s="287"/>
      <c r="PXN35" s="285"/>
      <c r="PXO35" s="286"/>
      <c r="PXP35" s="286"/>
      <c r="PXQ35" s="286"/>
      <c r="PXR35" s="286"/>
      <c r="PXS35" s="286"/>
      <c r="PXT35" s="286"/>
      <c r="PXU35" s="163"/>
      <c r="PXV35" s="154"/>
      <c r="PXW35" s="287"/>
      <c r="PXX35" s="287"/>
      <c r="PXY35" s="285"/>
      <c r="PXZ35" s="287"/>
      <c r="PYA35" s="287"/>
      <c r="PYB35" s="285"/>
      <c r="PYC35" s="287"/>
      <c r="PYD35" s="287"/>
      <c r="PYE35" s="285"/>
      <c r="PYF35" s="287"/>
      <c r="PYG35" s="287"/>
      <c r="PYH35" s="285"/>
      <c r="PYI35" s="287"/>
      <c r="PYJ35" s="287"/>
      <c r="PYK35" s="285"/>
      <c r="PYL35" s="287"/>
      <c r="PYM35" s="287"/>
      <c r="PYN35" s="285"/>
      <c r="PYO35" s="287"/>
      <c r="PYP35" s="287"/>
      <c r="PYQ35" s="285"/>
      <c r="PYR35" s="287"/>
      <c r="PYS35" s="287"/>
      <c r="PYT35" s="285"/>
      <c r="PYU35" s="287"/>
      <c r="PYV35" s="287"/>
      <c r="PYW35" s="285"/>
      <c r="PYX35" s="287"/>
      <c r="PYY35" s="287"/>
      <c r="PYZ35" s="285"/>
      <c r="PZA35" s="287"/>
      <c r="PZB35" s="287"/>
      <c r="PZC35" s="285"/>
      <c r="PZD35" s="287"/>
      <c r="PZE35" s="287"/>
      <c r="PZF35" s="285"/>
      <c r="PZG35" s="287"/>
      <c r="PZH35" s="287"/>
      <c r="PZI35" s="285"/>
      <c r="PZJ35" s="287"/>
      <c r="PZK35" s="287"/>
      <c r="PZL35" s="285"/>
      <c r="PZM35" s="287"/>
      <c r="PZN35" s="287"/>
      <c r="PZO35" s="285"/>
      <c r="PZP35" s="287"/>
      <c r="PZQ35" s="287"/>
      <c r="PZR35" s="285"/>
      <c r="PZS35" s="287"/>
      <c r="PZT35" s="287"/>
      <c r="PZU35" s="285"/>
      <c r="PZV35" s="287"/>
      <c r="PZW35" s="287"/>
      <c r="PZX35" s="285"/>
      <c r="PZY35" s="287"/>
      <c r="PZZ35" s="287"/>
      <c r="QAA35" s="285"/>
      <c r="QAB35" s="287"/>
      <c r="QAC35" s="287"/>
      <c r="QAD35" s="285"/>
      <c r="QAE35" s="287"/>
      <c r="QAF35" s="287"/>
      <c r="QAG35" s="285"/>
      <c r="QAH35" s="286"/>
      <c r="QAI35" s="286"/>
      <c r="QAJ35" s="286"/>
      <c r="QAK35" s="287"/>
      <c r="QAL35" s="287"/>
      <c r="QAM35" s="285"/>
      <c r="QAN35" s="286"/>
      <c r="QAO35" s="286"/>
      <c r="QAP35" s="286"/>
      <c r="QAQ35" s="287"/>
      <c r="QAR35" s="287"/>
      <c r="QAS35" s="285"/>
      <c r="QAT35" s="287"/>
      <c r="QAU35" s="287"/>
      <c r="QAV35" s="285"/>
      <c r="QAW35" s="286"/>
      <c r="QAX35" s="286"/>
      <c r="QAY35" s="286"/>
      <c r="QAZ35" s="286"/>
      <c r="QBA35" s="286"/>
      <c r="QBB35" s="286"/>
      <c r="QBC35" s="163"/>
      <c r="QBD35" s="154"/>
      <c r="QBE35" s="287"/>
      <c r="QBF35" s="287"/>
      <c r="QBG35" s="285"/>
      <c r="QBH35" s="287"/>
      <c r="QBI35" s="287"/>
      <c r="QBJ35" s="285"/>
      <c r="QBK35" s="287"/>
      <c r="QBL35" s="287"/>
      <c r="QBM35" s="285"/>
      <c r="QBN35" s="287"/>
      <c r="QBO35" s="287"/>
      <c r="QBP35" s="285"/>
      <c r="QBQ35" s="287"/>
      <c r="QBR35" s="287"/>
      <c r="QBS35" s="285"/>
      <c r="QBT35" s="287"/>
      <c r="QBU35" s="287"/>
      <c r="QBV35" s="285"/>
      <c r="QBW35" s="287"/>
      <c r="QBX35" s="287"/>
      <c r="QBY35" s="285"/>
      <c r="QBZ35" s="287"/>
      <c r="QCA35" s="287"/>
      <c r="QCB35" s="285"/>
      <c r="QCC35" s="287"/>
      <c r="QCD35" s="287"/>
      <c r="QCE35" s="285"/>
      <c r="QCF35" s="287"/>
      <c r="QCG35" s="287"/>
      <c r="QCH35" s="285"/>
      <c r="QCI35" s="287"/>
      <c r="QCJ35" s="287"/>
      <c r="QCK35" s="285"/>
      <c r="QCL35" s="287"/>
      <c r="QCM35" s="287"/>
      <c r="QCN35" s="285"/>
      <c r="QCO35" s="287"/>
      <c r="QCP35" s="287"/>
      <c r="QCQ35" s="285"/>
      <c r="QCR35" s="287"/>
      <c r="QCS35" s="287"/>
      <c r="QCT35" s="285"/>
      <c r="QCU35" s="287"/>
      <c r="QCV35" s="287"/>
      <c r="QCW35" s="285"/>
      <c r="QCX35" s="287"/>
      <c r="QCY35" s="287"/>
      <c r="QCZ35" s="285"/>
      <c r="QDA35" s="287"/>
      <c r="QDB35" s="287"/>
      <c r="QDC35" s="285"/>
      <c r="QDD35" s="287"/>
      <c r="QDE35" s="287"/>
      <c r="QDF35" s="285"/>
      <c r="QDG35" s="287"/>
      <c r="QDH35" s="287"/>
      <c r="QDI35" s="285"/>
      <c r="QDJ35" s="287"/>
      <c r="QDK35" s="287"/>
      <c r="QDL35" s="285"/>
      <c r="QDM35" s="287"/>
      <c r="QDN35" s="287"/>
      <c r="QDO35" s="285"/>
      <c r="QDP35" s="286"/>
      <c r="QDQ35" s="286"/>
      <c r="QDR35" s="286"/>
      <c r="QDS35" s="287"/>
      <c r="QDT35" s="287"/>
      <c r="QDU35" s="285"/>
      <c r="QDV35" s="286"/>
      <c r="QDW35" s="286"/>
      <c r="QDX35" s="286"/>
      <c r="QDY35" s="287"/>
      <c r="QDZ35" s="287"/>
      <c r="QEA35" s="285"/>
      <c r="QEB35" s="287"/>
      <c r="QEC35" s="287"/>
      <c r="QED35" s="285"/>
      <c r="QEE35" s="286"/>
      <c r="QEF35" s="286"/>
      <c r="QEG35" s="286"/>
      <c r="QEH35" s="286"/>
      <c r="QEI35" s="286"/>
      <c r="QEJ35" s="286"/>
      <c r="QEK35" s="163"/>
      <c r="QEL35" s="154"/>
      <c r="QEM35" s="287"/>
      <c r="QEN35" s="287"/>
      <c r="QEO35" s="285"/>
      <c r="QEP35" s="287"/>
      <c r="QEQ35" s="287"/>
      <c r="QER35" s="285"/>
      <c r="QES35" s="287"/>
      <c r="QET35" s="287"/>
      <c r="QEU35" s="285"/>
      <c r="QEV35" s="287"/>
      <c r="QEW35" s="287"/>
      <c r="QEX35" s="285"/>
      <c r="QEY35" s="287"/>
      <c r="QEZ35" s="287"/>
      <c r="QFA35" s="285"/>
      <c r="QFB35" s="287"/>
      <c r="QFC35" s="287"/>
      <c r="QFD35" s="285"/>
      <c r="QFE35" s="287"/>
      <c r="QFF35" s="287"/>
      <c r="QFG35" s="285"/>
      <c r="QFH35" s="287"/>
      <c r="QFI35" s="287"/>
      <c r="QFJ35" s="285"/>
      <c r="QFK35" s="287"/>
      <c r="QFL35" s="287"/>
      <c r="QFM35" s="285"/>
      <c r="QFN35" s="287"/>
      <c r="QFO35" s="287"/>
      <c r="QFP35" s="285"/>
      <c r="QFQ35" s="287"/>
      <c r="QFR35" s="287"/>
      <c r="QFS35" s="285"/>
      <c r="QFT35" s="287"/>
      <c r="QFU35" s="287"/>
      <c r="QFV35" s="285"/>
      <c r="QFW35" s="287"/>
      <c r="QFX35" s="287"/>
      <c r="QFY35" s="285"/>
      <c r="QFZ35" s="287"/>
      <c r="QGA35" s="287"/>
      <c r="QGB35" s="285"/>
      <c r="QGC35" s="287"/>
      <c r="QGD35" s="287"/>
      <c r="QGE35" s="285"/>
      <c r="QGF35" s="287"/>
      <c r="QGG35" s="287"/>
      <c r="QGH35" s="285"/>
      <c r="QGI35" s="287"/>
      <c r="QGJ35" s="287"/>
      <c r="QGK35" s="285"/>
      <c r="QGL35" s="287"/>
      <c r="QGM35" s="287"/>
      <c r="QGN35" s="285"/>
      <c r="QGO35" s="287"/>
      <c r="QGP35" s="287"/>
      <c r="QGQ35" s="285"/>
      <c r="QGR35" s="287"/>
      <c r="QGS35" s="287"/>
      <c r="QGT35" s="285"/>
      <c r="QGU35" s="287"/>
      <c r="QGV35" s="287"/>
      <c r="QGW35" s="285"/>
      <c r="QGX35" s="286"/>
      <c r="QGY35" s="286"/>
      <c r="QGZ35" s="286"/>
      <c r="QHA35" s="287"/>
      <c r="QHB35" s="287"/>
      <c r="QHC35" s="285"/>
      <c r="QHD35" s="286"/>
      <c r="QHE35" s="286"/>
      <c r="QHF35" s="286"/>
      <c r="QHG35" s="287"/>
      <c r="QHH35" s="287"/>
      <c r="QHI35" s="285"/>
      <c r="QHJ35" s="287"/>
      <c r="QHK35" s="287"/>
      <c r="QHL35" s="285"/>
      <c r="QHM35" s="286"/>
      <c r="QHN35" s="286"/>
      <c r="QHO35" s="286"/>
      <c r="QHP35" s="286"/>
      <c r="QHQ35" s="286"/>
      <c r="QHR35" s="286"/>
      <c r="QHS35" s="163"/>
      <c r="QHT35" s="154"/>
      <c r="QHU35" s="287"/>
      <c r="QHV35" s="287"/>
      <c r="QHW35" s="285"/>
      <c r="QHX35" s="287"/>
      <c r="QHY35" s="287"/>
      <c r="QHZ35" s="285"/>
      <c r="QIA35" s="287"/>
      <c r="QIB35" s="287"/>
      <c r="QIC35" s="285"/>
      <c r="QID35" s="287"/>
      <c r="QIE35" s="287"/>
      <c r="QIF35" s="285"/>
      <c r="QIG35" s="287"/>
      <c r="QIH35" s="287"/>
      <c r="QII35" s="285"/>
      <c r="QIJ35" s="287"/>
      <c r="QIK35" s="287"/>
      <c r="QIL35" s="285"/>
      <c r="QIM35" s="287"/>
      <c r="QIN35" s="287"/>
      <c r="QIO35" s="285"/>
      <c r="QIP35" s="287"/>
      <c r="QIQ35" s="287"/>
      <c r="QIR35" s="285"/>
      <c r="QIS35" s="287"/>
      <c r="QIT35" s="287"/>
      <c r="QIU35" s="285"/>
      <c r="QIV35" s="287"/>
      <c r="QIW35" s="287"/>
      <c r="QIX35" s="285"/>
      <c r="QIY35" s="287"/>
      <c r="QIZ35" s="287"/>
      <c r="QJA35" s="285"/>
      <c r="QJB35" s="287"/>
      <c r="QJC35" s="287"/>
      <c r="QJD35" s="285"/>
      <c r="QJE35" s="287"/>
      <c r="QJF35" s="287"/>
      <c r="QJG35" s="285"/>
      <c r="QJH35" s="287"/>
      <c r="QJI35" s="287"/>
      <c r="QJJ35" s="285"/>
      <c r="QJK35" s="287"/>
      <c r="QJL35" s="287"/>
      <c r="QJM35" s="285"/>
      <c r="QJN35" s="287"/>
      <c r="QJO35" s="287"/>
      <c r="QJP35" s="285"/>
      <c r="QJQ35" s="287"/>
      <c r="QJR35" s="287"/>
      <c r="QJS35" s="285"/>
      <c r="QJT35" s="287"/>
      <c r="QJU35" s="287"/>
      <c r="QJV35" s="285"/>
      <c r="QJW35" s="287"/>
      <c r="QJX35" s="287"/>
      <c r="QJY35" s="285"/>
      <c r="QJZ35" s="287"/>
      <c r="QKA35" s="287"/>
      <c r="QKB35" s="285"/>
      <c r="QKC35" s="287"/>
      <c r="QKD35" s="287"/>
      <c r="QKE35" s="285"/>
      <c r="QKF35" s="286"/>
      <c r="QKG35" s="286"/>
      <c r="QKH35" s="286"/>
      <c r="QKI35" s="287"/>
      <c r="QKJ35" s="287"/>
      <c r="QKK35" s="285"/>
      <c r="QKL35" s="286"/>
      <c r="QKM35" s="286"/>
      <c r="QKN35" s="286"/>
      <c r="QKO35" s="287"/>
      <c r="QKP35" s="287"/>
      <c r="QKQ35" s="285"/>
      <c r="QKR35" s="287"/>
      <c r="QKS35" s="287"/>
      <c r="QKT35" s="285"/>
      <c r="QKU35" s="286"/>
      <c r="QKV35" s="286"/>
      <c r="QKW35" s="286"/>
      <c r="QKX35" s="286"/>
      <c r="QKY35" s="286"/>
      <c r="QKZ35" s="286"/>
      <c r="QLA35" s="163"/>
      <c r="QLB35" s="154"/>
      <c r="QLC35" s="287"/>
      <c r="QLD35" s="287"/>
      <c r="QLE35" s="285"/>
      <c r="QLF35" s="287"/>
      <c r="QLG35" s="287"/>
      <c r="QLH35" s="285"/>
      <c r="QLI35" s="287"/>
      <c r="QLJ35" s="287"/>
      <c r="QLK35" s="285"/>
      <c r="QLL35" s="287"/>
      <c r="QLM35" s="287"/>
      <c r="QLN35" s="285"/>
      <c r="QLO35" s="287"/>
      <c r="QLP35" s="287"/>
      <c r="QLQ35" s="285"/>
      <c r="QLR35" s="287"/>
      <c r="QLS35" s="287"/>
      <c r="QLT35" s="285"/>
      <c r="QLU35" s="287"/>
      <c r="QLV35" s="287"/>
      <c r="QLW35" s="285"/>
      <c r="QLX35" s="287"/>
      <c r="QLY35" s="287"/>
      <c r="QLZ35" s="285"/>
      <c r="QMA35" s="287"/>
      <c r="QMB35" s="287"/>
      <c r="QMC35" s="285"/>
      <c r="QMD35" s="287"/>
      <c r="QME35" s="287"/>
      <c r="QMF35" s="285"/>
      <c r="QMG35" s="287"/>
      <c r="QMH35" s="287"/>
      <c r="QMI35" s="285"/>
      <c r="QMJ35" s="287"/>
      <c r="QMK35" s="287"/>
      <c r="QML35" s="285"/>
      <c r="QMM35" s="287"/>
      <c r="QMN35" s="287"/>
      <c r="QMO35" s="285"/>
      <c r="QMP35" s="287"/>
      <c r="QMQ35" s="287"/>
      <c r="QMR35" s="285"/>
      <c r="QMS35" s="287"/>
      <c r="QMT35" s="287"/>
      <c r="QMU35" s="285"/>
      <c r="QMV35" s="287"/>
      <c r="QMW35" s="287"/>
      <c r="QMX35" s="285"/>
      <c r="QMY35" s="287"/>
      <c r="QMZ35" s="287"/>
      <c r="QNA35" s="285"/>
      <c r="QNB35" s="287"/>
      <c r="QNC35" s="287"/>
      <c r="QND35" s="285"/>
      <c r="QNE35" s="287"/>
      <c r="QNF35" s="287"/>
      <c r="QNG35" s="285"/>
      <c r="QNH35" s="287"/>
      <c r="QNI35" s="287"/>
      <c r="QNJ35" s="285"/>
      <c r="QNK35" s="287"/>
      <c r="QNL35" s="287"/>
      <c r="QNM35" s="285"/>
      <c r="QNN35" s="286"/>
      <c r="QNO35" s="286"/>
      <c r="QNP35" s="286"/>
      <c r="QNQ35" s="287"/>
      <c r="QNR35" s="287"/>
      <c r="QNS35" s="285"/>
      <c r="QNT35" s="286"/>
      <c r="QNU35" s="286"/>
      <c r="QNV35" s="286"/>
      <c r="QNW35" s="287"/>
      <c r="QNX35" s="287"/>
      <c r="QNY35" s="285"/>
      <c r="QNZ35" s="287"/>
      <c r="QOA35" s="287"/>
      <c r="QOB35" s="285"/>
      <c r="QOC35" s="286"/>
      <c r="QOD35" s="286"/>
      <c r="QOE35" s="286"/>
      <c r="QOF35" s="286"/>
      <c r="QOG35" s="286"/>
      <c r="QOH35" s="286"/>
      <c r="QOI35" s="163"/>
      <c r="QOJ35" s="154"/>
      <c r="QOK35" s="287"/>
      <c r="QOL35" s="287"/>
      <c r="QOM35" s="285"/>
      <c r="QON35" s="287"/>
      <c r="QOO35" s="287"/>
      <c r="QOP35" s="285"/>
      <c r="QOQ35" s="287"/>
      <c r="QOR35" s="287"/>
      <c r="QOS35" s="285"/>
      <c r="QOT35" s="287"/>
      <c r="QOU35" s="287"/>
      <c r="QOV35" s="285"/>
      <c r="QOW35" s="287"/>
      <c r="QOX35" s="287"/>
      <c r="QOY35" s="285"/>
      <c r="QOZ35" s="287"/>
      <c r="QPA35" s="287"/>
      <c r="QPB35" s="285"/>
      <c r="QPC35" s="287"/>
      <c r="QPD35" s="287"/>
      <c r="QPE35" s="285"/>
      <c r="QPF35" s="287"/>
      <c r="QPG35" s="287"/>
      <c r="QPH35" s="285"/>
      <c r="QPI35" s="287"/>
      <c r="QPJ35" s="287"/>
      <c r="QPK35" s="285"/>
      <c r="QPL35" s="287"/>
      <c r="QPM35" s="287"/>
      <c r="QPN35" s="285"/>
      <c r="QPO35" s="287"/>
      <c r="QPP35" s="287"/>
      <c r="QPQ35" s="285"/>
      <c r="QPR35" s="287"/>
      <c r="QPS35" s="287"/>
      <c r="QPT35" s="285"/>
      <c r="QPU35" s="287"/>
      <c r="QPV35" s="287"/>
      <c r="QPW35" s="285"/>
      <c r="QPX35" s="287"/>
      <c r="QPY35" s="287"/>
      <c r="QPZ35" s="285"/>
      <c r="QQA35" s="287"/>
      <c r="QQB35" s="287"/>
      <c r="QQC35" s="285"/>
      <c r="QQD35" s="287"/>
      <c r="QQE35" s="287"/>
      <c r="QQF35" s="285"/>
      <c r="QQG35" s="287"/>
      <c r="QQH35" s="287"/>
      <c r="QQI35" s="285"/>
      <c r="QQJ35" s="287"/>
      <c r="QQK35" s="287"/>
      <c r="QQL35" s="285"/>
      <c r="QQM35" s="287"/>
      <c r="QQN35" s="287"/>
      <c r="QQO35" s="285"/>
      <c r="QQP35" s="287"/>
      <c r="QQQ35" s="287"/>
      <c r="QQR35" s="285"/>
      <c r="QQS35" s="287"/>
      <c r="QQT35" s="287"/>
      <c r="QQU35" s="285"/>
      <c r="QQV35" s="286"/>
      <c r="QQW35" s="286"/>
      <c r="QQX35" s="286"/>
      <c r="QQY35" s="287"/>
      <c r="QQZ35" s="287"/>
      <c r="QRA35" s="285"/>
      <c r="QRB35" s="286"/>
      <c r="QRC35" s="286"/>
      <c r="QRD35" s="286"/>
      <c r="QRE35" s="287"/>
      <c r="QRF35" s="287"/>
      <c r="QRG35" s="285"/>
      <c r="QRH35" s="287"/>
      <c r="QRI35" s="287"/>
      <c r="QRJ35" s="285"/>
      <c r="QRK35" s="286"/>
      <c r="QRL35" s="286"/>
      <c r="QRM35" s="286"/>
      <c r="QRN35" s="286"/>
      <c r="QRO35" s="286"/>
      <c r="QRP35" s="286"/>
      <c r="QRQ35" s="163"/>
      <c r="QRR35" s="154"/>
      <c r="QRS35" s="287"/>
      <c r="QRT35" s="287"/>
      <c r="QRU35" s="285"/>
      <c r="QRV35" s="287"/>
      <c r="QRW35" s="287"/>
      <c r="QRX35" s="285"/>
      <c r="QRY35" s="287"/>
      <c r="QRZ35" s="287"/>
      <c r="QSA35" s="285"/>
      <c r="QSB35" s="287"/>
      <c r="QSC35" s="287"/>
      <c r="QSD35" s="285"/>
      <c r="QSE35" s="287"/>
      <c r="QSF35" s="287"/>
      <c r="QSG35" s="285"/>
      <c r="QSH35" s="287"/>
      <c r="QSI35" s="287"/>
      <c r="QSJ35" s="285"/>
      <c r="QSK35" s="287"/>
      <c r="QSL35" s="287"/>
      <c r="QSM35" s="285"/>
      <c r="QSN35" s="287"/>
      <c r="QSO35" s="287"/>
      <c r="QSP35" s="285"/>
      <c r="QSQ35" s="287"/>
      <c r="QSR35" s="287"/>
      <c r="QSS35" s="285"/>
      <c r="QST35" s="287"/>
      <c r="QSU35" s="287"/>
      <c r="QSV35" s="285"/>
      <c r="QSW35" s="287"/>
      <c r="QSX35" s="287"/>
      <c r="QSY35" s="285"/>
      <c r="QSZ35" s="287"/>
      <c r="QTA35" s="287"/>
      <c r="QTB35" s="285"/>
      <c r="QTC35" s="287"/>
      <c r="QTD35" s="287"/>
      <c r="QTE35" s="285"/>
      <c r="QTF35" s="287"/>
      <c r="QTG35" s="287"/>
      <c r="QTH35" s="285"/>
      <c r="QTI35" s="287"/>
      <c r="QTJ35" s="287"/>
      <c r="QTK35" s="285"/>
      <c r="QTL35" s="287"/>
      <c r="QTM35" s="287"/>
      <c r="QTN35" s="285"/>
      <c r="QTO35" s="287"/>
      <c r="QTP35" s="287"/>
      <c r="QTQ35" s="285"/>
      <c r="QTR35" s="287"/>
      <c r="QTS35" s="287"/>
      <c r="QTT35" s="285"/>
      <c r="QTU35" s="287"/>
      <c r="QTV35" s="287"/>
      <c r="QTW35" s="285"/>
      <c r="QTX35" s="287"/>
      <c r="QTY35" s="287"/>
      <c r="QTZ35" s="285"/>
      <c r="QUA35" s="287"/>
      <c r="QUB35" s="287"/>
      <c r="QUC35" s="285"/>
      <c r="QUD35" s="286"/>
      <c r="QUE35" s="286"/>
      <c r="QUF35" s="286"/>
      <c r="QUG35" s="287"/>
      <c r="QUH35" s="287"/>
      <c r="QUI35" s="285"/>
      <c r="QUJ35" s="286"/>
      <c r="QUK35" s="286"/>
      <c r="QUL35" s="286"/>
      <c r="QUM35" s="287"/>
      <c r="QUN35" s="287"/>
      <c r="QUO35" s="285"/>
      <c r="QUP35" s="287"/>
      <c r="QUQ35" s="287"/>
      <c r="QUR35" s="285"/>
      <c r="QUS35" s="286"/>
      <c r="QUT35" s="286"/>
      <c r="QUU35" s="286"/>
      <c r="QUV35" s="286"/>
      <c r="QUW35" s="286"/>
      <c r="QUX35" s="286"/>
      <c r="QUY35" s="163"/>
      <c r="QUZ35" s="154"/>
      <c r="QVA35" s="287"/>
      <c r="QVB35" s="287"/>
      <c r="QVC35" s="285"/>
      <c r="QVD35" s="287"/>
      <c r="QVE35" s="287"/>
      <c r="QVF35" s="285"/>
      <c r="QVG35" s="287"/>
      <c r="QVH35" s="287"/>
      <c r="QVI35" s="285"/>
      <c r="QVJ35" s="287"/>
      <c r="QVK35" s="287"/>
      <c r="QVL35" s="285"/>
      <c r="QVM35" s="287"/>
      <c r="QVN35" s="287"/>
      <c r="QVO35" s="285"/>
      <c r="QVP35" s="287"/>
      <c r="QVQ35" s="287"/>
      <c r="QVR35" s="285"/>
      <c r="QVS35" s="287"/>
      <c r="QVT35" s="287"/>
      <c r="QVU35" s="285"/>
      <c r="QVV35" s="287"/>
      <c r="QVW35" s="287"/>
      <c r="QVX35" s="285"/>
      <c r="QVY35" s="287"/>
      <c r="QVZ35" s="287"/>
      <c r="QWA35" s="285"/>
      <c r="QWB35" s="287"/>
      <c r="QWC35" s="287"/>
      <c r="QWD35" s="285"/>
      <c r="QWE35" s="287"/>
      <c r="QWF35" s="287"/>
      <c r="QWG35" s="285"/>
      <c r="QWH35" s="287"/>
      <c r="QWI35" s="287"/>
      <c r="QWJ35" s="285"/>
      <c r="QWK35" s="287"/>
      <c r="QWL35" s="287"/>
      <c r="QWM35" s="285"/>
      <c r="QWN35" s="287"/>
      <c r="QWO35" s="287"/>
      <c r="QWP35" s="285"/>
      <c r="QWQ35" s="287"/>
      <c r="QWR35" s="287"/>
      <c r="QWS35" s="285"/>
      <c r="QWT35" s="287"/>
      <c r="QWU35" s="287"/>
      <c r="QWV35" s="285"/>
      <c r="QWW35" s="287"/>
      <c r="QWX35" s="287"/>
      <c r="QWY35" s="285"/>
      <c r="QWZ35" s="287"/>
      <c r="QXA35" s="287"/>
      <c r="QXB35" s="285"/>
      <c r="QXC35" s="287"/>
      <c r="QXD35" s="287"/>
      <c r="QXE35" s="285"/>
      <c r="QXF35" s="287"/>
      <c r="QXG35" s="287"/>
      <c r="QXH35" s="285"/>
      <c r="QXI35" s="287"/>
      <c r="QXJ35" s="287"/>
      <c r="QXK35" s="285"/>
      <c r="QXL35" s="286"/>
      <c r="QXM35" s="286"/>
      <c r="QXN35" s="286"/>
      <c r="QXO35" s="287"/>
      <c r="QXP35" s="287"/>
      <c r="QXQ35" s="285"/>
      <c r="QXR35" s="286"/>
      <c r="QXS35" s="286"/>
      <c r="QXT35" s="286"/>
      <c r="QXU35" s="287"/>
      <c r="QXV35" s="287"/>
      <c r="QXW35" s="285"/>
      <c r="QXX35" s="287"/>
      <c r="QXY35" s="287"/>
      <c r="QXZ35" s="285"/>
      <c r="QYA35" s="286"/>
      <c r="QYB35" s="286"/>
      <c r="QYC35" s="286"/>
      <c r="QYD35" s="286"/>
      <c r="QYE35" s="286"/>
      <c r="QYF35" s="286"/>
      <c r="QYG35" s="163"/>
      <c r="QYH35" s="154"/>
      <c r="QYI35" s="287"/>
      <c r="QYJ35" s="287"/>
      <c r="QYK35" s="285"/>
      <c r="QYL35" s="287"/>
      <c r="QYM35" s="287"/>
      <c r="QYN35" s="285"/>
      <c r="QYO35" s="287"/>
      <c r="QYP35" s="287"/>
      <c r="QYQ35" s="285"/>
      <c r="QYR35" s="287"/>
      <c r="QYS35" s="287"/>
      <c r="QYT35" s="285"/>
      <c r="QYU35" s="287"/>
      <c r="QYV35" s="287"/>
      <c r="QYW35" s="285"/>
      <c r="QYX35" s="287"/>
      <c r="QYY35" s="287"/>
      <c r="QYZ35" s="285"/>
      <c r="QZA35" s="287"/>
      <c r="QZB35" s="287"/>
      <c r="QZC35" s="285"/>
      <c r="QZD35" s="287"/>
      <c r="QZE35" s="287"/>
      <c r="QZF35" s="285"/>
      <c r="QZG35" s="287"/>
      <c r="QZH35" s="287"/>
      <c r="QZI35" s="285"/>
      <c r="QZJ35" s="287"/>
      <c r="QZK35" s="287"/>
      <c r="QZL35" s="285"/>
      <c r="QZM35" s="287"/>
      <c r="QZN35" s="287"/>
      <c r="QZO35" s="285"/>
      <c r="QZP35" s="287"/>
      <c r="QZQ35" s="287"/>
      <c r="QZR35" s="285"/>
      <c r="QZS35" s="287"/>
      <c r="QZT35" s="287"/>
      <c r="QZU35" s="285"/>
      <c r="QZV35" s="287"/>
      <c r="QZW35" s="287"/>
      <c r="QZX35" s="285"/>
      <c r="QZY35" s="287"/>
      <c r="QZZ35" s="287"/>
      <c r="RAA35" s="285"/>
      <c r="RAB35" s="287"/>
      <c r="RAC35" s="287"/>
      <c r="RAD35" s="285"/>
      <c r="RAE35" s="287"/>
      <c r="RAF35" s="287"/>
      <c r="RAG35" s="285"/>
      <c r="RAH35" s="287"/>
      <c r="RAI35" s="287"/>
      <c r="RAJ35" s="285"/>
      <c r="RAK35" s="287"/>
      <c r="RAL35" s="287"/>
      <c r="RAM35" s="285"/>
      <c r="RAN35" s="287"/>
      <c r="RAO35" s="287"/>
      <c r="RAP35" s="285"/>
      <c r="RAQ35" s="287"/>
      <c r="RAR35" s="287"/>
      <c r="RAS35" s="285"/>
      <c r="RAT35" s="286"/>
      <c r="RAU35" s="286"/>
      <c r="RAV35" s="286"/>
      <c r="RAW35" s="287"/>
      <c r="RAX35" s="287"/>
      <c r="RAY35" s="285"/>
      <c r="RAZ35" s="286"/>
      <c r="RBA35" s="286"/>
      <c r="RBB35" s="286"/>
      <c r="RBC35" s="287"/>
      <c r="RBD35" s="287"/>
      <c r="RBE35" s="285"/>
      <c r="RBF35" s="287"/>
      <c r="RBG35" s="287"/>
      <c r="RBH35" s="285"/>
      <c r="RBI35" s="286"/>
      <c r="RBJ35" s="286"/>
      <c r="RBK35" s="286"/>
      <c r="RBL35" s="286"/>
      <c r="RBM35" s="286"/>
      <c r="RBN35" s="286"/>
      <c r="RBO35" s="163"/>
      <c r="RBP35" s="154"/>
      <c r="RBQ35" s="287"/>
      <c r="RBR35" s="287"/>
      <c r="RBS35" s="285"/>
      <c r="RBT35" s="287"/>
      <c r="RBU35" s="287"/>
      <c r="RBV35" s="285"/>
      <c r="RBW35" s="287"/>
      <c r="RBX35" s="287"/>
      <c r="RBY35" s="285"/>
      <c r="RBZ35" s="287"/>
      <c r="RCA35" s="287"/>
      <c r="RCB35" s="285"/>
      <c r="RCC35" s="287"/>
      <c r="RCD35" s="287"/>
      <c r="RCE35" s="285"/>
      <c r="RCF35" s="287"/>
      <c r="RCG35" s="287"/>
      <c r="RCH35" s="285"/>
      <c r="RCI35" s="287"/>
      <c r="RCJ35" s="287"/>
      <c r="RCK35" s="285"/>
      <c r="RCL35" s="287"/>
      <c r="RCM35" s="287"/>
      <c r="RCN35" s="285"/>
      <c r="RCO35" s="287"/>
      <c r="RCP35" s="287"/>
      <c r="RCQ35" s="285"/>
      <c r="RCR35" s="287"/>
      <c r="RCS35" s="287"/>
      <c r="RCT35" s="285"/>
      <c r="RCU35" s="287"/>
      <c r="RCV35" s="287"/>
      <c r="RCW35" s="285"/>
      <c r="RCX35" s="287"/>
      <c r="RCY35" s="287"/>
      <c r="RCZ35" s="285"/>
      <c r="RDA35" s="287"/>
      <c r="RDB35" s="287"/>
      <c r="RDC35" s="285"/>
      <c r="RDD35" s="287"/>
      <c r="RDE35" s="287"/>
      <c r="RDF35" s="285"/>
      <c r="RDG35" s="287"/>
      <c r="RDH35" s="287"/>
      <c r="RDI35" s="285"/>
      <c r="RDJ35" s="287"/>
      <c r="RDK35" s="287"/>
      <c r="RDL35" s="285"/>
      <c r="RDM35" s="287"/>
      <c r="RDN35" s="287"/>
      <c r="RDO35" s="285"/>
      <c r="RDP35" s="287"/>
      <c r="RDQ35" s="287"/>
      <c r="RDR35" s="285"/>
      <c r="RDS35" s="287"/>
      <c r="RDT35" s="287"/>
      <c r="RDU35" s="285"/>
      <c r="RDV35" s="287"/>
      <c r="RDW35" s="287"/>
      <c r="RDX35" s="285"/>
      <c r="RDY35" s="287"/>
      <c r="RDZ35" s="287"/>
      <c r="REA35" s="285"/>
      <c r="REB35" s="286"/>
      <c r="REC35" s="286"/>
      <c r="RED35" s="286"/>
      <c r="REE35" s="287"/>
      <c r="REF35" s="287"/>
      <c r="REG35" s="285"/>
      <c r="REH35" s="286"/>
      <c r="REI35" s="286"/>
      <c r="REJ35" s="286"/>
      <c r="REK35" s="287"/>
      <c r="REL35" s="287"/>
      <c r="REM35" s="285"/>
      <c r="REN35" s="287"/>
      <c r="REO35" s="287"/>
      <c r="REP35" s="285"/>
      <c r="REQ35" s="286"/>
      <c r="RER35" s="286"/>
      <c r="RES35" s="286"/>
      <c r="RET35" s="286"/>
      <c r="REU35" s="286"/>
      <c r="REV35" s="286"/>
      <c r="REW35" s="163"/>
      <c r="REX35" s="154"/>
      <c r="REY35" s="287"/>
      <c r="REZ35" s="287"/>
      <c r="RFA35" s="285"/>
      <c r="RFB35" s="287"/>
      <c r="RFC35" s="287"/>
      <c r="RFD35" s="285"/>
      <c r="RFE35" s="287"/>
      <c r="RFF35" s="287"/>
      <c r="RFG35" s="285"/>
      <c r="RFH35" s="287"/>
      <c r="RFI35" s="287"/>
      <c r="RFJ35" s="285"/>
      <c r="RFK35" s="287"/>
      <c r="RFL35" s="287"/>
      <c r="RFM35" s="285"/>
      <c r="RFN35" s="287"/>
      <c r="RFO35" s="287"/>
      <c r="RFP35" s="285"/>
      <c r="RFQ35" s="287"/>
      <c r="RFR35" s="287"/>
      <c r="RFS35" s="285"/>
      <c r="RFT35" s="287"/>
      <c r="RFU35" s="287"/>
      <c r="RFV35" s="285"/>
      <c r="RFW35" s="287"/>
      <c r="RFX35" s="287"/>
      <c r="RFY35" s="285"/>
      <c r="RFZ35" s="287"/>
      <c r="RGA35" s="287"/>
      <c r="RGB35" s="285"/>
      <c r="RGC35" s="287"/>
      <c r="RGD35" s="287"/>
      <c r="RGE35" s="285"/>
      <c r="RGF35" s="287"/>
      <c r="RGG35" s="287"/>
      <c r="RGH35" s="285"/>
      <c r="RGI35" s="287"/>
      <c r="RGJ35" s="287"/>
      <c r="RGK35" s="285"/>
      <c r="RGL35" s="287"/>
      <c r="RGM35" s="287"/>
      <c r="RGN35" s="285"/>
      <c r="RGO35" s="287"/>
      <c r="RGP35" s="287"/>
      <c r="RGQ35" s="285"/>
      <c r="RGR35" s="287"/>
      <c r="RGS35" s="287"/>
      <c r="RGT35" s="285"/>
      <c r="RGU35" s="287"/>
      <c r="RGV35" s="287"/>
      <c r="RGW35" s="285"/>
      <c r="RGX35" s="287"/>
      <c r="RGY35" s="287"/>
      <c r="RGZ35" s="285"/>
      <c r="RHA35" s="287"/>
      <c r="RHB35" s="287"/>
      <c r="RHC35" s="285"/>
      <c r="RHD35" s="287"/>
      <c r="RHE35" s="287"/>
      <c r="RHF35" s="285"/>
      <c r="RHG35" s="287"/>
      <c r="RHH35" s="287"/>
      <c r="RHI35" s="285"/>
      <c r="RHJ35" s="286"/>
      <c r="RHK35" s="286"/>
      <c r="RHL35" s="286"/>
      <c r="RHM35" s="287"/>
      <c r="RHN35" s="287"/>
      <c r="RHO35" s="285"/>
      <c r="RHP35" s="286"/>
      <c r="RHQ35" s="286"/>
      <c r="RHR35" s="286"/>
      <c r="RHS35" s="287"/>
      <c r="RHT35" s="287"/>
      <c r="RHU35" s="285"/>
      <c r="RHV35" s="287"/>
      <c r="RHW35" s="287"/>
      <c r="RHX35" s="285"/>
      <c r="RHY35" s="286"/>
      <c r="RHZ35" s="286"/>
      <c r="RIA35" s="286"/>
      <c r="RIB35" s="286"/>
      <c r="RIC35" s="286"/>
      <c r="RID35" s="286"/>
      <c r="RIE35" s="163"/>
      <c r="RIF35" s="154"/>
      <c r="RIG35" s="287"/>
      <c r="RIH35" s="287"/>
      <c r="RII35" s="285"/>
      <c r="RIJ35" s="287"/>
      <c r="RIK35" s="287"/>
      <c r="RIL35" s="285"/>
      <c r="RIM35" s="287"/>
      <c r="RIN35" s="287"/>
      <c r="RIO35" s="285"/>
      <c r="RIP35" s="287"/>
      <c r="RIQ35" s="287"/>
      <c r="RIR35" s="285"/>
      <c r="RIS35" s="287"/>
      <c r="RIT35" s="287"/>
      <c r="RIU35" s="285"/>
      <c r="RIV35" s="287"/>
      <c r="RIW35" s="287"/>
      <c r="RIX35" s="285"/>
      <c r="RIY35" s="287"/>
      <c r="RIZ35" s="287"/>
      <c r="RJA35" s="285"/>
      <c r="RJB35" s="287"/>
      <c r="RJC35" s="287"/>
      <c r="RJD35" s="285"/>
      <c r="RJE35" s="287"/>
      <c r="RJF35" s="287"/>
      <c r="RJG35" s="285"/>
      <c r="RJH35" s="287"/>
      <c r="RJI35" s="287"/>
      <c r="RJJ35" s="285"/>
      <c r="RJK35" s="287"/>
      <c r="RJL35" s="287"/>
      <c r="RJM35" s="285"/>
      <c r="RJN35" s="287"/>
      <c r="RJO35" s="287"/>
      <c r="RJP35" s="285"/>
      <c r="RJQ35" s="287"/>
      <c r="RJR35" s="287"/>
      <c r="RJS35" s="285"/>
      <c r="RJT35" s="287"/>
      <c r="RJU35" s="287"/>
      <c r="RJV35" s="285"/>
      <c r="RJW35" s="287"/>
      <c r="RJX35" s="287"/>
      <c r="RJY35" s="285"/>
      <c r="RJZ35" s="287"/>
      <c r="RKA35" s="287"/>
      <c r="RKB35" s="285"/>
      <c r="RKC35" s="287"/>
      <c r="RKD35" s="287"/>
      <c r="RKE35" s="285"/>
      <c r="RKF35" s="287"/>
      <c r="RKG35" s="287"/>
      <c r="RKH35" s="285"/>
      <c r="RKI35" s="287"/>
      <c r="RKJ35" s="287"/>
      <c r="RKK35" s="285"/>
      <c r="RKL35" s="287"/>
      <c r="RKM35" s="287"/>
      <c r="RKN35" s="285"/>
      <c r="RKO35" s="287"/>
      <c r="RKP35" s="287"/>
      <c r="RKQ35" s="285"/>
      <c r="RKR35" s="286"/>
      <c r="RKS35" s="286"/>
      <c r="RKT35" s="286"/>
      <c r="RKU35" s="287"/>
      <c r="RKV35" s="287"/>
      <c r="RKW35" s="285"/>
      <c r="RKX35" s="286"/>
      <c r="RKY35" s="286"/>
      <c r="RKZ35" s="286"/>
      <c r="RLA35" s="287"/>
      <c r="RLB35" s="287"/>
      <c r="RLC35" s="285"/>
      <c r="RLD35" s="287"/>
      <c r="RLE35" s="287"/>
      <c r="RLF35" s="285"/>
      <c r="RLG35" s="286"/>
      <c r="RLH35" s="286"/>
      <c r="RLI35" s="286"/>
      <c r="RLJ35" s="286"/>
      <c r="RLK35" s="286"/>
      <c r="RLL35" s="286"/>
      <c r="RLM35" s="163"/>
      <c r="RLN35" s="154"/>
      <c r="RLO35" s="287"/>
      <c r="RLP35" s="287"/>
      <c r="RLQ35" s="285"/>
      <c r="RLR35" s="287"/>
      <c r="RLS35" s="287"/>
      <c r="RLT35" s="285"/>
      <c r="RLU35" s="287"/>
      <c r="RLV35" s="287"/>
      <c r="RLW35" s="285"/>
      <c r="RLX35" s="287"/>
      <c r="RLY35" s="287"/>
      <c r="RLZ35" s="285"/>
      <c r="RMA35" s="287"/>
      <c r="RMB35" s="287"/>
      <c r="RMC35" s="285"/>
      <c r="RMD35" s="287"/>
      <c r="RME35" s="287"/>
      <c r="RMF35" s="285"/>
      <c r="RMG35" s="287"/>
      <c r="RMH35" s="287"/>
      <c r="RMI35" s="285"/>
      <c r="RMJ35" s="287"/>
      <c r="RMK35" s="287"/>
      <c r="RML35" s="285"/>
      <c r="RMM35" s="287"/>
      <c r="RMN35" s="287"/>
      <c r="RMO35" s="285"/>
      <c r="RMP35" s="287"/>
      <c r="RMQ35" s="287"/>
      <c r="RMR35" s="285"/>
      <c r="RMS35" s="287"/>
      <c r="RMT35" s="287"/>
      <c r="RMU35" s="285"/>
      <c r="RMV35" s="287"/>
      <c r="RMW35" s="287"/>
      <c r="RMX35" s="285"/>
      <c r="RMY35" s="287"/>
      <c r="RMZ35" s="287"/>
      <c r="RNA35" s="285"/>
      <c r="RNB35" s="287"/>
      <c r="RNC35" s="287"/>
      <c r="RND35" s="285"/>
      <c r="RNE35" s="287"/>
      <c r="RNF35" s="287"/>
      <c r="RNG35" s="285"/>
      <c r="RNH35" s="287"/>
      <c r="RNI35" s="287"/>
      <c r="RNJ35" s="285"/>
      <c r="RNK35" s="287"/>
      <c r="RNL35" s="287"/>
      <c r="RNM35" s="285"/>
      <c r="RNN35" s="287"/>
      <c r="RNO35" s="287"/>
      <c r="RNP35" s="285"/>
      <c r="RNQ35" s="287"/>
      <c r="RNR35" s="287"/>
      <c r="RNS35" s="285"/>
      <c r="RNT35" s="287"/>
      <c r="RNU35" s="287"/>
      <c r="RNV35" s="285"/>
      <c r="RNW35" s="287"/>
      <c r="RNX35" s="287"/>
      <c r="RNY35" s="285"/>
      <c r="RNZ35" s="286"/>
      <c r="ROA35" s="286"/>
      <c r="ROB35" s="286"/>
      <c r="ROC35" s="287"/>
      <c r="ROD35" s="287"/>
      <c r="ROE35" s="285"/>
      <c r="ROF35" s="286"/>
      <c r="ROG35" s="286"/>
      <c r="ROH35" s="286"/>
      <c r="ROI35" s="287"/>
      <c r="ROJ35" s="287"/>
      <c r="ROK35" s="285"/>
      <c r="ROL35" s="287"/>
      <c r="ROM35" s="287"/>
      <c r="RON35" s="285"/>
      <c r="ROO35" s="286"/>
      <c r="ROP35" s="286"/>
      <c r="ROQ35" s="286"/>
      <c r="ROR35" s="286"/>
      <c r="ROS35" s="286"/>
      <c r="ROT35" s="286"/>
      <c r="ROU35" s="163"/>
      <c r="ROV35" s="154"/>
      <c r="ROW35" s="287"/>
      <c r="ROX35" s="287"/>
      <c r="ROY35" s="285"/>
      <c r="ROZ35" s="287"/>
      <c r="RPA35" s="287"/>
      <c r="RPB35" s="285"/>
      <c r="RPC35" s="287"/>
      <c r="RPD35" s="287"/>
      <c r="RPE35" s="285"/>
      <c r="RPF35" s="287"/>
      <c r="RPG35" s="287"/>
      <c r="RPH35" s="285"/>
      <c r="RPI35" s="287"/>
      <c r="RPJ35" s="287"/>
      <c r="RPK35" s="285"/>
      <c r="RPL35" s="287"/>
      <c r="RPM35" s="287"/>
      <c r="RPN35" s="285"/>
      <c r="RPO35" s="287"/>
      <c r="RPP35" s="287"/>
      <c r="RPQ35" s="285"/>
      <c r="RPR35" s="287"/>
      <c r="RPS35" s="287"/>
      <c r="RPT35" s="285"/>
      <c r="RPU35" s="287"/>
      <c r="RPV35" s="287"/>
      <c r="RPW35" s="285"/>
      <c r="RPX35" s="287"/>
      <c r="RPY35" s="287"/>
      <c r="RPZ35" s="285"/>
      <c r="RQA35" s="287"/>
      <c r="RQB35" s="287"/>
      <c r="RQC35" s="285"/>
      <c r="RQD35" s="287"/>
      <c r="RQE35" s="287"/>
      <c r="RQF35" s="285"/>
      <c r="RQG35" s="287"/>
      <c r="RQH35" s="287"/>
      <c r="RQI35" s="285"/>
      <c r="RQJ35" s="287"/>
      <c r="RQK35" s="287"/>
      <c r="RQL35" s="285"/>
      <c r="RQM35" s="287"/>
      <c r="RQN35" s="287"/>
      <c r="RQO35" s="285"/>
      <c r="RQP35" s="287"/>
      <c r="RQQ35" s="287"/>
      <c r="RQR35" s="285"/>
      <c r="RQS35" s="287"/>
      <c r="RQT35" s="287"/>
      <c r="RQU35" s="285"/>
      <c r="RQV35" s="287"/>
      <c r="RQW35" s="287"/>
      <c r="RQX35" s="285"/>
      <c r="RQY35" s="287"/>
      <c r="RQZ35" s="287"/>
      <c r="RRA35" s="285"/>
      <c r="RRB35" s="287"/>
      <c r="RRC35" s="287"/>
      <c r="RRD35" s="285"/>
      <c r="RRE35" s="287"/>
      <c r="RRF35" s="287"/>
      <c r="RRG35" s="285"/>
      <c r="RRH35" s="286"/>
      <c r="RRI35" s="286"/>
      <c r="RRJ35" s="286"/>
      <c r="RRK35" s="287"/>
      <c r="RRL35" s="287"/>
      <c r="RRM35" s="285"/>
      <c r="RRN35" s="286"/>
      <c r="RRO35" s="286"/>
      <c r="RRP35" s="286"/>
      <c r="RRQ35" s="287"/>
      <c r="RRR35" s="287"/>
      <c r="RRS35" s="285"/>
      <c r="RRT35" s="287"/>
      <c r="RRU35" s="287"/>
      <c r="RRV35" s="285"/>
      <c r="RRW35" s="286"/>
      <c r="RRX35" s="286"/>
      <c r="RRY35" s="286"/>
      <c r="RRZ35" s="286"/>
      <c r="RSA35" s="286"/>
      <c r="RSB35" s="286"/>
      <c r="RSC35" s="163"/>
      <c r="RSD35" s="154"/>
      <c r="RSE35" s="287"/>
      <c r="RSF35" s="287"/>
      <c r="RSG35" s="285"/>
      <c r="RSH35" s="287"/>
      <c r="RSI35" s="287"/>
      <c r="RSJ35" s="285"/>
      <c r="RSK35" s="287"/>
      <c r="RSL35" s="287"/>
      <c r="RSM35" s="285"/>
      <c r="RSN35" s="287"/>
      <c r="RSO35" s="287"/>
      <c r="RSP35" s="285"/>
      <c r="RSQ35" s="287"/>
      <c r="RSR35" s="287"/>
      <c r="RSS35" s="285"/>
      <c r="RST35" s="287"/>
      <c r="RSU35" s="287"/>
      <c r="RSV35" s="285"/>
      <c r="RSW35" s="287"/>
      <c r="RSX35" s="287"/>
      <c r="RSY35" s="285"/>
      <c r="RSZ35" s="287"/>
      <c r="RTA35" s="287"/>
      <c r="RTB35" s="285"/>
      <c r="RTC35" s="287"/>
      <c r="RTD35" s="287"/>
      <c r="RTE35" s="285"/>
      <c r="RTF35" s="287"/>
      <c r="RTG35" s="287"/>
      <c r="RTH35" s="285"/>
      <c r="RTI35" s="287"/>
      <c r="RTJ35" s="287"/>
      <c r="RTK35" s="285"/>
      <c r="RTL35" s="287"/>
      <c r="RTM35" s="287"/>
      <c r="RTN35" s="285"/>
      <c r="RTO35" s="287"/>
      <c r="RTP35" s="287"/>
      <c r="RTQ35" s="285"/>
      <c r="RTR35" s="287"/>
      <c r="RTS35" s="287"/>
      <c r="RTT35" s="285"/>
      <c r="RTU35" s="287"/>
      <c r="RTV35" s="287"/>
      <c r="RTW35" s="285"/>
      <c r="RTX35" s="287"/>
      <c r="RTY35" s="287"/>
      <c r="RTZ35" s="285"/>
      <c r="RUA35" s="287"/>
      <c r="RUB35" s="287"/>
      <c r="RUC35" s="285"/>
      <c r="RUD35" s="287"/>
      <c r="RUE35" s="287"/>
      <c r="RUF35" s="285"/>
      <c r="RUG35" s="287"/>
      <c r="RUH35" s="287"/>
      <c r="RUI35" s="285"/>
      <c r="RUJ35" s="287"/>
      <c r="RUK35" s="287"/>
      <c r="RUL35" s="285"/>
      <c r="RUM35" s="287"/>
      <c r="RUN35" s="287"/>
      <c r="RUO35" s="285"/>
      <c r="RUP35" s="286"/>
      <c r="RUQ35" s="286"/>
      <c r="RUR35" s="286"/>
      <c r="RUS35" s="287"/>
      <c r="RUT35" s="287"/>
      <c r="RUU35" s="285"/>
      <c r="RUV35" s="286"/>
      <c r="RUW35" s="286"/>
      <c r="RUX35" s="286"/>
      <c r="RUY35" s="287"/>
      <c r="RUZ35" s="287"/>
      <c r="RVA35" s="285"/>
      <c r="RVB35" s="287"/>
      <c r="RVC35" s="287"/>
      <c r="RVD35" s="285"/>
      <c r="RVE35" s="286"/>
      <c r="RVF35" s="286"/>
      <c r="RVG35" s="286"/>
      <c r="RVH35" s="286"/>
      <c r="RVI35" s="286"/>
      <c r="RVJ35" s="286"/>
      <c r="RVK35" s="163"/>
      <c r="RVL35" s="154"/>
      <c r="RVM35" s="287"/>
      <c r="RVN35" s="287"/>
      <c r="RVO35" s="285"/>
      <c r="RVP35" s="287"/>
      <c r="RVQ35" s="287"/>
      <c r="RVR35" s="285"/>
      <c r="RVS35" s="287"/>
      <c r="RVT35" s="287"/>
      <c r="RVU35" s="285"/>
      <c r="RVV35" s="287"/>
      <c r="RVW35" s="287"/>
      <c r="RVX35" s="285"/>
      <c r="RVY35" s="287"/>
      <c r="RVZ35" s="287"/>
      <c r="RWA35" s="285"/>
      <c r="RWB35" s="287"/>
      <c r="RWC35" s="287"/>
      <c r="RWD35" s="285"/>
      <c r="RWE35" s="287"/>
      <c r="RWF35" s="287"/>
      <c r="RWG35" s="285"/>
      <c r="RWH35" s="287"/>
      <c r="RWI35" s="287"/>
      <c r="RWJ35" s="285"/>
      <c r="RWK35" s="287"/>
      <c r="RWL35" s="287"/>
      <c r="RWM35" s="285"/>
      <c r="RWN35" s="287"/>
      <c r="RWO35" s="287"/>
      <c r="RWP35" s="285"/>
      <c r="RWQ35" s="287"/>
      <c r="RWR35" s="287"/>
      <c r="RWS35" s="285"/>
      <c r="RWT35" s="287"/>
      <c r="RWU35" s="287"/>
      <c r="RWV35" s="285"/>
      <c r="RWW35" s="287"/>
      <c r="RWX35" s="287"/>
      <c r="RWY35" s="285"/>
      <c r="RWZ35" s="287"/>
      <c r="RXA35" s="287"/>
      <c r="RXB35" s="285"/>
      <c r="RXC35" s="287"/>
      <c r="RXD35" s="287"/>
      <c r="RXE35" s="285"/>
      <c r="RXF35" s="287"/>
      <c r="RXG35" s="287"/>
      <c r="RXH35" s="285"/>
      <c r="RXI35" s="287"/>
      <c r="RXJ35" s="287"/>
      <c r="RXK35" s="285"/>
      <c r="RXL35" s="287"/>
      <c r="RXM35" s="287"/>
      <c r="RXN35" s="285"/>
      <c r="RXO35" s="287"/>
      <c r="RXP35" s="287"/>
      <c r="RXQ35" s="285"/>
      <c r="RXR35" s="287"/>
      <c r="RXS35" s="287"/>
      <c r="RXT35" s="285"/>
      <c r="RXU35" s="287"/>
      <c r="RXV35" s="287"/>
      <c r="RXW35" s="285"/>
      <c r="RXX35" s="286"/>
      <c r="RXY35" s="286"/>
      <c r="RXZ35" s="286"/>
      <c r="RYA35" s="287"/>
      <c r="RYB35" s="287"/>
      <c r="RYC35" s="285"/>
      <c r="RYD35" s="286"/>
      <c r="RYE35" s="286"/>
      <c r="RYF35" s="286"/>
      <c r="RYG35" s="287"/>
      <c r="RYH35" s="287"/>
      <c r="RYI35" s="285"/>
      <c r="RYJ35" s="287"/>
      <c r="RYK35" s="287"/>
      <c r="RYL35" s="285"/>
      <c r="RYM35" s="286"/>
      <c r="RYN35" s="286"/>
      <c r="RYO35" s="286"/>
      <c r="RYP35" s="286"/>
      <c r="RYQ35" s="286"/>
      <c r="RYR35" s="286"/>
      <c r="RYS35" s="163"/>
      <c r="RYT35" s="154"/>
      <c r="RYU35" s="287"/>
      <c r="RYV35" s="287"/>
      <c r="RYW35" s="285"/>
      <c r="RYX35" s="287"/>
      <c r="RYY35" s="287"/>
      <c r="RYZ35" s="285"/>
      <c r="RZA35" s="287"/>
      <c r="RZB35" s="287"/>
      <c r="RZC35" s="285"/>
      <c r="RZD35" s="287"/>
      <c r="RZE35" s="287"/>
      <c r="RZF35" s="285"/>
      <c r="RZG35" s="287"/>
      <c r="RZH35" s="287"/>
      <c r="RZI35" s="285"/>
      <c r="RZJ35" s="287"/>
      <c r="RZK35" s="287"/>
      <c r="RZL35" s="285"/>
      <c r="RZM35" s="287"/>
      <c r="RZN35" s="287"/>
      <c r="RZO35" s="285"/>
      <c r="RZP35" s="287"/>
      <c r="RZQ35" s="287"/>
      <c r="RZR35" s="285"/>
      <c r="RZS35" s="287"/>
      <c r="RZT35" s="287"/>
      <c r="RZU35" s="285"/>
      <c r="RZV35" s="287"/>
      <c r="RZW35" s="287"/>
      <c r="RZX35" s="285"/>
      <c r="RZY35" s="287"/>
      <c r="RZZ35" s="287"/>
      <c r="SAA35" s="285"/>
      <c r="SAB35" s="287"/>
      <c r="SAC35" s="287"/>
      <c r="SAD35" s="285"/>
      <c r="SAE35" s="287"/>
      <c r="SAF35" s="287"/>
      <c r="SAG35" s="285"/>
      <c r="SAH35" s="287"/>
      <c r="SAI35" s="287"/>
      <c r="SAJ35" s="285"/>
      <c r="SAK35" s="287"/>
      <c r="SAL35" s="287"/>
      <c r="SAM35" s="285"/>
      <c r="SAN35" s="287"/>
      <c r="SAO35" s="287"/>
      <c r="SAP35" s="285"/>
      <c r="SAQ35" s="287"/>
      <c r="SAR35" s="287"/>
      <c r="SAS35" s="285"/>
      <c r="SAT35" s="287"/>
      <c r="SAU35" s="287"/>
      <c r="SAV35" s="285"/>
      <c r="SAW35" s="287"/>
      <c r="SAX35" s="287"/>
      <c r="SAY35" s="285"/>
      <c r="SAZ35" s="287"/>
      <c r="SBA35" s="287"/>
      <c r="SBB35" s="285"/>
      <c r="SBC35" s="287"/>
      <c r="SBD35" s="287"/>
      <c r="SBE35" s="285"/>
      <c r="SBF35" s="286"/>
      <c r="SBG35" s="286"/>
      <c r="SBH35" s="286"/>
      <c r="SBI35" s="287"/>
      <c r="SBJ35" s="287"/>
      <c r="SBK35" s="285"/>
      <c r="SBL35" s="286"/>
      <c r="SBM35" s="286"/>
      <c r="SBN35" s="286"/>
      <c r="SBO35" s="287"/>
      <c r="SBP35" s="287"/>
      <c r="SBQ35" s="285"/>
      <c r="SBR35" s="287"/>
      <c r="SBS35" s="287"/>
      <c r="SBT35" s="285"/>
      <c r="SBU35" s="286"/>
      <c r="SBV35" s="286"/>
      <c r="SBW35" s="286"/>
      <c r="SBX35" s="286"/>
      <c r="SBY35" s="286"/>
      <c r="SBZ35" s="286"/>
      <c r="SCA35" s="163"/>
      <c r="SCB35" s="154"/>
      <c r="SCC35" s="287"/>
      <c r="SCD35" s="287"/>
      <c r="SCE35" s="285"/>
      <c r="SCF35" s="287"/>
      <c r="SCG35" s="287"/>
      <c r="SCH35" s="285"/>
      <c r="SCI35" s="287"/>
      <c r="SCJ35" s="287"/>
      <c r="SCK35" s="285"/>
      <c r="SCL35" s="287"/>
      <c r="SCM35" s="287"/>
      <c r="SCN35" s="285"/>
      <c r="SCO35" s="287"/>
      <c r="SCP35" s="287"/>
      <c r="SCQ35" s="285"/>
      <c r="SCR35" s="287"/>
      <c r="SCS35" s="287"/>
      <c r="SCT35" s="285"/>
      <c r="SCU35" s="287"/>
      <c r="SCV35" s="287"/>
      <c r="SCW35" s="285"/>
      <c r="SCX35" s="287"/>
      <c r="SCY35" s="287"/>
      <c r="SCZ35" s="285"/>
      <c r="SDA35" s="287"/>
      <c r="SDB35" s="287"/>
      <c r="SDC35" s="285"/>
      <c r="SDD35" s="287"/>
      <c r="SDE35" s="287"/>
      <c r="SDF35" s="285"/>
      <c r="SDG35" s="287"/>
      <c r="SDH35" s="287"/>
      <c r="SDI35" s="285"/>
      <c r="SDJ35" s="287"/>
      <c r="SDK35" s="287"/>
      <c r="SDL35" s="285"/>
      <c r="SDM35" s="287"/>
      <c r="SDN35" s="287"/>
      <c r="SDO35" s="285"/>
      <c r="SDP35" s="287"/>
      <c r="SDQ35" s="287"/>
      <c r="SDR35" s="285"/>
      <c r="SDS35" s="287"/>
      <c r="SDT35" s="287"/>
      <c r="SDU35" s="285"/>
      <c r="SDV35" s="287"/>
      <c r="SDW35" s="287"/>
      <c r="SDX35" s="285"/>
      <c r="SDY35" s="287"/>
      <c r="SDZ35" s="287"/>
      <c r="SEA35" s="285"/>
      <c r="SEB35" s="287"/>
      <c r="SEC35" s="287"/>
      <c r="SED35" s="285"/>
      <c r="SEE35" s="287"/>
      <c r="SEF35" s="287"/>
      <c r="SEG35" s="285"/>
      <c r="SEH35" s="287"/>
      <c r="SEI35" s="287"/>
      <c r="SEJ35" s="285"/>
      <c r="SEK35" s="287"/>
      <c r="SEL35" s="287"/>
      <c r="SEM35" s="285"/>
      <c r="SEN35" s="286"/>
      <c r="SEO35" s="286"/>
      <c r="SEP35" s="286"/>
      <c r="SEQ35" s="287"/>
      <c r="SER35" s="287"/>
      <c r="SES35" s="285"/>
      <c r="SET35" s="286"/>
      <c r="SEU35" s="286"/>
      <c r="SEV35" s="286"/>
      <c r="SEW35" s="287"/>
      <c r="SEX35" s="287"/>
      <c r="SEY35" s="285"/>
      <c r="SEZ35" s="287"/>
      <c r="SFA35" s="287"/>
      <c r="SFB35" s="285"/>
      <c r="SFC35" s="286"/>
      <c r="SFD35" s="286"/>
      <c r="SFE35" s="286"/>
      <c r="SFF35" s="286"/>
      <c r="SFG35" s="286"/>
      <c r="SFH35" s="286"/>
      <c r="SFI35" s="163"/>
      <c r="SFJ35" s="154"/>
      <c r="SFK35" s="287"/>
      <c r="SFL35" s="287"/>
      <c r="SFM35" s="285"/>
      <c r="SFN35" s="287"/>
      <c r="SFO35" s="287"/>
      <c r="SFP35" s="285"/>
      <c r="SFQ35" s="287"/>
      <c r="SFR35" s="287"/>
      <c r="SFS35" s="285"/>
      <c r="SFT35" s="287"/>
      <c r="SFU35" s="287"/>
      <c r="SFV35" s="285"/>
      <c r="SFW35" s="287"/>
      <c r="SFX35" s="287"/>
      <c r="SFY35" s="285"/>
      <c r="SFZ35" s="287"/>
      <c r="SGA35" s="287"/>
      <c r="SGB35" s="285"/>
      <c r="SGC35" s="287"/>
      <c r="SGD35" s="287"/>
      <c r="SGE35" s="285"/>
      <c r="SGF35" s="287"/>
      <c r="SGG35" s="287"/>
      <c r="SGH35" s="285"/>
      <c r="SGI35" s="287"/>
      <c r="SGJ35" s="287"/>
      <c r="SGK35" s="285"/>
      <c r="SGL35" s="287"/>
      <c r="SGM35" s="287"/>
      <c r="SGN35" s="285"/>
      <c r="SGO35" s="287"/>
      <c r="SGP35" s="287"/>
      <c r="SGQ35" s="285"/>
      <c r="SGR35" s="287"/>
      <c r="SGS35" s="287"/>
      <c r="SGT35" s="285"/>
      <c r="SGU35" s="287"/>
      <c r="SGV35" s="287"/>
      <c r="SGW35" s="285"/>
      <c r="SGX35" s="287"/>
      <c r="SGY35" s="287"/>
      <c r="SGZ35" s="285"/>
      <c r="SHA35" s="287"/>
      <c r="SHB35" s="287"/>
      <c r="SHC35" s="285"/>
      <c r="SHD35" s="287"/>
      <c r="SHE35" s="287"/>
      <c r="SHF35" s="285"/>
      <c r="SHG35" s="287"/>
      <c r="SHH35" s="287"/>
      <c r="SHI35" s="285"/>
      <c r="SHJ35" s="287"/>
      <c r="SHK35" s="287"/>
      <c r="SHL35" s="285"/>
      <c r="SHM35" s="287"/>
      <c r="SHN35" s="287"/>
      <c r="SHO35" s="285"/>
      <c r="SHP35" s="287"/>
      <c r="SHQ35" s="287"/>
      <c r="SHR35" s="285"/>
      <c r="SHS35" s="287"/>
      <c r="SHT35" s="287"/>
      <c r="SHU35" s="285"/>
      <c r="SHV35" s="286"/>
      <c r="SHW35" s="286"/>
      <c r="SHX35" s="286"/>
      <c r="SHY35" s="287"/>
      <c r="SHZ35" s="287"/>
      <c r="SIA35" s="285"/>
      <c r="SIB35" s="286"/>
      <c r="SIC35" s="286"/>
      <c r="SID35" s="286"/>
      <c r="SIE35" s="287"/>
      <c r="SIF35" s="287"/>
      <c r="SIG35" s="285"/>
      <c r="SIH35" s="287"/>
      <c r="SII35" s="287"/>
      <c r="SIJ35" s="285"/>
      <c r="SIK35" s="286"/>
      <c r="SIL35" s="286"/>
      <c r="SIM35" s="286"/>
      <c r="SIN35" s="286"/>
      <c r="SIO35" s="286"/>
      <c r="SIP35" s="286"/>
      <c r="SIQ35" s="163"/>
      <c r="SIR35" s="154"/>
      <c r="SIS35" s="287"/>
      <c r="SIT35" s="287"/>
      <c r="SIU35" s="285"/>
      <c r="SIV35" s="287"/>
      <c r="SIW35" s="287"/>
      <c r="SIX35" s="285"/>
      <c r="SIY35" s="287"/>
      <c r="SIZ35" s="287"/>
      <c r="SJA35" s="285"/>
      <c r="SJB35" s="287"/>
      <c r="SJC35" s="287"/>
      <c r="SJD35" s="285"/>
      <c r="SJE35" s="287"/>
      <c r="SJF35" s="287"/>
      <c r="SJG35" s="285"/>
      <c r="SJH35" s="287"/>
      <c r="SJI35" s="287"/>
      <c r="SJJ35" s="285"/>
      <c r="SJK35" s="287"/>
      <c r="SJL35" s="287"/>
      <c r="SJM35" s="285"/>
      <c r="SJN35" s="287"/>
      <c r="SJO35" s="287"/>
      <c r="SJP35" s="285"/>
      <c r="SJQ35" s="287"/>
      <c r="SJR35" s="287"/>
      <c r="SJS35" s="285"/>
      <c r="SJT35" s="287"/>
      <c r="SJU35" s="287"/>
      <c r="SJV35" s="285"/>
      <c r="SJW35" s="287"/>
      <c r="SJX35" s="287"/>
      <c r="SJY35" s="285"/>
      <c r="SJZ35" s="287"/>
      <c r="SKA35" s="287"/>
      <c r="SKB35" s="285"/>
      <c r="SKC35" s="287"/>
      <c r="SKD35" s="287"/>
      <c r="SKE35" s="285"/>
      <c r="SKF35" s="287"/>
      <c r="SKG35" s="287"/>
      <c r="SKH35" s="285"/>
      <c r="SKI35" s="287"/>
      <c r="SKJ35" s="287"/>
      <c r="SKK35" s="285"/>
      <c r="SKL35" s="287"/>
      <c r="SKM35" s="287"/>
      <c r="SKN35" s="285"/>
      <c r="SKO35" s="287"/>
      <c r="SKP35" s="287"/>
      <c r="SKQ35" s="285"/>
      <c r="SKR35" s="287"/>
      <c r="SKS35" s="287"/>
      <c r="SKT35" s="285"/>
      <c r="SKU35" s="287"/>
      <c r="SKV35" s="287"/>
      <c r="SKW35" s="285"/>
      <c r="SKX35" s="287"/>
      <c r="SKY35" s="287"/>
      <c r="SKZ35" s="285"/>
      <c r="SLA35" s="287"/>
      <c r="SLB35" s="287"/>
      <c r="SLC35" s="285"/>
      <c r="SLD35" s="286"/>
      <c r="SLE35" s="286"/>
      <c r="SLF35" s="286"/>
      <c r="SLG35" s="287"/>
      <c r="SLH35" s="287"/>
      <c r="SLI35" s="285"/>
      <c r="SLJ35" s="286"/>
      <c r="SLK35" s="286"/>
      <c r="SLL35" s="286"/>
      <c r="SLM35" s="287"/>
      <c r="SLN35" s="287"/>
      <c r="SLO35" s="285"/>
      <c r="SLP35" s="287"/>
      <c r="SLQ35" s="287"/>
      <c r="SLR35" s="285"/>
      <c r="SLS35" s="286"/>
      <c r="SLT35" s="286"/>
      <c r="SLU35" s="286"/>
      <c r="SLV35" s="286"/>
      <c r="SLW35" s="286"/>
      <c r="SLX35" s="286"/>
      <c r="SLY35" s="163"/>
      <c r="SLZ35" s="154"/>
      <c r="SMA35" s="287"/>
      <c r="SMB35" s="287"/>
      <c r="SMC35" s="285"/>
      <c r="SMD35" s="287"/>
      <c r="SME35" s="287"/>
      <c r="SMF35" s="285"/>
      <c r="SMG35" s="287"/>
      <c r="SMH35" s="287"/>
      <c r="SMI35" s="285"/>
      <c r="SMJ35" s="287"/>
      <c r="SMK35" s="287"/>
      <c r="SML35" s="285"/>
      <c r="SMM35" s="287"/>
      <c r="SMN35" s="287"/>
      <c r="SMO35" s="285"/>
      <c r="SMP35" s="287"/>
      <c r="SMQ35" s="287"/>
      <c r="SMR35" s="285"/>
      <c r="SMS35" s="287"/>
      <c r="SMT35" s="287"/>
      <c r="SMU35" s="285"/>
      <c r="SMV35" s="287"/>
      <c r="SMW35" s="287"/>
      <c r="SMX35" s="285"/>
      <c r="SMY35" s="287"/>
      <c r="SMZ35" s="287"/>
      <c r="SNA35" s="285"/>
      <c r="SNB35" s="287"/>
      <c r="SNC35" s="287"/>
      <c r="SND35" s="285"/>
      <c r="SNE35" s="287"/>
      <c r="SNF35" s="287"/>
      <c r="SNG35" s="285"/>
      <c r="SNH35" s="287"/>
      <c r="SNI35" s="287"/>
      <c r="SNJ35" s="285"/>
      <c r="SNK35" s="287"/>
      <c r="SNL35" s="287"/>
      <c r="SNM35" s="285"/>
      <c r="SNN35" s="287"/>
      <c r="SNO35" s="287"/>
      <c r="SNP35" s="285"/>
      <c r="SNQ35" s="287"/>
      <c r="SNR35" s="287"/>
      <c r="SNS35" s="285"/>
      <c r="SNT35" s="287"/>
      <c r="SNU35" s="287"/>
      <c r="SNV35" s="285"/>
      <c r="SNW35" s="287"/>
      <c r="SNX35" s="287"/>
      <c r="SNY35" s="285"/>
      <c r="SNZ35" s="287"/>
      <c r="SOA35" s="287"/>
      <c r="SOB35" s="285"/>
      <c r="SOC35" s="287"/>
      <c r="SOD35" s="287"/>
      <c r="SOE35" s="285"/>
      <c r="SOF35" s="287"/>
      <c r="SOG35" s="287"/>
      <c r="SOH35" s="285"/>
      <c r="SOI35" s="287"/>
      <c r="SOJ35" s="287"/>
      <c r="SOK35" s="285"/>
      <c r="SOL35" s="286"/>
      <c r="SOM35" s="286"/>
      <c r="SON35" s="286"/>
      <c r="SOO35" s="287"/>
      <c r="SOP35" s="287"/>
      <c r="SOQ35" s="285"/>
      <c r="SOR35" s="286"/>
      <c r="SOS35" s="286"/>
      <c r="SOT35" s="286"/>
      <c r="SOU35" s="287"/>
      <c r="SOV35" s="287"/>
      <c r="SOW35" s="285"/>
      <c r="SOX35" s="287"/>
      <c r="SOY35" s="287"/>
      <c r="SOZ35" s="285"/>
      <c r="SPA35" s="286"/>
      <c r="SPB35" s="286"/>
      <c r="SPC35" s="286"/>
      <c r="SPD35" s="286"/>
      <c r="SPE35" s="286"/>
      <c r="SPF35" s="286"/>
      <c r="SPG35" s="163"/>
      <c r="SPH35" s="154"/>
      <c r="SPI35" s="287"/>
      <c r="SPJ35" s="287"/>
      <c r="SPK35" s="285"/>
      <c r="SPL35" s="287"/>
      <c r="SPM35" s="287"/>
      <c r="SPN35" s="285"/>
      <c r="SPO35" s="287"/>
      <c r="SPP35" s="287"/>
      <c r="SPQ35" s="285"/>
      <c r="SPR35" s="287"/>
      <c r="SPS35" s="287"/>
      <c r="SPT35" s="285"/>
      <c r="SPU35" s="287"/>
      <c r="SPV35" s="287"/>
      <c r="SPW35" s="285"/>
      <c r="SPX35" s="287"/>
      <c r="SPY35" s="287"/>
      <c r="SPZ35" s="285"/>
      <c r="SQA35" s="287"/>
      <c r="SQB35" s="287"/>
      <c r="SQC35" s="285"/>
      <c r="SQD35" s="287"/>
      <c r="SQE35" s="287"/>
      <c r="SQF35" s="285"/>
      <c r="SQG35" s="287"/>
      <c r="SQH35" s="287"/>
      <c r="SQI35" s="285"/>
      <c r="SQJ35" s="287"/>
      <c r="SQK35" s="287"/>
      <c r="SQL35" s="285"/>
      <c r="SQM35" s="287"/>
      <c r="SQN35" s="287"/>
      <c r="SQO35" s="285"/>
      <c r="SQP35" s="287"/>
      <c r="SQQ35" s="287"/>
      <c r="SQR35" s="285"/>
      <c r="SQS35" s="287"/>
      <c r="SQT35" s="287"/>
      <c r="SQU35" s="285"/>
      <c r="SQV35" s="287"/>
      <c r="SQW35" s="287"/>
      <c r="SQX35" s="285"/>
      <c r="SQY35" s="287"/>
      <c r="SQZ35" s="287"/>
      <c r="SRA35" s="285"/>
      <c r="SRB35" s="287"/>
      <c r="SRC35" s="287"/>
      <c r="SRD35" s="285"/>
      <c r="SRE35" s="287"/>
      <c r="SRF35" s="287"/>
      <c r="SRG35" s="285"/>
      <c r="SRH35" s="287"/>
      <c r="SRI35" s="287"/>
      <c r="SRJ35" s="285"/>
      <c r="SRK35" s="287"/>
      <c r="SRL35" s="287"/>
      <c r="SRM35" s="285"/>
      <c r="SRN35" s="287"/>
      <c r="SRO35" s="287"/>
      <c r="SRP35" s="285"/>
      <c r="SRQ35" s="287"/>
      <c r="SRR35" s="287"/>
      <c r="SRS35" s="285"/>
      <c r="SRT35" s="286"/>
      <c r="SRU35" s="286"/>
      <c r="SRV35" s="286"/>
      <c r="SRW35" s="287"/>
      <c r="SRX35" s="287"/>
      <c r="SRY35" s="285"/>
      <c r="SRZ35" s="286"/>
      <c r="SSA35" s="286"/>
      <c r="SSB35" s="286"/>
      <c r="SSC35" s="287"/>
      <c r="SSD35" s="287"/>
      <c r="SSE35" s="285"/>
      <c r="SSF35" s="287"/>
      <c r="SSG35" s="287"/>
      <c r="SSH35" s="285"/>
      <c r="SSI35" s="286"/>
      <c r="SSJ35" s="286"/>
      <c r="SSK35" s="286"/>
      <c r="SSL35" s="286"/>
      <c r="SSM35" s="286"/>
      <c r="SSN35" s="286"/>
      <c r="SSO35" s="163"/>
      <c r="SSP35" s="154"/>
      <c r="SSQ35" s="287"/>
      <c r="SSR35" s="287"/>
      <c r="SSS35" s="285"/>
      <c r="SST35" s="287"/>
      <c r="SSU35" s="287"/>
      <c r="SSV35" s="285"/>
      <c r="SSW35" s="287"/>
      <c r="SSX35" s="287"/>
      <c r="SSY35" s="285"/>
      <c r="SSZ35" s="287"/>
      <c r="STA35" s="287"/>
      <c r="STB35" s="285"/>
      <c r="STC35" s="287"/>
      <c r="STD35" s="287"/>
      <c r="STE35" s="285"/>
      <c r="STF35" s="287"/>
      <c r="STG35" s="287"/>
      <c r="STH35" s="285"/>
      <c r="STI35" s="287"/>
      <c r="STJ35" s="287"/>
      <c r="STK35" s="285"/>
      <c r="STL35" s="287"/>
      <c r="STM35" s="287"/>
      <c r="STN35" s="285"/>
      <c r="STO35" s="287"/>
      <c r="STP35" s="287"/>
      <c r="STQ35" s="285"/>
      <c r="STR35" s="287"/>
      <c r="STS35" s="287"/>
      <c r="STT35" s="285"/>
      <c r="STU35" s="287"/>
      <c r="STV35" s="287"/>
      <c r="STW35" s="285"/>
      <c r="STX35" s="287"/>
      <c r="STY35" s="287"/>
      <c r="STZ35" s="285"/>
      <c r="SUA35" s="287"/>
      <c r="SUB35" s="287"/>
      <c r="SUC35" s="285"/>
      <c r="SUD35" s="287"/>
      <c r="SUE35" s="287"/>
      <c r="SUF35" s="285"/>
      <c r="SUG35" s="287"/>
      <c r="SUH35" s="287"/>
      <c r="SUI35" s="285"/>
      <c r="SUJ35" s="287"/>
      <c r="SUK35" s="287"/>
      <c r="SUL35" s="285"/>
      <c r="SUM35" s="287"/>
      <c r="SUN35" s="287"/>
      <c r="SUO35" s="285"/>
      <c r="SUP35" s="287"/>
      <c r="SUQ35" s="287"/>
      <c r="SUR35" s="285"/>
      <c r="SUS35" s="287"/>
      <c r="SUT35" s="287"/>
      <c r="SUU35" s="285"/>
      <c r="SUV35" s="287"/>
      <c r="SUW35" s="287"/>
      <c r="SUX35" s="285"/>
      <c r="SUY35" s="287"/>
      <c r="SUZ35" s="287"/>
      <c r="SVA35" s="285"/>
      <c r="SVB35" s="286"/>
      <c r="SVC35" s="286"/>
      <c r="SVD35" s="286"/>
      <c r="SVE35" s="287"/>
      <c r="SVF35" s="287"/>
      <c r="SVG35" s="285"/>
      <c r="SVH35" s="286"/>
      <c r="SVI35" s="286"/>
      <c r="SVJ35" s="286"/>
      <c r="SVK35" s="287"/>
      <c r="SVL35" s="287"/>
      <c r="SVM35" s="285"/>
      <c r="SVN35" s="287"/>
      <c r="SVO35" s="287"/>
      <c r="SVP35" s="285"/>
      <c r="SVQ35" s="286"/>
      <c r="SVR35" s="286"/>
      <c r="SVS35" s="286"/>
      <c r="SVT35" s="286"/>
      <c r="SVU35" s="286"/>
      <c r="SVV35" s="286"/>
      <c r="SVW35" s="163"/>
      <c r="SVX35" s="154"/>
      <c r="SVY35" s="287"/>
      <c r="SVZ35" s="287"/>
      <c r="SWA35" s="285"/>
      <c r="SWB35" s="287"/>
      <c r="SWC35" s="287"/>
      <c r="SWD35" s="285"/>
      <c r="SWE35" s="287"/>
      <c r="SWF35" s="287"/>
      <c r="SWG35" s="285"/>
      <c r="SWH35" s="287"/>
      <c r="SWI35" s="287"/>
      <c r="SWJ35" s="285"/>
      <c r="SWK35" s="287"/>
      <c r="SWL35" s="287"/>
      <c r="SWM35" s="285"/>
      <c r="SWN35" s="287"/>
      <c r="SWO35" s="287"/>
      <c r="SWP35" s="285"/>
      <c r="SWQ35" s="287"/>
      <c r="SWR35" s="287"/>
      <c r="SWS35" s="285"/>
      <c r="SWT35" s="287"/>
      <c r="SWU35" s="287"/>
      <c r="SWV35" s="285"/>
      <c r="SWW35" s="287"/>
      <c r="SWX35" s="287"/>
      <c r="SWY35" s="285"/>
      <c r="SWZ35" s="287"/>
      <c r="SXA35" s="287"/>
      <c r="SXB35" s="285"/>
      <c r="SXC35" s="287"/>
      <c r="SXD35" s="287"/>
      <c r="SXE35" s="285"/>
      <c r="SXF35" s="287"/>
      <c r="SXG35" s="287"/>
      <c r="SXH35" s="285"/>
      <c r="SXI35" s="287"/>
      <c r="SXJ35" s="287"/>
      <c r="SXK35" s="285"/>
      <c r="SXL35" s="287"/>
      <c r="SXM35" s="287"/>
      <c r="SXN35" s="285"/>
      <c r="SXO35" s="287"/>
      <c r="SXP35" s="287"/>
      <c r="SXQ35" s="285"/>
      <c r="SXR35" s="287"/>
      <c r="SXS35" s="287"/>
      <c r="SXT35" s="285"/>
      <c r="SXU35" s="287"/>
      <c r="SXV35" s="287"/>
      <c r="SXW35" s="285"/>
      <c r="SXX35" s="287"/>
      <c r="SXY35" s="287"/>
      <c r="SXZ35" s="285"/>
      <c r="SYA35" s="287"/>
      <c r="SYB35" s="287"/>
      <c r="SYC35" s="285"/>
      <c r="SYD35" s="287"/>
      <c r="SYE35" s="287"/>
      <c r="SYF35" s="285"/>
      <c r="SYG35" s="287"/>
      <c r="SYH35" s="287"/>
      <c r="SYI35" s="285"/>
      <c r="SYJ35" s="286"/>
      <c r="SYK35" s="286"/>
      <c r="SYL35" s="286"/>
      <c r="SYM35" s="287"/>
      <c r="SYN35" s="287"/>
      <c r="SYO35" s="285"/>
      <c r="SYP35" s="286"/>
      <c r="SYQ35" s="286"/>
      <c r="SYR35" s="286"/>
      <c r="SYS35" s="287"/>
      <c r="SYT35" s="287"/>
      <c r="SYU35" s="285"/>
      <c r="SYV35" s="287"/>
      <c r="SYW35" s="287"/>
      <c r="SYX35" s="285"/>
      <c r="SYY35" s="286"/>
      <c r="SYZ35" s="286"/>
      <c r="SZA35" s="286"/>
      <c r="SZB35" s="286"/>
      <c r="SZC35" s="286"/>
      <c r="SZD35" s="286"/>
      <c r="SZE35" s="163"/>
      <c r="SZF35" s="154"/>
      <c r="SZG35" s="287"/>
      <c r="SZH35" s="287"/>
      <c r="SZI35" s="285"/>
      <c r="SZJ35" s="287"/>
      <c r="SZK35" s="287"/>
      <c r="SZL35" s="285"/>
      <c r="SZM35" s="287"/>
      <c r="SZN35" s="287"/>
      <c r="SZO35" s="285"/>
      <c r="SZP35" s="287"/>
      <c r="SZQ35" s="287"/>
      <c r="SZR35" s="285"/>
      <c r="SZS35" s="287"/>
      <c r="SZT35" s="287"/>
      <c r="SZU35" s="285"/>
      <c r="SZV35" s="287"/>
      <c r="SZW35" s="287"/>
      <c r="SZX35" s="285"/>
      <c r="SZY35" s="287"/>
      <c r="SZZ35" s="287"/>
      <c r="TAA35" s="285"/>
      <c r="TAB35" s="287"/>
      <c r="TAC35" s="287"/>
      <c r="TAD35" s="285"/>
      <c r="TAE35" s="287"/>
      <c r="TAF35" s="287"/>
      <c r="TAG35" s="285"/>
      <c r="TAH35" s="287"/>
      <c r="TAI35" s="287"/>
      <c r="TAJ35" s="285"/>
      <c r="TAK35" s="287"/>
      <c r="TAL35" s="287"/>
      <c r="TAM35" s="285"/>
      <c r="TAN35" s="287"/>
      <c r="TAO35" s="287"/>
      <c r="TAP35" s="285"/>
      <c r="TAQ35" s="287"/>
      <c r="TAR35" s="287"/>
      <c r="TAS35" s="285"/>
      <c r="TAT35" s="287"/>
      <c r="TAU35" s="287"/>
      <c r="TAV35" s="285"/>
      <c r="TAW35" s="287"/>
      <c r="TAX35" s="287"/>
      <c r="TAY35" s="285"/>
      <c r="TAZ35" s="287"/>
      <c r="TBA35" s="287"/>
      <c r="TBB35" s="285"/>
      <c r="TBC35" s="287"/>
      <c r="TBD35" s="287"/>
      <c r="TBE35" s="285"/>
      <c r="TBF35" s="287"/>
      <c r="TBG35" s="287"/>
      <c r="TBH35" s="285"/>
      <c r="TBI35" s="287"/>
      <c r="TBJ35" s="287"/>
      <c r="TBK35" s="285"/>
      <c r="TBL35" s="287"/>
      <c r="TBM35" s="287"/>
      <c r="TBN35" s="285"/>
      <c r="TBO35" s="287"/>
      <c r="TBP35" s="287"/>
      <c r="TBQ35" s="285"/>
      <c r="TBR35" s="286"/>
      <c r="TBS35" s="286"/>
      <c r="TBT35" s="286"/>
      <c r="TBU35" s="287"/>
      <c r="TBV35" s="287"/>
      <c r="TBW35" s="285"/>
      <c r="TBX35" s="286"/>
      <c r="TBY35" s="286"/>
      <c r="TBZ35" s="286"/>
      <c r="TCA35" s="287"/>
      <c r="TCB35" s="287"/>
      <c r="TCC35" s="285"/>
      <c r="TCD35" s="287"/>
      <c r="TCE35" s="287"/>
      <c r="TCF35" s="285"/>
      <c r="TCG35" s="286"/>
      <c r="TCH35" s="286"/>
      <c r="TCI35" s="286"/>
      <c r="TCJ35" s="286"/>
      <c r="TCK35" s="286"/>
      <c r="TCL35" s="286"/>
      <c r="TCM35" s="163"/>
      <c r="TCN35" s="154"/>
      <c r="TCO35" s="287"/>
      <c r="TCP35" s="287"/>
      <c r="TCQ35" s="285"/>
      <c r="TCR35" s="287"/>
      <c r="TCS35" s="287"/>
      <c r="TCT35" s="285"/>
      <c r="TCU35" s="287"/>
      <c r="TCV35" s="287"/>
      <c r="TCW35" s="285"/>
      <c r="TCX35" s="287"/>
      <c r="TCY35" s="287"/>
      <c r="TCZ35" s="285"/>
      <c r="TDA35" s="287"/>
      <c r="TDB35" s="287"/>
      <c r="TDC35" s="285"/>
      <c r="TDD35" s="287"/>
      <c r="TDE35" s="287"/>
      <c r="TDF35" s="285"/>
      <c r="TDG35" s="287"/>
      <c r="TDH35" s="287"/>
      <c r="TDI35" s="285"/>
      <c r="TDJ35" s="287"/>
      <c r="TDK35" s="287"/>
      <c r="TDL35" s="285"/>
      <c r="TDM35" s="287"/>
      <c r="TDN35" s="287"/>
      <c r="TDO35" s="285"/>
      <c r="TDP35" s="287"/>
      <c r="TDQ35" s="287"/>
      <c r="TDR35" s="285"/>
      <c r="TDS35" s="287"/>
      <c r="TDT35" s="287"/>
      <c r="TDU35" s="285"/>
      <c r="TDV35" s="287"/>
      <c r="TDW35" s="287"/>
      <c r="TDX35" s="285"/>
      <c r="TDY35" s="287"/>
      <c r="TDZ35" s="287"/>
      <c r="TEA35" s="285"/>
      <c r="TEB35" s="287"/>
      <c r="TEC35" s="287"/>
      <c r="TED35" s="285"/>
      <c r="TEE35" s="287"/>
      <c r="TEF35" s="287"/>
      <c r="TEG35" s="285"/>
      <c r="TEH35" s="287"/>
      <c r="TEI35" s="287"/>
      <c r="TEJ35" s="285"/>
      <c r="TEK35" s="287"/>
      <c r="TEL35" s="287"/>
      <c r="TEM35" s="285"/>
      <c r="TEN35" s="287"/>
      <c r="TEO35" s="287"/>
      <c r="TEP35" s="285"/>
      <c r="TEQ35" s="287"/>
      <c r="TER35" s="287"/>
      <c r="TES35" s="285"/>
      <c r="TET35" s="287"/>
      <c r="TEU35" s="287"/>
      <c r="TEV35" s="285"/>
      <c r="TEW35" s="287"/>
      <c r="TEX35" s="287"/>
      <c r="TEY35" s="285"/>
      <c r="TEZ35" s="286"/>
      <c r="TFA35" s="286"/>
      <c r="TFB35" s="286"/>
      <c r="TFC35" s="287"/>
      <c r="TFD35" s="287"/>
      <c r="TFE35" s="285"/>
      <c r="TFF35" s="286"/>
      <c r="TFG35" s="286"/>
      <c r="TFH35" s="286"/>
      <c r="TFI35" s="287"/>
      <c r="TFJ35" s="287"/>
      <c r="TFK35" s="285"/>
      <c r="TFL35" s="287"/>
      <c r="TFM35" s="287"/>
      <c r="TFN35" s="285"/>
      <c r="TFO35" s="286"/>
      <c r="TFP35" s="286"/>
      <c r="TFQ35" s="286"/>
      <c r="TFR35" s="286"/>
      <c r="TFS35" s="286"/>
      <c r="TFT35" s="286"/>
      <c r="TFU35" s="163"/>
      <c r="TFV35" s="154"/>
      <c r="TFW35" s="287"/>
      <c r="TFX35" s="287"/>
      <c r="TFY35" s="285"/>
      <c r="TFZ35" s="287"/>
      <c r="TGA35" s="287"/>
      <c r="TGB35" s="285"/>
      <c r="TGC35" s="287"/>
      <c r="TGD35" s="287"/>
      <c r="TGE35" s="285"/>
      <c r="TGF35" s="287"/>
      <c r="TGG35" s="287"/>
      <c r="TGH35" s="285"/>
      <c r="TGI35" s="287"/>
      <c r="TGJ35" s="287"/>
      <c r="TGK35" s="285"/>
      <c r="TGL35" s="287"/>
      <c r="TGM35" s="287"/>
      <c r="TGN35" s="285"/>
      <c r="TGO35" s="287"/>
      <c r="TGP35" s="287"/>
      <c r="TGQ35" s="285"/>
      <c r="TGR35" s="287"/>
      <c r="TGS35" s="287"/>
      <c r="TGT35" s="285"/>
      <c r="TGU35" s="287"/>
      <c r="TGV35" s="287"/>
      <c r="TGW35" s="285"/>
      <c r="TGX35" s="287"/>
      <c r="TGY35" s="287"/>
      <c r="TGZ35" s="285"/>
      <c r="THA35" s="287"/>
      <c r="THB35" s="287"/>
      <c r="THC35" s="285"/>
      <c r="THD35" s="287"/>
      <c r="THE35" s="287"/>
      <c r="THF35" s="285"/>
      <c r="THG35" s="287"/>
      <c r="THH35" s="287"/>
      <c r="THI35" s="285"/>
      <c r="THJ35" s="287"/>
      <c r="THK35" s="287"/>
      <c r="THL35" s="285"/>
      <c r="THM35" s="287"/>
      <c r="THN35" s="287"/>
      <c r="THO35" s="285"/>
      <c r="THP35" s="287"/>
      <c r="THQ35" s="287"/>
      <c r="THR35" s="285"/>
      <c r="THS35" s="287"/>
      <c r="THT35" s="287"/>
      <c r="THU35" s="285"/>
      <c r="THV35" s="287"/>
      <c r="THW35" s="287"/>
      <c r="THX35" s="285"/>
      <c r="THY35" s="287"/>
      <c r="THZ35" s="287"/>
      <c r="TIA35" s="285"/>
      <c r="TIB35" s="287"/>
      <c r="TIC35" s="287"/>
      <c r="TID35" s="285"/>
      <c r="TIE35" s="287"/>
      <c r="TIF35" s="287"/>
      <c r="TIG35" s="285"/>
      <c r="TIH35" s="286"/>
      <c r="TII35" s="286"/>
      <c r="TIJ35" s="286"/>
      <c r="TIK35" s="287"/>
      <c r="TIL35" s="287"/>
      <c r="TIM35" s="285"/>
      <c r="TIN35" s="286"/>
      <c r="TIO35" s="286"/>
      <c r="TIP35" s="286"/>
      <c r="TIQ35" s="287"/>
      <c r="TIR35" s="287"/>
      <c r="TIS35" s="285"/>
      <c r="TIT35" s="287"/>
      <c r="TIU35" s="287"/>
      <c r="TIV35" s="285"/>
      <c r="TIW35" s="286"/>
      <c r="TIX35" s="286"/>
      <c r="TIY35" s="286"/>
      <c r="TIZ35" s="286"/>
      <c r="TJA35" s="286"/>
      <c r="TJB35" s="286"/>
      <c r="TJC35" s="163"/>
      <c r="TJD35" s="154"/>
      <c r="TJE35" s="287"/>
      <c r="TJF35" s="287"/>
      <c r="TJG35" s="285"/>
      <c r="TJH35" s="287"/>
      <c r="TJI35" s="287"/>
      <c r="TJJ35" s="285"/>
      <c r="TJK35" s="287"/>
      <c r="TJL35" s="287"/>
      <c r="TJM35" s="285"/>
      <c r="TJN35" s="287"/>
      <c r="TJO35" s="287"/>
      <c r="TJP35" s="285"/>
      <c r="TJQ35" s="287"/>
      <c r="TJR35" s="287"/>
      <c r="TJS35" s="285"/>
      <c r="TJT35" s="287"/>
      <c r="TJU35" s="287"/>
      <c r="TJV35" s="285"/>
      <c r="TJW35" s="287"/>
      <c r="TJX35" s="287"/>
      <c r="TJY35" s="285"/>
      <c r="TJZ35" s="287"/>
      <c r="TKA35" s="287"/>
      <c r="TKB35" s="285"/>
      <c r="TKC35" s="287"/>
      <c r="TKD35" s="287"/>
      <c r="TKE35" s="285"/>
      <c r="TKF35" s="287"/>
      <c r="TKG35" s="287"/>
      <c r="TKH35" s="285"/>
      <c r="TKI35" s="287"/>
      <c r="TKJ35" s="287"/>
      <c r="TKK35" s="285"/>
      <c r="TKL35" s="287"/>
      <c r="TKM35" s="287"/>
      <c r="TKN35" s="285"/>
      <c r="TKO35" s="287"/>
      <c r="TKP35" s="287"/>
      <c r="TKQ35" s="285"/>
      <c r="TKR35" s="287"/>
      <c r="TKS35" s="287"/>
      <c r="TKT35" s="285"/>
      <c r="TKU35" s="287"/>
      <c r="TKV35" s="287"/>
      <c r="TKW35" s="285"/>
      <c r="TKX35" s="287"/>
      <c r="TKY35" s="287"/>
      <c r="TKZ35" s="285"/>
      <c r="TLA35" s="287"/>
      <c r="TLB35" s="287"/>
      <c r="TLC35" s="285"/>
      <c r="TLD35" s="287"/>
      <c r="TLE35" s="287"/>
      <c r="TLF35" s="285"/>
      <c r="TLG35" s="287"/>
      <c r="TLH35" s="287"/>
      <c r="TLI35" s="285"/>
      <c r="TLJ35" s="287"/>
      <c r="TLK35" s="287"/>
      <c r="TLL35" s="285"/>
      <c r="TLM35" s="287"/>
      <c r="TLN35" s="287"/>
      <c r="TLO35" s="285"/>
      <c r="TLP35" s="286"/>
      <c r="TLQ35" s="286"/>
      <c r="TLR35" s="286"/>
      <c r="TLS35" s="287"/>
      <c r="TLT35" s="287"/>
      <c r="TLU35" s="285"/>
      <c r="TLV35" s="286"/>
      <c r="TLW35" s="286"/>
      <c r="TLX35" s="286"/>
      <c r="TLY35" s="287"/>
      <c r="TLZ35" s="287"/>
      <c r="TMA35" s="285"/>
      <c r="TMB35" s="287"/>
      <c r="TMC35" s="287"/>
      <c r="TMD35" s="285"/>
      <c r="TME35" s="286"/>
      <c r="TMF35" s="286"/>
      <c r="TMG35" s="286"/>
      <c r="TMH35" s="286"/>
      <c r="TMI35" s="286"/>
      <c r="TMJ35" s="286"/>
      <c r="TMK35" s="163"/>
      <c r="TML35" s="154"/>
      <c r="TMM35" s="287"/>
      <c r="TMN35" s="287"/>
      <c r="TMO35" s="285"/>
      <c r="TMP35" s="287"/>
      <c r="TMQ35" s="287"/>
      <c r="TMR35" s="285"/>
      <c r="TMS35" s="287"/>
      <c r="TMT35" s="287"/>
      <c r="TMU35" s="285"/>
      <c r="TMV35" s="287"/>
      <c r="TMW35" s="287"/>
      <c r="TMX35" s="285"/>
      <c r="TMY35" s="287"/>
      <c r="TMZ35" s="287"/>
      <c r="TNA35" s="285"/>
      <c r="TNB35" s="287"/>
      <c r="TNC35" s="287"/>
      <c r="TND35" s="285"/>
      <c r="TNE35" s="287"/>
      <c r="TNF35" s="287"/>
      <c r="TNG35" s="285"/>
      <c r="TNH35" s="287"/>
      <c r="TNI35" s="287"/>
      <c r="TNJ35" s="285"/>
      <c r="TNK35" s="287"/>
      <c r="TNL35" s="287"/>
      <c r="TNM35" s="285"/>
      <c r="TNN35" s="287"/>
      <c r="TNO35" s="287"/>
      <c r="TNP35" s="285"/>
      <c r="TNQ35" s="287"/>
      <c r="TNR35" s="287"/>
      <c r="TNS35" s="285"/>
      <c r="TNT35" s="287"/>
      <c r="TNU35" s="287"/>
      <c r="TNV35" s="285"/>
      <c r="TNW35" s="287"/>
      <c r="TNX35" s="287"/>
      <c r="TNY35" s="285"/>
      <c r="TNZ35" s="287"/>
      <c r="TOA35" s="287"/>
      <c r="TOB35" s="285"/>
      <c r="TOC35" s="287"/>
      <c r="TOD35" s="287"/>
      <c r="TOE35" s="285"/>
      <c r="TOF35" s="287"/>
      <c r="TOG35" s="287"/>
      <c r="TOH35" s="285"/>
      <c r="TOI35" s="287"/>
      <c r="TOJ35" s="287"/>
      <c r="TOK35" s="285"/>
      <c r="TOL35" s="287"/>
      <c r="TOM35" s="287"/>
      <c r="TON35" s="285"/>
      <c r="TOO35" s="287"/>
      <c r="TOP35" s="287"/>
      <c r="TOQ35" s="285"/>
      <c r="TOR35" s="287"/>
      <c r="TOS35" s="287"/>
      <c r="TOT35" s="285"/>
      <c r="TOU35" s="287"/>
      <c r="TOV35" s="287"/>
      <c r="TOW35" s="285"/>
      <c r="TOX35" s="286"/>
      <c r="TOY35" s="286"/>
      <c r="TOZ35" s="286"/>
      <c r="TPA35" s="287"/>
      <c r="TPB35" s="287"/>
      <c r="TPC35" s="285"/>
      <c r="TPD35" s="286"/>
      <c r="TPE35" s="286"/>
      <c r="TPF35" s="286"/>
      <c r="TPG35" s="287"/>
      <c r="TPH35" s="287"/>
      <c r="TPI35" s="285"/>
      <c r="TPJ35" s="287"/>
      <c r="TPK35" s="287"/>
      <c r="TPL35" s="285"/>
      <c r="TPM35" s="286"/>
      <c r="TPN35" s="286"/>
      <c r="TPO35" s="286"/>
      <c r="TPP35" s="286"/>
      <c r="TPQ35" s="286"/>
      <c r="TPR35" s="286"/>
      <c r="TPS35" s="163"/>
      <c r="TPT35" s="154"/>
      <c r="TPU35" s="287"/>
      <c r="TPV35" s="287"/>
      <c r="TPW35" s="285"/>
      <c r="TPX35" s="287"/>
      <c r="TPY35" s="287"/>
      <c r="TPZ35" s="285"/>
      <c r="TQA35" s="287"/>
      <c r="TQB35" s="287"/>
      <c r="TQC35" s="285"/>
      <c r="TQD35" s="287"/>
      <c r="TQE35" s="287"/>
      <c r="TQF35" s="285"/>
      <c r="TQG35" s="287"/>
      <c r="TQH35" s="287"/>
      <c r="TQI35" s="285"/>
      <c r="TQJ35" s="287"/>
      <c r="TQK35" s="287"/>
      <c r="TQL35" s="285"/>
      <c r="TQM35" s="287"/>
      <c r="TQN35" s="287"/>
      <c r="TQO35" s="285"/>
      <c r="TQP35" s="287"/>
      <c r="TQQ35" s="287"/>
      <c r="TQR35" s="285"/>
      <c r="TQS35" s="287"/>
      <c r="TQT35" s="287"/>
      <c r="TQU35" s="285"/>
      <c r="TQV35" s="287"/>
      <c r="TQW35" s="287"/>
      <c r="TQX35" s="285"/>
      <c r="TQY35" s="287"/>
      <c r="TQZ35" s="287"/>
      <c r="TRA35" s="285"/>
      <c r="TRB35" s="287"/>
      <c r="TRC35" s="287"/>
      <c r="TRD35" s="285"/>
      <c r="TRE35" s="287"/>
      <c r="TRF35" s="287"/>
      <c r="TRG35" s="285"/>
      <c r="TRH35" s="287"/>
      <c r="TRI35" s="287"/>
      <c r="TRJ35" s="285"/>
      <c r="TRK35" s="287"/>
      <c r="TRL35" s="287"/>
      <c r="TRM35" s="285"/>
      <c r="TRN35" s="287"/>
      <c r="TRO35" s="287"/>
      <c r="TRP35" s="285"/>
      <c r="TRQ35" s="287"/>
      <c r="TRR35" s="287"/>
      <c r="TRS35" s="285"/>
      <c r="TRT35" s="287"/>
      <c r="TRU35" s="287"/>
      <c r="TRV35" s="285"/>
      <c r="TRW35" s="287"/>
      <c r="TRX35" s="287"/>
      <c r="TRY35" s="285"/>
      <c r="TRZ35" s="287"/>
      <c r="TSA35" s="287"/>
      <c r="TSB35" s="285"/>
      <c r="TSC35" s="287"/>
      <c r="TSD35" s="287"/>
      <c r="TSE35" s="285"/>
      <c r="TSF35" s="286"/>
      <c r="TSG35" s="286"/>
      <c r="TSH35" s="286"/>
      <c r="TSI35" s="287"/>
      <c r="TSJ35" s="287"/>
      <c r="TSK35" s="285"/>
      <c r="TSL35" s="286"/>
      <c r="TSM35" s="286"/>
      <c r="TSN35" s="286"/>
      <c r="TSO35" s="287"/>
      <c r="TSP35" s="287"/>
      <c r="TSQ35" s="285"/>
      <c r="TSR35" s="287"/>
      <c r="TSS35" s="287"/>
      <c r="TST35" s="285"/>
      <c r="TSU35" s="286"/>
      <c r="TSV35" s="286"/>
      <c r="TSW35" s="286"/>
      <c r="TSX35" s="286"/>
      <c r="TSY35" s="286"/>
      <c r="TSZ35" s="286"/>
      <c r="TTA35" s="163"/>
      <c r="TTB35" s="154"/>
      <c r="TTC35" s="287"/>
      <c r="TTD35" s="287"/>
      <c r="TTE35" s="285"/>
      <c r="TTF35" s="287"/>
      <c r="TTG35" s="287"/>
      <c r="TTH35" s="285"/>
      <c r="TTI35" s="287"/>
      <c r="TTJ35" s="287"/>
      <c r="TTK35" s="285"/>
      <c r="TTL35" s="287"/>
      <c r="TTM35" s="287"/>
      <c r="TTN35" s="285"/>
      <c r="TTO35" s="287"/>
      <c r="TTP35" s="287"/>
      <c r="TTQ35" s="285"/>
      <c r="TTR35" s="287"/>
      <c r="TTS35" s="287"/>
      <c r="TTT35" s="285"/>
      <c r="TTU35" s="287"/>
      <c r="TTV35" s="287"/>
      <c r="TTW35" s="285"/>
      <c r="TTX35" s="287"/>
      <c r="TTY35" s="287"/>
      <c r="TTZ35" s="285"/>
      <c r="TUA35" s="287"/>
      <c r="TUB35" s="287"/>
      <c r="TUC35" s="285"/>
      <c r="TUD35" s="287"/>
      <c r="TUE35" s="287"/>
      <c r="TUF35" s="285"/>
      <c r="TUG35" s="287"/>
      <c r="TUH35" s="287"/>
      <c r="TUI35" s="285"/>
      <c r="TUJ35" s="287"/>
      <c r="TUK35" s="287"/>
      <c r="TUL35" s="285"/>
      <c r="TUM35" s="287"/>
      <c r="TUN35" s="287"/>
      <c r="TUO35" s="285"/>
      <c r="TUP35" s="287"/>
      <c r="TUQ35" s="287"/>
      <c r="TUR35" s="285"/>
      <c r="TUS35" s="287"/>
      <c r="TUT35" s="287"/>
      <c r="TUU35" s="285"/>
      <c r="TUV35" s="287"/>
      <c r="TUW35" s="287"/>
      <c r="TUX35" s="285"/>
      <c r="TUY35" s="287"/>
      <c r="TUZ35" s="287"/>
      <c r="TVA35" s="285"/>
      <c r="TVB35" s="287"/>
      <c r="TVC35" s="287"/>
      <c r="TVD35" s="285"/>
      <c r="TVE35" s="287"/>
      <c r="TVF35" s="287"/>
      <c r="TVG35" s="285"/>
      <c r="TVH35" s="287"/>
      <c r="TVI35" s="287"/>
      <c r="TVJ35" s="285"/>
      <c r="TVK35" s="287"/>
      <c r="TVL35" s="287"/>
      <c r="TVM35" s="285"/>
      <c r="TVN35" s="286"/>
      <c r="TVO35" s="286"/>
      <c r="TVP35" s="286"/>
      <c r="TVQ35" s="287"/>
      <c r="TVR35" s="287"/>
      <c r="TVS35" s="285"/>
      <c r="TVT35" s="286"/>
      <c r="TVU35" s="286"/>
      <c r="TVV35" s="286"/>
      <c r="TVW35" s="287"/>
      <c r="TVX35" s="287"/>
      <c r="TVY35" s="285"/>
      <c r="TVZ35" s="287"/>
      <c r="TWA35" s="287"/>
      <c r="TWB35" s="285"/>
      <c r="TWC35" s="286"/>
      <c r="TWD35" s="286"/>
      <c r="TWE35" s="286"/>
      <c r="TWF35" s="286"/>
      <c r="TWG35" s="286"/>
      <c r="TWH35" s="286"/>
      <c r="TWI35" s="163"/>
      <c r="TWJ35" s="154"/>
      <c r="TWK35" s="287"/>
      <c r="TWL35" s="287"/>
      <c r="TWM35" s="285"/>
      <c r="TWN35" s="287"/>
      <c r="TWO35" s="287"/>
      <c r="TWP35" s="285"/>
      <c r="TWQ35" s="287"/>
      <c r="TWR35" s="287"/>
      <c r="TWS35" s="285"/>
      <c r="TWT35" s="287"/>
      <c r="TWU35" s="287"/>
      <c r="TWV35" s="285"/>
      <c r="TWW35" s="287"/>
      <c r="TWX35" s="287"/>
      <c r="TWY35" s="285"/>
      <c r="TWZ35" s="287"/>
      <c r="TXA35" s="287"/>
      <c r="TXB35" s="285"/>
      <c r="TXC35" s="287"/>
      <c r="TXD35" s="287"/>
      <c r="TXE35" s="285"/>
      <c r="TXF35" s="287"/>
      <c r="TXG35" s="287"/>
      <c r="TXH35" s="285"/>
      <c r="TXI35" s="287"/>
      <c r="TXJ35" s="287"/>
      <c r="TXK35" s="285"/>
      <c r="TXL35" s="287"/>
      <c r="TXM35" s="287"/>
      <c r="TXN35" s="285"/>
      <c r="TXO35" s="287"/>
      <c r="TXP35" s="287"/>
      <c r="TXQ35" s="285"/>
      <c r="TXR35" s="287"/>
      <c r="TXS35" s="287"/>
      <c r="TXT35" s="285"/>
      <c r="TXU35" s="287"/>
      <c r="TXV35" s="287"/>
      <c r="TXW35" s="285"/>
      <c r="TXX35" s="287"/>
      <c r="TXY35" s="287"/>
      <c r="TXZ35" s="285"/>
      <c r="TYA35" s="287"/>
      <c r="TYB35" s="287"/>
      <c r="TYC35" s="285"/>
      <c r="TYD35" s="287"/>
      <c r="TYE35" s="287"/>
      <c r="TYF35" s="285"/>
      <c r="TYG35" s="287"/>
      <c r="TYH35" s="287"/>
      <c r="TYI35" s="285"/>
      <c r="TYJ35" s="287"/>
      <c r="TYK35" s="287"/>
      <c r="TYL35" s="285"/>
      <c r="TYM35" s="287"/>
      <c r="TYN35" s="287"/>
      <c r="TYO35" s="285"/>
      <c r="TYP35" s="287"/>
      <c r="TYQ35" s="287"/>
      <c r="TYR35" s="285"/>
      <c r="TYS35" s="287"/>
      <c r="TYT35" s="287"/>
      <c r="TYU35" s="285"/>
      <c r="TYV35" s="286"/>
      <c r="TYW35" s="286"/>
      <c r="TYX35" s="286"/>
      <c r="TYY35" s="287"/>
      <c r="TYZ35" s="287"/>
      <c r="TZA35" s="285"/>
      <c r="TZB35" s="286"/>
      <c r="TZC35" s="286"/>
      <c r="TZD35" s="286"/>
      <c r="TZE35" s="287"/>
      <c r="TZF35" s="287"/>
      <c r="TZG35" s="285"/>
      <c r="TZH35" s="287"/>
      <c r="TZI35" s="287"/>
      <c r="TZJ35" s="285"/>
      <c r="TZK35" s="286"/>
      <c r="TZL35" s="286"/>
      <c r="TZM35" s="286"/>
      <c r="TZN35" s="286"/>
      <c r="TZO35" s="286"/>
      <c r="TZP35" s="286"/>
      <c r="TZQ35" s="163"/>
      <c r="TZR35" s="154"/>
      <c r="TZS35" s="287"/>
      <c r="TZT35" s="287"/>
      <c r="TZU35" s="285"/>
      <c r="TZV35" s="287"/>
      <c r="TZW35" s="287"/>
      <c r="TZX35" s="285"/>
      <c r="TZY35" s="287"/>
      <c r="TZZ35" s="287"/>
      <c r="UAA35" s="285"/>
      <c r="UAB35" s="287"/>
      <c r="UAC35" s="287"/>
      <c r="UAD35" s="285"/>
      <c r="UAE35" s="287"/>
      <c r="UAF35" s="287"/>
      <c r="UAG35" s="285"/>
      <c r="UAH35" s="287"/>
      <c r="UAI35" s="287"/>
      <c r="UAJ35" s="285"/>
      <c r="UAK35" s="287"/>
      <c r="UAL35" s="287"/>
      <c r="UAM35" s="285"/>
      <c r="UAN35" s="287"/>
      <c r="UAO35" s="287"/>
      <c r="UAP35" s="285"/>
      <c r="UAQ35" s="287"/>
      <c r="UAR35" s="287"/>
      <c r="UAS35" s="285"/>
      <c r="UAT35" s="287"/>
      <c r="UAU35" s="287"/>
      <c r="UAV35" s="285"/>
      <c r="UAW35" s="287"/>
      <c r="UAX35" s="287"/>
      <c r="UAY35" s="285"/>
      <c r="UAZ35" s="287"/>
      <c r="UBA35" s="287"/>
      <c r="UBB35" s="285"/>
      <c r="UBC35" s="287"/>
      <c r="UBD35" s="287"/>
      <c r="UBE35" s="285"/>
      <c r="UBF35" s="287"/>
      <c r="UBG35" s="287"/>
      <c r="UBH35" s="285"/>
      <c r="UBI35" s="287"/>
      <c r="UBJ35" s="287"/>
      <c r="UBK35" s="285"/>
      <c r="UBL35" s="287"/>
      <c r="UBM35" s="287"/>
      <c r="UBN35" s="285"/>
      <c r="UBO35" s="287"/>
      <c r="UBP35" s="287"/>
      <c r="UBQ35" s="285"/>
      <c r="UBR35" s="287"/>
      <c r="UBS35" s="287"/>
      <c r="UBT35" s="285"/>
      <c r="UBU35" s="287"/>
      <c r="UBV35" s="287"/>
      <c r="UBW35" s="285"/>
      <c r="UBX35" s="287"/>
      <c r="UBY35" s="287"/>
      <c r="UBZ35" s="285"/>
      <c r="UCA35" s="287"/>
      <c r="UCB35" s="287"/>
      <c r="UCC35" s="285"/>
      <c r="UCD35" s="286"/>
      <c r="UCE35" s="286"/>
      <c r="UCF35" s="286"/>
      <c r="UCG35" s="287"/>
      <c r="UCH35" s="287"/>
      <c r="UCI35" s="285"/>
      <c r="UCJ35" s="286"/>
      <c r="UCK35" s="286"/>
      <c r="UCL35" s="286"/>
      <c r="UCM35" s="287"/>
      <c r="UCN35" s="287"/>
      <c r="UCO35" s="285"/>
      <c r="UCP35" s="287"/>
      <c r="UCQ35" s="287"/>
      <c r="UCR35" s="285"/>
      <c r="UCS35" s="286"/>
      <c r="UCT35" s="286"/>
      <c r="UCU35" s="286"/>
      <c r="UCV35" s="286"/>
      <c r="UCW35" s="286"/>
      <c r="UCX35" s="286"/>
      <c r="UCY35" s="163"/>
      <c r="UCZ35" s="154"/>
      <c r="UDA35" s="287"/>
      <c r="UDB35" s="287"/>
      <c r="UDC35" s="285"/>
      <c r="UDD35" s="287"/>
      <c r="UDE35" s="287"/>
      <c r="UDF35" s="285"/>
      <c r="UDG35" s="287"/>
      <c r="UDH35" s="287"/>
      <c r="UDI35" s="285"/>
      <c r="UDJ35" s="287"/>
      <c r="UDK35" s="287"/>
      <c r="UDL35" s="285"/>
      <c r="UDM35" s="287"/>
      <c r="UDN35" s="287"/>
      <c r="UDO35" s="285"/>
      <c r="UDP35" s="287"/>
      <c r="UDQ35" s="287"/>
      <c r="UDR35" s="285"/>
      <c r="UDS35" s="287"/>
      <c r="UDT35" s="287"/>
      <c r="UDU35" s="285"/>
      <c r="UDV35" s="287"/>
      <c r="UDW35" s="287"/>
      <c r="UDX35" s="285"/>
      <c r="UDY35" s="287"/>
      <c r="UDZ35" s="287"/>
      <c r="UEA35" s="285"/>
      <c r="UEB35" s="287"/>
      <c r="UEC35" s="287"/>
      <c r="UED35" s="285"/>
      <c r="UEE35" s="287"/>
      <c r="UEF35" s="287"/>
      <c r="UEG35" s="285"/>
      <c r="UEH35" s="287"/>
      <c r="UEI35" s="287"/>
      <c r="UEJ35" s="285"/>
      <c r="UEK35" s="287"/>
      <c r="UEL35" s="287"/>
      <c r="UEM35" s="285"/>
      <c r="UEN35" s="287"/>
      <c r="UEO35" s="287"/>
      <c r="UEP35" s="285"/>
      <c r="UEQ35" s="287"/>
      <c r="UER35" s="287"/>
      <c r="UES35" s="285"/>
      <c r="UET35" s="287"/>
      <c r="UEU35" s="287"/>
      <c r="UEV35" s="285"/>
      <c r="UEW35" s="287"/>
      <c r="UEX35" s="287"/>
      <c r="UEY35" s="285"/>
      <c r="UEZ35" s="287"/>
      <c r="UFA35" s="287"/>
      <c r="UFB35" s="285"/>
      <c r="UFC35" s="287"/>
      <c r="UFD35" s="287"/>
      <c r="UFE35" s="285"/>
      <c r="UFF35" s="287"/>
      <c r="UFG35" s="287"/>
      <c r="UFH35" s="285"/>
      <c r="UFI35" s="287"/>
      <c r="UFJ35" s="287"/>
      <c r="UFK35" s="285"/>
      <c r="UFL35" s="286"/>
      <c r="UFM35" s="286"/>
      <c r="UFN35" s="286"/>
      <c r="UFO35" s="287"/>
      <c r="UFP35" s="287"/>
      <c r="UFQ35" s="285"/>
      <c r="UFR35" s="286"/>
      <c r="UFS35" s="286"/>
      <c r="UFT35" s="286"/>
      <c r="UFU35" s="287"/>
      <c r="UFV35" s="287"/>
      <c r="UFW35" s="285"/>
      <c r="UFX35" s="287"/>
      <c r="UFY35" s="287"/>
      <c r="UFZ35" s="285"/>
      <c r="UGA35" s="286"/>
      <c r="UGB35" s="286"/>
      <c r="UGC35" s="286"/>
      <c r="UGD35" s="286"/>
      <c r="UGE35" s="286"/>
      <c r="UGF35" s="286"/>
      <c r="UGG35" s="163"/>
      <c r="UGH35" s="154"/>
      <c r="UGI35" s="287"/>
      <c r="UGJ35" s="287"/>
      <c r="UGK35" s="285"/>
      <c r="UGL35" s="287"/>
      <c r="UGM35" s="287"/>
      <c r="UGN35" s="285"/>
      <c r="UGO35" s="287"/>
      <c r="UGP35" s="287"/>
      <c r="UGQ35" s="285"/>
      <c r="UGR35" s="287"/>
      <c r="UGS35" s="287"/>
      <c r="UGT35" s="285"/>
      <c r="UGU35" s="287"/>
      <c r="UGV35" s="287"/>
      <c r="UGW35" s="285"/>
      <c r="UGX35" s="287"/>
      <c r="UGY35" s="287"/>
      <c r="UGZ35" s="285"/>
      <c r="UHA35" s="287"/>
      <c r="UHB35" s="287"/>
      <c r="UHC35" s="285"/>
      <c r="UHD35" s="287"/>
      <c r="UHE35" s="287"/>
      <c r="UHF35" s="285"/>
      <c r="UHG35" s="287"/>
      <c r="UHH35" s="287"/>
      <c r="UHI35" s="285"/>
      <c r="UHJ35" s="287"/>
      <c r="UHK35" s="287"/>
      <c r="UHL35" s="285"/>
      <c r="UHM35" s="287"/>
      <c r="UHN35" s="287"/>
      <c r="UHO35" s="285"/>
      <c r="UHP35" s="287"/>
      <c r="UHQ35" s="287"/>
      <c r="UHR35" s="285"/>
      <c r="UHS35" s="287"/>
      <c r="UHT35" s="287"/>
      <c r="UHU35" s="285"/>
      <c r="UHV35" s="287"/>
      <c r="UHW35" s="287"/>
      <c r="UHX35" s="285"/>
      <c r="UHY35" s="287"/>
      <c r="UHZ35" s="287"/>
      <c r="UIA35" s="285"/>
      <c r="UIB35" s="287"/>
      <c r="UIC35" s="287"/>
      <c r="UID35" s="285"/>
      <c r="UIE35" s="287"/>
      <c r="UIF35" s="287"/>
      <c r="UIG35" s="285"/>
      <c r="UIH35" s="287"/>
      <c r="UII35" s="287"/>
      <c r="UIJ35" s="285"/>
      <c r="UIK35" s="287"/>
      <c r="UIL35" s="287"/>
      <c r="UIM35" s="285"/>
      <c r="UIN35" s="287"/>
      <c r="UIO35" s="287"/>
      <c r="UIP35" s="285"/>
      <c r="UIQ35" s="287"/>
      <c r="UIR35" s="287"/>
      <c r="UIS35" s="285"/>
      <c r="UIT35" s="286"/>
      <c r="UIU35" s="286"/>
      <c r="UIV35" s="286"/>
      <c r="UIW35" s="287"/>
      <c r="UIX35" s="287"/>
      <c r="UIY35" s="285"/>
      <c r="UIZ35" s="286"/>
      <c r="UJA35" s="286"/>
      <c r="UJB35" s="286"/>
      <c r="UJC35" s="287"/>
      <c r="UJD35" s="287"/>
      <c r="UJE35" s="285"/>
      <c r="UJF35" s="287"/>
      <c r="UJG35" s="287"/>
      <c r="UJH35" s="285"/>
      <c r="UJI35" s="286"/>
      <c r="UJJ35" s="286"/>
      <c r="UJK35" s="286"/>
      <c r="UJL35" s="286"/>
      <c r="UJM35" s="286"/>
      <c r="UJN35" s="286"/>
      <c r="UJO35" s="163"/>
      <c r="UJP35" s="154"/>
      <c r="UJQ35" s="287"/>
      <c r="UJR35" s="287"/>
      <c r="UJS35" s="285"/>
      <c r="UJT35" s="287"/>
      <c r="UJU35" s="287"/>
      <c r="UJV35" s="285"/>
      <c r="UJW35" s="287"/>
      <c r="UJX35" s="287"/>
      <c r="UJY35" s="285"/>
      <c r="UJZ35" s="287"/>
      <c r="UKA35" s="287"/>
      <c r="UKB35" s="285"/>
      <c r="UKC35" s="287"/>
      <c r="UKD35" s="287"/>
      <c r="UKE35" s="285"/>
      <c r="UKF35" s="287"/>
      <c r="UKG35" s="287"/>
      <c r="UKH35" s="285"/>
      <c r="UKI35" s="287"/>
      <c r="UKJ35" s="287"/>
      <c r="UKK35" s="285"/>
      <c r="UKL35" s="287"/>
      <c r="UKM35" s="287"/>
      <c r="UKN35" s="285"/>
      <c r="UKO35" s="287"/>
      <c r="UKP35" s="287"/>
      <c r="UKQ35" s="285"/>
      <c r="UKR35" s="287"/>
      <c r="UKS35" s="287"/>
      <c r="UKT35" s="285"/>
      <c r="UKU35" s="287"/>
      <c r="UKV35" s="287"/>
      <c r="UKW35" s="285"/>
      <c r="UKX35" s="287"/>
      <c r="UKY35" s="287"/>
      <c r="UKZ35" s="285"/>
      <c r="ULA35" s="287"/>
      <c r="ULB35" s="287"/>
      <c r="ULC35" s="285"/>
      <c r="ULD35" s="287"/>
      <c r="ULE35" s="287"/>
      <c r="ULF35" s="285"/>
      <c r="ULG35" s="287"/>
      <c r="ULH35" s="287"/>
      <c r="ULI35" s="285"/>
      <c r="ULJ35" s="287"/>
      <c r="ULK35" s="287"/>
      <c r="ULL35" s="285"/>
      <c r="ULM35" s="287"/>
      <c r="ULN35" s="287"/>
      <c r="ULO35" s="285"/>
      <c r="ULP35" s="287"/>
      <c r="ULQ35" s="287"/>
      <c r="ULR35" s="285"/>
      <c r="ULS35" s="287"/>
      <c r="ULT35" s="287"/>
      <c r="ULU35" s="285"/>
      <c r="ULV35" s="287"/>
      <c r="ULW35" s="287"/>
      <c r="ULX35" s="285"/>
      <c r="ULY35" s="287"/>
      <c r="ULZ35" s="287"/>
      <c r="UMA35" s="285"/>
      <c r="UMB35" s="286"/>
      <c r="UMC35" s="286"/>
      <c r="UMD35" s="286"/>
      <c r="UME35" s="287"/>
      <c r="UMF35" s="287"/>
      <c r="UMG35" s="285"/>
      <c r="UMH35" s="286"/>
      <c r="UMI35" s="286"/>
      <c r="UMJ35" s="286"/>
      <c r="UMK35" s="287"/>
      <c r="UML35" s="287"/>
      <c r="UMM35" s="285"/>
      <c r="UMN35" s="287"/>
      <c r="UMO35" s="287"/>
      <c r="UMP35" s="285"/>
      <c r="UMQ35" s="286"/>
      <c r="UMR35" s="286"/>
      <c r="UMS35" s="286"/>
      <c r="UMT35" s="286"/>
      <c r="UMU35" s="286"/>
      <c r="UMV35" s="286"/>
      <c r="UMW35" s="163"/>
      <c r="UMX35" s="154"/>
      <c r="UMY35" s="287"/>
      <c r="UMZ35" s="287"/>
      <c r="UNA35" s="285"/>
      <c r="UNB35" s="287"/>
      <c r="UNC35" s="287"/>
      <c r="UND35" s="285"/>
      <c r="UNE35" s="287"/>
      <c r="UNF35" s="287"/>
      <c r="UNG35" s="285"/>
      <c r="UNH35" s="287"/>
      <c r="UNI35" s="287"/>
      <c r="UNJ35" s="285"/>
      <c r="UNK35" s="287"/>
      <c r="UNL35" s="287"/>
      <c r="UNM35" s="285"/>
      <c r="UNN35" s="287"/>
      <c r="UNO35" s="287"/>
      <c r="UNP35" s="285"/>
      <c r="UNQ35" s="287"/>
      <c r="UNR35" s="287"/>
      <c r="UNS35" s="285"/>
      <c r="UNT35" s="287"/>
      <c r="UNU35" s="287"/>
      <c r="UNV35" s="285"/>
      <c r="UNW35" s="287"/>
      <c r="UNX35" s="287"/>
      <c r="UNY35" s="285"/>
      <c r="UNZ35" s="287"/>
      <c r="UOA35" s="287"/>
      <c r="UOB35" s="285"/>
      <c r="UOC35" s="287"/>
      <c r="UOD35" s="287"/>
      <c r="UOE35" s="285"/>
      <c r="UOF35" s="287"/>
      <c r="UOG35" s="287"/>
      <c r="UOH35" s="285"/>
      <c r="UOI35" s="287"/>
      <c r="UOJ35" s="287"/>
      <c r="UOK35" s="285"/>
      <c r="UOL35" s="287"/>
      <c r="UOM35" s="287"/>
      <c r="UON35" s="285"/>
      <c r="UOO35" s="287"/>
      <c r="UOP35" s="287"/>
      <c r="UOQ35" s="285"/>
      <c r="UOR35" s="287"/>
      <c r="UOS35" s="287"/>
      <c r="UOT35" s="285"/>
      <c r="UOU35" s="287"/>
      <c r="UOV35" s="287"/>
      <c r="UOW35" s="285"/>
      <c r="UOX35" s="287"/>
      <c r="UOY35" s="287"/>
      <c r="UOZ35" s="285"/>
      <c r="UPA35" s="287"/>
      <c r="UPB35" s="287"/>
      <c r="UPC35" s="285"/>
      <c r="UPD35" s="287"/>
      <c r="UPE35" s="287"/>
      <c r="UPF35" s="285"/>
      <c r="UPG35" s="287"/>
      <c r="UPH35" s="287"/>
      <c r="UPI35" s="285"/>
      <c r="UPJ35" s="286"/>
      <c r="UPK35" s="286"/>
      <c r="UPL35" s="286"/>
      <c r="UPM35" s="287"/>
      <c r="UPN35" s="287"/>
      <c r="UPO35" s="285"/>
      <c r="UPP35" s="286"/>
      <c r="UPQ35" s="286"/>
      <c r="UPR35" s="286"/>
      <c r="UPS35" s="287"/>
      <c r="UPT35" s="287"/>
      <c r="UPU35" s="285"/>
      <c r="UPV35" s="287"/>
      <c r="UPW35" s="287"/>
      <c r="UPX35" s="285"/>
      <c r="UPY35" s="286"/>
      <c r="UPZ35" s="286"/>
      <c r="UQA35" s="286"/>
      <c r="UQB35" s="286"/>
      <c r="UQC35" s="286"/>
      <c r="UQD35" s="286"/>
      <c r="UQE35" s="163"/>
      <c r="UQF35" s="154"/>
      <c r="UQG35" s="287"/>
      <c r="UQH35" s="287"/>
      <c r="UQI35" s="285"/>
      <c r="UQJ35" s="287"/>
      <c r="UQK35" s="287"/>
      <c r="UQL35" s="285"/>
      <c r="UQM35" s="287"/>
      <c r="UQN35" s="287"/>
      <c r="UQO35" s="285"/>
      <c r="UQP35" s="287"/>
      <c r="UQQ35" s="287"/>
      <c r="UQR35" s="285"/>
      <c r="UQS35" s="287"/>
      <c r="UQT35" s="287"/>
      <c r="UQU35" s="285"/>
      <c r="UQV35" s="287"/>
      <c r="UQW35" s="287"/>
      <c r="UQX35" s="285"/>
      <c r="UQY35" s="287"/>
      <c r="UQZ35" s="287"/>
      <c r="URA35" s="285"/>
      <c r="URB35" s="287"/>
      <c r="URC35" s="287"/>
      <c r="URD35" s="285"/>
      <c r="URE35" s="287"/>
      <c r="URF35" s="287"/>
      <c r="URG35" s="285"/>
      <c r="URH35" s="287"/>
      <c r="URI35" s="287"/>
      <c r="URJ35" s="285"/>
      <c r="URK35" s="287"/>
      <c r="URL35" s="287"/>
      <c r="URM35" s="285"/>
      <c r="URN35" s="287"/>
      <c r="URO35" s="287"/>
      <c r="URP35" s="285"/>
      <c r="URQ35" s="287"/>
      <c r="URR35" s="287"/>
      <c r="URS35" s="285"/>
      <c r="URT35" s="287"/>
      <c r="URU35" s="287"/>
      <c r="URV35" s="285"/>
      <c r="URW35" s="287"/>
      <c r="URX35" s="287"/>
      <c r="URY35" s="285"/>
      <c r="URZ35" s="287"/>
      <c r="USA35" s="287"/>
      <c r="USB35" s="285"/>
      <c r="USC35" s="287"/>
      <c r="USD35" s="287"/>
      <c r="USE35" s="285"/>
      <c r="USF35" s="287"/>
      <c r="USG35" s="287"/>
      <c r="USH35" s="285"/>
      <c r="USI35" s="287"/>
      <c r="USJ35" s="287"/>
      <c r="USK35" s="285"/>
      <c r="USL35" s="287"/>
      <c r="USM35" s="287"/>
      <c r="USN35" s="285"/>
      <c r="USO35" s="287"/>
      <c r="USP35" s="287"/>
      <c r="USQ35" s="285"/>
      <c r="USR35" s="286"/>
      <c r="USS35" s="286"/>
      <c r="UST35" s="286"/>
      <c r="USU35" s="287"/>
      <c r="USV35" s="287"/>
      <c r="USW35" s="285"/>
      <c r="USX35" s="286"/>
      <c r="USY35" s="286"/>
      <c r="USZ35" s="286"/>
      <c r="UTA35" s="287"/>
      <c r="UTB35" s="287"/>
      <c r="UTC35" s="285"/>
      <c r="UTD35" s="287"/>
      <c r="UTE35" s="287"/>
      <c r="UTF35" s="285"/>
      <c r="UTG35" s="286"/>
      <c r="UTH35" s="286"/>
      <c r="UTI35" s="286"/>
      <c r="UTJ35" s="286"/>
      <c r="UTK35" s="286"/>
      <c r="UTL35" s="286"/>
      <c r="UTM35" s="163"/>
      <c r="UTN35" s="154"/>
      <c r="UTO35" s="287"/>
      <c r="UTP35" s="287"/>
      <c r="UTQ35" s="285"/>
      <c r="UTR35" s="287"/>
      <c r="UTS35" s="287"/>
      <c r="UTT35" s="285"/>
      <c r="UTU35" s="287"/>
      <c r="UTV35" s="287"/>
      <c r="UTW35" s="285"/>
      <c r="UTX35" s="287"/>
      <c r="UTY35" s="287"/>
      <c r="UTZ35" s="285"/>
      <c r="UUA35" s="287"/>
      <c r="UUB35" s="287"/>
      <c r="UUC35" s="285"/>
      <c r="UUD35" s="287"/>
      <c r="UUE35" s="287"/>
      <c r="UUF35" s="285"/>
      <c r="UUG35" s="287"/>
      <c r="UUH35" s="287"/>
      <c r="UUI35" s="285"/>
      <c r="UUJ35" s="287"/>
      <c r="UUK35" s="287"/>
      <c r="UUL35" s="285"/>
      <c r="UUM35" s="287"/>
      <c r="UUN35" s="287"/>
      <c r="UUO35" s="285"/>
      <c r="UUP35" s="287"/>
      <c r="UUQ35" s="287"/>
      <c r="UUR35" s="285"/>
      <c r="UUS35" s="287"/>
      <c r="UUT35" s="287"/>
      <c r="UUU35" s="285"/>
      <c r="UUV35" s="287"/>
      <c r="UUW35" s="287"/>
      <c r="UUX35" s="285"/>
      <c r="UUY35" s="287"/>
      <c r="UUZ35" s="287"/>
      <c r="UVA35" s="285"/>
      <c r="UVB35" s="287"/>
      <c r="UVC35" s="287"/>
      <c r="UVD35" s="285"/>
      <c r="UVE35" s="287"/>
      <c r="UVF35" s="287"/>
      <c r="UVG35" s="285"/>
      <c r="UVH35" s="287"/>
      <c r="UVI35" s="287"/>
      <c r="UVJ35" s="285"/>
      <c r="UVK35" s="287"/>
      <c r="UVL35" s="287"/>
      <c r="UVM35" s="285"/>
      <c r="UVN35" s="287"/>
      <c r="UVO35" s="287"/>
      <c r="UVP35" s="285"/>
      <c r="UVQ35" s="287"/>
      <c r="UVR35" s="287"/>
      <c r="UVS35" s="285"/>
      <c r="UVT35" s="287"/>
      <c r="UVU35" s="287"/>
      <c r="UVV35" s="285"/>
      <c r="UVW35" s="287"/>
      <c r="UVX35" s="287"/>
      <c r="UVY35" s="285"/>
      <c r="UVZ35" s="286"/>
      <c r="UWA35" s="286"/>
      <c r="UWB35" s="286"/>
      <c r="UWC35" s="287"/>
      <c r="UWD35" s="287"/>
      <c r="UWE35" s="285"/>
      <c r="UWF35" s="286"/>
      <c r="UWG35" s="286"/>
      <c r="UWH35" s="286"/>
      <c r="UWI35" s="287"/>
      <c r="UWJ35" s="287"/>
      <c r="UWK35" s="285"/>
      <c r="UWL35" s="287"/>
      <c r="UWM35" s="287"/>
      <c r="UWN35" s="285"/>
      <c r="UWO35" s="286"/>
      <c r="UWP35" s="286"/>
      <c r="UWQ35" s="286"/>
      <c r="UWR35" s="286"/>
      <c r="UWS35" s="286"/>
      <c r="UWT35" s="286"/>
      <c r="UWU35" s="163"/>
      <c r="UWV35" s="154"/>
      <c r="UWW35" s="287"/>
      <c r="UWX35" s="287"/>
      <c r="UWY35" s="285"/>
      <c r="UWZ35" s="287"/>
      <c r="UXA35" s="287"/>
      <c r="UXB35" s="285"/>
      <c r="UXC35" s="287"/>
      <c r="UXD35" s="287"/>
      <c r="UXE35" s="285"/>
      <c r="UXF35" s="287"/>
      <c r="UXG35" s="287"/>
      <c r="UXH35" s="285"/>
      <c r="UXI35" s="287"/>
      <c r="UXJ35" s="287"/>
      <c r="UXK35" s="285"/>
      <c r="UXL35" s="287"/>
      <c r="UXM35" s="287"/>
      <c r="UXN35" s="285"/>
      <c r="UXO35" s="287"/>
      <c r="UXP35" s="287"/>
      <c r="UXQ35" s="285"/>
      <c r="UXR35" s="287"/>
      <c r="UXS35" s="287"/>
      <c r="UXT35" s="285"/>
      <c r="UXU35" s="287"/>
      <c r="UXV35" s="287"/>
      <c r="UXW35" s="285"/>
      <c r="UXX35" s="287"/>
      <c r="UXY35" s="287"/>
      <c r="UXZ35" s="285"/>
      <c r="UYA35" s="287"/>
      <c r="UYB35" s="287"/>
      <c r="UYC35" s="285"/>
      <c r="UYD35" s="287"/>
      <c r="UYE35" s="287"/>
      <c r="UYF35" s="285"/>
      <c r="UYG35" s="287"/>
      <c r="UYH35" s="287"/>
      <c r="UYI35" s="285"/>
      <c r="UYJ35" s="287"/>
      <c r="UYK35" s="287"/>
      <c r="UYL35" s="285"/>
      <c r="UYM35" s="287"/>
      <c r="UYN35" s="287"/>
      <c r="UYO35" s="285"/>
      <c r="UYP35" s="287"/>
      <c r="UYQ35" s="287"/>
      <c r="UYR35" s="285"/>
      <c r="UYS35" s="287"/>
      <c r="UYT35" s="287"/>
      <c r="UYU35" s="285"/>
      <c r="UYV35" s="287"/>
      <c r="UYW35" s="287"/>
      <c r="UYX35" s="285"/>
      <c r="UYY35" s="287"/>
      <c r="UYZ35" s="287"/>
      <c r="UZA35" s="285"/>
      <c r="UZB35" s="287"/>
      <c r="UZC35" s="287"/>
      <c r="UZD35" s="285"/>
      <c r="UZE35" s="287"/>
      <c r="UZF35" s="287"/>
      <c r="UZG35" s="285"/>
      <c r="UZH35" s="286"/>
      <c r="UZI35" s="286"/>
      <c r="UZJ35" s="286"/>
      <c r="UZK35" s="287"/>
      <c r="UZL35" s="287"/>
      <c r="UZM35" s="285"/>
      <c r="UZN35" s="286"/>
      <c r="UZO35" s="286"/>
      <c r="UZP35" s="286"/>
      <c r="UZQ35" s="287"/>
      <c r="UZR35" s="287"/>
      <c r="UZS35" s="285"/>
      <c r="UZT35" s="287"/>
      <c r="UZU35" s="287"/>
      <c r="UZV35" s="285"/>
      <c r="UZW35" s="286"/>
      <c r="UZX35" s="286"/>
      <c r="UZY35" s="286"/>
      <c r="UZZ35" s="286"/>
      <c r="VAA35" s="286"/>
      <c r="VAB35" s="286"/>
      <c r="VAC35" s="163"/>
      <c r="VAD35" s="154"/>
      <c r="VAE35" s="287"/>
      <c r="VAF35" s="287"/>
      <c r="VAG35" s="285"/>
      <c r="VAH35" s="287"/>
      <c r="VAI35" s="287"/>
      <c r="VAJ35" s="285"/>
      <c r="VAK35" s="287"/>
      <c r="VAL35" s="287"/>
      <c r="VAM35" s="285"/>
      <c r="VAN35" s="287"/>
      <c r="VAO35" s="287"/>
      <c r="VAP35" s="285"/>
      <c r="VAQ35" s="287"/>
      <c r="VAR35" s="287"/>
      <c r="VAS35" s="285"/>
      <c r="VAT35" s="287"/>
      <c r="VAU35" s="287"/>
      <c r="VAV35" s="285"/>
      <c r="VAW35" s="287"/>
      <c r="VAX35" s="287"/>
      <c r="VAY35" s="285"/>
      <c r="VAZ35" s="287"/>
      <c r="VBA35" s="287"/>
      <c r="VBB35" s="285"/>
      <c r="VBC35" s="287"/>
      <c r="VBD35" s="287"/>
      <c r="VBE35" s="285"/>
      <c r="VBF35" s="287"/>
      <c r="VBG35" s="287"/>
      <c r="VBH35" s="285"/>
      <c r="VBI35" s="287"/>
      <c r="VBJ35" s="287"/>
      <c r="VBK35" s="285"/>
      <c r="VBL35" s="287"/>
      <c r="VBM35" s="287"/>
      <c r="VBN35" s="285"/>
      <c r="VBO35" s="287"/>
      <c r="VBP35" s="287"/>
      <c r="VBQ35" s="285"/>
      <c r="VBR35" s="287"/>
      <c r="VBS35" s="287"/>
      <c r="VBT35" s="285"/>
      <c r="VBU35" s="287"/>
      <c r="VBV35" s="287"/>
      <c r="VBW35" s="285"/>
      <c r="VBX35" s="287"/>
      <c r="VBY35" s="287"/>
      <c r="VBZ35" s="285"/>
      <c r="VCA35" s="287"/>
      <c r="VCB35" s="287"/>
      <c r="VCC35" s="285"/>
      <c r="VCD35" s="287"/>
      <c r="VCE35" s="287"/>
      <c r="VCF35" s="285"/>
      <c r="VCG35" s="287"/>
      <c r="VCH35" s="287"/>
      <c r="VCI35" s="285"/>
      <c r="VCJ35" s="287"/>
      <c r="VCK35" s="287"/>
      <c r="VCL35" s="285"/>
      <c r="VCM35" s="287"/>
      <c r="VCN35" s="287"/>
      <c r="VCO35" s="285"/>
      <c r="VCP35" s="286"/>
      <c r="VCQ35" s="286"/>
      <c r="VCR35" s="286"/>
      <c r="VCS35" s="287"/>
      <c r="VCT35" s="287"/>
      <c r="VCU35" s="285"/>
      <c r="VCV35" s="286"/>
      <c r="VCW35" s="286"/>
      <c r="VCX35" s="286"/>
      <c r="VCY35" s="287"/>
      <c r="VCZ35" s="287"/>
      <c r="VDA35" s="285"/>
      <c r="VDB35" s="287"/>
      <c r="VDC35" s="287"/>
      <c r="VDD35" s="285"/>
      <c r="VDE35" s="286"/>
      <c r="VDF35" s="286"/>
      <c r="VDG35" s="286"/>
      <c r="VDH35" s="286"/>
      <c r="VDI35" s="286"/>
      <c r="VDJ35" s="286"/>
      <c r="VDK35" s="163"/>
      <c r="VDL35" s="154"/>
      <c r="VDM35" s="287"/>
      <c r="VDN35" s="287"/>
      <c r="VDO35" s="285"/>
      <c r="VDP35" s="287"/>
      <c r="VDQ35" s="287"/>
      <c r="VDR35" s="285"/>
      <c r="VDS35" s="287"/>
      <c r="VDT35" s="287"/>
      <c r="VDU35" s="285"/>
      <c r="VDV35" s="287"/>
      <c r="VDW35" s="287"/>
      <c r="VDX35" s="285"/>
      <c r="VDY35" s="287"/>
      <c r="VDZ35" s="287"/>
      <c r="VEA35" s="285"/>
      <c r="VEB35" s="287"/>
      <c r="VEC35" s="287"/>
      <c r="VED35" s="285"/>
      <c r="VEE35" s="287"/>
      <c r="VEF35" s="287"/>
      <c r="VEG35" s="285"/>
      <c r="VEH35" s="287"/>
      <c r="VEI35" s="287"/>
      <c r="VEJ35" s="285"/>
      <c r="VEK35" s="287"/>
      <c r="VEL35" s="287"/>
      <c r="VEM35" s="285"/>
      <c r="VEN35" s="287"/>
      <c r="VEO35" s="287"/>
      <c r="VEP35" s="285"/>
      <c r="VEQ35" s="287"/>
      <c r="VER35" s="287"/>
      <c r="VES35" s="285"/>
      <c r="VET35" s="287"/>
      <c r="VEU35" s="287"/>
      <c r="VEV35" s="285"/>
      <c r="VEW35" s="287"/>
      <c r="VEX35" s="287"/>
      <c r="VEY35" s="285"/>
      <c r="VEZ35" s="287"/>
      <c r="VFA35" s="287"/>
      <c r="VFB35" s="285"/>
      <c r="VFC35" s="287"/>
      <c r="VFD35" s="287"/>
      <c r="VFE35" s="285"/>
      <c r="VFF35" s="287"/>
      <c r="VFG35" s="287"/>
      <c r="VFH35" s="285"/>
      <c r="VFI35" s="287"/>
      <c r="VFJ35" s="287"/>
      <c r="VFK35" s="285"/>
      <c r="VFL35" s="287"/>
      <c r="VFM35" s="287"/>
      <c r="VFN35" s="285"/>
      <c r="VFO35" s="287"/>
      <c r="VFP35" s="287"/>
      <c r="VFQ35" s="285"/>
      <c r="VFR35" s="287"/>
      <c r="VFS35" s="287"/>
      <c r="VFT35" s="285"/>
      <c r="VFU35" s="287"/>
      <c r="VFV35" s="287"/>
      <c r="VFW35" s="285"/>
      <c r="VFX35" s="286"/>
      <c r="VFY35" s="286"/>
      <c r="VFZ35" s="286"/>
      <c r="VGA35" s="287"/>
      <c r="VGB35" s="287"/>
      <c r="VGC35" s="285"/>
      <c r="VGD35" s="286"/>
      <c r="VGE35" s="286"/>
      <c r="VGF35" s="286"/>
      <c r="VGG35" s="287"/>
      <c r="VGH35" s="287"/>
      <c r="VGI35" s="285"/>
      <c r="VGJ35" s="287"/>
      <c r="VGK35" s="287"/>
      <c r="VGL35" s="285"/>
      <c r="VGM35" s="286"/>
      <c r="VGN35" s="286"/>
      <c r="VGO35" s="286"/>
      <c r="VGP35" s="286"/>
      <c r="VGQ35" s="286"/>
      <c r="VGR35" s="286"/>
      <c r="VGS35" s="163"/>
      <c r="VGT35" s="154"/>
      <c r="VGU35" s="287"/>
      <c r="VGV35" s="287"/>
      <c r="VGW35" s="285"/>
      <c r="VGX35" s="287"/>
      <c r="VGY35" s="287"/>
      <c r="VGZ35" s="285"/>
      <c r="VHA35" s="287"/>
      <c r="VHB35" s="287"/>
      <c r="VHC35" s="285"/>
      <c r="VHD35" s="287"/>
      <c r="VHE35" s="287"/>
      <c r="VHF35" s="285"/>
      <c r="VHG35" s="287"/>
      <c r="VHH35" s="287"/>
      <c r="VHI35" s="285"/>
      <c r="VHJ35" s="287"/>
      <c r="VHK35" s="287"/>
      <c r="VHL35" s="285"/>
      <c r="VHM35" s="287"/>
      <c r="VHN35" s="287"/>
      <c r="VHO35" s="285"/>
      <c r="VHP35" s="287"/>
      <c r="VHQ35" s="287"/>
      <c r="VHR35" s="285"/>
      <c r="VHS35" s="287"/>
      <c r="VHT35" s="287"/>
      <c r="VHU35" s="285"/>
      <c r="VHV35" s="287"/>
      <c r="VHW35" s="287"/>
      <c r="VHX35" s="285"/>
      <c r="VHY35" s="287"/>
      <c r="VHZ35" s="287"/>
      <c r="VIA35" s="285"/>
      <c r="VIB35" s="287"/>
      <c r="VIC35" s="287"/>
      <c r="VID35" s="285"/>
      <c r="VIE35" s="287"/>
      <c r="VIF35" s="287"/>
      <c r="VIG35" s="285"/>
      <c r="VIH35" s="287"/>
      <c r="VII35" s="287"/>
      <c r="VIJ35" s="285"/>
      <c r="VIK35" s="287"/>
      <c r="VIL35" s="287"/>
      <c r="VIM35" s="285"/>
      <c r="VIN35" s="287"/>
      <c r="VIO35" s="287"/>
      <c r="VIP35" s="285"/>
      <c r="VIQ35" s="287"/>
      <c r="VIR35" s="287"/>
      <c r="VIS35" s="285"/>
      <c r="VIT35" s="287"/>
      <c r="VIU35" s="287"/>
      <c r="VIV35" s="285"/>
      <c r="VIW35" s="287"/>
      <c r="VIX35" s="287"/>
      <c r="VIY35" s="285"/>
      <c r="VIZ35" s="287"/>
      <c r="VJA35" s="287"/>
      <c r="VJB35" s="285"/>
      <c r="VJC35" s="287"/>
      <c r="VJD35" s="287"/>
      <c r="VJE35" s="285"/>
      <c r="VJF35" s="286"/>
      <c r="VJG35" s="286"/>
      <c r="VJH35" s="286"/>
      <c r="VJI35" s="287"/>
      <c r="VJJ35" s="287"/>
      <c r="VJK35" s="285"/>
      <c r="VJL35" s="286"/>
      <c r="VJM35" s="286"/>
      <c r="VJN35" s="286"/>
      <c r="VJO35" s="287"/>
      <c r="VJP35" s="287"/>
      <c r="VJQ35" s="285"/>
      <c r="VJR35" s="287"/>
      <c r="VJS35" s="287"/>
      <c r="VJT35" s="285"/>
      <c r="VJU35" s="286"/>
      <c r="VJV35" s="286"/>
      <c r="VJW35" s="286"/>
      <c r="VJX35" s="286"/>
      <c r="VJY35" s="286"/>
      <c r="VJZ35" s="286"/>
      <c r="VKA35" s="163"/>
      <c r="VKB35" s="154"/>
      <c r="VKC35" s="287"/>
      <c r="VKD35" s="287"/>
      <c r="VKE35" s="285"/>
      <c r="VKF35" s="287"/>
      <c r="VKG35" s="287"/>
      <c r="VKH35" s="285"/>
      <c r="VKI35" s="287"/>
      <c r="VKJ35" s="287"/>
      <c r="VKK35" s="285"/>
      <c r="VKL35" s="287"/>
      <c r="VKM35" s="287"/>
      <c r="VKN35" s="285"/>
      <c r="VKO35" s="287"/>
      <c r="VKP35" s="287"/>
      <c r="VKQ35" s="285"/>
      <c r="VKR35" s="287"/>
      <c r="VKS35" s="287"/>
      <c r="VKT35" s="285"/>
      <c r="VKU35" s="287"/>
      <c r="VKV35" s="287"/>
      <c r="VKW35" s="285"/>
      <c r="VKX35" s="287"/>
      <c r="VKY35" s="287"/>
      <c r="VKZ35" s="285"/>
      <c r="VLA35" s="287"/>
      <c r="VLB35" s="287"/>
      <c r="VLC35" s="285"/>
      <c r="VLD35" s="287"/>
      <c r="VLE35" s="287"/>
      <c r="VLF35" s="285"/>
      <c r="VLG35" s="287"/>
      <c r="VLH35" s="287"/>
      <c r="VLI35" s="285"/>
      <c r="VLJ35" s="287"/>
      <c r="VLK35" s="287"/>
      <c r="VLL35" s="285"/>
      <c r="VLM35" s="287"/>
      <c r="VLN35" s="287"/>
      <c r="VLO35" s="285"/>
      <c r="VLP35" s="287"/>
      <c r="VLQ35" s="287"/>
      <c r="VLR35" s="285"/>
      <c r="VLS35" s="287"/>
      <c r="VLT35" s="287"/>
      <c r="VLU35" s="285"/>
      <c r="VLV35" s="287"/>
      <c r="VLW35" s="287"/>
      <c r="VLX35" s="285"/>
      <c r="VLY35" s="287"/>
      <c r="VLZ35" s="287"/>
      <c r="VMA35" s="285"/>
      <c r="VMB35" s="287"/>
      <c r="VMC35" s="287"/>
      <c r="VMD35" s="285"/>
      <c r="VME35" s="287"/>
      <c r="VMF35" s="287"/>
      <c r="VMG35" s="285"/>
      <c r="VMH35" s="287"/>
      <c r="VMI35" s="287"/>
      <c r="VMJ35" s="285"/>
      <c r="VMK35" s="287"/>
      <c r="VML35" s="287"/>
      <c r="VMM35" s="285"/>
      <c r="VMN35" s="286"/>
      <c r="VMO35" s="286"/>
      <c r="VMP35" s="286"/>
      <c r="VMQ35" s="287"/>
      <c r="VMR35" s="287"/>
      <c r="VMS35" s="285"/>
      <c r="VMT35" s="286"/>
      <c r="VMU35" s="286"/>
      <c r="VMV35" s="286"/>
      <c r="VMW35" s="287"/>
      <c r="VMX35" s="287"/>
      <c r="VMY35" s="285"/>
      <c r="VMZ35" s="287"/>
      <c r="VNA35" s="287"/>
      <c r="VNB35" s="285"/>
      <c r="VNC35" s="286"/>
      <c r="VND35" s="286"/>
      <c r="VNE35" s="286"/>
      <c r="VNF35" s="286"/>
      <c r="VNG35" s="286"/>
      <c r="VNH35" s="286"/>
      <c r="VNI35" s="163"/>
      <c r="VNJ35" s="154"/>
      <c r="VNK35" s="287"/>
      <c r="VNL35" s="287"/>
      <c r="VNM35" s="285"/>
      <c r="VNN35" s="287"/>
      <c r="VNO35" s="287"/>
      <c r="VNP35" s="285"/>
      <c r="VNQ35" s="287"/>
      <c r="VNR35" s="287"/>
      <c r="VNS35" s="285"/>
      <c r="VNT35" s="287"/>
      <c r="VNU35" s="287"/>
      <c r="VNV35" s="285"/>
      <c r="VNW35" s="287"/>
      <c r="VNX35" s="287"/>
      <c r="VNY35" s="285"/>
      <c r="VNZ35" s="287"/>
      <c r="VOA35" s="287"/>
      <c r="VOB35" s="285"/>
      <c r="VOC35" s="287"/>
      <c r="VOD35" s="287"/>
      <c r="VOE35" s="285"/>
      <c r="VOF35" s="287"/>
      <c r="VOG35" s="287"/>
      <c r="VOH35" s="285"/>
      <c r="VOI35" s="287"/>
      <c r="VOJ35" s="287"/>
      <c r="VOK35" s="285"/>
      <c r="VOL35" s="287"/>
      <c r="VOM35" s="287"/>
      <c r="VON35" s="285"/>
      <c r="VOO35" s="287"/>
      <c r="VOP35" s="287"/>
      <c r="VOQ35" s="285"/>
      <c r="VOR35" s="287"/>
      <c r="VOS35" s="287"/>
      <c r="VOT35" s="285"/>
      <c r="VOU35" s="287"/>
      <c r="VOV35" s="287"/>
      <c r="VOW35" s="285"/>
      <c r="VOX35" s="287"/>
      <c r="VOY35" s="287"/>
      <c r="VOZ35" s="285"/>
      <c r="VPA35" s="287"/>
      <c r="VPB35" s="287"/>
      <c r="VPC35" s="285"/>
      <c r="VPD35" s="287"/>
      <c r="VPE35" s="287"/>
      <c r="VPF35" s="285"/>
      <c r="VPG35" s="287"/>
      <c r="VPH35" s="287"/>
      <c r="VPI35" s="285"/>
      <c r="VPJ35" s="287"/>
      <c r="VPK35" s="287"/>
      <c r="VPL35" s="285"/>
      <c r="VPM35" s="287"/>
      <c r="VPN35" s="287"/>
      <c r="VPO35" s="285"/>
      <c r="VPP35" s="287"/>
      <c r="VPQ35" s="287"/>
      <c r="VPR35" s="285"/>
      <c r="VPS35" s="287"/>
      <c r="VPT35" s="287"/>
      <c r="VPU35" s="285"/>
      <c r="VPV35" s="286"/>
      <c r="VPW35" s="286"/>
      <c r="VPX35" s="286"/>
      <c r="VPY35" s="287"/>
      <c r="VPZ35" s="287"/>
      <c r="VQA35" s="285"/>
      <c r="VQB35" s="286"/>
      <c r="VQC35" s="286"/>
      <c r="VQD35" s="286"/>
      <c r="VQE35" s="287"/>
      <c r="VQF35" s="287"/>
      <c r="VQG35" s="285"/>
      <c r="VQH35" s="287"/>
      <c r="VQI35" s="287"/>
      <c r="VQJ35" s="285"/>
      <c r="VQK35" s="286"/>
      <c r="VQL35" s="286"/>
      <c r="VQM35" s="286"/>
      <c r="VQN35" s="286"/>
      <c r="VQO35" s="286"/>
      <c r="VQP35" s="286"/>
      <c r="VQQ35" s="163"/>
      <c r="VQR35" s="154"/>
      <c r="VQS35" s="287"/>
      <c r="VQT35" s="287"/>
      <c r="VQU35" s="285"/>
      <c r="VQV35" s="287"/>
      <c r="VQW35" s="287"/>
      <c r="VQX35" s="285"/>
      <c r="VQY35" s="287"/>
      <c r="VQZ35" s="287"/>
      <c r="VRA35" s="285"/>
      <c r="VRB35" s="287"/>
      <c r="VRC35" s="287"/>
      <c r="VRD35" s="285"/>
      <c r="VRE35" s="287"/>
      <c r="VRF35" s="287"/>
      <c r="VRG35" s="285"/>
      <c r="VRH35" s="287"/>
      <c r="VRI35" s="287"/>
      <c r="VRJ35" s="285"/>
      <c r="VRK35" s="287"/>
      <c r="VRL35" s="287"/>
      <c r="VRM35" s="285"/>
      <c r="VRN35" s="287"/>
      <c r="VRO35" s="287"/>
      <c r="VRP35" s="285"/>
      <c r="VRQ35" s="287"/>
      <c r="VRR35" s="287"/>
      <c r="VRS35" s="285"/>
      <c r="VRT35" s="287"/>
      <c r="VRU35" s="287"/>
      <c r="VRV35" s="285"/>
      <c r="VRW35" s="287"/>
      <c r="VRX35" s="287"/>
      <c r="VRY35" s="285"/>
      <c r="VRZ35" s="287"/>
      <c r="VSA35" s="287"/>
      <c r="VSB35" s="285"/>
      <c r="VSC35" s="287"/>
      <c r="VSD35" s="287"/>
      <c r="VSE35" s="285"/>
      <c r="VSF35" s="287"/>
      <c r="VSG35" s="287"/>
      <c r="VSH35" s="285"/>
      <c r="VSI35" s="287"/>
      <c r="VSJ35" s="287"/>
      <c r="VSK35" s="285"/>
      <c r="VSL35" s="287"/>
      <c r="VSM35" s="287"/>
      <c r="VSN35" s="285"/>
      <c r="VSO35" s="287"/>
      <c r="VSP35" s="287"/>
      <c r="VSQ35" s="285"/>
      <c r="VSR35" s="287"/>
      <c r="VSS35" s="287"/>
      <c r="VST35" s="285"/>
      <c r="VSU35" s="287"/>
      <c r="VSV35" s="287"/>
      <c r="VSW35" s="285"/>
      <c r="VSX35" s="287"/>
      <c r="VSY35" s="287"/>
      <c r="VSZ35" s="285"/>
      <c r="VTA35" s="287"/>
      <c r="VTB35" s="287"/>
      <c r="VTC35" s="285"/>
      <c r="VTD35" s="286"/>
      <c r="VTE35" s="286"/>
      <c r="VTF35" s="286"/>
      <c r="VTG35" s="287"/>
      <c r="VTH35" s="287"/>
      <c r="VTI35" s="285"/>
      <c r="VTJ35" s="286"/>
      <c r="VTK35" s="286"/>
      <c r="VTL35" s="286"/>
      <c r="VTM35" s="287"/>
      <c r="VTN35" s="287"/>
      <c r="VTO35" s="285"/>
      <c r="VTP35" s="287"/>
      <c r="VTQ35" s="287"/>
      <c r="VTR35" s="285"/>
      <c r="VTS35" s="286"/>
      <c r="VTT35" s="286"/>
      <c r="VTU35" s="286"/>
      <c r="VTV35" s="286"/>
      <c r="VTW35" s="286"/>
      <c r="VTX35" s="286"/>
      <c r="VTY35" s="163"/>
      <c r="VTZ35" s="154"/>
      <c r="VUA35" s="287"/>
      <c r="VUB35" s="287"/>
      <c r="VUC35" s="285"/>
      <c r="VUD35" s="287"/>
      <c r="VUE35" s="287"/>
      <c r="VUF35" s="285"/>
      <c r="VUG35" s="287"/>
      <c r="VUH35" s="287"/>
      <c r="VUI35" s="285"/>
      <c r="VUJ35" s="287"/>
      <c r="VUK35" s="287"/>
      <c r="VUL35" s="285"/>
      <c r="VUM35" s="287"/>
      <c r="VUN35" s="287"/>
      <c r="VUO35" s="285"/>
      <c r="VUP35" s="287"/>
      <c r="VUQ35" s="287"/>
      <c r="VUR35" s="285"/>
      <c r="VUS35" s="287"/>
      <c r="VUT35" s="287"/>
      <c r="VUU35" s="285"/>
      <c r="VUV35" s="287"/>
      <c r="VUW35" s="287"/>
      <c r="VUX35" s="285"/>
      <c r="VUY35" s="287"/>
      <c r="VUZ35" s="287"/>
      <c r="VVA35" s="285"/>
      <c r="VVB35" s="287"/>
      <c r="VVC35" s="287"/>
      <c r="VVD35" s="285"/>
      <c r="VVE35" s="287"/>
      <c r="VVF35" s="287"/>
      <c r="VVG35" s="285"/>
      <c r="VVH35" s="287"/>
      <c r="VVI35" s="287"/>
      <c r="VVJ35" s="285"/>
      <c r="VVK35" s="287"/>
      <c r="VVL35" s="287"/>
      <c r="VVM35" s="285"/>
      <c r="VVN35" s="287"/>
      <c r="VVO35" s="287"/>
      <c r="VVP35" s="285"/>
      <c r="VVQ35" s="287"/>
      <c r="VVR35" s="287"/>
      <c r="VVS35" s="285"/>
      <c r="VVT35" s="287"/>
      <c r="VVU35" s="287"/>
      <c r="VVV35" s="285"/>
      <c r="VVW35" s="287"/>
      <c r="VVX35" s="287"/>
      <c r="VVY35" s="285"/>
      <c r="VVZ35" s="287"/>
      <c r="VWA35" s="287"/>
      <c r="VWB35" s="285"/>
      <c r="VWC35" s="287"/>
      <c r="VWD35" s="287"/>
      <c r="VWE35" s="285"/>
      <c r="VWF35" s="287"/>
      <c r="VWG35" s="287"/>
      <c r="VWH35" s="285"/>
      <c r="VWI35" s="287"/>
      <c r="VWJ35" s="287"/>
      <c r="VWK35" s="285"/>
      <c r="VWL35" s="286"/>
      <c r="VWM35" s="286"/>
      <c r="VWN35" s="286"/>
      <c r="VWO35" s="287"/>
      <c r="VWP35" s="287"/>
      <c r="VWQ35" s="285"/>
      <c r="VWR35" s="286"/>
      <c r="VWS35" s="286"/>
      <c r="VWT35" s="286"/>
      <c r="VWU35" s="287"/>
      <c r="VWV35" s="287"/>
      <c r="VWW35" s="285"/>
      <c r="VWX35" s="287"/>
      <c r="VWY35" s="287"/>
      <c r="VWZ35" s="285"/>
      <c r="VXA35" s="286"/>
      <c r="VXB35" s="286"/>
      <c r="VXC35" s="286"/>
      <c r="VXD35" s="286"/>
      <c r="VXE35" s="286"/>
      <c r="VXF35" s="286"/>
      <c r="VXG35" s="163"/>
      <c r="VXH35" s="154"/>
      <c r="VXI35" s="287"/>
      <c r="VXJ35" s="287"/>
      <c r="VXK35" s="285"/>
      <c r="VXL35" s="287"/>
      <c r="VXM35" s="287"/>
      <c r="VXN35" s="285"/>
      <c r="VXO35" s="287"/>
      <c r="VXP35" s="287"/>
      <c r="VXQ35" s="285"/>
      <c r="VXR35" s="287"/>
      <c r="VXS35" s="287"/>
      <c r="VXT35" s="285"/>
      <c r="VXU35" s="287"/>
      <c r="VXV35" s="287"/>
      <c r="VXW35" s="285"/>
      <c r="VXX35" s="287"/>
      <c r="VXY35" s="287"/>
      <c r="VXZ35" s="285"/>
      <c r="VYA35" s="287"/>
      <c r="VYB35" s="287"/>
      <c r="VYC35" s="285"/>
      <c r="VYD35" s="287"/>
      <c r="VYE35" s="287"/>
      <c r="VYF35" s="285"/>
      <c r="VYG35" s="287"/>
      <c r="VYH35" s="287"/>
      <c r="VYI35" s="285"/>
      <c r="VYJ35" s="287"/>
      <c r="VYK35" s="287"/>
      <c r="VYL35" s="285"/>
      <c r="VYM35" s="287"/>
      <c r="VYN35" s="287"/>
      <c r="VYO35" s="285"/>
      <c r="VYP35" s="287"/>
      <c r="VYQ35" s="287"/>
      <c r="VYR35" s="285"/>
      <c r="VYS35" s="287"/>
      <c r="VYT35" s="287"/>
      <c r="VYU35" s="285"/>
      <c r="VYV35" s="287"/>
      <c r="VYW35" s="287"/>
      <c r="VYX35" s="285"/>
      <c r="VYY35" s="287"/>
      <c r="VYZ35" s="287"/>
      <c r="VZA35" s="285"/>
      <c r="VZB35" s="287"/>
      <c r="VZC35" s="287"/>
      <c r="VZD35" s="285"/>
      <c r="VZE35" s="287"/>
      <c r="VZF35" s="287"/>
      <c r="VZG35" s="285"/>
      <c r="VZH35" s="287"/>
      <c r="VZI35" s="287"/>
      <c r="VZJ35" s="285"/>
      <c r="VZK35" s="287"/>
      <c r="VZL35" s="287"/>
      <c r="VZM35" s="285"/>
      <c r="VZN35" s="287"/>
      <c r="VZO35" s="287"/>
      <c r="VZP35" s="285"/>
      <c r="VZQ35" s="287"/>
      <c r="VZR35" s="287"/>
      <c r="VZS35" s="285"/>
      <c r="VZT35" s="286"/>
      <c r="VZU35" s="286"/>
      <c r="VZV35" s="286"/>
      <c r="VZW35" s="287"/>
      <c r="VZX35" s="287"/>
      <c r="VZY35" s="285"/>
      <c r="VZZ35" s="286"/>
      <c r="WAA35" s="286"/>
      <c r="WAB35" s="286"/>
      <c r="WAC35" s="287"/>
      <c r="WAD35" s="287"/>
      <c r="WAE35" s="285"/>
      <c r="WAF35" s="287"/>
      <c r="WAG35" s="287"/>
      <c r="WAH35" s="285"/>
      <c r="WAI35" s="286"/>
      <c r="WAJ35" s="286"/>
      <c r="WAK35" s="286"/>
      <c r="WAL35" s="286"/>
      <c r="WAM35" s="286"/>
      <c r="WAN35" s="286"/>
      <c r="WAO35" s="163"/>
      <c r="WAP35" s="154"/>
      <c r="WAQ35" s="287"/>
      <c r="WAR35" s="287"/>
      <c r="WAS35" s="285"/>
      <c r="WAT35" s="287"/>
      <c r="WAU35" s="287"/>
      <c r="WAV35" s="285"/>
      <c r="WAW35" s="287"/>
      <c r="WAX35" s="287"/>
      <c r="WAY35" s="285"/>
      <c r="WAZ35" s="287"/>
      <c r="WBA35" s="287"/>
      <c r="WBB35" s="285"/>
      <c r="WBC35" s="287"/>
      <c r="WBD35" s="287"/>
      <c r="WBE35" s="285"/>
      <c r="WBF35" s="287"/>
      <c r="WBG35" s="287"/>
      <c r="WBH35" s="285"/>
      <c r="WBI35" s="287"/>
      <c r="WBJ35" s="287"/>
      <c r="WBK35" s="285"/>
      <c r="WBL35" s="287"/>
      <c r="WBM35" s="287"/>
      <c r="WBN35" s="285"/>
      <c r="WBO35" s="287"/>
      <c r="WBP35" s="287"/>
      <c r="WBQ35" s="285"/>
      <c r="WBR35" s="287"/>
      <c r="WBS35" s="287"/>
      <c r="WBT35" s="285"/>
      <c r="WBU35" s="287"/>
      <c r="WBV35" s="287"/>
      <c r="WBW35" s="285"/>
      <c r="WBX35" s="287"/>
      <c r="WBY35" s="287"/>
      <c r="WBZ35" s="285"/>
      <c r="WCA35" s="287"/>
      <c r="WCB35" s="287"/>
      <c r="WCC35" s="285"/>
      <c r="WCD35" s="287"/>
      <c r="WCE35" s="287"/>
      <c r="WCF35" s="285"/>
      <c r="WCG35" s="287"/>
      <c r="WCH35" s="287"/>
      <c r="WCI35" s="285"/>
      <c r="WCJ35" s="287"/>
      <c r="WCK35" s="287"/>
      <c r="WCL35" s="285"/>
      <c r="WCM35" s="287"/>
      <c r="WCN35" s="287"/>
      <c r="WCO35" s="285"/>
      <c r="WCP35" s="287"/>
      <c r="WCQ35" s="287"/>
      <c r="WCR35" s="285"/>
      <c r="WCS35" s="287"/>
      <c r="WCT35" s="287"/>
      <c r="WCU35" s="285"/>
      <c r="WCV35" s="287"/>
      <c r="WCW35" s="287"/>
      <c r="WCX35" s="285"/>
      <c r="WCY35" s="287"/>
      <c r="WCZ35" s="287"/>
      <c r="WDA35" s="285"/>
      <c r="WDB35" s="286"/>
      <c r="WDC35" s="286"/>
      <c r="WDD35" s="286"/>
      <c r="WDE35" s="287"/>
      <c r="WDF35" s="287"/>
      <c r="WDG35" s="285"/>
      <c r="WDH35" s="286"/>
      <c r="WDI35" s="286"/>
      <c r="WDJ35" s="286"/>
      <c r="WDK35" s="287"/>
      <c r="WDL35" s="287"/>
      <c r="WDM35" s="285"/>
      <c r="WDN35" s="287"/>
      <c r="WDO35" s="287"/>
      <c r="WDP35" s="285"/>
      <c r="WDQ35" s="286"/>
      <c r="WDR35" s="286"/>
      <c r="WDS35" s="286"/>
      <c r="WDT35" s="286"/>
      <c r="WDU35" s="286"/>
      <c r="WDV35" s="286"/>
      <c r="WDW35" s="163"/>
      <c r="WDX35" s="154"/>
      <c r="WDY35" s="287"/>
      <c r="WDZ35" s="287"/>
      <c r="WEA35" s="285"/>
      <c r="WEB35" s="287"/>
      <c r="WEC35" s="287"/>
      <c r="WED35" s="285"/>
      <c r="WEE35" s="287"/>
      <c r="WEF35" s="287"/>
      <c r="WEG35" s="285"/>
      <c r="WEH35" s="287"/>
      <c r="WEI35" s="287"/>
      <c r="WEJ35" s="285"/>
      <c r="WEK35" s="287"/>
      <c r="WEL35" s="287"/>
      <c r="WEM35" s="285"/>
      <c r="WEN35" s="287"/>
      <c r="WEO35" s="287"/>
      <c r="WEP35" s="285"/>
      <c r="WEQ35" s="287"/>
      <c r="WER35" s="287"/>
      <c r="WES35" s="285"/>
      <c r="WET35" s="287"/>
      <c r="WEU35" s="287"/>
      <c r="WEV35" s="285"/>
      <c r="WEW35" s="287"/>
      <c r="WEX35" s="287"/>
      <c r="WEY35" s="285"/>
      <c r="WEZ35" s="287"/>
      <c r="WFA35" s="287"/>
      <c r="WFB35" s="285"/>
      <c r="WFC35" s="287"/>
      <c r="WFD35" s="287"/>
      <c r="WFE35" s="285"/>
      <c r="WFF35" s="287"/>
      <c r="WFG35" s="287"/>
      <c r="WFH35" s="285"/>
      <c r="WFI35" s="287"/>
      <c r="WFJ35" s="287"/>
      <c r="WFK35" s="285"/>
      <c r="WFL35" s="287"/>
      <c r="WFM35" s="287"/>
      <c r="WFN35" s="285"/>
      <c r="WFO35" s="287"/>
      <c r="WFP35" s="287"/>
      <c r="WFQ35" s="285"/>
      <c r="WFR35" s="287"/>
      <c r="WFS35" s="287"/>
      <c r="WFT35" s="285"/>
      <c r="WFU35" s="287"/>
      <c r="WFV35" s="287"/>
      <c r="WFW35" s="285"/>
      <c r="WFX35" s="287"/>
      <c r="WFY35" s="287"/>
      <c r="WFZ35" s="285"/>
      <c r="WGA35" s="287"/>
      <c r="WGB35" s="287"/>
      <c r="WGC35" s="285"/>
      <c r="WGD35" s="287"/>
      <c r="WGE35" s="287"/>
      <c r="WGF35" s="285"/>
      <c r="WGG35" s="287"/>
      <c r="WGH35" s="287"/>
      <c r="WGI35" s="285"/>
      <c r="WGJ35" s="286"/>
      <c r="WGK35" s="286"/>
      <c r="WGL35" s="286"/>
      <c r="WGM35" s="287"/>
      <c r="WGN35" s="287"/>
      <c r="WGO35" s="285"/>
      <c r="WGP35" s="286"/>
      <c r="WGQ35" s="286"/>
      <c r="WGR35" s="286"/>
      <c r="WGS35" s="287"/>
      <c r="WGT35" s="287"/>
      <c r="WGU35" s="285"/>
      <c r="WGV35" s="287"/>
      <c r="WGW35" s="287"/>
      <c r="WGX35" s="285"/>
      <c r="WGY35" s="286"/>
      <c r="WGZ35" s="286"/>
      <c r="WHA35" s="286"/>
      <c r="WHB35" s="286"/>
      <c r="WHC35" s="286"/>
      <c r="WHD35" s="286"/>
      <c r="WHE35" s="163"/>
      <c r="WHF35" s="154"/>
      <c r="WHG35" s="287"/>
      <c r="WHH35" s="287"/>
      <c r="WHI35" s="285"/>
      <c r="WHJ35" s="287"/>
      <c r="WHK35" s="287"/>
      <c r="WHL35" s="285"/>
      <c r="WHM35" s="287"/>
      <c r="WHN35" s="287"/>
      <c r="WHO35" s="285"/>
      <c r="WHP35" s="287"/>
      <c r="WHQ35" s="287"/>
      <c r="WHR35" s="285"/>
      <c r="WHS35" s="287"/>
      <c r="WHT35" s="287"/>
      <c r="WHU35" s="285"/>
      <c r="WHV35" s="287"/>
      <c r="WHW35" s="287"/>
      <c r="WHX35" s="285"/>
      <c r="WHY35" s="287"/>
      <c r="WHZ35" s="287"/>
      <c r="WIA35" s="285"/>
      <c r="WIB35" s="287"/>
      <c r="WIC35" s="287"/>
      <c r="WID35" s="285"/>
      <c r="WIE35" s="287"/>
      <c r="WIF35" s="287"/>
      <c r="WIG35" s="285"/>
      <c r="WIH35" s="287"/>
      <c r="WII35" s="287"/>
      <c r="WIJ35" s="285"/>
      <c r="WIK35" s="287"/>
      <c r="WIL35" s="287"/>
      <c r="WIM35" s="285"/>
      <c r="WIN35" s="287"/>
      <c r="WIO35" s="287"/>
      <c r="WIP35" s="285"/>
      <c r="WIQ35" s="287"/>
      <c r="WIR35" s="287"/>
      <c r="WIS35" s="285"/>
      <c r="WIT35" s="287"/>
      <c r="WIU35" s="287"/>
      <c r="WIV35" s="285"/>
      <c r="WIW35" s="287"/>
      <c r="WIX35" s="287"/>
      <c r="WIY35" s="285"/>
      <c r="WIZ35" s="287"/>
      <c r="WJA35" s="287"/>
      <c r="WJB35" s="285"/>
      <c r="WJC35" s="287"/>
      <c r="WJD35" s="287"/>
      <c r="WJE35" s="285"/>
      <c r="WJF35" s="287"/>
      <c r="WJG35" s="287"/>
      <c r="WJH35" s="285"/>
      <c r="WJI35" s="287"/>
      <c r="WJJ35" s="287"/>
      <c r="WJK35" s="285"/>
      <c r="WJL35" s="287"/>
      <c r="WJM35" s="287"/>
      <c r="WJN35" s="285"/>
      <c r="WJO35" s="287"/>
      <c r="WJP35" s="287"/>
      <c r="WJQ35" s="285"/>
      <c r="WJR35" s="286"/>
      <c r="WJS35" s="286"/>
      <c r="WJT35" s="286"/>
      <c r="WJU35" s="287"/>
      <c r="WJV35" s="287"/>
      <c r="WJW35" s="285"/>
      <c r="WJX35" s="286"/>
      <c r="WJY35" s="286"/>
      <c r="WJZ35" s="286"/>
      <c r="WKA35" s="287"/>
      <c r="WKB35" s="287"/>
      <c r="WKC35" s="285"/>
      <c r="WKD35" s="287"/>
      <c r="WKE35" s="287"/>
      <c r="WKF35" s="285"/>
      <c r="WKG35" s="286"/>
      <c r="WKH35" s="286"/>
      <c r="WKI35" s="286"/>
      <c r="WKJ35" s="286"/>
      <c r="WKK35" s="286"/>
      <c r="WKL35" s="286"/>
      <c r="WKM35" s="163"/>
      <c r="WKN35" s="154"/>
      <c r="WKO35" s="287"/>
      <c r="WKP35" s="287"/>
      <c r="WKQ35" s="285"/>
      <c r="WKR35" s="287"/>
      <c r="WKS35" s="287"/>
      <c r="WKT35" s="285"/>
      <c r="WKU35" s="287"/>
      <c r="WKV35" s="287"/>
      <c r="WKW35" s="285"/>
      <c r="WKX35" s="287"/>
      <c r="WKY35" s="287"/>
      <c r="WKZ35" s="285"/>
      <c r="WLA35" s="287"/>
      <c r="WLB35" s="287"/>
      <c r="WLC35" s="285"/>
      <c r="WLD35" s="287"/>
      <c r="WLE35" s="287"/>
      <c r="WLF35" s="285"/>
      <c r="WLG35" s="287"/>
      <c r="WLH35" s="287"/>
      <c r="WLI35" s="285"/>
      <c r="WLJ35" s="287"/>
      <c r="WLK35" s="287"/>
      <c r="WLL35" s="285"/>
      <c r="WLM35" s="287"/>
      <c r="WLN35" s="287"/>
      <c r="WLO35" s="285"/>
      <c r="WLP35" s="287"/>
      <c r="WLQ35" s="287"/>
      <c r="WLR35" s="285"/>
      <c r="WLS35" s="287"/>
      <c r="WLT35" s="287"/>
      <c r="WLU35" s="285"/>
      <c r="WLV35" s="287"/>
      <c r="WLW35" s="287"/>
      <c r="WLX35" s="285"/>
      <c r="WLY35" s="287"/>
      <c r="WLZ35" s="287"/>
      <c r="WMA35" s="285"/>
      <c r="WMB35" s="287"/>
      <c r="WMC35" s="287"/>
      <c r="WMD35" s="285"/>
      <c r="WME35" s="287"/>
      <c r="WMF35" s="287"/>
      <c r="WMG35" s="285"/>
      <c r="WMH35" s="287"/>
      <c r="WMI35" s="287"/>
      <c r="WMJ35" s="285"/>
      <c r="WMK35" s="287"/>
      <c r="WML35" s="287"/>
      <c r="WMM35" s="285"/>
      <c r="WMN35" s="287"/>
      <c r="WMO35" s="287"/>
      <c r="WMP35" s="285"/>
      <c r="WMQ35" s="287"/>
      <c r="WMR35" s="287"/>
      <c r="WMS35" s="285"/>
      <c r="WMT35" s="287"/>
      <c r="WMU35" s="287"/>
      <c r="WMV35" s="285"/>
      <c r="WMW35" s="287"/>
      <c r="WMX35" s="287"/>
      <c r="WMY35" s="285"/>
      <c r="WMZ35" s="286"/>
      <c r="WNA35" s="286"/>
      <c r="WNB35" s="286"/>
      <c r="WNC35" s="287"/>
      <c r="WND35" s="287"/>
      <c r="WNE35" s="285"/>
      <c r="WNF35" s="286"/>
      <c r="WNG35" s="286"/>
      <c r="WNH35" s="286"/>
      <c r="WNI35" s="287"/>
      <c r="WNJ35" s="287"/>
      <c r="WNK35" s="285"/>
      <c r="WNL35" s="287"/>
      <c r="WNM35" s="287"/>
      <c r="WNN35" s="285"/>
      <c r="WNO35" s="286"/>
      <c r="WNP35" s="286"/>
      <c r="WNQ35" s="286"/>
      <c r="WNR35" s="286"/>
      <c r="WNS35" s="286"/>
      <c r="WNT35" s="286"/>
      <c r="WNU35" s="163"/>
      <c r="WNV35" s="154"/>
      <c r="WNW35" s="287"/>
      <c r="WNX35" s="287"/>
      <c r="WNY35" s="285"/>
      <c r="WNZ35" s="287"/>
      <c r="WOA35" s="287"/>
      <c r="WOB35" s="285"/>
      <c r="WOC35" s="287"/>
      <c r="WOD35" s="287"/>
      <c r="WOE35" s="285"/>
      <c r="WOF35" s="287"/>
      <c r="WOG35" s="287"/>
      <c r="WOH35" s="285"/>
      <c r="WOI35" s="287"/>
      <c r="WOJ35" s="287"/>
      <c r="WOK35" s="285"/>
      <c r="WOL35" s="287"/>
      <c r="WOM35" s="287"/>
      <c r="WON35" s="285"/>
      <c r="WOO35" s="287"/>
      <c r="WOP35" s="287"/>
      <c r="WOQ35" s="285"/>
      <c r="WOR35" s="287"/>
      <c r="WOS35" s="287"/>
      <c r="WOT35" s="285"/>
      <c r="WOU35" s="287"/>
      <c r="WOV35" s="287"/>
      <c r="WOW35" s="285"/>
      <c r="WOX35" s="287"/>
      <c r="WOY35" s="287"/>
      <c r="WOZ35" s="285"/>
      <c r="WPA35" s="287"/>
      <c r="WPB35" s="287"/>
      <c r="WPC35" s="285"/>
      <c r="WPD35" s="287"/>
      <c r="WPE35" s="287"/>
      <c r="WPF35" s="285"/>
      <c r="WPG35" s="287"/>
      <c r="WPH35" s="287"/>
      <c r="WPI35" s="285"/>
      <c r="WPJ35" s="287"/>
      <c r="WPK35" s="287"/>
      <c r="WPL35" s="285"/>
      <c r="WPM35" s="287"/>
      <c r="WPN35" s="287"/>
      <c r="WPO35" s="285"/>
      <c r="WPP35" s="287"/>
      <c r="WPQ35" s="287"/>
      <c r="WPR35" s="285"/>
      <c r="WPS35" s="287"/>
      <c r="WPT35" s="287"/>
      <c r="WPU35" s="285"/>
      <c r="WPV35" s="287"/>
      <c r="WPW35" s="287"/>
      <c r="WPX35" s="285"/>
      <c r="WPY35" s="287"/>
      <c r="WPZ35" s="287"/>
      <c r="WQA35" s="285"/>
      <c r="WQB35" s="287"/>
      <c r="WQC35" s="287"/>
      <c r="WQD35" s="285"/>
      <c r="WQE35" s="287"/>
      <c r="WQF35" s="287"/>
      <c r="WQG35" s="285"/>
      <c r="WQH35" s="286"/>
      <c r="WQI35" s="286"/>
      <c r="WQJ35" s="286"/>
      <c r="WQK35" s="287"/>
      <c r="WQL35" s="287"/>
      <c r="WQM35" s="285"/>
      <c r="WQN35" s="286"/>
      <c r="WQO35" s="286"/>
      <c r="WQP35" s="286"/>
      <c r="WQQ35" s="287"/>
      <c r="WQR35" s="287"/>
      <c r="WQS35" s="285"/>
      <c r="WQT35" s="287"/>
      <c r="WQU35" s="287"/>
      <c r="WQV35" s="285"/>
      <c r="WQW35" s="286"/>
      <c r="WQX35" s="286"/>
      <c r="WQY35" s="286"/>
      <c r="WQZ35" s="286"/>
      <c r="WRA35" s="286"/>
      <c r="WRB35" s="286"/>
      <c r="WRC35" s="163"/>
      <c r="WRD35" s="154"/>
      <c r="WRE35" s="287"/>
      <c r="WRF35" s="287"/>
      <c r="WRG35" s="285"/>
      <c r="WRH35" s="287"/>
      <c r="WRI35" s="287"/>
      <c r="WRJ35" s="285"/>
      <c r="WRK35" s="287"/>
      <c r="WRL35" s="287"/>
      <c r="WRM35" s="285"/>
      <c r="WRN35" s="287"/>
      <c r="WRO35" s="287"/>
      <c r="WRP35" s="285"/>
      <c r="WRQ35" s="287"/>
      <c r="WRR35" s="287"/>
      <c r="WRS35" s="285"/>
      <c r="WRT35" s="287"/>
      <c r="WRU35" s="287"/>
      <c r="WRV35" s="285"/>
      <c r="WRW35" s="287"/>
      <c r="WRX35" s="287"/>
      <c r="WRY35" s="285"/>
      <c r="WRZ35" s="287"/>
      <c r="WSA35" s="287"/>
      <c r="WSB35" s="285"/>
      <c r="WSC35" s="287"/>
      <c r="WSD35" s="287"/>
      <c r="WSE35" s="285"/>
      <c r="WSF35" s="287"/>
      <c r="WSG35" s="287"/>
      <c r="WSH35" s="285"/>
      <c r="WSI35" s="287"/>
      <c r="WSJ35" s="287"/>
      <c r="WSK35" s="285"/>
      <c r="WSL35" s="287"/>
      <c r="WSM35" s="287"/>
      <c r="WSN35" s="285"/>
      <c r="WSO35" s="287"/>
      <c r="WSP35" s="287"/>
      <c r="WSQ35" s="285"/>
      <c r="WSR35" s="287"/>
      <c r="WSS35" s="287"/>
      <c r="WST35" s="285"/>
      <c r="WSU35" s="287"/>
      <c r="WSV35" s="287"/>
      <c r="WSW35" s="285"/>
      <c r="WSX35" s="287"/>
      <c r="WSY35" s="287"/>
      <c r="WSZ35" s="285"/>
      <c r="WTA35" s="287"/>
      <c r="WTB35" s="287"/>
      <c r="WTC35" s="285"/>
      <c r="WTD35" s="287"/>
      <c r="WTE35" s="287"/>
      <c r="WTF35" s="285"/>
      <c r="WTG35" s="287"/>
      <c r="WTH35" s="287"/>
      <c r="WTI35" s="285"/>
      <c r="WTJ35" s="287"/>
      <c r="WTK35" s="287"/>
      <c r="WTL35" s="285"/>
      <c r="WTM35" s="287"/>
      <c r="WTN35" s="287"/>
      <c r="WTO35" s="285"/>
      <c r="WTP35" s="286"/>
      <c r="WTQ35" s="286"/>
      <c r="WTR35" s="286"/>
      <c r="WTS35" s="287"/>
      <c r="WTT35" s="287"/>
      <c r="WTU35" s="285"/>
      <c r="WTV35" s="286"/>
      <c r="WTW35" s="286"/>
      <c r="WTX35" s="286"/>
      <c r="WTY35" s="287"/>
      <c r="WTZ35" s="287"/>
      <c r="WUA35" s="285"/>
      <c r="WUB35" s="287"/>
      <c r="WUC35" s="287"/>
      <c r="WUD35" s="285"/>
      <c r="WUE35" s="286"/>
      <c r="WUF35" s="286"/>
      <c r="WUG35" s="286"/>
      <c r="WUH35" s="286"/>
      <c r="WUI35" s="286"/>
      <c r="WUJ35" s="286"/>
      <c r="WUK35" s="163"/>
      <c r="WUL35" s="154"/>
      <c r="WUM35" s="287"/>
      <c r="WUN35" s="287"/>
      <c r="WUO35" s="285"/>
      <c r="WUP35" s="287"/>
      <c r="WUQ35" s="287"/>
      <c r="WUR35" s="285"/>
      <c r="WUS35" s="287"/>
      <c r="WUT35" s="287"/>
      <c r="WUU35" s="285"/>
      <c r="WUV35" s="287"/>
      <c r="WUW35" s="287"/>
      <c r="WUX35" s="285"/>
      <c r="WUY35" s="287"/>
      <c r="WUZ35" s="287"/>
      <c r="WVA35" s="285"/>
      <c r="WVB35" s="287"/>
      <c r="WVC35" s="287"/>
      <c r="WVD35" s="285"/>
      <c r="WVE35" s="287"/>
      <c r="WVF35" s="287"/>
      <c r="WVG35" s="285"/>
      <c r="WVH35" s="287"/>
      <c r="WVI35" s="287"/>
      <c r="WVJ35" s="285"/>
      <c r="WVK35" s="287"/>
      <c r="WVL35" s="287"/>
      <c r="WVM35" s="285"/>
      <c r="WVN35" s="287"/>
      <c r="WVO35" s="287"/>
      <c r="WVP35" s="285"/>
      <c r="WVQ35" s="287"/>
      <c r="WVR35" s="287"/>
      <c r="WVS35" s="285"/>
      <c r="WVT35" s="287"/>
      <c r="WVU35" s="287"/>
      <c r="WVV35" s="285"/>
      <c r="WVW35" s="287"/>
      <c r="WVX35" s="287"/>
      <c r="WVY35" s="285"/>
      <c r="WVZ35" s="287"/>
      <c r="WWA35" s="287"/>
      <c r="WWB35" s="285"/>
      <c r="WWC35" s="287"/>
      <c r="WWD35" s="287"/>
      <c r="WWE35" s="285"/>
      <c r="WWF35" s="287"/>
      <c r="WWG35" s="287"/>
      <c r="WWH35" s="285"/>
      <c r="WWI35" s="287"/>
      <c r="WWJ35" s="287"/>
      <c r="WWK35" s="285"/>
      <c r="WWL35" s="287"/>
      <c r="WWM35" s="287"/>
      <c r="WWN35" s="285"/>
      <c r="WWO35" s="287"/>
      <c r="WWP35" s="287"/>
      <c r="WWQ35" s="285"/>
      <c r="WWR35" s="287"/>
      <c r="WWS35" s="287"/>
      <c r="WWT35" s="285"/>
      <c r="WWU35" s="287"/>
      <c r="WWV35" s="287"/>
      <c r="WWW35" s="285"/>
      <c r="WWX35" s="286"/>
      <c r="WWY35" s="286"/>
      <c r="WWZ35" s="286"/>
      <c r="WXA35" s="287"/>
      <c r="WXB35" s="287"/>
      <c r="WXC35" s="285"/>
      <c r="WXD35" s="286"/>
      <c r="WXE35" s="286"/>
      <c r="WXF35" s="286"/>
      <c r="WXG35" s="287"/>
      <c r="WXH35" s="287"/>
      <c r="WXI35" s="285"/>
      <c r="WXJ35" s="287"/>
      <c r="WXK35" s="287"/>
      <c r="WXL35" s="285"/>
      <c r="WXM35" s="286"/>
      <c r="WXN35" s="286"/>
      <c r="WXO35" s="286"/>
      <c r="WXP35" s="286"/>
      <c r="WXQ35" s="286"/>
      <c r="WXR35" s="286"/>
      <c r="WXS35" s="163"/>
      <c r="WXT35" s="154"/>
      <c r="WXU35" s="287"/>
      <c r="WXV35" s="287"/>
      <c r="WXW35" s="285"/>
      <c r="WXX35" s="287"/>
      <c r="WXY35" s="287"/>
      <c r="WXZ35" s="285"/>
      <c r="WYA35" s="287"/>
      <c r="WYB35" s="287"/>
      <c r="WYC35" s="285"/>
      <c r="WYD35" s="287"/>
      <c r="WYE35" s="287"/>
      <c r="WYF35" s="285"/>
      <c r="WYG35" s="287"/>
      <c r="WYH35" s="287"/>
      <c r="WYI35" s="285"/>
      <c r="WYJ35" s="287"/>
      <c r="WYK35" s="287"/>
      <c r="WYL35" s="285"/>
      <c r="WYM35" s="287"/>
      <c r="WYN35" s="287"/>
      <c r="WYO35" s="285"/>
      <c r="WYP35" s="287"/>
      <c r="WYQ35" s="287"/>
      <c r="WYR35" s="285"/>
      <c r="WYS35" s="287"/>
      <c r="WYT35" s="287"/>
      <c r="WYU35" s="285"/>
      <c r="WYV35" s="287"/>
      <c r="WYW35" s="287"/>
      <c r="WYX35" s="285"/>
      <c r="WYY35" s="287"/>
      <c r="WYZ35" s="287"/>
      <c r="WZA35" s="285"/>
      <c r="WZB35" s="287"/>
      <c r="WZC35" s="287"/>
      <c r="WZD35" s="285"/>
      <c r="WZE35" s="287"/>
      <c r="WZF35" s="287"/>
      <c r="WZG35" s="285"/>
      <c r="WZH35" s="287"/>
      <c r="WZI35" s="287"/>
      <c r="WZJ35" s="285"/>
      <c r="WZK35" s="287"/>
      <c r="WZL35" s="287"/>
      <c r="WZM35" s="285"/>
      <c r="WZN35" s="287"/>
      <c r="WZO35" s="287"/>
      <c r="WZP35" s="285"/>
      <c r="WZQ35" s="287"/>
      <c r="WZR35" s="287"/>
      <c r="WZS35" s="285"/>
      <c r="WZT35" s="287"/>
      <c r="WZU35" s="287"/>
      <c r="WZV35" s="285"/>
      <c r="WZW35" s="287"/>
      <c r="WZX35" s="287"/>
      <c r="WZY35" s="285"/>
      <c r="WZZ35" s="287"/>
      <c r="XAA35" s="287"/>
      <c r="XAB35" s="285"/>
      <c r="XAC35" s="287"/>
      <c r="XAD35" s="287"/>
      <c r="XAE35" s="285"/>
      <c r="XAF35" s="286"/>
      <c r="XAG35" s="286"/>
      <c r="XAH35" s="286"/>
      <c r="XAI35" s="287"/>
      <c r="XAJ35" s="287"/>
      <c r="XAK35" s="285"/>
      <c r="XAL35" s="286"/>
      <c r="XAM35" s="286"/>
      <c r="XAN35" s="286"/>
      <c r="XAO35" s="287"/>
      <c r="XAP35" s="287"/>
      <c r="XAQ35" s="285"/>
      <c r="XAR35" s="287"/>
      <c r="XAS35" s="287"/>
      <c r="XAT35" s="285"/>
      <c r="XAU35" s="286"/>
      <c r="XAV35" s="286"/>
      <c r="XAW35" s="286"/>
      <c r="XAX35" s="286"/>
      <c r="XAY35" s="286"/>
      <c r="XAZ35" s="286"/>
      <c r="XBA35" s="163"/>
      <c r="XBB35" s="154"/>
      <c r="XBC35" s="287"/>
      <c r="XBD35" s="287"/>
      <c r="XBE35" s="285"/>
      <c r="XBF35" s="287"/>
      <c r="XBG35" s="287"/>
      <c r="XBH35" s="285"/>
      <c r="XBI35" s="287"/>
      <c r="XBJ35" s="287"/>
      <c r="XBK35" s="285"/>
      <c r="XBL35" s="287"/>
      <c r="XBM35" s="287"/>
      <c r="XBN35" s="285"/>
      <c r="XBO35" s="287"/>
      <c r="XBP35" s="287"/>
      <c r="XBQ35" s="285"/>
      <c r="XBR35" s="287"/>
      <c r="XBS35" s="287"/>
      <c r="XBT35" s="285"/>
      <c r="XBU35" s="287"/>
      <c r="XBV35" s="287"/>
      <c r="XBW35" s="285"/>
      <c r="XBX35" s="287"/>
      <c r="XBY35" s="287"/>
      <c r="XBZ35" s="285"/>
      <c r="XCA35" s="287"/>
      <c r="XCB35" s="287"/>
      <c r="XCC35" s="285"/>
      <c r="XCD35" s="287"/>
      <c r="XCE35" s="287"/>
      <c r="XCF35" s="285"/>
      <c r="XCG35" s="287"/>
      <c r="XCH35" s="287"/>
      <c r="XCI35" s="285"/>
      <c r="XCJ35" s="287"/>
      <c r="XCK35" s="287"/>
      <c r="XCL35" s="285"/>
      <c r="XCM35" s="287"/>
      <c r="XCN35" s="287"/>
      <c r="XCO35" s="285"/>
      <c r="XCP35" s="287"/>
      <c r="XCQ35" s="287"/>
      <c r="XCR35" s="285"/>
    </row>
    <row r="36" spans="1:16320" s="217" customFormat="1">
      <c r="A36" s="451">
        <v>29</v>
      </c>
      <c r="B36" s="152" t="s">
        <v>28</v>
      </c>
      <c r="C36" s="54"/>
      <c r="D36" s="54"/>
      <c r="E36" s="132">
        <f>SUM(D36-C36)</f>
        <v>0</v>
      </c>
      <c r="F36" s="54"/>
      <c r="G36" s="54"/>
      <c r="H36" s="132">
        <f t="shared" si="10"/>
        <v>0</v>
      </c>
      <c r="I36" s="54"/>
      <c r="J36" s="54"/>
      <c r="K36" s="132">
        <f t="shared" si="12"/>
        <v>0</v>
      </c>
      <c r="L36" s="54"/>
      <c r="M36" s="54"/>
      <c r="N36" s="132">
        <v>0</v>
      </c>
      <c r="O36" s="54"/>
      <c r="P36" s="54"/>
      <c r="Q36" s="132">
        <f t="shared" si="16"/>
        <v>0</v>
      </c>
      <c r="R36" s="54"/>
      <c r="S36" s="54"/>
      <c r="T36" s="132">
        <f>SUM(S36-R36)</f>
        <v>0</v>
      </c>
      <c r="U36" s="54"/>
      <c r="V36" s="54"/>
      <c r="W36" s="132">
        <f t="shared" si="19"/>
        <v>0</v>
      </c>
      <c r="X36" s="54"/>
      <c r="Y36" s="54"/>
      <c r="Z36" s="132">
        <f t="shared" si="21"/>
        <v>0</v>
      </c>
      <c r="AA36" s="54"/>
      <c r="AB36" s="54"/>
      <c r="AC36" s="54">
        <f>AB36-AA36</f>
        <v>0</v>
      </c>
      <c r="AD36" s="54"/>
      <c r="AE36" s="54"/>
      <c r="AF36" s="132">
        <f t="shared" si="63"/>
        <v>0</v>
      </c>
      <c r="AG36" s="54"/>
      <c r="AH36" s="54"/>
      <c r="AI36" s="132">
        <f t="shared" si="25"/>
        <v>0</v>
      </c>
      <c r="AJ36" s="54"/>
      <c r="AK36" s="54"/>
      <c r="AL36" s="132">
        <f t="shared" si="27"/>
        <v>0</v>
      </c>
      <c r="AM36" s="54"/>
      <c r="AN36" s="54"/>
      <c r="AO36" s="132">
        <f t="shared" si="29"/>
        <v>0</v>
      </c>
      <c r="AP36" s="54"/>
      <c r="AQ36" s="54"/>
      <c r="AR36" s="132">
        <f t="shared" si="31"/>
        <v>0</v>
      </c>
      <c r="AS36" s="54"/>
      <c r="AT36" s="54"/>
      <c r="AU36" s="132">
        <v>0</v>
      </c>
      <c r="AV36" s="54"/>
      <c r="AW36" s="54"/>
      <c r="AX36" s="132">
        <f t="shared" si="35"/>
        <v>0</v>
      </c>
      <c r="AY36" s="54"/>
      <c r="AZ36" s="54"/>
      <c r="BA36" s="132">
        <f t="shared" si="37"/>
        <v>0</v>
      </c>
      <c r="BB36" s="54"/>
      <c r="BC36" s="54"/>
      <c r="BD36" s="132">
        <f t="shared" si="129"/>
        <v>0</v>
      </c>
      <c r="BE36" s="54"/>
      <c r="BF36" s="54"/>
      <c r="BG36" s="132">
        <f t="shared" si="40"/>
        <v>0</v>
      </c>
      <c r="BH36" s="54"/>
      <c r="BI36" s="54"/>
      <c r="BJ36" s="132">
        <f t="shared" si="42"/>
        <v>0</v>
      </c>
      <c r="BK36" s="54"/>
      <c r="BL36" s="54"/>
      <c r="BM36" s="132">
        <f t="shared" si="75"/>
        <v>0</v>
      </c>
      <c r="BN36" s="63">
        <f t="shared" si="1"/>
        <v>0</v>
      </c>
      <c r="BO36" s="63">
        <f t="shared" si="2"/>
        <v>0</v>
      </c>
      <c r="BP36" s="63">
        <f t="shared" si="3"/>
        <v>0</v>
      </c>
      <c r="BQ36" s="54"/>
      <c r="BR36" s="54"/>
      <c r="BS36" s="132">
        <f t="shared" si="45"/>
        <v>0</v>
      </c>
      <c r="BT36" s="63">
        <f t="shared" ref="BT36:BV38" si="147">SUM(BQ36)</f>
        <v>0</v>
      </c>
      <c r="BU36" s="63">
        <f t="shared" si="147"/>
        <v>0</v>
      </c>
      <c r="BV36" s="63">
        <f t="shared" si="147"/>
        <v>0</v>
      </c>
      <c r="BW36" s="54"/>
      <c r="BX36" s="54"/>
      <c r="BY36" s="132">
        <f t="shared" si="47"/>
        <v>0</v>
      </c>
      <c r="BZ36" s="54"/>
      <c r="CA36" s="54"/>
      <c r="CB36" s="132">
        <f t="shared" si="49"/>
        <v>0</v>
      </c>
      <c r="CC36" s="63">
        <f t="shared" si="50"/>
        <v>0</v>
      </c>
      <c r="CD36" s="63">
        <f t="shared" si="50"/>
        <v>0</v>
      </c>
      <c r="CE36" s="63">
        <f t="shared" si="50"/>
        <v>0</v>
      </c>
      <c r="CF36" s="63">
        <f t="shared" si="79"/>
        <v>0</v>
      </c>
      <c r="CG36" s="63">
        <f t="shared" si="79"/>
        <v>0</v>
      </c>
      <c r="CH36" s="63">
        <f t="shared" si="79"/>
        <v>0</v>
      </c>
      <c r="CI36" s="301"/>
    </row>
    <row r="37" spans="1:16320" s="217" customFormat="1">
      <c r="A37" s="451">
        <v>30</v>
      </c>
      <c r="B37" s="152" t="s">
        <v>29</v>
      </c>
      <c r="C37" s="54"/>
      <c r="D37" s="54"/>
      <c r="E37" s="132">
        <f t="shared" ref="E37:E38" si="148">SUM(D37-C37)</f>
        <v>0</v>
      </c>
      <c r="F37" s="54"/>
      <c r="G37" s="54"/>
      <c r="H37" s="132">
        <f t="shared" si="10"/>
        <v>0</v>
      </c>
      <c r="I37" s="54"/>
      <c r="J37" s="54"/>
      <c r="K37" s="132">
        <f t="shared" si="12"/>
        <v>0</v>
      </c>
      <c r="L37" s="54"/>
      <c r="M37" s="54"/>
      <c r="N37" s="132">
        <v>0</v>
      </c>
      <c r="O37" s="54"/>
      <c r="P37" s="54"/>
      <c r="Q37" s="132">
        <f t="shared" si="16"/>
        <v>0</v>
      </c>
      <c r="R37" s="54"/>
      <c r="S37" s="54"/>
      <c r="T37" s="132">
        <f t="shared" ref="T37:T38" si="149">SUM(S37-R37)</f>
        <v>0</v>
      </c>
      <c r="U37" s="54"/>
      <c r="V37" s="54"/>
      <c r="W37" s="132">
        <f t="shared" si="19"/>
        <v>0</v>
      </c>
      <c r="X37" s="54"/>
      <c r="Y37" s="54"/>
      <c r="Z37" s="132">
        <f t="shared" si="21"/>
        <v>0</v>
      </c>
      <c r="AA37" s="54"/>
      <c r="AB37" s="54"/>
      <c r="AC37" s="54">
        <f t="shared" ref="AC37:AC38" si="150">AB37-AA37</f>
        <v>0</v>
      </c>
      <c r="AD37" s="54"/>
      <c r="AE37" s="54"/>
      <c r="AF37" s="132">
        <f t="shared" si="63"/>
        <v>0</v>
      </c>
      <c r="AG37" s="54"/>
      <c r="AH37" s="54"/>
      <c r="AI37" s="132">
        <f t="shared" si="25"/>
        <v>0</v>
      </c>
      <c r="AJ37" s="54"/>
      <c r="AK37" s="54"/>
      <c r="AL37" s="132">
        <f t="shared" si="27"/>
        <v>0</v>
      </c>
      <c r="AM37" s="54"/>
      <c r="AN37" s="54"/>
      <c r="AO37" s="132">
        <f t="shared" si="29"/>
        <v>0</v>
      </c>
      <c r="AP37" s="54"/>
      <c r="AQ37" s="54"/>
      <c r="AR37" s="132">
        <f t="shared" si="31"/>
        <v>0</v>
      </c>
      <c r="AS37" s="54"/>
      <c r="AT37" s="54"/>
      <c r="AU37" s="132">
        <v>0</v>
      </c>
      <c r="AV37" s="54"/>
      <c r="AW37" s="54"/>
      <c r="AX37" s="132">
        <f t="shared" si="35"/>
        <v>0</v>
      </c>
      <c r="AY37" s="54"/>
      <c r="AZ37" s="54"/>
      <c r="BA37" s="132">
        <f t="shared" si="37"/>
        <v>0</v>
      </c>
      <c r="BB37" s="54"/>
      <c r="BC37" s="54"/>
      <c r="BD37" s="132">
        <f t="shared" si="129"/>
        <v>0</v>
      </c>
      <c r="BE37" s="54"/>
      <c r="BF37" s="54"/>
      <c r="BG37" s="132">
        <f t="shared" si="40"/>
        <v>0</v>
      </c>
      <c r="BH37" s="54"/>
      <c r="BI37" s="54"/>
      <c r="BJ37" s="132">
        <f t="shared" si="42"/>
        <v>0</v>
      </c>
      <c r="BK37" s="54"/>
      <c r="BL37" s="54"/>
      <c r="BM37" s="132">
        <f t="shared" si="75"/>
        <v>0</v>
      </c>
      <c r="BN37" s="63">
        <f t="shared" si="1"/>
        <v>0</v>
      </c>
      <c r="BO37" s="63">
        <f t="shared" si="2"/>
        <v>0</v>
      </c>
      <c r="BP37" s="63">
        <f t="shared" si="3"/>
        <v>0</v>
      </c>
      <c r="BQ37" s="54"/>
      <c r="BR37" s="54"/>
      <c r="BS37" s="132">
        <f t="shared" si="45"/>
        <v>0</v>
      </c>
      <c r="BT37" s="63">
        <f t="shared" si="147"/>
        <v>0</v>
      </c>
      <c r="BU37" s="63">
        <f t="shared" si="147"/>
        <v>0</v>
      </c>
      <c r="BV37" s="63">
        <f t="shared" si="147"/>
        <v>0</v>
      </c>
      <c r="BW37" s="54"/>
      <c r="BX37" s="54"/>
      <c r="BY37" s="132">
        <f t="shared" si="47"/>
        <v>0</v>
      </c>
      <c r="BZ37" s="54"/>
      <c r="CA37" s="54"/>
      <c r="CB37" s="132">
        <f t="shared" si="49"/>
        <v>0</v>
      </c>
      <c r="CC37" s="63">
        <f t="shared" si="50"/>
        <v>0</v>
      </c>
      <c r="CD37" s="63">
        <f t="shared" si="50"/>
        <v>0</v>
      </c>
      <c r="CE37" s="63">
        <f t="shared" si="50"/>
        <v>0</v>
      </c>
      <c r="CF37" s="63">
        <f t="shared" si="79"/>
        <v>0</v>
      </c>
      <c r="CG37" s="63">
        <f t="shared" si="79"/>
        <v>0</v>
      </c>
      <c r="CH37" s="63">
        <f t="shared" si="79"/>
        <v>0</v>
      </c>
      <c r="CI37" s="301"/>
    </row>
    <row r="38" spans="1:16320" s="217" customFormat="1">
      <c r="A38" s="451">
        <v>31</v>
      </c>
      <c r="B38" s="152" t="s">
        <v>30</v>
      </c>
      <c r="C38" s="54"/>
      <c r="D38" s="54"/>
      <c r="E38" s="132">
        <f t="shared" si="148"/>
        <v>0</v>
      </c>
      <c r="F38" s="54"/>
      <c r="G38" s="54"/>
      <c r="H38" s="132">
        <f t="shared" si="10"/>
        <v>0</v>
      </c>
      <c r="I38" s="54"/>
      <c r="J38" s="54"/>
      <c r="K38" s="132">
        <f t="shared" si="12"/>
        <v>0</v>
      </c>
      <c r="L38" s="54"/>
      <c r="M38" s="54"/>
      <c r="N38" s="132">
        <v>0</v>
      </c>
      <c r="O38" s="376">
        <v>11500000</v>
      </c>
      <c r="P38" s="376">
        <v>11500000</v>
      </c>
      <c r="Q38" s="132">
        <f t="shared" si="16"/>
        <v>0</v>
      </c>
      <c r="R38" s="376">
        <v>15000000</v>
      </c>
      <c r="S38" s="301">
        <v>7500000</v>
      </c>
      <c r="T38" s="132">
        <f t="shared" si="149"/>
        <v>-7500000</v>
      </c>
      <c r="U38" s="54"/>
      <c r="V38" s="54"/>
      <c r="W38" s="132">
        <f t="shared" si="19"/>
        <v>0</v>
      </c>
      <c r="X38" s="54"/>
      <c r="Y38" s="54"/>
      <c r="Z38" s="132">
        <f t="shared" si="21"/>
        <v>0</v>
      </c>
      <c r="AA38" s="54"/>
      <c r="AB38" s="54"/>
      <c r="AC38" s="54">
        <f t="shared" si="150"/>
        <v>0</v>
      </c>
      <c r="AD38" s="54"/>
      <c r="AE38" s="54"/>
      <c r="AF38" s="132">
        <f t="shared" si="63"/>
        <v>0</v>
      </c>
      <c r="AG38" s="54"/>
      <c r="AH38" s="54"/>
      <c r="AI38" s="132">
        <f t="shared" si="25"/>
        <v>0</v>
      </c>
      <c r="AJ38" s="54"/>
      <c r="AK38" s="54"/>
      <c r="AL38" s="132">
        <f t="shared" si="27"/>
        <v>0</v>
      </c>
      <c r="AM38" s="54"/>
      <c r="AN38" s="54"/>
      <c r="AO38" s="132">
        <f t="shared" si="29"/>
        <v>0</v>
      </c>
      <c r="AP38" s="54"/>
      <c r="AQ38" s="54"/>
      <c r="AR38" s="132">
        <f t="shared" si="31"/>
        <v>0</v>
      </c>
      <c r="AS38" s="54"/>
      <c r="AT38" s="54"/>
      <c r="AU38" s="132">
        <v>0</v>
      </c>
      <c r="AV38" s="54"/>
      <c r="AW38" s="54"/>
      <c r="AX38" s="132">
        <f t="shared" si="35"/>
        <v>0</v>
      </c>
      <c r="AY38" s="54"/>
      <c r="AZ38" s="54"/>
      <c r="BA38" s="132">
        <f t="shared" si="37"/>
        <v>0</v>
      </c>
      <c r="BB38" s="54"/>
      <c r="BC38" s="54"/>
      <c r="BD38" s="132">
        <f t="shared" si="129"/>
        <v>0</v>
      </c>
      <c r="BE38" s="54"/>
      <c r="BF38" s="54"/>
      <c r="BG38" s="132">
        <f t="shared" si="40"/>
        <v>0</v>
      </c>
      <c r="BH38" s="54"/>
      <c r="BI38" s="54"/>
      <c r="BJ38" s="132">
        <f t="shared" si="42"/>
        <v>0</v>
      </c>
      <c r="BK38" s="54"/>
      <c r="BL38" s="54"/>
      <c r="BM38" s="132">
        <f t="shared" si="75"/>
        <v>0</v>
      </c>
      <c r="BN38" s="63">
        <f t="shared" si="1"/>
        <v>26500000</v>
      </c>
      <c r="BO38" s="63">
        <f t="shared" si="2"/>
        <v>19000000</v>
      </c>
      <c r="BP38" s="63">
        <f t="shared" si="3"/>
        <v>-7500000</v>
      </c>
      <c r="BQ38" s="54"/>
      <c r="BR38" s="54"/>
      <c r="BS38" s="132">
        <f t="shared" si="45"/>
        <v>0</v>
      </c>
      <c r="BT38" s="63">
        <f t="shared" si="147"/>
        <v>0</v>
      </c>
      <c r="BU38" s="63">
        <f t="shared" si="147"/>
        <v>0</v>
      </c>
      <c r="BV38" s="63">
        <f t="shared" si="147"/>
        <v>0</v>
      </c>
      <c r="BW38" s="54"/>
      <c r="BX38" s="54"/>
      <c r="BY38" s="132">
        <f t="shared" si="47"/>
        <v>0</v>
      </c>
      <c r="BZ38" s="54"/>
      <c r="CA38" s="54"/>
      <c r="CB38" s="132">
        <f t="shared" si="49"/>
        <v>0</v>
      </c>
      <c r="CC38" s="63">
        <f t="shared" si="50"/>
        <v>0</v>
      </c>
      <c r="CD38" s="63">
        <f t="shared" si="50"/>
        <v>0</v>
      </c>
      <c r="CE38" s="63">
        <f t="shared" si="50"/>
        <v>0</v>
      </c>
      <c r="CF38" s="63">
        <f t="shared" si="79"/>
        <v>26500000</v>
      </c>
      <c r="CG38" s="63">
        <f t="shared" si="79"/>
        <v>19000000</v>
      </c>
      <c r="CH38" s="63">
        <f t="shared" si="79"/>
        <v>-7500000</v>
      </c>
      <c r="CI38" s="301"/>
    </row>
    <row r="39" spans="1:16320" s="288" customFormat="1">
      <c r="A39" s="163">
        <v>32</v>
      </c>
      <c r="B39" s="154" t="s">
        <v>37</v>
      </c>
      <c r="C39" s="64">
        <f>SUM(C40:C43)</f>
        <v>15000000</v>
      </c>
      <c r="D39" s="64">
        <f>SUM(D40:D43)</f>
        <v>0</v>
      </c>
      <c r="E39" s="215">
        <f t="shared" si="8"/>
        <v>-15000000</v>
      </c>
      <c r="F39" s="64">
        <f>SUM(F40:F43)</f>
        <v>54650200</v>
      </c>
      <c r="G39" s="64">
        <f>SUM(G40:G43)</f>
        <v>29098600</v>
      </c>
      <c r="H39" s="215">
        <f t="shared" si="10"/>
        <v>-25551600</v>
      </c>
      <c r="I39" s="64">
        <f>SUM(I40:I43)</f>
        <v>12750000</v>
      </c>
      <c r="J39" s="64">
        <f>SUM(J40:J43)</f>
        <v>8099900</v>
      </c>
      <c r="K39" s="215">
        <f t="shared" si="12"/>
        <v>-4650100</v>
      </c>
      <c r="L39" s="64">
        <v>0</v>
      </c>
      <c r="M39" s="64">
        <v>0</v>
      </c>
      <c r="N39" s="215">
        <v>0</v>
      </c>
      <c r="O39" s="64">
        <f>SUM(O40:O43)</f>
        <v>29166500</v>
      </c>
      <c r="P39" s="64">
        <f>SUM(P40:P43)</f>
        <v>17499900</v>
      </c>
      <c r="Q39" s="215">
        <f t="shared" si="16"/>
        <v>-11666600</v>
      </c>
      <c r="R39" s="64">
        <f>SUM(R40:R43)</f>
        <v>12266400</v>
      </c>
      <c r="S39" s="64">
        <f>SUM(S40:S43)</f>
        <v>12041500</v>
      </c>
      <c r="T39" s="215">
        <f t="shared" si="112"/>
        <v>-224900</v>
      </c>
      <c r="U39" s="64">
        <f>SUM(U40:U43)</f>
        <v>2000000</v>
      </c>
      <c r="V39" s="64">
        <f>SUM(V40:V43)</f>
        <v>0</v>
      </c>
      <c r="W39" s="215">
        <f t="shared" si="19"/>
        <v>-2000000</v>
      </c>
      <c r="X39" s="64">
        <f>SUM(X40:X43)</f>
        <v>1324000</v>
      </c>
      <c r="Y39" s="64">
        <f t="shared" ref="Y39:AQ39" si="151">SUM(Y40:Y43)</f>
        <v>324000</v>
      </c>
      <c r="Z39" s="215">
        <f t="shared" si="21"/>
        <v>-1000000</v>
      </c>
      <c r="AA39" s="64">
        <f t="shared" si="151"/>
        <v>1000000</v>
      </c>
      <c r="AB39" s="64">
        <f t="shared" si="151"/>
        <v>966300</v>
      </c>
      <c r="AC39" s="64">
        <f>SUM(AC40:AC43)</f>
        <v>-33700</v>
      </c>
      <c r="AD39" s="64">
        <f t="shared" si="151"/>
        <v>1000000</v>
      </c>
      <c r="AE39" s="64">
        <f t="shared" si="151"/>
        <v>0</v>
      </c>
      <c r="AF39" s="215">
        <f t="shared" si="63"/>
        <v>-1000000</v>
      </c>
      <c r="AG39" s="64">
        <f t="shared" si="151"/>
        <v>1000000</v>
      </c>
      <c r="AH39" s="64">
        <f t="shared" si="151"/>
        <v>0</v>
      </c>
      <c r="AI39" s="215">
        <f t="shared" si="25"/>
        <v>-1000000</v>
      </c>
      <c r="AJ39" s="64">
        <f t="shared" si="151"/>
        <v>1000000</v>
      </c>
      <c r="AK39" s="64">
        <f t="shared" si="151"/>
        <v>482310.22</v>
      </c>
      <c r="AL39" s="215">
        <f t="shared" si="27"/>
        <v>-517689.78</v>
      </c>
      <c r="AM39" s="64">
        <f t="shared" si="151"/>
        <v>1000000</v>
      </c>
      <c r="AN39" s="64">
        <f t="shared" si="151"/>
        <v>1000000</v>
      </c>
      <c r="AO39" s="215">
        <f t="shared" si="29"/>
        <v>0</v>
      </c>
      <c r="AP39" s="64">
        <f t="shared" si="151"/>
        <v>1000000</v>
      </c>
      <c r="AQ39" s="64">
        <f t="shared" si="151"/>
        <v>0</v>
      </c>
      <c r="AR39" s="215">
        <f t="shared" si="31"/>
        <v>-1000000</v>
      </c>
      <c r="AS39" s="64">
        <v>0</v>
      </c>
      <c r="AT39" s="64">
        <v>0</v>
      </c>
      <c r="AU39" s="215">
        <v>0</v>
      </c>
      <c r="AV39" s="64">
        <f t="shared" ref="AV39:BC39" si="152">SUM(AV40:AV43)</f>
        <v>2000000</v>
      </c>
      <c r="AW39" s="64">
        <f t="shared" si="152"/>
        <v>1538000</v>
      </c>
      <c r="AX39" s="215">
        <f t="shared" si="35"/>
        <v>-462000</v>
      </c>
      <c r="AY39" s="64">
        <f t="shared" si="152"/>
        <v>2000000</v>
      </c>
      <c r="AZ39" s="64">
        <f t="shared" si="152"/>
        <v>979000</v>
      </c>
      <c r="BA39" s="215">
        <f t="shared" si="37"/>
        <v>-1021000</v>
      </c>
      <c r="BB39" s="64">
        <f t="shared" si="152"/>
        <v>2235000</v>
      </c>
      <c r="BC39" s="64">
        <f t="shared" si="152"/>
        <v>235000</v>
      </c>
      <c r="BD39" s="215">
        <f t="shared" si="129"/>
        <v>-2000000</v>
      </c>
      <c r="BE39" s="64">
        <f t="shared" ref="BE39:BL39" si="153">SUM(BE40:BE43)</f>
        <v>2000000</v>
      </c>
      <c r="BF39" s="64">
        <f t="shared" si="153"/>
        <v>0</v>
      </c>
      <c r="BG39" s="215">
        <f t="shared" si="40"/>
        <v>-2000000</v>
      </c>
      <c r="BH39" s="64">
        <f t="shared" si="153"/>
        <v>4000000</v>
      </c>
      <c r="BI39" s="64">
        <f t="shared" si="153"/>
        <v>0</v>
      </c>
      <c r="BJ39" s="215">
        <f t="shared" si="42"/>
        <v>-4000000</v>
      </c>
      <c r="BK39" s="64">
        <f t="shared" si="153"/>
        <v>0</v>
      </c>
      <c r="BL39" s="64">
        <f t="shared" si="153"/>
        <v>0</v>
      </c>
      <c r="BM39" s="215">
        <f t="shared" si="75"/>
        <v>0</v>
      </c>
      <c r="BN39" s="59">
        <f t="shared" ref="BN39:BN62" si="154">SUM(C39+F39+I39+L39+O39+R39+U39+X39+AA39+AD39+AG39+AJ39+AM39+AP39+AS39+AV39+AY39+BB39+BE39+BH39+BK39)</f>
        <v>145392100</v>
      </c>
      <c r="BO39" s="59">
        <f t="shared" ref="BO39:BO62" si="155">SUM(D39+G39+J39+M39+P39+S39+V39+Y39+AB39+AE39+AH39+AK39+AN39+AQ39+AT39+AW39+AZ39+BC39+BF39+BI39+BL39)</f>
        <v>72264510.219999999</v>
      </c>
      <c r="BP39" s="59">
        <f t="shared" ref="BP39:BP62" si="156">SUM(E39+H39+K39+N39+Q39+T39+W39+Z39+AC39+AF39+AI39+AL39+AO39+AR39+AU39+AX39+BA39+BD39+BG39+BJ39+BM39)</f>
        <v>-73127589.780000001</v>
      </c>
      <c r="BQ39" s="64">
        <f t="shared" ref="BQ39:BR39" si="157">SUM(BQ40:BQ43)</f>
        <v>0</v>
      </c>
      <c r="BR39" s="64">
        <f t="shared" si="157"/>
        <v>0</v>
      </c>
      <c r="BS39" s="215">
        <f t="shared" si="45"/>
        <v>0</v>
      </c>
      <c r="BT39" s="59">
        <f t="shared" si="120"/>
        <v>0</v>
      </c>
      <c r="BU39" s="59">
        <f t="shared" si="120"/>
        <v>0</v>
      </c>
      <c r="BV39" s="59">
        <f t="shared" si="120"/>
        <v>0</v>
      </c>
      <c r="BW39" s="64">
        <f t="shared" ref="BW39:CA39" si="158">SUM(BW40:BW43)</f>
        <v>0</v>
      </c>
      <c r="BX39" s="64">
        <f t="shared" si="158"/>
        <v>0</v>
      </c>
      <c r="BY39" s="215">
        <f t="shared" si="47"/>
        <v>0</v>
      </c>
      <c r="BZ39" s="64">
        <f t="shared" si="158"/>
        <v>0</v>
      </c>
      <c r="CA39" s="64">
        <f t="shared" si="158"/>
        <v>0</v>
      </c>
      <c r="CB39" s="215">
        <f t="shared" si="49"/>
        <v>0</v>
      </c>
      <c r="CC39" s="59">
        <f t="shared" si="50"/>
        <v>0</v>
      </c>
      <c r="CD39" s="59">
        <f t="shared" si="50"/>
        <v>0</v>
      </c>
      <c r="CE39" s="59">
        <f t="shared" si="50"/>
        <v>0</v>
      </c>
      <c r="CF39" s="59">
        <f t="shared" si="79"/>
        <v>145392100</v>
      </c>
      <c r="CG39" s="59">
        <f t="shared" si="79"/>
        <v>72264510.219999999</v>
      </c>
      <c r="CH39" s="59">
        <f t="shared" si="79"/>
        <v>-73127589.780000001</v>
      </c>
      <c r="CI39" s="285"/>
      <c r="CJ39" s="322"/>
      <c r="CK39" s="286"/>
      <c r="CL39" s="286"/>
      <c r="CM39" s="287"/>
      <c r="CN39" s="287"/>
      <c r="CO39" s="285"/>
      <c r="CP39" s="286"/>
      <c r="CQ39" s="286"/>
      <c r="CR39" s="286"/>
      <c r="CS39" s="287"/>
      <c r="CT39" s="287"/>
      <c r="CU39" s="285"/>
      <c r="CV39" s="287"/>
      <c r="CW39" s="287"/>
      <c r="CX39" s="285"/>
      <c r="CY39" s="286"/>
      <c r="CZ39" s="286"/>
      <c r="DA39" s="286"/>
      <c r="DB39" s="286"/>
      <c r="DC39" s="286"/>
      <c r="DD39" s="286"/>
      <c r="DE39" s="163"/>
      <c r="DF39" s="154"/>
      <c r="DG39" s="287"/>
      <c r="DH39" s="287"/>
      <c r="DI39" s="285"/>
      <c r="DJ39" s="287"/>
      <c r="DK39" s="287"/>
      <c r="DL39" s="285"/>
      <c r="DM39" s="287"/>
      <c r="DN39" s="287"/>
      <c r="DO39" s="285"/>
      <c r="DP39" s="287"/>
      <c r="DQ39" s="287"/>
      <c r="DR39" s="285"/>
      <c r="DS39" s="287"/>
      <c r="DT39" s="287"/>
      <c r="DU39" s="285"/>
      <c r="DV39" s="287"/>
      <c r="DW39" s="287"/>
      <c r="DX39" s="285"/>
      <c r="DY39" s="287"/>
      <c r="DZ39" s="287"/>
      <c r="EA39" s="285"/>
      <c r="EB39" s="287"/>
      <c r="EC39" s="287"/>
      <c r="ED39" s="285"/>
      <c r="EE39" s="287"/>
      <c r="EF39" s="287"/>
      <c r="EG39" s="285"/>
      <c r="EH39" s="287"/>
      <c r="EI39" s="287"/>
      <c r="EJ39" s="285"/>
      <c r="EK39" s="287"/>
      <c r="EL39" s="287"/>
      <c r="EM39" s="285"/>
      <c r="EN39" s="287"/>
      <c r="EO39" s="287"/>
      <c r="EP39" s="285"/>
      <c r="EQ39" s="287"/>
      <c r="ER39" s="287"/>
      <c r="ES39" s="285"/>
      <c r="ET39" s="287"/>
      <c r="EU39" s="287"/>
      <c r="EV39" s="285"/>
      <c r="EW39" s="287"/>
      <c r="EX39" s="287"/>
      <c r="EY39" s="285"/>
      <c r="EZ39" s="287"/>
      <c r="FA39" s="287"/>
      <c r="FB39" s="285"/>
      <c r="FC39" s="287"/>
      <c r="FD39" s="287"/>
      <c r="FE39" s="285"/>
      <c r="FF39" s="287"/>
      <c r="FG39" s="287"/>
      <c r="FH39" s="285"/>
      <c r="FI39" s="287"/>
      <c r="FJ39" s="287"/>
      <c r="FK39" s="285"/>
      <c r="FL39" s="287"/>
      <c r="FM39" s="287"/>
      <c r="FN39" s="285"/>
      <c r="FO39" s="287"/>
      <c r="FP39" s="287"/>
      <c r="FQ39" s="285"/>
      <c r="FR39" s="286"/>
      <c r="FS39" s="286"/>
      <c r="FT39" s="286"/>
      <c r="FU39" s="287"/>
      <c r="FV39" s="287"/>
      <c r="FW39" s="285"/>
      <c r="FX39" s="286"/>
      <c r="FY39" s="286"/>
      <c r="FZ39" s="286"/>
      <c r="GA39" s="287"/>
      <c r="GB39" s="287"/>
      <c r="GC39" s="285"/>
      <c r="GD39" s="287"/>
      <c r="GE39" s="287"/>
      <c r="GF39" s="285"/>
      <c r="GG39" s="286"/>
      <c r="GH39" s="286"/>
      <c r="GI39" s="286"/>
      <c r="GJ39" s="286"/>
      <c r="GK39" s="286"/>
      <c r="GL39" s="286"/>
      <c r="GM39" s="163"/>
      <c r="GN39" s="154"/>
      <c r="GO39" s="287"/>
      <c r="GP39" s="287"/>
      <c r="GQ39" s="285"/>
      <c r="GR39" s="287"/>
      <c r="GS39" s="287"/>
      <c r="GT39" s="285"/>
      <c r="GU39" s="287"/>
      <c r="GV39" s="287"/>
      <c r="GW39" s="285"/>
      <c r="GX39" s="287"/>
      <c r="GY39" s="287"/>
      <c r="GZ39" s="285"/>
      <c r="HA39" s="287"/>
      <c r="HB39" s="287"/>
      <c r="HC39" s="285"/>
      <c r="HD39" s="287"/>
      <c r="HE39" s="287"/>
      <c r="HF39" s="285"/>
      <c r="HG39" s="287"/>
      <c r="HH39" s="287"/>
      <c r="HI39" s="285"/>
      <c r="HJ39" s="287"/>
      <c r="HK39" s="287"/>
      <c r="HL39" s="285"/>
      <c r="HM39" s="287"/>
      <c r="HN39" s="287"/>
      <c r="HO39" s="285"/>
      <c r="HP39" s="287"/>
      <c r="HQ39" s="287"/>
      <c r="HR39" s="285"/>
      <c r="HS39" s="287"/>
      <c r="HT39" s="287"/>
      <c r="HU39" s="285"/>
      <c r="HV39" s="287"/>
      <c r="HW39" s="287"/>
      <c r="HX39" s="285"/>
      <c r="HY39" s="287"/>
      <c r="HZ39" s="287"/>
      <c r="IA39" s="285"/>
      <c r="IB39" s="287"/>
      <c r="IC39" s="287"/>
      <c r="ID39" s="285"/>
      <c r="IE39" s="287"/>
      <c r="IF39" s="287"/>
      <c r="IG39" s="285"/>
      <c r="IH39" s="287"/>
      <c r="II39" s="287"/>
      <c r="IJ39" s="285"/>
      <c r="IK39" s="287"/>
      <c r="IL39" s="287"/>
      <c r="IM39" s="285"/>
      <c r="IN39" s="287"/>
      <c r="IO39" s="287"/>
      <c r="IP39" s="285"/>
      <c r="IQ39" s="287"/>
      <c r="IR39" s="287"/>
      <c r="IS39" s="285"/>
      <c r="IT39" s="287"/>
      <c r="IU39" s="287"/>
      <c r="IV39" s="285"/>
      <c r="IW39" s="287"/>
      <c r="IX39" s="287"/>
      <c r="IY39" s="285"/>
      <c r="IZ39" s="286"/>
      <c r="JA39" s="286"/>
      <c r="JB39" s="286"/>
      <c r="JC39" s="287"/>
      <c r="JD39" s="287"/>
      <c r="JE39" s="285"/>
      <c r="JF39" s="286"/>
      <c r="JG39" s="286"/>
      <c r="JH39" s="286"/>
      <c r="JI39" s="287"/>
      <c r="JJ39" s="287"/>
      <c r="JK39" s="285"/>
      <c r="JL39" s="287"/>
      <c r="JM39" s="287"/>
      <c r="JN39" s="285"/>
      <c r="JO39" s="286"/>
      <c r="JP39" s="286"/>
      <c r="JQ39" s="286"/>
      <c r="JR39" s="286"/>
      <c r="JS39" s="286"/>
      <c r="JT39" s="286"/>
      <c r="JU39" s="163"/>
      <c r="JV39" s="154"/>
      <c r="JW39" s="287"/>
      <c r="JX39" s="287"/>
      <c r="JY39" s="285"/>
      <c r="JZ39" s="287"/>
      <c r="KA39" s="287"/>
      <c r="KB39" s="285"/>
      <c r="KC39" s="287"/>
      <c r="KD39" s="287"/>
      <c r="KE39" s="285"/>
      <c r="KF39" s="287"/>
      <c r="KG39" s="287"/>
      <c r="KH39" s="285"/>
      <c r="KI39" s="287"/>
      <c r="KJ39" s="287"/>
      <c r="KK39" s="285"/>
      <c r="KL39" s="287"/>
      <c r="KM39" s="287"/>
      <c r="KN39" s="285"/>
      <c r="KO39" s="287"/>
      <c r="KP39" s="287"/>
      <c r="KQ39" s="285"/>
      <c r="KR39" s="287"/>
      <c r="KS39" s="287"/>
      <c r="KT39" s="285"/>
      <c r="KU39" s="287"/>
      <c r="KV39" s="287"/>
      <c r="KW39" s="285"/>
      <c r="KX39" s="287"/>
      <c r="KY39" s="287"/>
      <c r="KZ39" s="285"/>
      <c r="LA39" s="287"/>
      <c r="LB39" s="287"/>
      <c r="LC39" s="285"/>
      <c r="LD39" s="287"/>
      <c r="LE39" s="287"/>
      <c r="LF39" s="285"/>
      <c r="LG39" s="287"/>
      <c r="LH39" s="287"/>
      <c r="LI39" s="285"/>
      <c r="LJ39" s="287"/>
      <c r="LK39" s="287"/>
      <c r="LL39" s="285"/>
      <c r="LM39" s="287"/>
      <c r="LN39" s="287"/>
      <c r="LO39" s="285"/>
      <c r="LP39" s="287"/>
      <c r="LQ39" s="287"/>
      <c r="LR39" s="285"/>
      <c r="LS39" s="287"/>
      <c r="LT39" s="287"/>
      <c r="LU39" s="285"/>
      <c r="LV39" s="287"/>
      <c r="LW39" s="287"/>
      <c r="LX39" s="285"/>
      <c r="LY39" s="287"/>
      <c r="LZ39" s="287"/>
      <c r="MA39" s="285"/>
      <c r="MB39" s="287"/>
      <c r="MC39" s="287"/>
      <c r="MD39" s="285"/>
      <c r="ME39" s="287"/>
      <c r="MF39" s="287"/>
      <c r="MG39" s="285"/>
      <c r="MH39" s="286"/>
      <c r="MI39" s="286"/>
      <c r="MJ39" s="286"/>
      <c r="MK39" s="287"/>
      <c r="ML39" s="287"/>
      <c r="MM39" s="285"/>
      <c r="MN39" s="286"/>
      <c r="MO39" s="286"/>
      <c r="MP39" s="286"/>
      <c r="MQ39" s="287"/>
      <c r="MR39" s="287"/>
      <c r="MS39" s="285"/>
      <c r="MT39" s="287"/>
      <c r="MU39" s="287"/>
      <c r="MV39" s="285"/>
      <c r="MW39" s="286"/>
      <c r="MX39" s="286"/>
      <c r="MY39" s="286"/>
      <c r="MZ39" s="286"/>
      <c r="NA39" s="286"/>
      <c r="NB39" s="286"/>
      <c r="NC39" s="163"/>
      <c r="ND39" s="154"/>
      <c r="NE39" s="287"/>
      <c r="NF39" s="287"/>
      <c r="NG39" s="285"/>
      <c r="NH39" s="287"/>
      <c r="NI39" s="287"/>
      <c r="NJ39" s="285"/>
      <c r="NK39" s="287"/>
      <c r="NL39" s="287"/>
      <c r="NM39" s="285"/>
      <c r="NN39" s="287"/>
      <c r="NO39" s="287"/>
      <c r="NP39" s="285"/>
      <c r="NQ39" s="287"/>
      <c r="NR39" s="287"/>
      <c r="NS39" s="285"/>
      <c r="NT39" s="287"/>
      <c r="NU39" s="287"/>
      <c r="NV39" s="285"/>
      <c r="NW39" s="287"/>
      <c r="NX39" s="287"/>
      <c r="NY39" s="285"/>
      <c r="NZ39" s="287"/>
      <c r="OA39" s="287"/>
      <c r="OB39" s="285"/>
      <c r="OC39" s="287"/>
      <c r="OD39" s="287"/>
      <c r="OE39" s="285"/>
      <c r="OF39" s="287"/>
      <c r="OG39" s="287"/>
      <c r="OH39" s="285"/>
      <c r="OI39" s="287"/>
      <c r="OJ39" s="287"/>
      <c r="OK39" s="285"/>
      <c r="OL39" s="287"/>
      <c r="OM39" s="287"/>
      <c r="ON39" s="285"/>
      <c r="OO39" s="287"/>
      <c r="OP39" s="287"/>
      <c r="OQ39" s="285"/>
      <c r="OR39" s="287"/>
      <c r="OS39" s="287"/>
      <c r="OT39" s="285"/>
      <c r="OU39" s="287"/>
      <c r="OV39" s="287"/>
      <c r="OW39" s="285"/>
      <c r="OX39" s="287"/>
      <c r="OY39" s="287"/>
      <c r="OZ39" s="285"/>
      <c r="PA39" s="287"/>
      <c r="PB39" s="287"/>
      <c r="PC39" s="285"/>
      <c r="PD39" s="287"/>
      <c r="PE39" s="287"/>
      <c r="PF39" s="285"/>
      <c r="PG39" s="287"/>
      <c r="PH39" s="287"/>
      <c r="PI39" s="285"/>
      <c r="PJ39" s="287"/>
      <c r="PK39" s="287"/>
      <c r="PL39" s="285"/>
      <c r="PM39" s="287"/>
      <c r="PN39" s="287"/>
      <c r="PO39" s="285"/>
      <c r="PP39" s="286"/>
      <c r="PQ39" s="286"/>
      <c r="PR39" s="286"/>
      <c r="PS39" s="287"/>
      <c r="PT39" s="287"/>
      <c r="PU39" s="285"/>
      <c r="PV39" s="286"/>
      <c r="PW39" s="286"/>
      <c r="PX39" s="286"/>
      <c r="PY39" s="287"/>
      <c r="PZ39" s="287"/>
      <c r="QA39" s="285"/>
      <c r="QB39" s="287"/>
      <c r="QC39" s="287"/>
      <c r="QD39" s="285"/>
      <c r="QE39" s="286"/>
      <c r="QF39" s="286"/>
      <c r="QG39" s="286"/>
      <c r="QH39" s="286"/>
      <c r="QI39" s="286"/>
      <c r="QJ39" s="286"/>
      <c r="QK39" s="163"/>
      <c r="QL39" s="154"/>
      <c r="QM39" s="287"/>
      <c r="QN39" s="287"/>
      <c r="QO39" s="285"/>
      <c r="QP39" s="287"/>
      <c r="QQ39" s="287"/>
      <c r="QR39" s="285"/>
      <c r="QS39" s="287"/>
      <c r="QT39" s="287"/>
      <c r="QU39" s="285"/>
      <c r="QV39" s="287"/>
      <c r="QW39" s="287"/>
      <c r="QX39" s="285"/>
      <c r="QY39" s="287"/>
      <c r="QZ39" s="287"/>
      <c r="RA39" s="285"/>
      <c r="RB39" s="287"/>
      <c r="RC39" s="287"/>
      <c r="RD39" s="285"/>
      <c r="RE39" s="287"/>
      <c r="RF39" s="287"/>
      <c r="RG39" s="285"/>
      <c r="RH39" s="287"/>
      <c r="RI39" s="287"/>
      <c r="RJ39" s="285"/>
      <c r="RK39" s="287"/>
      <c r="RL39" s="287"/>
      <c r="RM39" s="285"/>
      <c r="RN39" s="287"/>
      <c r="RO39" s="287"/>
      <c r="RP39" s="285"/>
      <c r="RQ39" s="287"/>
      <c r="RR39" s="287"/>
      <c r="RS39" s="285"/>
      <c r="RT39" s="287"/>
      <c r="RU39" s="287"/>
      <c r="RV39" s="285"/>
      <c r="RW39" s="287"/>
      <c r="RX39" s="287"/>
      <c r="RY39" s="285"/>
      <c r="RZ39" s="287"/>
      <c r="SA39" s="287"/>
      <c r="SB39" s="285"/>
      <c r="SC39" s="287"/>
      <c r="SD39" s="287"/>
      <c r="SE39" s="285"/>
      <c r="SF39" s="287"/>
      <c r="SG39" s="287"/>
      <c r="SH39" s="285"/>
      <c r="SI39" s="287"/>
      <c r="SJ39" s="287"/>
      <c r="SK39" s="285"/>
      <c r="SL39" s="287"/>
      <c r="SM39" s="287"/>
      <c r="SN39" s="285"/>
      <c r="SO39" s="287"/>
      <c r="SP39" s="287"/>
      <c r="SQ39" s="285"/>
      <c r="SR39" s="287"/>
      <c r="SS39" s="287"/>
      <c r="ST39" s="285"/>
      <c r="SU39" s="287"/>
      <c r="SV39" s="287"/>
      <c r="SW39" s="285"/>
      <c r="SX39" s="286"/>
      <c r="SY39" s="286"/>
      <c r="SZ39" s="286"/>
      <c r="TA39" s="287"/>
      <c r="TB39" s="287"/>
      <c r="TC39" s="285"/>
      <c r="TD39" s="286"/>
      <c r="TE39" s="286"/>
      <c r="TF39" s="286"/>
      <c r="TG39" s="287"/>
      <c r="TH39" s="287"/>
      <c r="TI39" s="285"/>
      <c r="TJ39" s="287"/>
      <c r="TK39" s="287"/>
      <c r="TL39" s="285"/>
      <c r="TM39" s="286"/>
      <c r="TN39" s="286"/>
      <c r="TO39" s="286"/>
      <c r="TP39" s="286"/>
      <c r="TQ39" s="286"/>
      <c r="TR39" s="286"/>
      <c r="TS39" s="163"/>
      <c r="TT39" s="154"/>
      <c r="TU39" s="287"/>
      <c r="TV39" s="287"/>
      <c r="TW39" s="285"/>
      <c r="TX39" s="287"/>
      <c r="TY39" s="287"/>
      <c r="TZ39" s="285"/>
      <c r="UA39" s="287"/>
      <c r="UB39" s="287"/>
      <c r="UC39" s="285"/>
      <c r="UD39" s="287"/>
      <c r="UE39" s="287"/>
      <c r="UF39" s="285"/>
      <c r="UG39" s="287"/>
      <c r="UH39" s="287"/>
      <c r="UI39" s="285"/>
      <c r="UJ39" s="287"/>
      <c r="UK39" s="287"/>
      <c r="UL39" s="285"/>
      <c r="UM39" s="287"/>
      <c r="UN39" s="287"/>
      <c r="UO39" s="285"/>
      <c r="UP39" s="287"/>
      <c r="UQ39" s="287"/>
      <c r="UR39" s="285"/>
      <c r="US39" s="287"/>
      <c r="UT39" s="287"/>
      <c r="UU39" s="285"/>
      <c r="UV39" s="287"/>
      <c r="UW39" s="287"/>
      <c r="UX39" s="285"/>
      <c r="UY39" s="287"/>
      <c r="UZ39" s="287"/>
      <c r="VA39" s="285"/>
      <c r="VB39" s="287"/>
      <c r="VC39" s="287"/>
      <c r="VD39" s="285"/>
      <c r="VE39" s="287"/>
      <c r="VF39" s="287"/>
      <c r="VG39" s="285"/>
      <c r="VH39" s="287"/>
      <c r="VI39" s="287"/>
      <c r="VJ39" s="285"/>
      <c r="VK39" s="287"/>
      <c r="VL39" s="287"/>
      <c r="VM39" s="285"/>
      <c r="VN39" s="287"/>
      <c r="VO39" s="287"/>
      <c r="VP39" s="285"/>
      <c r="VQ39" s="287"/>
      <c r="VR39" s="287"/>
      <c r="VS39" s="285"/>
      <c r="VT39" s="287"/>
      <c r="VU39" s="287"/>
      <c r="VV39" s="285"/>
      <c r="VW39" s="287"/>
      <c r="VX39" s="287"/>
      <c r="VY39" s="285"/>
      <c r="VZ39" s="287"/>
      <c r="WA39" s="287"/>
      <c r="WB39" s="285"/>
      <c r="WC39" s="287"/>
      <c r="WD39" s="287"/>
      <c r="WE39" s="285"/>
      <c r="WF39" s="286"/>
      <c r="WG39" s="286"/>
      <c r="WH39" s="286"/>
      <c r="WI39" s="287"/>
      <c r="WJ39" s="287"/>
      <c r="WK39" s="285"/>
      <c r="WL39" s="286"/>
      <c r="WM39" s="286"/>
      <c r="WN39" s="286"/>
      <c r="WO39" s="287"/>
      <c r="WP39" s="287"/>
      <c r="WQ39" s="285"/>
      <c r="WR39" s="287"/>
      <c r="WS39" s="287"/>
      <c r="WT39" s="285"/>
      <c r="WU39" s="286"/>
      <c r="WV39" s="286"/>
      <c r="WW39" s="286"/>
      <c r="WX39" s="286"/>
      <c r="WY39" s="286"/>
      <c r="WZ39" s="286"/>
      <c r="XA39" s="163"/>
      <c r="XB39" s="154"/>
      <c r="XC39" s="287"/>
      <c r="XD39" s="287"/>
      <c r="XE39" s="285"/>
      <c r="XF39" s="287"/>
      <c r="XG39" s="287"/>
      <c r="XH39" s="285"/>
      <c r="XI39" s="287"/>
      <c r="XJ39" s="287"/>
      <c r="XK39" s="285"/>
      <c r="XL39" s="287"/>
      <c r="XM39" s="287"/>
      <c r="XN39" s="285"/>
      <c r="XO39" s="287"/>
      <c r="XP39" s="287"/>
      <c r="XQ39" s="285"/>
      <c r="XR39" s="287"/>
      <c r="XS39" s="287"/>
      <c r="XT39" s="285"/>
      <c r="XU39" s="287"/>
      <c r="XV39" s="287"/>
      <c r="XW39" s="285"/>
      <c r="XX39" s="287"/>
      <c r="XY39" s="287"/>
      <c r="XZ39" s="285"/>
      <c r="YA39" s="287"/>
      <c r="YB39" s="287"/>
      <c r="YC39" s="285"/>
      <c r="YD39" s="287"/>
      <c r="YE39" s="287"/>
      <c r="YF39" s="285"/>
      <c r="YG39" s="287"/>
      <c r="YH39" s="287"/>
      <c r="YI39" s="285"/>
      <c r="YJ39" s="287"/>
      <c r="YK39" s="287"/>
      <c r="YL39" s="285"/>
      <c r="YM39" s="287"/>
      <c r="YN39" s="287"/>
      <c r="YO39" s="285"/>
      <c r="YP39" s="287"/>
      <c r="YQ39" s="287"/>
      <c r="YR39" s="285"/>
      <c r="YS39" s="287"/>
      <c r="YT39" s="287"/>
      <c r="YU39" s="285"/>
      <c r="YV39" s="287"/>
      <c r="YW39" s="287"/>
      <c r="YX39" s="285"/>
      <c r="YY39" s="287"/>
      <c r="YZ39" s="287"/>
      <c r="ZA39" s="285"/>
      <c r="ZB39" s="287"/>
      <c r="ZC39" s="287"/>
      <c r="ZD39" s="285"/>
      <c r="ZE39" s="287"/>
      <c r="ZF39" s="287"/>
      <c r="ZG39" s="285"/>
      <c r="ZH39" s="287"/>
      <c r="ZI39" s="287"/>
      <c r="ZJ39" s="285"/>
      <c r="ZK39" s="287"/>
      <c r="ZL39" s="287"/>
      <c r="ZM39" s="285"/>
      <c r="ZN39" s="286"/>
      <c r="ZO39" s="286"/>
      <c r="ZP39" s="286"/>
      <c r="ZQ39" s="287"/>
      <c r="ZR39" s="287"/>
      <c r="ZS39" s="285"/>
      <c r="ZT39" s="286"/>
      <c r="ZU39" s="286"/>
      <c r="ZV39" s="286"/>
      <c r="ZW39" s="287"/>
      <c r="ZX39" s="287"/>
      <c r="ZY39" s="285"/>
      <c r="ZZ39" s="287"/>
      <c r="AAA39" s="287"/>
      <c r="AAB39" s="285"/>
      <c r="AAC39" s="286"/>
      <c r="AAD39" s="286"/>
      <c r="AAE39" s="286"/>
      <c r="AAF39" s="286"/>
      <c r="AAG39" s="286"/>
      <c r="AAH39" s="286"/>
      <c r="AAI39" s="163"/>
      <c r="AAJ39" s="154"/>
      <c r="AAK39" s="287"/>
      <c r="AAL39" s="287"/>
      <c r="AAM39" s="285"/>
      <c r="AAN39" s="287"/>
      <c r="AAO39" s="287"/>
      <c r="AAP39" s="285"/>
      <c r="AAQ39" s="287"/>
      <c r="AAR39" s="287"/>
      <c r="AAS39" s="285"/>
      <c r="AAT39" s="287"/>
      <c r="AAU39" s="287"/>
      <c r="AAV39" s="285"/>
      <c r="AAW39" s="287"/>
      <c r="AAX39" s="287"/>
      <c r="AAY39" s="285"/>
      <c r="AAZ39" s="287"/>
      <c r="ABA39" s="287"/>
      <c r="ABB39" s="285"/>
      <c r="ABC39" s="287"/>
      <c r="ABD39" s="287"/>
      <c r="ABE39" s="285"/>
      <c r="ABF39" s="287"/>
      <c r="ABG39" s="287"/>
      <c r="ABH39" s="285"/>
      <c r="ABI39" s="287"/>
      <c r="ABJ39" s="287"/>
      <c r="ABK39" s="285"/>
      <c r="ABL39" s="287"/>
      <c r="ABM39" s="287"/>
      <c r="ABN39" s="285"/>
      <c r="ABO39" s="287"/>
      <c r="ABP39" s="287"/>
      <c r="ABQ39" s="285"/>
      <c r="ABR39" s="287"/>
      <c r="ABS39" s="287"/>
      <c r="ABT39" s="285"/>
      <c r="ABU39" s="287"/>
      <c r="ABV39" s="287"/>
      <c r="ABW39" s="285"/>
      <c r="ABX39" s="287"/>
      <c r="ABY39" s="287"/>
      <c r="ABZ39" s="285"/>
      <c r="ACA39" s="287"/>
      <c r="ACB39" s="287"/>
      <c r="ACC39" s="285"/>
      <c r="ACD39" s="287"/>
      <c r="ACE39" s="287"/>
      <c r="ACF39" s="285"/>
      <c r="ACG39" s="287"/>
      <c r="ACH39" s="287"/>
      <c r="ACI39" s="285"/>
      <c r="ACJ39" s="287"/>
      <c r="ACK39" s="287"/>
      <c r="ACL39" s="285"/>
      <c r="ACM39" s="287"/>
      <c r="ACN39" s="287"/>
      <c r="ACO39" s="285"/>
      <c r="ACP39" s="287"/>
      <c r="ACQ39" s="287"/>
      <c r="ACR39" s="285"/>
      <c r="ACS39" s="287"/>
      <c r="ACT39" s="287"/>
      <c r="ACU39" s="285"/>
      <c r="ACV39" s="286"/>
      <c r="ACW39" s="286"/>
      <c r="ACX39" s="286"/>
      <c r="ACY39" s="287"/>
      <c r="ACZ39" s="287"/>
      <c r="ADA39" s="285"/>
      <c r="ADB39" s="286"/>
      <c r="ADC39" s="286"/>
      <c r="ADD39" s="286"/>
      <c r="ADE39" s="287"/>
      <c r="ADF39" s="287"/>
      <c r="ADG39" s="285"/>
      <c r="ADH39" s="287"/>
      <c r="ADI39" s="287"/>
      <c r="ADJ39" s="285"/>
      <c r="ADK39" s="286"/>
      <c r="ADL39" s="286"/>
      <c r="ADM39" s="286"/>
      <c r="ADN39" s="286"/>
      <c r="ADO39" s="286"/>
      <c r="ADP39" s="286"/>
      <c r="ADQ39" s="163"/>
      <c r="ADR39" s="154"/>
      <c r="ADS39" s="287"/>
      <c r="ADT39" s="287"/>
      <c r="ADU39" s="285"/>
      <c r="ADV39" s="287"/>
      <c r="ADW39" s="287"/>
      <c r="ADX39" s="285"/>
      <c r="ADY39" s="287"/>
      <c r="ADZ39" s="287"/>
      <c r="AEA39" s="285"/>
      <c r="AEB39" s="287"/>
      <c r="AEC39" s="287"/>
      <c r="AED39" s="285"/>
      <c r="AEE39" s="287"/>
      <c r="AEF39" s="287"/>
      <c r="AEG39" s="285"/>
      <c r="AEH39" s="287"/>
      <c r="AEI39" s="287"/>
      <c r="AEJ39" s="285"/>
      <c r="AEK39" s="287"/>
      <c r="AEL39" s="287"/>
      <c r="AEM39" s="285"/>
      <c r="AEN39" s="287"/>
      <c r="AEO39" s="287"/>
      <c r="AEP39" s="285"/>
      <c r="AEQ39" s="287"/>
      <c r="AER39" s="287"/>
      <c r="AES39" s="285"/>
      <c r="AET39" s="287"/>
      <c r="AEU39" s="287"/>
      <c r="AEV39" s="285"/>
      <c r="AEW39" s="287"/>
      <c r="AEX39" s="287"/>
      <c r="AEY39" s="285"/>
      <c r="AEZ39" s="287"/>
      <c r="AFA39" s="287"/>
      <c r="AFB39" s="285"/>
      <c r="AFC39" s="287"/>
      <c r="AFD39" s="287"/>
      <c r="AFE39" s="285"/>
      <c r="AFF39" s="287"/>
      <c r="AFG39" s="287"/>
      <c r="AFH39" s="285"/>
      <c r="AFI39" s="287"/>
      <c r="AFJ39" s="287"/>
      <c r="AFK39" s="285"/>
      <c r="AFL39" s="287"/>
      <c r="AFM39" s="287"/>
      <c r="AFN39" s="285"/>
      <c r="AFO39" s="287"/>
      <c r="AFP39" s="287"/>
      <c r="AFQ39" s="285"/>
      <c r="AFR39" s="287"/>
      <c r="AFS39" s="287"/>
      <c r="AFT39" s="285"/>
      <c r="AFU39" s="287"/>
      <c r="AFV39" s="287"/>
      <c r="AFW39" s="285"/>
      <c r="AFX39" s="287"/>
      <c r="AFY39" s="287"/>
      <c r="AFZ39" s="285"/>
      <c r="AGA39" s="287"/>
      <c r="AGB39" s="287"/>
      <c r="AGC39" s="285"/>
      <c r="AGD39" s="286"/>
      <c r="AGE39" s="286"/>
      <c r="AGF39" s="286"/>
      <c r="AGG39" s="287"/>
      <c r="AGH39" s="287"/>
      <c r="AGI39" s="285"/>
      <c r="AGJ39" s="286"/>
      <c r="AGK39" s="286"/>
      <c r="AGL39" s="286"/>
      <c r="AGM39" s="287"/>
      <c r="AGN39" s="287"/>
      <c r="AGO39" s="285"/>
      <c r="AGP39" s="287"/>
      <c r="AGQ39" s="287"/>
      <c r="AGR39" s="285"/>
      <c r="AGS39" s="286"/>
      <c r="AGT39" s="286"/>
      <c r="AGU39" s="286"/>
      <c r="AGV39" s="286"/>
      <c r="AGW39" s="286"/>
      <c r="AGX39" s="286"/>
      <c r="AGY39" s="163"/>
      <c r="AGZ39" s="154"/>
      <c r="AHA39" s="287"/>
      <c r="AHB39" s="287"/>
      <c r="AHC39" s="285"/>
      <c r="AHD39" s="287"/>
      <c r="AHE39" s="287"/>
      <c r="AHF39" s="285"/>
      <c r="AHG39" s="287"/>
      <c r="AHH39" s="287"/>
      <c r="AHI39" s="285"/>
      <c r="AHJ39" s="287"/>
      <c r="AHK39" s="287"/>
      <c r="AHL39" s="285"/>
      <c r="AHM39" s="287"/>
      <c r="AHN39" s="287"/>
      <c r="AHO39" s="285"/>
      <c r="AHP39" s="287"/>
      <c r="AHQ39" s="287"/>
      <c r="AHR39" s="285"/>
      <c r="AHS39" s="287"/>
      <c r="AHT39" s="287"/>
      <c r="AHU39" s="285"/>
      <c r="AHV39" s="287"/>
      <c r="AHW39" s="287"/>
      <c r="AHX39" s="285"/>
      <c r="AHY39" s="287"/>
      <c r="AHZ39" s="287"/>
      <c r="AIA39" s="285"/>
      <c r="AIB39" s="287"/>
      <c r="AIC39" s="287"/>
      <c r="AID39" s="285"/>
      <c r="AIE39" s="287"/>
      <c r="AIF39" s="287"/>
      <c r="AIG39" s="285"/>
      <c r="AIH39" s="287"/>
      <c r="AII39" s="287"/>
      <c r="AIJ39" s="285"/>
      <c r="AIK39" s="287"/>
      <c r="AIL39" s="287"/>
      <c r="AIM39" s="285"/>
      <c r="AIN39" s="287"/>
      <c r="AIO39" s="287"/>
      <c r="AIP39" s="285"/>
      <c r="AIQ39" s="287"/>
      <c r="AIR39" s="287"/>
      <c r="AIS39" s="285"/>
      <c r="AIT39" s="287"/>
      <c r="AIU39" s="287"/>
      <c r="AIV39" s="285"/>
      <c r="AIW39" s="287"/>
      <c r="AIX39" s="287"/>
      <c r="AIY39" s="285"/>
      <c r="AIZ39" s="287"/>
      <c r="AJA39" s="287"/>
      <c r="AJB39" s="285"/>
      <c r="AJC39" s="287"/>
      <c r="AJD39" s="287"/>
      <c r="AJE39" s="285"/>
      <c r="AJF39" s="287"/>
      <c r="AJG39" s="287"/>
      <c r="AJH39" s="285"/>
      <c r="AJI39" s="287"/>
      <c r="AJJ39" s="287"/>
      <c r="AJK39" s="285"/>
      <c r="AJL39" s="286"/>
      <c r="AJM39" s="286"/>
      <c r="AJN39" s="286"/>
      <c r="AJO39" s="287"/>
      <c r="AJP39" s="287"/>
      <c r="AJQ39" s="285"/>
      <c r="AJR39" s="286"/>
      <c r="AJS39" s="286"/>
      <c r="AJT39" s="286"/>
      <c r="AJU39" s="287"/>
      <c r="AJV39" s="287"/>
      <c r="AJW39" s="285"/>
      <c r="AJX39" s="287"/>
      <c r="AJY39" s="287"/>
      <c r="AJZ39" s="285"/>
      <c r="AKA39" s="286"/>
      <c r="AKB39" s="286"/>
      <c r="AKC39" s="286"/>
      <c r="AKD39" s="286"/>
      <c r="AKE39" s="286"/>
      <c r="AKF39" s="286"/>
      <c r="AKG39" s="163"/>
      <c r="AKH39" s="154"/>
      <c r="AKI39" s="287"/>
      <c r="AKJ39" s="287"/>
      <c r="AKK39" s="285"/>
      <c r="AKL39" s="287"/>
      <c r="AKM39" s="287"/>
      <c r="AKN39" s="285"/>
      <c r="AKO39" s="287"/>
      <c r="AKP39" s="287"/>
      <c r="AKQ39" s="285"/>
      <c r="AKR39" s="287"/>
      <c r="AKS39" s="287"/>
      <c r="AKT39" s="285"/>
      <c r="AKU39" s="287"/>
      <c r="AKV39" s="287"/>
      <c r="AKW39" s="285"/>
      <c r="AKX39" s="287"/>
      <c r="AKY39" s="287"/>
      <c r="AKZ39" s="285"/>
      <c r="ALA39" s="287"/>
      <c r="ALB39" s="287"/>
      <c r="ALC39" s="285"/>
      <c r="ALD39" s="287"/>
      <c r="ALE39" s="287"/>
      <c r="ALF39" s="285"/>
      <c r="ALG39" s="287"/>
      <c r="ALH39" s="287"/>
      <c r="ALI39" s="285"/>
      <c r="ALJ39" s="287"/>
      <c r="ALK39" s="287"/>
      <c r="ALL39" s="285"/>
      <c r="ALM39" s="287"/>
      <c r="ALN39" s="287"/>
      <c r="ALO39" s="285"/>
      <c r="ALP39" s="287"/>
      <c r="ALQ39" s="287"/>
      <c r="ALR39" s="285"/>
      <c r="ALS39" s="287"/>
      <c r="ALT39" s="287"/>
      <c r="ALU39" s="285"/>
      <c r="ALV39" s="287"/>
      <c r="ALW39" s="287"/>
      <c r="ALX39" s="285"/>
      <c r="ALY39" s="287"/>
      <c r="ALZ39" s="287"/>
      <c r="AMA39" s="285"/>
      <c r="AMB39" s="287"/>
      <c r="AMC39" s="287"/>
      <c r="AMD39" s="285"/>
      <c r="AME39" s="287"/>
      <c r="AMF39" s="287"/>
      <c r="AMG39" s="285"/>
      <c r="AMH39" s="287"/>
      <c r="AMI39" s="287"/>
      <c r="AMJ39" s="285"/>
      <c r="AMK39" s="287"/>
      <c r="AML39" s="287"/>
      <c r="AMM39" s="285"/>
      <c r="AMN39" s="287"/>
      <c r="AMO39" s="287"/>
      <c r="AMP39" s="285"/>
      <c r="AMQ39" s="287"/>
      <c r="AMR39" s="287"/>
      <c r="AMS39" s="285"/>
      <c r="AMT39" s="286"/>
      <c r="AMU39" s="286"/>
      <c r="AMV39" s="286"/>
      <c r="AMW39" s="287"/>
      <c r="AMX39" s="287"/>
      <c r="AMY39" s="285"/>
      <c r="AMZ39" s="286"/>
      <c r="ANA39" s="286"/>
      <c r="ANB39" s="286"/>
      <c r="ANC39" s="287"/>
      <c r="AND39" s="287"/>
      <c r="ANE39" s="285"/>
      <c r="ANF39" s="287"/>
      <c r="ANG39" s="287"/>
      <c r="ANH39" s="285"/>
      <c r="ANI39" s="286"/>
      <c r="ANJ39" s="286"/>
      <c r="ANK39" s="286"/>
      <c r="ANL39" s="286"/>
      <c r="ANM39" s="286"/>
      <c r="ANN39" s="286"/>
      <c r="ANO39" s="163"/>
      <c r="ANP39" s="154"/>
      <c r="ANQ39" s="287"/>
      <c r="ANR39" s="287"/>
      <c r="ANS39" s="285"/>
      <c r="ANT39" s="287"/>
      <c r="ANU39" s="287"/>
      <c r="ANV39" s="285"/>
      <c r="ANW39" s="287"/>
      <c r="ANX39" s="287"/>
      <c r="ANY39" s="285"/>
      <c r="ANZ39" s="287"/>
      <c r="AOA39" s="287"/>
      <c r="AOB39" s="285"/>
      <c r="AOC39" s="287"/>
      <c r="AOD39" s="287"/>
      <c r="AOE39" s="285"/>
      <c r="AOF39" s="287"/>
      <c r="AOG39" s="287"/>
      <c r="AOH39" s="285"/>
      <c r="AOI39" s="287"/>
      <c r="AOJ39" s="287"/>
      <c r="AOK39" s="285"/>
      <c r="AOL39" s="287"/>
      <c r="AOM39" s="287"/>
      <c r="AON39" s="285"/>
      <c r="AOO39" s="287"/>
      <c r="AOP39" s="287"/>
      <c r="AOQ39" s="285"/>
      <c r="AOR39" s="287"/>
      <c r="AOS39" s="287"/>
      <c r="AOT39" s="285"/>
      <c r="AOU39" s="287"/>
      <c r="AOV39" s="287"/>
      <c r="AOW39" s="285"/>
      <c r="AOX39" s="287"/>
      <c r="AOY39" s="287"/>
      <c r="AOZ39" s="285"/>
      <c r="APA39" s="287"/>
      <c r="APB39" s="287"/>
      <c r="APC39" s="285"/>
      <c r="APD39" s="287"/>
      <c r="APE39" s="287"/>
      <c r="APF39" s="285"/>
      <c r="APG39" s="287"/>
      <c r="APH39" s="287"/>
      <c r="API39" s="285"/>
      <c r="APJ39" s="287"/>
      <c r="APK39" s="287"/>
      <c r="APL39" s="285"/>
      <c r="APM39" s="287"/>
      <c r="APN39" s="287"/>
      <c r="APO39" s="285"/>
      <c r="APP39" s="287"/>
      <c r="APQ39" s="287"/>
      <c r="APR39" s="285"/>
      <c r="APS39" s="287"/>
      <c r="APT39" s="287"/>
      <c r="APU39" s="285"/>
      <c r="APV39" s="287"/>
      <c r="APW39" s="287"/>
      <c r="APX39" s="285"/>
      <c r="APY39" s="287"/>
      <c r="APZ39" s="287"/>
      <c r="AQA39" s="285"/>
      <c r="AQB39" s="286"/>
      <c r="AQC39" s="286"/>
      <c r="AQD39" s="286"/>
      <c r="AQE39" s="287"/>
      <c r="AQF39" s="287"/>
      <c r="AQG39" s="285"/>
      <c r="AQH39" s="286"/>
      <c r="AQI39" s="286"/>
      <c r="AQJ39" s="286"/>
      <c r="AQK39" s="287"/>
      <c r="AQL39" s="287"/>
      <c r="AQM39" s="285"/>
      <c r="AQN39" s="287"/>
      <c r="AQO39" s="287"/>
      <c r="AQP39" s="285"/>
      <c r="AQQ39" s="286"/>
      <c r="AQR39" s="286"/>
      <c r="AQS39" s="286"/>
      <c r="AQT39" s="286"/>
      <c r="AQU39" s="286"/>
      <c r="AQV39" s="286"/>
      <c r="AQW39" s="163"/>
      <c r="AQX39" s="154"/>
      <c r="AQY39" s="287"/>
      <c r="AQZ39" s="287"/>
      <c r="ARA39" s="285"/>
      <c r="ARB39" s="287"/>
      <c r="ARC39" s="287"/>
      <c r="ARD39" s="285"/>
      <c r="ARE39" s="287"/>
      <c r="ARF39" s="287"/>
      <c r="ARG39" s="285"/>
      <c r="ARH39" s="287"/>
      <c r="ARI39" s="287"/>
      <c r="ARJ39" s="285"/>
      <c r="ARK39" s="287"/>
      <c r="ARL39" s="287"/>
      <c r="ARM39" s="285"/>
      <c r="ARN39" s="287"/>
      <c r="ARO39" s="287"/>
      <c r="ARP39" s="285"/>
      <c r="ARQ39" s="287"/>
      <c r="ARR39" s="287"/>
      <c r="ARS39" s="285"/>
      <c r="ART39" s="287"/>
      <c r="ARU39" s="287"/>
      <c r="ARV39" s="285"/>
      <c r="ARW39" s="287"/>
      <c r="ARX39" s="287"/>
      <c r="ARY39" s="285"/>
      <c r="ARZ39" s="287"/>
      <c r="ASA39" s="287"/>
      <c r="ASB39" s="285"/>
      <c r="ASC39" s="287"/>
      <c r="ASD39" s="287"/>
      <c r="ASE39" s="285"/>
      <c r="ASF39" s="287"/>
      <c r="ASG39" s="287"/>
      <c r="ASH39" s="285"/>
      <c r="ASI39" s="287"/>
      <c r="ASJ39" s="287"/>
      <c r="ASK39" s="285"/>
      <c r="ASL39" s="287"/>
      <c r="ASM39" s="287"/>
      <c r="ASN39" s="285"/>
      <c r="ASO39" s="287"/>
      <c r="ASP39" s="287"/>
      <c r="ASQ39" s="285"/>
      <c r="ASR39" s="287"/>
      <c r="ASS39" s="287"/>
      <c r="AST39" s="285"/>
      <c r="ASU39" s="287"/>
      <c r="ASV39" s="287"/>
      <c r="ASW39" s="285"/>
      <c r="ASX39" s="287"/>
      <c r="ASY39" s="287"/>
      <c r="ASZ39" s="285"/>
      <c r="ATA39" s="287"/>
      <c r="ATB39" s="287"/>
      <c r="ATC39" s="285"/>
      <c r="ATD39" s="287"/>
      <c r="ATE39" s="287"/>
      <c r="ATF39" s="285"/>
      <c r="ATG39" s="287"/>
      <c r="ATH39" s="287"/>
      <c r="ATI39" s="285"/>
      <c r="ATJ39" s="286"/>
      <c r="ATK39" s="286"/>
      <c r="ATL39" s="286"/>
      <c r="ATM39" s="287"/>
      <c r="ATN39" s="287"/>
      <c r="ATO39" s="285"/>
      <c r="ATP39" s="286"/>
      <c r="ATQ39" s="286"/>
      <c r="ATR39" s="286"/>
      <c r="ATS39" s="287"/>
      <c r="ATT39" s="287"/>
      <c r="ATU39" s="285"/>
      <c r="ATV39" s="287"/>
      <c r="ATW39" s="287"/>
      <c r="ATX39" s="285"/>
      <c r="ATY39" s="286"/>
      <c r="ATZ39" s="286"/>
      <c r="AUA39" s="286"/>
      <c r="AUB39" s="286"/>
      <c r="AUC39" s="286"/>
      <c r="AUD39" s="286"/>
      <c r="AUE39" s="163"/>
      <c r="AUF39" s="154"/>
      <c r="AUG39" s="287"/>
      <c r="AUH39" s="287"/>
      <c r="AUI39" s="285"/>
      <c r="AUJ39" s="287"/>
      <c r="AUK39" s="287"/>
      <c r="AUL39" s="285"/>
      <c r="AUM39" s="287"/>
      <c r="AUN39" s="287"/>
      <c r="AUO39" s="285"/>
      <c r="AUP39" s="287"/>
      <c r="AUQ39" s="287"/>
      <c r="AUR39" s="285"/>
      <c r="AUS39" s="287"/>
      <c r="AUT39" s="287"/>
      <c r="AUU39" s="285"/>
      <c r="AUV39" s="287"/>
      <c r="AUW39" s="287"/>
      <c r="AUX39" s="285"/>
      <c r="AUY39" s="287"/>
      <c r="AUZ39" s="287"/>
      <c r="AVA39" s="285"/>
      <c r="AVB39" s="287"/>
      <c r="AVC39" s="287"/>
      <c r="AVD39" s="285"/>
      <c r="AVE39" s="287"/>
      <c r="AVF39" s="287"/>
      <c r="AVG39" s="285"/>
      <c r="AVH39" s="287"/>
      <c r="AVI39" s="287"/>
      <c r="AVJ39" s="285"/>
      <c r="AVK39" s="287"/>
      <c r="AVL39" s="287"/>
      <c r="AVM39" s="285"/>
      <c r="AVN39" s="287"/>
      <c r="AVO39" s="287"/>
      <c r="AVP39" s="285"/>
      <c r="AVQ39" s="287"/>
      <c r="AVR39" s="287"/>
      <c r="AVS39" s="285"/>
      <c r="AVT39" s="287"/>
      <c r="AVU39" s="287"/>
      <c r="AVV39" s="285"/>
      <c r="AVW39" s="287"/>
      <c r="AVX39" s="287"/>
      <c r="AVY39" s="285"/>
      <c r="AVZ39" s="287"/>
      <c r="AWA39" s="287"/>
      <c r="AWB39" s="285"/>
      <c r="AWC39" s="287"/>
      <c r="AWD39" s="287"/>
      <c r="AWE39" s="285"/>
      <c r="AWF39" s="287"/>
      <c r="AWG39" s="287"/>
      <c r="AWH39" s="285"/>
      <c r="AWI39" s="287"/>
      <c r="AWJ39" s="287"/>
      <c r="AWK39" s="285"/>
      <c r="AWL39" s="287"/>
      <c r="AWM39" s="287"/>
      <c r="AWN39" s="285"/>
      <c r="AWO39" s="287"/>
      <c r="AWP39" s="287"/>
      <c r="AWQ39" s="285"/>
      <c r="AWR39" s="286"/>
      <c r="AWS39" s="286"/>
      <c r="AWT39" s="286"/>
      <c r="AWU39" s="287"/>
      <c r="AWV39" s="287"/>
      <c r="AWW39" s="285"/>
      <c r="AWX39" s="286"/>
      <c r="AWY39" s="286"/>
      <c r="AWZ39" s="286"/>
      <c r="AXA39" s="287"/>
      <c r="AXB39" s="287"/>
      <c r="AXC39" s="285"/>
      <c r="AXD39" s="287"/>
      <c r="AXE39" s="287"/>
      <c r="AXF39" s="285"/>
      <c r="AXG39" s="286"/>
      <c r="AXH39" s="286"/>
      <c r="AXI39" s="286"/>
      <c r="AXJ39" s="286"/>
      <c r="AXK39" s="286"/>
      <c r="AXL39" s="286"/>
      <c r="AXM39" s="163"/>
      <c r="AXN39" s="154"/>
      <c r="AXO39" s="287"/>
      <c r="AXP39" s="287"/>
      <c r="AXQ39" s="285"/>
      <c r="AXR39" s="287"/>
      <c r="AXS39" s="287"/>
      <c r="AXT39" s="285"/>
      <c r="AXU39" s="287"/>
      <c r="AXV39" s="287"/>
      <c r="AXW39" s="285"/>
      <c r="AXX39" s="287"/>
      <c r="AXY39" s="287"/>
      <c r="AXZ39" s="285"/>
      <c r="AYA39" s="287"/>
      <c r="AYB39" s="287"/>
      <c r="AYC39" s="285"/>
      <c r="AYD39" s="287"/>
      <c r="AYE39" s="287"/>
      <c r="AYF39" s="285"/>
      <c r="AYG39" s="287"/>
      <c r="AYH39" s="287"/>
      <c r="AYI39" s="285"/>
      <c r="AYJ39" s="287"/>
      <c r="AYK39" s="287"/>
      <c r="AYL39" s="285"/>
      <c r="AYM39" s="287"/>
      <c r="AYN39" s="287"/>
      <c r="AYO39" s="285"/>
      <c r="AYP39" s="287"/>
      <c r="AYQ39" s="287"/>
      <c r="AYR39" s="285"/>
      <c r="AYS39" s="287"/>
      <c r="AYT39" s="287"/>
      <c r="AYU39" s="285"/>
      <c r="AYV39" s="287"/>
      <c r="AYW39" s="287"/>
      <c r="AYX39" s="285"/>
      <c r="AYY39" s="287"/>
      <c r="AYZ39" s="287"/>
      <c r="AZA39" s="285"/>
      <c r="AZB39" s="287"/>
      <c r="AZC39" s="287"/>
      <c r="AZD39" s="285"/>
      <c r="AZE39" s="287"/>
      <c r="AZF39" s="287"/>
      <c r="AZG39" s="285"/>
      <c r="AZH39" s="287"/>
      <c r="AZI39" s="287"/>
      <c r="AZJ39" s="285"/>
      <c r="AZK39" s="287"/>
      <c r="AZL39" s="287"/>
      <c r="AZM39" s="285"/>
      <c r="AZN39" s="287"/>
      <c r="AZO39" s="287"/>
      <c r="AZP39" s="285"/>
      <c r="AZQ39" s="287"/>
      <c r="AZR39" s="287"/>
      <c r="AZS39" s="285"/>
      <c r="AZT39" s="287"/>
      <c r="AZU39" s="287"/>
      <c r="AZV39" s="285"/>
      <c r="AZW39" s="287"/>
      <c r="AZX39" s="287"/>
      <c r="AZY39" s="285"/>
      <c r="AZZ39" s="286"/>
      <c r="BAA39" s="286"/>
      <c r="BAB39" s="286"/>
      <c r="BAC39" s="287"/>
      <c r="BAD39" s="287"/>
      <c r="BAE39" s="285"/>
      <c r="BAF39" s="286"/>
      <c r="BAG39" s="286"/>
      <c r="BAH39" s="286"/>
      <c r="BAI39" s="287"/>
      <c r="BAJ39" s="287"/>
      <c r="BAK39" s="285"/>
      <c r="BAL39" s="287"/>
      <c r="BAM39" s="287"/>
      <c r="BAN39" s="285"/>
      <c r="BAO39" s="286"/>
      <c r="BAP39" s="286"/>
      <c r="BAQ39" s="286"/>
      <c r="BAR39" s="286"/>
      <c r="BAS39" s="286"/>
      <c r="BAT39" s="286"/>
      <c r="BAU39" s="163"/>
      <c r="BAV39" s="154"/>
      <c r="BAW39" s="287"/>
      <c r="BAX39" s="287"/>
      <c r="BAY39" s="285"/>
      <c r="BAZ39" s="287"/>
      <c r="BBA39" s="287"/>
      <c r="BBB39" s="285"/>
      <c r="BBC39" s="287"/>
      <c r="BBD39" s="287"/>
      <c r="BBE39" s="285"/>
      <c r="BBF39" s="287"/>
      <c r="BBG39" s="287"/>
      <c r="BBH39" s="285"/>
      <c r="BBI39" s="287"/>
      <c r="BBJ39" s="287"/>
      <c r="BBK39" s="285"/>
      <c r="BBL39" s="287"/>
      <c r="BBM39" s="287"/>
      <c r="BBN39" s="285"/>
      <c r="BBO39" s="287"/>
      <c r="BBP39" s="287"/>
      <c r="BBQ39" s="285"/>
      <c r="BBR39" s="287"/>
      <c r="BBS39" s="287"/>
      <c r="BBT39" s="285"/>
      <c r="BBU39" s="287"/>
      <c r="BBV39" s="287"/>
      <c r="BBW39" s="285"/>
      <c r="BBX39" s="287"/>
      <c r="BBY39" s="287"/>
      <c r="BBZ39" s="285"/>
      <c r="BCA39" s="287"/>
      <c r="BCB39" s="287"/>
      <c r="BCC39" s="285"/>
      <c r="BCD39" s="287"/>
      <c r="BCE39" s="287"/>
      <c r="BCF39" s="285"/>
      <c r="BCG39" s="287"/>
      <c r="BCH39" s="287"/>
      <c r="BCI39" s="285"/>
      <c r="BCJ39" s="287"/>
      <c r="BCK39" s="287"/>
      <c r="BCL39" s="285"/>
      <c r="BCM39" s="287"/>
      <c r="BCN39" s="287"/>
      <c r="BCO39" s="285"/>
      <c r="BCP39" s="287"/>
      <c r="BCQ39" s="287"/>
      <c r="BCR39" s="285"/>
      <c r="BCS39" s="287"/>
      <c r="BCT39" s="287"/>
      <c r="BCU39" s="285"/>
      <c r="BCV39" s="287"/>
      <c r="BCW39" s="287"/>
      <c r="BCX39" s="285"/>
      <c r="BCY39" s="287"/>
      <c r="BCZ39" s="287"/>
      <c r="BDA39" s="285"/>
      <c r="BDB39" s="287"/>
      <c r="BDC39" s="287"/>
      <c r="BDD39" s="285"/>
      <c r="BDE39" s="287"/>
      <c r="BDF39" s="287"/>
      <c r="BDG39" s="285"/>
      <c r="BDH39" s="286"/>
      <c r="BDI39" s="286"/>
      <c r="BDJ39" s="286"/>
      <c r="BDK39" s="287"/>
      <c r="BDL39" s="287"/>
      <c r="BDM39" s="285"/>
      <c r="BDN39" s="286"/>
      <c r="BDO39" s="286"/>
      <c r="BDP39" s="286"/>
      <c r="BDQ39" s="287"/>
      <c r="BDR39" s="287"/>
      <c r="BDS39" s="285"/>
      <c r="BDT39" s="287"/>
      <c r="BDU39" s="287"/>
      <c r="BDV39" s="285"/>
      <c r="BDW39" s="286"/>
      <c r="BDX39" s="286"/>
      <c r="BDY39" s="286"/>
      <c r="BDZ39" s="286"/>
      <c r="BEA39" s="286"/>
      <c r="BEB39" s="286"/>
      <c r="BEC39" s="163"/>
      <c r="BED39" s="154"/>
      <c r="BEE39" s="287"/>
      <c r="BEF39" s="287"/>
      <c r="BEG39" s="285"/>
      <c r="BEH39" s="287"/>
      <c r="BEI39" s="287"/>
      <c r="BEJ39" s="285"/>
      <c r="BEK39" s="287"/>
      <c r="BEL39" s="287"/>
      <c r="BEM39" s="285"/>
      <c r="BEN39" s="287"/>
      <c r="BEO39" s="287"/>
      <c r="BEP39" s="285"/>
      <c r="BEQ39" s="287"/>
      <c r="BER39" s="287"/>
      <c r="BES39" s="285"/>
      <c r="BET39" s="287"/>
      <c r="BEU39" s="287"/>
      <c r="BEV39" s="285"/>
      <c r="BEW39" s="287"/>
      <c r="BEX39" s="287"/>
      <c r="BEY39" s="285"/>
      <c r="BEZ39" s="287"/>
      <c r="BFA39" s="287"/>
      <c r="BFB39" s="285"/>
      <c r="BFC39" s="287"/>
      <c r="BFD39" s="287"/>
      <c r="BFE39" s="285"/>
      <c r="BFF39" s="287"/>
      <c r="BFG39" s="287"/>
      <c r="BFH39" s="285"/>
      <c r="BFI39" s="287"/>
      <c r="BFJ39" s="287"/>
      <c r="BFK39" s="285"/>
      <c r="BFL39" s="287"/>
      <c r="BFM39" s="287"/>
      <c r="BFN39" s="285"/>
      <c r="BFO39" s="287"/>
      <c r="BFP39" s="287"/>
      <c r="BFQ39" s="285"/>
      <c r="BFR39" s="287"/>
      <c r="BFS39" s="287"/>
      <c r="BFT39" s="285"/>
      <c r="BFU39" s="287"/>
      <c r="BFV39" s="287"/>
      <c r="BFW39" s="285"/>
      <c r="BFX39" s="287"/>
      <c r="BFY39" s="287"/>
      <c r="BFZ39" s="285"/>
      <c r="BGA39" s="287"/>
      <c r="BGB39" s="287"/>
      <c r="BGC39" s="285"/>
      <c r="BGD39" s="287"/>
      <c r="BGE39" s="287"/>
      <c r="BGF39" s="285"/>
      <c r="BGG39" s="287"/>
      <c r="BGH39" s="287"/>
      <c r="BGI39" s="285"/>
      <c r="BGJ39" s="287"/>
      <c r="BGK39" s="287"/>
      <c r="BGL39" s="285"/>
      <c r="BGM39" s="287"/>
      <c r="BGN39" s="287"/>
      <c r="BGO39" s="285"/>
      <c r="BGP39" s="286"/>
      <c r="BGQ39" s="286"/>
      <c r="BGR39" s="286"/>
      <c r="BGS39" s="287"/>
      <c r="BGT39" s="287"/>
      <c r="BGU39" s="285"/>
      <c r="BGV39" s="286"/>
      <c r="BGW39" s="286"/>
      <c r="BGX39" s="286"/>
      <c r="BGY39" s="287"/>
      <c r="BGZ39" s="287"/>
      <c r="BHA39" s="285"/>
      <c r="BHB39" s="287"/>
      <c r="BHC39" s="287"/>
      <c r="BHD39" s="285"/>
      <c r="BHE39" s="286"/>
      <c r="BHF39" s="286"/>
      <c r="BHG39" s="286"/>
      <c r="BHH39" s="286"/>
      <c r="BHI39" s="286"/>
      <c r="BHJ39" s="286"/>
      <c r="BHK39" s="163"/>
      <c r="BHL39" s="154"/>
      <c r="BHM39" s="287"/>
      <c r="BHN39" s="287"/>
      <c r="BHO39" s="285"/>
      <c r="BHP39" s="287"/>
      <c r="BHQ39" s="287"/>
      <c r="BHR39" s="285"/>
      <c r="BHS39" s="287"/>
      <c r="BHT39" s="287"/>
      <c r="BHU39" s="285"/>
      <c r="BHV39" s="287"/>
      <c r="BHW39" s="287"/>
      <c r="BHX39" s="285"/>
      <c r="BHY39" s="287"/>
      <c r="BHZ39" s="287"/>
      <c r="BIA39" s="285"/>
      <c r="BIB39" s="287"/>
      <c r="BIC39" s="287"/>
      <c r="BID39" s="285"/>
      <c r="BIE39" s="287"/>
      <c r="BIF39" s="287"/>
      <c r="BIG39" s="285"/>
      <c r="BIH39" s="287"/>
      <c r="BII39" s="287"/>
      <c r="BIJ39" s="285"/>
      <c r="BIK39" s="287"/>
      <c r="BIL39" s="287"/>
      <c r="BIM39" s="285"/>
      <c r="BIN39" s="287"/>
      <c r="BIO39" s="287"/>
      <c r="BIP39" s="285"/>
      <c r="BIQ39" s="287"/>
      <c r="BIR39" s="287"/>
      <c r="BIS39" s="285"/>
      <c r="BIT39" s="287"/>
      <c r="BIU39" s="287"/>
      <c r="BIV39" s="285"/>
      <c r="BIW39" s="287"/>
      <c r="BIX39" s="287"/>
      <c r="BIY39" s="285"/>
      <c r="BIZ39" s="287"/>
      <c r="BJA39" s="287"/>
      <c r="BJB39" s="285"/>
      <c r="BJC39" s="287"/>
      <c r="BJD39" s="287"/>
      <c r="BJE39" s="285"/>
      <c r="BJF39" s="287"/>
      <c r="BJG39" s="287"/>
      <c r="BJH39" s="285"/>
      <c r="BJI39" s="287"/>
      <c r="BJJ39" s="287"/>
      <c r="BJK39" s="285"/>
      <c r="BJL39" s="287"/>
      <c r="BJM39" s="287"/>
      <c r="BJN39" s="285"/>
      <c r="BJO39" s="287"/>
      <c r="BJP39" s="287"/>
      <c r="BJQ39" s="285"/>
      <c r="BJR39" s="287"/>
      <c r="BJS39" s="287"/>
      <c r="BJT39" s="285"/>
      <c r="BJU39" s="287"/>
      <c r="BJV39" s="287"/>
      <c r="BJW39" s="285"/>
      <c r="BJX39" s="286"/>
      <c r="BJY39" s="286"/>
      <c r="BJZ39" s="286"/>
      <c r="BKA39" s="287"/>
      <c r="BKB39" s="287"/>
      <c r="BKC39" s="285"/>
      <c r="BKD39" s="286"/>
      <c r="BKE39" s="286"/>
      <c r="BKF39" s="286"/>
      <c r="BKG39" s="287"/>
      <c r="BKH39" s="287"/>
      <c r="BKI39" s="285"/>
      <c r="BKJ39" s="287"/>
      <c r="BKK39" s="287"/>
      <c r="BKL39" s="285"/>
      <c r="BKM39" s="286"/>
      <c r="BKN39" s="286"/>
      <c r="BKO39" s="286"/>
      <c r="BKP39" s="286"/>
      <c r="BKQ39" s="286"/>
      <c r="BKR39" s="286"/>
      <c r="BKS39" s="163"/>
      <c r="BKT39" s="154"/>
      <c r="BKU39" s="287"/>
      <c r="BKV39" s="287"/>
      <c r="BKW39" s="285"/>
      <c r="BKX39" s="287"/>
      <c r="BKY39" s="287"/>
      <c r="BKZ39" s="285"/>
      <c r="BLA39" s="287"/>
      <c r="BLB39" s="287"/>
      <c r="BLC39" s="285"/>
      <c r="BLD39" s="287"/>
      <c r="BLE39" s="287"/>
      <c r="BLF39" s="285"/>
      <c r="BLG39" s="287"/>
      <c r="BLH39" s="287"/>
      <c r="BLI39" s="285"/>
      <c r="BLJ39" s="287"/>
      <c r="BLK39" s="287"/>
      <c r="BLL39" s="285"/>
      <c r="BLM39" s="287"/>
      <c r="BLN39" s="287"/>
      <c r="BLO39" s="285"/>
      <c r="BLP39" s="287"/>
      <c r="BLQ39" s="287"/>
      <c r="BLR39" s="285"/>
      <c r="BLS39" s="287"/>
      <c r="BLT39" s="287"/>
      <c r="BLU39" s="285"/>
      <c r="BLV39" s="287"/>
      <c r="BLW39" s="287"/>
      <c r="BLX39" s="285"/>
      <c r="BLY39" s="287"/>
      <c r="BLZ39" s="287"/>
      <c r="BMA39" s="285"/>
      <c r="BMB39" s="287"/>
      <c r="BMC39" s="287"/>
      <c r="BMD39" s="285"/>
      <c r="BME39" s="287"/>
      <c r="BMF39" s="287"/>
      <c r="BMG39" s="285"/>
      <c r="BMH39" s="287"/>
      <c r="BMI39" s="287"/>
      <c r="BMJ39" s="285"/>
      <c r="BMK39" s="287"/>
      <c r="BML39" s="287"/>
      <c r="BMM39" s="285"/>
      <c r="BMN39" s="287"/>
      <c r="BMO39" s="287"/>
      <c r="BMP39" s="285"/>
      <c r="BMQ39" s="287"/>
      <c r="BMR39" s="287"/>
      <c r="BMS39" s="285"/>
      <c r="BMT39" s="287"/>
      <c r="BMU39" s="287"/>
      <c r="BMV39" s="285"/>
      <c r="BMW39" s="287"/>
      <c r="BMX39" s="287"/>
      <c r="BMY39" s="285"/>
      <c r="BMZ39" s="287"/>
      <c r="BNA39" s="287"/>
      <c r="BNB39" s="285"/>
      <c r="BNC39" s="287"/>
      <c r="BND39" s="287"/>
      <c r="BNE39" s="285"/>
      <c r="BNF39" s="286"/>
      <c r="BNG39" s="286"/>
      <c r="BNH39" s="286"/>
      <c r="BNI39" s="287"/>
      <c r="BNJ39" s="287"/>
      <c r="BNK39" s="285"/>
      <c r="BNL39" s="286"/>
      <c r="BNM39" s="286"/>
      <c r="BNN39" s="286"/>
      <c r="BNO39" s="287"/>
      <c r="BNP39" s="287"/>
      <c r="BNQ39" s="285"/>
      <c r="BNR39" s="287"/>
      <c r="BNS39" s="287"/>
      <c r="BNT39" s="285"/>
      <c r="BNU39" s="286"/>
      <c r="BNV39" s="286"/>
      <c r="BNW39" s="286"/>
      <c r="BNX39" s="286"/>
      <c r="BNY39" s="286"/>
      <c r="BNZ39" s="286"/>
      <c r="BOA39" s="163"/>
      <c r="BOB39" s="154"/>
      <c r="BOC39" s="287"/>
      <c r="BOD39" s="287"/>
      <c r="BOE39" s="285"/>
      <c r="BOF39" s="287"/>
      <c r="BOG39" s="287"/>
      <c r="BOH39" s="285"/>
      <c r="BOI39" s="287"/>
      <c r="BOJ39" s="287"/>
      <c r="BOK39" s="285"/>
      <c r="BOL39" s="287"/>
      <c r="BOM39" s="287"/>
      <c r="BON39" s="285"/>
      <c r="BOO39" s="287"/>
      <c r="BOP39" s="287"/>
      <c r="BOQ39" s="285"/>
      <c r="BOR39" s="287"/>
      <c r="BOS39" s="287"/>
      <c r="BOT39" s="285"/>
      <c r="BOU39" s="287"/>
      <c r="BOV39" s="287"/>
      <c r="BOW39" s="285"/>
      <c r="BOX39" s="287"/>
      <c r="BOY39" s="287"/>
      <c r="BOZ39" s="285"/>
      <c r="BPA39" s="287"/>
      <c r="BPB39" s="287"/>
      <c r="BPC39" s="285"/>
      <c r="BPD39" s="287"/>
      <c r="BPE39" s="287"/>
      <c r="BPF39" s="285"/>
      <c r="BPG39" s="287"/>
      <c r="BPH39" s="287"/>
      <c r="BPI39" s="285"/>
      <c r="BPJ39" s="287"/>
      <c r="BPK39" s="287"/>
      <c r="BPL39" s="285"/>
      <c r="BPM39" s="287"/>
      <c r="BPN39" s="287"/>
      <c r="BPO39" s="285"/>
      <c r="BPP39" s="287"/>
      <c r="BPQ39" s="287"/>
      <c r="BPR39" s="285"/>
      <c r="BPS39" s="287"/>
      <c r="BPT39" s="287"/>
      <c r="BPU39" s="285"/>
      <c r="BPV39" s="287"/>
      <c r="BPW39" s="287"/>
      <c r="BPX39" s="285"/>
      <c r="BPY39" s="287"/>
      <c r="BPZ39" s="287"/>
      <c r="BQA39" s="285"/>
      <c r="BQB39" s="287"/>
      <c r="BQC39" s="287"/>
      <c r="BQD39" s="285"/>
      <c r="BQE39" s="287"/>
      <c r="BQF39" s="287"/>
      <c r="BQG39" s="285"/>
      <c r="BQH39" s="287"/>
      <c r="BQI39" s="287"/>
      <c r="BQJ39" s="285"/>
      <c r="BQK39" s="287"/>
      <c r="BQL39" s="287"/>
      <c r="BQM39" s="285"/>
      <c r="BQN39" s="286"/>
      <c r="BQO39" s="286"/>
      <c r="BQP39" s="286"/>
      <c r="BQQ39" s="287"/>
      <c r="BQR39" s="287"/>
      <c r="BQS39" s="285"/>
      <c r="BQT39" s="286"/>
      <c r="BQU39" s="286"/>
      <c r="BQV39" s="286"/>
      <c r="BQW39" s="287"/>
      <c r="BQX39" s="287"/>
      <c r="BQY39" s="285"/>
      <c r="BQZ39" s="287"/>
      <c r="BRA39" s="287"/>
      <c r="BRB39" s="285"/>
      <c r="BRC39" s="286"/>
      <c r="BRD39" s="286"/>
      <c r="BRE39" s="286"/>
      <c r="BRF39" s="286"/>
      <c r="BRG39" s="286"/>
      <c r="BRH39" s="286"/>
      <c r="BRI39" s="163"/>
      <c r="BRJ39" s="154"/>
      <c r="BRK39" s="287"/>
      <c r="BRL39" s="287"/>
      <c r="BRM39" s="285"/>
      <c r="BRN39" s="287"/>
      <c r="BRO39" s="287"/>
      <c r="BRP39" s="285"/>
      <c r="BRQ39" s="287"/>
      <c r="BRR39" s="287"/>
      <c r="BRS39" s="285"/>
      <c r="BRT39" s="287"/>
      <c r="BRU39" s="287"/>
      <c r="BRV39" s="285"/>
      <c r="BRW39" s="287"/>
      <c r="BRX39" s="287"/>
      <c r="BRY39" s="285"/>
      <c r="BRZ39" s="287"/>
      <c r="BSA39" s="287"/>
      <c r="BSB39" s="285"/>
      <c r="BSC39" s="287"/>
      <c r="BSD39" s="287"/>
      <c r="BSE39" s="285"/>
      <c r="BSF39" s="287"/>
      <c r="BSG39" s="287"/>
      <c r="BSH39" s="285"/>
      <c r="BSI39" s="287"/>
      <c r="BSJ39" s="287"/>
      <c r="BSK39" s="285"/>
      <c r="BSL39" s="287"/>
      <c r="BSM39" s="287"/>
      <c r="BSN39" s="285"/>
      <c r="BSO39" s="287"/>
      <c r="BSP39" s="287"/>
      <c r="BSQ39" s="285"/>
      <c r="BSR39" s="287"/>
      <c r="BSS39" s="287"/>
      <c r="BST39" s="285"/>
      <c r="BSU39" s="287"/>
      <c r="BSV39" s="287"/>
      <c r="BSW39" s="285"/>
      <c r="BSX39" s="287"/>
      <c r="BSY39" s="287"/>
      <c r="BSZ39" s="285"/>
      <c r="BTA39" s="287"/>
      <c r="BTB39" s="287"/>
      <c r="BTC39" s="285"/>
      <c r="BTD39" s="287"/>
      <c r="BTE39" s="287"/>
      <c r="BTF39" s="285"/>
      <c r="BTG39" s="287"/>
      <c r="BTH39" s="287"/>
      <c r="BTI39" s="285"/>
      <c r="BTJ39" s="287"/>
      <c r="BTK39" s="287"/>
      <c r="BTL39" s="285"/>
      <c r="BTM39" s="287"/>
      <c r="BTN39" s="287"/>
      <c r="BTO39" s="285"/>
      <c r="BTP39" s="287"/>
      <c r="BTQ39" s="287"/>
      <c r="BTR39" s="285"/>
      <c r="BTS39" s="287"/>
      <c r="BTT39" s="287"/>
      <c r="BTU39" s="285"/>
      <c r="BTV39" s="286"/>
      <c r="BTW39" s="286"/>
      <c r="BTX39" s="286"/>
      <c r="BTY39" s="287"/>
      <c r="BTZ39" s="287"/>
      <c r="BUA39" s="285"/>
      <c r="BUB39" s="286"/>
      <c r="BUC39" s="286"/>
      <c r="BUD39" s="286"/>
      <c r="BUE39" s="287"/>
      <c r="BUF39" s="287"/>
      <c r="BUG39" s="285"/>
      <c r="BUH39" s="287"/>
      <c r="BUI39" s="287"/>
      <c r="BUJ39" s="285"/>
      <c r="BUK39" s="286"/>
      <c r="BUL39" s="286"/>
      <c r="BUM39" s="286"/>
      <c r="BUN39" s="286"/>
      <c r="BUO39" s="286"/>
      <c r="BUP39" s="286"/>
      <c r="BUQ39" s="163"/>
      <c r="BUR39" s="154"/>
      <c r="BUS39" s="287"/>
      <c r="BUT39" s="287"/>
      <c r="BUU39" s="285"/>
      <c r="BUV39" s="287"/>
      <c r="BUW39" s="287"/>
      <c r="BUX39" s="285"/>
      <c r="BUY39" s="287"/>
      <c r="BUZ39" s="287"/>
      <c r="BVA39" s="285"/>
      <c r="BVB39" s="287"/>
      <c r="BVC39" s="287"/>
      <c r="BVD39" s="285"/>
      <c r="BVE39" s="287"/>
      <c r="BVF39" s="287"/>
      <c r="BVG39" s="285"/>
      <c r="BVH39" s="287"/>
      <c r="BVI39" s="287"/>
      <c r="BVJ39" s="285"/>
      <c r="BVK39" s="287"/>
      <c r="BVL39" s="287"/>
      <c r="BVM39" s="285"/>
      <c r="BVN39" s="287"/>
      <c r="BVO39" s="287"/>
      <c r="BVP39" s="285"/>
      <c r="BVQ39" s="287"/>
      <c r="BVR39" s="287"/>
      <c r="BVS39" s="285"/>
      <c r="BVT39" s="287"/>
      <c r="BVU39" s="287"/>
      <c r="BVV39" s="285"/>
      <c r="BVW39" s="287"/>
      <c r="BVX39" s="287"/>
      <c r="BVY39" s="285"/>
      <c r="BVZ39" s="287"/>
      <c r="BWA39" s="287"/>
      <c r="BWB39" s="285"/>
      <c r="BWC39" s="287"/>
      <c r="BWD39" s="287"/>
      <c r="BWE39" s="285"/>
      <c r="BWF39" s="287"/>
      <c r="BWG39" s="287"/>
      <c r="BWH39" s="285"/>
      <c r="BWI39" s="287"/>
      <c r="BWJ39" s="287"/>
      <c r="BWK39" s="285"/>
      <c r="BWL39" s="287"/>
      <c r="BWM39" s="287"/>
      <c r="BWN39" s="285"/>
      <c r="BWO39" s="287"/>
      <c r="BWP39" s="287"/>
      <c r="BWQ39" s="285"/>
      <c r="BWR39" s="287"/>
      <c r="BWS39" s="287"/>
      <c r="BWT39" s="285"/>
      <c r="BWU39" s="287"/>
      <c r="BWV39" s="287"/>
      <c r="BWW39" s="285"/>
      <c r="BWX39" s="287"/>
      <c r="BWY39" s="287"/>
      <c r="BWZ39" s="285"/>
      <c r="BXA39" s="287"/>
      <c r="BXB39" s="287"/>
      <c r="BXC39" s="285"/>
      <c r="BXD39" s="286"/>
      <c r="BXE39" s="286"/>
      <c r="BXF39" s="286"/>
      <c r="BXG39" s="287"/>
      <c r="BXH39" s="287"/>
      <c r="BXI39" s="285"/>
      <c r="BXJ39" s="286"/>
      <c r="BXK39" s="286"/>
      <c r="BXL39" s="286"/>
      <c r="BXM39" s="287"/>
      <c r="BXN39" s="287"/>
      <c r="BXO39" s="285"/>
      <c r="BXP39" s="287"/>
      <c r="BXQ39" s="287"/>
      <c r="BXR39" s="285"/>
      <c r="BXS39" s="286"/>
      <c r="BXT39" s="286"/>
      <c r="BXU39" s="286"/>
      <c r="BXV39" s="286"/>
      <c r="BXW39" s="286"/>
      <c r="BXX39" s="286"/>
      <c r="BXY39" s="163"/>
      <c r="BXZ39" s="154"/>
      <c r="BYA39" s="287"/>
      <c r="BYB39" s="287"/>
      <c r="BYC39" s="285"/>
      <c r="BYD39" s="287"/>
      <c r="BYE39" s="287"/>
      <c r="BYF39" s="285"/>
      <c r="BYG39" s="287"/>
      <c r="BYH39" s="287"/>
      <c r="BYI39" s="285"/>
      <c r="BYJ39" s="287"/>
      <c r="BYK39" s="287"/>
      <c r="BYL39" s="285"/>
      <c r="BYM39" s="287"/>
      <c r="BYN39" s="287"/>
      <c r="BYO39" s="285"/>
      <c r="BYP39" s="287"/>
      <c r="BYQ39" s="287"/>
      <c r="BYR39" s="285"/>
      <c r="BYS39" s="287"/>
      <c r="BYT39" s="287"/>
      <c r="BYU39" s="285"/>
      <c r="BYV39" s="287"/>
      <c r="BYW39" s="287"/>
      <c r="BYX39" s="285"/>
      <c r="BYY39" s="287"/>
      <c r="BYZ39" s="287"/>
      <c r="BZA39" s="285"/>
      <c r="BZB39" s="287"/>
      <c r="BZC39" s="287"/>
      <c r="BZD39" s="285"/>
      <c r="BZE39" s="287"/>
      <c r="BZF39" s="287"/>
      <c r="BZG39" s="285"/>
      <c r="BZH39" s="287"/>
      <c r="BZI39" s="287"/>
      <c r="BZJ39" s="285"/>
      <c r="BZK39" s="287"/>
      <c r="BZL39" s="287"/>
      <c r="BZM39" s="285"/>
      <c r="BZN39" s="287"/>
      <c r="BZO39" s="287"/>
      <c r="BZP39" s="285"/>
      <c r="BZQ39" s="287"/>
      <c r="BZR39" s="287"/>
      <c r="BZS39" s="285"/>
      <c r="BZT39" s="287"/>
      <c r="BZU39" s="287"/>
      <c r="BZV39" s="285"/>
      <c r="BZW39" s="287"/>
      <c r="BZX39" s="287"/>
      <c r="BZY39" s="285"/>
      <c r="BZZ39" s="287"/>
      <c r="CAA39" s="287"/>
      <c r="CAB39" s="285"/>
      <c r="CAC39" s="287"/>
      <c r="CAD39" s="287"/>
      <c r="CAE39" s="285"/>
      <c r="CAF39" s="287"/>
      <c r="CAG39" s="287"/>
      <c r="CAH39" s="285"/>
      <c r="CAI39" s="287"/>
      <c r="CAJ39" s="287"/>
      <c r="CAK39" s="285"/>
      <c r="CAL39" s="286"/>
      <c r="CAM39" s="286"/>
      <c r="CAN39" s="286"/>
      <c r="CAO39" s="287"/>
      <c r="CAP39" s="287"/>
      <c r="CAQ39" s="285"/>
      <c r="CAR39" s="286"/>
      <c r="CAS39" s="286"/>
      <c r="CAT39" s="286"/>
      <c r="CAU39" s="287"/>
      <c r="CAV39" s="287"/>
      <c r="CAW39" s="285"/>
      <c r="CAX39" s="287"/>
      <c r="CAY39" s="287"/>
      <c r="CAZ39" s="285"/>
      <c r="CBA39" s="286"/>
      <c r="CBB39" s="286"/>
      <c r="CBC39" s="286"/>
      <c r="CBD39" s="286"/>
      <c r="CBE39" s="286"/>
      <c r="CBF39" s="286"/>
      <c r="CBG39" s="163"/>
      <c r="CBH39" s="154"/>
      <c r="CBI39" s="287"/>
      <c r="CBJ39" s="287"/>
      <c r="CBK39" s="285"/>
      <c r="CBL39" s="287"/>
      <c r="CBM39" s="287"/>
      <c r="CBN39" s="285"/>
      <c r="CBO39" s="287"/>
      <c r="CBP39" s="287"/>
      <c r="CBQ39" s="285"/>
      <c r="CBR39" s="287"/>
      <c r="CBS39" s="287"/>
      <c r="CBT39" s="285"/>
      <c r="CBU39" s="287"/>
      <c r="CBV39" s="287"/>
      <c r="CBW39" s="285"/>
      <c r="CBX39" s="287"/>
      <c r="CBY39" s="287"/>
      <c r="CBZ39" s="285"/>
      <c r="CCA39" s="287"/>
      <c r="CCB39" s="287"/>
      <c r="CCC39" s="285"/>
      <c r="CCD39" s="287"/>
      <c r="CCE39" s="287"/>
      <c r="CCF39" s="285"/>
      <c r="CCG39" s="287"/>
      <c r="CCH39" s="287"/>
      <c r="CCI39" s="285"/>
      <c r="CCJ39" s="287"/>
      <c r="CCK39" s="287"/>
      <c r="CCL39" s="285"/>
      <c r="CCM39" s="287"/>
      <c r="CCN39" s="287"/>
      <c r="CCO39" s="285"/>
      <c r="CCP39" s="287"/>
      <c r="CCQ39" s="287"/>
      <c r="CCR39" s="285"/>
      <c r="CCS39" s="287"/>
      <c r="CCT39" s="287"/>
      <c r="CCU39" s="285"/>
      <c r="CCV39" s="287"/>
      <c r="CCW39" s="287"/>
      <c r="CCX39" s="285"/>
      <c r="CCY39" s="287"/>
      <c r="CCZ39" s="287"/>
      <c r="CDA39" s="285"/>
      <c r="CDB39" s="287"/>
      <c r="CDC39" s="287"/>
      <c r="CDD39" s="285"/>
      <c r="CDE39" s="287"/>
      <c r="CDF39" s="287"/>
      <c r="CDG39" s="285"/>
      <c r="CDH39" s="287"/>
      <c r="CDI39" s="287"/>
      <c r="CDJ39" s="285"/>
      <c r="CDK39" s="287"/>
      <c r="CDL39" s="287"/>
      <c r="CDM39" s="285"/>
      <c r="CDN39" s="287"/>
      <c r="CDO39" s="287"/>
      <c r="CDP39" s="285"/>
      <c r="CDQ39" s="287"/>
      <c r="CDR39" s="287"/>
      <c r="CDS39" s="285"/>
      <c r="CDT39" s="286"/>
      <c r="CDU39" s="286"/>
      <c r="CDV39" s="286"/>
      <c r="CDW39" s="287"/>
      <c r="CDX39" s="287"/>
      <c r="CDY39" s="285"/>
      <c r="CDZ39" s="286"/>
      <c r="CEA39" s="286"/>
      <c r="CEB39" s="286"/>
      <c r="CEC39" s="287"/>
      <c r="CED39" s="287"/>
      <c r="CEE39" s="285"/>
      <c r="CEF39" s="287"/>
      <c r="CEG39" s="287"/>
      <c r="CEH39" s="285"/>
      <c r="CEI39" s="286"/>
      <c r="CEJ39" s="286"/>
      <c r="CEK39" s="286"/>
      <c r="CEL39" s="286"/>
      <c r="CEM39" s="286"/>
      <c r="CEN39" s="286"/>
      <c r="CEO39" s="163"/>
      <c r="CEP39" s="154"/>
      <c r="CEQ39" s="287"/>
      <c r="CER39" s="287"/>
      <c r="CES39" s="285"/>
      <c r="CET39" s="287"/>
      <c r="CEU39" s="287"/>
      <c r="CEV39" s="285"/>
      <c r="CEW39" s="287"/>
      <c r="CEX39" s="287"/>
      <c r="CEY39" s="285"/>
      <c r="CEZ39" s="287"/>
      <c r="CFA39" s="287"/>
      <c r="CFB39" s="285"/>
      <c r="CFC39" s="287"/>
      <c r="CFD39" s="287"/>
      <c r="CFE39" s="285"/>
      <c r="CFF39" s="287"/>
      <c r="CFG39" s="287"/>
      <c r="CFH39" s="285"/>
      <c r="CFI39" s="287"/>
      <c r="CFJ39" s="287"/>
      <c r="CFK39" s="285"/>
      <c r="CFL39" s="287"/>
      <c r="CFM39" s="287"/>
      <c r="CFN39" s="285"/>
      <c r="CFO39" s="287"/>
      <c r="CFP39" s="287"/>
      <c r="CFQ39" s="285"/>
      <c r="CFR39" s="287"/>
      <c r="CFS39" s="287"/>
      <c r="CFT39" s="285"/>
      <c r="CFU39" s="287"/>
      <c r="CFV39" s="287"/>
      <c r="CFW39" s="285"/>
      <c r="CFX39" s="287"/>
      <c r="CFY39" s="287"/>
      <c r="CFZ39" s="285"/>
      <c r="CGA39" s="287"/>
      <c r="CGB39" s="287"/>
      <c r="CGC39" s="285"/>
      <c r="CGD39" s="287"/>
      <c r="CGE39" s="287"/>
      <c r="CGF39" s="285"/>
      <c r="CGG39" s="287"/>
      <c r="CGH39" s="287"/>
      <c r="CGI39" s="285"/>
      <c r="CGJ39" s="287"/>
      <c r="CGK39" s="287"/>
      <c r="CGL39" s="285"/>
      <c r="CGM39" s="287"/>
      <c r="CGN39" s="287"/>
      <c r="CGO39" s="285"/>
      <c r="CGP39" s="287"/>
      <c r="CGQ39" s="287"/>
      <c r="CGR39" s="285"/>
      <c r="CGS39" s="287"/>
      <c r="CGT39" s="287"/>
      <c r="CGU39" s="285"/>
      <c r="CGV39" s="287"/>
      <c r="CGW39" s="287"/>
      <c r="CGX39" s="285"/>
      <c r="CGY39" s="287"/>
      <c r="CGZ39" s="287"/>
      <c r="CHA39" s="285"/>
      <c r="CHB39" s="286"/>
      <c r="CHC39" s="286"/>
      <c r="CHD39" s="286"/>
      <c r="CHE39" s="287"/>
      <c r="CHF39" s="287"/>
      <c r="CHG39" s="285"/>
      <c r="CHH39" s="286"/>
      <c r="CHI39" s="286"/>
      <c r="CHJ39" s="286"/>
      <c r="CHK39" s="287"/>
      <c r="CHL39" s="287"/>
      <c r="CHM39" s="285"/>
      <c r="CHN39" s="287"/>
      <c r="CHO39" s="287"/>
      <c r="CHP39" s="285"/>
      <c r="CHQ39" s="286"/>
      <c r="CHR39" s="286"/>
      <c r="CHS39" s="286"/>
      <c r="CHT39" s="286"/>
      <c r="CHU39" s="286"/>
      <c r="CHV39" s="286"/>
      <c r="CHW39" s="163"/>
      <c r="CHX39" s="154"/>
      <c r="CHY39" s="287"/>
      <c r="CHZ39" s="287"/>
      <c r="CIA39" s="285"/>
      <c r="CIB39" s="287"/>
      <c r="CIC39" s="287"/>
      <c r="CID39" s="285"/>
      <c r="CIE39" s="287"/>
      <c r="CIF39" s="287"/>
      <c r="CIG39" s="285"/>
      <c r="CIH39" s="287"/>
      <c r="CII39" s="287"/>
      <c r="CIJ39" s="285"/>
      <c r="CIK39" s="287"/>
      <c r="CIL39" s="287"/>
      <c r="CIM39" s="285"/>
      <c r="CIN39" s="287"/>
      <c r="CIO39" s="287"/>
      <c r="CIP39" s="285"/>
      <c r="CIQ39" s="287"/>
      <c r="CIR39" s="287"/>
      <c r="CIS39" s="285"/>
      <c r="CIT39" s="287"/>
      <c r="CIU39" s="287"/>
      <c r="CIV39" s="285"/>
      <c r="CIW39" s="287"/>
      <c r="CIX39" s="287"/>
      <c r="CIY39" s="285"/>
      <c r="CIZ39" s="287"/>
      <c r="CJA39" s="287"/>
      <c r="CJB39" s="285"/>
      <c r="CJC39" s="287"/>
      <c r="CJD39" s="287"/>
      <c r="CJE39" s="285"/>
      <c r="CJF39" s="287"/>
      <c r="CJG39" s="287"/>
      <c r="CJH39" s="285"/>
      <c r="CJI39" s="287"/>
      <c r="CJJ39" s="287"/>
      <c r="CJK39" s="285"/>
      <c r="CJL39" s="287"/>
      <c r="CJM39" s="287"/>
      <c r="CJN39" s="285"/>
      <c r="CJO39" s="287"/>
      <c r="CJP39" s="287"/>
      <c r="CJQ39" s="285"/>
      <c r="CJR39" s="287"/>
      <c r="CJS39" s="287"/>
      <c r="CJT39" s="285"/>
      <c r="CJU39" s="287"/>
      <c r="CJV39" s="287"/>
      <c r="CJW39" s="285"/>
      <c r="CJX39" s="287"/>
      <c r="CJY39" s="287"/>
      <c r="CJZ39" s="285"/>
      <c r="CKA39" s="287"/>
      <c r="CKB39" s="287"/>
      <c r="CKC39" s="285"/>
      <c r="CKD39" s="287"/>
      <c r="CKE39" s="287"/>
      <c r="CKF39" s="285"/>
      <c r="CKG39" s="287"/>
      <c r="CKH39" s="287"/>
      <c r="CKI39" s="285"/>
      <c r="CKJ39" s="286"/>
      <c r="CKK39" s="286"/>
      <c r="CKL39" s="286"/>
      <c r="CKM39" s="287"/>
      <c r="CKN39" s="287"/>
      <c r="CKO39" s="285"/>
      <c r="CKP39" s="286"/>
      <c r="CKQ39" s="286"/>
      <c r="CKR39" s="286"/>
      <c r="CKS39" s="287"/>
      <c r="CKT39" s="287"/>
      <c r="CKU39" s="285"/>
      <c r="CKV39" s="287"/>
      <c r="CKW39" s="287"/>
      <c r="CKX39" s="285"/>
      <c r="CKY39" s="286"/>
      <c r="CKZ39" s="286"/>
      <c r="CLA39" s="286"/>
      <c r="CLB39" s="286"/>
      <c r="CLC39" s="286"/>
      <c r="CLD39" s="286"/>
      <c r="CLE39" s="163"/>
      <c r="CLF39" s="154"/>
      <c r="CLG39" s="287"/>
      <c r="CLH39" s="287"/>
      <c r="CLI39" s="285"/>
      <c r="CLJ39" s="287"/>
      <c r="CLK39" s="287"/>
      <c r="CLL39" s="285"/>
      <c r="CLM39" s="287"/>
      <c r="CLN39" s="287"/>
      <c r="CLO39" s="285"/>
      <c r="CLP39" s="287"/>
      <c r="CLQ39" s="287"/>
      <c r="CLR39" s="285"/>
      <c r="CLS39" s="287"/>
      <c r="CLT39" s="287"/>
      <c r="CLU39" s="285"/>
      <c r="CLV39" s="287"/>
      <c r="CLW39" s="287"/>
      <c r="CLX39" s="285"/>
      <c r="CLY39" s="287"/>
      <c r="CLZ39" s="287"/>
      <c r="CMA39" s="285"/>
      <c r="CMB39" s="287"/>
      <c r="CMC39" s="287"/>
      <c r="CMD39" s="285"/>
      <c r="CME39" s="287"/>
      <c r="CMF39" s="287"/>
      <c r="CMG39" s="285"/>
      <c r="CMH39" s="287"/>
      <c r="CMI39" s="287"/>
      <c r="CMJ39" s="285"/>
      <c r="CMK39" s="287"/>
      <c r="CML39" s="287"/>
      <c r="CMM39" s="285"/>
      <c r="CMN39" s="287"/>
      <c r="CMO39" s="287"/>
      <c r="CMP39" s="285"/>
      <c r="CMQ39" s="287"/>
      <c r="CMR39" s="287"/>
      <c r="CMS39" s="285"/>
      <c r="CMT39" s="287"/>
      <c r="CMU39" s="287"/>
      <c r="CMV39" s="285"/>
      <c r="CMW39" s="287"/>
      <c r="CMX39" s="287"/>
      <c r="CMY39" s="285"/>
      <c r="CMZ39" s="287"/>
      <c r="CNA39" s="287"/>
      <c r="CNB39" s="285"/>
      <c r="CNC39" s="287"/>
      <c r="CND39" s="287"/>
      <c r="CNE39" s="285"/>
      <c r="CNF39" s="287"/>
      <c r="CNG39" s="287"/>
      <c r="CNH39" s="285"/>
      <c r="CNI39" s="287"/>
      <c r="CNJ39" s="287"/>
      <c r="CNK39" s="285"/>
      <c r="CNL39" s="287"/>
      <c r="CNM39" s="287"/>
      <c r="CNN39" s="285"/>
      <c r="CNO39" s="287"/>
      <c r="CNP39" s="287"/>
      <c r="CNQ39" s="285"/>
      <c r="CNR39" s="286"/>
      <c r="CNS39" s="286"/>
      <c r="CNT39" s="286"/>
      <c r="CNU39" s="287"/>
      <c r="CNV39" s="287"/>
      <c r="CNW39" s="285"/>
      <c r="CNX39" s="286"/>
      <c r="CNY39" s="286"/>
      <c r="CNZ39" s="286"/>
      <c r="COA39" s="287"/>
      <c r="COB39" s="287"/>
      <c r="COC39" s="285"/>
      <c r="COD39" s="287"/>
      <c r="COE39" s="287"/>
      <c r="COF39" s="285"/>
      <c r="COG39" s="286"/>
      <c r="COH39" s="286"/>
      <c r="COI39" s="286"/>
      <c r="COJ39" s="286"/>
      <c r="COK39" s="286"/>
      <c r="COL39" s="286"/>
      <c r="COM39" s="163"/>
      <c r="CON39" s="154"/>
      <c r="COO39" s="287"/>
      <c r="COP39" s="287"/>
      <c r="COQ39" s="285"/>
      <c r="COR39" s="287"/>
      <c r="COS39" s="287"/>
      <c r="COT39" s="285"/>
      <c r="COU39" s="287"/>
      <c r="COV39" s="287"/>
      <c r="COW39" s="285"/>
      <c r="COX39" s="287"/>
      <c r="COY39" s="287"/>
      <c r="COZ39" s="285"/>
      <c r="CPA39" s="287"/>
      <c r="CPB39" s="287"/>
      <c r="CPC39" s="285"/>
      <c r="CPD39" s="287"/>
      <c r="CPE39" s="287"/>
      <c r="CPF39" s="285"/>
      <c r="CPG39" s="287"/>
      <c r="CPH39" s="287"/>
      <c r="CPI39" s="285"/>
      <c r="CPJ39" s="287"/>
      <c r="CPK39" s="287"/>
      <c r="CPL39" s="285"/>
      <c r="CPM39" s="287"/>
      <c r="CPN39" s="287"/>
      <c r="CPO39" s="285"/>
      <c r="CPP39" s="287"/>
      <c r="CPQ39" s="287"/>
      <c r="CPR39" s="285"/>
      <c r="CPS39" s="287"/>
      <c r="CPT39" s="287"/>
      <c r="CPU39" s="285"/>
      <c r="CPV39" s="287"/>
      <c r="CPW39" s="287"/>
      <c r="CPX39" s="285"/>
      <c r="CPY39" s="287"/>
      <c r="CPZ39" s="287"/>
      <c r="CQA39" s="285"/>
      <c r="CQB39" s="287"/>
      <c r="CQC39" s="287"/>
      <c r="CQD39" s="285"/>
      <c r="CQE39" s="287"/>
      <c r="CQF39" s="287"/>
      <c r="CQG39" s="285"/>
      <c r="CQH39" s="287"/>
      <c r="CQI39" s="287"/>
      <c r="CQJ39" s="285"/>
      <c r="CQK39" s="287"/>
      <c r="CQL39" s="287"/>
      <c r="CQM39" s="285"/>
      <c r="CQN39" s="287"/>
      <c r="CQO39" s="287"/>
      <c r="CQP39" s="285"/>
      <c r="CQQ39" s="287"/>
      <c r="CQR39" s="287"/>
      <c r="CQS39" s="285"/>
      <c r="CQT39" s="287"/>
      <c r="CQU39" s="287"/>
      <c r="CQV39" s="285"/>
      <c r="CQW39" s="287"/>
      <c r="CQX39" s="287"/>
      <c r="CQY39" s="285"/>
      <c r="CQZ39" s="286"/>
      <c r="CRA39" s="286"/>
      <c r="CRB39" s="286"/>
      <c r="CRC39" s="287"/>
      <c r="CRD39" s="287"/>
      <c r="CRE39" s="285"/>
      <c r="CRF39" s="286"/>
      <c r="CRG39" s="286"/>
      <c r="CRH39" s="286"/>
      <c r="CRI39" s="287"/>
      <c r="CRJ39" s="287"/>
      <c r="CRK39" s="285"/>
      <c r="CRL39" s="287"/>
      <c r="CRM39" s="287"/>
      <c r="CRN39" s="285"/>
      <c r="CRO39" s="286"/>
      <c r="CRP39" s="286"/>
      <c r="CRQ39" s="286"/>
      <c r="CRR39" s="286"/>
      <c r="CRS39" s="286"/>
      <c r="CRT39" s="286"/>
      <c r="CRU39" s="163"/>
      <c r="CRV39" s="154"/>
      <c r="CRW39" s="287"/>
      <c r="CRX39" s="287"/>
      <c r="CRY39" s="285"/>
      <c r="CRZ39" s="287"/>
      <c r="CSA39" s="287"/>
      <c r="CSB39" s="285"/>
      <c r="CSC39" s="287"/>
      <c r="CSD39" s="287"/>
      <c r="CSE39" s="285"/>
      <c r="CSF39" s="287"/>
      <c r="CSG39" s="287"/>
      <c r="CSH39" s="285"/>
      <c r="CSI39" s="287"/>
      <c r="CSJ39" s="287"/>
      <c r="CSK39" s="285"/>
      <c r="CSL39" s="287"/>
      <c r="CSM39" s="287"/>
      <c r="CSN39" s="285"/>
      <c r="CSO39" s="287"/>
      <c r="CSP39" s="287"/>
      <c r="CSQ39" s="285"/>
      <c r="CSR39" s="287"/>
      <c r="CSS39" s="287"/>
      <c r="CST39" s="285"/>
      <c r="CSU39" s="287"/>
      <c r="CSV39" s="287"/>
      <c r="CSW39" s="285"/>
      <c r="CSX39" s="287"/>
      <c r="CSY39" s="287"/>
      <c r="CSZ39" s="285"/>
      <c r="CTA39" s="287"/>
      <c r="CTB39" s="287"/>
      <c r="CTC39" s="285"/>
      <c r="CTD39" s="287"/>
      <c r="CTE39" s="287"/>
      <c r="CTF39" s="285"/>
      <c r="CTG39" s="287"/>
      <c r="CTH39" s="287"/>
      <c r="CTI39" s="285"/>
      <c r="CTJ39" s="287"/>
      <c r="CTK39" s="287"/>
      <c r="CTL39" s="285"/>
      <c r="CTM39" s="287"/>
      <c r="CTN39" s="287"/>
      <c r="CTO39" s="285"/>
      <c r="CTP39" s="287"/>
      <c r="CTQ39" s="287"/>
      <c r="CTR39" s="285"/>
      <c r="CTS39" s="287"/>
      <c r="CTT39" s="287"/>
      <c r="CTU39" s="285"/>
      <c r="CTV39" s="287"/>
      <c r="CTW39" s="287"/>
      <c r="CTX39" s="285"/>
      <c r="CTY39" s="287"/>
      <c r="CTZ39" s="287"/>
      <c r="CUA39" s="285"/>
      <c r="CUB39" s="287"/>
      <c r="CUC39" s="287"/>
      <c r="CUD39" s="285"/>
      <c r="CUE39" s="287"/>
      <c r="CUF39" s="287"/>
      <c r="CUG39" s="285"/>
      <c r="CUH39" s="286"/>
      <c r="CUI39" s="286"/>
      <c r="CUJ39" s="286"/>
      <c r="CUK39" s="287"/>
      <c r="CUL39" s="287"/>
      <c r="CUM39" s="285"/>
      <c r="CUN39" s="286"/>
      <c r="CUO39" s="286"/>
      <c r="CUP39" s="286"/>
      <c r="CUQ39" s="287"/>
      <c r="CUR39" s="287"/>
      <c r="CUS39" s="285"/>
      <c r="CUT39" s="287"/>
      <c r="CUU39" s="287"/>
      <c r="CUV39" s="285"/>
      <c r="CUW39" s="286"/>
      <c r="CUX39" s="286"/>
      <c r="CUY39" s="286"/>
      <c r="CUZ39" s="286"/>
      <c r="CVA39" s="286"/>
      <c r="CVB39" s="286"/>
      <c r="CVC39" s="163"/>
      <c r="CVD39" s="154"/>
      <c r="CVE39" s="287"/>
      <c r="CVF39" s="287"/>
      <c r="CVG39" s="285"/>
      <c r="CVH39" s="287"/>
      <c r="CVI39" s="287"/>
      <c r="CVJ39" s="285"/>
      <c r="CVK39" s="287"/>
      <c r="CVL39" s="287"/>
      <c r="CVM39" s="285"/>
      <c r="CVN39" s="287"/>
      <c r="CVO39" s="287"/>
      <c r="CVP39" s="285"/>
      <c r="CVQ39" s="287"/>
      <c r="CVR39" s="287"/>
      <c r="CVS39" s="285"/>
      <c r="CVT39" s="287"/>
      <c r="CVU39" s="287"/>
      <c r="CVV39" s="285"/>
      <c r="CVW39" s="287"/>
      <c r="CVX39" s="287"/>
      <c r="CVY39" s="285"/>
      <c r="CVZ39" s="287"/>
      <c r="CWA39" s="287"/>
      <c r="CWB39" s="285"/>
      <c r="CWC39" s="287"/>
      <c r="CWD39" s="287"/>
      <c r="CWE39" s="285"/>
      <c r="CWF39" s="287"/>
      <c r="CWG39" s="287"/>
      <c r="CWH39" s="285"/>
      <c r="CWI39" s="287"/>
      <c r="CWJ39" s="287"/>
      <c r="CWK39" s="285"/>
      <c r="CWL39" s="287"/>
      <c r="CWM39" s="287"/>
      <c r="CWN39" s="285"/>
      <c r="CWO39" s="287"/>
      <c r="CWP39" s="287"/>
      <c r="CWQ39" s="285"/>
      <c r="CWR39" s="287"/>
      <c r="CWS39" s="287"/>
      <c r="CWT39" s="285"/>
      <c r="CWU39" s="287"/>
      <c r="CWV39" s="287"/>
      <c r="CWW39" s="285"/>
      <c r="CWX39" s="287"/>
      <c r="CWY39" s="287"/>
      <c r="CWZ39" s="285"/>
      <c r="CXA39" s="287"/>
      <c r="CXB39" s="287"/>
      <c r="CXC39" s="285"/>
      <c r="CXD39" s="287"/>
      <c r="CXE39" s="287"/>
      <c r="CXF39" s="285"/>
      <c r="CXG39" s="287"/>
      <c r="CXH39" s="287"/>
      <c r="CXI39" s="285"/>
      <c r="CXJ39" s="287"/>
      <c r="CXK39" s="287"/>
      <c r="CXL39" s="285"/>
      <c r="CXM39" s="287"/>
      <c r="CXN39" s="287"/>
      <c r="CXO39" s="285"/>
      <c r="CXP39" s="286"/>
      <c r="CXQ39" s="286"/>
      <c r="CXR39" s="286"/>
      <c r="CXS39" s="287"/>
      <c r="CXT39" s="287"/>
      <c r="CXU39" s="285"/>
      <c r="CXV39" s="286"/>
      <c r="CXW39" s="286"/>
      <c r="CXX39" s="286"/>
      <c r="CXY39" s="287"/>
      <c r="CXZ39" s="287"/>
      <c r="CYA39" s="285"/>
      <c r="CYB39" s="287"/>
      <c r="CYC39" s="287"/>
      <c r="CYD39" s="285"/>
      <c r="CYE39" s="286"/>
      <c r="CYF39" s="286"/>
      <c r="CYG39" s="286"/>
      <c r="CYH39" s="286"/>
      <c r="CYI39" s="286"/>
      <c r="CYJ39" s="286"/>
      <c r="CYK39" s="163"/>
      <c r="CYL39" s="154"/>
      <c r="CYM39" s="287"/>
      <c r="CYN39" s="287"/>
      <c r="CYO39" s="285"/>
      <c r="CYP39" s="287"/>
      <c r="CYQ39" s="287"/>
      <c r="CYR39" s="285"/>
      <c r="CYS39" s="287"/>
      <c r="CYT39" s="287"/>
      <c r="CYU39" s="285"/>
      <c r="CYV39" s="287"/>
      <c r="CYW39" s="287"/>
      <c r="CYX39" s="285"/>
      <c r="CYY39" s="287"/>
      <c r="CYZ39" s="287"/>
      <c r="CZA39" s="285"/>
      <c r="CZB39" s="287"/>
      <c r="CZC39" s="287"/>
      <c r="CZD39" s="285"/>
      <c r="CZE39" s="287"/>
      <c r="CZF39" s="287"/>
      <c r="CZG39" s="285"/>
      <c r="CZH39" s="287"/>
      <c r="CZI39" s="287"/>
      <c r="CZJ39" s="285"/>
      <c r="CZK39" s="287"/>
      <c r="CZL39" s="287"/>
      <c r="CZM39" s="285"/>
      <c r="CZN39" s="287"/>
      <c r="CZO39" s="287"/>
      <c r="CZP39" s="285"/>
      <c r="CZQ39" s="287"/>
      <c r="CZR39" s="287"/>
      <c r="CZS39" s="285"/>
      <c r="CZT39" s="287"/>
      <c r="CZU39" s="287"/>
      <c r="CZV39" s="285"/>
      <c r="CZW39" s="287"/>
      <c r="CZX39" s="287"/>
      <c r="CZY39" s="285"/>
      <c r="CZZ39" s="287"/>
      <c r="DAA39" s="287"/>
      <c r="DAB39" s="285"/>
      <c r="DAC39" s="287"/>
      <c r="DAD39" s="287"/>
      <c r="DAE39" s="285"/>
      <c r="DAF39" s="287"/>
      <c r="DAG39" s="287"/>
      <c r="DAH39" s="285"/>
      <c r="DAI39" s="287"/>
      <c r="DAJ39" s="287"/>
      <c r="DAK39" s="285"/>
      <c r="DAL39" s="287"/>
      <c r="DAM39" s="287"/>
      <c r="DAN39" s="285"/>
      <c r="DAO39" s="287"/>
      <c r="DAP39" s="287"/>
      <c r="DAQ39" s="285"/>
      <c r="DAR39" s="287"/>
      <c r="DAS39" s="287"/>
      <c r="DAT39" s="285"/>
      <c r="DAU39" s="287"/>
      <c r="DAV39" s="287"/>
      <c r="DAW39" s="285"/>
      <c r="DAX39" s="286"/>
      <c r="DAY39" s="286"/>
      <c r="DAZ39" s="286"/>
      <c r="DBA39" s="287"/>
      <c r="DBB39" s="287"/>
      <c r="DBC39" s="285"/>
      <c r="DBD39" s="286"/>
      <c r="DBE39" s="286"/>
      <c r="DBF39" s="286"/>
      <c r="DBG39" s="287"/>
      <c r="DBH39" s="287"/>
      <c r="DBI39" s="285"/>
      <c r="DBJ39" s="287"/>
      <c r="DBK39" s="287"/>
      <c r="DBL39" s="285"/>
      <c r="DBM39" s="286"/>
      <c r="DBN39" s="286"/>
      <c r="DBO39" s="286"/>
      <c r="DBP39" s="286"/>
      <c r="DBQ39" s="286"/>
      <c r="DBR39" s="286"/>
      <c r="DBS39" s="163"/>
      <c r="DBT39" s="154"/>
      <c r="DBU39" s="287"/>
      <c r="DBV39" s="287"/>
      <c r="DBW39" s="285"/>
      <c r="DBX39" s="287"/>
      <c r="DBY39" s="287"/>
      <c r="DBZ39" s="285"/>
      <c r="DCA39" s="287"/>
      <c r="DCB39" s="287"/>
      <c r="DCC39" s="285"/>
      <c r="DCD39" s="287"/>
      <c r="DCE39" s="287"/>
      <c r="DCF39" s="285"/>
      <c r="DCG39" s="287"/>
      <c r="DCH39" s="287"/>
      <c r="DCI39" s="285"/>
      <c r="DCJ39" s="287"/>
      <c r="DCK39" s="287"/>
      <c r="DCL39" s="285"/>
      <c r="DCM39" s="287"/>
      <c r="DCN39" s="287"/>
      <c r="DCO39" s="285"/>
      <c r="DCP39" s="287"/>
      <c r="DCQ39" s="287"/>
      <c r="DCR39" s="285"/>
      <c r="DCS39" s="287"/>
      <c r="DCT39" s="287"/>
      <c r="DCU39" s="285"/>
      <c r="DCV39" s="287"/>
      <c r="DCW39" s="287"/>
      <c r="DCX39" s="285"/>
      <c r="DCY39" s="287"/>
      <c r="DCZ39" s="287"/>
      <c r="DDA39" s="285"/>
      <c r="DDB39" s="287"/>
      <c r="DDC39" s="287"/>
      <c r="DDD39" s="285"/>
      <c r="DDE39" s="287"/>
      <c r="DDF39" s="287"/>
      <c r="DDG39" s="285"/>
      <c r="DDH39" s="287"/>
      <c r="DDI39" s="287"/>
      <c r="DDJ39" s="285"/>
      <c r="DDK39" s="287"/>
      <c r="DDL39" s="287"/>
      <c r="DDM39" s="285"/>
      <c r="DDN39" s="287"/>
      <c r="DDO39" s="287"/>
      <c r="DDP39" s="285"/>
      <c r="DDQ39" s="287"/>
      <c r="DDR39" s="287"/>
      <c r="DDS39" s="285"/>
      <c r="DDT39" s="287"/>
      <c r="DDU39" s="287"/>
      <c r="DDV39" s="285"/>
      <c r="DDW39" s="287"/>
      <c r="DDX39" s="287"/>
      <c r="DDY39" s="285"/>
      <c r="DDZ39" s="287"/>
      <c r="DEA39" s="287"/>
      <c r="DEB39" s="285"/>
      <c r="DEC39" s="287"/>
      <c r="DED39" s="287"/>
      <c r="DEE39" s="285"/>
      <c r="DEF39" s="286"/>
      <c r="DEG39" s="286"/>
      <c r="DEH39" s="286"/>
      <c r="DEI39" s="287"/>
      <c r="DEJ39" s="287"/>
      <c r="DEK39" s="285"/>
      <c r="DEL39" s="286"/>
      <c r="DEM39" s="286"/>
      <c r="DEN39" s="286"/>
      <c r="DEO39" s="287"/>
      <c r="DEP39" s="287"/>
      <c r="DEQ39" s="285"/>
      <c r="DER39" s="287"/>
      <c r="DES39" s="287"/>
      <c r="DET39" s="285"/>
      <c r="DEU39" s="286"/>
      <c r="DEV39" s="286"/>
      <c r="DEW39" s="286"/>
      <c r="DEX39" s="286"/>
      <c r="DEY39" s="286"/>
      <c r="DEZ39" s="286"/>
      <c r="DFA39" s="163"/>
      <c r="DFB39" s="154"/>
      <c r="DFC39" s="287"/>
      <c r="DFD39" s="287"/>
      <c r="DFE39" s="285"/>
      <c r="DFF39" s="287"/>
      <c r="DFG39" s="287"/>
      <c r="DFH39" s="285"/>
      <c r="DFI39" s="287"/>
      <c r="DFJ39" s="287"/>
      <c r="DFK39" s="285"/>
      <c r="DFL39" s="287"/>
      <c r="DFM39" s="287"/>
      <c r="DFN39" s="285"/>
      <c r="DFO39" s="287"/>
      <c r="DFP39" s="287"/>
      <c r="DFQ39" s="285"/>
      <c r="DFR39" s="287"/>
      <c r="DFS39" s="287"/>
      <c r="DFT39" s="285"/>
      <c r="DFU39" s="287"/>
      <c r="DFV39" s="287"/>
      <c r="DFW39" s="285"/>
      <c r="DFX39" s="287"/>
      <c r="DFY39" s="287"/>
      <c r="DFZ39" s="285"/>
      <c r="DGA39" s="287"/>
      <c r="DGB39" s="287"/>
      <c r="DGC39" s="285"/>
      <c r="DGD39" s="287"/>
      <c r="DGE39" s="287"/>
      <c r="DGF39" s="285"/>
      <c r="DGG39" s="287"/>
      <c r="DGH39" s="287"/>
      <c r="DGI39" s="285"/>
      <c r="DGJ39" s="287"/>
      <c r="DGK39" s="287"/>
      <c r="DGL39" s="285"/>
      <c r="DGM39" s="287"/>
      <c r="DGN39" s="287"/>
      <c r="DGO39" s="285"/>
      <c r="DGP39" s="287"/>
      <c r="DGQ39" s="287"/>
      <c r="DGR39" s="285"/>
      <c r="DGS39" s="287"/>
      <c r="DGT39" s="287"/>
      <c r="DGU39" s="285"/>
      <c r="DGV39" s="287"/>
      <c r="DGW39" s="287"/>
      <c r="DGX39" s="285"/>
      <c r="DGY39" s="287"/>
      <c r="DGZ39" s="287"/>
      <c r="DHA39" s="285"/>
      <c r="DHB39" s="287"/>
      <c r="DHC39" s="287"/>
      <c r="DHD39" s="285"/>
      <c r="DHE39" s="287"/>
      <c r="DHF39" s="287"/>
      <c r="DHG39" s="285"/>
      <c r="DHH39" s="287"/>
      <c r="DHI39" s="287"/>
      <c r="DHJ39" s="285"/>
      <c r="DHK39" s="287"/>
      <c r="DHL39" s="287"/>
      <c r="DHM39" s="285"/>
      <c r="DHN39" s="286"/>
      <c r="DHO39" s="286"/>
      <c r="DHP39" s="286"/>
      <c r="DHQ39" s="287"/>
      <c r="DHR39" s="287"/>
      <c r="DHS39" s="285"/>
      <c r="DHT39" s="286"/>
      <c r="DHU39" s="286"/>
      <c r="DHV39" s="286"/>
      <c r="DHW39" s="287"/>
      <c r="DHX39" s="287"/>
      <c r="DHY39" s="285"/>
      <c r="DHZ39" s="287"/>
      <c r="DIA39" s="287"/>
      <c r="DIB39" s="285"/>
      <c r="DIC39" s="286"/>
      <c r="DID39" s="286"/>
      <c r="DIE39" s="286"/>
      <c r="DIF39" s="286"/>
      <c r="DIG39" s="286"/>
      <c r="DIH39" s="286"/>
      <c r="DII39" s="163"/>
      <c r="DIJ39" s="154"/>
      <c r="DIK39" s="287"/>
      <c r="DIL39" s="287"/>
      <c r="DIM39" s="285"/>
      <c r="DIN39" s="287"/>
      <c r="DIO39" s="287"/>
      <c r="DIP39" s="285"/>
      <c r="DIQ39" s="287"/>
      <c r="DIR39" s="287"/>
      <c r="DIS39" s="285"/>
      <c r="DIT39" s="287"/>
      <c r="DIU39" s="287"/>
      <c r="DIV39" s="285"/>
      <c r="DIW39" s="287"/>
      <c r="DIX39" s="287"/>
      <c r="DIY39" s="285"/>
      <c r="DIZ39" s="287"/>
      <c r="DJA39" s="287"/>
      <c r="DJB39" s="285"/>
      <c r="DJC39" s="287"/>
      <c r="DJD39" s="287"/>
      <c r="DJE39" s="285"/>
      <c r="DJF39" s="287"/>
      <c r="DJG39" s="287"/>
      <c r="DJH39" s="285"/>
      <c r="DJI39" s="287"/>
      <c r="DJJ39" s="287"/>
      <c r="DJK39" s="285"/>
      <c r="DJL39" s="287"/>
      <c r="DJM39" s="287"/>
      <c r="DJN39" s="285"/>
      <c r="DJO39" s="287"/>
      <c r="DJP39" s="287"/>
      <c r="DJQ39" s="285"/>
      <c r="DJR39" s="287"/>
      <c r="DJS39" s="287"/>
      <c r="DJT39" s="285"/>
      <c r="DJU39" s="287"/>
      <c r="DJV39" s="287"/>
      <c r="DJW39" s="285"/>
      <c r="DJX39" s="287"/>
      <c r="DJY39" s="287"/>
      <c r="DJZ39" s="285"/>
      <c r="DKA39" s="287"/>
      <c r="DKB39" s="287"/>
      <c r="DKC39" s="285"/>
      <c r="DKD39" s="287"/>
      <c r="DKE39" s="287"/>
      <c r="DKF39" s="285"/>
      <c r="DKG39" s="287"/>
      <c r="DKH39" s="287"/>
      <c r="DKI39" s="285"/>
      <c r="DKJ39" s="287"/>
      <c r="DKK39" s="287"/>
      <c r="DKL39" s="285"/>
      <c r="DKM39" s="287"/>
      <c r="DKN39" s="287"/>
      <c r="DKO39" s="285"/>
      <c r="DKP39" s="287"/>
      <c r="DKQ39" s="287"/>
      <c r="DKR39" s="285"/>
      <c r="DKS39" s="287"/>
      <c r="DKT39" s="287"/>
      <c r="DKU39" s="285"/>
      <c r="DKV39" s="286"/>
      <c r="DKW39" s="286"/>
      <c r="DKX39" s="286"/>
      <c r="DKY39" s="287"/>
      <c r="DKZ39" s="287"/>
      <c r="DLA39" s="285"/>
      <c r="DLB39" s="286"/>
      <c r="DLC39" s="286"/>
      <c r="DLD39" s="286"/>
      <c r="DLE39" s="287"/>
      <c r="DLF39" s="287"/>
      <c r="DLG39" s="285"/>
      <c r="DLH39" s="287"/>
      <c r="DLI39" s="287"/>
      <c r="DLJ39" s="285"/>
      <c r="DLK39" s="286"/>
      <c r="DLL39" s="286"/>
      <c r="DLM39" s="286"/>
      <c r="DLN39" s="286"/>
      <c r="DLO39" s="286"/>
      <c r="DLP39" s="286"/>
      <c r="DLQ39" s="163"/>
      <c r="DLR39" s="154"/>
      <c r="DLS39" s="287"/>
      <c r="DLT39" s="287"/>
      <c r="DLU39" s="285"/>
      <c r="DLV39" s="287"/>
      <c r="DLW39" s="287"/>
      <c r="DLX39" s="285"/>
      <c r="DLY39" s="287"/>
      <c r="DLZ39" s="287"/>
      <c r="DMA39" s="285"/>
      <c r="DMB39" s="287"/>
      <c r="DMC39" s="287"/>
      <c r="DMD39" s="285"/>
      <c r="DME39" s="287"/>
      <c r="DMF39" s="287"/>
      <c r="DMG39" s="285"/>
      <c r="DMH39" s="287"/>
      <c r="DMI39" s="287"/>
      <c r="DMJ39" s="285"/>
      <c r="DMK39" s="287"/>
      <c r="DML39" s="287"/>
      <c r="DMM39" s="285"/>
      <c r="DMN39" s="287"/>
      <c r="DMO39" s="287"/>
      <c r="DMP39" s="285"/>
      <c r="DMQ39" s="287"/>
      <c r="DMR39" s="287"/>
      <c r="DMS39" s="285"/>
      <c r="DMT39" s="287"/>
      <c r="DMU39" s="287"/>
      <c r="DMV39" s="285"/>
      <c r="DMW39" s="287"/>
      <c r="DMX39" s="287"/>
      <c r="DMY39" s="285"/>
      <c r="DMZ39" s="287"/>
      <c r="DNA39" s="287"/>
      <c r="DNB39" s="285"/>
      <c r="DNC39" s="287"/>
      <c r="DND39" s="287"/>
      <c r="DNE39" s="285"/>
      <c r="DNF39" s="287"/>
      <c r="DNG39" s="287"/>
      <c r="DNH39" s="285"/>
      <c r="DNI39" s="287"/>
      <c r="DNJ39" s="287"/>
      <c r="DNK39" s="285"/>
      <c r="DNL39" s="287"/>
      <c r="DNM39" s="287"/>
      <c r="DNN39" s="285"/>
      <c r="DNO39" s="287"/>
      <c r="DNP39" s="287"/>
      <c r="DNQ39" s="285"/>
      <c r="DNR39" s="287"/>
      <c r="DNS39" s="287"/>
      <c r="DNT39" s="285"/>
      <c r="DNU39" s="287"/>
      <c r="DNV39" s="287"/>
      <c r="DNW39" s="285"/>
      <c r="DNX39" s="287"/>
      <c r="DNY39" s="287"/>
      <c r="DNZ39" s="285"/>
      <c r="DOA39" s="287"/>
      <c r="DOB39" s="287"/>
      <c r="DOC39" s="285"/>
      <c r="DOD39" s="286"/>
      <c r="DOE39" s="286"/>
      <c r="DOF39" s="286"/>
      <c r="DOG39" s="287"/>
      <c r="DOH39" s="287"/>
      <c r="DOI39" s="285"/>
      <c r="DOJ39" s="286"/>
      <c r="DOK39" s="286"/>
      <c r="DOL39" s="286"/>
      <c r="DOM39" s="287"/>
      <c r="DON39" s="287"/>
      <c r="DOO39" s="285"/>
      <c r="DOP39" s="287"/>
      <c r="DOQ39" s="287"/>
      <c r="DOR39" s="285"/>
      <c r="DOS39" s="286"/>
      <c r="DOT39" s="286"/>
      <c r="DOU39" s="286"/>
      <c r="DOV39" s="286"/>
      <c r="DOW39" s="286"/>
      <c r="DOX39" s="286"/>
      <c r="DOY39" s="163"/>
      <c r="DOZ39" s="154"/>
      <c r="DPA39" s="287"/>
      <c r="DPB39" s="287"/>
      <c r="DPC39" s="285"/>
      <c r="DPD39" s="287"/>
      <c r="DPE39" s="287"/>
      <c r="DPF39" s="285"/>
      <c r="DPG39" s="287"/>
      <c r="DPH39" s="287"/>
      <c r="DPI39" s="285"/>
      <c r="DPJ39" s="287"/>
      <c r="DPK39" s="287"/>
      <c r="DPL39" s="285"/>
      <c r="DPM39" s="287"/>
      <c r="DPN39" s="287"/>
      <c r="DPO39" s="285"/>
      <c r="DPP39" s="287"/>
      <c r="DPQ39" s="287"/>
      <c r="DPR39" s="285"/>
      <c r="DPS39" s="287"/>
      <c r="DPT39" s="287"/>
      <c r="DPU39" s="285"/>
      <c r="DPV39" s="287"/>
      <c r="DPW39" s="287"/>
      <c r="DPX39" s="285"/>
      <c r="DPY39" s="287"/>
      <c r="DPZ39" s="287"/>
      <c r="DQA39" s="285"/>
      <c r="DQB39" s="287"/>
      <c r="DQC39" s="287"/>
      <c r="DQD39" s="285"/>
      <c r="DQE39" s="287"/>
      <c r="DQF39" s="287"/>
      <c r="DQG39" s="285"/>
      <c r="DQH39" s="287"/>
      <c r="DQI39" s="287"/>
      <c r="DQJ39" s="285"/>
      <c r="DQK39" s="287"/>
      <c r="DQL39" s="287"/>
      <c r="DQM39" s="285"/>
      <c r="DQN39" s="287"/>
      <c r="DQO39" s="287"/>
      <c r="DQP39" s="285"/>
      <c r="DQQ39" s="287"/>
      <c r="DQR39" s="287"/>
      <c r="DQS39" s="285"/>
      <c r="DQT39" s="287"/>
      <c r="DQU39" s="287"/>
      <c r="DQV39" s="285"/>
      <c r="DQW39" s="287"/>
      <c r="DQX39" s="287"/>
      <c r="DQY39" s="285"/>
      <c r="DQZ39" s="287"/>
      <c r="DRA39" s="287"/>
      <c r="DRB39" s="285"/>
      <c r="DRC39" s="287"/>
      <c r="DRD39" s="287"/>
      <c r="DRE39" s="285"/>
      <c r="DRF39" s="287"/>
      <c r="DRG39" s="287"/>
      <c r="DRH39" s="285"/>
      <c r="DRI39" s="287"/>
      <c r="DRJ39" s="287"/>
      <c r="DRK39" s="285"/>
      <c r="DRL39" s="286"/>
      <c r="DRM39" s="286"/>
      <c r="DRN39" s="286"/>
      <c r="DRO39" s="287"/>
      <c r="DRP39" s="287"/>
      <c r="DRQ39" s="285"/>
      <c r="DRR39" s="286"/>
      <c r="DRS39" s="286"/>
      <c r="DRT39" s="286"/>
      <c r="DRU39" s="287"/>
      <c r="DRV39" s="287"/>
      <c r="DRW39" s="285"/>
      <c r="DRX39" s="287"/>
      <c r="DRY39" s="287"/>
      <c r="DRZ39" s="285"/>
      <c r="DSA39" s="286"/>
      <c r="DSB39" s="286"/>
      <c r="DSC39" s="286"/>
      <c r="DSD39" s="286"/>
      <c r="DSE39" s="286"/>
      <c r="DSF39" s="286"/>
      <c r="DSG39" s="163"/>
      <c r="DSH39" s="154"/>
      <c r="DSI39" s="287"/>
      <c r="DSJ39" s="287"/>
      <c r="DSK39" s="285"/>
      <c r="DSL39" s="287"/>
      <c r="DSM39" s="287"/>
      <c r="DSN39" s="285"/>
      <c r="DSO39" s="287"/>
      <c r="DSP39" s="287"/>
      <c r="DSQ39" s="285"/>
      <c r="DSR39" s="287"/>
      <c r="DSS39" s="287"/>
      <c r="DST39" s="285"/>
      <c r="DSU39" s="287"/>
      <c r="DSV39" s="287"/>
      <c r="DSW39" s="285"/>
      <c r="DSX39" s="287"/>
      <c r="DSY39" s="287"/>
      <c r="DSZ39" s="285"/>
      <c r="DTA39" s="287"/>
      <c r="DTB39" s="287"/>
      <c r="DTC39" s="285"/>
      <c r="DTD39" s="287"/>
      <c r="DTE39" s="287"/>
      <c r="DTF39" s="285"/>
      <c r="DTG39" s="287"/>
      <c r="DTH39" s="287"/>
      <c r="DTI39" s="285"/>
      <c r="DTJ39" s="287"/>
      <c r="DTK39" s="287"/>
      <c r="DTL39" s="285"/>
      <c r="DTM39" s="287"/>
      <c r="DTN39" s="287"/>
      <c r="DTO39" s="285"/>
      <c r="DTP39" s="287"/>
      <c r="DTQ39" s="287"/>
      <c r="DTR39" s="285"/>
      <c r="DTS39" s="287"/>
      <c r="DTT39" s="287"/>
      <c r="DTU39" s="285"/>
      <c r="DTV39" s="287"/>
      <c r="DTW39" s="287"/>
      <c r="DTX39" s="285"/>
      <c r="DTY39" s="287"/>
      <c r="DTZ39" s="287"/>
      <c r="DUA39" s="285"/>
      <c r="DUB39" s="287"/>
      <c r="DUC39" s="287"/>
      <c r="DUD39" s="285"/>
      <c r="DUE39" s="287"/>
      <c r="DUF39" s="287"/>
      <c r="DUG39" s="285"/>
      <c r="DUH39" s="287"/>
      <c r="DUI39" s="287"/>
      <c r="DUJ39" s="285"/>
      <c r="DUK39" s="287"/>
      <c r="DUL39" s="287"/>
      <c r="DUM39" s="285"/>
      <c r="DUN39" s="287"/>
      <c r="DUO39" s="287"/>
      <c r="DUP39" s="285"/>
      <c r="DUQ39" s="287"/>
      <c r="DUR39" s="287"/>
      <c r="DUS39" s="285"/>
      <c r="DUT39" s="286"/>
      <c r="DUU39" s="286"/>
      <c r="DUV39" s="286"/>
      <c r="DUW39" s="287"/>
      <c r="DUX39" s="287"/>
      <c r="DUY39" s="285"/>
      <c r="DUZ39" s="286"/>
      <c r="DVA39" s="286"/>
      <c r="DVB39" s="286"/>
      <c r="DVC39" s="287"/>
      <c r="DVD39" s="287"/>
      <c r="DVE39" s="285"/>
      <c r="DVF39" s="287"/>
      <c r="DVG39" s="287"/>
      <c r="DVH39" s="285"/>
      <c r="DVI39" s="286"/>
      <c r="DVJ39" s="286"/>
      <c r="DVK39" s="286"/>
      <c r="DVL39" s="286"/>
      <c r="DVM39" s="286"/>
      <c r="DVN39" s="286"/>
      <c r="DVO39" s="163"/>
      <c r="DVP39" s="154"/>
      <c r="DVQ39" s="287"/>
      <c r="DVR39" s="287"/>
      <c r="DVS39" s="285"/>
      <c r="DVT39" s="287"/>
      <c r="DVU39" s="287"/>
      <c r="DVV39" s="285"/>
      <c r="DVW39" s="287"/>
      <c r="DVX39" s="287"/>
      <c r="DVY39" s="285"/>
      <c r="DVZ39" s="287"/>
      <c r="DWA39" s="287"/>
      <c r="DWB39" s="285"/>
      <c r="DWC39" s="287"/>
      <c r="DWD39" s="287"/>
      <c r="DWE39" s="285"/>
      <c r="DWF39" s="287"/>
      <c r="DWG39" s="287"/>
      <c r="DWH39" s="285"/>
      <c r="DWI39" s="287"/>
      <c r="DWJ39" s="287"/>
      <c r="DWK39" s="285"/>
      <c r="DWL39" s="287"/>
      <c r="DWM39" s="287"/>
      <c r="DWN39" s="285"/>
      <c r="DWO39" s="287"/>
      <c r="DWP39" s="287"/>
      <c r="DWQ39" s="285"/>
      <c r="DWR39" s="287"/>
      <c r="DWS39" s="287"/>
      <c r="DWT39" s="285"/>
      <c r="DWU39" s="287"/>
      <c r="DWV39" s="287"/>
      <c r="DWW39" s="285"/>
      <c r="DWX39" s="287"/>
      <c r="DWY39" s="287"/>
      <c r="DWZ39" s="285"/>
      <c r="DXA39" s="287"/>
      <c r="DXB39" s="287"/>
      <c r="DXC39" s="285"/>
      <c r="DXD39" s="287"/>
      <c r="DXE39" s="287"/>
      <c r="DXF39" s="285"/>
      <c r="DXG39" s="287"/>
      <c r="DXH39" s="287"/>
      <c r="DXI39" s="285"/>
      <c r="DXJ39" s="287"/>
      <c r="DXK39" s="287"/>
      <c r="DXL39" s="285"/>
      <c r="DXM39" s="287"/>
      <c r="DXN39" s="287"/>
      <c r="DXO39" s="285"/>
      <c r="DXP39" s="287"/>
      <c r="DXQ39" s="287"/>
      <c r="DXR39" s="285"/>
      <c r="DXS39" s="287"/>
      <c r="DXT39" s="287"/>
      <c r="DXU39" s="285"/>
      <c r="DXV39" s="287"/>
      <c r="DXW39" s="287"/>
      <c r="DXX39" s="285"/>
      <c r="DXY39" s="287"/>
      <c r="DXZ39" s="287"/>
      <c r="DYA39" s="285"/>
      <c r="DYB39" s="286"/>
      <c r="DYC39" s="286"/>
      <c r="DYD39" s="286"/>
      <c r="DYE39" s="287"/>
      <c r="DYF39" s="287"/>
      <c r="DYG39" s="285"/>
      <c r="DYH39" s="286"/>
      <c r="DYI39" s="286"/>
      <c r="DYJ39" s="286"/>
      <c r="DYK39" s="287"/>
      <c r="DYL39" s="287"/>
      <c r="DYM39" s="285"/>
      <c r="DYN39" s="287"/>
      <c r="DYO39" s="287"/>
      <c r="DYP39" s="285"/>
      <c r="DYQ39" s="286"/>
      <c r="DYR39" s="286"/>
      <c r="DYS39" s="286"/>
      <c r="DYT39" s="286"/>
      <c r="DYU39" s="286"/>
      <c r="DYV39" s="286"/>
      <c r="DYW39" s="163"/>
      <c r="DYX39" s="154"/>
      <c r="DYY39" s="287"/>
      <c r="DYZ39" s="287"/>
      <c r="DZA39" s="285"/>
      <c r="DZB39" s="287"/>
      <c r="DZC39" s="287"/>
      <c r="DZD39" s="285"/>
      <c r="DZE39" s="287"/>
      <c r="DZF39" s="287"/>
      <c r="DZG39" s="285"/>
      <c r="DZH39" s="287"/>
      <c r="DZI39" s="287"/>
      <c r="DZJ39" s="285"/>
      <c r="DZK39" s="287"/>
      <c r="DZL39" s="287"/>
      <c r="DZM39" s="285"/>
      <c r="DZN39" s="287"/>
      <c r="DZO39" s="287"/>
      <c r="DZP39" s="285"/>
      <c r="DZQ39" s="287"/>
      <c r="DZR39" s="287"/>
      <c r="DZS39" s="285"/>
      <c r="DZT39" s="287"/>
      <c r="DZU39" s="287"/>
      <c r="DZV39" s="285"/>
      <c r="DZW39" s="287"/>
      <c r="DZX39" s="287"/>
      <c r="DZY39" s="285"/>
      <c r="DZZ39" s="287"/>
      <c r="EAA39" s="287"/>
      <c r="EAB39" s="285"/>
      <c r="EAC39" s="287"/>
      <c r="EAD39" s="287"/>
      <c r="EAE39" s="285"/>
      <c r="EAF39" s="287"/>
      <c r="EAG39" s="287"/>
      <c r="EAH39" s="285"/>
      <c r="EAI39" s="287"/>
      <c r="EAJ39" s="287"/>
      <c r="EAK39" s="285"/>
      <c r="EAL39" s="287"/>
      <c r="EAM39" s="287"/>
      <c r="EAN39" s="285"/>
      <c r="EAO39" s="287"/>
      <c r="EAP39" s="287"/>
      <c r="EAQ39" s="285"/>
      <c r="EAR39" s="287"/>
      <c r="EAS39" s="287"/>
      <c r="EAT39" s="285"/>
      <c r="EAU39" s="287"/>
      <c r="EAV39" s="287"/>
      <c r="EAW39" s="285"/>
      <c r="EAX39" s="287"/>
      <c r="EAY39" s="287"/>
      <c r="EAZ39" s="285"/>
      <c r="EBA39" s="287"/>
      <c r="EBB39" s="287"/>
      <c r="EBC39" s="285"/>
      <c r="EBD39" s="287"/>
      <c r="EBE39" s="287"/>
      <c r="EBF39" s="285"/>
      <c r="EBG39" s="287"/>
      <c r="EBH39" s="287"/>
      <c r="EBI39" s="285"/>
      <c r="EBJ39" s="286"/>
      <c r="EBK39" s="286"/>
      <c r="EBL39" s="286"/>
      <c r="EBM39" s="287"/>
      <c r="EBN39" s="287"/>
      <c r="EBO39" s="285"/>
      <c r="EBP39" s="286"/>
      <c r="EBQ39" s="286"/>
      <c r="EBR39" s="286"/>
      <c r="EBS39" s="287"/>
      <c r="EBT39" s="287"/>
      <c r="EBU39" s="285"/>
      <c r="EBV39" s="287"/>
      <c r="EBW39" s="287"/>
      <c r="EBX39" s="285"/>
      <c r="EBY39" s="286"/>
      <c r="EBZ39" s="286"/>
      <c r="ECA39" s="286"/>
      <c r="ECB39" s="286"/>
      <c r="ECC39" s="286"/>
      <c r="ECD39" s="286"/>
      <c r="ECE39" s="163"/>
      <c r="ECF39" s="154"/>
      <c r="ECG39" s="287"/>
      <c r="ECH39" s="287"/>
      <c r="ECI39" s="285"/>
      <c r="ECJ39" s="287"/>
      <c r="ECK39" s="287"/>
      <c r="ECL39" s="285"/>
      <c r="ECM39" s="287"/>
      <c r="ECN39" s="287"/>
      <c r="ECO39" s="285"/>
      <c r="ECP39" s="287"/>
      <c r="ECQ39" s="287"/>
      <c r="ECR39" s="285"/>
      <c r="ECS39" s="287"/>
      <c r="ECT39" s="287"/>
      <c r="ECU39" s="285"/>
      <c r="ECV39" s="287"/>
      <c r="ECW39" s="287"/>
      <c r="ECX39" s="285"/>
      <c r="ECY39" s="287"/>
      <c r="ECZ39" s="287"/>
      <c r="EDA39" s="285"/>
      <c r="EDB39" s="287"/>
      <c r="EDC39" s="287"/>
      <c r="EDD39" s="285"/>
      <c r="EDE39" s="287"/>
      <c r="EDF39" s="287"/>
      <c r="EDG39" s="285"/>
      <c r="EDH39" s="287"/>
      <c r="EDI39" s="287"/>
      <c r="EDJ39" s="285"/>
      <c r="EDK39" s="287"/>
      <c r="EDL39" s="287"/>
      <c r="EDM39" s="285"/>
      <c r="EDN39" s="287"/>
      <c r="EDO39" s="287"/>
      <c r="EDP39" s="285"/>
      <c r="EDQ39" s="287"/>
      <c r="EDR39" s="287"/>
      <c r="EDS39" s="285"/>
      <c r="EDT39" s="287"/>
      <c r="EDU39" s="287"/>
      <c r="EDV39" s="285"/>
      <c r="EDW39" s="287"/>
      <c r="EDX39" s="287"/>
      <c r="EDY39" s="285"/>
      <c r="EDZ39" s="287"/>
      <c r="EEA39" s="287"/>
      <c r="EEB39" s="285"/>
      <c r="EEC39" s="287"/>
      <c r="EED39" s="287"/>
      <c r="EEE39" s="285"/>
      <c r="EEF39" s="287"/>
      <c r="EEG39" s="287"/>
      <c r="EEH39" s="285"/>
      <c r="EEI39" s="287"/>
      <c r="EEJ39" s="287"/>
      <c r="EEK39" s="285"/>
      <c r="EEL39" s="287"/>
      <c r="EEM39" s="287"/>
      <c r="EEN39" s="285"/>
      <c r="EEO39" s="287"/>
      <c r="EEP39" s="287"/>
      <c r="EEQ39" s="285"/>
      <c r="EER39" s="286"/>
      <c r="EES39" s="286"/>
      <c r="EET39" s="286"/>
      <c r="EEU39" s="287"/>
      <c r="EEV39" s="287"/>
      <c r="EEW39" s="285"/>
      <c r="EEX39" s="286"/>
      <c r="EEY39" s="286"/>
      <c r="EEZ39" s="286"/>
      <c r="EFA39" s="287"/>
      <c r="EFB39" s="287"/>
      <c r="EFC39" s="285"/>
      <c r="EFD39" s="287"/>
      <c r="EFE39" s="287"/>
      <c r="EFF39" s="285"/>
      <c r="EFG39" s="286"/>
      <c r="EFH39" s="286"/>
      <c r="EFI39" s="286"/>
      <c r="EFJ39" s="286"/>
      <c r="EFK39" s="286"/>
      <c r="EFL39" s="286"/>
      <c r="EFM39" s="163"/>
      <c r="EFN39" s="154"/>
      <c r="EFO39" s="287"/>
      <c r="EFP39" s="287"/>
      <c r="EFQ39" s="285"/>
      <c r="EFR39" s="287"/>
      <c r="EFS39" s="287"/>
      <c r="EFT39" s="285"/>
      <c r="EFU39" s="287"/>
      <c r="EFV39" s="287"/>
      <c r="EFW39" s="285"/>
      <c r="EFX39" s="287"/>
      <c r="EFY39" s="287"/>
      <c r="EFZ39" s="285"/>
      <c r="EGA39" s="287"/>
      <c r="EGB39" s="287"/>
      <c r="EGC39" s="285"/>
      <c r="EGD39" s="287"/>
      <c r="EGE39" s="287"/>
      <c r="EGF39" s="285"/>
      <c r="EGG39" s="287"/>
      <c r="EGH39" s="287"/>
      <c r="EGI39" s="285"/>
      <c r="EGJ39" s="287"/>
      <c r="EGK39" s="287"/>
      <c r="EGL39" s="285"/>
      <c r="EGM39" s="287"/>
      <c r="EGN39" s="287"/>
      <c r="EGO39" s="285"/>
      <c r="EGP39" s="287"/>
      <c r="EGQ39" s="287"/>
      <c r="EGR39" s="285"/>
      <c r="EGS39" s="287"/>
      <c r="EGT39" s="287"/>
      <c r="EGU39" s="285"/>
      <c r="EGV39" s="287"/>
      <c r="EGW39" s="287"/>
      <c r="EGX39" s="285"/>
      <c r="EGY39" s="287"/>
      <c r="EGZ39" s="287"/>
      <c r="EHA39" s="285"/>
      <c r="EHB39" s="287"/>
      <c r="EHC39" s="287"/>
      <c r="EHD39" s="285"/>
      <c r="EHE39" s="287"/>
      <c r="EHF39" s="287"/>
      <c r="EHG39" s="285"/>
      <c r="EHH39" s="287"/>
      <c r="EHI39" s="287"/>
      <c r="EHJ39" s="285"/>
      <c r="EHK39" s="287"/>
      <c r="EHL39" s="287"/>
      <c r="EHM39" s="285"/>
      <c r="EHN39" s="287"/>
      <c r="EHO39" s="287"/>
      <c r="EHP39" s="285"/>
      <c r="EHQ39" s="287"/>
      <c r="EHR39" s="287"/>
      <c r="EHS39" s="285"/>
      <c r="EHT39" s="287"/>
      <c r="EHU39" s="287"/>
      <c r="EHV39" s="285"/>
      <c r="EHW39" s="287"/>
      <c r="EHX39" s="287"/>
      <c r="EHY39" s="285"/>
      <c r="EHZ39" s="286"/>
      <c r="EIA39" s="286"/>
      <c r="EIB39" s="286"/>
      <c r="EIC39" s="287"/>
      <c r="EID39" s="287"/>
      <c r="EIE39" s="285"/>
      <c r="EIF39" s="286"/>
      <c r="EIG39" s="286"/>
      <c r="EIH39" s="286"/>
      <c r="EII39" s="287"/>
      <c r="EIJ39" s="287"/>
      <c r="EIK39" s="285"/>
      <c r="EIL39" s="287"/>
      <c r="EIM39" s="287"/>
      <c r="EIN39" s="285"/>
      <c r="EIO39" s="286"/>
      <c r="EIP39" s="286"/>
      <c r="EIQ39" s="286"/>
      <c r="EIR39" s="286"/>
      <c r="EIS39" s="286"/>
      <c r="EIT39" s="286"/>
      <c r="EIU39" s="163"/>
      <c r="EIV39" s="154"/>
      <c r="EIW39" s="287"/>
      <c r="EIX39" s="287"/>
      <c r="EIY39" s="285"/>
      <c r="EIZ39" s="287"/>
      <c r="EJA39" s="287"/>
      <c r="EJB39" s="285"/>
      <c r="EJC39" s="287"/>
      <c r="EJD39" s="287"/>
      <c r="EJE39" s="285"/>
      <c r="EJF39" s="287"/>
      <c r="EJG39" s="287"/>
      <c r="EJH39" s="285"/>
      <c r="EJI39" s="287"/>
      <c r="EJJ39" s="287"/>
      <c r="EJK39" s="285"/>
      <c r="EJL39" s="287"/>
      <c r="EJM39" s="287"/>
      <c r="EJN39" s="285"/>
      <c r="EJO39" s="287"/>
      <c r="EJP39" s="287"/>
      <c r="EJQ39" s="285"/>
      <c r="EJR39" s="287"/>
      <c r="EJS39" s="287"/>
      <c r="EJT39" s="285"/>
      <c r="EJU39" s="287"/>
      <c r="EJV39" s="287"/>
      <c r="EJW39" s="285"/>
      <c r="EJX39" s="287"/>
      <c r="EJY39" s="287"/>
      <c r="EJZ39" s="285"/>
      <c r="EKA39" s="287"/>
      <c r="EKB39" s="287"/>
      <c r="EKC39" s="285"/>
      <c r="EKD39" s="287"/>
      <c r="EKE39" s="287"/>
      <c r="EKF39" s="285"/>
      <c r="EKG39" s="287"/>
      <c r="EKH39" s="287"/>
      <c r="EKI39" s="285"/>
      <c r="EKJ39" s="287"/>
      <c r="EKK39" s="287"/>
      <c r="EKL39" s="285"/>
      <c r="EKM39" s="287"/>
      <c r="EKN39" s="287"/>
      <c r="EKO39" s="285"/>
      <c r="EKP39" s="287"/>
      <c r="EKQ39" s="287"/>
      <c r="EKR39" s="285"/>
      <c r="EKS39" s="287"/>
      <c r="EKT39" s="287"/>
      <c r="EKU39" s="285"/>
      <c r="EKV39" s="287"/>
      <c r="EKW39" s="287"/>
      <c r="EKX39" s="285"/>
      <c r="EKY39" s="287"/>
      <c r="EKZ39" s="287"/>
      <c r="ELA39" s="285"/>
      <c r="ELB39" s="287"/>
      <c r="ELC39" s="287"/>
      <c r="ELD39" s="285"/>
      <c r="ELE39" s="287"/>
      <c r="ELF39" s="287"/>
      <c r="ELG39" s="285"/>
      <c r="ELH39" s="286"/>
      <c r="ELI39" s="286"/>
      <c r="ELJ39" s="286"/>
      <c r="ELK39" s="287"/>
      <c r="ELL39" s="287"/>
      <c r="ELM39" s="285"/>
      <c r="ELN39" s="286"/>
      <c r="ELO39" s="286"/>
      <c r="ELP39" s="286"/>
      <c r="ELQ39" s="287"/>
      <c r="ELR39" s="287"/>
      <c r="ELS39" s="285"/>
      <c r="ELT39" s="287"/>
      <c r="ELU39" s="287"/>
      <c r="ELV39" s="285"/>
      <c r="ELW39" s="286"/>
      <c r="ELX39" s="286"/>
      <c r="ELY39" s="286"/>
      <c r="ELZ39" s="286"/>
      <c r="EMA39" s="286"/>
      <c r="EMB39" s="286"/>
      <c r="EMC39" s="163"/>
      <c r="EMD39" s="154"/>
      <c r="EME39" s="287"/>
      <c r="EMF39" s="287"/>
      <c r="EMG39" s="285"/>
      <c r="EMH39" s="287"/>
      <c r="EMI39" s="287"/>
      <c r="EMJ39" s="285"/>
      <c r="EMK39" s="287"/>
      <c r="EML39" s="287"/>
      <c r="EMM39" s="285"/>
      <c r="EMN39" s="287"/>
      <c r="EMO39" s="287"/>
      <c r="EMP39" s="285"/>
      <c r="EMQ39" s="287"/>
      <c r="EMR39" s="287"/>
      <c r="EMS39" s="285"/>
      <c r="EMT39" s="287"/>
      <c r="EMU39" s="287"/>
      <c r="EMV39" s="285"/>
      <c r="EMW39" s="287"/>
      <c r="EMX39" s="287"/>
      <c r="EMY39" s="285"/>
      <c r="EMZ39" s="287"/>
      <c r="ENA39" s="287"/>
      <c r="ENB39" s="285"/>
      <c r="ENC39" s="287"/>
      <c r="END39" s="287"/>
      <c r="ENE39" s="285"/>
      <c r="ENF39" s="287"/>
      <c r="ENG39" s="287"/>
      <c r="ENH39" s="285"/>
      <c r="ENI39" s="287"/>
      <c r="ENJ39" s="287"/>
      <c r="ENK39" s="285"/>
      <c r="ENL39" s="287"/>
      <c r="ENM39" s="287"/>
      <c r="ENN39" s="285"/>
      <c r="ENO39" s="287"/>
      <c r="ENP39" s="287"/>
      <c r="ENQ39" s="285"/>
      <c r="ENR39" s="287"/>
      <c r="ENS39" s="287"/>
      <c r="ENT39" s="285"/>
      <c r="ENU39" s="287"/>
      <c r="ENV39" s="287"/>
      <c r="ENW39" s="285"/>
      <c r="ENX39" s="287"/>
      <c r="ENY39" s="287"/>
      <c r="ENZ39" s="285"/>
      <c r="EOA39" s="287"/>
      <c r="EOB39" s="287"/>
      <c r="EOC39" s="285"/>
      <c r="EOD39" s="287"/>
      <c r="EOE39" s="287"/>
      <c r="EOF39" s="285"/>
      <c r="EOG39" s="287"/>
      <c r="EOH39" s="287"/>
      <c r="EOI39" s="285"/>
      <c r="EOJ39" s="287"/>
      <c r="EOK39" s="287"/>
      <c r="EOL39" s="285"/>
      <c r="EOM39" s="287"/>
      <c r="EON39" s="287"/>
      <c r="EOO39" s="285"/>
      <c r="EOP39" s="286"/>
      <c r="EOQ39" s="286"/>
      <c r="EOR39" s="286"/>
      <c r="EOS39" s="287"/>
      <c r="EOT39" s="287"/>
      <c r="EOU39" s="285"/>
      <c r="EOV39" s="286"/>
      <c r="EOW39" s="286"/>
      <c r="EOX39" s="286"/>
      <c r="EOY39" s="287"/>
      <c r="EOZ39" s="287"/>
      <c r="EPA39" s="285"/>
      <c r="EPB39" s="287"/>
      <c r="EPC39" s="287"/>
      <c r="EPD39" s="285"/>
      <c r="EPE39" s="286"/>
      <c r="EPF39" s="286"/>
      <c r="EPG39" s="286"/>
      <c r="EPH39" s="286"/>
      <c r="EPI39" s="286"/>
      <c r="EPJ39" s="286"/>
      <c r="EPK39" s="163"/>
      <c r="EPL39" s="154"/>
      <c r="EPM39" s="287"/>
      <c r="EPN39" s="287"/>
      <c r="EPO39" s="285"/>
      <c r="EPP39" s="287"/>
      <c r="EPQ39" s="287"/>
      <c r="EPR39" s="285"/>
      <c r="EPS39" s="287"/>
      <c r="EPT39" s="287"/>
      <c r="EPU39" s="285"/>
      <c r="EPV39" s="287"/>
      <c r="EPW39" s="287"/>
      <c r="EPX39" s="285"/>
      <c r="EPY39" s="287"/>
      <c r="EPZ39" s="287"/>
      <c r="EQA39" s="285"/>
      <c r="EQB39" s="287"/>
      <c r="EQC39" s="287"/>
      <c r="EQD39" s="285"/>
      <c r="EQE39" s="287"/>
      <c r="EQF39" s="287"/>
      <c r="EQG39" s="285"/>
      <c r="EQH39" s="287"/>
      <c r="EQI39" s="287"/>
      <c r="EQJ39" s="285"/>
      <c r="EQK39" s="287"/>
      <c r="EQL39" s="287"/>
      <c r="EQM39" s="285"/>
      <c r="EQN39" s="287"/>
      <c r="EQO39" s="287"/>
      <c r="EQP39" s="285"/>
      <c r="EQQ39" s="287"/>
      <c r="EQR39" s="287"/>
      <c r="EQS39" s="285"/>
      <c r="EQT39" s="287"/>
      <c r="EQU39" s="287"/>
      <c r="EQV39" s="285"/>
      <c r="EQW39" s="287"/>
      <c r="EQX39" s="287"/>
      <c r="EQY39" s="285"/>
      <c r="EQZ39" s="287"/>
      <c r="ERA39" s="287"/>
      <c r="ERB39" s="285"/>
      <c r="ERC39" s="287"/>
      <c r="ERD39" s="287"/>
      <c r="ERE39" s="285"/>
      <c r="ERF39" s="287"/>
      <c r="ERG39" s="287"/>
      <c r="ERH39" s="285"/>
      <c r="ERI39" s="287"/>
      <c r="ERJ39" s="287"/>
      <c r="ERK39" s="285"/>
      <c r="ERL39" s="287"/>
      <c r="ERM39" s="287"/>
      <c r="ERN39" s="285"/>
      <c r="ERO39" s="287"/>
      <c r="ERP39" s="287"/>
      <c r="ERQ39" s="285"/>
      <c r="ERR39" s="287"/>
      <c r="ERS39" s="287"/>
      <c r="ERT39" s="285"/>
      <c r="ERU39" s="287"/>
      <c r="ERV39" s="287"/>
      <c r="ERW39" s="285"/>
      <c r="ERX39" s="286"/>
      <c r="ERY39" s="286"/>
      <c r="ERZ39" s="286"/>
      <c r="ESA39" s="287"/>
      <c r="ESB39" s="287"/>
      <c r="ESC39" s="285"/>
      <c r="ESD39" s="286"/>
      <c r="ESE39" s="286"/>
      <c r="ESF39" s="286"/>
      <c r="ESG39" s="287"/>
      <c r="ESH39" s="287"/>
      <c r="ESI39" s="285"/>
      <c r="ESJ39" s="287"/>
      <c r="ESK39" s="287"/>
      <c r="ESL39" s="285"/>
      <c r="ESM39" s="286"/>
      <c r="ESN39" s="286"/>
      <c r="ESO39" s="286"/>
      <c r="ESP39" s="286"/>
      <c r="ESQ39" s="286"/>
      <c r="ESR39" s="286"/>
      <c r="ESS39" s="163"/>
      <c r="EST39" s="154"/>
      <c r="ESU39" s="287"/>
      <c r="ESV39" s="287"/>
      <c r="ESW39" s="285"/>
      <c r="ESX39" s="287"/>
      <c r="ESY39" s="287"/>
      <c r="ESZ39" s="285"/>
      <c r="ETA39" s="287"/>
      <c r="ETB39" s="287"/>
      <c r="ETC39" s="285"/>
      <c r="ETD39" s="287"/>
      <c r="ETE39" s="287"/>
      <c r="ETF39" s="285"/>
      <c r="ETG39" s="287"/>
      <c r="ETH39" s="287"/>
      <c r="ETI39" s="285"/>
      <c r="ETJ39" s="287"/>
      <c r="ETK39" s="287"/>
      <c r="ETL39" s="285"/>
      <c r="ETM39" s="287"/>
      <c r="ETN39" s="287"/>
      <c r="ETO39" s="285"/>
      <c r="ETP39" s="287"/>
      <c r="ETQ39" s="287"/>
      <c r="ETR39" s="285"/>
      <c r="ETS39" s="287"/>
      <c r="ETT39" s="287"/>
      <c r="ETU39" s="285"/>
      <c r="ETV39" s="287"/>
      <c r="ETW39" s="287"/>
      <c r="ETX39" s="285"/>
      <c r="ETY39" s="287"/>
      <c r="ETZ39" s="287"/>
      <c r="EUA39" s="285"/>
      <c r="EUB39" s="287"/>
      <c r="EUC39" s="287"/>
      <c r="EUD39" s="285"/>
      <c r="EUE39" s="287"/>
      <c r="EUF39" s="287"/>
      <c r="EUG39" s="285"/>
      <c r="EUH39" s="287"/>
      <c r="EUI39" s="287"/>
      <c r="EUJ39" s="285"/>
      <c r="EUK39" s="287"/>
      <c r="EUL39" s="287"/>
      <c r="EUM39" s="285"/>
      <c r="EUN39" s="287"/>
      <c r="EUO39" s="287"/>
      <c r="EUP39" s="285"/>
      <c r="EUQ39" s="287"/>
      <c r="EUR39" s="287"/>
      <c r="EUS39" s="285"/>
      <c r="EUT39" s="287"/>
      <c r="EUU39" s="287"/>
      <c r="EUV39" s="285"/>
      <c r="EUW39" s="287"/>
      <c r="EUX39" s="287"/>
      <c r="EUY39" s="285"/>
      <c r="EUZ39" s="287"/>
      <c r="EVA39" s="287"/>
      <c r="EVB39" s="285"/>
      <c r="EVC39" s="287"/>
      <c r="EVD39" s="287"/>
      <c r="EVE39" s="285"/>
      <c r="EVF39" s="286"/>
      <c r="EVG39" s="286"/>
      <c r="EVH39" s="286"/>
      <c r="EVI39" s="287"/>
      <c r="EVJ39" s="287"/>
      <c r="EVK39" s="285"/>
      <c r="EVL39" s="286"/>
      <c r="EVM39" s="286"/>
      <c r="EVN39" s="286"/>
      <c r="EVO39" s="287"/>
      <c r="EVP39" s="287"/>
      <c r="EVQ39" s="285"/>
      <c r="EVR39" s="287"/>
      <c r="EVS39" s="287"/>
      <c r="EVT39" s="285"/>
      <c r="EVU39" s="286"/>
      <c r="EVV39" s="286"/>
      <c r="EVW39" s="286"/>
      <c r="EVX39" s="286"/>
      <c r="EVY39" s="286"/>
      <c r="EVZ39" s="286"/>
      <c r="EWA39" s="163"/>
      <c r="EWB39" s="154"/>
      <c r="EWC39" s="287"/>
      <c r="EWD39" s="287"/>
      <c r="EWE39" s="285"/>
      <c r="EWF39" s="287"/>
      <c r="EWG39" s="287"/>
      <c r="EWH39" s="285"/>
      <c r="EWI39" s="287"/>
      <c r="EWJ39" s="287"/>
      <c r="EWK39" s="285"/>
      <c r="EWL39" s="287"/>
      <c r="EWM39" s="287"/>
      <c r="EWN39" s="285"/>
      <c r="EWO39" s="287"/>
      <c r="EWP39" s="287"/>
      <c r="EWQ39" s="285"/>
      <c r="EWR39" s="287"/>
      <c r="EWS39" s="287"/>
      <c r="EWT39" s="285"/>
      <c r="EWU39" s="287"/>
      <c r="EWV39" s="287"/>
      <c r="EWW39" s="285"/>
      <c r="EWX39" s="287"/>
      <c r="EWY39" s="287"/>
      <c r="EWZ39" s="285"/>
      <c r="EXA39" s="287"/>
      <c r="EXB39" s="287"/>
      <c r="EXC39" s="285"/>
      <c r="EXD39" s="287"/>
      <c r="EXE39" s="287"/>
      <c r="EXF39" s="285"/>
      <c r="EXG39" s="287"/>
      <c r="EXH39" s="287"/>
      <c r="EXI39" s="285"/>
      <c r="EXJ39" s="287"/>
      <c r="EXK39" s="287"/>
      <c r="EXL39" s="285"/>
      <c r="EXM39" s="287"/>
      <c r="EXN39" s="287"/>
      <c r="EXO39" s="285"/>
      <c r="EXP39" s="287"/>
      <c r="EXQ39" s="287"/>
      <c r="EXR39" s="285"/>
      <c r="EXS39" s="287"/>
      <c r="EXT39" s="287"/>
      <c r="EXU39" s="285"/>
      <c r="EXV39" s="287"/>
      <c r="EXW39" s="287"/>
      <c r="EXX39" s="285"/>
      <c r="EXY39" s="287"/>
      <c r="EXZ39" s="287"/>
      <c r="EYA39" s="285"/>
      <c r="EYB39" s="287"/>
      <c r="EYC39" s="287"/>
      <c r="EYD39" s="285"/>
      <c r="EYE39" s="287"/>
      <c r="EYF39" s="287"/>
      <c r="EYG39" s="285"/>
      <c r="EYH39" s="287"/>
      <c r="EYI39" s="287"/>
      <c r="EYJ39" s="285"/>
      <c r="EYK39" s="287"/>
      <c r="EYL39" s="287"/>
      <c r="EYM39" s="285"/>
      <c r="EYN39" s="286"/>
      <c r="EYO39" s="286"/>
      <c r="EYP39" s="286"/>
      <c r="EYQ39" s="287"/>
      <c r="EYR39" s="287"/>
      <c r="EYS39" s="285"/>
      <c r="EYT39" s="286"/>
      <c r="EYU39" s="286"/>
      <c r="EYV39" s="286"/>
      <c r="EYW39" s="287"/>
      <c r="EYX39" s="287"/>
      <c r="EYY39" s="285"/>
      <c r="EYZ39" s="287"/>
      <c r="EZA39" s="287"/>
      <c r="EZB39" s="285"/>
      <c r="EZC39" s="286"/>
      <c r="EZD39" s="286"/>
      <c r="EZE39" s="286"/>
      <c r="EZF39" s="286"/>
      <c r="EZG39" s="286"/>
      <c r="EZH39" s="286"/>
      <c r="EZI39" s="163"/>
      <c r="EZJ39" s="154"/>
      <c r="EZK39" s="287"/>
      <c r="EZL39" s="287"/>
      <c r="EZM39" s="285"/>
      <c r="EZN39" s="287"/>
      <c r="EZO39" s="287"/>
      <c r="EZP39" s="285"/>
      <c r="EZQ39" s="287"/>
      <c r="EZR39" s="287"/>
      <c r="EZS39" s="285"/>
      <c r="EZT39" s="287"/>
      <c r="EZU39" s="287"/>
      <c r="EZV39" s="285"/>
      <c r="EZW39" s="287"/>
      <c r="EZX39" s="287"/>
      <c r="EZY39" s="285"/>
      <c r="EZZ39" s="287"/>
      <c r="FAA39" s="287"/>
      <c r="FAB39" s="285"/>
      <c r="FAC39" s="287"/>
      <c r="FAD39" s="287"/>
      <c r="FAE39" s="285"/>
      <c r="FAF39" s="287"/>
      <c r="FAG39" s="287"/>
      <c r="FAH39" s="285"/>
      <c r="FAI39" s="287"/>
      <c r="FAJ39" s="287"/>
      <c r="FAK39" s="285"/>
      <c r="FAL39" s="287"/>
      <c r="FAM39" s="287"/>
      <c r="FAN39" s="285"/>
      <c r="FAO39" s="287"/>
      <c r="FAP39" s="287"/>
      <c r="FAQ39" s="285"/>
      <c r="FAR39" s="287"/>
      <c r="FAS39" s="287"/>
      <c r="FAT39" s="285"/>
      <c r="FAU39" s="287"/>
      <c r="FAV39" s="287"/>
      <c r="FAW39" s="285"/>
      <c r="FAX39" s="287"/>
      <c r="FAY39" s="287"/>
      <c r="FAZ39" s="285"/>
      <c r="FBA39" s="287"/>
      <c r="FBB39" s="287"/>
      <c r="FBC39" s="285"/>
      <c r="FBD39" s="287"/>
      <c r="FBE39" s="287"/>
      <c r="FBF39" s="285"/>
      <c r="FBG39" s="287"/>
      <c r="FBH39" s="287"/>
      <c r="FBI39" s="285"/>
      <c r="FBJ39" s="287"/>
      <c r="FBK39" s="287"/>
      <c r="FBL39" s="285"/>
      <c r="FBM39" s="287"/>
      <c r="FBN39" s="287"/>
      <c r="FBO39" s="285"/>
      <c r="FBP39" s="287"/>
      <c r="FBQ39" s="287"/>
      <c r="FBR39" s="285"/>
      <c r="FBS39" s="287"/>
      <c r="FBT39" s="287"/>
      <c r="FBU39" s="285"/>
      <c r="FBV39" s="286"/>
      <c r="FBW39" s="286"/>
      <c r="FBX39" s="286"/>
      <c r="FBY39" s="287"/>
      <c r="FBZ39" s="287"/>
      <c r="FCA39" s="285"/>
      <c r="FCB39" s="286"/>
      <c r="FCC39" s="286"/>
      <c r="FCD39" s="286"/>
      <c r="FCE39" s="287"/>
      <c r="FCF39" s="287"/>
      <c r="FCG39" s="285"/>
      <c r="FCH39" s="287"/>
      <c r="FCI39" s="287"/>
      <c r="FCJ39" s="285"/>
      <c r="FCK39" s="286"/>
      <c r="FCL39" s="286"/>
      <c r="FCM39" s="286"/>
      <c r="FCN39" s="286"/>
      <c r="FCO39" s="286"/>
      <c r="FCP39" s="286"/>
      <c r="FCQ39" s="163"/>
      <c r="FCR39" s="154"/>
      <c r="FCS39" s="287"/>
      <c r="FCT39" s="287"/>
      <c r="FCU39" s="285"/>
      <c r="FCV39" s="287"/>
      <c r="FCW39" s="287"/>
      <c r="FCX39" s="285"/>
      <c r="FCY39" s="287"/>
      <c r="FCZ39" s="287"/>
      <c r="FDA39" s="285"/>
      <c r="FDB39" s="287"/>
      <c r="FDC39" s="287"/>
      <c r="FDD39" s="285"/>
      <c r="FDE39" s="287"/>
      <c r="FDF39" s="287"/>
      <c r="FDG39" s="285"/>
      <c r="FDH39" s="287"/>
      <c r="FDI39" s="287"/>
      <c r="FDJ39" s="285"/>
      <c r="FDK39" s="287"/>
      <c r="FDL39" s="287"/>
      <c r="FDM39" s="285"/>
      <c r="FDN39" s="287"/>
      <c r="FDO39" s="287"/>
      <c r="FDP39" s="285"/>
      <c r="FDQ39" s="287"/>
      <c r="FDR39" s="287"/>
      <c r="FDS39" s="285"/>
      <c r="FDT39" s="287"/>
      <c r="FDU39" s="287"/>
      <c r="FDV39" s="285"/>
      <c r="FDW39" s="287"/>
      <c r="FDX39" s="287"/>
      <c r="FDY39" s="285"/>
      <c r="FDZ39" s="287"/>
      <c r="FEA39" s="287"/>
      <c r="FEB39" s="285"/>
      <c r="FEC39" s="287"/>
      <c r="FED39" s="287"/>
      <c r="FEE39" s="285"/>
      <c r="FEF39" s="287"/>
      <c r="FEG39" s="287"/>
      <c r="FEH39" s="285"/>
      <c r="FEI39" s="287"/>
      <c r="FEJ39" s="287"/>
      <c r="FEK39" s="285"/>
      <c r="FEL39" s="287"/>
      <c r="FEM39" s="287"/>
      <c r="FEN39" s="285"/>
      <c r="FEO39" s="287"/>
      <c r="FEP39" s="287"/>
      <c r="FEQ39" s="285"/>
      <c r="FER39" s="287"/>
      <c r="FES39" s="287"/>
      <c r="FET39" s="285"/>
      <c r="FEU39" s="287"/>
      <c r="FEV39" s="287"/>
      <c r="FEW39" s="285"/>
      <c r="FEX39" s="287"/>
      <c r="FEY39" s="287"/>
      <c r="FEZ39" s="285"/>
      <c r="FFA39" s="287"/>
      <c r="FFB39" s="287"/>
      <c r="FFC39" s="285"/>
      <c r="FFD39" s="286"/>
      <c r="FFE39" s="286"/>
      <c r="FFF39" s="286"/>
      <c r="FFG39" s="287"/>
      <c r="FFH39" s="287"/>
      <c r="FFI39" s="285"/>
      <c r="FFJ39" s="286"/>
      <c r="FFK39" s="286"/>
      <c r="FFL39" s="286"/>
      <c r="FFM39" s="287"/>
      <c r="FFN39" s="287"/>
      <c r="FFO39" s="285"/>
      <c r="FFP39" s="287"/>
      <c r="FFQ39" s="287"/>
      <c r="FFR39" s="285"/>
      <c r="FFS39" s="286"/>
      <c r="FFT39" s="286"/>
      <c r="FFU39" s="286"/>
      <c r="FFV39" s="286"/>
      <c r="FFW39" s="286"/>
      <c r="FFX39" s="286"/>
      <c r="FFY39" s="163"/>
      <c r="FFZ39" s="154"/>
      <c r="FGA39" s="287"/>
      <c r="FGB39" s="287"/>
      <c r="FGC39" s="285"/>
      <c r="FGD39" s="287"/>
      <c r="FGE39" s="287"/>
      <c r="FGF39" s="285"/>
      <c r="FGG39" s="287"/>
      <c r="FGH39" s="287"/>
      <c r="FGI39" s="285"/>
      <c r="FGJ39" s="287"/>
      <c r="FGK39" s="287"/>
      <c r="FGL39" s="285"/>
      <c r="FGM39" s="287"/>
      <c r="FGN39" s="287"/>
      <c r="FGO39" s="285"/>
      <c r="FGP39" s="287"/>
      <c r="FGQ39" s="287"/>
      <c r="FGR39" s="285"/>
      <c r="FGS39" s="287"/>
      <c r="FGT39" s="287"/>
      <c r="FGU39" s="285"/>
      <c r="FGV39" s="287"/>
      <c r="FGW39" s="287"/>
      <c r="FGX39" s="285"/>
      <c r="FGY39" s="287"/>
      <c r="FGZ39" s="287"/>
      <c r="FHA39" s="285"/>
      <c r="FHB39" s="287"/>
      <c r="FHC39" s="287"/>
      <c r="FHD39" s="285"/>
      <c r="FHE39" s="287"/>
      <c r="FHF39" s="287"/>
      <c r="FHG39" s="285"/>
      <c r="FHH39" s="287"/>
      <c r="FHI39" s="287"/>
      <c r="FHJ39" s="285"/>
      <c r="FHK39" s="287"/>
      <c r="FHL39" s="287"/>
      <c r="FHM39" s="285"/>
      <c r="FHN39" s="287"/>
      <c r="FHO39" s="287"/>
      <c r="FHP39" s="285"/>
      <c r="FHQ39" s="287"/>
      <c r="FHR39" s="287"/>
      <c r="FHS39" s="285"/>
      <c r="FHT39" s="287"/>
      <c r="FHU39" s="287"/>
      <c r="FHV39" s="285"/>
      <c r="FHW39" s="287"/>
      <c r="FHX39" s="287"/>
      <c r="FHY39" s="285"/>
      <c r="FHZ39" s="287"/>
      <c r="FIA39" s="287"/>
      <c r="FIB39" s="285"/>
      <c r="FIC39" s="287"/>
      <c r="FID39" s="287"/>
      <c r="FIE39" s="285"/>
      <c r="FIF39" s="287"/>
      <c r="FIG39" s="287"/>
      <c r="FIH39" s="285"/>
      <c r="FII39" s="287"/>
      <c r="FIJ39" s="287"/>
      <c r="FIK39" s="285"/>
      <c r="FIL39" s="286"/>
      <c r="FIM39" s="286"/>
      <c r="FIN39" s="286"/>
      <c r="FIO39" s="287"/>
      <c r="FIP39" s="287"/>
      <c r="FIQ39" s="285"/>
      <c r="FIR39" s="286"/>
      <c r="FIS39" s="286"/>
      <c r="FIT39" s="286"/>
      <c r="FIU39" s="287"/>
      <c r="FIV39" s="287"/>
      <c r="FIW39" s="285"/>
      <c r="FIX39" s="287"/>
      <c r="FIY39" s="287"/>
      <c r="FIZ39" s="285"/>
      <c r="FJA39" s="286"/>
      <c r="FJB39" s="286"/>
      <c r="FJC39" s="286"/>
      <c r="FJD39" s="286"/>
      <c r="FJE39" s="286"/>
      <c r="FJF39" s="286"/>
      <c r="FJG39" s="163"/>
      <c r="FJH39" s="154"/>
      <c r="FJI39" s="287"/>
      <c r="FJJ39" s="287"/>
      <c r="FJK39" s="285"/>
      <c r="FJL39" s="287"/>
      <c r="FJM39" s="287"/>
      <c r="FJN39" s="285"/>
      <c r="FJO39" s="287"/>
      <c r="FJP39" s="287"/>
      <c r="FJQ39" s="285"/>
      <c r="FJR39" s="287"/>
      <c r="FJS39" s="287"/>
      <c r="FJT39" s="285"/>
      <c r="FJU39" s="287"/>
      <c r="FJV39" s="287"/>
      <c r="FJW39" s="285"/>
      <c r="FJX39" s="287"/>
      <c r="FJY39" s="287"/>
      <c r="FJZ39" s="285"/>
      <c r="FKA39" s="287"/>
      <c r="FKB39" s="287"/>
      <c r="FKC39" s="285"/>
      <c r="FKD39" s="287"/>
      <c r="FKE39" s="287"/>
      <c r="FKF39" s="285"/>
      <c r="FKG39" s="287"/>
      <c r="FKH39" s="287"/>
      <c r="FKI39" s="285"/>
      <c r="FKJ39" s="287"/>
      <c r="FKK39" s="287"/>
      <c r="FKL39" s="285"/>
      <c r="FKM39" s="287"/>
      <c r="FKN39" s="287"/>
      <c r="FKO39" s="285"/>
      <c r="FKP39" s="287"/>
      <c r="FKQ39" s="287"/>
      <c r="FKR39" s="285"/>
      <c r="FKS39" s="287"/>
      <c r="FKT39" s="287"/>
      <c r="FKU39" s="285"/>
      <c r="FKV39" s="287"/>
      <c r="FKW39" s="287"/>
      <c r="FKX39" s="285"/>
      <c r="FKY39" s="287"/>
      <c r="FKZ39" s="287"/>
      <c r="FLA39" s="285"/>
      <c r="FLB39" s="287"/>
      <c r="FLC39" s="287"/>
      <c r="FLD39" s="285"/>
      <c r="FLE39" s="287"/>
      <c r="FLF39" s="287"/>
      <c r="FLG39" s="285"/>
      <c r="FLH39" s="287"/>
      <c r="FLI39" s="287"/>
      <c r="FLJ39" s="285"/>
      <c r="FLK39" s="287"/>
      <c r="FLL39" s="287"/>
      <c r="FLM39" s="285"/>
      <c r="FLN39" s="287"/>
      <c r="FLO39" s="287"/>
      <c r="FLP39" s="285"/>
      <c r="FLQ39" s="287"/>
      <c r="FLR39" s="287"/>
      <c r="FLS39" s="285"/>
      <c r="FLT39" s="286"/>
      <c r="FLU39" s="286"/>
      <c r="FLV39" s="286"/>
      <c r="FLW39" s="287"/>
      <c r="FLX39" s="287"/>
      <c r="FLY39" s="285"/>
      <c r="FLZ39" s="286"/>
      <c r="FMA39" s="286"/>
      <c r="FMB39" s="286"/>
      <c r="FMC39" s="287"/>
      <c r="FMD39" s="287"/>
      <c r="FME39" s="285"/>
      <c r="FMF39" s="287"/>
      <c r="FMG39" s="287"/>
      <c r="FMH39" s="285"/>
      <c r="FMI39" s="286"/>
      <c r="FMJ39" s="286"/>
      <c r="FMK39" s="286"/>
      <c r="FML39" s="286"/>
      <c r="FMM39" s="286"/>
      <c r="FMN39" s="286"/>
      <c r="FMO39" s="163"/>
      <c r="FMP39" s="154"/>
      <c r="FMQ39" s="287"/>
      <c r="FMR39" s="287"/>
      <c r="FMS39" s="285"/>
      <c r="FMT39" s="287"/>
      <c r="FMU39" s="287"/>
      <c r="FMV39" s="285"/>
      <c r="FMW39" s="287"/>
      <c r="FMX39" s="287"/>
      <c r="FMY39" s="285"/>
      <c r="FMZ39" s="287"/>
      <c r="FNA39" s="287"/>
      <c r="FNB39" s="285"/>
      <c r="FNC39" s="287"/>
      <c r="FND39" s="287"/>
      <c r="FNE39" s="285"/>
      <c r="FNF39" s="287"/>
      <c r="FNG39" s="287"/>
      <c r="FNH39" s="285"/>
      <c r="FNI39" s="287"/>
      <c r="FNJ39" s="287"/>
      <c r="FNK39" s="285"/>
      <c r="FNL39" s="287"/>
      <c r="FNM39" s="287"/>
      <c r="FNN39" s="285"/>
      <c r="FNO39" s="287"/>
      <c r="FNP39" s="287"/>
      <c r="FNQ39" s="285"/>
      <c r="FNR39" s="287"/>
      <c r="FNS39" s="287"/>
      <c r="FNT39" s="285"/>
      <c r="FNU39" s="287"/>
      <c r="FNV39" s="287"/>
      <c r="FNW39" s="285"/>
      <c r="FNX39" s="287"/>
      <c r="FNY39" s="287"/>
      <c r="FNZ39" s="285"/>
      <c r="FOA39" s="287"/>
      <c r="FOB39" s="287"/>
      <c r="FOC39" s="285"/>
      <c r="FOD39" s="287"/>
      <c r="FOE39" s="287"/>
      <c r="FOF39" s="285"/>
      <c r="FOG39" s="287"/>
      <c r="FOH39" s="287"/>
      <c r="FOI39" s="285"/>
      <c r="FOJ39" s="287"/>
      <c r="FOK39" s="287"/>
      <c r="FOL39" s="285"/>
      <c r="FOM39" s="287"/>
      <c r="FON39" s="287"/>
      <c r="FOO39" s="285"/>
      <c r="FOP39" s="287"/>
      <c r="FOQ39" s="287"/>
      <c r="FOR39" s="285"/>
      <c r="FOS39" s="287"/>
      <c r="FOT39" s="287"/>
      <c r="FOU39" s="285"/>
      <c r="FOV39" s="287"/>
      <c r="FOW39" s="287"/>
      <c r="FOX39" s="285"/>
      <c r="FOY39" s="287"/>
      <c r="FOZ39" s="287"/>
      <c r="FPA39" s="285"/>
      <c r="FPB39" s="286"/>
      <c r="FPC39" s="286"/>
      <c r="FPD39" s="286"/>
      <c r="FPE39" s="287"/>
      <c r="FPF39" s="287"/>
      <c r="FPG39" s="285"/>
      <c r="FPH39" s="286"/>
      <c r="FPI39" s="286"/>
      <c r="FPJ39" s="286"/>
      <c r="FPK39" s="287"/>
      <c r="FPL39" s="287"/>
      <c r="FPM39" s="285"/>
      <c r="FPN39" s="287"/>
      <c r="FPO39" s="287"/>
      <c r="FPP39" s="285"/>
      <c r="FPQ39" s="286"/>
      <c r="FPR39" s="286"/>
      <c r="FPS39" s="286"/>
      <c r="FPT39" s="286"/>
      <c r="FPU39" s="286"/>
      <c r="FPV39" s="286"/>
      <c r="FPW39" s="163"/>
      <c r="FPX39" s="154"/>
      <c r="FPY39" s="287"/>
      <c r="FPZ39" s="287"/>
      <c r="FQA39" s="285"/>
      <c r="FQB39" s="287"/>
      <c r="FQC39" s="287"/>
      <c r="FQD39" s="285"/>
      <c r="FQE39" s="287"/>
      <c r="FQF39" s="287"/>
      <c r="FQG39" s="285"/>
      <c r="FQH39" s="287"/>
      <c r="FQI39" s="287"/>
      <c r="FQJ39" s="285"/>
      <c r="FQK39" s="287"/>
      <c r="FQL39" s="287"/>
      <c r="FQM39" s="285"/>
      <c r="FQN39" s="287"/>
      <c r="FQO39" s="287"/>
      <c r="FQP39" s="285"/>
      <c r="FQQ39" s="287"/>
      <c r="FQR39" s="287"/>
      <c r="FQS39" s="285"/>
      <c r="FQT39" s="287"/>
      <c r="FQU39" s="287"/>
      <c r="FQV39" s="285"/>
      <c r="FQW39" s="287"/>
      <c r="FQX39" s="287"/>
      <c r="FQY39" s="285"/>
      <c r="FQZ39" s="287"/>
      <c r="FRA39" s="287"/>
      <c r="FRB39" s="285"/>
      <c r="FRC39" s="287"/>
      <c r="FRD39" s="287"/>
      <c r="FRE39" s="285"/>
      <c r="FRF39" s="287"/>
      <c r="FRG39" s="287"/>
      <c r="FRH39" s="285"/>
      <c r="FRI39" s="287"/>
      <c r="FRJ39" s="287"/>
      <c r="FRK39" s="285"/>
      <c r="FRL39" s="287"/>
      <c r="FRM39" s="287"/>
      <c r="FRN39" s="285"/>
      <c r="FRO39" s="287"/>
      <c r="FRP39" s="287"/>
      <c r="FRQ39" s="285"/>
      <c r="FRR39" s="287"/>
      <c r="FRS39" s="287"/>
      <c r="FRT39" s="285"/>
      <c r="FRU39" s="287"/>
      <c r="FRV39" s="287"/>
      <c r="FRW39" s="285"/>
      <c r="FRX39" s="287"/>
      <c r="FRY39" s="287"/>
      <c r="FRZ39" s="285"/>
      <c r="FSA39" s="287"/>
      <c r="FSB39" s="287"/>
      <c r="FSC39" s="285"/>
      <c r="FSD39" s="287"/>
      <c r="FSE39" s="287"/>
      <c r="FSF39" s="285"/>
      <c r="FSG39" s="287"/>
      <c r="FSH39" s="287"/>
      <c r="FSI39" s="285"/>
      <c r="FSJ39" s="286"/>
      <c r="FSK39" s="286"/>
      <c r="FSL39" s="286"/>
      <c r="FSM39" s="287"/>
      <c r="FSN39" s="287"/>
      <c r="FSO39" s="285"/>
      <c r="FSP39" s="286"/>
      <c r="FSQ39" s="286"/>
      <c r="FSR39" s="286"/>
      <c r="FSS39" s="287"/>
      <c r="FST39" s="287"/>
      <c r="FSU39" s="285"/>
      <c r="FSV39" s="287"/>
      <c r="FSW39" s="287"/>
      <c r="FSX39" s="285"/>
      <c r="FSY39" s="286"/>
      <c r="FSZ39" s="286"/>
      <c r="FTA39" s="286"/>
      <c r="FTB39" s="286"/>
      <c r="FTC39" s="286"/>
      <c r="FTD39" s="286"/>
      <c r="FTE39" s="163"/>
      <c r="FTF39" s="154"/>
      <c r="FTG39" s="287"/>
      <c r="FTH39" s="287"/>
      <c r="FTI39" s="285"/>
      <c r="FTJ39" s="287"/>
      <c r="FTK39" s="287"/>
      <c r="FTL39" s="285"/>
      <c r="FTM39" s="287"/>
      <c r="FTN39" s="287"/>
      <c r="FTO39" s="285"/>
      <c r="FTP39" s="287"/>
      <c r="FTQ39" s="287"/>
      <c r="FTR39" s="285"/>
      <c r="FTS39" s="287"/>
      <c r="FTT39" s="287"/>
      <c r="FTU39" s="285"/>
      <c r="FTV39" s="287"/>
      <c r="FTW39" s="287"/>
      <c r="FTX39" s="285"/>
      <c r="FTY39" s="287"/>
      <c r="FTZ39" s="287"/>
      <c r="FUA39" s="285"/>
      <c r="FUB39" s="287"/>
      <c r="FUC39" s="287"/>
      <c r="FUD39" s="285"/>
      <c r="FUE39" s="287"/>
      <c r="FUF39" s="287"/>
      <c r="FUG39" s="285"/>
      <c r="FUH39" s="287"/>
      <c r="FUI39" s="287"/>
      <c r="FUJ39" s="285"/>
      <c r="FUK39" s="287"/>
      <c r="FUL39" s="287"/>
      <c r="FUM39" s="285"/>
      <c r="FUN39" s="287"/>
      <c r="FUO39" s="287"/>
      <c r="FUP39" s="285"/>
      <c r="FUQ39" s="287"/>
      <c r="FUR39" s="287"/>
      <c r="FUS39" s="285"/>
      <c r="FUT39" s="287"/>
      <c r="FUU39" s="287"/>
      <c r="FUV39" s="285"/>
      <c r="FUW39" s="287"/>
      <c r="FUX39" s="287"/>
      <c r="FUY39" s="285"/>
      <c r="FUZ39" s="287"/>
      <c r="FVA39" s="287"/>
      <c r="FVB39" s="285"/>
      <c r="FVC39" s="287"/>
      <c r="FVD39" s="287"/>
      <c r="FVE39" s="285"/>
      <c r="FVF39" s="287"/>
      <c r="FVG39" s="287"/>
      <c r="FVH39" s="285"/>
      <c r="FVI39" s="287"/>
      <c r="FVJ39" s="287"/>
      <c r="FVK39" s="285"/>
      <c r="FVL39" s="287"/>
      <c r="FVM39" s="287"/>
      <c r="FVN39" s="285"/>
      <c r="FVO39" s="287"/>
      <c r="FVP39" s="287"/>
      <c r="FVQ39" s="285"/>
      <c r="FVR39" s="286"/>
      <c r="FVS39" s="286"/>
      <c r="FVT39" s="286"/>
      <c r="FVU39" s="287"/>
      <c r="FVV39" s="287"/>
      <c r="FVW39" s="285"/>
      <c r="FVX39" s="286"/>
      <c r="FVY39" s="286"/>
      <c r="FVZ39" s="286"/>
      <c r="FWA39" s="287"/>
      <c r="FWB39" s="287"/>
      <c r="FWC39" s="285"/>
      <c r="FWD39" s="287"/>
      <c r="FWE39" s="287"/>
      <c r="FWF39" s="285"/>
      <c r="FWG39" s="286"/>
      <c r="FWH39" s="286"/>
      <c r="FWI39" s="286"/>
      <c r="FWJ39" s="286"/>
      <c r="FWK39" s="286"/>
      <c r="FWL39" s="286"/>
      <c r="FWM39" s="163"/>
      <c r="FWN39" s="154"/>
      <c r="FWO39" s="287"/>
      <c r="FWP39" s="287"/>
      <c r="FWQ39" s="285"/>
      <c r="FWR39" s="287"/>
      <c r="FWS39" s="287"/>
      <c r="FWT39" s="285"/>
      <c r="FWU39" s="287"/>
      <c r="FWV39" s="287"/>
      <c r="FWW39" s="285"/>
      <c r="FWX39" s="287"/>
      <c r="FWY39" s="287"/>
      <c r="FWZ39" s="285"/>
      <c r="FXA39" s="287"/>
      <c r="FXB39" s="287"/>
      <c r="FXC39" s="285"/>
      <c r="FXD39" s="287"/>
      <c r="FXE39" s="287"/>
      <c r="FXF39" s="285"/>
      <c r="FXG39" s="287"/>
      <c r="FXH39" s="287"/>
      <c r="FXI39" s="285"/>
      <c r="FXJ39" s="287"/>
      <c r="FXK39" s="287"/>
      <c r="FXL39" s="285"/>
      <c r="FXM39" s="287"/>
      <c r="FXN39" s="287"/>
      <c r="FXO39" s="285"/>
      <c r="FXP39" s="287"/>
      <c r="FXQ39" s="287"/>
      <c r="FXR39" s="285"/>
      <c r="FXS39" s="287"/>
      <c r="FXT39" s="287"/>
      <c r="FXU39" s="285"/>
      <c r="FXV39" s="287"/>
      <c r="FXW39" s="287"/>
      <c r="FXX39" s="285"/>
      <c r="FXY39" s="287"/>
      <c r="FXZ39" s="287"/>
      <c r="FYA39" s="285"/>
      <c r="FYB39" s="287"/>
      <c r="FYC39" s="287"/>
      <c r="FYD39" s="285"/>
      <c r="FYE39" s="287"/>
      <c r="FYF39" s="287"/>
      <c r="FYG39" s="285"/>
      <c r="FYH39" s="287"/>
      <c r="FYI39" s="287"/>
      <c r="FYJ39" s="285"/>
      <c r="FYK39" s="287"/>
      <c r="FYL39" s="287"/>
      <c r="FYM39" s="285"/>
      <c r="FYN39" s="287"/>
      <c r="FYO39" s="287"/>
      <c r="FYP39" s="285"/>
      <c r="FYQ39" s="287"/>
      <c r="FYR39" s="287"/>
      <c r="FYS39" s="285"/>
      <c r="FYT39" s="287"/>
      <c r="FYU39" s="287"/>
      <c r="FYV39" s="285"/>
      <c r="FYW39" s="287"/>
      <c r="FYX39" s="287"/>
      <c r="FYY39" s="285"/>
      <c r="FYZ39" s="286"/>
      <c r="FZA39" s="286"/>
      <c r="FZB39" s="286"/>
      <c r="FZC39" s="287"/>
      <c r="FZD39" s="287"/>
      <c r="FZE39" s="285"/>
      <c r="FZF39" s="286"/>
      <c r="FZG39" s="286"/>
      <c r="FZH39" s="286"/>
      <c r="FZI39" s="287"/>
      <c r="FZJ39" s="287"/>
      <c r="FZK39" s="285"/>
      <c r="FZL39" s="287"/>
      <c r="FZM39" s="287"/>
      <c r="FZN39" s="285"/>
      <c r="FZO39" s="286"/>
      <c r="FZP39" s="286"/>
      <c r="FZQ39" s="286"/>
      <c r="FZR39" s="286"/>
      <c r="FZS39" s="286"/>
      <c r="FZT39" s="286"/>
      <c r="FZU39" s="163"/>
      <c r="FZV39" s="154"/>
      <c r="FZW39" s="287"/>
      <c r="FZX39" s="287"/>
      <c r="FZY39" s="285"/>
      <c r="FZZ39" s="287"/>
      <c r="GAA39" s="287"/>
      <c r="GAB39" s="285"/>
      <c r="GAC39" s="287"/>
      <c r="GAD39" s="287"/>
      <c r="GAE39" s="285"/>
      <c r="GAF39" s="287"/>
      <c r="GAG39" s="287"/>
      <c r="GAH39" s="285"/>
      <c r="GAI39" s="287"/>
      <c r="GAJ39" s="287"/>
      <c r="GAK39" s="285"/>
      <c r="GAL39" s="287"/>
      <c r="GAM39" s="287"/>
      <c r="GAN39" s="285"/>
      <c r="GAO39" s="287"/>
      <c r="GAP39" s="287"/>
      <c r="GAQ39" s="285"/>
      <c r="GAR39" s="287"/>
      <c r="GAS39" s="287"/>
      <c r="GAT39" s="285"/>
      <c r="GAU39" s="287"/>
      <c r="GAV39" s="287"/>
      <c r="GAW39" s="285"/>
      <c r="GAX39" s="287"/>
      <c r="GAY39" s="287"/>
      <c r="GAZ39" s="285"/>
      <c r="GBA39" s="287"/>
      <c r="GBB39" s="287"/>
      <c r="GBC39" s="285"/>
      <c r="GBD39" s="287"/>
      <c r="GBE39" s="287"/>
      <c r="GBF39" s="285"/>
      <c r="GBG39" s="287"/>
      <c r="GBH39" s="287"/>
      <c r="GBI39" s="285"/>
      <c r="GBJ39" s="287"/>
      <c r="GBK39" s="287"/>
      <c r="GBL39" s="285"/>
      <c r="GBM39" s="287"/>
      <c r="GBN39" s="287"/>
      <c r="GBO39" s="285"/>
      <c r="GBP39" s="287"/>
      <c r="GBQ39" s="287"/>
      <c r="GBR39" s="285"/>
      <c r="GBS39" s="287"/>
      <c r="GBT39" s="287"/>
      <c r="GBU39" s="285"/>
      <c r="GBV39" s="287"/>
      <c r="GBW39" s="287"/>
      <c r="GBX39" s="285"/>
      <c r="GBY39" s="287"/>
      <c r="GBZ39" s="287"/>
      <c r="GCA39" s="285"/>
      <c r="GCB39" s="287"/>
      <c r="GCC39" s="287"/>
      <c r="GCD39" s="285"/>
      <c r="GCE39" s="287"/>
      <c r="GCF39" s="287"/>
      <c r="GCG39" s="285"/>
      <c r="GCH39" s="286"/>
      <c r="GCI39" s="286"/>
      <c r="GCJ39" s="286"/>
      <c r="GCK39" s="287"/>
      <c r="GCL39" s="287"/>
      <c r="GCM39" s="285"/>
      <c r="GCN39" s="286"/>
      <c r="GCO39" s="286"/>
      <c r="GCP39" s="286"/>
      <c r="GCQ39" s="287"/>
      <c r="GCR39" s="287"/>
      <c r="GCS39" s="285"/>
      <c r="GCT39" s="287"/>
      <c r="GCU39" s="287"/>
      <c r="GCV39" s="285"/>
      <c r="GCW39" s="286"/>
      <c r="GCX39" s="286"/>
      <c r="GCY39" s="286"/>
      <c r="GCZ39" s="286"/>
      <c r="GDA39" s="286"/>
      <c r="GDB39" s="286"/>
      <c r="GDC39" s="163"/>
      <c r="GDD39" s="154"/>
      <c r="GDE39" s="287"/>
      <c r="GDF39" s="287"/>
      <c r="GDG39" s="285"/>
      <c r="GDH39" s="287"/>
      <c r="GDI39" s="287"/>
      <c r="GDJ39" s="285"/>
      <c r="GDK39" s="287"/>
      <c r="GDL39" s="287"/>
      <c r="GDM39" s="285"/>
      <c r="GDN39" s="287"/>
      <c r="GDO39" s="287"/>
      <c r="GDP39" s="285"/>
      <c r="GDQ39" s="287"/>
      <c r="GDR39" s="287"/>
      <c r="GDS39" s="285"/>
      <c r="GDT39" s="287"/>
      <c r="GDU39" s="287"/>
      <c r="GDV39" s="285"/>
      <c r="GDW39" s="287"/>
      <c r="GDX39" s="287"/>
      <c r="GDY39" s="285"/>
      <c r="GDZ39" s="287"/>
      <c r="GEA39" s="287"/>
      <c r="GEB39" s="285"/>
      <c r="GEC39" s="287"/>
      <c r="GED39" s="287"/>
      <c r="GEE39" s="285"/>
      <c r="GEF39" s="287"/>
      <c r="GEG39" s="287"/>
      <c r="GEH39" s="285"/>
      <c r="GEI39" s="287"/>
      <c r="GEJ39" s="287"/>
      <c r="GEK39" s="285"/>
      <c r="GEL39" s="287"/>
      <c r="GEM39" s="287"/>
      <c r="GEN39" s="285"/>
      <c r="GEO39" s="287"/>
      <c r="GEP39" s="287"/>
      <c r="GEQ39" s="285"/>
      <c r="GER39" s="287"/>
      <c r="GES39" s="287"/>
      <c r="GET39" s="285"/>
      <c r="GEU39" s="287"/>
      <c r="GEV39" s="287"/>
      <c r="GEW39" s="285"/>
      <c r="GEX39" s="287"/>
      <c r="GEY39" s="287"/>
      <c r="GEZ39" s="285"/>
      <c r="GFA39" s="287"/>
      <c r="GFB39" s="287"/>
      <c r="GFC39" s="285"/>
      <c r="GFD39" s="287"/>
      <c r="GFE39" s="287"/>
      <c r="GFF39" s="285"/>
      <c r="GFG39" s="287"/>
      <c r="GFH39" s="287"/>
      <c r="GFI39" s="285"/>
      <c r="GFJ39" s="287"/>
      <c r="GFK39" s="287"/>
      <c r="GFL39" s="285"/>
      <c r="GFM39" s="287"/>
      <c r="GFN39" s="287"/>
      <c r="GFO39" s="285"/>
      <c r="GFP39" s="286"/>
      <c r="GFQ39" s="286"/>
      <c r="GFR39" s="286"/>
      <c r="GFS39" s="287"/>
      <c r="GFT39" s="287"/>
      <c r="GFU39" s="285"/>
      <c r="GFV39" s="286"/>
      <c r="GFW39" s="286"/>
      <c r="GFX39" s="286"/>
      <c r="GFY39" s="287"/>
      <c r="GFZ39" s="287"/>
      <c r="GGA39" s="285"/>
      <c r="GGB39" s="287"/>
      <c r="GGC39" s="287"/>
      <c r="GGD39" s="285"/>
      <c r="GGE39" s="286"/>
      <c r="GGF39" s="286"/>
      <c r="GGG39" s="286"/>
      <c r="GGH39" s="286"/>
      <c r="GGI39" s="286"/>
      <c r="GGJ39" s="286"/>
      <c r="GGK39" s="163"/>
      <c r="GGL39" s="154"/>
      <c r="GGM39" s="287"/>
      <c r="GGN39" s="287"/>
      <c r="GGO39" s="285"/>
      <c r="GGP39" s="287"/>
      <c r="GGQ39" s="287"/>
      <c r="GGR39" s="285"/>
      <c r="GGS39" s="287"/>
      <c r="GGT39" s="287"/>
      <c r="GGU39" s="285"/>
      <c r="GGV39" s="287"/>
      <c r="GGW39" s="287"/>
      <c r="GGX39" s="285"/>
      <c r="GGY39" s="287"/>
      <c r="GGZ39" s="287"/>
      <c r="GHA39" s="285"/>
      <c r="GHB39" s="287"/>
      <c r="GHC39" s="287"/>
      <c r="GHD39" s="285"/>
      <c r="GHE39" s="287"/>
      <c r="GHF39" s="287"/>
      <c r="GHG39" s="285"/>
      <c r="GHH39" s="287"/>
      <c r="GHI39" s="287"/>
      <c r="GHJ39" s="285"/>
      <c r="GHK39" s="287"/>
      <c r="GHL39" s="287"/>
      <c r="GHM39" s="285"/>
      <c r="GHN39" s="287"/>
      <c r="GHO39" s="287"/>
      <c r="GHP39" s="285"/>
      <c r="GHQ39" s="287"/>
      <c r="GHR39" s="287"/>
      <c r="GHS39" s="285"/>
      <c r="GHT39" s="287"/>
      <c r="GHU39" s="287"/>
      <c r="GHV39" s="285"/>
      <c r="GHW39" s="287"/>
      <c r="GHX39" s="287"/>
      <c r="GHY39" s="285"/>
      <c r="GHZ39" s="287"/>
      <c r="GIA39" s="287"/>
      <c r="GIB39" s="285"/>
      <c r="GIC39" s="287"/>
      <c r="GID39" s="287"/>
      <c r="GIE39" s="285"/>
      <c r="GIF39" s="287"/>
      <c r="GIG39" s="287"/>
      <c r="GIH39" s="285"/>
      <c r="GII39" s="287"/>
      <c r="GIJ39" s="287"/>
      <c r="GIK39" s="285"/>
      <c r="GIL39" s="287"/>
      <c r="GIM39" s="287"/>
      <c r="GIN39" s="285"/>
      <c r="GIO39" s="287"/>
      <c r="GIP39" s="287"/>
      <c r="GIQ39" s="285"/>
      <c r="GIR39" s="287"/>
      <c r="GIS39" s="287"/>
      <c r="GIT39" s="285"/>
      <c r="GIU39" s="287"/>
      <c r="GIV39" s="287"/>
      <c r="GIW39" s="285"/>
      <c r="GIX39" s="286"/>
      <c r="GIY39" s="286"/>
      <c r="GIZ39" s="286"/>
      <c r="GJA39" s="287"/>
      <c r="GJB39" s="287"/>
      <c r="GJC39" s="285"/>
      <c r="GJD39" s="286"/>
      <c r="GJE39" s="286"/>
      <c r="GJF39" s="286"/>
      <c r="GJG39" s="287"/>
      <c r="GJH39" s="287"/>
      <c r="GJI39" s="285"/>
      <c r="GJJ39" s="287"/>
      <c r="GJK39" s="287"/>
      <c r="GJL39" s="285"/>
      <c r="GJM39" s="286"/>
      <c r="GJN39" s="286"/>
      <c r="GJO39" s="286"/>
      <c r="GJP39" s="286"/>
      <c r="GJQ39" s="286"/>
      <c r="GJR39" s="286"/>
      <c r="GJS39" s="163"/>
      <c r="GJT39" s="154"/>
      <c r="GJU39" s="287"/>
      <c r="GJV39" s="287"/>
      <c r="GJW39" s="285"/>
      <c r="GJX39" s="287"/>
      <c r="GJY39" s="287"/>
      <c r="GJZ39" s="285"/>
      <c r="GKA39" s="287"/>
      <c r="GKB39" s="287"/>
      <c r="GKC39" s="285"/>
      <c r="GKD39" s="287"/>
      <c r="GKE39" s="287"/>
      <c r="GKF39" s="285"/>
      <c r="GKG39" s="287"/>
      <c r="GKH39" s="287"/>
      <c r="GKI39" s="285"/>
      <c r="GKJ39" s="287"/>
      <c r="GKK39" s="287"/>
      <c r="GKL39" s="285"/>
      <c r="GKM39" s="287"/>
      <c r="GKN39" s="287"/>
      <c r="GKO39" s="285"/>
      <c r="GKP39" s="287"/>
      <c r="GKQ39" s="287"/>
      <c r="GKR39" s="285"/>
      <c r="GKS39" s="287"/>
      <c r="GKT39" s="287"/>
      <c r="GKU39" s="285"/>
      <c r="GKV39" s="287"/>
      <c r="GKW39" s="287"/>
      <c r="GKX39" s="285"/>
      <c r="GKY39" s="287"/>
      <c r="GKZ39" s="287"/>
      <c r="GLA39" s="285"/>
      <c r="GLB39" s="287"/>
      <c r="GLC39" s="287"/>
      <c r="GLD39" s="285"/>
      <c r="GLE39" s="287"/>
      <c r="GLF39" s="287"/>
      <c r="GLG39" s="285"/>
      <c r="GLH39" s="287"/>
      <c r="GLI39" s="287"/>
      <c r="GLJ39" s="285"/>
      <c r="GLK39" s="287"/>
      <c r="GLL39" s="287"/>
      <c r="GLM39" s="285"/>
      <c r="GLN39" s="287"/>
      <c r="GLO39" s="287"/>
      <c r="GLP39" s="285"/>
      <c r="GLQ39" s="287"/>
      <c r="GLR39" s="287"/>
      <c r="GLS39" s="285"/>
      <c r="GLT39" s="287"/>
      <c r="GLU39" s="287"/>
      <c r="GLV39" s="285"/>
      <c r="GLW39" s="287"/>
      <c r="GLX39" s="287"/>
      <c r="GLY39" s="285"/>
      <c r="GLZ39" s="287"/>
      <c r="GMA39" s="287"/>
      <c r="GMB39" s="285"/>
      <c r="GMC39" s="287"/>
      <c r="GMD39" s="287"/>
      <c r="GME39" s="285"/>
      <c r="GMF39" s="286"/>
      <c r="GMG39" s="286"/>
      <c r="GMH39" s="286"/>
      <c r="GMI39" s="287"/>
      <c r="GMJ39" s="287"/>
      <c r="GMK39" s="285"/>
      <c r="GML39" s="286"/>
      <c r="GMM39" s="286"/>
      <c r="GMN39" s="286"/>
      <c r="GMO39" s="287"/>
      <c r="GMP39" s="287"/>
      <c r="GMQ39" s="285"/>
      <c r="GMR39" s="287"/>
      <c r="GMS39" s="287"/>
      <c r="GMT39" s="285"/>
      <c r="GMU39" s="286"/>
      <c r="GMV39" s="286"/>
      <c r="GMW39" s="286"/>
      <c r="GMX39" s="286"/>
      <c r="GMY39" s="286"/>
      <c r="GMZ39" s="286"/>
      <c r="GNA39" s="163"/>
      <c r="GNB39" s="154"/>
      <c r="GNC39" s="287"/>
      <c r="GND39" s="287"/>
      <c r="GNE39" s="285"/>
      <c r="GNF39" s="287"/>
      <c r="GNG39" s="287"/>
      <c r="GNH39" s="285"/>
      <c r="GNI39" s="287"/>
      <c r="GNJ39" s="287"/>
      <c r="GNK39" s="285"/>
      <c r="GNL39" s="287"/>
      <c r="GNM39" s="287"/>
      <c r="GNN39" s="285"/>
      <c r="GNO39" s="287"/>
      <c r="GNP39" s="287"/>
      <c r="GNQ39" s="285"/>
      <c r="GNR39" s="287"/>
      <c r="GNS39" s="287"/>
      <c r="GNT39" s="285"/>
      <c r="GNU39" s="287"/>
      <c r="GNV39" s="287"/>
      <c r="GNW39" s="285"/>
      <c r="GNX39" s="287"/>
      <c r="GNY39" s="287"/>
      <c r="GNZ39" s="285"/>
      <c r="GOA39" s="287"/>
      <c r="GOB39" s="287"/>
      <c r="GOC39" s="285"/>
      <c r="GOD39" s="287"/>
      <c r="GOE39" s="287"/>
      <c r="GOF39" s="285"/>
      <c r="GOG39" s="287"/>
      <c r="GOH39" s="287"/>
      <c r="GOI39" s="285"/>
      <c r="GOJ39" s="287"/>
      <c r="GOK39" s="287"/>
      <c r="GOL39" s="285"/>
      <c r="GOM39" s="287"/>
      <c r="GON39" s="287"/>
      <c r="GOO39" s="285"/>
      <c r="GOP39" s="287"/>
      <c r="GOQ39" s="287"/>
      <c r="GOR39" s="285"/>
      <c r="GOS39" s="287"/>
      <c r="GOT39" s="287"/>
      <c r="GOU39" s="285"/>
      <c r="GOV39" s="287"/>
      <c r="GOW39" s="287"/>
      <c r="GOX39" s="285"/>
      <c r="GOY39" s="287"/>
      <c r="GOZ39" s="287"/>
      <c r="GPA39" s="285"/>
      <c r="GPB39" s="287"/>
      <c r="GPC39" s="287"/>
      <c r="GPD39" s="285"/>
      <c r="GPE39" s="287"/>
      <c r="GPF39" s="287"/>
      <c r="GPG39" s="285"/>
      <c r="GPH39" s="287"/>
      <c r="GPI39" s="287"/>
      <c r="GPJ39" s="285"/>
      <c r="GPK39" s="287"/>
      <c r="GPL39" s="287"/>
      <c r="GPM39" s="285"/>
      <c r="GPN39" s="286"/>
      <c r="GPO39" s="286"/>
      <c r="GPP39" s="286"/>
      <c r="GPQ39" s="287"/>
      <c r="GPR39" s="287"/>
      <c r="GPS39" s="285"/>
      <c r="GPT39" s="286"/>
      <c r="GPU39" s="286"/>
      <c r="GPV39" s="286"/>
      <c r="GPW39" s="287"/>
      <c r="GPX39" s="287"/>
      <c r="GPY39" s="285"/>
      <c r="GPZ39" s="287"/>
      <c r="GQA39" s="287"/>
      <c r="GQB39" s="285"/>
      <c r="GQC39" s="286"/>
      <c r="GQD39" s="286"/>
      <c r="GQE39" s="286"/>
      <c r="GQF39" s="286"/>
      <c r="GQG39" s="286"/>
      <c r="GQH39" s="286"/>
      <c r="GQI39" s="163"/>
      <c r="GQJ39" s="154"/>
      <c r="GQK39" s="287"/>
      <c r="GQL39" s="287"/>
      <c r="GQM39" s="285"/>
      <c r="GQN39" s="287"/>
      <c r="GQO39" s="287"/>
      <c r="GQP39" s="285"/>
      <c r="GQQ39" s="287"/>
      <c r="GQR39" s="287"/>
      <c r="GQS39" s="285"/>
      <c r="GQT39" s="287"/>
      <c r="GQU39" s="287"/>
      <c r="GQV39" s="285"/>
      <c r="GQW39" s="287"/>
      <c r="GQX39" s="287"/>
      <c r="GQY39" s="285"/>
      <c r="GQZ39" s="287"/>
      <c r="GRA39" s="287"/>
      <c r="GRB39" s="285"/>
      <c r="GRC39" s="287"/>
      <c r="GRD39" s="287"/>
      <c r="GRE39" s="285"/>
      <c r="GRF39" s="287"/>
      <c r="GRG39" s="287"/>
      <c r="GRH39" s="285"/>
      <c r="GRI39" s="287"/>
      <c r="GRJ39" s="287"/>
      <c r="GRK39" s="285"/>
      <c r="GRL39" s="287"/>
      <c r="GRM39" s="287"/>
      <c r="GRN39" s="285"/>
      <c r="GRO39" s="287"/>
      <c r="GRP39" s="287"/>
      <c r="GRQ39" s="285"/>
      <c r="GRR39" s="287"/>
      <c r="GRS39" s="287"/>
      <c r="GRT39" s="285"/>
      <c r="GRU39" s="287"/>
      <c r="GRV39" s="287"/>
      <c r="GRW39" s="285"/>
      <c r="GRX39" s="287"/>
      <c r="GRY39" s="287"/>
      <c r="GRZ39" s="285"/>
      <c r="GSA39" s="287"/>
      <c r="GSB39" s="287"/>
      <c r="GSC39" s="285"/>
      <c r="GSD39" s="287"/>
      <c r="GSE39" s="287"/>
      <c r="GSF39" s="285"/>
      <c r="GSG39" s="287"/>
      <c r="GSH39" s="287"/>
      <c r="GSI39" s="285"/>
      <c r="GSJ39" s="287"/>
      <c r="GSK39" s="287"/>
      <c r="GSL39" s="285"/>
      <c r="GSM39" s="287"/>
      <c r="GSN39" s="287"/>
      <c r="GSO39" s="285"/>
      <c r="GSP39" s="287"/>
      <c r="GSQ39" s="287"/>
      <c r="GSR39" s="285"/>
      <c r="GSS39" s="287"/>
      <c r="GST39" s="287"/>
      <c r="GSU39" s="285"/>
      <c r="GSV39" s="286"/>
      <c r="GSW39" s="286"/>
      <c r="GSX39" s="286"/>
      <c r="GSY39" s="287"/>
      <c r="GSZ39" s="287"/>
      <c r="GTA39" s="285"/>
      <c r="GTB39" s="286"/>
      <c r="GTC39" s="286"/>
      <c r="GTD39" s="286"/>
      <c r="GTE39" s="287"/>
      <c r="GTF39" s="287"/>
      <c r="GTG39" s="285"/>
      <c r="GTH39" s="287"/>
      <c r="GTI39" s="287"/>
      <c r="GTJ39" s="285"/>
      <c r="GTK39" s="286"/>
      <c r="GTL39" s="286"/>
      <c r="GTM39" s="286"/>
      <c r="GTN39" s="286"/>
      <c r="GTO39" s="286"/>
      <c r="GTP39" s="286"/>
      <c r="GTQ39" s="163"/>
      <c r="GTR39" s="154"/>
      <c r="GTS39" s="287"/>
      <c r="GTT39" s="287"/>
      <c r="GTU39" s="285"/>
      <c r="GTV39" s="287"/>
      <c r="GTW39" s="287"/>
      <c r="GTX39" s="285"/>
      <c r="GTY39" s="287"/>
      <c r="GTZ39" s="287"/>
      <c r="GUA39" s="285"/>
      <c r="GUB39" s="287"/>
      <c r="GUC39" s="287"/>
      <c r="GUD39" s="285"/>
      <c r="GUE39" s="287"/>
      <c r="GUF39" s="287"/>
      <c r="GUG39" s="285"/>
      <c r="GUH39" s="287"/>
      <c r="GUI39" s="287"/>
      <c r="GUJ39" s="285"/>
      <c r="GUK39" s="287"/>
      <c r="GUL39" s="287"/>
      <c r="GUM39" s="285"/>
      <c r="GUN39" s="287"/>
      <c r="GUO39" s="287"/>
      <c r="GUP39" s="285"/>
      <c r="GUQ39" s="287"/>
      <c r="GUR39" s="287"/>
      <c r="GUS39" s="285"/>
      <c r="GUT39" s="287"/>
      <c r="GUU39" s="287"/>
      <c r="GUV39" s="285"/>
      <c r="GUW39" s="287"/>
      <c r="GUX39" s="287"/>
      <c r="GUY39" s="285"/>
      <c r="GUZ39" s="287"/>
      <c r="GVA39" s="287"/>
      <c r="GVB39" s="285"/>
      <c r="GVC39" s="287"/>
      <c r="GVD39" s="287"/>
      <c r="GVE39" s="285"/>
      <c r="GVF39" s="287"/>
      <c r="GVG39" s="287"/>
      <c r="GVH39" s="285"/>
      <c r="GVI39" s="287"/>
      <c r="GVJ39" s="287"/>
      <c r="GVK39" s="285"/>
      <c r="GVL39" s="287"/>
      <c r="GVM39" s="287"/>
      <c r="GVN39" s="285"/>
      <c r="GVO39" s="287"/>
      <c r="GVP39" s="287"/>
      <c r="GVQ39" s="285"/>
      <c r="GVR39" s="287"/>
      <c r="GVS39" s="287"/>
      <c r="GVT39" s="285"/>
      <c r="GVU39" s="287"/>
      <c r="GVV39" s="287"/>
      <c r="GVW39" s="285"/>
      <c r="GVX39" s="287"/>
      <c r="GVY39" s="287"/>
      <c r="GVZ39" s="285"/>
      <c r="GWA39" s="287"/>
      <c r="GWB39" s="287"/>
      <c r="GWC39" s="285"/>
      <c r="GWD39" s="286"/>
      <c r="GWE39" s="286"/>
      <c r="GWF39" s="286"/>
      <c r="GWG39" s="287"/>
      <c r="GWH39" s="287"/>
      <c r="GWI39" s="285"/>
      <c r="GWJ39" s="286"/>
      <c r="GWK39" s="286"/>
      <c r="GWL39" s="286"/>
      <c r="GWM39" s="287"/>
      <c r="GWN39" s="287"/>
      <c r="GWO39" s="285"/>
      <c r="GWP39" s="287"/>
      <c r="GWQ39" s="287"/>
      <c r="GWR39" s="285"/>
      <c r="GWS39" s="286"/>
      <c r="GWT39" s="286"/>
      <c r="GWU39" s="286"/>
      <c r="GWV39" s="286"/>
      <c r="GWW39" s="286"/>
      <c r="GWX39" s="286"/>
      <c r="GWY39" s="163"/>
      <c r="GWZ39" s="154"/>
      <c r="GXA39" s="287"/>
      <c r="GXB39" s="287"/>
      <c r="GXC39" s="285"/>
      <c r="GXD39" s="287"/>
      <c r="GXE39" s="287"/>
      <c r="GXF39" s="285"/>
      <c r="GXG39" s="287"/>
      <c r="GXH39" s="287"/>
      <c r="GXI39" s="285"/>
      <c r="GXJ39" s="287"/>
      <c r="GXK39" s="287"/>
      <c r="GXL39" s="285"/>
      <c r="GXM39" s="287"/>
      <c r="GXN39" s="287"/>
      <c r="GXO39" s="285"/>
      <c r="GXP39" s="287"/>
      <c r="GXQ39" s="287"/>
      <c r="GXR39" s="285"/>
      <c r="GXS39" s="287"/>
      <c r="GXT39" s="287"/>
      <c r="GXU39" s="285"/>
      <c r="GXV39" s="287"/>
      <c r="GXW39" s="287"/>
      <c r="GXX39" s="285"/>
      <c r="GXY39" s="287"/>
      <c r="GXZ39" s="287"/>
      <c r="GYA39" s="285"/>
      <c r="GYB39" s="287"/>
      <c r="GYC39" s="287"/>
      <c r="GYD39" s="285"/>
      <c r="GYE39" s="287"/>
      <c r="GYF39" s="287"/>
      <c r="GYG39" s="285"/>
      <c r="GYH39" s="287"/>
      <c r="GYI39" s="287"/>
      <c r="GYJ39" s="285"/>
      <c r="GYK39" s="287"/>
      <c r="GYL39" s="287"/>
      <c r="GYM39" s="285"/>
      <c r="GYN39" s="287"/>
      <c r="GYO39" s="287"/>
      <c r="GYP39" s="285"/>
      <c r="GYQ39" s="287"/>
      <c r="GYR39" s="287"/>
      <c r="GYS39" s="285"/>
      <c r="GYT39" s="287"/>
      <c r="GYU39" s="287"/>
      <c r="GYV39" s="285"/>
      <c r="GYW39" s="287"/>
      <c r="GYX39" s="287"/>
      <c r="GYY39" s="285"/>
      <c r="GYZ39" s="287"/>
      <c r="GZA39" s="287"/>
      <c r="GZB39" s="285"/>
      <c r="GZC39" s="287"/>
      <c r="GZD39" s="287"/>
      <c r="GZE39" s="285"/>
      <c r="GZF39" s="287"/>
      <c r="GZG39" s="287"/>
      <c r="GZH39" s="285"/>
      <c r="GZI39" s="287"/>
      <c r="GZJ39" s="287"/>
      <c r="GZK39" s="285"/>
      <c r="GZL39" s="286"/>
      <c r="GZM39" s="286"/>
      <c r="GZN39" s="286"/>
      <c r="GZO39" s="287"/>
      <c r="GZP39" s="287"/>
      <c r="GZQ39" s="285"/>
      <c r="GZR39" s="286"/>
      <c r="GZS39" s="286"/>
      <c r="GZT39" s="286"/>
      <c r="GZU39" s="287"/>
      <c r="GZV39" s="287"/>
      <c r="GZW39" s="285"/>
      <c r="GZX39" s="287"/>
      <c r="GZY39" s="287"/>
      <c r="GZZ39" s="285"/>
      <c r="HAA39" s="286"/>
      <c r="HAB39" s="286"/>
      <c r="HAC39" s="286"/>
      <c r="HAD39" s="286"/>
      <c r="HAE39" s="286"/>
      <c r="HAF39" s="286"/>
      <c r="HAG39" s="163"/>
      <c r="HAH39" s="154"/>
      <c r="HAI39" s="287"/>
      <c r="HAJ39" s="287"/>
      <c r="HAK39" s="285"/>
      <c r="HAL39" s="287"/>
      <c r="HAM39" s="287"/>
      <c r="HAN39" s="285"/>
      <c r="HAO39" s="287"/>
      <c r="HAP39" s="287"/>
      <c r="HAQ39" s="285"/>
      <c r="HAR39" s="287"/>
      <c r="HAS39" s="287"/>
      <c r="HAT39" s="285"/>
      <c r="HAU39" s="287"/>
      <c r="HAV39" s="287"/>
      <c r="HAW39" s="285"/>
      <c r="HAX39" s="287"/>
      <c r="HAY39" s="287"/>
      <c r="HAZ39" s="285"/>
      <c r="HBA39" s="287"/>
      <c r="HBB39" s="287"/>
      <c r="HBC39" s="285"/>
      <c r="HBD39" s="287"/>
      <c r="HBE39" s="287"/>
      <c r="HBF39" s="285"/>
      <c r="HBG39" s="287"/>
      <c r="HBH39" s="287"/>
      <c r="HBI39" s="285"/>
      <c r="HBJ39" s="287"/>
      <c r="HBK39" s="287"/>
      <c r="HBL39" s="285"/>
      <c r="HBM39" s="287"/>
      <c r="HBN39" s="287"/>
      <c r="HBO39" s="285"/>
      <c r="HBP39" s="287"/>
      <c r="HBQ39" s="287"/>
      <c r="HBR39" s="285"/>
      <c r="HBS39" s="287"/>
      <c r="HBT39" s="287"/>
      <c r="HBU39" s="285"/>
      <c r="HBV39" s="287"/>
      <c r="HBW39" s="287"/>
      <c r="HBX39" s="285"/>
      <c r="HBY39" s="287"/>
      <c r="HBZ39" s="287"/>
      <c r="HCA39" s="285"/>
      <c r="HCB39" s="287"/>
      <c r="HCC39" s="287"/>
      <c r="HCD39" s="285"/>
      <c r="HCE39" s="287"/>
      <c r="HCF39" s="287"/>
      <c r="HCG39" s="285"/>
      <c r="HCH39" s="287"/>
      <c r="HCI39" s="287"/>
      <c r="HCJ39" s="285"/>
      <c r="HCK39" s="287"/>
      <c r="HCL39" s="287"/>
      <c r="HCM39" s="285"/>
      <c r="HCN39" s="287"/>
      <c r="HCO39" s="287"/>
      <c r="HCP39" s="285"/>
      <c r="HCQ39" s="287"/>
      <c r="HCR39" s="287"/>
      <c r="HCS39" s="285"/>
      <c r="HCT39" s="286"/>
      <c r="HCU39" s="286"/>
      <c r="HCV39" s="286"/>
      <c r="HCW39" s="287"/>
      <c r="HCX39" s="287"/>
      <c r="HCY39" s="285"/>
      <c r="HCZ39" s="286"/>
      <c r="HDA39" s="286"/>
      <c r="HDB39" s="286"/>
      <c r="HDC39" s="287"/>
      <c r="HDD39" s="287"/>
      <c r="HDE39" s="285"/>
      <c r="HDF39" s="287"/>
      <c r="HDG39" s="287"/>
      <c r="HDH39" s="285"/>
      <c r="HDI39" s="286"/>
      <c r="HDJ39" s="286"/>
      <c r="HDK39" s="286"/>
      <c r="HDL39" s="286"/>
      <c r="HDM39" s="286"/>
      <c r="HDN39" s="286"/>
      <c r="HDO39" s="163"/>
      <c r="HDP39" s="154"/>
      <c r="HDQ39" s="287"/>
      <c r="HDR39" s="287"/>
      <c r="HDS39" s="285"/>
      <c r="HDT39" s="287"/>
      <c r="HDU39" s="287"/>
      <c r="HDV39" s="285"/>
      <c r="HDW39" s="287"/>
      <c r="HDX39" s="287"/>
      <c r="HDY39" s="285"/>
      <c r="HDZ39" s="287"/>
      <c r="HEA39" s="287"/>
      <c r="HEB39" s="285"/>
      <c r="HEC39" s="287"/>
      <c r="HED39" s="287"/>
      <c r="HEE39" s="285"/>
      <c r="HEF39" s="287"/>
      <c r="HEG39" s="287"/>
      <c r="HEH39" s="285"/>
      <c r="HEI39" s="287"/>
      <c r="HEJ39" s="287"/>
      <c r="HEK39" s="285"/>
      <c r="HEL39" s="287"/>
      <c r="HEM39" s="287"/>
      <c r="HEN39" s="285"/>
      <c r="HEO39" s="287"/>
      <c r="HEP39" s="287"/>
      <c r="HEQ39" s="285"/>
      <c r="HER39" s="287"/>
      <c r="HES39" s="287"/>
      <c r="HET39" s="285"/>
      <c r="HEU39" s="287"/>
      <c r="HEV39" s="287"/>
      <c r="HEW39" s="285"/>
      <c r="HEX39" s="287"/>
      <c r="HEY39" s="287"/>
      <c r="HEZ39" s="285"/>
      <c r="HFA39" s="287"/>
      <c r="HFB39" s="287"/>
      <c r="HFC39" s="285"/>
      <c r="HFD39" s="287"/>
      <c r="HFE39" s="287"/>
      <c r="HFF39" s="285"/>
      <c r="HFG39" s="287"/>
      <c r="HFH39" s="287"/>
      <c r="HFI39" s="285"/>
      <c r="HFJ39" s="287"/>
      <c r="HFK39" s="287"/>
      <c r="HFL39" s="285"/>
      <c r="HFM39" s="287"/>
      <c r="HFN39" s="287"/>
      <c r="HFO39" s="285"/>
      <c r="HFP39" s="287"/>
      <c r="HFQ39" s="287"/>
      <c r="HFR39" s="285"/>
      <c r="HFS39" s="287"/>
      <c r="HFT39" s="287"/>
      <c r="HFU39" s="285"/>
      <c r="HFV39" s="287"/>
      <c r="HFW39" s="287"/>
      <c r="HFX39" s="285"/>
      <c r="HFY39" s="287"/>
      <c r="HFZ39" s="287"/>
      <c r="HGA39" s="285"/>
      <c r="HGB39" s="286"/>
      <c r="HGC39" s="286"/>
      <c r="HGD39" s="286"/>
      <c r="HGE39" s="287"/>
      <c r="HGF39" s="287"/>
      <c r="HGG39" s="285"/>
      <c r="HGH39" s="286"/>
      <c r="HGI39" s="286"/>
      <c r="HGJ39" s="286"/>
      <c r="HGK39" s="287"/>
      <c r="HGL39" s="287"/>
      <c r="HGM39" s="285"/>
      <c r="HGN39" s="287"/>
      <c r="HGO39" s="287"/>
      <c r="HGP39" s="285"/>
      <c r="HGQ39" s="286"/>
      <c r="HGR39" s="286"/>
      <c r="HGS39" s="286"/>
      <c r="HGT39" s="286"/>
      <c r="HGU39" s="286"/>
      <c r="HGV39" s="286"/>
      <c r="HGW39" s="163"/>
      <c r="HGX39" s="154"/>
      <c r="HGY39" s="287"/>
      <c r="HGZ39" s="287"/>
      <c r="HHA39" s="285"/>
      <c r="HHB39" s="287"/>
      <c r="HHC39" s="287"/>
      <c r="HHD39" s="285"/>
      <c r="HHE39" s="287"/>
      <c r="HHF39" s="287"/>
      <c r="HHG39" s="285"/>
      <c r="HHH39" s="287"/>
      <c r="HHI39" s="287"/>
      <c r="HHJ39" s="285"/>
      <c r="HHK39" s="287"/>
      <c r="HHL39" s="287"/>
      <c r="HHM39" s="285"/>
      <c r="HHN39" s="287"/>
      <c r="HHO39" s="287"/>
      <c r="HHP39" s="285"/>
      <c r="HHQ39" s="287"/>
      <c r="HHR39" s="287"/>
      <c r="HHS39" s="285"/>
      <c r="HHT39" s="287"/>
      <c r="HHU39" s="287"/>
      <c r="HHV39" s="285"/>
      <c r="HHW39" s="287"/>
      <c r="HHX39" s="287"/>
      <c r="HHY39" s="285"/>
      <c r="HHZ39" s="287"/>
      <c r="HIA39" s="287"/>
      <c r="HIB39" s="285"/>
      <c r="HIC39" s="287"/>
      <c r="HID39" s="287"/>
      <c r="HIE39" s="285"/>
      <c r="HIF39" s="287"/>
      <c r="HIG39" s="287"/>
      <c r="HIH39" s="285"/>
      <c r="HII39" s="287"/>
      <c r="HIJ39" s="287"/>
      <c r="HIK39" s="285"/>
      <c r="HIL39" s="287"/>
      <c r="HIM39" s="287"/>
      <c r="HIN39" s="285"/>
      <c r="HIO39" s="287"/>
      <c r="HIP39" s="287"/>
      <c r="HIQ39" s="285"/>
      <c r="HIR39" s="287"/>
      <c r="HIS39" s="287"/>
      <c r="HIT39" s="285"/>
      <c r="HIU39" s="287"/>
      <c r="HIV39" s="287"/>
      <c r="HIW39" s="285"/>
      <c r="HIX39" s="287"/>
      <c r="HIY39" s="287"/>
      <c r="HIZ39" s="285"/>
      <c r="HJA39" s="287"/>
      <c r="HJB39" s="287"/>
      <c r="HJC39" s="285"/>
      <c r="HJD39" s="287"/>
      <c r="HJE39" s="287"/>
      <c r="HJF39" s="285"/>
      <c r="HJG39" s="287"/>
      <c r="HJH39" s="287"/>
      <c r="HJI39" s="285"/>
      <c r="HJJ39" s="286"/>
      <c r="HJK39" s="286"/>
      <c r="HJL39" s="286"/>
      <c r="HJM39" s="287"/>
      <c r="HJN39" s="287"/>
      <c r="HJO39" s="285"/>
      <c r="HJP39" s="286"/>
      <c r="HJQ39" s="286"/>
      <c r="HJR39" s="286"/>
      <c r="HJS39" s="287"/>
      <c r="HJT39" s="287"/>
      <c r="HJU39" s="285"/>
      <c r="HJV39" s="287"/>
      <c r="HJW39" s="287"/>
      <c r="HJX39" s="285"/>
      <c r="HJY39" s="286"/>
      <c r="HJZ39" s="286"/>
      <c r="HKA39" s="286"/>
      <c r="HKB39" s="286"/>
      <c r="HKC39" s="286"/>
      <c r="HKD39" s="286"/>
      <c r="HKE39" s="163"/>
      <c r="HKF39" s="154"/>
      <c r="HKG39" s="287"/>
      <c r="HKH39" s="287"/>
      <c r="HKI39" s="285"/>
      <c r="HKJ39" s="287"/>
      <c r="HKK39" s="287"/>
      <c r="HKL39" s="285"/>
      <c r="HKM39" s="287"/>
      <c r="HKN39" s="287"/>
      <c r="HKO39" s="285"/>
      <c r="HKP39" s="287"/>
      <c r="HKQ39" s="287"/>
      <c r="HKR39" s="285"/>
      <c r="HKS39" s="287"/>
      <c r="HKT39" s="287"/>
      <c r="HKU39" s="285"/>
      <c r="HKV39" s="287"/>
      <c r="HKW39" s="287"/>
      <c r="HKX39" s="285"/>
      <c r="HKY39" s="287"/>
      <c r="HKZ39" s="287"/>
      <c r="HLA39" s="285"/>
      <c r="HLB39" s="287"/>
      <c r="HLC39" s="287"/>
      <c r="HLD39" s="285"/>
      <c r="HLE39" s="287"/>
      <c r="HLF39" s="287"/>
      <c r="HLG39" s="285"/>
      <c r="HLH39" s="287"/>
      <c r="HLI39" s="287"/>
      <c r="HLJ39" s="285"/>
      <c r="HLK39" s="287"/>
      <c r="HLL39" s="287"/>
      <c r="HLM39" s="285"/>
      <c r="HLN39" s="287"/>
      <c r="HLO39" s="287"/>
      <c r="HLP39" s="285"/>
      <c r="HLQ39" s="287"/>
      <c r="HLR39" s="287"/>
      <c r="HLS39" s="285"/>
      <c r="HLT39" s="287"/>
      <c r="HLU39" s="287"/>
      <c r="HLV39" s="285"/>
      <c r="HLW39" s="287"/>
      <c r="HLX39" s="287"/>
      <c r="HLY39" s="285"/>
      <c r="HLZ39" s="287"/>
      <c r="HMA39" s="287"/>
      <c r="HMB39" s="285"/>
      <c r="HMC39" s="287"/>
      <c r="HMD39" s="287"/>
      <c r="HME39" s="285"/>
      <c r="HMF39" s="287"/>
      <c r="HMG39" s="287"/>
      <c r="HMH39" s="285"/>
      <c r="HMI39" s="287"/>
      <c r="HMJ39" s="287"/>
      <c r="HMK39" s="285"/>
      <c r="HML39" s="287"/>
      <c r="HMM39" s="287"/>
      <c r="HMN39" s="285"/>
      <c r="HMO39" s="287"/>
      <c r="HMP39" s="287"/>
      <c r="HMQ39" s="285"/>
      <c r="HMR39" s="286"/>
      <c r="HMS39" s="286"/>
      <c r="HMT39" s="286"/>
      <c r="HMU39" s="287"/>
      <c r="HMV39" s="287"/>
      <c r="HMW39" s="285"/>
      <c r="HMX39" s="286"/>
      <c r="HMY39" s="286"/>
      <c r="HMZ39" s="286"/>
      <c r="HNA39" s="287"/>
      <c r="HNB39" s="287"/>
      <c r="HNC39" s="285"/>
      <c r="HND39" s="287"/>
      <c r="HNE39" s="287"/>
      <c r="HNF39" s="285"/>
      <c r="HNG39" s="286"/>
      <c r="HNH39" s="286"/>
      <c r="HNI39" s="286"/>
      <c r="HNJ39" s="286"/>
      <c r="HNK39" s="286"/>
      <c r="HNL39" s="286"/>
      <c r="HNM39" s="163"/>
      <c r="HNN39" s="154"/>
      <c r="HNO39" s="287"/>
      <c r="HNP39" s="287"/>
      <c r="HNQ39" s="285"/>
      <c r="HNR39" s="287"/>
      <c r="HNS39" s="287"/>
      <c r="HNT39" s="285"/>
      <c r="HNU39" s="287"/>
      <c r="HNV39" s="287"/>
      <c r="HNW39" s="285"/>
      <c r="HNX39" s="287"/>
      <c r="HNY39" s="287"/>
      <c r="HNZ39" s="285"/>
      <c r="HOA39" s="287"/>
      <c r="HOB39" s="287"/>
      <c r="HOC39" s="285"/>
      <c r="HOD39" s="287"/>
      <c r="HOE39" s="287"/>
      <c r="HOF39" s="285"/>
      <c r="HOG39" s="287"/>
      <c r="HOH39" s="287"/>
      <c r="HOI39" s="285"/>
      <c r="HOJ39" s="287"/>
      <c r="HOK39" s="287"/>
      <c r="HOL39" s="285"/>
      <c r="HOM39" s="287"/>
      <c r="HON39" s="287"/>
      <c r="HOO39" s="285"/>
      <c r="HOP39" s="287"/>
      <c r="HOQ39" s="287"/>
      <c r="HOR39" s="285"/>
      <c r="HOS39" s="287"/>
      <c r="HOT39" s="287"/>
      <c r="HOU39" s="285"/>
      <c r="HOV39" s="287"/>
      <c r="HOW39" s="287"/>
      <c r="HOX39" s="285"/>
      <c r="HOY39" s="287"/>
      <c r="HOZ39" s="287"/>
      <c r="HPA39" s="285"/>
      <c r="HPB39" s="287"/>
      <c r="HPC39" s="287"/>
      <c r="HPD39" s="285"/>
      <c r="HPE39" s="287"/>
      <c r="HPF39" s="287"/>
      <c r="HPG39" s="285"/>
      <c r="HPH39" s="287"/>
      <c r="HPI39" s="287"/>
      <c r="HPJ39" s="285"/>
      <c r="HPK39" s="287"/>
      <c r="HPL39" s="287"/>
      <c r="HPM39" s="285"/>
      <c r="HPN39" s="287"/>
      <c r="HPO39" s="287"/>
      <c r="HPP39" s="285"/>
      <c r="HPQ39" s="287"/>
      <c r="HPR39" s="287"/>
      <c r="HPS39" s="285"/>
      <c r="HPT39" s="287"/>
      <c r="HPU39" s="287"/>
      <c r="HPV39" s="285"/>
      <c r="HPW39" s="287"/>
      <c r="HPX39" s="287"/>
      <c r="HPY39" s="285"/>
      <c r="HPZ39" s="286"/>
      <c r="HQA39" s="286"/>
      <c r="HQB39" s="286"/>
      <c r="HQC39" s="287"/>
      <c r="HQD39" s="287"/>
      <c r="HQE39" s="285"/>
      <c r="HQF39" s="286"/>
      <c r="HQG39" s="286"/>
      <c r="HQH39" s="286"/>
      <c r="HQI39" s="287"/>
      <c r="HQJ39" s="287"/>
      <c r="HQK39" s="285"/>
      <c r="HQL39" s="287"/>
      <c r="HQM39" s="287"/>
      <c r="HQN39" s="285"/>
      <c r="HQO39" s="286"/>
      <c r="HQP39" s="286"/>
      <c r="HQQ39" s="286"/>
      <c r="HQR39" s="286"/>
      <c r="HQS39" s="286"/>
      <c r="HQT39" s="286"/>
      <c r="HQU39" s="163"/>
      <c r="HQV39" s="154"/>
      <c r="HQW39" s="287"/>
      <c r="HQX39" s="287"/>
      <c r="HQY39" s="285"/>
      <c r="HQZ39" s="287"/>
      <c r="HRA39" s="287"/>
      <c r="HRB39" s="285"/>
      <c r="HRC39" s="287"/>
      <c r="HRD39" s="287"/>
      <c r="HRE39" s="285"/>
      <c r="HRF39" s="287"/>
      <c r="HRG39" s="287"/>
      <c r="HRH39" s="285"/>
      <c r="HRI39" s="287"/>
      <c r="HRJ39" s="287"/>
      <c r="HRK39" s="285"/>
      <c r="HRL39" s="287"/>
      <c r="HRM39" s="287"/>
      <c r="HRN39" s="285"/>
      <c r="HRO39" s="287"/>
      <c r="HRP39" s="287"/>
      <c r="HRQ39" s="285"/>
      <c r="HRR39" s="287"/>
      <c r="HRS39" s="287"/>
      <c r="HRT39" s="285"/>
      <c r="HRU39" s="287"/>
      <c r="HRV39" s="287"/>
      <c r="HRW39" s="285"/>
      <c r="HRX39" s="287"/>
      <c r="HRY39" s="287"/>
      <c r="HRZ39" s="285"/>
      <c r="HSA39" s="287"/>
      <c r="HSB39" s="287"/>
      <c r="HSC39" s="285"/>
      <c r="HSD39" s="287"/>
      <c r="HSE39" s="287"/>
      <c r="HSF39" s="285"/>
      <c r="HSG39" s="287"/>
      <c r="HSH39" s="287"/>
      <c r="HSI39" s="285"/>
      <c r="HSJ39" s="287"/>
      <c r="HSK39" s="287"/>
      <c r="HSL39" s="285"/>
      <c r="HSM39" s="287"/>
      <c r="HSN39" s="287"/>
      <c r="HSO39" s="285"/>
      <c r="HSP39" s="287"/>
      <c r="HSQ39" s="287"/>
      <c r="HSR39" s="285"/>
      <c r="HSS39" s="287"/>
      <c r="HST39" s="287"/>
      <c r="HSU39" s="285"/>
      <c r="HSV39" s="287"/>
      <c r="HSW39" s="287"/>
      <c r="HSX39" s="285"/>
      <c r="HSY39" s="287"/>
      <c r="HSZ39" s="287"/>
      <c r="HTA39" s="285"/>
      <c r="HTB39" s="287"/>
      <c r="HTC39" s="287"/>
      <c r="HTD39" s="285"/>
      <c r="HTE39" s="287"/>
      <c r="HTF39" s="287"/>
      <c r="HTG39" s="285"/>
      <c r="HTH39" s="286"/>
      <c r="HTI39" s="286"/>
      <c r="HTJ39" s="286"/>
      <c r="HTK39" s="287"/>
      <c r="HTL39" s="287"/>
      <c r="HTM39" s="285"/>
      <c r="HTN39" s="286"/>
      <c r="HTO39" s="286"/>
      <c r="HTP39" s="286"/>
      <c r="HTQ39" s="287"/>
      <c r="HTR39" s="287"/>
      <c r="HTS39" s="285"/>
      <c r="HTT39" s="287"/>
      <c r="HTU39" s="287"/>
      <c r="HTV39" s="285"/>
      <c r="HTW39" s="286"/>
      <c r="HTX39" s="286"/>
      <c r="HTY39" s="286"/>
      <c r="HTZ39" s="286"/>
      <c r="HUA39" s="286"/>
      <c r="HUB39" s="286"/>
      <c r="HUC39" s="163"/>
      <c r="HUD39" s="154"/>
      <c r="HUE39" s="287"/>
      <c r="HUF39" s="287"/>
      <c r="HUG39" s="285"/>
      <c r="HUH39" s="287"/>
      <c r="HUI39" s="287"/>
      <c r="HUJ39" s="285"/>
      <c r="HUK39" s="287"/>
      <c r="HUL39" s="287"/>
      <c r="HUM39" s="285"/>
      <c r="HUN39" s="287"/>
      <c r="HUO39" s="287"/>
      <c r="HUP39" s="285"/>
      <c r="HUQ39" s="287"/>
      <c r="HUR39" s="287"/>
      <c r="HUS39" s="285"/>
      <c r="HUT39" s="287"/>
      <c r="HUU39" s="287"/>
      <c r="HUV39" s="285"/>
      <c r="HUW39" s="287"/>
      <c r="HUX39" s="287"/>
      <c r="HUY39" s="285"/>
      <c r="HUZ39" s="287"/>
      <c r="HVA39" s="287"/>
      <c r="HVB39" s="285"/>
      <c r="HVC39" s="287"/>
      <c r="HVD39" s="287"/>
      <c r="HVE39" s="285"/>
      <c r="HVF39" s="287"/>
      <c r="HVG39" s="287"/>
      <c r="HVH39" s="285"/>
      <c r="HVI39" s="287"/>
      <c r="HVJ39" s="287"/>
      <c r="HVK39" s="285"/>
      <c r="HVL39" s="287"/>
      <c r="HVM39" s="287"/>
      <c r="HVN39" s="285"/>
      <c r="HVO39" s="287"/>
      <c r="HVP39" s="287"/>
      <c r="HVQ39" s="285"/>
      <c r="HVR39" s="287"/>
      <c r="HVS39" s="287"/>
      <c r="HVT39" s="285"/>
      <c r="HVU39" s="287"/>
      <c r="HVV39" s="287"/>
      <c r="HVW39" s="285"/>
      <c r="HVX39" s="287"/>
      <c r="HVY39" s="287"/>
      <c r="HVZ39" s="285"/>
      <c r="HWA39" s="287"/>
      <c r="HWB39" s="287"/>
      <c r="HWC39" s="285"/>
      <c r="HWD39" s="287"/>
      <c r="HWE39" s="287"/>
      <c r="HWF39" s="285"/>
      <c r="HWG39" s="287"/>
      <c r="HWH39" s="287"/>
      <c r="HWI39" s="285"/>
      <c r="HWJ39" s="287"/>
      <c r="HWK39" s="287"/>
      <c r="HWL39" s="285"/>
      <c r="HWM39" s="287"/>
      <c r="HWN39" s="287"/>
      <c r="HWO39" s="285"/>
      <c r="HWP39" s="286"/>
      <c r="HWQ39" s="286"/>
      <c r="HWR39" s="286"/>
      <c r="HWS39" s="287"/>
      <c r="HWT39" s="287"/>
      <c r="HWU39" s="285"/>
      <c r="HWV39" s="286"/>
      <c r="HWW39" s="286"/>
      <c r="HWX39" s="286"/>
      <c r="HWY39" s="287"/>
      <c r="HWZ39" s="287"/>
      <c r="HXA39" s="285"/>
      <c r="HXB39" s="287"/>
      <c r="HXC39" s="287"/>
      <c r="HXD39" s="285"/>
      <c r="HXE39" s="286"/>
      <c r="HXF39" s="286"/>
      <c r="HXG39" s="286"/>
      <c r="HXH39" s="286"/>
      <c r="HXI39" s="286"/>
      <c r="HXJ39" s="286"/>
      <c r="HXK39" s="163"/>
      <c r="HXL39" s="154"/>
      <c r="HXM39" s="287"/>
      <c r="HXN39" s="287"/>
      <c r="HXO39" s="285"/>
      <c r="HXP39" s="287"/>
      <c r="HXQ39" s="287"/>
      <c r="HXR39" s="285"/>
      <c r="HXS39" s="287"/>
      <c r="HXT39" s="287"/>
      <c r="HXU39" s="285"/>
      <c r="HXV39" s="287"/>
      <c r="HXW39" s="287"/>
      <c r="HXX39" s="285"/>
      <c r="HXY39" s="287"/>
      <c r="HXZ39" s="287"/>
      <c r="HYA39" s="285"/>
      <c r="HYB39" s="287"/>
      <c r="HYC39" s="287"/>
      <c r="HYD39" s="285"/>
      <c r="HYE39" s="287"/>
      <c r="HYF39" s="287"/>
      <c r="HYG39" s="285"/>
      <c r="HYH39" s="287"/>
      <c r="HYI39" s="287"/>
      <c r="HYJ39" s="285"/>
      <c r="HYK39" s="287"/>
      <c r="HYL39" s="287"/>
      <c r="HYM39" s="285"/>
      <c r="HYN39" s="287"/>
      <c r="HYO39" s="287"/>
      <c r="HYP39" s="285"/>
      <c r="HYQ39" s="287"/>
      <c r="HYR39" s="287"/>
      <c r="HYS39" s="285"/>
      <c r="HYT39" s="287"/>
      <c r="HYU39" s="287"/>
      <c r="HYV39" s="285"/>
      <c r="HYW39" s="287"/>
      <c r="HYX39" s="287"/>
      <c r="HYY39" s="285"/>
      <c r="HYZ39" s="287"/>
      <c r="HZA39" s="287"/>
      <c r="HZB39" s="285"/>
      <c r="HZC39" s="287"/>
      <c r="HZD39" s="287"/>
      <c r="HZE39" s="285"/>
      <c r="HZF39" s="287"/>
      <c r="HZG39" s="287"/>
      <c r="HZH39" s="285"/>
      <c r="HZI39" s="287"/>
      <c r="HZJ39" s="287"/>
      <c r="HZK39" s="285"/>
      <c r="HZL39" s="287"/>
      <c r="HZM39" s="287"/>
      <c r="HZN39" s="285"/>
      <c r="HZO39" s="287"/>
      <c r="HZP39" s="287"/>
      <c r="HZQ39" s="285"/>
      <c r="HZR39" s="287"/>
      <c r="HZS39" s="287"/>
      <c r="HZT39" s="285"/>
      <c r="HZU39" s="287"/>
      <c r="HZV39" s="287"/>
      <c r="HZW39" s="285"/>
      <c r="HZX39" s="286"/>
      <c r="HZY39" s="286"/>
      <c r="HZZ39" s="286"/>
      <c r="IAA39" s="287"/>
      <c r="IAB39" s="287"/>
      <c r="IAC39" s="285"/>
      <c r="IAD39" s="286"/>
      <c r="IAE39" s="286"/>
      <c r="IAF39" s="286"/>
      <c r="IAG39" s="287"/>
      <c r="IAH39" s="287"/>
      <c r="IAI39" s="285"/>
      <c r="IAJ39" s="287"/>
      <c r="IAK39" s="287"/>
      <c r="IAL39" s="285"/>
      <c r="IAM39" s="286"/>
      <c r="IAN39" s="286"/>
      <c r="IAO39" s="286"/>
      <c r="IAP39" s="286"/>
      <c r="IAQ39" s="286"/>
      <c r="IAR39" s="286"/>
      <c r="IAS39" s="163"/>
      <c r="IAT39" s="154"/>
      <c r="IAU39" s="287"/>
      <c r="IAV39" s="287"/>
      <c r="IAW39" s="285"/>
      <c r="IAX39" s="287"/>
      <c r="IAY39" s="287"/>
      <c r="IAZ39" s="285"/>
      <c r="IBA39" s="287"/>
      <c r="IBB39" s="287"/>
      <c r="IBC39" s="285"/>
      <c r="IBD39" s="287"/>
      <c r="IBE39" s="287"/>
      <c r="IBF39" s="285"/>
      <c r="IBG39" s="287"/>
      <c r="IBH39" s="287"/>
      <c r="IBI39" s="285"/>
      <c r="IBJ39" s="287"/>
      <c r="IBK39" s="287"/>
      <c r="IBL39" s="285"/>
      <c r="IBM39" s="287"/>
      <c r="IBN39" s="287"/>
      <c r="IBO39" s="285"/>
      <c r="IBP39" s="287"/>
      <c r="IBQ39" s="287"/>
      <c r="IBR39" s="285"/>
      <c r="IBS39" s="287"/>
      <c r="IBT39" s="287"/>
      <c r="IBU39" s="285"/>
      <c r="IBV39" s="287"/>
      <c r="IBW39" s="287"/>
      <c r="IBX39" s="285"/>
      <c r="IBY39" s="287"/>
      <c r="IBZ39" s="287"/>
      <c r="ICA39" s="285"/>
      <c r="ICB39" s="287"/>
      <c r="ICC39" s="287"/>
      <c r="ICD39" s="285"/>
      <c r="ICE39" s="287"/>
      <c r="ICF39" s="287"/>
      <c r="ICG39" s="285"/>
      <c r="ICH39" s="287"/>
      <c r="ICI39" s="287"/>
      <c r="ICJ39" s="285"/>
      <c r="ICK39" s="287"/>
      <c r="ICL39" s="287"/>
      <c r="ICM39" s="285"/>
      <c r="ICN39" s="287"/>
      <c r="ICO39" s="287"/>
      <c r="ICP39" s="285"/>
      <c r="ICQ39" s="287"/>
      <c r="ICR39" s="287"/>
      <c r="ICS39" s="285"/>
      <c r="ICT39" s="287"/>
      <c r="ICU39" s="287"/>
      <c r="ICV39" s="285"/>
      <c r="ICW39" s="287"/>
      <c r="ICX39" s="287"/>
      <c r="ICY39" s="285"/>
      <c r="ICZ39" s="287"/>
      <c r="IDA39" s="287"/>
      <c r="IDB39" s="285"/>
      <c r="IDC39" s="287"/>
      <c r="IDD39" s="287"/>
      <c r="IDE39" s="285"/>
      <c r="IDF39" s="286"/>
      <c r="IDG39" s="286"/>
      <c r="IDH39" s="286"/>
      <c r="IDI39" s="287"/>
      <c r="IDJ39" s="287"/>
      <c r="IDK39" s="285"/>
      <c r="IDL39" s="286"/>
      <c r="IDM39" s="286"/>
      <c r="IDN39" s="286"/>
      <c r="IDO39" s="287"/>
      <c r="IDP39" s="287"/>
      <c r="IDQ39" s="285"/>
      <c r="IDR39" s="287"/>
      <c r="IDS39" s="287"/>
      <c r="IDT39" s="285"/>
      <c r="IDU39" s="286"/>
      <c r="IDV39" s="286"/>
      <c r="IDW39" s="286"/>
      <c r="IDX39" s="286"/>
      <c r="IDY39" s="286"/>
      <c r="IDZ39" s="286"/>
      <c r="IEA39" s="163"/>
      <c r="IEB39" s="154"/>
      <c r="IEC39" s="287"/>
      <c r="IED39" s="287"/>
      <c r="IEE39" s="285"/>
      <c r="IEF39" s="287"/>
      <c r="IEG39" s="287"/>
      <c r="IEH39" s="285"/>
      <c r="IEI39" s="287"/>
      <c r="IEJ39" s="287"/>
      <c r="IEK39" s="285"/>
      <c r="IEL39" s="287"/>
      <c r="IEM39" s="287"/>
      <c r="IEN39" s="285"/>
      <c r="IEO39" s="287"/>
      <c r="IEP39" s="287"/>
      <c r="IEQ39" s="285"/>
      <c r="IER39" s="287"/>
      <c r="IES39" s="287"/>
      <c r="IET39" s="285"/>
      <c r="IEU39" s="287"/>
      <c r="IEV39" s="287"/>
      <c r="IEW39" s="285"/>
      <c r="IEX39" s="287"/>
      <c r="IEY39" s="287"/>
      <c r="IEZ39" s="285"/>
      <c r="IFA39" s="287"/>
      <c r="IFB39" s="287"/>
      <c r="IFC39" s="285"/>
      <c r="IFD39" s="287"/>
      <c r="IFE39" s="287"/>
      <c r="IFF39" s="285"/>
      <c r="IFG39" s="287"/>
      <c r="IFH39" s="287"/>
      <c r="IFI39" s="285"/>
      <c r="IFJ39" s="287"/>
      <c r="IFK39" s="287"/>
      <c r="IFL39" s="285"/>
      <c r="IFM39" s="287"/>
      <c r="IFN39" s="287"/>
      <c r="IFO39" s="285"/>
      <c r="IFP39" s="287"/>
      <c r="IFQ39" s="287"/>
      <c r="IFR39" s="285"/>
      <c r="IFS39" s="287"/>
      <c r="IFT39" s="287"/>
      <c r="IFU39" s="285"/>
      <c r="IFV39" s="287"/>
      <c r="IFW39" s="287"/>
      <c r="IFX39" s="285"/>
      <c r="IFY39" s="287"/>
      <c r="IFZ39" s="287"/>
      <c r="IGA39" s="285"/>
      <c r="IGB39" s="287"/>
      <c r="IGC39" s="287"/>
      <c r="IGD39" s="285"/>
      <c r="IGE39" s="287"/>
      <c r="IGF39" s="287"/>
      <c r="IGG39" s="285"/>
      <c r="IGH39" s="287"/>
      <c r="IGI39" s="287"/>
      <c r="IGJ39" s="285"/>
      <c r="IGK39" s="287"/>
      <c r="IGL39" s="287"/>
      <c r="IGM39" s="285"/>
      <c r="IGN39" s="286"/>
      <c r="IGO39" s="286"/>
      <c r="IGP39" s="286"/>
      <c r="IGQ39" s="287"/>
      <c r="IGR39" s="287"/>
      <c r="IGS39" s="285"/>
      <c r="IGT39" s="286"/>
      <c r="IGU39" s="286"/>
      <c r="IGV39" s="286"/>
      <c r="IGW39" s="287"/>
      <c r="IGX39" s="287"/>
      <c r="IGY39" s="285"/>
      <c r="IGZ39" s="287"/>
      <c r="IHA39" s="287"/>
      <c r="IHB39" s="285"/>
      <c r="IHC39" s="286"/>
      <c r="IHD39" s="286"/>
      <c r="IHE39" s="286"/>
      <c r="IHF39" s="286"/>
      <c r="IHG39" s="286"/>
      <c r="IHH39" s="286"/>
      <c r="IHI39" s="163"/>
      <c r="IHJ39" s="154"/>
      <c r="IHK39" s="287"/>
      <c r="IHL39" s="287"/>
      <c r="IHM39" s="285"/>
      <c r="IHN39" s="287"/>
      <c r="IHO39" s="287"/>
      <c r="IHP39" s="285"/>
      <c r="IHQ39" s="287"/>
      <c r="IHR39" s="287"/>
      <c r="IHS39" s="285"/>
      <c r="IHT39" s="287"/>
      <c r="IHU39" s="287"/>
      <c r="IHV39" s="285"/>
      <c r="IHW39" s="287"/>
      <c r="IHX39" s="287"/>
      <c r="IHY39" s="285"/>
      <c r="IHZ39" s="287"/>
      <c r="IIA39" s="287"/>
      <c r="IIB39" s="285"/>
      <c r="IIC39" s="287"/>
      <c r="IID39" s="287"/>
      <c r="IIE39" s="285"/>
      <c r="IIF39" s="287"/>
      <c r="IIG39" s="287"/>
      <c r="IIH39" s="285"/>
      <c r="III39" s="287"/>
      <c r="IIJ39" s="287"/>
      <c r="IIK39" s="285"/>
      <c r="IIL39" s="287"/>
      <c r="IIM39" s="287"/>
      <c r="IIN39" s="285"/>
      <c r="IIO39" s="287"/>
      <c r="IIP39" s="287"/>
      <c r="IIQ39" s="285"/>
      <c r="IIR39" s="287"/>
      <c r="IIS39" s="287"/>
      <c r="IIT39" s="285"/>
      <c r="IIU39" s="287"/>
      <c r="IIV39" s="287"/>
      <c r="IIW39" s="285"/>
      <c r="IIX39" s="287"/>
      <c r="IIY39" s="287"/>
      <c r="IIZ39" s="285"/>
      <c r="IJA39" s="287"/>
      <c r="IJB39" s="287"/>
      <c r="IJC39" s="285"/>
      <c r="IJD39" s="287"/>
      <c r="IJE39" s="287"/>
      <c r="IJF39" s="285"/>
      <c r="IJG39" s="287"/>
      <c r="IJH39" s="287"/>
      <c r="IJI39" s="285"/>
      <c r="IJJ39" s="287"/>
      <c r="IJK39" s="287"/>
      <c r="IJL39" s="285"/>
      <c r="IJM39" s="287"/>
      <c r="IJN39" s="287"/>
      <c r="IJO39" s="285"/>
      <c r="IJP39" s="287"/>
      <c r="IJQ39" s="287"/>
      <c r="IJR39" s="285"/>
      <c r="IJS39" s="287"/>
      <c r="IJT39" s="287"/>
      <c r="IJU39" s="285"/>
      <c r="IJV39" s="286"/>
      <c r="IJW39" s="286"/>
      <c r="IJX39" s="286"/>
      <c r="IJY39" s="287"/>
      <c r="IJZ39" s="287"/>
      <c r="IKA39" s="285"/>
      <c r="IKB39" s="286"/>
      <c r="IKC39" s="286"/>
      <c r="IKD39" s="286"/>
      <c r="IKE39" s="287"/>
      <c r="IKF39" s="287"/>
      <c r="IKG39" s="285"/>
      <c r="IKH39" s="287"/>
      <c r="IKI39" s="287"/>
      <c r="IKJ39" s="285"/>
      <c r="IKK39" s="286"/>
      <c r="IKL39" s="286"/>
      <c r="IKM39" s="286"/>
      <c r="IKN39" s="286"/>
      <c r="IKO39" s="286"/>
      <c r="IKP39" s="286"/>
      <c r="IKQ39" s="163"/>
      <c r="IKR39" s="154"/>
      <c r="IKS39" s="287"/>
      <c r="IKT39" s="287"/>
      <c r="IKU39" s="285"/>
      <c r="IKV39" s="287"/>
      <c r="IKW39" s="287"/>
      <c r="IKX39" s="285"/>
      <c r="IKY39" s="287"/>
      <c r="IKZ39" s="287"/>
      <c r="ILA39" s="285"/>
      <c r="ILB39" s="287"/>
      <c r="ILC39" s="287"/>
      <c r="ILD39" s="285"/>
      <c r="ILE39" s="287"/>
      <c r="ILF39" s="287"/>
      <c r="ILG39" s="285"/>
      <c r="ILH39" s="287"/>
      <c r="ILI39" s="287"/>
      <c r="ILJ39" s="285"/>
      <c r="ILK39" s="287"/>
      <c r="ILL39" s="287"/>
      <c r="ILM39" s="285"/>
      <c r="ILN39" s="287"/>
      <c r="ILO39" s="287"/>
      <c r="ILP39" s="285"/>
      <c r="ILQ39" s="287"/>
      <c r="ILR39" s="287"/>
      <c r="ILS39" s="285"/>
      <c r="ILT39" s="287"/>
      <c r="ILU39" s="287"/>
      <c r="ILV39" s="285"/>
      <c r="ILW39" s="287"/>
      <c r="ILX39" s="287"/>
      <c r="ILY39" s="285"/>
      <c r="ILZ39" s="287"/>
      <c r="IMA39" s="287"/>
      <c r="IMB39" s="285"/>
      <c r="IMC39" s="287"/>
      <c r="IMD39" s="287"/>
      <c r="IME39" s="285"/>
      <c r="IMF39" s="287"/>
      <c r="IMG39" s="287"/>
      <c r="IMH39" s="285"/>
      <c r="IMI39" s="287"/>
      <c r="IMJ39" s="287"/>
      <c r="IMK39" s="285"/>
      <c r="IML39" s="287"/>
      <c r="IMM39" s="287"/>
      <c r="IMN39" s="285"/>
      <c r="IMO39" s="287"/>
      <c r="IMP39" s="287"/>
      <c r="IMQ39" s="285"/>
      <c r="IMR39" s="287"/>
      <c r="IMS39" s="287"/>
      <c r="IMT39" s="285"/>
      <c r="IMU39" s="287"/>
      <c r="IMV39" s="287"/>
      <c r="IMW39" s="285"/>
      <c r="IMX39" s="287"/>
      <c r="IMY39" s="287"/>
      <c r="IMZ39" s="285"/>
      <c r="INA39" s="287"/>
      <c r="INB39" s="287"/>
      <c r="INC39" s="285"/>
      <c r="IND39" s="286"/>
      <c r="INE39" s="286"/>
      <c r="INF39" s="286"/>
      <c r="ING39" s="287"/>
      <c r="INH39" s="287"/>
      <c r="INI39" s="285"/>
      <c r="INJ39" s="286"/>
      <c r="INK39" s="286"/>
      <c r="INL39" s="286"/>
      <c r="INM39" s="287"/>
      <c r="INN39" s="287"/>
      <c r="INO39" s="285"/>
      <c r="INP39" s="287"/>
      <c r="INQ39" s="287"/>
      <c r="INR39" s="285"/>
      <c r="INS39" s="286"/>
      <c r="INT39" s="286"/>
      <c r="INU39" s="286"/>
      <c r="INV39" s="286"/>
      <c r="INW39" s="286"/>
      <c r="INX39" s="286"/>
      <c r="INY39" s="163"/>
      <c r="INZ39" s="154"/>
      <c r="IOA39" s="287"/>
      <c r="IOB39" s="287"/>
      <c r="IOC39" s="285"/>
      <c r="IOD39" s="287"/>
      <c r="IOE39" s="287"/>
      <c r="IOF39" s="285"/>
      <c r="IOG39" s="287"/>
      <c r="IOH39" s="287"/>
      <c r="IOI39" s="285"/>
      <c r="IOJ39" s="287"/>
      <c r="IOK39" s="287"/>
      <c r="IOL39" s="285"/>
      <c r="IOM39" s="287"/>
      <c r="ION39" s="287"/>
      <c r="IOO39" s="285"/>
      <c r="IOP39" s="287"/>
      <c r="IOQ39" s="287"/>
      <c r="IOR39" s="285"/>
      <c r="IOS39" s="287"/>
      <c r="IOT39" s="287"/>
      <c r="IOU39" s="285"/>
      <c r="IOV39" s="287"/>
      <c r="IOW39" s="287"/>
      <c r="IOX39" s="285"/>
      <c r="IOY39" s="287"/>
      <c r="IOZ39" s="287"/>
      <c r="IPA39" s="285"/>
      <c r="IPB39" s="287"/>
      <c r="IPC39" s="287"/>
      <c r="IPD39" s="285"/>
      <c r="IPE39" s="287"/>
      <c r="IPF39" s="287"/>
      <c r="IPG39" s="285"/>
      <c r="IPH39" s="287"/>
      <c r="IPI39" s="287"/>
      <c r="IPJ39" s="285"/>
      <c r="IPK39" s="287"/>
      <c r="IPL39" s="287"/>
      <c r="IPM39" s="285"/>
      <c r="IPN39" s="287"/>
      <c r="IPO39" s="287"/>
      <c r="IPP39" s="285"/>
      <c r="IPQ39" s="287"/>
      <c r="IPR39" s="287"/>
      <c r="IPS39" s="285"/>
      <c r="IPT39" s="287"/>
      <c r="IPU39" s="287"/>
      <c r="IPV39" s="285"/>
      <c r="IPW39" s="287"/>
      <c r="IPX39" s="287"/>
      <c r="IPY39" s="285"/>
      <c r="IPZ39" s="287"/>
      <c r="IQA39" s="287"/>
      <c r="IQB39" s="285"/>
      <c r="IQC39" s="287"/>
      <c r="IQD39" s="287"/>
      <c r="IQE39" s="285"/>
      <c r="IQF39" s="287"/>
      <c r="IQG39" s="287"/>
      <c r="IQH39" s="285"/>
      <c r="IQI39" s="287"/>
      <c r="IQJ39" s="287"/>
      <c r="IQK39" s="285"/>
      <c r="IQL39" s="286"/>
      <c r="IQM39" s="286"/>
      <c r="IQN39" s="286"/>
      <c r="IQO39" s="287"/>
      <c r="IQP39" s="287"/>
      <c r="IQQ39" s="285"/>
      <c r="IQR39" s="286"/>
      <c r="IQS39" s="286"/>
      <c r="IQT39" s="286"/>
      <c r="IQU39" s="287"/>
      <c r="IQV39" s="287"/>
      <c r="IQW39" s="285"/>
      <c r="IQX39" s="287"/>
      <c r="IQY39" s="287"/>
      <c r="IQZ39" s="285"/>
      <c r="IRA39" s="286"/>
      <c r="IRB39" s="286"/>
      <c r="IRC39" s="286"/>
      <c r="IRD39" s="286"/>
      <c r="IRE39" s="286"/>
      <c r="IRF39" s="286"/>
      <c r="IRG39" s="163"/>
      <c r="IRH39" s="154"/>
      <c r="IRI39" s="287"/>
      <c r="IRJ39" s="287"/>
      <c r="IRK39" s="285"/>
      <c r="IRL39" s="287"/>
      <c r="IRM39" s="287"/>
      <c r="IRN39" s="285"/>
      <c r="IRO39" s="287"/>
      <c r="IRP39" s="287"/>
      <c r="IRQ39" s="285"/>
      <c r="IRR39" s="287"/>
      <c r="IRS39" s="287"/>
      <c r="IRT39" s="285"/>
      <c r="IRU39" s="287"/>
      <c r="IRV39" s="287"/>
      <c r="IRW39" s="285"/>
      <c r="IRX39" s="287"/>
      <c r="IRY39" s="287"/>
      <c r="IRZ39" s="285"/>
      <c r="ISA39" s="287"/>
      <c r="ISB39" s="287"/>
      <c r="ISC39" s="285"/>
      <c r="ISD39" s="287"/>
      <c r="ISE39" s="287"/>
      <c r="ISF39" s="285"/>
      <c r="ISG39" s="287"/>
      <c r="ISH39" s="287"/>
      <c r="ISI39" s="285"/>
      <c r="ISJ39" s="287"/>
      <c r="ISK39" s="287"/>
      <c r="ISL39" s="285"/>
      <c r="ISM39" s="287"/>
      <c r="ISN39" s="287"/>
      <c r="ISO39" s="285"/>
      <c r="ISP39" s="287"/>
      <c r="ISQ39" s="287"/>
      <c r="ISR39" s="285"/>
      <c r="ISS39" s="287"/>
      <c r="IST39" s="287"/>
      <c r="ISU39" s="285"/>
      <c r="ISV39" s="287"/>
      <c r="ISW39" s="287"/>
      <c r="ISX39" s="285"/>
      <c r="ISY39" s="287"/>
      <c r="ISZ39" s="287"/>
      <c r="ITA39" s="285"/>
      <c r="ITB39" s="287"/>
      <c r="ITC39" s="287"/>
      <c r="ITD39" s="285"/>
      <c r="ITE39" s="287"/>
      <c r="ITF39" s="287"/>
      <c r="ITG39" s="285"/>
      <c r="ITH39" s="287"/>
      <c r="ITI39" s="287"/>
      <c r="ITJ39" s="285"/>
      <c r="ITK39" s="287"/>
      <c r="ITL39" s="287"/>
      <c r="ITM39" s="285"/>
      <c r="ITN39" s="287"/>
      <c r="ITO39" s="287"/>
      <c r="ITP39" s="285"/>
      <c r="ITQ39" s="287"/>
      <c r="ITR39" s="287"/>
      <c r="ITS39" s="285"/>
      <c r="ITT39" s="286"/>
      <c r="ITU39" s="286"/>
      <c r="ITV39" s="286"/>
      <c r="ITW39" s="287"/>
      <c r="ITX39" s="287"/>
      <c r="ITY39" s="285"/>
      <c r="ITZ39" s="286"/>
      <c r="IUA39" s="286"/>
      <c r="IUB39" s="286"/>
      <c r="IUC39" s="287"/>
      <c r="IUD39" s="287"/>
      <c r="IUE39" s="285"/>
      <c r="IUF39" s="287"/>
      <c r="IUG39" s="287"/>
      <c r="IUH39" s="285"/>
      <c r="IUI39" s="286"/>
      <c r="IUJ39" s="286"/>
      <c r="IUK39" s="286"/>
      <c r="IUL39" s="286"/>
      <c r="IUM39" s="286"/>
      <c r="IUN39" s="286"/>
      <c r="IUO39" s="163"/>
      <c r="IUP39" s="154"/>
      <c r="IUQ39" s="287"/>
      <c r="IUR39" s="287"/>
      <c r="IUS39" s="285"/>
      <c r="IUT39" s="287"/>
      <c r="IUU39" s="287"/>
      <c r="IUV39" s="285"/>
      <c r="IUW39" s="287"/>
      <c r="IUX39" s="287"/>
      <c r="IUY39" s="285"/>
      <c r="IUZ39" s="287"/>
      <c r="IVA39" s="287"/>
      <c r="IVB39" s="285"/>
      <c r="IVC39" s="287"/>
      <c r="IVD39" s="287"/>
      <c r="IVE39" s="285"/>
      <c r="IVF39" s="287"/>
      <c r="IVG39" s="287"/>
      <c r="IVH39" s="285"/>
      <c r="IVI39" s="287"/>
      <c r="IVJ39" s="287"/>
      <c r="IVK39" s="285"/>
      <c r="IVL39" s="287"/>
      <c r="IVM39" s="287"/>
      <c r="IVN39" s="285"/>
      <c r="IVO39" s="287"/>
      <c r="IVP39" s="287"/>
      <c r="IVQ39" s="285"/>
      <c r="IVR39" s="287"/>
      <c r="IVS39" s="287"/>
      <c r="IVT39" s="285"/>
      <c r="IVU39" s="287"/>
      <c r="IVV39" s="287"/>
      <c r="IVW39" s="285"/>
      <c r="IVX39" s="287"/>
      <c r="IVY39" s="287"/>
      <c r="IVZ39" s="285"/>
      <c r="IWA39" s="287"/>
      <c r="IWB39" s="287"/>
      <c r="IWC39" s="285"/>
      <c r="IWD39" s="287"/>
      <c r="IWE39" s="287"/>
      <c r="IWF39" s="285"/>
      <c r="IWG39" s="287"/>
      <c r="IWH39" s="287"/>
      <c r="IWI39" s="285"/>
      <c r="IWJ39" s="287"/>
      <c r="IWK39" s="287"/>
      <c r="IWL39" s="285"/>
      <c r="IWM39" s="287"/>
      <c r="IWN39" s="287"/>
      <c r="IWO39" s="285"/>
      <c r="IWP39" s="287"/>
      <c r="IWQ39" s="287"/>
      <c r="IWR39" s="285"/>
      <c r="IWS39" s="287"/>
      <c r="IWT39" s="287"/>
      <c r="IWU39" s="285"/>
      <c r="IWV39" s="287"/>
      <c r="IWW39" s="287"/>
      <c r="IWX39" s="285"/>
      <c r="IWY39" s="287"/>
      <c r="IWZ39" s="287"/>
      <c r="IXA39" s="285"/>
      <c r="IXB39" s="286"/>
      <c r="IXC39" s="286"/>
      <c r="IXD39" s="286"/>
      <c r="IXE39" s="287"/>
      <c r="IXF39" s="287"/>
      <c r="IXG39" s="285"/>
      <c r="IXH39" s="286"/>
      <c r="IXI39" s="286"/>
      <c r="IXJ39" s="286"/>
      <c r="IXK39" s="287"/>
      <c r="IXL39" s="287"/>
      <c r="IXM39" s="285"/>
      <c r="IXN39" s="287"/>
      <c r="IXO39" s="287"/>
      <c r="IXP39" s="285"/>
      <c r="IXQ39" s="286"/>
      <c r="IXR39" s="286"/>
      <c r="IXS39" s="286"/>
      <c r="IXT39" s="286"/>
      <c r="IXU39" s="286"/>
      <c r="IXV39" s="286"/>
      <c r="IXW39" s="163"/>
      <c r="IXX39" s="154"/>
      <c r="IXY39" s="287"/>
      <c r="IXZ39" s="287"/>
      <c r="IYA39" s="285"/>
      <c r="IYB39" s="287"/>
      <c r="IYC39" s="287"/>
      <c r="IYD39" s="285"/>
      <c r="IYE39" s="287"/>
      <c r="IYF39" s="287"/>
      <c r="IYG39" s="285"/>
      <c r="IYH39" s="287"/>
      <c r="IYI39" s="287"/>
      <c r="IYJ39" s="285"/>
      <c r="IYK39" s="287"/>
      <c r="IYL39" s="287"/>
      <c r="IYM39" s="285"/>
      <c r="IYN39" s="287"/>
      <c r="IYO39" s="287"/>
      <c r="IYP39" s="285"/>
      <c r="IYQ39" s="287"/>
      <c r="IYR39" s="287"/>
      <c r="IYS39" s="285"/>
      <c r="IYT39" s="287"/>
      <c r="IYU39" s="287"/>
      <c r="IYV39" s="285"/>
      <c r="IYW39" s="287"/>
      <c r="IYX39" s="287"/>
      <c r="IYY39" s="285"/>
      <c r="IYZ39" s="287"/>
      <c r="IZA39" s="287"/>
      <c r="IZB39" s="285"/>
      <c r="IZC39" s="287"/>
      <c r="IZD39" s="287"/>
      <c r="IZE39" s="285"/>
      <c r="IZF39" s="287"/>
      <c r="IZG39" s="287"/>
      <c r="IZH39" s="285"/>
      <c r="IZI39" s="287"/>
      <c r="IZJ39" s="287"/>
      <c r="IZK39" s="285"/>
      <c r="IZL39" s="287"/>
      <c r="IZM39" s="287"/>
      <c r="IZN39" s="285"/>
      <c r="IZO39" s="287"/>
      <c r="IZP39" s="287"/>
      <c r="IZQ39" s="285"/>
      <c r="IZR39" s="287"/>
      <c r="IZS39" s="287"/>
      <c r="IZT39" s="285"/>
      <c r="IZU39" s="287"/>
      <c r="IZV39" s="287"/>
      <c r="IZW39" s="285"/>
      <c r="IZX39" s="287"/>
      <c r="IZY39" s="287"/>
      <c r="IZZ39" s="285"/>
      <c r="JAA39" s="287"/>
      <c r="JAB39" s="287"/>
      <c r="JAC39" s="285"/>
      <c r="JAD39" s="287"/>
      <c r="JAE39" s="287"/>
      <c r="JAF39" s="285"/>
      <c r="JAG39" s="287"/>
      <c r="JAH39" s="287"/>
      <c r="JAI39" s="285"/>
      <c r="JAJ39" s="286"/>
      <c r="JAK39" s="286"/>
      <c r="JAL39" s="286"/>
      <c r="JAM39" s="287"/>
      <c r="JAN39" s="287"/>
      <c r="JAO39" s="285"/>
      <c r="JAP39" s="286"/>
      <c r="JAQ39" s="286"/>
      <c r="JAR39" s="286"/>
      <c r="JAS39" s="287"/>
      <c r="JAT39" s="287"/>
      <c r="JAU39" s="285"/>
      <c r="JAV39" s="287"/>
      <c r="JAW39" s="287"/>
      <c r="JAX39" s="285"/>
      <c r="JAY39" s="286"/>
      <c r="JAZ39" s="286"/>
      <c r="JBA39" s="286"/>
      <c r="JBB39" s="286"/>
      <c r="JBC39" s="286"/>
      <c r="JBD39" s="286"/>
      <c r="JBE39" s="163"/>
      <c r="JBF39" s="154"/>
      <c r="JBG39" s="287"/>
      <c r="JBH39" s="287"/>
      <c r="JBI39" s="285"/>
      <c r="JBJ39" s="287"/>
      <c r="JBK39" s="287"/>
      <c r="JBL39" s="285"/>
      <c r="JBM39" s="287"/>
      <c r="JBN39" s="287"/>
      <c r="JBO39" s="285"/>
      <c r="JBP39" s="287"/>
      <c r="JBQ39" s="287"/>
      <c r="JBR39" s="285"/>
      <c r="JBS39" s="287"/>
      <c r="JBT39" s="287"/>
      <c r="JBU39" s="285"/>
      <c r="JBV39" s="287"/>
      <c r="JBW39" s="287"/>
      <c r="JBX39" s="285"/>
      <c r="JBY39" s="287"/>
      <c r="JBZ39" s="287"/>
      <c r="JCA39" s="285"/>
      <c r="JCB39" s="287"/>
      <c r="JCC39" s="287"/>
      <c r="JCD39" s="285"/>
      <c r="JCE39" s="287"/>
      <c r="JCF39" s="287"/>
      <c r="JCG39" s="285"/>
      <c r="JCH39" s="287"/>
      <c r="JCI39" s="287"/>
      <c r="JCJ39" s="285"/>
      <c r="JCK39" s="287"/>
      <c r="JCL39" s="287"/>
      <c r="JCM39" s="285"/>
      <c r="JCN39" s="287"/>
      <c r="JCO39" s="287"/>
      <c r="JCP39" s="285"/>
      <c r="JCQ39" s="287"/>
      <c r="JCR39" s="287"/>
      <c r="JCS39" s="285"/>
      <c r="JCT39" s="287"/>
      <c r="JCU39" s="287"/>
      <c r="JCV39" s="285"/>
      <c r="JCW39" s="287"/>
      <c r="JCX39" s="287"/>
      <c r="JCY39" s="285"/>
      <c r="JCZ39" s="287"/>
      <c r="JDA39" s="287"/>
      <c r="JDB39" s="285"/>
      <c r="JDC39" s="287"/>
      <c r="JDD39" s="287"/>
      <c r="JDE39" s="285"/>
      <c r="JDF39" s="287"/>
      <c r="JDG39" s="287"/>
      <c r="JDH39" s="285"/>
      <c r="JDI39" s="287"/>
      <c r="JDJ39" s="287"/>
      <c r="JDK39" s="285"/>
      <c r="JDL39" s="287"/>
      <c r="JDM39" s="287"/>
      <c r="JDN39" s="285"/>
      <c r="JDO39" s="287"/>
      <c r="JDP39" s="287"/>
      <c r="JDQ39" s="285"/>
      <c r="JDR39" s="286"/>
      <c r="JDS39" s="286"/>
      <c r="JDT39" s="286"/>
      <c r="JDU39" s="287"/>
      <c r="JDV39" s="287"/>
      <c r="JDW39" s="285"/>
      <c r="JDX39" s="286"/>
      <c r="JDY39" s="286"/>
      <c r="JDZ39" s="286"/>
      <c r="JEA39" s="287"/>
      <c r="JEB39" s="287"/>
      <c r="JEC39" s="285"/>
      <c r="JED39" s="287"/>
      <c r="JEE39" s="287"/>
      <c r="JEF39" s="285"/>
      <c r="JEG39" s="286"/>
      <c r="JEH39" s="286"/>
      <c r="JEI39" s="286"/>
      <c r="JEJ39" s="286"/>
      <c r="JEK39" s="286"/>
      <c r="JEL39" s="286"/>
      <c r="JEM39" s="163"/>
      <c r="JEN39" s="154"/>
      <c r="JEO39" s="287"/>
      <c r="JEP39" s="287"/>
      <c r="JEQ39" s="285"/>
      <c r="JER39" s="287"/>
      <c r="JES39" s="287"/>
      <c r="JET39" s="285"/>
      <c r="JEU39" s="287"/>
      <c r="JEV39" s="287"/>
      <c r="JEW39" s="285"/>
      <c r="JEX39" s="287"/>
      <c r="JEY39" s="287"/>
      <c r="JEZ39" s="285"/>
      <c r="JFA39" s="287"/>
      <c r="JFB39" s="287"/>
      <c r="JFC39" s="285"/>
      <c r="JFD39" s="287"/>
      <c r="JFE39" s="287"/>
      <c r="JFF39" s="285"/>
      <c r="JFG39" s="287"/>
      <c r="JFH39" s="287"/>
      <c r="JFI39" s="285"/>
      <c r="JFJ39" s="287"/>
      <c r="JFK39" s="287"/>
      <c r="JFL39" s="285"/>
      <c r="JFM39" s="287"/>
      <c r="JFN39" s="287"/>
      <c r="JFO39" s="285"/>
      <c r="JFP39" s="287"/>
      <c r="JFQ39" s="287"/>
      <c r="JFR39" s="285"/>
      <c r="JFS39" s="287"/>
      <c r="JFT39" s="287"/>
      <c r="JFU39" s="285"/>
      <c r="JFV39" s="287"/>
      <c r="JFW39" s="287"/>
      <c r="JFX39" s="285"/>
      <c r="JFY39" s="287"/>
      <c r="JFZ39" s="287"/>
      <c r="JGA39" s="285"/>
      <c r="JGB39" s="287"/>
      <c r="JGC39" s="287"/>
      <c r="JGD39" s="285"/>
      <c r="JGE39" s="287"/>
      <c r="JGF39" s="287"/>
      <c r="JGG39" s="285"/>
      <c r="JGH39" s="287"/>
      <c r="JGI39" s="287"/>
      <c r="JGJ39" s="285"/>
      <c r="JGK39" s="287"/>
      <c r="JGL39" s="287"/>
      <c r="JGM39" s="285"/>
      <c r="JGN39" s="287"/>
      <c r="JGO39" s="287"/>
      <c r="JGP39" s="285"/>
      <c r="JGQ39" s="287"/>
      <c r="JGR39" s="287"/>
      <c r="JGS39" s="285"/>
      <c r="JGT39" s="287"/>
      <c r="JGU39" s="287"/>
      <c r="JGV39" s="285"/>
      <c r="JGW39" s="287"/>
      <c r="JGX39" s="287"/>
      <c r="JGY39" s="285"/>
      <c r="JGZ39" s="286"/>
      <c r="JHA39" s="286"/>
      <c r="JHB39" s="286"/>
      <c r="JHC39" s="287"/>
      <c r="JHD39" s="287"/>
      <c r="JHE39" s="285"/>
      <c r="JHF39" s="286"/>
      <c r="JHG39" s="286"/>
      <c r="JHH39" s="286"/>
      <c r="JHI39" s="287"/>
      <c r="JHJ39" s="287"/>
      <c r="JHK39" s="285"/>
      <c r="JHL39" s="287"/>
      <c r="JHM39" s="287"/>
      <c r="JHN39" s="285"/>
      <c r="JHO39" s="286"/>
      <c r="JHP39" s="286"/>
      <c r="JHQ39" s="286"/>
      <c r="JHR39" s="286"/>
      <c r="JHS39" s="286"/>
      <c r="JHT39" s="286"/>
      <c r="JHU39" s="163"/>
      <c r="JHV39" s="154"/>
      <c r="JHW39" s="287"/>
      <c r="JHX39" s="287"/>
      <c r="JHY39" s="285"/>
      <c r="JHZ39" s="287"/>
      <c r="JIA39" s="287"/>
      <c r="JIB39" s="285"/>
      <c r="JIC39" s="287"/>
      <c r="JID39" s="287"/>
      <c r="JIE39" s="285"/>
      <c r="JIF39" s="287"/>
      <c r="JIG39" s="287"/>
      <c r="JIH39" s="285"/>
      <c r="JII39" s="287"/>
      <c r="JIJ39" s="287"/>
      <c r="JIK39" s="285"/>
      <c r="JIL39" s="287"/>
      <c r="JIM39" s="287"/>
      <c r="JIN39" s="285"/>
      <c r="JIO39" s="287"/>
      <c r="JIP39" s="287"/>
      <c r="JIQ39" s="285"/>
      <c r="JIR39" s="287"/>
      <c r="JIS39" s="287"/>
      <c r="JIT39" s="285"/>
      <c r="JIU39" s="287"/>
      <c r="JIV39" s="287"/>
      <c r="JIW39" s="285"/>
      <c r="JIX39" s="287"/>
      <c r="JIY39" s="287"/>
      <c r="JIZ39" s="285"/>
      <c r="JJA39" s="287"/>
      <c r="JJB39" s="287"/>
      <c r="JJC39" s="285"/>
      <c r="JJD39" s="287"/>
      <c r="JJE39" s="287"/>
      <c r="JJF39" s="285"/>
      <c r="JJG39" s="287"/>
      <c r="JJH39" s="287"/>
      <c r="JJI39" s="285"/>
      <c r="JJJ39" s="287"/>
      <c r="JJK39" s="287"/>
      <c r="JJL39" s="285"/>
      <c r="JJM39" s="287"/>
      <c r="JJN39" s="287"/>
      <c r="JJO39" s="285"/>
      <c r="JJP39" s="287"/>
      <c r="JJQ39" s="287"/>
      <c r="JJR39" s="285"/>
      <c r="JJS39" s="287"/>
      <c r="JJT39" s="287"/>
      <c r="JJU39" s="285"/>
      <c r="JJV39" s="287"/>
      <c r="JJW39" s="287"/>
      <c r="JJX39" s="285"/>
      <c r="JJY39" s="287"/>
      <c r="JJZ39" s="287"/>
      <c r="JKA39" s="285"/>
      <c r="JKB39" s="287"/>
      <c r="JKC39" s="287"/>
      <c r="JKD39" s="285"/>
      <c r="JKE39" s="287"/>
      <c r="JKF39" s="287"/>
      <c r="JKG39" s="285"/>
      <c r="JKH39" s="286"/>
      <c r="JKI39" s="286"/>
      <c r="JKJ39" s="286"/>
      <c r="JKK39" s="287"/>
      <c r="JKL39" s="287"/>
      <c r="JKM39" s="285"/>
      <c r="JKN39" s="286"/>
      <c r="JKO39" s="286"/>
      <c r="JKP39" s="286"/>
      <c r="JKQ39" s="287"/>
      <c r="JKR39" s="287"/>
      <c r="JKS39" s="285"/>
      <c r="JKT39" s="287"/>
      <c r="JKU39" s="287"/>
      <c r="JKV39" s="285"/>
      <c r="JKW39" s="286"/>
      <c r="JKX39" s="286"/>
      <c r="JKY39" s="286"/>
      <c r="JKZ39" s="286"/>
      <c r="JLA39" s="286"/>
      <c r="JLB39" s="286"/>
      <c r="JLC39" s="163"/>
      <c r="JLD39" s="154"/>
      <c r="JLE39" s="287"/>
      <c r="JLF39" s="287"/>
      <c r="JLG39" s="285"/>
      <c r="JLH39" s="287"/>
      <c r="JLI39" s="287"/>
      <c r="JLJ39" s="285"/>
      <c r="JLK39" s="287"/>
      <c r="JLL39" s="287"/>
      <c r="JLM39" s="285"/>
      <c r="JLN39" s="287"/>
      <c r="JLO39" s="287"/>
      <c r="JLP39" s="285"/>
      <c r="JLQ39" s="287"/>
      <c r="JLR39" s="287"/>
      <c r="JLS39" s="285"/>
      <c r="JLT39" s="287"/>
      <c r="JLU39" s="287"/>
      <c r="JLV39" s="285"/>
      <c r="JLW39" s="287"/>
      <c r="JLX39" s="287"/>
      <c r="JLY39" s="285"/>
      <c r="JLZ39" s="287"/>
      <c r="JMA39" s="287"/>
      <c r="JMB39" s="285"/>
      <c r="JMC39" s="287"/>
      <c r="JMD39" s="287"/>
      <c r="JME39" s="285"/>
      <c r="JMF39" s="287"/>
      <c r="JMG39" s="287"/>
      <c r="JMH39" s="285"/>
      <c r="JMI39" s="287"/>
      <c r="JMJ39" s="287"/>
      <c r="JMK39" s="285"/>
      <c r="JML39" s="287"/>
      <c r="JMM39" s="287"/>
      <c r="JMN39" s="285"/>
      <c r="JMO39" s="287"/>
      <c r="JMP39" s="287"/>
      <c r="JMQ39" s="285"/>
      <c r="JMR39" s="287"/>
      <c r="JMS39" s="287"/>
      <c r="JMT39" s="285"/>
      <c r="JMU39" s="287"/>
      <c r="JMV39" s="287"/>
      <c r="JMW39" s="285"/>
      <c r="JMX39" s="287"/>
      <c r="JMY39" s="287"/>
      <c r="JMZ39" s="285"/>
      <c r="JNA39" s="287"/>
      <c r="JNB39" s="287"/>
      <c r="JNC39" s="285"/>
      <c r="JND39" s="287"/>
      <c r="JNE39" s="287"/>
      <c r="JNF39" s="285"/>
      <c r="JNG39" s="287"/>
      <c r="JNH39" s="287"/>
      <c r="JNI39" s="285"/>
      <c r="JNJ39" s="287"/>
      <c r="JNK39" s="287"/>
      <c r="JNL39" s="285"/>
      <c r="JNM39" s="287"/>
      <c r="JNN39" s="287"/>
      <c r="JNO39" s="285"/>
      <c r="JNP39" s="286"/>
      <c r="JNQ39" s="286"/>
      <c r="JNR39" s="286"/>
      <c r="JNS39" s="287"/>
      <c r="JNT39" s="287"/>
      <c r="JNU39" s="285"/>
      <c r="JNV39" s="286"/>
      <c r="JNW39" s="286"/>
      <c r="JNX39" s="286"/>
      <c r="JNY39" s="287"/>
      <c r="JNZ39" s="287"/>
      <c r="JOA39" s="285"/>
      <c r="JOB39" s="287"/>
      <c r="JOC39" s="287"/>
      <c r="JOD39" s="285"/>
      <c r="JOE39" s="286"/>
      <c r="JOF39" s="286"/>
      <c r="JOG39" s="286"/>
      <c r="JOH39" s="286"/>
      <c r="JOI39" s="286"/>
      <c r="JOJ39" s="286"/>
      <c r="JOK39" s="163"/>
      <c r="JOL39" s="154"/>
      <c r="JOM39" s="287"/>
      <c r="JON39" s="287"/>
      <c r="JOO39" s="285"/>
      <c r="JOP39" s="287"/>
      <c r="JOQ39" s="287"/>
      <c r="JOR39" s="285"/>
      <c r="JOS39" s="287"/>
      <c r="JOT39" s="287"/>
      <c r="JOU39" s="285"/>
      <c r="JOV39" s="287"/>
      <c r="JOW39" s="287"/>
      <c r="JOX39" s="285"/>
      <c r="JOY39" s="287"/>
      <c r="JOZ39" s="287"/>
      <c r="JPA39" s="285"/>
      <c r="JPB39" s="287"/>
      <c r="JPC39" s="287"/>
      <c r="JPD39" s="285"/>
      <c r="JPE39" s="287"/>
      <c r="JPF39" s="287"/>
      <c r="JPG39" s="285"/>
      <c r="JPH39" s="287"/>
      <c r="JPI39" s="287"/>
      <c r="JPJ39" s="285"/>
      <c r="JPK39" s="287"/>
      <c r="JPL39" s="287"/>
      <c r="JPM39" s="285"/>
      <c r="JPN39" s="287"/>
      <c r="JPO39" s="287"/>
      <c r="JPP39" s="285"/>
      <c r="JPQ39" s="287"/>
      <c r="JPR39" s="287"/>
      <c r="JPS39" s="285"/>
      <c r="JPT39" s="287"/>
      <c r="JPU39" s="287"/>
      <c r="JPV39" s="285"/>
      <c r="JPW39" s="287"/>
      <c r="JPX39" s="287"/>
      <c r="JPY39" s="285"/>
      <c r="JPZ39" s="287"/>
      <c r="JQA39" s="287"/>
      <c r="JQB39" s="285"/>
      <c r="JQC39" s="287"/>
      <c r="JQD39" s="287"/>
      <c r="JQE39" s="285"/>
      <c r="JQF39" s="287"/>
      <c r="JQG39" s="287"/>
      <c r="JQH39" s="285"/>
      <c r="JQI39" s="287"/>
      <c r="JQJ39" s="287"/>
      <c r="JQK39" s="285"/>
      <c r="JQL39" s="287"/>
      <c r="JQM39" s="287"/>
      <c r="JQN39" s="285"/>
      <c r="JQO39" s="287"/>
      <c r="JQP39" s="287"/>
      <c r="JQQ39" s="285"/>
      <c r="JQR39" s="287"/>
      <c r="JQS39" s="287"/>
      <c r="JQT39" s="285"/>
      <c r="JQU39" s="287"/>
      <c r="JQV39" s="287"/>
      <c r="JQW39" s="285"/>
      <c r="JQX39" s="286"/>
      <c r="JQY39" s="286"/>
      <c r="JQZ39" s="286"/>
      <c r="JRA39" s="287"/>
      <c r="JRB39" s="287"/>
      <c r="JRC39" s="285"/>
      <c r="JRD39" s="286"/>
      <c r="JRE39" s="286"/>
      <c r="JRF39" s="286"/>
      <c r="JRG39" s="287"/>
      <c r="JRH39" s="287"/>
      <c r="JRI39" s="285"/>
      <c r="JRJ39" s="287"/>
      <c r="JRK39" s="287"/>
      <c r="JRL39" s="285"/>
      <c r="JRM39" s="286"/>
      <c r="JRN39" s="286"/>
      <c r="JRO39" s="286"/>
      <c r="JRP39" s="286"/>
      <c r="JRQ39" s="286"/>
      <c r="JRR39" s="286"/>
      <c r="JRS39" s="163"/>
      <c r="JRT39" s="154"/>
      <c r="JRU39" s="287"/>
      <c r="JRV39" s="287"/>
      <c r="JRW39" s="285"/>
      <c r="JRX39" s="287"/>
      <c r="JRY39" s="287"/>
      <c r="JRZ39" s="285"/>
      <c r="JSA39" s="287"/>
      <c r="JSB39" s="287"/>
      <c r="JSC39" s="285"/>
      <c r="JSD39" s="287"/>
      <c r="JSE39" s="287"/>
      <c r="JSF39" s="285"/>
      <c r="JSG39" s="287"/>
      <c r="JSH39" s="287"/>
      <c r="JSI39" s="285"/>
      <c r="JSJ39" s="287"/>
      <c r="JSK39" s="287"/>
      <c r="JSL39" s="285"/>
      <c r="JSM39" s="287"/>
      <c r="JSN39" s="287"/>
      <c r="JSO39" s="285"/>
      <c r="JSP39" s="287"/>
      <c r="JSQ39" s="287"/>
      <c r="JSR39" s="285"/>
      <c r="JSS39" s="287"/>
      <c r="JST39" s="287"/>
      <c r="JSU39" s="285"/>
      <c r="JSV39" s="287"/>
      <c r="JSW39" s="287"/>
      <c r="JSX39" s="285"/>
      <c r="JSY39" s="287"/>
      <c r="JSZ39" s="287"/>
      <c r="JTA39" s="285"/>
      <c r="JTB39" s="287"/>
      <c r="JTC39" s="287"/>
      <c r="JTD39" s="285"/>
      <c r="JTE39" s="287"/>
      <c r="JTF39" s="287"/>
      <c r="JTG39" s="285"/>
      <c r="JTH39" s="287"/>
      <c r="JTI39" s="287"/>
      <c r="JTJ39" s="285"/>
      <c r="JTK39" s="287"/>
      <c r="JTL39" s="287"/>
      <c r="JTM39" s="285"/>
      <c r="JTN39" s="287"/>
      <c r="JTO39" s="287"/>
      <c r="JTP39" s="285"/>
      <c r="JTQ39" s="287"/>
      <c r="JTR39" s="287"/>
      <c r="JTS39" s="285"/>
      <c r="JTT39" s="287"/>
      <c r="JTU39" s="287"/>
      <c r="JTV39" s="285"/>
      <c r="JTW39" s="287"/>
      <c r="JTX39" s="287"/>
      <c r="JTY39" s="285"/>
      <c r="JTZ39" s="287"/>
      <c r="JUA39" s="287"/>
      <c r="JUB39" s="285"/>
      <c r="JUC39" s="287"/>
      <c r="JUD39" s="287"/>
      <c r="JUE39" s="285"/>
      <c r="JUF39" s="286"/>
      <c r="JUG39" s="286"/>
      <c r="JUH39" s="286"/>
      <c r="JUI39" s="287"/>
      <c r="JUJ39" s="287"/>
      <c r="JUK39" s="285"/>
      <c r="JUL39" s="286"/>
      <c r="JUM39" s="286"/>
      <c r="JUN39" s="286"/>
      <c r="JUO39" s="287"/>
      <c r="JUP39" s="287"/>
      <c r="JUQ39" s="285"/>
      <c r="JUR39" s="287"/>
      <c r="JUS39" s="287"/>
      <c r="JUT39" s="285"/>
      <c r="JUU39" s="286"/>
      <c r="JUV39" s="286"/>
      <c r="JUW39" s="286"/>
      <c r="JUX39" s="286"/>
      <c r="JUY39" s="286"/>
      <c r="JUZ39" s="286"/>
      <c r="JVA39" s="163"/>
      <c r="JVB39" s="154"/>
      <c r="JVC39" s="287"/>
      <c r="JVD39" s="287"/>
      <c r="JVE39" s="285"/>
      <c r="JVF39" s="287"/>
      <c r="JVG39" s="287"/>
      <c r="JVH39" s="285"/>
      <c r="JVI39" s="287"/>
      <c r="JVJ39" s="287"/>
      <c r="JVK39" s="285"/>
      <c r="JVL39" s="287"/>
      <c r="JVM39" s="287"/>
      <c r="JVN39" s="285"/>
      <c r="JVO39" s="287"/>
      <c r="JVP39" s="287"/>
      <c r="JVQ39" s="285"/>
      <c r="JVR39" s="287"/>
      <c r="JVS39" s="287"/>
      <c r="JVT39" s="285"/>
      <c r="JVU39" s="287"/>
      <c r="JVV39" s="287"/>
      <c r="JVW39" s="285"/>
      <c r="JVX39" s="287"/>
      <c r="JVY39" s="287"/>
      <c r="JVZ39" s="285"/>
      <c r="JWA39" s="287"/>
      <c r="JWB39" s="287"/>
      <c r="JWC39" s="285"/>
      <c r="JWD39" s="287"/>
      <c r="JWE39" s="287"/>
      <c r="JWF39" s="285"/>
      <c r="JWG39" s="287"/>
      <c r="JWH39" s="287"/>
      <c r="JWI39" s="285"/>
      <c r="JWJ39" s="287"/>
      <c r="JWK39" s="287"/>
      <c r="JWL39" s="285"/>
      <c r="JWM39" s="287"/>
      <c r="JWN39" s="287"/>
      <c r="JWO39" s="285"/>
      <c r="JWP39" s="287"/>
      <c r="JWQ39" s="287"/>
      <c r="JWR39" s="285"/>
      <c r="JWS39" s="287"/>
      <c r="JWT39" s="287"/>
      <c r="JWU39" s="285"/>
      <c r="JWV39" s="287"/>
      <c r="JWW39" s="287"/>
      <c r="JWX39" s="285"/>
      <c r="JWY39" s="287"/>
      <c r="JWZ39" s="287"/>
      <c r="JXA39" s="285"/>
      <c r="JXB39" s="287"/>
      <c r="JXC39" s="287"/>
      <c r="JXD39" s="285"/>
      <c r="JXE39" s="287"/>
      <c r="JXF39" s="287"/>
      <c r="JXG39" s="285"/>
      <c r="JXH39" s="287"/>
      <c r="JXI39" s="287"/>
      <c r="JXJ39" s="285"/>
      <c r="JXK39" s="287"/>
      <c r="JXL39" s="287"/>
      <c r="JXM39" s="285"/>
      <c r="JXN39" s="286"/>
      <c r="JXO39" s="286"/>
      <c r="JXP39" s="286"/>
      <c r="JXQ39" s="287"/>
      <c r="JXR39" s="287"/>
      <c r="JXS39" s="285"/>
      <c r="JXT39" s="286"/>
      <c r="JXU39" s="286"/>
      <c r="JXV39" s="286"/>
      <c r="JXW39" s="287"/>
      <c r="JXX39" s="287"/>
      <c r="JXY39" s="285"/>
      <c r="JXZ39" s="287"/>
      <c r="JYA39" s="287"/>
      <c r="JYB39" s="285"/>
      <c r="JYC39" s="286"/>
      <c r="JYD39" s="286"/>
      <c r="JYE39" s="286"/>
      <c r="JYF39" s="286"/>
      <c r="JYG39" s="286"/>
      <c r="JYH39" s="286"/>
      <c r="JYI39" s="163"/>
      <c r="JYJ39" s="154"/>
      <c r="JYK39" s="287"/>
      <c r="JYL39" s="287"/>
      <c r="JYM39" s="285"/>
      <c r="JYN39" s="287"/>
      <c r="JYO39" s="287"/>
      <c r="JYP39" s="285"/>
      <c r="JYQ39" s="287"/>
      <c r="JYR39" s="287"/>
      <c r="JYS39" s="285"/>
      <c r="JYT39" s="287"/>
      <c r="JYU39" s="287"/>
      <c r="JYV39" s="285"/>
      <c r="JYW39" s="287"/>
      <c r="JYX39" s="287"/>
      <c r="JYY39" s="285"/>
      <c r="JYZ39" s="287"/>
      <c r="JZA39" s="287"/>
      <c r="JZB39" s="285"/>
      <c r="JZC39" s="287"/>
      <c r="JZD39" s="287"/>
      <c r="JZE39" s="285"/>
      <c r="JZF39" s="287"/>
      <c r="JZG39" s="287"/>
      <c r="JZH39" s="285"/>
      <c r="JZI39" s="287"/>
      <c r="JZJ39" s="287"/>
      <c r="JZK39" s="285"/>
      <c r="JZL39" s="287"/>
      <c r="JZM39" s="287"/>
      <c r="JZN39" s="285"/>
      <c r="JZO39" s="287"/>
      <c r="JZP39" s="287"/>
      <c r="JZQ39" s="285"/>
      <c r="JZR39" s="287"/>
      <c r="JZS39" s="287"/>
      <c r="JZT39" s="285"/>
      <c r="JZU39" s="287"/>
      <c r="JZV39" s="287"/>
      <c r="JZW39" s="285"/>
      <c r="JZX39" s="287"/>
      <c r="JZY39" s="287"/>
      <c r="JZZ39" s="285"/>
      <c r="KAA39" s="287"/>
      <c r="KAB39" s="287"/>
      <c r="KAC39" s="285"/>
      <c r="KAD39" s="287"/>
      <c r="KAE39" s="287"/>
      <c r="KAF39" s="285"/>
      <c r="KAG39" s="287"/>
      <c r="KAH39" s="287"/>
      <c r="KAI39" s="285"/>
      <c r="KAJ39" s="287"/>
      <c r="KAK39" s="287"/>
      <c r="KAL39" s="285"/>
      <c r="KAM39" s="287"/>
      <c r="KAN39" s="287"/>
      <c r="KAO39" s="285"/>
      <c r="KAP39" s="287"/>
      <c r="KAQ39" s="287"/>
      <c r="KAR39" s="285"/>
      <c r="KAS39" s="287"/>
      <c r="KAT39" s="287"/>
      <c r="KAU39" s="285"/>
      <c r="KAV39" s="286"/>
      <c r="KAW39" s="286"/>
      <c r="KAX39" s="286"/>
      <c r="KAY39" s="287"/>
      <c r="KAZ39" s="287"/>
      <c r="KBA39" s="285"/>
      <c r="KBB39" s="286"/>
      <c r="KBC39" s="286"/>
      <c r="KBD39" s="286"/>
      <c r="KBE39" s="287"/>
      <c r="KBF39" s="287"/>
      <c r="KBG39" s="285"/>
      <c r="KBH39" s="287"/>
      <c r="KBI39" s="287"/>
      <c r="KBJ39" s="285"/>
      <c r="KBK39" s="286"/>
      <c r="KBL39" s="286"/>
      <c r="KBM39" s="286"/>
      <c r="KBN39" s="286"/>
      <c r="KBO39" s="286"/>
      <c r="KBP39" s="286"/>
      <c r="KBQ39" s="163"/>
      <c r="KBR39" s="154"/>
      <c r="KBS39" s="287"/>
      <c r="KBT39" s="287"/>
      <c r="KBU39" s="285"/>
      <c r="KBV39" s="287"/>
      <c r="KBW39" s="287"/>
      <c r="KBX39" s="285"/>
      <c r="KBY39" s="287"/>
      <c r="KBZ39" s="287"/>
      <c r="KCA39" s="285"/>
      <c r="KCB39" s="287"/>
      <c r="KCC39" s="287"/>
      <c r="KCD39" s="285"/>
      <c r="KCE39" s="287"/>
      <c r="KCF39" s="287"/>
      <c r="KCG39" s="285"/>
      <c r="KCH39" s="287"/>
      <c r="KCI39" s="287"/>
      <c r="KCJ39" s="285"/>
      <c r="KCK39" s="287"/>
      <c r="KCL39" s="287"/>
      <c r="KCM39" s="285"/>
      <c r="KCN39" s="287"/>
      <c r="KCO39" s="287"/>
      <c r="KCP39" s="285"/>
      <c r="KCQ39" s="287"/>
      <c r="KCR39" s="287"/>
      <c r="KCS39" s="285"/>
      <c r="KCT39" s="287"/>
      <c r="KCU39" s="287"/>
      <c r="KCV39" s="285"/>
      <c r="KCW39" s="287"/>
      <c r="KCX39" s="287"/>
      <c r="KCY39" s="285"/>
      <c r="KCZ39" s="287"/>
      <c r="KDA39" s="287"/>
      <c r="KDB39" s="285"/>
      <c r="KDC39" s="287"/>
      <c r="KDD39" s="287"/>
      <c r="KDE39" s="285"/>
      <c r="KDF39" s="287"/>
      <c r="KDG39" s="287"/>
      <c r="KDH39" s="285"/>
      <c r="KDI39" s="287"/>
      <c r="KDJ39" s="287"/>
      <c r="KDK39" s="285"/>
      <c r="KDL39" s="287"/>
      <c r="KDM39" s="287"/>
      <c r="KDN39" s="285"/>
      <c r="KDO39" s="287"/>
      <c r="KDP39" s="287"/>
      <c r="KDQ39" s="285"/>
      <c r="KDR39" s="287"/>
      <c r="KDS39" s="287"/>
      <c r="KDT39" s="285"/>
      <c r="KDU39" s="287"/>
      <c r="KDV39" s="287"/>
      <c r="KDW39" s="285"/>
      <c r="KDX39" s="287"/>
      <c r="KDY39" s="287"/>
      <c r="KDZ39" s="285"/>
      <c r="KEA39" s="287"/>
      <c r="KEB39" s="287"/>
      <c r="KEC39" s="285"/>
      <c r="KED39" s="286"/>
      <c r="KEE39" s="286"/>
      <c r="KEF39" s="286"/>
      <c r="KEG39" s="287"/>
      <c r="KEH39" s="287"/>
      <c r="KEI39" s="285"/>
      <c r="KEJ39" s="286"/>
      <c r="KEK39" s="286"/>
      <c r="KEL39" s="286"/>
      <c r="KEM39" s="287"/>
      <c r="KEN39" s="287"/>
      <c r="KEO39" s="285"/>
      <c r="KEP39" s="287"/>
      <c r="KEQ39" s="287"/>
      <c r="KER39" s="285"/>
      <c r="KES39" s="286"/>
      <c r="KET39" s="286"/>
      <c r="KEU39" s="286"/>
      <c r="KEV39" s="286"/>
      <c r="KEW39" s="286"/>
      <c r="KEX39" s="286"/>
      <c r="KEY39" s="163"/>
      <c r="KEZ39" s="154"/>
      <c r="KFA39" s="287"/>
      <c r="KFB39" s="287"/>
      <c r="KFC39" s="285"/>
      <c r="KFD39" s="287"/>
      <c r="KFE39" s="287"/>
      <c r="KFF39" s="285"/>
      <c r="KFG39" s="287"/>
      <c r="KFH39" s="287"/>
      <c r="KFI39" s="285"/>
      <c r="KFJ39" s="287"/>
      <c r="KFK39" s="287"/>
      <c r="KFL39" s="285"/>
      <c r="KFM39" s="287"/>
      <c r="KFN39" s="287"/>
      <c r="KFO39" s="285"/>
      <c r="KFP39" s="287"/>
      <c r="KFQ39" s="287"/>
      <c r="KFR39" s="285"/>
      <c r="KFS39" s="287"/>
      <c r="KFT39" s="287"/>
      <c r="KFU39" s="285"/>
      <c r="KFV39" s="287"/>
      <c r="KFW39" s="287"/>
      <c r="KFX39" s="285"/>
      <c r="KFY39" s="287"/>
      <c r="KFZ39" s="287"/>
      <c r="KGA39" s="285"/>
      <c r="KGB39" s="287"/>
      <c r="KGC39" s="287"/>
      <c r="KGD39" s="285"/>
      <c r="KGE39" s="287"/>
      <c r="KGF39" s="287"/>
      <c r="KGG39" s="285"/>
      <c r="KGH39" s="287"/>
      <c r="KGI39" s="287"/>
      <c r="KGJ39" s="285"/>
      <c r="KGK39" s="287"/>
      <c r="KGL39" s="287"/>
      <c r="KGM39" s="285"/>
      <c r="KGN39" s="287"/>
      <c r="KGO39" s="287"/>
      <c r="KGP39" s="285"/>
      <c r="KGQ39" s="287"/>
      <c r="KGR39" s="287"/>
      <c r="KGS39" s="285"/>
      <c r="KGT39" s="287"/>
      <c r="KGU39" s="287"/>
      <c r="KGV39" s="285"/>
      <c r="KGW39" s="287"/>
      <c r="KGX39" s="287"/>
      <c r="KGY39" s="285"/>
      <c r="KGZ39" s="287"/>
      <c r="KHA39" s="287"/>
      <c r="KHB39" s="285"/>
      <c r="KHC39" s="287"/>
      <c r="KHD39" s="287"/>
      <c r="KHE39" s="285"/>
      <c r="KHF39" s="287"/>
      <c r="KHG39" s="287"/>
      <c r="KHH39" s="285"/>
      <c r="KHI39" s="287"/>
      <c r="KHJ39" s="287"/>
      <c r="KHK39" s="285"/>
      <c r="KHL39" s="286"/>
      <c r="KHM39" s="286"/>
      <c r="KHN39" s="286"/>
      <c r="KHO39" s="287"/>
      <c r="KHP39" s="287"/>
      <c r="KHQ39" s="285"/>
      <c r="KHR39" s="286"/>
      <c r="KHS39" s="286"/>
      <c r="KHT39" s="286"/>
      <c r="KHU39" s="287"/>
      <c r="KHV39" s="287"/>
      <c r="KHW39" s="285"/>
      <c r="KHX39" s="287"/>
      <c r="KHY39" s="287"/>
      <c r="KHZ39" s="285"/>
      <c r="KIA39" s="286"/>
      <c r="KIB39" s="286"/>
      <c r="KIC39" s="286"/>
      <c r="KID39" s="286"/>
      <c r="KIE39" s="286"/>
      <c r="KIF39" s="286"/>
      <c r="KIG39" s="163"/>
      <c r="KIH39" s="154"/>
      <c r="KII39" s="287"/>
      <c r="KIJ39" s="287"/>
      <c r="KIK39" s="285"/>
      <c r="KIL39" s="287"/>
      <c r="KIM39" s="287"/>
      <c r="KIN39" s="285"/>
      <c r="KIO39" s="287"/>
      <c r="KIP39" s="287"/>
      <c r="KIQ39" s="285"/>
      <c r="KIR39" s="287"/>
      <c r="KIS39" s="287"/>
      <c r="KIT39" s="285"/>
      <c r="KIU39" s="287"/>
      <c r="KIV39" s="287"/>
      <c r="KIW39" s="285"/>
      <c r="KIX39" s="287"/>
      <c r="KIY39" s="287"/>
      <c r="KIZ39" s="285"/>
      <c r="KJA39" s="287"/>
      <c r="KJB39" s="287"/>
      <c r="KJC39" s="285"/>
      <c r="KJD39" s="287"/>
      <c r="KJE39" s="287"/>
      <c r="KJF39" s="285"/>
      <c r="KJG39" s="287"/>
      <c r="KJH39" s="287"/>
      <c r="KJI39" s="285"/>
      <c r="KJJ39" s="287"/>
      <c r="KJK39" s="287"/>
      <c r="KJL39" s="285"/>
      <c r="KJM39" s="287"/>
      <c r="KJN39" s="287"/>
      <c r="KJO39" s="285"/>
      <c r="KJP39" s="287"/>
      <c r="KJQ39" s="287"/>
      <c r="KJR39" s="285"/>
      <c r="KJS39" s="287"/>
      <c r="KJT39" s="287"/>
      <c r="KJU39" s="285"/>
      <c r="KJV39" s="287"/>
      <c r="KJW39" s="287"/>
      <c r="KJX39" s="285"/>
      <c r="KJY39" s="287"/>
      <c r="KJZ39" s="287"/>
      <c r="KKA39" s="285"/>
      <c r="KKB39" s="287"/>
      <c r="KKC39" s="287"/>
      <c r="KKD39" s="285"/>
      <c r="KKE39" s="287"/>
      <c r="KKF39" s="287"/>
      <c r="KKG39" s="285"/>
      <c r="KKH39" s="287"/>
      <c r="KKI39" s="287"/>
      <c r="KKJ39" s="285"/>
      <c r="KKK39" s="287"/>
      <c r="KKL39" s="287"/>
      <c r="KKM39" s="285"/>
      <c r="KKN39" s="287"/>
      <c r="KKO39" s="287"/>
      <c r="KKP39" s="285"/>
      <c r="KKQ39" s="287"/>
      <c r="KKR39" s="287"/>
      <c r="KKS39" s="285"/>
      <c r="KKT39" s="286"/>
      <c r="KKU39" s="286"/>
      <c r="KKV39" s="286"/>
      <c r="KKW39" s="287"/>
      <c r="KKX39" s="287"/>
      <c r="KKY39" s="285"/>
      <c r="KKZ39" s="286"/>
      <c r="KLA39" s="286"/>
      <c r="KLB39" s="286"/>
      <c r="KLC39" s="287"/>
      <c r="KLD39" s="287"/>
      <c r="KLE39" s="285"/>
      <c r="KLF39" s="287"/>
      <c r="KLG39" s="287"/>
      <c r="KLH39" s="285"/>
      <c r="KLI39" s="286"/>
      <c r="KLJ39" s="286"/>
      <c r="KLK39" s="286"/>
      <c r="KLL39" s="286"/>
      <c r="KLM39" s="286"/>
      <c r="KLN39" s="286"/>
      <c r="KLO39" s="163"/>
      <c r="KLP39" s="154"/>
      <c r="KLQ39" s="287"/>
      <c r="KLR39" s="287"/>
      <c r="KLS39" s="285"/>
      <c r="KLT39" s="287"/>
      <c r="KLU39" s="287"/>
      <c r="KLV39" s="285"/>
      <c r="KLW39" s="287"/>
      <c r="KLX39" s="287"/>
      <c r="KLY39" s="285"/>
      <c r="KLZ39" s="287"/>
      <c r="KMA39" s="287"/>
      <c r="KMB39" s="285"/>
      <c r="KMC39" s="287"/>
      <c r="KMD39" s="287"/>
      <c r="KME39" s="285"/>
      <c r="KMF39" s="287"/>
      <c r="KMG39" s="287"/>
      <c r="KMH39" s="285"/>
      <c r="KMI39" s="287"/>
      <c r="KMJ39" s="287"/>
      <c r="KMK39" s="285"/>
      <c r="KML39" s="287"/>
      <c r="KMM39" s="287"/>
      <c r="KMN39" s="285"/>
      <c r="KMO39" s="287"/>
      <c r="KMP39" s="287"/>
      <c r="KMQ39" s="285"/>
      <c r="KMR39" s="287"/>
      <c r="KMS39" s="287"/>
      <c r="KMT39" s="285"/>
      <c r="KMU39" s="287"/>
      <c r="KMV39" s="287"/>
      <c r="KMW39" s="285"/>
      <c r="KMX39" s="287"/>
      <c r="KMY39" s="287"/>
      <c r="KMZ39" s="285"/>
      <c r="KNA39" s="287"/>
      <c r="KNB39" s="287"/>
      <c r="KNC39" s="285"/>
      <c r="KND39" s="287"/>
      <c r="KNE39" s="287"/>
      <c r="KNF39" s="285"/>
      <c r="KNG39" s="287"/>
      <c r="KNH39" s="287"/>
      <c r="KNI39" s="285"/>
      <c r="KNJ39" s="287"/>
      <c r="KNK39" s="287"/>
      <c r="KNL39" s="285"/>
      <c r="KNM39" s="287"/>
      <c r="KNN39" s="287"/>
      <c r="KNO39" s="285"/>
      <c r="KNP39" s="287"/>
      <c r="KNQ39" s="287"/>
      <c r="KNR39" s="285"/>
      <c r="KNS39" s="287"/>
      <c r="KNT39" s="287"/>
      <c r="KNU39" s="285"/>
      <c r="KNV39" s="287"/>
      <c r="KNW39" s="287"/>
      <c r="KNX39" s="285"/>
      <c r="KNY39" s="287"/>
      <c r="KNZ39" s="287"/>
      <c r="KOA39" s="285"/>
      <c r="KOB39" s="286"/>
      <c r="KOC39" s="286"/>
      <c r="KOD39" s="286"/>
      <c r="KOE39" s="287"/>
      <c r="KOF39" s="287"/>
      <c r="KOG39" s="285"/>
      <c r="KOH39" s="286"/>
      <c r="KOI39" s="286"/>
      <c r="KOJ39" s="286"/>
      <c r="KOK39" s="287"/>
      <c r="KOL39" s="287"/>
      <c r="KOM39" s="285"/>
      <c r="KON39" s="287"/>
      <c r="KOO39" s="287"/>
      <c r="KOP39" s="285"/>
      <c r="KOQ39" s="286"/>
      <c r="KOR39" s="286"/>
      <c r="KOS39" s="286"/>
      <c r="KOT39" s="286"/>
      <c r="KOU39" s="286"/>
      <c r="KOV39" s="286"/>
      <c r="KOW39" s="163"/>
      <c r="KOX39" s="154"/>
      <c r="KOY39" s="287"/>
      <c r="KOZ39" s="287"/>
      <c r="KPA39" s="285"/>
      <c r="KPB39" s="287"/>
      <c r="KPC39" s="287"/>
      <c r="KPD39" s="285"/>
      <c r="KPE39" s="287"/>
      <c r="KPF39" s="287"/>
      <c r="KPG39" s="285"/>
      <c r="KPH39" s="287"/>
      <c r="KPI39" s="287"/>
      <c r="KPJ39" s="285"/>
      <c r="KPK39" s="287"/>
      <c r="KPL39" s="287"/>
      <c r="KPM39" s="285"/>
      <c r="KPN39" s="287"/>
      <c r="KPO39" s="287"/>
      <c r="KPP39" s="285"/>
      <c r="KPQ39" s="287"/>
      <c r="KPR39" s="287"/>
      <c r="KPS39" s="285"/>
      <c r="KPT39" s="287"/>
      <c r="KPU39" s="287"/>
      <c r="KPV39" s="285"/>
      <c r="KPW39" s="287"/>
      <c r="KPX39" s="287"/>
      <c r="KPY39" s="285"/>
      <c r="KPZ39" s="287"/>
      <c r="KQA39" s="287"/>
      <c r="KQB39" s="285"/>
      <c r="KQC39" s="287"/>
      <c r="KQD39" s="287"/>
      <c r="KQE39" s="285"/>
      <c r="KQF39" s="287"/>
      <c r="KQG39" s="287"/>
      <c r="KQH39" s="285"/>
      <c r="KQI39" s="287"/>
      <c r="KQJ39" s="287"/>
      <c r="KQK39" s="285"/>
      <c r="KQL39" s="287"/>
      <c r="KQM39" s="287"/>
      <c r="KQN39" s="285"/>
      <c r="KQO39" s="287"/>
      <c r="KQP39" s="287"/>
      <c r="KQQ39" s="285"/>
      <c r="KQR39" s="287"/>
      <c r="KQS39" s="287"/>
      <c r="KQT39" s="285"/>
      <c r="KQU39" s="287"/>
      <c r="KQV39" s="287"/>
      <c r="KQW39" s="285"/>
      <c r="KQX39" s="287"/>
      <c r="KQY39" s="287"/>
      <c r="KQZ39" s="285"/>
      <c r="KRA39" s="287"/>
      <c r="KRB39" s="287"/>
      <c r="KRC39" s="285"/>
      <c r="KRD39" s="287"/>
      <c r="KRE39" s="287"/>
      <c r="KRF39" s="285"/>
      <c r="KRG39" s="287"/>
      <c r="KRH39" s="287"/>
      <c r="KRI39" s="285"/>
      <c r="KRJ39" s="286"/>
      <c r="KRK39" s="286"/>
      <c r="KRL39" s="286"/>
      <c r="KRM39" s="287"/>
      <c r="KRN39" s="287"/>
      <c r="KRO39" s="285"/>
      <c r="KRP39" s="286"/>
      <c r="KRQ39" s="286"/>
      <c r="KRR39" s="286"/>
      <c r="KRS39" s="287"/>
      <c r="KRT39" s="287"/>
      <c r="KRU39" s="285"/>
      <c r="KRV39" s="287"/>
      <c r="KRW39" s="287"/>
      <c r="KRX39" s="285"/>
      <c r="KRY39" s="286"/>
      <c r="KRZ39" s="286"/>
      <c r="KSA39" s="286"/>
      <c r="KSB39" s="286"/>
      <c r="KSC39" s="286"/>
      <c r="KSD39" s="286"/>
      <c r="KSE39" s="163"/>
      <c r="KSF39" s="154"/>
      <c r="KSG39" s="287"/>
      <c r="KSH39" s="287"/>
      <c r="KSI39" s="285"/>
      <c r="KSJ39" s="287"/>
      <c r="KSK39" s="287"/>
      <c r="KSL39" s="285"/>
      <c r="KSM39" s="287"/>
      <c r="KSN39" s="287"/>
      <c r="KSO39" s="285"/>
      <c r="KSP39" s="287"/>
      <c r="KSQ39" s="287"/>
      <c r="KSR39" s="285"/>
      <c r="KSS39" s="287"/>
      <c r="KST39" s="287"/>
      <c r="KSU39" s="285"/>
      <c r="KSV39" s="287"/>
      <c r="KSW39" s="287"/>
      <c r="KSX39" s="285"/>
      <c r="KSY39" s="287"/>
      <c r="KSZ39" s="287"/>
      <c r="KTA39" s="285"/>
      <c r="KTB39" s="287"/>
      <c r="KTC39" s="287"/>
      <c r="KTD39" s="285"/>
      <c r="KTE39" s="287"/>
      <c r="KTF39" s="287"/>
      <c r="KTG39" s="285"/>
      <c r="KTH39" s="287"/>
      <c r="KTI39" s="287"/>
      <c r="KTJ39" s="285"/>
      <c r="KTK39" s="287"/>
      <c r="KTL39" s="287"/>
      <c r="KTM39" s="285"/>
      <c r="KTN39" s="287"/>
      <c r="KTO39" s="287"/>
      <c r="KTP39" s="285"/>
      <c r="KTQ39" s="287"/>
      <c r="KTR39" s="287"/>
      <c r="KTS39" s="285"/>
      <c r="KTT39" s="287"/>
      <c r="KTU39" s="287"/>
      <c r="KTV39" s="285"/>
      <c r="KTW39" s="287"/>
      <c r="KTX39" s="287"/>
      <c r="KTY39" s="285"/>
      <c r="KTZ39" s="287"/>
      <c r="KUA39" s="287"/>
      <c r="KUB39" s="285"/>
      <c r="KUC39" s="287"/>
      <c r="KUD39" s="287"/>
      <c r="KUE39" s="285"/>
      <c r="KUF39" s="287"/>
      <c r="KUG39" s="287"/>
      <c r="KUH39" s="285"/>
      <c r="KUI39" s="287"/>
      <c r="KUJ39" s="287"/>
      <c r="KUK39" s="285"/>
      <c r="KUL39" s="287"/>
      <c r="KUM39" s="287"/>
      <c r="KUN39" s="285"/>
      <c r="KUO39" s="287"/>
      <c r="KUP39" s="287"/>
      <c r="KUQ39" s="285"/>
      <c r="KUR39" s="286"/>
      <c r="KUS39" s="286"/>
      <c r="KUT39" s="286"/>
      <c r="KUU39" s="287"/>
      <c r="KUV39" s="287"/>
      <c r="KUW39" s="285"/>
      <c r="KUX39" s="286"/>
      <c r="KUY39" s="286"/>
      <c r="KUZ39" s="286"/>
      <c r="KVA39" s="287"/>
      <c r="KVB39" s="287"/>
      <c r="KVC39" s="285"/>
      <c r="KVD39" s="287"/>
      <c r="KVE39" s="287"/>
      <c r="KVF39" s="285"/>
      <c r="KVG39" s="286"/>
      <c r="KVH39" s="286"/>
      <c r="KVI39" s="286"/>
      <c r="KVJ39" s="286"/>
      <c r="KVK39" s="286"/>
      <c r="KVL39" s="286"/>
      <c r="KVM39" s="163"/>
      <c r="KVN39" s="154"/>
      <c r="KVO39" s="287"/>
      <c r="KVP39" s="287"/>
      <c r="KVQ39" s="285"/>
      <c r="KVR39" s="287"/>
      <c r="KVS39" s="287"/>
      <c r="KVT39" s="285"/>
      <c r="KVU39" s="287"/>
      <c r="KVV39" s="287"/>
      <c r="KVW39" s="285"/>
      <c r="KVX39" s="287"/>
      <c r="KVY39" s="287"/>
      <c r="KVZ39" s="285"/>
      <c r="KWA39" s="287"/>
      <c r="KWB39" s="287"/>
      <c r="KWC39" s="285"/>
      <c r="KWD39" s="287"/>
      <c r="KWE39" s="287"/>
      <c r="KWF39" s="285"/>
      <c r="KWG39" s="287"/>
      <c r="KWH39" s="287"/>
      <c r="KWI39" s="285"/>
      <c r="KWJ39" s="287"/>
      <c r="KWK39" s="287"/>
      <c r="KWL39" s="285"/>
      <c r="KWM39" s="287"/>
      <c r="KWN39" s="287"/>
      <c r="KWO39" s="285"/>
      <c r="KWP39" s="287"/>
      <c r="KWQ39" s="287"/>
      <c r="KWR39" s="285"/>
      <c r="KWS39" s="287"/>
      <c r="KWT39" s="287"/>
      <c r="KWU39" s="285"/>
      <c r="KWV39" s="287"/>
      <c r="KWW39" s="287"/>
      <c r="KWX39" s="285"/>
      <c r="KWY39" s="287"/>
      <c r="KWZ39" s="287"/>
      <c r="KXA39" s="285"/>
      <c r="KXB39" s="287"/>
      <c r="KXC39" s="287"/>
      <c r="KXD39" s="285"/>
      <c r="KXE39" s="287"/>
      <c r="KXF39" s="287"/>
      <c r="KXG39" s="285"/>
      <c r="KXH39" s="287"/>
      <c r="KXI39" s="287"/>
      <c r="KXJ39" s="285"/>
      <c r="KXK39" s="287"/>
      <c r="KXL39" s="287"/>
      <c r="KXM39" s="285"/>
      <c r="KXN39" s="287"/>
      <c r="KXO39" s="287"/>
      <c r="KXP39" s="285"/>
      <c r="KXQ39" s="287"/>
      <c r="KXR39" s="287"/>
      <c r="KXS39" s="285"/>
      <c r="KXT39" s="287"/>
      <c r="KXU39" s="287"/>
      <c r="KXV39" s="285"/>
      <c r="KXW39" s="287"/>
      <c r="KXX39" s="287"/>
      <c r="KXY39" s="285"/>
      <c r="KXZ39" s="286"/>
      <c r="KYA39" s="286"/>
      <c r="KYB39" s="286"/>
      <c r="KYC39" s="287"/>
      <c r="KYD39" s="287"/>
      <c r="KYE39" s="285"/>
      <c r="KYF39" s="286"/>
      <c r="KYG39" s="286"/>
      <c r="KYH39" s="286"/>
      <c r="KYI39" s="287"/>
      <c r="KYJ39" s="287"/>
      <c r="KYK39" s="285"/>
      <c r="KYL39" s="287"/>
      <c r="KYM39" s="287"/>
      <c r="KYN39" s="285"/>
      <c r="KYO39" s="286"/>
      <c r="KYP39" s="286"/>
      <c r="KYQ39" s="286"/>
      <c r="KYR39" s="286"/>
      <c r="KYS39" s="286"/>
      <c r="KYT39" s="286"/>
      <c r="KYU39" s="163"/>
      <c r="KYV39" s="154"/>
      <c r="KYW39" s="287"/>
      <c r="KYX39" s="287"/>
      <c r="KYY39" s="285"/>
      <c r="KYZ39" s="287"/>
      <c r="KZA39" s="287"/>
      <c r="KZB39" s="285"/>
      <c r="KZC39" s="287"/>
      <c r="KZD39" s="287"/>
      <c r="KZE39" s="285"/>
      <c r="KZF39" s="287"/>
      <c r="KZG39" s="287"/>
      <c r="KZH39" s="285"/>
      <c r="KZI39" s="287"/>
      <c r="KZJ39" s="287"/>
      <c r="KZK39" s="285"/>
      <c r="KZL39" s="287"/>
      <c r="KZM39" s="287"/>
      <c r="KZN39" s="285"/>
      <c r="KZO39" s="287"/>
      <c r="KZP39" s="287"/>
      <c r="KZQ39" s="285"/>
      <c r="KZR39" s="287"/>
      <c r="KZS39" s="287"/>
      <c r="KZT39" s="285"/>
      <c r="KZU39" s="287"/>
      <c r="KZV39" s="287"/>
      <c r="KZW39" s="285"/>
      <c r="KZX39" s="287"/>
      <c r="KZY39" s="287"/>
      <c r="KZZ39" s="285"/>
      <c r="LAA39" s="287"/>
      <c r="LAB39" s="287"/>
      <c r="LAC39" s="285"/>
      <c r="LAD39" s="287"/>
      <c r="LAE39" s="287"/>
      <c r="LAF39" s="285"/>
      <c r="LAG39" s="287"/>
      <c r="LAH39" s="287"/>
      <c r="LAI39" s="285"/>
      <c r="LAJ39" s="287"/>
      <c r="LAK39" s="287"/>
      <c r="LAL39" s="285"/>
      <c r="LAM39" s="287"/>
      <c r="LAN39" s="287"/>
      <c r="LAO39" s="285"/>
      <c r="LAP39" s="287"/>
      <c r="LAQ39" s="287"/>
      <c r="LAR39" s="285"/>
      <c r="LAS39" s="287"/>
      <c r="LAT39" s="287"/>
      <c r="LAU39" s="285"/>
      <c r="LAV39" s="287"/>
      <c r="LAW39" s="287"/>
      <c r="LAX39" s="285"/>
      <c r="LAY39" s="287"/>
      <c r="LAZ39" s="287"/>
      <c r="LBA39" s="285"/>
      <c r="LBB39" s="287"/>
      <c r="LBC39" s="287"/>
      <c r="LBD39" s="285"/>
      <c r="LBE39" s="287"/>
      <c r="LBF39" s="287"/>
      <c r="LBG39" s="285"/>
      <c r="LBH39" s="286"/>
      <c r="LBI39" s="286"/>
      <c r="LBJ39" s="286"/>
      <c r="LBK39" s="287"/>
      <c r="LBL39" s="287"/>
      <c r="LBM39" s="285"/>
      <c r="LBN39" s="286"/>
      <c r="LBO39" s="286"/>
      <c r="LBP39" s="286"/>
      <c r="LBQ39" s="287"/>
      <c r="LBR39" s="287"/>
      <c r="LBS39" s="285"/>
      <c r="LBT39" s="287"/>
      <c r="LBU39" s="287"/>
      <c r="LBV39" s="285"/>
      <c r="LBW39" s="286"/>
      <c r="LBX39" s="286"/>
      <c r="LBY39" s="286"/>
      <c r="LBZ39" s="286"/>
      <c r="LCA39" s="286"/>
      <c r="LCB39" s="286"/>
      <c r="LCC39" s="163"/>
      <c r="LCD39" s="154"/>
      <c r="LCE39" s="287"/>
      <c r="LCF39" s="287"/>
      <c r="LCG39" s="285"/>
      <c r="LCH39" s="287"/>
      <c r="LCI39" s="287"/>
      <c r="LCJ39" s="285"/>
      <c r="LCK39" s="287"/>
      <c r="LCL39" s="287"/>
      <c r="LCM39" s="285"/>
      <c r="LCN39" s="287"/>
      <c r="LCO39" s="287"/>
      <c r="LCP39" s="285"/>
      <c r="LCQ39" s="287"/>
      <c r="LCR39" s="287"/>
      <c r="LCS39" s="285"/>
      <c r="LCT39" s="287"/>
      <c r="LCU39" s="287"/>
      <c r="LCV39" s="285"/>
      <c r="LCW39" s="287"/>
      <c r="LCX39" s="287"/>
      <c r="LCY39" s="285"/>
      <c r="LCZ39" s="287"/>
      <c r="LDA39" s="287"/>
      <c r="LDB39" s="285"/>
      <c r="LDC39" s="287"/>
      <c r="LDD39" s="287"/>
      <c r="LDE39" s="285"/>
      <c r="LDF39" s="287"/>
      <c r="LDG39" s="287"/>
      <c r="LDH39" s="285"/>
      <c r="LDI39" s="287"/>
      <c r="LDJ39" s="287"/>
      <c r="LDK39" s="285"/>
      <c r="LDL39" s="287"/>
      <c r="LDM39" s="287"/>
      <c r="LDN39" s="285"/>
      <c r="LDO39" s="287"/>
      <c r="LDP39" s="287"/>
      <c r="LDQ39" s="285"/>
      <c r="LDR39" s="287"/>
      <c r="LDS39" s="287"/>
      <c r="LDT39" s="285"/>
      <c r="LDU39" s="287"/>
      <c r="LDV39" s="287"/>
      <c r="LDW39" s="285"/>
      <c r="LDX39" s="287"/>
      <c r="LDY39" s="287"/>
      <c r="LDZ39" s="285"/>
      <c r="LEA39" s="287"/>
      <c r="LEB39" s="287"/>
      <c r="LEC39" s="285"/>
      <c r="LED39" s="287"/>
      <c r="LEE39" s="287"/>
      <c r="LEF39" s="285"/>
      <c r="LEG39" s="287"/>
      <c r="LEH39" s="287"/>
      <c r="LEI39" s="285"/>
      <c r="LEJ39" s="287"/>
      <c r="LEK39" s="287"/>
      <c r="LEL39" s="285"/>
      <c r="LEM39" s="287"/>
      <c r="LEN39" s="287"/>
      <c r="LEO39" s="285"/>
      <c r="LEP39" s="286"/>
      <c r="LEQ39" s="286"/>
      <c r="LER39" s="286"/>
      <c r="LES39" s="287"/>
      <c r="LET39" s="287"/>
      <c r="LEU39" s="285"/>
      <c r="LEV39" s="286"/>
      <c r="LEW39" s="286"/>
      <c r="LEX39" s="286"/>
      <c r="LEY39" s="287"/>
      <c r="LEZ39" s="287"/>
      <c r="LFA39" s="285"/>
      <c r="LFB39" s="287"/>
      <c r="LFC39" s="287"/>
      <c r="LFD39" s="285"/>
      <c r="LFE39" s="286"/>
      <c r="LFF39" s="286"/>
      <c r="LFG39" s="286"/>
      <c r="LFH39" s="286"/>
      <c r="LFI39" s="286"/>
      <c r="LFJ39" s="286"/>
      <c r="LFK39" s="163"/>
      <c r="LFL39" s="154"/>
      <c r="LFM39" s="287"/>
      <c r="LFN39" s="287"/>
      <c r="LFO39" s="285"/>
      <c r="LFP39" s="287"/>
      <c r="LFQ39" s="287"/>
      <c r="LFR39" s="285"/>
      <c r="LFS39" s="287"/>
      <c r="LFT39" s="287"/>
      <c r="LFU39" s="285"/>
      <c r="LFV39" s="287"/>
      <c r="LFW39" s="287"/>
      <c r="LFX39" s="285"/>
      <c r="LFY39" s="287"/>
      <c r="LFZ39" s="287"/>
      <c r="LGA39" s="285"/>
      <c r="LGB39" s="287"/>
      <c r="LGC39" s="287"/>
      <c r="LGD39" s="285"/>
      <c r="LGE39" s="287"/>
      <c r="LGF39" s="287"/>
      <c r="LGG39" s="285"/>
      <c r="LGH39" s="287"/>
      <c r="LGI39" s="287"/>
      <c r="LGJ39" s="285"/>
      <c r="LGK39" s="287"/>
      <c r="LGL39" s="287"/>
      <c r="LGM39" s="285"/>
      <c r="LGN39" s="287"/>
      <c r="LGO39" s="287"/>
      <c r="LGP39" s="285"/>
      <c r="LGQ39" s="287"/>
      <c r="LGR39" s="287"/>
      <c r="LGS39" s="285"/>
      <c r="LGT39" s="287"/>
      <c r="LGU39" s="287"/>
      <c r="LGV39" s="285"/>
      <c r="LGW39" s="287"/>
      <c r="LGX39" s="287"/>
      <c r="LGY39" s="285"/>
      <c r="LGZ39" s="287"/>
      <c r="LHA39" s="287"/>
      <c r="LHB39" s="285"/>
      <c r="LHC39" s="287"/>
      <c r="LHD39" s="287"/>
      <c r="LHE39" s="285"/>
      <c r="LHF39" s="287"/>
      <c r="LHG39" s="287"/>
      <c r="LHH39" s="285"/>
      <c r="LHI39" s="287"/>
      <c r="LHJ39" s="287"/>
      <c r="LHK39" s="285"/>
      <c r="LHL39" s="287"/>
      <c r="LHM39" s="287"/>
      <c r="LHN39" s="285"/>
      <c r="LHO39" s="287"/>
      <c r="LHP39" s="287"/>
      <c r="LHQ39" s="285"/>
      <c r="LHR39" s="287"/>
      <c r="LHS39" s="287"/>
      <c r="LHT39" s="285"/>
      <c r="LHU39" s="287"/>
      <c r="LHV39" s="287"/>
      <c r="LHW39" s="285"/>
      <c r="LHX39" s="286"/>
      <c r="LHY39" s="286"/>
      <c r="LHZ39" s="286"/>
      <c r="LIA39" s="287"/>
      <c r="LIB39" s="287"/>
      <c r="LIC39" s="285"/>
      <c r="LID39" s="286"/>
      <c r="LIE39" s="286"/>
      <c r="LIF39" s="286"/>
      <c r="LIG39" s="287"/>
      <c r="LIH39" s="287"/>
      <c r="LII39" s="285"/>
      <c r="LIJ39" s="287"/>
      <c r="LIK39" s="287"/>
      <c r="LIL39" s="285"/>
      <c r="LIM39" s="286"/>
      <c r="LIN39" s="286"/>
      <c r="LIO39" s="286"/>
      <c r="LIP39" s="286"/>
      <c r="LIQ39" s="286"/>
      <c r="LIR39" s="286"/>
      <c r="LIS39" s="163"/>
      <c r="LIT39" s="154"/>
      <c r="LIU39" s="287"/>
      <c r="LIV39" s="287"/>
      <c r="LIW39" s="285"/>
      <c r="LIX39" s="287"/>
      <c r="LIY39" s="287"/>
      <c r="LIZ39" s="285"/>
      <c r="LJA39" s="287"/>
      <c r="LJB39" s="287"/>
      <c r="LJC39" s="285"/>
      <c r="LJD39" s="287"/>
      <c r="LJE39" s="287"/>
      <c r="LJF39" s="285"/>
      <c r="LJG39" s="287"/>
      <c r="LJH39" s="287"/>
      <c r="LJI39" s="285"/>
      <c r="LJJ39" s="287"/>
      <c r="LJK39" s="287"/>
      <c r="LJL39" s="285"/>
      <c r="LJM39" s="287"/>
      <c r="LJN39" s="287"/>
      <c r="LJO39" s="285"/>
      <c r="LJP39" s="287"/>
      <c r="LJQ39" s="287"/>
      <c r="LJR39" s="285"/>
      <c r="LJS39" s="287"/>
      <c r="LJT39" s="287"/>
      <c r="LJU39" s="285"/>
      <c r="LJV39" s="287"/>
      <c r="LJW39" s="287"/>
      <c r="LJX39" s="285"/>
      <c r="LJY39" s="287"/>
      <c r="LJZ39" s="287"/>
      <c r="LKA39" s="285"/>
      <c r="LKB39" s="287"/>
      <c r="LKC39" s="287"/>
      <c r="LKD39" s="285"/>
      <c r="LKE39" s="287"/>
      <c r="LKF39" s="287"/>
      <c r="LKG39" s="285"/>
      <c r="LKH39" s="287"/>
      <c r="LKI39" s="287"/>
      <c r="LKJ39" s="285"/>
      <c r="LKK39" s="287"/>
      <c r="LKL39" s="287"/>
      <c r="LKM39" s="285"/>
      <c r="LKN39" s="287"/>
      <c r="LKO39" s="287"/>
      <c r="LKP39" s="285"/>
      <c r="LKQ39" s="287"/>
      <c r="LKR39" s="287"/>
      <c r="LKS39" s="285"/>
      <c r="LKT39" s="287"/>
      <c r="LKU39" s="287"/>
      <c r="LKV39" s="285"/>
      <c r="LKW39" s="287"/>
      <c r="LKX39" s="287"/>
      <c r="LKY39" s="285"/>
      <c r="LKZ39" s="287"/>
      <c r="LLA39" s="287"/>
      <c r="LLB39" s="285"/>
      <c r="LLC39" s="287"/>
      <c r="LLD39" s="287"/>
      <c r="LLE39" s="285"/>
      <c r="LLF39" s="286"/>
      <c r="LLG39" s="286"/>
      <c r="LLH39" s="286"/>
      <c r="LLI39" s="287"/>
      <c r="LLJ39" s="287"/>
      <c r="LLK39" s="285"/>
      <c r="LLL39" s="286"/>
      <c r="LLM39" s="286"/>
      <c r="LLN39" s="286"/>
      <c r="LLO39" s="287"/>
      <c r="LLP39" s="287"/>
      <c r="LLQ39" s="285"/>
      <c r="LLR39" s="287"/>
      <c r="LLS39" s="287"/>
      <c r="LLT39" s="285"/>
      <c r="LLU39" s="286"/>
      <c r="LLV39" s="286"/>
      <c r="LLW39" s="286"/>
      <c r="LLX39" s="286"/>
      <c r="LLY39" s="286"/>
      <c r="LLZ39" s="286"/>
      <c r="LMA39" s="163"/>
      <c r="LMB39" s="154"/>
      <c r="LMC39" s="287"/>
      <c r="LMD39" s="287"/>
      <c r="LME39" s="285"/>
      <c r="LMF39" s="287"/>
      <c r="LMG39" s="287"/>
      <c r="LMH39" s="285"/>
      <c r="LMI39" s="287"/>
      <c r="LMJ39" s="287"/>
      <c r="LMK39" s="285"/>
      <c r="LML39" s="287"/>
      <c r="LMM39" s="287"/>
      <c r="LMN39" s="285"/>
      <c r="LMO39" s="287"/>
      <c r="LMP39" s="287"/>
      <c r="LMQ39" s="285"/>
      <c r="LMR39" s="287"/>
      <c r="LMS39" s="287"/>
      <c r="LMT39" s="285"/>
      <c r="LMU39" s="287"/>
      <c r="LMV39" s="287"/>
      <c r="LMW39" s="285"/>
      <c r="LMX39" s="287"/>
      <c r="LMY39" s="287"/>
      <c r="LMZ39" s="285"/>
      <c r="LNA39" s="287"/>
      <c r="LNB39" s="287"/>
      <c r="LNC39" s="285"/>
      <c r="LND39" s="287"/>
      <c r="LNE39" s="287"/>
      <c r="LNF39" s="285"/>
      <c r="LNG39" s="287"/>
      <c r="LNH39" s="287"/>
      <c r="LNI39" s="285"/>
      <c r="LNJ39" s="287"/>
      <c r="LNK39" s="287"/>
      <c r="LNL39" s="285"/>
      <c r="LNM39" s="287"/>
      <c r="LNN39" s="287"/>
      <c r="LNO39" s="285"/>
      <c r="LNP39" s="287"/>
      <c r="LNQ39" s="287"/>
      <c r="LNR39" s="285"/>
      <c r="LNS39" s="287"/>
      <c r="LNT39" s="287"/>
      <c r="LNU39" s="285"/>
      <c r="LNV39" s="287"/>
      <c r="LNW39" s="287"/>
      <c r="LNX39" s="285"/>
      <c r="LNY39" s="287"/>
      <c r="LNZ39" s="287"/>
      <c r="LOA39" s="285"/>
      <c r="LOB39" s="287"/>
      <c r="LOC39" s="287"/>
      <c r="LOD39" s="285"/>
      <c r="LOE39" s="287"/>
      <c r="LOF39" s="287"/>
      <c r="LOG39" s="285"/>
      <c r="LOH39" s="287"/>
      <c r="LOI39" s="287"/>
      <c r="LOJ39" s="285"/>
      <c r="LOK39" s="287"/>
      <c r="LOL39" s="287"/>
      <c r="LOM39" s="285"/>
      <c r="LON39" s="286"/>
      <c r="LOO39" s="286"/>
      <c r="LOP39" s="286"/>
      <c r="LOQ39" s="287"/>
      <c r="LOR39" s="287"/>
      <c r="LOS39" s="285"/>
      <c r="LOT39" s="286"/>
      <c r="LOU39" s="286"/>
      <c r="LOV39" s="286"/>
      <c r="LOW39" s="287"/>
      <c r="LOX39" s="287"/>
      <c r="LOY39" s="285"/>
      <c r="LOZ39" s="287"/>
      <c r="LPA39" s="287"/>
      <c r="LPB39" s="285"/>
      <c r="LPC39" s="286"/>
      <c r="LPD39" s="286"/>
      <c r="LPE39" s="286"/>
      <c r="LPF39" s="286"/>
      <c r="LPG39" s="286"/>
      <c r="LPH39" s="286"/>
      <c r="LPI39" s="163"/>
      <c r="LPJ39" s="154"/>
      <c r="LPK39" s="287"/>
      <c r="LPL39" s="287"/>
      <c r="LPM39" s="285"/>
      <c r="LPN39" s="287"/>
      <c r="LPO39" s="287"/>
      <c r="LPP39" s="285"/>
      <c r="LPQ39" s="287"/>
      <c r="LPR39" s="287"/>
      <c r="LPS39" s="285"/>
      <c r="LPT39" s="287"/>
      <c r="LPU39" s="287"/>
      <c r="LPV39" s="285"/>
      <c r="LPW39" s="287"/>
      <c r="LPX39" s="287"/>
      <c r="LPY39" s="285"/>
      <c r="LPZ39" s="287"/>
      <c r="LQA39" s="287"/>
      <c r="LQB39" s="285"/>
      <c r="LQC39" s="287"/>
      <c r="LQD39" s="287"/>
      <c r="LQE39" s="285"/>
      <c r="LQF39" s="287"/>
      <c r="LQG39" s="287"/>
      <c r="LQH39" s="285"/>
      <c r="LQI39" s="287"/>
      <c r="LQJ39" s="287"/>
      <c r="LQK39" s="285"/>
      <c r="LQL39" s="287"/>
      <c r="LQM39" s="287"/>
      <c r="LQN39" s="285"/>
      <c r="LQO39" s="287"/>
      <c r="LQP39" s="287"/>
      <c r="LQQ39" s="285"/>
      <c r="LQR39" s="287"/>
      <c r="LQS39" s="287"/>
      <c r="LQT39" s="285"/>
      <c r="LQU39" s="287"/>
      <c r="LQV39" s="287"/>
      <c r="LQW39" s="285"/>
      <c r="LQX39" s="287"/>
      <c r="LQY39" s="287"/>
      <c r="LQZ39" s="285"/>
      <c r="LRA39" s="287"/>
      <c r="LRB39" s="287"/>
      <c r="LRC39" s="285"/>
      <c r="LRD39" s="287"/>
      <c r="LRE39" s="287"/>
      <c r="LRF39" s="285"/>
      <c r="LRG39" s="287"/>
      <c r="LRH39" s="287"/>
      <c r="LRI39" s="285"/>
      <c r="LRJ39" s="287"/>
      <c r="LRK39" s="287"/>
      <c r="LRL39" s="285"/>
      <c r="LRM39" s="287"/>
      <c r="LRN39" s="287"/>
      <c r="LRO39" s="285"/>
      <c r="LRP39" s="287"/>
      <c r="LRQ39" s="287"/>
      <c r="LRR39" s="285"/>
      <c r="LRS39" s="287"/>
      <c r="LRT39" s="287"/>
      <c r="LRU39" s="285"/>
      <c r="LRV39" s="286"/>
      <c r="LRW39" s="286"/>
      <c r="LRX39" s="286"/>
      <c r="LRY39" s="287"/>
      <c r="LRZ39" s="287"/>
      <c r="LSA39" s="285"/>
      <c r="LSB39" s="286"/>
      <c r="LSC39" s="286"/>
      <c r="LSD39" s="286"/>
      <c r="LSE39" s="287"/>
      <c r="LSF39" s="287"/>
      <c r="LSG39" s="285"/>
      <c r="LSH39" s="287"/>
      <c r="LSI39" s="287"/>
      <c r="LSJ39" s="285"/>
      <c r="LSK39" s="286"/>
      <c r="LSL39" s="286"/>
      <c r="LSM39" s="286"/>
      <c r="LSN39" s="286"/>
      <c r="LSO39" s="286"/>
      <c r="LSP39" s="286"/>
      <c r="LSQ39" s="163"/>
      <c r="LSR39" s="154"/>
      <c r="LSS39" s="287"/>
      <c r="LST39" s="287"/>
      <c r="LSU39" s="285"/>
      <c r="LSV39" s="287"/>
      <c r="LSW39" s="287"/>
      <c r="LSX39" s="285"/>
      <c r="LSY39" s="287"/>
      <c r="LSZ39" s="287"/>
      <c r="LTA39" s="285"/>
      <c r="LTB39" s="287"/>
      <c r="LTC39" s="287"/>
      <c r="LTD39" s="285"/>
      <c r="LTE39" s="287"/>
      <c r="LTF39" s="287"/>
      <c r="LTG39" s="285"/>
      <c r="LTH39" s="287"/>
      <c r="LTI39" s="287"/>
      <c r="LTJ39" s="285"/>
      <c r="LTK39" s="287"/>
      <c r="LTL39" s="287"/>
      <c r="LTM39" s="285"/>
      <c r="LTN39" s="287"/>
      <c r="LTO39" s="287"/>
      <c r="LTP39" s="285"/>
      <c r="LTQ39" s="287"/>
      <c r="LTR39" s="287"/>
      <c r="LTS39" s="285"/>
      <c r="LTT39" s="287"/>
      <c r="LTU39" s="287"/>
      <c r="LTV39" s="285"/>
      <c r="LTW39" s="287"/>
      <c r="LTX39" s="287"/>
      <c r="LTY39" s="285"/>
      <c r="LTZ39" s="287"/>
      <c r="LUA39" s="287"/>
      <c r="LUB39" s="285"/>
      <c r="LUC39" s="287"/>
      <c r="LUD39" s="287"/>
      <c r="LUE39" s="285"/>
      <c r="LUF39" s="287"/>
      <c r="LUG39" s="287"/>
      <c r="LUH39" s="285"/>
      <c r="LUI39" s="287"/>
      <c r="LUJ39" s="287"/>
      <c r="LUK39" s="285"/>
      <c r="LUL39" s="287"/>
      <c r="LUM39" s="287"/>
      <c r="LUN39" s="285"/>
      <c r="LUO39" s="287"/>
      <c r="LUP39" s="287"/>
      <c r="LUQ39" s="285"/>
      <c r="LUR39" s="287"/>
      <c r="LUS39" s="287"/>
      <c r="LUT39" s="285"/>
      <c r="LUU39" s="287"/>
      <c r="LUV39" s="287"/>
      <c r="LUW39" s="285"/>
      <c r="LUX39" s="287"/>
      <c r="LUY39" s="287"/>
      <c r="LUZ39" s="285"/>
      <c r="LVA39" s="287"/>
      <c r="LVB39" s="287"/>
      <c r="LVC39" s="285"/>
      <c r="LVD39" s="286"/>
      <c r="LVE39" s="286"/>
      <c r="LVF39" s="286"/>
      <c r="LVG39" s="287"/>
      <c r="LVH39" s="287"/>
      <c r="LVI39" s="285"/>
      <c r="LVJ39" s="286"/>
      <c r="LVK39" s="286"/>
      <c r="LVL39" s="286"/>
      <c r="LVM39" s="287"/>
      <c r="LVN39" s="287"/>
      <c r="LVO39" s="285"/>
      <c r="LVP39" s="287"/>
      <c r="LVQ39" s="287"/>
      <c r="LVR39" s="285"/>
      <c r="LVS39" s="286"/>
      <c r="LVT39" s="286"/>
      <c r="LVU39" s="286"/>
      <c r="LVV39" s="286"/>
      <c r="LVW39" s="286"/>
      <c r="LVX39" s="286"/>
      <c r="LVY39" s="163"/>
      <c r="LVZ39" s="154"/>
      <c r="LWA39" s="287"/>
      <c r="LWB39" s="287"/>
      <c r="LWC39" s="285"/>
      <c r="LWD39" s="287"/>
      <c r="LWE39" s="287"/>
      <c r="LWF39" s="285"/>
      <c r="LWG39" s="287"/>
      <c r="LWH39" s="287"/>
      <c r="LWI39" s="285"/>
      <c r="LWJ39" s="287"/>
      <c r="LWK39" s="287"/>
      <c r="LWL39" s="285"/>
      <c r="LWM39" s="287"/>
      <c r="LWN39" s="287"/>
      <c r="LWO39" s="285"/>
      <c r="LWP39" s="287"/>
      <c r="LWQ39" s="287"/>
      <c r="LWR39" s="285"/>
      <c r="LWS39" s="287"/>
      <c r="LWT39" s="287"/>
      <c r="LWU39" s="285"/>
      <c r="LWV39" s="287"/>
      <c r="LWW39" s="287"/>
      <c r="LWX39" s="285"/>
      <c r="LWY39" s="287"/>
      <c r="LWZ39" s="287"/>
      <c r="LXA39" s="285"/>
      <c r="LXB39" s="287"/>
      <c r="LXC39" s="287"/>
      <c r="LXD39" s="285"/>
      <c r="LXE39" s="287"/>
      <c r="LXF39" s="287"/>
      <c r="LXG39" s="285"/>
      <c r="LXH39" s="287"/>
      <c r="LXI39" s="287"/>
      <c r="LXJ39" s="285"/>
      <c r="LXK39" s="287"/>
      <c r="LXL39" s="287"/>
      <c r="LXM39" s="285"/>
      <c r="LXN39" s="287"/>
      <c r="LXO39" s="287"/>
      <c r="LXP39" s="285"/>
      <c r="LXQ39" s="287"/>
      <c r="LXR39" s="287"/>
      <c r="LXS39" s="285"/>
      <c r="LXT39" s="287"/>
      <c r="LXU39" s="287"/>
      <c r="LXV39" s="285"/>
      <c r="LXW39" s="287"/>
      <c r="LXX39" s="287"/>
      <c r="LXY39" s="285"/>
      <c r="LXZ39" s="287"/>
      <c r="LYA39" s="287"/>
      <c r="LYB39" s="285"/>
      <c r="LYC39" s="287"/>
      <c r="LYD39" s="287"/>
      <c r="LYE39" s="285"/>
      <c r="LYF39" s="287"/>
      <c r="LYG39" s="287"/>
      <c r="LYH39" s="285"/>
      <c r="LYI39" s="287"/>
      <c r="LYJ39" s="287"/>
      <c r="LYK39" s="285"/>
      <c r="LYL39" s="286"/>
      <c r="LYM39" s="286"/>
      <c r="LYN39" s="286"/>
      <c r="LYO39" s="287"/>
      <c r="LYP39" s="287"/>
      <c r="LYQ39" s="285"/>
      <c r="LYR39" s="286"/>
      <c r="LYS39" s="286"/>
      <c r="LYT39" s="286"/>
      <c r="LYU39" s="287"/>
      <c r="LYV39" s="287"/>
      <c r="LYW39" s="285"/>
      <c r="LYX39" s="287"/>
      <c r="LYY39" s="287"/>
      <c r="LYZ39" s="285"/>
      <c r="LZA39" s="286"/>
      <c r="LZB39" s="286"/>
      <c r="LZC39" s="286"/>
      <c r="LZD39" s="286"/>
      <c r="LZE39" s="286"/>
      <c r="LZF39" s="286"/>
      <c r="LZG39" s="163"/>
      <c r="LZH39" s="154"/>
      <c r="LZI39" s="287"/>
      <c r="LZJ39" s="287"/>
      <c r="LZK39" s="285"/>
      <c r="LZL39" s="287"/>
      <c r="LZM39" s="287"/>
      <c r="LZN39" s="285"/>
      <c r="LZO39" s="287"/>
      <c r="LZP39" s="287"/>
      <c r="LZQ39" s="285"/>
      <c r="LZR39" s="287"/>
      <c r="LZS39" s="287"/>
      <c r="LZT39" s="285"/>
      <c r="LZU39" s="287"/>
      <c r="LZV39" s="287"/>
      <c r="LZW39" s="285"/>
      <c r="LZX39" s="287"/>
      <c r="LZY39" s="287"/>
      <c r="LZZ39" s="285"/>
      <c r="MAA39" s="287"/>
      <c r="MAB39" s="287"/>
      <c r="MAC39" s="285"/>
      <c r="MAD39" s="287"/>
      <c r="MAE39" s="287"/>
      <c r="MAF39" s="285"/>
      <c r="MAG39" s="287"/>
      <c r="MAH39" s="287"/>
      <c r="MAI39" s="285"/>
      <c r="MAJ39" s="287"/>
      <c r="MAK39" s="287"/>
      <c r="MAL39" s="285"/>
      <c r="MAM39" s="287"/>
      <c r="MAN39" s="287"/>
      <c r="MAO39" s="285"/>
      <c r="MAP39" s="287"/>
      <c r="MAQ39" s="287"/>
      <c r="MAR39" s="285"/>
      <c r="MAS39" s="287"/>
      <c r="MAT39" s="287"/>
      <c r="MAU39" s="285"/>
      <c r="MAV39" s="287"/>
      <c r="MAW39" s="287"/>
      <c r="MAX39" s="285"/>
      <c r="MAY39" s="287"/>
      <c r="MAZ39" s="287"/>
      <c r="MBA39" s="285"/>
      <c r="MBB39" s="287"/>
      <c r="MBC39" s="287"/>
      <c r="MBD39" s="285"/>
      <c r="MBE39" s="287"/>
      <c r="MBF39" s="287"/>
      <c r="MBG39" s="285"/>
      <c r="MBH39" s="287"/>
      <c r="MBI39" s="287"/>
      <c r="MBJ39" s="285"/>
      <c r="MBK39" s="287"/>
      <c r="MBL39" s="287"/>
      <c r="MBM39" s="285"/>
      <c r="MBN39" s="287"/>
      <c r="MBO39" s="287"/>
      <c r="MBP39" s="285"/>
      <c r="MBQ39" s="287"/>
      <c r="MBR39" s="287"/>
      <c r="MBS39" s="285"/>
      <c r="MBT39" s="286"/>
      <c r="MBU39" s="286"/>
      <c r="MBV39" s="286"/>
      <c r="MBW39" s="287"/>
      <c r="MBX39" s="287"/>
      <c r="MBY39" s="285"/>
      <c r="MBZ39" s="286"/>
      <c r="MCA39" s="286"/>
      <c r="MCB39" s="286"/>
      <c r="MCC39" s="287"/>
      <c r="MCD39" s="287"/>
      <c r="MCE39" s="285"/>
      <c r="MCF39" s="287"/>
      <c r="MCG39" s="287"/>
      <c r="MCH39" s="285"/>
      <c r="MCI39" s="286"/>
      <c r="MCJ39" s="286"/>
      <c r="MCK39" s="286"/>
      <c r="MCL39" s="286"/>
      <c r="MCM39" s="286"/>
      <c r="MCN39" s="286"/>
      <c r="MCO39" s="163"/>
      <c r="MCP39" s="154"/>
      <c r="MCQ39" s="287"/>
      <c r="MCR39" s="287"/>
      <c r="MCS39" s="285"/>
      <c r="MCT39" s="287"/>
      <c r="MCU39" s="287"/>
      <c r="MCV39" s="285"/>
      <c r="MCW39" s="287"/>
      <c r="MCX39" s="287"/>
      <c r="MCY39" s="285"/>
      <c r="MCZ39" s="287"/>
      <c r="MDA39" s="287"/>
      <c r="MDB39" s="285"/>
      <c r="MDC39" s="287"/>
      <c r="MDD39" s="287"/>
      <c r="MDE39" s="285"/>
      <c r="MDF39" s="287"/>
      <c r="MDG39" s="287"/>
      <c r="MDH39" s="285"/>
      <c r="MDI39" s="287"/>
      <c r="MDJ39" s="287"/>
      <c r="MDK39" s="285"/>
      <c r="MDL39" s="287"/>
      <c r="MDM39" s="287"/>
      <c r="MDN39" s="285"/>
      <c r="MDO39" s="287"/>
      <c r="MDP39" s="287"/>
      <c r="MDQ39" s="285"/>
      <c r="MDR39" s="287"/>
      <c r="MDS39" s="287"/>
      <c r="MDT39" s="285"/>
      <c r="MDU39" s="287"/>
      <c r="MDV39" s="287"/>
      <c r="MDW39" s="285"/>
      <c r="MDX39" s="287"/>
      <c r="MDY39" s="287"/>
      <c r="MDZ39" s="285"/>
      <c r="MEA39" s="287"/>
      <c r="MEB39" s="287"/>
      <c r="MEC39" s="285"/>
      <c r="MED39" s="287"/>
      <c r="MEE39" s="287"/>
      <c r="MEF39" s="285"/>
      <c r="MEG39" s="287"/>
      <c r="MEH39" s="287"/>
      <c r="MEI39" s="285"/>
      <c r="MEJ39" s="287"/>
      <c r="MEK39" s="287"/>
      <c r="MEL39" s="285"/>
      <c r="MEM39" s="287"/>
      <c r="MEN39" s="287"/>
      <c r="MEO39" s="285"/>
      <c r="MEP39" s="287"/>
      <c r="MEQ39" s="287"/>
      <c r="MER39" s="285"/>
      <c r="MES39" s="287"/>
      <c r="MET39" s="287"/>
      <c r="MEU39" s="285"/>
      <c r="MEV39" s="287"/>
      <c r="MEW39" s="287"/>
      <c r="MEX39" s="285"/>
      <c r="MEY39" s="287"/>
      <c r="MEZ39" s="287"/>
      <c r="MFA39" s="285"/>
      <c r="MFB39" s="286"/>
      <c r="MFC39" s="286"/>
      <c r="MFD39" s="286"/>
      <c r="MFE39" s="287"/>
      <c r="MFF39" s="287"/>
      <c r="MFG39" s="285"/>
      <c r="MFH39" s="286"/>
      <c r="MFI39" s="286"/>
      <c r="MFJ39" s="286"/>
      <c r="MFK39" s="287"/>
      <c r="MFL39" s="287"/>
      <c r="MFM39" s="285"/>
      <c r="MFN39" s="287"/>
      <c r="MFO39" s="287"/>
      <c r="MFP39" s="285"/>
      <c r="MFQ39" s="286"/>
      <c r="MFR39" s="286"/>
      <c r="MFS39" s="286"/>
      <c r="MFT39" s="286"/>
      <c r="MFU39" s="286"/>
      <c r="MFV39" s="286"/>
      <c r="MFW39" s="163"/>
      <c r="MFX39" s="154"/>
      <c r="MFY39" s="287"/>
      <c r="MFZ39" s="287"/>
      <c r="MGA39" s="285"/>
      <c r="MGB39" s="287"/>
      <c r="MGC39" s="287"/>
      <c r="MGD39" s="285"/>
      <c r="MGE39" s="287"/>
      <c r="MGF39" s="287"/>
      <c r="MGG39" s="285"/>
      <c r="MGH39" s="287"/>
      <c r="MGI39" s="287"/>
      <c r="MGJ39" s="285"/>
      <c r="MGK39" s="287"/>
      <c r="MGL39" s="287"/>
      <c r="MGM39" s="285"/>
      <c r="MGN39" s="287"/>
      <c r="MGO39" s="287"/>
      <c r="MGP39" s="285"/>
      <c r="MGQ39" s="287"/>
      <c r="MGR39" s="287"/>
      <c r="MGS39" s="285"/>
      <c r="MGT39" s="287"/>
      <c r="MGU39" s="287"/>
      <c r="MGV39" s="285"/>
      <c r="MGW39" s="287"/>
      <c r="MGX39" s="287"/>
      <c r="MGY39" s="285"/>
      <c r="MGZ39" s="287"/>
      <c r="MHA39" s="287"/>
      <c r="MHB39" s="285"/>
      <c r="MHC39" s="287"/>
      <c r="MHD39" s="287"/>
      <c r="MHE39" s="285"/>
      <c r="MHF39" s="287"/>
      <c r="MHG39" s="287"/>
      <c r="MHH39" s="285"/>
      <c r="MHI39" s="287"/>
      <c r="MHJ39" s="287"/>
      <c r="MHK39" s="285"/>
      <c r="MHL39" s="287"/>
      <c r="MHM39" s="287"/>
      <c r="MHN39" s="285"/>
      <c r="MHO39" s="287"/>
      <c r="MHP39" s="287"/>
      <c r="MHQ39" s="285"/>
      <c r="MHR39" s="287"/>
      <c r="MHS39" s="287"/>
      <c r="MHT39" s="285"/>
      <c r="MHU39" s="287"/>
      <c r="MHV39" s="287"/>
      <c r="MHW39" s="285"/>
      <c r="MHX39" s="287"/>
      <c r="MHY39" s="287"/>
      <c r="MHZ39" s="285"/>
      <c r="MIA39" s="287"/>
      <c r="MIB39" s="287"/>
      <c r="MIC39" s="285"/>
      <c r="MID39" s="287"/>
      <c r="MIE39" s="287"/>
      <c r="MIF39" s="285"/>
      <c r="MIG39" s="287"/>
      <c r="MIH39" s="287"/>
      <c r="MII39" s="285"/>
      <c r="MIJ39" s="286"/>
      <c r="MIK39" s="286"/>
      <c r="MIL39" s="286"/>
      <c r="MIM39" s="287"/>
      <c r="MIN39" s="287"/>
      <c r="MIO39" s="285"/>
      <c r="MIP39" s="286"/>
      <c r="MIQ39" s="286"/>
      <c r="MIR39" s="286"/>
      <c r="MIS39" s="287"/>
      <c r="MIT39" s="287"/>
      <c r="MIU39" s="285"/>
      <c r="MIV39" s="287"/>
      <c r="MIW39" s="287"/>
      <c r="MIX39" s="285"/>
      <c r="MIY39" s="286"/>
      <c r="MIZ39" s="286"/>
      <c r="MJA39" s="286"/>
      <c r="MJB39" s="286"/>
      <c r="MJC39" s="286"/>
      <c r="MJD39" s="286"/>
      <c r="MJE39" s="163"/>
      <c r="MJF39" s="154"/>
      <c r="MJG39" s="287"/>
      <c r="MJH39" s="287"/>
      <c r="MJI39" s="285"/>
      <c r="MJJ39" s="287"/>
      <c r="MJK39" s="287"/>
      <c r="MJL39" s="285"/>
      <c r="MJM39" s="287"/>
      <c r="MJN39" s="287"/>
      <c r="MJO39" s="285"/>
      <c r="MJP39" s="287"/>
      <c r="MJQ39" s="287"/>
      <c r="MJR39" s="285"/>
      <c r="MJS39" s="287"/>
      <c r="MJT39" s="287"/>
      <c r="MJU39" s="285"/>
      <c r="MJV39" s="287"/>
      <c r="MJW39" s="287"/>
      <c r="MJX39" s="285"/>
      <c r="MJY39" s="287"/>
      <c r="MJZ39" s="287"/>
      <c r="MKA39" s="285"/>
      <c r="MKB39" s="287"/>
      <c r="MKC39" s="287"/>
      <c r="MKD39" s="285"/>
      <c r="MKE39" s="287"/>
      <c r="MKF39" s="287"/>
      <c r="MKG39" s="285"/>
      <c r="MKH39" s="287"/>
      <c r="MKI39" s="287"/>
      <c r="MKJ39" s="285"/>
      <c r="MKK39" s="287"/>
      <c r="MKL39" s="287"/>
      <c r="MKM39" s="285"/>
      <c r="MKN39" s="287"/>
      <c r="MKO39" s="287"/>
      <c r="MKP39" s="285"/>
      <c r="MKQ39" s="287"/>
      <c r="MKR39" s="287"/>
      <c r="MKS39" s="285"/>
      <c r="MKT39" s="287"/>
      <c r="MKU39" s="287"/>
      <c r="MKV39" s="285"/>
      <c r="MKW39" s="287"/>
      <c r="MKX39" s="287"/>
      <c r="MKY39" s="285"/>
      <c r="MKZ39" s="287"/>
      <c r="MLA39" s="287"/>
      <c r="MLB39" s="285"/>
      <c r="MLC39" s="287"/>
      <c r="MLD39" s="287"/>
      <c r="MLE39" s="285"/>
      <c r="MLF39" s="287"/>
      <c r="MLG39" s="287"/>
      <c r="MLH39" s="285"/>
      <c r="MLI39" s="287"/>
      <c r="MLJ39" s="287"/>
      <c r="MLK39" s="285"/>
      <c r="MLL39" s="287"/>
      <c r="MLM39" s="287"/>
      <c r="MLN39" s="285"/>
      <c r="MLO39" s="287"/>
      <c r="MLP39" s="287"/>
      <c r="MLQ39" s="285"/>
      <c r="MLR39" s="286"/>
      <c r="MLS39" s="286"/>
      <c r="MLT39" s="286"/>
      <c r="MLU39" s="287"/>
      <c r="MLV39" s="287"/>
      <c r="MLW39" s="285"/>
      <c r="MLX39" s="286"/>
      <c r="MLY39" s="286"/>
      <c r="MLZ39" s="286"/>
      <c r="MMA39" s="287"/>
      <c r="MMB39" s="287"/>
      <c r="MMC39" s="285"/>
      <c r="MMD39" s="287"/>
      <c r="MME39" s="287"/>
      <c r="MMF39" s="285"/>
      <c r="MMG39" s="286"/>
      <c r="MMH39" s="286"/>
      <c r="MMI39" s="286"/>
      <c r="MMJ39" s="286"/>
      <c r="MMK39" s="286"/>
      <c r="MML39" s="286"/>
      <c r="MMM39" s="163"/>
      <c r="MMN39" s="154"/>
      <c r="MMO39" s="287"/>
      <c r="MMP39" s="287"/>
      <c r="MMQ39" s="285"/>
      <c r="MMR39" s="287"/>
      <c r="MMS39" s="287"/>
      <c r="MMT39" s="285"/>
      <c r="MMU39" s="287"/>
      <c r="MMV39" s="287"/>
      <c r="MMW39" s="285"/>
      <c r="MMX39" s="287"/>
      <c r="MMY39" s="287"/>
      <c r="MMZ39" s="285"/>
      <c r="MNA39" s="287"/>
      <c r="MNB39" s="287"/>
      <c r="MNC39" s="285"/>
      <c r="MND39" s="287"/>
      <c r="MNE39" s="287"/>
      <c r="MNF39" s="285"/>
      <c r="MNG39" s="287"/>
      <c r="MNH39" s="287"/>
      <c r="MNI39" s="285"/>
      <c r="MNJ39" s="287"/>
      <c r="MNK39" s="287"/>
      <c r="MNL39" s="285"/>
      <c r="MNM39" s="287"/>
      <c r="MNN39" s="287"/>
      <c r="MNO39" s="285"/>
      <c r="MNP39" s="287"/>
      <c r="MNQ39" s="287"/>
      <c r="MNR39" s="285"/>
      <c r="MNS39" s="287"/>
      <c r="MNT39" s="287"/>
      <c r="MNU39" s="285"/>
      <c r="MNV39" s="287"/>
      <c r="MNW39" s="287"/>
      <c r="MNX39" s="285"/>
      <c r="MNY39" s="287"/>
      <c r="MNZ39" s="287"/>
      <c r="MOA39" s="285"/>
      <c r="MOB39" s="287"/>
      <c r="MOC39" s="287"/>
      <c r="MOD39" s="285"/>
      <c r="MOE39" s="287"/>
      <c r="MOF39" s="287"/>
      <c r="MOG39" s="285"/>
      <c r="MOH39" s="287"/>
      <c r="MOI39" s="287"/>
      <c r="MOJ39" s="285"/>
      <c r="MOK39" s="287"/>
      <c r="MOL39" s="287"/>
      <c r="MOM39" s="285"/>
      <c r="MON39" s="287"/>
      <c r="MOO39" s="287"/>
      <c r="MOP39" s="285"/>
      <c r="MOQ39" s="287"/>
      <c r="MOR39" s="287"/>
      <c r="MOS39" s="285"/>
      <c r="MOT39" s="287"/>
      <c r="MOU39" s="287"/>
      <c r="MOV39" s="285"/>
      <c r="MOW39" s="287"/>
      <c r="MOX39" s="287"/>
      <c r="MOY39" s="285"/>
      <c r="MOZ39" s="286"/>
      <c r="MPA39" s="286"/>
      <c r="MPB39" s="286"/>
      <c r="MPC39" s="287"/>
      <c r="MPD39" s="287"/>
      <c r="MPE39" s="285"/>
      <c r="MPF39" s="286"/>
      <c r="MPG39" s="286"/>
      <c r="MPH39" s="286"/>
      <c r="MPI39" s="287"/>
      <c r="MPJ39" s="287"/>
      <c r="MPK39" s="285"/>
      <c r="MPL39" s="287"/>
      <c r="MPM39" s="287"/>
      <c r="MPN39" s="285"/>
      <c r="MPO39" s="286"/>
      <c r="MPP39" s="286"/>
      <c r="MPQ39" s="286"/>
      <c r="MPR39" s="286"/>
      <c r="MPS39" s="286"/>
      <c r="MPT39" s="286"/>
      <c r="MPU39" s="163"/>
      <c r="MPV39" s="154"/>
      <c r="MPW39" s="287"/>
      <c r="MPX39" s="287"/>
      <c r="MPY39" s="285"/>
      <c r="MPZ39" s="287"/>
      <c r="MQA39" s="287"/>
      <c r="MQB39" s="285"/>
      <c r="MQC39" s="287"/>
      <c r="MQD39" s="287"/>
      <c r="MQE39" s="285"/>
      <c r="MQF39" s="287"/>
      <c r="MQG39" s="287"/>
      <c r="MQH39" s="285"/>
      <c r="MQI39" s="287"/>
      <c r="MQJ39" s="287"/>
      <c r="MQK39" s="285"/>
      <c r="MQL39" s="287"/>
      <c r="MQM39" s="287"/>
      <c r="MQN39" s="285"/>
      <c r="MQO39" s="287"/>
      <c r="MQP39" s="287"/>
      <c r="MQQ39" s="285"/>
      <c r="MQR39" s="287"/>
      <c r="MQS39" s="287"/>
      <c r="MQT39" s="285"/>
      <c r="MQU39" s="287"/>
      <c r="MQV39" s="287"/>
      <c r="MQW39" s="285"/>
      <c r="MQX39" s="287"/>
      <c r="MQY39" s="287"/>
      <c r="MQZ39" s="285"/>
      <c r="MRA39" s="287"/>
      <c r="MRB39" s="287"/>
      <c r="MRC39" s="285"/>
      <c r="MRD39" s="287"/>
      <c r="MRE39" s="287"/>
      <c r="MRF39" s="285"/>
      <c r="MRG39" s="287"/>
      <c r="MRH39" s="287"/>
      <c r="MRI39" s="285"/>
      <c r="MRJ39" s="287"/>
      <c r="MRK39" s="287"/>
      <c r="MRL39" s="285"/>
      <c r="MRM39" s="287"/>
      <c r="MRN39" s="287"/>
      <c r="MRO39" s="285"/>
      <c r="MRP39" s="287"/>
      <c r="MRQ39" s="287"/>
      <c r="MRR39" s="285"/>
      <c r="MRS39" s="287"/>
      <c r="MRT39" s="287"/>
      <c r="MRU39" s="285"/>
      <c r="MRV39" s="287"/>
      <c r="MRW39" s="287"/>
      <c r="MRX39" s="285"/>
      <c r="MRY39" s="287"/>
      <c r="MRZ39" s="287"/>
      <c r="MSA39" s="285"/>
      <c r="MSB39" s="287"/>
      <c r="MSC39" s="287"/>
      <c r="MSD39" s="285"/>
      <c r="MSE39" s="287"/>
      <c r="MSF39" s="287"/>
      <c r="MSG39" s="285"/>
      <c r="MSH39" s="286"/>
      <c r="MSI39" s="286"/>
      <c r="MSJ39" s="286"/>
      <c r="MSK39" s="287"/>
      <c r="MSL39" s="287"/>
      <c r="MSM39" s="285"/>
      <c r="MSN39" s="286"/>
      <c r="MSO39" s="286"/>
      <c r="MSP39" s="286"/>
      <c r="MSQ39" s="287"/>
      <c r="MSR39" s="287"/>
      <c r="MSS39" s="285"/>
      <c r="MST39" s="287"/>
      <c r="MSU39" s="287"/>
      <c r="MSV39" s="285"/>
      <c r="MSW39" s="286"/>
      <c r="MSX39" s="286"/>
      <c r="MSY39" s="286"/>
      <c r="MSZ39" s="286"/>
      <c r="MTA39" s="286"/>
      <c r="MTB39" s="286"/>
      <c r="MTC39" s="163"/>
      <c r="MTD39" s="154"/>
      <c r="MTE39" s="287"/>
      <c r="MTF39" s="287"/>
      <c r="MTG39" s="285"/>
      <c r="MTH39" s="287"/>
      <c r="MTI39" s="287"/>
      <c r="MTJ39" s="285"/>
      <c r="MTK39" s="287"/>
      <c r="MTL39" s="287"/>
      <c r="MTM39" s="285"/>
      <c r="MTN39" s="287"/>
      <c r="MTO39" s="287"/>
      <c r="MTP39" s="285"/>
      <c r="MTQ39" s="287"/>
      <c r="MTR39" s="287"/>
      <c r="MTS39" s="285"/>
      <c r="MTT39" s="287"/>
      <c r="MTU39" s="287"/>
      <c r="MTV39" s="285"/>
      <c r="MTW39" s="287"/>
      <c r="MTX39" s="287"/>
      <c r="MTY39" s="285"/>
      <c r="MTZ39" s="287"/>
      <c r="MUA39" s="287"/>
      <c r="MUB39" s="285"/>
      <c r="MUC39" s="287"/>
      <c r="MUD39" s="287"/>
      <c r="MUE39" s="285"/>
      <c r="MUF39" s="287"/>
      <c r="MUG39" s="287"/>
      <c r="MUH39" s="285"/>
      <c r="MUI39" s="287"/>
      <c r="MUJ39" s="287"/>
      <c r="MUK39" s="285"/>
      <c r="MUL39" s="287"/>
      <c r="MUM39" s="287"/>
      <c r="MUN39" s="285"/>
      <c r="MUO39" s="287"/>
      <c r="MUP39" s="287"/>
      <c r="MUQ39" s="285"/>
      <c r="MUR39" s="287"/>
      <c r="MUS39" s="287"/>
      <c r="MUT39" s="285"/>
      <c r="MUU39" s="287"/>
      <c r="MUV39" s="287"/>
      <c r="MUW39" s="285"/>
      <c r="MUX39" s="287"/>
      <c r="MUY39" s="287"/>
      <c r="MUZ39" s="285"/>
      <c r="MVA39" s="287"/>
      <c r="MVB39" s="287"/>
      <c r="MVC39" s="285"/>
      <c r="MVD39" s="287"/>
      <c r="MVE39" s="287"/>
      <c r="MVF39" s="285"/>
      <c r="MVG39" s="287"/>
      <c r="MVH39" s="287"/>
      <c r="MVI39" s="285"/>
      <c r="MVJ39" s="287"/>
      <c r="MVK39" s="287"/>
      <c r="MVL39" s="285"/>
      <c r="MVM39" s="287"/>
      <c r="MVN39" s="287"/>
      <c r="MVO39" s="285"/>
      <c r="MVP39" s="286"/>
      <c r="MVQ39" s="286"/>
      <c r="MVR39" s="286"/>
      <c r="MVS39" s="287"/>
      <c r="MVT39" s="287"/>
      <c r="MVU39" s="285"/>
      <c r="MVV39" s="286"/>
      <c r="MVW39" s="286"/>
      <c r="MVX39" s="286"/>
      <c r="MVY39" s="287"/>
      <c r="MVZ39" s="287"/>
      <c r="MWA39" s="285"/>
      <c r="MWB39" s="287"/>
      <c r="MWC39" s="287"/>
      <c r="MWD39" s="285"/>
      <c r="MWE39" s="286"/>
      <c r="MWF39" s="286"/>
      <c r="MWG39" s="286"/>
      <c r="MWH39" s="286"/>
      <c r="MWI39" s="286"/>
      <c r="MWJ39" s="286"/>
      <c r="MWK39" s="163"/>
      <c r="MWL39" s="154"/>
      <c r="MWM39" s="287"/>
      <c r="MWN39" s="287"/>
      <c r="MWO39" s="285"/>
      <c r="MWP39" s="287"/>
      <c r="MWQ39" s="287"/>
      <c r="MWR39" s="285"/>
      <c r="MWS39" s="287"/>
      <c r="MWT39" s="287"/>
      <c r="MWU39" s="285"/>
      <c r="MWV39" s="287"/>
      <c r="MWW39" s="287"/>
      <c r="MWX39" s="285"/>
      <c r="MWY39" s="287"/>
      <c r="MWZ39" s="287"/>
      <c r="MXA39" s="285"/>
      <c r="MXB39" s="287"/>
      <c r="MXC39" s="287"/>
      <c r="MXD39" s="285"/>
      <c r="MXE39" s="287"/>
      <c r="MXF39" s="287"/>
      <c r="MXG39" s="285"/>
      <c r="MXH39" s="287"/>
      <c r="MXI39" s="287"/>
      <c r="MXJ39" s="285"/>
      <c r="MXK39" s="287"/>
      <c r="MXL39" s="287"/>
      <c r="MXM39" s="285"/>
      <c r="MXN39" s="287"/>
      <c r="MXO39" s="287"/>
      <c r="MXP39" s="285"/>
      <c r="MXQ39" s="287"/>
      <c r="MXR39" s="287"/>
      <c r="MXS39" s="285"/>
      <c r="MXT39" s="287"/>
      <c r="MXU39" s="287"/>
      <c r="MXV39" s="285"/>
      <c r="MXW39" s="287"/>
      <c r="MXX39" s="287"/>
      <c r="MXY39" s="285"/>
      <c r="MXZ39" s="287"/>
      <c r="MYA39" s="287"/>
      <c r="MYB39" s="285"/>
      <c r="MYC39" s="287"/>
      <c r="MYD39" s="287"/>
      <c r="MYE39" s="285"/>
      <c r="MYF39" s="287"/>
      <c r="MYG39" s="287"/>
      <c r="MYH39" s="285"/>
      <c r="MYI39" s="287"/>
      <c r="MYJ39" s="287"/>
      <c r="MYK39" s="285"/>
      <c r="MYL39" s="287"/>
      <c r="MYM39" s="287"/>
      <c r="MYN39" s="285"/>
      <c r="MYO39" s="287"/>
      <c r="MYP39" s="287"/>
      <c r="MYQ39" s="285"/>
      <c r="MYR39" s="287"/>
      <c r="MYS39" s="287"/>
      <c r="MYT39" s="285"/>
      <c r="MYU39" s="287"/>
      <c r="MYV39" s="287"/>
      <c r="MYW39" s="285"/>
      <c r="MYX39" s="286"/>
      <c r="MYY39" s="286"/>
      <c r="MYZ39" s="286"/>
      <c r="MZA39" s="287"/>
      <c r="MZB39" s="287"/>
      <c r="MZC39" s="285"/>
      <c r="MZD39" s="286"/>
      <c r="MZE39" s="286"/>
      <c r="MZF39" s="286"/>
      <c r="MZG39" s="287"/>
      <c r="MZH39" s="287"/>
      <c r="MZI39" s="285"/>
      <c r="MZJ39" s="287"/>
      <c r="MZK39" s="287"/>
      <c r="MZL39" s="285"/>
      <c r="MZM39" s="286"/>
      <c r="MZN39" s="286"/>
      <c r="MZO39" s="286"/>
      <c r="MZP39" s="286"/>
      <c r="MZQ39" s="286"/>
      <c r="MZR39" s="286"/>
      <c r="MZS39" s="163"/>
      <c r="MZT39" s="154"/>
      <c r="MZU39" s="287"/>
      <c r="MZV39" s="287"/>
      <c r="MZW39" s="285"/>
      <c r="MZX39" s="287"/>
      <c r="MZY39" s="287"/>
      <c r="MZZ39" s="285"/>
      <c r="NAA39" s="287"/>
      <c r="NAB39" s="287"/>
      <c r="NAC39" s="285"/>
      <c r="NAD39" s="287"/>
      <c r="NAE39" s="287"/>
      <c r="NAF39" s="285"/>
      <c r="NAG39" s="287"/>
      <c r="NAH39" s="287"/>
      <c r="NAI39" s="285"/>
      <c r="NAJ39" s="287"/>
      <c r="NAK39" s="287"/>
      <c r="NAL39" s="285"/>
      <c r="NAM39" s="287"/>
      <c r="NAN39" s="287"/>
      <c r="NAO39" s="285"/>
      <c r="NAP39" s="287"/>
      <c r="NAQ39" s="287"/>
      <c r="NAR39" s="285"/>
      <c r="NAS39" s="287"/>
      <c r="NAT39" s="287"/>
      <c r="NAU39" s="285"/>
      <c r="NAV39" s="287"/>
      <c r="NAW39" s="287"/>
      <c r="NAX39" s="285"/>
      <c r="NAY39" s="287"/>
      <c r="NAZ39" s="287"/>
      <c r="NBA39" s="285"/>
      <c r="NBB39" s="287"/>
      <c r="NBC39" s="287"/>
      <c r="NBD39" s="285"/>
      <c r="NBE39" s="287"/>
      <c r="NBF39" s="287"/>
      <c r="NBG39" s="285"/>
      <c r="NBH39" s="287"/>
      <c r="NBI39" s="287"/>
      <c r="NBJ39" s="285"/>
      <c r="NBK39" s="287"/>
      <c r="NBL39" s="287"/>
      <c r="NBM39" s="285"/>
      <c r="NBN39" s="287"/>
      <c r="NBO39" s="287"/>
      <c r="NBP39" s="285"/>
      <c r="NBQ39" s="287"/>
      <c r="NBR39" s="287"/>
      <c r="NBS39" s="285"/>
      <c r="NBT39" s="287"/>
      <c r="NBU39" s="287"/>
      <c r="NBV39" s="285"/>
      <c r="NBW39" s="287"/>
      <c r="NBX39" s="287"/>
      <c r="NBY39" s="285"/>
      <c r="NBZ39" s="287"/>
      <c r="NCA39" s="287"/>
      <c r="NCB39" s="285"/>
      <c r="NCC39" s="287"/>
      <c r="NCD39" s="287"/>
      <c r="NCE39" s="285"/>
      <c r="NCF39" s="286"/>
      <c r="NCG39" s="286"/>
      <c r="NCH39" s="286"/>
      <c r="NCI39" s="287"/>
      <c r="NCJ39" s="287"/>
      <c r="NCK39" s="285"/>
      <c r="NCL39" s="286"/>
      <c r="NCM39" s="286"/>
      <c r="NCN39" s="286"/>
      <c r="NCO39" s="287"/>
      <c r="NCP39" s="287"/>
      <c r="NCQ39" s="285"/>
      <c r="NCR39" s="287"/>
      <c r="NCS39" s="287"/>
      <c r="NCT39" s="285"/>
      <c r="NCU39" s="286"/>
      <c r="NCV39" s="286"/>
      <c r="NCW39" s="286"/>
      <c r="NCX39" s="286"/>
      <c r="NCY39" s="286"/>
      <c r="NCZ39" s="286"/>
      <c r="NDA39" s="163"/>
      <c r="NDB39" s="154"/>
      <c r="NDC39" s="287"/>
      <c r="NDD39" s="287"/>
      <c r="NDE39" s="285"/>
      <c r="NDF39" s="287"/>
      <c r="NDG39" s="287"/>
      <c r="NDH39" s="285"/>
      <c r="NDI39" s="287"/>
      <c r="NDJ39" s="287"/>
      <c r="NDK39" s="285"/>
      <c r="NDL39" s="287"/>
      <c r="NDM39" s="287"/>
      <c r="NDN39" s="285"/>
      <c r="NDO39" s="287"/>
      <c r="NDP39" s="287"/>
      <c r="NDQ39" s="285"/>
      <c r="NDR39" s="287"/>
      <c r="NDS39" s="287"/>
      <c r="NDT39" s="285"/>
      <c r="NDU39" s="287"/>
      <c r="NDV39" s="287"/>
      <c r="NDW39" s="285"/>
      <c r="NDX39" s="287"/>
      <c r="NDY39" s="287"/>
      <c r="NDZ39" s="285"/>
      <c r="NEA39" s="287"/>
      <c r="NEB39" s="287"/>
      <c r="NEC39" s="285"/>
      <c r="NED39" s="287"/>
      <c r="NEE39" s="287"/>
      <c r="NEF39" s="285"/>
      <c r="NEG39" s="287"/>
      <c r="NEH39" s="287"/>
      <c r="NEI39" s="285"/>
      <c r="NEJ39" s="287"/>
      <c r="NEK39" s="287"/>
      <c r="NEL39" s="285"/>
      <c r="NEM39" s="287"/>
      <c r="NEN39" s="287"/>
      <c r="NEO39" s="285"/>
      <c r="NEP39" s="287"/>
      <c r="NEQ39" s="287"/>
      <c r="NER39" s="285"/>
      <c r="NES39" s="287"/>
      <c r="NET39" s="287"/>
      <c r="NEU39" s="285"/>
      <c r="NEV39" s="287"/>
      <c r="NEW39" s="287"/>
      <c r="NEX39" s="285"/>
      <c r="NEY39" s="287"/>
      <c r="NEZ39" s="287"/>
      <c r="NFA39" s="285"/>
      <c r="NFB39" s="287"/>
      <c r="NFC39" s="287"/>
      <c r="NFD39" s="285"/>
      <c r="NFE39" s="287"/>
      <c r="NFF39" s="287"/>
      <c r="NFG39" s="285"/>
      <c r="NFH39" s="287"/>
      <c r="NFI39" s="287"/>
      <c r="NFJ39" s="285"/>
      <c r="NFK39" s="287"/>
      <c r="NFL39" s="287"/>
      <c r="NFM39" s="285"/>
      <c r="NFN39" s="286"/>
      <c r="NFO39" s="286"/>
      <c r="NFP39" s="286"/>
      <c r="NFQ39" s="287"/>
      <c r="NFR39" s="287"/>
      <c r="NFS39" s="285"/>
      <c r="NFT39" s="286"/>
      <c r="NFU39" s="286"/>
      <c r="NFV39" s="286"/>
      <c r="NFW39" s="287"/>
      <c r="NFX39" s="287"/>
      <c r="NFY39" s="285"/>
      <c r="NFZ39" s="287"/>
      <c r="NGA39" s="287"/>
      <c r="NGB39" s="285"/>
      <c r="NGC39" s="286"/>
      <c r="NGD39" s="286"/>
      <c r="NGE39" s="286"/>
      <c r="NGF39" s="286"/>
      <c r="NGG39" s="286"/>
      <c r="NGH39" s="286"/>
      <c r="NGI39" s="163"/>
      <c r="NGJ39" s="154"/>
      <c r="NGK39" s="287"/>
      <c r="NGL39" s="287"/>
      <c r="NGM39" s="285"/>
      <c r="NGN39" s="287"/>
      <c r="NGO39" s="287"/>
      <c r="NGP39" s="285"/>
      <c r="NGQ39" s="287"/>
      <c r="NGR39" s="287"/>
      <c r="NGS39" s="285"/>
      <c r="NGT39" s="287"/>
      <c r="NGU39" s="287"/>
      <c r="NGV39" s="285"/>
      <c r="NGW39" s="287"/>
      <c r="NGX39" s="287"/>
      <c r="NGY39" s="285"/>
      <c r="NGZ39" s="287"/>
      <c r="NHA39" s="287"/>
      <c r="NHB39" s="285"/>
      <c r="NHC39" s="287"/>
      <c r="NHD39" s="287"/>
      <c r="NHE39" s="285"/>
      <c r="NHF39" s="287"/>
      <c r="NHG39" s="287"/>
      <c r="NHH39" s="285"/>
      <c r="NHI39" s="287"/>
      <c r="NHJ39" s="287"/>
      <c r="NHK39" s="285"/>
      <c r="NHL39" s="287"/>
      <c r="NHM39" s="287"/>
      <c r="NHN39" s="285"/>
      <c r="NHO39" s="287"/>
      <c r="NHP39" s="287"/>
      <c r="NHQ39" s="285"/>
      <c r="NHR39" s="287"/>
      <c r="NHS39" s="287"/>
      <c r="NHT39" s="285"/>
      <c r="NHU39" s="287"/>
      <c r="NHV39" s="287"/>
      <c r="NHW39" s="285"/>
      <c r="NHX39" s="287"/>
      <c r="NHY39" s="287"/>
      <c r="NHZ39" s="285"/>
      <c r="NIA39" s="287"/>
      <c r="NIB39" s="287"/>
      <c r="NIC39" s="285"/>
      <c r="NID39" s="287"/>
      <c r="NIE39" s="287"/>
      <c r="NIF39" s="285"/>
      <c r="NIG39" s="287"/>
      <c r="NIH39" s="287"/>
      <c r="NII39" s="285"/>
      <c r="NIJ39" s="287"/>
      <c r="NIK39" s="287"/>
      <c r="NIL39" s="285"/>
      <c r="NIM39" s="287"/>
      <c r="NIN39" s="287"/>
      <c r="NIO39" s="285"/>
      <c r="NIP39" s="287"/>
      <c r="NIQ39" s="287"/>
      <c r="NIR39" s="285"/>
      <c r="NIS39" s="287"/>
      <c r="NIT39" s="287"/>
      <c r="NIU39" s="285"/>
      <c r="NIV39" s="286"/>
      <c r="NIW39" s="286"/>
      <c r="NIX39" s="286"/>
      <c r="NIY39" s="287"/>
      <c r="NIZ39" s="287"/>
      <c r="NJA39" s="285"/>
      <c r="NJB39" s="286"/>
      <c r="NJC39" s="286"/>
      <c r="NJD39" s="286"/>
      <c r="NJE39" s="287"/>
      <c r="NJF39" s="287"/>
      <c r="NJG39" s="285"/>
      <c r="NJH39" s="287"/>
      <c r="NJI39" s="287"/>
      <c r="NJJ39" s="285"/>
      <c r="NJK39" s="286"/>
      <c r="NJL39" s="286"/>
      <c r="NJM39" s="286"/>
      <c r="NJN39" s="286"/>
      <c r="NJO39" s="286"/>
      <c r="NJP39" s="286"/>
      <c r="NJQ39" s="163"/>
      <c r="NJR39" s="154"/>
      <c r="NJS39" s="287"/>
      <c r="NJT39" s="287"/>
      <c r="NJU39" s="285"/>
      <c r="NJV39" s="287"/>
      <c r="NJW39" s="287"/>
      <c r="NJX39" s="285"/>
      <c r="NJY39" s="287"/>
      <c r="NJZ39" s="287"/>
      <c r="NKA39" s="285"/>
      <c r="NKB39" s="287"/>
      <c r="NKC39" s="287"/>
      <c r="NKD39" s="285"/>
      <c r="NKE39" s="287"/>
      <c r="NKF39" s="287"/>
      <c r="NKG39" s="285"/>
      <c r="NKH39" s="287"/>
      <c r="NKI39" s="287"/>
      <c r="NKJ39" s="285"/>
      <c r="NKK39" s="287"/>
      <c r="NKL39" s="287"/>
      <c r="NKM39" s="285"/>
      <c r="NKN39" s="287"/>
      <c r="NKO39" s="287"/>
      <c r="NKP39" s="285"/>
      <c r="NKQ39" s="287"/>
      <c r="NKR39" s="287"/>
      <c r="NKS39" s="285"/>
      <c r="NKT39" s="287"/>
      <c r="NKU39" s="287"/>
      <c r="NKV39" s="285"/>
      <c r="NKW39" s="287"/>
      <c r="NKX39" s="287"/>
      <c r="NKY39" s="285"/>
      <c r="NKZ39" s="287"/>
      <c r="NLA39" s="287"/>
      <c r="NLB39" s="285"/>
      <c r="NLC39" s="287"/>
      <c r="NLD39" s="287"/>
      <c r="NLE39" s="285"/>
      <c r="NLF39" s="287"/>
      <c r="NLG39" s="287"/>
      <c r="NLH39" s="285"/>
      <c r="NLI39" s="287"/>
      <c r="NLJ39" s="287"/>
      <c r="NLK39" s="285"/>
      <c r="NLL39" s="287"/>
      <c r="NLM39" s="287"/>
      <c r="NLN39" s="285"/>
      <c r="NLO39" s="287"/>
      <c r="NLP39" s="287"/>
      <c r="NLQ39" s="285"/>
      <c r="NLR39" s="287"/>
      <c r="NLS39" s="287"/>
      <c r="NLT39" s="285"/>
      <c r="NLU39" s="287"/>
      <c r="NLV39" s="287"/>
      <c r="NLW39" s="285"/>
      <c r="NLX39" s="287"/>
      <c r="NLY39" s="287"/>
      <c r="NLZ39" s="285"/>
      <c r="NMA39" s="287"/>
      <c r="NMB39" s="287"/>
      <c r="NMC39" s="285"/>
      <c r="NMD39" s="286"/>
      <c r="NME39" s="286"/>
      <c r="NMF39" s="286"/>
      <c r="NMG39" s="287"/>
      <c r="NMH39" s="287"/>
      <c r="NMI39" s="285"/>
      <c r="NMJ39" s="286"/>
      <c r="NMK39" s="286"/>
      <c r="NML39" s="286"/>
      <c r="NMM39" s="287"/>
      <c r="NMN39" s="287"/>
      <c r="NMO39" s="285"/>
      <c r="NMP39" s="287"/>
      <c r="NMQ39" s="287"/>
      <c r="NMR39" s="285"/>
      <c r="NMS39" s="286"/>
      <c r="NMT39" s="286"/>
      <c r="NMU39" s="286"/>
      <c r="NMV39" s="286"/>
      <c r="NMW39" s="286"/>
      <c r="NMX39" s="286"/>
      <c r="NMY39" s="163"/>
      <c r="NMZ39" s="154"/>
      <c r="NNA39" s="287"/>
      <c r="NNB39" s="287"/>
      <c r="NNC39" s="285"/>
      <c r="NND39" s="287"/>
      <c r="NNE39" s="287"/>
      <c r="NNF39" s="285"/>
      <c r="NNG39" s="287"/>
      <c r="NNH39" s="287"/>
      <c r="NNI39" s="285"/>
      <c r="NNJ39" s="287"/>
      <c r="NNK39" s="287"/>
      <c r="NNL39" s="285"/>
      <c r="NNM39" s="287"/>
      <c r="NNN39" s="287"/>
      <c r="NNO39" s="285"/>
      <c r="NNP39" s="287"/>
      <c r="NNQ39" s="287"/>
      <c r="NNR39" s="285"/>
      <c r="NNS39" s="287"/>
      <c r="NNT39" s="287"/>
      <c r="NNU39" s="285"/>
      <c r="NNV39" s="287"/>
      <c r="NNW39" s="287"/>
      <c r="NNX39" s="285"/>
      <c r="NNY39" s="287"/>
      <c r="NNZ39" s="287"/>
      <c r="NOA39" s="285"/>
      <c r="NOB39" s="287"/>
      <c r="NOC39" s="287"/>
      <c r="NOD39" s="285"/>
      <c r="NOE39" s="287"/>
      <c r="NOF39" s="287"/>
      <c r="NOG39" s="285"/>
      <c r="NOH39" s="287"/>
      <c r="NOI39" s="287"/>
      <c r="NOJ39" s="285"/>
      <c r="NOK39" s="287"/>
      <c r="NOL39" s="287"/>
      <c r="NOM39" s="285"/>
      <c r="NON39" s="287"/>
      <c r="NOO39" s="287"/>
      <c r="NOP39" s="285"/>
      <c r="NOQ39" s="287"/>
      <c r="NOR39" s="287"/>
      <c r="NOS39" s="285"/>
      <c r="NOT39" s="287"/>
      <c r="NOU39" s="287"/>
      <c r="NOV39" s="285"/>
      <c r="NOW39" s="287"/>
      <c r="NOX39" s="287"/>
      <c r="NOY39" s="285"/>
      <c r="NOZ39" s="287"/>
      <c r="NPA39" s="287"/>
      <c r="NPB39" s="285"/>
      <c r="NPC39" s="287"/>
      <c r="NPD39" s="287"/>
      <c r="NPE39" s="285"/>
      <c r="NPF39" s="287"/>
      <c r="NPG39" s="287"/>
      <c r="NPH39" s="285"/>
      <c r="NPI39" s="287"/>
      <c r="NPJ39" s="287"/>
      <c r="NPK39" s="285"/>
      <c r="NPL39" s="286"/>
      <c r="NPM39" s="286"/>
      <c r="NPN39" s="286"/>
      <c r="NPO39" s="287"/>
      <c r="NPP39" s="287"/>
      <c r="NPQ39" s="285"/>
      <c r="NPR39" s="286"/>
      <c r="NPS39" s="286"/>
      <c r="NPT39" s="286"/>
      <c r="NPU39" s="287"/>
      <c r="NPV39" s="287"/>
      <c r="NPW39" s="285"/>
      <c r="NPX39" s="287"/>
      <c r="NPY39" s="287"/>
      <c r="NPZ39" s="285"/>
      <c r="NQA39" s="286"/>
      <c r="NQB39" s="286"/>
      <c r="NQC39" s="286"/>
      <c r="NQD39" s="286"/>
      <c r="NQE39" s="286"/>
      <c r="NQF39" s="286"/>
      <c r="NQG39" s="163"/>
      <c r="NQH39" s="154"/>
      <c r="NQI39" s="287"/>
      <c r="NQJ39" s="287"/>
      <c r="NQK39" s="285"/>
      <c r="NQL39" s="287"/>
      <c r="NQM39" s="287"/>
      <c r="NQN39" s="285"/>
      <c r="NQO39" s="287"/>
      <c r="NQP39" s="287"/>
      <c r="NQQ39" s="285"/>
      <c r="NQR39" s="287"/>
      <c r="NQS39" s="287"/>
      <c r="NQT39" s="285"/>
      <c r="NQU39" s="287"/>
      <c r="NQV39" s="287"/>
      <c r="NQW39" s="285"/>
      <c r="NQX39" s="287"/>
      <c r="NQY39" s="287"/>
      <c r="NQZ39" s="285"/>
      <c r="NRA39" s="287"/>
      <c r="NRB39" s="287"/>
      <c r="NRC39" s="285"/>
      <c r="NRD39" s="287"/>
      <c r="NRE39" s="287"/>
      <c r="NRF39" s="285"/>
      <c r="NRG39" s="287"/>
      <c r="NRH39" s="287"/>
      <c r="NRI39" s="285"/>
      <c r="NRJ39" s="287"/>
      <c r="NRK39" s="287"/>
      <c r="NRL39" s="285"/>
      <c r="NRM39" s="287"/>
      <c r="NRN39" s="287"/>
      <c r="NRO39" s="285"/>
      <c r="NRP39" s="287"/>
      <c r="NRQ39" s="287"/>
      <c r="NRR39" s="285"/>
      <c r="NRS39" s="287"/>
      <c r="NRT39" s="287"/>
      <c r="NRU39" s="285"/>
      <c r="NRV39" s="287"/>
      <c r="NRW39" s="287"/>
      <c r="NRX39" s="285"/>
      <c r="NRY39" s="287"/>
      <c r="NRZ39" s="287"/>
      <c r="NSA39" s="285"/>
      <c r="NSB39" s="287"/>
      <c r="NSC39" s="287"/>
      <c r="NSD39" s="285"/>
      <c r="NSE39" s="287"/>
      <c r="NSF39" s="287"/>
      <c r="NSG39" s="285"/>
      <c r="NSH39" s="287"/>
      <c r="NSI39" s="287"/>
      <c r="NSJ39" s="285"/>
      <c r="NSK39" s="287"/>
      <c r="NSL39" s="287"/>
      <c r="NSM39" s="285"/>
      <c r="NSN39" s="287"/>
      <c r="NSO39" s="287"/>
      <c r="NSP39" s="285"/>
      <c r="NSQ39" s="287"/>
      <c r="NSR39" s="287"/>
      <c r="NSS39" s="285"/>
      <c r="NST39" s="286"/>
      <c r="NSU39" s="286"/>
      <c r="NSV39" s="286"/>
      <c r="NSW39" s="287"/>
      <c r="NSX39" s="287"/>
      <c r="NSY39" s="285"/>
      <c r="NSZ39" s="286"/>
      <c r="NTA39" s="286"/>
      <c r="NTB39" s="286"/>
      <c r="NTC39" s="287"/>
      <c r="NTD39" s="287"/>
      <c r="NTE39" s="285"/>
      <c r="NTF39" s="287"/>
      <c r="NTG39" s="287"/>
      <c r="NTH39" s="285"/>
      <c r="NTI39" s="286"/>
      <c r="NTJ39" s="286"/>
      <c r="NTK39" s="286"/>
      <c r="NTL39" s="286"/>
      <c r="NTM39" s="286"/>
      <c r="NTN39" s="286"/>
      <c r="NTO39" s="163"/>
      <c r="NTP39" s="154"/>
      <c r="NTQ39" s="287"/>
      <c r="NTR39" s="287"/>
      <c r="NTS39" s="285"/>
      <c r="NTT39" s="287"/>
      <c r="NTU39" s="287"/>
      <c r="NTV39" s="285"/>
      <c r="NTW39" s="287"/>
      <c r="NTX39" s="287"/>
      <c r="NTY39" s="285"/>
      <c r="NTZ39" s="287"/>
      <c r="NUA39" s="287"/>
      <c r="NUB39" s="285"/>
      <c r="NUC39" s="287"/>
      <c r="NUD39" s="287"/>
      <c r="NUE39" s="285"/>
      <c r="NUF39" s="287"/>
      <c r="NUG39" s="287"/>
      <c r="NUH39" s="285"/>
      <c r="NUI39" s="287"/>
      <c r="NUJ39" s="287"/>
      <c r="NUK39" s="285"/>
      <c r="NUL39" s="287"/>
      <c r="NUM39" s="287"/>
      <c r="NUN39" s="285"/>
      <c r="NUO39" s="287"/>
      <c r="NUP39" s="287"/>
      <c r="NUQ39" s="285"/>
      <c r="NUR39" s="287"/>
      <c r="NUS39" s="287"/>
      <c r="NUT39" s="285"/>
      <c r="NUU39" s="287"/>
      <c r="NUV39" s="287"/>
      <c r="NUW39" s="285"/>
      <c r="NUX39" s="287"/>
      <c r="NUY39" s="287"/>
      <c r="NUZ39" s="285"/>
      <c r="NVA39" s="287"/>
      <c r="NVB39" s="287"/>
      <c r="NVC39" s="285"/>
      <c r="NVD39" s="287"/>
      <c r="NVE39" s="287"/>
      <c r="NVF39" s="285"/>
      <c r="NVG39" s="287"/>
      <c r="NVH39" s="287"/>
      <c r="NVI39" s="285"/>
      <c r="NVJ39" s="287"/>
      <c r="NVK39" s="287"/>
      <c r="NVL39" s="285"/>
      <c r="NVM39" s="287"/>
      <c r="NVN39" s="287"/>
      <c r="NVO39" s="285"/>
      <c r="NVP39" s="287"/>
      <c r="NVQ39" s="287"/>
      <c r="NVR39" s="285"/>
      <c r="NVS39" s="287"/>
      <c r="NVT39" s="287"/>
      <c r="NVU39" s="285"/>
      <c r="NVV39" s="287"/>
      <c r="NVW39" s="287"/>
      <c r="NVX39" s="285"/>
      <c r="NVY39" s="287"/>
      <c r="NVZ39" s="287"/>
      <c r="NWA39" s="285"/>
      <c r="NWB39" s="286"/>
      <c r="NWC39" s="286"/>
      <c r="NWD39" s="286"/>
      <c r="NWE39" s="287"/>
      <c r="NWF39" s="287"/>
      <c r="NWG39" s="285"/>
      <c r="NWH39" s="286"/>
      <c r="NWI39" s="286"/>
      <c r="NWJ39" s="286"/>
      <c r="NWK39" s="287"/>
      <c r="NWL39" s="287"/>
      <c r="NWM39" s="285"/>
      <c r="NWN39" s="287"/>
      <c r="NWO39" s="287"/>
      <c r="NWP39" s="285"/>
      <c r="NWQ39" s="286"/>
      <c r="NWR39" s="286"/>
      <c r="NWS39" s="286"/>
      <c r="NWT39" s="286"/>
      <c r="NWU39" s="286"/>
      <c r="NWV39" s="286"/>
      <c r="NWW39" s="163"/>
      <c r="NWX39" s="154"/>
      <c r="NWY39" s="287"/>
      <c r="NWZ39" s="287"/>
      <c r="NXA39" s="285"/>
      <c r="NXB39" s="287"/>
      <c r="NXC39" s="287"/>
      <c r="NXD39" s="285"/>
      <c r="NXE39" s="287"/>
      <c r="NXF39" s="287"/>
      <c r="NXG39" s="285"/>
      <c r="NXH39" s="287"/>
      <c r="NXI39" s="287"/>
      <c r="NXJ39" s="285"/>
      <c r="NXK39" s="287"/>
      <c r="NXL39" s="287"/>
      <c r="NXM39" s="285"/>
      <c r="NXN39" s="287"/>
      <c r="NXO39" s="287"/>
      <c r="NXP39" s="285"/>
      <c r="NXQ39" s="287"/>
      <c r="NXR39" s="287"/>
      <c r="NXS39" s="285"/>
      <c r="NXT39" s="287"/>
      <c r="NXU39" s="287"/>
      <c r="NXV39" s="285"/>
      <c r="NXW39" s="287"/>
      <c r="NXX39" s="287"/>
      <c r="NXY39" s="285"/>
      <c r="NXZ39" s="287"/>
      <c r="NYA39" s="287"/>
      <c r="NYB39" s="285"/>
      <c r="NYC39" s="287"/>
      <c r="NYD39" s="287"/>
      <c r="NYE39" s="285"/>
      <c r="NYF39" s="287"/>
      <c r="NYG39" s="287"/>
      <c r="NYH39" s="285"/>
      <c r="NYI39" s="287"/>
      <c r="NYJ39" s="287"/>
      <c r="NYK39" s="285"/>
      <c r="NYL39" s="287"/>
      <c r="NYM39" s="287"/>
      <c r="NYN39" s="285"/>
      <c r="NYO39" s="287"/>
      <c r="NYP39" s="287"/>
      <c r="NYQ39" s="285"/>
      <c r="NYR39" s="287"/>
      <c r="NYS39" s="287"/>
      <c r="NYT39" s="285"/>
      <c r="NYU39" s="287"/>
      <c r="NYV39" s="287"/>
      <c r="NYW39" s="285"/>
      <c r="NYX39" s="287"/>
      <c r="NYY39" s="287"/>
      <c r="NYZ39" s="285"/>
      <c r="NZA39" s="287"/>
      <c r="NZB39" s="287"/>
      <c r="NZC39" s="285"/>
      <c r="NZD39" s="287"/>
      <c r="NZE39" s="287"/>
      <c r="NZF39" s="285"/>
      <c r="NZG39" s="287"/>
      <c r="NZH39" s="287"/>
      <c r="NZI39" s="285"/>
      <c r="NZJ39" s="286"/>
      <c r="NZK39" s="286"/>
      <c r="NZL39" s="286"/>
      <c r="NZM39" s="287"/>
      <c r="NZN39" s="287"/>
      <c r="NZO39" s="285"/>
      <c r="NZP39" s="286"/>
      <c r="NZQ39" s="286"/>
      <c r="NZR39" s="286"/>
      <c r="NZS39" s="287"/>
      <c r="NZT39" s="287"/>
      <c r="NZU39" s="285"/>
      <c r="NZV39" s="287"/>
      <c r="NZW39" s="287"/>
      <c r="NZX39" s="285"/>
      <c r="NZY39" s="286"/>
      <c r="NZZ39" s="286"/>
      <c r="OAA39" s="286"/>
      <c r="OAB39" s="286"/>
      <c r="OAC39" s="286"/>
      <c r="OAD39" s="286"/>
      <c r="OAE39" s="163"/>
      <c r="OAF39" s="154"/>
      <c r="OAG39" s="287"/>
      <c r="OAH39" s="287"/>
      <c r="OAI39" s="285"/>
      <c r="OAJ39" s="287"/>
      <c r="OAK39" s="287"/>
      <c r="OAL39" s="285"/>
      <c r="OAM39" s="287"/>
      <c r="OAN39" s="287"/>
      <c r="OAO39" s="285"/>
      <c r="OAP39" s="287"/>
      <c r="OAQ39" s="287"/>
      <c r="OAR39" s="285"/>
      <c r="OAS39" s="287"/>
      <c r="OAT39" s="287"/>
      <c r="OAU39" s="285"/>
      <c r="OAV39" s="287"/>
      <c r="OAW39" s="287"/>
      <c r="OAX39" s="285"/>
      <c r="OAY39" s="287"/>
      <c r="OAZ39" s="287"/>
      <c r="OBA39" s="285"/>
      <c r="OBB39" s="287"/>
      <c r="OBC39" s="287"/>
      <c r="OBD39" s="285"/>
      <c r="OBE39" s="287"/>
      <c r="OBF39" s="287"/>
      <c r="OBG39" s="285"/>
      <c r="OBH39" s="287"/>
      <c r="OBI39" s="287"/>
      <c r="OBJ39" s="285"/>
      <c r="OBK39" s="287"/>
      <c r="OBL39" s="287"/>
      <c r="OBM39" s="285"/>
      <c r="OBN39" s="287"/>
      <c r="OBO39" s="287"/>
      <c r="OBP39" s="285"/>
      <c r="OBQ39" s="287"/>
      <c r="OBR39" s="287"/>
      <c r="OBS39" s="285"/>
      <c r="OBT39" s="287"/>
      <c r="OBU39" s="287"/>
      <c r="OBV39" s="285"/>
      <c r="OBW39" s="287"/>
      <c r="OBX39" s="287"/>
      <c r="OBY39" s="285"/>
      <c r="OBZ39" s="287"/>
      <c r="OCA39" s="287"/>
      <c r="OCB39" s="285"/>
      <c r="OCC39" s="287"/>
      <c r="OCD39" s="287"/>
      <c r="OCE39" s="285"/>
      <c r="OCF39" s="287"/>
      <c r="OCG39" s="287"/>
      <c r="OCH39" s="285"/>
      <c r="OCI39" s="287"/>
      <c r="OCJ39" s="287"/>
      <c r="OCK39" s="285"/>
      <c r="OCL39" s="287"/>
      <c r="OCM39" s="287"/>
      <c r="OCN39" s="285"/>
      <c r="OCO39" s="287"/>
      <c r="OCP39" s="287"/>
      <c r="OCQ39" s="285"/>
      <c r="OCR39" s="286"/>
      <c r="OCS39" s="286"/>
      <c r="OCT39" s="286"/>
      <c r="OCU39" s="287"/>
      <c r="OCV39" s="287"/>
      <c r="OCW39" s="285"/>
      <c r="OCX39" s="286"/>
      <c r="OCY39" s="286"/>
      <c r="OCZ39" s="286"/>
      <c r="ODA39" s="287"/>
      <c r="ODB39" s="287"/>
      <c r="ODC39" s="285"/>
      <c r="ODD39" s="287"/>
      <c r="ODE39" s="287"/>
      <c r="ODF39" s="285"/>
      <c r="ODG39" s="286"/>
      <c r="ODH39" s="286"/>
      <c r="ODI39" s="286"/>
      <c r="ODJ39" s="286"/>
      <c r="ODK39" s="286"/>
      <c r="ODL39" s="286"/>
      <c r="ODM39" s="163"/>
      <c r="ODN39" s="154"/>
      <c r="ODO39" s="287"/>
      <c r="ODP39" s="287"/>
      <c r="ODQ39" s="285"/>
      <c r="ODR39" s="287"/>
      <c r="ODS39" s="287"/>
      <c r="ODT39" s="285"/>
      <c r="ODU39" s="287"/>
      <c r="ODV39" s="287"/>
      <c r="ODW39" s="285"/>
      <c r="ODX39" s="287"/>
      <c r="ODY39" s="287"/>
      <c r="ODZ39" s="285"/>
      <c r="OEA39" s="287"/>
      <c r="OEB39" s="287"/>
      <c r="OEC39" s="285"/>
      <c r="OED39" s="287"/>
      <c r="OEE39" s="287"/>
      <c r="OEF39" s="285"/>
      <c r="OEG39" s="287"/>
      <c r="OEH39" s="287"/>
      <c r="OEI39" s="285"/>
      <c r="OEJ39" s="287"/>
      <c r="OEK39" s="287"/>
      <c r="OEL39" s="285"/>
      <c r="OEM39" s="287"/>
      <c r="OEN39" s="287"/>
      <c r="OEO39" s="285"/>
      <c r="OEP39" s="287"/>
      <c r="OEQ39" s="287"/>
      <c r="OER39" s="285"/>
      <c r="OES39" s="287"/>
      <c r="OET39" s="287"/>
      <c r="OEU39" s="285"/>
      <c r="OEV39" s="287"/>
      <c r="OEW39" s="287"/>
      <c r="OEX39" s="285"/>
      <c r="OEY39" s="287"/>
      <c r="OEZ39" s="287"/>
      <c r="OFA39" s="285"/>
      <c r="OFB39" s="287"/>
      <c r="OFC39" s="287"/>
      <c r="OFD39" s="285"/>
      <c r="OFE39" s="287"/>
      <c r="OFF39" s="287"/>
      <c r="OFG39" s="285"/>
      <c r="OFH39" s="287"/>
      <c r="OFI39" s="287"/>
      <c r="OFJ39" s="285"/>
      <c r="OFK39" s="287"/>
      <c r="OFL39" s="287"/>
      <c r="OFM39" s="285"/>
      <c r="OFN39" s="287"/>
      <c r="OFO39" s="287"/>
      <c r="OFP39" s="285"/>
      <c r="OFQ39" s="287"/>
      <c r="OFR39" s="287"/>
      <c r="OFS39" s="285"/>
      <c r="OFT39" s="287"/>
      <c r="OFU39" s="287"/>
      <c r="OFV39" s="285"/>
      <c r="OFW39" s="287"/>
      <c r="OFX39" s="287"/>
      <c r="OFY39" s="285"/>
      <c r="OFZ39" s="286"/>
      <c r="OGA39" s="286"/>
      <c r="OGB39" s="286"/>
      <c r="OGC39" s="287"/>
      <c r="OGD39" s="287"/>
      <c r="OGE39" s="285"/>
      <c r="OGF39" s="286"/>
      <c r="OGG39" s="286"/>
      <c r="OGH39" s="286"/>
      <c r="OGI39" s="287"/>
      <c r="OGJ39" s="287"/>
      <c r="OGK39" s="285"/>
      <c r="OGL39" s="287"/>
      <c r="OGM39" s="287"/>
      <c r="OGN39" s="285"/>
      <c r="OGO39" s="286"/>
      <c r="OGP39" s="286"/>
      <c r="OGQ39" s="286"/>
      <c r="OGR39" s="286"/>
      <c r="OGS39" s="286"/>
      <c r="OGT39" s="286"/>
      <c r="OGU39" s="163"/>
      <c r="OGV39" s="154"/>
      <c r="OGW39" s="287"/>
      <c r="OGX39" s="287"/>
      <c r="OGY39" s="285"/>
      <c r="OGZ39" s="287"/>
      <c r="OHA39" s="287"/>
      <c r="OHB39" s="285"/>
      <c r="OHC39" s="287"/>
      <c r="OHD39" s="287"/>
      <c r="OHE39" s="285"/>
      <c r="OHF39" s="287"/>
      <c r="OHG39" s="287"/>
      <c r="OHH39" s="285"/>
      <c r="OHI39" s="287"/>
      <c r="OHJ39" s="287"/>
      <c r="OHK39" s="285"/>
      <c r="OHL39" s="287"/>
      <c r="OHM39" s="287"/>
      <c r="OHN39" s="285"/>
      <c r="OHO39" s="287"/>
      <c r="OHP39" s="287"/>
      <c r="OHQ39" s="285"/>
      <c r="OHR39" s="287"/>
      <c r="OHS39" s="287"/>
      <c r="OHT39" s="285"/>
      <c r="OHU39" s="287"/>
      <c r="OHV39" s="287"/>
      <c r="OHW39" s="285"/>
      <c r="OHX39" s="287"/>
      <c r="OHY39" s="287"/>
      <c r="OHZ39" s="285"/>
      <c r="OIA39" s="287"/>
      <c r="OIB39" s="287"/>
      <c r="OIC39" s="285"/>
      <c r="OID39" s="287"/>
      <c r="OIE39" s="287"/>
      <c r="OIF39" s="285"/>
      <c r="OIG39" s="287"/>
      <c r="OIH39" s="287"/>
      <c r="OII39" s="285"/>
      <c r="OIJ39" s="287"/>
      <c r="OIK39" s="287"/>
      <c r="OIL39" s="285"/>
      <c r="OIM39" s="287"/>
      <c r="OIN39" s="287"/>
      <c r="OIO39" s="285"/>
      <c r="OIP39" s="287"/>
      <c r="OIQ39" s="287"/>
      <c r="OIR39" s="285"/>
      <c r="OIS39" s="287"/>
      <c r="OIT39" s="287"/>
      <c r="OIU39" s="285"/>
      <c r="OIV39" s="287"/>
      <c r="OIW39" s="287"/>
      <c r="OIX39" s="285"/>
      <c r="OIY39" s="287"/>
      <c r="OIZ39" s="287"/>
      <c r="OJA39" s="285"/>
      <c r="OJB39" s="287"/>
      <c r="OJC39" s="287"/>
      <c r="OJD39" s="285"/>
      <c r="OJE39" s="287"/>
      <c r="OJF39" s="287"/>
      <c r="OJG39" s="285"/>
      <c r="OJH39" s="286"/>
      <c r="OJI39" s="286"/>
      <c r="OJJ39" s="286"/>
      <c r="OJK39" s="287"/>
      <c r="OJL39" s="287"/>
      <c r="OJM39" s="285"/>
      <c r="OJN39" s="286"/>
      <c r="OJO39" s="286"/>
      <c r="OJP39" s="286"/>
      <c r="OJQ39" s="287"/>
      <c r="OJR39" s="287"/>
      <c r="OJS39" s="285"/>
      <c r="OJT39" s="287"/>
      <c r="OJU39" s="287"/>
      <c r="OJV39" s="285"/>
      <c r="OJW39" s="286"/>
      <c r="OJX39" s="286"/>
      <c r="OJY39" s="286"/>
      <c r="OJZ39" s="286"/>
      <c r="OKA39" s="286"/>
      <c r="OKB39" s="286"/>
      <c r="OKC39" s="163"/>
      <c r="OKD39" s="154"/>
      <c r="OKE39" s="287"/>
      <c r="OKF39" s="287"/>
      <c r="OKG39" s="285"/>
      <c r="OKH39" s="287"/>
      <c r="OKI39" s="287"/>
      <c r="OKJ39" s="285"/>
      <c r="OKK39" s="287"/>
      <c r="OKL39" s="287"/>
      <c r="OKM39" s="285"/>
      <c r="OKN39" s="287"/>
      <c r="OKO39" s="287"/>
      <c r="OKP39" s="285"/>
      <c r="OKQ39" s="287"/>
      <c r="OKR39" s="287"/>
      <c r="OKS39" s="285"/>
      <c r="OKT39" s="287"/>
      <c r="OKU39" s="287"/>
      <c r="OKV39" s="285"/>
      <c r="OKW39" s="287"/>
      <c r="OKX39" s="287"/>
      <c r="OKY39" s="285"/>
      <c r="OKZ39" s="287"/>
      <c r="OLA39" s="287"/>
      <c r="OLB39" s="285"/>
      <c r="OLC39" s="287"/>
      <c r="OLD39" s="287"/>
      <c r="OLE39" s="285"/>
      <c r="OLF39" s="287"/>
      <c r="OLG39" s="287"/>
      <c r="OLH39" s="285"/>
      <c r="OLI39" s="287"/>
      <c r="OLJ39" s="287"/>
      <c r="OLK39" s="285"/>
      <c r="OLL39" s="287"/>
      <c r="OLM39" s="287"/>
      <c r="OLN39" s="285"/>
      <c r="OLO39" s="287"/>
      <c r="OLP39" s="287"/>
      <c r="OLQ39" s="285"/>
      <c r="OLR39" s="287"/>
      <c r="OLS39" s="287"/>
      <c r="OLT39" s="285"/>
      <c r="OLU39" s="287"/>
      <c r="OLV39" s="287"/>
      <c r="OLW39" s="285"/>
      <c r="OLX39" s="287"/>
      <c r="OLY39" s="287"/>
      <c r="OLZ39" s="285"/>
      <c r="OMA39" s="287"/>
      <c r="OMB39" s="287"/>
      <c r="OMC39" s="285"/>
      <c r="OMD39" s="287"/>
      <c r="OME39" s="287"/>
      <c r="OMF39" s="285"/>
      <c r="OMG39" s="287"/>
      <c r="OMH39" s="287"/>
      <c r="OMI39" s="285"/>
      <c r="OMJ39" s="287"/>
      <c r="OMK39" s="287"/>
      <c r="OML39" s="285"/>
      <c r="OMM39" s="287"/>
      <c r="OMN39" s="287"/>
      <c r="OMO39" s="285"/>
      <c r="OMP39" s="286"/>
      <c r="OMQ39" s="286"/>
      <c r="OMR39" s="286"/>
      <c r="OMS39" s="287"/>
      <c r="OMT39" s="287"/>
      <c r="OMU39" s="285"/>
      <c r="OMV39" s="286"/>
      <c r="OMW39" s="286"/>
      <c r="OMX39" s="286"/>
      <c r="OMY39" s="287"/>
      <c r="OMZ39" s="287"/>
      <c r="ONA39" s="285"/>
      <c r="ONB39" s="287"/>
      <c r="ONC39" s="287"/>
      <c r="OND39" s="285"/>
      <c r="ONE39" s="286"/>
      <c r="ONF39" s="286"/>
      <c r="ONG39" s="286"/>
      <c r="ONH39" s="286"/>
      <c r="ONI39" s="286"/>
      <c r="ONJ39" s="286"/>
      <c r="ONK39" s="163"/>
      <c r="ONL39" s="154"/>
      <c r="ONM39" s="287"/>
      <c r="ONN39" s="287"/>
      <c r="ONO39" s="285"/>
      <c r="ONP39" s="287"/>
      <c r="ONQ39" s="287"/>
      <c r="ONR39" s="285"/>
      <c r="ONS39" s="287"/>
      <c r="ONT39" s="287"/>
      <c r="ONU39" s="285"/>
      <c r="ONV39" s="287"/>
      <c r="ONW39" s="287"/>
      <c r="ONX39" s="285"/>
      <c r="ONY39" s="287"/>
      <c r="ONZ39" s="287"/>
      <c r="OOA39" s="285"/>
      <c r="OOB39" s="287"/>
      <c r="OOC39" s="287"/>
      <c r="OOD39" s="285"/>
      <c r="OOE39" s="287"/>
      <c r="OOF39" s="287"/>
      <c r="OOG39" s="285"/>
      <c r="OOH39" s="287"/>
      <c r="OOI39" s="287"/>
      <c r="OOJ39" s="285"/>
      <c r="OOK39" s="287"/>
      <c r="OOL39" s="287"/>
      <c r="OOM39" s="285"/>
      <c r="OON39" s="287"/>
      <c r="OOO39" s="287"/>
      <c r="OOP39" s="285"/>
      <c r="OOQ39" s="287"/>
      <c r="OOR39" s="287"/>
      <c r="OOS39" s="285"/>
      <c r="OOT39" s="287"/>
      <c r="OOU39" s="287"/>
      <c r="OOV39" s="285"/>
      <c r="OOW39" s="287"/>
      <c r="OOX39" s="287"/>
      <c r="OOY39" s="285"/>
      <c r="OOZ39" s="287"/>
      <c r="OPA39" s="287"/>
      <c r="OPB39" s="285"/>
      <c r="OPC39" s="287"/>
      <c r="OPD39" s="287"/>
      <c r="OPE39" s="285"/>
      <c r="OPF39" s="287"/>
      <c r="OPG39" s="287"/>
      <c r="OPH39" s="285"/>
      <c r="OPI39" s="287"/>
      <c r="OPJ39" s="287"/>
      <c r="OPK39" s="285"/>
      <c r="OPL39" s="287"/>
      <c r="OPM39" s="287"/>
      <c r="OPN39" s="285"/>
      <c r="OPO39" s="287"/>
      <c r="OPP39" s="287"/>
      <c r="OPQ39" s="285"/>
      <c r="OPR39" s="287"/>
      <c r="OPS39" s="287"/>
      <c r="OPT39" s="285"/>
      <c r="OPU39" s="287"/>
      <c r="OPV39" s="287"/>
      <c r="OPW39" s="285"/>
      <c r="OPX39" s="286"/>
      <c r="OPY39" s="286"/>
      <c r="OPZ39" s="286"/>
      <c r="OQA39" s="287"/>
      <c r="OQB39" s="287"/>
      <c r="OQC39" s="285"/>
      <c r="OQD39" s="286"/>
      <c r="OQE39" s="286"/>
      <c r="OQF39" s="286"/>
      <c r="OQG39" s="287"/>
      <c r="OQH39" s="287"/>
      <c r="OQI39" s="285"/>
      <c r="OQJ39" s="287"/>
      <c r="OQK39" s="287"/>
      <c r="OQL39" s="285"/>
      <c r="OQM39" s="286"/>
      <c r="OQN39" s="286"/>
      <c r="OQO39" s="286"/>
      <c r="OQP39" s="286"/>
      <c r="OQQ39" s="286"/>
      <c r="OQR39" s="286"/>
      <c r="OQS39" s="163"/>
      <c r="OQT39" s="154"/>
      <c r="OQU39" s="287"/>
      <c r="OQV39" s="287"/>
      <c r="OQW39" s="285"/>
      <c r="OQX39" s="287"/>
      <c r="OQY39" s="287"/>
      <c r="OQZ39" s="285"/>
      <c r="ORA39" s="287"/>
      <c r="ORB39" s="287"/>
      <c r="ORC39" s="285"/>
      <c r="ORD39" s="287"/>
      <c r="ORE39" s="287"/>
      <c r="ORF39" s="285"/>
      <c r="ORG39" s="287"/>
      <c r="ORH39" s="287"/>
      <c r="ORI39" s="285"/>
      <c r="ORJ39" s="287"/>
      <c r="ORK39" s="287"/>
      <c r="ORL39" s="285"/>
      <c r="ORM39" s="287"/>
      <c r="ORN39" s="287"/>
      <c r="ORO39" s="285"/>
      <c r="ORP39" s="287"/>
      <c r="ORQ39" s="287"/>
      <c r="ORR39" s="285"/>
      <c r="ORS39" s="287"/>
      <c r="ORT39" s="287"/>
      <c r="ORU39" s="285"/>
      <c r="ORV39" s="287"/>
      <c r="ORW39" s="287"/>
      <c r="ORX39" s="285"/>
      <c r="ORY39" s="287"/>
      <c r="ORZ39" s="287"/>
      <c r="OSA39" s="285"/>
      <c r="OSB39" s="287"/>
      <c r="OSC39" s="287"/>
      <c r="OSD39" s="285"/>
      <c r="OSE39" s="287"/>
      <c r="OSF39" s="287"/>
      <c r="OSG39" s="285"/>
      <c r="OSH39" s="287"/>
      <c r="OSI39" s="287"/>
      <c r="OSJ39" s="285"/>
      <c r="OSK39" s="287"/>
      <c r="OSL39" s="287"/>
      <c r="OSM39" s="285"/>
      <c r="OSN39" s="287"/>
      <c r="OSO39" s="287"/>
      <c r="OSP39" s="285"/>
      <c r="OSQ39" s="287"/>
      <c r="OSR39" s="287"/>
      <c r="OSS39" s="285"/>
      <c r="OST39" s="287"/>
      <c r="OSU39" s="287"/>
      <c r="OSV39" s="285"/>
      <c r="OSW39" s="287"/>
      <c r="OSX39" s="287"/>
      <c r="OSY39" s="285"/>
      <c r="OSZ39" s="287"/>
      <c r="OTA39" s="287"/>
      <c r="OTB39" s="285"/>
      <c r="OTC39" s="287"/>
      <c r="OTD39" s="287"/>
      <c r="OTE39" s="285"/>
      <c r="OTF39" s="286"/>
      <c r="OTG39" s="286"/>
      <c r="OTH39" s="286"/>
      <c r="OTI39" s="287"/>
      <c r="OTJ39" s="287"/>
      <c r="OTK39" s="285"/>
      <c r="OTL39" s="286"/>
      <c r="OTM39" s="286"/>
      <c r="OTN39" s="286"/>
      <c r="OTO39" s="287"/>
      <c r="OTP39" s="287"/>
      <c r="OTQ39" s="285"/>
      <c r="OTR39" s="287"/>
      <c r="OTS39" s="287"/>
      <c r="OTT39" s="285"/>
      <c r="OTU39" s="286"/>
      <c r="OTV39" s="286"/>
      <c r="OTW39" s="286"/>
      <c r="OTX39" s="286"/>
      <c r="OTY39" s="286"/>
      <c r="OTZ39" s="286"/>
      <c r="OUA39" s="163"/>
      <c r="OUB39" s="154"/>
      <c r="OUC39" s="287"/>
      <c r="OUD39" s="287"/>
      <c r="OUE39" s="285"/>
      <c r="OUF39" s="287"/>
      <c r="OUG39" s="287"/>
      <c r="OUH39" s="285"/>
      <c r="OUI39" s="287"/>
      <c r="OUJ39" s="287"/>
      <c r="OUK39" s="285"/>
      <c r="OUL39" s="287"/>
      <c r="OUM39" s="287"/>
      <c r="OUN39" s="285"/>
      <c r="OUO39" s="287"/>
      <c r="OUP39" s="287"/>
      <c r="OUQ39" s="285"/>
      <c r="OUR39" s="287"/>
      <c r="OUS39" s="287"/>
      <c r="OUT39" s="285"/>
      <c r="OUU39" s="287"/>
      <c r="OUV39" s="287"/>
      <c r="OUW39" s="285"/>
      <c r="OUX39" s="287"/>
      <c r="OUY39" s="287"/>
      <c r="OUZ39" s="285"/>
      <c r="OVA39" s="287"/>
      <c r="OVB39" s="287"/>
      <c r="OVC39" s="285"/>
      <c r="OVD39" s="287"/>
      <c r="OVE39" s="287"/>
      <c r="OVF39" s="285"/>
      <c r="OVG39" s="287"/>
      <c r="OVH39" s="287"/>
      <c r="OVI39" s="285"/>
      <c r="OVJ39" s="287"/>
      <c r="OVK39" s="287"/>
      <c r="OVL39" s="285"/>
      <c r="OVM39" s="287"/>
      <c r="OVN39" s="287"/>
      <c r="OVO39" s="285"/>
      <c r="OVP39" s="287"/>
      <c r="OVQ39" s="287"/>
      <c r="OVR39" s="285"/>
      <c r="OVS39" s="287"/>
      <c r="OVT39" s="287"/>
      <c r="OVU39" s="285"/>
      <c r="OVV39" s="287"/>
      <c r="OVW39" s="287"/>
      <c r="OVX39" s="285"/>
      <c r="OVY39" s="287"/>
      <c r="OVZ39" s="287"/>
      <c r="OWA39" s="285"/>
      <c r="OWB39" s="287"/>
      <c r="OWC39" s="287"/>
      <c r="OWD39" s="285"/>
      <c r="OWE39" s="287"/>
      <c r="OWF39" s="287"/>
      <c r="OWG39" s="285"/>
      <c r="OWH39" s="287"/>
      <c r="OWI39" s="287"/>
      <c r="OWJ39" s="285"/>
      <c r="OWK39" s="287"/>
      <c r="OWL39" s="287"/>
      <c r="OWM39" s="285"/>
      <c r="OWN39" s="286"/>
      <c r="OWO39" s="286"/>
      <c r="OWP39" s="286"/>
      <c r="OWQ39" s="287"/>
      <c r="OWR39" s="287"/>
      <c r="OWS39" s="285"/>
      <c r="OWT39" s="286"/>
      <c r="OWU39" s="286"/>
      <c r="OWV39" s="286"/>
      <c r="OWW39" s="287"/>
      <c r="OWX39" s="287"/>
      <c r="OWY39" s="285"/>
      <c r="OWZ39" s="287"/>
      <c r="OXA39" s="287"/>
      <c r="OXB39" s="285"/>
      <c r="OXC39" s="286"/>
      <c r="OXD39" s="286"/>
      <c r="OXE39" s="286"/>
      <c r="OXF39" s="286"/>
      <c r="OXG39" s="286"/>
      <c r="OXH39" s="286"/>
      <c r="OXI39" s="163"/>
      <c r="OXJ39" s="154"/>
      <c r="OXK39" s="287"/>
      <c r="OXL39" s="287"/>
      <c r="OXM39" s="285"/>
      <c r="OXN39" s="287"/>
      <c r="OXO39" s="287"/>
      <c r="OXP39" s="285"/>
      <c r="OXQ39" s="287"/>
      <c r="OXR39" s="287"/>
      <c r="OXS39" s="285"/>
      <c r="OXT39" s="287"/>
      <c r="OXU39" s="287"/>
      <c r="OXV39" s="285"/>
      <c r="OXW39" s="287"/>
      <c r="OXX39" s="287"/>
      <c r="OXY39" s="285"/>
      <c r="OXZ39" s="287"/>
      <c r="OYA39" s="287"/>
      <c r="OYB39" s="285"/>
      <c r="OYC39" s="287"/>
      <c r="OYD39" s="287"/>
      <c r="OYE39" s="285"/>
      <c r="OYF39" s="287"/>
      <c r="OYG39" s="287"/>
      <c r="OYH39" s="285"/>
      <c r="OYI39" s="287"/>
      <c r="OYJ39" s="287"/>
      <c r="OYK39" s="285"/>
      <c r="OYL39" s="287"/>
      <c r="OYM39" s="287"/>
      <c r="OYN39" s="285"/>
      <c r="OYO39" s="287"/>
      <c r="OYP39" s="287"/>
      <c r="OYQ39" s="285"/>
      <c r="OYR39" s="287"/>
      <c r="OYS39" s="287"/>
      <c r="OYT39" s="285"/>
      <c r="OYU39" s="287"/>
      <c r="OYV39" s="287"/>
      <c r="OYW39" s="285"/>
      <c r="OYX39" s="287"/>
      <c r="OYY39" s="287"/>
      <c r="OYZ39" s="285"/>
      <c r="OZA39" s="287"/>
      <c r="OZB39" s="287"/>
      <c r="OZC39" s="285"/>
      <c r="OZD39" s="287"/>
      <c r="OZE39" s="287"/>
      <c r="OZF39" s="285"/>
      <c r="OZG39" s="287"/>
      <c r="OZH39" s="287"/>
      <c r="OZI39" s="285"/>
      <c r="OZJ39" s="287"/>
      <c r="OZK39" s="287"/>
      <c r="OZL39" s="285"/>
      <c r="OZM39" s="287"/>
      <c r="OZN39" s="287"/>
      <c r="OZO39" s="285"/>
      <c r="OZP39" s="287"/>
      <c r="OZQ39" s="287"/>
      <c r="OZR39" s="285"/>
      <c r="OZS39" s="287"/>
      <c r="OZT39" s="287"/>
      <c r="OZU39" s="285"/>
      <c r="OZV39" s="286"/>
      <c r="OZW39" s="286"/>
      <c r="OZX39" s="286"/>
      <c r="OZY39" s="287"/>
      <c r="OZZ39" s="287"/>
      <c r="PAA39" s="285"/>
      <c r="PAB39" s="286"/>
      <c r="PAC39" s="286"/>
      <c r="PAD39" s="286"/>
      <c r="PAE39" s="287"/>
      <c r="PAF39" s="287"/>
      <c r="PAG39" s="285"/>
      <c r="PAH39" s="287"/>
      <c r="PAI39" s="287"/>
      <c r="PAJ39" s="285"/>
      <c r="PAK39" s="286"/>
      <c r="PAL39" s="286"/>
      <c r="PAM39" s="286"/>
      <c r="PAN39" s="286"/>
      <c r="PAO39" s="286"/>
      <c r="PAP39" s="286"/>
      <c r="PAQ39" s="163"/>
      <c r="PAR39" s="154"/>
      <c r="PAS39" s="287"/>
      <c r="PAT39" s="287"/>
      <c r="PAU39" s="285"/>
      <c r="PAV39" s="287"/>
      <c r="PAW39" s="287"/>
      <c r="PAX39" s="285"/>
      <c r="PAY39" s="287"/>
      <c r="PAZ39" s="287"/>
      <c r="PBA39" s="285"/>
      <c r="PBB39" s="287"/>
      <c r="PBC39" s="287"/>
      <c r="PBD39" s="285"/>
      <c r="PBE39" s="287"/>
      <c r="PBF39" s="287"/>
      <c r="PBG39" s="285"/>
      <c r="PBH39" s="287"/>
      <c r="PBI39" s="287"/>
      <c r="PBJ39" s="285"/>
      <c r="PBK39" s="287"/>
      <c r="PBL39" s="287"/>
      <c r="PBM39" s="285"/>
      <c r="PBN39" s="287"/>
      <c r="PBO39" s="287"/>
      <c r="PBP39" s="285"/>
      <c r="PBQ39" s="287"/>
      <c r="PBR39" s="287"/>
      <c r="PBS39" s="285"/>
      <c r="PBT39" s="287"/>
      <c r="PBU39" s="287"/>
      <c r="PBV39" s="285"/>
      <c r="PBW39" s="287"/>
      <c r="PBX39" s="287"/>
      <c r="PBY39" s="285"/>
      <c r="PBZ39" s="287"/>
      <c r="PCA39" s="287"/>
      <c r="PCB39" s="285"/>
      <c r="PCC39" s="287"/>
      <c r="PCD39" s="287"/>
      <c r="PCE39" s="285"/>
      <c r="PCF39" s="287"/>
      <c r="PCG39" s="287"/>
      <c r="PCH39" s="285"/>
      <c r="PCI39" s="287"/>
      <c r="PCJ39" s="287"/>
      <c r="PCK39" s="285"/>
      <c r="PCL39" s="287"/>
      <c r="PCM39" s="287"/>
      <c r="PCN39" s="285"/>
      <c r="PCO39" s="287"/>
      <c r="PCP39" s="287"/>
      <c r="PCQ39" s="285"/>
      <c r="PCR39" s="287"/>
      <c r="PCS39" s="287"/>
      <c r="PCT39" s="285"/>
      <c r="PCU39" s="287"/>
      <c r="PCV39" s="287"/>
      <c r="PCW39" s="285"/>
      <c r="PCX39" s="287"/>
      <c r="PCY39" s="287"/>
      <c r="PCZ39" s="285"/>
      <c r="PDA39" s="287"/>
      <c r="PDB39" s="287"/>
      <c r="PDC39" s="285"/>
      <c r="PDD39" s="286"/>
      <c r="PDE39" s="286"/>
      <c r="PDF39" s="286"/>
      <c r="PDG39" s="287"/>
      <c r="PDH39" s="287"/>
      <c r="PDI39" s="285"/>
      <c r="PDJ39" s="286"/>
      <c r="PDK39" s="286"/>
      <c r="PDL39" s="286"/>
      <c r="PDM39" s="287"/>
      <c r="PDN39" s="287"/>
      <c r="PDO39" s="285"/>
      <c r="PDP39" s="287"/>
      <c r="PDQ39" s="287"/>
      <c r="PDR39" s="285"/>
      <c r="PDS39" s="286"/>
      <c r="PDT39" s="286"/>
      <c r="PDU39" s="286"/>
      <c r="PDV39" s="286"/>
      <c r="PDW39" s="286"/>
      <c r="PDX39" s="286"/>
      <c r="PDY39" s="163"/>
      <c r="PDZ39" s="154"/>
      <c r="PEA39" s="287"/>
      <c r="PEB39" s="287"/>
      <c r="PEC39" s="285"/>
      <c r="PED39" s="287"/>
      <c r="PEE39" s="287"/>
      <c r="PEF39" s="285"/>
      <c r="PEG39" s="287"/>
      <c r="PEH39" s="287"/>
      <c r="PEI39" s="285"/>
      <c r="PEJ39" s="287"/>
      <c r="PEK39" s="287"/>
      <c r="PEL39" s="285"/>
      <c r="PEM39" s="287"/>
      <c r="PEN39" s="287"/>
      <c r="PEO39" s="285"/>
      <c r="PEP39" s="287"/>
      <c r="PEQ39" s="287"/>
      <c r="PER39" s="285"/>
      <c r="PES39" s="287"/>
      <c r="PET39" s="287"/>
      <c r="PEU39" s="285"/>
      <c r="PEV39" s="287"/>
      <c r="PEW39" s="287"/>
      <c r="PEX39" s="285"/>
      <c r="PEY39" s="287"/>
      <c r="PEZ39" s="287"/>
      <c r="PFA39" s="285"/>
      <c r="PFB39" s="287"/>
      <c r="PFC39" s="287"/>
      <c r="PFD39" s="285"/>
      <c r="PFE39" s="287"/>
      <c r="PFF39" s="287"/>
      <c r="PFG39" s="285"/>
      <c r="PFH39" s="287"/>
      <c r="PFI39" s="287"/>
      <c r="PFJ39" s="285"/>
      <c r="PFK39" s="287"/>
      <c r="PFL39" s="287"/>
      <c r="PFM39" s="285"/>
      <c r="PFN39" s="287"/>
      <c r="PFO39" s="287"/>
      <c r="PFP39" s="285"/>
      <c r="PFQ39" s="287"/>
      <c r="PFR39" s="287"/>
      <c r="PFS39" s="285"/>
      <c r="PFT39" s="287"/>
      <c r="PFU39" s="287"/>
      <c r="PFV39" s="285"/>
      <c r="PFW39" s="287"/>
      <c r="PFX39" s="287"/>
      <c r="PFY39" s="285"/>
      <c r="PFZ39" s="287"/>
      <c r="PGA39" s="287"/>
      <c r="PGB39" s="285"/>
      <c r="PGC39" s="287"/>
      <c r="PGD39" s="287"/>
      <c r="PGE39" s="285"/>
      <c r="PGF39" s="287"/>
      <c r="PGG39" s="287"/>
      <c r="PGH39" s="285"/>
      <c r="PGI39" s="287"/>
      <c r="PGJ39" s="287"/>
      <c r="PGK39" s="285"/>
      <c r="PGL39" s="286"/>
      <c r="PGM39" s="286"/>
      <c r="PGN39" s="286"/>
      <c r="PGO39" s="287"/>
      <c r="PGP39" s="287"/>
      <c r="PGQ39" s="285"/>
      <c r="PGR39" s="286"/>
      <c r="PGS39" s="286"/>
      <c r="PGT39" s="286"/>
      <c r="PGU39" s="287"/>
      <c r="PGV39" s="287"/>
      <c r="PGW39" s="285"/>
      <c r="PGX39" s="287"/>
      <c r="PGY39" s="287"/>
      <c r="PGZ39" s="285"/>
      <c r="PHA39" s="286"/>
      <c r="PHB39" s="286"/>
      <c r="PHC39" s="286"/>
      <c r="PHD39" s="286"/>
      <c r="PHE39" s="286"/>
      <c r="PHF39" s="286"/>
      <c r="PHG39" s="163"/>
      <c r="PHH39" s="154"/>
      <c r="PHI39" s="287"/>
      <c r="PHJ39" s="287"/>
      <c r="PHK39" s="285"/>
      <c r="PHL39" s="287"/>
      <c r="PHM39" s="287"/>
      <c r="PHN39" s="285"/>
      <c r="PHO39" s="287"/>
      <c r="PHP39" s="287"/>
      <c r="PHQ39" s="285"/>
      <c r="PHR39" s="287"/>
      <c r="PHS39" s="287"/>
      <c r="PHT39" s="285"/>
      <c r="PHU39" s="287"/>
      <c r="PHV39" s="287"/>
      <c r="PHW39" s="285"/>
      <c r="PHX39" s="287"/>
      <c r="PHY39" s="287"/>
      <c r="PHZ39" s="285"/>
      <c r="PIA39" s="287"/>
      <c r="PIB39" s="287"/>
      <c r="PIC39" s="285"/>
      <c r="PID39" s="287"/>
      <c r="PIE39" s="287"/>
      <c r="PIF39" s="285"/>
      <c r="PIG39" s="287"/>
      <c r="PIH39" s="287"/>
      <c r="PII39" s="285"/>
      <c r="PIJ39" s="287"/>
      <c r="PIK39" s="287"/>
      <c r="PIL39" s="285"/>
      <c r="PIM39" s="287"/>
      <c r="PIN39" s="287"/>
      <c r="PIO39" s="285"/>
      <c r="PIP39" s="287"/>
      <c r="PIQ39" s="287"/>
      <c r="PIR39" s="285"/>
      <c r="PIS39" s="287"/>
      <c r="PIT39" s="287"/>
      <c r="PIU39" s="285"/>
      <c r="PIV39" s="287"/>
      <c r="PIW39" s="287"/>
      <c r="PIX39" s="285"/>
      <c r="PIY39" s="287"/>
      <c r="PIZ39" s="287"/>
      <c r="PJA39" s="285"/>
      <c r="PJB39" s="287"/>
      <c r="PJC39" s="287"/>
      <c r="PJD39" s="285"/>
      <c r="PJE39" s="287"/>
      <c r="PJF39" s="287"/>
      <c r="PJG39" s="285"/>
      <c r="PJH39" s="287"/>
      <c r="PJI39" s="287"/>
      <c r="PJJ39" s="285"/>
      <c r="PJK39" s="287"/>
      <c r="PJL39" s="287"/>
      <c r="PJM39" s="285"/>
      <c r="PJN39" s="287"/>
      <c r="PJO39" s="287"/>
      <c r="PJP39" s="285"/>
      <c r="PJQ39" s="287"/>
      <c r="PJR39" s="287"/>
      <c r="PJS39" s="285"/>
      <c r="PJT39" s="286"/>
      <c r="PJU39" s="286"/>
      <c r="PJV39" s="286"/>
      <c r="PJW39" s="287"/>
      <c r="PJX39" s="287"/>
      <c r="PJY39" s="285"/>
      <c r="PJZ39" s="286"/>
      <c r="PKA39" s="286"/>
      <c r="PKB39" s="286"/>
      <c r="PKC39" s="287"/>
      <c r="PKD39" s="287"/>
      <c r="PKE39" s="285"/>
      <c r="PKF39" s="287"/>
      <c r="PKG39" s="287"/>
      <c r="PKH39" s="285"/>
      <c r="PKI39" s="286"/>
      <c r="PKJ39" s="286"/>
      <c r="PKK39" s="286"/>
      <c r="PKL39" s="286"/>
      <c r="PKM39" s="286"/>
      <c r="PKN39" s="286"/>
      <c r="PKO39" s="163"/>
      <c r="PKP39" s="154"/>
      <c r="PKQ39" s="287"/>
      <c r="PKR39" s="287"/>
      <c r="PKS39" s="285"/>
      <c r="PKT39" s="287"/>
      <c r="PKU39" s="287"/>
      <c r="PKV39" s="285"/>
      <c r="PKW39" s="287"/>
      <c r="PKX39" s="287"/>
      <c r="PKY39" s="285"/>
      <c r="PKZ39" s="287"/>
      <c r="PLA39" s="287"/>
      <c r="PLB39" s="285"/>
      <c r="PLC39" s="287"/>
      <c r="PLD39" s="287"/>
      <c r="PLE39" s="285"/>
      <c r="PLF39" s="287"/>
      <c r="PLG39" s="287"/>
      <c r="PLH39" s="285"/>
      <c r="PLI39" s="287"/>
      <c r="PLJ39" s="287"/>
      <c r="PLK39" s="285"/>
      <c r="PLL39" s="287"/>
      <c r="PLM39" s="287"/>
      <c r="PLN39" s="285"/>
      <c r="PLO39" s="287"/>
      <c r="PLP39" s="287"/>
      <c r="PLQ39" s="285"/>
      <c r="PLR39" s="287"/>
      <c r="PLS39" s="287"/>
      <c r="PLT39" s="285"/>
      <c r="PLU39" s="287"/>
      <c r="PLV39" s="287"/>
      <c r="PLW39" s="285"/>
      <c r="PLX39" s="287"/>
      <c r="PLY39" s="287"/>
      <c r="PLZ39" s="285"/>
      <c r="PMA39" s="287"/>
      <c r="PMB39" s="287"/>
      <c r="PMC39" s="285"/>
      <c r="PMD39" s="287"/>
      <c r="PME39" s="287"/>
      <c r="PMF39" s="285"/>
      <c r="PMG39" s="287"/>
      <c r="PMH39" s="287"/>
      <c r="PMI39" s="285"/>
      <c r="PMJ39" s="287"/>
      <c r="PMK39" s="287"/>
      <c r="PML39" s="285"/>
      <c r="PMM39" s="287"/>
      <c r="PMN39" s="287"/>
      <c r="PMO39" s="285"/>
      <c r="PMP39" s="287"/>
      <c r="PMQ39" s="287"/>
      <c r="PMR39" s="285"/>
      <c r="PMS39" s="287"/>
      <c r="PMT39" s="287"/>
      <c r="PMU39" s="285"/>
      <c r="PMV39" s="287"/>
      <c r="PMW39" s="287"/>
      <c r="PMX39" s="285"/>
      <c r="PMY39" s="287"/>
      <c r="PMZ39" s="287"/>
      <c r="PNA39" s="285"/>
      <c r="PNB39" s="286"/>
      <c r="PNC39" s="286"/>
      <c r="PND39" s="286"/>
      <c r="PNE39" s="287"/>
      <c r="PNF39" s="287"/>
      <c r="PNG39" s="285"/>
      <c r="PNH39" s="286"/>
      <c r="PNI39" s="286"/>
      <c r="PNJ39" s="286"/>
      <c r="PNK39" s="287"/>
      <c r="PNL39" s="287"/>
      <c r="PNM39" s="285"/>
      <c r="PNN39" s="287"/>
      <c r="PNO39" s="287"/>
      <c r="PNP39" s="285"/>
      <c r="PNQ39" s="286"/>
      <c r="PNR39" s="286"/>
      <c r="PNS39" s="286"/>
      <c r="PNT39" s="286"/>
      <c r="PNU39" s="286"/>
      <c r="PNV39" s="286"/>
      <c r="PNW39" s="163"/>
      <c r="PNX39" s="154"/>
      <c r="PNY39" s="287"/>
      <c r="PNZ39" s="287"/>
      <c r="POA39" s="285"/>
      <c r="POB39" s="287"/>
      <c r="POC39" s="287"/>
      <c r="POD39" s="285"/>
      <c r="POE39" s="287"/>
      <c r="POF39" s="287"/>
      <c r="POG39" s="285"/>
      <c r="POH39" s="287"/>
      <c r="POI39" s="287"/>
      <c r="POJ39" s="285"/>
      <c r="POK39" s="287"/>
      <c r="POL39" s="287"/>
      <c r="POM39" s="285"/>
      <c r="PON39" s="287"/>
      <c r="POO39" s="287"/>
      <c r="POP39" s="285"/>
      <c r="POQ39" s="287"/>
      <c r="POR39" s="287"/>
      <c r="POS39" s="285"/>
      <c r="POT39" s="287"/>
      <c r="POU39" s="287"/>
      <c r="POV39" s="285"/>
      <c r="POW39" s="287"/>
      <c r="POX39" s="287"/>
      <c r="POY39" s="285"/>
      <c r="POZ39" s="287"/>
      <c r="PPA39" s="287"/>
      <c r="PPB39" s="285"/>
      <c r="PPC39" s="287"/>
      <c r="PPD39" s="287"/>
      <c r="PPE39" s="285"/>
      <c r="PPF39" s="287"/>
      <c r="PPG39" s="287"/>
      <c r="PPH39" s="285"/>
      <c r="PPI39" s="287"/>
      <c r="PPJ39" s="287"/>
      <c r="PPK39" s="285"/>
      <c r="PPL39" s="287"/>
      <c r="PPM39" s="287"/>
      <c r="PPN39" s="285"/>
      <c r="PPO39" s="287"/>
      <c r="PPP39" s="287"/>
      <c r="PPQ39" s="285"/>
      <c r="PPR39" s="287"/>
      <c r="PPS39" s="287"/>
      <c r="PPT39" s="285"/>
      <c r="PPU39" s="287"/>
      <c r="PPV39" s="287"/>
      <c r="PPW39" s="285"/>
      <c r="PPX39" s="287"/>
      <c r="PPY39" s="287"/>
      <c r="PPZ39" s="285"/>
      <c r="PQA39" s="287"/>
      <c r="PQB39" s="287"/>
      <c r="PQC39" s="285"/>
      <c r="PQD39" s="287"/>
      <c r="PQE39" s="287"/>
      <c r="PQF39" s="285"/>
      <c r="PQG39" s="287"/>
      <c r="PQH39" s="287"/>
      <c r="PQI39" s="285"/>
      <c r="PQJ39" s="286"/>
      <c r="PQK39" s="286"/>
      <c r="PQL39" s="286"/>
      <c r="PQM39" s="287"/>
      <c r="PQN39" s="287"/>
      <c r="PQO39" s="285"/>
      <c r="PQP39" s="286"/>
      <c r="PQQ39" s="286"/>
      <c r="PQR39" s="286"/>
      <c r="PQS39" s="287"/>
      <c r="PQT39" s="287"/>
      <c r="PQU39" s="285"/>
      <c r="PQV39" s="287"/>
      <c r="PQW39" s="287"/>
      <c r="PQX39" s="285"/>
      <c r="PQY39" s="286"/>
      <c r="PQZ39" s="286"/>
      <c r="PRA39" s="286"/>
      <c r="PRB39" s="286"/>
      <c r="PRC39" s="286"/>
      <c r="PRD39" s="286"/>
      <c r="PRE39" s="163"/>
      <c r="PRF39" s="154"/>
      <c r="PRG39" s="287"/>
      <c r="PRH39" s="287"/>
      <c r="PRI39" s="285"/>
      <c r="PRJ39" s="287"/>
      <c r="PRK39" s="287"/>
      <c r="PRL39" s="285"/>
      <c r="PRM39" s="287"/>
      <c r="PRN39" s="287"/>
      <c r="PRO39" s="285"/>
      <c r="PRP39" s="287"/>
      <c r="PRQ39" s="287"/>
      <c r="PRR39" s="285"/>
      <c r="PRS39" s="287"/>
      <c r="PRT39" s="287"/>
      <c r="PRU39" s="285"/>
      <c r="PRV39" s="287"/>
      <c r="PRW39" s="287"/>
      <c r="PRX39" s="285"/>
      <c r="PRY39" s="287"/>
      <c r="PRZ39" s="287"/>
      <c r="PSA39" s="285"/>
      <c r="PSB39" s="287"/>
      <c r="PSC39" s="287"/>
      <c r="PSD39" s="285"/>
      <c r="PSE39" s="287"/>
      <c r="PSF39" s="287"/>
      <c r="PSG39" s="285"/>
      <c r="PSH39" s="287"/>
      <c r="PSI39" s="287"/>
      <c r="PSJ39" s="285"/>
      <c r="PSK39" s="287"/>
      <c r="PSL39" s="287"/>
      <c r="PSM39" s="285"/>
      <c r="PSN39" s="287"/>
      <c r="PSO39" s="287"/>
      <c r="PSP39" s="285"/>
      <c r="PSQ39" s="287"/>
      <c r="PSR39" s="287"/>
      <c r="PSS39" s="285"/>
      <c r="PST39" s="287"/>
      <c r="PSU39" s="287"/>
      <c r="PSV39" s="285"/>
      <c r="PSW39" s="287"/>
      <c r="PSX39" s="287"/>
      <c r="PSY39" s="285"/>
      <c r="PSZ39" s="287"/>
      <c r="PTA39" s="287"/>
      <c r="PTB39" s="285"/>
      <c r="PTC39" s="287"/>
      <c r="PTD39" s="287"/>
      <c r="PTE39" s="285"/>
      <c r="PTF39" s="287"/>
      <c r="PTG39" s="287"/>
      <c r="PTH39" s="285"/>
      <c r="PTI39" s="287"/>
      <c r="PTJ39" s="287"/>
      <c r="PTK39" s="285"/>
      <c r="PTL39" s="287"/>
      <c r="PTM39" s="287"/>
      <c r="PTN39" s="285"/>
      <c r="PTO39" s="287"/>
      <c r="PTP39" s="287"/>
      <c r="PTQ39" s="285"/>
      <c r="PTR39" s="286"/>
      <c r="PTS39" s="286"/>
      <c r="PTT39" s="286"/>
      <c r="PTU39" s="287"/>
      <c r="PTV39" s="287"/>
      <c r="PTW39" s="285"/>
      <c r="PTX39" s="286"/>
      <c r="PTY39" s="286"/>
      <c r="PTZ39" s="286"/>
      <c r="PUA39" s="287"/>
      <c r="PUB39" s="287"/>
      <c r="PUC39" s="285"/>
      <c r="PUD39" s="287"/>
      <c r="PUE39" s="287"/>
      <c r="PUF39" s="285"/>
      <c r="PUG39" s="286"/>
      <c r="PUH39" s="286"/>
      <c r="PUI39" s="286"/>
      <c r="PUJ39" s="286"/>
      <c r="PUK39" s="286"/>
      <c r="PUL39" s="286"/>
      <c r="PUM39" s="163"/>
      <c r="PUN39" s="154"/>
      <c r="PUO39" s="287"/>
      <c r="PUP39" s="287"/>
      <c r="PUQ39" s="285"/>
      <c r="PUR39" s="287"/>
      <c r="PUS39" s="287"/>
      <c r="PUT39" s="285"/>
      <c r="PUU39" s="287"/>
      <c r="PUV39" s="287"/>
      <c r="PUW39" s="285"/>
      <c r="PUX39" s="287"/>
      <c r="PUY39" s="287"/>
      <c r="PUZ39" s="285"/>
      <c r="PVA39" s="287"/>
      <c r="PVB39" s="287"/>
      <c r="PVC39" s="285"/>
      <c r="PVD39" s="287"/>
      <c r="PVE39" s="287"/>
      <c r="PVF39" s="285"/>
      <c r="PVG39" s="287"/>
      <c r="PVH39" s="287"/>
      <c r="PVI39" s="285"/>
      <c r="PVJ39" s="287"/>
      <c r="PVK39" s="287"/>
      <c r="PVL39" s="285"/>
      <c r="PVM39" s="287"/>
      <c r="PVN39" s="287"/>
      <c r="PVO39" s="285"/>
      <c r="PVP39" s="287"/>
      <c r="PVQ39" s="287"/>
      <c r="PVR39" s="285"/>
      <c r="PVS39" s="287"/>
      <c r="PVT39" s="287"/>
      <c r="PVU39" s="285"/>
      <c r="PVV39" s="287"/>
      <c r="PVW39" s="287"/>
      <c r="PVX39" s="285"/>
      <c r="PVY39" s="287"/>
      <c r="PVZ39" s="287"/>
      <c r="PWA39" s="285"/>
      <c r="PWB39" s="287"/>
      <c r="PWC39" s="287"/>
      <c r="PWD39" s="285"/>
      <c r="PWE39" s="287"/>
      <c r="PWF39" s="287"/>
      <c r="PWG39" s="285"/>
      <c r="PWH39" s="287"/>
      <c r="PWI39" s="287"/>
      <c r="PWJ39" s="285"/>
      <c r="PWK39" s="287"/>
      <c r="PWL39" s="287"/>
      <c r="PWM39" s="285"/>
      <c r="PWN39" s="287"/>
      <c r="PWO39" s="287"/>
      <c r="PWP39" s="285"/>
      <c r="PWQ39" s="287"/>
      <c r="PWR39" s="287"/>
      <c r="PWS39" s="285"/>
      <c r="PWT39" s="287"/>
      <c r="PWU39" s="287"/>
      <c r="PWV39" s="285"/>
      <c r="PWW39" s="287"/>
      <c r="PWX39" s="287"/>
      <c r="PWY39" s="285"/>
      <c r="PWZ39" s="286"/>
      <c r="PXA39" s="286"/>
      <c r="PXB39" s="286"/>
      <c r="PXC39" s="287"/>
      <c r="PXD39" s="287"/>
      <c r="PXE39" s="285"/>
      <c r="PXF39" s="286"/>
      <c r="PXG39" s="286"/>
      <c r="PXH39" s="286"/>
      <c r="PXI39" s="287"/>
      <c r="PXJ39" s="287"/>
      <c r="PXK39" s="285"/>
      <c r="PXL39" s="287"/>
      <c r="PXM39" s="287"/>
      <c r="PXN39" s="285"/>
      <c r="PXO39" s="286"/>
      <c r="PXP39" s="286"/>
      <c r="PXQ39" s="286"/>
      <c r="PXR39" s="286"/>
      <c r="PXS39" s="286"/>
      <c r="PXT39" s="286"/>
      <c r="PXU39" s="163"/>
      <c r="PXV39" s="154"/>
      <c r="PXW39" s="287"/>
      <c r="PXX39" s="287"/>
      <c r="PXY39" s="285"/>
      <c r="PXZ39" s="287"/>
      <c r="PYA39" s="287"/>
      <c r="PYB39" s="285"/>
      <c r="PYC39" s="287"/>
      <c r="PYD39" s="287"/>
      <c r="PYE39" s="285"/>
      <c r="PYF39" s="287"/>
      <c r="PYG39" s="287"/>
      <c r="PYH39" s="285"/>
      <c r="PYI39" s="287"/>
      <c r="PYJ39" s="287"/>
      <c r="PYK39" s="285"/>
      <c r="PYL39" s="287"/>
      <c r="PYM39" s="287"/>
      <c r="PYN39" s="285"/>
      <c r="PYO39" s="287"/>
      <c r="PYP39" s="287"/>
      <c r="PYQ39" s="285"/>
      <c r="PYR39" s="287"/>
      <c r="PYS39" s="287"/>
      <c r="PYT39" s="285"/>
      <c r="PYU39" s="287"/>
      <c r="PYV39" s="287"/>
      <c r="PYW39" s="285"/>
      <c r="PYX39" s="287"/>
      <c r="PYY39" s="287"/>
      <c r="PYZ39" s="285"/>
      <c r="PZA39" s="287"/>
      <c r="PZB39" s="287"/>
      <c r="PZC39" s="285"/>
      <c r="PZD39" s="287"/>
      <c r="PZE39" s="287"/>
      <c r="PZF39" s="285"/>
      <c r="PZG39" s="287"/>
      <c r="PZH39" s="287"/>
      <c r="PZI39" s="285"/>
      <c r="PZJ39" s="287"/>
      <c r="PZK39" s="287"/>
      <c r="PZL39" s="285"/>
      <c r="PZM39" s="287"/>
      <c r="PZN39" s="287"/>
      <c r="PZO39" s="285"/>
      <c r="PZP39" s="287"/>
      <c r="PZQ39" s="287"/>
      <c r="PZR39" s="285"/>
      <c r="PZS39" s="287"/>
      <c r="PZT39" s="287"/>
      <c r="PZU39" s="285"/>
      <c r="PZV39" s="287"/>
      <c r="PZW39" s="287"/>
      <c r="PZX39" s="285"/>
      <c r="PZY39" s="287"/>
      <c r="PZZ39" s="287"/>
      <c r="QAA39" s="285"/>
      <c r="QAB39" s="287"/>
      <c r="QAC39" s="287"/>
      <c r="QAD39" s="285"/>
      <c r="QAE39" s="287"/>
      <c r="QAF39" s="287"/>
      <c r="QAG39" s="285"/>
      <c r="QAH39" s="286"/>
      <c r="QAI39" s="286"/>
      <c r="QAJ39" s="286"/>
      <c r="QAK39" s="287"/>
      <c r="QAL39" s="287"/>
      <c r="QAM39" s="285"/>
      <c r="QAN39" s="286"/>
      <c r="QAO39" s="286"/>
      <c r="QAP39" s="286"/>
      <c r="QAQ39" s="287"/>
      <c r="QAR39" s="287"/>
      <c r="QAS39" s="285"/>
      <c r="QAT39" s="287"/>
      <c r="QAU39" s="287"/>
      <c r="QAV39" s="285"/>
      <c r="QAW39" s="286"/>
      <c r="QAX39" s="286"/>
      <c r="QAY39" s="286"/>
      <c r="QAZ39" s="286"/>
      <c r="QBA39" s="286"/>
      <c r="QBB39" s="286"/>
      <c r="QBC39" s="163"/>
      <c r="QBD39" s="154"/>
      <c r="QBE39" s="287"/>
      <c r="QBF39" s="287"/>
      <c r="QBG39" s="285"/>
      <c r="QBH39" s="287"/>
      <c r="QBI39" s="287"/>
      <c r="QBJ39" s="285"/>
      <c r="QBK39" s="287"/>
      <c r="QBL39" s="287"/>
      <c r="QBM39" s="285"/>
      <c r="QBN39" s="287"/>
      <c r="QBO39" s="287"/>
      <c r="QBP39" s="285"/>
      <c r="QBQ39" s="287"/>
      <c r="QBR39" s="287"/>
      <c r="QBS39" s="285"/>
      <c r="QBT39" s="287"/>
      <c r="QBU39" s="287"/>
      <c r="QBV39" s="285"/>
      <c r="QBW39" s="287"/>
      <c r="QBX39" s="287"/>
      <c r="QBY39" s="285"/>
      <c r="QBZ39" s="287"/>
      <c r="QCA39" s="287"/>
      <c r="QCB39" s="285"/>
      <c r="QCC39" s="287"/>
      <c r="QCD39" s="287"/>
      <c r="QCE39" s="285"/>
      <c r="QCF39" s="287"/>
      <c r="QCG39" s="287"/>
      <c r="QCH39" s="285"/>
      <c r="QCI39" s="287"/>
      <c r="QCJ39" s="287"/>
      <c r="QCK39" s="285"/>
      <c r="QCL39" s="287"/>
      <c r="QCM39" s="287"/>
      <c r="QCN39" s="285"/>
      <c r="QCO39" s="287"/>
      <c r="QCP39" s="287"/>
      <c r="QCQ39" s="285"/>
      <c r="QCR39" s="287"/>
      <c r="QCS39" s="287"/>
      <c r="QCT39" s="285"/>
      <c r="QCU39" s="287"/>
      <c r="QCV39" s="287"/>
      <c r="QCW39" s="285"/>
      <c r="QCX39" s="287"/>
      <c r="QCY39" s="287"/>
      <c r="QCZ39" s="285"/>
      <c r="QDA39" s="287"/>
      <c r="QDB39" s="287"/>
      <c r="QDC39" s="285"/>
      <c r="QDD39" s="287"/>
      <c r="QDE39" s="287"/>
      <c r="QDF39" s="285"/>
      <c r="QDG39" s="287"/>
      <c r="QDH39" s="287"/>
      <c r="QDI39" s="285"/>
      <c r="QDJ39" s="287"/>
      <c r="QDK39" s="287"/>
      <c r="QDL39" s="285"/>
      <c r="QDM39" s="287"/>
      <c r="QDN39" s="287"/>
      <c r="QDO39" s="285"/>
      <c r="QDP39" s="286"/>
      <c r="QDQ39" s="286"/>
      <c r="QDR39" s="286"/>
      <c r="QDS39" s="287"/>
      <c r="QDT39" s="287"/>
      <c r="QDU39" s="285"/>
      <c r="QDV39" s="286"/>
      <c r="QDW39" s="286"/>
      <c r="QDX39" s="286"/>
      <c r="QDY39" s="287"/>
      <c r="QDZ39" s="287"/>
      <c r="QEA39" s="285"/>
      <c r="QEB39" s="287"/>
      <c r="QEC39" s="287"/>
      <c r="QED39" s="285"/>
      <c r="QEE39" s="286"/>
      <c r="QEF39" s="286"/>
      <c r="QEG39" s="286"/>
      <c r="QEH39" s="286"/>
      <c r="QEI39" s="286"/>
      <c r="QEJ39" s="286"/>
      <c r="QEK39" s="163"/>
      <c r="QEL39" s="154"/>
      <c r="QEM39" s="287"/>
      <c r="QEN39" s="287"/>
      <c r="QEO39" s="285"/>
      <c r="QEP39" s="287"/>
      <c r="QEQ39" s="287"/>
      <c r="QER39" s="285"/>
      <c r="QES39" s="287"/>
      <c r="QET39" s="287"/>
      <c r="QEU39" s="285"/>
      <c r="QEV39" s="287"/>
      <c r="QEW39" s="287"/>
      <c r="QEX39" s="285"/>
      <c r="QEY39" s="287"/>
      <c r="QEZ39" s="287"/>
      <c r="QFA39" s="285"/>
      <c r="QFB39" s="287"/>
      <c r="QFC39" s="287"/>
      <c r="QFD39" s="285"/>
      <c r="QFE39" s="287"/>
      <c r="QFF39" s="287"/>
      <c r="QFG39" s="285"/>
      <c r="QFH39" s="287"/>
      <c r="QFI39" s="287"/>
      <c r="QFJ39" s="285"/>
      <c r="QFK39" s="287"/>
      <c r="QFL39" s="287"/>
      <c r="QFM39" s="285"/>
      <c r="QFN39" s="287"/>
      <c r="QFO39" s="287"/>
      <c r="QFP39" s="285"/>
      <c r="QFQ39" s="287"/>
      <c r="QFR39" s="287"/>
      <c r="QFS39" s="285"/>
      <c r="QFT39" s="287"/>
      <c r="QFU39" s="287"/>
      <c r="QFV39" s="285"/>
      <c r="QFW39" s="287"/>
      <c r="QFX39" s="287"/>
      <c r="QFY39" s="285"/>
      <c r="QFZ39" s="287"/>
      <c r="QGA39" s="287"/>
      <c r="QGB39" s="285"/>
      <c r="QGC39" s="287"/>
      <c r="QGD39" s="287"/>
      <c r="QGE39" s="285"/>
      <c r="QGF39" s="287"/>
      <c r="QGG39" s="287"/>
      <c r="QGH39" s="285"/>
      <c r="QGI39" s="287"/>
      <c r="QGJ39" s="287"/>
      <c r="QGK39" s="285"/>
      <c r="QGL39" s="287"/>
      <c r="QGM39" s="287"/>
      <c r="QGN39" s="285"/>
      <c r="QGO39" s="287"/>
      <c r="QGP39" s="287"/>
      <c r="QGQ39" s="285"/>
      <c r="QGR39" s="287"/>
      <c r="QGS39" s="287"/>
      <c r="QGT39" s="285"/>
      <c r="QGU39" s="287"/>
      <c r="QGV39" s="287"/>
      <c r="QGW39" s="285"/>
      <c r="QGX39" s="286"/>
      <c r="QGY39" s="286"/>
      <c r="QGZ39" s="286"/>
      <c r="QHA39" s="287"/>
      <c r="QHB39" s="287"/>
      <c r="QHC39" s="285"/>
      <c r="QHD39" s="286"/>
      <c r="QHE39" s="286"/>
      <c r="QHF39" s="286"/>
      <c r="QHG39" s="287"/>
      <c r="QHH39" s="287"/>
      <c r="QHI39" s="285"/>
      <c r="QHJ39" s="287"/>
      <c r="QHK39" s="287"/>
      <c r="QHL39" s="285"/>
      <c r="QHM39" s="286"/>
      <c r="QHN39" s="286"/>
      <c r="QHO39" s="286"/>
      <c r="QHP39" s="286"/>
      <c r="QHQ39" s="286"/>
      <c r="QHR39" s="286"/>
      <c r="QHS39" s="163"/>
      <c r="QHT39" s="154"/>
      <c r="QHU39" s="287"/>
      <c r="QHV39" s="287"/>
      <c r="QHW39" s="285"/>
      <c r="QHX39" s="287"/>
      <c r="QHY39" s="287"/>
      <c r="QHZ39" s="285"/>
      <c r="QIA39" s="287"/>
      <c r="QIB39" s="287"/>
      <c r="QIC39" s="285"/>
      <c r="QID39" s="287"/>
      <c r="QIE39" s="287"/>
      <c r="QIF39" s="285"/>
      <c r="QIG39" s="287"/>
      <c r="QIH39" s="287"/>
      <c r="QII39" s="285"/>
      <c r="QIJ39" s="287"/>
      <c r="QIK39" s="287"/>
      <c r="QIL39" s="285"/>
      <c r="QIM39" s="287"/>
      <c r="QIN39" s="287"/>
      <c r="QIO39" s="285"/>
      <c r="QIP39" s="287"/>
      <c r="QIQ39" s="287"/>
      <c r="QIR39" s="285"/>
      <c r="QIS39" s="287"/>
      <c r="QIT39" s="287"/>
      <c r="QIU39" s="285"/>
      <c r="QIV39" s="287"/>
      <c r="QIW39" s="287"/>
      <c r="QIX39" s="285"/>
      <c r="QIY39" s="287"/>
      <c r="QIZ39" s="287"/>
      <c r="QJA39" s="285"/>
      <c r="QJB39" s="287"/>
      <c r="QJC39" s="287"/>
      <c r="QJD39" s="285"/>
      <c r="QJE39" s="287"/>
      <c r="QJF39" s="287"/>
      <c r="QJG39" s="285"/>
      <c r="QJH39" s="287"/>
      <c r="QJI39" s="287"/>
      <c r="QJJ39" s="285"/>
      <c r="QJK39" s="287"/>
      <c r="QJL39" s="287"/>
      <c r="QJM39" s="285"/>
      <c r="QJN39" s="287"/>
      <c r="QJO39" s="287"/>
      <c r="QJP39" s="285"/>
      <c r="QJQ39" s="287"/>
      <c r="QJR39" s="287"/>
      <c r="QJS39" s="285"/>
      <c r="QJT39" s="287"/>
      <c r="QJU39" s="287"/>
      <c r="QJV39" s="285"/>
      <c r="QJW39" s="287"/>
      <c r="QJX39" s="287"/>
      <c r="QJY39" s="285"/>
      <c r="QJZ39" s="287"/>
      <c r="QKA39" s="287"/>
      <c r="QKB39" s="285"/>
      <c r="QKC39" s="287"/>
      <c r="QKD39" s="287"/>
      <c r="QKE39" s="285"/>
      <c r="QKF39" s="286"/>
      <c r="QKG39" s="286"/>
      <c r="QKH39" s="286"/>
      <c r="QKI39" s="287"/>
      <c r="QKJ39" s="287"/>
      <c r="QKK39" s="285"/>
      <c r="QKL39" s="286"/>
      <c r="QKM39" s="286"/>
      <c r="QKN39" s="286"/>
      <c r="QKO39" s="287"/>
      <c r="QKP39" s="287"/>
      <c r="QKQ39" s="285"/>
      <c r="QKR39" s="287"/>
      <c r="QKS39" s="287"/>
      <c r="QKT39" s="285"/>
      <c r="QKU39" s="286"/>
      <c r="QKV39" s="286"/>
      <c r="QKW39" s="286"/>
      <c r="QKX39" s="286"/>
      <c r="QKY39" s="286"/>
      <c r="QKZ39" s="286"/>
      <c r="QLA39" s="163"/>
      <c r="QLB39" s="154"/>
      <c r="QLC39" s="287"/>
      <c r="QLD39" s="287"/>
      <c r="QLE39" s="285"/>
      <c r="QLF39" s="287"/>
      <c r="QLG39" s="287"/>
      <c r="QLH39" s="285"/>
      <c r="QLI39" s="287"/>
      <c r="QLJ39" s="287"/>
      <c r="QLK39" s="285"/>
      <c r="QLL39" s="287"/>
      <c r="QLM39" s="287"/>
      <c r="QLN39" s="285"/>
      <c r="QLO39" s="287"/>
      <c r="QLP39" s="287"/>
      <c r="QLQ39" s="285"/>
      <c r="QLR39" s="287"/>
      <c r="QLS39" s="287"/>
      <c r="QLT39" s="285"/>
      <c r="QLU39" s="287"/>
      <c r="QLV39" s="287"/>
      <c r="QLW39" s="285"/>
      <c r="QLX39" s="287"/>
      <c r="QLY39" s="287"/>
      <c r="QLZ39" s="285"/>
      <c r="QMA39" s="287"/>
      <c r="QMB39" s="287"/>
      <c r="QMC39" s="285"/>
      <c r="QMD39" s="287"/>
      <c r="QME39" s="287"/>
      <c r="QMF39" s="285"/>
      <c r="QMG39" s="287"/>
      <c r="QMH39" s="287"/>
      <c r="QMI39" s="285"/>
      <c r="QMJ39" s="287"/>
      <c r="QMK39" s="287"/>
      <c r="QML39" s="285"/>
      <c r="QMM39" s="287"/>
      <c r="QMN39" s="287"/>
      <c r="QMO39" s="285"/>
      <c r="QMP39" s="287"/>
      <c r="QMQ39" s="287"/>
      <c r="QMR39" s="285"/>
      <c r="QMS39" s="287"/>
      <c r="QMT39" s="287"/>
      <c r="QMU39" s="285"/>
      <c r="QMV39" s="287"/>
      <c r="QMW39" s="287"/>
      <c r="QMX39" s="285"/>
      <c r="QMY39" s="287"/>
      <c r="QMZ39" s="287"/>
      <c r="QNA39" s="285"/>
      <c r="QNB39" s="287"/>
      <c r="QNC39" s="287"/>
      <c r="QND39" s="285"/>
      <c r="QNE39" s="287"/>
      <c r="QNF39" s="287"/>
      <c r="QNG39" s="285"/>
      <c r="QNH39" s="287"/>
      <c r="QNI39" s="287"/>
      <c r="QNJ39" s="285"/>
      <c r="QNK39" s="287"/>
      <c r="QNL39" s="287"/>
      <c r="QNM39" s="285"/>
      <c r="QNN39" s="286"/>
      <c r="QNO39" s="286"/>
      <c r="QNP39" s="286"/>
      <c r="QNQ39" s="287"/>
      <c r="QNR39" s="287"/>
      <c r="QNS39" s="285"/>
      <c r="QNT39" s="286"/>
      <c r="QNU39" s="286"/>
      <c r="QNV39" s="286"/>
      <c r="QNW39" s="287"/>
      <c r="QNX39" s="287"/>
      <c r="QNY39" s="285"/>
      <c r="QNZ39" s="287"/>
      <c r="QOA39" s="287"/>
      <c r="QOB39" s="285"/>
      <c r="QOC39" s="286"/>
      <c r="QOD39" s="286"/>
      <c r="QOE39" s="286"/>
      <c r="QOF39" s="286"/>
      <c r="QOG39" s="286"/>
      <c r="QOH39" s="286"/>
      <c r="QOI39" s="163"/>
      <c r="QOJ39" s="154"/>
      <c r="QOK39" s="287"/>
      <c r="QOL39" s="287"/>
      <c r="QOM39" s="285"/>
      <c r="QON39" s="287"/>
      <c r="QOO39" s="287"/>
      <c r="QOP39" s="285"/>
      <c r="QOQ39" s="287"/>
      <c r="QOR39" s="287"/>
      <c r="QOS39" s="285"/>
      <c r="QOT39" s="287"/>
      <c r="QOU39" s="287"/>
      <c r="QOV39" s="285"/>
      <c r="QOW39" s="287"/>
      <c r="QOX39" s="287"/>
      <c r="QOY39" s="285"/>
      <c r="QOZ39" s="287"/>
      <c r="QPA39" s="287"/>
      <c r="QPB39" s="285"/>
      <c r="QPC39" s="287"/>
      <c r="QPD39" s="287"/>
      <c r="QPE39" s="285"/>
      <c r="QPF39" s="287"/>
      <c r="QPG39" s="287"/>
      <c r="QPH39" s="285"/>
      <c r="QPI39" s="287"/>
      <c r="QPJ39" s="287"/>
      <c r="QPK39" s="285"/>
      <c r="QPL39" s="287"/>
      <c r="QPM39" s="287"/>
      <c r="QPN39" s="285"/>
      <c r="QPO39" s="287"/>
      <c r="QPP39" s="287"/>
      <c r="QPQ39" s="285"/>
      <c r="QPR39" s="287"/>
      <c r="QPS39" s="287"/>
      <c r="QPT39" s="285"/>
      <c r="QPU39" s="287"/>
      <c r="QPV39" s="287"/>
      <c r="QPW39" s="285"/>
      <c r="QPX39" s="287"/>
      <c r="QPY39" s="287"/>
      <c r="QPZ39" s="285"/>
      <c r="QQA39" s="287"/>
      <c r="QQB39" s="287"/>
      <c r="QQC39" s="285"/>
      <c r="QQD39" s="287"/>
      <c r="QQE39" s="287"/>
      <c r="QQF39" s="285"/>
      <c r="QQG39" s="287"/>
      <c r="QQH39" s="287"/>
      <c r="QQI39" s="285"/>
      <c r="QQJ39" s="287"/>
      <c r="QQK39" s="287"/>
      <c r="QQL39" s="285"/>
      <c r="QQM39" s="287"/>
      <c r="QQN39" s="287"/>
      <c r="QQO39" s="285"/>
      <c r="QQP39" s="287"/>
      <c r="QQQ39" s="287"/>
      <c r="QQR39" s="285"/>
      <c r="QQS39" s="287"/>
      <c r="QQT39" s="287"/>
      <c r="QQU39" s="285"/>
      <c r="QQV39" s="286"/>
      <c r="QQW39" s="286"/>
      <c r="QQX39" s="286"/>
      <c r="QQY39" s="287"/>
      <c r="QQZ39" s="287"/>
      <c r="QRA39" s="285"/>
      <c r="QRB39" s="286"/>
      <c r="QRC39" s="286"/>
      <c r="QRD39" s="286"/>
      <c r="QRE39" s="287"/>
      <c r="QRF39" s="287"/>
      <c r="QRG39" s="285"/>
      <c r="QRH39" s="287"/>
      <c r="QRI39" s="287"/>
      <c r="QRJ39" s="285"/>
      <c r="QRK39" s="286"/>
      <c r="QRL39" s="286"/>
      <c r="QRM39" s="286"/>
      <c r="QRN39" s="286"/>
      <c r="QRO39" s="286"/>
      <c r="QRP39" s="286"/>
      <c r="QRQ39" s="163"/>
      <c r="QRR39" s="154"/>
      <c r="QRS39" s="287"/>
      <c r="QRT39" s="287"/>
      <c r="QRU39" s="285"/>
      <c r="QRV39" s="287"/>
      <c r="QRW39" s="287"/>
      <c r="QRX39" s="285"/>
      <c r="QRY39" s="287"/>
      <c r="QRZ39" s="287"/>
      <c r="QSA39" s="285"/>
      <c r="QSB39" s="287"/>
      <c r="QSC39" s="287"/>
      <c r="QSD39" s="285"/>
      <c r="QSE39" s="287"/>
      <c r="QSF39" s="287"/>
      <c r="QSG39" s="285"/>
      <c r="QSH39" s="287"/>
      <c r="QSI39" s="287"/>
      <c r="QSJ39" s="285"/>
      <c r="QSK39" s="287"/>
      <c r="QSL39" s="287"/>
      <c r="QSM39" s="285"/>
      <c r="QSN39" s="287"/>
      <c r="QSO39" s="287"/>
      <c r="QSP39" s="285"/>
      <c r="QSQ39" s="287"/>
      <c r="QSR39" s="287"/>
      <c r="QSS39" s="285"/>
      <c r="QST39" s="287"/>
      <c r="QSU39" s="287"/>
      <c r="QSV39" s="285"/>
      <c r="QSW39" s="287"/>
      <c r="QSX39" s="287"/>
      <c r="QSY39" s="285"/>
      <c r="QSZ39" s="287"/>
      <c r="QTA39" s="287"/>
      <c r="QTB39" s="285"/>
      <c r="QTC39" s="287"/>
      <c r="QTD39" s="287"/>
      <c r="QTE39" s="285"/>
      <c r="QTF39" s="287"/>
      <c r="QTG39" s="287"/>
      <c r="QTH39" s="285"/>
      <c r="QTI39" s="287"/>
      <c r="QTJ39" s="287"/>
      <c r="QTK39" s="285"/>
      <c r="QTL39" s="287"/>
      <c r="QTM39" s="287"/>
      <c r="QTN39" s="285"/>
      <c r="QTO39" s="287"/>
      <c r="QTP39" s="287"/>
      <c r="QTQ39" s="285"/>
      <c r="QTR39" s="287"/>
      <c r="QTS39" s="287"/>
      <c r="QTT39" s="285"/>
      <c r="QTU39" s="287"/>
      <c r="QTV39" s="287"/>
      <c r="QTW39" s="285"/>
      <c r="QTX39" s="287"/>
      <c r="QTY39" s="287"/>
      <c r="QTZ39" s="285"/>
      <c r="QUA39" s="287"/>
      <c r="QUB39" s="287"/>
      <c r="QUC39" s="285"/>
      <c r="QUD39" s="286"/>
      <c r="QUE39" s="286"/>
      <c r="QUF39" s="286"/>
      <c r="QUG39" s="287"/>
      <c r="QUH39" s="287"/>
      <c r="QUI39" s="285"/>
      <c r="QUJ39" s="286"/>
      <c r="QUK39" s="286"/>
      <c r="QUL39" s="286"/>
      <c r="QUM39" s="287"/>
      <c r="QUN39" s="287"/>
      <c r="QUO39" s="285"/>
      <c r="QUP39" s="287"/>
      <c r="QUQ39" s="287"/>
      <c r="QUR39" s="285"/>
      <c r="QUS39" s="286"/>
      <c r="QUT39" s="286"/>
      <c r="QUU39" s="286"/>
      <c r="QUV39" s="286"/>
      <c r="QUW39" s="286"/>
      <c r="QUX39" s="286"/>
      <c r="QUY39" s="163"/>
      <c r="QUZ39" s="154"/>
      <c r="QVA39" s="287"/>
      <c r="QVB39" s="287"/>
      <c r="QVC39" s="285"/>
      <c r="QVD39" s="287"/>
      <c r="QVE39" s="287"/>
      <c r="QVF39" s="285"/>
      <c r="QVG39" s="287"/>
      <c r="QVH39" s="287"/>
      <c r="QVI39" s="285"/>
      <c r="QVJ39" s="287"/>
      <c r="QVK39" s="287"/>
      <c r="QVL39" s="285"/>
      <c r="QVM39" s="287"/>
      <c r="QVN39" s="287"/>
      <c r="QVO39" s="285"/>
      <c r="QVP39" s="287"/>
      <c r="QVQ39" s="287"/>
      <c r="QVR39" s="285"/>
      <c r="QVS39" s="287"/>
      <c r="QVT39" s="287"/>
      <c r="QVU39" s="285"/>
      <c r="QVV39" s="287"/>
      <c r="QVW39" s="287"/>
      <c r="QVX39" s="285"/>
      <c r="QVY39" s="287"/>
      <c r="QVZ39" s="287"/>
      <c r="QWA39" s="285"/>
      <c r="QWB39" s="287"/>
      <c r="QWC39" s="287"/>
      <c r="QWD39" s="285"/>
      <c r="QWE39" s="287"/>
      <c r="QWF39" s="287"/>
      <c r="QWG39" s="285"/>
      <c r="QWH39" s="287"/>
      <c r="QWI39" s="287"/>
      <c r="QWJ39" s="285"/>
      <c r="QWK39" s="287"/>
      <c r="QWL39" s="287"/>
      <c r="QWM39" s="285"/>
      <c r="QWN39" s="287"/>
      <c r="QWO39" s="287"/>
      <c r="QWP39" s="285"/>
      <c r="QWQ39" s="287"/>
      <c r="QWR39" s="287"/>
      <c r="QWS39" s="285"/>
      <c r="QWT39" s="287"/>
      <c r="QWU39" s="287"/>
      <c r="QWV39" s="285"/>
      <c r="QWW39" s="287"/>
      <c r="QWX39" s="287"/>
      <c r="QWY39" s="285"/>
      <c r="QWZ39" s="287"/>
      <c r="QXA39" s="287"/>
      <c r="QXB39" s="285"/>
      <c r="QXC39" s="287"/>
      <c r="QXD39" s="287"/>
      <c r="QXE39" s="285"/>
      <c r="QXF39" s="287"/>
      <c r="QXG39" s="287"/>
      <c r="QXH39" s="285"/>
      <c r="QXI39" s="287"/>
      <c r="QXJ39" s="287"/>
      <c r="QXK39" s="285"/>
      <c r="QXL39" s="286"/>
      <c r="QXM39" s="286"/>
      <c r="QXN39" s="286"/>
      <c r="QXO39" s="287"/>
      <c r="QXP39" s="287"/>
      <c r="QXQ39" s="285"/>
      <c r="QXR39" s="286"/>
      <c r="QXS39" s="286"/>
      <c r="QXT39" s="286"/>
      <c r="QXU39" s="287"/>
      <c r="QXV39" s="287"/>
      <c r="QXW39" s="285"/>
      <c r="QXX39" s="287"/>
      <c r="QXY39" s="287"/>
      <c r="QXZ39" s="285"/>
      <c r="QYA39" s="286"/>
      <c r="QYB39" s="286"/>
      <c r="QYC39" s="286"/>
      <c r="QYD39" s="286"/>
      <c r="QYE39" s="286"/>
      <c r="QYF39" s="286"/>
      <c r="QYG39" s="163"/>
      <c r="QYH39" s="154"/>
      <c r="QYI39" s="287"/>
      <c r="QYJ39" s="287"/>
      <c r="QYK39" s="285"/>
      <c r="QYL39" s="287"/>
      <c r="QYM39" s="287"/>
      <c r="QYN39" s="285"/>
      <c r="QYO39" s="287"/>
      <c r="QYP39" s="287"/>
      <c r="QYQ39" s="285"/>
      <c r="QYR39" s="287"/>
      <c r="QYS39" s="287"/>
      <c r="QYT39" s="285"/>
      <c r="QYU39" s="287"/>
      <c r="QYV39" s="287"/>
      <c r="QYW39" s="285"/>
      <c r="QYX39" s="287"/>
      <c r="QYY39" s="287"/>
      <c r="QYZ39" s="285"/>
      <c r="QZA39" s="287"/>
      <c r="QZB39" s="287"/>
      <c r="QZC39" s="285"/>
      <c r="QZD39" s="287"/>
      <c r="QZE39" s="287"/>
      <c r="QZF39" s="285"/>
      <c r="QZG39" s="287"/>
      <c r="QZH39" s="287"/>
      <c r="QZI39" s="285"/>
      <c r="QZJ39" s="287"/>
      <c r="QZK39" s="287"/>
      <c r="QZL39" s="285"/>
      <c r="QZM39" s="287"/>
      <c r="QZN39" s="287"/>
      <c r="QZO39" s="285"/>
      <c r="QZP39" s="287"/>
      <c r="QZQ39" s="287"/>
      <c r="QZR39" s="285"/>
      <c r="QZS39" s="287"/>
      <c r="QZT39" s="287"/>
      <c r="QZU39" s="285"/>
      <c r="QZV39" s="287"/>
      <c r="QZW39" s="287"/>
      <c r="QZX39" s="285"/>
      <c r="QZY39" s="287"/>
      <c r="QZZ39" s="287"/>
      <c r="RAA39" s="285"/>
      <c r="RAB39" s="287"/>
      <c r="RAC39" s="287"/>
      <c r="RAD39" s="285"/>
      <c r="RAE39" s="287"/>
      <c r="RAF39" s="287"/>
      <c r="RAG39" s="285"/>
      <c r="RAH39" s="287"/>
      <c r="RAI39" s="287"/>
      <c r="RAJ39" s="285"/>
      <c r="RAK39" s="287"/>
      <c r="RAL39" s="287"/>
      <c r="RAM39" s="285"/>
      <c r="RAN39" s="287"/>
      <c r="RAO39" s="287"/>
      <c r="RAP39" s="285"/>
      <c r="RAQ39" s="287"/>
      <c r="RAR39" s="287"/>
      <c r="RAS39" s="285"/>
      <c r="RAT39" s="286"/>
      <c r="RAU39" s="286"/>
      <c r="RAV39" s="286"/>
      <c r="RAW39" s="287"/>
      <c r="RAX39" s="287"/>
      <c r="RAY39" s="285"/>
      <c r="RAZ39" s="286"/>
      <c r="RBA39" s="286"/>
      <c r="RBB39" s="286"/>
      <c r="RBC39" s="287"/>
      <c r="RBD39" s="287"/>
      <c r="RBE39" s="285"/>
      <c r="RBF39" s="287"/>
      <c r="RBG39" s="287"/>
      <c r="RBH39" s="285"/>
      <c r="RBI39" s="286"/>
      <c r="RBJ39" s="286"/>
      <c r="RBK39" s="286"/>
      <c r="RBL39" s="286"/>
      <c r="RBM39" s="286"/>
      <c r="RBN39" s="286"/>
      <c r="RBO39" s="163"/>
      <c r="RBP39" s="154"/>
      <c r="RBQ39" s="287"/>
      <c r="RBR39" s="287"/>
      <c r="RBS39" s="285"/>
      <c r="RBT39" s="287"/>
      <c r="RBU39" s="287"/>
      <c r="RBV39" s="285"/>
      <c r="RBW39" s="287"/>
      <c r="RBX39" s="287"/>
      <c r="RBY39" s="285"/>
      <c r="RBZ39" s="287"/>
      <c r="RCA39" s="287"/>
      <c r="RCB39" s="285"/>
      <c r="RCC39" s="287"/>
      <c r="RCD39" s="287"/>
      <c r="RCE39" s="285"/>
      <c r="RCF39" s="287"/>
      <c r="RCG39" s="287"/>
      <c r="RCH39" s="285"/>
      <c r="RCI39" s="287"/>
      <c r="RCJ39" s="287"/>
      <c r="RCK39" s="285"/>
      <c r="RCL39" s="287"/>
      <c r="RCM39" s="287"/>
      <c r="RCN39" s="285"/>
      <c r="RCO39" s="287"/>
      <c r="RCP39" s="287"/>
      <c r="RCQ39" s="285"/>
      <c r="RCR39" s="287"/>
      <c r="RCS39" s="287"/>
      <c r="RCT39" s="285"/>
      <c r="RCU39" s="287"/>
      <c r="RCV39" s="287"/>
      <c r="RCW39" s="285"/>
      <c r="RCX39" s="287"/>
      <c r="RCY39" s="287"/>
      <c r="RCZ39" s="285"/>
      <c r="RDA39" s="287"/>
      <c r="RDB39" s="287"/>
      <c r="RDC39" s="285"/>
      <c r="RDD39" s="287"/>
      <c r="RDE39" s="287"/>
      <c r="RDF39" s="285"/>
      <c r="RDG39" s="287"/>
      <c r="RDH39" s="287"/>
      <c r="RDI39" s="285"/>
      <c r="RDJ39" s="287"/>
      <c r="RDK39" s="287"/>
      <c r="RDL39" s="285"/>
      <c r="RDM39" s="287"/>
      <c r="RDN39" s="287"/>
      <c r="RDO39" s="285"/>
      <c r="RDP39" s="287"/>
      <c r="RDQ39" s="287"/>
      <c r="RDR39" s="285"/>
      <c r="RDS39" s="287"/>
      <c r="RDT39" s="287"/>
      <c r="RDU39" s="285"/>
      <c r="RDV39" s="287"/>
      <c r="RDW39" s="287"/>
      <c r="RDX39" s="285"/>
      <c r="RDY39" s="287"/>
      <c r="RDZ39" s="287"/>
      <c r="REA39" s="285"/>
      <c r="REB39" s="286"/>
      <c r="REC39" s="286"/>
      <c r="RED39" s="286"/>
      <c r="REE39" s="287"/>
      <c r="REF39" s="287"/>
      <c r="REG39" s="285"/>
      <c r="REH39" s="286"/>
      <c r="REI39" s="286"/>
      <c r="REJ39" s="286"/>
      <c r="REK39" s="287"/>
      <c r="REL39" s="287"/>
      <c r="REM39" s="285"/>
      <c r="REN39" s="287"/>
      <c r="REO39" s="287"/>
      <c r="REP39" s="285"/>
      <c r="REQ39" s="286"/>
      <c r="RER39" s="286"/>
      <c r="RES39" s="286"/>
      <c r="RET39" s="286"/>
      <c r="REU39" s="286"/>
      <c r="REV39" s="286"/>
      <c r="REW39" s="163"/>
      <c r="REX39" s="154"/>
      <c r="REY39" s="287"/>
      <c r="REZ39" s="287"/>
      <c r="RFA39" s="285"/>
      <c r="RFB39" s="287"/>
      <c r="RFC39" s="287"/>
      <c r="RFD39" s="285"/>
      <c r="RFE39" s="287"/>
      <c r="RFF39" s="287"/>
      <c r="RFG39" s="285"/>
      <c r="RFH39" s="287"/>
      <c r="RFI39" s="287"/>
      <c r="RFJ39" s="285"/>
      <c r="RFK39" s="287"/>
      <c r="RFL39" s="287"/>
      <c r="RFM39" s="285"/>
      <c r="RFN39" s="287"/>
      <c r="RFO39" s="287"/>
      <c r="RFP39" s="285"/>
      <c r="RFQ39" s="287"/>
      <c r="RFR39" s="287"/>
      <c r="RFS39" s="285"/>
      <c r="RFT39" s="287"/>
      <c r="RFU39" s="287"/>
      <c r="RFV39" s="285"/>
      <c r="RFW39" s="287"/>
      <c r="RFX39" s="287"/>
      <c r="RFY39" s="285"/>
      <c r="RFZ39" s="287"/>
      <c r="RGA39" s="287"/>
      <c r="RGB39" s="285"/>
      <c r="RGC39" s="287"/>
      <c r="RGD39" s="287"/>
      <c r="RGE39" s="285"/>
      <c r="RGF39" s="287"/>
      <c r="RGG39" s="287"/>
      <c r="RGH39" s="285"/>
      <c r="RGI39" s="287"/>
      <c r="RGJ39" s="287"/>
      <c r="RGK39" s="285"/>
      <c r="RGL39" s="287"/>
      <c r="RGM39" s="287"/>
      <c r="RGN39" s="285"/>
      <c r="RGO39" s="287"/>
      <c r="RGP39" s="287"/>
      <c r="RGQ39" s="285"/>
      <c r="RGR39" s="287"/>
      <c r="RGS39" s="287"/>
      <c r="RGT39" s="285"/>
      <c r="RGU39" s="287"/>
      <c r="RGV39" s="287"/>
      <c r="RGW39" s="285"/>
      <c r="RGX39" s="287"/>
      <c r="RGY39" s="287"/>
      <c r="RGZ39" s="285"/>
      <c r="RHA39" s="287"/>
      <c r="RHB39" s="287"/>
      <c r="RHC39" s="285"/>
      <c r="RHD39" s="287"/>
      <c r="RHE39" s="287"/>
      <c r="RHF39" s="285"/>
      <c r="RHG39" s="287"/>
      <c r="RHH39" s="287"/>
      <c r="RHI39" s="285"/>
      <c r="RHJ39" s="286"/>
      <c r="RHK39" s="286"/>
      <c r="RHL39" s="286"/>
      <c r="RHM39" s="287"/>
      <c r="RHN39" s="287"/>
      <c r="RHO39" s="285"/>
      <c r="RHP39" s="286"/>
      <c r="RHQ39" s="286"/>
      <c r="RHR39" s="286"/>
      <c r="RHS39" s="287"/>
      <c r="RHT39" s="287"/>
      <c r="RHU39" s="285"/>
      <c r="RHV39" s="287"/>
      <c r="RHW39" s="287"/>
      <c r="RHX39" s="285"/>
      <c r="RHY39" s="286"/>
      <c r="RHZ39" s="286"/>
      <c r="RIA39" s="286"/>
      <c r="RIB39" s="286"/>
      <c r="RIC39" s="286"/>
      <c r="RID39" s="286"/>
      <c r="RIE39" s="163"/>
      <c r="RIF39" s="154"/>
      <c r="RIG39" s="287"/>
      <c r="RIH39" s="287"/>
      <c r="RII39" s="285"/>
      <c r="RIJ39" s="287"/>
      <c r="RIK39" s="287"/>
      <c r="RIL39" s="285"/>
      <c r="RIM39" s="287"/>
      <c r="RIN39" s="287"/>
      <c r="RIO39" s="285"/>
      <c r="RIP39" s="287"/>
      <c r="RIQ39" s="287"/>
      <c r="RIR39" s="285"/>
      <c r="RIS39" s="287"/>
      <c r="RIT39" s="287"/>
      <c r="RIU39" s="285"/>
      <c r="RIV39" s="287"/>
      <c r="RIW39" s="287"/>
      <c r="RIX39" s="285"/>
      <c r="RIY39" s="287"/>
      <c r="RIZ39" s="287"/>
      <c r="RJA39" s="285"/>
      <c r="RJB39" s="287"/>
      <c r="RJC39" s="287"/>
      <c r="RJD39" s="285"/>
      <c r="RJE39" s="287"/>
      <c r="RJF39" s="287"/>
      <c r="RJG39" s="285"/>
      <c r="RJH39" s="287"/>
      <c r="RJI39" s="287"/>
      <c r="RJJ39" s="285"/>
      <c r="RJK39" s="287"/>
      <c r="RJL39" s="287"/>
      <c r="RJM39" s="285"/>
      <c r="RJN39" s="287"/>
      <c r="RJO39" s="287"/>
      <c r="RJP39" s="285"/>
      <c r="RJQ39" s="287"/>
      <c r="RJR39" s="287"/>
      <c r="RJS39" s="285"/>
      <c r="RJT39" s="287"/>
      <c r="RJU39" s="287"/>
      <c r="RJV39" s="285"/>
      <c r="RJW39" s="287"/>
      <c r="RJX39" s="287"/>
      <c r="RJY39" s="285"/>
      <c r="RJZ39" s="287"/>
      <c r="RKA39" s="287"/>
      <c r="RKB39" s="285"/>
      <c r="RKC39" s="287"/>
      <c r="RKD39" s="287"/>
      <c r="RKE39" s="285"/>
      <c r="RKF39" s="287"/>
      <c r="RKG39" s="287"/>
      <c r="RKH39" s="285"/>
      <c r="RKI39" s="287"/>
      <c r="RKJ39" s="287"/>
      <c r="RKK39" s="285"/>
      <c r="RKL39" s="287"/>
      <c r="RKM39" s="287"/>
      <c r="RKN39" s="285"/>
      <c r="RKO39" s="287"/>
      <c r="RKP39" s="287"/>
      <c r="RKQ39" s="285"/>
      <c r="RKR39" s="286"/>
      <c r="RKS39" s="286"/>
      <c r="RKT39" s="286"/>
      <c r="RKU39" s="287"/>
      <c r="RKV39" s="287"/>
      <c r="RKW39" s="285"/>
      <c r="RKX39" s="286"/>
      <c r="RKY39" s="286"/>
      <c r="RKZ39" s="286"/>
      <c r="RLA39" s="287"/>
      <c r="RLB39" s="287"/>
      <c r="RLC39" s="285"/>
      <c r="RLD39" s="287"/>
      <c r="RLE39" s="287"/>
      <c r="RLF39" s="285"/>
      <c r="RLG39" s="286"/>
      <c r="RLH39" s="286"/>
      <c r="RLI39" s="286"/>
      <c r="RLJ39" s="286"/>
      <c r="RLK39" s="286"/>
      <c r="RLL39" s="286"/>
      <c r="RLM39" s="163"/>
      <c r="RLN39" s="154"/>
      <c r="RLO39" s="287"/>
      <c r="RLP39" s="287"/>
      <c r="RLQ39" s="285"/>
      <c r="RLR39" s="287"/>
      <c r="RLS39" s="287"/>
      <c r="RLT39" s="285"/>
      <c r="RLU39" s="287"/>
      <c r="RLV39" s="287"/>
      <c r="RLW39" s="285"/>
      <c r="RLX39" s="287"/>
      <c r="RLY39" s="287"/>
      <c r="RLZ39" s="285"/>
      <c r="RMA39" s="287"/>
      <c r="RMB39" s="287"/>
      <c r="RMC39" s="285"/>
      <c r="RMD39" s="287"/>
      <c r="RME39" s="287"/>
      <c r="RMF39" s="285"/>
      <c r="RMG39" s="287"/>
      <c r="RMH39" s="287"/>
      <c r="RMI39" s="285"/>
      <c r="RMJ39" s="287"/>
      <c r="RMK39" s="287"/>
      <c r="RML39" s="285"/>
      <c r="RMM39" s="287"/>
      <c r="RMN39" s="287"/>
      <c r="RMO39" s="285"/>
      <c r="RMP39" s="287"/>
      <c r="RMQ39" s="287"/>
      <c r="RMR39" s="285"/>
      <c r="RMS39" s="287"/>
      <c r="RMT39" s="287"/>
      <c r="RMU39" s="285"/>
      <c r="RMV39" s="287"/>
      <c r="RMW39" s="287"/>
      <c r="RMX39" s="285"/>
      <c r="RMY39" s="287"/>
      <c r="RMZ39" s="287"/>
      <c r="RNA39" s="285"/>
      <c r="RNB39" s="287"/>
      <c r="RNC39" s="287"/>
      <c r="RND39" s="285"/>
      <c r="RNE39" s="287"/>
      <c r="RNF39" s="287"/>
      <c r="RNG39" s="285"/>
      <c r="RNH39" s="287"/>
      <c r="RNI39" s="287"/>
      <c r="RNJ39" s="285"/>
      <c r="RNK39" s="287"/>
      <c r="RNL39" s="287"/>
      <c r="RNM39" s="285"/>
      <c r="RNN39" s="287"/>
      <c r="RNO39" s="287"/>
      <c r="RNP39" s="285"/>
      <c r="RNQ39" s="287"/>
      <c r="RNR39" s="287"/>
      <c r="RNS39" s="285"/>
      <c r="RNT39" s="287"/>
      <c r="RNU39" s="287"/>
      <c r="RNV39" s="285"/>
      <c r="RNW39" s="287"/>
      <c r="RNX39" s="287"/>
      <c r="RNY39" s="285"/>
      <c r="RNZ39" s="286"/>
      <c r="ROA39" s="286"/>
      <c r="ROB39" s="286"/>
      <c r="ROC39" s="287"/>
      <c r="ROD39" s="287"/>
      <c r="ROE39" s="285"/>
      <c r="ROF39" s="286"/>
      <c r="ROG39" s="286"/>
      <c r="ROH39" s="286"/>
      <c r="ROI39" s="287"/>
      <c r="ROJ39" s="287"/>
      <c r="ROK39" s="285"/>
      <c r="ROL39" s="287"/>
      <c r="ROM39" s="287"/>
      <c r="RON39" s="285"/>
      <c r="ROO39" s="286"/>
      <c r="ROP39" s="286"/>
      <c r="ROQ39" s="286"/>
      <c r="ROR39" s="286"/>
      <c r="ROS39" s="286"/>
      <c r="ROT39" s="286"/>
      <c r="ROU39" s="163"/>
      <c r="ROV39" s="154"/>
      <c r="ROW39" s="287"/>
      <c r="ROX39" s="287"/>
      <c r="ROY39" s="285"/>
      <c r="ROZ39" s="287"/>
      <c r="RPA39" s="287"/>
      <c r="RPB39" s="285"/>
      <c r="RPC39" s="287"/>
      <c r="RPD39" s="287"/>
      <c r="RPE39" s="285"/>
      <c r="RPF39" s="287"/>
      <c r="RPG39" s="287"/>
      <c r="RPH39" s="285"/>
      <c r="RPI39" s="287"/>
      <c r="RPJ39" s="287"/>
      <c r="RPK39" s="285"/>
      <c r="RPL39" s="287"/>
      <c r="RPM39" s="287"/>
      <c r="RPN39" s="285"/>
      <c r="RPO39" s="287"/>
      <c r="RPP39" s="287"/>
      <c r="RPQ39" s="285"/>
      <c r="RPR39" s="287"/>
      <c r="RPS39" s="287"/>
      <c r="RPT39" s="285"/>
      <c r="RPU39" s="287"/>
      <c r="RPV39" s="287"/>
      <c r="RPW39" s="285"/>
      <c r="RPX39" s="287"/>
      <c r="RPY39" s="287"/>
      <c r="RPZ39" s="285"/>
      <c r="RQA39" s="287"/>
      <c r="RQB39" s="287"/>
      <c r="RQC39" s="285"/>
      <c r="RQD39" s="287"/>
      <c r="RQE39" s="287"/>
      <c r="RQF39" s="285"/>
      <c r="RQG39" s="287"/>
      <c r="RQH39" s="287"/>
      <c r="RQI39" s="285"/>
      <c r="RQJ39" s="287"/>
      <c r="RQK39" s="287"/>
      <c r="RQL39" s="285"/>
      <c r="RQM39" s="287"/>
      <c r="RQN39" s="287"/>
      <c r="RQO39" s="285"/>
      <c r="RQP39" s="287"/>
      <c r="RQQ39" s="287"/>
      <c r="RQR39" s="285"/>
      <c r="RQS39" s="287"/>
      <c r="RQT39" s="287"/>
      <c r="RQU39" s="285"/>
      <c r="RQV39" s="287"/>
      <c r="RQW39" s="287"/>
      <c r="RQX39" s="285"/>
      <c r="RQY39" s="287"/>
      <c r="RQZ39" s="287"/>
      <c r="RRA39" s="285"/>
      <c r="RRB39" s="287"/>
      <c r="RRC39" s="287"/>
      <c r="RRD39" s="285"/>
      <c r="RRE39" s="287"/>
      <c r="RRF39" s="287"/>
      <c r="RRG39" s="285"/>
      <c r="RRH39" s="286"/>
      <c r="RRI39" s="286"/>
      <c r="RRJ39" s="286"/>
      <c r="RRK39" s="287"/>
      <c r="RRL39" s="287"/>
      <c r="RRM39" s="285"/>
      <c r="RRN39" s="286"/>
      <c r="RRO39" s="286"/>
      <c r="RRP39" s="286"/>
      <c r="RRQ39" s="287"/>
      <c r="RRR39" s="287"/>
      <c r="RRS39" s="285"/>
      <c r="RRT39" s="287"/>
      <c r="RRU39" s="287"/>
      <c r="RRV39" s="285"/>
      <c r="RRW39" s="286"/>
      <c r="RRX39" s="286"/>
      <c r="RRY39" s="286"/>
      <c r="RRZ39" s="286"/>
      <c r="RSA39" s="286"/>
      <c r="RSB39" s="286"/>
      <c r="RSC39" s="163"/>
      <c r="RSD39" s="154"/>
      <c r="RSE39" s="287"/>
      <c r="RSF39" s="287"/>
      <c r="RSG39" s="285"/>
      <c r="RSH39" s="287"/>
      <c r="RSI39" s="287"/>
      <c r="RSJ39" s="285"/>
      <c r="RSK39" s="287"/>
      <c r="RSL39" s="287"/>
      <c r="RSM39" s="285"/>
      <c r="RSN39" s="287"/>
      <c r="RSO39" s="287"/>
      <c r="RSP39" s="285"/>
      <c r="RSQ39" s="287"/>
      <c r="RSR39" s="287"/>
      <c r="RSS39" s="285"/>
      <c r="RST39" s="287"/>
      <c r="RSU39" s="287"/>
      <c r="RSV39" s="285"/>
      <c r="RSW39" s="287"/>
      <c r="RSX39" s="287"/>
      <c r="RSY39" s="285"/>
      <c r="RSZ39" s="287"/>
      <c r="RTA39" s="287"/>
      <c r="RTB39" s="285"/>
      <c r="RTC39" s="287"/>
      <c r="RTD39" s="287"/>
      <c r="RTE39" s="285"/>
      <c r="RTF39" s="287"/>
      <c r="RTG39" s="287"/>
      <c r="RTH39" s="285"/>
      <c r="RTI39" s="287"/>
      <c r="RTJ39" s="287"/>
      <c r="RTK39" s="285"/>
      <c r="RTL39" s="287"/>
      <c r="RTM39" s="287"/>
      <c r="RTN39" s="285"/>
      <c r="RTO39" s="287"/>
      <c r="RTP39" s="287"/>
      <c r="RTQ39" s="285"/>
      <c r="RTR39" s="287"/>
      <c r="RTS39" s="287"/>
      <c r="RTT39" s="285"/>
      <c r="RTU39" s="287"/>
      <c r="RTV39" s="287"/>
      <c r="RTW39" s="285"/>
      <c r="RTX39" s="287"/>
      <c r="RTY39" s="287"/>
      <c r="RTZ39" s="285"/>
      <c r="RUA39" s="287"/>
      <c r="RUB39" s="287"/>
      <c r="RUC39" s="285"/>
      <c r="RUD39" s="287"/>
      <c r="RUE39" s="287"/>
      <c r="RUF39" s="285"/>
      <c r="RUG39" s="287"/>
      <c r="RUH39" s="287"/>
      <c r="RUI39" s="285"/>
      <c r="RUJ39" s="287"/>
      <c r="RUK39" s="287"/>
      <c r="RUL39" s="285"/>
      <c r="RUM39" s="287"/>
      <c r="RUN39" s="287"/>
      <c r="RUO39" s="285"/>
      <c r="RUP39" s="286"/>
      <c r="RUQ39" s="286"/>
      <c r="RUR39" s="286"/>
      <c r="RUS39" s="287"/>
      <c r="RUT39" s="287"/>
      <c r="RUU39" s="285"/>
      <c r="RUV39" s="286"/>
      <c r="RUW39" s="286"/>
      <c r="RUX39" s="286"/>
      <c r="RUY39" s="287"/>
      <c r="RUZ39" s="287"/>
      <c r="RVA39" s="285"/>
      <c r="RVB39" s="287"/>
      <c r="RVC39" s="287"/>
      <c r="RVD39" s="285"/>
      <c r="RVE39" s="286"/>
      <c r="RVF39" s="286"/>
      <c r="RVG39" s="286"/>
      <c r="RVH39" s="286"/>
      <c r="RVI39" s="286"/>
      <c r="RVJ39" s="286"/>
      <c r="RVK39" s="163"/>
      <c r="RVL39" s="154"/>
      <c r="RVM39" s="287"/>
      <c r="RVN39" s="287"/>
      <c r="RVO39" s="285"/>
      <c r="RVP39" s="287"/>
      <c r="RVQ39" s="287"/>
      <c r="RVR39" s="285"/>
      <c r="RVS39" s="287"/>
      <c r="RVT39" s="287"/>
      <c r="RVU39" s="285"/>
      <c r="RVV39" s="287"/>
      <c r="RVW39" s="287"/>
      <c r="RVX39" s="285"/>
      <c r="RVY39" s="287"/>
      <c r="RVZ39" s="287"/>
      <c r="RWA39" s="285"/>
      <c r="RWB39" s="287"/>
      <c r="RWC39" s="287"/>
      <c r="RWD39" s="285"/>
      <c r="RWE39" s="287"/>
      <c r="RWF39" s="287"/>
      <c r="RWG39" s="285"/>
      <c r="RWH39" s="287"/>
      <c r="RWI39" s="287"/>
      <c r="RWJ39" s="285"/>
      <c r="RWK39" s="287"/>
      <c r="RWL39" s="287"/>
      <c r="RWM39" s="285"/>
      <c r="RWN39" s="287"/>
      <c r="RWO39" s="287"/>
      <c r="RWP39" s="285"/>
      <c r="RWQ39" s="287"/>
      <c r="RWR39" s="287"/>
      <c r="RWS39" s="285"/>
      <c r="RWT39" s="287"/>
      <c r="RWU39" s="287"/>
      <c r="RWV39" s="285"/>
      <c r="RWW39" s="287"/>
      <c r="RWX39" s="287"/>
      <c r="RWY39" s="285"/>
      <c r="RWZ39" s="287"/>
      <c r="RXA39" s="287"/>
      <c r="RXB39" s="285"/>
      <c r="RXC39" s="287"/>
      <c r="RXD39" s="287"/>
      <c r="RXE39" s="285"/>
      <c r="RXF39" s="287"/>
      <c r="RXG39" s="287"/>
      <c r="RXH39" s="285"/>
      <c r="RXI39" s="287"/>
      <c r="RXJ39" s="287"/>
      <c r="RXK39" s="285"/>
      <c r="RXL39" s="287"/>
      <c r="RXM39" s="287"/>
      <c r="RXN39" s="285"/>
      <c r="RXO39" s="287"/>
      <c r="RXP39" s="287"/>
      <c r="RXQ39" s="285"/>
      <c r="RXR39" s="287"/>
      <c r="RXS39" s="287"/>
      <c r="RXT39" s="285"/>
      <c r="RXU39" s="287"/>
      <c r="RXV39" s="287"/>
      <c r="RXW39" s="285"/>
      <c r="RXX39" s="286"/>
      <c r="RXY39" s="286"/>
      <c r="RXZ39" s="286"/>
      <c r="RYA39" s="287"/>
      <c r="RYB39" s="287"/>
      <c r="RYC39" s="285"/>
      <c r="RYD39" s="286"/>
      <c r="RYE39" s="286"/>
      <c r="RYF39" s="286"/>
      <c r="RYG39" s="287"/>
      <c r="RYH39" s="287"/>
      <c r="RYI39" s="285"/>
      <c r="RYJ39" s="287"/>
      <c r="RYK39" s="287"/>
      <c r="RYL39" s="285"/>
      <c r="RYM39" s="286"/>
      <c r="RYN39" s="286"/>
      <c r="RYO39" s="286"/>
      <c r="RYP39" s="286"/>
      <c r="RYQ39" s="286"/>
      <c r="RYR39" s="286"/>
      <c r="RYS39" s="163"/>
      <c r="RYT39" s="154"/>
      <c r="RYU39" s="287"/>
      <c r="RYV39" s="287"/>
      <c r="RYW39" s="285"/>
      <c r="RYX39" s="287"/>
      <c r="RYY39" s="287"/>
      <c r="RYZ39" s="285"/>
      <c r="RZA39" s="287"/>
      <c r="RZB39" s="287"/>
      <c r="RZC39" s="285"/>
      <c r="RZD39" s="287"/>
      <c r="RZE39" s="287"/>
      <c r="RZF39" s="285"/>
      <c r="RZG39" s="287"/>
      <c r="RZH39" s="287"/>
      <c r="RZI39" s="285"/>
      <c r="RZJ39" s="287"/>
      <c r="RZK39" s="287"/>
      <c r="RZL39" s="285"/>
      <c r="RZM39" s="287"/>
      <c r="RZN39" s="287"/>
      <c r="RZO39" s="285"/>
      <c r="RZP39" s="287"/>
      <c r="RZQ39" s="287"/>
      <c r="RZR39" s="285"/>
      <c r="RZS39" s="287"/>
      <c r="RZT39" s="287"/>
      <c r="RZU39" s="285"/>
      <c r="RZV39" s="287"/>
      <c r="RZW39" s="287"/>
      <c r="RZX39" s="285"/>
      <c r="RZY39" s="287"/>
      <c r="RZZ39" s="287"/>
      <c r="SAA39" s="285"/>
      <c r="SAB39" s="287"/>
      <c r="SAC39" s="287"/>
      <c r="SAD39" s="285"/>
      <c r="SAE39" s="287"/>
      <c r="SAF39" s="287"/>
      <c r="SAG39" s="285"/>
      <c r="SAH39" s="287"/>
      <c r="SAI39" s="287"/>
      <c r="SAJ39" s="285"/>
      <c r="SAK39" s="287"/>
      <c r="SAL39" s="287"/>
      <c r="SAM39" s="285"/>
      <c r="SAN39" s="287"/>
      <c r="SAO39" s="287"/>
      <c r="SAP39" s="285"/>
      <c r="SAQ39" s="287"/>
      <c r="SAR39" s="287"/>
      <c r="SAS39" s="285"/>
      <c r="SAT39" s="287"/>
      <c r="SAU39" s="287"/>
      <c r="SAV39" s="285"/>
      <c r="SAW39" s="287"/>
      <c r="SAX39" s="287"/>
      <c r="SAY39" s="285"/>
      <c r="SAZ39" s="287"/>
      <c r="SBA39" s="287"/>
      <c r="SBB39" s="285"/>
      <c r="SBC39" s="287"/>
      <c r="SBD39" s="287"/>
      <c r="SBE39" s="285"/>
      <c r="SBF39" s="286"/>
      <c r="SBG39" s="286"/>
      <c r="SBH39" s="286"/>
      <c r="SBI39" s="287"/>
      <c r="SBJ39" s="287"/>
      <c r="SBK39" s="285"/>
      <c r="SBL39" s="286"/>
      <c r="SBM39" s="286"/>
      <c r="SBN39" s="286"/>
      <c r="SBO39" s="287"/>
      <c r="SBP39" s="287"/>
      <c r="SBQ39" s="285"/>
      <c r="SBR39" s="287"/>
      <c r="SBS39" s="287"/>
      <c r="SBT39" s="285"/>
      <c r="SBU39" s="286"/>
      <c r="SBV39" s="286"/>
      <c r="SBW39" s="286"/>
      <c r="SBX39" s="286"/>
      <c r="SBY39" s="286"/>
      <c r="SBZ39" s="286"/>
      <c r="SCA39" s="163"/>
      <c r="SCB39" s="154"/>
      <c r="SCC39" s="287"/>
      <c r="SCD39" s="287"/>
      <c r="SCE39" s="285"/>
      <c r="SCF39" s="287"/>
      <c r="SCG39" s="287"/>
      <c r="SCH39" s="285"/>
      <c r="SCI39" s="287"/>
      <c r="SCJ39" s="287"/>
      <c r="SCK39" s="285"/>
      <c r="SCL39" s="287"/>
      <c r="SCM39" s="287"/>
      <c r="SCN39" s="285"/>
      <c r="SCO39" s="287"/>
      <c r="SCP39" s="287"/>
      <c r="SCQ39" s="285"/>
      <c r="SCR39" s="287"/>
      <c r="SCS39" s="287"/>
      <c r="SCT39" s="285"/>
      <c r="SCU39" s="287"/>
      <c r="SCV39" s="287"/>
      <c r="SCW39" s="285"/>
      <c r="SCX39" s="287"/>
      <c r="SCY39" s="287"/>
      <c r="SCZ39" s="285"/>
      <c r="SDA39" s="287"/>
      <c r="SDB39" s="287"/>
      <c r="SDC39" s="285"/>
      <c r="SDD39" s="287"/>
      <c r="SDE39" s="287"/>
      <c r="SDF39" s="285"/>
      <c r="SDG39" s="287"/>
      <c r="SDH39" s="287"/>
      <c r="SDI39" s="285"/>
      <c r="SDJ39" s="287"/>
      <c r="SDK39" s="287"/>
      <c r="SDL39" s="285"/>
      <c r="SDM39" s="287"/>
      <c r="SDN39" s="287"/>
      <c r="SDO39" s="285"/>
      <c r="SDP39" s="287"/>
      <c r="SDQ39" s="287"/>
      <c r="SDR39" s="285"/>
      <c r="SDS39" s="287"/>
      <c r="SDT39" s="287"/>
      <c r="SDU39" s="285"/>
      <c r="SDV39" s="287"/>
      <c r="SDW39" s="287"/>
      <c r="SDX39" s="285"/>
      <c r="SDY39" s="287"/>
      <c r="SDZ39" s="287"/>
      <c r="SEA39" s="285"/>
      <c r="SEB39" s="287"/>
      <c r="SEC39" s="287"/>
      <c r="SED39" s="285"/>
      <c r="SEE39" s="287"/>
      <c r="SEF39" s="287"/>
      <c r="SEG39" s="285"/>
      <c r="SEH39" s="287"/>
      <c r="SEI39" s="287"/>
      <c r="SEJ39" s="285"/>
      <c r="SEK39" s="287"/>
      <c r="SEL39" s="287"/>
      <c r="SEM39" s="285"/>
      <c r="SEN39" s="286"/>
      <c r="SEO39" s="286"/>
      <c r="SEP39" s="286"/>
      <c r="SEQ39" s="287"/>
      <c r="SER39" s="287"/>
      <c r="SES39" s="285"/>
      <c r="SET39" s="286"/>
      <c r="SEU39" s="286"/>
      <c r="SEV39" s="286"/>
      <c r="SEW39" s="287"/>
      <c r="SEX39" s="287"/>
      <c r="SEY39" s="285"/>
      <c r="SEZ39" s="287"/>
      <c r="SFA39" s="287"/>
      <c r="SFB39" s="285"/>
      <c r="SFC39" s="286"/>
      <c r="SFD39" s="286"/>
      <c r="SFE39" s="286"/>
      <c r="SFF39" s="286"/>
      <c r="SFG39" s="286"/>
      <c r="SFH39" s="286"/>
      <c r="SFI39" s="163"/>
      <c r="SFJ39" s="154"/>
      <c r="SFK39" s="287"/>
      <c r="SFL39" s="287"/>
      <c r="SFM39" s="285"/>
      <c r="SFN39" s="287"/>
      <c r="SFO39" s="287"/>
      <c r="SFP39" s="285"/>
      <c r="SFQ39" s="287"/>
      <c r="SFR39" s="287"/>
      <c r="SFS39" s="285"/>
      <c r="SFT39" s="287"/>
      <c r="SFU39" s="287"/>
      <c r="SFV39" s="285"/>
      <c r="SFW39" s="287"/>
      <c r="SFX39" s="287"/>
      <c r="SFY39" s="285"/>
      <c r="SFZ39" s="287"/>
      <c r="SGA39" s="287"/>
      <c r="SGB39" s="285"/>
      <c r="SGC39" s="287"/>
      <c r="SGD39" s="287"/>
      <c r="SGE39" s="285"/>
      <c r="SGF39" s="287"/>
      <c r="SGG39" s="287"/>
      <c r="SGH39" s="285"/>
      <c r="SGI39" s="287"/>
      <c r="SGJ39" s="287"/>
      <c r="SGK39" s="285"/>
      <c r="SGL39" s="287"/>
      <c r="SGM39" s="287"/>
      <c r="SGN39" s="285"/>
      <c r="SGO39" s="287"/>
      <c r="SGP39" s="287"/>
      <c r="SGQ39" s="285"/>
      <c r="SGR39" s="287"/>
      <c r="SGS39" s="287"/>
      <c r="SGT39" s="285"/>
      <c r="SGU39" s="287"/>
      <c r="SGV39" s="287"/>
      <c r="SGW39" s="285"/>
      <c r="SGX39" s="287"/>
      <c r="SGY39" s="287"/>
      <c r="SGZ39" s="285"/>
      <c r="SHA39" s="287"/>
      <c r="SHB39" s="287"/>
      <c r="SHC39" s="285"/>
      <c r="SHD39" s="287"/>
      <c r="SHE39" s="287"/>
      <c r="SHF39" s="285"/>
      <c r="SHG39" s="287"/>
      <c r="SHH39" s="287"/>
      <c r="SHI39" s="285"/>
      <c r="SHJ39" s="287"/>
      <c r="SHK39" s="287"/>
      <c r="SHL39" s="285"/>
      <c r="SHM39" s="287"/>
      <c r="SHN39" s="287"/>
      <c r="SHO39" s="285"/>
      <c r="SHP39" s="287"/>
      <c r="SHQ39" s="287"/>
      <c r="SHR39" s="285"/>
      <c r="SHS39" s="287"/>
      <c r="SHT39" s="287"/>
      <c r="SHU39" s="285"/>
      <c r="SHV39" s="286"/>
      <c r="SHW39" s="286"/>
      <c r="SHX39" s="286"/>
      <c r="SHY39" s="287"/>
      <c r="SHZ39" s="287"/>
      <c r="SIA39" s="285"/>
      <c r="SIB39" s="286"/>
      <c r="SIC39" s="286"/>
      <c r="SID39" s="286"/>
      <c r="SIE39" s="287"/>
      <c r="SIF39" s="287"/>
      <c r="SIG39" s="285"/>
      <c r="SIH39" s="287"/>
      <c r="SII39" s="287"/>
      <c r="SIJ39" s="285"/>
      <c r="SIK39" s="286"/>
      <c r="SIL39" s="286"/>
      <c r="SIM39" s="286"/>
      <c r="SIN39" s="286"/>
      <c r="SIO39" s="286"/>
      <c r="SIP39" s="286"/>
      <c r="SIQ39" s="163"/>
      <c r="SIR39" s="154"/>
      <c r="SIS39" s="287"/>
      <c r="SIT39" s="287"/>
      <c r="SIU39" s="285"/>
      <c r="SIV39" s="287"/>
      <c r="SIW39" s="287"/>
      <c r="SIX39" s="285"/>
      <c r="SIY39" s="287"/>
      <c r="SIZ39" s="287"/>
      <c r="SJA39" s="285"/>
      <c r="SJB39" s="287"/>
      <c r="SJC39" s="287"/>
      <c r="SJD39" s="285"/>
      <c r="SJE39" s="287"/>
      <c r="SJF39" s="287"/>
      <c r="SJG39" s="285"/>
      <c r="SJH39" s="287"/>
      <c r="SJI39" s="287"/>
      <c r="SJJ39" s="285"/>
      <c r="SJK39" s="287"/>
      <c r="SJL39" s="287"/>
      <c r="SJM39" s="285"/>
      <c r="SJN39" s="287"/>
      <c r="SJO39" s="287"/>
      <c r="SJP39" s="285"/>
      <c r="SJQ39" s="287"/>
      <c r="SJR39" s="287"/>
      <c r="SJS39" s="285"/>
      <c r="SJT39" s="287"/>
      <c r="SJU39" s="287"/>
      <c r="SJV39" s="285"/>
      <c r="SJW39" s="287"/>
      <c r="SJX39" s="287"/>
      <c r="SJY39" s="285"/>
      <c r="SJZ39" s="287"/>
      <c r="SKA39" s="287"/>
      <c r="SKB39" s="285"/>
      <c r="SKC39" s="287"/>
      <c r="SKD39" s="287"/>
      <c r="SKE39" s="285"/>
      <c r="SKF39" s="287"/>
      <c r="SKG39" s="287"/>
      <c r="SKH39" s="285"/>
      <c r="SKI39" s="287"/>
      <c r="SKJ39" s="287"/>
      <c r="SKK39" s="285"/>
      <c r="SKL39" s="287"/>
      <c r="SKM39" s="287"/>
      <c r="SKN39" s="285"/>
      <c r="SKO39" s="287"/>
      <c r="SKP39" s="287"/>
      <c r="SKQ39" s="285"/>
      <c r="SKR39" s="287"/>
      <c r="SKS39" s="287"/>
      <c r="SKT39" s="285"/>
      <c r="SKU39" s="287"/>
      <c r="SKV39" s="287"/>
      <c r="SKW39" s="285"/>
      <c r="SKX39" s="287"/>
      <c r="SKY39" s="287"/>
      <c r="SKZ39" s="285"/>
      <c r="SLA39" s="287"/>
      <c r="SLB39" s="287"/>
      <c r="SLC39" s="285"/>
      <c r="SLD39" s="286"/>
      <c r="SLE39" s="286"/>
      <c r="SLF39" s="286"/>
      <c r="SLG39" s="287"/>
      <c r="SLH39" s="287"/>
      <c r="SLI39" s="285"/>
      <c r="SLJ39" s="286"/>
      <c r="SLK39" s="286"/>
      <c r="SLL39" s="286"/>
      <c r="SLM39" s="287"/>
      <c r="SLN39" s="287"/>
      <c r="SLO39" s="285"/>
      <c r="SLP39" s="287"/>
      <c r="SLQ39" s="287"/>
      <c r="SLR39" s="285"/>
      <c r="SLS39" s="286"/>
      <c r="SLT39" s="286"/>
      <c r="SLU39" s="286"/>
      <c r="SLV39" s="286"/>
      <c r="SLW39" s="286"/>
      <c r="SLX39" s="286"/>
      <c r="SLY39" s="163"/>
      <c r="SLZ39" s="154"/>
      <c r="SMA39" s="287"/>
      <c r="SMB39" s="287"/>
      <c r="SMC39" s="285"/>
      <c r="SMD39" s="287"/>
      <c r="SME39" s="287"/>
      <c r="SMF39" s="285"/>
      <c r="SMG39" s="287"/>
      <c r="SMH39" s="287"/>
      <c r="SMI39" s="285"/>
      <c r="SMJ39" s="287"/>
      <c r="SMK39" s="287"/>
      <c r="SML39" s="285"/>
      <c r="SMM39" s="287"/>
      <c r="SMN39" s="287"/>
      <c r="SMO39" s="285"/>
      <c r="SMP39" s="287"/>
      <c r="SMQ39" s="287"/>
      <c r="SMR39" s="285"/>
      <c r="SMS39" s="287"/>
      <c r="SMT39" s="287"/>
      <c r="SMU39" s="285"/>
      <c r="SMV39" s="287"/>
      <c r="SMW39" s="287"/>
      <c r="SMX39" s="285"/>
      <c r="SMY39" s="287"/>
      <c r="SMZ39" s="287"/>
      <c r="SNA39" s="285"/>
      <c r="SNB39" s="287"/>
      <c r="SNC39" s="287"/>
      <c r="SND39" s="285"/>
      <c r="SNE39" s="287"/>
      <c r="SNF39" s="287"/>
      <c r="SNG39" s="285"/>
      <c r="SNH39" s="287"/>
      <c r="SNI39" s="287"/>
      <c r="SNJ39" s="285"/>
      <c r="SNK39" s="287"/>
      <c r="SNL39" s="287"/>
      <c r="SNM39" s="285"/>
      <c r="SNN39" s="287"/>
      <c r="SNO39" s="287"/>
      <c r="SNP39" s="285"/>
      <c r="SNQ39" s="287"/>
      <c r="SNR39" s="287"/>
      <c r="SNS39" s="285"/>
      <c r="SNT39" s="287"/>
      <c r="SNU39" s="287"/>
      <c r="SNV39" s="285"/>
      <c r="SNW39" s="287"/>
      <c r="SNX39" s="287"/>
      <c r="SNY39" s="285"/>
      <c r="SNZ39" s="287"/>
      <c r="SOA39" s="287"/>
      <c r="SOB39" s="285"/>
      <c r="SOC39" s="287"/>
      <c r="SOD39" s="287"/>
      <c r="SOE39" s="285"/>
      <c r="SOF39" s="287"/>
      <c r="SOG39" s="287"/>
      <c r="SOH39" s="285"/>
      <c r="SOI39" s="287"/>
      <c r="SOJ39" s="287"/>
      <c r="SOK39" s="285"/>
      <c r="SOL39" s="286"/>
      <c r="SOM39" s="286"/>
      <c r="SON39" s="286"/>
      <c r="SOO39" s="287"/>
      <c r="SOP39" s="287"/>
      <c r="SOQ39" s="285"/>
      <c r="SOR39" s="286"/>
      <c r="SOS39" s="286"/>
      <c r="SOT39" s="286"/>
      <c r="SOU39" s="287"/>
      <c r="SOV39" s="287"/>
      <c r="SOW39" s="285"/>
      <c r="SOX39" s="287"/>
      <c r="SOY39" s="287"/>
      <c r="SOZ39" s="285"/>
      <c r="SPA39" s="286"/>
      <c r="SPB39" s="286"/>
      <c r="SPC39" s="286"/>
      <c r="SPD39" s="286"/>
      <c r="SPE39" s="286"/>
      <c r="SPF39" s="286"/>
      <c r="SPG39" s="163"/>
      <c r="SPH39" s="154"/>
      <c r="SPI39" s="287"/>
      <c r="SPJ39" s="287"/>
      <c r="SPK39" s="285"/>
      <c r="SPL39" s="287"/>
      <c r="SPM39" s="287"/>
      <c r="SPN39" s="285"/>
      <c r="SPO39" s="287"/>
      <c r="SPP39" s="287"/>
      <c r="SPQ39" s="285"/>
      <c r="SPR39" s="287"/>
      <c r="SPS39" s="287"/>
      <c r="SPT39" s="285"/>
      <c r="SPU39" s="287"/>
      <c r="SPV39" s="287"/>
      <c r="SPW39" s="285"/>
      <c r="SPX39" s="287"/>
      <c r="SPY39" s="287"/>
      <c r="SPZ39" s="285"/>
      <c r="SQA39" s="287"/>
      <c r="SQB39" s="287"/>
      <c r="SQC39" s="285"/>
      <c r="SQD39" s="287"/>
      <c r="SQE39" s="287"/>
      <c r="SQF39" s="285"/>
      <c r="SQG39" s="287"/>
      <c r="SQH39" s="287"/>
      <c r="SQI39" s="285"/>
      <c r="SQJ39" s="287"/>
      <c r="SQK39" s="287"/>
      <c r="SQL39" s="285"/>
      <c r="SQM39" s="287"/>
      <c r="SQN39" s="287"/>
      <c r="SQO39" s="285"/>
      <c r="SQP39" s="287"/>
      <c r="SQQ39" s="287"/>
      <c r="SQR39" s="285"/>
      <c r="SQS39" s="287"/>
      <c r="SQT39" s="287"/>
      <c r="SQU39" s="285"/>
      <c r="SQV39" s="287"/>
      <c r="SQW39" s="287"/>
      <c r="SQX39" s="285"/>
      <c r="SQY39" s="287"/>
      <c r="SQZ39" s="287"/>
      <c r="SRA39" s="285"/>
      <c r="SRB39" s="287"/>
      <c r="SRC39" s="287"/>
      <c r="SRD39" s="285"/>
      <c r="SRE39" s="287"/>
      <c r="SRF39" s="287"/>
      <c r="SRG39" s="285"/>
      <c r="SRH39" s="287"/>
      <c r="SRI39" s="287"/>
      <c r="SRJ39" s="285"/>
      <c r="SRK39" s="287"/>
      <c r="SRL39" s="287"/>
      <c r="SRM39" s="285"/>
      <c r="SRN39" s="287"/>
      <c r="SRO39" s="287"/>
      <c r="SRP39" s="285"/>
      <c r="SRQ39" s="287"/>
      <c r="SRR39" s="287"/>
      <c r="SRS39" s="285"/>
      <c r="SRT39" s="286"/>
      <c r="SRU39" s="286"/>
      <c r="SRV39" s="286"/>
      <c r="SRW39" s="287"/>
      <c r="SRX39" s="287"/>
      <c r="SRY39" s="285"/>
      <c r="SRZ39" s="286"/>
      <c r="SSA39" s="286"/>
      <c r="SSB39" s="286"/>
      <c r="SSC39" s="287"/>
      <c r="SSD39" s="287"/>
      <c r="SSE39" s="285"/>
      <c r="SSF39" s="287"/>
      <c r="SSG39" s="287"/>
      <c r="SSH39" s="285"/>
      <c r="SSI39" s="286"/>
      <c r="SSJ39" s="286"/>
      <c r="SSK39" s="286"/>
      <c r="SSL39" s="286"/>
      <c r="SSM39" s="286"/>
      <c r="SSN39" s="286"/>
      <c r="SSO39" s="163"/>
      <c r="SSP39" s="154"/>
      <c r="SSQ39" s="287"/>
      <c r="SSR39" s="287"/>
      <c r="SSS39" s="285"/>
      <c r="SST39" s="287"/>
      <c r="SSU39" s="287"/>
      <c r="SSV39" s="285"/>
      <c r="SSW39" s="287"/>
      <c r="SSX39" s="287"/>
      <c r="SSY39" s="285"/>
      <c r="SSZ39" s="287"/>
      <c r="STA39" s="287"/>
      <c r="STB39" s="285"/>
      <c r="STC39" s="287"/>
      <c r="STD39" s="287"/>
      <c r="STE39" s="285"/>
      <c r="STF39" s="287"/>
      <c r="STG39" s="287"/>
      <c r="STH39" s="285"/>
      <c r="STI39" s="287"/>
      <c r="STJ39" s="287"/>
      <c r="STK39" s="285"/>
      <c r="STL39" s="287"/>
      <c r="STM39" s="287"/>
      <c r="STN39" s="285"/>
      <c r="STO39" s="287"/>
      <c r="STP39" s="287"/>
      <c r="STQ39" s="285"/>
      <c r="STR39" s="287"/>
      <c r="STS39" s="287"/>
      <c r="STT39" s="285"/>
      <c r="STU39" s="287"/>
      <c r="STV39" s="287"/>
      <c r="STW39" s="285"/>
      <c r="STX39" s="287"/>
      <c r="STY39" s="287"/>
      <c r="STZ39" s="285"/>
      <c r="SUA39" s="287"/>
      <c r="SUB39" s="287"/>
      <c r="SUC39" s="285"/>
      <c r="SUD39" s="287"/>
      <c r="SUE39" s="287"/>
      <c r="SUF39" s="285"/>
      <c r="SUG39" s="287"/>
      <c r="SUH39" s="287"/>
      <c r="SUI39" s="285"/>
      <c r="SUJ39" s="287"/>
      <c r="SUK39" s="287"/>
      <c r="SUL39" s="285"/>
      <c r="SUM39" s="287"/>
      <c r="SUN39" s="287"/>
      <c r="SUO39" s="285"/>
      <c r="SUP39" s="287"/>
      <c r="SUQ39" s="287"/>
      <c r="SUR39" s="285"/>
      <c r="SUS39" s="287"/>
      <c r="SUT39" s="287"/>
      <c r="SUU39" s="285"/>
      <c r="SUV39" s="287"/>
      <c r="SUW39" s="287"/>
      <c r="SUX39" s="285"/>
      <c r="SUY39" s="287"/>
      <c r="SUZ39" s="287"/>
      <c r="SVA39" s="285"/>
      <c r="SVB39" s="286"/>
      <c r="SVC39" s="286"/>
      <c r="SVD39" s="286"/>
      <c r="SVE39" s="287"/>
      <c r="SVF39" s="287"/>
      <c r="SVG39" s="285"/>
      <c r="SVH39" s="286"/>
      <c r="SVI39" s="286"/>
      <c r="SVJ39" s="286"/>
      <c r="SVK39" s="287"/>
      <c r="SVL39" s="287"/>
      <c r="SVM39" s="285"/>
      <c r="SVN39" s="287"/>
      <c r="SVO39" s="287"/>
      <c r="SVP39" s="285"/>
      <c r="SVQ39" s="286"/>
      <c r="SVR39" s="286"/>
      <c r="SVS39" s="286"/>
      <c r="SVT39" s="286"/>
      <c r="SVU39" s="286"/>
      <c r="SVV39" s="286"/>
      <c r="SVW39" s="163"/>
      <c r="SVX39" s="154"/>
      <c r="SVY39" s="287"/>
      <c r="SVZ39" s="287"/>
      <c r="SWA39" s="285"/>
      <c r="SWB39" s="287"/>
      <c r="SWC39" s="287"/>
      <c r="SWD39" s="285"/>
      <c r="SWE39" s="287"/>
      <c r="SWF39" s="287"/>
      <c r="SWG39" s="285"/>
      <c r="SWH39" s="287"/>
      <c r="SWI39" s="287"/>
      <c r="SWJ39" s="285"/>
      <c r="SWK39" s="287"/>
      <c r="SWL39" s="287"/>
      <c r="SWM39" s="285"/>
      <c r="SWN39" s="287"/>
      <c r="SWO39" s="287"/>
      <c r="SWP39" s="285"/>
      <c r="SWQ39" s="287"/>
      <c r="SWR39" s="287"/>
      <c r="SWS39" s="285"/>
      <c r="SWT39" s="287"/>
      <c r="SWU39" s="287"/>
      <c r="SWV39" s="285"/>
      <c r="SWW39" s="287"/>
      <c r="SWX39" s="287"/>
      <c r="SWY39" s="285"/>
      <c r="SWZ39" s="287"/>
      <c r="SXA39" s="287"/>
      <c r="SXB39" s="285"/>
      <c r="SXC39" s="287"/>
      <c r="SXD39" s="287"/>
      <c r="SXE39" s="285"/>
      <c r="SXF39" s="287"/>
      <c r="SXG39" s="287"/>
      <c r="SXH39" s="285"/>
      <c r="SXI39" s="287"/>
      <c r="SXJ39" s="287"/>
      <c r="SXK39" s="285"/>
      <c r="SXL39" s="287"/>
      <c r="SXM39" s="287"/>
      <c r="SXN39" s="285"/>
      <c r="SXO39" s="287"/>
      <c r="SXP39" s="287"/>
      <c r="SXQ39" s="285"/>
      <c r="SXR39" s="287"/>
      <c r="SXS39" s="287"/>
      <c r="SXT39" s="285"/>
      <c r="SXU39" s="287"/>
      <c r="SXV39" s="287"/>
      <c r="SXW39" s="285"/>
      <c r="SXX39" s="287"/>
      <c r="SXY39" s="287"/>
      <c r="SXZ39" s="285"/>
      <c r="SYA39" s="287"/>
      <c r="SYB39" s="287"/>
      <c r="SYC39" s="285"/>
      <c r="SYD39" s="287"/>
      <c r="SYE39" s="287"/>
      <c r="SYF39" s="285"/>
      <c r="SYG39" s="287"/>
      <c r="SYH39" s="287"/>
      <c r="SYI39" s="285"/>
      <c r="SYJ39" s="286"/>
      <c r="SYK39" s="286"/>
      <c r="SYL39" s="286"/>
      <c r="SYM39" s="287"/>
      <c r="SYN39" s="287"/>
      <c r="SYO39" s="285"/>
      <c r="SYP39" s="286"/>
      <c r="SYQ39" s="286"/>
      <c r="SYR39" s="286"/>
      <c r="SYS39" s="287"/>
      <c r="SYT39" s="287"/>
      <c r="SYU39" s="285"/>
      <c r="SYV39" s="287"/>
      <c r="SYW39" s="287"/>
      <c r="SYX39" s="285"/>
      <c r="SYY39" s="286"/>
      <c r="SYZ39" s="286"/>
      <c r="SZA39" s="286"/>
      <c r="SZB39" s="286"/>
      <c r="SZC39" s="286"/>
      <c r="SZD39" s="286"/>
      <c r="SZE39" s="163"/>
      <c r="SZF39" s="154"/>
      <c r="SZG39" s="287"/>
      <c r="SZH39" s="287"/>
      <c r="SZI39" s="285"/>
      <c r="SZJ39" s="287"/>
      <c r="SZK39" s="287"/>
      <c r="SZL39" s="285"/>
      <c r="SZM39" s="287"/>
      <c r="SZN39" s="287"/>
      <c r="SZO39" s="285"/>
      <c r="SZP39" s="287"/>
      <c r="SZQ39" s="287"/>
      <c r="SZR39" s="285"/>
      <c r="SZS39" s="287"/>
      <c r="SZT39" s="287"/>
      <c r="SZU39" s="285"/>
      <c r="SZV39" s="287"/>
      <c r="SZW39" s="287"/>
      <c r="SZX39" s="285"/>
      <c r="SZY39" s="287"/>
      <c r="SZZ39" s="287"/>
      <c r="TAA39" s="285"/>
      <c r="TAB39" s="287"/>
      <c r="TAC39" s="287"/>
      <c r="TAD39" s="285"/>
      <c r="TAE39" s="287"/>
      <c r="TAF39" s="287"/>
      <c r="TAG39" s="285"/>
      <c r="TAH39" s="287"/>
      <c r="TAI39" s="287"/>
      <c r="TAJ39" s="285"/>
      <c r="TAK39" s="287"/>
      <c r="TAL39" s="287"/>
      <c r="TAM39" s="285"/>
      <c r="TAN39" s="287"/>
      <c r="TAO39" s="287"/>
      <c r="TAP39" s="285"/>
      <c r="TAQ39" s="287"/>
      <c r="TAR39" s="287"/>
      <c r="TAS39" s="285"/>
      <c r="TAT39" s="287"/>
      <c r="TAU39" s="287"/>
      <c r="TAV39" s="285"/>
      <c r="TAW39" s="287"/>
      <c r="TAX39" s="287"/>
      <c r="TAY39" s="285"/>
      <c r="TAZ39" s="287"/>
      <c r="TBA39" s="287"/>
      <c r="TBB39" s="285"/>
      <c r="TBC39" s="287"/>
      <c r="TBD39" s="287"/>
      <c r="TBE39" s="285"/>
      <c r="TBF39" s="287"/>
      <c r="TBG39" s="287"/>
      <c r="TBH39" s="285"/>
      <c r="TBI39" s="287"/>
      <c r="TBJ39" s="287"/>
      <c r="TBK39" s="285"/>
      <c r="TBL39" s="287"/>
      <c r="TBM39" s="287"/>
      <c r="TBN39" s="285"/>
      <c r="TBO39" s="287"/>
      <c r="TBP39" s="287"/>
      <c r="TBQ39" s="285"/>
      <c r="TBR39" s="286"/>
      <c r="TBS39" s="286"/>
      <c r="TBT39" s="286"/>
      <c r="TBU39" s="287"/>
      <c r="TBV39" s="287"/>
      <c r="TBW39" s="285"/>
      <c r="TBX39" s="286"/>
      <c r="TBY39" s="286"/>
      <c r="TBZ39" s="286"/>
      <c r="TCA39" s="287"/>
      <c r="TCB39" s="287"/>
      <c r="TCC39" s="285"/>
      <c r="TCD39" s="287"/>
      <c r="TCE39" s="287"/>
      <c r="TCF39" s="285"/>
      <c r="TCG39" s="286"/>
      <c r="TCH39" s="286"/>
      <c r="TCI39" s="286"/>
      <c r="TCJ39" s="286"/>
      <c r="TCK39" s="286"/>
      <c r="TCL39" s="286"/>
      <c r="TCM39" s="163"/>
      <c r="TCN39" s="154"/>
      <c r="TCO39" s="287"/>
      <c r="TCP39" s="287"/>
      <c r="TCQ39" s="285"/>
      <c r="TCR39" s="287"/>
      <c r="TCS39" s="287"/>
      <c r="TCT39" s="285"/>
      <c r="TCU39" s="287"/>
      <c r="TCV39" s="287"/>
      <c r="TCW39" s="285"/>
      <c r="TCX39" s="287"/>
      <c r="TCY39" s="287"/>
      <c r="TCZ39" s="285"/>
      <c r="TDA39" s="287"/>
      <c r="TDB39" s="287"/>
      <c r="TDC39" s="285"/>
      <c r="TDD39" s="287"/>
      <c r="TDE39" s="287"/>
      <c r="TDF39" s="285"/>
      <c r="TDG39" s="287"/>
      <c r="TDH39" s="287"/>
      <c r="TDI39" s="285"/>
      <c r="TDJ39" s="287"/>
      <c r="TDK39" s="287"/>
      <c r="TDL39" s="285"/>
      <c r="TDM39" s="287"/>
      <c r="TDN39" s="287"/>
      <c r="TDO39" s="285"/>
      <c r="TDP39" s="287"/>
      <c r="TDQ39" s="287"/>
      <c r="TDR39" s="285"/>
      <c r="TDS39" s="287"/>
      <c r="TDT39" s="287"/>
      <c r="TDU39" s="285"/>
      <c r="TDV39" s="287"/>
      <c r="TDW39" s="287"/>
      <c r="TDX39" s="285"/>
      <c r="TDY39" s="287"/>
      <c r="TDZ39" s="287"/>
      <c r="TEA39" s="285"/>
      <c r="TEB39" s="287"/>
      <c r="TEC39" s="287"/>
      <c r="TED39" s="285"/>
      <c r="TEE39" s="287"/>
      <c r="TEF39" s="287"/>
      <c r="TEG39" s="285"/>
      <c r="TEH39" s="287"/>
      <c r="TEI39" s="287"/>
      <c r="TEJ39" s="285"/>
      <c r="TEK39" s="287"/>
      <c r="TEL39" s="287"/>
      <c r="TEM39" s="285"/>
      <c r="TEN39" s="287"/>
      <c r="TEO39" s="287"/>
      <c r="TEP39" s="285"/>
      <c r="TEQ39" s="287"/>
      <c r="TER39" s="287"/>
      <c r="TES39" s="285"/>
      <c r="TET39" s="287"/>
      <c r="TEU39" s="287"/>
      <c r="TEV39" s="285"/>
      <c r="TEW39" s="287"/>
      <c r="TEX39" s="287"/>
      <c r="TEY39" s="285"/>
      <c r="TEZ39" s="286"/>
      <c r="TFA39" s="286"/>
      <c r="TFB39" s="286"/>
      <c r="TFC39" s="287"/>
      <c r="TFD39" s="287"/>
      <c r="TFE39" s="285"/>
      <c r="TFF39" s="286"/>
      <c r="TFG39" s="286"/>
      <c r="TFH39" s="286"/>
      <c r="TFI39" s="287"/>
      <c r="TFJ39" s="287"/>
      <c r="TFK39" s="285"/>
      <c r="TFL39" s="287"/>
      <c r="TFM39" s="287"/>
      <c r="TFN39" s="285"/>
      <c r="TFO39" s="286"/>
      <c r="TFP39" s="286"/>
      <c r="TFQ39" s="286"/>
      <c r="TFR39" s="286"/>
      <c r="TFS39" s="286"/>
      <c r="TFT39" s="286"/>
      <c r="TFU39" s="163"/>
      <c r="TFV39" s="154"/>
      <c r="TFW39" s="287"/>
      <c r="TFX39" s="287"/>
      <c r="TFY39" s="285"/>
      <c r="TFZ39" s="287"/>
      <c r="TGA39" s="287"/>
      <c r="TGB39" s="285"/>
      <c r="TGC39" s="287"/>
      <c r="TGD39" s="287"/>
      <c r="TGE39" s="285"/>
      <c r="TGF39" s="287"/>
      <c r="TGG39" s="287"/>
      <c r="TGH39" s="285"/>
      <c r="TGI39" s="287"/>
      <c r="TGJ39" s="287"/>
      <c r="TGK39" s="285"/>
      <c r="TGL39" s="287"/>
      <c r="TGM39" s="287"/>
      <c r="TGN39" s="285"/>
      <c r="TGO39" s="287"/>
      <c r="TGP39" s="287"/>
      <c r="TGQ39" s="285"/>
      <c r="TGR39" s="287"/>
      <c r="TGS39" s="287"/>
      <c r="TGT39" s="285"/>
      <c r="TGU39" s="287"/>
      <c r="TGV39" s="287"/>
      <c r="TGW39" s="285"/>
      <c r="TGX39" s="287"/>
      <c r="TGY39" s="287"/>
      <c r="TGZ39" s="285"/>
      <c r="THA39" s="287"/>
      <c r="THB39" s="287"/>
      <c r="THC39" s="285"/>
      <c r="THD39" s="287"/>
      <c r="THE39" s="287"/>
      <c r="THF39" s="285"/>
      <c r="THG39" s="287"/>
      <c r="THH39" s="287"/>
      <c r="THI39" s="285"/>
      <c r="THJ39" s="287"/>
      <c r="THK39" s="287"/>
      <c r="THL39" s="285"/>
      <c r="THM39" s="287"/>
      <c r="THN39" s="287"/>
      <c r="THO39" s="285"/>
      <c r="THP39" s="287"/>
      <c r="THQ39" s="287"/>
      <c r="THR39" s="285"/>
      <c r="THS39" s="287"/>
      <c r="THT39" s="287"/>
      <c r="THU39" s="285"/>
      <c r="THV39" s="287"/>
      <c r="THW39" s="287"/>
      <c r="THX39" s="285"/>
      <c r="THY39" s="287"/>
      <c r="THZ39" s="287"/>
      <c r="TIA39" s="285"/>
      <c r="TIB39" s="287"/>
      <c r="TIC39" s="287"/>
      <c r="TID39" s="285"/>
      <c r="TIE39" s="287"/>
      <c r="TIF39" s="287"/>
      <c r="TIG39" s="285"/>
      <c r="TIH39" s="286"/>
      <c r="TII39" s="286"/>
      <c r="TIJ39" s="286"/>
      <c r="TIK39" s="287"/>
      <c r="TIL39" s="287"/>
      <c r="TIM39" s="285"/>
      <c r="TIN39" s="286"/>
      <c r="TIO39" s="286"/>
      <c r="TIP39" s="286"/>
      <c r="TIQ39" s="287"/>
      <c r="TIR39" s="287"/>
      <c r="TIS39" s="285"/>
      <c r="TIT39" s="287"/>
      <c r="TIU39" s="287"/>
      <c r="TIV39" s="285"/>
      <c r="TIW39" s="286"/>
      <c r="TIX39" s="286"/>
      <c r="TIY39" s="286"/>
      <c r="TIZ39" s="286"/>
      <c r="TJA39" s="286"/>
      <c r="TJB39" s="286"/>
      <c r="TJC39" s="163"/>
      <c r="TJD39" s="154"/>
      <c r="TJE39" s="287"/>
      <c r="TJF39" s="287"/>
      <c r="TJG39" s="285"/>
      <c r="TJH39" s="287"/>
      <c r="TJI39" s="287"/>
      <c r="TJJ39" s="285"/>
      <c r="TJK39" s="287"/>
      <c r="TJL39" s="287"/>
      <c r="TJM39" s="285"/>
      <c r="TJN39" s="287"/>
      <c r="TJO39" s="287"/>
      <c r="TJP39" s="285"/>
      <c r="TJQ39" s="287"/>
      <c r="TJR39" s="287"/>
      <c r="TJS39" s="285"/>
      <c r="TJT39" s="287"/>
      <c r="TJU39" s="287"/>
      <c r="TJV39" s="285"/>
      <c r="TJW39" s="287"/>
      <c r="TJX39" s="287"/>
      <c r="TJY39" s="285"/>
      <c r="TJZ39" s="287"/>
      <c r="TKA39" s="287"/>
      <c r="TKB39" s="285"/>
      <c r="TKC39" s="287"/>
      <c r="TKD39" s="287"/>
      <c r="TKE39" s="285"/>
      <c r="TKF39" s="287"/>
      <c r="TKG39" s="287"/>
      <c r="TKH39" s="285"/>
      <c r="TKI39" s="287"/>
      <c r="TKJ39" s="287"/>
      <c r="TKK39" s="285"/>
      <c r="TKL39" s="287"/>
      <c r="TKM39" s="287"/>
      <c r="TKN39" s="285"/>
      <c r="TKO39" s="287"/>
      <c r="TKP39" s="287"/>
      <c r="TKQ39" s="285"/>
      <c r="TKR39" s="287"/>
      <c r="TKS39" s="287"/>
      <c r="TKT39" s="285"/>
      <c r="TKU39" s="287"/>
      <c r="TKV39" s="287"/>
      <c r="TKW39" s="285"/>
      <c r="TKX39" s="287"/>
      <c r="TKY39" s="287"/>
      <c r="TKZ39" s="285"/>
      <c r="TLA39" s="287"/>
      <c r="TLB39" s="287"/>
      <c r="TLC39" s="285"/>
      <c r="TLD39" s="287"/>
      <c r="TLE39" s="287"/>
      <c r="TLF39" s="285"/>
      <c r="TLG39" s="287"/>
      <c r="TLH39" s="287"/>
      <c r="TLI39" s="285"/>
      <c r="TLJ39" s="287"/>
      <c r="TLK39" s="287"/>
      <c r="TLL39" s="285"/>
      <c r="TLM39" s="287"/>
      <c r="TLN39" s="287"/>
      <c r="TLO39" s="285"/>
      <c r="TLP39" s="286"/>
      <c r="TLQ39" s="286"/>
      <c r="TLR39" s="286"/>
      <c r="TLS39" s="287"/>
      <c r="TLT39" s="287"/>
      <c r="TLU39" s="285"/>
      <c r="TLV39" s="286"/>
      <c r="TLW39" s="286"/>
      <c r="TLX39" s="286"/>
      <c r="TLY39" s="287"/>
      <c r="TLZ39" s="287"/>
      <c r="TMA39" s="285"/>
      <c r="TMB39" s="287"/>
      <c r="TMC39" s="287"/>
      <c r="TMD39" s="285"/>
      <c r="TME39" s="286"/>
      <c r="TMF39" s="286"/>
      <c r="TMG39" s="286"/>
      <c r="TMH39" s="286"/>
      <c r="TMI39" s="286"/>
      <c r="TMJ39" s="286"/>
      <c r="TMK39" s="163"/>
      <c r="TML39" s="154"/>
      <c r="TMM39" s="287"/>
      <c r="TMN39" s="287"/>
      <c r="TMO39" s="285"/>
      <c r="TMP39" s="287"/>
      <c r="TMQ39" s="287"/>
      <c r="TMR39" s="285"/>
      <c r="TMS39" s="287"/>
      <c r="TMT39" s="287"/>
      <c r="TMU39" s="285"/>
      <c r="TMV39" s="287"/>
      <c r="TMW39" s="287"/>
      <c r="TMX39" s="285"/>
      <c r="TMY39" s="287"/>
      <c r="TMZ39" s="287"/>
      <c r="TNA39" s="285"/>
      <c r="TNB39" s="287"/>
      <c r="TNC39" s="287"/>
      <c r="TND39" s="285"/>
      <c r="TNE39" s="287"/>
      <c r="TNF39" s="287"/>
      <c r="TNG39" s="285"/>
      <c r="TNH39" s="287"/>
      <c r="TNI39" s="287"/>
      <c r="TNJ39" s="285"/>
      <c r="TNK39" s="287"/>
      <c r="TNL39" s="287"/>
      <c r="TNM39" s="285"/>
      <c r="TNN39" s="287"/>
      <c r="TNO39" s="287"/>
      <c r="TNP39" s="285"/>
      <c r="TNQ39" s="287"/>
      <c r="TNR39" s="287"/>
      <c r="TNS39" s="285"/>
      <c r="TNT39" s="287"/>
      <c r="TNU39" s="287"/>
      <c r="TNV39" s="285"/>
      <c r="TNW39" s="287"/>
      <c r="TNX39" s="287"/>
      <c r="TNY39" s="285"/>
      <c r="TNZ39" s="287"/>
      <c r="TOA39" s="287"/>
      <c r="TOB39" s="285"/>
      <c r="TOC39" s="287"/>
      <c r="TOD39" s="287"/>
      <c r="TOE39" s="285"/>
      <c r="TOF39" s="287"/>
      <c r="TOG39" s="287"/>
      <c r="TOH39" s="285"/>
      <c r="TOI39" s="287"/>
      <c r="TOJ39" s="287"/>
      <c r="TOK39" s="285"/>
      <c r="TOL39" s="287"/>
      <c r="TOM39" s="287"/>
      <c r="TON39" s="285"/>
      <c r="TOO39" s="287"/>
      <c r="TOP39" s="287"/>
      <c r="TOQ39" s="285"/>
      <c r="TOR39" s="287"/>
      <c r="TOS39" s="287"/>
      <c r="TOT39" s="285"/>
      <c r="TOU39" s="287"/>
      <c r="TOV39" s="287"/>
      <c r="TOW39" s="285"/>
      <c r="TOX39" s="286"/>
      <c r="TOY39" s="286"/>
      <c r="TOZ39" s="286"/>
      <c r="TPA39" s="287"/>
      <c r="TPB39" s="287"/>
      <c r="TPC39" s="285"/>
      <c r="TPD39" s="286"/>
      <c r="TPE39" s="286"/>
      <c r="TPF39" s="286"/>
      <c r="TPG39" s="287"/>
      <c r="TPH39" s="287"/>
      <c r="TPI39" s="285"/>
      <c r="TPJ39" s="287"/>
      <c r="TPK39" s="287"/>
      <c r="TPL39" s="285"/>
      <c r="TPM39" s="286"/>
      <c r="TPN39" s="286"/>
      <c r="TPO39" s="286"/>
      <c r="TPP39" s="286"/>
      <c r="TPQ39" s="286"/>
      <c r="TPR39" s="286"/>
      <c r="TPS39" s="163"/>
      <c r="TPT39" s="154"/>
      <c r="TPU39" s="287"/>
      <c r="TPV39" s="287"/>
      <c r="TPW39" s="285"/>
      <c r="TPX39" s="287"/>
      <c r="TPY39" s="287"/>
      <c r="TPZ39" s="285"/>
      <c r="TQA39" s="287"/>
      <c r="TQB39" s="287"/>
      <c r="TQC39" s="285"/>
      <c r="TQD39" s="287"/>
      <c r="TQE39" s="287"/>
      <c r="TQF39" s="285"/>
      <c r="TQG39" s="287"/>
      <c r="TQH39" s="287"/>
      <c r="TQI39" s="285"/>
      <c r="TQJ39" s="287"/>
      <c r="TQK39" s="287"/>
      <c r="TQL39" s="285"/>
      <c r="TQM39" s="287"/>
      <c r="TQN39" s="287"/>
      <c r="TQO39" s="285"/>
      <c r="TQP39" s="287"/>
      <c r="TQQ39" s="287"/>
      <c r="TQR39" s="285"/>
      <c r="TQS39" s="287"/>
      <c r="TQT39" s="287"/>
      <c r="TQU39" s="285"/>
      <c r="TQV39" s="287"/>
      <c r="TQW39" s="287"/>
      <c r="TQX39" s="285"/>
      <c r="TQY39" s="287"/>
      <c r="TQZ39" s="287"/>
      <c r="TRA39" s="285"/>
      <c r="TRB39" s="287"/>
      <c r="TRC39" s="287"/>
      <c r="TRD39" s="285"/>
      <c r="TRE39" s="287"/>
      <c r="TRF39" s="287"/>
      <c r="TRG39" s="285"/>
      <c r="TRH39" s="287"/>
      <c r="TRI39" s="287"/>
      <c r="TRJ39" s="285"/>
      <c r="TRK39" s="287"/>
      <c r="TRL39" s="287"/>
      <c r="TRM39" s="285"/>
      <c r="TRN39" s="287"/>
      <c r="TRO39" s="287"/>
      <c r="TRP39" s="285"/>
      <c r="TRQ39" s="287"/>
      <c r="TRR39" s="287"/>
      <c r="TRS39" s="285"/>
      <c r="TRT39" s="287"/>
      <c r="TRU39" s="287"/>
      <c r="TRV39" s="285"/>
      <c r="TRW39" s="287"/>
      <c r="TRX39" s="287"/>
      <c r="TRY39" s="285"/>
      <c r="TRZ39" s="287"/>
      <c r="TSA39" s="287"/>
      <c r="TSB39" s="285"/>
      <c r="TSC39" s="287"/>
      <c r="TSD39" s="287"/>
      <c r="TSE39" s="285"/>
      <c r="TSF39" s="286"/>
      <c r="TSG39" s="286"/>
      <c r="TSH39" s="286"/>
      <c r="TSI39" s="287"/>
      <c r="TSJ39" s="287"/>
      <c r="TSK39" s="285"/>
      <c r="TSL39" s="286"/>
      <c r="TSM39" s="286"/>
      <c r="TSN39" s="286"/>
      <c r="TSO39" s="287"/>
      <c r="TSP39" s="287"/>
      <c r="TSQ39" s="285"/>
      <c r="TSR39" s="287"/>
      <c r="TSS39" s="287"/>
      <c r="TST39" s="285"/>
      <c r="TSU39" s="286"/>
      <c r="TSV39" s="286"/>
      <c r="TSW39" s="286"/>
      <c r="TSX39" s="286"/>
      <c r="TSY39" s="286"/>
      <c r="TSZ39" s="286"/>
      <c r="TTA39" s="163"/>
      <c r="TTB39" s="154"/>
      <c r="TTC39" s="287"/>
      <c r="TTD39" s="287"/>
      <c r="TTE39" s="285"/>
      <c r="TTF39" s="287"/>
      <c r="TTG39" s="287"/>
      <c r="TTH39" s="285"/>
      <c r="TTI39" s="287"/>
      <c r="TTJ39" s="287"/>
      <c r="TTK39" s="285"/>
      <c r="TTL39" s="287"/>
      <c r="TTM39" s="287"/>
      <c r="TTN39" s="285"/>
      <c r="TTO39" s="287"/>
      <c r="TTP39" s="287"/>
      <c r="TTQ39" s="285"/>
      <c r="TTR39" s="287"/>
      <c r="TTS39" s="287"/>
      <c r="TTT39" s="285"/>
      <c r="TTU39" s="287"/>
      <c r="TTV39" s="287"/>
      <c r="TTW39" s="285"/>
      <c r="TTX39" s="287"/>
      <c r="TTY39" s="287"/>
      <c r="TTZ39" s="285"/>
      <c r="TUA39" s="287"/>
      <c r="TUB39" s="287"/>
      <c r="TUC39" s="285"/>
      <c r="TUD39" s="287"/>
      <c r="TUE39" s="287"/>
      <c r="TUF39" s="285"/>
      <c r="TUG39" s="287"/>
      <c r="TUH39" s="287"/>
      <c r="TUI39" s="285"/>
      <c r="TUJ39" s="287"/>
      <c r="TUK39" s="287"/>
      <c r="TUL39" s="285"/>
      <c r="TUM39" s="287"/>
      <c r="TUN39" s="287"/>
      <c r="TUO39" s="285"/>
      <c r="TUP39" s="287"/>
      <c r="TUQ39" s="287"/>
      <c r="TUR39" s="285"/>
      <c r="TUS39" s="287"/>
      <c r="TUT39" s="287"/>
      <c r="TUU39" s="285"/>
      <c r="TUV39" s="287"/>
      <c r="TUW39" s="287"/>
      <c r="TUX39" s="285"/>
      <c r="TUY39" s="287"/>
      <c r="TUZ39" s="287"/>
      <c r="TVA39" s="285"/>
      <c r="TVB39" s="287"/>
      <c r="TVC39" s="287"/>
      <c r="TVD39" s="285"/>
      <c r="TVE39" s="287"/>
      <c r="TVF39" s="287"/>
      <c r="TVG39" s="285"/>
      <c r="TVH39" s="287"/>
      <c r="TVI39" s="287"/>
      <c r="TVJ39" s="285"/>
      <c r="TVK39" s="287"/>
      <c r="TVL39" s="287"/>
      <c r="TVM39" s="285"/>
      <c r="TVN39" s="286"/>
      <c r="TVO39" s="286"/>
      <c r="TVP39" s="286"/>
      <c r="TVQ39" s="287"/>
      <c r="TVR39" s="287"/>
      <c r="TVS39" s="285"/>
      <c r="TVT39" s="286"/>
      <c r="TVU39" s="286"/>
      <c r="TVV39" s="286"/>
      <c r="TVW39" s="287"/>
      <c r="TVX39" s="287"/>
      <c r="TVY39" s="285"/>
      <c r="TVZ39" s="287"/>
      <c r="TWA39" s="287"/>
      <c r="TWB39" s="285"/>
      <c r="TWC39" s="286"/>
      <c r="TWD39" s="286"/>
      <c r="TWE39" s="286"/>
      <c r="TWF39" s="286"/>
      <c r="TWG39" s="286"/>
      <c r="TWH39" s="286"/>
      <c r="TWI39" s="163"/>
      <c r="TWJ39" s="154"/>
      <c r="TWK39" s="287"/>
      <c r="TWL39" s="287"/>
      <c r="TWM39" s="285"/>
      <c r="TWN39" s="287"/>
      <c r="TWO39" s="287"/>
      <c r="TWP39" s="285"/>
      <c r="TWQ39" s="287"/>
      <c r="TWR39" s="287"/>
      <c r="TWS39" s="285"/>
      <c r="TWT39" s="287"/>
      <c r="TWU39" s="287"/>
      <c r="TWV39" s="285"/>
      <c r="TWW39" s="287"/>
      <c r="TWX39" s="287"/>
      <c r="TWY39" s="285"/>
      <c r="TWZ39" s="287"/>
      <c r="TXA39" s="287"/>
      <c r="TXB39" s="285"/>
      <c r="TXC39" s="287"/>
      <c r="TXD39" s="287"/>
      <c r="TXE39" s="285"/>
      <c r="TXF39" s="287"/>
      <c r="TXG39" s="287"/>
      <c r="TXH39" s="285"/>
      <c r="TXI39" s="287"/>
      <c r="TXJ39" s="287"/>
      <c r="TXK39" s="285"/>
      <c r="TXL39" s="287"/>
      <c r="TXM39" s="287"/>
      <c r="TXN39" s="285"/>
      <c r="TXO39" s="287"/>
      <c r="TXP39" s="287"/>
      <c r="TXQ39" s="285"/>
      <c r="TXR39" s="287"/>
      <c r="TXS39" s="287"/>
      <c r="TXT39" s="285"/>
      <c r="TXU39" s="287"/>
      <c r="TXV39" s="287"/>
      <c r="TXW39" s="285"/>
      <c r="TXX39" s="287"/>
      <c r="TXY39" s="287"/>
      <c r="TXZ39" s="285"/>
      <c r="TYA39" s="287"/>
      <c r="TYB39" s="287"/>
      <c r="TYC39" s="285"/>
      <c r="TYD39" s="287"/>
      <c r="TYE39" s="287"/>
      <c r="TYF39" s="285"/>
      <c r="TYG39" s="287"/>
      <c r="TYH39" s="287"/>
      <c r="TYI39" s="285"/>
      <c r="TYJ39" s="287"/>
      <c r="TYK39" s="287"/>
      <c r="TYL39" s="285"/>
      <c r="TYM39" s="287"/>
      <c r="TYN39" s="287"/>
      <c r="TYO39" s="285"/>
      <c r="TYP39" s="287"/>
      <c r="TYQ39" s="287"/>
      <c r="TYR39" s="285"/>
      <c r="TYS39" s="287"/>
      <c r="TYT39" s="287"/>
      <c r="TYU39" s="285"/>
      <c r="TYV39" s="286"/>
      <c r="TYW39" s="286"/>
      <c r="TYX39" s="286"/>
      <c r="TYY39" s="287"/>
      <c r="TYZ39" s="287"/>
      <c r="TZA39" s="285"/>
      <c r="TZB39" s="286"/>
      <c r="TZC39" s="286"/>
      <c r="TZD39" s="286"/>
      <c r="TZE39" s="287"/>
      <c r="TZF39" s="287"/>
      <c r="TZG39" s="285"/>
      <c r="TZH39" s="287"/>
      <c r="TZI39" s="287"/>
      <c r="TZJ39" s="285"/>
      <c r="TZK39" s="286"/>
      <c r="TZL39" s="286"/>
      <c r="TZM39" s="286"/>
      <c r="TZN39" s="286"/>
      <c r="TZO39" s="286"/>
      <c r="TZP39" s="286"/>
      <c r="TZQ39" s="163"/>
      <c r="TZR39" s="154"/>
      <c r="TZS39" s="287"/>
      <c r="TZT39" s="287"/>
      <c r="TZU39" s="285"/>
      <c r="TZV39" s="287"/>
      <c r="TZW39" s="287"/>
      <c r="TZX39" s="285"/>
      <c r="TZY39" s="287"/>
      <c r="TZZ39" s="287"/>
      <c r="UAA39" s="285"/>
      <c r="UAB39" s="287"/>
      <c r="UAC39" s="287"/>
      <c r="UAD39" s="285"/>
      <c r="UAE39" s="287"/>
      <c r="UAF39" s="287"/>
      <c r="UAG39" s="285"/>
      <c r="UAH39" s="287"/>
      <c r="UAI39" s="287"/>
      <c r="UAJ39" s="285"/>
      <c r="UAK39" s="287"/>
      <c r="UAL39" s="287"/>
      <c r="UAM39" s="285"/>
      <c r="UAN39" s="287"/>
      <c r="UAO39" s="287"/>
      <c r="UAP39" s="285"/>
      <c r="UAQ39" s="287"/>
      <c r="UAR39" s="287"/>
      <c r="UAS39" s="285"/>
      <c r="UAT39" s="287"/>
      <c r="UAU39" s="287"/>
      <c r="UAV39" s="285"/>
      <c r="UAW39" s="287"/>
      <c r="UAX39" s="287"/>
      <c r="UAY39" s="285"/>
      <c r="UAZ39" s="287"/>
      <c r="UBA39" s="287"/>
      <c r="UBB39" s="285"/>
      <c r="UBC39" s="287"/>
      <c r="UBD39" s="287"/>
      <c r="UBE39" s="285"/>
      <c r="UBF39" s="287"/>
      <c r="UBG39" s="287"/>
      <c r="UBH39" s="285"/>
      <c r="UBI39" s="287"/>
      <c r="UBJ39" s="287"/>
      <c r="UBK39" s="285"/>
      <c r="UBL39" s="287"/>
      <c r="UBM39" s="287"/>
      <c r="UBN39" s="285"/>
      <c r="UBO39" s="287"/>
      <c r="UBP39" s="287"/>
      <c r="UBQ39" s="285"/>
      <c r="UBR39" s="287"/>
      <c r="UBS39" s="287"/>
      <c r="UBT39" s="285"/>
      <c r="UBU39" s="287"/>
      <c r="UBV39" s="287"/>
      <c r="UBW39" s="285"/>
      <c r="UBX39" s="287"/>
      <c r="UBY39" s="287"/>
      <c r="UBZ39" s="285"/>
      <c r="UCA39" s="287"/>
      <c r="UCB39" s="287"/>
      <c r="UCC39" s="285"/>
      <c r="UCD39" s="286"/>
      <c r="UCE39" s="286"/>
      <c r="UCF39" s="286"/>
      <c r="UCG39" s="287"/>
      <c r="UCH39" s="287"/>
      <c r="UCI39" s="285"/>
      <c r="UCJ39" s="286"/>
      <c r="UCK39" s="286"/>
      <c r="UCL39" s="286"/>
      <c r="UCM39" s="287"/>
      <c r="UCN39" s="287"/>
      <c r="UCO39" s="285"/>
      <c r="UCP39" s="287"/>
      <c r="UCQ39" s="287"/>
      <c r="UCR39" s="285"/>
      <c r="UCS39" s="286"/>
      <c r="UCT39" s="286"/>
      <c r="UCU39" s="286"/>
      <c r="UCV39" s="286"/>
      <c r="UCW39" s="286"/>
      <c r="UCX39" s="286"/>
      <c r="UCY39" s="163"/>
      <c r="UCZ39" s="154"/>
      <c r="UDA39" s="287"/>
      <c r="UDB39" s="287"/>
      <c r="UDC39" s="285"/>
      <c r="UDD39" s="287"/>
      <c r="UDE39" s="287"/>
      <c r="UDF39" s="285"/>
      <c r="UDG39" s="287"/>
      <c r="UDH39" s="287"/>
      <c r="UDI39" s="285"/>
      <c r="UDJ39" s="287"/>
      <c r="UDK39" s="287"/>
      <c r="UDL39" s="285"/>
      <c r="UDM39" s="287"/>
      <c r="UDN39" s="287"/>
      <c r="UDO39" s="285"/>
      <c r="UDP39" s="287"/>
      <c r="UDQ39" s="287"/>
      <c r="UDR39" s="285"/>
      <c r="UDS39" s="287"/>
      <c r="UDT39" s="287"/>
      <c r="UDU39" s="285"/>
      <c r="UDV39" s="287"/>
      <c r="UDW39" s="287"/>
      <c r="UDX39" s="285"/>
      <c r="UDY39" s="287"/>
      <c r="UDZ39" s="287"/>
      <c r="UEA39" s="285"/>
      <c r="UEB39" s="287"/>
      <c r="UEC39" s="287"/>
      <c r="UED39" s="285"/>
      <c r="UEE39" s="287"/>
      <c r="UEF39" s="287"/>
      <c r="UEG39" s="285"/>
      <c r="UEH39" s="287"/>
      <c r="UEI39" s="287"/>
      <c r="UEJ39" s="285"/>
      <c r="UEK39" s="287"/>
      <c r="UEL39" s="287"/>
      <c r="UEM39" s="285"/>
      <c r="UEN39" s="287"/>
      <c r="UEO39" s="287"/>
      <c r="UEP39" s="285"/>
      <c r="UEQ39" s="287"/>
      <c r="UER39" s="287"/>
      <c r="UES39" s="285"/>
      <c r="UET39" s="287"/>
      <c r="UEU39" s="287"/>
      <c r="UEV39" s="285"/>
      <c r="UEW39" s="287"/>
      <c r="UEX39" s="287"/>
      <c r="UEY39" s="285"/>
      <c r="UEZ39" s="287"/>
      <c r="UFA39" s="287"/>
      <c r="UFB39" s="285"/>
      <c r="UFC39" s="287"/>
      <c r="UFD39" s="287"/>
      <c r="UFE39" s="285"/>
      <c r="UFF39" s="287"/>
      <c r="UFG39" s="287"/>
      <c r="UFH39" s="285"/>
      <c r="UFI39" s="287"/>
      <c r="UFJ39" s="287"/>
      <c r="UFK39" s="285"/>
      <c r="UFL39" s="286"/>
      <c r="UFM39" s="286"/>
      <c r="UFN39" s="286"/>
      <c r="UFO39" s="287"/>
      <c r="UFP39" s="287"/>
      <c r="UFQ39" s="285"/>
      <c r="UFR39" s="286"/>
      <c r="UFS39" s="286"/>
      <c r="UFT39" s="286"/>
      <c r="UFU39" s="287"/>
      <c r="UFV39" s="287"/>
      <c r="UFW39" s="285"/>
      <c r="UFX39" s="287"/>
      <c r="UFY39" s="287"/>
      <c r="UFZ39" s="285"/>
      <c r="UGA39" s="286"/>
      <c r="UGB39" s="286"/>
      <c r="UGC39" s="286"/>
      <c r="UGD39" s="286"/>
      <c r="UGE39" s="286"/>
      <c r="UGF39" s="286"/>
      <c r="UGG39" s="163"/>
      <c r="UGH39" s="154"/>
      <c r="UGI39" s="287"/>
      <c r="UGJ39" s="287"/>
      <c r="UGK39" s="285"/>
      <c r="UGL39" s="287"/>
      <c r="UGM39" s="287"/>
      <c r="UGN39" s="285"/>
      <c r="UGO39" s="287"/>
      <c r="UGP39" s="287"/>
      <c r="UGQ39" s="285"/>
      <c r="UGR39" s="287"/>
      <c r="UGS39" s="287"/>
      <c r="UGT39" s="285"/>
      <c r="UGU39" s="287"/>
      <c r="UGV39" s="287"/>
      <c r="UGW39" s="285"/>
      <c r="UGX39" s="287"/>
      <c r="UGY39" s="287"/>
      <c r="UGZ39" s="285"/>
      <c r="UHA39" s="287"/>
      <c r="UHB39" s="287"/>
      <c r="UHC39" s="285"/>
      <c r="UHD39" s="287"/>
      <c r="UHE39" s="287"/>
      <c r="UHF39" s="285"/>
      <c r="UHG39" s="287"/>
      <c r="UHH39" s="287"/>
      <c r="UHI39" s="285"/>
      <c r="UHJ39" s="287"/>
      <c r="UHK39" s="287"/>
      <c r="UHL39" s="285"/>
      <c r="UHM39" s="287"/>
      <c r="UHN39" s="287"/>
      <c r="UHO39" s="285"/>
      <c r="UHP39" s="287"/>
      <c r="UHQ39" s="287"/>
      <c r="UHR39" s="285"/>
      <c r="UHS39" s="287"/>
      <c r="UHT39" s="287"/>
      <c r="UHU39" s="285"/>
      <c r="UHV39" s="287"/>
      <c r="UHW39" s="287"/>
      <c r="UHX39" s="285"/>
      <c r="UHY39" s="287"/>
      <c r="UHZ39" s="287"/>
      <c r="UIA39" s="285"/>
      <c r="UIB39" s="287"/>
      <c r="UIC39" s="287"/>
      <c r="UID39" s="285"/>
      <c r="UIE39" s="287"/>
      <c r="UIF39" s="287"/>
      <c r="UIG39" s="285"/>
      <c r="UIH39" s="287"/>
      <c r="UII39" s="287"/>
      <c r="UIJ39" s="285"/>
      <c r="UIK39" s="287"/>
      <c r="UIL39" s="287"/>
      <c r="UIM39" s="285"/>
      <c r="UIN39" s="287"/>
      <c r="UIO39" s="287"/>
      <c r="UIP39" s="285"/>
      <c r="UIQ39" s="287"/>
      <c r="UIR39" s="287"/>
      <c r="UIS39" s="285"/>
      <c r="UIT39" s="286"/>
      <c r="UIU39" s="286"/>
      <c r="UIV39" s="286"/>
      <c r="UIW39" s="287"/>
      <c r="UIX39" s="287"/>
      <c r="UIY39" s="285"/>
      <c r="UIZ39" s="286"/>
      <c r="UJA39" s="286"/>
      <c r="UJB39" s="286"/>
      <c r="UJC39" s="287"/>
      <c r="UJD39" s="287"/>
      <c r="UJE39" s="285"/>
      <c r="UJF39" s="287"/>
      <c r="UJG39" s="287"/>
      <c r="UJH39" s="285"/>
      <c r="UJI39" s="286"/>
      <c r="UJJ39" s="286"/>
      <c r="UJK39" s="286"/>
      <c r="UJL39" s="286"/>
      <c r="UJM39" s="286"/>
      <c r="UJN39" s="286"/>
      <c r="UJO39" s="163"/>
      <c r="UJP39" s="154"/>
      <c r="UJQ39" s="287"/>
      <c r="UJR39" s="287"/>
      <c r="UJS39" s="285"/>
      <c r="UJT39" s="287"/>
      <c r="UJU39" s="287"/>
      <c r="UJV39" s="285"/>
      <c r="UJW39" s="287"/>
      <c r="UJX39" s="287"/>
      <c r="UJY39" s="285"/>
      <c r="UJZ39" s="287"/>
      <c r="UKA39" s="287"/>
      <c r="UKB39" s="285"/>
      <c r="UKC39" s="287"/>
      <c r="UKD39" s="287"/>
      <c r="UKE39" s="285"/>
      <c r="UKF39" s="287"/>
      <c r="UKG39" s="287"/>
      <c r="UKH39" s="285"/>
      <c r="UKI39" s="287"/>
      <c r="UKJ39" s="287"/>
      <c r="UKK39" s="285"/>
      <c r="UKL39" s="287"/>
      <c r="UKM39" s="287"/>
      <c r="UKN39" s="285"/>
      <c r="UKO39" s="287"/>
      <c r="UKP39" s="287"/>
      <c r="UKQ39" s="285"/>
      <c r="UKR39" s="287"/>
      <c r="UKS39" s="287"/>
      <c r="UKT39" s="285"/>
      <c r="UKU39" s="287"/>
      <c r="UKV39" s="287"/>
      <c r="UKW39" s="285"/>
      <c r="UKX39" s="287"/>
      <c r="UKY39" s="287"/>
      <c r="UKZ39" s="285"/>
      <c r="ULA39" s="287"/>
      <c r="ULB39" s="287"/>
      <c r="ULC39" s="285"/>
      <c r="ULD39" s="287"/>
      <c r="ULE39" s="287"/>
      <c r="ULF39" s="285"/>
      <c r="ULG39" s="287"/>
      <c r="ULH39" s="287"/>
      <c r="ULI39" s="285"/>
      <c r="ULJ39" s="287"/>
      <c r="ULK39" s="287"/>
      <c r="ULL39" s="285"/>
      <c r="ULM39" s="287"/>
      <c r="ULN39" s="287"/>
      <c r="ULO39" s="285"/>
      <c r="ULP39" s="287"/>
      <c r="ULQ39" s="287"/>
      <c r="ULR39" s="285"/>
      <c r="ULS39" s="287"/>
      <c r="ULT39" s="287"/>
      <c r="ULU39" s="285"/>
      <c r="ULV39" s="287"/>
      <c r="ULW39" s="287"/>
      <c r="ULX39" s="285"/>
      <c r="ULY39" s="287"/>
      <c r="ULZ39" s="287"/>
      <c r="UMA39" s="285"/>
      <c r="UMB39" s="286"/>
      <c r="UMC39" s="286"/>
      <c r="UMD39" s="286"/>
      <c r="UME39" s="287"/>
      <c r="UMF39" s="287"/>
      <c r="UMG39" s="285"/>
      <c r="UMH39" s="286"/>
      <c r="UMI39" s="286"/>
      <c r="UMJ39" s="286"/>
      <c r="UMK39" s="287"/>
      <c r="UML39" s="287"/>
      <c r="UMM39" s="285"/>
      <c r="UMN39" s="287"/>
      <c r="UMO39" s="287"/>
      <c r="UMP39" s="285"/>
      <c r="UMQ39" s="286"/>
      <c r="UMR39" s="286"/>
      <c r="UMS39" s="286"/>
      <c r="UMT39" s="286"/>
      <c r="UMU39" s="286"/>
      <c r="UMV39" s="286"/>
      <c r="UMW39" s="163"/>
      <c r="UMX39" s="154"/>
      <c r="UMY39" s="287"/>
      <c r="UMZ39" s="287"/>
      <c r="UNA39" s="285"/>
      <c r="UNB39" s="287"/>
      <c r="UNC39" s="287"/>
      <c r="UND39" s="285"/>
      <c r="UNE39" s="287"/>
      <c r="UNF39" s="287"/>
      <c r="UNG39" s="285"/>
      <c r="UNH39" s="287"/>
      <c r="UNI39" s="287"/>
      <c r="UNJ39" s="285"/>
      <c r="UNK39" s="287"/>
      <c r="UNL39" s="287"/>
      <c r="UNM39" s="285"/>
      <c r="UNN39" s="287"/>
      <c r="UNO39" s="287"/>
      <c r="UNP39" s="285"/>
      <c r="UNQ39" s="287"/>
      <c r="UNR39" s="287"/>
      <c r="UNS39" s="285"/>
      <c r="UNT39" s="287"/>
      <c r="UNU39" s="287"/>
      <c r="UNV39" s="285"/>
      <c r="UNW39" s="287"/>
      <c r="UNX39" s="287"/>
      <c r="UNY39" s="285"/>
      <c r="UNZ39" s="287"/>
      <c r="UOA39" s="287"/>
      <c r="UOB39" s="285"/>
      <c r="UOC39" s="287"/>
      <c r="UOD39" s="287"/>
      <c r="UOE39" s="285"/>
      <c r="UOF39" s="287"/>
      <c r="UOG39" s="287"/>
      <c r="UOH39" s="285"/>
      <c r="UOI39" s="287"/>
      <c r="UOJ39" s="287"/>
      <c r="UOK39" s="285"/>
      <c r="UOL39" s="287"/>
      <c r="UOM39" s="287"/>
      <c r="UON39" s="285"/>
      <c r="UOO39" s="287"/>
      <c r="UOP39" s="287"/>
      <c r="UOQ39" s="285"/>
      <c r="UOR39" s="287"/>
      <c r="UOS39" s="287"/>
      <c r="UOT39" s="285"/>
      <c r="UOU39" s="287"/>
      <c r="UOV39" s="287"/>
      <c r="UOW39" s="285"/>
      <c r="UOX39" s="287"/>
      <c r="UOY39" s="287"/>
      <c r="UOZ39" s="285"/>
      <c r="UPA39" s="287"/>
      <c r="UPB39" s="287"/>
      <c r="UPC39" s="285"/>
      <c r="UPD39" s="287"/>
      <c r="UPE39" s="287"/>
      <c r="UPF39" s="285"/>
      <c r="UPG39" s="287"/>
      <c r="UPH39" s="287"/>
      <c r="UPI39" s="285"/>
      <c r="UPJ39" s="286"/>
      <c r="UPK39" s="286"/>
      <c r="UPL39" s="286"/>
      <c r="UPM39" s="287"/>
      <c r="UPN39" s="287"/>
      <c r="UPO39" s="285"/>
      <c r="UPP39" s="286"/>
      <c r="UPQ39" s="286"/>
      <c r="UPR39" s="286"/>
      <c r="UPS39" s="287"/>
      <c r="UPT39" s="287"/>
      <c r="UPU39" s="285"/>
      <c r="UPV39" s="287"/>
      <c r="UPW39" s="287"/>
      <c r="UPX39" s="285"/>
      <c r="UPY39" s="286"/>
      <c r="UPZ39" s="286"/>
      <c r="UQA39" s="286"/>
      <c r="UQB39" s="286"/>
      <c r="UQC39" s="286"/>
      <c r="UQD39" s="286"/>
      <c r="UQE39" s="163"/>
      <c r="UQF39" s="154"/>
      <c r="UQG39" s="287"/>
      <c r="UQH39" s="287"/>
      <c r="UQI39" s="285"/>
      <c r="UQJ39" s="287"/>
      <c r="UQK39" s="287"/>
      <c r="UQL39" s="285"/>
      <c r="UQM39" s="287"/>
      <c r="UQN39" s="287"/>
      <c r="UQO39" s="285"/>
      <c r="UQP39" s="287"/>
      <c r="UQQ39" s="287"/>
      <c r="UQR39" s="285"/>
      <c r="UQS39" s="287"/>
      <c r="UQT39" s="287"/>
      <c r="UQU39" s="285"/>
      <c r="UQV39" s="287"/>
      <c r="UQW39" s="287"/>
      <c r="UQX39" s="285"/>
      <c r="UQY39" s="287"/>
      <c r="UQZ39" s="287"/>
      <c r="URA39" s="285"/>
      <c r="URB39" s="287"/>
      <c r="URC39" s="287"/>
      <c r="URD39" s="285"/>
      <c r="URE39" s="287"/>
      <c r="URF39" s="287"/>
      <c r="URG39" s="285"/>
      <c r="URH39" s="287"/>
      <c r="URI39" s="287"/>
      <c r="URJ39" s="285"/>
      <c r="URK39" s="287"/>
      <c r="URL39" s="287"/>
      <c r="URM39" s="285"/>
      <c r="URN39" s="287"/>
      <c r="URO39" s="287"/>
      <c r="URP39" s="285"/>
      <c r="URQ39" s="287"/>
      <c r="URR39" s="287"/>
      <c r="URS39" s="285"/>
      <c r="URT39" s="287"/>
      <c r="URU39" s="287"/>
      <c r="URV39" s="285"/>
      <c r="URW39" s="287"/>
      <c r="URX39" s="287"/>
      <c r="URY39" s="285"/>
      <c r="URZ39" s="287"/>
      <c r="USA39" s="287"/>
      <c r="USB39" s="285"/>
      <c r="USC39" s="287"/>
      <c r="USD39" s="287"/>
      <c r="USE39" s="285"/>
      <c r="USF39" s="287"/>
      <c r="USG39" s="287"/>
      <c r="USH39" s="285"/>
      <c r="USI39" s="287"/>
      <c r="USJ39" s="287"/>
      <c r="USK39" s="285"/>
      <c r="USL39" s="287"/>
      <c r="USM39" s="287"/>
      <c r="USN39" s="285"/>
      <c r="USO39" s="287"/>
      <c r="USP39" s="287"/>
      <c r="USQ39" s="285"/>
      <c r="USR39" s="286"/>
      <c r="USS39" s="286"/>
      <c r="UST39" s="286"/>
      <c r="USU39" s="287"/>
      <c r="USV39" s="287"/>
      <c r="USW39" s="285"/>
      <c r="USX39" s="286"/>
      <c r="USY39" s="286"/>
      <c r="USZ39" s="286"/>
      <c r="UTA39" s="287"/>
      <c r="UTB39" s="287"/>
      <c r="UTC39" s="285"/>
      <c r="UTD39" s="287"/>
      <c r="UTE39" s="287"/>
      <c r="UTF39" s="285"/>
      <c r="UTG39" s="286"/>
      <c r="UTH39" s="286"/>
      <c r="UTI39" s="286"/>
      <c r="UTJ39" s="286"/>
      <c r="UTK39" s="286"/>
      <c r="UTL39" s="286"/>
      <c r="UTM39" s="163"/>
      <c r="UTN39" s="154"/>
      <c r="UTO39" s="287"/>
      <c r="UTP39" s="287"/>
      <c r="UTQ39" s="285"/>
      <c r="UTR39" s="287"/>
      <c r="UTS39" s="287"/>
      <c r="UTT39" s="285"/>
      <c r="UTU39" s="287"/>
      <c r="UTV39" s="287"/>
      <c r="UTW39" s="285"/>
      <c r="UTX39" s="287"/>
      <c r="UTY39" s="287"/>
      <c r="UTZ39" s="285"/>
      <c r="UUA39" s="287"/>
      <c r="UUB39" s="287"/>
      <c r="UUC39" s="285"/>
      <c r="UUD39" s="287"/>
      <c r="UUE39" s="287"/>
      <c r="UUF39" s="285"/>
      <c r="UUG39" s="287"/>
      <c r="UUH39" s="287"/>
      <c r="UUI39" s="285"/>
      <c r="UUJ39" s="287"/>
      <c r="UUK39" s="287"/>
      <c r="UUL39" s="285"/>
      <c r="UUM39" s="287"/>
      <c r="UUN39" s="287"/>
      <c r="UUO39" s="285"/>
      <c r="UUP39" s="287"/>
      <c r="UUQ39" s="287"/>
      <c r="UUR39" s="285"/>
      <c r="UUS39" s="287"/>
      <c r="UUT39" s="287"/>
      <c r="UUU39" s="285"/>
      <c r="UUV39" s="287"/>
      <c r="UUW39" s="287"/>
      <c r="UUX39" s="285"/>
      <c r="UUY39" s="287"/>
      <c r="UUZ39" s="287"/>
      <c r="UVA39" s="285"/>
      <c r="UVB39" s="287"/>
      <c r="UVC39" s="287"/>
      <c r="UVD39" s="285"/>
      <c r="UVE39" s="287"/>
      <c r="UVF39" s="287"/>
      <c r="UVG39" s="285"/>
      <c r="UVH39" s="287"/>
      <c r="UVI39" s="287"/>
      <c r="UVJ39" s="285"/>
      <c r="UVK39" s="287"/>
      <c r="UVL39" s="287"/>
      <c r="UVM39" s="285"/>
      <c r="UVN39" s="287"/>
      <c r="UVO39" s="287"/>
      <c r="UVP39" s="285"/>
      <c r="UVQ39" s="287"/>
      <c r="UVR39" s="287"/>
      <c r="UVS39" s="285"/>
      <c r="UVT39" s="287"/>
      <c r="UVU39" s="287"/>
      <c r="UVV39" s="285"/>
      <c r="UVW39" s="287"/>
      <c r="UVX39" s="287"/>
      <c r="UVY39" s="285"/>
      <c r="UVZ39" s="286"/>
      <c r="UWA39" s="286"/>
      <c r="UWB39" s="286"/>
      <c r="UWC39" s="287"/>
      <c r="UWD39" s="287"/>
      <c r="UWE39" s="285"/>
      <c r="UWF39" s="286"/>
      <c r="UWG39" s="286"/>
      <c r="UWH39" s="286"/>
      <c r="UWI39" s="287"/>
      <c r="UWJ39" s="287"/>
      <c r="UWK39" s="285"/>
      <c r="UWL39" s="287"/>
      <c r="UWM39" s="287"/>
      <c r="UWN39" s="285"/>
      <c r="UWO39" s="286"/>
      <c r="UWP39" s="286"/>
      <c r="UWQ39" s="286"/>
      <c r="UWR39" s="286"/>
      <c r="UWS39" s="286"/>
      <c r="UWT39" s="286"/>
      <c r="UWU39" s="163"/>
      <c r="UWV39" s="154"/>
      <c r="UWW39" s="287"/>
      <c r="UWX39" s="287"/>
      <c r="UWY39" s="285"/>
      <c r="UWZ39" s="287"/>
      <c r="UXA39" s="287"/>
      <c r="UXB39" s="285"/>
      <c r="UXC39" s="287"/>
      <c r="UXD39" s="287"/>
      <c r="UXE39" s="285"/>
      <c r="UXF39" s="287"/>
      <c r="UXG39" s="287"/>
      <c r="UXH39" s="285"/>
      <c r="UXI39" s="287"/>
      <c r="UXJ39" s="287"/>
      <c r="UXK39" s="285"/>
      <c r="UXL39" s="287"/>
      <c r="UXM39" s="287"/>
      <c r="UXN39" s="285"/>
      <c r="UXO39" s="287"/>
      <c r="UXP39" s="287"/>
      <c r="UXQ39" s="285"/>
      <c r="UXR39" s="287"/>
      <c r="UXS39" s="287"/>
      <c r="UXT39" s="285"/>
      <c r="UXU39" s="287"/>
      <c r="UXV39" s="287"/>
      <c r="UXW39" s="285"/>
      <c r="UXX39" s="287"/>
      <c r="UXY39" s="287"/>
      <c r="UXZ39" s="285"/>
      <c r="UYA39" s="287"/>
      <c r="UYB39" s="287"/>
      <c r="UYC39" s="285"/>
      <c r="UYD39" s="287"/>
      <c r="UYE39" s="287"/>
      <c r="UYF39" s="285"/>
      <c r="UYG39" s="287"/>
      <c r="UYH39" s="287"/>
      <c r="UYI39" s="285"/>
      <c r="UYJ39" s="287"/>
      <c r="UYK39" s="287"/>
      <c r="UYL39" s="285"/>
      <c r="UYM39" s="287"/>
      <c r="UYN39" s="287"/>
      <c r="UYO39" s="285"/>
      <c r="UYP39" s="287"/>
      <c r="UYQ39" s="287"/>
      <c r="UYR39" s="285"/>
      <c r="UYS39" s="287"/>
      <c r="UYT39" s="287"/>
      <c r="UYU39" s="285"/>
      <c r="UYV39" s="287"/>
      <c r="UYW39" s="287"/>
      <c r="UYX39" s="285"/>
      <c r="UYY39" s="287"/>
      <c r="UYZ39" s="287"/>
      <c r="UZA39" s="285"/>
      <c r="UZB39" s="287"/>
      <c r="UZC39" s="287"/>
      <c r="UZD39" s="285"/>
      <c r="UZE39" s="287"/>
      <c r="UZF39" s="287"/>
      <c r="UZG39" s="285"/>
      <c r="UZH39" s="286"/>
      <c r="UZI39" s="286"/>
      <c r="UZJ39" s="286"/>
      <c r="UZK39" s="287"/>
      <c r="UZL39" s="287"/>
      <c r="UZM39" s="285"/>
      <c r="UZN39" s="286"/>
      <c r="UZO39" s="286"/>
      <c r="UZP39" s="286"/>
      <c r="UZQ39" s="287"/>
      <c r="UZR39" s="287"/>
      <c r="UZS39" s="285"/>
      <c r="UZT39" s="287"/>
      <c r="UZU39" s="287"/>
      <c r="UZV39" s="285"/>
      <c r="UZW39" s="286"/>
      <c r="UZX39" s="286"/>
      <c r="UZY39" s="286"/>
      <c r="UZZ39" s="286"/>
      <c r="VAA39" s="286"/>
      <c r="VAB39" s="286"/>
      <c r="VAC39" s="163"/>
      <c r="VAD39" s="154"/>
      <c r="VAE39" s="287"/>
      <c r="VAF39" s="287"/>
      <c r="VAG39" s="285"/>
      <c r="VAH39" s="287"/>
      <c r="VAI39" s="287"/>
      <c r="VAJ39" s="285"/>
      <c r="VAK39" s="287"/>
      <c r="VAL39" s="287"/>
      <c r="VAM39" s="285"/>
      <c r="VAN39" s="287"/>
      <c r="VAO39" s="287"/>
      <c r="VAP39" s="285"/>
      <c r="VAQ39" s="287"/>
      <c r="VAR39" s="287"/>
      <c r="VAS39" s="285"/>
      <c r="VAT39" s="287"/>
      <c r="VAU39" s="287"/>
      <c r="VAV39" s="285"/>
      <c r="VAW39" s="287"/>
      <c r="VAX39" s="287"/>
      <c r="VAY39" s="285"/>
      <c r="VAZ39" s="287"/>
      <c r="VBA39" s="287"/>
      <c r="VBB39" s="285"/>
      <c r="VBC39" s="287"/>
      <c r="VBD39" s="287"/>
      <c r="VBE39" s="285"/>
      <c r="VBF39" s="287"/>
      <c r="VBG39" s="287"/>
      <c r="VBH39" s="285"/>
      <c r="VBI39" s="287"/>
      <c r="VBJ39" s="287"/>
      <c r="VBK39" s="285"/>
      <c r="VBL39" s="287"/>
      <c r="VBM39" s="287"/>
      <c r="VBN39" s="285"/>
      <c r="VBO39" s="287"/>
      <c r="VBP39" s="287"/>
      <c r="VBQ39" s="285"/>
      <c r="VBR39" s="287"/>
      <c r="VBS39" s="287"/>
      <c r="VBT39" s="285"/>
      <c r="VBU39" s="287"/>
      <c r="VBV39" s="287"/>
      <c r="VBW39" s="285"/>
      <c r="VBX39" s="287"/>
      <c r="VBY39" s="287"/>
      <c r="VBZ39" s="285"/>
      <c r="VCA39" s="287"/>
      <c r="VCB39" s="287"/>
      <c r="VCC39" s="285"/>
      <c r="VCD39" s="287"/>
      <c r="VCE39" s="287"/>
      <c r="VCF39" s="285"/>
      <c r="VCG39" s="287"/>
      <c r="VCH39" s="287"/>
      <c r="VCI39" s="285"/>
      <c r="VCJ39" s="287"/>
      <c r="VCK39" s="287"/>
      <c r="VCL39" s="285"/>
      <c r="VCM39" s="287"/>
      <c r="VCN39" s="287"/>
      <c r="VCO39" s="285"/>
      <c r="VCP39" s="286"/>
      <c r="VCQ39" s="286"/>
      <c r="VCR39" s="286"/>
      <c r="VCS39" s="287"/>
      <c r="VCT39" s="287"/>
      <c r="VCU39" s="285"/>
      <c r="VCV39" s="286"/>
      <c r="VCW39" s="286"/>
      <c r="VCX39" s="286"/>
      <c r="VCY39" s="287"/>
      <c r="VCZ39" s="287"/>
      <c r="VDA39" s="285"/>
      <c r="VDB39" s="287"/>
      <c r="VDC39" s="287"/>
      <c r="VDD39" s="285"/>
      <c r="VDE39" s="286"/>
      <c r="VDF39" s="286"/>
      <c r="VDG39" s="286"/>
      <c r="VDH39" s="286"/>
      <c r="VDI39" s="286"/>
      <c r="VDJ39" s="286"/>
      <c r="VDK39" s="163"/>
      <c r="VDL39" s="154"/>
      <c r="VDM39" s="287"/>
      <c r="VDN39" s="287"/>
      <c r="VDO39" s="285"/>
      <c r="VDP39" s="287"/>
      <c r="VDQ39" s="287"/>
      <c r="VDR39" s="285"/>
      <c r="VDS39" s="287"/>
      <c r="VDT39" s="287"/>
      <c r="VDU39" s="285"/>
      <c r="VDV39" s="287"/>
      <c r="VDW39" s="287"/>
      <c r="VDX39" s="285"/>
      <c r="VDY39" s="287"/>
      <c r="VDZ39" s="287"/>
      <c r="VEA39" s="285"/>
      <c r="VEB39" s="287"/>
      <c r="VEC39" s="287"/>
      <c r="VED39" s="285"/>
      <c r="VEE39" s="287"/>
      <c r="VEF39" s="287"/>
      <c r="VEG39" s="285"/>
      <c r="VEH39" s="287"/>
      <c r="VEI39" s="287"/>
      <c r="VEJ39" s="285"/>
      <c r="VEK39" s="287"/>
      <c r="VEL39" s="287"/>
      <c r="VEM39" s="285"/>
      <c r="VEN39" s="287"/>
      <c r="VEO39" s="287"/>
      <c r="VEP39" s="285"/>
      <c r="VEQ39" s="287"/>
      <c r="VER39" s="287"/>
      <c r="VES39" s="285"/>
      <c r="VET39" s="287"/>
      <c r="VEU39" s="287"/>
      <c r="VEV39" s="285"/>
      <c r="VEW39" s="287"/>
      <c r="VEX39" s="287"/>
      <c r="VEY39" s="285"/>
      <c r="VEZ39" s="287"/>
      <c r="VFA39" s="287"/>
      <c r="VFB39" s="285"/>
      <c r="VFC39" s="287"/>
      <c r="VFD39" s="287"/>
      <c r="VFE39" s="285"/>
      <c r="VFF39" s="287"/>
      <c r="VFG39" s="287"/>
      <c r="VFH39" s="285"/>
      <c r="VFI39" s="287"/>
      <c r="VFJ39" s="287"/>
      <c r="VFK39" s="285"/>
      <c r="VFL39" s="287"/>
      <c r="VFM39" s="287"/>
      <c r="VFN39" s="285"/>
      <c r="VFO39" s="287"/>
      <c r="VFP39" s="287"/>
      <c r="VFQ39" s="285"/>
      <c r="VFR39" s="287"/>
      <c r="VFS39" s="287"/>
      <c r="VFT39" s="285"/>
      <c r="VFU39" s="287"/>
      <c r="VFV39" s="287"/>
      <c r="VFW39" s="285"/>
      <c r="VFX39" s="286"/>
      <c r="VFY39" s="286"/>
      <c r="VFZ39" s="286"/>
      <c r="VGA39" s="287"/>
      <c r="VGB39" s="287"/>
      <c r="VGC39" s="285"/>
      <c r="VGD39" s="286"/>
      <c r="VGE39" s="286"/>
      <c r="VGF39" s="286"/>
      <c r="VGG39" s="287"/>
      <c r="VGH39" s="287"/>
      <c r="VGI39" s="285"/>
      <c r="VGJ39" s="287"/>
      <c r="VGK39" s="287"/>
      <c r="VGL39" s="285"/>
      <c r="VGM39" s="286"/>
      <c r="VGN39" s="286"/>
      <c r="VGO39" s="286"/>
      <c r="VGP39" s="286"/>
      <c r="VGQ39" s="286"/>
      <c r="VGR39" s="286"/>
      <c r="VGS39" s="163"/>
      <c r="VGT39" s="154"/>
      <c r="VGU39" s="287"/>
      <c r="VGV39" s="287"/>
      <c r="VGW39" s="285"/>
      <c r="VGX39" s="287"/>
      <c r="VGY39" s="287"/>
      <c r="VGZ39" s="285"/>
      <c r="VHA39" s="287"/>
      <c r="VHB39" s="287"/>
      <c r="VHC39" s="285"/>
      <c r="VHD39" s="287"/>
      <c r="VHE39" s="287"/>
      <c r="VHF39" s="285"/>
      <c r="VHG39" s="287"/>
      <c r="VHH39" s="287"/>
      <c r="VHI39" s="285"/>
      <c r="VHJ39" s="287"/>
      <c r="VHK39" s="287"/>
      <c r="VHL39" s="285"/>
      <c r="VHM39" s="287"/>
      <c r="VHN39" s="287"/>
      <c r="VHO39" s="285"/>
      <c r="VHP39" s="287"/>
      <c r="VHQ39" s="287"/>
      <c r="VHR39" s="285"/>
      <c r="VHS39" s="287"/>
      <c r="VHT39" s="287"/>
      <c r="VHU39" s="285"/>
      <c r="VHV39" s="287"/>
      <c r="VHW39" s="287"/>
      <c r="VHX39" s="285"/>
      <c r="VHY39" s="287"/>
      <c r="VHZ39" s="287"/>
      <c r="VIA39" s="285"/>
      <c r="VIB39" s="287"/>
      <c r="VIC39" s="287"/>
      <c r="VID39" s="285"/>
      <c r="VIE39" s="287"/>
      <c r="VIF39" s="287"/>
      <c r="VIG39" s="285"/>
      <c r="VIH39" s="287"/>
      <c r="VII39" s="287"/>
      <c r="VIJ39" s="285"/>
      <c r="VIK39" s="287"/>
      <c r="VIL39" s="287"/>
      <c r="VIM39" s="285"/>
      <c r="VIN39" s="287"/>
      <c r="VIO39" s="287"/>
      <c r="VIP39" s="285"/>
      <c r="VIQ39" s="287"/>
      <c r="VIR39" s="287"/>
      <c r="VIS39" s="285"/>
      <c r="VIT39" s="287"/>
      <c r="VIU39" s="287"/>
      <c r="VIV39" s="285"/>
      <c r="VIW39" s="287"/>
      <c r="VIX39" s="287"/>
      <c r="VIY39" s="285"/>
      <c r="VIZ39" s="287"/>
      <c r="VJA39" s="287"/>
      <c r="VJB39" s="285"/>
      <c r="VJC39" s="287"/>
      <c r="VJD39" s="287"/>
      <c r="VJE39" s="285"/>
      <c r="VJF39" s="286"/>
      <c r="VJG39" s="286"/>
      <c r="VJH39" s="286"/>
      <c r="VJI39" s="287"/>
      <c r="VJJ39" s="287"/>
      <c r="VJK39" s="285"/>
      <c r="VJL39" s="286"/>
      <c r="VJM39" s="286"/>
      <c r="VJN39" s="286"/>
      <c r="VJO39" s="287"/>
      <c r="VJP39" s="287"/>
      <c r="VJQ39" s="285"/>
      <c r="VJR39" s="287"/>
      <c r="VJS39" s="287"/>
      <c r="VJT39" s="285"/>
      <c r="VJU39" s="286"/>
      <c r="VJV39" s="286"/>
      <c r="VJW39" s="286"/>
      <c r="VJX39" s="286"/>
      <c r="VJY39" s="286"/>
      <c r="VJZ39" s="286"/>
      <c r="VKA39" s="163"/>
      <c r="VKB39" s="154"/>
      <c r="VKC39" s="287"/>
      <c r="VKD39" s="287"/>
      <c r="VKE39" s="285"/>
      <c r="VKF39" s="287"/>
      <c r="VKG39" s="287"/>
      <c r="VKH39" s="285"/>
      <c r="VKI39" s="287"/>
      <c r="VKJ39" s="287"/>
      <c r="VKK39" s="285"/>
      <c r="VKL39" s="287"/>
      <c r="VKM39" s="287"/>
      <c r="VKN39" s="285"/>
      <c r="VKO39" s="287"/>
      <c r="VKP39" s="287"/>
      <c r="VKQ39" s="285"/>
      <c r="VKR39" s="287"/>
      <c r="VKS39" s="287"/>
      <c r="VKT39" s="285"/>
      <c r="VKU39" s="287"/>
      <c r="VKV39" s="287"/>
      <c r="VKW39" s="285"/>
      <c r="VKX39" s="287"/>
      <c r="VKY39" s="287"/>
      <c r="VKZ39" s="285"/>
      <c r="VLA39" s="287"/>
      <c r="VLB39" s="287"/>
      <c r="VLC39" s="285"/>
      <c r="VLD39" s="287"/>
      <c r="VLE39" s="287"/>
      <c r="VLF39" s="285"/>
      <c r="VLG39" s="287"/>
      <c r="VLH39" s="287"/>
      <c r="VLI39" s="285"/>
      <c r="VLJ39" s="287"/>
      <c r="VLK39" s="287"/>
      <c r="VLL39" s="285"/>
      <c r="VLM39" s="287"/>
      <c r="VLN39" s="287"/>
      <c r="VLO39" s="285"/>
      <c r="VLP39" s="287"/>
      <c r="VLQ39" s="287"/>
      <c r="VLR39" s="285"/>
      <c r="VLS39" s="287"/>
      <c r="VLT39" s="287"/>
      <c r="VLU39" s="285"/>
      <c r="VLV39" s="287"/>
      <c r="VLW39" s="287"/>
      <c r="VLX39" s="285"/>
      <c r="VLY39" s="287"/>
      <c r="VLZ39" s="287"/>
      <c r="VMA39" s="285"/>
      <c r="VMB39" s="287"/>
      <c r="VMC39" s="287"/>
      <c r="VMD39" s="285"/>
      <c r="VME39" s="287"/>
      <c r="VMF39" s="287"/>
      <c r="VMG39" s="285"/>
      <c r="VMH39" s="287"/>
      <c r="VMI39" s="287"/>
      <c r="VMJ39" s="285"/>
      <c r="VMK39" s="287"/>
      <c r="VML39" s="287"/>
      <c r="VMM39" s="285"/>
      <c r="VMN39" s="286"/>
      <c r="VMO39" s="286"/>
      <c r="VMP39" s="286"/>
      <c r="VMQ39" s="287"/>
      <c r="VMR39" s="287"/>
      <c r="VMS39" s="285"/>
      <c r="VMT39" s="286"/>
      <c r="VMU39" s="286"/>
      <c r="VMV39" s="286"/>
      <c r="VMW39" s="287"/>
      <c r="VMX39" s="287"/>
      <c r="VMY39" s="285"/>
      <c r="VMZ39" s="287"/>
      <c r="VNA39" s="287"/>
      <c r="VNB39" s="285"/>
      <c r="VNC39" s="286"/>
      <c r="VND39" s="286"/>
      <c r="VNE39" s="286"/>
      <c r="VNF39" s="286"/>
      <c r="VNG39" s="286"/>
      <c r="VNH39" s="286"/>
      <c r="VNI39" s="163"/>
      <c r="VNJ39" s="154"/>
      <c r="VNK39" s="287"/>
      <c r="VNL39" s="287"/>
      <c r="VNM39" s="285"/>
      <c r="VNN39" s="287"/>
      <c r="VNO39" s="287"/>
      <c r="VNP39" s="285"/>
      <c r="VNQ39" s="287"/>
      <c r="VNR39" s="287"/>
      <c r="VNS39" s="285"/>
      <c r="VNT39" s="287"/>
      <c r="VNU39" s="287"/>
      <c r="VNV39" s="285"/>
      <c r="VNW39" s="287"/>
      <c r="VNX39" s="287"/>
      <c r="VNY39" s="285"/>
      <c r="VNZ39" s="287"/>
      <c r="VOA39" s="287"/>
      <c r="VOB39" s="285"/>
      <c r="VOC39" s="287"/>
      <c r="VOD39" s="287"/>
      <c r="VOE39" s="285"/>
      <c r="VOF39" s="287"/>
      <c r="VOG39" s="287"/>
      <c r="VOH39" s="285"/>
      <c r="VOI39" s="287"/>
      <c r="VOJ39" s="287"/>
      <c r="VOK39" s="285"/>
      <c r="VOL39" s="287"/>
      <c r="VOM39" s="287"/>
      <c r="VON39" s="285"/>
      <c r="VOO39" s="287"/>
      <c r="VOP39" s="287"/>
      <c r="VOQ39" s="285"/>
      <c r="VOR39" s="287"/>
      <c r="VOS39" s="287"/>
      <c r="VOT39" s="285"/>
      <c r="VOU39" s="287"/>
      <c r="VOV39" s="287"/>
      <c r="VOW39" s="285"/>
      <c r="VOX39" s="287"/>
      <c r="VOY39" s="287"/>
      <c r="VOZ39" s="285"/>
      <c r="VPA39" s="287"/>
      <c r="VPB39" s="287"/>
      <c r="VPC39" s="285"/>
      <c r="VPD39" s="287"/>
      <c r="VPE39" s="287"/>
      <c r="VPF39" s="285"/>
      <c r="VPG39" s="287"/>
      <c r="VPH39" s="287"/>
      <c r="VPI39" s="285"/>
      <c r="VPJ39" s="287"/>
      <c r="VPK39" s="287"/>
      <c r="VPL39" s="285"/>
      <c r="VPM39" s="287"/>
      <c r="VPN39" s="287"/>
      <c r="VPO39" s="285"/>
      <c r="VPP39" s="287"/>
      <c r="VPQ39" s="287"/>
      <c r="VPR39" s="285"/>
      <c r="VPS39" s="287"/>
      <c r="VPT39" s="287"/>
      <c r="VPU39" s="285"/>
      <c r="VPV39" s="286"/>
      <c r="VPW39" s="286"/>
      <c r="VPX39" s="286"/>
      <c r="VPY39" s="287"/>
      <c r="VPZ39" s="287"/>
      <c r="VQA39" s="285"/>
      <c r="VQB39" s="286"/>
      <c r="VQC39" s="286"/>
      <c r="VQD39" s="286"/>
      <c r="VQE39" s="287"/>
      <c r="VQF39" s="287"/>
      <c r="VQG39" s="285"/>
      <c r="VQH39" s="287"/>
      <c r="VQI39" s="287"/>
      <c r="VQJ39" s="285"/>
      <c r="VQK39" s="286"/>
      <c r="VQL39" s="286"/>
      <c r="VQM39" s="286"/>
      <c r="VQN39" s="286"/>
      <c r="VQO39" s="286"/>
      <c r="VQP39" s="286"/>
      <c r="VQQ39" s="163"/>
      <c r="VQR39" s="154"/>
      <c r="VQS39" s="287"/>
      <c r="VQT39" s="287"/>
      <c r="VQU39" s="285"/>
      <c r="VQV39" s="287"/>
      <c r="VQW39" s="287"/>
      <c r="VQX39" s="285"/>
      <c r="VQY39" s="287"/>
      <c r="VQZ39" s="287"/>
      <c r="VRA39" s="285"/>
      <c r="VRB39" s="287"/>
      <c r="VRC39" s="287"/>
      <c r="VRD39" s="285"/>
      <c r="VRE39" s="287"/>
      <c r="VRF39" s="287"/>
      <c r="VRG39" s="285"/>
      <c r="VRH39" s="287"/>
      <c r="VRI39" s="287"/>
      <c r="VRJ39" s="285"/>
      <c r="VRK39" s="287"/>
      <c r="VRL39" s="287"/>
      <c r="VRM39" s="285"/>
      <c r="VRN39" s="287"/>
      <c r="VRO39" s="287"/>
      <c r="VRP39" s="285"/>
      <c r="VRQ39" s="287"/>
      <c r="VRR39" s="287"/>
      <c r="VRS39" s="285"/>
      <c r="VRT39" s="287"/>
      <c r="VRU39" s="287"/>
      <c r="VRV39" s="285"/>
      <c r="VRW39" s="287"/>
      <c r="VRX39" s="287"/>
      <c r="VRY39" s="285"/>
      <c r="VRZ39" s="287"/>
      <c r="VSA39" s="287"/>
      <c r="VSB39" s="285"/>
      <c r="VSC39" s="287"/>
      <c r="VSD39" s="287"/>
      <c r="VSE39" s="285"/>
      <c r="VSF39" s="287"/>
      <c r="VSG39" s="287"/>
      <c r="VSH39" s="285"/>
      <c r="VSI39" s="287"/>
      <c r="VSJ39" s="287"/>
      <c r="VSK39" s="285"/>
      <c r="VSL39" s="287"/>
      <c r="VSM39" s="287"/>
      <c r="VSN39" s="285"/>
      <c r="VSO39" s="287"/>
      <c r="VSP39" s="287"/>
      <c r="VSQ39" s="285"/>
      <c r="VSR39" s="287"/>
      <c r="VSS39" s="287"/>
      <c r="VST39" s="285"/>
      <c r="VSU39" s="287"/>
      <c r="VSV39" s="287"/>
      <c r="VSW39" s="285"/>
      <c r="VSX39" s="287"/>
      <c r="VSY39" s="287"/>
      <c r="VSZ39" s="285"/>
      <c r="VTA39" s="287"/>
      <c r="VTB39" s="287"/>
      <c r="VTC39" s="285"/>
      <c r="VTD39" s="286"/>
      <c r="VTE39" s="286"/>
      <c r="VTF39" s="286"/>
      <c r="VTG39" s="287"/>
      <c r="VTH39" s="287"/>
      <c r="VTI39" s="285"/>
      <c r="VTJ39" s="286"/>
      <c r="VTK39" s="286"/>
      <c r="VTL39" s="286"/>
      <c r="VTM39" s="287"/>
      <c r="VTN39" s="287"/>
      <c r="VTO39" s="285"/>
      <c r="VTP39" s="287"/>
      <c r="VTQ39" s="287"/>
      <c r="VTR39" s="285"/>
      <c r="VTS39" s="286"/>
      <c r="VTT39" s="286"/>
      <c r="VTU39" s="286"/>
      <c r="VTV39" s="286"/>
      <c r="VTW39" s="286"/>
      <c r="VTX39" s="286"/>
      <c r="VTY39" s="163"/>
      <c r="VTZ39" s="154"/>
      <c r="VUA39" s="287"/>
      <c r="VUB39" s="287"/>
      <c r="VUC39" s="285"/>
      <c r="VUD39" s="287"/>
      <c r="VUE39" s="287"/>
      <c r="VUF39" s="285"/>
      <c r="VUG39" s="287"/>
      <c r="VUH39" s="287"/>
      <c r="VUI39" s="285"/>
      <c r="VUJ39" s="287"/>
      <c r="VUK39" s="287"/>
      <c r="VUL39" s="285"/>
      <c r="VUM39" s="287"/>
      <c r="VUN39" s="287"/>
      <c r="VUO39" s="285"/>
      <c r="VUP39" s="287"/>
      <c r="VUQ39" s="287"/>
      <c r="VUR39" s="285"/>
      <c r="VUS39" s="287"/>
      <c r="VUT39" s="287"/>
      <c r="VUU39" s="285"/>
      <c r="VUV39" s="287"/>
      <c r="VUW39" s="287"/>
      <c r="VUX39" s="285"/>
      <c r="VUY39" s="287"/>
      <c r="VUZ39" s="287"/>
      <c r="VVA39" s="285"/>
      <c r="VVB39" s="287"/>
      <c r="VVC39" s="287"/>
      <c r="VVD39" s="285"/>
      <c r="VVE39" s="287"/>
      <c r="VVF39" s="287"/>
      <c r="VVG39" s="285"/>
      <c r="VVH39" s="287"/>
      <c r="VVI39" s="287"/>
      <c r="VVJ39" s="285"/>
      <c r="VVK39" s="287"/>
      <c r="VVL39" s="287"/>
      <c r="VVM39" s="285"/>
      <c r="VVN39" s="287"/>
      <c r="VVO39" s="287"/>
      <c r="VVP39" s="285"/>
      <c r="VVQ39" s="287"/>
      <c r="VVR39" s="287"/>
      <c r="VVS39" s="285"/>
      <c r="VVT39" s="287"/>
      <c r="VVU39" s="287"/>
      <c r="VVV39" s="285"/>
      <c r="VVW39" s="287"/>
      <c r="VVX39" s="287"/>
      <c r="VVY39" s="285"/>
      <c r="VVZ39" s="287"/>
      <c r="VWA39" s="287"/>
      <c r="VWB39" s="285"/>
      <c r="VWC39" s="287"/>
      <c r="VWD39" s="287"/>
      <c r="VWE39" s="285"/>
      <c r="VWF39" s="287"/>
      <c r="VWG39" s="287"/>
      <c r="VWH39" s="285"/>
      <c r="VWI39" s="287"/>
      <c r="VWJ39" s="287"/>
      <c r="VWK39" s="285"/>
      <c r="VWL39" s="286"/>
      <c r="VWM39" s="286"/>
      <c r="VWN39" s="286"/>
      <c r="VWO39" s="287"/>
      <c r="VWP39" s="287"/>
      <c r="VWQ39" s="285"/>
      <c r="VWR39" s="286"/>
      <c r="VWS39" s="286"/>
      <c r="VWT39" s="286"/>
      <c r="VWU39" s="287"/>
      <c r="VWV39" s="287"/>
      <c r="VWW39" s="285"/>
      <c r="VWX39" s="287"/>
      <c r="VWY39" s="287"/>
      <c r="VWZ39" s="285"/>
      <c r="VXA39" s="286"/>
      <c r="VXB39" s="286"/>
      <c r="VXC39" s="286"/>
      <c r="VXD39" s="286"/>
      <c r="VXE39" s="286"/>
      <c r="VXF39" s="286"/>
      <c r="VXG39" s="163"/>
      <c r="VXH39" s="154"/>
      <c r="VXI39" s="287"/>
      <c r="VXJ39" s="287"/>
      <c r="VXK39" s="285"/>
      <c r="VXL39" s="287"/>
      <c r="VXM39" s="287"/>
      <c r="VXN39" s="285"/>
      <c r="VXO39" s="287"/>
      <c r="VXP39" s="287"/>
      <c r="VXQ39" s="285"/>
      <c r="VXR39" s="287"/>
      <c r="VXS39" s="287"/>
      <c r="VXT39" s="285"/>
      <c r="VXU39" s="287"/>
      <c r="VXV39" s="287"/>
      <c r="VXW39" s="285"/>
      <c r="VXX39" s="287"/>
      <c r="VXY39" s="287"/>
      <c r="VXZ39" s="285"/>
      <c r="VYA39" s="287"/>
      <c r="VYB39" s="287"/>
      <c r="VYC39" s="285"/>
      <c r="VYD39" s="287"/>
      <c r="VYE39" s="287"/>
      <c r="VYF39" s="285"/>
      <c r="VYG39" s="287"/>
      <c r="VYH39" s="287"/>
      <c r="VYI39" s="285"/>
      <c r="VYJ39" s="287"/>
      <c r="VYK39" s="287"/>
      <c r="VYL39" s="285"/>
      <c r="VYM39" s="287"/>
      <c r="VYN39" s="287"/>
      <c r="VYO39" s="285"/>
      <c r="VYP39" s="287"/>
      <c r="VYQ39" s="287"/>
      <c r="VYR39" s="285"/>
      <c r="VYS39" s="287"/>
      <c r="VYT39" s="287"/>
      <c r="VYU39" s="285"/>
      <c r="VYV39" s="287"/>
      <c r="VYW39" s="287"/>
      <c r="VYX39" s="285"/>
      <c r="VYY39" s="287"/>
      <c r="VYZ39" s="287"/>
      <c r="VZA39" s="285"/>
      <c r="VZB39" s="287"/>
      <c r="VZC39" s="287"/>
      <c r="VZD39" s="285"/>
      <c r="VZE39" s="287"/>
      <c r="VZF39" s="287"/>
      <c r="VZG39" s="285"/>
      <c r="VZH39" s="287"/>
      <c r="VZI39" s="287"/>
      <c r="VZJ39" s="285"/>
      <c r="VZK39" s="287"/>
      <c r="VZL39" s="287"/>
      <c r="VZM39" s="285"/>
      <c r="VZN39" s="287"/>
      <c r="VZO39" s="287"/>
      <c r="VZP39" s="285"/>
      <c r="VZQ39" s="287"/>
      <c r="VZR39" s="287"/>
      <c r="VZS39" s="285"/>
      <c r="VZT39" s="286"/>
      <c r="VZU39" s="286"/>
      <c r="VZV39" s="286"/>
      <c r="VZW39" s="287"/>
      <c r="VZX39" s="287"/>
      <c r="VZY39" s="285"/>
      <c r="VZZ39" s="286"/>
      <c r="WAA39" s="286"/>
      <c r="WAB39" s="286"/>
      <c r="WAC39" s="287"/>
      <c r="WAD39" s="287"/>
      <c r="WAE39" s="285"/>
      <c r="WAF39" s="287"/>
      <c r="WAG39" s="287"/>
      <c r="WAH39" s="285"/>
      <c r="WAI39" s="286"/>
      <c r="WAJ39" s="286"/>
      <c r="WAK39" s="286"/>
      <c r="WAL39" s="286"/>
      <c r="WAM39" s="286"/>
      <c r="WAN39" s="286"/>
      <c r="WAO39" s="163"/>
      <c r="WAP39" s="154"/>
      <c r="WAQ39" s="287"/>
      <c r="WAR39" s="287"/>
      <c r="WAS39" s="285"/>
      <c r="WAT39" s="287"/>
      <c r="WAU39" s="287"/>
      <c r="WAV39" s="285"/>
      <c r="WAW39" s="287"/>
      <c r="WAX39" s="287"/>
      <c r="WAY39" s="285"/>
      <c r="WAZ39" s="287"/>
      <c r="WBA39" s="287"/>
      <c r="WBB39" s="285"/>
      <c r="WBC39" s="287"/>
      <c r="WBD39" s="287"/>
      <c r="WBE39" s="285"/>
      <c r="WBF39" s="287"/>
      <c r="WBG39" s="287"/>
      <c r="WBH39" s="285"/>
      <c r="WBI39" s="287"/>
      <c r="WBJ39" s="287"/>
      <c r="WBK39" s="285"/>
      <c r="WBL39" s="287"/>
      <c r="WBM39" s="287"/>
      <c r="WBN39" s="285"/>
      <c r="WBO39" s="287"/>
      <c r="WBP39" s="287"/>
      <c r="WBQ39" s="285"/>
      <c r="WBR39" s="287"/>
      <c r="WBS39" s="287"/>
      <c r="WBT39" s="285"/>
      <c r="WBU39" s="287"/>
      <c r="WBV39" s="287"/>
      <c r="WBW39" s="285"/>
      <c r="WBX39" s="287"/>
      <c r="WBY39" s="287"/>
      <c r="WBZ39" s="285"/>
      <c r="WCA39" s="287"/>
      <c r="WCB39" s="287"/>
      <c r="WCC39" s="285"/>
      <c r="WCD39" s="287"/>
      <c r="WCE39" s="287"/>
      <c r="WCF39" s="285"/>
      <c r="WCG39" s="287"/>
      <c r="WCH39" s="287"/>
      <c r="WCI39" s="285"/>
      <c r="WCJ39" s="287"/>
      <c r="WCK39" s="287"/>
      <c r="WCL39" s="285"/>
      <c r="WCM39" s="287"/>
      <c r="WCN39" s="287"/>
      <c r="WCO39" s="285"/>
      <c r="WCP39" s="287"/>
      <c r="WCQ39" s="287"/>
      <c r="WCR39" s="285"/>
      <c r="WCS39" s="287"/>
      <c r="WCT39" s="287"/>
      <c r="WCU39" s="285"/>
      <c r="WCV39" s="287"/>
      <c r="WCW39" s="287"/>
      <c r="WCX39" s="285"/>
      <c r="WCY39" s="287"/>
      <c r="WCZ39" s="287"/>
      <c r="WDA39" s="285"/>
      <c r="WDB39" s="286"/>
      <c r="WDC39" s="286"/>
      <c r="WDD39" s="286"/>
      <c r="WDE39" s="287"/>
      <c r="WDF39" s="287"/>
      <c r="WDG39" s="285"/>
      <c r="WDH39" s="286"/>
      <c r="WDI39" s="286"/>
      <c r="WDJ39" s="286"/>
      <c r="WDK39" s="287"/>
      <c r="WDL39" s="287"/>
      <c r="WDM39" s="285"/>
      <c r="WDN39" s="287"/>
      <c r="WDO39" s="287"/>
      <c r="WDP39" s="285"/>
      <c r="WDQ39" s="286"/>
      <c r="WDR39" s="286"/>
      <c r="WDS39" s="286"/>
      <c r="WDT39" s="286"/>
      <c r="WDU39" s="286"/>
      <c r="WDV39" s="286"/>
      <c r="WDW39" s="163"/>
      <c r="WDX39" s="154"/>
      <c r="WDY39" s="287"/>
      <c r="WDZ39" s="287"/>
      <c r="WEA39" s="285"/>
      <c r="WEB39" s="287"/>
      <c r="WEC39" s="287"/>
      <c r="WED39" s="285"/>
      <c r="WEE39" s="287"/>
      <c r="WEF39" s="287"/>
      <c r="WEG39" s="285"/>
      <c r="WEH39" s="287"/>
      <c r="WEI39" s="287"/>
      <c r="WEJ39" s="285"/>
      <c r="WEK39" s="287"/>
      <c r="WEL39" s="287"/>
      <c r="WEM39" s="285"/>
      <c r="WEN39" s="287"/>
      <c r="WEO39" s="287"/>
      <c r="WEP39" s="285"/>
      <c r="WEQ39" s="287"/>
      <c r="WER39" s="287"/>
      <c r="WES39" s="285"/>
      <c r="WET39" s="287"/>
      <c r="WEU39" s="287"/>
      <c r="WEV39" s="285"/>
      <c r="WEW39" s="287"/>
      <c r="WEX39" s="287"/>
      <c r="WEY39" s="285"/>
      <c r="WEZ39" s="287"/>
      <c r="WFA39" s="287"/>
      <c r="WFB39" s="285"/>
      <c r="WFC39" s="287"/>
      <c r="WFD39" s="287"/>
      <c r="WFE39" s="285"/>
      <c r="WFF39" s="287"/>
      <c r="WFG39" s="287"/>
      <c r="WFH39" s="285"/>
      <c r="WFI39" s="287"/>
      <c r="WFJ39" s="287"/>
      <c r="WFK39" s="285"/>
      <c r="WFL39" s="287"/>
      <c r="WFM39" s="287"/>
      <c r="WFN39" s="285"/>
      <c r="WFO39" s="287"/>
      <c r="WFP39" s="287"/>
      <c r="WFQ39" s="285"/>
      <c r="WFR39" s="287"/>
      <c r="WFS39" s="287"/>
      <c r="WFT39" s="285"/>
      <c r="WFU39" s="287"/>
      <c r="WFV39" s="287"/>
      <c r="WFW39" s="285"/>
      <c r="WFX39" s="287"/>
      <c r="WFY39" s="287"/>
      <c r="WFZ39" s="285"/>
      <c r="WGA39" s="287"/>
      <c r="WGB39" s="287"/>
      <c r="WGC39" s="285"/>
      <c r="WGD39" s="287"/>
      <c r="WGE39" s="287"/>
      <c r="WGF39" s="285"/>
      <c r="WGG39" s="287"/>
      <c r="WGH39" s="287"/>
      <c r="WGI39" s="285"/>
      <c r="WGJ39" s="286"/>
      <c r="WGK39" s="286"/>
      <c r="WGL39" s="286"/>
      <c r="WGM39" s="287"/>
      <c r="WGN39" s="287"/>
      <c r="WGO39" s="285"/>
      <c r="WGP39" s="286"/>
      <c r="WGQ39" s="286"/>
      <c r="WGR39" s="286"/>
      <c r="WGS39" s="287"/>
      <c r="WGT39" s="287"/>
      <c r="WGU39" s="285"/>
      <c r="WGV39" s="287"/>
      <c r="WGW39" s="287"/>
      <c r="WGX39" s="285"/>
      <c r="WGY39" s="286"/>
      <c r="WGZ39" s="286"/>
      <c r="WHA39" s="286"/>
      <c r="WHB39" s="286"/>
      <c r="WHC39" s="286"/>
      <c r="WHD39" s="286"/>
      <c r="WHE39" s="163"/>
      <c r="WHF39" s="154"/>
      <c r="WHG39" s="287"/>
      <c r="WHH39" s="287"/>
      <c r="WHI39" s="285"/>
      <c r="WHJ39" s="287"/>
      <c r="WHK39" s="287"/>
      <c r="WHL39" s="285"/>
      <c r="WHM39" s="287"/>
      <c r="WHN39" s="287"/>
      <c r="WHO39" s="285"/>
      <c r="WHP39" s="287"/>
      <c r="WHQ39" s="287"/>
      <c r="WHR39" s="285"/>
      <c r="WHS39" s="287"/>
      <c r="WHT39" s="287"/>
      <c r="WHU39" s="285"/>
      <c r="WHV39" s="287"/>
      <c r="WHW39" s="287"/>
      <c r="WHX39" s="285"/>
      <c r="WHY39" s="287"/>
      <c r="WHZ39" s="287"/>
      <c r="WIA39" s="285"/>
      <c r="WIB39" s="287"/>
      <c r="WIC39" s="287"/>
      <c r="WID39" s="285"/>
      <c r="WIE39" s="287"/>
      <c r="WIF39" s="287"/>
      <c r="WIG39" s="285"/>
      <c r="WIH39" s="287"/>
      <c r="WII39" s="287"/>
      <c r="WIJ39" s="285"/>
      <c r="WIK39" s="287"/>
      <c r="WIL39" s="287"/>
      <c r="WIM39" s="285"/>
      <c r="WIN39" s="287"/>
      <c r="WIO39" s="287"/>
      <c r="WIP39" s="285"/>
      <c r="WIQ39" s="287"/>
      <c r="WIR39" s="287"/>
      <c r="WIS39" s="285"/>
      <c r="WIT39" s="287"/>
      <c r="WIU39" s="287"/>
      <c r="WIV39" s="285"/>
      <c r="WIW39" s="287"/>
      <c r="WIX39" s="287"/>
      <c r="WIY39" s="285"/>
      <c r="WIZ39" s="287"/>
      <c r="WJA39" s="287"/>
      <c r="WJB39" s="285"/>
      <c r="WJC39" s="287"/>
      <c r="WJD39" s="287"/>
      <c r="WJE39" s="285"/>
      <c r="WJF39" s="287"/>
      <c r="WJG39" s="287"/>
      <c r="WJH39" s="285"/>
      <c r="WJI39" s="287"/>
      <c r="WJJ39" s="287"/>
      <c r="WJK39" s="285"/>
      <c r="WJL39" s="287"/>
      <c r="WJM39" s="287"/>
      <c r="WJN39" s="285"/>
      <c r="WJO39" s="287"/>
      <c r="WJP39" s="287"/>
      <c r="WJQ39" s="285"/>
      <c r="WJR39" s="286"/>
      <c r="WJS39" s="286"/>
      <c r="WJT39" s="286"/>
      <c r="WJU39" s="287"/>
      <c r="WJV39" s="287"/>
      <c r="WJW39" s="285"/>
      <c r="WJX39" s="286"/>
      <c r="WJY39" s="286"/>
      <c r="WJZ39" s="286"/>
      <c r="WKA39" s="287"/>
      <c r="WKB39" s="287"/>
      <c r="WKC39" s="285"/>
      <c r="WKD39" s="287"/>
      <c r="WKE39" s="287"/>
      <c r="WKF39" s="285"/>
      <c r="WKG39" s="286"/>
      <c r="WKH39" s="286"/>
      <c r="WKI39" s="286"/>
      <c r="WKJ39" s="286"/>
      <c r="WKK39" s="286"/>
      <c r="WKL39" s="286"/>
      <c r="WKM39" s="163"/>
      <c r="WKN39" s="154"/>
      <c r="WKO39" s="287"/>
      <c r="WKP39" s="287"/>
      <c r="WKQ39" s="285"/>
      <c r="WKR39" s="287"/>
      <c r="WKS39" s="287"/>
      <c r="WKT39" s="285"/>
      <c r="WKU39" s="287"/>
      <c r="WKV39" s="287"/>
      <c r="WKW39" s="285"/>
      <c r="WKX39" s="287"/>
      <c r="WKY39" s="287"/>
      <c r="WKZ39" s="285"/>
      <c r="WLA39" s="287"/>
      <c r="WLB39" s="287"/>
      <c r="WLC39" s="285"/>
      <c r="WLD39" s="287"/>
      <c r="WLE39" s="287"/>
      <c r="WLF39" s="285"/>
      <c r="WLG39" s="287"/>
      <c r="WLH39" s="287"/>
      <c r="WLI39" s="285"/>
      <c r="WLJ39" s="287"/>
      <c r="WLK39" s="287"/>
      <c r="WLL39" s="285"/>
      <c r="WLM39" s="287"/>
      <c r="WLN39" s="287"/>
      <c r="WLO39" s="285"/>
      <c r="WLP39" s="287"/>
      <c r="WLQ39" s="287"/>
      <c r="WLR39" s="285"/>
      <c r="WLS39" s="287"/>
      <c r="WLT39" s="287"/>
      <c r="WLU39" s="285"/>
      <c r="WLV39" s="287"/>
      <c r="WLW39" s="287"/>
      <c r="WLX39" s="285"/>
      <c r="WLY39" s="287"/>
      <c r="WLZ39" s="287"/>
      <c r="WMA39" s="285"/>
      <c r="WMB39" s="287"/>
      <c r="WMC39" s="287"/>
      <c r="WMD39" s="285"/>
      <c r="WME39" s="287"/>
      <c r="WMF39" s="287"/>
      <c r="WMG39" s="285"/>
      <c r="WMH39" s="287"/>
      <c r="WMI39" s="287"/>
      <c r="WMJ39" s="285"/>
      <c r="WMK39" s="287"/>
      <c r="WML39" s="287"/>
      <c r="WMM39" s="285"/>
      <c r="WMN39" s="287"/>
      <c r="WMO39" s="287"/>
      <c r="WMP39" s="285"/>
      <c r="WMQ39" s="287"/>
      <c r="WMR39" s="287"/>
      <c r="WMS39" s="285"/>
      <c r="WMT39" s="287"/>
      <c r="WMU39" s="287"/>
      <c r="WMV39" s="285"/>
      <c r="WMW39" s="287"/>
      <c r="WMX39" s="287"/>
      <c r="WMY39" s="285"/>
      <c r="WMZ39" s="286"/>
      <c r="WNA39" s="286"/>
      <c r="WNB39" s="286"/>
      <c r="WNC39" s="287"/>
      <c r="WND39" s="287"/>
      <c r="WNE39" s="285"/>
      <c r="WNF39" s="286"/>
      <c r="WNG39" s="286"/>
      <c r="WNH39" s="286"/>
      <c r="WNI39" s="287"/>
      <c r="WNJ39" s="287"/>
      <c r="WNK39" s="285"/>
      <c r="WNL39" s="287"/>
      <c r="WNM39" s="287"/>
      <c r="WNN39" s="285"/>
      <c r="WNO39" s="286"/>
      <c r="WNP39" s="286"/>
      <c r="WNQ39" s="286"/>
      <c r="WNR39" s="286"/>
      <c r="WNS39" s="286"/>
      <c r="WNT39" s="286"/>
      <c r="WNU39" s="163"/>
      <c r="WNV39" s="154"/>
      <c r="WNW39" s="287"/>
      <c r="WNX39" s="287"/>
      <c r="WNY39" s="285"/>
      <c r="WNZ39" s="287"/>
      <c r="WOA39" s="287"/>
      <c r="WOB39" s="285"/>
      <c r="WOC39" s="287"/>
      <c r="WOD39" s="287"/>
      <c r="WOE39" s="285"/>
      <c r="WOF39" s="287"/>
      <c r="WOG39" s="287"/>
      <c r="WOH39" s="285"/>
      <c r="WOI39" s="287"/>
      <c r="WOJ39" s="287"/>
      <c r="WOK39" s="285"/>
      <c r="WOL39" s="287"/>
      <c r="WOM39" s="287"/>
      <c r="WON39" s="285"/>
      <c r="WOO39" s="287"/>
      <c r="WOP39" s="287"/>
      <c r="WOQ39" s="285"/>
      <c r="WOR39" s="287"/>
      <c r="WOS39" s="287"/>
      <c r="WOT39" s="285"/>
      <c r="WOU39" s="287"/>
      <c r="WOV39" s="287"/>
      <c r="WOW39" s="285"/>
      <c r="WOX39" s="287"/>
      <c r="WOY39" s="287"/>
      <c r="WOZ39" s="285"/>
      <c r="WPA39" s="287"/>
      <c r="WPB39" s="287"/>
      <c r="WPC39" s="285"/>
      <c r="WPD39" s="287"/>
      <c r="WPE39" s="287"/>
      <c r="WPF39" s="285"/>
      <c r="WPG39" s="287"/>
      <c r="WPH39" s="287"/>
      <c r="WPI39" s="285"/>
      <c r="WPJ39" s="287"/>
      <c r="WPK39" s="287"/>
      <c r="WPL39" s="285"/>
      <c r="WPM39" s="287"/>
      <c r="WPN39" s="287"/>
      <c r="WPO39" s="285"/>
      <c r="WPP39" s="287"/>
      <c r="WPQ39" s="287"/>
      <c r="WPR39" s="285"/>
      <c r="WPS39" s="287"/>
      <c r="WPT39" s="287"/>
      <c r="WPU39" s="285"/>
      <c r="WPV39" s="287"/>
      <c r="WPW39" s="287"/>
      <c r="WPX39" s="285"/>
      <c r="WPY39" s="287"/>
      <c r="WPZ39" s="287"/>
      <c r="WQA39" s="285"/>
      <c r="WQB39" s="287"/>
      <c r="WQC39" s="287"/>
      <c r="WQD39" s="285"/>
      <c r="WQE39" s="287"/>
      <c r="WQF39" s="287"/>
      <c r="WQG39" s="285"/>
      <c r="WQH39" s="286"/>
      <c r="WQI39" s="286"/>
      <c r="WQJ39" s="286"/>
      <c r="WQK39" s="287"/>
      <c r="WQL39" s="287"/>
      <c r="WQM39" s="285"/>
      <c r="WQN39" s="286"/>
      <c r="WQO39" s="286"/>
      <c r="WQP39" s="286"/>
      <c r="WQQ39" s="287"/>
      <c r="WQR39" s="287"/>
      <c r="WQS39" s="285"/>
      <c r="WQT39" s="287"/>
      <c r="WQU39" s="287"/>
      <c r="WQV39" s="285"/>
      <c r="WQW39" s="286"/>
      <c r="WQX39" s="286"/>
      <c r="WQY39" s="286"/>
      <c r="WQZ39" s="286"/>
      <c r="WRA39" s="286"/>
      <c r="WRB39" s="286"/>
      <c r="WRC39" s="163"/>
      <c r="WRD39" s="154"/>
      <c r="WRE39" s="287"/>
      <c r="WRF39" s="287"/>
      <c r="WRG39" s="285"/>
      <c r="WRH39" s="287"/>
      <c r="WRI39" s="287"/>
      <c r="WRJ39" s="285"/>
      <c r="WRK39" s="287"/>
      <c r="WRL39" s="287"/>
      <c r="WRM39" s="285"/>
      <c r="WRN39" s="287"/>
      <c r="WRO39" s="287"/>
      <c r="WRP39" s="285"/>
      <c r="WRQ39" s="287"/>
      <c r="WRR39" s="287"/>
      <c r="WRS39" s="285"/>
      <c r="WRT39" s="287"/>
      <c r="WRU39" s="287"/>
      <c r="WRV39" s="285"/>
      <c r="WRW39" s="287"/>
      <c r="WRX39" s="287"/>
      <c r="WRY39" s="285"/>
      <c r="WRZ39" s="287"/>
      <c r="WSA39" s="287"/>
      <c r="WSB39" s="285"/>
      <c r="WSC39" s="287"/>
      <c r="WSD39" s="287"/>
      <c r="WSE39" s="285"/>
      <c r="WSF39" s="287"/>
      <c r="WSG39" s="287"/>
      <c r="WSH39" s="285"/>
      <c r="WSI39" s="287"/>
      <c r="WSJ39" s="287"/>
      <c r="WSK39" s="285"/>
      <c r="WSL39" s="287"/>
      <c r="WSM39" s="287"/>
      <c r="WSN39" s="285"/>
      <c r="WSO39" s="287"/>
      <c r="WSP39" s="287"/>
      <c r="WSQ39" s="285"/>
      <c r="WSR39" s="287"/>
      <c r="WSS39" s="287"/>
      <c r="WST39" s="285"/>
      <c r="WSU39" s="287"/>
      <c r="WSV39" s="287"/>
      <c r="WSW39" s="285"/>
      <c r="WSX39" s="287"/>
      <c r="WSY39" s="287"/>
      <c r="WSZ39" s="285"/>
      <c r="WTA39" s="287"/>
      <c r="WTB39" s="287"/>
      <c r="WTC39" s="285"/>
      <c r="WTD39" s="287"/>
      <c r="WTE39" s="287"/>
      <c r="WTF39" s="285"/>
      <c r="WTG39" s="287"/>
      <c r="WTH39" s="287"/>
      <c r="WTI39" s="285"/>
      <c r="WTJ39" s="287"/>
      <c r="WTK39" s="287"/>
      <c r="WTL39" s="285"/>
      <c r="WTM39" s="287"/>
      <c r="WTN39" s="287"/>
      <c r="WTO39" s="285"/>
      <c r="WTP39" s="286"/>
      <c r="WTQ39" s="286"/>
      <c r="WTR39" s="286"/>
      <c r="WTS39" s="287"/>
      <c r="WTT39" s="287"/>
      <c r="WTU39" s="285"/>
      <c r="WTV39" s="286"/>
      <c r="WTW39" s="286"/>
      <c r="WTX39" s="286"/>
      <c r="WTY39" s="287"/>
      <c r="WTZ39" s="287"/>
      <c r="WUA39" s="285"/>
      <c r="WUB39" s="287"/>
      <c r="WUC39" s="287"/>
      <c r="WUD39" s="285"/>
      <c r="WUE39" s="286"/>
      <c r="WUF39" s="286"/>
      <c r="WUG39" s="286"/>
      <c r="WUH39" s="286"/>
      <c r="WUI39" s="286"/>
      <c r="WUJ39" s="286"/>
      <c r="WUK39" s="163"/>
      <c r="WUL39" s="154"/>
      <c r="WUM39" s="287"/>
      <c r="WUN39" s="287"/>
      <c r="WUO39" s="285"/>
      <c r="WUP39" s="287"/>
      <c r="WUQ39" s="287"/>
      <c r="WUR39" s="285"/>
      <c r="WUS39" s="287"/>
      <c r="WUT39" s="287"/>
      <c r="WUU39" s="285"/>
      <c r="WUV39" s="287"/>
      <c r="WUW39" s="287"/>
      <c r="WUX39" s="285"/>
      <c r="WUY39" s="287"/>
      <c r="WUZ39" s="287"/>
      <c r="WVA39" s="285"/>
      <c r="WVB39" s="287"/>
      <c r="WVC39" s="287"/>
      <c r="WVD39" s="285"/>
      <c r="WVE39" s="287"/>
      <c r="WVF39" s="287"/>
      <c r="WVG39" s="285"/>
      <c r="WVH39" s="287"/>
      <c r="WVI39" s="287"/>
      <c r="WVJ39" s="285"/>
      <c r="WVK39" s="287"/>
      <c r="WVL39" s="287"/>
      <c r="WVM39" s="285"/>
      <c r="WVN39" s="287"/>
      <c r="WVO39" s="287"/>
      <c r="WVP39" s="285"/>
      <c r="WVQ39" s="287"/>
      <c r="WVR39" s="287"/>
      <c r="WVS39" s="285"/>
      <c r="WVT39" s="287"/>
      <c r="WVU39" s="287"/>
      <c r="WVV39" s="285"/>
      <c r="WVW39" s="287"/>
      <c r="WVX39" s="287"/>
      <c r="WVY39" s="285"/>
      <c r="WVZ39" s="287"/>
      <c r="WWA39" s="287"/>
      <c r="WWB39" s="285"/>
      <c r="WWC39" s="287"/>
      <c r="WWD39" s="287"/>
      <c r="WWE39" s="285"/>
      <c r="WWF39" s="287"/>
      <c r="WWG39" s="287"/>
      <c r="WWH39" s="285"/>
      <c r="WWI39" s="287"/>
      <c r="WWJ39" s="287"/>
      <c r="WWK39" s="285"/>
      <c r="WWL39" s="287"/>
      <c r="WWM39" s="287"/>
      <c r="WWN39" s="285"/>
      <c r="WWO39" s="287"/>
      <c r="WWP39" s="287"/>
      <c r="WWQ39" s="285"/>
      <c r="WWR39" s="287"/>
      <c r="WWS39" s="287"/>
      <c r="WWT39" s="285"/>
      <c r="WWU39" s="287"/>
      <c r="WWV39" s="287"/>
      <c r="WWW39" s="285"/>
      <c r="WWX39" s="286"/>
      <c r="WWY39" s="286"/>
      <c r="WWZ39" s="286"/>
      <c r="WXA39" s="287"/>
      <c r="WXB39" s="287"/>
      <c r="WXC39" s="285"/>
      <c r="WXD39" s="286"/>
      <c r="WXE39" s="286"/>
      <c r="WXF39" s="286"/>
      <c r="WXG39" s="287"/>
      <c r="WXH39" s="287"/>
      <c r="WXI39" s="285"/>
      <c r="WXJ39" s="287"/>
      <c r="WXK39" s="287"/>
      <c r="WXL39" s="285"/>
      <c r="WXM39" s="286"/>
      <c r="WXN39" s="286"/>
      <c r="WXO39" s="286"/>
      <c r="WXP39" s="286"/>
      <c r="WXQ39" s="286"/>
      <c r="WXR39" s="286"/>
      <c r="WXS39" s="163"/>
      <c r="WXT39" s="154"/>
      <c r="WXU39" s="287"/>
      <c r="WXV39" s="287"/>
      <c r="WXW39" s="285"/>
      <c r="WXX39" s="287"/>
      <c r="WXY39" s="287"/>
      <c r="WXZ39" s="285"/>
      <c r="WYA39" s="287"/>
      <c r="WYB39" s="287"/>
      <c r="WYC39" s="285"/>
      <c r="WYD39" s="287"/>
      <c r="WYE39" s="287"/>
      <c r="WYF39" s="285"/>
      <c r="WYG39" s="287"/>
      <c r="WYH39" s="287"/>
      <c r="WYI39" s="285"/>
      <c r="WYJ39" s="287"/>
      <c r="WYK39" s="287"/>
      <c r="WYL39" s="285"/>
      <c r="WYM39" s="287"/>
      <c r="WYN39" s="287"/>
      <c r="WYO39" s="285"/>
      <c r="WYP39" s="287"/>
      <c r="WYQ39" s="287"/>
      <c r="WYR39" s="285"/>
      <c r="WYS39" s="287"/>
      <c r="WYT39" s="287"/>
      <c r="WYU39" s="285"/>
      <c r="WYV39" s="287"/>
      <c r="WYW39" s="287"/>
      <c r="WYX39" s="285"/>
      <c r="WYY39" s="287"/>
      <c r="WYZ39" s="287"/>
      <c r="WZA39" s="285"/>
      <c r="WZB39" s="287"/>
      <c r="WZC39" s="287"/>
      <c r="WZD39" s="285"/>
      <c r="WZE39" s="287"/>
      <c r="WZF39" s="287"/>
      <c r="WZG39" s="285"/>
      <c r="WZH39" s="287"/>
      <c r="WZI39" s="287"/>
      <c r="WZJ39" s="285"/>
      <c r="WZK39" s="287"/>
      <c r="WZL39" s="287"/>
      <c r="WZM39" s="285"/>
      <c r="WZN39" s="287"/>
      <c r="WZO39" s="287"/>
      <c r="WZP39" s="285"/>
      <c r="WZQ39" s="287"/>
      <c r="WZR39" s="287"/>
      <c r="WZS39" s="285"/>
      <c r="WZT39" s="287"/>
      <c r="WZU39" s="287"/>
      <c r="WZV39" s="285"/>
      <c r="WZW39" s="287"/>
      <c r="WZX39" s="287"/>
      <c r="WZY39" s="285"/>
      <c r="WZZ39" s="287"/>
      <c r="XAA39" s="287"/>
      <c r="XAB39" s="285"/>
      <c r="XAC39" s="287"/>
      <c r="XAD39" s="287"/>
      <c r="XAE39" s="285"/>
      <c r="XAF39" s="286"/>
      <c r="XAG39" s="286"/>
      <c r="XAH39" s="286"/>
      <c r="XAI39" s="287"/>
      <c r="XAJ39" s="287"/>
      <c r="XAK39" s="285"/>
      <c r="XAL39" s="286"/>
      <c r="XAM39" s="286"/>
      <c r="XAN39" s="286"/>
      <c r="XAO39" s="287"/>
      <c r="XAP39" s="287"/>
      <c r="XAQ39" s="285"/>
      <c r="XAR39" s="287"/>
      <c r="XAS39" s="287"/>
      <c r="XAT39" s="285"/>
      <c r="XAU39" s="286"/>
      <c r="XAV39" s="286"/>
      <c r="XAW39" s="286"/>
      <c r="XAX39" s="286"/>
      <c r="XAY39" s="286"/>
      <c r="XAZ39" s="286"/>
      <c r="XBA39" s="163"/>
      <c r="XBB39" s="154"/>
      <c r="XBC39" s="287"/>
      <c r="XBD39" s="287"/>
      <c r="XBE39" s="285"/>
      <c r="XBF39" s="287"/>
      <c r="XBG39" s="287"/>
      <c r="XBH39" s="285"/>
      <c r="XBI39" s="287"/>
      <c r="XBJ39" s="287"/>
      <c r="XBK39" s="285"/>
      <c r="XBL39" s="287"/>
      <c r="XBM39" s="287"/>
      <c r="XBN39" s="285"/>
      <c r="XBO39" s="287"/>
      <c r="XBP39" s="287"/>
      <c r="XBQ39" s="285"/>
      <c r="XBR39" s="287"/>
      <c r="XBS39" s="287"/>
      <c r="XBT39" s="285"/>
      <c r="XBU39" s="287"/>
      <c r="XBV39" s="287"/>
      <c r="XBW39" s="285"/>
      <c r="XBX39" s="287"/>
      <c r="XBY39" s="287"/>
      <c r="XBZ39" s="285"/>
      <c r="XCA39" s="287"/>
      <c r="XCB39" s="287"/>
      <c r="XCC39" s="285"/>
      <c r="XCD39" s="287"/>
      <c r="XCE39" s="287"/>
      <c r="XCF39" s="285"/>
      <c r="XCG39" s="287"/>
      <c r="XCH39" s="287"/>
      <c r="XCI39" s="285"/>
      <c r="XCJ39" s="287"/>
      <c r="XCK39" s="287"/>
      <c r="XCL39" s="285"/>
      <c r="XCM39" s="287"/>
      <c r="XCN39" s="287"/>
      <c r="XCO39" s="285"/>
      <c r="XCP39" s="287"/>
      <c r="XCQ39" s="287"/>
      <c r="XCR39" s="285"/>
    </row>
    <row r="40" spans="1:16320" s="217" customFormat="1">
      <c r="A40" s="451">
        <v>33</v>
      </c>
      <c r="B40" s="454" t="s">
        <v>31</v>
      </c>
      <c r="C40" s="376">
        <v>5000000</v>
      </c>
      <c r="D40" s="301">
        <v>0</v>
      </c>
      <c r="E40" s="132">
        <f>SUM(D40-C40)</f>
        <v>-5000000</v>
      </c>
      <c r="F40" s="376">
        <v>21100200</v>
      </c>
      <c r="G40" s="376">
        <v>17000000</v>
      </c>
      <c r="H40" s="132">
        <f>SUM(G40-F40)</f>
        <v>-4100200</v>
      </c>
      <c r="I40" s="376">
        <v>3000000</v>
      </c>
      <c r="J40" s="376">
        <v>2599900</v>
      </c>
      <c r="K40" s="132">
        <f>SUM(J40-I40)</f>
        <v>-400100</v>
      </c>
      <c r="L40" s="54"/>
      <c r="M40" s="54"/>
      <c r="N40" s="132">
        <v>0</v>
      </c>
      <c r="O40" s="54"/>
      <c r="P40" s="54"/>
      <c r="Q40" s="132">
        <f t="shared" si="16"/>
        <v>0</v>
      </c>
      <c r="R40" s="376">
        <v>3000000</v>
      </c>
      <c r="S40" s="301">
        <v>1500000</v>
      </c>
      <c r="T40" s="132">
        <f>SUM(S40-R40)</f>
        <v>-1500000</v>
      </c>
      <c r="U40" s="54"/>
      <c r="V40" s="54"/>
      <c r="W40" s="132">
        <f t="shared" si="19"/>
        <v>0</v>
      </c>
      <c r="X40" s="54"/>
      <c r="Y40" s="54"/>
      <c r="Z40" s="132">
        <f t="shared" si="21"/>
        <v>0</v>
      </c>
      <c r="AA40" s="54"/>
      <c r="AB40" s="54"/>
      <c r="AC40" s="54">
        <f>AB40-AA40</f>
        <v>0</v>
      </c>
      <c r="AD40" s="54"/>
      <c r="AE40" s="54"/>
      <c r="AF40" s="132">
        <f t="shared" si="63"/>
        <v>0</v>
      </c>
      <c r="AG40" s="54"/>
      <c r="AH40" s="54"/>
      <c r="AI40" s="132">
        <f t="shared" si="25"/>
        <v>0</v>
      </c>
      <c r="AJ40" s="54"/>
      <c r="AK40" s="54"/>
      <c r="AL40" s="132">
        <f t="shared" si="27"/>
        <v>0</v>
      </c>
      <c r="AM40" s="54"/>
      <c r="AN40" s="54"/>
      <c r="AO40" s="132">
        <f t="shared" si="29"/>
        <v>0</v>
      </c>
      <c r="AP40" s="54"/>
      <c r="AQ40" s="54"/>
      <c r="AR40" s="132">
        <f t="shared" si="31"/>
        <v>0</v>
      </c>
      <c r="AS40" s="54"/>
      <c r="AT40" s="54"/>
      <c r="AU40" s="132">
        <v>0</v>
      </c>
      <c r="AV40" s="54"/>
      <c r="AW40" s="54"/>
      <c r="AX40" s="132">
        <f t="shared" si="35"/>
        <v>0</v>
      </c>
      <c r="AY40" s="54"/>
      <c r="AZ40" s="54"/>
      <c r="BA40" s="132">
        <f t="shared" si="37"/>
        <v>0</v>
      </c>
      <c r="BB40" s="54"/>
      <c r="BC40" s="54"/>
      <c r="BD40" s="132">
        <f t="shared" si="129"/>
        <v>0</v>
      </c>
      <c r="BE40" s="54"/>
      <c r="BF40" s="54"/>
      <c r="BG40" s="132">
        <f t="shared" si="40"/>
        <v>0</v>
      </c>
      <c r="BH40" s="54"/>
      <c r="BI40" s="54"/>
      <c r="BJ40" s="132">
        <f t="shared" si="42"/>
        <v>0</v>
      </c>
      <c r="BK40" s="54"/>
      <c r="BL40" s="54"/>
      <c r="BM40" s="132">
        <f t="shared" si="75"/>
        <v>0</v>
      </c>
      <c r="BN40" s="63">
        <f t="shared" si="154"/>
        <v>32100200</v>
      </c>
      <c r="BO40" s="63">
        <f t="shared" si="155"/>
        <v>21099900</v>
      </c>
      <c r="BP40" s="63">
        <f t="shared" si="156"/>
        <v>-11000300</v>
      </c>
      <c r="BQ40" s="54"/>
      <c r="BR40" s="54"/>
      <c r="BS40" s="132">
        <f t="shared" si="45"/>
        <v>0</v>
      </c>
      <c r="BT40" s="63">
        <f t="shared" ref="BT40:BV43" si="159">SUM(BQ40)</f>
        <v>0</v>
      </c>
      <c r="BU40" s="63">
        <f t="shared" si="159"/>
        <v>0</v>
      </c>
      <c r="BV40" s="63">
        <f t="shared" si="159"/>
        <v>0</v>
      </c>
      <c r="BW40" s="54"/>
      <c r="BX40" s="54"/>
      <c r="BY40" s="132">
        <f t="shared" si="47"/>
        <v>0</v>
      </c>
      <c r="BZ40" s="54"/>
      <c r="CA40" s="54"/>
      <c r="CB40" s="132">
        <f t="shared" si="49"/>
        <v>0</v>
      </c>
      <c r="CC40" s="63">
        <f t="shared" si="50"/>
        <v>0</v>
      </c>
      <c r="CD40" s="63">
        <f t="shared" si="50"/>
        <v>0</v>
      </c>
      <c r="CE40" s="63">
        <f t="shared" si="50"/>
        <v>0</v>
      </c>
      <c r="CF40" s="63">
        <f t="shared" si="79"/>
        <v>32100200</v>
      </c>
      <c r="CG40" s="63">
        <f t="shared" si="79"/>
        <v>21099900</v>
      </c>
      <c r="CH40" s="63">
        <f t="shared" si="79"/>
        <v>-11000300</v>
      </c>
      <c r="CI40" s="301"/>
    </row>
    <row r="41" spans="1:16320" s="217" customFormat="1">
      <c r="A41" s="451">
        <v>34</v>
      </c>
      <c r="B41" s="454" t="s">
        <v>32</v>
      </c>
      <c r="C41" s="376">
        <v>5000000</v>
      </c>
      <c r="D41" s="301">
        <v>0</v>
      </c>
      <c r="E41" s="132">
        <f t="shared" ref="E41:E43" si="160">SUM(D41-C41)</f>
        <v>-5000000</v>
      </c>
      <c r="F41" s="376">
        <v>11260000</v>
      </c>
      <c r="G41" s="376">
        <v>6760000</v>
      </c>
      <c r="H41" s="132">
        <f t="shared" ref="H41:H43" si="161">SUM(G41-F41)</f>
        <v>-4500000</v>
      </c>
      <c r="I41" s="376">
        <v>3000000</v>
      </c>
      <c r="J41" s="301">
        <v>0</v>
      </c>
      <c r="K41" s="132">
        <f t="shared" ref="K41:K43" si="162">SUM(J41-I41)</f>
        <v>-3000000</v>
      </c>
      <c r="L41" s="54"/>
      <c r="M41" s="54"/>
      <c r="N41" s="132">
        <v>0</v>
      </c>
      <c r="O41" s="54"/>
      <c r="P41" s="54"/>
      <c r="Q41" s="132">
        <f t="shared" si="16"/>
        <v>0</v>
      </c>
      <c r="R41" s="450"/>
      <c r="S41" s="450"/>
      <c r="T41" s="132">
        <f t="shared" ref="T41:T43" si="163">SUM(S41-R41)</f>
        <v>0</v>
      </c>
      <c r="U41" s="54"/>
      <c r="V41" s="54"/>
      <c r="W41" s="132">
        <f t="shared" si="19"/>
        <v>0</v>
      </c>
      <c r="X41" s="54"/>
      <c r="Y41" s="54"/>
      <c r="Z41" s="132">
        <f t="shared" si="21"/>
        <v>0</v>
      </c>
      <c r="AA41" s="54"/>
      <c r="AB41" s="54"/>
      <c r="AC41" s="54">
        <f t="shared" ref="AC41:AC43" si="164">AB41-AA41</f>
        <v>0</v>
      </c>
      <c r="AD41" s="54"/>
      <c r="AE41" s="54"/>
      <c r="AF41" s="132">
        <f t="shared" si="63"/>
        <v>0</v>
      </c>
      <c r="AG41" s="54"/>
      <c r="AH41" s="54"/>
      <c r="AI41" s="132">
        <f t="shared" si="25"/>
        <v>0</v>
      </c>
      <c r="AJ41" s="54"/>
      <c r="AK41" s="54"/>
      <c r="AL41" s="132">
        <f t="shared" si="27"/>
        <v>0</v>
      </c>
      <c r="AM41" s="54"/>
      <c r="AN41" s="54"/>
      <c r="AO41" s="132">
        <f t="shared" si="29"/>
        <v>0</v>
      </c>
      <c r="AP41" s="54"/>
      <c r="AQ41" s="54"/>
      <c r="AR41" s="132">
        <f t="shared" si="31"/>
        <v>0</v>
      </c>
      <c r="AS41" s="54"/>
      <c r="AT41" s="54"/>
      <c r="AU41" s="132">
        <v>0</v>
      </c>
      <c r="AV41" s="54"/>
      <c r="AW41" s="54"/>
      <c r="AX41" s="132">
        <f t="shared" si="35"/>
        <v>0</v>
      </c>
      <c r="AY41" s="54"/>
      <c r="AZ41" s="54"/>
      <c r="BA41" s="132">
        <f t="shared" si="37"/>
        <v>0</v>
      </c>
      <c r="BB41" s="54"/>
      <c r="BC41" s="54"/>
      <c r="BD41" s="132">
        <f t="shared" si="129"/>
        <v>0</v>
      </c>
      <c r="BE41" s="54"/>
      <c r="BF41" s="54"/>
      <c r="BG41" s="132">
        <f t="shared" si="40"/>
        <v>0</v>
      </c>
      <c r="BH41" s="54"/>
      <c r="BI41" s="54"/>
      <c r="BJ41" s="132">
        <f t="shared" si="42"/>
        <v>0</v>
      </c>
      <c r="BK41" s="54"/>
      <c r="BL41" s="54"/>
      <c r="BM41" s="132">
        <f t="shared" si="75"/>
        <v>0</v>
      </c>
      <c r="BN41" s="63">
        <f t="shared" si="154"/>
        <v>19260000</v>
      </c>
      <c r="BO41" s="63">
        <f t="shared" si="155"/>
        <v>6760000</v>
      </c>
      <c r="BP41" s="63">
        <f t="shared" si="156"/>
        <v>-12500000</v>
      </c>
      <c r="BQ41" s="54"/>
      <c r="BR41" s="54"/>
      <c r="BS41" s="132">
        <f t="shared" si="45"/>
        <v>0</v>
      </c>
      <c r="BT41" s="63">
        <f t="shared" si="159"/>
        <v>0</v>
      </c>
      <c r="BU41" s="63">
        <f t="shared" si="159"/>
        <v>0</v>
      </c>
      <c r="BV41" s="63">
        <f t="shared" si="159"/>
        <v>0</v>
      </c>
      <c r="BW41" s="54"/>
      <c r="BX41" s="54"/>
      <c r="BY41" s="132">
        <f t="shared" si="47"/>
        <v>0</v>
      </c>
      <c r="BZ41" s="54"/>
      <c r="CA41" s="54"/>
      <c r="CB41" s="132">
        <f t="shared" si="49"/>
        <v>0</v>
      </c>
      <c r="CC41" s="63">
        <f t="shared" si="50"/>
        <v>0</v>
      </c>
      <c r="CD41" s="63">
        <f t="shared" si="50"/>
        <v>0</v>
      </c>
      <c r="CE41" s="63">
        <f t="shared" si="50"/>
        <v>0</v>
      </c>
      <c r="CF41" s="63">
        <f t="shared" si="79"/>
        <v>19260000</v>
      </c>
      <c r="CG41" s="63">
        <f t="shared" si="79"/>
        <v>6760000</v>
      </c>
      <c r="CH41" s="63">
        <f t="shared" si="79"/>
        <v>-12500000</v>
      </c>
      <c r="CI41" s="301"/>
    </row>
    <row r="42" spans="1:16320" s="217" customFormat="1">
      <c r="A42" s="451">
        <v>35</v>
      </c>
      <c r="B42" s="454" t="s">
        <v>41</v>
      </c>
      <c r="C42" s="54"/>
      <c r="D42" s="54"/>
      <c r="E42" s="132">
        <f t="shared" si="160"/>
        <v>0</v>
      </c>
      <c r="F42" s="376">
        <v>2000000</v>
      </c>
      <c r="G42" s="301">
        <v>0</v>
      </c>
      <c r="H42" s="132">
        <f t="shared" si="161"/>
        <v>-2000000</v>
      </c>
      <c r="I42" s="54"/>
      <c r="J42" s="54"/>
      <c r="K42" s="132">
        <f t="shared" si="162"/>
        <v>0</v>
      </c>
      <c r="L42" s="54"/>
      <c r="M42" s="54"/>
      <c r="N42" s="132">
        <v>0</v>
      </c>
      <c r="O42" s="54"/>
      <c r="P42" s="54"/>
      <c r="Q42" s="132">
        <f t="shared" si="16"/>
        <v>0</v>
      </c>
      <c r="R42" s="376">
        <v>1666400</v>
      </c>
      <c r="S42" s="301">
        <v>1041500</v>
      </c>
      <c r="T42" s="132">
        <f t="shared" si="163"/>
        <v>-624900</v>
      </c>
      <c r="U42" s="54"/>
      <c r="V42" s="54"/>
      <c r="W42" s="132">
        <f t="shared" si="19"/>
        <v>0</v>
      </c>
      <c r="X42" s="54"/>
      <c r="Y42" s="54"/>
      <c r="Z42" s="132">
        <f t="shared" si="21"/>
        <v>0</v>
      </c>
      <c r="AA42" s="54"/>
      <c r="AB42" s="54"/>
      <c r="AC42" s="54">
        <f t="shared" si="164"/>
        <v>0</v>
      </c>
      <c r="AD42" s="54"/>
      <c r="AE42" s="54"/>
      <c r="AF42" s="132">
        <f t="shared" si="63"/>
        <v>0</v>
      </c>
      <c r="AG42" s="54"/>
      <c r="AH42" s="54"/>
      <c r="AI42" s="132">
        <f t="shared" si="25"/>
        <v>0</v>
      </c>
      <c r="AJ42" s="54"/>
      <c r="AK42" s="54"/>
      <c r="AL42" s="132">
        <f t="shared" si="27"/>
        <v>0</v>
      </c>
      <c r="AM42" s="54"/>
      <c r="AN42" s="54"/>
      <c r="AO42" s="132">
        <f t="shared" si="29"/>
        <v>0</v>
      </c>
      <c r="AP42" s="54"/>
      <c r="AQ42" s="54"/>
      <c r="AR42" s="132">
        <f t="shared" si="31"/>
        <v>0</v>
      </c>
      <c r="AS42" s="54"/>
      <c r="AT42" s="54"/>
      <c r="AU42" s="132">
        <v>0</v>
      </c>
      <c r="AV42" s="54"/>
      <c r="AW42" s="54"/>
      <c r="AX42" s="132">
        <f t="shared" si="35"/>
        <v>0</v>
      </c>
      <c r="AY42" s="54"/>
      <c r="AZ42" s="54"/>
      <c r="BA42" s="132">
        <f t="shared" si="37"/>
        <v>0</v>
      </c>
      <c r="BB42" s="54"/>
      <c r="BC42" s="54"/>
      <c r="BD42" s="132">
        <f t="shared" si="129"/>
        <v>0</v>
      </c>
      <c r="BE42" s="54"/>
      <c r="BF42" s="54"/>
      <c r="BG42" s="132">
        <f t="shared" si="40"/>
        <v>0</v>
      </c>
      <c r="BH42" s="54"/>
      <c r="BI42" s="54"/>
      <c r="BJ42" s="132">
        <f t="shared" si="42"/>
        <v>0</v>
      </c>
      <c r="BK42" s="54"/>
      <c r="BL42" s="54"/>
      <c r="BM42" s="132">
        <f t="shared" si="75"/>
        <v>0</v>
      </c>
      <c r="BN42" s="63">
        <f t="shared" si="154"/>
        <v>3666400</v>
      </c>
      <c r="BO42" s="63">
        <f t="shared" si="155"/>
        <v>1041500</v>
      </c>
      <c r="BP42" s="63">
        <f t="shared" si="156"/>
        <v>-2624900</v>
      </c>
      <c r="BQ42" s="54"/>
      <c r="BR42" s="54"/>
      <c r="BS42" s="132">
        <f t="shared" si="45"/>
        <v>0</v>
      </c>
      <c r="BT42" s="63">
        <f t="shared" si="159"/>
        <v>0</v>
      </c>
      <c r="BU42" s="63">
        <f t="shared" si="159"/>
        <v>0</v>
      </c>
      <c r="BV42" s="63">
        <f t="shared" si="159"/>
        <v>0</v>
      </c>
      <c r="BW42" s="54"/>
      <c r="BX42" s="54"/>
      <c r="BY42" s="132">
        <f t="shared" si="47"/>
        <v>0</v>
      </c>
      <c r="BZ42" s="54"/>
      <c r="CA42" s="54"/>
      <c r="CB42" s="132">
        <f t="shared" si="49"/>
        <v>0</v>
      </c>
      <c r="CC42" s="63">
        <f t="shared" si="50"/>
        <v>0</v>
      </c>
      <c r="CD42" s="63">
        <f t="shared" si="50"/>
        <v>0</v>
      </c>
      <c r="CE42" s="63">
        <f t="shared" si="50"/>
        <v>0</v>
      </c>
      <c r="CF42" s="63">
        <f t="shared" si="79"/>
        <v>3666400</v>
      </c>
      <c r="CG42" s="63">
        <f t="shared" si="79"/>
        <v>1041500</v>
      </c>
      <c r="CH42" s="63">
        <f t="shared" si="79"/>
        <v>-2624900</v>
      </c>
      <c r="CI42" s="301"/>
    </row>
    <row r="43" spans="1:16320" s="217" customFormat="1">
      <c r="A43" s="451">
        <v>36</v>
      </c>
      <c r="B43" s="152" t="s">
        <v>33</v>
      </c>
      <c r="C43" s="376">
        <v>5000000</v>
      </c>
      <c r="D43" s="301">
        <v>0</v>
      </c>
      <c r="E43" s="132">
        <f t="shared" si="160"/>
        <v>-5000000</v>
      </c>
      <c r="F43" s="376">
        <v>20290000</v>
      </c>
      <c r="G43" s="376">
        <v>5338600</v>
      </c>
      <c r="H43" s="132">
        <f t="shared" si="161"/>
        <v>-14951400</v>
      </c>
      <c r="I43" s="376">
        <v>6750000</v>
      </c>
      <c r="J43" s="376">
        <v>5500000</v>
      </c>
      <c r="K43" s="132">
        <f t="shared" si="162"/>
        <v>-1250000</v>
      </c>
      <c r="L43" s="54"/>
      <c r="M43" s="54"/>
      <c r="N43" s="132">
        <v>0</v>
      </c>
      <c r="O43" s="376">
        <v>29166500</v>
      </c>
      <c r="P43" s="376">
        <v>17499900</v>
      </c>
      <c r="Q43" s="132">
        <f>SUM(P43-O43)</f>
        <v>-11666600</v>
      </c>
      <c r="R43" s="376">
        <v>7600000</v>
      </c>
      <c r="S43" s="376">
        <v>9500000</v>
      </c>
      <c r="T43" s="132">
        <f t="shared" si="163"/>
        <v>1900000</v>
      </c>
      <c r="U43" s="376">
        <v>2000000</v>
      </c>
      <c r="V43" s="301">
        <v>0</v>
      </c>
      <c r="W43" s="132">
        <f t="shared" si="19"/>
        <v>-2000000</v>
      </c>
      <c r="X43" s="376">
        <v>1324000</v>
      </c>
      <c r="Y43" s="301">
        <v>324000</v>
      </c>
      <c r="Z43" s="132">
        <f t="shared" si="21"/>
        <v>-1000000</v>
      </c>
      <c r="AA43" s="376">
        <v>1000000</v>
      </c>
      <c r="AB43" s="376">
        <v>966300</v>
      </c>
      <c r="AC43" s="54">
        <f t="shared" si="164"/>
        <v>-33700</v>
      </c>
      <c r="AD43" s="450">
        <v>1000000</v>
      </c>
      <c r="AE43" s="450">
        <v>0</v>
      </c>
      <c r="AF43" s="132">
        <f t="shared" si="63"/>
        <v>-1000000</v>
      </c>
      <c r="AG43" s="450">
        <v>1000000</v>
      </c>
      <c r="AH43" s="450">
        <v>0</v>
      </c>
      <c r="AI43" s="132">
        <f>SUM(AH43-AG43)</f>
        <v>-1000000</v>
      </c>
      <c r="AJ43" s="376">
        <v>1000000</v>
      </c>
      <c r="AK43" s="376">
        <v>482310.22</v>
      </c>
      <c r="AL43" s="132">
        <f>SUM(AK43-AJ43)</f>
        <v>-517689.78</v>
      </c>
      <c r="AM43" s="376">
        <v>1000000</v>
      </c>
      <c r="AN43" s="376">
        <v>1000000</v>
      </c>
      <c r="AO43" s="132">
        <f t="shared" si="29"/>
        <v>0</v>
      </c>
      <c r="AP43" s="450">
        <v>1000000</v>
      </c>
      <c r="AQ43" s="450">
        <v>0</v>
      </c>
      <c r="AR43" s="132">
        <f t="shared" si="31"/>
        <v>-1000000</v>
      </c>
      <c r="AS43" s="54"/>
      <c r="AT43" s="54"/>
      <c r="AU43" s="132">
        <v>0</v>
      </c>
      <c r="AV43" s="376">
        <v>2000000</v>
      </c>
      <c r="AW43" s="376">
        <v>1538000</v>
      </c>
      <c r="AX43" s="132">
        <f t="shared" si="35"/>
        <v>-462000</v>
      </c>
      <c r="AY43" s="376">
        <v>2000000</v>
      </c>
      <c r="AZ43" s="376">
        <v>979000</v>
      </c>
      <c r="BA43" s="132">
        <f t="shared" si="37"/>
        <v>-1021000</v>
      </c>
      <c r="BB43" s="376">
        <v>2235000</v>
      </c>
      <c r="BC43" s="301">
        <v>235000</v>
      </c>
      <c r="BD43" s="132">
        <f t="shared" si="129"/>
        <v>-2000000</v>
      </c>
      <c r="BE43" s="376">
        <v>2000000</v>
      </c>
      <c r="BF43" s="301">
        <v>0</v>
      </c>
      <c r="BG43" s="132">
        <f>SUM(BF43-BE43)</f>
        <v>-2000000</v>
      </c>
      <c r="BH43" s="376">
        <v>4000000</v>
      </c>
      <c r="BI43" s="301">
        <v>0</v>
      </c>
      <c r="BJ43" s="132">
        <f>SUM(BI43-BH43)</f>
        <v>-4000000</v>
      </c>
      <c r="BK43" s="54"/>
      <c r="BL43" s="54"/>
      <c r="BM43" s="132">
        <f t="shared" si="75"/>
        <v>0</v>
      </c>
      <c r="BN43" s="63">
        <f t="shared" si="154"/>
        <v>90365500</v>
      </c>
      <c r="BO43" s="63">
        <f t="shared" si="155"/>
        <v>43363110.219999999</v>
      </c>
      <c r="BP43" s="63">
        <f t="shared" si="156"/>
        <v>-47002389.780000001</v>
      </c>
      <c r="BQ43" s="54"/>
      <c r="BR43" s="54"/>
      <c r="BS43" s="132">
        <f t="shared" si="45"/>
        <v>0</v>
      </c>
      <c r="BT43" s="63">
        <f t="shared" si="159"/>
        <v>0</v>
      </c>
      <c r="BU43" s="63">
        <f t="shared" si="159"/>
        <v>0</v>
      </c>
      <c r="BV43" s="63">
        <f t="shared" si="159"/>
        <v>0</v>
      </c>
      <c r="BW43" s="54"/>
      <c r="BX43" s="54"/>
      <c r="BY43" s="132">
        <f t="shared" si="47"/>
        <v>0</v>
      </c>
      <c r="BZ43" s="54"/>
      <c r="CA43" s="54"/>
      <c r="CB43" s="132">
        <f t="shared" si="49"/>
        <v>0</v>
      </c>
      <c r="CC43" s="63">
        <f t="shared" si="50"/>
        <v>0</v>
      </c>
      <c r="CD43" s="63">
        <f t="shared" si="50"/>
        <v>0</v>
      </c>
      <c r="CE43" s="63">
        <f t="shared" si="50"/>
        <v>0</v>
      </c>
      <c r="CF43" s="63">
        <f t="shared" si="79"/>
        <v>90365500</v>
      </c>
      <c r="CG43" s="63">
        <f t="shared" si="79"/>
        <v>43363110.219999999</v>
      </c>
      <c r="CH43" s="63">
        <f t="shared" si="79"/>
        <v>-47002389.780000001</v>
      </c>
      <c r="CI43" s="301"/>
    </row>
    <row r="44" spans="1:16320" s="288" customFormat="1">
      <c r="A44" s="163">
        <v>37</v>
      </c>
      <c r="B44" s="154" t="s">
        <v>38</v>
      </c>
      <c r="C44" s="64">
        <f>SUM(C45:C47)</f>
        <v>2050000</v>
      </c>
      <c r="D44" s="64">
        <f>SUM(D45:D47)</f>
        <v>550000</v>
      </c>
      <c r="E44" s="215">
        <f t="shared" si="8"/>
        <v>-1500000</v>
      </c>
      <c r="F44" s="64">
        <f>SUM(F45:F47)</f>
        <v>11952800</v>
      </c>
      <c r="G44" s="64">
        <f>SUM(G45:G47)</f>
        <v>4293150</v>
      </c>
      <c r="H44" s="215">
        <f t="shared" si="10"/>
        <v>-7659650</v>
      </c>
      <c r="I44" s="64">
        <f>SUM(I45:I47)</f>
        <v>1210000</v>
      </c>
      <c r="J44" s="64">
        <f>SUM(J45:J47)</f>
        <v>210000</v>
      </c>
      <c r="K44" s="215">
        <f t="shared" si="12"/>
        <v>-1000000</v>
      </c>
      <c r="L44" s="64">
        <v>0</v>
      </c>
      <c r="M44" s="64">
        <v>0</v>
      </c>
      <c r="N44" s="215">
        <v>0</v>
      </c>
      <c r="O44" s="64">
        <f>SUM(O45:O47)</f>
        <v>0</v>
      </c>
      <c r="P44" s="64">
        <f>SUM(P45:P47)</f>
        <v>0</v>
      </c>
      <c r="Q44" s="215">
        <f t="shared" si="16"/>
        <v>0</v>
      </c>
      <c r="R44" s="64">
        <f>SUM(R45:R47)</f>
        <v>0</v>
      </c>
      <c r="S44" s="64">
        <f>SUM(S45:S47)</f>
        <v>0</v>
      </c>
      <c r="T44" s="215">
        <f t="shared" si="112"/>
        <v>0</v>
      </c>
      <c r="U44" s="64">
        <f>SUM(U45:U47)</f>
        <v>0</v>
      </c>
      <c r="V44" s="64">
        <f>SUM(V45:V47)</f>
        <v>0</v>
      </c>
      <c r="W44" s="215">
        <f t="shared" si="19"/>
        <v>0</v>
      </c>
      <c r="X44" s="64">
        <f>SUM(X45:X47)</f>
        <v>0</v>
      </c>
      <c r="Y44" s="64">
        <f t="shared" ref="Y44:AN44" si="165">SUM(Y45:Y47)</f>
        <v>0</v>
      </c>
      <c r="Z44" s="215">
        <f t="shared" si="21"/>
        <v>0</v>
      </c>
      <c r="AA44" s="64">
        <f t="shared" si="165"/>
        <v>0</v>
      </c>
      <c r="AB44" s="64">
        <f t="shared" si="165"/>
        <v>0</v>
      </c>
      <c r="AC44" s="64">
        <f>AB44-AA44</f>
        <v>0</v>
      </c>
      <c r="AD44" s="64">
        <f t="shared" si="165"/>
        <v>0</v>
      </c>
      <c r="AE44" s="64">
        <f t="shared" si="165"/>
        <v>0</v>
      </c>
      <c r="AF44" s="215">
        <f t="shared" si="63"/>
        <v>0</v>
      </c>
      <c r="AG44" s="64">
        <f t="shared" si="165"/>
        <v>0</v>
      </c>
      <c r="AH44" s="64">
        <f t="shared" si="165"/>
        <v>0</v>
      </c>
      <c r="AI44" s="215">
        <f t="shared" si="25"/>
        <v>0</v>
      </c>
      <c r="AJ44" s="64">
        <f t="shared" si="165"/>
        <v>0</v>
      </c>
      <c r="AK44" s="64">
        <f t="shared" si="165"/>
        <v>0</v>
      </c>
      <c r="AL44" s="215">
        <f t="shared" si="27"/>
        <v>0</v>
      </c>
      <c r="AM44" s="64">
        <f t="shared" si="165"/>
        <v>0</v>
      </c>
      <c r="AN44" s="64">
        <f t="shared" si="165"/>
        <v>0</v>
      </c>
      <c r="AO44" s="215">
        <f t="shared" si="29"/>
        <v>0</v>
      </c>
      <c r="AP44" s="64"/>
      <c r="AQ44" s="64"/>
      <c r="AR44" s="215">
        <f t="shared" si="31"/>
        <v>0</v>
      </c>
      <c r="AS44" s="64">
        <v>0</v>
      </c>
      <c r="AT44" s="64">
        <v>0</v>
      </c>
      <c r="AU44" s="215">
        <v>0</v>
      </c>
      <c r="AV44" s="64">
        <f t="shared" ref="AV44:BC44" si="166">SUM(AV45:AV47)</f>
        <v>0</v>
      </c>
      <c r="AW44" s="64">
        <f t="shared" si="166"/>
        <v>0</v>
      </c>
      <c r="AX44" s="215">
        <f t="shared" si="35"/>
        <v>0</v>
      </c>
      <c r="AY44" s="64">
        <f t="shared" si="166"/>
        <v>0</v>
      </c>
      <c r="AZ44" s="64">
        <f t="shared" si="166"/>
        <v>0</v>
      </c>
      <c r="BA44" s="215">
        <f t="shared" si="37"/>
        <v>0</v>
      </c>
      <c r="BB44" s="64">
        <f t="shared" si="166"/>
        <v>0</v>
      </c>
      <c r="BC44" s="64">
        <f t="shared" si="166"/>
        <v>0</v>
      </c>
      <c r="BD44" s="215">
        <f t="shared" si="129"/>
        <v>0</v>
      </c>
      <c r="BE44" s="64">
        <f t="shared" ref="BE44:BL44" si="167">SUM(BE45:BE47)</f>
        <v>0</v>
      </c>
      <c r="BF44" s="64">
        <f t="shared" si="167"/>
        <v>0</v>
      </c>
      <c r="BG44" s="215">
        <f t="shared" si="40"/>
        <v>0</v>
      </c>
      <c r="BH44" s="64">
        <f t="shared" si="167"/>
        <v>0</v>
      </c>
      <c r="BI44" s="64">
        <f t="shared" si="167"/>
        <v>0</v>
      </c>
      <c r="BJ44" s="215">
        <f t="shared" si="42"/>
        <v>0</v>
      </c>
      <c r="BK44" s="64">
        <f t="shared" si="167"/>
        <v>0</v>
      </c>
      <c r="BL44" s="64">
        <f t="shared" si="167"/>
        <v>0</v>
      </c>
      <c r="BM44" s="215">
        <f t="shared" si="75"/>
        <v>0</v>
      </c>
      <c r="BN44" s="59">
        <f t="shared" si="154"/>
        <v>15212800</v>
      </c>
      <c r="BO44" s="59">
        <f t="shared" si="155"/>
        <v>5053150</v>
      </c>
      <c r="BP44" s="59">
        <f t="shared" si="156"/>
        <v>-10159650</v>
      </c>
      <c r="BQ44" s="64">
        <f t="shared" ref="BQ44:BR44" si="168">SUM(BQ45:BQ47)</f>
        <v>0</v>
      </c>
      <c r="BR44" s="64">
        <f t="shared" si="168"/>
        <v>0</v>
      </c>
      <c r="BS44" s="215">
        <f t="shared" si="45"/>
        <v>0</v>
      </c>
      <c r="BT44" s="59">
        <f t="shared" si="120"/>
        <v>0</v>
      </c>
      <c r="BU44" s="59">
        <f t="shared" si="120"/>
        <v>0</v>
      </c>
      <c r="BV44" s="59">
        <f t="shared" si="120"/>
        <v>0</v>
      </c>
      <c r="BW44" s="64">
        <f t="shared" ref="BW44:CA44" si="169">SUM(BW45:BW47)</f>
        <v>0</v>
      </c>
      <c r="BX44" s="64">
        <f t="shared" si="169"/>
        <v>0</v>
      </c>
      <c r="BY44" s="215">
        <f t="shared" si="47"/>
        <v>0</v>
      </c>
      <c r="BZ44" s="64">
        <f t="shared" si="169"/>
        <v>0</v>
      </c>
      <c r="CA44" s="64">
        <f t="shared" si="169"/>
        <v>0</v>
      </c>
      <c r="CB44" s="215">
        <f t="shared" si="49"/>
        <v>0</v>
      </c>
      <c r="CC44" s="59">
        <f t="shared" si="50"/>
        <v>0</v>
      </c>
      <c r="CD44" s="59">
        <f t="shared" si="50"/>
        <v>0</v>
      </c>
      <c r="CE44" s="59">
        <f t="shared" si="50"/>
        <v>0</v>
      </c>
      <c r="CF44" s="59">
        <f t="shared" si="79"/>
        <v>15212800</v>
      </c>
      <c r="CG44" s="59">
        <f t="shared" si="79"/>
        <v>5053150</v>
      </c>
      <c r="CH44" s="59">
        <f t="shared" si="79"/>
        <v>-10159650</v>
      </c>
      <c r="CI44" s="285"/>
      <c r="CJ44" s="322"/>
      <c r="CK44" s="286"/>
      <c r="CL44" s="286"/>
      <c r="CM44" s="287"/>
      <c r="CN44" s="287"/>
      <c r="CO44" s="285"/>
      <c r="CP44" s="286"/>
      <c r="CQ44" s="286"/>
      <c r="CR44" s="286"/>
      <c r="CS44" s="287"/>
      <c r="CT44" s="287"/>
      <c r="CU44" s="285"/>
      <c r="CV44" s="287"/>
      <c r="CW44" s="287"/>
      <c r="CX44" s="285"/>
      <c r="CY44" s="286"/>
      <c r="CZ44" s="286"/>
      <c r="DA44" s="286"/>
      <c r="DB44" s="286"/>
      <c r="DC44" s="286"/>
      <c r="DD44" s="286"/>
      <c r="DE44" s="163"/>
      <c r="DF44" s="154"/>
      <c r="DG44" s="287"/>
      <c r="DH44" s="287"/>
      <c r="DI44" s="285"/>
      <c r="DJ44" s="287"/>
      <c r="DK44" s="287"/>
      <c r="DL44" s="285"/>
      <c r="DM44" s="287"/>
      <c r="DN44" s="287"/>
      <c r="DO44" s="285"/>
      <c r="DP44" s="287"/>
      <c r="DQ44" s="287"/>
      <c r="DR44" s="285"/>
      <c r="DS44" s="287"/>
      <c r="DT44" s="287"/>
      <c r="DU44" s="285"/>
      <c r="DV44" s="287"/>
      <c r="DW44" s="287"/>
      <c r="DX44" s="285"/>
      <c r="DY44" s="287"/>
      <c r="DZ44" s="287"/>
      <c r="EA44" s="285"/>
      <c r="EB44" s="287"/>
      <c r="EC44" s="287"/>
      <c r="ED44" s="285"/>
      <c r="EE44" s="287"/>
      <c r="EF44" s="287"/>
      <c r="EG44" s="285"/>
      <c r="EH44" s="287"/>
      <c r="EI44" s="287"/>
      <c r="EJ44" s="285"/>
      <c r="EK44" s="287"/>
      <c r="EL44" s="287"/>
      <c r="EM44" s="285"/>
      <c r="EN44" s="287"/>
      <c r="EO44" s="287"/>
      <c r="EP44" s="285"/>
      <c r="EQ44" s="287"/>
      <c r="ER44" s="287"/>
      <c r="ES44" s="285"/>
      <c r="ET44" s="287"/>
      <c r="EU44" s="287"/>
      <c r="EV44" s="285"/>
      <c r="EW44" s="287"/>
      <c r="EX44" s="287"/>
      <c r="EY44" s="285"/>
      <c r="EZ44" s="287"/>
      <c r="FA44" s="287"/>
      <c r="FB44" s="285"/>
      <c r="FC44" s="287"/>
      <c r="FD44" s="287"/>
      <c r="FE44" s="285"/>
      <c r="FF44" s="287"/>
      <c r="FG44" s="287"/>
      <c r="FH44" s="285"/>
      <c r="FI44" s="287"/>
      <c r="FJ44" s="287"/>
      <c r="FK44" s="285"/>
      <c r="FL44" s="287"/>
      <c r="FM44" s="287"/>
      <c r="FN44" s="285"/>
      <c r="FO44" s="287"/>
      <c r="FP44" s="287"/>
      <c r="FQ44" s="285"/>
      <c r="FR44" s="286"/>
      <c r="FS44" s="286"/>
      <c r="FT44" s="286"/>
      <c r="FU44" s="287"/>
      <c r="FV44" s="287"/>
      <c r="FW44" s="285"/>
      <c r="FX44" s="286"/>
      <c r="FY44" s="286"/>
      <c r="FZ44" s="286"/>
      <c r="GA44" s="287"/>
      <c r="GB44" s="287"/>
      <c r="GC44" s="285"/>
      <c r="GD44" s="287"/>
      <c r="GE44" s="287"/>
      <c r="GF44" s="285"/>
      <c r="GG44" s="286"/>
      <c r="GH44" s="286"/>
      <c r="GI44" s="286"/>
      <c r="GJ44" s="286"/>
      <c r="GK44" s="286"/>
      <c r="GL44" s="286"/>
      <c r="GM44" s="163"/>
      <c r="GN44" s="154"/>
      <c r="GO44" s="287"/>
      <c r="GP44" s="287"/>
      <c r="GQ44" s="285"/>
      <c r="GR44" s="287"/>
      <c r="GS44" s="287"/>
      <c r="GT44" s="285"/>
      <c r="GU44" s="287"/>
      <c r="GV44" s="287"/>
      <c r="GW44" s="285"/>
      <c r="GX44" s="287"/>
      <c r="GY44" s="287"/>
      <c r="GZ44" s="285"/>
      <c r="HA44" s="287"/>
      <c r="HB44" s="287"/>
      <c r="HC44" s="285"/>
      <c r="HD44" s="287"/>
      <c r="HE44" s="287"/>
      <c r="HF44" s="285"/>
      <c r="HG44" s="287"/>
      <c r="HH44" s="287"/>
      <c r="HI44" s="285"/>
      <c r="HJ44" s="287"/>
      <c r="HK44" s="287"/>
      <c r="HL44" s="285"/>
      <c r="HM44" s="287"/>
      <c r="HN44" s="287"/>
      <c r="HO44" s="285"/>
      <c r="HP44" s="287"/>
      <c r="HQ44" s="287"/>
      <c r="HR44" s="285"/>
      <c r="HS44" s="287"/>
      <c r="HT44" s="287"/>
      <c r="HU44" s="285"/>
      <c r="HV44" s="287"/>
      <c r="HW44" s="287"/>
      <c r="HX44" s="285"/>
      <c r="HY44" s="287"/>
      <c r="HZ44" s="287"/>
      <c r="IA44" s="285"/>
      <c r="IB44" s="287"/>
      <c r="IC44" s="287"/>
      <c r="ID44" s="285"/>
      <c r="IE44" s="287"/>
      <c r="IF44" s="287"/>
      <c r="IG44" s="285"/>
      <c r="IH44" s="287"/>
      <c r="II44" s="287"/>
      <c r="IJ44" s="285"/>
      <c r="IK44" s="287"/>
      <c r="IL44" s="287"/>
      <c r="IM44" s="285"/>
      <c r="IN44" s="287"/>
      <c r="IO44" s="287"/>
      <c r="IP44" s="285"/>
      <c r="IQ44" s="287"/>
      <c r="IR44" s="287"/>
      <c r="IS44" s="285"/>
      <c r="IT44" s="287"/>
      <c r="IU44" s="287"/>
      <c r="IV44" s="285"/>
      <c r="IW44" s="287"/>
      <c r="IX44" s="287"/>
      <c r="IY44" s="285"/>
      <c r="IZ44" s="286"/>
      <c r="JA44" s="286"/>
      <c r="JB44" s="286"/>
      <c r="JC44" s="287"/>
      <c r="JD44" s="287"/>
      <c r="JE44" s="285"/>
      <c r="JF44" s="286"/>
      <c r="JG44" s="286"/>
      <c r="JH44" s="286"/>
      <c r="JI44" s="287"/>
      <c r="JJ44" s="287"/>
      <c r="JK44" s="285"/>
      <c r="JL44" s="287"/>
      <c r="JM44" s="287"/>
      <c r="JN44" s="285"/>
      <c r="JO44" s="286"/>
      <c r="JP44" s="286"/>
      <c r="JQ44" s="286"/>
      <c r="JR44" s="286"/>
      <c r="JS44" s="286"/>
      <c r="JT44" s="286"/>
      <c r="JU44" s="163"/>
      <c r="JV44" s="154"/>
      <c r="JW44" s="287"/>
      <c r="JX44" s="287"/>
      <c r="JY44" s="285"/>
      <c r="JZ44" s="287"/>
      <c r="KA44" s="287"/>
      <c r="KB44" s="285"/>
      <c r="KC44" s="287"/>
      <c r="KD44" s="287"/>
      <c r="KE44" s="285"/>
      <c r="KF44" s="287"/>
      <c r="KG44" s="287"/>
      <c r="KH44" s="285"/>
      <c r="KI44" s="287"/>
      <c r="KJ44" s="287"/>
      <c r="KK44" s="285"/>
      <c r="KL44" s="287"/>
      <c r="KM44" s="287"/>
      <c r="KN44" s="285"/>
      <c r="KO44" s="287"/>
      <c r="KP44" s="287"/>
      <c r="KQ44" s="285"/>
      <c r="KR44" s="287"/>
      <c r="KS44" s="287"/>
      <c r="KT44" s="285"/>
      <c r="KU44" s="287"/>
      <c r="KV44" s="287"/>
      <c r="KW44" s="285"/>
      <c r="KX44" s="287"/>
      <c r="KY44" s="287"/>
      <c r="KZ44" s="285"/>
      <c r="LA44" s="287"/>
      <c r="LB44" s="287"/>
      <c r="LC44" s="285"/>
      <c r="LD44" s="287"/>
      <c r="LE44" s="287"/>
      <c r="LF44" s="285"/>
      <c r="LG44" s="287"/>
      <c r="LH44" s="287"/>
      <c r="LI44" s="285"/>
      <c r="LJ44" s="287"/>
      <c r="LK44" s="287"/>
      <c r="LL44" s="285"/>
      <c r="LM44" s="287"/>
      <c r="LN44" s="287"/>
      <c r="LO44" s="285"/>
      <c r="LP44" s="287"/>
      <c r="LQ44" s="287"/>
      <c r="LR44" s="285"/>
      <c r="LS44" s="287"/>
      <c r="LT44" s="287"/>
      <c r="LU44" s="285"/>
      <c r="LV44" s="287"/>
      <c r="LW44" s="287"/>
      <c r="LX44" s="285"/>
      <c r="LY44" s="287"/>
      <c r="LZ44" s="287"/>
      <c r="MA44" s="285"/>
      <c r="MB44" s="287"/>
      <c r="MC44" s="287"/>
      <c r="MD44" s="285"/>
      <c r="ME44" s="287"/>
      <c r="MF44" s="287"/>
      <c r="MG44" s="285"/>
      <c r="MH44" s="286"/>
      <c r="MI44" s="286"/>
      <c r="MJ44" s="286"/>
      <c r="MK44" s="287"/>
      <c r="ML44" s="287"/>
      <c r="MM44" s="285"/>
      <c r="MN44" s="286"/>
      <c r="MO44" s="286"/>
      <c r="MP44" s="286"/>
      <c r="MQ44" s="287"/>
      <c r="MR44" s="287"/>
      <c r="MS44" s="285"/>
      <c r="MT44" s="287"/>
      <c r="MU44" s="287"/>
      <c r="MV44" s="285"/>
      <c r="MW44" s="286"/>
      <c r="MX44" s="286"/>
      <c r="MY44" s="286"/>
      <c r="MZ44" s="286"/>
      <c r="NA44" s="286"/>
      <c r="NB44" s="286"/>
      <c r="NC44" s="163"/>
      <c r="ND44" s="154"/>
      <c r="NE44" s="287"/>
      <c r="NF44" s="287"/>
      <c r="NG44" s="285"/>
      <c r="NH44" s="287"/>
      <c r="NI44" s="287"/>
      <c r="NJ44" s="285"/>
      <c r="NK44" s="287"/>
      <c r="NL44" s="287"/>
      <c r="NM44" s="285"/>
      <c r="NN44" s="287"/>
      <c r="NO44" s="287"/>
      <c r="NP44" s="285"/>
      <c r="NQ44" s="287"/>
      <c r="NR44" s="287"/>
      <c r="NS44" s="285"/>
      <c r="NT44" s="287"/>
      <c r="NU44" s="287"/>
      <c r="NV44" s="285"/>
      <c r="NW44" s="287"/>
      <c r="NX44" s="287"/>
      <c r="NY44" s="285"/>
      <c r="NZ44" s="287"/>
      <c r="OA44" s="287"/>
      <c r="OB44" s="285"/>
      <c r="OC44" s="287"/>
      <c r="OD44" s="287"/>
      <c r="OE44" s="285"/>
      <c r="OF44" s="287"/>
      <c r="OG44" s="287"/>
      <c r="OH44" s="285"/>
      <c r="OI44" s="287"/>
      <c r="OJ44" s="287"/>
      <c r="OK44" s="285"/>
      <c r="OL44" s="287"/>
      <c r="OM44" s="287"/>
      <c r="ON44" s="285"/>
      <c r="OO44" s="287"/>
      <c r="OP44" s="287"/>
      <c r="OQ44" s="285"/>
      <c r="OR44" s="287"/>
      <c r="OS44" s="287"/>
      <c r="OT44" s="285"/>
      <c r="OU44" s="287"/>
      <c r="OV44" s="287"/>
      <c r="OW44" s="285"/>
      <c r="OX44" s="287"/>
      <c r="OY44" s="287"/>
      <c r="OZ44" s="285"/>
      <c r="PA44" s="287"/>
      <c r="PB44" s="287"/>
      <c r="PC44" s="285"/>
      <c r="PD44" s="287"/>
      <c r="PE44" s="287"/>
      <c r="PF44" s="285"/>
      <c r="PG44" s="287"/>
      <c r="PH44" s="287"/>
      <c r="PI44" s="285"/>
      <c r="PJ44" s="287"/>
      <c r="PK44" s="287"/>
      <c r="PL44" s="285"/>
      <c r="PM44" s="287"/>
      <c r="PN44" s="287"/>
      <c r="PO44" s="285"/>
      <c r="PP44" s="286"/>
      <c r="PQ44" s="286"/>
      <c r="PR44" s="286"/>
      <c r="PS44" s="287"/>
      <c r="PT44" s="287"/>
      <c r="PU44" s="285"/>
      <c r="PV44" s="286"/>
      <c r="PW44" s="286"/>
      <c r="PX44" s="286"/>
      <c r="PY44" s="287"/>
      <c r="PZ44" s="287"/>
      <c r="QA44" s="285"/>
      <c r="QB44" s="287"/>
      <c r="QC44" s="287"/>
      <c r="QD44" s="285"/>
      <c r="QE44" s="286"/>
      <c r="QF44" s="286"/>
      <c r="QG44" s="286"/>
      <c r="QH44" s="286"/>
      <c r="QI44" s="286"/>
      <c r="QJ44" s="286"/>
      <c r="QK44" s="163"/>
      <c r="QL44" s="154"/>
      <c r="QM44" s="287"/>
      <c r="QN44" s="287"/>
      <c r="QO44" s="285"/>
      <c r="QP44" s="287"/>
      <c r="QQ44" s="287"/>
      <c r="QR44" s="285"/>
      <c r="QS44" s="287"/>
      <c r="QT44" s="287"/>
      <c r="QU44" s="285"/>
      <c r="QV44" s="287"/>
      <c r="QW44" s="287"/>
      <c r="QX44" s="285"/>
      <c r="QY44" s="287"/>
      <c r="QZ44" s="287"/>
      <c r="RA44" s="285"/>
      <c r="RB44" s="287"/>
      <c r="RC44" s="287"/>
      <c r="RD44" s="285"/>
      <c r="RE44" s="287"/>
      <c r="RF44" s="287"/>
      <c r="RG44" s="285"/>
      <c r="RH44" s="287"/>
      <c r="RI44" s="287"/>
      <c r="RJ44" s="285"/>
      <c r="RK44" s="287"/>
      <c r="RL44" s="287"/>
      <c r="RM44" s="285"/>
      <c r="RN44" s="287"/>
      <c r="RO44" s="287"/>
      <c r="RP44" s="285"/>
      <c r="RQ44" s="287"/>
      <c r="RR44" s="287"/>
      <c r="RS44" s="285"/>
      <c r="RT44" s="287"/>
      <c r="RU44" s="287"/>
      <c r="RV44" s="285"/>
      <c r="RW44" s="287"/>
      <c r="RX44" s="287"/>
      <c r="RY44" s="285"/>
      <c r="RZ44" s="287"/>
      <c r="SA44" s="287"/>
      <c r="SB44" s="285"/>
      <c r="SC44" s="287"/>
      <c r="SD44" s="287"/>
      <c r="SE44" s="285"/>
      <c r="SF44" s="287"/>
      <c r="SG44" s="287"/>
      <c r="SH44" s="285"/>
      <c r="SI44" s="287"/>
      <c r="SJ44" s="287"/>
      <c r="SK44" s="285"/>
      <c r="SL44" s="287"/>
      <c r="SM44" s="287"/>
      <c r="SN44" s="285"/>
      <c r="SO44" s="287"/>
      <c r="SP44" s="287"/>
      <c r="SQ44" s="285"/>
      <c r="SR44" s="287"/>
      <c r="SS44" s="287"/>
      <c r="ST44" s="285"/>
      <c r="SU44" s="287"/>
      <c r="SV44" s="287"/>
      <c r="SW44" s="285"/>
      <c r="SX44" s="286"/>
      <c r="SY44" s="286"/>
      <c r="SZ44" s="286"/>
      <c r="TA44" s="287"/>
      <c r="TB44" s="287"/>
      <c r="TC44" s="285"/>
      <c r="TD44" s="286"/>
      <c r="TE44" s="286"/>
      <c r="TF44" s="286"/>
      <c r="TG44" s="287"/>
      <c r="TH44" s="287"/>
      <c r="TI44" s="285"/>
      <c r="TJ44" s="287"/>
      <c r="TK44" s="287"/>
      <c r="TL44" s="285"/>
      <c r="TM44" s="286"/>
      <c r="TN44" s="286"/>
      <c r="TO44" s="286"/>
      <c r="TP44" s="286"/>
      <c r="TQ44" s="286"/>
      <c r="TR44" s="286"/>
      <c r="TS44" s="163"/>
      <c r="TT44" s="154"/>
      <c r="TU44" s="287"/>
      <c r="TV44" s="287"/>
      <c r="TW44" s="285"/>
      <c r="TX44" s="287"/>
      <c r="TY44" s="287"/>
      <c r="TZ44" s="285"/>
      <c r="UA44" s="287"/>
      <c r="UB44" s="287"/>
      <c r="UC44" s="285"/>
      <c r="UD44" s="287"/>
      <c r="UE44" s="287"/>
      <c r="UF44" s="285"/>
      <c r="UG44" s="287"/>
      <c r="UH44" s="287"/>
      <c r="UI44" s="285"/>
      <c r="UJ44" s="287"/>
      <c r="UK44" s="287"/>
      <c r="UL44" s="285"/>
      <c r="UM44" s="287"/>
      <c r="UN44" s="287"/>
      <c r="UO44" s="285"/>
      <c r="UP44" s="287"/>
      <c r="UQ44" s="287"/>
      <c r="UR44" s="285"/>
      <c r="US44" s="287"/>
      <c r="UT44" s="287"/>
      <c r="UU44" s="285"/>
      <c r="UV44" s="287"/>
      <c r="UW44" s="287"/>
      <c r="UX44" s="285"/>
      <c r="UY44" s="287"/>
      <c r="UZ44" s="287"/>
      <c r="VA44" s="285"/>
      <c r="VB44" s="287"/>
      <c r="VC44" s="287"/>
      <c r="VD44" s="285"/>
      <c r="VE44" s="287"/>
      <c r="VF44" s="287"/>
      <c r="VG44" s="285"/>
      <c r="VH44" s="287"/>
      <c r="VI44" s="287"/>
      <c r="VJ44" s="285"/>
      <c r="VK44" s="287"/>
      <c r="VL44" s="287"/>
      <c r="VM44" s="285"/>
      <c r="VN44" s="287"/>
      <c r="VO44" s="287"/>
      <c r="VP44" s="285"/>
      <c r="VQ44" s="287"/>
      <c r="VR44" s="287"/>
      <c r="VS44" s="285"/>
      <c r="VT44" s="287"/>
      <c r="VU44" s="287"/>
      <c r="VV44" s="285"/>
      <c r="VW44" s="287"/>
      <c r="VX44" s="287"/>
      <c r="VY44" s="285"/>
      <c r="VZ44" s="287"/>
      <c r="WA44" s="287"/>
      <c r="WB44" s="285"/>
      <c r="WC44" s="287"/>
      <c r="WD44" s="287"/>
      <c r="WE44" s="285"/>
      <c r="WF44" s="286"/>
      <c r="WG44" s="286"/>
      <c r="WH44" s="286"/>
      <c r="WI44" s="287"/>
      <c r="WJ44" s="287"/>
      <c r="WK44" s="285"/>
      <c r="WL44" s="286"/>
      <c r="WM44" s="286"/>
      <c r="WN44" s="286"/>
      <c r="WO44" s="287"/>
      <c r="WP44" s="287"/>
      <c r="WQ44" s="285"/>
      <c r="WR44" s="287"/>
      <c r="WS44" s="287"/>
      <c r="WT44" s="285"/>
      <c r="WU44" s="286"/>
      <c r="WV44" s="286"/>
      <c r="WW44" s="286"/>
      <c r="WX44" s="286"/>
      <c r="WY44" s="286"/>
      <c r="WZ44" s="286"/>
      <c r="XA44" s="163"/>
      <c r="XB44" s="154"/>
      <c r="XC44" s="287"/>
      <c r="XD44" s="287"/>
      <c r="XE44" s="285"/>
      <c r="XF44" s="287"/>
      <c r="XG44" s="287"/>
      <c r="XH44" s="285"/>
      <c r="XI44" s="287"/>
      <c r="XJ44" s="287"/>
      <c r="XK44" s="285"/>
      <c r="XL44" s="287"/>
      <c r="XM44" s="287"/>
      <c r="XN44" s="285"/>
      <c r="XO44" s="287"/>
      <c r="XP44" s="287"/>
      <c r="XQ44" s="285"/>
      <c r="XR44" s="287"/>
      <c r="XS44" s="287"/>
      <c r="XT44" s="285"/>
      <c r="XU44" s="287"/>
      <c r="XV44" s="287"/>
      <c r="XW44" s="285"/>
      <c r="XX44" s="287"/>
      <c r="XY44" s="287"/>
      <c r="XZ44" s="285"/>
      <c r="YA44" s="287"/>
      <c r="YB44" s="287"/>
      <c r="YC44" s="285"/>
      <c r="YD44" s="287"/>
      <c r="YE44" s="287"/>
      <c r="YF44" s="285"/>
      <c r="YG44" s="287"/>
      <c r="YH44" s="287"/>
      <c r="YI44" s="285"/>
      <c r="YJ44" s="287"/>
      <c r="YK44" s="287"/>
      <c r="YL44" s="285"/>
      <c r="YM44" s="287"/>
      <c r="YN44" s="287"/>
      <c r="YO44" s="285"/>
      <c r="YP44" s="287"/>
      <c r="YQ44" s="287"/>
      <c r="YR44" s="285"/>
      <c r="YS44" s="287"/>
      <c r="YT44" s="287"/>
      <c r="YU44" s="285"/>
      <c r="YV44" s="287"/>
      <c r="YW44" s="287"/>
      <c r="YX44" s="285"/>
      <c r="YY44" s="287"/>
      <c r="YZ44" s="287"/>
      <c r="ZA44" s="285"/>
      <c r="ZB44" s="287"/>
      <c r="ZC44" s="287"/>
      <c r="ZD44" s="285"/>
      <c r="ZE44" s="287"/>
      <c r="ZF44" s="287"/>
      <c r="ZG44" s="285"/>
      <c r="ZH44" s="287"/>
      <c r="ZI44" s="287"/>
      <c r="ZJ44" s="285"/>
      <c r="ZK44" s="287"/>
      <c r="ZL44" s="287"/>
      <c r="ZM44" s="285"/>
      <c r="ZN44" s="286"/>
      <c r="ZO44" s="286"/>
      <c r="ZP44" s="286"/>
      <c r="ZQ44" s="287"/>
      <c r="ZR44" s="287"/>
      <c r="ZS44" s="285"/>
      <c r="ZT44" s="286"/>
      <c r="ZU44" s="286"/>
      <c r="ZV44" s="286"/>
      <c r="ZW44" s="287"/>
      <c r="ZX44" s="287"/>
      <c r="ZY44" s="285"/>
      <c r="ZZ44" s="287"/>
      <c r="AAA44" s="287"/>
      <c r="AAB44" s="285"/>
      <c r="AAC44" s="286"/>
      <c r="AAD44" s="286"/>
      <c r="AAE44" s="286"/>
      <c r="AAF44" s="286"/>
      <c r="AAG44" s="286"/>
      <c r="AAH44" s="286"/>
      <c r="AAI44" s="163"/>
      <c r="AAJ44" s="154"/>
      <c r="AAK44" s="287"/>
      <c r="AAL44" s="287"/>
      <c r="AAM44" s="285"/>
      <c r="AAN44" s="287"/>
      <c r="AAO44" s="287"/>
      <c r="AAP44" s="285"/>
      <c r="AAQ44" s="287"/>
      <c r="AAR44" s="287"/>
      <c r="AAS44" s="285"/>
      <c r="AAT44" s="287"/>
      <c r="AAU44" s="287"/>
      <c r="AAV44" s="285"/>
      <c r="AAW44" s="287"/>
      <c r="AAX44" s="287"/>
      <c r="AAY44" s="285"/>
      <c r="AAZ44" s="287"/>
      <c r="ABA44" s="287"/>
      <c r="ABB44" s="285"/>
      <c r="ABC44" s="287"/>
      <c r="ABD44" s="287"/>
      <c r="ABE44" s="285"/>
      <c r="ABF44" s="287"/>
      <c r="ABG44" s="287"/>
      <c r="ABH44" s="285"/>
      <c r="ABI44" s="287"/>
      <c r="ABJ44" s="287"/>
      <c r="ABK44" s="285"/>
      <c r="ABL44" s="287"/>
      <c r="ABM44" s="287"/>
      <c r="ABN44" s="285"/>
      <c r="ABO44" s="287"/>
      <c r="ABP44" s="287"/>
      <c r="ABQ44" s="285"/>
      <c r="ABR44" s="287"/>
      <c r="ABS44" s="287"/>
      <c r="ABT44" s="285"/>
      <c r="ABU44" s="287"/>
      <c r="ABV44" s="287"/>
      <c r="ABW44" s="285"/>
      <c r="ABX44" s="287"/>
      <c r="ABY44" s="287"/>
      <c r="ABZ44" s="285"/>
      <c r="ACA44" s="287"/>
      <c r="ACB44" s="287"/>
      <c r="ACC44" s="285"/>
      <c r="ACD44" s="287"/>
      <c r="ACE44" s="287"/>
      <c r="ACF44" s="285"/>
      <c r="ACG44" s="287"/>
      <c r="ACH44" s="287"/>
      <c r="ACI44" s="285"/>
      <c r="ACJ44" s="287"/>
      <c r="ACK44" s="287"/>
      <c r="ACL44" s="285"/>
      <c r="ACM44" s="287"/>
      <c r="ACN44" s="287"/>
      <c r="ACO44" s="285"/>
      <c r="ACP44" s="287"/>
      <c r="ACQ44" s="287"/>
      <c r="ACR44" s="285"/>
      <c r="ACS44" s="287"/>
      <c r="ACT44" s="287"/>
      <c r="ACU44" s="285"/>
      <c r="ACV44" s="286"/>
      <c r="ACW44" s="286"/>
      <c r="ACX44" s="286"/>
      <c r="ACY44" s="287"/>
      <c r="ACZ44" s="287"/>
      <c r="ADA44" s="285"/>
      <c r="ADB44" s="286"/>
      <c r="ADC44" s="286"/>
      <c r="ADD44" s="286"/>
      <c r="ADE44" s="287"/>
      <c r="ADF44" s="287"/>
      <c r="ADG44" s="285"/>
      <c r="ADH44" s="287"/>
      <c r="ADI44" s="287"/>
      <c r="ADJ44" s="285"/>
      <c r="ADK44" s="286"/>
      <c r="ADL44" s="286"/>
      <c r="ADM44" s="286"/>
      <c r="ADN44" s="286"/>
      <c r="ADO44" s="286"/>
      <c r="ADP44" s="286"/>
      <c r="ADQ44" s="163"/>
      <c r="ADR44" s="154"/>
      <c r="ADS44" s="287"/>
      <c r="ADT44" s="287"/>
      <c r="ADU44" s="285"/>
      <c r="ADV44" s="287"/>
      <c r="ADW44" s="287"/>
      <c r="ADX44" s="285"/>
      <c r="ADY44" s="287"/>
      <c r="ADZ44" s="287"/>
      <c r="AEA44" s="285"/>
      <c r="AEB44" s="287"/>
      <c r="AEC44" s="287"/>
      <c r="AED44" s="285"/>
      <c r="AEE44" s="287"/>
      <c r="AEF44" s="287"/>
      <c r="AEG44" s="285"/>
      <c r="AEH44" s="287"/>
      <c r="AEI44" s="287"/>
      <c r="AEJ44" s="285"/>
      <c r="AEK44" s="287"/>
      <c r="AEL44" s="287"/>
      <c r="AEM44" s="285"/>
      <c r="AEN44" s="287"/>
      <c r="AEO44" s="287"/>
      <c r="AEP44" s="285"/>
      <c r="AEQ44" s="287"/>
      <c r="AER44" s="287"/>
      <c r="AES44" s="285"/>
      <c r="AET44" s="287"/>
      <c r="AEU44" s="287"/>
      <c r="AEV44" s="285"/>
      <c r="AEW44" s="287"/>
      <c r="AEX44" s="287"/>
      <c r="AEY44" s="285"/>
      <c r="AEZ44" s="287"/>
      <c r="AFA44" s="287"/>
      <c r="AFB44" s="285"/>
      <c r="AFC44" s="287"/>
      <c r="AFD44" s="287"/>
      <c r="AFE44" s="285"/>
      <c r="AFF44" s="287"/>
      <c r="AFG44" s="287"/>
      <c r="AFH44" s="285"/>
      <c r="AFI44" s="287"/>
      <c r="AFJ44" s="287"/>
      <c r="AFK44" s="285"/>
      <c r="AFL44" s="287"/>
      <c r="AFM44" s="287"/>
      <c r="AFN44" s="285"/>
      <c r="AFO44" s="287"/>
      <c r="AFP44" s="287"/>
      <c r="AFQ44" s="285"/>
      <c r="AFR44" s="287"/>
      <c r="AFS44" s="287"/>
      <c r="AFT44" s="285"/>
      <c r="AFU44" s="287"/>
      <c r="AFV44" s="287"/>
      <c r="AFW44" s="285"/>
      <c r="AFX44" s="287"/>
      <c r="AFY44" s="287"/>
      <c r="AFZ44" s="285"/>
      <c r="AGA44" s="287"/>
      <c r="AGB44" s="287"/>
      <c r="AGC44" s="285"/>
      <c r="AGD44" s="286"/>
      <c r="AGE44" s="286"/>
      <c r="AGF44" s="286"/>
      <c r="AGG44" s="287"/>
      <c r="AGH44" s="287"/>
      <c r="AGI44" s="285"/>
      <c r="AGJ44" s="286"/>
      <c r="AGK44" s="286"/>
      <c r="AGL44" s="286"/>
      <c r="AGM44" s="287"/>
      <c r="AGN44" s="287"/>
      <c r="AGO44" s="285"/>
      <c r="AGP44" s="287"/>
      <c r="AGQ44" s="287"/>
      <c r="AGR44" s="285"/>
      <c r="AGS44" s="286"/>
      <c r="AGT44" s="286"/>
      <c r="AGU44" s="286"/>
      <c r="AGV44" s="286"/>
      <c r="AGW44" s="286"/>
      <c r="AGX44" s="286"/>
      <c r="AGY44" s="163"/>
      <c r="AGZ44" s="154"/>
      <c r="AHA44" s="287"/>
      <c r="AHB44" s="287"/>
      <c r="AHC44" s="285"/>
      <c r="AHD44" s="287"/>
      <c r="AHE44" s="287"/>
      <c r="AHF44" s="285"/>
      <c r="AHG44" s="287"/>
      <c r="AHH44" s="287"/>
      <c r="AHI44" s="285"/>
      <c r="AHJ44" s="287"/>
      <c r="AHK44" s="287"/>
      <c r="AHL44" s="285"/>
      <c r="AHM44" s="287"/>
      <c r="AHN44" s="287"/>
      <c r="AHO44" s="285"/>
      <c r="AHP44" s="287"/>
      <c r="AHQ44" s="287"/>
      <c r="AHR44" s="285"/>
      <c r="AHS44" s="287"/>
      <c r="AHT44" s="287"/>
      <c r="AHU44" s="285"/>
      <c r="AHV44" s="287"/>
      <c r="AHW44" s="287"/>
      <c r="AHX44" s="285"/>
      <c r="AHY44" s="287"/>
      <c r="AHZ44" s="287"/>
      <c r="AIA44" s="285"/>
      <c r="AIB44" s="287"/>
      <c r="AIC44" s="287"/>
      <c r="AID44" s="285"/>
      <c r="AIE44" s="287"/>
      <c r="AIF44" s="287"/>
      <c r="AIG44" s="285"/>
      <c r="AIH44" s="287"/>
      <c r="AII44" s="287"/>
      <c r="AIJ44" s="285"/>
      <c r="AIK44" s="287"/>
      <c r="AIL44" s="287"/>
      <c r="AIM44" s="285"/>
      <c r="AIN44" s="287"/>
      <c r="AIO44" s="287"/>
      <c r="AIP44" s="285"/>
      <c r="AIQ44" s="287"/>
      <c r="AIR44" s="287"/>
      <c r="AIS44" s="285"/>
      <c r="AIT44" s="287"/>
      <c r="AIU44" s="287"/>
      <c r="AIV44" s="285"/>
      <c r="AIW44" s="287"/>
      <c r="AIX44" s="287"/>
      <c r="AIY44" s="285"/>
      <c r="AIZ44" s="287"/>
      <c r="AJA44" s="287"/>
      <c r="AJB44" s="285"/>
      <c r="AJC44" s="287"/>
      <c r="AJD44" s="287"/>
      <c r="AJE44" s="285"/>
      <c r="AJF44" s="287"/>
      <c r="AJG44" s="287"/>
      <c r="AJH44" s="285"/>
      <c r="AJI44" s="287"/>
      <c r="AJJ44" s="287"/>
      <c r="AJK44" s="285"/>
      <c r="AJL44" s="286"/>
      <c r="AJM44" s="286"/>
      <c r="AJN44" s="286"/>
      <c r="AJO44" s="287"/>
      <c r="AJP44" s="287"/>
      <c r="AJQ44" s="285"/>
      <c r="AJR44" s="286"/>
      <c r="AJS44" s="286"/>
      <c r="AJT44" s="286"/>
      <c r="AJU44" s="287"/>
      <c r="AJV44" s="287"/>
      <c r="AJW44" s="285"/>
      <c r="AJX44" s="287"/>
      <c r="AJY44" s="287"/>
      <c r="AJZ44" s="285"/>
      <c r="AKA44" s="286"/>
      <c r="AKB44" s="286"/>
      <c r="AKC44" s="286"/>
      <c r="AKD44" s="286"/>
      <c r="AKE44" s="286"/>
      <c r="AKF44" s="286"/>
      <c r="AKG44" s="163"/>
      <c r="AKH44" s="154"/>
      <c r="AKI44" s="287"/>
      <c r="AKJ44" s="287"/>
      <c r="AKK44" s="285"/>
      <c r="AKL44" s="287"/>
      <c r="AKM44" s="287"/>
      <c r="AKN44" s="285"/>
      <c r="AKO44" s="287"/>
      <c r="AKP44" s="287"/>
      <c r="AKQ44" s="285"/>
      <c r="AKR44" s="287"/>
      <c r="AKS44" s="287"/>
      <c r="AKT44" s="285"/>
      <c r="AKU44" s="287"/>
      <c r="AKV44" s="287"/>
      <c r="AKW44" s="285"/>
      <c r="AKX44" s="287"/>
      <c r="AKY44" s="287"/>
      <c r="AKZ44" s="285"/>
      <c r="ALA44" s="287"/>
      <c r="ALB44" s="287"/>
      <c r="ALC44" s="285"/>
      <c r="ALD44" s="287"/>
      <c r="ALE44" s="287"/>
      <c r="ALF44" s="285"/>
      <c r="ALG44" s="287"/>
      <c r="ALH44" s="287"/>
      <c r="ALI44" s="285"/>
      <c r="ALJ44" s="287"/>
      <c r="ALK44" s="287"/>
      <c r="ALL44" s="285"/>
      <c r="ALM44" s="287"/>
      <c r="ALN44" s="287"/>
      <c r="ALO44" s="285"/>
      <c r="ALP44" s="287"/>
      <c r="ALQ44" s="287"/>
      <c r="ALR44" s="285"/>
      <c r="ALS44" s="287"/>
      <c r="ALT44" s="287"/>
      <c r="ALU44" s="285"/>
      <c r="ALV44" s="287"/>
      <c r="ALW44" s="287"/>
      <c r="ALX44" s="285"/>
      <c r="ALY44" s="287"/>
      <c r="ALZ44" s="287"/>
      <c r="AMA44" s="285"/>
      <c r="AMB44" s="287"/>
      <c r="AMC44" s="287"/>
      <c r="AMD44" s="285"/>
      <c r="AME44" s="287"/>
      <c r="AMF44" s="287"/>
      <c r="AMG44" s="285"/>
      <c r="AMH44" s="287"/>
      <c r="AMI44" s="287"/>
      <c r="AMJ44" s="285"/>
      <c r="AMK44" s="287"/>
      <c r="AML44" s="287"/>
      <c r="AMM44" s="285"/>
      <c r="AMN44" s="287"/>
      <c r="AMO44" s="287"/>
      <c r="AMP44" s="285"/>
      <c r="AMQ44" s="287"/>
      <c r="AMR44" s="287"/>
      <c r="AMS44" s="285"/>
      <c r="AMT44" s="286"/>
      <c r="AMU44" s="286"/>
      <c r="AMV44" s="286"/>
      <c r="AMW44" s="287"/>
      <c r="AMX44" s="287"/>
      <c r="AMY44" s="285"/>
      <c r="AMZ44" s="286"/>
      <c r="ANA44" s="286"/>
      <c r="ANB44" s="286"/>
      <c r="ANC44" s="287"/>
      <c r="AND44" s="287"/>
      <c r="ANE44" s="285"/>
      <c r="ANF44" s="287"/>
      <c r="ANG44" s="287"/>
      <c r="ANH44" s="285"/>
      <c r="ANI44" s="286"/>
      <c r="ANJ44" s="286"/>
      <c r="ANK44" s="286"/>
      <c r="ANL44" s="286"/>
      <c r="ANM44" s="286"/>
      <c r="ANN44" s="286"/>
      <c r="ANO44" s="163"/>
      <c r="ANP44" s="154"/>
      <c r="ANQ44" s="287"/>
      <c r="ANR44" s="287"/>
      <c r="ANS44" s="285"/>
      <c r="ANT44" s="287"/>
      <c r="ANU44" s="287"/>
      <c r="ANV44" s="285"/>
      <c r="ANW44" s="287"/>
      <c r="ANX44" s="287"/>
      <c r="ANY44" s="285"/>
      <c r="ANZ44" s="287"/>
      <c r="AOA44" s="287"/>
      <c r="AOB44" s="285"/>
      <c r="AOC44" s="287"/>
      <c r="AOD44" s="287"/>
      <c r="AOE44" s="285"/>
      <c r="AOF44" s="287"/>
      <c r="AOG44" s="287"/>
      <c r="AOH44" s="285"/>
      <c r="AOI44" s="287"/>
      <c r="AOJ44" s="287"/>
      <c r="AOK44" s="285"/>
      <c r="AOL44" s="287"/>
      <c r="AOM44" s="287"/>
      <c r="AON44" s="285"/>
      <c r="AOO44" s="287"/>
      <c r="AOP44" s="287"/>
      <c r="AOQ44" s="285"/>
      <c r="AOR44" s="287"/>
      <c r="AOS44" s="287"/>
      <c r="AOT44" s="285"/>
      <c r="AOU44" s="287"/>
      <c r="AOV44" s="287"/>
      <c r="AOW44" s="285"/>
      <c r="AOX44" s="287"/>
      <c r="AOY44" s="287"/>
      <c r="AOZ44" s="285"/>
      <c r="APA44" s="287"/>
      <c r="APB44" s="287"/>
      <c r="APC44" s="285"/>
      <c r="APD44" s="287"/>
      <c r="APE44" s="287"/>
      <c r="APF44" s="285"/>
      <c r="APG44" s="287"/>
      <c r="APH44" s="287"/>
      <c r="API44" s="285"/>
      <c r="APJ44" s="287"/>
      <c r="APK44" s="287"/>
      <c r="APL44" s="285"/>
      <c r="APM44" s="287"/>
      <c r="APN44" s="287"/>
      <c r="APO44" s="285"/>
      <c r="APP44" s="287"/>
      <c r="APQ44" s="287"/>
      <c r="APR44" s="285"/>
      <c r="APS44" s="287"/>
      <c r="APT44" s="287"/>
      <c r="APU44" s="285"/>
      <c r="APV44" s="287"/>
      <c r="APW44" s="287"/>
      <c r="APX44" s="285"/>
      <c r="APY44" s="287"/>
      <c r="APZ44" s="287"/>
      <c r="AQA44" s="285"/>
      <c r="AQB44" s="286"/>
      <c r="AQC44" s="286"/>
      <c r="AQD44" s="286"/>
      <c r="AQE44" s="287"/>
      <c r="AQF44" s="287"/>
      <c r="AQG44" s="285"/>
      <c r="AQH44" s="286"/>
      <c r="AQI44" s="286"/>
      <c r="AQJ44" s="286"/>
      <c r="AQK44" s="287"/>
      <c r="AQL44" s="287"/>
      <c r="AQM44" s="285"/>
      <c r="AQN44" s="287"/>
      <c r="AQO44" s="287"/>
      <c r="AQP44" s="285"/>
      <c r="AQQ44" s="286"/>
      <c r="AQR44" s="286"/>
      <c r="AQS44" s="286"/>
      <c r="AQT44" s="286"/>
      <c r="AQU44" s="286"/>
      <c r="AQV44" s="286"/>
      <c r="AQW44" s="163"/>
      <c r="AQX44" s="154"/>
      <c r="AQY44" s="287"/>
      <c r="AQZ44" s="287"/>
      <c r="ARA44" s="285"/>
      <c r="ARB44" s="287"/>
      <c r="ARC44" s="287"/>
      <c r="ARD44" s="285"/>
      <c r="ARE44" s="287"/>
      <c r="ARF44" s="287"/>
      <c r="ARG44" s="285"/>
      <c r="ARH44" s="287"/>
      <c r="ARI44" s="287"/>
      <c r="ARJ44" s="285"/>
      <c r="ARK44" s="287"/>
      <c r="ARL44" s="287"/>
      <c r="ARM44" s="285"/>
      <c r="ARN44" s="287"/>
      <c r="ARO44" s="287"/>
      <c r="ARP44" s="285"/>
      <c r="ARQ44" s="287"/>
      <c r="ARR44" s="287"/>
      <c r="ARS44" s="285"/>
      <c r="ART44" s="287"/>
      <c r="ARU44" s="287"/>
      <c r="ARV44" s="285"/>
      <c r="ARW44" s="287"/>
      <c r="ARX44" s="287"/>
      <c r="ARY44" s="285"/>
      <c r="ARZ44" s="287"/>
      <c r="ASA44" s="287"/>
      <c r="ASB44" s="285"/>
      <c r="ASC44" s="287"/>
      <c r="ASD44" s="287"/>
      <c r="ASE44" s="285"/>
      <c r="ASF44" s="287"/>
      <c r="ASG44" s="287"/>
      <c r="ASH44" s="285"/>
      <c r="ASI44" s="287"/>
      <c r="ASJ44" s="287"/>
      <c r="ASK44" s="285"/>
      <c r="ASL44" s="287"/>
      <c r="ASM44" s="287"/>
      <c r="ASN44" s="285"/>
      <c r="ASO44" s="287"/>
      <c r="ASP44" s="287"/>
      <c r="ASQ44" s="285"/>
      <c r="ASR44" s="287"/>
      <c r="ASS44" s="287"/>
      <c r="AST44" s="285"/>
      <c r="ASU44" s="287"/>
      <c r="ASV44" s="287"/>
      <c r="ASW44" s="285"/>
      <c r="ASX44" s="287"/>
      <c r="ASY44" s="287"/>
      <c r="ASZ44" s="285"/>
      <c r="ATA44" s="287"/>
      <c r="ATB44" s="287"/>
      <c r="ATC44" s="285"/>
      <c r="ATD44" s="287"/>
      <c r="ATE44" s="287"/>
      <c r="ATF44" s="285"/>
      <c r="ATG44" s="287"/>
      <c r="ATH44" s="287"/>
      <c r="ATI44" s="285"/>
      <c r="ATJ44" s="286"/>
      <c r="ATK44" s="286"/>
      <c r="ATL44" s="286"/>
      <c r="ATM44" s="287"/>
      <c r="ATN44" s="287"/>
      <c r="ATO44" s="285"/>
      <c r="ATP44" s="286"/>
      <c r="ATQ44" s="286"/>
      <c r="ATR44" s="286"/>
      <c r="ATS44" s="287"/>
      <c r="ATT44" s="287"/>
      <c r="ATU44" s="285"/>
      <c r="ATV44" s="287"/>
      <c r="ATW44" s="287"/>
      <c r="ATX44" s="285"/>
      <c r="ATY44" s="286"/>
      <c r="ATZ44" s="286"/>
      <c r="AUA44" s="286"/>
      <c r="AUB44" s="286"/>
      <c r="AUC44" s="286"/>
      <c r="AUD44" s="286"/>
      <c r="AUE44" s="163"/>
      <c r="AUF44" s="154"/>
      <c r="AUG44" s="287"/>
      <c r="AUH44" s="287"/>
      <c r="AUI44" s="285"/>
      <c r="AUJ44" s="287"/>
      <c r="AUK44" s="287"/>
      <c r="AUL44" s="285"/>
      <c r="AUM44" s="287"/>
      <c r="AUN44" s="287"/>
      <c r="AUO44" s="285"/>
      <c r="AUP44" s="287"/>
      <c r="AUQ44" s="287"/>
      <c r="AUR44" s="285"/>
      <c r="AUS44" s="287"/>
      <c r="AUT44" s="287"/>
      <c r="AUU44" s="285"/>
      <c r="AUV44" s="287"/>
      <c r="AUW44" s="287"/>
      <c r="AUX44" s="285"/>
      <c r="AUY44" s="287"/>
      <c r="AUZ44" s="287"/>
      <c r="AVA44" s="285"/>
      <c r="AVB44" s="287"/>
      <c r="AVC44" s="287"/>
      <c r="AVD44" s="285"/>
      <c r="AVE44" s="287"/>
      <c r="AVF44" s="287"/>
      <c r="AVG44" s="285"/>
      <c r="AVH44" s="287"/>
      <c r="AVI44" s="287"/>
      <c r="AVJ44" s="285"/>
      <c r="AVK44" s="287"/>
      <c r="AVL44" s="287"/>
      <c r="AVM44" s="285"/>
      <c r="AVN44" s="287"/>
      <c r="AVO44" s="287"/>
      <c r="AVP44" s="285"/>
      <c r="AVQ44" s="287"/>
      <c r="AVR44" s="287"/>
      <c r="AVS44" s="285"/>
      <c r="AVT44" s="287"/>
      <c r="AVU44" s="287"/>
      <c r="AVV44" s="285"/>
      <c r="AVW44" s="287"/>
      <c r="AVX44" s="287"/>
      <c r="AVY44" s="285"/>
      <c r="AVZ44" s="287"/>
      <c r="AWA44" s="287"/>
      <c r="AWB44" s="285"/>
      <c r="AWC44" s="287"/>
      <c r="AWD44" s="287"/>
      <c r="AWE44" s="285"/>
      <c r="AWF44" s="287"/>
      <c r="AWG44" s="287"/>
      <c r="AWH44" s="285"/>
      <c r="AWI44" s="287"/>
      <c r="AWJ44" s="287"/>
      <c r="AWK44" s="285"/>
      <c r="AWL44" s="287"/>
      <c r="AWM44" s="287"/>
      <c r="AWN44" s="285"/>
      <c r="AWO44" s="287"/>
      <c r="AWP44" s="287"/>
      <c r="AWQ44" s="285"/>
      <c r="AWR44" s="286"/>
      <c r="AWS44" s="286"/>
      <c r="AWT44" s="286"/>
      <c r="AWU44" s="287"/>
      <c r="AWV44" s="287"/>
      <c r="AWW44" s="285"/>
      <c r="AWX44" s="286"/>
      <c r="AWY44" s="286"/>
      <c r="AWZ44" s="286"/>
      <c r="AXA44" s="287"/>
      <c r="AXB44" s="287"/>
      <c r="AXC44" s="285"/>
      <c r="AXD44" s="287"/>
      <c r="AXE44" s="287"/>
      <c r="AXF44" s="285"/>
      <c r="AXG44" s="286"/>
      <c r="AXH44" s="286"/>
      <c r="AXI44" s="286"/>
      <c r="AXJ44" s="286"/>
      <c r="AXK44" s="286"/>
      <c r="AXL44" s="286"/>
      <c r="AXM44" s="163"/>
      <c r="AXN44" s="154"/>
      <c r="AXO44" s="287"/>
      <c r="AXP44" s="287"/>
      <c r="AXQ44" s="285"/>
      <c r="AXR44" s="287"/>
      <c r="AXS44" s="287"/>
      <c r="AXT44" s="285"/>
      <c r="AXU44" s="287"/>
      <c r="AXV44" s="287"/>
      <c r="AXW44" s="285"/>
      <c r="AXX44" s="287"/>
      <c r="AXY44" s="287"/>
      <c r="AXZ44" s="285"/>
      <c r="AYA44" s="287"/>
      <c r="AYB44" s="287"/>
      <c r="AYC44" s="285"/>
      <c r="AYD44" s="287"/>
      <c r="AYE44" s="287"/>
      <c r="AYF44" s="285"/>
      <c r="AYG44" s="287"/>
      <c r="AYH44" s="287"/>
      <c r="AYI44" s="285"/>
      <c r="AYJ44" s="287"/>
      <c r="AYK44" s="287"/>
      <c r="AYL44" s="285"/>
      <c r="AYM44" s="287"/>
      <c r="AYN44" s="287"/>
      <c r="AYO44" s="285"/>
      <c r="AYP44" s="287"/>
      <c r="AYQ44" s="287"/>
      <c r="AYR44" s="285"/>
      <c r="AYS44" s="287"/>
      <c r="AYT44" s="287"/>
      <c r="AYU44" s="285"/>
      <c r="AYV44" s="287"/>
      <c r="AYW44" s="287"/>
      <c r="AYX44" s="285"/>
      <c r="AYY44" s="287"/>
      <c r="AYZ44" s="287"/>
      <c r="AZA44" s="285"/>
      <c r="AZB44" s="287"/>
      <c r="AZC44" s="287"/>
      <c r="AZD44" s="285"/>
      <c r="AZE44" s="287"/>
      <c r="AZF44" s="287"/>
      <c r="AZG44" s="285"/>
      <c r="AZH44" s="287"/>
      <c r="AZI44" s="287"/>
      <c r="AZJ44" s="285"/>
      <c r="AZK44" s="287"/>
      <c r="AZL44" s="287"/>
      <c r="AZM44" s="285"/>
      <c r="AZN44" s="287"/>
      <c r="AZO44" s="287"/>
      <c r="AZP44" s="285"/>
      <c r="AZQ44" s="287"/>
      <c r="AZR44" s="287"/>
      <c r="AZS44" s="285"/>
      <c r="AZT44" s="287"/>
      <c r="AZU44" s="287"/>
      <c r="AZV44" s="285"/>
      <c r="AZW44" s="287"/>
      <c r="AZX44" s="287"/>
      <c r="AZY44" s="285"/>
      <c r="AZZ44" s="286"/>
      <c r="BAA44" s="286"/>
      <c r="BAB44" s="286"/>
      <c r="BAC44" s="287"/>
      <c r="BAD44" s="287"/>
      <c r="BAE44" s="285"/>
      <c r="BAF44" s="286"/>
      <c r="BAG44" s="286"/>
      <c r="BAH44" s="286"/>
      <c r="BAI44" s="287"/>
      <c r="BAJ44" s="287"/>
      <c r="BAK44" s="285"/>
      <c r="BAL44" s="287"/>
      <c r="BAM44" s="287"/>
      <c r="BAN44" s="285"/>
      <c r="BAO44" s="286"/>
      <c r="BAP44" s="286"/>
      <c r="BAQ44" s="286"/>
      <c r="BAR44" s="286"/>
      <c r="BAS44" s="286"/>
      <c r="BAT44" s="286"/>
      <c r="BAU44" s="163"/>
      <c r="BAV44" s="154"/>
      <c r="BAW44" s="287"/>
      <c r="BAX44" s="287"/>
      <c r="BAY44" s="285"/>
      <c r="BAZ44" s="287"/>
      <c r="BBA44" s="287"/>
      <c r="BBB44" s="285"/>
      <c r="BBC44" s="287"/>
      <c r="BBD44" s="287"/>
      <c r="BBE44" s="285"/>
      <c r="BBF44" s="287"/>
      <c r="BBG44" s="287"/>
      <c r="BBH44" s="285"/>
      <c r="BBI44" s="287"/>
      <c r="BBJ44" s="287"/>
      <c r="BBK44" s="285"/>
      <c r="BBL44" s="287"/>
      <c r="BBM44" s="287"/>
      <c r="BBN44" s="285"/>
      <c r="BBO44" s="287"/>
      <c r="BBP44" s="287"/>
      <c r="BBQ44" s="285"/>
      <c r="BBR44" s="287"/>
      <c r="BBS44" s="287"/>
      <c r="BBT44" s="285"/>
      <c r="BBU44" s="287"/>
      <c r="BBV44" s="287"/>
      <c r="BBW44" s="285"/>
      <c r="BBX44" s="287"/>
      <c r="BBY44" s="287"/>
      <c r="BBZ44" s="285"/>
      <c r="BCA44" s="287"/>
      <c r="BCB44" s="287"/>
      <c r="BCC44" s="285"/>
      <c r="BCD44" s="287"/>
      <c r="BCE44" s="287"/>
      <c r="BCF44" s="285"/>
      <c r="BCG44" s="287"/>
      <c r="BCH44" s="287"/>
      <c r="BCI44" s="285"/>
      <c r="BCJ44" s="287"/>
      <c r="BCK44" s="287"/>
      <c r="BCL44" s="285"/>
      <c r="BCM44" s="287"/>
      <c r="BCN44" s="287"/>
      <c r="BCO44" s="285"/>
      <c r="BCP44" s="287"/>
      <c r="BCQ44" s="287"/>
      <c r="BCR44" s="285"/>
      <c r="BCS44" s="287"/>
      <c r="BCT44" s="287"/>
      <c r="BCU44" s="285"/>
      <c r="BCV44" s="287"/>
      <c r="BCW44" s="287"/>
      <c r="BCX44" s="285"/>
      <c r="BCY44" s="287"/>
      <c r="BCZ44" s="287"/>
      <c r="BDA44" s="285"/>
      <c r="BDB44" s="287"/>
      <c r="BDC44" s="287"/>
      <c r="BDD44" s="285"/>
      <c r="BDE44" s="287"/>
      <c r="BDF44" s="287"/>
      <c r="BDG44" s="285"/>
      <c r="BDH44" s="286"/>
      <c r="BDI44" s="286"/>
      <c r="BDJ44" s="286"/>
      <c r="BDK44" s="287"/>
      <c r="BDL44" s="287"/>
      <c r="BDM44" s="285"/>
      <c r="BDN44" s="286"/>
      <c r="BDO44" s="286"/>
      <c r="BDP44" s="286"/>
      <c r="BDQ44" s="287"/>
      <c r="BDR44" s="287"/>
      <c r="BDS44" s="285"/>
      <c r="BDT44" s="287"/>
      <c r="BDU44" s="287"/>
      <c r="BDV44" s="285"/>
      <c r="BDW44" s="286"/>
      <c r="BDX44" s="286"/>
      <c r="BDY44" s="286"/>
      <c r="BDZ44" s="286"/>
      <c r="BEA44" s="286"/>
      <c r="BEB44" s="286"/>
      <c r="BEC44" s="163"/>
      <c r="BED44" s="154"/>
      <c r="BEE44" s="287"/>
      <c r="BEF44" s="287"/>
      <c r="BEG44" s="285"/>
      <c r="BEH44" s="287"/>
      <c r="BEI44" s="287"/>
      <c r="BEJ44" s="285"/>
      <c r="BEK44" s="287"/>
      <c r="BEL44" s="287"/>
      <c r="BEM44" s="285"/>
      <c r="BEN44" s="287"/>
      <c r="BEO44" s="287"/>
      <c r="BEP44" s="285"/>
      <c r="BEQ44" s="287"/>
      <c r="BER44" s="287"/>
      <c r="BES44" s="285"/>
      <c r="BET44" s="287"/>
      <c r="BEU44" s="287"/>
      <c r="BEV44" s="285"/>
      <c r="BEW44" s="287"/>
      <c r="BEX44" s="287"/>
      <c r="BEY44" s="285"/>
      <c r="BEZ44" s="287"/>
      <c r="BFA44" s="287"/>
      <c r="BFB44" s="285"/>
      <c r="BFC44" s="287"/>
      <c r="BFD44" s="287"/>
      <c r="BFE44" s="285"/>
      <c r="BFF44" s="287"/>
      <c r="BFG44" s="287"/>
      <c r="BFH44" s="285"/>
      <c r="BFI44" s="287"/>
      <c r="BFJ44" s="287"/>
      <c r="BFK44" s="285"/>
      <c r="BFL44" s="287"/>
      <c r="BFM44" s="287"/>
      <c r="BFN44" s="285"/>
      <c r="BFO44" s="287"/>
      <c r="BFP44" s="287"/>
      <c r="BFQ44" s="285"/>
      <c r="BFR44" s="287"/>
      <c r="BFS44" s="287"/>
      <c r="BFT44" s="285"/>
      <c r="BFU44" s="287"/>
      <c r="BFV44" s="287"/>
      <c r="BFW44" s="285"/>
      <c r="BFX44" s="287"/>
      <c r="BFY44" s="287"/>
      <c r="BFZ44" s="285"/>
      <c r="BGA44" s="287"/>
      <c r="BGB44" s="287"/>
      <c r="BGC44" s="285"/>
      <c r="BGD44" s="287"/>
      <c r="BGE44" s="287"/>
      <c r="BGF44" s="285"/>
      <c r="BGG44" s="287"/>
      <c r="BGH44" s="287"/>
      <c r="BGI44" s="285"/>
      <c r="BGJ44" s="287"/>
      <c r="BGK44" s="287"/>
      <c r="BGL44" s="285"/>
      <c r="BGM44" s="287"/>
      <c r="BGN44" s="287"/>
      <c r="BGO44" s="285"/>
      <c r="BGP44" s="286"/>
      <c r="BGQ44" s="286"/>
      <c r="BGR44" s="286"/>
      <c r="BGS44" s="287"/>
      <c r="BGT44" s="287"/>
      <c r="BGU44" s="285"/>
      <c r="BGV44" s="286"/>
      <c r="BGW44" s="286"/>
      <c r="BGX44" s="286"/>
      <c r="BGY44" s="287"/>
      <c r="BGZ44" s="287"/>
      <c r="BHA44" s="285"/>
      <c r="BHB44" s="287"/>
      <c r="BHC44" s="287"/>
      <c r="BHD44" s="285"/>
      <c r="BHE44" s="286"/>
      <c r="BHF44" s="286"/>
      <c r="BHG44" s="286"/>
      <c r="BHH44" s="286"/>
      <c r="BHI44" s="286"/>
      <c r="BHJ44" s="286"/>
      <c r="BHK44" s="163"/>
      <c r="BHL44" s="154"/>
      <c r="BHM44" s="287"/>
      <c r="BHN44" s="287"/>
      <c r="BHO44" s="285"/>
      <c r="BHP44" s="287"/>
      <c r="BHQ44" s="287"/>
      <c r="BHR44" s="285"/>
      <c r="BHS44" s="287"/>
      <c r="BHT44" s="287"/>
      <c r="BHU44" s="285"/>
      <c r="BHV44" s="287"/>
      <c r="BHW44" s="287"/>
      <c r="BHX44" s="285"/>
      <c r="BHY44" s="287"/>
      <c r="BHZ44" s="287"/>
      <c r="BIA44" s="285"/>
      <c r="BIB44" s="287"/>
      <c r="BIC44" s="287"/>
      <c r="BID44" s="285"/>
      <c r="BIE44" s="287"/>
      <c r="BIF44" s="287"/>
      <c r="BIG44" s="285"/>
      <c r="BIH44" s="287"/>
      <c r="BII44" s="287"/>
      <c r="BIJ44" s="285"/>
      <c r="BIK44" s="287"/>
      <c r="BIL44" s="287"/>
      <c r="BIM44" s="285"/>
      <c r="BIN44" s="287"/>
      <c r="BIO44" s="287"/>
      <c r="BIP44" s="285"/>
      <c r="BIQ44" s="287"/>
      <c r="BIR44" s="287"/>
      <c r="BIS44" s="285"/>
      <c r="BIT44" s="287"/>
      <c r="BIU44" s="287"/>
      <c r="BIV44" s="285"/>
      <c r="BIW44" s="287"/>
      <c r="BIX44" s="287"/>
      <c r="BIY44" s="285"/>
      <c r="BIZ44" s="287"/>
      <c r="BJA44" s="287"/>
      <c r="BJB44" s="285"/>
      <c r="BJC44" s="287"/>
      <c r="BJD44" s="287"/>
      <c r="BJE44" s="285"/>
      <c r="BJF44" s="287"/>
      <c r="BJG44" s="287"/>
      <c r="BJH44" s="285"/>
      <c r="BJI44" s="287"/>
      <c r="BJJ44" s="287"/>
      <c r="BJK44" s="285"/>
      <c r="BJL44" s="287"/>
      <c r="BJM44" s="287"/>
      <c r="BJN44" s="285"/>
      <c r="BJO44" s="287"/>
      <c r="BJP44" s="287"/>
      <c r="BJQ44" s="285"/>
      <c r="BJR44" s="287"/>
      <c r="BJS44" s="287"/>
      <c r="BJT44" s="285"/>
      <c r="BJU44" s="287"/>
      <c r="BJV44" s="287"/>
      <c r="BJW44" s="285"/>
      <c r="BJX44" s="286"/>
      <c r="BJY44" s="286"/>
      <c r="BJZ44" s="286"/>
      <c r="BKA44" s="287"/>
      <c r="BKB44" s="287"/>
      <c r="BKC44" s="285"/>
      <c r="BKD44" s="286"/>
      <c r="BKE44" s="286"/>
      <c r="BKF44" s="286"/>
      <c r="BKG44" s="287"/>
      <c r="BKH44" s="287"/>
      <c r="BKI44" s="285"/>
      <c r="BKJ44" s="287"/>
      <c r="BKK44" s="287"/>
      <c r="BKL44" s="285"/>
      <c r="BKM44" s="286"/>
      <c r="BKN44" s="286"/>
      <c r="BKO44" s="286"/>
      <c r="BKP44" s="286"/>
      <c r="BKQ44" s="286"/>
      <c r="BKR44" s="286"/>
      <c r="BKS44" s="163"/>
      <c r="BKT44" s="154"/>
      <c r="BKU44" s="287"/>
      <c r="BKV44" s="287"/>
      <c r="BKW44" s="285"/>
      <c r="BKX44" s="287"/>
      <c r="BKY44" s="287"/>
      <c r="BKZ44" s="285"/>
      <c r="BLA44" s="287"/>
      <c r="BLB44" s="287"/>
      <c r="BLC44" s="285"/>
      <c r="BLD44" s="287"/>
      <c r="BLE44" s="287"/>
      <c r="BLF44" s="285"/>
      <c r="BLG44" s="287"/>
      <c r="BLH44" s="287"/>
      <c r="BLI44" s="285"/>
      <c r="BLJ44" s="287"/>
      <c r="BLK44" s="287"/>
      <c r="BLL44" s="285"/>
      <c r="BLM44" s="287"/>
      <c r="BLN44" s="287"/>
      <c r="BLO44" s="285"/>
      <c r="BLP44" s="287"/>
      <c r="BLQ44" s="287"/>
      <c r="BLR44" s="285"/>
      <c r="BLS44" s="287"/>
      <c r="BLT44" s="287"/>
      <c r="BLU44" s="285"/>
      <c r="BLV44" s="287"/>
      <c r="BLW44" s="287"/>
      <c r="BLX44" s="285"/>
      <c r="BLY44" s="287"/>
      <c r="BLZ44" s="287"/>
      <c r="BMA44" s="285"/>
      <c r="BMB44" s="287"/>
      <c r="BMC44" s="287"/>
      <c r="BMD44" s="285"/>
      <c r="BME44" s="287"/>
      <c r="BMF44" s="287"/>
      <c r="BMG44" s="285"/>
      <c r="BMH44" s="287"/>
      <c r="BMI44" s="287"/>
      <c r="BMJ44" s="285"/>
      <c r="BMK44" s="287"/>
      <c r="BML44" s="287"/>
      <c r="BMM44" s="285"/>
      <c r="BMN44" s="287"/>
      <c r="BMO44" s="287"/>
      <c r="BMP44" s="285"/>
      <c r="BMQ44" s="287"/>
      <c r="BMR44" s="287"/>
      <c r="BMS44" s="285"/>
      <c r="BMT44" s="287"/>
      <c r="BMU44" s="287"/>
      <c r="BMV44" s="285"/>
      <c r="BMW44" s="287"/>
      <c r="BMX44" s="287"/>
      <c r="BMY44" s="285"/>
      <c r="BMZ44" s="287"/>
      <c r="BNA44" s="287"/>
      <c r="BNB44" s="285"/>
      <c r="BNC44" s="287"/>
      <c r="BND44" s="287"/>
      <c r="BNE44" s="285"/>
      <c r="BNF44" s="286"/>
      <c r="BNG44" s="286"/>
      <c r="BNH44" s="286"/>
      <c r="BNI44" s="287"/>
      <c r="BNJ44" s="287"/>
      <c r="BNK44" s="285"/>
      <c r="BNL44" s="286"/>
      <c r="BNM44" s="286"/>
      <c r="BNN44" s="286"/>
      <c r="BNO44" s="287"/>
      <c r="BNP44" s="287"/>
      <c r="BNQ44" s="285"/>
      <c r="BNR44" s="287"/>
      <c r="BNS44" s="287"/>
      <c r="BNT44" s="285"/>
      <c r="BNU44" s="286"/>
      <c r="BNV44" s="286"/>
      <c r="BNW44" s="286"/>
      <c r="BNX44" s="286"/>
      <c r="BNY44" s="286"/>
      <c r="BNZ44" s="286"/>
      <c r="BOA44" s="163"/>
      <c r="BOB44" s="154"/>
      <c r="BOC44" s="287"/>
      <c r="BOD44" s="287"/>
      <c r="BOE44" s="285"/>
      <c r="BOF44" s="287"/>
      <c r="BOG44" s="287"/>
      <c r="BOH44" s="285"/>
      <c r="BOI44" s="287"/>
      <c r="BOJ44" s="287"/>
      <c r="BOK44" s="285"/>
      <c r="BOL44" s="287"/>
      <c r="BOM44" s="287"/>
      <c r="BON44" s="285"/>
      <c r="BOO44" s="287"/>
      <c r="BOP44" s="287"/>
      <c r="BOQ44" s="285"/>
      <c r="BOR44" s="287"/>
      <c r="BOS44" s="287"/>
      <c r="BOT44" s="285"/>
      <c r="BOU44" s="287"/>
      <c r="BOV44" s="287"/>
      <c r="BOW44" s="285"/>
      <c r="BOX44" s="287"/>
      <c r="BOY44" s="287"/>
      <c r="BOZ44" s="285"/>
      <c r="BPA44" s="287"/>
      <c r="BPB44" s="287"/>
      <c r="BPC44" s="285"/>
      <c r="BPD44" s="287"/>
      <c r="BPE44" s="287"/>
      <c r="BPF44" s="285"/>
      <c r="BPG44" s="287"/>
      <c r="BPH44" s="287"/>
      <c r="BPI44" s="285"/>
      <c r="BPJ44" s="287"/>
      <c r="BPK44" s="287"/>
      <c r="BPL44" s="285"/>
      <c r="BPM44" s="287"/>
      <c r="BPN44" s="287"/>
      <c r="BPO44" s="285"/>
      <c r="BPP44" s="287"/>
      <c r="BPQ44" s="287"/>
      <c r="BPR44" s="285"/>
      <c r="BPS44" s="287"/>
      <c r="BPT44" s="287"/>
      <c r="BPU44" s="285"/>
      <c r="BPV44" s="287"/>
      <c r="BPW44" s="287"/>
      <c r="BPX44" s="285"/>
      <c r="BPY44" s="287"/>
      <c r="BPZ44" s="287"/>
      <c r="BQA44" s="285"/>
      <c r="BQB44" s="287"/>
      <c r="BQC44" s="287"/>
      <c r="BQD44" s="285"/>
      <c r="BQE44" s="287"/>
      <c r="BQF44" s="287"/>
      <c r="BQG44" s="285"/>
      <c r="BQH44" s="287"/>
      <c r="BQI44" s="287"/>
      <c r="BQJ44" s="285"/>
      <c r="BQK44" s="287"/>
      <c r="BQL44" s="287"/>
      <c r="BQM44" s="285"/>
      <c r="BQN44" s="286"/>
      <c r="BQO44" s="286"/>
      <c r="BQP44" s="286"/>
      <c r="BQQ44" s="287"/>
      <c r="BQR44" s="287"/>
      <c r="BQS44" s="285"/>
      <c r="BQT44" s="286"/>
      <c r="BQU44" s="286"/>
      <c r="BQV44" s="286"/>
      <c r="BQW44" s="287"/>
      <c r="BQX44" s="287"/>
      <c r="BQY44" s="285"/>
      <c r="BQZ44" s="287"/>
      <c r="BRA44" s="287"/>
      <c r="BRB44" s="285"/>
      <c r="BRC44" s="286"/>
      <c r="BRD44" s="286"/>
      <c r="BRE44" s="286"/>
      <c r="BRF44" s="286"/>
      <c r="BRG44" s="286"/>
      <c r="BRH44" s="286"/>
      <c r="BRI44" s="163"/>
      <c r="BRJ44" s="154"/>
      <c r="BRK44" s="287"/>
      <c r="BRL44" s="287"/>
      <c r="BRM44" s="285"/>
      <c r="BRN44" s="287"/>
      <c r="BRO44" s="287"/>
      <c r="BRP44" s="285"/>
      <c r="BRQ44" s="287"/>
      <c r="BRR44" s="287"/>
      <c r="BRS44" s="285"/>
      <c r="BRT44" s="287"/>
      <c r="BRU44" s="287"/>
      <c r="BRV44" s="285"/>
      <c r="BRW44" s="287"/>
      <c r="BRX44" s="287"/>
      <c r="BRY44" s="285"/>
      <c r="BRZ44" s="287"/>
      <c r="BSA44" s="287"/>
      <c r="BSB44" s="285"/>
      <c r="BSC44" s="287"/>
      <c r="BSD44" s="287"/>
      <c r="BSE44" s="285"/>
      <c r="BSF44" s="287"/>
      <c r="BSG44" s="287"/>
      <c r="BSH44" s="285"/>
      <c r="BSI44" s="287"/>
      <c r="BSJ44" s="287"/>
      <c r="BSK44" s="285"/>
      <c r="BSL44" s="287"/>
      <c r="BSM44" s="287"/>
      <c r="BSN44" s="285"/>
      <c r="BSO44" s="287"/>
      <c r="BSP44" s="287"/>
      <c r="BSQ44" s="285"/>
      <c r="BSR44" s="287"/>
      <c r="BSS44" s="287"/>
      <c r="BST44" s="285"/>
      <c r="BSU44" s="287"/>
      <c r="BSV44" s="287"/>
      <c r="BSW44" s="285"/>
      <c r="BSX44" s="287"/>
      <c r="BSY44" s="287"/>
      <c r="BSZ44" s="285"/>
      <c r="BTA44" s="287"/>
      <c r="BTB44" s="287"/>
      <c r="BTC44" s="285"/>
      <c r="BTD44" s="287"/>
      <c r="BTE44" s="287"/>
      <c r="BTF44" s="285"/>
      <c r="BTG44" s="287"/>
      <c r="BTH44" s="287"/>
      <c r="BTI44" s="285"/>
      <c r="BTJ44" s="287"/>
      <c r="BTK44" s="287"/>
      <c r="BTL44" s="285"/>
      <c r="BTM44" s="287"/>
      <c r="BTN44" s="287"/>
      <c r="BTO44" s="285"/>
      <c r="BTP44" s="287"/>
      <c r="BTQ44" s="287"/>
      <c r="BTR44" s="285"/>
      <c r="BTS44" s="287"/>
      <c r="BTT44" s="287"/>
      <c r="BTU44" s="285"/>
      <c r="BTV44" s="286"/>
      <c r="BTW44" s="286"/>
      <c r="BTX44" s="286"/>
      <c r="BTY44" s="287"/>
      <c r="BTZ44" s="287"/>
      <c r="BUA44" s="285"/>
      <c r="BUB44" s="286"/>
      <c r="BUC44" s="286"/>
      <c r="BUD44" s="286"/>
      <c r="BUE44" s="287"/>
      <c r="BUF44" s="287"/>
      <c r="BUG44" s="285"/>
      <c r="BUH44" s="287"/>
      <c r="BUI44" s="287"/>
      <c r="BUJ44" s="285"/>
      <c r="BUK44" s="286"/>
      <c r="BUL44" s="286"/>
      <c r="BUM44" s="286"/>
      <c r="BUN44" s="286"/>
      <c r="BUO44" s="286"/>
      <c r="BUP44" s="286"/>
      <c r="BUQ44" s="163"/>
      <c r="BUR44" s="154"/>
      <c r="BUS44" s="287"/>
      <c r="BUT44" s="287"/>
      <c r="BUU44" s="285"/>
      <c r="BUV44" s="287"/>
      <c r="BUW44" s="287"/>
      <c r="BUX44" s="285"/>
      <c r="BUY44" s="287"/>
      <c r="BUZ44" s="287"/>
      <c r="BVA44" s="285"/>
      <c r="BVB44" s="287"/>
      <c r="BVC44" s="287"/>
      <c r="BVD44" s="285"/>
      <c r="BVE44" s="287"/>
      <c r="BVF44" s="287"/>
      <c r="BVG44" s="285"/>
      <c r="BVH44" s="287"/>
      <c r="BVI44" s="287"/>
      <c r="BVJ44" s="285"/>
      <c r="BVK44" s="287"/>
      <c r="BVL44" s="287"/>
      <c r="BVM44" s="285"/>
      <c r="BVN44" s="287"/>
      <c r="BVO44" s="287"/>
      <c r="BVP44" s="285"/>
      <c r="BVQ44" s="287"/>
      <c r="BVR44" s="287"/>
      <c r="BVS44" s="285"/>
      <c r="BVT44" s="287"/>
      <c r="BVU44" s="287"/>
      <c r="BVV44" s="285"/>
      <c r="BVW44" s="287"/>
      <c r="BVX44" s="287"/>
      <c r="BVY44" s="285"/>
      <c r="BVZ44" s="287"/>
      <c r="BWA44" s="287"/>
      <c r="BWB44" s="285"/>
      <c r="BWC44" s="287"/>
      <c r="BWD44" s="287"/>
      <c r="BWE44" s="285"/>
      <c r="BWF44" s="287"/>
      <c r="BWG44" s="287"/>
      <c r="BWH44" s="285"/>
      <c r="BWI44" s="287"/>
      <c r="BWJ44" s="287"/>
      <c r="BWK44" s="285"/>
      <c r="BWL44" s="287"/>
      <c r="BWM44" s="287"/>
      <c r="BWN44" s="285"/>
      <c r="BWO44" s="287"/>
      <c r="BWP44" s="287"/>
      <c r="BWQ44" s="285"/>
      <c r="BWR44" s="287"/>
      <c r="BWS44" s="287"/>
      <c r="BWT44" s="285"/>
      <c r="BWU44" s="287"/>
      <c r="BWV44" s="287"/>
      <c r="BWW44" s="285"/>
      <c r="BWX44" s="287"/>
      <c r="BWY44" s="287"/>
      <c r="BWZ44" s="285"/>
      <c r="BXA44" s="287"/>
      <c r="BXB44" s="287"/>
      <c r="BXC44" s="285"/>
      <c r="BXD44" s="286"/>
      <c r="BXE44" s="286"/>
      <c r="BXF44" s="286"/>
      <c r="BXG44" s="287"/>
      <c r="BXH44" s="287"/>
      <c r="BXI44" s="285"/>
      <c r="BXJ44" s="286"/>
      <c r="BXK44" s="286"/>
      <c r="BXL44" s="286"/>
      <c r="BXM44" s="287"/>
      <c r="BXN44" s="287"/>
      <c r="BXO44" s="285"/>
      <c r="BXP44" s="287"/>
      <c r="BXQ44" s="287"/>
      <c r="BXR44" s="285"/>
      <c r="BXS44" s="286"/>
      <c r="BXT44" s="286"/>
      <c r="BXU44" s="286"/>
      <c r="BXV44" s="286"/>
      <c r="BXW44" s="286"/>
      <c r="BXX44" s="286"/>
      <c r="BXY44" s="163"/>
      <c r="BXZ44" s="154"/>
      <c r="BYA44" s="287"/>
      <c r="BYB44" s="287"/>
      <c r="BYC44" s="285"/>
      <c r="BYD44" s="287"/>
      <c r="BYE44" s="287"/>
      <c r="BYF44" s="285"/>
      <c r="BYG44" s="287"/>
      <c r="BYH44" s="287"/>
      <c r="BYI44" s="285"/>
      <c r="BYJ44" s="287"/>
      <c r="BYK44" s="287"/>
      <c r="BYL44" s="285"/>
      <c r="BYM44" s="287"/>
      <c r="BYN44" s="287"/>
      <c r="BYO44" s="285"/>
      <c r="BYP44" s="287"/>
      <c r="BYQ44" s="287"/>
      <c r="BYR44" s="285"/>
      <c r="BYS44" s="287"/>
      <c r="BYT44" s="287"/>
      <c r="BYU44" s="285"/>
      <c r="BYV44" s="287"/>
      <c r="BYW44" s="287"/>
      <c r="BYX44" s="285"/>
      <c r="BYY44" s="287"/>
      <c r="BYZ44" s="287"/>
      <c r="BZA44" s="285"/>
      <c r="BZB44" s="287"/>
      <c r="BZC44" s="287"/>
      <c r="BZD44" s="285"/>
      <c r="BZE44" s="287"/>
      <c r="BZF44" s="287"/>
      <c r="BZG44" s="285"/>
      <c r="BZH44" s="287"/>
      <c r="BZI44" s="287"/>
      <c r="BZJ44" s="285"/>
      <c r="BZK44" s="287"/>
      <c r="BZL44" s="287"/>
      <c r="BZM44" s="285"/>
      <c r="BZN44" s="287"/>
      <c r="BZO44" s="287"/>
      <c r="BZP44" s="285"/>
      <c r="BZQ44" s="287"/>
      <c r="BZR44" s="287"/>
      <c r="BZS44" s="285"/>
      <c r="BZT44" s="287"/>
      <c r="BZU44" s="287"/>
      <c r="BZV44" s="285"/>
      <c r="BZW44" s="287"/>
      <c r="BZX44" s="287"/>
      <c r="BZY44" s="285"/>
      <c r="BZZ44" s="287"/>
      <c r="CAA44" s="287"/>
      <c r="CAB44" s="285"/>
      <c r="CAC44" s="287"/>
      <c r="CAD44" s="287"/>
      <c r="CAE44" s="285"/>
      <c r="CAF44" s="287"/>
      <c r="CAG44" s="287"/>
      <c r="CAH44" s="285"/>
      <c r="CAI44" s="287"/>
      <c r="CAJ44" s="287"/>
      <c r="CAK44" s="285"/>
      <c r="CAL44" s="286"/>
      <c r="CAM44" s="286"/>
      <c r="CAN44" s="286"/>
      <c r="CAO44" s="287"/>
      <c r="CAP44" s="287"/>
      <c r="CAQ44" s="285"/>
      <c r="CAR44" s="286"/>
      <c r="CAS44" s="286"/>
      <c r="CAT44" s="286"/>
      <c r="CAU44" s="287"/>
      <c r="CAV44" s="287"/>
      <c r="CAW44" s="285"/>
      <c r="CAX44" s="287"/>
      <c r="CAY44" s="287"/>
      <c r="CAZ44" s="285"/>
      <c r="CBA44" s="286"/>
      <c r="CBB44" s="286"/>
      <c r="CBC44" s="286"/>
      <c r="CBD44" s="286"/>
      <c r="CBE44" s="286"/>
      <c r="CBF44" s="286"/>
      <c r="CBG44" s="163"/>
      <c r="CBH44" s="154"/>
      <c r="CBI44" s="287"/>
      <c r="CBJ44" s="287"/>
      <c r="CBK44" s="285"/>
      <c r="CBL44" s="287"/>
      <c r="CBM44" s="287"/>
      <c r="CBN44" s="285"/>
      <c r="CBO44" s="287"/>
      <c r="CBP44" s="287"/>
      <c r="CBQ44" s="285"/>
      <c r="CBR44" s="287"/>
      <c r="CBS44" s="287"/>
      <c r="CBT44" s="285"/>
      <c r="CBU44" s="287"/>
      <c r="CBV44" s="287"/>
      <c r="CBW44" s="285"/>
      <c r="CBX44" s="287"/>
      <c r="CBY44" s="287"/>
      <c r="CBZ44" s="285"/>
      <c r="CCA44" s="287"/>
      <c r="CCB44" s="287"/>
      <c r="CCC44" s="285"/>
      <c r="CCD44" s="287"/>
      <c r="CCE44" s="287"/>
      <c r="CCF44" s="285"/>
      <c r="CCG44" s="287"/>
      <c r="CCH44" s="287"/>
      <c r="CCI44" s="285"/>
      <c r="CCJ44" s="287"/>
      <c r="CCK44" s="287"/>
      <c r="CCL44" s="285"/>
      <c r="CCM44" s="287"/>
      <c r="CCN44" s="287"/>
      <c r="CCO44" s="285"/>
      <c r="CCP44" s="287"/>
      <c r="CCQ44" s="287"/>
      <c r="CCR44" s="285"/>
      <c r="CCS44" s="287"/>
      <c r="CCT44" s="287"/>
      <c r="CCU44" s="285"/>
      <c r="CCV44" s="287"/>
      <c r="CCW44" s="287"/>
      <c r="CCX44" s="285"/>
      <c r="CCY44" s="287"/>
      <c r="CCZ44" s="287"/>
      <c r="CDA44" s="285"/>
      <c r="CDB44" s="287"/>
      <c r="CDC44" s="287"/>
      <c r="CDD44" s="285"/>
      <c r="CDE44" s="287"/>
      <c r="CDF44" s="287"/>
      <c r="CDG44" s="285"/>
      <c r="CDH44" s="287"/>
      <c r="CDI44" s="287"/>
      <c r="CDJ44" s="285"/>
      <c r="CDK44" s="287"/>
      <c r="CDL44" s="287"/>
      <c r="CDM44" s="285"/>
      <c r="CDN44" s="287"/>
      <c r="CDO44" s="287"/>
      <c r="CDP44" s="285"/>
      <c r="CDQ44" s="287"/>
      <c r="CDR44" s="287"/>
      <c r="CDS44" s="285"/>
      <c r="CDT44" s="286"/>
      <c r="CDU44" s="286"/>
      <c r="CDV44" s="286"/>
      <c r="CDW44" s="287"/>
      <c r="CDX44" s="287"/>
      <c r="CDY44" s="285"/>
      <c r="CDZ44" s="286"/>
      <c r="CEA44" s="286"/>
      <c r="CEB44" s="286"/>
      <c r="CEC44" s="287"/>
      <c r="CED44" s="287"/>
      <c r="CEE44" s="285"/>
      <c r="CEF44" s="287"/>
      <c r="CEG44" s="287"/>
      <c r="CEH44" s="285"/>
      <c r="CEI44" s="286"/>
      <c r="CEJ44" s="286"/>
      <c r="CEK44" s="286"/>
      <c r="CEL44" s="286"/>
      <c r="CEM44" s="286"/>
      <c r="CEN44" s="286"/>
      <c r="CEO44" s="163"/>
      <c r="CEP44" s="154"/>
      <c r="CEQ44" s="287"/>
      <c r="CER44" s="287"/>
      <c r="CES44" s="285"/>
      <c r="CET44" s="287"/>
      <c r="CEU44" s="287"/>
      <c r="CEV44" s="285"/>
      <c r="CEW44" s="287"/>
      <c r="CEX44" s="287"/>
      <c r="CEY44" s="285"/>
      <c r="CEZ44" s="287"/>
      <c r="CFA44" s="287"/>
      <c r="CFB44" s="285"/>
      <c r="CFC44" s="287"/>
      <c r="CFD44" s="287"/>
      <c r="CFE44" s="285"/>
      <c r="CFF44" s="287"/>
      <c r="CFG44" s="287"/>
      <c r="CFH44" s="285"/>
      <c r="CFI44" s="287"/>
      <c r="CFJ44" s="287"/>
      <c r="CFK44" s="285"/>
      <c r="CFL44" s="287"/>
      <c r="CFM44" s="287"/>
      <c r="CFN44" s="285"/>
      <c r="CFO44" s="287"/>
      <c r="CFP44" s="287"/>
      <c r="CFQ44" s="285"/>
      <c r="CFR44" s="287"/>
      <c r="CFS44" s="287"/>
      <c r="CFT44" s="285"/>
      <c r="CFU44" s="287"/>
      <c r="CFV44" s="287"/>
      <c r="CFW44" s="285"/>
      <c r="CFX44" s="287"/>
      <c r="CFY44" s="287"/>
      <c r="CFZ44" s="285"/>
      <c r="CGA44" s="287"/>
      <c r="CGB44" s="287"/>
      <c r="CGC44" s="285"/>
      <c r="CGD44" s="287"/>
      <c r="CGE44" s="287"/>
      <c r="CGF44" s="285"/>
      <c r="CGG44" s="287"/>
      <c r="CGH44" s="287"/>
      <c r="CGI44" s="285"/>
      <c r="CGJ44" s="287"/>
      <c r="CGK44" s="287"/>
      <c r="CGL44" s="285"/>
      <c r="CGM44" s="287"/>
      <c r="CGN44" s="287"/>
      <c r="CGO44" s="285"/>
      <c r="CGP44" s="287"/>
      <c r="CGQ44" s="287"/>
      <c r="CGR44" s="285"/>
      <c r="CGS44" s="287"/>
      <c r="CGT44" s="287"/>
      <c r="CGU44" s="285"/>
      <c r="CGV44" s="287"/>
      <c r="CGW44" s="287"/>
      <c r="CGX44" s="285"/>
      <c r="CGY44" s="287"/>
      <c r="CGZ44" s="287"/>
      <c r="CHA44" s="285"/>
      <c r="CHB44" s="286"/>
      <c r="CHC44" s="286"/>
      <c r="CHD44" s="286"/>
      <c r="CHE44" s="287"/>
      <c r="CHF44" s="287"/>
      <c r="CHG44" s="285"/>
      <c r="CHH44" s="286"/>
      <c r="CHI44" s="286"/>
      <c r="CHJ44" s="286"/>
      <c r="CHK44" s="287"/>
      <c r="CHL44" s="287"/>
      <c r="CHM44" s="285"/>
      <c r="CHN44" s="287"/>
      <c r="CHO44" s="287"/>
      <c r="CHP44" s="285"/>
      <c r="CHQ44" s="286"/>
      <c r="CHR44" s="286"/>
      <c r="CHS44" s="286"/>
      <c r="CHT44" s="286"/>
      <c r="CHU44" s="286"/>
      <c r="CHV44" s="286"/>
      <c r="CHW44" s="163"/>
      <c r="CHX44" s="154"/>
      <c r="CHY44" s="287"/>
      <c r="CHZ44" s="287"/>
      <c r="CIA44" s="285"/>
      <c r="CIB44" s="287"/>
      <c r="CIC44" s="287"/>
      <c r="CID44" s="285"/>
      <c r="CIE44" s="287"/>
      <c r="CIF44" s="287"/>
      <c r="CIG44" s="285"/>
      <c r="CIH44" s="287"/>
      <c r="CII44" s="287"/>
      <c r="CIJ44" s="285"/>
      <c r="CIK44" s="287"/>
      <c r="CIL44" s="287"/>
      <c r="CIM44" s="285"/>
      <c r="CIN44" s="287"/>
      <c r="CIO44" s="287"/>
      <c r="CIP44" s="285"/>
      <c r="CIQ44" s="287"/>
      <c r="CIR44" s="287"/>
      <c r="CIS44" s="285"/>
      <c r="CIT44" s="287"/>
      <c r="CIU44" s="287"/>
      <c r="CIV44" s="285"/>
      <c r="CIW44" s="287"/>
      <c r="CIX44" s="287"/>
      <c r="CIY44" s="285"/>
      <c r="CIZ44" s="287"/>
      <c r="CJA44" s="287"/>
      <c r="CJB44" s="285"/>
      <c r="CJC44" s="287"/>
      <c r="CJD44" s="287"/>
      <c r="CJE44" s="285"/>
      <c r="CJF44" s="287"/>
      <c r="CJG44" s="287"/>
      <c r="CJH44" s="285"/>
      <c r="CJI44" s="287"/>
      <c r="CJJ44" s="287"/>
      <c r="CJK44" s="285"/>
      <c r="CJL44" s="287"/>
      <c r="CJM44" s="287"/>
      <c r="CJN44" s="285"/>
      <c r="CJO44" s="287"/>
      <c r="CJP44" s="287"/>
      <c r="CJQ44" s="285"/>
      <c r="CJR44" s="287"/>
      <c r="CJS44" s="287"/>
      <c r="CJT44" s="285"/>
      <c r="CJU44" s="287"/>
      <c r="CJV44" s="287"/>
      <c r="CJW44" s="285"/>
      <c r="CJX44" s="287"/>
      <c r="CJY44" s="287"/>
      <c r="CJZ44" s="285"/>
      <c r="CKA44" s="287"/>
      <c r="CKB44" s="287"/>
      <c r="CKC44" s="285"/>
      <c r="CKD44" s="287"/>
      <c r="CKE44" s="287"/>
      <c r="CKF44" s="285"/>
      <c r="CKG44" s="287"/>
      <c r="CKH44" s="287"/>
      <c r="CKI44" s="285"/>
      <c r="CKJ44" s="286"/>
      <c r="CKK44" s="286"/>
      <c r="CKL44" s="286"/>
      <c r="CKM44" s="287"/>
      <c r="CKN44" s="287"/>
      <c r="CKO44" s="285"/>
      <c r="CKP44" s="286"/>
      <c r="CKQ44" s="286"/>
      <c r="CKR44" s="286"/>
      <c r="CKS44" s="287"/>
      <c r="CKT44" s="287"/>
      <c r="CKU44" s="285"/>
      <c r="CKV44" s="287"/>
      <c r="CKW44" s="287"/>
      <c r="CKX44" s="285"/>
      <c r="CKY44" s="286"/>
      <c r="CKZ44" s="286"/>
      <c r="CLA44" s="286"/>
      <c r="CLB44" s="286"/>
      <c r="CLC44" s="286"/>
      <c r="CLD44" s="286"/>
      <c r="CLE44" s="163"/>
      <c r="CLF44" s="154"/>
      <c r="CLG44" s="287"/>
      <c r="CLH44" s="287"/>
      <c r="CLI44" s="285"/>
      <c r="CLJ44" s="287"/>
      <c r="CLK44" s="287"/>
      <c r="CLL44" s="285"/>
      <c r="CLM44" s="287"/>
      <c r="CLN44" s="287"/>
      <c r="CLO44" s="285"/>
      <c r="CLP44" s="287"/>
      <c r="CLQ44" s="287"/>
      <c r="CLR44" s="285"/>
      <c r="CLS44" s="287"/>
      <c r="CLT44" s="287"/>
      <c r="CLU44" s="285"/>
      <c r="CLV44" s="287"/>
      <c r="CLW44" s="287"/>
      <c r="CLX44" s="285"/>
      <c r="CLY44" s="287"/>
      <c r="CLZ44" s="287"/>
      <c r="CMA44" s="285"/>
      <c r="CMB44" s="287"/>
      <c r="CMC44" s="287"/>
      <c r="CMD44" s="285"/>
      <c r="CME44" s="287"/>
      <c r="CMF44" s="287"/>
      <c r="CMG44" s="285"/>
      <c r="CMH44" s="287"/>
      <c r="CMI44" s="287"/>
      <c r="CMJ44" s="285"/>
      <c r="CMK44" s="287"/>
      <c r="CML44" s="287"/>
      <c r="CMM44" s="285"/>
      <c r="CMN44" s="287"/>
      <c r="CMO44" s="287"/>
      <c r="CMP44" s="285"/>
      <c r="CMQ44" s="287"/>
      <c r="CMR44" s="287"/>
      <c r="CMS44" s="285"/>
      <c r="CMT44" s="287"/>
      <c r="CMU44" s="287"/>
      <c r="CMV44" s="285"/>
      <c r="CMW44" s="287"/>
      <c r="CMX44" s="287"/>
      <c r="CMY44" s="285"/>
      <c r="CMZ44" s="287"/>
      <c r="CNA44" s="287"/>
      <c r="CNB44" s="285"/>
      <c r="CNC44" s="287"/>
      <c r="CND44" s="287"/>
      <c r="CNE44" s="285"/>
      <c r="CNF44" s="287"/>
      <c r="CNG44" s="287"/>
      <c r="CNH44" s="285"/>
      <c r="CNI44" s="287"/>
      <c r="CNJ44" s="287"/>
      <c r="CNK44" s="285"/>
      <c r="CNL44" s="287"/>
      <c r="CNM44" s="287"/>
      <c r="CNN44" s="285"/>
      <c r="CNO44" s="287"/>
      <c r="CNP44" s="287"/>
      <c r="CNQ44" s="285"/>
      <c r="CNR44" s="286"/>
      <c r="CNS44" s="286"/>
      <c r="CNT44" s="286"/>
      <c r="CNU44" s="287"/>
      <c r="CNV44" s="287"/>
      <c r="CNW44" s="285"/>
      <c r="CNX44" s="286"/>
      <c r="CNY44" s="286"/>
      <c r="CNZ44" s="286"/>
      <c r="COA44" s="287"/>
      <c r="COB44" s="287"/>
      <c r="COC44" s="285"/>
      <c r="COD44" s="287"/>
      <c r="COE44" s="287"/>
      <c r="COF44" s="285"/>
      <c r="COG44" s="286"/>
      <c r="COH44" s="286"/>
      <c r="COI44" s="286"/>
      <c r="COJ44" s="286"/>
      <c r="COK44" s="286"/>
      <c r="COL44" s="286"/>
      <c r="COM44" s="163"/>
      <c r="CON44" s="154"/>
      <c r="COO44" s="287"/>
      <c r="COP44" s="287"/>
      <c r="COQ44" s="285"/>
      <c r="COR44" s="287"/>
      <c r="COS44" s="287"/>
      <c r="COT44" s="285"/>
      <c r="COU44" s="287"/>
      <c r="COV44" s="287"/>
      <c r="COW44" s="285"/>
      <c r="COX44" s="287"/>
      <c r="COY44" s="287"/>
      <c r="COZ44" s="285"/>
      <c r="CPA44" s="287"/>
      <c r="CPB44" s="287"/>
      <c r="CPC44" s="285"/>
      <c r="CPD44" s="287"/>
      <c r="CPE44" s="287"/>
      <c r="CPF44" s="285"/>
      <c r="CPG44" s="287"/>
      <c r="CPH44" s="287"/>
      <c r="CPI44" s="285"/>
      <c r="CPJ44" s="287"/>
      <c r="CPK44" s="287"/>
      <c r="CPL44" s="285"/>
      <c r="CPM44" s="287"/>
      <c r="CPN44" s="287"/>
      <c r="CPO44" s="285"/>
      <c r="CPP44" s="287"/>
      <c r="CPQ44" s="287"/>
      <c r="CPR44" s="285"/>
      <c r="CPS44" s="287"/>
      <c r="CPT44" s="287"/>
      <c r="CPU44" s="285"/>
      <c r="CPV44" s="287"/>
      <c r="CPW44" s="287"/>
      <c r="CPX44" s="285"/>
      <c r="CPY44" s="287"/>
      <c r="CPZ44" s="287"/>
      <c r="CQA44" s="285"/>
      <c r="CQB44" s="287"/>
      <c r="CQC44" s="287"/>
      <c r="CQD44" s="285"/>
      <c r="CQE44" s="287"/>
      <c r="CQF44" s="287"/>
      <c r="CQG44" s="285"/>
      <c r="CQH44" s="287"/>
      <c r="CQI44" s="287"/>
      <c r="CQJ44" s="285"/>
      <c r="CQK44" s="287"/>
      <c r="CQL44" s="287"/>
      <c r="CQM44" s="285"/>
      <c r="CQN44" s="287"/>
      <c r="CQO44" s="287"/>
      <c r="CQP44" s="285"/>
      <c r="CQQ44" s="287"/>
      <c r="CQR44" s="287"/>
      <c r="CQS44" s="285"/>
      <c r="CQT44" s="287"/>
      <c r="CQU44" s="287"/>
      <c r="CQV44" s="285"/>
      <c r="CQW44" s="287"/>
      <c r="CQX44" s="287"/>
      <c r="CQY44" s="285"/>
      <c r="CQZ44" s="286"/>
      <c r="CRA44" s="286"/>
      <c r="CRB44" s="286"/>
      <c r="CRC44" s="287"/>
      <c r="CRD44" s="287"/>
      <c r="CRE44" s="285"/>
      <c r="CRF44" s="286"/>
      <c r="CRG44" s="286"/>
      <c r="CRH44" s="286"/>
      <c r="CRI44" s="287"/>
      <c r="CRJ44" s="287"/>
      <c r="CRK44" s="285"/>
      <c r="CRL44" s="287"/>
      <c r="CRM44" s="287"/>
      <c r="CRN44" s="285"/>
      <c r="CRO44" s="286"/>
      <c r="CRP44" s="286"/>
      <c r="CRQ44" s="286"/>
      <c r="CRR44" s="286"/>
      <c r="CRS44" s="286"/>
      <c r="CRT44" s="286"/>
      <c r="CRU44" s="163"/>
      <c r="CRV44" s="154"/>
      <c r="CRW44" s="287"/>
      <c r="CRX44" s="287"/>
      <c r="CRY44" s="285"/>
      <c r="CRZ44" s="287"/>
      <c r="CSA44" s="287"/>
      <c r="CSB44" s="285"/>
      <c r="CSC44" s="287"/>
      <c r="CSD44" s="287"/>
      <c r="CSE44" s="285"/>
      <c r="CSF44" s="287"/>
      <c r="CSG44" s="287"/>
      <c r="CSH44" s="285"/>
      <c r="CSI44" s="287"/>
      <c r="CSJ44" s="287"/>
      <c r="CSK44" s="285"/>
      <c r="CSL44" s="287"/>
      <c r="CSM44" s="287"/>
      <c r="CSN44" s="285"/>
      <c r="CSO44" s="287"/>
      <c r="CSP44" s="287"/>
      <c r="CSQ44" s="285"/>
      <c r="CSR44" s="287"/>
      <c r="CSS44" s="287"/>
      <c r="CST44" s="285"/>
      <c r="CSU44" s="287"/>
      <c r="CSV44" s="287"/>
      <c r="CSW44" s="285"/>
      <c r="CSX44" s="287"/>
      <c r="CSY44" s="287"/>
      <c r="CSZ44" s="285"/>
      <c r="CTA44" s="287"/>
      <c r="CTB44" s="287"/>
      <c r="CTC44" s="285"/>
      <c r="CTD44" s="287"/>
      <c r="CTE44" s="287"/>
      <c r="CTF44" s="285"/>
      <c r="CTG44" s="287"/>
      <c r="CTH44" s="287"/>
      <c r="CTI44" s="285"/>
      <c r="CTJ44" s="287"/>
      <c r="CTK44" s="287"/>
      <c r="CTL44" s="285"/>
      <c r="CTM44" s="287"/>
      <c r="CTN44" s="287"/>
      <c r="CTO44" s="285"/>
      <c r="CTP44" s="287"/>
      <c r="CTQ44" s="287"/>
      <c r="CTR44" s="285"/>
      <c r="CTS44" s="287"/>
      <c r="CTT44" s="287"/>
      <c r="CTU44" s="285"/>
      <c r="CTV44" s="287"/>
      <c r="CTW44" s="287"/>
      <c r="CTX44" s="285"/>
      <c r="CTY44" s="287"/>
      <c r="CTZ44" s="287"/>
      <c r="CUA44" s="285"/>
      <c r="CUB44" s="287"/>
      <c r="CUC44" s="287"/>
      <c r="CUD44" s="285"/>
      <c r="CUE44" s="287"/>
      <c r="CUF44" s="287"/>
      <c r="CUG44" s="285"/>
      <c r="CUH44" s="286"/>
      <c r="CUI44" s="286"/>
      <c r="CUJ44" s="286"/>
      <c r="CUK44" s="287"/>
      <c r="CUL44" s="287"/>
      <c r="CUM44" s="285"/>
      <c r="CUN44" s="286"/>
      <c r="CUO44" s="286"/>
      <c r="CUP44" s="286"/>
      <c r="CUQ44" s="287"/>
      <c r="CUR44" s="287"/>
      <c r="CUS44" s="285"/>
      <c r="CUT44" s="287"/>
      <c r="CUU44" s="287"/>
      <c r="CUV44" s="285"/>
      <c r="CUW44" s="286"/>
      <c r="CUX44" s="286"/>
      <c r="CUY44" s="286"/>
      <c r="CUZ44" s="286"/>
      <c r="CVA44" s="286"/>
      <c r="CVB44" s="286"/>
      <c r="CVC44" s="163"/>
      <c r="CVD44" s="154"/>
      <c r="CVE44" s="287"/>
      <c r="CVF44" s="287"/>
      <c r="CVG44" s="285"/>
      <c r="CVH44" s="287"/>
      <c r="CVI44" s="287"/>
      <c r="CVJ44" s="285"/>
      <c r="CVK44" s="287"/>
      <c r="CVL44" s="287"/>
      <c r="CVM44" s="285"/>
      <c r="CVN44" s="287"/>
      <c r="CVO44" s="287"/>
      <c r="CVP44" s="285"/>
      <c r="CVQ44" s="287"/>
      <c r="CVR44" s="287"/>
      <c r="CVS44" s="285"/>
      <c r="CVT44" s="287"/>
      <c r="CVU44" s="287"/>
      <c r="CVV44" s="285"/>
      <c r="CVW44" s="287"/>
      <c r="CVX44" s="287"/>
      <c r="CVY44" s="285"/>
      <c r="CVZ44" s="287"/>
      <c r="CWA44" s="287"/>
      <c r="CWB44" s="285"/>
      <c r="CWC44" s="287"/>
      <c r="CWD44" s="287"/>
      <c r="CWE44" s="285"/>
      <c r="CWF44" s="287"/>
      <c r="CWG44" s="287"/>
      <c r="CWH44" s="285"/>
      <c r="CWI44" s="287"/>
      <c r="CWJ44" s="287"/>
      <c r="CWK44" s="285"/>
      <c r="CWL44" s="287"/>
      <c r="CWM44" s="287"/>
      <c r="CWN44" s="285"/>
      <c r="CWO44" s="287"/>
      <c r="CWP44" s="287"/>
      <c r="CWQ44" s="285"/>
      <c r="CWR44" s="287"/>
      <c r="CWS44" s="287"/>
      <c r="CWT44" s="285"/>
      <c r="CWU44" s="287"/>
      <c r="CWV44" s="287"/>
      <c r="CWW44" s="285"/>
      <c r="CWX44" s="287"/>
      <c r="CWY44" s="287"/>
      <c r="CWZ44" s="285"/>
      <c r="CXA44" s="287"/>
      <c r="CXB44" s="287"/>
      <c r="CXC44" s="285"/>
      <c r="CXD44" s="287"/>
      <c r="CXE44" s="287"/>
      <c r="CXF44" s="285"/>
      <c r="CXG44" s="287"/>
      <c r="CXH44" s="287"/>
      <c r="CXI44" s="285"/>
      <c r="CXJ44" s="287"/>
      <c r="CXK44" s="287"/>
      <c r="CXL44" s="285"/>
      <c r="CXM44" s="287"/>
      <c r="CXN44" s="287"/>
      <c r="CXO44" s="285"/>
      <c r="CXP44" s="286"/>
      <c r="CXQ44" s="286"/>
      <c r="CXR44" s="286"/>
      <c r="CXS44" s="287"/>
      <c r="CXT44" s="287"/>
      <c r="CXU44" s="285"/>
      <c r="CXV44" s="286"/>
      <c r="CXW44" s="286"/>
      <c r="CXX44" s="286"/>
      <c r="CXY44" s="287"/>
      <c r="CXZ44" s="287"/>
      <c r="CYA44" s="285"/>
      <c r="CYB44" s="287"/>
      <c r="CYC44" s="287"/>
      <c r="CYD44" s="285"/>
      <c r="CYE44" s="286"/>
      <c r="CYF44" s="286"/>
      <c r="CYG44" s="286"/>
      <c r="CYH44" s="286"/>
      <c r="CYI44" s="286"/>
      <c r="CYJ44" s="286"/>
      <c r="CYK44" s="163"/>
      <c r="CYL44" s="154"/>
      <c r="CYM44" s="287"/>
      <c r="CYN44" s="287"/>
      <c r="CYO44" s="285"/>
      <c r="CYP44" s="287"/>
      <c r="CYQ44" s="287"/>
      <c r="CYR44" s="285"/>
      <c r="CYS44" s="287"/>
      <c r="CYT44" s="287"/>
      <c r="CYU44" s="285"/>
      <c r="CYV44" s="287"/>
      <c r="CYW44" s="287"/>
      <c r="CYX44" s="285"/>
      <c r="CYY44" s="287"/>
      <c r="CYZ44" s="287"/>
      <c r="CZA44" s="285"/>
      <c r="CZB44" s="287"/>
      <c r="CZC44" s="287"/>
      <c r="CZD44" s="285"/>
      <c r="CZE44" s="287"/>
      <c r="CZF44" s="287"/>
      <c r="CZG44" s="285"/>
      <c r="CZH44" s="287"/>
      <c r="CZI44" s="287"/>
      <c r="CZJ44" s="285"/>
      <c r="CZK44" s="287"/>
      <c r="CZL44" s="287"/>
      <c r="CZM44" s="285"/>
      <c r="CZN44" s="287"/>
      <c r="CZO44" s="287"/>
      <c r="CZP44" s="285"/>
      <c r="CZQ44" s="287"/>
      <c r="CZR44" s="287"/>
      <c r="CZS44" s="285"/>
      <c r="CZT44" s="287"/>
      <c r="CZU44" s="287"/>
      <c r="CZV44" s="285"/>
      <c r="CZW44" s="287"/>
      <c r="CZX44" s="287"/>
      <c r="CZY44" s="285"/>
      <c r="CZZ44" s="287"/>
      <c r="DAA44" s="287"/>
      <c r="DAB44" s="285"/>
      <c r="DAC44" s="287"/>
      <c r="DAD44" s="287"/>
      <c r="DAE44" s="285"/>
      <c r="DAF44" s="287"/>
      <c r="DAG44" s="287"/>
      <c r="DAH44" s="285"/>
      <c r="DAI44" s="287"/>
      <c r="DAJ44" s="287"/>
      <c r="DAK44" s="285"/>
      <c r="DAL44" s="287"/>
      <c r="DAM44" s="287"/>
      <c r="DAN44" s="285"/>
      <c r="DAO44" s="287"/>
      <c r="DAP44" s="287"/>
      <c r="DAQ44" s="285"/>
      <c r="DAR44" s="287"/>
      <c r="DAS44" s="287"/>
      <c r="DAT44" s="285"/>
      <c r="DAU44" s="287"/>
      <c r="DAV44" s="287"/>
      <c r="DAW44" s="285"/>
      <c r="DAX44" s="286"/>
      <c r="DAY44" s="286"/>
      <c r="DAZ44" s="286"/>
      <c r="DBA44" s="287"/>
      <c r="DBB44" s="287"/>
      <c r="DBC44" s="285"/>
      <c r="DBD44" s="286"/>
      <c r="DBE44" s="286"/>
      <c r="DBF44" s="286"/>
      <c r="DBG44" s="287"/>
      <c r="DBH44" s="287"/>
      <c r="DBI44" s="285"/>
      <c r="DBJ44" s="287"/>
      <c r="DBK44" s="287"/>
      <c r="DBL44" s="285"/>
      <c r="DBM44" s="286"/>
      <c r="DBN44" s="286"/>
      <c r="DBO44" s="286"/>
      <c r="DBP44" s="286"/>
      <c r="DBQ44" s="286"/>
      <c r="DBR44" s="286"/>
      <c r="DBS44" s="163"/>
      <c r="DBT44" s="154"/>
      <c r="DBU44" s="287"/>
      <c r="DBV44" s="287"/>
      <c r="DBW44" s="285"/>
      <c r="DBX44" s="287"/>
      <c r="DBY44" s="287"/>
      <c r="DBZ44" s="285"/>
      <c r="DCA44" s="287"/>
      <c r="DCB44" s="287"/>
      <c r="DCC44" s="285"/>
      <c r="DCD44" s="287"/>
      <c r="DCE44" s="287"/>
      <c r="DCF44" s="285"/>
      <c r="DCG44" s="287"/>
      <c r="DCH44" s="287"/>
      <c r="DCI44" s="285"/>
      <c r="DCJ44" s="287"/>
      <c r="DCK44" s="287"/>
      <c r="DCL44" s="285"/>
      <c r="DCM44" s="287"/>
      <c r="DCN44" s="287"/>
      <c r="DCO44" s="285"/>
      <c r="DCP44" s="287"/>
      <c r="DCQ44" s="287"/>
      <c r="DCR44" s="285"/>
      <c r="DCS44" s="287"/>
      <c r="DCT44" s="287"/>
      <c r="DCU44" s="285"/>
      <c r="DCV44" s="287"/>
      <c r="DCW44" s="287"/>
      <c r="DCX44" s="285"/>
      <c r="DCY44" s="287"/>
      <c r="DCZ44" s="287"/>
      <c r="DDA44" s="285"/>
      <c r="DDB44" s="287"/>
      <c r="DDC44" s="287"/>
      <c r="DDD44" s="285"/>
      <c r="DDE44" s="287"/>
      <c r="DDF44" s="287"/>
      <c r="DDG44" s="285"/>
      <c r="DDH44" s="287"/>
      <c r="DDI44" s="287"/>
      <c r="DDJ44" s="285"/>
      <c r="DDK44" s="287"/>
      <c r="DDL44" s="287"/>
      <c r="DDM44" s="285"/>
      <c r="DDN44" s="287"/>
      <c r="DDO44" s="287"/>
      <c r="DDP44" s="285"/>
      <c r="DDQ44" s="287"/>
      <c r="DDR44" s="287"/>
      <c r="DDS44" s="285"/>
      <c r="DDT44" s="287"/>
      <c r="DDU44" s="287"/>
      <c r="DDV44" s="285"/>
      <c r="DDW44" s="287"/>
      <c r="DDX44" s="287"/>
      <c r="DDY44" s="285"/>
      <c r="DDZ44" s="287"/>
      <c r="DEA44" s="287"/>
      <c r="DEB44" s="285"/>
      <c r="DEC44" s="287"/>
      <c r="DED44" s="287"/>
      <c r="DEE44" s="285"/>
      <c r="DEF44" s="286"/>
      <c r="DEG44" s="286"/>
      <c r="DEH44" s="286"/>
      <c r="DEI44" s="287"/>
      <c r="DEJ44" s="287"/>
      <c r="DEK44" s="285"/>
      <c r="DEL44" s="286"/>
      <c r="DEM44" s="286"/>
      <c r="DEN44" s="286"/>
      <c r="DEO44" s="287"/>
      <c r="DEP44" s="287"/>
      <c r="DEQ44" s="285"/>
      <c r="DER44" s="287"/>
      <c r="DES44" s="287"/>
      <c r="DET44" s="285"/>
      <c r="DEU44" s="286"/>
      <c r="DEV44" s="286"/>
      <c r="DEW44" s="286"/>
      <c r="DEX44" s="286"/>
      <c r="DEY44" s="286"/>
      <c r="DEZ44" s="286"/>
      <c r="DFA44" s="163"/>
      <c r="DFB44" s="154"/>
      <c r="DFC44" s="287"/>
      <c r="DFD44" s="287"/>
      <c r="DFE44" s="285"/>
      <c r="DFF44" s="287"/>
      <c r="DFG44" s="287"/>
      <c r="DFH44" s="285"/>
      <c r="DFI44" s="287"/>
      <c r="DFJ44" s="287"/>
      <c r="DFK44" s="285"/>
      <c r="DFL44" s="287"/>
      <c r="DFM44" s="287"/>
      <c r="DFN44" s="285"/>
      <c r="DFO44" s="287"/>
      <c r="DFP44" s="287"/>
      <c r="DFQ44" s="285"/>
      <c r="DFR44" s="287"/>
      <c r="DFS44" s="287"/>
      <c r="DFT44" s="285"/>
      <c r="DFU44" s="287"/>
      <c r="DFV44" s="287"/>
      <c r="DFW44" s="285"/>
      <c r="DFX44" s="287"/>
      <c r="DFY44" s="287"/>
      <c r="DFZ44" s="285"/>
      <c r="DGA44" s="287"/>
      <c r="DGB44" s="287"/>
      <c r="DGC44" s="285"/>
      <c r="DGD44" s="287"/>
      <c r="DGE44" s="287"/>
      <c r="DGF44" s="285"/>
      <c r="DGG44" s="287"/>
      <c r="DGH44" s="287"/>
      <c r="DGI44" s="285"/>
      <c r="DGJ44" s="287"/>
      <c r="DGK44" s="287"/>
      <c r="DGL44" s="285"/>
      <c r="DGM44" s="287"/>
      <c r="DGN44" s="287"/>
      <c r="DGO44" s="285"/>
      <c r="DGP44" s="287"/>
      <c r="DGQ44" s="287"/>
      <c r="DGR44" s="285"/>
      <c r="DGS44" s="287"/>
      <c r="DGT44" s="287"/>
      <c r="DGU44" s="285"/>
      <c r="DGV44" s="287"/>
      <c r="DGW44" s="287"/>
      <c r="DGX44" s="285"/>
      <c r="DGY44" s="287"/>
      <c r="DGZ44" s="287"/>
      <c r="DHA44" s="285"/>
      <c r="DHB44" s="287"/>
      <c r="DHC44" s="287"/>
      <c r="DHD44" s="285"/>
      <c r="DHE44" s="287"/>
      <c r="DHF44" s="287"/>
      <c r="DHG44" s="285"/>
      <c r="DHH44" s="287"/>
      <c r="DHI44" s="287"/>
      <c r="DHJ44" s="285"/>
      <c r="DHK44" s="287"/>
      <c r="DHL44" s="287"/>
      <c r="DHM44" s="285"/>
      <c r="DHN44" s="286"/>
      <c r="DHO44" s="286"/>
      <c r="DHP44" s="286"/>
      <c r="DHQ44" s="287"/>
      <c r="DHR44" s="287"/>
      <c r="DHS44" s="285"/>
      <c r="DHT44" s="286"/>
      <c r="DHU44" s="286"/>
      <c r="DHV44" s="286"/>
      <c r="DHW44" s="287"/>
      <c r="DHX44" s="287"/>
      <c r="DHY44" s="285"/>
      <c r="DHZ44" s="287"/>
      <c r="DIA44" s="287"/>
      <c r="DIB44" s="285"/>
      <c r="DIC44" s="286"/>
      <c r="DID44" s="286"/>
      <c r="DIE44" s="286"/>
      <c r="DIF44" s="286"/>
      <c r="DIG44" s="286"/>
      <c r="DIH44" s="286"/>
      <c r="DII44" s="163"/>
      <c r="DIJ44" s="154"/>
      <c r="DIK44" s="287"/>
      <c r="DIL44" s="287"/>
      <c r="DIM44" s="285"/>
      <c r="DIN44" s="287"/>
      <c r="DIO44" s="287"/>
      <c r="DIP44" s="285"/>
      <c r="DIQ44" s="287"/>
      <c r="DIR44" s="287"/>
      <c r="DIS44" s="285"/>
      <c r="DIT44" s="287"/>
      <c r="DIU44" s="287"/>
      <c r="DIV44" s="285"/>
      <c r="DIW44" s="287"/>
      <c r="DIX44" s="287"/>
      <c r="DIY44" s="285"/>
      <c r="DIZ44" s="287"/>
      <c r="DJA44" s="287"/>
      <c r="DJB44" s="285"/>
      <c r="DJC44" s="287"/>
      <c r="DJD44" s="287"/>
      <c r="DJE44" s="285"/>
      <c r="DJF44" s="287"/>
      <c r="DJG44" s="287"/>
      <c r="DJH44" s="285"/>
      <c r="DJI44" s="287"/>
      <c r="DJJ44" s="287"/>
      <c r="DJK44" s="285"/>
      <c r="DJL44" s="287"/>
      <c r="DJM44" s="287"/>
      <c r="DJN44" s="285"/>
      <c r="DJO44" s="287"/>
      <c r="DJP44" s="287"/>
      <c r="DJQ44" s="285"/>
      <c r="DJR44" s="287"/>
      <c r="DJS44" s="287"/>
      <c r="DJT44" s="285"/>
      <c r="DJU44" s="287"/>
      <c r="DJV44" s="287"/>
      <c r="DJW44" s="285"/>
      <c r="DJX44" s="287"/>
      <c r="DJY44" s="287"/>
      <c r="DJZ44" s="285"/>
      <c r="DKA44" s="287"/>
      <c r="DKB44" s="287"/>
      <c r="DKC44" s="285"/>
      <c r="DKD44" s="287"/>
      <c r="DKE44" s="287"/>
      <c r="DKF44" s="285"/>
      <c r="DKG44" s="287"/>
      <c r="DKH44" s="287"/>
      <c r="DKI44" s="285"/>
      <c r="DKJ44" s="287"/>
      <c r="DKK44" s="287"/>
      <c r="DKL44" s="285"/>
      <c r="DKM44" s="287"/>
      <c r="DKN44" s="287"/>
      <c r="DKO44" s="285"/>
      <c r="DKP44" s="287"/>
      <c r="DKQ44" s="287"/>
      <c r="DKR44" s="285"/>
      <c r="DKS44" s="287"/>
      <c r="DKT44" s="287"/>
      <c r="DKU44" s="285"/>
      <c r="DKV44" s="286"/>
      <c r="DKW44" s="286"/>
      <c r="DKX44" s="286"/>
      <c r="DKY44" s="287"/>
      <c r="DKZ44" s="287"/>
      <c r="DLA44" s="285"/>
      <c r="DLB44" s="286"/>
      <c r="DLC44" s="286"/>
      <c r="DLD44" s="286"/>
      <c r="DLE44" s="287"/>
      <c r="DLF44" s="287"/>
      <c r="DLG44" s="285"/>
      <c r="DLH44" s="287"/>
      <c r="DLI44" s="287"/>
      <c r="DLJ44" s="285"/>
      <c r="DLK44" s="286"/>
      <c r="DLL44" s="286"/>
      <c r="DLM44" s="286"/>
      <c r="DLN44" s="286"/>
      <c r="DLO44" s="286"/>
      <c r="DLP44" s="286"/>
      <c r="DLQ44" s="163"/>
      <c r="DLR44" s="154"/>
      <c r="DLS44" s="287"/>
      <c r="DLT44" s="287"/>
      <c r="DLU44" s="285"/>
      <c r="DLV44" s="287"/>
      <c r="DLW44" s="287"/>
      <c r="DLX44" s="285"/>
      <c r="DLY44" s="287"/>
      <c r="DLZ44" s="287"/>
      <c r="DMA44" s="285"/>
      <c r="DMB44" s="287"/>
      <c r="DMC44" s="287"/>
      <c r="DMD44" s="285"/>
      <c r="DME44" s="287"/>
      <c r="DMF44" s="287"/>
      <c r="DMG44" s="285"/>
      <c r="DMH44" s="287"/>
      <c r="DMI44" s="287"/>
      <c r="DMJ44" s="285"/>
      <c r="DMK44" s="287"/>
      <c r="DML44" s="287"/>
      <c r="DMM44" s="285"/>
      <c r="DMN44" s="287"/>
      <c r="DMO44" s="287"/>
      <c r="DMP44" s="285"/>
      <c r="DMQ44" s="287"/>
      <c r="DMR44" s="287"/>
      <c r="DMS44" s="285"/>
      <c r="DMT44" s="287"/>
      <c r="DMU44" s="287"/>
      <c r="DMV44" s="285"/>
      <c r="DMW44" s="287"/>
      <c r="DMX44" s="287"/>
      <c r="DMY44" s="285"/>
      <c r="DMZ44" s="287"/>
      <c r="DNA44" s="287"/>
      <c r="DNB44" s="285"/>
      <c r="DNC44" s="287"/>
      <c r="DND44" s="287"/>
      <c r="DNE44" s="285"/>
      <c r="DNF44" s="287"/>
      <c r="DNG44" s="287"/>
      <c r="DNH44" s="285"/>
      <c r="DNI44" s="287"/>
      <c r="DNJ44" s="287"/>
      <c r="DNK44" s="285"/>
      <c r="DNL44" s="287"/>
      <c r="DNM44" s="287"/>
      <c r="DNN44" s="285"/>
      <c r="DNO44" s="287"/>
      <c r="DNP44" s="287"/>
      <c r="DNQ44" s="285"/>
      <c r="DNR44" s="287"/>
      <c r="DNS44" s="287"/>
      <c r="DNT44" s="285"/>
      <c r="DNU44" s="287"/>
      <c r="DNV44" s="287"/>
      <c r="DNW44" s="285"/>
      <c r="DNX44" s="287"/>
      <c r="DNY44" s="287"/>
      <c r="DNZ44" s="285"/>
      <c r="DOA44" s="287"/>
      <c r="DOB44" s="287"/>
      <c r="DOC44" s="285"/>
      <c r="DOD44" s="286"/>
      <c r="DOE44" s="286"/>
      <c r="DOF44" s="286"/>
      <c r="DOG44" s="287"/>
      <c r="DOH44" s="287"/>
      <c r="DOI44" s="285"/>
      <c r="DOJ44" s="286"/>
      <c r="DOK44" s="286"/>
      <c r="DOL44" s="286"/>
      <c r="DOM44" s="287"/>
      <c r="DON44" s="287"/>
      <c r="DOO44" s="285"/>
      <c r="DOP44" s="287"/>
      <c r="DOQ44" s="287"/>
      <c r="DOR44" s="285"/>
      <c r="DOS44" s="286"/>
      <c r="DOT44" s="286"/>
      <c r="DOU44" s="286"/>
      <c r="DOV44" s="286"/>
      <c r="DOW44" s="286"/>
      <c r="DOX44" s="286"/>
      <c r="DOY44" s="163"/>
      <c r="DOZ44" s="154"/>
      <c r="DPA44" s="287"/>
      <c r="DPB44" s="287"/>
      <c r="DPC44" s="285"/>
      <c r="DPD44" s="287"/>
      <c r="DPE44" s="287"/>
      <c r="DPF44" s="285"/>
      <c r="DPG44" s="287"/>
      <c r="DPH44" s="287"/>
      <c r="DPI44" s="285"/>
      <c r="DPJ44" s="287"/>
      <c r="DPK44" s="287"/>
      <c r="DPL44" s="285"/>
      <c r="DPM44" s="287"/>
      <c r="DPN44" s="287"/>
      <c r="DPO44" s="285"/>
      <c r="DPP44" s="287"/>
      <c r="DPQ44" s="287"/>
      <c r="DPR44" s="285"/>
      <c r="DPS44" s="287"/>
      <c r="DPT44" s="287"/>
      <c r="DPU44" s="285"/>
      <c r="DPV44" s="287"/>
      <c r="DPW44" s="287"/>
      <c r="DPX44" s="285"/>
      <c r="DPY44" s="287"/>
      <c r="DPZ44" s="287"/>
      <c r="DQA44" s="285"/>
      <c r="DQB44" s="287"/>
      <c r="DQC44" s="287"/>
      <c r="DQD44" s="285"/>
      <c r="DQE44" s="287"/>
      <c r="DQF44" s="287"/>
      <c r="DQG44" s="285"/>
      <c r="DQH44" s="287"/>
      <c r="DQI44" s="287"/>
      <c r="DQJ44" s="285"/>
      <c r="DQK44" s="287"/>
      <c r="DQL44" s="287"/>
      <c r="DQM44" s="285"/>
      <c r="DQN44" s="287"/>
      <c r="DQO44" s="287"/>
      <c r="DQP44" s="285"/>
      <c r="DQQ44" s="287"/>
      <c r="DQR44" s="287"/>
      <c r="DQS44" s="285"/>
      <c r="DQT44" s="287"/>
      <c r="DQU44" s="287"/>
      <c r="DQV44" s="285"/>
      <c r="DQW44" s="287"/>
      <c r="DQX44" s="287"/>
      <c r="DQY44" s="285"/>
      <c r="DQZ44" s="287"/>
      <c r="DRA44" s="287"/>
      <c r="DRB44" s="285"/>
      <c r="DRC44" s="287"/>
      <c r="DRD44" s="287"/>
      <c r="DRE44" s="285"/>
      <c r="DRF44" s="287"/>
      <c r="DRG44" s="287"/>
      <c r="DRH44" s="285"/>
      <c r="DRI44" s="287"/>
      <c r="DRJ44" s="287"/>
      <c r="DRK44" s="285"/>
      <c r="DRL44" s="286"/>
      <c r="DRM44" s="286"/>
      <c r="DRN44" s="286"/>
      <c r="DRO44" s="287"/>
      <c r="DRP44" s="287"/>
      <c r="DRQ44" s="285"/>
      <c r="DRR44" s="286"/>
      <c r="DRS44" s="286"/>
      <c r="DRT44" s="286"/>
      <c r="DRU44" s="287"/>
      <c r="DRV44" s="287"/>
      <c r="DRW44" s="285"/>
      <c r="DRX44" s="287"/>
      <c r="DRY44" s="287"/>
      <c r="DRZ44" s="285"/>
      <c r="DSA44" s="286"/>
      <c r="DSB44" s="286"/>
      <c r="DSC44" s="286"/>
      <c r="DSD44" s="286"/>
      <c r="DSE44" s="286"/>
      <c r="DSF44" s="286"/>
      <c r="DSG44" s="163"/>
      <c r="DSH44" s="154"/>
      <c r="DSI44" s="287"/>
      <c r="DSJ44" s="287"/>
      <c r="DSK44" s="285"/>
      <c r="DSL44" s="287"/>
      <c r="DSM44" s="287"/>
      <c r="DSN44" s="285"/>
      <c r="DSO44" s="287"/>
      <c r="DSP44" s="287"/>
      <c r="DSQ44" s="285"/>
      <c r="DSR44" s="287"/>
      <c r="DSS44" s="287"/>
      <c r="DST44" s="285"/>
      <c r="DSU44" s="287"/>
      <c r="DSV44" s="287"/>
      <c r="DSW44" s="285"/>
      <c r="DSX44" s="287"/>
      <c r="DSY44" s="287"/>
      <c r="DSZ44" s="285"/>
      <c r="DTA44" s="287"/>
      <c r="DTB44" s="287"/>
      <c r="DTC44" s="285"/>
      <c r="DTD44" s="287"/>
      <c r="DTE44" s="287"/>
      <c r="DTF44" s="285"/>
      <c r="DTG44" s="287"/>
      <c r="DTH44" s="287"/>
      <c r="DTI44" s="285"/>
      <c r="DTJ44" s="287"/>
      <c r="DTK44" s="287"/>
      <c r="DTL44" s="285"/>
      <c r="DTM44" s="287"/>
      <c r="DTN44" s="287"/>
      <c r="DTO44" s="285"/>
      <c r="DTP44" s="287"/>
      <c r="DTQ44" s="287"/>
      <c r="DTR44" s="285"/>
      <c r="DTS44" s="287"/>
      <c r="DTT44" s="287"/>
      <c r="DTU44" s="285"/>
      <c r="DTV44" s="287"/>
      <c r="DTW44" s="287"/>
      <c r="DTX44" s="285"/>
      <c r="DTY44" s="287"/>
      <c r="DTZ44" s="287"/>
      <c r="DUA44" s="285"/>
      <c r="DUB44" s="287"/>
      <c r="DUC44" s="287"/>
      <c r="DUD44" s="285"/>
      <c r="DUE44" s="287"/>
      <c r="DUF44" s="287"/>
      <c r="DUG44" s="285"/>
      <c r="DUH44" s="287"/>
      <c r="DUI44" s="287"/>
      <c r="DUJ44" s="285"/>
      <c r="DUK44" s="287"/>
      <c r="DUL44" s="287"/>
      <c r="DUM44" s="285"/>
      <c r="DUN44" s="287"/>
      <c r="DUO44" s="287"/>
      <c r="DUP44" s="285"/>
      <c r="DUQ44" s="287"/>
      <c r="DUR44" s="287"/>
      <c r="DUS44" s="285"/>
      <c r="DUT44" s="286"/>
      <c r="DUU44" s="286"/>
      <c r="DUV44" s="286"/>
      <c r="DUW44" s="287"/>
      <c r="DUX44" s="287"/>
      <c r="DUY44" s="285"/>
      <c r="DUZ44" s="286"/>
      <c r="DVA44" s="286"/>
      <c r="DVB44" s="286"/>
      <c r="DVC44" s="287"/>
      <c r="DVD44" s="287"/>
      <c r="DVE44" s="285"/>
      <c r="DVF44" s="287"/>
      <c r="DVG44" s="287"/>
      <c r="DVH44" s="285"/>
      <c r="DVI44" s="286"/>
      <c r="DVJ44" s="286"/>
      <c r="DVK44" s="286"/>
      <c r="DVL44" s="286"/>
      <c r="DVM44" s="286"/>
      <c r="DVN44" s="286"/>
      <c r="DVO44" s="163"/>
      <c r="DVP44" s="154"/>
      <c r="DVQ44" s="287"/>
      <c r="DVR44" s="287"/>
      <c r="DVS44" s="285"/>
      <c r="DVT44" s="287"/>
      <c r="DVU44" s="287"/>
      <c r="DVV44" s="285"/>
      <c r="DVW44" s="287"/>
      <c r="DVX44" s="287"/>
      <c r="DVY44" s="285"/>
      <c r="DVZ44" s="287"/>
      <c r="DWA44" s="287"/>
      <c r="DWB44" s="285"/>
      <c r="DWC44" s="287"/>
      <c r="DWD44" s="287"/>
      <c r="DWE44" s="285"/>
      <c r="DWF44" s="287"/>
      <c r="DWG44" s="287"/>
      <c r="DWH44" s="285"/>
      <c r="DWI44" s="287"/>
      <c r="DWJ44" s="287"/>
      <c r="DWK44" s="285"/>
      <c r="DWL44" s="287"/>
      <c r="DWM44" s="287"/>
      <c r="DWN44" s="285"/>
      <c r="DWO44" s="287"/>
      <c r="DWP44" s="287"/>
      <c r="DWQ44" s="285"/>
      <c r="DWR44" s="287"/>
      <c r="DWS44" s="287"/>
      <c r="DWT44" s="285"/>
      <c r="DWU44" s="287"/>
      <c r="DWV44" s="287"/>
      <c r="DWW44" s="285"/>
      <c r="DWX44" s="287"/>
      <c r="DWY44" s="287"/>
      <c r="DWZ44" s="285"/>
      <c r="DXA44" s="287"/>
      <c r="DXB44" s="287"/>
      <c r="DXC44" s="285"/>
      <c r="DXD44" s="287"/>
      <c r="DXE44" s="287"/>
      <c r="DXF44" s="285"/>
      <c r="DXG44" s="287"/>
      <c r="DXH44" s="287"/>
      <c r="DXI44" s="285"/>
      <c r="DXJ44" s="287"/>
      <c r="DXK44" s="287"/>
      <c r="DXL44" s="285"/>
      <c r="DXM44" s="287"/>
      <c r="DXN44" s="287"/>
      <c r="DXO44" s="285"/>
      <c r="DXP44" s="287"/>
      <c r="DXQ44" s="287"/>
      <c r="DXR44" s="285"/>
      <c r="DXS44" s="287"/>
      <c r="DXT44" s="287"/>
      <c r="DXU44" s="285"/>
      <c r="DXV44" s="287"/>
      <c r="DXW44" s="287"/>
      <c r="DXX44" s="285"/>
      <c r="DXY44" s="287"/>
      <c r="DXZ44" s="287"/>
      <c r="DYA44" s="285"/>
      <c r="DYB44" s="286"/>
      <c r="DYC44" s="286"/>
      <c r="DYD44" s="286"/>
      <c r="DYE44" s="287"/>
      <c r="DYF44" s="287"/>
      <c r="DYG44" s="285"/>
      <c r="DYH44" s="286"/>
      <c r="DYI44" s="286"/>
      <c r="DYJ44" s="286"/>
      <c r="DYK44" s="287"/>
      <c r="DYL44" s="287"/>
      <c r="DYM44" s="285"/>
      <c r="DYN44" s="287"/>
      <c r="DYO44" s="287"/>
      <c r="DYP44" s="285"/>
      <c r="DYQ44" s="286"/>
      <c r="DYR44" s="286"/>
      <c r="DYS44" s="286"/>
      <c r="DYT44" s="286"/>
      <c r="DYU44" s="286"/>
      <c r="DYV44" s="286"/>
      <c r="DYW44" s="163"/>
      <c r="DYX44" s="154"/>
      <c r="DYY44" s="287"/>
      <c r="DYZ44" s="287"/>
      <c r="DZA44" s="285"/>
      <c r="DZB44" s="287"/>
      <c r="DZC44" s="287"/>
      <c r="DZD44" s="285"/>
      <c r="DZE44" s="287"/>
      <c r="DZF44" s="287"/>
      <c r="DZG44" s="285"/>
      <c r="DZH44" s="287"/>
      <c r="DZI44" s="287"/>
      <c r="DZJ44" s="285"/>
      <c r="DZK44" s="287"/>
      <c r="DZL44" s="287"/>
      <c r="DZM44" s="285"/>
      <c r="DZN44" s="287"/>
      <c r="DZO44" s="287"/>
      <c r="DZP44" s="285"/>
      <c r="DZQ44" s="287"/>
      <c r="DZR44" s="287"/>
      <c r="DZS44" s="285"/>
      <c r="DZT44" s="287"/>
      <c r="DZU44" s="287"/>
      <c r="DZV44" s="285"/>
      <c r="DZW44" s="287"/>
      <c r="DZX44" s="287"/>
      <c r="DZY44" s="285"/>
      <c r="DZZ44" s="287"/>
      <c r="EAA44" s="287"/>
      <c r="EAB44" s="285"/>
      <c r="EAC44" s="287"/>
      <c r="EAD44" s="287"/>
      <c r="EAE44" s="285"/>
      <c r="EAF44" s="287"/>
      <c r="EAG44" s="287"/>
      <c r="EAH44" s="285"/>
      <c r="EAI44" s="287"/>
      <c r="EAJ44" s="287"/>
      <c r="EAK44" s="285"/>
      <c r="EAL44" s="287"/>
      <c r="EAM44" s="287"/>
      <c r="EAN44" s="285"/>
      <c r="EAO44" s="287"/>
      <c r="EAP44" s="287"/>
      <c r="EAQ44" s="285"/>
      <c r="EAR44" s="287"/>
      <c r="EAS44" s="287"/>
      <c r="EAT44" s="285"/>
      <c r="EAU44" s="287"/>
      <c r="EAV44" s="287"/>
      <c r="EAW44" s="285"/>
      <c r="EAX44" s="287"/>
      <c r="EAY44" s="287"/>
      <c r="EAZ44" s="285"/>
      <c r="EBA44" s="287"/>
      <c r="EBB44" s="287"/>
      <c r="EBC44" s="285"/>
      <c r="EBD44" s="287"/>
      <c r="EBE44" s="287"/>
      <c r="EBF44" s="285"/>
      <c r="EBG44" s="287"/>
      <c r="EBH44" s="287"/>
      <c r="EBI44" s="285"/>
      <c r="EBJ44" s="286"/>
      <c r="EBK44" s="286"/>
      <c r="EBL44" s="286"/>
      <c r="EBM44" s="287"/>
      <c r="EBN44" s="287"/>
      <c r="EBO44" s="285"/>
      <c r="EBP44" s="286"/>
      <c r="EBQ44" s="286"/>
      <c r="EBR44" s="286"/>
      <c r="EBS44" s="287"/>
      <c r="EBT44" s="287"/>
      <c r="EBU44" s="285"/>
      <c r="EBV44" s="287"/>
      <c r="EBW44" s="287"/>
      <c r="EBX44" s="285"/>
      <c r="EBY44" s="286"/>
      <c r="EBZ44" s="286"/>
      <c r="ECA44" s="286"/>
      <c r="ECB44" s="286"/>
      <c r="ECC44" s="286"/>
      <c r="ECD44" s="286"/>
      <c r="ECE44" s="163"/>
      <c r="ECF44" s="154"/>
      <c r="ECG44" s="287"/>
      <c r="ECH44" s="287"/>
      <c r="ECI44" s="285"/>
      <c r="ECJ44" s="287"/>
      <c r="ECK44" s="287"/>
      <c r="ECL44" s="285"/>
      <c r="ECM44" s="287"/>
      <c r="ECN44" s="287"/>
      <c r="ECO44" s="285"/>
      <c r="ECP44" s="287"/>
      <c r="ECQ44" s="287"/>
      <c r="ECR44" s="285"/>
      <c r="ECS44" s="287"/>
      <c r="ECT44" s="287"/>
      <c r="ECU44" s="285"/>
      <c r="ECV44" s="287"/>
      <c r="ECW44" s="287"/>
      <c r="ECX44" s="285"/>
      <c r="ECY44" s="287"/>
      <c r="ECZ44" s="287"/>
      <c r="EDA44" s="285"/>
      <c r="EDB44" s="287"/>
      <c r="EDC44" s="287"/>
      <c r="EDD44" s="285"/>
      <c r="EDE44" s="287"/>
      <c r="EDF44" s="287"/>
      <c r="EDG44" s="285"/>
      <c r="EDH44" s="287"/>
      <c r="EDI44" s="287"/>
      <c r="EDJ44" s="285"/>
      <c r="EDK44" s="287"/>
      <c r="EDL44" s="287"/>
      <c r="EDM44" s="285"/>
      <c r="EDN44" s="287"/>
      <c r="EDO44" s="287"/>
      <c r="EDP44" s="285"/>
      <c r="EDQ44" s="287"/>
      <c r="EDR44" s="287"/>
      <c r="EDS44" s="285"/>
      <c r="EDT44" s="287"/>
      <c r="EDU44" s="287"/>
      <c r="EDV44" s="285"/>
      <c r="EDW44" s="287"/>
      <c r="EDX44" s="287"/>
      <c r="EDY44" s="285"/>
      <c r="EDZ44" s="287"/>
      <c r="EEA44" s="287"/>
      <c r="EEB44" s="285"/>
      <c r="EEC44" s="287"/>
      <c r="EED44" s="287"/>
      <c r="EEE44" s="285"/>
      <c r="EEF44" s="287"/>
      <c r="EEG44" s="287"/>
      <c r="EEH44" s="285"/>
      <c r="EEI44" s="287"/>
      <c r="EEJ44" s="287"/>
      <c r="EEK44" s="285"/>
      <c r="EEL44" s="287"/>
      <c r="EEM44" s="287"/>
      <c r="EEN44" s="285"/>
      <c r="EEO44" s="287"/>
      <c r="EEP44" s="287"/>
      <c r="EEQ44" s="285"/>
      <c r="EER44" s="286"/>
      <c r="EES44" s="286"/>
      <c r="EET44" s="286"/>
      <c r="EEU44" s="287"/>
      <c r="EEV44" s="287"/>
      <c r="EEW44" s="285"/>
      <c r="EEX44" s="286"/>
      <c r="EEY44" s="286"/>
      <c r="EEZ44" s="286"/>
      <c r="EFA44" s="287"/>
      <c r="EFB44" s="287"/>
      <c r="EFC44" s="285"/>
      <c r="EFD44" s="287"/>
      <c r="EFE44" s="287"/>
      <c r="EFF44" s="285"/>
      <c r="EFG44" s="286"/>
      <c r="EFH44" s="286"/>
      <c r="EFI44" s="286"/>
      <c r="EFJ44" s="286"/>
      <c r="EFK44" s="286"/>
      <c r="EFL44" s="286"/>
      <c r="EFM44" s="163"/>
      <c r="EFN44" s="154"/>
      <c r="EFO44" s="287"/>
      <c r="EFP44" s="287"/>
      <c r="EFQ44" s="285"/>
      <c r="EFR44" s="287"/>
      <c r="EFS44" s="287"/>
      <c r="EFT44" s="285"/>
      <c r="EFU44" s="287"/>
      <c r="EFV44" s="287"/>
      <c r="EFW44" s="285"/>
      <c r="EFX44" s="287"/>
      <c r="EFY44" s="287"/>
      <c r="EFZ44" s="285"/>
      <c r="EGA44" s="287"/>
      <c r="EGB44" s="287"/>
      <c r="EGC44" s="285"/>
      <c r="EGD44" s="287"/>
      <c r="EGE44" s="287"/>
      <c r="EGF44" s="285"/>
      <c r="EGG44" s="287"/>
      <c r="EGH44" s="287"/>
      <c r="EGI44" s="285"/>
      <c r="EGJ44" s="287"/>
      <c r="EGK44" s="287"/>
      <c r="EGL44" s="285"/>
      <c r="EGM44" s="287"/>
      <c r="EGN44" s="287"/>
      <c r="EGO44" s="285"/>
      <c r="EGP44" s="287"/>
      <c r="EGQ44" s="287"/>
      <c r="EGR44" s="285"/>
      <c r="EGS44" s="287"/>
      <c r="EGT44" s="287"/>
      <c r="EGU44" s="285"/>
      <c r="EGV44" s="287"/>
      <c r="EGW44" s="287"/>
      <c r="EGX44" s="285"/>
      <c r="EGY44" s="287"/>
      <c r="EGZ44" s="287"/>
      <c r="EHA44" s="285"/>
      <c r="EHB44" s="287"/>
      <c r="EHC44" s="287"/>
      <c r="EHD44" s="285"/>
      <c r="EHE44" s="287"/>
      <c r="EHF44" s="287"/>
      <c r="EHG44" s="285"/>
      <c r="EHH44" s="287"/>
      <c r="EHI44" s="287"/>
      <c r="EHJ44" s="285"/>
      <c r="EHK44" s="287"/>
      <c r="EHL44" s="287"/>
      <c r="EHM44" s="285"/>
      <c r="EHN44" s="287"/>
      <c r="EHO44" s="287"/>
      <c r="EHP44" s="285"/>
      <c r="EHQ44" s="287"/>
      <c r="EHR44" s="287"/>
      <c r="EHS44" s="285"/>
      <c r="EHT44" s="287"/>
      <c r="EHU44" s="287"/>
      <c r="EHV44" s="285"/>
      <c r="EHW44" s="287"/>
      <c r="EHX44" s="287"/>
      <c r="EHY44" s="285"/>
      <c r="EHZ44" s="286"/>
      <c r="EIA44" s="286"/>
      <c r="EIB44" s="286"/>
      <c r="EIC44" s="287"/>
      <c r="EID44" s="287"/>
      <c r="EIE44" s="285"/>
      <c r="EIF44" s="286"/>
      <c r="EIG44" s="286"/>
      <c r="EIH44" s="286"/>
      <c r="EII44" s="287"/>
      <c r="EIJ44" s="287"/>
      <c r="EIK44" s="285"/>
      <c r="EIL44" s="287"/>
      <c r="EIM44" s="287"/>
      <c r="EIN44" s="285"/>
      <c r="EIO44" s="286"/>
      <c r="EIP44" s="286"/>
      <c r="EIQ44" s="286"/>
      <c r="EIR44" s="286"/>
      <c r="EIS44" s="286"/>
      <c r="EIT44" s="286"/>
      <c r="EIU44" s="163"/>
      <c r="EIV44" s="154"/>
      <c r="EIW44" s="287"/>
      <c r="EIX44" s="287"/>
      <c r="EIY44" s="285"/>
      <c r="EIZ44" s="287"/>
      <c r="EJA44" s="287"/>
      <c r="EJB44" s="285"/>
      <c r="EJC44" s="287"/>
      <c r="EJD44" s="287"/>
      <c r="EJE44" s="285"/>
      <c r="EJF44" s="287"/>
      <c r="EJG44" s="287"/>
      <c r="EJH44" s="285"/>
      <c r="EJI44" s="287"/>
      <c r="EJJ44" s="287"/>
      <c r="EJK44" s="285"/>
      <c r="EJL44" s="287"/>
      <c r="EJM44" s="287"/>
      <c r="EJN44" s="285"/>
      <c r="EJO44" s="287"/>
      <c r="EJP44" s="287"/>
      <c r="EJQ44" s="285"/>
      <c r="EJR44" s="287"/>
      <c r="EJS44" s="287"/>
      <c r="EJT44" s="285"/>
      <c r="EJU44" s="287"/>
      <c r="EJV44" s="287"/>
      <c r="EJW44" s="285"/>
      <c r="EJX44" s="287"/>
      <c r="EJY44" s="287"/>
      <c r="EJZ44" s="285"/>
      <c r="EKA44" s="287"/>
      <c r="EKB44" s="287"/>
      <c r="EKC44" s="285"/>
      <c r="EKD44" s="287"/>
      <c r="EKE44" s="287"/>
      <c r="EKF44" s="285"/>
      <c r="EKG44" s="287"/>
      <c r="EKH44" s="287"/>
      <c r="EKI44" s="285"/>
      <c r="EKJ44" s="287"/>
      <c r="EKK44" s="287"/>
      <c r="EKL44" s="285"/>
      <c r="EKM44" s="287"/>
      <c r="EKN44" s="287"/>
      <c r="EKO44" s="285"/>
      <c r="EKP44" s="287"/>
      <c r="EKQ44" s="287"/>
      <c r="EKR44" s="285"/>
      <c r="EKS44" s="287"/>
      <c r="EKT44" s="287"/>
      <c r="EKU44" s="285"/>
      <c r="EKV44" s="287"/>
      <c r="EKW44" s="287"/>
      <c r="EKX44" s="285"/>
      <c r="EKY44" s="287"/>
      <c r="EKZ44" s="287"/>
      <c r="ELA44" s="285"/>
      <c r="ELB44" s="287"/>
      <c r="ELC44" s="287"/>
      <c r="ELD44" s="285"/>
      <c r="ELE44" s="287"/>
      <c r="ELF44" s="287"/>
      <c r="ELG44" s="285"/>
      <c r="ELH44" s="286"/>
      <c r="ELI44" s="286"/>
      <c r="ELJ44" s="286"/>
      <c r="ELK44" s="287"/>
      <c r="ELL44" s="287"/>
      <c r="ELM44" s="285"/>
      <c r="ELN44" s="286"/>
      <c r="ELO44" s="286"/>
      <c r="ELP44" s="286"/>
      <c r="ELQ44" s="287"/>
      <c r="ELR44" s="287"/>
      <c r="ELS44" s="285"/>
      <c r="ELT44" s="287"/>
      <c r="ELU44" s="287"/>
      <c r="ELV44" s="285"/>
      <c r="ELW44" s="286"/>
      <c r="ELX44" s="286"/>
      <c r="ELY44" s="286"/>
      <c r="ELZ44" s="286"/>
      <c r="EMA44" s="286"/>
      <c r="EMB44" s="286"/>
      <c r="EMC44" s="163"/>
      <c r="EMD44" s="154"/>
      <c r="EME44" s="287"/>
      <c r="EMF44" s="287"/>
      <c r="EMG44" s="285"/>
      <c r="EMH44" s="287"/>
      <c r="EMI44" s="287"/>
      <c r="EMJ44" s="285"/>
      <c r="EMK44" s="287"/>
      <c r="EML44" s="287"/>
      <c r="EMM44" s="285"/>
      <c r="EMN44" s="287"/>
      <c r="EMO44" s="287"/>
      <c r="EMP44" s="285"/>
      <c r="EMQ44" s="287"/>
      <c r="EMR44" s="287"/>
      <c r="EMS44" s="285"/>
      <c r="EMT44" s="287"/>
      <c r="EMU44" s="287"/>
      <c r="EMV44" s="285"/>
      <c r="EMW44" s="287"/>
      <c r="EMX44" s="287"/>
      <c r="EMY44" s="285"/>
      <c r="EMZ44" s="287"/>
      <c r="ENA44" s="287"/>
      <c r="ENB44" s="285"/>
      <c r="ENC44" s="287"/>
      <c r="END44" s="287"/>
      <c r="ENE44" s="285"/>
      <c r="ENF44" s="287"/>
      <c r="ENG44" s="287"/>
      <c r="ENH44" s="285"/>
      <c r="ENI44" s="287"/>
      <c r="ENJ44" s="287"/>
      <c r="ENK44" s="285"/>
      <c r="ENL44" s="287"/>
      <c r="ENM44" s="287"/>
      <c r="ENN44" s="285"/>
      <c r="ENO44" s="287"/>
      <c r="ENP44" s="287"/>
      <c r="ENQ44" s="285"/>
      <c r="ENR44" s="287"/>
      <c r="ENS44" s="287"/>
      <c r="ENT44" s="285"/>
      <c r="ENU44" s="287"/>
      <c r="ENV44" s="287"/>
      <c r="ENW44" s="285"/>
      <c r="ENX44" s="287"/>
      <c r="ENY44" s="287"/>
      <c r="ENZ44" s="285"/>
      <c r="EOA44" s="287"/>
      <c r="EOB44" s="287"/>
      <c r="EOC44" s="285"/>
      <c r="EOD44" s="287"/>
      <c r="EOE44" s="287"/>
      <c r="EOF44" s="285"/>
      <c r="EOG44" s="287"/>
      <c r="EOH44" s="287"/>
      <c r="EOI44" s="285"/>
      <c r="EOJ44" s="287"/>
      <c r="EOK44" s="287"/>
      <c r="EOL44" s="285"/>
      <c r="EOM44" s="287"/>
      <c r="EON44" s="287"/>
      <c r="EOO44" s="285"/>
      <c r="EOP44" s="286"/>
      <c r="EOQ44" s="286"/>
      <c r="EOR44" s="286"/>
      <c r="EOS44" s="287"/>
      <c r="EOT44" s="287"/>
      <c r="EOU44" s="285"/>
      <c r="EOV44" s="286"/>
      <c r="EOW44" s="286"/>
      <c r="EOX44" s="286"/>
      <c r="EOY44" s="287"/>
      <c r="EOZ44" s="287"/>
      <c r="EPA44" s="285"/>
      <c r="EPB44" s="287"/>
      <c r="EPC44" s="287"/>
      <c r="EPD44" s="285"/>
      <c r="EPE44" s="286"/>
      <c r="EPF44" s="286"/>
      <c r="EPG44" s="286"/>
      <c r="EPH44" s="286"/>
      <c r="EPI44" s="286"/>
      <c r="EPJ44" s="286"/>
      <c r="EPK44" s="163"/>
      <c r="EPL44" s="154"/>
      <c r="EPM44" s="287"/>
      <c r="EPN44" s="287"/>
      <c r="EPO44" s="285"/>
      <c r="EPP44" s="287"/>
      <c r="EPQ44" s="287"/>
      <c r="EPR44" s="285"/>
      <c r="EPS44" s="287"/>
      <c r="EPT44" s="287"/>
      <c r="EPU44" s="285"/>
      <c r="EPV44" s="287"/>
      <c r="EPW44" s="287"/>
      <c r="EPX44" s="285"/>
      <c r="EPY44" s="287"/>
      <c r="EPZ44" s="287"/>
      <c r="EQA44" s="285"/>
      <c r="EQB44" s="287"/>
      <c r="EQC44" s="287"/>
      <c r="EQD44" s="285"/>
      <c r="EQE44" s="287"/>
      <c r="EQF44" s="287"/>
      <c r="EQG44" s="285"/>
      <c r="EQH44" s="287"/>
      <c r="EQI44" s="287"/>
      <c r="EQJ44" s="285"/>
      <c r="EQK44" s="287"/>
      <c r="EQL44" s="287"/>
      <c r="EQM44" s="285"/>
      <c r="EQN44" s="287"/>
      <c r="EQO44" s="287"/>
      <c r="EQP44" s="285"/>
      <c r="EQQ44" s="287"/>
      <c r="EQR44" s="287"/>
      <c r="EQS44" s="285"/>
      <c r="EQT44" s="287"/>
      <c r="EQU44" s="287"/>
      <c r="EQV44" s="285"/>
      <c r="EQW44" s="287"/>
      <c r="EQX44" s="287"/>
      <c r="EQY44" s="285"/>
      <c r="EQZ44" s="287"/>
      <c r="ERA44" s="287"/>
      <c r="ERB44" s="285"/>
      <c r="ERC44" s="287"/>
      <c r="ERD44" s="287"/>
      <c r="ERE44" s="285"/>
      <c r="ERF44" s="287"/>
      <c r="ERG44" s="287"/>
      <c r="ERH44" s="285"/>
      <c r="ERI44" s="287"/>
      <c r="ERJ44" s="287"/>
      <c r="ERK44" s="285"/>
      <c r="ERL44" s="287"/>
      <c r="ERM44" s="287"/>
      <c r="ERN44" s="285"/>
      <c r="ERO44" s="287"/>
      <c r="ERP44" s="287"/>
      <c r="ERQ44" s="285"/>
      <c r="ERR44" s="287"/>
      <c r="ERS44" s="287"/>
      <c r="ERT44" s="285"/>
      <c r="ERU44" s="287"/>
      <c r="ERV44" s="287"/>
      <c r="ERW44" s="285"/>
      <c r="ERX44" s="286"/>
      <c r="ERY44" s="286"/>
      <c r="ERZ44" s="286"/>
      <c r="ESA44" s="287"/>
      <c r="ESB44" s="287"/>
      <c r="ESC44" s="285"/>
      <c r="ESD44" s="286"/>
      <c r="ESE44" s="286"/>
      <c r="ESF44" s="286"/>
      <c r="ESG44" s="287"/>
      <c r="ESH44" s="287"/>
      <c r="ESI44" s="285"/>
      <c r="ESJ44" s="287"/>
      <c r="ESK44" s="287"/>
      <c r="ESL44" s="285"/>
      <c r="ESM44" s="286"/>
      <c r="ESN44" s="286"/>
      <c r="ESO44" s="286"/>
      <c r="ESP44" s="286"/>
      <c r="ESQ44" s="286"/>
      <c r="ESR44" s="286"/>
      <c r="ESS44" s="163"/>
      <c r="EST44" s="154"/>
      <c r="ESU44" s="287"/>
      <c r="ESV44" s="287"/>
      <c r="ESW44" s="285"/>
      <c r="ESX44" s="287"/>
      <c r="ESY44" s="287"/>
      <c r="ESZ44" s="285"/>
      <c r="ETA44" s="287"/>
      <c r="ETB44" s="287"/>
      <c r="ETC44" s="285"/>
      <c r="ETD44" s="287"/>
      <c r="ETE44" s="287"/>
      <c r="ETF44" s="285"/>
      <c r="ETG44" s="287"/>
      <c r="ETH44" s="287"/>
      <c r="ETI44" s="285"/>
      <c r="ETJ44" s="287"/>
      <c r="ETK44" s="287"/>
      <c r="ETL44" s="285"/>
      <c r="ETM44" s="287"/>
      <c r="ETN44" s="287"/>
      <c r="ETO44" s="285"/>
      <c r="ETP44" s="287"/>
      <c r="ETQ44" s="287"/>
      <c r="ETR44" s="285"/>
      <c r="ETS44" s="287"/>
      <c r="ETT44" s="287"/>
      <c r="ETU44" s="285"/>
      <c r="ETV44" s="287"/>
      <c r="ETW44" s="287"/>
      <c r="ETX44" s="285"/>
      <c r="ETY44" s="287"/>
      <c r="ETZ44" s="287"/>
      <c r="EUA44" s="285"/>
      <c r="EUB44" s="287"/>
      <c r="EUC44" s="287"/>
      <c r="EUD44" s="285"/>
      <c r="EUE44" s="287"/>
      <c r="EUF44" s="287"/>
      <c r="EUG44" s="285"/>
      <c r="EUH44" s="287"/>
      <c r="EUI44" s="287"/>
      <c r="EUJ44" s="285"/>
      <c r="EUK44" s="287"/>
      <c r="EUL44" s="287"/>
      <c r="EUM44" s="285"/>
      <c r="EUN44" s="287"/>
      <c r="EUO44" s="287"/>
      <c r="EUP44" s="285"/>
      <c r="EUQ44" s="287"/>
      <c r="EUR44" s="287"/>
      <c r="EUS44" s="285"/>
      <c r="EUT44" s="287"/>
      <c r="EUU44" s="287"/>
      <c r="EUV44" s="285"/>
      <c r="EUW44" s="287"/>
      <c r="EUX44" s="287"/>
      <c r="EUY44" s="285"/>
      <c r="EUZ44" s="287"/>
      <c r="EVA44" s="287"/>
      <c r="EVB44" s="285"/>
      <c r="EVC44" s="287"/>
      <c r="EVD44" s="287"/>
      <c r="EVE44" s="285"/>
      <c r="EVF44" s="286"/>
      <c r="EVG44" s="286"/>
      <c r="EVH44" s="286"/>
      <c r="EVI44" s="287"/>
      <c r="EVJ44" s="287"/>
      <c r="EVK44" s="285"/>
      <c r="EVL44" s="286"/>
      <c r="EVM44" s="286"/>
      <c r="EVN44" s="286"/>
      <c r="EVO44" s="287"/>
      <c r="EVP44" s="287"/>
      <c r="EVQ44" s="285"/>
      <c r="EVR44" s="287"/>
      <c r="EVS44" s="287"/>
      <c r="EVT44" s="285"/>
      <c r="EVU44" s="286"/>
      <c r="EVV44" s="286"/>
      <c r="EVW44" s="286"/>
      <c r="EVX44" s="286"/>
      <c r="EVY44" s="286"/>
      <c r="EVZ44" s="286"/>
      <c r="EWA44" s="163"/>
      <c r="EWB44" s="154"/>
      <c r="EWC44" s="287"/>
      <c r="EWD44" s="287"/>
      <c r="EWE44" s="285"/>
      <c r="EWF44" s="287"/>
      <c r="EWG44" s="287"/>
      <c r="EWH44" s="285"/>
      <c r="EWI44" s="287"/>
      <c r="EWJ44" s="287"/>
      <c r="EWK44" s="285"/>
      <c r="EWL44" s="287"/>
      <c r="EWM44" s="287"/>
      <c r="EWN44" s="285"/>
      <c r="EWO44" s="287"/>
      <c r="EWP44" s="287"/>
      <c r="EWQ44" s="285"/>
      <c r="EWR44" s="287"/>
      <c r="EWS44" s="287"/>
      <c r="EWT44" s="285"/>
      <c r="EWU44" s="287"/>
      <c r="EWV44" s="287"/>
      <c r="EWW44" s="285"/>
      <c r="EWX44" s="287"/>
      <c r="EWY44" s="287"/>
      <c r="EWZ44" s="285"/>
      <c r="EXA44" s="287"/>
      <c r="EXB44" s="287"/>
      <c r="EXC44" s="285"/>
      <c r="EXD44" s="287"/>
      <c r="EXE44" s="287"/>
      <c r="EXF44" s="285"/>
      <c r="EXG44" s="287"/>
      <c r="EXH44" s="287"/>
      <c r="EXI44" s="285"/>
      <c r="EXJ44" s="287"/>
      <c r="EXK44" s="287"/>
      <c r="EXL44" s="285"/>
      <c r="EXM44" s="287"/>
      <c r="EXN44" s="287"/>
      <c r="EXO44" s="285"/>
      <c r="EXP44" s="287"/>
      <c r="EXQ44" s="287"/>
      <c r="EXR44" s="285"/>
      <c r="EXS44" s="287"/>
      <c r="EXT44" s="287"/>
      <c r="EXU44" s="285"/>
      <c r="EXV44" s="287"/>
      <c r="EXW44" s="287"/>
      <c r="EXX44" s="285"/>
      <c r="EXY44" s="287"/>
      <c r="EXZ44" s="287"/>
      <c r="EYA44" s="285"/>
      <c r="EYB44" s="287"/>
      <c r="EYC44" s="287"/>
      <c r="EYD44" s="285"/>
      <c r="EYE44" s="287"/>
      <c r="EYF44" s="287"/>
      <c r="EYG44" s="285"/>
      <c r="EYH44" s="287"/>
      <c r="EYI44" s="287"/>
      <c r="EYJ44" s="285"/>
      <c r="EYK44" s="287"/>
      <c r="EYL44" s="287"/>
      <c r="EYM44" s="285"/>
      <c r="EYN44" s="286"/>
      <c r="EYO44" s="286"/>
      <c r="EYP44" s="286"/>
      <c r="EYQ44" s="287"/>
      <c r="EYR44" s="287"/>
      <c r="EYS44" s="285"/>
      <c r="EYT44" s="286"/>
      <c r="EYU44" s="286"/>
      <c r="EYV44" s="286"/>
      <c r="EYW44" s="287"/>
      <c r="EYX44" s="287"/>
      <c r="EYY44" s="285"/>
      <c r="EYZ44" s="287"/>
      <c r="EZA44" s="287"/>
      <c r="EZB44" s="285"/>
      <c r="EZC44" s="286"/>
      <c r="EZD44" s="286"/>
      <c r="EZE44" s="286"/>
      <c r="EZF44" s="286"/>
      <c r="EZG44" s="286"/>
      <c r="EZH44" s="286"/>
      <c r="EZI44" s="163"/>
      <c r="EZJ44" s="154"/>
      <c r="EZK44" s="287"/>
      <c r="EZL44" s="287"/>
      <c r="EZM44" s="285"/>
      <c r="EZN44" s="287"/>
      <c r="EZO44" s="287"/>
      <c r="EZP44" s="285"/>
      <c r="EZQ44" s="287"/>
      <c r="EZR44" s="287"/>
      <c r="EZS44" s="285"/>
      <c r="EZT44" s="287"/>
      <c r="EZU44" s="287"/>
      <c r="EZV44" s="285"/>
      <c r="EZW44" s="287"/>
      <c r="EZX44" s="287"/>
      <c r="EZY44" s="285"/>
      <c r="EZZ44" s="287"/>
      <c r="FAA44" s="287"/>
      <c r="FAB44" s="285"/>
      <c r="FAC44" s="287"/>
      <c r="FAD44" s="287"/>
      <c r="FAE44" s="285"/>
      <c r="FAF44" s="287"/>
      <c r="FAG44" s="287"/>
      <c r="FAH44" s="285"/>
      <c r="FAI44" s="287"/>
      <c r="FAJ44" s="287"/>
      <c r="FAK44" s="285"/>
      <c r="FAL44" s="287"/>
      <c r="FAM44" s="287"/>
      <c r="FAN44" s="285"/>
      <c r="FAO44" s="287"/>
      <c r="FAP44" s="287"/>
      <c r="FAQ44" s="285"/>
      <c r="FAR44" s="287"/>
      <c r="FAS44" s="287"/>
      <c r="FAT44" s="285"/>
      <c r="FAU44" s="287"/>
      <c r="FAV44" s="287"/>
      <c r="FAW44" s="285"/>
      <c r="FAX44" s="287"/>
      <c r="FAY44" s="287"/>
      <c r="FAZ44" s="285"/>
      <c r="FBA44" s="287"/>
      <c r="FBB44" s="287"/>
      <c r="FBC44" s="285"/>
      <c r="FBD44" s="287"/>
      <c r="FBE44" s="287"/>
      <c r="FBF44" s="285"/>
      <c r="FBG44" s="287"/>
      <c r="FBH44" s="287"/>
      <c r="FBI44" s="285"/>
      <c r="FBJ44" s="287"/>
      <c r="FBK44" s="287"/>
      <c r="FBL44" s="285"/>
      <c r="FBM44" s="287"/>
      <c r="FBN44" s="287"/>
      <c r="FBO44" s="285"/>
      <c r="FBP44" s="287"/>
      <c r="FBQ44" s="287"/>
      <c r="FBR44" s="285"/>
      <c r="FBS44" s="287"/>
      <c r="FBT44" s="287"/>
      <c r="FBU44" s="285"/>
      <c r="FBV44" s="286"/>
      <c r="FBW44" s="286"/>
      <c r="FBX44" s="286"/>
      <c r="FBY44" s="287"/>
      <c r="FBZ44" s="287"/>
      <c r="FCA44" s="285"/>
      <c r="FCB44" s="286"/>
      <c r="FCC44" s="286"/>
      <c r="FCD44" s="286"/>
      <c r="FCE44" s="287"/>
      <c r="FCF44" s="287"/>
      <c r="FCG44" s="285"/>
      <c r="FCH44" s="287"/>
      <c r="FCI44" s="287"/>
      <c r="FCJ44" s="285"/>
      <c r="FCK44" s="286"/>
      <c r="FCL44" s="286"/>
      <c r="FCM44" s="286"/>
      <c r="FCN44" s="286"/>
      <c r="FCO44" s="286"/>
      <c r="FCP44" s="286"/>
      <c r="FCQ44" s="163"/>
      <c r="FCR44" s="154"/>
      <c r="FCS44" s="287"/>
      <c r="FCT44" s="287"/>
      <c r="FCU44" s="285"/>
      <c r="FCV44" s="287"/>
      <c r="FCW44" s="287"/>
      <c r="FCX44" s="285"/>
      <c r="FCY44" s="287"/>
      <c r="FCZ44" s="287"/>
      <c r="FDA44" s="285"/>
      <c r="FDB44" s="287"/>
      <c r="FDC44" s="287"/>
      <c r="FDD44" s="285"/>
      <c r="FDE44" s="287"/>
      <c r="FDF44" s="287"/>
      <c r="FDG44" s="285"/>
      <c r="FDH44" s="287"/>
      <c r="FDI44" s="287"/>
      <c r="FDJ44" s="285"/>
      <c r="FDK44" s="287"/>
      <c r="FDL44" s="287"/>
      <c r="FDM44" s="285"/>
      <c r="FDN44" s="287"/>
      <c r="FDO44" s="287"/>
      <c r="FDP44" s="285"/>
      <c r="FDQ44" s="287"/>
      <c r="FDR44" s="287"/>
      <c r="FDS44" s="285"/>
      <c r="FDT44" s="287"/>
      <c r="FDU44" s="287"/>
      <c r="FDV44" s="285"/>
      <c r="FDW44" s="287"/>
      <c r="FDX44" s="287"/>
      <c r="FDY44" s="285"/>
      <c r="FDZ44" s="287"/>
      <c r="FEA44" s="287"/>
      <c r="FEB44" s="285"/>
      <c r="FEC44" s="287"/>
      <c r="FED44" s="287"/>
      <c r="FEE44" s="285"/>
      <c r="FEF44" s="287"/>
      <c r="FEG44" s="287"/>
      <c r="FEH44" s="285"/>
      <c r="FEI44" s="287"/>
      <c r="FEJ44" s="287"/>
      <c r="FEK44" s="285"/>
      <c r="FEL44" s="287"/>
      <c r="FEM44" s="287"/>
      <c r="FEN44" s="285"/>
      <c r="FEO44" s="287"/>
      <c r="FEP44" s="287"/>
      <c r="FEQ44" s="285"/>
      <c r="FER44" s="287"/>
      <c r="FES44" s="287"/>
      <c r="FET44" s="285"/>
      <c r="FEU44" s="287"/>
      <c r="FEV44" s="287"/>
      <c r="FEW44" s="285"/>
      <c r="FEX44" s="287"/>
      <c r="FEY44" s="287"/>
      <c r="FEZ44" s="285"/>
      <c r="FFA44" s="287"/>
      <c r="FFB44" s="287"/>
      <c r="FFC44" s="285"/>
      <c r="FFD44" s="286"/>
      <c r="FFE44" s="286"/>
      <c r="FFF44" s="286"/>
      <c r="FFG44" s="287"/>
      <c r="FFH44" s="287"/>
      <c r="FFI44" s="285"/>
      <c r="FFJ44" s="286"/>
      <c r="FFK44" s="286"/>
      <c r="FFL44" s="286"/>
      <c r="FFM44" s="287"/>
      <c r="FFN44" s="287"/>
      <c r="FFO44" s="285"/>
      <c r="FFP44" s="287"/>
      <c r="FFQ44" s="287"/>
      <c r="FFR44" s="285"/>
      <c r="FFS44" s="286"/>
      <c r="FFT44" s="286"/>
      <c r="FFU44" s="286"/>
      <c r="FFV44" s="286"/>
      <c r="FFW44" s="286"/>
      <c r="FFX44" s="286"/>
      <c r="FFY44" s="163"/>
      <c r="FFZ44" s="154"/>
      <c r="FGA44" s="287"/>
      <c r="FGB44" s="287"/>
      <c r="FGC44" s="285"/>
      <c r="FGD44" s="287"/>
      <c r="FGE44" s="287"/>
      <c r="FGF44" s="285"/>
      <c r="FGG44" s="287"/>
      <c r="FGH44" s="287"/>
      <c r="FGI44" s="285"/>
      <c r="FGJ44" s="287"/>
      <c r="FGK44" s="287"/>
      <c r="FGL44" s="285"/>
      <c r="FGM44" s="287"/>
      <c r="FGN44" s="287"/>
      <c r="FGO44" s="285"/>
      <c r="FGP44" s="287"/>
      <c r="FGQ44" s="287"/>
      <c r="FGR44" s="285"/>
      <c r="FGS44" s="287"/>
      <c r="FGT44" s="287"/>
      <c r="FGU44" s="285"/>
      <c r="FGV44" s="287"/>
      <c r="FGW44" s="287"/>
      <c r="FGX44" s="285"/>
      <c r="FGY44" s="287"/>
      <c r="FGZ44" s="287"/>
      <c r="FHA44" s="285"/>
      <c r="FHB44" s="287"/>
      <c r="FHC44" s="287"/>
      <c r="FHD44" s="285"/>
      <c r="FHE44" s="287"/>
      <c r="FHF44" s="287"/>
      <c r="FHG44" s="285"/>
      <c r="FHH44" s="287"/>
      <c r="FHI44" s="287"/>
      <c r="FHJ44" s="285"/>
      <c r="FHK44" s="287"/>
      <c r="FHL44" s="287"/>
      <c r="FHM44" s="285"/>
      <c r="FHN44" s="287"/>
      <c r="FHO44" s="287"/>
      <c r="FHP44" s="285"/>
      <c r="FHQ44" s="287"/>
      <c r="FHR44" s="287"/>
      <c r="FHS44" s="285"/>
      <c r="FHT44" s="287"/>
      <c r="FHU44" s="287"/>
      <c r="FHV44" s="285"/>
      <c r="FHW44" s="287"/>
      <c r="FHX44" s="287"/>
      <c r="FHY44" s="285"/>
      <c r="FHZ44" s="287"/>
      <c r="FIA44" s="287"/>
      <c r="FIB44" s="285"/>
      <c r="FIC44" s="287"/>
      <c r="FID44" s="287"/>
      <c r="FIE44" s="285"/>
      <c r="FIF44" s="287"/>
      <c r="FIG44" s="287"/>
      <c r="FIH44" s="285"/>
      <c r="FII44" s="287"/>
      <c r="FIJ44" s="287"/>
      <c r="FIK44" s="285"/>
      <c r="FIL44" s="286"/>
      <c r="FIM44" s="286"/>
      <c r="FIN44" s="286"/>
      <c r="FIO44" s="287"/>
      <c r="FIP44" s="287"/>
      <c r="FIQ44" s="285"/>
      <c r="FIR44" s="286"/>
      <c r="FIS44" s="286"/>
      <c r="FIT44" s="286"/>
      <c r="FIU44" s="287"/>
      <c r="FIV44" s="287"/>
      <c r="FIW44" s="285"/>
      <c r="FIX44" s="287"/>
      <c r="FIY44" s="287"/>
      <c r="FIZ44" s="285"/>
      <c r="FJA44" s="286"/>
      <c r="FJB44" s="286"/>
      <c r="FJC44" s="286"/>
      <c r="FJD44" s="286"/>
      <c r="FJE44" s="286"/>
      <c r="FJF44" s="286"/>
      <c r="FJG44" s="163"/>
      <c r="FJH44" s="154"/>
      <c r="FJI44" s="287"/>
      <c r="FJJ44" s="287"/>
      <c r="FJK44" s="285"/>
      <c r="FJL44" s="287"/>
      <c r="FJM44" s="287"/>
      <c r="FJN44" s="285"/>
      <c r="FJO44" s="287"/>
      <c r="FJP44" s="287"/>
      <c r="FJQ44" s="285"/>
      <c r="FJR44" s="287"/>
      <c r="FJS44" s="287"/>
      <c r="FJT44" s="285"/>
      <c r="FJU44" s="287"/>
      <c r="FJV44" s="287"/>
      <c r="FJW44" s="285"/>
      <c r="FJX44" s="287"/>
      <c r="FJY44" s="287"/>
      <c r="FJZ44" s="285"/>
      <c r="FKA44" s="287"/>
      <c r="FKB44" s="287"/>
      <c r="FKC44" s="285"/>
      <c r="FKD44" s="287"/>
      <c r="FKE44" s="287"/>
      <c r="FKF44" s="285"/>
      <c r="FKG44" s="287"/>
      <c r="FKH44" s="287"/>
      <c r="FKI44" s="285"/>
      <c r="FKJ44" s="287"/>
      <c r="FKK44" s="287"/>
      <c r="FKL44" s="285"/>
      <c r="FKM44" s="287"/>
      <c r="FKN44" s="287"/>
      <c r="FKO44" s="285"/>
      <c r="FKP44" s="287"/>
      <c r="FKQ44" s="287"/>
      <c r="FKR44" s="285"/>
      <c r="FKS44" s="287"/>
      <c r="FKT44" s="287"/>
      <c r="FKU44" s="285"/>
      <c r="FKV44" s="287"/>
      <c r="FKW44" s="287"/>
      <c r="FKX44" s="285"/>
      <c r="FKY44" s="287"/>
      <c r="FKZ44" s="287"/>
      <c r="FLA44" s="285"/>
      <c r="FLB44" s="287"/>
      <c r="FLC44" s="287"/>
      <c r="FLD44" s="285"/>
      <c r="FLE44" s="287"/>
      <c r="FLF44" s="287"/>
      <c r="FLG44" s="285"/>
      <c r="FLH44" s="287"/>
      <c r="FLI44" s="287"/>
      <c r="FLJ44" s="285"/>
      <c r="FLK44" s="287"/>
      <c r="FLL44" s="287"/>
      <c r="FLM44" s="285"/>
      <c r="FLN44" s="287"/>
      <c r="FLO44" s="287"/>
      <c r="FLP44" s="285"/>
      <c r="FLQ44" s="287"/>
      <c r="FLR44" s="287"/>
      <c r="FLS44" s="285"/>
      <c r="FLT44" s="286"/>
      <c r="FLU44" s="286"/>
      <c r="FLV44" s="286"/>
      <c r="FLW44" s="287"/>
      <c r="FLX44" s="287"/>
      <c r="FLY44" s="285"/>
      <c r="FLZ44" s="286"/>
      <c r="FMA44" s="286"/>
      <c r="FMB44" s="286"/>
      <c r="FMC44" s="287"/>
      <c r="FMD44" s="287"/>
      <c r="FME44" s="285"/>
      <c r="FMF44" s="287"/>
      <c r="FMG44" s="287"/>
      <c r="FMH44" s="285"/>
      <c r="FMI44" s="286"/>
      <c r="FMJ44" s="286"/>
      <c r="FMK44" s="286"/>
      <c r="FML44" s="286"/>
      <c r="FMM44" s="286"/>
      <c r="FMN44" s="286"/>
      <c r="FMO44" s="163"/>
      <c r="FMP44" s="154"/>
      <c r="FMQ44" s="287"/>
      <c r="FMR44" s="287"/>
      <c r="FMS44" s="285"/>
      <c r="FMT44" s="287"/>
      <c r="FMU44" s="287"/>
      <c r="FMV44" s="285"/>
      <c r="FMW44" s="287"/>
      <c r="FMX44" s="287"/>
      <c r="FMY44" s="285"/>
      <c r="FMZ44" s="287"/>
      <c r="FNA44" s="287"/>
      <c r="FNB44" s="285"/>
      <c r="FNC44" s="287"/>
      <c r="FND44" s="287"/>
      <c r="FNE44" s="285"/>
      <c r="FNF44" s="287"/>
      <c r="FNG44" s="287"/>
      <c r="FNH44" s="285"/>
      <c r="FNI44" s="287"/>
      <c r="FNJ44" s="287"/>
      <c r="FNK44" s="285"/>
      <c r="FNL44" s="287"/>
      <c r="FNM44" s="287"/>
      <c r="FNN44" s="285"/>
      <c r="FNO44" s="287"/>
      <c r="FNP44" s="287"/>
      <c r="FNQ44" s="285"/>
      <c r="FNR44" s="287"/>
      <c r="FNS44" s="287"/>
      <c r="FNT44" s="285"/>
      <c r="FNU44" s="287"/>
      <c r="FNV44" s="287"/>
      <c r="FNW44" s="285"/>
      <c r="FNX44" s="287"/>
      <c r="FNY44" s="287"/>
      <c r="FNZ44" s="285"/>
      <c r="FOA44" s="287"/>
      <c r="FOB44" s="287"/>
      <c r="FOC44" s="285"/>
      <c r="FOD44" s="287"/>
      <c r="FOE44" s="287"/>
      <c r="FOF44" s="285"/>
      <c r="FOG44" s="287"/>
      <c r="FOH44" s="287"/>
      <c r="FOI44" s="285"/>
      <c r="FOJ44" s="287"/>
      <c r="FOK44" s="287"/>
      <c r="FOL44" s="285"/>
      <c r="FOM44" s="287"/>
      <c r="FON44" s="287"/>
      <c r="FOO44" s="285"/>
      <c r="FOP44" s="287"/>
      <c r="FOQ44" s="287"/>
      <c r="FOR44" s="285"/>
      <c r="FOS44" s="287"/>
      <c r="FOT44" s="287"/>
      <c r="FOU44" s="285"/>
      <c r="FOV44" s="287"/>
      <c r="FOW44" s="287"/>
      <c r="FOX44" s="285"/>
      <c r="FOY44" s="287"/>
      <c r="FOZ44" s="287"/>
      <c r="FPA44" s="285"/>
      <c r="FPB44" s="286"/>
      <c r="FPC44" s="286"/>
      <c r="FPD44" s="286"/>
      <c r="FPE44" s="287"/>
      <c r="FPF44" s="287"/>
      <c r="FPG44" s="285"/>
      <c r="FPH44" s="286"/>
      <c r="FPI44" s="286"/>
      <c r="FPJ44" s="286"/>
      <c r="FPK44" s="287"/>
      <c r="FPL44" s="287"/>
      <c r="FPM44" s="285"/>
      <c r="FPN44" s="287"/>
      <c r="FPO44" s="287"/>
      <c r="FPP44" s="285"/>
      <c r="FPQ44" s="286"/>
      <c r="FPR44" s="286"/>
      <c r="FPS44" s="286"/>
      <c r="FPT44" s="286"/>
      <c r="FPU44" s="286"/>
      <c r="FPV44" s="286"/>
      <c r="FPW44" s="163"/>
      <c r="FPX44" s="154"/>
      <c r="FPY44" s="287"/>
      <c r="FPZ44" s="287"/>
      <c r="FQA44" s="285"/>
      <c r="FQB44" s="287"/>
      <c r="FQC44" s="287"/>
      <c r="FQD44" s="285"/>
      <c r="FQE44" s="287"/>
      <c r="FQF44" s="287"/>
      <c r="FQG44" s="285"/>
      <c r="FQH44" s="287"/>
      <c r="FQI44" s="287"/>
      <c r="FQJ44" s="285"/>
      <c r="FQK44" s="287"/>
      <c r="FQL44" s="287"/>
      <c r="FQM44" s="285"/>
      <c r="FQN44" s="287"/>
      <c r="FQO44" s="287"/>
      <c r="FQP44" s="285"/>
      <c r="FQQ44" s="287"/>
      <c r="FQR44" s="287"/>
      <c r="FQS44" s="285"/>
      <c r="FQT44" s="287"/>
      <c r="FQU44" s="287"/>
      <c r="FQV44" s="285"/>
      <c r="FQW44" s="287"/>
      <c r="FQX44" s="287"/>
      <c r="FQY44" s="285"/>
      <c r="FQZ44" s="287"/>
      <c r="FRA44" s="287"/>
      <c r="FRB44" s="285"/>
      <c r="FRC44" s="287"/>
      <c r="FRD44" s="287"/>
      <c r="FRE44" s="285"/>
      <c r="FRF44" s="287"/>
      <c r="FRG44" s="287"/>
      <c r="FRH44" s="285"/>
      <c r="FRI44" s="287"/>
      <c r="FRJ44" s="287"/>
      <c r="FRK44" s="285"/>
      <c r="FRL44" s="287"/>
      <c r="FRM44" s="287"/>
      <c r="FRN44" s="285"/>
      <c r="FRO44" s="287"/>
      <c r="FRP44" s="287"/>
      <c r="FRQ44" s="285"/>
      <c r="FRR44" s="287"/>
      <c r="FRS44" s="287"/>
      <c r="FRT44" s="285"/>
      <c r="FRU44" s="287"/>
      <c r="FRV44" s="287"/>
      <c r="FRW44" s="285"/>
      <c r="FRX44" s="287"/>
      <c r="FRY44" s="287"/>
      <c r="FRZ44" s="285"/>
      <c r="FSA44" s="287"/>
      <c r="FSB44" s="287"/>
      <c r="FSC44" s="285"/>
      <c r="FSD44" s="287"/>
      <c r="FSE44" s="287"/>
      <c r="FSF44" s="285"/>
      <c r="FSG44" s="287"/>
      <c r="FSH44" s="287"/>
      <c r="FSI44" s="285"/>
      <c r="FSJ44" s="286"/>
      <c r="FSK44" s="286"/>
      <c r="FSL44" s="286"/>
      <c r="FSM44" s="287"/>
      <c r="FSN44" s="287"/>
      <c r="FSO44" s="285"/>
      <c r="FSP44" s="286"/>
      <c r="FSQ44" s="286"/>
      <c r="FSR44" s="286"/>
      <c r="FSS44" s="287"/>
      <c r="FST44" s="287"/>
      <c r="FSU44" s="285"/>
      <c r="FSV44" s="287"/>
      <c r="FSW44" s="287"/>
      <c r="FSX44" s="285"/>
      <c r="FSY44" s="286"/>
      <c r="FSZ44" s="286"/>
      <c r="FTA44" s="286"/>
      <c r="FTB44" s="286"/>
      <c r="FTC44" s="286"/>
      <c r="FTD44" s="286"/>
      <c r="FTE44" s="163"/>
      <c r="FTF44" s="154"/>
      <c r="FTG44" s="287"/>
      <c r="FTH44" s="287"/>
      <c r="FTI44" s="285"/>
      <c r="FTJ44" s="287"/>
      <c r="FTK44" s="287"/>
      <c r="FTL44" s="285"/>
      <c r="FTM44" s="287"/>
      <c r="FTN44" s="287"/>
      <c r="FTO44" s="285"/>
      <c r="FTP44" s="287"/>
      <c r="FTQ44" s="287"/>
      <c r="FTR44" s="285"/>
      <c r="FTS44" s="287"/>
      <c r="FTT44" s="287"/>
      <c r="FTU44" s="285"/>
      <c r="FTV44" s="287"/>
      <c r="FTW44" s="287"/>
      <c r="FTX44" s="285"/>
      <c r="FTY44" s="287"/>
      <c r="FTZ44" s="287"/>
      <c r="FUA44" s="285"/>
      <c r="FUB44" s="287"/>
      <c r="FUC44" s="287"/>
      <c r="FUD44" s="285"/>
      <c r="FUE44" s="287"/>
      <c r="FUF44" s="287"/>
      <c r="FUG44" s="285"/>
      <c r="FUH44" s="287"/>
      <c r="FUI44" s="287"/>
      <c r="FUJ44" s="285"/>
      <c r="FUK44" s="287"/>
      <c r="FUL44" s="287"/>
      <c r="FUM44" s="285"/>
      <c r="FUN44" s="287"/>
      <c r="FUO44" s="287"/>
      <c r="FUP44" s="285"/>
      <c r="FUQ44" s="287"/>
      <c r="FUR44" s="287"/>
      <c r="FUS44" s="285"/>
      <c r="FUT44" s="287"/>
      <c r="FUU44" s="287"/>
      <c r="FUV44" s="285"/>
      <c r="FUW44" s="287"/>
      <c r="FUX44" s="287"/>
      <c r="FUY44" s="285"/>
      <c r="FUZ44" s="287"/>
      <c r="FVA44" s="287"/>
      <c r="FVB44" s="285"/>
      <c r="FVC44" s="287"/>
      <c r="FVD44" s="287"/>
      <c r="FVE44" s="285"/>
      <c r="FVF44" s="287"/>
      <c r="FVG44" s="287"/>
      <c r="FVH44" s="285"/>
      <c r="FVI44" s="287"/>
      <c r="FVJ44" s="287"/>
      <c r="FVK44" s="285"/>
      <c r="FVL44" s="287"/>
      <c r="FVM44" s="287"/>
      <c r="FVN44" s="285"/>
      <c r="FVO44" s="287"/>
      <c r="FVP44" s="287"/>
      <c r="FVQ44" s="285"/>
      <c r="FVR44" s="286"/>
      <c r="FVS44" s="286"/>
      <c r="FVT44" s="286"/>
      <c r="FVU44" s="287"/>
      <c r="FVV44" s="287"/>
      <c r="FVW44" s="285"/>
      <c r="FVX44" s="286"/>
      <c r="FVY44" s="286"/>
      <c r="FVZ44" s="286"/>
      <c r="FWA44" s="287"/>
      <c r="FWB44" s="287"/>
      <c r="FWC44" s="285"/>
      <c r="FWD44" s="287"/>
      <c r="FWE44" s="287"/>
      <c r="FWF44" s="285"/>
      <c r="FWG44" s="286"/>
      <c r="FWH44" s="286"/>
      <c r="FWI44" s="286"/>
      <c r="FWJ44" s="286"/>
      <c r="FWK44" s="286"/>
      <c r="FWL44" s="286"/>
      <c r="FWM44" s="163"/>
      <c r="FWN44" s="154"/>
      <c r="FWO44" s="287"/>
      <c r="FWP44" s="287"/>
      <c r="FWQ44" s="285"/>
      <c r="FWR44" s="287"/>
      <c r="FWS44" s="287"/>
      <c r="FWT44" s="285"/>
      <c r="FWU44" s="287"/>
      <c r="FWV44" s="287"/>
      <c r="FWW44" s="285"/>
      <c r="FWX44" s="287"/>
      <c r="FWY44" s="287"/>
      <c r="FWZ44" s="285"/>
      <c r="FXA44" s="287"/>
      <c r="FXB44" s="287"/>
      <c r="FXC44" s="285"/>
      <c r="FXD44" s="287"/>
      <c r="FXE44" s="287"/>
      <c r="FXF44" s="285"/>
      <c r="FXG44" s="287"/>
      <c r="FXH44" s="287"/>
      <c r="FXI44" s="285"/>
      <c r="FXJ44" s="287"/>
      <c r="FXK44" s="287"/>
      <c r="FXL44" s="285"/>
      <c r="FXM44" s="287"/>
      <c r="FXN44" s="287"/>
      <c r="FXO44" s="285"/>
      <c r="FXP44" s="287"/>
      <c r="FXQ44" s="287"/>
      <c r="FXR44" s="285"/>
      <c r="FXS44" s="287"/>
      <c r="FXT44" s="287"/>
      <c r="FXU44" s="285"/>
      <c r="FXV44" s="287"/>
      <c r="FXW44" s="287"/>
      <c r="FXX44" s="285"/>
      <c r="FXY44" s="287"/>
      <c r="FXZ44" s="287"/>
      <c r="FYA44" s="285"/>
      <c r="FYB44" s="287"/>
      <c r="FYC44" s="287"/>
      <c r="FYD44" s="285"/>
      <c r="FYE44" s="287"/>
      <c r="FYF44" s="287"/>
      <c r="FYG44" s="285"/>
      <c r="FYH44" s="287"/>
      <c r="FYI44" s="287"/>
      <c r="FYJ44" s="285"/>
      <c r="FYK44" s="287"/>
      <c r="FYL44" s="287"/>
      <c r="FYM44" s="285"/>
      <c r="FYN44" s="287"/>
      <c r="FYO44" s="287"/>
      <c r="FYP44" s="285"/>
      <c r="FYQ44" s="287"/>
      <c r="FYR44" s="287"/>
      <c r="FYS44" s="285"/>
      <c r="FYT44" s="287"/>
      <c r="FYU44" s="287"/>
      <c r="FYV44" s="285"/>
      <c r="FYW44" s="287"/>
      <c r="FYX44" s="287"/>
      <c r="FYY44" s="285"/>
      <c r="FYZ44" s="286"/>
      <c r="FZA44" s="286"/>
      <c r="FZB44" s="286"/>
      <c r="FZC44" s="287"/>
      <c r="FZD44" s="287"/>
      <c r="FZE44" s="285"/>
      <c r="FZF44" s="286"/>
      <c r="FZG44" s="286"/>
      <c r="FZH44" s="286"/>
      <c r="FZI44" s="287"/>
      <c r="FZJ44" s="287"/>
      <c r="FZK44" s="285"/>
      <c r="FZL44" s="287"/>
      <c r="FZM44" s="287"/>
      <c r="FZN44" s="285"/>
      <c r="FZO44" s="286"/>
      <c r="FZP44" s="286"/>
      <c r="FZQ44" s="286"/>
      <c r="FZR44" s="286"/>
      <c r="FZS44" s="286"/>
      <c r="FZT44" s="286"/>
      <c r="FZU44" s="163"/>
      <c r="FZV44" s="154"/>
      <c r="FZW44" s="287"/>
      <c r="FZX44" s="287"/>
      <c r="FZY44" s="285"/>
      <c r="FZZ44" s="287"/>
      <c r="GAA44" s="287"/>
      <c r="GAB44" s="285"/>
      <c r="GAC44" s="287"/>
      <c r="GAD44" s="287"/>
      <c r="GAE44" s="285"/>
      <c r="GAF44" s="287"/>
      <c r="GAG44" s="287"/>
      <c r="GAH44" s="285"/>
      <c r="GAI44" s="287"/>
      <c r="GAJ44" s="287"/>
      <c r="GAK44" s="285"/>
      <c r="GAL44" s="287"/>
      <c r="GAM44" s="287"/>
      <c r="GAN44" s="285"/>
      <c r="GAO44" s="287"/>
      <c r="GAP44" s="287"/>
      <c r="GAQ44" s="285"/>
      <c r="GAR44" s="287"/>
      <c r="GAS44" s="287"/>
      <c r="GAT44" s="285"/>
      <c r="GAU44" s="287"/>
      <c r="GAV44" s="287"/>
      <c r="GAW44" s="285"/>
      <c r="GAX44" s="287"/>
      <c r="GAY44" s="287"/>
      <c r="GAZ44" s="285"/>
      <c r="GBA44" s="287"/>
      <c r="GBB44" s="287"/>
      <c r="GBC44" s="285"/>
      <c r="GBD44" s="287"/>
      <c r="GBE44" s="287"/>
      <c r="GBF44" s="285"/>
      <c r="GBG44" s="287"/>
      <c r="GBH44" s="287"/>
      <c r="GBI44" s="285"/>
      <c r="GBJ44" s="287"/>
      <c r="GBK44" s="287"/>
      <c r="GBL44" s="285"/>
      <c r="GBM44" s="287"/>
      <c r="GBN44" s="287"/>
      <c r="GBO44" s="285"/>
      <c r="GBP44" s="287"/>
      <c r="GBQ44" s="287"/>
      <c r="GBR44" s="285"/>
      <c r="GBS44" s="287"/>
      <c r="GBT44" s="287"/>
      <c r="GBU44" s="285"/>
      <c r="GBV44" s="287"/>
      <c r="GBW44" s="287"/>
      <c r="GBX44" s="285"/>
      <c r="GBY44" s="287"/>
      <c r="GBZ44" s="287"/>
      <c r="GCA44" s="285"/>
      <c r="GCB44" s="287"/>
      <c r="GCC44" s="287"/>
      <c r="GCD44" s="285"/>
      <c r="GCE44" s="287"/>
      <c r="GCF44" s="287"/>
      <c r="GCG44" s="285"/>
      <c r="GCH44" s="286"/>
      <c r="GCI44" s="286"/>
      <c r="GCJ44" s="286"/>
      <c r="GCK44" s="287"/>
      <c r="GCL44" s="287"/>
      <c r="GCM44" s="285"/>
      <c r="GCN44" s="286"/>
      <c r="GCO44" s="286"/>
      <c r="GCP44" s="286"/>
      <c r="GCQ44" s="287"/>
      <c r="GCR44" s="287"/>
      <c r="GCS44" s="285"/>
      <c r="GCT44" s="287"/>
      <c r="GCU44" s="287"/>
      <c r="GCV44" s="285"/>
      <c r="GCW44" s="286"/>
      <c r="GCX44" s="286"/>
      <c r="GCY44" s="286"/>
      <c r="GCZ44" s="286"/>
      <c r="GDA44" s="286"/>
      <c r="GDB44" s="286"/>
      <c r="GDC44" s="163"/>
      <c r="GDD44" s="154"/>
      <c r="GDE44" s="287"/>
      <c r="GDF44" s="287"/>
      <c r="GDG44" s="285"/>
      <c r="GDH44" s="287"/>
      <c r="GDI44" s="287"/>
      <c r="GDJ44" s="285"/>
      <c r="GDK44" s="287"/>
      <c r="GDL44" s="287"/>
      <c r="GDM44" s="285"/>
      <c r="GDN44" s="287"/>
      <c r="GDO44" s="287"/>
      <c r="GDP44" s="285"/>
      <c r="GDQ44" s="287"/>
      <c r="GDR44" s="287"/>
      <c r="GDS44" s="285"/>
      <c r="GDT44" s="287"/>
      <c r="GDU44" s="287"/>
      <c r="GDV44" s="285"/>
      <c r="GDW44" s="287"/>
      <c r="GDX44" s="287"/>
      <c r="GDY44" s="285"/>
      <c r="GDZ44" s="287"/>
      <c r="GEA44" s="287"/>
      <c r="GEB44" s="285"/>
      <c r="GEC44" s="287"/>
      <c r="GED44" s="287"/>
      <c r="GEE44" s="285"/>
      <c r="GEF44" s="287"/>
      <c r="GEG44" s="287"/>
      <c r="GEH44" s="285"/>
      <c r="GEI44" s="287"/>
      <c r="GEJ44" s="287"/>
      <c r="GEK44" s="285"/>
      <c r="GEL44" s="287"/>
      <c r="GEM44" s="287"/>
      <c r="GEN44" s="285"/>
      <c r="GEO44" s="287"/>
      <c r="GEP44" s="287"/>
      <c r="GEQ44" s="285"/>
      <c r="GER44" s="287"/>
      <c r="GES44" s="287"/>
      <c r="GET44" s="285"/>
      <c r="GEU44" s="287"/>
      <c r="GEV44" s="287"/>
      <c r="GEW44" s="285"/>
      <c r="GEX44" s="287"/>
      <c r="GEY44" s="287"/>
      <c r="GEZ44" s="285"/>
      <c r="GFA44" s="287"/>
      <c r="GFB44" s="287"/>
      <c r="GFC44" s="285"/>
      <c r="GFD44" s="287"/>
      <c r="GFE44" s="287"/>
      <c r="GFF44" s="285"/>
      <c r="GFG44" s="287"/>
      <c r="GFH44" s="287"/>
      <c r="GFI44" s="285"/>
      <c r="GFJ44" s="287"/>
      <c r="GFK44" s="287"/>
      <c r="GFL44" s="285"/>
      <c r="GFM44" s="287"/>
      <c r="GFN44" s="287"/>
      <c r="GFO44" s="285"/>
      <c r="GFP44" s="286"/>
      <c r="GFQ44" s="286"/>
      <c r="GFR44" s="286"/>
      <c r="GFS44" s="287"/>
      <c r="GFT44" s="287"/>
      <c r="GFU44" s="285"/>
      <c r="GFV44" s="286"/>
      <c r="GFW44" s="286"/>
      <c r="GFX44" s="286"/>
      <c r="GFY44" s="287"/>
      <c r="GFZ44" s="287"/>
      <c r="GGA44" s="285"/>
      <c r="GGB44" s="287"/>
      <c r="GGC44" s="287"/>
      <c r="GGD44" s="285"/>
      <c r="GGE44" s="286"/>
      <c r="GGF44" s="286"/>
      <c r="GGG44" s="286"/>
      <c r="GGH44" s="286"/>
      <c r="GGI44" s="286"/>
      <c r="GGJ44" s="286"/>
      <c r="GGK44" s="163"/>
      <c r="GGL44" s="154"/>
      <c r="GGM44" s="287"/>
      <c r="GGN44" s="287"/>
      <c r="GGO44" s="285"/>
      <c r="GGP44" s="287"/>
      <c r="GGQ44" s="287"/>
      <c r="GGR44" s="285"/>
      <c r="GGS44" s="287"/>
      <c r="GGT44" s="287"/>
      <c r="GGU44" s="285"/>
      <c r="GGV44" s="287"/>
      <c r="GGW44" s="287"/>
      <c r="GGX44" s="285"/>
      <c r="GGY44" s="287"/>
      <c r="GGZ44" s="287"/>
      <c r="GHA44" s="285"/>
      <c r="GHB44" s="287"/>
      <c r="GHC44" s="287"/>
      <c r="GHD44" s="285"/>
      <c r="GHE44" s="287"/>
      <c r="GHF44" s="287"/>
      <c r="GHG44" s="285"/>
      <c r="GHH44" s="287"/>
      <c r="GHI44" s="287"/>
      <c r="GHJ44" s="285"/>
      <c r="GHK44" s="287"/>
      <c r="GHL44" s="287"/>
      <c r="GHM44" s="285"/>
      <c r="GHN44" s="287"/>
      <c r="GHO44" s="287"/>
      <c r="GHP44" s="285"/>
      <c r="GHQ44" s="287"/>
      <c r="GHR44" s="287"/>
      <c r="GHS44" s="285"/>
      <c r="GHT44" s="287"/>
      <c r="GHU44" s="287"/>
      <c r="GHV44" s="285"/>
      <c r="GHW44" s="287"/>
      <c r="GHX44" s="287"/>
      <c r="GHY44" s="285"/>
      <c r="GHZ44" s="287"/>
      <c r="GIA44" s="287"/>
      <c r="GIB44" s="285"/>
      <c r="GIC44" s="287"/>
      <c r="GID44" s="287"/>
      <c r="GIE44" s="285"/>
      <c r="GIF44" s="287"/>
      <c r="GIG44" s="287"/>
      <c r="GIH44" s="285"/>
      <c r="GII44" s="287"/>
      <c r="GIJ44" s="287"/>
      <c r="GIK44" s="285"/>
      <c r="GIL44" s="287"/>
      <c r="GIM44" s="287"/>
      <c r="GIN44" s="285"/>
      <c r="GIO44" s="287"/>
      <c r="GIP44" s="287"/>
      <c r="GIQ44" s="285"/>
      <c r="GIR44" s="287"/>
      <c r="GIS44" s="287"/>
      <c r="GIT44" s="285"/>
      <c r="GIU44" s="287"/>
      <c r="GIV44" s="287"/>
      <c r="GIW44" s="285"/>
      <c r="GIX44" s="286"/>
      <c r="GIY44" s="286"/>
      <c r="GIZ44" s="286"/>
      <c r="GJA44" s="287"/>
      <c r="GJB44" s="287"/>
      <c r="GJC44" s="285"/>
      <c r="GJD44" s="286"/>
      <c r="GJE44" s="286"/>
      <c r="GJF44" s="286"/>
      <c r="GJG44" s="287"/>
      <c r="GJH44" s="287"/>
      <c r="GJI44" s="285"/>
      <c r="GJJ44" s="287"/>
      <c r="GJK44" s="287"/>
      <c r="GJL44" s="285"/>
      <c r="GJM44" s="286"/>
      <c r="GJN44" s="286"/>
      <c r="GJO44" s="286"/>
      <c r="GJP44" s="286"/>
      <c r="GJQ44" s="286"/>
      <c r="GJR44" s="286"/>
      <c r="GJS44" s="163"/>
      <c r="GJT44" s="154"/>
      <c r="GJU44" s="287"/>
      <c r="GJV44" s="287"/>
      <c r="GJW44" s="285"/>
      <c r="GJX44" s="287"/>
      <c r="GJY44" s="287"/>
      <c r="GJZ44" s="285"/>
      <c r="GKA44" s="287"/>
      <c r="GKB44" s="287"/>
      <c r="GKC44" s="285"/>
      <c r="GKD44" s="287"/>
      <c r="GKE44" s="287"/>
      <c r="GKF44" s="285"/>
      <c r="GKG44" s="287"/>
      <c r="GKH44" s="287"/>
      <c r="GKI44" s="285"/>
      <c r="GKJ44" s="287"/>
      <c r="GKK44" s="287"/>
      <c r="GKL44" s="285"/>
      <c r="GKM44" s="287"/>
      <c r="GKN44" s="287"/>
      <c r="GKO44" s="285"/>
      <c r="GKP44" s="287"/>
      <c r="GKQ44" s="287"/>
      <c r="GKR44" s="285"/>
      <c r="GKS44" s="287"/>
      <c r="GKT44" s="287"/>
      <c r="GKU44" s="285"/>
      <c r="GKV44" s="287"/>
      <c r="GKW44" s="287"/>
      <c r="GKX44" s="285"/>
      <c r="GKY44" s="287"/>
      <c r="GKZ44" s="287"/>
      <c r="GLA44" s="285"/>
      <c r="GLB44" s="287"/>
      <c r="GLC44" s="287"/>
      <c r="GLD44" s="285"/>
      <c r="GLE44" s="287"/>
      <c r="GLF44" s="287"/>
      <c r="GLG44" s="285"/>
      <c r="GLH44" s="287"/>
      <c r="GLI44" s="287"/>
      <c r="GLJ44" s="285"/>
      <c r="GLK44" s="287"/>
      <c r="GLL44" s="287"/>
      <c r="GLM44" s="285"/>
      <c r="GLN44" s="287"/>
      <c r="GLO44" s="287"/>
      <c r="GLP44" s="285"/>
      <c r="GLQ44" s="287"/>
      <c r="GLR44" s="287"/>
      <c r="GLS44" s="285"/>
      <c r="GLT44" s="287"/>
      <c r="GLU44" s="287"/>
      <c r="GLV44" s="285"/>
      <c r="GLW44" s="287"/>
      <c r="GLX44" s="287"/>
      <c r="GLY44" s="285"/>
      <c r="GLZ44" s="287"/>
      <c r="GMA44" s="287"/>
      <c r="GMB44" s="285"/>
      <c r="GMC44" s="287"/>
      <c r="GMD44" s="287"/>
      <c r="GME44" s="285"/>
      <c r="GMF44" s="286"/>
      <c r="GMG44" s="286"/>
      <c r="GMH44" s="286"/>
      <c r="GMI44" s="287"/>
      <c r="GMJ44" s="287"/>
      <c r="GMK44" s="285"/>
      <c r="GML44" s="286"/>
      <c r="GMM44" s="286"/>
      <c r="GMN44" s="286"/>
      <c r="GMO44" s="287"/>
      <c r="GMP44" s="287"/>
      <c r="GMQ44" s="285"/>
      <c r="GMR44" s="287"/>
      <c r="GMS44" s="287"/>
      <c r="GMT44" s="285"/>
      <c r="GMU44" s="286"/>
      <c r="GMV44" s="286"/>
      <c r="GMW44" s="286"/>
      <c r="GMX44" s="286"/>
      <c r="GMY44" s="286"/>
      <c r="GMZ44" s="286"/>
      <c r="GNA44" s="163"/>
      <c r="GNB44" s="154"/>
      <c r="GNC44" s="287"/>
      <c r="GND44" s="287"/>
      <c r="GNE44" s="285"/>
      <c r="GNF44" s="287"/>
      <c r="GNG44" s="287"/>
      <c r="GNH44" s="285"/>
      <c r="GNI44" s="287"/>
      <c r="GNJ44" s="287"/>
      <c r="GNK44" s="285"/>
      <c r="GNL44" s="287"/>
      <c r="GNM44" s="287"/>
      <c r="GNN44" s="285"/>
      <c r="GNO44" s="287"/>
      <c r="GNP44" s="287"/>
      <c r="GNQ44" s="285"/>
      <c r="GNR44" s="287"/>
      <c r="GNS44" s="287"/>
      <c r="GNT44" s="285"/>
      <c r="GNU44" s="287"/>
      <c r="GNV44" s="287"/>
      <c r="GNW44" s="285"/>
      <c r="GNX44" s="287"/>
      <c r="GNY44" s="287"/>
      <c r="GNZ44" s="285"/>
      <c r="GOA44" s="287"/>
      <c r="GOB44" s="287"/>
      <c r="GOC44" s="285"/>
      <c r="GOD44" s="287"/>
      <c r="GOE44" s="287"/>
      <c r="GOF44" s="285"/>
      <c r="GOG44" s="287"/>
      <c r="GOH44" s="287"/>
      <c r="GOI44" s="285"/>
      <c r="GOJ44" s="287"/>
      <c r="GOK44" s="287"/>
      <c r="GOL44" s="285"/>
      <c r="GOM44" s="287"/>
      <c r="GON44" s="287"/>
      <c r="GOO44" s="285"/>
      <c r="GOP44" s="287"/>
      <c r="GOQ44" s="287"/>
      <c r="GOR44" s="285"/>
      <c r="GOS44" s="287"/>
      <c r="GOT44" s="287"/>
      <c r="GOU44" s="285"/>
      <c r="GOV44" s="287"/>
      <c r="GOW44" s="287"/>
      <c r="GOX44" s="285"/>
      <c r="GOY44" s="287"/>
      <c r="GOZ44" s="287"/>
      <c r="GPA44" s="285"/>
      <c r="GPB44" s="287"/>
      <c r="GPC44" s="287"/>
      <c r="GPD44" s="285"/>
      <c r="GPE44" s="287"/>
      <c r="GPF44" s="287"/>
      <c r="GPG44" s="285"/>
      <c r="GPH44" s="287"/>
      <c r="GPI44" s="287"/>
      <c r="GPJ44" s="285"/>
      <c r="GPK44" s="287"/>
      <c r="GPL44" s="287"/>
      <c r="GPM44" s="285"/>
      <c r="GPN44" s="286"/>
      <c r="GPO44" s="286"/>
      <c r="GPP44" s="286"/>
      <c r="GPQ44" s="287"/>
      <c r="GPR44" s="287"/>
      <c r="GPS44" s="285"/>
      <c r="GPT44" s="286"/>
      <c r="GPU44" s="286"/>
      <c r="GPV44" s="286"/>
      <c r="GPW44" s="287"/>
      <c r="GPX44" s="287"/>
      <c r="GPY44" s="285"/>
      <c r="GPZ44" s="287"/>
      <c r="GQA44" s="287"/>
      <c r="GQB44" s="285"/>
      <c r="GQC44" s="286"/>
      <c r="GQD44" s="286"/>
      <c r="GQE44" s="286"/>
      <c r="GQF44" s="286"/>
      <c r="GQG44" s="286"/>
      <c r="GQH44" s="286"/>
      <c r="GQI44" s="163"/>
      <c r="GQJ44" s="154"/>
      <c r="GQK44" s="287"/>
      <c r="GQL44" s="287"/>
      <c r="GQM44" s="285"/>
      <c r="GQN44" s="287"/>
      <c r="GQO44" s="287"/>
      <c r="GQP44" s="285"/>
      <c r="GQQ44" s="287"/>
      <c r="GQR44" s="287"/>
      <c r="GQS44" s="285"/>
      <c r="GQT44" s="287"/>
      <c r="GQU44" s="287"/>
      <c r="GQV44" s="285"/>
      <c r="GQW44" s="287"/>
      <c r="GQX44" s="287"/>
      <c r="GQY44" s="285"/>
      <c r="GQZ44" s="287"/>
      <c r="GRA44" s="287"/>
      <c r="GRB44" s="285"/>
      <c r="GRC44" s="287"/>
      <c r="GRD44" s="287"/>
      <c r="GRE44" s="285"/>
      <c r="GRF44" s="287"/>
      <c r="GRG44" s="287"/>
      <c r="GRH44" s="285"/>
      <c r="GRI44" s="287"/>
      <c r="GRJ44" s="287"/>
      <c r="GRK44" s="285"/>
      <c r="GRL44" s="287"/>
      <c r="GRM44" s="287"/>
      <c r="GRN44" s="285"/>
      <c r="GRO44" s="287"/>
      <c r="GRP44" s="287"/>
      <c r="GRQ44" s="285"/>
      <c r="GRR44" s="287"/>
      <c r="GRS44" s="287"/>
      <c r="GRT44" s="285"/>
      <c r="GRU44" s="287"/>
      <c r="GRV44" s="287"/>
      <c r="GRW44" s="285"/>
      <c r="GRX44" s="287"/>
      <c r="GRY44" s="287"/>
      <c r="GRZ44" s="285"/>
      <c r="GSA44" s="287"/>
      <c r="GSB44" s="287"/>
      <c r="GSC44" s="285"/>
      <c r="GSD44" s="287"/>
      <c r="GSE44" s="287"/>
      <c r="GSF44" s="285"/>
      <c r="GSG44" s="287"/>
      <c r="GSH44" s="287"/>
      <c r="GSI44" s="285"/>
      <c r="GSJ44" s="287"/>
      <c r="GSK44" s="287"/>
      <c r="GSL44" s="285"/>
      <c r="GSM44" s="287"/>
      <c r="GSN44" s="287"/>
      <c r="GSO44" s="285"/>
      <c r="GSP44" s="287"/>
      <c r="GSQ44" s="287"/>
      <c r="GSR44" s="285"/>
      <c r="GSS44" s="287"/>
      <c r="GST44" s="287"/>
      <c r="GSU44" s="285"/>
      <c r="GSV44" s="286"/>
      <c r="GSW44" s="286"/>
      <c r="GSX44" s="286"/>
      <c r="GSY44" s="287"/>
      <c r="GSZ44" s="287"/>
      <c r="GTA44" s="285"/>
      <c r="GTB44" s="286"/>
      <c r="GTC44" s="286"/>
      <c r="GTD44" s="286"/>
      <c r="GTE44" s="287"/>
      <c r="GTF44" s="287"/>
      <c r="GTG44" s="285"/>
      <c r="GTH44" s="287"/>
      <c r="GTI44" s="287"/>
      <c r="GTJ44" s="285"/>
      <c r="GTK44" s="286"/>
      <c r="GTL44" s="286"/>
      <c r="GTM44" s="286"/>
      <c r="GTN44" s="286"/>
      <c r="GTO44" s="286"/>
      <c r="GTP44" s="286"/>
      <c r="GTQ44" s="163"/>
      <c r="GTR44" s="154"/>
      <c r="GTS44" s="287"/>
      <c r="GTT44" s="287"/>
      <c r="GTU44" s="285"/>
      <c r="GTV44" s="287"/>
      <c r="GTW44" s="287"/>
      <c r="GTX44" s="285"/>
      <c r="GTY44" s="287"/>
      <c r="GTZ44" s="287"/>
      <c r="GUA44" s="285"/>
      <c r="GUB44" s="287"/>
      <c r="GUC44" s="287"/>
      <c r="GUD44" s="285"/>
      <c r="GUE44" s="287"/>
      <c r="GUF44" s="287"/>
      <c r="GUG44" s="285"/>
      <c r="GUH44" s="287"/>
      <c r="GUI44" s="287"/>
      <c r="GUJ44" s="285"/>
      <c r="GUK44" s="287"/>
      <c r="GUL44" s="287"/>
      <c r="GUM44" s="285"/>
      <c r="GUN44" s="287"/>
      <c r="GUO44" s="287"/>
      <c r="GUP44" s="285"/>
      <c r="GUQ44" s="287"/>
      <c r="GUR44" s="287"/>
      <c r="GUS44" s="285"/>
      <c r="GUT44" s="287"/>
      <c r="GUU44" s="287"/>
      <c r="GUV44" s="285"/>
      <c r="GUW44" s="287"/>
      <c r="GUX44" s="287"/>
      <c r="GUY44" s="285"/>
      <c r="GUZ44" s="287"/>
      <c r="GVA44" s="287"/>
      <c r="GVB44" s="285"/>
      <c r="GVC44" s="287"/>
      <c r="GVD44" s="287"/>
      <c r="GVE44" s="285"/>
      <c r="GVF44" s="287"/>
      <c r="GVG44" s="287"/>
      <c r="GVH44" s="285"/>
      <c r="GVI44" s="287"/>
      <c r="GVJ44" s="287"/>
      <c r="GVK44" s="285"/>
      <c r="GVL44" s="287"/>
      <c r="GVM44" s="287"/>
      <c r="GVN44" s="285"/>
      <c r="GVO44" s="287"/>
      <c r="GVP44" s="287"/>
      <c r="GVQ44" s="285"/>
      <c r="GVR44" s="287"/>
      <c r="GVS44" s="287"/>
      <c r="GVT44" s="285"/>
      <c r="GVU44" s="287"/>
      <c r="GVV44" s="287"/>
      <c r="GVW44" s="285"/>
      <c r="GVX44" s="287"/>
      <c r="GVY44" s="287"/>
      <c r="GVZ44" s="285"/>
      <c r="GWA44" s="287"/>
      <c r="GWB44" s="287"/>
      <c r="GWC44" s="285"/>
      <c r="GWD44" s="286"/>
      <c r="GWE44" s="286"/>
      <c r="GWF44" s="286"/>
      <c r="GWG44" s="287"/>
      <c r="GWH44" s="287"/>
      <c r="GWI44" s="285"/>
      <c r="GWJ44" s="286"/>
      <c r="GWK44" s="286"/>
      <c r="GWL44" s="286"/>
      <c r="GWM44" s="287"/>
      <c r="GWN44" s="287"/>
      <c r="GWO44" s="285"/>
      <c r="GWP44" s="287"/>
      <c r="GWQ44" s="287"/>
      <c r="GWR44" s="285"/>
      <c r="GWS44" s="286"/>
      <c r="GWT44" s="286"/>
      <c r="GWU44" s="286"/>
      <c r="GWV44" s="286"/>
      <c r="GWW44" s="286"/>
      <c r="GWX44" s="286"/>
      <c r="GWY44" s="163"/>
      <c r="GWZ44" s="154"/>
      <c r="GXA44" s="287"/>
      <c r="GXB44" s="287"/>
      <c r="GXC44" s="285"/>
      <c r="GXD44" s="287"/>
      <c r="GXE44" s="287"/>
      <c r="GXF44" s="285"/>
      <c r="GXG44" s="287"/>
      <c r="GXH44" s="287"/>
      <c r="GXI44" s="285"/>
      <c r="GXJ44" s="287"/>
      <c r="GXK44" s="287"/>
      <c r="GXL44" s="285"/>
      <c r="GXM44" s="287"/>
      <c r="GXN44" s="287"/>
      <c r="GXO44" s="285"/>
      <c r="GXP44" s="287"/>
      <c r="GXQ44" s="287"/>
      <c r="GXR44" s="285"/>
      <c r="GXS44" s="287"/>
      <c r="GXT44" s="287"/>
      <c r="GXU44" s="285"/>
      <c r="GXV44" s="287"/>
      <c r="GXW44" s="287"/>
      <c r="GXX44" s="285"/>
      <c r="GXY44" s="287"/>
      <c r="GXZ44" s="287"/>
      <c r="GYA44" s="285"/>
      <c r="GYB44" s="287"/>
      <c r="GYC44" s="287"/>
      <c r="GYD44" s="285"/>
      <c r="GYE44" s="287"/>
      <c r="GYF44" s="287"/>
      <c r="GYG44" s="285"/>
      <c r="GYH44" s="287"/>
      <c r="GYI44" s="287"/>
      <c r="GYJ44" s="285"/>
      <c r="GYK44" s="287"/>
      <c r="GYL44" s="287"/>
      <c r="GYM44" s="285"/>
      <c r="GYN44" s="287"/>
      <c r="GYO44" s="287"/>
      <c r="GYP44" s="285"/>
      <c r="GYQ44" s="287"/>
      <c r="GYR44" s="287"/>
      <c r="GYS44" s="285"/>
      <c r="GYT44" s="287"/>
      <c r="GYU44" s="287"/>
      <c r="GYV44" s="285"/>
      <c r="GYW44" s="287"/>
      <c r="GYX44" s="287"/>
      <c r="GYY44" s="285"/>
      <c r="GYZ44" s="287"/>
      <c r="GZA44" s="287"/>
      <c r="GZB44" s="285"/>
      <c r="GZC44" s="287"/>
      <c r="GZD44" s="287"/>
      <c r="GZE44" s="285"/>
      <c r="GZF44" s="287"/>
      <c r="GZG44" s="287"/>
      <c r="GZH44" s="285"/>
      <c r="GZI44" s="287"/>
      <c r="GZJ44" s="287"/>
      <c r="GZK44" s="285"/>
      <c r="GZL44" s="286"/>
      <c r="GZM44" s="286"/>
      <c r="GZN44" s="286"/>
      <c r="GZO44" s="287"/>
      <c r="GZP44" s="287"/>
      <c r="GZQ44" s="285"/>
      <c r="GZR44" s="286"/>
      <c r="GZS44" s="286"/>
      <c r="GZT44" s="286"/>
      <c r="GZU44" s="287"/>
      <c r="GZV44" s="287"/>
      <c r="GZW44" s="285"/>
      <c r="GZX44" s="287"/>
      <c r="GZY44" s="287"/>
      <c r="GZZ44" s="285"/>
      <c r="HAA44" s="286"/>
      <c r="HAB44" s="286"/>
      <c r="HAC44" s="286"/>
      <c r="HAD44" s="286"/>
      <c r="HAE44" s="286"/>
      <c r="HAF44" s="286"/>
      <c r="HAG44" s="163"/>
      <c r="HAH44" s="154"/>
      <c r="HAI44" s="287"/>
      <c r="HAJ44" s="287"/>
      <c r="HAK44" s="285"/>
      <c r="HAL44" s="287"/>
      <c r="HAM44" s="287"/>
      <c r="HAN44" s="285"/>
      <c r="HAO44" s="287"/>
      <c r="HAP44" s="287"/>
      <c r="HAQ44" s="285"/>
      <c r="HAR44" s="287"/>
      <c r="HAS44" s="287"/>
      <c r="HAT44" s="285"/>
      <c r="HAU44" s="287"/>
      <c r="HAV44" s="287"/>
      <c r="HAW44" s="285"/>
      <c r="HAX44" s="287"/>
      <c r="HAY44" s="287"/>
      <c r="HAZ44" s="285"/>
      <c r="HBA44" s="287"/>
      <c r="HBB44" s="287"/>
      <c r="HBC44" s="285"/>
      <c r="HBD44" s="287"/>
      <c r="HBE44" s="287"/>
      <c r="HBF44" s="285"/>
      <c r="HBG44" s="287"/>
      <c r="HBH44" s="287"/>
      <c r="HBI44" s="285"/>
      <c r="HBJ44" s="287"/>
      <c r="HBK44" s="287"/>
      <c r="HBL44" s="285"/>
      <c r="HBM44" s="287"/>
      <c r="HBN44" s="287"/>
      <c r="HBO44" s="285"/>
      <c r="HBP44" s="287"/>
      <c r="HBQ44" s="287"/>
      <c r="HBR44" s="285"/>
      <c r="HBS44" s="287"/>
      <c r="HBT44" s="287"/>
      <c r="HBU44" s="285"/>
      <c r="HBV44" s="287"/>
      <c r="HBW44" s="287"/>
      <c r="HBX44" s="285"/>
      <c r="HBY44" s="287"/>
      <c r="HBZ44" s="287"/>
      <c r="HCA44" s="285"/>
      <c r="HCB44" s="287"/>
      <c r="HCC44" s="287"/>
      <c r="HCD44" s="285"/>
      <c r="HCE44" s="287"/>
      <c r="HCF44" s="287"/>
      <c r="HCG44" s="285"/>
      <c r="HCH44" s="287"/>
      <c r="HCI44" s="287"/>
      <c r="HCJ44" s="285"/>
      <c r="HCK44" s="287"/>
      <c r="HCL44" s="287"/>
      <c r="HCM44" s="285"/>
      <c r="HCN44" s="287"/>
      <c r="HCO44" s="287"/>
      <c r="HCP44" s="285"/>
      <c r="HCQ44" s="287"/>
      <c r="HCR44" s="287"/>
      <c r="HCS44" s="285"/>
      <c r="HCT44" s="286"/>
      <c r="HCU44" s="286"/>
      <c r="HCV44" s="286"/>
      <c r="HCW44" s="287"/>
      <c r="HCX44" s="287"/>
      <c r="HCY44" s="285"/>
      <c r="HCZ44" s="286"/>
      <c r="HDA44" s="286"/>
      <c r="HDB44" s="286"/>
      <c r="HDC44" s="287"/>
      <c r="HDD44" s="287"/>
      <c r="HDE44" s="285"/>
      <c r="HDF44" s="287"/>
      <c r="HDG44" s="287"/>
      <c r="HDH44" s="285"/>
      <c r="HDI44" s="286"/>
      <c r="HDJ44" s="286"/>
      <c r="HDK44" s="286"/>
      <c r="HDL44" s="286"/>
      <c r="HDM44" s="286"/>
      <c r="HDN44" s="286"/>
      <c r="HDO44" s="163"/>
      <c r="HDP44" s="154"/>
      <c r="HDQ44" s="287"/>
      <c r="HDR44" s="287"/>
      <c r="HDS44" s="285"/>
      <c r="HDT44" s="287"/>
      <c r="HDU44" s="287"/>
      <c r="HDV44" s="285"/>
      <c r="HDW44" s="287"/>
      <c r="HDX44" s="287"/>
      <c r="HDY44" s="285"/>
      <c r="HDZ44" s="287"/>
      <c r="HEA44" s="287"/>
      <c r="HEB44" s="285"/>
      <c r="HEC44" s="287"/>
      <c r="HED44" s="287"/>
      <c r="HEE44" s="285"/>
      <c r="HEF44" s="287"/>
      <c r="HEG44" s="287"/>
      <c r="HEH44" s="285"/>
      <c r="HEI44" s="287"/>
      <c r="HEJ44" s="287"/>
      <c r="HEK44" s="285"/>
      <c r="HEL44" s="287"/>
      <c r="HEM44" s="287"/>
      <c r="HEN44" s="285"/>
      <c r="HEO44" s="287"/>
      <c r="HEP44" s="287"/>
      <c r="HEQ44" s="285"/>
      <c r="HER44" s="287"/>
      <c r="HES44" s="287"/>
      <c r="HET44" s="285"/>
      <c r="HEU44" s="287"/>
      <c r="HEV44" s="287"/>
      <c r="HEW44" s="285"/>
      <c r="HEX44" s="287"/>
      <c r="HEY44" s="287"/>
      <c r="HEZ44" s="285"/>
      <c r="HFA44" s="287"/>
      <c r="HFB44" s="287"/>
      <c r="HFC44" s="285"/>
      <c r="HFD44" s="287"/>
      <c r="HFE44" s="287"/>
      <c r="HFF44" s="285"/>
      <c r="HFG44" s="287"/>
      <c r="HFH44" s="287"/>
      <c r="HFI44" s="285"/>
      <c r="HFJ44" s="287"/>
      <c r="HFK44" s="287"/>
      <c r="HFL44" s="285"/>
      <c r="HFM44" s="287"/>
      <c r="HFN44" s="287"/>
      <c r="HFO44" s="285"/>
      <c r="HFP44" s="287"/>
      <c r="HFQ44" s="287"/>
      <c r="HFR44" s="285"/>
      <c r="HFS44" s="287"/>
      <c r="HFT44" s="287"/>
      <c r="HFU44" s="285"/>
      <c r="HFV44" s="287"/>
      <c r="HFW44" s="287"/>
      <c r="HFX44" s="285"/>
      <c r="HFY44" s="287"/>
      <c r="HFZ44" s="287"/>
      <c r="HGA44" s="285"/>
      <c r="HGB44" s="286"/>
      <c r="HGC44" s="286"/>
      <c r="HGD44" s="286"/>
      <c r="HGE44" s="287"/>
      <c r="HGF44" s="287"/>
      <c r="HGG44" s="285"/>
      <c r="HGH44" s="286"/>
      <c r="HGI44" s="286"/>
      <c r="HGJ44" s="286"/>
      <c r="HGK44" s="287"/>
      <c r="HGL44" s="287"/>
      <c r="HGM44" s="285"/>
      <c r="HGN44" s="287"/>
      <c r="HGO44" s="287"/>
      <c r="HGP44" s="285"/>
      <c r="HGQ44" s="286"/>
      <c r="HGR44" s="286"/>
      <c r="HGS44" s="286"/>
      <c r="HGT44" s="286"/>
      <c r="HGU44" s="286"/>
      <c r="HGV44" s="286"/>
      <c r="HGW44" s="163"/>
      <c r="HGX44" s="154"/>
      <c r="HGY44" s="287"/>
      <c r="HGZ44" s="287"/>
      <c r="HHA44" s="285"/>
      <c r="HHB44" s="287"/>
      <c r="HHC44" s="287"/>
      <c r="HHD44" s="285"/>
      <c r="HHE44" s="287"/>
      <c r="HHF44" s="287"/>
      <c r="HHG44" s="285"/>
      <c r="HHH44" s="287"/>
      <c r="HHI44" s="287"/>
      <c r="HHJ44" s="285"/>
      <c r="HHK44" s="287"/>
      <c r="HHL44" s="287"/>
      <c r="HHM44" s="285"/>
      <c r="HHN44" s="287"/>
      <c r="HHO44" s="287"/>
      <c r="HHP44" s="285"/>
      <c r="HHQ44" s="287"/>
      <c r="HHR44" s="287"/>
      <c r="HHS44" s="285"/>
      <c r="HHT44" s="287"/>
      <c r="HHU44" s="287"/>
      <c r="HHV44" s="285"/>
      <c r="HHW44" s="287"/>
      <c r="HHX44" s="287"/>
      <c r="HHY44" s="285"/>
      <c r="HHZ44" s="287"/>
      <c r="HIA44" s="287"/>
      <c r="HIB44" s="285"/>
      <c r="HIC44" s="287"/>
      <c r="HID44" s="287"/>
      <c r="HIE44" s="285"/>
      <c r="HIF44" s="287"/>
      <c r="HIG44" s="287"/>
      <c r="HIH44" s="285"/>
      <c r="HII44" s="287"/>
      <c r="HIJ44" s="287"/>
      <c r="HIK44" s="285"/>
      <c r="HIL44" s="287"/>
      <c r="HIM44" s="287"/>
      <c r="HIN44" s="285"/>
      <c r="HIO44" s="287"/>
      <c r="HIP44" s="287"/>
      <c r="HIQ44" s="285"/>
      <c r="HIR44" s="287"/>
      <c r="HIS44" s="287"/>
      <c r="HIT44" s="285"/>
      <c r="HIU44" s="287"/>
      <c r="HIV44" s="287"/>
      <c r="HIW44" s="285"/>
      <c r="HIX44" s="287"/>
      <c r="HIY44" s="287"/>
      <c r="HIZ44" s="285"/>
      <c r="HJA44" s="287"/>
      <c r="HJB44" s="287"/>
      <c r="HJC44" s="285"/>
      <c r="HJD44" s="287"/>
      <c r="HJE44" s="287"/>
      <c r="HJF44" s="285"/>
      <c r="HJG44" s="287"/>
      <c r="HJH44" s="287"/>
      <c r="HJI44" s="285"/>
      <c r="HJJ44" s="286"/>
      <c r="HJK44" s="286"/>
      <c r="HJL44" s="286"/>
      <c r="HJM44" s="287"/>
      <c r="HJN44" s="287"/>
      <c r="HJO44" s="285"/>
      <c r="HJP44" s="286"/>
      <c r="HJQ44" s="286"/>
      <c r="HJR44" s="286"/>
      <c r="HJS44" s="287"/>
      <c r="HJT44" s="287"/>
      <c r="HJU44" s="285"/>
      <c r="HJV44" s="287"/>
      <c r="HJW44" s="287"/>
      <c r="HJX44" s="285"/>
      <c r="HJY44" s="286"/>
      <c r="HJZ44" s="286"/>
      <c r="HKA44" s="286"/>
      <c r="HKB44" s="286"/>
      <c r="HKC44" s="286"/>
      <c r="HKD44" s="286"/>
      <c r="HKE44" s="163"/>
      <c r="HKF44" s="154"/>
      <c r="HKG44" s="287"/>
      <c r="HKH44" s="287"/>
      <c r="HKI44" s="285"/>
      <c r="HKJ44" s="287"/>
      <c r="HKK44" s="287"/>
      <c r="HKL44" s="285"/>
      <c r="HKM44" s="287"/>
      <c r="HKN44" s="287"/>
      <c r="HKO44" s="285"/>
      <c r="HKP44" s="287"/>
      <c r="HKQ44" s="287"/>
      <c r="HKR44" s="285"/>
      <c r="HKS44" s="287"/>
      <c r="HKT44" s="287"/>
      <c r="HKU44" s="285"/>
      <c r="HKV44" s="287"/>
      <c r="HKW44" s="287"/>
      <c r="HKX44" s="285"/>
      <c r="HKY44" s="287"/>
      <c r="HKZ44" s="287"/>
      <c r="HLA44" s="285"/>
      <c r="HLB44" s="287"/>
      <c r="HLC44" s="287"/>
      <c r="HLD44" s="285"/>
      <c r="HLE44" s="287"/>
      <c r="HLF44" s="287"/>
      <c r="HLG44" s="285"/>
      <c r="HLH44" s="287"/>
      <c r="HLI44" s="287"/>
      <c r="HLJ44" s="285"/>
      <c r="HLK44" s="287"/>
      <c r="HLL44" s="287"/>
      <c r="HLM44" s="285"/>
      <c r="HLN44" s="287"/>
      <c r="HLO44" s="287"/>
      <c r="HLP44" s="285"/>
      <c r="HLQ44" s="287"/>
      <c r="HLR44" s="287"/>
      <c r="HLS44" s="285"/>
      <c r="HLT44" s="287"/>
      <c r="HLU44" s="287"/>
      <c r="HLV44" s="285"/>
      <c r="HLW44" s="287"/>
      <c r="HLX44" s="287"/>
      <c r="HLY44" s="285"/>
      <c r="HLZ44" s="287"/>
      <c r="HMA44" s="287"/>
      <c r="HMB44" s="285"/>
      <c r="HMC44" s="287"/>
      <c r="HMD44" s="287"/>
      <c r="HME44" s="285"/>
      <c r="HMF44" s="287"/>
      <c r="HMG44" s="287"/>
      <c r="HMH44" s="285"/>
      <c r="HMI44" s="287"/>
      <c r="HMJ44" s="287"/>
      <c r="HMK44" s="285"/>
      <c r="HML44" s="287"/>
      <c r="HMM44" s="287"/>
      <c r="HMN44" s="285"/>
      <c r="HMO44" s="287"/>
      <c r="HMP44" s="287"/>
      <c r="HMQ44" s="285"/>
      <c r="HMR44" s="286"/>
      <c r="HMS44" s="286"/>
      <c r="HMT44" s="286"/>
      <c r="HMU44" s="287"/>
      <c r="HMV44" s="287"/>
      <c r="HMW44" s="285"/>
      <c r="HMX44" s="286"/>
      <c r="HMY44" s="286"/>
      <c r="HMZ44" s="286"/>
      <c r="HNA44" s="287"/>
      <c r="HNB44" s="287"/>
      <c r="HNC44" s="285"/>
      <c r="HND44" s="287"/>
      <c r="HNE44" s="287"/>
      <c r="HNF44" s="285"/>
      <c r="HNG44" s="286"/>
      <c r="HNH44" s="286"/>
      <c r="HNI44" s="286"/>
      <c r="HNJ44" s="286"/>
      <c r="HNK44" s="286"/>
      <c r="HNL44" s="286"/>
      <c r="HNM44" s="163"/>
      <c r="HNN44" s="154"/>
      <c r="HNO44" s="287"/>
      <c r="HNP44" s="287"/>
      <c r="HNQ44" s="285"/>
      <c r="HNR44" s="287"/>
      <c r="HNS44" s="287"/>
      <c r="HNT44" s="285"/>
      <c r="HNU44" s="287"/>
      <c r="HNV44" s="287"/>
      <c r="HNW44" s="285"/>
      <c r="HNX44" s="287"/>
      <c r="HNY44" s="287"/>
      <c r="HNZ44" s="285"/>
      <c r="HOA44" s="287"/>
      <c r="HOB44" s="287"/>
      <c r="HOC44" s="285"/>
      <c r="HOD44" s="287"/>
      <c r="HOE44" s="287"/>
      <c r="HOF44" s="285"/>
      <c r="HOG44" s="287"/>
      <c r="HOH44" s="287"/>
      <c r="HOI44" s="285"/>
      <c r="HOJ44" s="287"/>
      <c r="HOK44" s="287"/>
      <c r="HOL44" s="285"/>
      <c r="HOM44" s="287"/>
      <c r="HON44" s="287"/>
      <c r="HOO44" s="285"/>
      <c r="HOP44" s="287"/>
      <c r="HOQ44" s="287"/>
      <c r="HOR44" s="285"/>
      <c r="HOS44" s="287"/>
      <c r="HOT44" s="287"/>
      <c r="HOU44" s="285"/>
      <c r="HOV44" s="287"/>
      <c r="HOW44" s="287"/>
      <c r="HOX44" s="285"/>
      <c r="HOY44" s="287"/>
      <c r="HOZ44" s="287"/>
      <c r="HPA44" s="285"/>
      <c r="HPB44" s="287"/>
      <c r="HPC44" s="287"/>
      <c r="HPD44" s="285"/>
      <c r="HPE44" s="287"/>
      <c r="HPF44" s="287"/>
      <c r="HPG44" s="285"/>
      <c r="HPH44" s="287"/>
      <c r="HPI44" s="287"/>
      <c r="HPJ44" s="285"/>
      <c r="HPK44" s="287"/>
      <c r="HPL44" s="287"/>
      <c r="HPM44" s="285"/>
      <c r="HPN44" s="287"/>
      <c r="HPO44" s="287"/>
      <c r="HPP44" s="285"/>
      <c r="HPQ44" s="287"/>
      <c r="HPR44" s="287"/>
      <c r="HPS44" s="285"/>
      <c r="HPT44" s="287"/>
      <c r="HPU44" s="287"/>
      <c r="HPV44" s="285"/>
      <c r="HPW44" s="287"/>
      <c r="HPX44" s="287"/>
      <c r="HPY44" s="285"/>
      <c r="HPZ44" s="286"/>
      <c r="HQA44" s="286"/>
      <c r="HQB44" s="286"/>
      <c r="HQC44" s="287"/>
      <c r="HQD44" s="287"/>
      <c r="HQE44" s="285"/>
      <c r="HQF44" s="286"/>
      <c r="HQG44" s="286"/>
      <c r="HQH44" s="286"/>
      <c r="HQI44" s="287"/>
      <c r="HQJ44" s="287"/>
      <c r="HQK44" s="285"/>
      <c r="HQL44" s="287"/>
      <c r="HQM44" s="287"/>
      <c r="HQN44" s="285"/>
      <c r="HQO44" s="286"/>
      <c r="HQP44" s="286"/>
      <c r="HQQ44" s="286"/>
      <c r="HQR44" s="286"/>
      <c r="HQS44" s="286"/>
      <c r="HQT44" s="286"/>
      <c r="HQU44" s="163"/>
      <c r="HQV44" s="154"/>
      <c r="HQW44" s="287"/>
      <c r="HQX44" s="287"/>
      <c r="HQY44" s="285"/>
      <c r="HQZ44" s="287"/>
      <c r="HRA44" s="287"/>
      <c r="HRB44" s="285"/>
      <c r="HRC44" s="287"/>
      <c r="HRD44" s="287"/>
      <c r="HRE44" s="285"/>
      <c r="HRF44" s="287"/>
      <c r="HRG44" s="287"/>
      <c r="HRH44" s="285"/>
      <c r="HRI44" s="287"/>
      <c r="HRJ44" s="287"/>
      <c r="HRK44" s="285"/>
      <c r="HRL44" s="287"/>
      <c r="HRM44" s="287"/>
      <c r="HRN44" s="285"/>
      <c r="HRO44" s="287"/>
      <c r="HRP44" s="287"/>
      <c r="HRQ44" s="285"/>
      <c r="HRR44" s="287"/>
      <c r="HRS44" s="287"/>
      <c r="HRT44" s="285"/>
      <c r="HRU44" s="287"/>
      <c r="HRV44" s="287"/>
      <c r="HRW44" s="285"/>
      <c r="HRX44" s="287"/>
      <c r="HRY44" s="287"/>
      <c r="HRZ44" s="285"/>
      <c r="HSA44" s="287"/>
      <c r="HSB44" s="287"/>
      <c r="HSC44" s="285"/>
      <c r="HSD44" s="287"/>
      <c r="HSE44" s="287"/>
      <c r="HSF44" s="285"/>
      <c r="HSG44" s="287"/>
      <c r="HSH44" s="287"/>
      <c r="HSI44" s="285"/>
      <c r="HSJ44" s="287"/>
      <c r="HSK44" s="287"/>
      <c r="HSL44" s="285"/>
      <c r="HSM44" s="287"/>
      <c r="HSN44" s="287"/>
      <c r="HSO44" s="285"/>
      <c r="HSP44" s="287"/>
      <c r="HSQ44" s="287"/>
      <c r="HSR44" s="285"/>
      <c r="HSS44" s="287"/>
      <c r="HST44" s="287"/>
      <c r="HSU44" s="285"/>
      <c r="HSV44" s="287"/>
      <c r="HSW44" s="287"/>
      <c r="HSX44" s="285"/>
      <c r="HSY44" s="287"/>
      <c r="HSZ44" s="287"/>
      <c r="HTA44" s="285"/>
      <c r="HTB44" s="287"/>
      <c r="HTC44" s="287"/>
      <c r="HTD44" s="285"/>
      <c r="HTE44" s="287"/>
      <c r="HTF44" s="287"/>
      <c r="HTG44" s="285"/>
      <c r="HTH44" s="286"/>
      <c r="HTI44" s="286"/>
      <c r="HTJ44" s="286"/>
      <c r="HTK44" s="287"/>
      <c r="HTL44" s="287"/>
      <c r="HTM44" s="285"/>
      <c r="HTN44" s="286"/>
      <c r="HTO44" s="286"/>
      <c r="HTP44" s="286"/>
      <c r="HTQ44" s="287"/>
      <c r="HTR44" s="287"/>
      <c r="HTS44" s="285"/>
      <c r="HTT44" s="287"/>
      <c r="HTU44" s="287"/>
      <c r="HTV44" s="285"/>
      <c r="HTW44" s="286"/>
      <c r="HTX44" s="286"/>
      <c r="HTY44" s="286"/>
      <c r="HTZ44" s="286"/>
      <c r="HUA44" s="286"/>
      <c r="HUB44" s="286"/>
      <c r="HUC44" s="163"/>
      <c r="HUD44" s="154"/>
      <c r="HUE44" s="287"/>
      <c r="HUF44" s="287"/>
      <c r="HUG44" s="285"/>
      <c r="HUH44" s="287"/>
      <c r="HUI44" s="287"/>
      <c r="HUJ44" s="285"/>
      <c r="HUK44" s="287"/>
      <c r="HUL44" s="287"/>
      <c r="HUM44" s="285"/>
      <c r="HUN44" s="287"/>
      <c r="HUO44" s="287"/>
      <c r="HUP44" s="285"/>
      <c r="HUQ44" s="287"/>
      <c r="HUR44" s="287"/>
      <c r="HUS44" s="285"/>
      <c r="HUT44" s="287"/>
      <c r="HUU44" s="287"/>
      <c r="HUV44" s="285"/>
      <c r="HUW44" s="287"/>
      <c r="HUX44" s="287"/>
      <c r="HUY44" s="285"/>
      <c r="HUZ44" s="287"/>
      <c r="HVA44" s="287"/>
      <c r="HVB44" s="285"/>
      <c r="HVC44" s="287"/>
      <c r="HVD44" s="287"/>
      <c r="HVE44" s="285"/>
      <c r="HVF44" s="287"/>
      <c r="HVG44" s="287"/>
      <c r="HVH44" s="285"/>
      <c r="HVI44" s="287"/>
      <c r="HVJ44" s="287"/>
      <c r="HVK44" s="285"/>
      <c r="HVL44" s="287"/>
      <c r="HVM44" s="287"/>
      <c r="HVN44" s="285"/>
      <c r="HVO44" s="287"/>
      <c r="HVP44" s="287"/>
      <c r="HVQ44" s="285"/>
      <c r="HVR44" s="287"/>
      <c r="HVS44" s="287"/>
      <c r="HVT44" s="285"/>
      <c r="HVU44" s="287"/>
      <c r="HVV44" s="287"/>
      <c r="HVW44" s="285"/>
      <c r="HVX44" s="287"/>
      <c r="HVY44" s="287"/>
      <c r="HVZ44" s="285"/>
      <c r="HWA44" s="287"/>
      <c r="HWB44" s="287"/>
      <c r="HWC44" s="285"/>
      <c r="HWD44" s="287"/>
      <c r="HWE44" s="287"/>
      <c r="HWF44" s="285"/>
      <c r="HWG44" s="287"/>
      <c r="HWH44" s="287"/>
      <c r="HWI44" s="285"/>
      <c r="HWJ44" s="287"/>
      <c r="HWK44" s="287"/>
      <c r="HWL44" s="285"/>
      <c r="HWM44" s="287"/>
      <c r="HWN44" s="287"/>
      <c r="HWO44" s="285"/>
      <c r="HWP44" s="286"/>
      <c r="HWQ44" s="286"/>
      <c r="HWR44" s="286"/>
      <c r="HWS44" s="287"/>
      <c r="HWT44" s="287"/>
      <c r="HWU44" s="285"/>
      <c r="HWV44" s="286"/>
      <c r="HWW44" s="286"/>
      <c r="HWX44" s="286"/>
      <c r="HWY44" s="287"/>
      <c r="HWZ44" s="287"/>
      <c r="HXA44" s="285"/>
      <c r="HXB44" s="287"/>
      <c r="HXC44" s="287"/>
      <c r="HXD44" s="285"/>
      <c r="HXE44" s="286"/>
      <c r="HXF44" s="286"/>
      <c r="HXG44" s="286"/>
      <c r="HXH44" s="286"/>
      <c r="HXI44" s="286"/>
      <c r="HXJ44" s="286"/>
      <c r="HXK44" s="163"/>
      <c r="HXL44" s="154"/>
      <c r="HXM44" s="287"/>
      <c r="HXN44" s="287"/>
      <c r="HXO44" s="285"/>
      <c r="HXP44" s="287"/>
      <c r="HXQ44" s="287"/>
      <c r="HXR44" s="285"/>
      <c r="HXS44" s="287"/>
      <c r="HXT44" s="287"/>
      <c r="HXU44" s="285"/>
      <c r="HXV44" s="287"/>
      <c r="HXW44" s="287"/>
      <c r="HXX44" s="285"/>
      <c r="HXY44" s="287"/>
      <c r="HXZ44" s="287"/>
      <c r="HYA44" s="285"/>
      <c r="HYB44" s="287"/>
      <c r="HYC44" s="287"/>
      <c r="HYD44" s="285"/>
      <c r="HYE44" s="287"/>
      <c r="HYF44" s="287"/>
      <c r="HYG44" s="285"/>
      <c r="HYH44" s="287"/>
      <c r="HYI44" s="287"/>
      <c r="HYJ44" s="285"/>
      <c r="HYK44" s="287"/>
      <c r="HYL44" s="287"/>
      <c r="HYM44" s="285"/>
      <c r="HYN44" s="287"/>
      <c r="HYO44" s="287"/>
      <c r="HYP44" s="285"/>
      <c r="HYQ44" s="287"/>
      <c r="HYR44" s="287"/>
      <c r="HYS44" s="285"/>
      <c r="HYT44" s="287"/>
      <c r="HYU44" s="287"/>
      <c r="HYV44" s="285"/>
      <c r="HYW44" s="287"/>
      <c r="HYX44" s="287"/>
      <c r="HYY44" s="285"/>
      <c r="HYZ44" s="287"/>
      <c r="HZA44" s="287"/>
      <c r="HZB44" s="285"/>
      <c r="HZC44" s="287"/>
      <c r="HZD44" s="287"/>
      <c r="HZE44" s="285"/>
      <c r="HZF44" s="287"/>
      <c r="HZG44" s="287"/>
      <c r="HZH44" s="285"/>
      <c r="HZI44" s="287"/>
      <c r="HZJ44" s="287"/>
      <c r="HZK44" s="285"/>
      <c r="HZL44" s="287"/>
      <c r="HZM44" s="287"/>
      <c r="HZN44" s="285"/>
      <c r="HZO44" s="287"/>
      <c r="HZP44" s="287"/>
      <c r="HZQ44" s="285"/>
      <c r="HZR44" s="287"/>
      <c r="HZS44" s="287"/>
      <c r="HZT44" s="285"/>
      <c r="HZU44" s="287"/>
      <c r="HZV44" s="287"/>
      <c r="HZW44" s="285"/>
      <c r="HZX44" s="286"/>
      <c r="HZY44" s="286"/>
      <c r="HZZ44" s="286"/>
      <c r="IAA44" s="287"/>
      <c r="IAB44" s="287"/>
      <c r="IAC44" s="285"/>
      <c r="IAD44" s="286"/>
      <c r="IAE44" s="286"/>
      <c r="IAF44" s="286"/>
      <c r="IAG44" s="287"/>
      <c r="IAH44" s="287"/>
      <c r="IAI44" s="285"/>
      <c r="IAJ44" s="287"/>
      <c r="IAK44" s="287"/>
      <c r="IAL44" s="285"/>
      <c r="IAM44" s="286"/>
      <c r="IAN44" s="286"/>
      <c r="IAO44" s="286"/>
      <c r="IAP44" s="286"/>
      <c r="IAQ44" s="286"/>
      <c r="IAR44" s="286"/>
      <c r="IAS44" s="163"/>
      <c r="IAT44" s="154"/>
      <c r="IAU44" s="287"/>
      <c r="IAV44" s="287"/>
      <c r="IAW44" s="285"/>
      <c r="IAX44" s="287"/>
      <c r="IAY44" s="287"/>
      <c r="IAZ44" s="285"/>
      <c r="IBA44" s="287"/>
      <c r="IBB44" s="287"/>
      <c r="IBC44" s="285"/>
      <c r="IBD44" s="287"/>
      <c r="IBE44" s="287"/>
      <c r="IBF44" s="285"/>
      <c r="IBG44" s="287"/>
      <c r="IBH44" s="287"/>
      <c r="IBI44" s="285"/>
      <c r="IBJ44" s="287"/>
      <c r="IBK44" s="287"/>
      <c r="IBL44" s="285"/>
      <c r="IBM44" s="287"/>
      <c r="IBN44" s="287"/>
      <c r="IBO44" s="285"/>
      <c r="IBP44" s="287"/>
      <c r="IBQ44" s="287"/>
      <c r="IBR44" s="285"/>
      <c r="IBS44" s="287"/>
      <c r="IBT44" s="287"/>
      <c r="IBU44" s="285"/>
      <c r="IBV44" s="287"/>
      <c r="IBW44" s="287"/>
      <c r="IBX44" s="285"/>
      <c r="IBY44" s="287"/>
      <c r="IBZ44" s="287"/>
      <c r="ICA44" s="285"/>
      <c r="ICB44" s="287"/>
      <c r="ICC44" s="287"/>
      <c r="ICD44" s="285"/>
      <c r="ICE44" s="287"/>
      <c r="ICF44" s="287"/>
      <c r="ICG44" s="285"/>
      <c r="ICH44" s="287"/>
      <c r="ICI44" s="287"/>
      <c r="ICJ44" s="285"/>
      <c r="ICK44" s="287"/>
      <c r="ICL44" s="287"/>
      <c r="ICM44" s="285"/>
      <c r="ICN44" s="287"/>
      <c r="ICO44" s="287"/>
      <c r="ICP44" s="285"/>
      <c r="ICQ44" s="287"/>
      <c r="ICR44" s="287"/>
      <c r="ICS44" s="285"/>
      <c r="ICT44" s="287"/>
      <c r="ICU44" s="287"/>
      <c r="ICV44" s="285"/>
      <c r="ICW44" s="287"/>
      <c r="ICX44" s="287"/>
      <c r="ICY44" s="285"/>
      <c r="ICZ44" s="287"/>
      <c r="IDA44" s="287"/>
      <c r="IDB44" s="285"/>
      <c r="IDC44" s="287"/>
      <c r="IDD44" s="287"/>
      <c r="IDE44" s="285"/>
      <c r="IDF44" s="286"/>
      <c r="IDG44" s="286"/>
      <c r="IDH44" s="286"/>
      <c r="IDI44" s="287"/>
      <c r="IDJ44" s="287"/>
      <c r="IDK44" s="285"/>
      <c r="IDL44" s="286"/>
      <c r="IDM44" s="286"/>
      <c r="IDN44" s="286"/>
      <c r="IDO44" s="287"/>
      <c r="IDP44" s="287"/>
      <c r="IDQ44" s="285"/>
      <c r="IDR44" s="287"/>
      <c r="IDS44" s="287"/>
      <c r="IDT44" s="285"/>
      <c r="IDU44" s="286"/>
      <c r="IDV44" s="286"/>
      <c r="IDW44" s="286"/>
      <c r="IDX44" s="286"/>
      <c r="IDY44" s="286"/>
      <c r="IDZ44" s="286"/>
      <c r="IEA44" s="163"/>
      <c r="IEB44" s="154"/>
      <c r="IEC44" s="287"/>
      <c r="IED44" s="287"/>
      <c r="IEE44" s="285"/>
      <c r="IEF44" s="287"/>
      <c r="IEG44" s="287"/>
      <c r="IEH44" s="285"/>
      <c r="IEI44" s="287"/>
      <c r="IEJ44" s="287"/>
      <c r="IEK44" s="285"/>
      <c r="IEL44" s="287"/>
      <c r="IEM44" s="287"/>
      <c r="IEN44" s="285"/>
      <c r="IEO44" s="287"/>
      <c r="IEP44" s="287"/>
      <c r="IEQ44" s="285"/>
      <c r="IER44" s="287"/>
      <c r="IES44" s="287"/>
      <c r="IET44" s="285"/>
      <c r="IEU44" s="287"/>
      <c r="IEV44" s="287"/>
      <c r="IEW44" s="285"/>
      <c r="IEX44" s="287"/>
      <c r="IEY44" s="287"/>
      <c r="IEZ44" s="285"/>
      <c r="IFA44" s="287"/>
      <c r="IFB44" s="287"/>
      <c r="IFC44" s="285"/>
      <c r="IFD44" s="287"/>
      <c r="IFE44" s="287"/>
      <c r="IFF44" s="285"/>
      <c r="IFG44" s="287"/>
      <c r="IFH44" s="287"/>
      <c r="IFI44" s="285"/>
      <c r="IFJ44" s="287"/>
      <c r="IFK44" s="287"/>
      <c r="IFL44" s="285"/>
      <c r="IFM44" s="287"/>
      <c r="IFN44" s="287"/>
      <c r="IFO44" s="285"/>
      <c r="IFP44" s="287"/>
      <c r="IFQ44" s="287"/>
      <c r="IFR44" s="285"/>
      <c r="IFS44" s="287"/>
      <c r="IFT44" s="287"/>
      <c r="IFU44" s="285"/>
      <c r="IFV44" s="287"/>
      <c r="IFW44" s="287"/>
      <c r="IFX44" s="285"/>
      <c r="IFY44" s="287"/>
      <c r="IFZ44" s="287"/>
      <c r="IGA44" s="285"/>
      <c r="IGB44" s="287"/>
      <c r="IGC44" s="287"/>
      <c r="IGD44" s="285"/>
      <c r="IGE44" s="287"/>
      <c r="IGF44" s="287"/>
      <c r="IGG44" s="285"/>
      <c r="IGH44" s="287"/>
      <c r="IGI44" s="287"/>
      <c r="IGJ44" s="285"/>
      <c r="IGK44" s="287"/>
      <c r="IGL44" s="287"/>
      <c r="IGM44" s="285"/>
      <c r="IGN44" s="286"/>
      <c r="IGO44" s="286"/>
      <c r="IGP44" s="286"/>
      <c r="IGQ44" s="287"/>
      <c r="IGR44" s="287"/>
      <c r="IGS44" s="285"/>
      <c r="IGT44" s="286"/>
      <c r="IGU44" s="286"/>
      <c r="IGV44" s="286"/>
      <c r="IGW44" s="287"/>
      <c r="IGX44" s="287"/>
      <c r="IGY44" s="285"/>
      <c r="IGZ44" s="287"/>
      <c r="IHA44" s="287"/>
      <c r="IHB44" s="285"/>
      <c r="IHC44" s="286"/>
      <c r="IHD44" s="286"/>
      <c r="IHE44" s="286"/>
      <c r="IHF44" s="286"/>
      <c r="IHG44" s="286"/>
      <c r="IHH44" s="286"/>
      <c r="IHI44" s="163"/>
      <c r="IHJ44" s="154"/>
      <c r="IHK44" s="287"/>
      <c r="IHL44" s="287"/>
      <c r="IHM44" s="285"/>
      <c r="IHN44" s="287"/>
      <c r="IHO44" s="287"/>
      <c r="IHP44" s="285"/>
      <c r="IHQ44" s="287"/>
      <c r="IHR44" s="287"/>
      <c r="IHS44" s="285"/>
      <c r="IHT44" s="287"/>
      <c r="IHU44" s="287"/>
      <c r="IHV44" s="285"/>
      <c r="IHW44" s="287"/>
      <c r="IHX44" s="287"/>
      <c r="IHY44" s="285"/>
      <c r="IHZ44" s="287"/>
      <c r="IIA44" s="287"/>
      <c r="IIB44" s="285"/>
      <c r="IIC44" s="287"/>
      <c r="IID44" s="287"/>
      <c r="IIE44" s="285"/>
      <c r="IIF44" s="287"/>
      <c r="IIG44" s="287"/>
      <c r="IIH44" s="285"/>
      <c r="III44" s="287"/>
      <c r="IIJ44" s="287"/>
      <c r="IIK44" s="285"/>
      <c r="IIL44" s="287"/>
      <c r="IIM44" s="287"/>
      <c r="IIN44" s="285"/>
      <c r="IIO44" s="287"/>
      <c r="IIP44" s="287"/>
      <c r="IIQ44" s="285"/>
      <c r="IIR44" s="287"/>
      <c r="IIS44" s="287"/>
      <c r="IIT44" s="285"/>
      <c r="IIU44" s="287"/>
      <c r="IIV44" s="287"/>
      <c r="IIW44" s="285"/>
      <c r="IIX44" s="287"/>
      <c r="IIY44" s="287"/>
      <c r="IIZ44" s="285"/>
      <c r="IJA44" s="287"/>
      <c r="IJB44" s="287"/>
      <c r="IJC44" s="285"/>
      <c r="IJD44" s="287"/>
      <c r="IJE44" s="287"/>
      <c r="IJF44" s="285"/>
      <c r="IJG44" s="287"/>
      <c r="IJH44" s="287"/>
      <c r="IJI44" s="285"/>
      <c r="IJJ44" s="287"/>
      <c r="IJK44" s="287"/>
      <c r="IJL44" s="285"/>
      <c r="IJM44" s="287"/>
      <c r="IJN44" s="287"/>
      <c r="IJO44" s="285"/>
      <c r="IJP44" s="287"/>
      <c r="IJQ44" s="287"/>
      <c r="IJR44" s="285"/>
      <c r="IJS44" s="287"/>
      <c r="IJT44" s="287"/>
      <c r="IJU44" s="285"/>
      <c r="IJV44" s="286"/>
      <c r="IJW44" s="286"/>
      <c r="IJX44" s="286"/>
      <c r="IJY44" s="287"/>
      <c r="IJZ44" s="287"/>
      <c r="IKA44" s="285"/>
      <c r="IKB44" s="286"/>
      <c r="IKC44" s="286"/>
      <c r="IKD44" s="286"/>
      <c r="IKE44" s="287"/>
      <c r="IKF44" s="287"/>
      <c r="IKG44" s="285"/>
      <c r="IKH44" s="287"/>
      <c r="IKI44" s="287"/>
      <c r="IKJ44" s="285"/>
      <c r="IKK44" s="286"/>
      <c r="IKL44" s="286"/>
      <c r="IKM44" s="286"/>
      <c r="IKN44" s="286"/>
      <c r="IKO44" s="286"/>
      <c r="IKP44" s="286"/>
      <c r="IKQ44" s="163"/>
      <c r="IKR44" s="154"/>
      <c r="IKS44" s="287"/>
      <c r="IKT44" s="287"/>
      <c r="IKU44" s="285"/>
      <c r="IKV44" s="287"/>
      <c r="IKW44" s="287"/>
      <c r="IKX44" s="285"/>
      <c r="IKY44" s="287"/>
      <c r="IKZ44" s="287"/>
      <c r="ILA44" s="285"/>
      <c r="ILB44" s="287"/>
      <c r="ILC44" s="287"/>
      <c r="ILD44" s="285"/>
      <c r="ILE44" s="287"/>
      <c r="ILF44" s="287"/>
      <c r="ILG44" s="285"/>
      <c r="ILH44" s="287"/>
      <c r="ILI44" s="287"/>
      <c r="ILJ44" s="285"/>
      <c r="ILK44" s="287"/>
      <c r="ILL44" s="287"/>
      <c r="ILM44" s="285"/>
      <c r="ILN44" s="287"/>
      <c r="ILO44" s="287"/>
      <c r="ILP44" s="285"/>
      <c r="ILQ44" s="287"/>
      <c r="ILR44" s="287"/>
      <c r="ILS44" s="285"/>
      <c r="ILT44" s="287"/>
      <c r="ILU44" s="287"/>
      <c r="ILV44" s="285"/>
      <c r="ILW44" s="287"/>
      <c r="ILX44" s="287"/>
      <c r="ILY44" s="285"/>
      <c r="ILZ44" s="287"/>
      <c r="IMA44" s="287"/>
      <c r="IMB44" s="285"/>
      <c r="IMC44" s="287"/>
      <c r="IMD44" s="287"/>
      <c r="IME44" s="285"/>
      <c r="IMF44" s="287"/>
      <c r="IMG44" s="287"/>
      <c r="IMH44" s="285"/>
      <c r="IMI44" s="287"/>
      <c r="IMJ44" s="287"/>
      <c r="IMK44" s="285"/>
      <c r="IML44" s="287"/>
      <c r="IMM44" s="287"/>
      <c r="IMN44" s="285"/>
      <c r="IMO44" s="287"/>
      <c r="IMP44" s="287"/>
      <c r="IMQ44" s="285"/>
      <c r="IMR44" s="287"/>
      <c r="IMS44" s="287"/>
      <c r="IMT44" s="285"/>
      <c r="IMU44" s="287"/>
      <c r="IMV44" s="287"/>
      <c r="IMW44" s="285"/>
      <c r="IMX44" s="287"/>
      <c r="IMY44" s="287"/>
      <c r="IMZ44" s="285"/>
      <c r="INA44" s="287"/>
      <c r="INB44" s="287"/>
      <c r="INC44" s="285"/>
      <c r="IND44" s="286"/>
      <c r="INE44" s="286"/>
      <c r="INF44" s="286"/>
      <c r="ING44" s="287"/>
      <c r="INH44" s="287"/>
      <c r="INI44" s="285"/>
      <c r="INJ44" s="286"/>
      <c r="INK44" s="286"/>
      <c r="INL44" s="286"/>
      <c r="INM44" s="287"/>
      <c r="INN44" s="287"/>
      <c r="INO44" s="285"/>
      <c r="INP44" s="287"/>
      <c r="INQ44" s="287"/>
      <c r="INR44" s="285"/>
      <c r="INS44" s="286"/>
      <c r="INT44" s="286"/>
      <c r="INU44" s="286"/>
      <c r="INV44" s="286"/>
      <c r="INW44" s="286"/>
      <c r="INX44" s="286"/>
      <c r="INY44" s="163"/>
      <c r="INZ44" s="154"/>
      <c r="IOA44" s="287"/>
      <c r="IOB44" s="287"/>
      <c r="IOC44" s="285"/>
      <c r="IOD44" s="287"/>
      <c r="IOE44" s="287"/>
      <c r="IOF44" s="285"/>
      <c r="IOG44" s="287"/>
      <c r="IOH44" s="287"/>
      <c r="IOI44" s="285"/>
      <c r="IOJ44" s="287"/>
      <c r="IOK44" s="287"/>
      <c r="IOL44" s="285"/>
      <c r="IOM44" s="287"/>
      <c r="ION44" s="287"/>
      <c r="IOO44" s="285"/>
      <c r="IOP44" s="287"/>
      <c r="IOQ44" s="287"/>
      <c r="IOR44" s="285"/>
      <c r="IOS44" s="287"/>
      <c r="IOT44" s="287"/>
      <c r="IOU44" s="285"/>
      <c r="IOV44" s="287"/>
      <c r="IOW44" s="287"/>
      <c r="IOX44" s="285"/>
      <c r="IOY44" s="287"/>
      <c r="IOZ44" s="287"/>
      <c r="IPA44" s="285"/>
      <c r="IPB44" s="287"/>
      <c r="IPC44" s="287"/>
      <c r="IPD44" s="285"/>
      <c r="IPE44" s="287"/>
      <c r="IPF44" s="287"/>
      <c r="IPG44" s="285"/>
      <c r="IPH44" s="287"/>
      <c r="IPI44" s="287"/>
      <c r="IPJ44" s="285"/>
      <c r="IPK44" s="287"/>
      <c r="IPL44" s="287"/>
      <c r="IPM44" s="285"/>
      <c r="IPN44" s="287"/>
      <c r="IPO44" s="287"/>
      <c r="IPP44" s="285"/>
      <c r="IPQ44" s="287"/>
      <c r="IPR44" s="287"/>
      <c r="IPS44" s="285"/>
      <c r="IPT44" s="287"/>
      <c r="IPU44" s="287"/>
      <c r="IPV44" s="285"/>
      <c r="IPW44" s="287"/>
      <c r="IPX44" s="287"/>
      <c r="IPY44" s="285"/>
      <c r="IPZ44" s="287"/>
      <c r="IQA44" s="287"/>
      <c r="IQB44" s="285"/>
      <c r="IQC44" s="287"/>
      <c r="IQD44" s="287"/>
      <c r="IQE44" s="285"/>
      <c r="IQF44" s="287"/>
      <c r="IQG44" s="287"/>
      <c r="IQH44" s="285"/>
      <c r="IQI44" s="287"/>
      <c r="IQJ44" s="287"/>
      <c r="IQK44" s="285"/>
      <c r="IQL44" s="286"/>
      <c r="IQM44" s="286"/>
      <c r="IQN44" s="286"/>
      <c r="IQO44" s="287"/>
      <c r="IQP44" s="287"/>
      <c r="IQQ44" s="285"/>
      <c r="IQR44" s="286"/>
      <c r="IQS44" s="286"/>
      <c r="IQT44" s="286"/>
      <c r="IQU44" s="287"/>
      <c r="IQV44" s="287"/>
      <c r="IQW44" s="285"/>
      <c r="IQX44" s="287"/>
      <c r="IQY44" s="287"/>
      <c r="IQZ44" s="285"/>
      <c r="IRA44" s="286"/>
      <c r="IRB44" s="286"/>
      <c r="IRC44" s="286"/>
      <c r="IRD44" s="286"/>
      <c r="IRE44" s="286"/>
      <c r="IRF44" s="286"/>
      <c r="IRG44" s="163"/>
      <c r="IRH44" s="154"/>
      <c r="IRI44" s="287"/>
      <c r="IRJ44" s="287"/>
      <c r="IRK44" s="285"/>
      <c r="IRL44" s="287"/>
      <c r="IRM44" s="287"/>
      <c r="IRN44" s="285"/>
      <c r="IRO44" s="287"/>
      <c r="IRP44" s="287"/>
      <c r="IRQ44" s="285"/>
      <c r="IRR44" s="287"/>
      <c r="IRS44" s="287"/>
      <c r="IRT44" s="285"/>
      <c r="IRU44" s="287"/>
      <c r="IRV44" s="287"/>
      <c r="IRW44" s="285"/>
      <c r="IRX44" s="287"/>
      <c r="IRY44" s="287"/>
      <c r="IRZ44" s="285"/>
      <c r="ISA44" s="287"/>
      <c r="ISB44" s="287"/>
      <c r="ISC44" s="285"/>
      <c r="ISD44" s="287"/>
      <c r="ISE44" s="287"/>
      <c r="ISF44" s="285"/>
      <c r="ISG44" s="287"/>
      <c r="ISH44" s="287"/>
      <c r="ISI44" s="285"/>
      <c r="ISJ44" s="287"/>
      <c r="ISK44" s="287"/>
      <c r="ISL44" s="285"/>
      <c r="ISM44" s="287"/>
      <c r="ISN44" s="287"/>
      <c r="ISO44" s="285"/>
      <c r="ISP44" s="287"/>
      <c r="ISQ44" s="287"/>
      <c r="ISR44" s="285"/>
      <c r="ISS44" s="287"/>
      <c r="IST44" s="287"/>
      <c r="ISU44" s="285"/>
      <c r="ISV44" s="287"/>
      <c r="ISW44" s="287"/>
      <c r="ISX44" s="285"/>
      <c r="ISY44" s="287"/>
      <c r="ISZ44" s="287"/>
      <c r="ITA44" s="285"/>
      <c r="ITB44" s="287"/>
      <c r="ITC44" s="287"/>
      <c r="ITD44" s="285"/>
      <c r="ITE44" s="287"/>
      <c r="ITF44" s="287"/>
      <c r="ITG44" s="285"/>
      <c r="ITH44" s="287"/>
      <c r="ITI44" s="287"/>
      <c r="ITJ44" s="285"/>
      <c r="ITK44" s="287"/>
      <c r="ITL44" s="287"/>
      <c r="ITM44" s="285"/>
      <c r="ITN44" s="287"/>
      <c r="ITO44" s="287"/>
      <c r="ITP44" s="285"/>
      <c r="ITQ44" s="287"/>
      <c r="ITR44" s="287"/>
      <c r="ITS44" s="285"/>
      <c r="ITT44" s="286"/>
      <c r="ITU44" s="286"/>
      <c r="ITV44" s="286"/>
      <c r="ITW44" s="287"/>
      <c r="ITX44" s="287"/>
      <c r="ITY44" s="285"/>
      <c r="ITZ44" s="286"/>
      <c r="IUA44" s="286"/>
      <c r="IUB44" s="286"/>
      <c r="IUC44" s="287"/>
      <c r="IUD44" s="287"/>
      <c r="IUE44" s="285"/>
      <c r="IUF44" s="287"/>
      <c r="IUG44" s="287"/>
      <c r="IUH44" s="285"/>
      <c r="IUI44" s="286"/>
      <c r="IUJ44" s="286"/>
      <c r="IUK44" s="286"/>
      <c r="IUL44" s="286"/>
      <c r="IUM44" s="286"/>
      <c r="IUN44" s="286"/>
      <c r="IUO44" s="163"/>
      <c r="IUP44" s="154"/>
      <c r="IUQ44" s="287"/>
      <c r="IUR44" s="287"/>
      <c r="IUS44" s="285"/>
      <c r="IUT44" s="287"/>
      <c r="IUU44" s="287"/>
      <c r="IUV44" s="285"/>
      <c r="IUW44" s="287"/>
      <c r="IUX44" s="287"/>
      <c r="IUY44" s="285"/>
      <c r="IUZ44" s="287"/>
      <c r="IVA44" s="287"/>
      <c r="IVB44" s="285"/>
      <c r="IVC44" s="287"/>
      <c r="IVD44" s="287"/>
      <c r="IVE44" s="285"/>
      <c r="IVF44" s="287"/>
      <c r="IVG44" s="287"/>
      <c r="IVH44" s="285"/>
      <c r="IVI44" s="287"/>
      <c r="IVJ44" s="287"/>
      <c r="IVK44" s="285"/>
      <c r="IVL44" s="287"/>
      <c r="IVM44" s="287"/>
      <c r="IVN44" s="285"/>
      <c r="IVO44" s="287"/>
      <c r="IVP44" s="287"/>
      <c r="IVQ44" s="285"/>
      <c r="IVR44" s="287"/>
      <c r="IVS44" s="287"/>
      <c r="IVT44" s="285"/>
      <c r="IVU44" s="287"/>
      <c r="IVV44" s="287"/>
      <c r="IVW44" s="285"/>
      <c r="IVX44" s="287"/>
      <c r="IVY44" s="287"/>
      <c r="IVZ44" s="285"/>
      <c r="IWA44" s="287"/>
      <c r="IWB44" s="287"/>
      <c r="IWC44" s="285"/>
      <c r="IWD44" s="287"/>
      <c r="IWE44" s="287"/>
      <c r="IWF44" s="285"/>
      <c r="IWG44" s="287"/>
      <c r="IWH44" s="287"/>
      <c r="IWI44" s="285"/>
      <c r="IWJ44" s="287"/>
      <c r="IWK44" s="287"/>
      <c r="IWL44" s="285"/>
      <c r="IWM44" s="287"/>
      <c r="IWN44" s="287"/>
      <c r="IWO44" s="285"/>
      <c r="IWP44" s="287"/>
      <c r="IWQ44" s="287"/>
      <c r="IWR44" s="285"/>
      <c r="IWS44" s="287"/>
      <c r="IWT44" s="287"/>
      <c r="IWU44" s="285"/>
      <c r="IWV44" s="287"/>
      <c r="IWW44" s="287"/>
      <c r="IWX44" s="285"/>
      <c r="IWY44" s="287"/>
      <c r="IWZ44" s="287"/>
      <c r="IXA44" s="285"/>
      <c r="IXB44" s="286"/>
      <c r="IXC44" s="286"/>
      <c r="IXD44" s="286"/>
      <c r="IXE44" s="287"/>
      <c r="IXF44" s="287"/>
      <c r="IXG44" s="285"/>
      <c r="IXH44" s="286"/>
      <c r="IXI44" s="286"/>
      <c r="IXJ44" s="286"/>
      <c r="IXK44" s="287"/>
      <c r="IXL44" s="287"/>
      <c r="IXM44" s="285"/>
      <c r="IXN44" s="287"/>
      <c r="IXO44" s="287"/>
      <c r="IXP44" s="285"/>
      <c r="IXQ44" s="286"/>
      <c r="IXR44" s="286"/>
      <c r="IXS44" s="286"/>
      <c r="IXT44" s="286"/>
      <c r="IXU44" s="286"/>
      <c r="IXV44" s="286"/>
      <c r="IXW44" s="163"/>
      <c r="IXX44" s="154"/>
      <c r="IXY44" s="287"/>
      <c r="IXZ44" s="287"/>
      <c r="IYA44" s="285"/>
      <c r="IYB44" s="287"/>
      <c r="IYC44" s="287"/>
      <c r="IYD44" s="285"/>
      <c r="IYE44" s="287"/>
      <c r="IYF44" s="287"/>
      <c r="IYG44" s="285"/>
      <c r="IYH44" s="287"/>
      <c r="IYI44" s="287"/>
      <c r="IYJ44" s="285"/>
      <c r="IYK44" s="287"/>
      <c r="IYL44" s="287"/>
      <c r="IYM44" s="285"/>
      <c r="IYN44" s="287"/>
      <c r="IYO44" s="287"/>
      <c r="IYP44" s="285"/>
      <c r="IYQ44" s="287"/>
      <c r="IYR44" s="287"/>
      <c r="IYS44" s="285"/>
      <c r="IYT44" s="287"/>
      <c r="IYU44" s="287"/>
      <c r="IYV44" s="285"/>
      <c r="IYW44" s="287"/>
      <c r="IYX44" s="287"/>
      <c r="IYY44" s="285"/>
      <c r="IYZ44" s="287"/>
      <c r="IZA44" s="287"/>
      <c r="IZB44" s="285"/>
      <c r="IZC44" s="287"/>
      <c r="IZD44" s="287"/>
      <c r="IZE44" s="285"/>
      <c r="IZF44" s="287"/>
      <c r="IZG44" s="287"/>
      <c r="IZH44" s="285"/>
      <c r="IZI44" s="287"/>
      <c r="IZJ44" s="287"/>
      <c r="IZK44" s="285"/>
      <c r="IZL44" s="287"/>
      <c r="IZM44" s="287"/>
      <c r="IZN44" s="285"/>
      <c r="IZO44" s="287"/>
      <c r="IZP44" s="287"/>
      <c r="IZQ44" s="285"/>
      <c r="IZR44" s="287"/>
      <c r="IZS44" s="287"/>
      <c r="IZT44" s="285"/>
      <c r="IZU44" s="287"/>
      <c r="IZV44" s="287"/>
      <c r="IZW44" s="285"/>
      <c r="IZX44" s="287"/>
      <c r="IZY44" s="287"/>
      <c r="IZZ44" s="285"/>
      <c r="JAA44" s="287"/>
      <c r="JAB44" s="287"/>
      <c r="JAC44" s="285"/>
      <c r="JAD44" s="287"/>
      <c r="JAE44" s="287"/>
      <c r="JAF44" s="285"/>
      <c r="JAG44" s="287"/>
      <c r="JAH44" s="287"/>
      <c r="JAI44" s="285"/>
      <c r="JAJ44" s="286"/>
      <c r="JAK44" s="286"/>
      <c r="JAL44" s="286"/>
      <c r="JAM44" s="287"/>
      <c r="JAN44" s="287"/>
      <c r="JAO44" s="285"/>
      <c r="JAP44" s="286"/>
      <c r="JAQ44" s="286"/>
      <c r="JAR44" s="286"/>
      <c r="JAS44" s="287"/>
      <c r="JAT44" s="287"/>
      <c r="JAU44" s="285"/>
      <c r="JAV44" s="287"/>
      <c r="JAW44" s="287"/>
      <c r="JAX44" s="285"/>
      <c r="JAY44" s="286"/>
      <c r="JAZ44" s="286"/>
      <c r="JBA44" s="286"/>
      <c r="JBB44" s="286"/>
      <c r="JBC44" s="286"/>
      <c r="JBD44" s="286"/>
      <c r="JBE44" s="163"/>
      <c r="JBF44" s="154"/>
      <c r="JBG44" s="287"/>
      <c r="JBH44" s="287"/>
      <c r="JBI44" s="285"/>
      <c r="JBJ44" s="287"/>
      <c r="JBK44" s="287"/>
      <c r="JBL44" s="285"/>
      <c r="JBM44" s="287"/>
      <c r="JBN44" s="287"/>
      <c r="JBO44" s="285"/>
      <c r="JBP44" s="287"/>
      <c r="JBQ44" s="287"/>
      <c r="JBR44" s="285"/>
      <c r="JBS44" s="287"/>
      <c r="JBT44" s="287"/>
      <c r="JBU44" s="285"/>
      <c r="JBV44" s="287"/>
      <c r="JBW44" s="287"/>
      <c r="JBX44" s="285"/>
      <c r="JBY44" s="287"/>
      <c r="JBZ44" s="287"/>
      <c r="JCA44" s="285"/>
      <c r="JCB44" s="287"/>
      <c r="JCC44" s="287"/>
      <c r="JCD44" s="285"/>
      <c r="JCE44" s="287"/>
      <c r="JCF44" s="287"/>
      <c r="JCG44" s="285"/>
      <c r="JCH44" s="287"/>
      <c r="JCI44" s="287"/>
      <c r="JCJ44" s="285"/>
      <c r="JCK44" s="287"/>
      <c r="JCL44" s="287"/>
      <c r="JCM44" s="285"/>
      <c r="JCN44" s="287"/>
      <c r="JCO44" s="287"/>
      <c r="JCP44" s="285"/>
      <c r="JCQ44" s="287"/>
      <c r="JCR44" s="287"/>
      <c r="JCS44" s="285"/>
      <c r="JCT44" s="287"/>
      <c r="JCU44" s="287"/>
      <c r="JCV44" s="285"/>
      <c r="JCW44" s="287"/>
      <c r="JCX44" s="287"/>
      <c r="JCY44" s="285"/>
      <c r="JCZ44" s="287"/>
      <c r="JDA44" s="287"/>
      <c r="JDB44" s="285"/>
      <c r="JDC44" s="287"/>
      <c r="JDD44" s="287"/>
      <c r="JDE44" s="285"/>
      <c r="JDF44" s="287"/>
      <c r="JDG44" s="287"/>
      <c r="JDH44" s="285"/>
      <c r="JDI44" s="287"/>
      <c r="JDJ44" s="287"/>
      <c r="JDK44" s="285"/>
      <c r="JDL44" s="287"/>
      <c r="JDM44" s="287"/>
      <c r="JDN44" s="285"/>
      <c r="JDO44" s="287"/>
      <c r="JDP44" s="287"/>
      <c r="JDQ44" s="285"/>
      <c r="JDR44" s="286"/>
      <c r="JDS44" s="286"/>
      <c r="JDT44" s="286"/>
      <c r="JDU44" s="287"/>
      <c r="JDV44" s="287"/>
      <c r="JDW44" s="285"/>
      <c r="JDX44" s="286"/>
      <c r="JDY44" s="286"/>
      <c r="JDZ44" s="286"/>
      <c r="JEA44" s="287"/>
      <c r="JEB44" s="287"/>
      <c r="JEC44" s="285"/>
      <c r="JED44" s="287"/>
      <c r="JEE44" s="287"/>
      <c r="JEF44" s="285"/>
      <c r="JEG44" s="286"/>
      <c r="JEH44" s="286"/>
      <c r="JEI44" s="286"/>
      <c r="JEJ44" s="286"/>
      <c r="JEK44" s="286"/>
      <c r="JEL44" s="286"/>
      <c r="JEM44" s="163"/>
      <c r="JEN44" s="154"/>
      <c r="JEO44" s="287"/>
      <c r="JEP44" s="287"/>
      <c r="JEQ44" s="285"/>
      <c r="JER44" s="287"/>
      <c r="JES44" s="287"/>
      <c r="JET44" s="285"/>
      <c r="JEU44" s="287"/>
      <c r="JEV44" s="287"/>
      <c r="JEW44" s="285"/>
      <c r="JEX44" s="287"/>
      <c r="JEY44" s="287"/>
      <c r="JEZ44" s="285"/>
      <c r="JFA44" s="287"/>
      <c r="JFB44" s="287"/>
      <c r="JFC44" s="285"/>
      <c r="JFD44" s="287"/>
      <c r="JFE44" s="287"/>
      <c r="JFF44" s="285"/>
      <c r="JFG44" s="287"/>
      <c r="JFH44" s="287"/>
      <c r="JFI44" s="285"/>
      <c r="JFJ44" s="287"/>
      <c r="JFK44" s="287"/>
      <c r="JFL44" s="285"/>
      <c r="JFM44" s="287"/>
      <c r="JFN44" s="287"/>
      <c r="JFO44" s="285"/>
      <c r="JFP44" s="287"/>
      <c r="JFQ44" s="287"/>
      <c r="JFR44" s="285"/>
      <c r="JFS44" s="287"/>
      <c r="JFT44" s="287"/>
      <c r="JFU44" s="285"/>
      <c r="JFV44" s="287"/>
      <c r="JFW44" s="287"/>
      <c r="JFX44" s="285"/>
      <c r="JFY44" s="287"/>
      <c r="JFZ44" s="287"/>
      <c r="JGA44" s="285"/>
      <c r="JGB44" s="287"/>
      <c r="JGC44" s="287"/>
      <c r="JGD44" s="285"/>
      <c r="JGE44" s="287"/>
      <c r="JGF44" s="287"/>
      <c r="JGG44" s="285"/>
      <c r="JGH44" s="287"/>
      <c r="JGI44" s="287"/>
      <c r="JGJ44" s="285"/>
      <c r="JGK44" s="287"/>
      <c r="JGL44" s="287"/>
      <c r="JGM44" s="285"/>
      <c r="JGN44" s="287"/>
      <c r="JGO44" s="287"/>
      <c r="JGP44" s="285"/>
      <c r="JGQ44" s="287"/>
      <c r="JGR44" s="287"/>
      <c r="JGS44" s="285"/>
      <c r="JGT44" s="287"/>
      <c r="JGU44" s="287"/>
      <c r="JGV44" s="285"/>
      <c r="JGW44" s="287"/>
      <c r="JGX44" s="287"/>
      <c r="JGY44" s="285"/>
      <c r="JGZ44" s="286"/>
      <c r="JHA44" s="286"/>
      <c r="JHB44" s="286"/>
      <c r="JHC44" s="287"/>
      <c r="JHD44" s="287"/>
      <c r="JHE44" s="285"/>
      <c r="JHF44" s="286"/>
      <c r="JHG44" s="286"/>
      <c r="JHH44" s="286"/>
      <c r="JHI44" s="287"/>
      <c r="JHJ44" s="287"/>
      <c r="JHK44" s="285"/>
      <c r="JHL44" s="287"/>
      <c r="JHM44" s="287"/>
      <c r="JHN44" s="285"/>
      <c r="JHO44" s="286"/>
      <c r="JHP44" s="286"/>
      <c r="JHQ44" s="286"/>
      <c r="JHR44" s="286"/>
      <c r="JHS44" s="286"/>
      <c r="JHT44" s="286"/>
      <c r="JHU44" s="163"/>
      <c r="JHV44" s="154"/>
      <c r="JHW44" s="287"/>
      <c r="JHX44" s="287"/>
      <c r="JHY44" s="285"/>
      <c r="JHZ44" s="287"/>
      <c r="JIA44" s="287"/>
      <c r="JIB44" s="285"/>
      <c r="JIC44" s="287"/>
      <c r="JID44" s="287"/>
      <c r="JIE44" s="285"/>
      <c r="JIF44" s="287"/>
      <c r="JIG44" s="287"/>
      <c r="JIH44" s="285"/>
      <c r="JII44" s="287"/>
      <c r="JIJ44" s="287"/>
      <c r="JIK44" s="285"/>
      <c r="JIL44" s="287"/>
      <c r="JIM44" s="287"/>
      <c r="JIN44" s="285"/>
      <c r="JIO44" s="287"/>
      <c r="JIP44" s="287"/>
      <c r="JIQ44" s="285"/>
      <c r="JIR44" s="287"/>
      <c r="JIS44" s="287"/>
      <c r="JIT44" s="285"/>
      <c r="JIU44" s="287"/>
      <c r="JIV44" s="287"/>
      <c r="JIW44" s="285"/>
      <c r="JIX44" s="287"/>
      <c r="JIY44" s="287"/>
      <c r="JIZ44" s="285"/>
      <c r="JJA44" s="287"/>
      <c r="JJB44" s="287"/>
      <c r="JJC44" s="285"/>
      <c r="JJD44" s="287"/>
      <c r="JJE44" s="287"/>
      <c r="JJF44" s="285"/>
      <c r="JJG44" s="287"/>
      <c r="JJH44" s="287"/>
      <c r="JJI44" s="285"/>
      <c r="JJJ44" s="287"/>
      <c r="JJK44" s="287"/>
      <c r="JJL44" s="285"/>
      <c r="JJM44" s="287"/>
      <c r="JJN44" s="287"/>
      <c r="JJO44" s="285"/>
      <c r="JJP44" s="287"/>
      <c r="JJQ44" s="287"/>
      <c r="JJR44" s="285"/>
      <c r="JJS44" s="287"/>
      <c r="JJT44" s="287"/>
      <c r="JJU44" s="285"/>
      <c r="JJV44" s="287"/>
      <c r="JJW44" s="287"/>
      <c r="JJX44" s="285"/>
      <c r="JJY44" s="287"/>
      <c r="JJZ44" s="287"/>
      <c r="JKA44" s="285"/>
      <c r="JKB44" s="287"/>
      <c r="JKC44" s="287"/>
      <c r="JKD44" s="285"/>
      <c r="JKE44" s="287"/>
      <c r="JKF44" s="287"/>
      <c r="JKG44" s="285"/>
      <c r="JKH44" s="286"/>
      <c r="JKI44" s="286"/>
      <c r="JKJ44" s="286"/>
      <c r="JKK44" s="287"/>
      <c r="JKL44" s="287"/>
      <c r="JKM44" s="285"/>
      <c r="JKN44" s="286"/>
      <c r="JKO44" s="286"/>
      <c r="JKP44" s="286"/>
      <c r="JKQ44" s="287"/>
      <c r="JKR44" s="287"/>
      <c r="JKS44" s="285"/>
      <c r="JKT44" s="287"/>
      <c r="JKU44" s="287"/>
      <c r="JKV44" s="285"/>
      <c r="JKW44" s="286"/>
      <c r="JKX44" s="286"/>
      <c r="JKY44" s="286"/>
      <c r="JKZ44" s="286"/>
      <c r="JLA44" s="286"/>
      <c r="JLB44" s="286"/>
      <c r="JLC44" s="163"/>
      <c r="JLD44" s="154"/>
      <c r="JLE44" s="287"/>
      <c r="JLF44" s="287"/>
      <c r="JLG44" s="285"/>
      <c r="JLH44" s="287"/>
      <c r="JLI44" s="287"/>
      <c r="JLJ44" s="285"/>
      <c r="JLK44" s="287"/>
      <c r="JLL44" s="287"/>
      <c r="JLM44" s="285"/>
      <c r="JLN44" s="287"/>
      <c r="JLO44" s="287"/>
      <c r="JLP44" s="285"/>
      <c r="JLQ44" s="287"/>
      <c r="JLR44" s="287"/>
      <c r="JLS44" s="285"/>
      <c r="JLT44" s="287"/>
      <c r="JLU44" s="287"/>
      <c r="JLV44" s="285"/>
      <c r="JLW44" s="287"/>
      <c r="JLX44" s="287"/>
      <c r="JLY44" s="285"/>
      <c r="JLZ44" s="287"/>
      <c r="JMA44" s="287"/>
      <c r="JMB44" s="285"/>
      <c r="JMC44" s="287"/>
      <c r="JMD44" s="287"/>
      <c r="JME44" s="285"/>
      <c r="JMF44" s="287"/>
      <c r="JMG44" s="287"/>
      <c r="JMH44" s="285"/>
      <c r="JMI44" s="287"/>
      <c r="JMJ44" s="287"/>
      <c r="JMK44" s="285"/>
      <c r="JML44" s="287"/>
      <c r="JMM44" s="287"/>
      <c r="JMN44" s="285"/>
      <c r="JMO44" s="287"/>
      <c r="JMP44" s="287"/>
      <c r="JMQ44" s="285"/>
      <c r="JMR44" s="287"/>
      <c r="JMS44" s="287"/>
      <c r="JMT44" s="285"/>
      <c r="JMU44" s="287"/>
      <c r="JMV44" s="287"/>
      <c r="JMW44" s="285"/>
      <c r="JMX44" s="287"/>
      <c r="JMY44" s="287"/>
      <c r="JMZ44" s="285"/>
      <c r="JNA44" s="287"/>
      <c r="JNB44" s="287"/>
      <c r="JNC44" s="285"/>
      <c r="JND44" s="287"/>
      <c r="JNE44" s="287"/>
      <c r="JNF44" s="285"/>
      <c r="JNG44" s="287"/>
      <c r="JNH44" s="287"/>
      <c r="JNI44" s="285"/>
      <c r="JNJ44" s="287"/>
      <c r="JNK44" s="287"/>
      <c r="JNL44" s="285"/>
      <c r="JNM44" s="287"/>
      <c r="JNN44" s="287"/>
      <c r="JNO44" s="285"/>
      <c r="JNP44" s="286"/>
      <c r="JNQ44" s="286"/>
      <c r="JNR44" s="286"/>
      <c r="JNS44" s="287"/>
      <c r="JNT44" s="287"/>
      <c r="JNU44" s="285"/>
      <c r="JNV44" s="286"/>
      <c r="JNW44" s="286"/>
      <c r="JNX44" s="286"/>
      <c r="JNY44" s="287"/>
      <c r="JNZ44" s="287"/>
      <c r="JOA44" s="285"/>
      <c r="JOB44" s="287"/>
      <c r="JOC44" s="287"/>
      <c r="JOD44" s="285"/>
      <c r="JOE44" s="286"/>
      <c r="JOF44" s="286"/>
      <c r="JOG44" s="286"/>
      <c r="JOH44" s="286"/>
      <c r="JOI44" s="286"/>
      <c r="JOJ44" s="286"/>
      <c r="JOK44" s="163"/>
      <c r="JOL44" s="154"/>
      <c r="JOM44" s="287"/>
      <c r="JON44" s="287"/>
      <c r="JOO44" s="285"/>
      <c r="JOP44" s="287"/>
      <c r="JOQ44" s="287"/>
      <c r="JOR44" s="285"/>
      <c r="JOS44" s="287"/>
      <c r="JOT44" s="287"/>
      <c r="JOU44" s="285"/>
      <c r="JOV44" s="287"/>
      <c r="JOW44" s="287"/>
      <c r="JOX44" s="285"/>
      <c r="JOY44" s="287"/>
      <c r="JOZ44" s="287"/>
      <c r="JPA44" s="285"/>
      <c r="JPB44" s="287"/>
      <c r="JPC44" s="287"/>
      <c r="JPD44" s="285"/>
      <c r="JPE44" s="287"/>
      <c r="JPF44" s="287"/>
      <c r="JPG44" s="285"/>
      <c r="JPH44" s="287"/>
      <c r="JPI44" s="287"/>
      <c r="JPJ44" s="285"/>
      <c r="JPK44" s="287"/>
      <c r="JPL44" s="287"/>
      <c r="JPM44" s="285"/>
      <c r="JPN44" s="287"/>
      <c r="JPO44" s="287"/>
      <c r="JPP44" s="285"/>
      <c r="JPQ44" s="287"/>
      <c r="JPR44" s="287"/>
      <c r="JPS44" s="285"/>
      <c r="JPT44" s="287"/>
      <c r="JPU44" s="287"/>
      <c r="JPV44" s="285"/>
      <c r="JPW44" s="287"/>
      <c r="JPX44" s="287"/>
      <c r="JPY44" s="285"/>
      <c r="JPZ44" s="287"/>
      <c r="JQA44" s="287"/>
      <c r="JQB44" s="285"/>
      <c r="JQC44" s="287"/>
      <c r="JQD44" s="287"/>
      <c r="JQE44" s="285"/>
      <c r="JQF44" s="287"/>
      <c r="JQG44" s="287"/>
      <c r="JQH44" s="285"/>
      <c r="JQI44" s="287"/>
      <c r="JQJ44" s="287"/>
      <c r="JQK44" s="285"/>
      <c r="JQL44" s="287"/>
      <c r="JQM44" s="287"/>
      <c r="JQN44" s="285"/>
      <c r="JQO44" s="287"/>
      <c r="JQP44" s="287"/>
      <c r="JQQ44" s="285"/>
      <c r="JQR44" s="287"/>
      <c r="JQS44" s="287"/>
      <c r="JQT44" s="285"/>
      <c r="JQU44" s="287"/>
      <c r="JQV44" s="287"/>
      <c r="JQW44" s="285"/>
      <c r="JQX44" s="286"/>
      <c r="JQY44" s="286"/>
      <c r="JQZ44" s="286"/>
      <c r="JRA44" s="287"/>
      <c r="JRB44" s="287"/>
      <c r="JRC44" s="285"/>
      <c r="JRD44" s="286"/>
      <c r="JRE44" s="286"/>
      <c r="JRF44" s="286"/>
      <c r="JRG44" s="287"/>
      <c r="JRH44" s="287"/>
      <c r="JRI44" s="285"/>
      <c r="JRJ44" s="287"/>
      <c r="JRK44" s="287"/>
      <c r="JRL44" s="285"/>
      <c r="JRM44" s="286"/>
      <c r="JRN44" s="286"/>
      <c r="JRO44" s="286"/>
      <c r="JRP44" s="286"/>
      <c r="JRQ44" s="286"/>
      <c r="JRR44" s="286"/>
      <c r="JRS44" s="163"/>
      <c r="JRT44" s="154"/>
      <c r="JRU44" s="287"/>
      <c r="JRV44" s="287"/>
      <c r="JRW44" s="285"/>
      <c r="JRX44" s="287"/>
      <c r="JRY44" s="287"/>
      <c r="JRZ44" s="285"/>
      <c r="JSA44" s="287"/>
      <c r="JSB44" s="287"/>
      <c r="JSC44" s="285"/>
      <c r="JSD44" s="287"/>
      <c r="JSE44" s="287"/>
      <c r="JSF44" s="285"/>
      <c r="JSG44" s="287"/>
      <c r="JSH44" s="287"/>
      <c r="JSI44" s="285"/>
      <c r="JSJ44" s="287"/>
      <c r="JSK44" s="287"/>
      <c r="JSL44" s="285"/>
      <c r="JSM44" s="287"/>
      <c r="JSN44" s="287"/>
      <c r="JSO44" s="285"/>
      <c r="JSP44" s="287"/>
      <c r="JSQ44" s="287"/>
      <c r="JSR44" s="285"/>
      <c r="JSS44" s="287"/>
      <c r="JST44" s="287"/>
      <c r="JSU44" s="285"/>
      <c r="JSV44" s="287"/>
      <c r="JSW44" s="287"/>
      <c r="JSX44" s="285"/>
      <c r="JSY44" s="287"/>
      <c r="JSZ44" s="287"/>
      <c r="JTA44" s="285"/>
      <c r="JTB44" s="287"/>
      <c r="JTC44" s="287"/>
      <c r="JTD44" s="285"/>
      <c r="JTE44" s="287"/>
      <c r="JTF44" s="287"/>
      <c r="JTG44" s="285"/>
      <c r="JTH44" s="287"/>
      <c r="JTI44" s="287"/>
      <c r="JTJ44" s="285"/>
      <c r="JTK44" s="287"/>
      <c r="JTL44" s="287"/>
      <c r="JTM44" s="285"/>
      <c r="JTN44" s="287"/>
      <c r="JTO44" s="287"/>
      <c r="JTP44" s="285"/>
      <c r="JTQ44" s="287"/>
      <c r="JTR44" s="287"/>
      <c r="JTS44" s="285"/>
      <c r="JTT44" s="287"/>
      <c r="JTU44" s="287"/>
      <c r="JTV44" s="285"/>
      <c r="JTW44" s="287"/>
      <c r="JTX44" s="287"/>
      <c r="JTY44" s="285"/>
      <c r="JTZ44" s="287"/>
      <c r="JUA44" s="287"/>
      <c r="JUB44" s="285"/>
      <c r="JUC44" s="287"/>
      <c r="JUD44" s="287"/>
      <c r="JUE44" s="285"/>
      <c r="JUF44" s="286"/>
      <c r="JUG44" s="286"/>
      <c r="JUH44" s="286"/>
      <c r="JUI44" s="287"/>
      <c r="JUJ44" s="287"/>
      <c r="JUK44" s="285"/>
      <c r="JUL44" s="286"/>
      <c r="JUM44" s="286"/>
      <c r="JUN44" s="286"/>
      <c r="JUO44" s="287"/>
      <c r="JUP44" s="287"/>
      <c r="JUQ44" s="285"/>
      <c r="JUR44" s="287"/>
      <c r="JUS44" s="287"/>
      <c r="JUT44" s="285"/>
      <c r="JUU44" s="286"/>
      <c r="JUV44" s="286"/>
      <c r="JUW44" s="286"/>
      <c r="JUX44" s="286"/>
      <c r="JUY44" s="286"/>
      <c r="JUZ44" s="286"/>
      <c r="JVA44" s="163"/>
      <c r="JVB44" s="154"/>
      <c r="JVC44" s="287"/>
      <c r="JVD44" s="287"/>
      <c r="JVE44" s="285"/>
      <c r="JVF44" s="287"/>
      <c r="JVG44" s="287"/>
      <c r="JVH44" s="285"/>
      <c r="JVI44" s="287"/>
      <c r="JVJ44" s="287"/>
      <c r="JVK44" s="285"/>
      <c r="JVL44" s="287"/>
      <c r="JVM44" s="287"/>
      <c r="JVN44" s="285"/>
      <c r="JVO44" s="287"/>
      <c r="JVP44" s="287"/>
      <c r="JVQ44" s="285"/>
      <c r="JVR44" s="287"/>
      <c r="JVS44" s="287"/>
      <c r="JVT44" s="285"/>
      <c r="JVU44" s="287"/>
      <c r="JVV44" s="287"/>
      <c r="JVW44" s="285"/>
      <c r="JVX44" s="287"/>
      <c r="JVY44" s="287"/>
      <c r="JVZ44" s="285"/>
      <c r="JWA44" s="287"/>
      <c r="JWB44" s="287"/>
      <c r="JWC44" s="285"/>
      <c r="JWD44" s="287"/>
      <c r="JWE44" s="287"/>
      <c r="JWF44" s="285"/>
      <c r="JWG44" s="287"/>
      <c r="JWH44" s="287"/>
      <c r="JWI44" s="285"/>
      <c r="JWJ44" s="287"/>
      <c r="JWK44" s="287"/>
      <c r="JWL44" s="285"/>
      <c r="JWM44" s="287"/>
      <c r="JWN44" s="287"/>
      <c r="JWO44" s="285"/>
      <c r="JWP44" s="287"/>
      <c r="JWQ44" s="287"/>
      <c r="JWR44" s="285"/>
      <c r="JWS44" s="287"/>
      <c r="JWT44" s="287"/>
      <c r="JWU44" s="285"/>
      <c r="JWV44" s="287"/>
      <c r="JWW44" s="287"/>
      <c r="JWX44" s="285"/>
      <c r="JWY44" s="287"/>
      <c r="JWZ44" s="287"/>
      <c r="JXA44" s="285"/>
      <c r="JXB44" s="287"/>
      <c r="JXC44" s="287"/>
      <c r="JXD44" s="285"/>
      <c r="JXE44" s="287"/>
      <c r="JXF44" s="287"/>
      <c r="JXG44" s="285"/>
      <c r="JXH44" s="287"/>
      <c r="JXI44" s="287"/>
      <c r="JXJ44" s="285"/>
      <c r="JXK44" s="287"/>
      <c r="JXL44" s="287"/>
      <c r="JXM44" s="285"/>
      <c r="JXN44" s="286"/>
      <c r="JXO44" s="286"/>
      <c r="JXP44" s="286"/>
      <c r="JXQ44" s="287"/>
      <c r="JXR44" s="287"/>
      <c r="JXS44" s="285"/>
      <c r="JXT44" s="286"/>
      <c r="JXU44" s="286"/>
      <c r="JXV44" s="286"/>
      <c r="JXW44" s="287"/>
      <c r="JXX44" s="287"/>
      <c r="JXY44" s="285"/>
      <c r="JXZ44" s="287"/>
      <c r="JYA44" s="287"/>
      <c r="JYB44" s="285"/>
      <c r="JYC44" s="286"/>
      <c r="JYD44" s="286"/>
      <c r="JYE44" s="286"/>
      <c r="JYF44" s="286"/>
      <c r="JYG44" s="286"/>
      <c r="JYH44" s="286"/>
      <c r="JYI44" s="163"/>
      <c r="JYJ44" s="154"/>
      <c r="JYK44" s="287"/>
      <c r="JYL44" s="287"/>
      <c r="JYM44" s="285"/>
      <c r="JYN44" s="287"/>
      <c r="JYO44" s="287"/>
      <c r="JYP44" s="285"/>
      <c r="JYQ44" s="287"/>
      <c r="JYR44" s="287"/>
      <c r="JYS44" s="285"/>
      <c r="JYT44" s="287"/>
      <c r="JYU44" s="287"/>
      <c r="JYV44" s="285"/>
      <c r="JYW44" s="287"/>
      <c r="JYX44" s="287"/>
      <c r="JYY44" s="285"/>
      <c r="JYZ44" s="287"/>
      <c r="JZA44" s="287"/>
      <c r="JZB44" s="285"/>
      <c r="JZC44" s="287"/>
      <c r="JZD44" s="287"/>
      <c r="JZE44" s="285"/>
      <c r="JZF44" s="287"/>
      <c r="JZG44" s="287"/>
      <c r="JZH44" s="285"/>
      <c r="JZI44" s="287"/>
      <c r="JZJ44" s="287"/>
      <c r="JZK44" s="285"/>
      <c r="JZL44" s="287"/>
      <c r="JZM44" s="287"/>
      <c r="JZN44" s="285"/>
      <c r="JZO44" s="287"/>
      <c r="JZP44" s="287"/>
      <c r="JZQ44" s="285"/>
      <c r="JZR44" s="287"/>
      <c r="JZS44" s="287"/>
      <c r="JZT44" s="285"/>
      <c r="JZU44" s="287"/>
      <c r="JZV44" s="287"/>
      <c r="JZW44" s="285"/>
      <c r="JZX44" s="287"/>
      <c r="JZY44" s="287"/>
      <c r="JZZ44" s="285"/>
      <c r="KAA44" s="287"/>
      <c r="KAB44" s="287"/>
      <c r="KAC44" s="285"/>
      <c r="KAD44" s="287"/>
      <c r="KAE44" s="287"/>
      <c r="KAF44" s="285"/>
      <c r="KAG44" s="287"/>
      <c r="KAH44" s="287"/>
      <c r="KAI44" s="285"/>
      <c r="KAJ44" s="287"/>
      <c r="KAK44" s="287"/>
      <c r="KAL44" s="285"/>
      <c r="KAM44" s="287"/>
      <c r="KAN44" s="287"/>
      <c r="KAO44" s="285"/>
      <c r="KAP44" s="287"/>
      <c r="KAQ44" s="287"/>
      <c r="KAR44" s="285"/>
      <c r="KAS44" s="287"/>
      <c r="KAT44" s="287"/>
      <c r="KAU44" s="285"/>
      <c r="KAV44" s="286"/>
      <c r="KAW44" s="286"/>
      <c r="KAX44" s="286"/>
      <c r="KAY44" s="287"/>
      <c r="KAZ44" s="287"/>
      <c r="KBA44" s="285"/>
      <c r="KBB44" s="286"/>
      <c r="KBC44" s="286"/>
      <c r="KBD44" s="286"/>
      <c r="KBE44" s="287"/>
      <c r="KBF44" s="287"/>
      <c r="KBG44" s="285"/>
      <c r="KBH44" s="287"/>
      <c r="KBI44" s="287"/>
      <c r="KBJ44" s="285"/>
      <c r="KBK44" s="286"/>
      <c r="KBL44" s="286"/>
      <c r="KBM44" s="286"/>
      <c r="KBN44" s="286"/>
      <c r="KBO44" s="286"/>
      <c r="KBP44" s="286"/>
      <c r="KBQ44" s="163"/>
      <c r="KBR44" s="154"/>
      <c r="KBS44" s="287"/>
      <c r="KBT44" s="287"/>
      <c r="KBU44" s="285"/>
      <c r="KBV44" s="287"/>
      <c r="KBW44" s="287"/>
      <c r="KBX44" s="285"/>
      <c r="KBY44" s="287"/>
      <c r="KBZ44" s="287"/>
      <c r="KCA44" s="285"/>
      <c r="KCB44" s="287"/>
      <c r="KCC44" s="287"/>
      <c r="KCD44" s="285"/>
      <c r="KCE44" s="287"/>
      <c r="KCF44" s="287"/>
      <c r="KCG44" s="285"/>
      <c r="KCH44" s="287"/>
      <c r="KCI44" s="287"/>
      <c r="KCJ44" s="285"/>
      <c r="KCK44" s="287"/>
      <c r="KCL44" s="287"/>
      <c r="KCM44" s="285"/>
      <c r="KCN44" s="287"/>
      <c r="KCO44" s="287"/>
      <c r="KCP44" s="285"/>
      <c r="KCQ44" s="287"/>
      <c r="KCR44" s="287"/>
      <c r="KCS44" s="285"/>
      <c r="KCT44" s="287"/>
      <c r="KCU44" s="287"/>
      <c r="KCV44" s="285"/>
      <c r="KCW44" s="287"/>
      <c r="KCX44" s="287"/>
      <c r="KCY44" s="285"/>
      <c r="KCZ44" s="287"/>
      <c r="KDA44" s="287"/>
      <c r="KDB44" s="285"/>
      <c r="KDC44" s="287"/>
      <c r="KDD44" s="287"/>
      <c r="KDE44" s="285"/>
      <c r="KDF44" s="287"/>
      <c r="KDG44" s="287"/>
      <c r="KDH44" s="285"/>
      <c r="KDI44" s="287"/>
      <c r="KDJ44" s="287"/>
      <c r="KDK44" s="285"/>
      <c r="KDL44" s="287"/>
      <c r="KDM44" s="287"/>
      <c r="KDN44" s="285"/>
      <c r="KDO44" s="287"/>
      <c r="KDP44" s="287"/>
      <c r="KDQ44" s="285"/>
      <c r="KDR44" s="287"/>
      <c r="KDS44" s="287"/>
      <c r="KDT44" s="285"/>
      <c r="KDU44" s="287"/>
      <c r="KDV44" s="287"/>
      <c r="KDW44" s="285"/>
      <c r="KDX44" s="287"/>
      <c r="KDY44" s="287"/>
      <c r="KDZ44" s="285"/>
      <c r="KEA44" s="287"/>
      <c r="KEB44" s="287"/>
      <c r="KEC44" s="285"/>
      <c r="KED44" s="286"/>
      <c r="KEE44" s="286"/>
      <c r="KEF44" s="286"/>
      <c r="KEG44" s="287"/>
      <c r="KEH44" s="287"/>
      <c r="KEI44" s="285"/>
      <c r="KEJ44" s="286"/>
      <c r="KEK44" s="286"/>
      <c r="KEL44" s="286"/>
      <c r="KEM44" s="287"/>
      <c r="KEN44" s="287"/>
      <c r="KEO44" s="285"/>
      <c r="KEP44" s="287"/>
      <c r="KEQ44" s="287"/>
      <c r="KER44" s="285"/>
      <c r="KES44" s="286"/>
      <c r="KET44" s="286"/>
      <c r="KEU44" s="286"/>
      <c r="KEV44" s="286"/>
      <c r="KEW44" s="286"/>
      <c r="KEX44" s="286"/>
      <c r="KEY44" s="163"/>
      <c r="KEZ44" s="154"/>
      <c r="KFA44" s="287"/>
      <c r="KFB44" s="287"/>
      <c r="KFC44" s="285"/>
      <c r="KFD44" s="287"/>
      <c r="KFE44" s="287"/>
      <c r="KFF44" s="285"/>
      <c r="KFG44" s="287"/>
      <c r="KFH44" s="287"/>
      <c r="KFI44" s="285"/>
      <c r="KFJ44" s="287"/>
      <c r="KFK44" s="287"/>
      <c r="KFL44" s="285"/>
      <c r="KFM44" s="287"/>
      <c r="KFN44" s="287"/>
      <c r="KFO44" s="285"/>
      <c r="KFP44" s="287"/>
      <c r="KFQ44" s="287"/>
      <c r="KFR44" s="285"/>
      <c r="KFS44" s="287"/>
      <c r="KFT44" s="287"/>
      <c r="KFU44" s="285"/>
      <c r="KFV44" s="287"/>
      <c r="KFW44" s="287"/>
      <c r="KFX44" s="285"/>
      <c r="KFY44" s="287"/>
      <c r="KFZ44" s="287"/>
      <c r="KGA44" s="285"/>
      <c r="KGB44" s="287"/>
      <c r="KGC44" s="287"/>
      <c r="KGD44" s="285"/>
      <c r="KGE44" s="287"/>
      <c r="KGF44" s="287"/>
      <c r="KGG44" s="285"/>
      <c r="KGH44" s="287"/>
      <c r="KGI44" s="287"/>
      <c r="KGJ44" s="285"/>
      <c r="KGK44" s="287"/>
      <c r="KGL44" s="287"/>
      <c r="KGM44" s="285"/>
      <c r="KGN44" s="287"/>
      <c r="KGO44" s="287"/>
      <c r="KGP44" s="285"/>
      <c r="KGQ44" s="287"/>
      <c r="KGR44" s="287"/>
      <c r="KGS44" s="285"/>
      <c r="KGT44" s="287"/>
      <c r="KGU44" s="287"/>
      <c r="KGV44" s="285"/>
      <c r="KGW44" s="287"/>
      <c r="KGX44" s="287"/>
      <c r="KGY44" s="285"/>
      <c r="KGZ44" s="287"/>
      <c r="KHA44" s="287"/>
      <c r="KHB44" s="285"/>
      <c r="KHC44" s="287"/>
      <c r="KHD44" s="287"/>
      <c r="KHE44" s="285"/>
      <c r="KHF44" s="287"/>
      <c r="KHG44" s="287"/>
      <c r="KHH44" s="285"/>
      <c r="KHI44" s="287"/>
      <c r="KHJ44" s="287"/>
      <c r="KHK44" s="285"/>
      <c r="KHL44" s="286"/>
      <c r="KHM44" s="286"/>
      <c r="KHN44" s="286"/>
      <c r="KHO44" s="287"/>
      <c r="KHP44" s="287"/>
      <c r="KHQ44" s="285"/>
      <c r="KHR44" s="286"/>
      <c r="KHS44" s="286"/>
      <c r="KHT44" s="286"/>
      <c r="KHU44" s="287"/>
      <c r="KHV44" s="287"/>
      <c r="KHW44" s="285"/>
      <c r="KHX44" s="287"/>
      <c r="KHY44" s="287"/>
      <c r="KHZ44" s="285"/>
      <c r="KIA44" s="286"/>
      <c r="KIB44" s="286"/>
      <c r="KIC44" s="286"/>
      <c r="KID44" s="286"/>
      <c r="KIE44" s="286"/>
      <c r="KIF44" s="286"/>
      <c r="KIG44" s="163"/>
      <c r="KIH44" s="154"/>
      <c r="KII44" s="287"/>
      <c r="KIJ44" s="287"/>
      <c r="KIK44" s="285"/>
      <c r="KIL44" s="287"/>
      <c r="KIM44" s="287"/>
      <c r="KIN44" s="285"/>
      <c r="KIO44" s="287"/>
      <c r="KIP44" s="287"/>
      <c r="KIQ44" s="285"/>
      <c r="KIR44" s="287"/>
      <c r="KIS44" s="287"/>
      <c r="KIT44" s="285"/>
      <c r="KIU44" s="287"/>
      <c r="KIV44" s="287"/>
      <c r="KIW44" s="285"/>
      <c r="KIX44" s="287"/>
      <c r="KIY44" s="287"/>
      <c r="KIZ44" s="285"/>
      <c r="KJA44" s="287"/>
      <c r="KJB44" s="287"/>
      <c r="KJC44" s="285"/>
      <c r="KJD44" s="287"/>
      <c r="KJE44" s="287"/>
      <c r="KJF44" s="285"/>
      <c r="KJG44" s="287"/>
      <c r="KJH44" s="287"/>
      <c r="KJI44" s="285"/>
      <c r="KJJ44" s="287"/>
      <c r="KJK44" s="287"/>
      <c r="KJL44" s="285"/>
      <c r="KJM44" s="287"/>
      <c r="KJN44" s="287"/>
      <c r="KJO44" s="285"/>
      <c r="KJP44" s="287"/>
      <c r="KJQ44" s="287"/>
      <c r="KJR44" s="285"/>
      <c r="KJS44" s="287"/>
      <c r="KJT44" s="287"/>
      <c r="KJU44" s="285"/>
      <c r="KJV44" s="287"/>
      <c r="KJW44" s="287"/>
      <c r="KJX44" s="285"/>
      <c r="KJY44" s="287"/>
      <c r="KJZ44" s="287"/>
      <c r="KKA44" s="285"/>
      <c r="KKB44" s="287"/>
      <c r="KKC44" s="287"/>
      <c r="KKD44" s="285"/>
      <c r="KKE44" s="287"/>
      <c r="KKF44" s="287"/>
      <c r="KKG44" s="285"/>
      <c r="KKH44" s="287"/>
      <c r="KKI44" s="287"/>
      <c r="KKJ44" s="285"/>
      <c r="KKK44" s="287"/>
      <c r="KKL44" s="287"/>
      <c r="KKM44" s="285"/>
      <c r="KKN44" s="287"/>
      <c r="KKO44" s="287"/>
      <c r="KKP44" s="285"/>
      <c r="KKQ44" s="287"/>
      <c r="KKR44" s="287"/>
      <c r="KKS44" s="285"/>
      <c r="KKT44" s="286"/>
      <c r="KKU44" s="286"/>
      <c r="KKV44" s="286"/>
      <c r="KKW44" s="287"/>
      <c r="KKX44" s="287"/>
      <c r="KKY44" s="285"/>
      <c r="KKZ44" s="286"/>
      <c r="KLA44" s="286"/>
      <c r="KLB44" s="286"/>
      <c r="KLC44" s="287"/>
      <c r="KLD44" s="287"/>
      <c r="KLE44" s="285"/>
      <c r="KLF44" s="287"/>
      <c r="KLG44" s="287"/>
      <c r="KLH44" s="285"/>
      <c r="KLI44" s="286"/>
      <c r="KLJ44" s="286"/>
      <c r="KLK44" s="286"/>
      <c r="KLL44" s="286"/>
      <c r="KLM44" s="286"/>
      <c r="KLN44" s="286"/>
      <c r="KLO44" s="163"/>
      <c r="KLP44" s="154"/>
      <c r="KLQ44" s="287"/>
      <c r="KLR44" s="287"/>
      <c r="KLS44" s="285"/>
      <c r="KLT44" s="287"/>
      <c r="KLU44" s="287"/>
      <c r="KLV44" s="285"/>
      <c r="KLW44" s="287"/>
      <c r="KLX44" s="287"/>
      <c r="KLY44" s="285"/>
      <c r="KLZ44" s="287"/>
      <c r="KMA44" s="287"/>
      <c r="KMB44" s="285"/>
      <c r="KMC44" s="287"/>
      <c r="KMD44" s="287"/>
      <c r="KME44" s="285"/>
      <c r="KMF44" s="287"/>
      <c r="KMG44" s="287"/>
      <c r="KMH44" s="285"/>
      <c r="KMI44" s="287"/>
      <c r="KMJ44" s="287"/>
      <c r="KMK44" s="285"/>
      <c r="KML44" s="287"/>
      <c r="KMM44" s="287"/>
      <c r="KMN44" s="285"/>
      <c r="KMO44" s="287"/>
      <c r="KMP44" s="287"/>
      <c r="KMQ44" s="285"/>
      <c r="KMR44" s="287"/>
      <c r="KMS44" s="287"/>
      <c r="KMT44" s="285"/>
      <c r="KMU44" s="287"/>
      <c r="KMV44" s="287"/>
      <c r="KMW44" s="285"/>
      <c r="KMX44" s="287"/>
      <c r="KMY44" s="287"/>
      <c r="KMZ44" s="285"/>
      <c r="KNA44" s="287"/>
      <c r="KNB44" s="287"/>
      <c r="KNC44" s="285"/>
      <c r="KND44" s="287"/>
      <c r="KNE44" s="287"/>
      <c r="KNF44" s="285"/>
      <c r="KNG44" s="287"/>
      <c r="KNH44" s="287"/>
      <c r="KNI44" s="285"/>
      <c r="KNJ44" s="287"/>
      <c r="KNK44" s="287"/>
      <c r="KNL44" s="285"/>
      <c r="KNM44" s="287"/>
      <c r="KNN44" s="287"/>
      <c r="KNO44" s="285"/>
      <c r="KNP44" s="287"/>
      <c r="KNQ44" s="287"/>
      <c r="KNR44" s="285"/>
      <c r="KNS44" s="287"/>
      <c r="KNT44" s="287"/>
      <c r="KNU44" s="285"/>
      <c r="KNV44" s="287"/>
      <c r="KNW44" s="287"/>
      <c r="KNX44" s="285"/>
      <c r="KNY44" s="287"/>
      <c r="KNZ44" s="287"/>
      <c r="KOA44" s="285"/>
      <c r="KOB44" s="286"/>
      <c r="KOC44" s="286"/>
      <c r="KOD44" s="286"/>
      <c r="KOE44" s="287"/>
      <c r="KOF44" s="287"/>
      <c r="KOG44" s="285"/>
      <c r="KOH44" s="286"/>
      <c r="KOI44" s="286"/>
      <c r="KOJ44" s="286"/>
      <c r="KOK44" s="287"/>
      <c r="KOL44" s="287"/>
      <c r="KOM44" s="285"/>
      <c r="KON44" s="287"/>
      <c r="KOO44" s="287"/>
      <c r="KOP44" s="285"/>
      <c r="KOQ44" s="286"/>
      <c r="KOR44" s="286"/>
      <c r="KOS44" s="286"/>
      <c r="KOT44" s="286"/>
      <c r="KOU44" s="286"/>
      <c r="KOV44" s="286"/>
      <c r="KOW44" s="163"/>
      <c r="KOX44" s="154"/>
      <c r="KOY44" s="287"/>
      <c r="KOZ44" s="287"/>
      <c r="KPA44" s="285"/>
      <c r="KPB44" s="287"/>
      <c r="KPC44" s="287"/>
      <c r="KPD44" s="285"/>
      <c r="KPE44" s="287"/>
      <c r="KPF44" s="287"/>
      <c r="KPG44" s="285"/>
      <c r="KPH44" s="287"/>
      <c r="KPI44" s="287"/>
      <c r="KPJ44" s="285"/>
      <c r="KPK44" s="287"/>
      <c r="KPL44" s="287"/>
      <c r="KPM44" s="285"/>
      <c r="KPN44" s="287"/>
      <c r="KPO44" s="287"/>
      <c r="KPP44" s="285"/>
      <c r="KPQ44" s="287"/>
      <c r="KPR44" s="287"/>
      <c r="KPS44" s="285"/>
      <c r="KPT44" s="287"/>
      <c r="KPU44" s="287"/>
      <c r="KPV44" s="285"/>
      <c r="KPW44" s="287"/>
      <c r="KPX44" s="287"/>
      <c r="KPY44" s="285"/>
      <c r="KPZ44" s="287"/>
      <c r="KQA44" s="287"/>
      <c r="KQB44" s="285"/>
      <c r="KQC44" s="287"/>
      <c r="KQD44" s="287"/>
      <c r="KQE44" s="285"/>
      <c r="KQF44" s="287"/>
      <c r="KQG44" s="287"/>
      <c r="KQH44" s="285"/>
      <c r="KQI44" s="287"/>
      <c r="KQJ44" s="287"/>
      <c r="KQK44" s="285"/>
      <c r="KQL44" s="287"/>
      <c r="KQM44" s="287"/>
      <c r="KQN44" s="285"/>
      <c r="KQO44" s="287"/>
      <c r="KQP44" s="287"/>
      <c r="KQQ44" s="285"/>
      <c r="KQR44" s="287"/>
      <c r="KQS44" s="287"/>
      <c r="KQT44" s="285"/>
      <c r="KQU44" s="287"/>
      <c r="KQV44" s="287"/>
      <c r="KQW44" s="285"/>
      <c r="KQX44" s="287"/>
      <c r="KQY44" s="287"/>
      <c r="KQZ44" s="285"/>
      <c r="KRA44" s="287"/>
      <c r="KRB44" s="287"/>
      <c r="KRC44" s="285"/>
      <c r="KRD44" s="287"/>
      <c r="KRE44" s="287"/>
      <c r="KRF44" s="285"/>
      <c r="KRG44" s="287"/>
      <c r="KRH44" s="287"/>
      <c r="KRI44" s="285"/>
      <c r="KRJ44" s="286"/>
      <c r="KRK44" s="286"/>
      <c r="KRL44" s="286"/>
      <c r="KRM44" s="287"/>
      <c r="KRN44" s="287"/>
      <c r="KRO44" s="285"/>
      <c r="KRP44" s="286"/>
      <c r="KRQ44" s="286"/>
      <c r="KRR44" s="286"/>
      <c r="KRS44" s="287"/>
      <c r="KRT44" s="287"/>
      <c r="KRU44" s="285"/>
      <c r="KRV44" s="287"/>
      <c r="KRW44" s="287"/>
      <c r="KRX44" s="285"/>
      <c r="KRY44" s="286"/>
      <c r="KRZ44" s="286"/>
      <c r="KSA44" s="286"/>
      <c r="KSB44" s="286"/>
      <c r="KSC44" s="286"/>
      <c r="KSD44" s="286"/>
      <c r="KSE44" s="163"/>
      <c r="KSF44" s="154"/>
      <c r="KSG44" s="287"/>
      <c r="KSH44" s="287"/>
      <c r="KSI44" s="285"/>
      <c r="KSJ44" s="287"/>
      <c r="KSK44" s="287"/>
      <c r="KSL44" s="285"/>
      <c r="KSM44" s="287"/>
      <c r="KSN44" s="287"/>
      <c r="KSO44" s="285"/>
      <c r="KSP44" s="287"/>
      <c r="KSQ44" s="287"/>
      <c r="KSR44" s="285"/>
      <c r="KSS44" s="287"/>
      <c r="KST44" s="287"/>
      <c r="KSU44" s="285"/>
      <c r="KSV44" s="287"/>
      <c r="KSW44" s="287"/>
      <c r="KSX44" s="285"/>
      <c r="KSY44" s="287"/>
      <c r="KSZ44" s="287"/>
      <c r="KTA44" s="285"/>
      <c r="KTB44" s="287"/>
      <c r="KTC44" s="287"/>
      <c r="KTD44" s="285"/>
      <c r="KTE44" s="287"/>
      <c r="KTF44" s="287"/>
      <c r="KTG44" s="285"/>
      <c r="KTH44" s="287"/>
      <c r="KTI44" s="287"/>
      <c r="KTJ44" s="285"/>
      <c r="KTK44" s="287"/>
      <c r="KTL44" s="287"/>
      <c r="KTM44" s="285"/>
      <c r="KTN44" s="287"/>
      <c r="KTO44" s="287"/>
      <c r="KTP44" s="285"/>
      <c r="KTQ44" s="287"/>
      <c r="KTR44" s="287"/>
      <c r="KTS44" s="285"/>
      <c r="KTT44" s="287"/>
      <c r="KTU44" s="287"/>
      <c r="KTV44" s="285"/>
      <c r="KTW44" s="287"/>
      <c r="KTX44" s="287"/>
      <c r="KTY44" s="285"/>
      <c r="KTZ44" s="287"/>
      <c r="KUA44" s="287"/>
      <c r="KUB44" s="285"/>
      <c r="KUC44" s="287"/>
      <c r="KUD44" s="287"/>
      <c r="KUE44" s="285"/>
      <c r="KUF44" s="287"/>
      <c r="KUG44" s="287"/>
      <c r="KUH44" s="285"/>
      <c r="KUI44" s="287"/>
      <c r="KUJ44" s="287"/>
      <c r="KUK44" s="285"/>
      <c r="KUL44" s="287"/>
      <c r="KUM44" s="287"/>
      <c r="KUN44" s="285"/>
      <c r="KUO44" s="287"/>
      <c r="KUP44" s="287"/>
      <c r="KUQ44" s="285"/>
      <c r="KUR44" s="286"/>
      <c r="KUS44" s="286"/>
      <c r="KUT44" s="286"/>
      <c r="KUU44" s="287"/>
      <c r="KUV44" s="287"/>
      <c r="KUW44" s="285"/>
      <c r="KUX44" s="286"/>
      <c r="KUY44" s="286"/>
      <c r="KUZ44" s="286"/>
      <c r="KVA44" s="287"/>
      <c r="KVB44" s="287"/>
      <c r="KVC44" s="285"/>
      <c r="KVD44" s="287"/>
      <c r="KVE44" s="287"/>
      <c r="KVF44" s="285"/>
      <c r="KVG44" s="286"/>
      <c r="KVH44" s="286"/>
      <c r="KVI44" s="286"/>
      <c r="KVJ44" s="286"/>
      <c r="KVK44" s="286"/>
      <c r="KVL44" s="286"/>
      <c r="KVM44" s="163"/>
      <c r="KVN44" s="154"/>
      <c r="KVO44" s="287"/>
      <c r="KVP44" s="287"/>
      <c r="KVQ44" s="285"/>
      <c r="KVR44" s="287"/>
      <c r="KVS44" s="287"/>
      <c r="KVT44" s="285"/>
      <c r="KVU44" s="287"/>
      <c r="KVV44" s="287"/>
      <c r="KVW44" s="285"/>
      <c r="KVX44" s="287"/>
      <c r="KVY44" s="287"/>
      <c r="KVZ44" s="285"/>
      <c r="KWA44" s="287"/>
      <c r="KWB44" s="287"/>
      <c r="KWC44" s="285"/>
      <c r="KWD44" s="287"/>
      <c r="KWE44" s="287"/>
      <c r="KWF44" s="285"/>
      <c r="KWG44" s="287"/>
      <c r="KWH44" s="287"/>
      <c r="KWI44" s="285"/>
      <c r="KWJ44" s="287"/>
      <c r="KWK44" s="287"/>
      <c r="KWL44" s="285"/>
      <c r="KWM44" s="287"/>
      <c r="KWN44" s="287"/>
      <c r="KWO44" s="285"/>
      <c r="KWP44" s="287"/>
      <c r="KWQ44" s="287"/>
      <c r="KWR44" s="285"/>
      <c r="KWS44" s="287"/>
      <c r="KWT44" s="287"/>
      <c r="KWU44" s="285"/>
      <c r="KWV44" s="287"/>
      <c r="KWW44" s="287"/>
      <c r="KWX44" s="285"/>
      <c r="KWY44" s="287"/>
      <c r="KWZ44" s="287"/>
      <c r="KXA44" s="285"/>
      <c r="KXB44" s="287"/>
      <c r="KXC44" s="287"/>
      <c r="KXD44" s="285"/>
      <c r="KXE44" s="287"/>
      <c r="KXF44" s="287"/>
      <c r="KXG44" s="285"/>
      <c r="KXH44" s="287"/>
      <c r="KXI44" s="287"/>
      <c r="KXJ44" s="285"/>
      <c r="KXK44" s="287"/>
      <c r="KXL44" s="287"/>
      <c r="KXM44" s="285"/>
      <c r="KXN44" s="287"/>
      <c r="KXO44" s="287"/>
      <c r="KXP44" s="285"/>
      <c r="KXQ44" s="287"/>
      <c r="KXR44" s="287"/>
      <c r="KXS44" s="285"/>
      <c r="KXT44" s="287"/>
      <c r="KXU44" s="287"/>
      <c r="KXV44" s="285"/>
      <c r="KXW44" s="287"/>
      <c r="KXX44" s="287"/>
      <c r="KXY44" s="285"/>
      <c r="KXZ44" s="286"/>
      <c r="KYA44" s="286"/>
      <c r="KYB44" s="286"/>
      <c r="KYC44" s="287"/>
      <c r="KYD44" s="287"/>
      <c r="KYE44" s="285"/>
      <c r="KYF44" s="286"/>
      <c r="KYG44" s="286"/>
      <c r="KYH44" s="286"/>
      <c r="KYI44" s="287"/>
      <c r="KYJ44" s="287"/>
      <c r="KYK44" s="285"/>
      <c r="KYL44" s="287"/>
      <c r="KYM44" s="287"/>
      <c r="KYN44" s="285"/>
      <c r="KYO44" s="286"/>
      <c r="KYP44" s="286"/>
      <c r="KYQ44" s="286"/>
      <c r="KYR44" s="286"/>
      <c r="KYS44" s="286"/>
      <c r="KYT44" s="286"/>
      <c r="KYU44" s="163"/>
      <c r="KYV44" s="154"/>
      <c r="KYW44" s="287"/>
      <c r="KYX44" s="287"/>
      <c r="KYY44" s="285"/>
      <c r="KYZ44" s="287"/>
      <c r="KZA44" s="287"/>
      <c r="KZB44" s="285"/>
      <c r="KZC44" s="287"/>
      <c r="KZD44" s="287"/>
      <c r="KZE44" s="285"/>
      <c r="KZF44" s="287"/>
      <c r="KZG44" s="287"/>
      <c r="KZH44" s="285"/>
      <c r="KZI44" s="287"/>
      <c r="KZJ44" s="287"/>
      <c r="KZK44" s="285"/>
      <c r="KZL44" s="287"/>
      <c r="KZM44" s="287"/>
      <c r="KZN44" s="285"/>
      <c r="KZO44" s="287"/>
      <c r="KZP44" s="287"/>
      <c r="KZQ44" s="285"/>
      <c r="KZR44" s="287"/>
      <c r="KZS44" s="287"/>
      <c r="KZT44" s="285"/>
      <c r="KZU44" s="287"/>
      <c r="KZV44" s="287"/>
      <c r="KZW44" s="285"/>
      <c r="KZX44" s="287"/>
      <c r="KZY44" s="287"/>
      <c r="KZZ44" s="285"/>
      <c r="LAA44" s="287"/>
      <c r="LAB44" s="287"/>
      <c r="LAC44" s="285"/>
      <c r="LAD44" s="287"/>
      <c r="LAE44" s="287"/>
      <c r="LAF44" s="285"/>
      <c r="LAG44" s="287"/>
      <c r="LAH44" s="287"/>
      <c r="LAI44" s="285"/>
      <c r="LAJ44" s="287"/>
      <c r="LAK44" s="287"/>
      <c r="LAL44" s="285"/>
      <c r="LAM44" s="287"/>
      <c r="LAN44" s="287"/>
      <c r="LAO44" s="285"/>
      <c r="LAP44" s="287"/>
      <c r="LAQ44" s="287"/>
      <c r="LAR44" s="285"/>
      <c r="LAS44" s="287"/>
      <c r="LAT44" s="287"/>
      <c r="LAU44" s="285"/>
      <c r="LAV44" s="287"/>
      <c r="LAW44" s="287"/>
      <c r="LAX44" s="285"/>
      <c r="LAY44" s="287"/>
      <c r="LAZ44" s="287"/>
      <c r="LBA44" s="285"/>
      <c r="LBB44" s="287"/>
      <c r="LBC44" s="287"/>
      <c r="LBD44" s="285"/>
      <c r="LBE44" s="287"/>
      <c r="LBF44" s="287"/>
      <c r="LBG44" s="285"/>
      <c r="LBH44" s="286"/>
      <c r="LBI44" s="286"/>
      <c r="LBJ44" s="286"/>
      <c r="LBK44" s="287"/>
      <c r="LBL44" s="287"/>
      <c r="LBM44" s="285"/>
      <c r="LBN44" s="286"/>
      <c r="LBO44" s="286"/>
      <c r="LBP44" s="286"/>
      <c r="LBQ44" s="287"/>
      <c r="LBR44" s="287"/>
      <c r="LBS44" s="285"/>
      <c r="LBT44" s="287"/>
      <c r="LBU44" s="287"/>
      <c r="LBV44" s="285"/>
      <c r="LBW44" s="286"/>
      <c r="LBX44" s="286"/>
      <c r="LBY44" s="286"/>
      <c r="LBZ44" s="286"/>
      <c r="LCA44" s="286"/>
      <c r="LCB44" s="286"/>
      <c r="LCC44" s="163"/>
      <c r="LCD44" s="154"/>
      <c r="LCE44" s="287"/>
      <c r="LCF44" s="287"/>
      <c r="LCG44" s="285"/>
      <c r="LCH44" s="287"/>
      <c r="LCI44" s="287"/>
      <c r="LCJ44" s="285"/>
      <c r="LCK44" s="287"/>
      <c r="LCL44" s="287"/>
      <c r="LCM44" s="285"/>
      <c r="LCN44" s="287"/>
      <c r="LCO44" s="287"/>
      <c r="LCP44" s="285"/>
      <c r="LCQ44" s="287"/>
      <c r="LCR44" s="287"/>
      <c r="LCS44" s="285"/>
      <c r="LCT44" s="287"/>
      <c r="LCU44" s="287"/>
      <c r="LCV44" s="285"/>
      <c r="LCW44" s="287"/>
      <c r="LCX44" s="287"/>
      <c r="LCY44" s="285"/>
      <c r="LCZ44" s="287"/>
      <c r="LDA44" s="287"/>
      <c r="LDB44" s="285"/>
      <c r="LDC44" s="287"/>
      <c r="LDD44" s="287"/>
      <c r="LDE44" s="285"/>
      <c r="LDF44" s="287"/>
      <c r="LDG44" s="287"/>
      <c r="LDH44" s="285"/>
      <c r="LDI44" s="287"/>
      <c r="LDJ44" s="287"/>
      <c r="LDK44" s="285"/>
      <c r="LDL44" s="287"/>
      <c r="LDM44" s="287"/>
      <c r="LDN44" s="285"/>
      <c r="LDO44" s="287"/>
      <c r="LDP44" s="287"/>
      <c r="LDQ44" s="285"/>
      <c r="LDR44" s="287"/>
      <c r="LDS44" s="287"/>
      <c r="LDT44" s="285"/>
      <c r="LDU44" s="287"/>
      <c r="LDV44" s="287"/>
      <c r="LDW44" s="285"/>
      <c r="LDX44" s="287"/>
      <c r="LDY44" s="287"/>
      <c r="LDZ44" s="285"/>
      <c r="LEA44" s="287"/>
      <c r="LEB44" s="287"/>
      <c r="LEC44" s="285"/>
      <c r="LED44" s="287"/>
      <c r="LEE44" s="287"/>
      <c r="LEF44" s="285"/>
      <c r="LEG44" s="287"/>
      <c r="LEH44" s="287"/>
      <c r="LEI44" s="285"/>
      <c r="LEJ44" s="287"/>
      <c r="LEK44" s="287"/>
      <c r="LEL44" s="285"/>
      <c r="LEM44" s="287"/>
      <c r="LEN44" s="287"/>
      <c r="LEO44" s="285"/>
      <c r="LEP44" s="286"/>
      <c r="LEQ44" s="286"/>
      <c r="LER44" s="286"/>
      <c r="LES44" s="287"/>
      <c r="LET44" s="287"/>
      <c r="LEU44" s="285"/>
      <c r="LEV44" s="286"/>
      <c r="LEW44" s="286"/>
      <c r="LEX44" s="286"/>
      <c r="LEY44" s="287"/>
      <c r="LEZ44" s="287"/>
      <c r="LFA44" s="285"/>
      <c r="LFB44" s="287"/>
      <c r="LFC44" s="287"/>
      <c r="LFD44" s="285"/>
      <c r="LFE44" s="286"/>
      <c r="LFF44" s="286"/>
      <c r="LFG44" s="286"/>
      <c r="LFH44" s="286"/>
      <c r="LFI44" s="286"/>
      <c r="LFJ44" s="286"/>
      <c r="LFK44" s="163"/>
      <c r="LFL44" s="154"/>
      <c r="LFM44" s="287"/>
      <c r="LFN44" s="287"/>
      <c r="LFO44" s="285"/>
      <c r="LFP44" s="287"/>
      <c r="LFQ44" s="287"/>
      <c r="LFR44" s="285"/>
      <c r="LFS44" s="287"/>
      <c r="LFT44" s="287"/>
      <c r="LFU44" s="285"/>
      <c r="LFV44" s="287"/>
      <c r="LFW44" s="287"/>
      <c r="LFX44" s="285"/>
      <c r="LFY44" s="287"/>
      <c r="LFZ44" s="287"/>
      <c r="LGA44" s="285"/>
      <c r="LGB44" s="287"/>
      <c r="LGC44" s="287"/>
      <c r="LGD44" s="285"/>
      <c r="LGE44" s="287"/>
      <c r="LGF44" s="287"/>
      <c r="LGG44" s="285"/>
      <c r="LGH44" s="287"/>
      <c r="LGI44" s="287"/>
      <c r="LGJ44" s="285"/>
      <c r="LGK44" s="287"/>
      <c r="LGL44" s="287"/>
      <c r="LGM44" s="285"/>
      <c r="LGN44" s="287"/>
      <c r="LGO44" s="287"/>
      <c r="LGP44" s="285"/>
      <c r="LGQ44" s="287"/>
      <c r="LGR44" s="287"/>
      <c r="LGS44" s="285"/>
      <c r="LGT44" s="287"/>
      <c r="LGU44" s="287"/>
      <c r="LGV44" s="285"/>
      <c r="LGW44" s="287"/>
      <c r="LGX44" s="287"/>
      <c r="LGY44" s="285"/>
      <c r="LGZ44" s="287"/>
      <c r="LHA44" s="287"/>
      <c r="LHB44" s="285"/>
      <c r="LHC44" s="287"/>
      <c r="LHD44" s="287"/>
      <c r="LHE44" s="285"/>
      <c r="LHF44" s="287"/>
      <c r="LHG44" s="287"/>
      <c r="LHH44" s="285"/>
      <c r="LHI44" s="287"/>
      <c r="LHJ44" s="287"/>
      <c r="LHK44" s="285"/>
      <c r="LHL44" s="287"/>
      <c r="LHM44" s="287"/>
      <c r="LHN44" s="285"/>
      <c r="LHO44" s="287"/>
      <c r="LHP44" s="287"/>
      <c r="LHQ44" s="285"/>
      <c r="LHR44" s="287"/>
      <c r="LHS44" s="287"/>
      <c r="LHT44" s="285"/>
      <c r="LHU44" s="287"/>
      <c r="LHV44" s="287"/>
      <c r="LHW44" s="285"/>
      <c r="LHX44" s="286"/>
      <c r="LHY44" s="286"/>
      <c r="LHZ44" s="286"/>
      <c r="LIA44" s="287"/>
      <c r="LIB44" s="287"/>
      <c r="LIC44" s="285"/>
      <c r="LID44" s="286"/>
      <c r="LIE44" s="286"/>
      <c r="LIF44" s="286"/>
      <c r="LIG44" s="287"/>
      <c r="LIH44" s="287"/>
      <c r="LII44" s="285"/>
      <c r="LIJ44" s="287"/>
      <c r="LIK44" s="287"/>
      <c r="LIL44" s="285"/>
      <c r="LIM44" s="286"/>
      <c r="LIN44" s="286"/>
      <c r="LIO44" s="286"/>
      <c r="LIP44" s="286"/>
      <c r="LIQ44" s="286"/>
      <c r="LIR44" s="286"/>
      <c r="LIS44" s="163"/>
      <c r="LIT44" s="154"/>
      <c r="LIU44" s="287"/>
      <c r="LIV44" s="287"/>
      <c r="LIW44" s="285"/>
      <c r="LIX44" s="287"/>
      <c r="LIY44" s="287"/>
      <c r="LIZ44" s="285"/>
      <c r="LJA44" s="287"/>
      <c r="LJB44" s="287"/>
      <c r="LJC44" s="285"/>
      <c r="LJD44" s="287"/>
      <c r="LJE44" s="287"/>
      <c r="LJF44" s="285"/>
      <c r="LJG44" s="287"/>
      <c r="LJH44" s="287"/>
      <c r="LJI44" s="285"/>
      <c r="LJJ44" s="287"/>
      <c r="LJK44" s="287"/>
      <c r="LJL44" s="285"/>
      <c r="LJM44" s="287"/>
      <c r="LJN44" s="287"/>
      <c r="LJO44" s="285"/>
      <c r="LJP44" s="287"/>
      <c r="LJQ44" s="287"/>
      <c r="LJR44" s="285"/>
      <c r="LJS44" s="287"/>
      <c r="LJT44" s="287"/>
      <c r="LJU44" s="285"/>
      <c r="LJV44" s="287"/>
      <c r="LJW44" s="287"/>
      <c r="LJX44" s="285"/>
      <c r="LJY44" s="287"/>
      <c r="LJZ44" s="287"/>
      <c r="LKA44" s="285"/>
      <c r="LKB44" s="287"/>
      <c r="LKC44" s="287"/>
      <c r="LKD44" s="285"/>
      <c r="LKE44" s="287"/>
      <c r="LKF44" s="287"/>
      <c r="LKG44" s="285"/>
      <c r="LKH44" s="287"/>
      <c r="LKI44" s="287"/>
      <c r="LKJ44" s="285"/>
      <c r="LKK44" s="287"/>
      <c r="LKL44" s="287"/>
      <c r="LKM44" s="285"/>
      <c r="LKN44" s="287"/>
      <c r="LKO44" s="287"/>
      <c r="LKP44" s="285"/>
      <c r="LKQ44" s="287"/>
      <c r="LKR44" s="287"/>
      <c r="LKS44" s="285"/>
      <c r="LKT44" s="287"/>
      <c r="LKU44" s="287"/>
      <c r="LKV44" s="285"/>
      <c r="LKW44" s="287"/>
      <c r="LKX44" s="287"/>
      <c r="LKY44" s="285"/>
      <c r="LKZ44" s="287"/>
      <c r="LLA44" s="287"/>
      <c r="LLB44" s="285"/>
      <c r="LLC44" s="287"/>
      <c r="LLD44" s="287"/>
      <c r="LLE44" s="285"/>
      <c r="LLF44" s="286"/>
      <c r="LLG44" s="286"/>
      <c r="LLH44" s="286"/>
      <c r="LLI44" s="287"/>
      <c r="LLJ44" s="287"/>
      <c r="LLK44" s="285"/>
      <c r="LLL44" s="286"/>
      <c r="LLM44" s="286"/>
      <c r="LLN44" s="286"/>
      <c r="LLO44" s="287"/>
      <c r="LLP44" s="287"/>
      <c r="LLQ44" s="285"/>
      <c r="LLR44" s="287"/>
      <c r="LLS44" s="287"/>
      <c r="LLT44" s="285"/>
      <c r="LLU44" s="286"/>
      <c r="LLV44" s="286"/>
      <c r="LLW44" s="286"/>
      <c r="LLX44" s="286"/>
      <c r="LLY44" s="286"/>
      <c r="LLZ44" s="286"/>
      <c r="LMA44" s="163"/>
      <c r="LMB44" s="154"/>
      <c r="LMC44" s="287"/>
      <c r="LMD44" s="287"/>
      <c r="LME44" s="285"/>
      <c r="LMF44" s="287"/>
      <c r="LMG44" s="287"/>
      <c r="LMH44" s="285"/>
      <c r="LMI44" s="287"/>
      <c r="LMJ44" s="287"/>
      <c r="LMK44" s="285"/>
      <c r="LML44" s="287"/>
      <c r="LMM44" s="287"/>
      <c r="LMN44" s="285"/>
      <c r="LMO44" s="287"/>
      <c r="LMP44" s="287"/>
      <c r="LMQ44" s="285"/>
      <c r="LMR44" s="287"/>
      <c r="LMS44" s="287"/>
      <c r="LMT44" s="285"/>
      <c r="LMU44" s="287"/>
      <c r="LMV44" s="287"/>
      <c r="LMW44" s="285"/>
      <c r="LMX44" s="287"/>
      <c r="LMY44" s="287"/>
      <c r="LMZ44" s="285"/>
      <c r="LNA44" s="287"/>
      <c r="LNB44" s="287"/>
      <c r="LNC44" s="285"/>
      <c r="LND44" s="287"/>
      <c r="LNE44" s="287"/>
      <c r="LNF44" s="285"/>
      <c r="LNG44" s="287"/>
      <c r="LNH44" s="287"/>
      <c r="LNI44" s="285"/>
      <c r="LNJ44" s="287"/>
      <c r="LNK44" s="287"/>
      <c r="LNL44" s="285"/>
      <c r="LNM44" s="287"/>
      <c r="LNN44" s="287"/>
      <c r="LNO44" s="285"/>
      <c r="LNP44" s="287"/>
      <c r="LNQ44" s="287"/>
      <c r="LNR44" s="285"/>
      <c r="LNS44" s="287"/>
      <c r="LNT44" s="287"/>
      <c r="LNU44" s="285"/>
      <c r="LNV44" s="287"/>
      <c r="LNW44" s="287"/>
      <c r="LNX44" s="285"/>
      <c r="LNY44" s="287"/>
      <c r="LNZ44" s="287"/>
      <c r="LOA44" s="285"/>
      <c r="LOB44" s="287"/>
      <c r="LOC44" s="287"/>
      <c r="LOD44" s="285"/>
      <c r="LOE44" s="287"/>
      <c r="LOF44" s="287"/>
      <c r="LOG44" s="285"/>
      <c r="LOH44" s="287"/>
      <c r="LOI44" s="287"/>
      <c r="LOJ44" s="285"/>
      <c r="LOK44" s="287"/>
      <c r="LOL44" s="287"/>
      <c r="LOM44" s="285"/>
      <c r="LON44" s="286"/>
      <c r="LOO44" s="286"/>
      <c r="LOP44" s="286"/>
      <c r="LOQ44" s="287"/>
      <c r="LOR44" s="287"/>
      <c r="LOS44" s="285"/>
      <c r="LOT44" s="286"/>
      <c r="LOU44" s="286"/>
      <c r="LOV44" s="286"/>
      <c r="LOW44" s="287"/>
      <c r="LOX44" s="287"/>
      <c r="LOY44" s="285"/>
      <c r="LOZ44" s="287"/>
      <c r="LPA44" s="287"/>
      <c r="LPB44" s="285"/>
      <c r="LPC44" s="286"/>
      <c r="LPD44" s="286"/>
      <c r="LPE44" s="286"/>
      <c r="LPF44" s="286"/>
      <c r="LPG44" s="286"/>
      <c r="LPH44" s="286"/>
      <c r="LPI44" s="163"/>
      <c r="LPJ44" s="154"/>
      <c r="LPK44" s="287"/>
      <c r="LPL44" s="287"/>
      <c r="LPM44" s="285"/>
      <c r="LPN44" s="287"/>
      <c r="LPO44" s="287"/>
      <c r="LPP44" s="285"/>
      <c r="LPQ44" s="287"/>
      <c r="LPR44" s="287"/>
      <c r="LPS44" s="285"/>
      <c r="LPT44" s="287"/>
      <c r="LPU44" s="287"/>
      <c r="LPV44" s="285"/>
      <c r="LPW44" s="287"/>
      <c r="LPX44" s="287"/>
      <c r="LPY44" s="285"/>
      <c r="LPZ44" s="287"/>
      <c r="LQA44" s="287"/>
      <c r="LQB44" s="285"/>
      <c r="LQC44" s="287"/>
      <c r="LQD44" s="287"/>
      <c r="LQE44" s="285"/>
      <c r="LQF44" s="287"/>
      <c r="LQG44" s="287"/>
      <c r="LQH44" s="285"/>
      <c r="LQI44" s="287"/>
      <c r="LQJ44" s="287"/>
      <c r="LQK44" s="285"/>
      <c r="LQL44" s="287"/>
      <c r="LQM44" s="287"/>
      <c r="LQN44" s="285"/>
      <c r="LQO44" s="287"/>
      <c r="LQP44" s="287"/>
      <c r="LQQ44" s="285"/>
      <c r="LQR44" s="287"/>
      <c r="LQS44" s="287"/>
      <c r="LQT44" s="285"/>
      <c r="LQU44" s="287"/>
      <c r="LQV44" s="287"/>
      <c r="LQW44" s="285"/>
      <c r="LQX44" s="287"/>
      <c r="LQY44" s="287"/>
      <c r="LQZ44" s="285"/>
      <c r="LRA44" s="287"/>
      <c r="LRB44" s="287"/>
      <c r="LRC44" s="285"/>
      <c r="LRD44" s="287"/>
      <c r="LRE44" s="287"/>
      <c r="LRF44" s="285"/>
      <c r="LRG44" s="287"/>
      <c r="LRH44" s="287"/>
      <c r="LRI44" s="285"/>
      <c r="LRJ44" s="287"/>
      <c r="LRK44" s="287"/>
      <c r="LRL44" s="285"/>
      <c r="LRM44" s="287"/>
      <c r="LRN44" s="287"/>
      <c r="LRO44" s="285"/>
      <c r="LRP44" s="287"/>
      <c r="LRQ44" s="287"/>
      <c r="LRR44" s="285"/>
      <c r="LRS44" s="287"/>
      <c r="LRT44" s="287"/>
      <c r="LRU44" s="285"/>
      <c r="LRV44" s="286"/>
      <c r="LRW44" s="286"/>
      <c r="LRX44" s="286"/>
      <c r="LRY44" s="287"/>
      <c r="LRZ44" s="287"/>
      <c r="LSA44" s="285"/>
      <c r="LSB44" s="286"/>
      <c r="LSC44" s="286"/>
      <c r="LSD44" s="286"/>
      <c r="LSE44" s="287"/>
      <c r="LSF44" s="287"/>
      <c r="LSG44" s="285"/>
      <c r="LSH44" s="287"/>
      <c r="LSI44" s="287"/>
      <c r="LSJ44" s="285"/>
      <c r="LSK44" s="286"/>
      <c r="LSL44" s="286"/>
      <c r="LSM44" s="286"/>
      <c r="LSN44" s="286"/>
      <c r="LSO44" s="286"/>
      <c r="LSP44" s="286"/>
      <c r="LSQ44" s="163"/>
      <c r="LSR44" s="154"/>
      <c r="LSS44" s="287"/>
      <c r="LST44" s="287"/>
      <c r="LSU44" s="285"/>
      <c r="LSV44" s="287"/>
      <c r="LSW44" s="287"/>
      <c r="LSX44" s="285"/>
      <c r="LSY44" s="287"/>
      <c r="LSZ44" s="287"/>
      <c r="LTA44" s="285"/>
      <c r="LTB44" s="287"/>
      <c r="LTC44" s="287"/>
      <c r="LTD44" s="285"/>
      <c r="LTE44" s="287"/>
      <c r="LTF44" s="287"/>
      <c r="LTG44" s="285"/>
      <c r="LTH44" s="287"/>
      <c r="LTI44" s="287"/>
      <c r="LTJ44" s="285"/>
      <c r="LTK44" s="287"/>
      <c r="LTL44" s="287"/>
      <c r="LTM44" s="285"/>
      <c r="LTN44" s="287"/>
      <c r="LTO44" s="287"/>
      <c r="LTP44" s="285"/>
      <c r="LTQ44" s="287"/>
      <c r="LTR44" s="287"/>
      <c r="LTS44" s="285"/>
      <c r="LTT44" s="287"/>
      <c r="LTU44" s="287"/>
      <c r="LTV44" s="285"/>
      <c r="LTW44" s="287"/>
      <c r="LTX44" s="287"/>
      <c r="LTY44" s="285"/>
      <c r="LTZ44" s="287"/>
      <c r="LUA44" s="287"/>
      <c r="LUB44" s="285"/>
      <c r="LUC44" s="287"/>
      <c r="LUD44" s="287"/>
      <c r="LUE44" s="285"/>
      <c r="LUF44" s="287"/>
      <c r="LUG44" s="287"/>
      <c r="LUH44" s="285"/>
      <c r="LUI44" s="287"/>
      <c r="LUJ44" s="287"/>
      <c r="LUK44" s="285"/>
      <c r="LUL44" s="287"/>
      <c r="LUM44" s="287"/>
      <c r="LUN44" s="285"/>
      <c r="LUO44" s="287"/>
      <c r="LUP44" s="287"/>
      <c r="LUQ44" s="285"/>
      <c r="LUR44" s="287"/>
      <c r="LUS44" s="287"/>
      <c r="LUT44" s="285"/>
      <c r="LUU44" s="287"/>
      <c r="LUV44" s="287"/>
      <c r="LUW44" s="285"/>
      <c r="LUX44" s="287"/>
      <c r="LUY44" s="287"/>
      <c r="LUZ44" s="285"/>
      <c r="LVA44" s="287"/>
      <c r="LVB44" s="287"/>
      <c r="LVC44" s="285"/>
      <c r="LVD44" s="286"/>
      <c r="LVE44" s="286"/>
      <c r="LVF44" s="286"/>
      <c r="LVG44" s="287"/>
      <c r="LVH44" s="287"/>
      <c r="LVI44" s="285"/>
      <c r="LVJ44" s="286"/>
      <c r="LVK44" s="286"/>
      <c r="LVL44" s="286"/>
      <c r="LVM44" s="287"/>
      <c r="LVN44" s="287"/>
      <c r="LVO44" s="285"/>
      <c r="LVP44" s="287"/>
      <c r="LVQ44" s="287"/>
      <c r="LVR44" s="285"/>
      <c r="LVS44" s="286"/>
      <c r="LVT44" s="286"/>
      <c r="LVU44" s="286"/>
      <c r="LVV44" s="286"/>
      <c r="LVW44" s="286"/>
      <c r="LVX44" s="286"/>
      <c r="LVY44" s="163"/>
      <c r="LVZ44" s="154"/>
      <c r="LWA44" s="287"/>
      <c r="LWB44" s="287"/>
      <c r="LWC44" s="285"/>
      <c r="LWD44" s="287"/>
      <c r="LWE44" s="287"/>
      <c r="LWF44" s="285"/>
      <c r="LWG44" s="287"/>
      <c r="LWH44" s="287"/>
      <c r="LWI44" s="285"/>
      <c r="LWJ44" s="287"/>
      <c r="LWK44" s="287"/>
      <c r="LWL44" s="285"/>
      <c r="LWM44" s="287"/>
      <c r="LWN44" s="287"/>
      <c r="LWO44" s="285"/>
      <c r="LWP44" s="287"/>
      <c r="LWQ44" s="287"/>
      <c r="LWR44" s="285"/>
      <c r="LWS44" s="287"/>
      <c r="LWT44" s="287"/>
      <c r="LWU44" s="285"/>
      <c r="LWV44" s="287"/>
      <c r="LWW44" s="287"/>
      <c r="LWX44" s="285"/>
      <c r="LWY44" s="287"/>
      <c r="LWZ44" s="287"/>
      <c r="LXA44" s="285"/>
      <c r="LXB44" s="287"/>
      <c r="LXC44" s="287"/>
      <c r="LXD44" s="285"/>
      <c r="LXE44" s="287"/>
      <c r="LXF44" s="287"/>
      <c r="LXG44" s="285"/>
      <c r="LXH44" s="287"/>
      <c r="LXI44" s="287"/>
      <c r="LXJ44" s="285"/>
      <c r="LXK44" s="287"/>
      <c r="LXL44" s="287"/>
      <c r="LXM44" s="285"/>
      <c r="LXN44" s="287"/>
      <c r="LXO44" s="287"/>
      <c r="LXP44" s="285"/>
      <c r="LXQ44" s="287"/>
      <c r="LXR44" s="287"/>
      <c r="LXS44" s="285"/>
      <c r="LXT44" s="287"/>
      <c r="LXU44" s="287"/>
      <c r="LXV44" s="285"/>
      <c r="LXW44" s="287"/>
      <c r="LXX44" s="287"/>
      <c r="LXY44" s="285"/>
      <c r="LXZ44" s="287"/>
      <c r="LYA44" s="287"/>
      <c r="LYB44" s="285"/>
      <c r="LYC44" s="287"/>
      <c r="LYD44" s="287"/>
      <c r="LYE44" s="285"/>
      <c r="LYF44" s="287"/>
      <c r="LYG44" s="287"/>
      <c r="LYH44" s="285"/>
      <c r="LYI44" s="287"/>
      <c r="LYJ44" s="287"/>
      <c r="LYK44" s="285"/>
      <c r="LYL44" s="286"/>
      <c r="LYM44" s="286"/>
      <c r="LYN44" s="286"/>
      <c r="LYO44" s="287"/>
      <c r="LYP44" s="287"/>
      <c r="LYQ44" s="285"/>
      <c r="LYR44" s="286"/>
      <c r="LYS44" s="286"/>
      <c r="LYT44" s="286"/>
      <c r="LYU44" s="287"/>
      <c r="LYV44" s="287"/>
      <c r="LYW44" s="285"/>
      <c r="LYX44" s="287"/>
      <c r="LYY44" s="287"/>
      <c r="LYZ44" s="285"/>
      <c r="LZA44" s="286"/>
      <c r="LZB44" s="286"/>
      <c r="LZC44" s="286"/>
      <c r="LZD44" s="286"/>
      <c r="LZE44" s="286"/>
      <c r="LZF44" s="286"/>
      <c r="LZG44" s="163"/>
      <c r="LZH44" s="154"/>
      <c r="LZI44" s="287"/>
      <c r="LZJ44" s="287"/>
      <c r="LZK44" s="285"/>
      <c r="LZL44" s="287"/>
      <c r="LZM44" s="287"/>
      <c r="LZN44" s="285"/>
      <c r="LZO44" s="287"/>
      <c r="LZP44" s="287"/>
      <c r="LZQ44" s="285"/>
      <c r="LZR44" s="287"/>
      <c r="LZS44" s="287"/>
      <c r="LZT44" s="285"/>
      <c r="LZU44" s="287"/>
      <c r="LZV44" s="287"/>
      <c r="LZW44" s="285"/>
      <c r="LZX44" s="287"/>
      <c r="LZY44" s="287"/>
      <c r="LZZ44" s="285"/>
      <c r="MAA44" s="287"/>
      <c r="MAB44" s="287"/>
      <c r="MAC44" s="285"/>
      <c r="MAD44" s="287"/>
      <c r="MAE44" s="287"/>
      <c r="MAF44" s="285"/>
      <c r="MAG44" s="287"/>
      <c r="MAH44" s="287"/>
      <c r="MAI44" s="285"/>
      <c r="MAJ44" s="287"/>
      <c r="MAK44" s="287"/>
      <c r="MAL44" s="285"/>
      <c r="MAM44" s="287"/>
      <c r="MAN44" s="287"/>
      <c r="MAO44" s="285"/>
      <c r="MAP44" s="287"/>
      <c r="MAQ44" s="287"/>
      <c r="MAR44" s="285"/>
      <c r="MAS44" s="287"/>
      <c r="MAT44" s="287"/>
      <c r="MAU44" s="285"/>
      <c r="MAV44" s="287"/>
      <c r="MAW44" s="287"/>
      <c r="MAX44" s="285"/>
      <c r="MAY44" s="287"/>
      <c r="MAZ44" s="287"/>
      <c r="MBA44" s="285"/>
      <c r="MBB44" s="287"/>
      <c r="MBC44" s="287"/>
      <c r="MBD44" s="285"/>
      <c r="MBE44" s="287"/>
      <c r="MBF44" s="287"/>
      <c r="MBG44" s="285"/>
      <c r="MBH44" s="287"/>
      <c r="MBI44" s="287"/>
      <c r="MBJ44" s="285"/>
      <c r="MBK44" s="287"/>
      <c r="MBL44" s="287"/>
      <c r="MBM44" s="285"/>
      <c r="MBN44" s="287"/>
      <c r="MBO44" s="287"/>
      <c r="MBP44" s="285"/>
      <c r="MBQ44" s="287"/>
      <c r="MBR44" s="287"/>
      <c r="MBS44" s="285"/>
      <c r="MBT44" s="286"/>
      <c r="MBU44" s="286"/>
      <c r="MBV44" s="286"/>
      <c r="MBW44" s="287"/>
      <c r="MBX44" s="287"/>
      <c r="MBY44" s="285"/>
      <c r="MBZ44" s="286"/>
      <c r="MCA44" s="286"/>
      <c r="MCB44" s="286"/>
      <c r="MCC44" s="287"/>
      <c r="MCD44" s="287"/>
      <c r="MCE44" s="285"/>
      <c r="MCF44" s="287"/>
      <c r="MCG44" s="287"/>
      <c r="MCH44" s="285"/>
      <c r="MCI44" s="286"/>
      <c r="MCJ44" s="286"/>
      <c r="MCK44" s="286"/>
      <c r="MCL44" s="286"/>
      <c r="MCM44" s="286"/>
      <c r="MCN44" s="286"/>
      <c r="MCO44" s="163"/>
      <c r="MCP44" s="154"/>
      <c r="MCQ44" s="287"/>
      <c r="MCR44" s="287"/>
      <c r="MCS44" s="285"/>
      <c r="MCT44" s="287"/>
      <c r="MCU44" s="287"/>
      <c r="MCV44" s="285"/>
      <c r="MCW44" s="287"/>
      <c r="MCX44" s="287"/>
      <c r="MCY44" s="285"/>
      <c r="MCZ44" s="287"/>
      <c r="MDA44" s="287"/>
      <c r="MDB44" s="285"/>
      <c r="MDC44" s="287"/>
      <c r="MDD44" s="287"/>
      <c r="MDE44" s="285"/>
      <c r="MDF44" s="287"/>
      <c r="MDG44" s="287"/>
      <c r="MDH44" s="285"/>
      <c r="MDI44" s="287"/>
      <c r="MDJ44" s="287"/>
      <c r="MDK44" s="285"/>
      <c r="MDL44" s="287"/>
      <c r="MDM44" s="287"/>
      <c r="MDN44" s="285"/>
      <c r="MDO44" s="287"/>
      <c r="MDP44" s="287"/>
      <c r="MDQ44" s="285"/>
      <c r="MDR44" s="287"/>
      <c r="MDS44" s="287"/>
      <c r="MDT44" s="285"/>
      <c r="MDU44" s="287"/>
      <c r="MDV44" s="287"/>
      <c r="MDW44" s="285"/>
      <c r="MDX44" s="287"/>
      <c r="MDY44" s="287"/>
      <c r="MDZ44" s="285"/>
      <c r="MEA44" s="287"/>
      <c r="MEB44" s="287"/>
      <c r="MEC44" s="285"/>
      <c r="MED44" s="287"/>
      <c r="MEE44" s="287"/>
      <c r="MEF44" s="285"/>
      <c r="MEG44" s="287"/>
      <c r="MEH44" s="287"/>
      <c r="MEI44" s="285"/>
      <c r="MEJ44" s="287"/>
      <c r="MEK44" s="287"/>
      <c r="MEL44" s="285"/>
      <c r="MEM44" s="287"/>
      <c r="MEN44" s="287"/>
      <c r="MEO44" s="285"/>
      <c r="MEP44" s="287"/>
      <c r="MEQ44" s="287"/>
      <c r="MER44" s="285"/>
      <c r="MES44" s="287"/>
      <c r="MET44" s="287"/>
      <c r="MEU44" s="285"/>
      <c r="MEV44" s="287"/>
      <c r="MEW44" s="287"/>
      <c r="MEX44" s="285"/>
      <c r="MEY44" s="287"/>
      <c r="MEZ44" s="287"/>
      <c r="MFA44" s="285"/>
      <c r="MFB44" s="286"/>
      <c r="MFC44" s="286"/>
      <c r="MFD44" s="286"/>
      <c r="MFE44" s="287"/>
      <c r="MFF44" s="287"/>
      <c r="MFG44" s="285"/>
      <c r="MFH44" s="286"/>
      <c r="MFI44" s="286"/>
      <c r="MFJ44" s="286"/>
      <c r="MFK44" s="287"/>
      <c r="MFL44" s="287"/>
      <c r="MFM44" s="285"/>
      <c r="MFN44" s="287"/>
      <c r="MFO44" s="287"/>
      <c r="MFP44" s="285"/>
      <c r="MFQ44" s="286"/>
      <c r="MFR44" s="286"/>
      <c r="MFS44" s="286"/>
      <c r="MFT44" s="286"/>
      <c r="MFU44" s="286"/>
      <c r="MFV44" s="286"/>
      <c r="MFW44" s="163"/>
      <c r="MFX44" s="154"/>
      <c r="MFY44" s="287"/>
      <c r="MFZ44" s="287"/>
      <c r="MGA44" s="285"/>
      <c r="MGB44" s="287"/>
      <c r="MGC44" s="287"/>
      <c r="MGD44" s="285"/>
      <c r="MGE44" s="287"/>
      <c r="MGF44" s="287"/>
      <c r="MGG44" s="285"/>
      <c r="MGH44" s="287"/>
      <c r="MGI44" s="287"/>
      <c r="MGJ44" s="285"/>
      <c r="MGK44" s="287"/>
      <c r="MGL44" s="287"/>
      <c r="MGM44" s="285"/>
      <c r="MGN44" s="287"/>
      <c r="MGO44" s="287"/>
      <c r="MGP44" s="285"/>
      <c r="MGQ44" s="287"/>
      <c r="MGR44" s="287"/>
      <c r="MGS44" s="285"/>
      <c r="MGT44" s="287"/>
      <c r="MGU44" s="287"/>
      <c r="MGV44" s="285"/>
      <c r="MGW44" s="287"/>
      <c r="MGX44" s="287"/>
      <c r="MGY44" s="285"/>
      <c r="MGZ44" s="287"/>
      <c r="MHA44" s="287"/>
      <c r="MHB44" s="285"/>
      <c r="MHC44" s="287"/>
      <c r="MHD44" s="287"/>
      <c r="MHE44" s="285"/>
      <c r="MHF44" s="287"/>
      <c r="MHG44" s="287"/>
      <c r="MHH44" s="285"/>
      <c r="MHI44" s="287"/>
      <c r="MHJ44" s="287"/>
      <c r="MHK44" s="285"/>
      <c r="MHL44" s="287"/>
      <c r="MHM44" s="287"/>
      <c r="MHN44" s="285"/>
      <c r="MHO44" s="287"/>
      <c r="MHP44" s="287"/>
      <c r="MHQ44" s="285"/>
      <c r="MHR44" s="287"/>
      <c r="MHS44" s="287"/>
      <c r="MHT44" s="285"/>
      <c r="MHU44" s="287"/>
      <c r="MHV44" s="287"/>
      <c r="MHW44" s="285"/>
      <c r="MHX44" s="287"/>
      <c r="MHY44" s="287"/>
      <c r="MHZ44" s="285"/>
      <c r="MIA44" s="287"/>
      <c r="MIB44" s="287"/>
      <c r="MIC44" s="285"/>
      <c r="MID44" s="287"/>
      <c r="MIE44" s="287"/>
      <c r="MIF44" s="285"/>
      <c r="MIG44" s="287"/>
      <c r="MIH44" s="287"/>
      <c r="MII44" s="285"/>
      <c r="MIJ44" s="286"/>
      <c r="MIK44" s="286"/>
      <c r="MIL44" s="286"/>
      <c r="MIM44" s="287"/>
      <c r="MIN44" s="287"/>
      <c r="MIO44" s="285"/>
      <c r="MIP44" s="286"/>
      <c r="MIQ44" s="286"/>
      <c r="MIR44" s="286"/>
      <c r="MIS44" s="287"/>
      <c r="MIT44" s="287"/>
      <c r="MIU44" s="285"/>
      <c r="MIV44" s="287"/>
      <c r="MIW44" s="287"/>
      <c r="MIX44" s="285"/>
      <c r="MIY44" s="286"/>
      <c r="MIZ44" s="286"/>
      <c r="MJA44" s="286"/>
      <c r="MJB44" s="286"/>
      <c r="MJC44" s="286"/>
      <c r="MJD44" s="286"/>
      <c r="MJE44" s="163"/>
      <c r="MJF44" s="154"/>
      <c r="MJG44" s="287"/>
      <c r="MJH44" s="287"/>
      <c r="MJI44" s="285"/>
      <c r="MJJ44" s="287"/>
      <c r="MJK44" s="287"/>
      <c r="MJL44" s="285"/>
      <c r="MJM44" s="287"/>
      <c r="MJN44" s="287"/>
      <c r="MJO44" s="285"/>
      <c r="MJP44" s="287"/>
      <c r="MJQ44" s="287"/>
      <c r="MJR44" s="285"/>
      <c r="MJS44" s="287"/>
      <c r="MJT44" s="287"/>
      <c r="MJU44" s="285"/>
      <c r="MJV44" s="287"/>
      <c r="MJW44" s="287"/>
      <c r="MJX44" s="285"/>
      <c r="MJY44" s="287"/>
      <c r="MJZ44" s="287"/>
      <c r="MKA44" s="285"/>
      <c r="MKB44" s="287"/>
      <c r="MKC44" s="287"/>
      <c r="MKD44" s="285"/>
      <c r="MKE44" s="287"/>
      <c r="MKF44" s="287"/>
      <c r="MKG44" s="285"/>
      <c r="MKH44" s="287"/>
      <c r="MKI44" s="287"/>
      <c r="MKJ44" s="285"/>
      <c r="MKK44" s="287"/>
      <c r="MKL44" s="287"/>
      <c r="MKM44" s="285"/>
      <c r="MKN44" s="287"/>
      <c r="MKO44" s="287"/>
      <c r="MKP44" s="285"/>
      <c r="MKQ44" s="287"/>
      <c r="MKR44" s="287"/>
      <c r="MKS44" s="285"/>
      <c r="MKT44" s="287"/>
      <c r="MKU44" s="287"/>
      <c r="MKV44" s="285"/>
      <c r="MKW44" s="287"/>
      <c r="MKX44" s="287"/>
      <c r="MKY44" s="285"/>
      <c r="MKZ44" s="287"/>
      <c r="MLA44" s="287"/>
      <c r="MLB44" s="285"/>
      <c r="MLC44" s="287"/>
      <c r="MLD44" s="287"/>
      <c r="MLE44" s="285"/>
      <c r="MLF44" s="287"/>
      <c r="MLG44" s="287"/>
      <c r="MLH44" s="285"/>
      <c r="MLI44" s="287"/>
      <c r="MLJ44" s="287"/>
      <c r="MLK44" s="285"/>
      <c r="MLL44" s="287"/>
      <c r="MLM44" s="287"/>
      <c r="MLN44" s="285"/>
      <c r="MLO44" s="287"/>
      <c r="MLP44" s="287"/>
      <c r="MLQ44" s="285"/>
      <c r="MLR44" s="286"/>
      <c r="MLS44" s="286"/>
      <c r="MLT44" s="286"/>
      <c r="MLU44" s="287"/>
      <c r="MLV44" s="287"/>
      <c r="MLW44" s="285"/>
      <c r="MLX44" s="286"/>
      <c r="MLY44" s="286"/>
      <c r="MLZ44" s="286"/>
      <c r="MMA44" s="287"/>
      <c r="MMB44" s="287"/>
      <c r="MMC44" s="285"/>
      <c r="MMD44" s="287"/>
      <c r="MME44" s="287"/>
      <c r="MMF44" s="285"/>
      <c r="MMG44" s="286"/>
      <c r="MMH44" s="286"/>
      <c r="MMI44" s="286"/>
      <c r="MMJ44" s="286"/>
      <c r="MMK44" s="286"/>
      <c r="MML44" s="286"/>
      <c r="MMM44" s="163"/>
      <c r="MMN44" s="154"/>
      <c r="MMO44" s="287"/>
      <c r="MMP44" s="287"/>
      <c r="MMQ44" s="285"/>
      <c r="MMR44" s="287"/>
      <c r="MMS44" s="287"/>
      <c r="MMT44" s="285"/>
      <c r="MMU44" s="287"/>
      <c r="MMV44" s="287"/>
      <c r="MMW44" s="285"/>
      <c r="MMX44" s="287"/>
      <c r="MMY44" s="287"/>
      <c r="MMZ44" s="285"/>
      <c r="MNA44" s="287"/>
      <c r="MNB44" s="287"/>
      <c r="MNC44" s="285"/>
      <c r="MND44" s="287"/>
      <c r="MNE44" s="287"/>
      <c r="MNF44" s="285"/>
      <c r="MNG44" s="287"/>
      <c r="MNH44" s="287"/>
      <c r="MNI44" s="285"/>
      <c r="MNJ44" s="287"/>
      <c r="MNK44" s="287"/>
      <c r="MNL44" s="285"/>
      <c r="MNM44" s="287"/>
      <c r="MNN44" s="287"/>
      <c r="MNO44" s="285"/>
      <c r="MNP44" s="287"/>
      <c r="MNQ44" s="287"/>
      <c r="MNR44" s="285"/>
      <c r="MNS44" s="287"/>
      <c r="MNT44" s="287"/>
      <c r="MNU44" s="285"/>
      <c r="MNV44" s="287"/>
      <c r="MNW44" s="287"/>
      <c r="MNX44" s="285"/>
      <c r="MNY44" s="287"/>
      <c r="MNZ44" s="287"/>
      <c r="MOA44" s="285"/>
      <c r="MOB44" s="287"/>
      <c r="MOC44" s="287"/>
      <c r="MOD44" s="285"/>
      <c r="MOE44" s="287"/>
      <c r="MOF44" s="287"/>
      <c r="MOG44" s="285"/>
      <c r="MOH44" s="287"/>
      <c r="MOI44" s="287"/>
      <c r="MOJ44" s="285"/>
      <c r="MOK44" s="287"/>
      <c r="MOL44" s="287"/>
      <c r="MOM44" s="285"/>
      <c r="MON44" s="287"/>
      <c r="MOO44" s="287"/>
      <c r="MOP44" s="285"/>
      <c r="MOQ44" s="287"/>
      <c r="MOR44" s="287"/>
      <c r="MOS44" s="285"/>
      <c r="MOT44" s="287"/>
      <c r="MOU44" s="287"/>
      <c r="MOV44" s="285"/>
      <c r="MOW44" s="287"/>
      <c r="MOX44" s="287"/>
      <c r="MOY44" s="285"/>
      <c r="MOZ44" s="286"/>
      <c r="MPA44" s="286"/>
      <c r="MPB44" s="286"/>
      <c r="MPC44" s="287"/>
      <c r="MPD44" s="287"/>
      <c r="MPE44" s="285"/>
      <c r="MPF44" s="286"/>
      <c r="MPG44" s="286"/>
      <c r="MPH44" s="286"/>
      <c r="MPI44" s="287"/>
      <c r="MPJ44" s="287"/>
      <c r="MPK44" s="285"/>
      <c r="MPL44" s="287"/>
      <c r="MPM44" s="287"/>
      <c r="MPN44" s="285"/>
      <c r="MPO44" s="286"/>
      <c r="MPP44" s="286"/>
      <c r="MPQ44" s="286"/>
      <c r="MPR44" s="286"/>
      <c r="MPS44" s="286"/>
      <c r="MPT44" s="286"/>
      <c r="MPU44" s="163"/>
      <c r="MPV44" s="154"/>
      <c r="MPW44" s="287"/>
      <c r="MPX44" s="287"/>
      <c r="MPY44" s="285"/>
      <c r="MPZ44" s="287"/>
      <c r="MQA44" s="287"/>
      <c r="MQB44" s="285"/>
      <c r="MQC44" s="287"/>
      <c r="MQD44" s="287"/>
      <c r="MQE44" s="285"/>
      <c r="MQF44" s="287"/>
      <c r="MQG44" s="287"/>
      <c r="MQH44" s="285"/>
      <c r="MQI44" s="287"/>
      <c r="MQJ44" s="287"/>
      <c r="MQK44" s="285"/>
      <c r="MQL44" s="287"/>
      <c r="MQM44" s="287"/>
      <c r="MQN44" s="285"/>
      <c r="MQO44" s="287"/>
      <c r="MQP44" s="287"/>
      <c r="MQQ44" s="285"/>
      <c r="MQR44" s="287"/>
      <c r="MQS44" s="287"/>
      <c r="MQT44" s="285"/>
      <c r="MQU44" s="287"/>
      <c r="MQV44" s="287"/>
      <c r="MQW44" s="285"/>
      <c r="MQX44" s="287"/>
      <c r="MQY44" s="287"/>
      <c r="MQZ44" s="285"/>
      <c r="MRA44" s="287"/>
      <c r="MRB44" s="287"/>
      <c r="MRC44" s="285"/>
      <c r="MRD44" s="287"/>
      <c r="MRE44" s="287"/>
      <c r="MRF44" s="285"/>
      <c r="MRG44" s="287"/>
      <c r="MRH44" s="287"/>
      <c r="MRI44" s="285"/>
      <c r="MRJ44" s="287"/>
      <c r="MRK44" s="287"/>
      <c r="MRL44" s="285"/>
      <c r="MRM44" s="287"/>
      <c r="MRN44" s="287"/>
      <c r="MRO44" s="285"/>
      <c r="MRP44" s="287"/>
      <c r="MRQ44" s="287"/>
      <c r="MRR44" s="285"/>
      <c r="MRS44" s="287"/>
      <c r="MRT44" s="287"/>
      <c r="MRU44" s="285"/>
      <c r="MRV44" s="287"/>
      <c r="MRW44" s="287"/>
      <c r="MRX44" s="285"/>
      <c r="MRY44" s="287"/>
      <c r="MRZ44" s="287"/>
      <c r="MSA44" s="285"/>
      <c r="MSB44" s="287"/>
      <c r="MSC44" s="287"/>
      <c r="MSD44" s="285"/>
      <c r="MSE44" s="287"/>
      <c r="MSF44" s="287"/>
      <c r="MSG44" s="285"/>
      <c r="MSH44" s="286"/>
      <c r="MSI44" s="286"/>
      <c r="MSJ44" s="286"/>
      <c r="MSK44" s="287"/>
      <c r="MSL44" s="287"/>
      <c r="MSM44" s="285"/>
      <c r="MSN44" s="286"/>
      <c r="MSO44" s="286"/>
      <c r="MSP44" s="286"/>
      <c r="MSQ44" s="287"/>
      <c r="MSR44" s="287"/>
      <c r="MSS44" s="285"/>
      <c r="MST44" s="287"/>
      <c r="MSU44" s="287"/>
      <c r="MSV44" s="285"/>
      <c r="MSW44" s="286"/>
      <c r="MSX44" s="286"/>
      <c r="MSY44" s="286"/>
      <c r="MSZ44" s="286"/>
      <c r="MTA44" s="286"/>
      <c r="MTB44" s="286"/>
      <c r="MTC44" s="163"/>
      <c r="MTD44" s="154"/>
      <c r="MTE44" s="287"/>
      <c r="MTF44" s="287"/>
      <c r="MTG44" s="285"/>
      <c r="MTH44" s="287"/>
      <c r="MTI44" s="287"/>
      <c r="MTJ44" s="285"/>
      <c r="MTK44" s="287"/>
      <c r="MTL44" s="287"/>
      <c r="MTM44" s="285"/>
      <c r="MTN44" s="287"/>
      <c r="MTO44" s="287"/>
      <c r="MTP44" s="285"/>
      <c r="MTQ44" s="287"/>
      <c r="MTR44" s="287"/>
      <c r="MTS44" s="285"/>
      <c r="MTT44" s="287"/>
      <c r="MTU44" s="287"/>
      <c r="MTV44" s="285"/>
      <c r="MTW44" s="287"/>
      <c r="MTX44" s="287"/>
      <c r="MTY44" s="285"/>
      <c r="MTZ44" s="287"/>
      <c r="MUA44" s="287"/>
      <c r="MUB44" s="285"/>
      <c r="MUC44" s="287"/>
      <c r="MUD44" s="287"/>
      <c r="MUE44" s="285"/>
      <c r="MUF44" s="287"/>
      <c r="MUG44" s="287"/>
      <c r="MUH44" s="285"/>
      <c r="MUI44" s="287"/>
      <c r="MUJ44" s="287"/>
      <c r="MUK44" s="285"/>
      <c r="MUL44" s="287"/>
      <c r="MUM44" s="287"/>
      <c r="MUN44" s="285"/>
      <c r="MUO44" s="287"/>
      <c r="MUP44" s="287"/>
      <c r="MUQ44" s="285"/>
      <c r="MUR44" s="287"/>
      <c r="MUS44" s="287"/>
      <c r="MUT44" s="285"/>
      <c r="MUU44" s="287"/>
      <c r="MUV44" s="287"/>
      <c r="MUW44" s="285"/>
      <c r="MUX44" s="287"/>
      <c r="MUY44" s="287"/>
      <c r="MUZ44" s="285"/>
      <c r="MVA44" s="287"/>
      <c r="MVB44" s="287"/>
      <c r="MVC44" s="285"/>
      <c r="MVD44" s="287"/>
      <c r="MVE44" s="287"/>
      <c r="MVF44" s="285"/>
      <c r="MVG44" s="287"/>
      <c r="MVH44" s="287"/>
      <c r="MVI44" s="285"/>
      <c r="MVJ44" s="287"/>
      <c r="MVK44" s="287"/>
      <c r="MVL44" s="285"/>
      <c r="MVM44" s="287"/>
      <c r="MVN44" s="287"/>
      <c r="MVO44" s="285"/>
      <c r="MVP44" s="286"/>
      <c r="MVQ44" s="286"/>
      <c r="MVR44" s="286"/>
      <c r="MVS44" s="287"/>
      <c r="MVT44" s="287"/>
      <c r="MVU44" s="285"/>
      <c r="MVV44" s="286"/>
      <c r="MVW44" s="286"/>
      <c r="MVX44" s="286"/>
      <c r="MVY44" s="287"/>
      <c r="MVZ44" s="287"/>
      <c r="MWA44" s="285"/>
      <c r="MWB44" s="287"/>
      <c r="MWC44" s="287"/>
      <c r="MWD44" s="285"/>
      <c r="MWE44" s="286"/>
      <c r="MWF44" s="286"/>
      <c r="MWG44" s="286"/>
      <c r="MWH44" s="286"/>
      <c r="MWI44" s="286"/>
      <c r="MWJ44" s="286"/>
      <c r="MWK44" s="163"/>
      <c r="MWL44" s="154"/>
      <c r="MWM44" s="287"/>
      <c r="MWN44" s="287"/>
      <c r="MWO44" s="285"/>
      <c r="MWP44" s="287"/>
      <c r="MWQ44" s="287"/>
      <c r="MWR44" s="285"/>
      <c r="MWS44" s="287"/>
      <c r="MWT44" s="287"/>
      <c r="MWU44" s="285"/>
      <c r="MWV44" s="287"/>
      <c r="MWW44" s="287"/>
      <c r="MWX44" s="285"/>
      <c r="MWY44" s="287"/>
      <c r="MWZ44" s="287"/>
      <c r="MXA44" s="285"/>
      <c r="MXB44" s="287"/>
      <c r="MXC44" s="287"/>
      <c r="MXD44" s="285"/>
      <c r="MXE44" s="287"/>
      <c r="MXF44" s="287"/>
      <c r="MXG44" s="285"/>
      <c r="MXH44" s="287"/>
      <c r="MXI44" s="287"/>
      <c r="MXJ44" s="285"/>
      <c r="MXK44" s="287"/>
      <c r="MXL44" s="287"/>
      <c r="MXM44" s="285"/>
      <c r="MXN44" s="287"/>
      <c r="MXO44" s="287"/>
      <c r="MXP44" s="285"/>
      <c r="MXQ44" s="287"/>
      <c r="MXR44" s="287"/>
      <c r="MXS44" s="285"/>
      <c r="MXT44" s="287"/>
      <c r="MXU44" s="287"/>
      <c r="MXV44" s="285"/>
      <c r="MXW44" s="287"/>
      <c r="MXX44" s="287"/>
      <c r="MXY44" s="285"/>
      <c r="MXZ44" s="287"/>
      <c r="MYA44" s="287"/>
      <c r="MYB44" s="285"/>
      <c r="MYC44" s="287"/>
      <c r="MYD44" s="287"/>
      <c r="MYE44" s="285"/>
      <c r="MYF44" s="287"/>
      <c r="MYG44" s="287"/>
      <c r="MYH44" s="285"/>
      <c r="MYI44" s="287"/>
      <c r="MYJ44" s="287"/>
      <c r="MYK44" s="285"/>
      <c r="MYL44" s="287"/>
      <c r="MYM44" s="287"/>
      <c r="MYN44" s="285"/>
      <c r="MYO44" s="287"/>
      <c r="MYP44" s="287"/>
      <c r="MYQ44" s="285"/>
      <c r="MYR44" s="287"/>
      <c r="MYS44" s="287"/>
      <c r="MYT44" s="285"/>
      <c r="MYU44" s="287"/>
      <c r="MYV44" s="287"/>
      <c r="MYW44" s="285"/>
      <c r="MYX44" s="286"/>
      <c r="MYY44" s="286"/>
      <c r="MYZ44" s="286"/>
      <c r="MZA44" s="287"/>
      <c r="MZB44" s="287"/>
      <c r="MZC44" s="285"/>
      <c r="MZD44" s="286"/>
      <c r="MZE44" s="286"/>
      <c r="MZF44" s="286"/>
      <c r="MZG44" s="287"/>
      <c r="MZH44" s="287"/>
      <c r="MZI44" s="285"/>
      <c r="MZJ44" s="287"/>
      <c r="MZK44" s="287"/>
      <c r="MZL44" s="285"/>
      <c r="MZM44" s="286"/>
      <c r="MZN44" s="286"/>
      <c r="MZO44" s="286"/>
      <c r="MZP44" s="286"/>
      <c r="MZQ44" s="286"/>
      <c r="MZR44" s="286"/>
      <c r="MZS44" s="163"/>
      <c r="MZT44" s="154"/>
      <c r="MZU44" s="287"/>
      <c r="MZV44" s="287"/>
      <c r="MZW44" s="285"/>
      <c r="MZX44" s="287"/>
      <c r="MZY44" s="287"/>
      <c r="MZZ44" s="285"/>
      <c r="NAA44" s="287"/>
      <c r="NAB44" s="287"/>
      <c r="NAC44" s="285"/>
      <c r="NAD44" s="287"/>
      <c r="NAE44" s="287"/>
      <c r="NAF44" s="285"/>
      <c r="NAG44" s="287"/>
      <c r="NAH44" s="287"/>
      <c r="NAI44" s="285"/>
      <c r="NAJ44" s="287"/>
      <c r="NAK44" s="287"/>
      <c r="NAL44" s="285"/>
      <c r="NAM44" s="287"/>
      <c r="NAN44" s="287"/>
      <c r="NAO44" s="285"/>
      <c r="NAP44" s="287"/>
      <c r="NAQ44" s="287"/>
      <c r="NAR44" s="285"/>
      <c r="NAS44" s="287"/>
      <c r="NAT44" s="287"/>
      <c r="NAU44" s="285"/>
      <c r="NAV44" s="287"/>
      <c r="NAW44" s="287"/>
      <c r="NAX44" s="285"/>
      <c r="NAY44" s="287"/>
      <c r="NAZ44" s="287"/>
      <c r="NBA44" s="285"/>
      <c r="NBB44" s="287"/>
      <c r="NBC44" s="287"/>
      <c r="NBD44" s="285"/>
      <c r="NBE44" s="287"/>
      <c r="NBF44" s="287"/>
      <c r="NBG44" s="285"/>
      <c r="NBH44" s="287"/>
      <c r="NBI44" s="287"/>
      <c r="NBJ44" s="285"/>
      <c r="NBK44" s="287"/>
      <c r="NBL44" s="287"/>
      <c r="NBM44" s="285"/>
      <c r="NBN44" s="287"/>
      <c r="NBO44" s="287"/>
      <c r="NBP44" s="285"/>
      <c r="NBQ44" s="287"/>
      <c r="NBR44" s="287"/>
      <c r="NBS44" s="285"/>
      <c r="NBT44" s="287"/>
      <c r="NBU44" s="287"/>
      <c r="NBV44" s="285"/>
      <c r="NBW44" s="287"/>
      <c r="NBX44" s="287"/>
      <c r="NBY44" s="285"/>
      <c r="NBZ44" s="287"/>
      <c r="NCA44" s="287"/>
      <c r="NCB44" s="285"/>
      <c r="NCC44" s="287"/>
      <c r="NCD44" s="287"/>
      <c r="NCE44" s="285"/>
      <c r="NCF44" s="286"/>
      <c r="NCG44" s="286"/>
      <c r="NCH44" s="286"/>
      <c r="NCI44" s="287"/>
      <c r="NCJ44" s="287"/>
      <c r="NCK44" s="285"/>
      <c r="NCL44" s="286"/>
      <c r="NCM44" s="286"/>
      <c r="NCN44" s="286"/>
      <c r="NCO44" s="287"/>
      <c r="NCP44" s="287"/>
      <c r="NCQ44" s="285"/>
      <c r="NCR44" s="287"/>
      <c r="NCS44" s="287"/>
      <c r="NCT44" s="285"/>
      <c r="NCU44" s="286"/>
      <c r="NCV44" s="286"/>
      <c r="NCW44" s="286"/>
      <c r="NCX44" s="286"/>
      <c r="NCY44" s="286"/>
      <c r="NCZ44" s="286"/>
      <c r="NDA44" s="163"/>
      <c r="NDB44" s="154"/>
      <c r="NDC44" s="287"/>
      <c r="NDD44" s="287"/>
      <c r="NDE44" s="285"/>
      <c r="NDF44" s="287"/>
      <c r="NDG44" s="287"/>
      <c r="NDH44" s="285"/>
      <c r="NDI44" s="287"/>
      <c r="NDJ44" s="287"/>
      <c r="NDK44" s="285"/>
      <c r="NDL44" s="287"/>
      <c r="NDM44" s="287"/>
      <c r="NDN44" s="285"/>
      <c r="NDO44" s="287"/>
      <c r="NDP44" s="287"/>
      <c r="NDQ44" s="285"/>
      <c r="NDR44" s="287"/>
      <c r="NDS44" s="287"/>
      <c r="NDT44" s="285"/>
      <c r="NDU44" s="287"/>
      <c r="NDV44" s="287"/>
      <c r="NDW44" s="285"/>
      <c r="NDX44" s="287"/>
      <c r="NDY44" s="287"/>
      <c r="NDZ44" s="285"/>
      <c r="NEA44" s="287"/>
      <c r="NEB44" s="287"/>
      <c r="NEC44" s="285"/>
      <c r="NED44" s="287"/>
      <c r="NEE44" s="287"/>
      <c r="NEF44" s="285"/>
      <c r="NEG44" s="287"/>
      <c r="NEH44" s="287"/>
      <c r="NEI44" s="285"/>
      <c r="NEJ44" s="287"/>
      <c r="NEK44" s="287"/>
      <c r="NEL44" s="285"/>
      <c r="NEM44" s="287"/>
      <c r="NEN44" s="287"/>
      <c r="NEO44" s="285"/>
      <c r="NEP44" s="287"/>
      <c r="NEQ44" s="287"/>
      <c r="NER44" s="285"/>
      <c r="NES44" s="287"/>
      <c r="NET44" s="287"/>
      <c r="NEU44" s="285"/>
      <c r="NEV44" s="287"/>
      <c r="NEW44" s="287"/>
      <c r="NEX44" s="285"/>
      <c r="NEY44" s="287"/>
      <c r="NEZ44" s="287"/>
      <c r="NFA44" s="285"/>
      <c r="NFB44" s="287"/>
      <c r="NFC44" s="287"/>
      <c r="NFD44" s="285"/>
      <c r="NFE44" s="287"/>
      <c r="NFF44" s="287"/>
      <c r="NFG44" s="285"/>
      <c r="NFH44" s="287"/>
      <c r="NFI44" s="287"/>
      <c r="NFJ44" s="285"/>
      <c r="NFK44" s="287"/>
      <c r="NFL44" s="287"/>
      <c r="NFM44" s="285"/>
      <c r="NFN44" s="286"/>
      <c r="NFO44" s="286"/>
      <c r="NFP44" s="286"/>
      <c r="NFQ44" s="287"/>
      <c r="NFR44" s="287"/>
      <c r="NFS44" s="285"/>
      <c r="NFT44" s="286"/>
      <c r="NFU44" s="286"/>
      <c r="NFV44" s="286"/>
      <c r="NFW44" s="287"/>
      <c r="NFX44" s="287"/>
      <c r="NFY44" s="285"/>
      <c r="NFZ44" s="287"/>
      <c r="NGA44" s="287"/>
      <c r="NGB44" s="285"/>
      <c r="NGC44" s="286"/>
      <c r="NGD44" s="286"/>
      <c r="NGE44" s="286"/>
      <c r="NGF44" s="286"/>
      <c r="NGG44" s="286"/>
      <c r="NGH44" s="286"/>
      <c r="NGI44" s="163"/>
      <c r="NGJ44" s="154"/>
      <c r="NGK44" s="287"/>
      <c r="NGL44" s="287"/>
      <c r="NGM44" s="285"/>
      <c r="NGN44" s="287"/>
      <c r="NGO44" s="287"/>
      <c r="NGP44" s="285"/>
      <c r="NGQ44" s="287"/>
      <c r="NGR44" s="287"/>
      <c r="NGS44" s="285"/>
      <c r="NGT44" s="287"/>
      <c r="NGU44" s="287"/>
      <c r="NGV44" s="285"/>
      <c r="NGW44" s="287"/>
      <c r="NGX44" s="287"/>
      <c r="NGY44" s="285"/>
      <c r="NGZ44" s="287"/>
      <c r="NHA44" s="287"/>
      <c r="NHB44" s="285"/>
      <c r="NHC44" s="287"/>
      <c r="NHD44" s="287"/>
      <c r="NHE44" s="285"/>
      <c r="NHF44" s="287"/>
      <c r="NHG44" s="287"/>
      <c r="NHH44" s="285"/>
      <c r="NHI44" s="287"/>
      <c r="NHJ44" s="287"/>
      <c r="NHK44" s="285"/>
      <c r="NHL44" s="287"/>
      <c r="NHM44" s="287"/>
      <c r="NHN44" s="285"/>
      <c r="NHO44" s="287"/>
      <c r="NHP44" s="287"/>
      <c r="NHQ44" s="285"/>
      <c r="NHR44" s="287"/>
      <c r="NHS44" s="287"/>
      <c r="NHT44" s="285"/>
      <c r="NHU44" s="287"/>
      <c r="NHV44" s="287"/>
      <c r="NHW44" s="285"/>
      <c r="NHX44" s="287"/>
      <c r="NHY44" s="287"/>
      <c r="NHZ44" s="285"/>
      <c r="NIA44" s="287"/>
      <c r="NIB44" s="287"/>
      <c r="NIC44" s="285"/>
      <c r="NID44" s="287"/>
      <c r="NIE44" s="287"/>
      <c r="NIF44" s="285"/>
      <c r="NIG44" s="287"/>
      <c r="NIH44" s="287"/>
      <c r="NII44" s="285"/>
      <c r="NIJ44" s="287"/>
      <c r="NIK44" s="287"/>
      <c r="NIL44" s="285"/>
      <c r="NIM44" s="287"/>
      <c r="NIN44" s="287"/>
      <c r="NIO44" s="285"/>
      <c r="NIP44" s="287"/>
      <c r="NIQ44" s="287"/>
      <c r="NIR44" s="285"/>
      <c r="NIS44" s="287"/>
      <c r="NIT44" s="287"/>
      <c r="NIU44" s="285"/>
      <c r="NIV44" s="286"/>
      <c r="NIW44" s="286"/>
      <c r="NIX44" s="286"/>
      <c r="NIY44" s="287"/>
      <c r="NIZ44" s="287"/>
      <c r="NJA44" s="285"/>
      <c r="NJB44" s="286"/>
      <c r="NJC44" s="286"/>
      <c r="NJD44" s="286"/>
      <c r="NJE44" s="287"/>
      <c r="NJF44" s="287"/>
      <c r="NJG44" s="285"/>
      <c r="NJH44" s="287"/>
      <c r="NJI44" s="287"/>
      <c r="NJJ44" s="285"/>
      <c r="NJK44" s="286"/>
      <c r="NJL44" s="286"/>
      <c r="NJM44" s="286"/>
      <c r="NJN44" s="286"/>
      <c r="NJO44" s="286"/>
      <c r="NJP44" s="286"/>
      <c r="NJQ44" s="163"/>
      <c r="NJR44" s="154"/>
      <c r="NJS44" s="287"/>
      <c r="NJT44" s="287"/>
      <c r="NJU44" s="285"/>
      <c r="NJV44" s="287"/>
      <c r="NJW44" s="287"/>
      <c r="NJX44" s="285"/>
      <c r="NJY44" s="287"/>
      <c r="NJZ44" s="287"/>
      <c r="NKA44" s="285"/>
      <c r="NKB44" s="287"/>
      <c r="NKC44" s="287"/>
      <c r="NKD44" s="285"/>
      <c r="NKE44" s="287"/>
      <c r="NKF44" s="287"/>
      <c r="NKG44" s="285"/>
      <c r="NKH44" s="287"/>
      <c r="NKI44" s="287"/>
      <c r="NKJ44" s="285"/>
      <c r="NKK44" s="287"/>
      <c r="NKL44" s="287"/>
      <c r="NKM44" s="285"/>
      <c r="NKN44" s="287"/>
      <c r="NKO44" s="287"/>
      <c r="NKP44" s="285"/>
      <c r="NKQ44" s="287"/>
      <c r="NKR44" s="287"/>
      <c r="NKS44" s="285"/>
      <c r="NKT44" s="287"/>
      <c r="NKU44" s="287"/>
      <c r="NKV44" s="285"/>
      <c r="NKW44" s="287"/>
      <c r="NKX44" s="287"/>
      <c r="NKY44" s="285"/>
      <c r="NKZ44" s="287"/>
      <c r="NLA44" s="287"/>
      <c r="NLB44" s="285"/>
      <c r="NLC44" s="287"/>
      <c r="NLD44" s="287"/>
      <c r="NLE44" s="285"/>
      <c r="NLF44" s="287"/>
      <c r="NLG44" s="287"/>
      <c r="NLH44" s="285"/>
      <c r="NLI44" s="287"/>
      <c r="NLJ44" s="287"/>
      <c r="NLK44" s="285"/>
      <c r="NLL44" s="287"/>
      <c r="NLM44" s="287"/>
      <c r="NLN44" s="285"/>
      <c r="NLO44" s="287"/>
      <c r="NLP44" s="287"/>
      <c r="NLQ44" s="285"/>
      <c r="NLR44" s="287"/>
      <c r="NLS44" s="287"/>
      <c r="NLT44" s="285"/>
      <c r="NLU44" s="287"/>
      <c r="NLV44" s="287"/>
      <c r="NLW44" s="285"/>
      <c r="NLX44" s="287"/>
      <c r="NLY44" s="287"/>
      <c r="NLZ44" s="285"/>
      <c r="NMA44" s="287"/>
      <c r="NMB44" s="287"/>
      <c r="NMC44" s="285"/>
      <c r="NMD44" s="286"/>
      <c r="NME44" s="286"/>
      <c r="NMF44" s="286"/>
      <c r="NMG44" s="287"/>
      <c r="NMH44" s="287"/>
      <c r="NMI44" s="285"/>
      <c r="NMJ44" s="286"/>
      <c r="NMK44" s="286"/>
      <c r="NML44" s="286"/>
      <c r="NMM44" s="287"/>
      <c r="NMN44" s="287"/>
      <c r="NMO44" s="285"/>
      <c r="NMP44" s="287"/>
      <c r="NMQ44" s="287"/>
      <c r="NMR44" s="285"/>
      <c r="NMS44" s="286"/>
      <c r="NMT44" s="286"/>
      <c r="NMU44" s="286"/>
      <c r="NMV44" s="286"/>
      <c r="NMW44" s="286"/>
      <c r="NMX44" s="286"/>
      <c r="NMY44" s="163"/>
      <c r="NMZ44" s="154"/>
      <c r="NNA44" s="287"/>
      <c r="NNB44" s="287"/>
      <c r="NNC44" s="285"/>
      <c r="NND44" s="287"/>
      <c r="NNE44" s="287"/>
      <c r="NNF44" s="285"/>
      <c r="NNG44" s="287"/>
      <c r="NNH44" s="287"/>
      <c r="NNI44" s="285"/>
      <c r="NNJ44" s="287"/>
      <c r="NNK44" s="287"/>
      <c r="NNL44" s="285"/>
      <c r="NNM44" s="287"/>
      <c r="NNN44" s="287"/>
      <c r="NNO44" s="285"/>
      <c r="NNP44" s="287"/>
      <c r="NNQ44" s="287"/>
      <c r="NNR44" s="285"/>
      <c r="NNS44" s="287"/>
      <c r="NNT44" s="287"/>
      <c r="NNU44" s="285"/>
      <c r="NNV44" s="287"/>
      <c r="NNW44" s="287"/>
      <c r="NNX44" s="285"/>
      <c r="NNY44" s="287"/>
      <c r="NNZ44" s="287"/>
      <c r="NOA44" s="285"/>
      <c r="NOB44" s="287"/>
      <c r="NOC44" s="287"/>
      <c r="NOD44" s="285"/>
      <c r="NOE44" s="287"/>
      <c r="NOF44" s="287"/>
      <c r="NOG44" s="285"/>
      <c r="NOH44" s="287"/>
      <c r="NOI44" s="287"/>
      <c r="NOJ44" s="285"/>
      <c r="NOK44" s="287"/>
      <c r="NOL44" s="287"/>
      <c r="NOM44" s="285"/>
      <c r="NON44" s="287"/>
      <c r="NOO44" s="287"/>
      <c r="NOP44" s="285"/>
      <c r="NOQ44" s="287"/>
      <c r="NOR44" s="287"/>
      <c r="NOS44" s="285"/>
      <c r="NOT44" s="287"/>
      <c r="NOU44" s="287"/>
      <c r="NOV44" s="285"/>
      <c r="NOW44" s="287"/>
      <c r="NOX44" s="287"/>
      <c r="NOY44" s="285"/>
      <c r="NOZ44" s="287"/>
      <c r="NPA44" s="287"/>
      <c r="NPB44" s="285"/>
      <c r="NPC44" s="287"/>
      <c r="NPD44" s="287"/>
      <c r="NPE44" s="285"/>
      <c r="NPF44" s="287"/>
      <c r="NPG44" s="287"/>
      <c r="NPH44" s="285"/>
      <c r="NPI44" s="287"/>
      <c r="NPJ44" s="287"/>
      <c r="NPK44" s="285"/>
      <c r="NPL44" s="286"/>
      <c r="NPM44" s="286"/>
      <c r="NPN44" s="286"/>
      <c r="NPO44" s="287"/>
      <c r="NPP44" s="287"/>
      <c r="NPQ44" s="285"/>
      <c r="NPR44" s="286"/>
      <c r="NPS44" s="286"/>
      <c r="NPT44" s="286"/>
      <c r="NPU44" s="287"/>
      <c r="NPV44" s="287"/>
      <c r="NPW44" s="285"/>
      <c r="NPX44" s="287"/>
      <c r="NPY44" s="287"/>
      <c r="NPZ44" s="285"/>
      <c r="NQA44" s="286"/>
      <c r="NQB44" s="286"/>
      <c r="NQC44" s="286"/>
      <c r="NQD44" s="286"/>
      <c r="NQE44" s="286"/>
      <c r="NQF44" s="286"/>
      <c r="NQG44" s="163"/>
      <c r="NQH44" s="154"/>
      <c r="NQI44" s="287"/>
      <c r="NQJ44" s="287"/>
      <c r="NQK44" s="285"/>
      <c r="NQL44" s="287"/>
      <c r="NQM44" s="287"/>
      <c r="NQN44" s="285"/>
      <c r="NQO44" s="287"/>
      <c r="NQP44" s="287"/>
      <c r="NQQ44" s="285"/>
      <c r="NQR44" s="287"/>
      <c r="NQS44" s="287"/>
      <c r="NQT44" s="285"/>
      <c r="NQU44" s="287"/>
      <c r="NQV44" s="287"/>
      <c r="NQW44" s="285"/>
      <c r="NQX44" s="287"/>
      <c r="NQY44" s="287"/>
      <c r="NQZ44" s="285"/>
      <c r="NRA44" s="287"/>
      <c r="NRB44" s="287"/>
      <c r="NRC44" s="285"/>
      <c r="NRD44" s="287"/>
      <c r="NRE44" s="287"/>
      <c r="NRF44" s="285"/>
      <c r="NRG44" s="287"/>
      <c r="NRH44" s="287"/>
      <c r="NRI44" s="285"/>
      <c r="NRJ44" s="287"/>
      <c r="NRK44" s="287"/>
      <c r="NRL44" s="285"/>
      <c r="NRM44" s="287"/>
      <c r="NRN44" s="287"/>
      <c r="NRO44" s="285"/>
      <c r="NRP44" s="287"/>
      <c r="NRQ44" s="287"/>
      <c r="NRR44" s="285"/>
      <c r="NRS44" s="287"/>
      <c r="NRT44" s="287"/>
      <c r="NRU44" s="285"/>
      <c r="NRV44" s="287"/>
      <c r="NRW44" s="287"/>
      <c r="NRX44" s="285"/>
      <c r="NRY44" s="287"/>
      <c r="NRZ44" s="287"/>
      <c r="NSA44" s="285"/>
      <c r="NSB44" s="287"/>
      <c r="NSC44" s="287"/>
      <c r="NSD44" s="285"/>
      <c r="NSE44" s="287"/>
      <c r="NSF44" s="287"/>
      <c r="NSG44" s="285"/>
      <c r="NSH44" s="287"/>
      <c r="NSI44" s="287"/>
      <c r="NSJ44" s="285"/>
      <c r="NSK44" s="287"/>
      <c r="NSL44" s="287"/>
      <c r="NSM44" s="285"/>
      <c r="NSN44" s="287"/>
      <c r="NSO44" s="287"/>
      <c r="NSP44" s="285"/>
      <c r="NSQ44" s="287"/>
      <c r="NSR44" s="287"/>
      <c r="NSS44" s="285"/>
      <c r="NST44" s="286"/>
      <c r="NSU44" s="286"/>
      <c r="NSV44" s="286"/>
      <c r="NSW44" s="287"/>
      <c r="NSX44" s="287"/>
      <c r="NSY44" s="285"/>
      <c r="NSZ44" s="286"/>
      <c r="NTA44" s="286"/>
      <c r="NTB44" s="286"/>
      <c r="NTC44" s="287"/>
      <c r="NTD44" s="287"/>
      <c r="NTE44" s="285"/>
      <c r="NTF44" s="287"/>
      <c r="NTG44" s="287"/>
      <c r="NTH44" s="285"/>
      <c r="NTI44" s="286"/>
      <c r="NTJ44" s="286"/>
      <c r="NTK44" s="286"/>
      <c r="NTL44" s="286"/>
      <c r="NTM44" s="286"/>
      <c r="NTN44" s="286"/>
      <c r="NTO44" s="163"/>
      <c r="NTP44" s="154"/>
      <c r="NTQ44" s="287"/>
      <c r="NTR44" s="287"/>
      <c r="NTS44" s="285"/>
      <c r="NTT44" s="287"/>
      <c r="NTU44" s="287"/>
      <c r="NTV44" s="285"/>
      <c r="NTW44" s="287"/>
      <c r="NTX44" s="287"/>
      <c r="NTY44" s="285"/>
      <c r="NTZ44" s="287"/>
      <c r="NUA44" s="287"/>
      <c r="NUB44" s="285"/>
      <c r="NUC44" s="287"/>
      <c r="NUD44" s="287"/>
      <c r="NUE44" s="285"/>
      <c r="NUF44" s="287"/>
      <c r="NUG44" s="287"/>
      <c r="NUH44" s="285"/>
      <c r="NUI44" s="287"/>
      <c r="NUJ44" s="287"/>
      <c r="NUK44" s="285"/>
      <c r="NUL44" s="287"/>
      <c r="NUM44" s="287"/>
      <c r="NUN44" s="285"/>
      <c r="NUO44" s="287"/>
      <c r="NUP44" s="287"/>
      <c r="NUQ44" s="285"/>
      <c r="NUR44" s="287"/>
      <c r="NUS44" s="287"/>
      <c r="NUT44" s="285"/>
      <c r="NUU44" s="287"/>
      <c r="NUV44" s="287"/>
      <c r="NUW44" s="285"/>
      <c r="NUX44" s="287"/>
      <c r="NUY44" s="287"/>
      <c r="NUZ44" s="285"/>
      <c r="NVA44" s="287"/>
      <c r="NVB44" s="287"/>
      <c r="NVC44" s="285"/>
      <c r="NVD44" s="287"/>
      <c r="NVE44" s="287"/>
      <c r="NVF44" s="285"/>
      <c r="NVG44" s="287"/>
      <c r="NVH44" s="287"/>
      <c r="NVI44" s="285"/>
      <c r="NVJ44" s="287"/>
      <c r="NVK44" s="287"/>
      <c r="NVL44" s="285"/>
      <c r="NVM44" s="287"/>
      <c r="NVN44" s="287"/>
      <c r="NVO44" s="285"/>
      <c r="NVP44" s="287"/>
      <c r="NVQ44" s="287"/>
      <c r="NVR44" s="285"/>
      <c r="NVS44" s="287"/>
      <c r="NVT44" s="287"/>
      <c r="NVU44" s="285"/>
      <c r="NVV44" s="287"/>
      <c r="NVW44" s="287"/>
      <c r="NVX44" s="285"/>
      <c r="NVY44" s="287"/>
      <c r="NVZ44" s="287"/>
      <c r="NWA44" s="285"/>
      <c r="NWB44" s="286"/>
      <c r="NWC44" s="286"/>
      <c r="NWD44" s="286"/>
      <c r="NWE44" s="287"/>
      <c r="NWF44" s="287"/>
      <c r="NWG44" s="285"/>
      <c r="NWH44" s="286"/>
      <c r="NWI44" s="286"/>
      <c r="NWJ44" s="286"/>
      <c r="NWK44" s="287"/>
      <c r="NWL44" s="287"/>
      <c r="NWM44" s="285"/>
      <c r="NWN44" s="287"/>
      <c r="NWO44" s="287"/>
      <c r="NWP44" s="285"/>
      <c r="NWQ44" s="286"/>
      <c r="NWR44" s="286"/>
      <c r="NWS44" s="286"/>
      <c r="NWT44" s="286"/>
      <c r="NWU44" s="286"/>
      <c r="NWV44" s="286"/>
      <c r="NWW44" s="163"/>
      <c r="NWX44" s="154"/>
      <c r="NWY44" s="287"/>
      <c r="NWZ44" s="287"/>
      <c r="NXA44" s="285"/>
      <c r="NXB44" s="287"/>
      <c r="NXC44" s="287"/>
      <c r="NXD44" s="285"/>
      <c r="NXE44" s="287"/>
      <c r="NXF44" s="287"/>
      <c r="NXG44" s="285"/>
      <c r="NXH44" s="287"/>
      <c r="NXI44" s="287"/>
      <c r="NXJ44" s="285"/>
      <c r="NXK44" s="287"/>
      <c r="NXL44" s="287"/>
      <c r="NXM44" s="285"/>
      <c r="NXN44" s="287"/>
      <c r="NXO44" s="287"/>
      <c r="NXP44" s="285"/>
      <c r="NXQ44" s="287"/>
      <c r="NXR44" s="287"/>
      <c r="NXS44" s="285"/>
      <c r="NXT44" s="287"/>
      <c r="NXU44" s="287"/>
      <c r="NXV44" s="285"/>
      <c r="NXW44" s="287"/>
      <c r="NXX44" s="287"/>
      <c r="NXY44" s="285"/>
      <c r="NXZ44" s="287"/>
      <c r="NYA44" s="287"/>
      <c r="NYB44" s="285"/>
      <c r="NYC44" s="287"/>
      <c r="NYD44" s="287"/>
      <c r="NYE44" s="285"/>
      <c r="NYF44" s="287"/>
      <c r="NYG44" s="287"/>
      <c r="NYH44" s="285"/>
      <c r="NYI44" s="287"/>
      <c r="NYJ44" s="287"/>
      <c r="NYK44" s="285"/>
      <c r="NYL44" s="287"/>
      <c r="NYM44" s="287"/>
      <c r="NYN44" s="285"/>
      <c r="NYO44" s="287"/>
      <c r="NYP44" s="287"/>
      <c r="NYQ44" s="285"/>
      <c r="NYR44" s="287"/>
      <c r="NYS44" s="287"/>
      <c r="NYT44" s="285"/>
      <c r="NYU44" s="287"/>
      <c r="NYV44" s="287"/>
      <c r="NYW44" s="285"/>
      <c r="NYX44" s="287"/>
      <c r="NYY44" s="287"/>
      <c r="NYZ44" s="285"/>
      <c r="NZA44" s="287"/>
      <c r="NZB44" s="287"/>
      <c r="NZC44" s="285"/>
      <c r="NZD44" s="287"/>
      <c r="NZE44" s="287"/>
      <c r="NZF44" s="285"/>
      <c r="NZG44" s="287"/>
      <c r="NZH44" s="287"/>
      <c r="NZI44" s="285"/>
      <c r="NZJ44" s="286"/>
      <c r="NZK44" s="286"/>
      <c r="NZL44" s="286"/>
      <c r="NZM44" s="287"/>
      <c r="NZN44" s="287"/>
      <c r="NZO44" s="285"/>
      <c r="NZP44" s="286"/>
      <c r="NZQ44" s="286"/>
      <c r="NZR44" s="286"/>
      <c r="NZS44" s="287"/>
      <c r="NZT44" s="287"/>
      <c r="NZU44" s="285"/>
      <c r="NZV44" s="287"/>
      <c r="NZW44" s="287"/>
      <c r="NZX44" s="285"/>
      <c r="NZY44" s="286"/>
      <c r="NZZ44" s="286"/>
      <c r="OAA44" s="286"/>
      <c r="OAB44" s="286"/>
      <c r="OAC44" s="286"/>
      <c r="OAD44" s="286"/>
      <c r="OAE44" s="163"/>
      <c r="OAF44" s="154"/>
      <c r="OAG44" s="287"/>
      <c r="OAH44" s="287"/>
      <c r="OAI44" s="285"/>
      <c r="OAJ44" s="287"/>
      <c r="OAK44" s="287"/>
      <c r="OAL44" s="285"/>
      <c r="OAM44" s="287"/>
      <c r="OAN44" s="287"/>
      <c r="OAO44" s="285"/>
      <c r="OAP44" s="287"/>
      <c r="OAQ44" s="287"/>
      <c r="OAR44" s="285"/>
      <c r="OAS44" s="287"/>
      <c r="OAT44" s="287"/>
      <c r="OAU44" s="285"/>
      <c r="OAV44" s="287"/>
      <c r="OAW44" s="287"/>
      <c r="OAX44" s="285"/>
      <c r="OAY44" s="287"/>
      <c r="OAZ44" s="287"/>
      <c r="OBA44" s="285"/>
      <c r="OBB44" s="287"/>
      <c r="OBC44" s="287"/>
      <c r="OBD44" s="285"/>
      <c r="OBE44" s="287"/>
      <c r="OBF44" s="287"/>
      <c r="OBG44" s="285"/>
      <c r="OBH44" s="287"/>
      <c r="OBI44" s="287"/>
      <c r="OBJ44" s="285"/>
      <c r="OBK44" s="287"/>
      <c r="OBL44" s="287"/>
      <c r="OBM44" s="285"/>
      <c r="OBN44" s="287"/>
      <c r="OBO44" s="287"/>
      <c r="OBP44" s="285"/>
      <c r="OBQ44" s="287"/>
      <c r="OBR44" s="287"/>
      <c r="OBS44" s="285"/>
      <c r="OBT44" s="287"/>
      <c r="OBU44" s="287"/>
      <c r="OBV44" s="285"/>
      <c r="OBW44" s="287"/>
      <c r="OBX44" s="287"/>
      <c r="OBY44" s="285"/>
      <c r="OBZ44" s="287"/>
      <c r="OCA44" s="287"/>
      <c r="OCB44" s="285"/>
      <c r="OCC44" s="287"/>
      <c r="OCD44" s="287"/>
      <c r="OCE44" s="285"/>
      <c r="OCF44" s="287"/>
      <c r="OCG44" s="287"/>
      <c r="OCH44" s="285"/>
      <c r="OCI44" s="287"/>
      <c r="OCJ44" s="287"/>
      <c r="OCK44" s="285"/>
      <c r="OCL44" s="287"/>
      <c r="OCM44" s="287"/>
      <c r="OCN44" s="285"/>
      <c r="OCO44" s="287"/>
      <c r="OCP44" s="287"/>
      <c r="OCQ44" s="285"/>
      <c r="OCR44" s="286"/>
      <c r="OCS44" s="286"/>
      <c r="OCT44" s="286"/>
      <c r="OCU44" s="287"/>
      <c r="OCV44" s="287"/>
      <c r="OCW44" s="285"/>
      <c r="OCX44" s="286"/>
      <c r="OCY44" s="286"/>
      <c r="OCZ44" s="286"/>
      <c r="ODA44" s="287"/>
      <c r="ODB44" s="287"/>
      <c r="ODC44" s="285"/>
      <c r="ODD44" s="287"/>
      <c r="ODE44" s="287"/>
      <c r="ODF44" s="285"/>
      <c r="ODG44" s="286"/>
      <c r="ODH44" s="286"/>
      <c r="ODI44" s="286"/>
      <c r="ODJ44" s="286"/>
      <c r="ODK44" s="286"/>
      <c r="ODL44" s="286"/>
      <c r="ODM44" s="163"/>
      <c r="ODN44" s="154"/>
      <c r="ODO44" s="287"/>
      <c r="ODP44" s="287"/>
      <c r="ODQ44" s="285"/>
      <c r="ODR44" s="287"/>
      <c r="ODS44" s="287"/>
      <c r="ODT44" s="285"/>
      <c r="ODU44" s="287"/>
      <c r="ODV44" s="287"/>
      <c r="ODW44" s="285"/>
      <c r="ODX44" s="287"/>
      <c r="ODY44" s="287"/>
      <c r="ODZ44" s="285"/>
      <c r="OEA44" s="287"/>
      <c r="OEB44" s="287"/>
      <c r="OEC44" s="285"/>
      <c r="OED44" s="287"/>
      <c r="OEE44" s="287"/>
      <c r="OEF44" s="285"/>
      <c r="OEG44" s="287"/>
      <c r="OEH44" s="287"/>
      <c r="OEI44" s="285"/>
      <c r="OEJ44" s="287"/>
      <c r="OEK44" s="287"/>
      <c r="OEL44" s="285"/>
      <c r="OEM44" s="287"/>
      <c r="OEN44" s="287"/>
      <c r="OEO44" s="285"/>
      <c r="OEP44" s="287"/>
      <c r="OEQ44" s="287"/>
      <c r="OER44" s="285"/>
      <c r="OES44" s="287"/>
      <c r="OET44" s="287"/>
      <c r="OEU44" s="285"/>
      <c r="OEV44" s="287"/>
      <c r="OEW44" s="287"/>
      <c r="OEX44" s="285"/>
      <c r="OEY44" s="287"/>
      <c r="OEZ44" s="287"/>
      <c r="OFA44" s="285"/>
      <c r="OFB44" s="287"/>
      <c r="OFC44" s="287"/>
      <c r="OFD44" s="285"/>
      <c r="OFE44" s="287"/>
      <c r="OFF44" s="287"/>
      <c r="OFG44" s="285"/>
      <c r="OFH44" s="287"/>
      <c r="OFI44" s="287"/>
      <c r="OFJ44" s="285"/>
      <c r="OFK44" s="287"/>
      <c r="OFL44" s="287"/>
      <c r="OFM44" s="285"/>
      <c r="OFN44" s="287"/>
      <c r="OFO44" s="287"/>
      <c r="OFP44" s="285"/>
      <c r="OFQ44" s="287"/>
      <c r="OFR44" s="287"/>
      <c r="OFS44" s="285"/>
      <c r="OFT44" s="287"/>
      <c r="OFU44" s="287"/>
      <c r="OFV44" s="285"/>
      <c r="OFW44" s="287"/>
      <c r="OFX44" s="287"/>
      <c r="OFY44" s="285"/>
      <c r="OFZ44" s="286"/>
      <c r="OGA44" s="286"/>
      <c r="OGB44" s="286"/>
      <c r="OGC44" s="287"/>
      <c r="OGD44" s="287"/>
      <c r="OGE44" s="285"/>
      <c r="OGF44" s="286"/>
      <c r="OGG44" s="286"/>
      <c r="OGH44" s="286"/>
      <c r="OGI44" s="287"/>
      <c r="OGJ44" s="287"/>
      <c r="OGK44" s="285"/>
      <c r="OGL44" s="287"/>
      <c r="OGM44" s="287"/>
      <c r="OGN44" s="285"/>
      <c r="OGO44" s="286"/>
      <c r="OGP44" s="286"/>
      <c r="OGQ44" s="286"/>
      <c r="OGR44" s="286"/>
      <c r="OGS44" s="286"/>
      <c r="OGT44" s="286"/>
      <c r="OGU44" s="163"/>
      <c r="OGV44" s="154"/>
      <c r="OGW44" s="287"/>
      <c r="OGX44" s="287"/>
      <c r="OGY44" s="285"/>
      <c r="OGZ44" s="287"/>
      <c r="OHA44" s="287"/>
      <c r="OHB44" s="285"/>
      <c r="OHC44" s="287"/>
      <c r="OHD44" s="287"/>
      <c r="OHE44" s="285"/>
      <c r="OHF44" s="287"/>
      <c r="OHG44" s="287"/>
      <c r="OHH44" s="285"/>
      <c r="OHI44" s="287"/>
      <c r="OHJ44" s="287"/>
      <c r="OHK44" s="285"/>
      <c r="OHL44" s="287"/>
      <c r="OHM44" s="287"/>
      <c r="OHN44" s="285"/>
      <c r="OHO44" s="287"/>
      <c r="OHP44" s="287"/>
      <c r="OHQ44" s="285"/>
      <c r="OHR44" s="287"/>
      <c r="OHS44" s="287"/>
      <c r="OHT44" s="285"/>
      <c r="OHU44" s="287"/>
      <c r="OHV44" s="287"/>
      <c r="OHW44" s="285"/>
      <c r="OHX44" s="287"/>
      <c r="OHY44" s="287"/>
      <c r="OHZ44" s="285"/>
      <c r="OIA44" s="287"/>
      <c r="OIB44" s="287"/>
      <c r="OIC44" s="285"/>
      <c r="OID44" s="287"/>
      <c r="OIE44" s="287"/>
      <c r="OIF44" s="285"/>
      <c r="OIG44" s="287"/>
      <c r="OIH44" s="287"/>
      <c r="OII44" s="285"/>
      <c r="OIJ44" s="287"/>
      <c r="OIK44" s="287"/>
      <c r="OIL44" s="285"/>
      <c r="OIM44" s="287"/>
      <c r="OIN44" s="287"/>
      <c r="OIO44" s="285"/>
      <c r="OIP44" s="287"/>
      <c r="OIQ44" s="287"/>
      <c r="OIR44" s="285"/>
      <c r="OIS44" s="287"/>
      <c r="OIT44" s="287"/>
      <c r="OIU44" s="285"/>
      <c r="OIV44" s="287"/>
      <c r="OIW44" s="287"/>
      <c r="OIX44" s="285"/>
      <c r="OIY44" s="287"/>
      <c r="OIZ44" s="287"/>
      <c r="OJA44" s="285"/>
      <c r="OJB44" s="287"/>
      <c r="OJC44" s="287"/>
      <c r="OJD44" s="285"/>
      <c r="OJE44" s="287"/>
      <c r="OJF44" s="287"/>
      <c r="OJG44" s="285"/>
      <c r="OJH44" s="286"/>
      <c r="OJI44" s="286"/>
      <c r="OJJ44" s="286"/>
      <c r="OJK44" s="287"/>
      <c r="OJL44" s="287"/>
      <c r="OJM44" s="285"/>
      <c r="OJN44" s="286"/>
      <c r="OJO44" s="286"/>
      <c r="OJP44" s="286"/>
      <c r="OJQ44" s="287"/>
      <c r="OJR44" s="287"/>
      <c r="OJS44" s="285"/>
      <c r="OJT44" s="287"/>
      <c r="OJU44" s="287"/>
      <c r="OJV44" s="285"/>
      <c r="OJW44" s="286"/>
      <c r="OJX44" s="286"/>
      <c r="OJY44" s="286"/>
      <c r="OJZ44" s="286"/>
      <c r="OKA44" s="286"/>
      <c r="OKB44" s="286"/>
      <c r="OKC44" s="163"/>
      <c r="OKD44" s="154"/>
      <c r="OKE44" s="287"/>
      <c r="OKF44" s="287"/>
      <c r="OKG44" s="285"/>
      <c r="OKH44" s="287"/>
      <c r="OKI44" s="287"/>
      <c r="OKJ44" s="285"/>
      <c r="OKK44" s="287"/>
      <c r="OKL44" s="287"/>
      <c r="OKM44" s="285"/>
      <c r="OKN44" s="287"/>
      <c r="OKO44" s="287"/>
      <c r="OKP44" s="285"/>
      <c r="OKQ44" s="287"/>
      <c r="OKR44" s="287"/>
      <c r="OKS44" s="285"/>
      <c r="OKT44" s="287"/>
      <c r="OKU44" s="287"/>
      <c r="OKV44" s="285"/>
      <c r="OKW44" s="287"/>
      <c r="OKX44" s="287"/>
      <c r="OKY44" s="285"/>
      <c r="OKZ44" s="287"/>
      <c r="OLA44" s="287"/>
      <c r="OLB44" s="285"/>
      <c r="OLC44" s="287"/>
      <c r="OLD44" s="287"/>
      <c r="OLE44" s="285"/>
      <c r="OLF44" s="287"/>
      <c r="OLG44" s="287"/>
      <c r="OLH44" s="285"/>
      <c r="OLI44" s="287"/>
      <c r="OLJ44" s="287"/>
      <c r="OLK44" s="285"/>
      <c r="OLL44" s="287"/>
      <c r="OLM44" s="287"/>
      <c r="OLN44" s="285"/>
      <c r="OLO44" s="287"/>
      <c r="OLP44" s="287"/>
      <c r="OLQ44" s="285"/>
      <c r="OLR44" s="287"/>
      <c r="OLS44" s="287"/>
      <c r="OLT44" s="285"/>
      <c r="OLU44" s="287"/>
      <c r="OLV44" s="287"/>
      <c r="OLW44" s="285"/>
      <c r="OLX44" s="287"/>
      <c r="OLY44" s="287"/>
      <c r="OLZ44" s="285"/>
      <c r="OMA44" s="287"/>
      <c r="OMB44" s="287"/>
      <c r="OMC44" s="285"/>
      <c r="OMD44" s="287"/>
      <c r="OME44" s="287"/>
      <c r="OMF44" s="285"/>
      <c r="OMG44" s="287"/>
      <c r="OMH44" s="287"/>
      <c r="OMI44" s="285"/>
      <c r="OMJ44" s="287"/>
      <c r="OMK44" s="287"/>
      <c r="OML44" s="285"/>
      <c r="OMM44" s="287"/>
      <c r="OMN44" s="287"/>
      <c r="OMO44" s="285"/>
      <c r="OMP44" s="286"/>
      <c r="OMQ44" s="286"/>
      <c r="OMR44" s="286"/>
      <c r="OMS44" s="287"/>
      <c r="OMT44" s="287"/>
      <c r="OMU44" s="285"/>
      <c r="OMV44" s="286"/>
      <c r="OMW44" s="286"/>
      <c r="OMX44" s="286"/>
      <c r="OMY44" s="287"/>
      <c r="OMZ44" s="287"/>
      <c r="ONA44" s="285"/>
      <c r="ONB44" s="287"/>
      <c r="ONC44" s="287"/>
      <c r="OND44" s="285"/>
      <c r="ONE44" s="286"/>
      <c r="ONF44" s="286"/>
      <c r="ONG44" s="286"/>
      <c r="ONH44" s="286"/>
      <c r="ONI44" s="286"/>
      <c r="ONJ44" s="286"/>
      <c r="ONK44" s="163"/>
      <c r="ONL44" s="154"/>
      <c r="ONM44" s="287"/>
      <c r="ONN44" s="287"/>
      <c r="ONO44" s="285"/>
      <c r="ONP44" s="287"/>
      <c r="ONQ44" s="287"/>
      <c r="ONR44" s="285"/>
      <c r="ONS44" s="287"/>
      <c r="ONT44" s="287"/>
      <c r="ONU44" s="285"/>
      <c r="ONV44" s="287"/>
      <c r="ONW44" s="287"/>
      <c r="ONX44" s="285"/>
      <c r="ONY44" s="287"/>
      <c r="ONZ44" s="287"/>
      <c r="OOA44" s="285"/>
      <c r="OOB44" s="287"/>
      <c r="OOC44" s="287"/>
      <c r="OOD44" s="285"/>
      <c r="OOE44" s="287"/>
      <c r="OOF44" s="287"/>
      <c r="OOG44" s="285"/>
      <c r="OOH44" s="287"/>
      <c r="OOI44" s="287"/>
      <c r="OOJ44" s="285"/>
      <c r="OOK44" s="287"/>
      <c r="OOL44" s="287"/>
      <c r="OOM44" s="285"/>
      <c r="OON44" s="287"/>
      <c r="OOO44" s="287"/>
      <c r="OOP44" s="285"/>
      <c r="OOQ44" s="287"/>
      <c r="OOR44" s="287"/>
      <c r="OOS44" s="285"/>
      <c r="OOT44" s="287"/>
      <c r="OOU44" s="287"/>
      <c r="OOV44" s="285"/>
      <c r="OOW44" s="287"/>
      <c r="OOX44" s="287"/>
      <c r="OOY44" s="285"/>
      <c r="OOZ44" s="287"/>
      <c r="OPA44" s="287"/>
      <c r="OPB44" s="285"/>
      <c r="OPC44" s="287"/>
      <c r="OPD44" s="287"/>
      <c r="OPE44" s="285"/>
      <c r="OPF44" s="287"/>
      <c r="OPG44" s="287"/>
      <c r="OPH44" s="285"/>
      <c r="OPI44" s="287"/>
      <c r="OPJ44" s="287"/>
      <c r="OPK44" s="285"/>
      <c r="OPL44" s="287"/>
      <c r="OPM44" s="287"/>
      <c r="OPN44" s="285"/>
      <c r="OPO44" s="287"/>
      <c r="OPP44" s="287"/>
      <c r="OPQ44" s="285"/>
      <c r="OPR44" s="287"/>
      <c r="OPS44" s="287"/>
      <c r="OPT44" s="285"/>
      <c r="OPU44" s="287"/>
      <c r="OPV44" s="287"/>
      <c r="OPW44" s="285"/>
      <c r="OPX44" s="286"/>
      <c r="OPY44" s="286"/>
      <c r="OPZ44" s="286"/>
      <c r="OQA44" s="287"/>
      <c r="OQB44" s="287"/>
      <c r="OQC44" s="285"/>
      <c r="OQD44" s="286"/>
      <c r="OQE44" s="286"/>
      <c r="OQF44" s="286"/>
      <c r="OQG44" s="287"/>
      <c r="OQH44" s="287"/>
      <c r="OQI44" s="285"/>
      <c r="OQJ44" s="287"/>
      <c r="OQK44" s="287"/>
      <c r="OQL44" s="285"/>
      <c r="OQM44" s="286"/>
      <c r="OQN44" s="286"/>
      <c r="OQO44" s="286"/>
      <c r="OQP44" s="286"/>
      <c r="OQQ44" s="286"/>
      <c r="OQR44" s="286"/>
      <c r="OQS44" s="163"/>
      <c r="OQT44" s="154"/>
      <c r="OQU44" s="287"/>
      <c r="OQV44" s="287"/>
      <c r="OQW44" s="285"/>
      <c r="OQX44" s="287"/>
      <c r="OQY44" s="287"/>
      <c r="OQZ44" s="285"/>
      <c r="ORA44" s="287"/>
      <c r="ORB44" s="287"/>
      <c r="ORC44" s="285"/>
      <c r="ORD44" s="287"/>
      <c r="ORE44" s="287"/>
      <c r="ORF44" s="285"/>
      <c r="ORG44" s="287"/>
      <c r="ORH44" s="287"/>
      <c r="ORI44" s="285"/>
      <c r="ORJ44" s="287"/>
      <c r="ORK44" s="287"/>
      <c r="ORL44" s="285"/>
      <c r="ORM44" s="287"/>
      <c r="ORN44" s="287"/>
      <c r="ORO44" s="285"/>
      <c r="ORP44" s="287"/>
      <c r="ORQ44" s="287"/>
      <c r="ORR44" s="285"/>
      <c r="ORS44" s="287"/>
      <c r="ORT44" s="287"/>
      <c r="ORU44" s="285"/>
      <c r="ORV44" s="287"/>
      <c r="ORW44" s="287"/>
      <c r="ORX44" s="285"/>
      <c r="ORY44" s="287"/>
      <c r="ORZ44" s="287"/>
      <c r="OSA44" s="285"/>
      <c r="OSB44" s="287"/>
      <c r="OSC44" s="287"/>
      <c r="OSD44" s="285"/>
      <c r="OSE44" s="287"/>
      <c r="OSF44" s="287"/>
      <c r="OSG44" s="285"/>
      <c r="OSH44" s="287"/>
      <c r="OSI44" s="287"/>
      <c r="OSJ44" s="285"/>
      <c r="OSK44" s="287"/>
      <c r="OSL44" s="287"/>
      <c r="OSM44" s="285"/>
      <c r="OSN44" s="287"/>
      <c r="OSO44" s="287"/>
      <c r="OSP44" s="285"/>
      <c r="OSQ44" s="287"/>
      <c r="OSR44" s="287"/>
      <c r="OSS44" s="285"/>
      <c r="OST44" s="287"/>
      <c r="OSU44" s="287"/>
      <c r="OSV44" s="285"/>
      <c r="OSW44" s="287"/>
      <c r="OSX44" s="287"/>
      <c r="OSY44" s="285"/>
      <c r="OSZ44" s="287"/>
      <c r="OTA44" s="287"/>
      <c r="OTB44" s="285"/>
      <c r="OTC44" s="287"/>
      <c r="OTD44" s="287"/>
      <c r="OTE44" s="285"/>
      <c r="OTF44" s="286"/>
      <c r="OTG44" s="286"/>
      <c r="OTH44" s="286"/>
      <c r="OTI44" s="287"/>
      <c r="OTJ44" s="287"/>
      <c r="OTK44" s="285"/>
      <c r="OTL44" s="286"/>
      <c r="OTM44" s="286"/>
      <c r="OTN44" s="286"/>
      <c r="OTO44" s="287"/>
      <c r="OTP44" s="287"/>
      <c r="OTQ44" s="285"/>
      <c r="OTR44" s="287"/>
      <c r="OTS44" s="287"/>
      <c r="OTT44" s="285"/>
      <c r="OTU44" s="286"/>
      <c r="OTV44" s="286"/>
      <c r="OTW44" s="286"/>
      <c r="OTX44" s="286"/>
      <c r="OTY44" s="286"/>
      <c r="OTZ44" s="286"/>
      <c r="OUA44" s="163"/>
      <c r="OUB44" s="154"/>
      <c r="OUC44" s="287"/>
      <c r="OUD44" s="287"/>
      <c r="OUE44" s="285"/>
      <c r="OUF44" s="287"/>
      <c r="OUG44" s="287"/>
      <c r="OUH44" s="285"/>
      <c r="OUI44" s="287"/>
      <c r="OUJ44" s="287"/>
      <c r="OUK44" s="285"/>
      <c r="OUL44" s="287"/>
      <c r="OUM44" s="287"/>
      <c r="OUN44" s="285"/>
      <c r="OUO44" s="287"/>
      <c r="OUP44" s="287"/>
      <c r="OUQ44" s="285"/>
      <c r="OUR44" s="287"/>
      <c r="OUS44" s="287"/>
      <c r="OUT44" s="285"/>
      <c r="OUU44" s="287"/>
      <c r="OUV44" s="287"/>
      <c r="OUW44" s="285"/>
      <c r="OUX44" s="287"/>
      <c r="OUY44" s="287"/>
      <c r="OUZ44" s="285"/>
      <c r="OVA44" s="287"/>
      <c r="OVB44" s="287"/>
      <c r="OVC44" s="285"/>
      <c r="OVD44" s="287"/>
      <c r="OVE44" s="287"/>
      <c r="OVF44" s="285"/>
      <c r="OVG44" s="287"/>
      <c r="OVH44" s="287"/>
      <c r="OVI44" s="285"/>
      <c r="OVJ44" s="287"/>
      <c r="OVK44" s="287"/>
      <c r="OVL44" s="285"/>
      <c r="OVM44" s="287"/>
      <c r="OVN44" s="287"/>
      <c r="OVO44" s="285"/>
      <c r="OVP44" s="287"/>
      <c r="OVQ44" s="287"/>
      <c r="OVR44" s="285"/>
      <c r="OVS44" s="287"/>
      <c r="OVT44" s="287"/>
      <c r="OVU44" s="285"/>
      <c r="OVV44" s="287"/>
      <c r="OVW44" s="287"/>
      <c r="OVX44" s="285"/>
      <c r="OVY44" s="287"/>
      <c r="OVZ44" s="287"/>
      <c r="OWA44" s="285"/>
      <c r="OWB44" s="287"/>
      <c r="OWC44" s="287"/>
      <c r="OWD44" s="285"/>
      <c r="OWE44" s="287"/>
      <c r="OWF44" s="287"/>
      <c r="OWG44" s="285"/>
      <c r="OWH44" s="287"/>
      <c r="OWI44" s="287"/>
      <c r="OWJ44" s="285"/>
      <c r="OWK44" s="287"/>
      <c r="OWL44" s="287"/>
      <c r="OWM44" s="285"/>
      <c r="OWN44" s="286"/>
      <c r="OWO44" s="286"/>
      <c r="OWP44" s="286"/>
      <c r="OWQ44" s="287"/>
      <c r="OWR44" s="287"/>
      <c r="OWS44" s="285"/>
      <c r="OWT44" s="286"/>
      <c r="OWU44" s="286"/>
      <c r="OWV44" s="286"/>
      <c r="OWW44" s="287"/>
      <c r="OWX44" s="287"/>
      <c r="OWY44" s="285"/>
      <c r="OWZ44" s="287"/>
      <c r="OXA44" s="287"/>
      <c r="OXB44" s="285"/>
      <c r="OXC44" s="286"/>
      <c r="OXD44" s="286"/>
      <c r="OXE44" s="286"/>
      <c r="OXF44" s="286"/>
      <c r="OXG44" s="286"/>
      <c r="OXH44" s="286"/>
      <c r="OXI44" s="163"/>
      <c r="OXJ44" s="154"/>
      <c r="OXK44" s="287"/>
      <c r="OXL44" s="287"/>
      <c r="OXM44" s="285"/>
      <c r="OXN44" s="287"/>
      <c r="OXO44" s="287"/>
      <c r="OXP44" s="285"/>
      <c r="OXQ44" s="287"/>
      <c r="OXR44" s="287"/>
      <c r="OXS44" s="285"/>
      <c r="OXT44" s="287"/>
      <c r="OXU44" s="287"/>
      <c r="OXV44" s="285"/>
      <c r="OXW44" s="287"/>
      <c r="OXX44" s="287"/>
      <c r="OXY44" s="285"/>
      <c r="OXZ44" s="287"/>
      <c r="OYA44" s="287"/>
      <c r="OYB44" s="285"/>
      <c r="OYC44" s="287"/>
      <c r="OYD44" s="287"/>
      <c r="OYE44" s="285"/>
      <c r="OYF44" s="287"/>
      <c r="OYG44" s="287"/>
      <c r="OYH44" s="285"/>
      <c r="OYI44" s="287"/>
      <c r="OYJ44" s="287"/>
      <c r="OYK44" s="285"/>
      <c r="OYL44" s="287"/>
      <c r="OYM44" s="287"/>
      <c r="OYN44" s="285"/>
      <c r="OYO44" s="287"/>
      <c r="OYP44" s="287"/>
      <c r="OYQ44" s="285"/>
      <c r="OYR44" s="287"/>
      <c r="OYS44" s="287"/>
      <c r="OYT44" s="285"/>
      <c r="OYU44" s="287"/>
      <c r="OYV44" s="287"/>
      <c r="OYW44" s="285"/>
      <c r="OYX44" s="287"/>
      <c r="OYY44" s="287"/>
      <c r="OYZ44" s="285"/>
      <c r="OZA44" s="287"/>
      <c r="OZB44" s="287"/>
      <c r="OZC44" s="285"/>
      <c r="OZD44" s="287"/>
      <c r="OZE44" s="287"/>
      <c r="OZF44" s="285"/>
      <c r="OZG44" s="287"/>
      <c r="OZH44" s="287"/>
      <c r="OZI44" s="285"/>
      <c r="OZJ44" s="287"/>
      <c r="OZK44" s="287"/>
      <c r="OZL44" s="285"/>
      <c r="OZM44" s="287"/>
      <c r="OZN44" s="287"/>
      <c r="OZO44" s="285"/>
      <c r="OZP44" s="287"/>
      <c r="OZQ44" s="287"/>
      <c r="OZR44" s="285"/>
      <c r="OZS44" s="287"/>
      <c r="OZT44" s="287"/>
      <c r="OZU44" s="285"/>
      <c r="OZV44" s="286"/>
      <c r="OZW44" s="286"/>
      <c r="OZX44" s="286"/>
      <c r="OZY44" s="287"/>
      <c r="OZZ44" s="287"/>
      <c r="PAA44" s="285"/>
      <c r="PAB44" s="286"/>
      <c r="PAC44" s="286"/>
      <c r="PAD44" s="286"/>
      <c r="PAE44" s="287"/>
      <c r="PAF44" s="287"/>
      <c r="PAG44" s="285"/>
      <c r="PAH44" s="287"/>
      <c r="PAI44" s="287"/>
      <c r="PAJ44" s="285"/>
      <c r="PAK44" s="286"/>
      <c r="PAL44" s="286"/>
      <c r="PAM44" s="286"/>
      <c r="PAN44" s="286"/>
      <c r="PAO44" s="286"/>
      <c r="PAP44" s="286"/>
      <c r="PAQ44" s="163"/>
      <c r="PAR44" s="154"/>
      <c r="PAS44" s="287"/>
      <c r="PAT44" s="287"/>
      <c r="PAU44" s="285"/>
      <c r="PAV44" s="287"/>
      <c r="PAW44" s="287"/>
      <c r="PAX44" s="285"/>
      <c r="PAY44" s="287"/>
      <c r="PAZ44" s="287"/>
      <c r="PBA44" s="285"/>
      <c r="PBB44" s="287"/>
      <c r="PBC44" s="287"/>
      <c r="PBD44" s="285"/>
      <c r="PBE44" s="287"/>
      <c r="PBF44" s="287"/>
      <c r="PBG44" s="285"/>
      <c r="PBH44" s="287"/>
      <c r="PBI44" s="287"/>
      <c r="PBJ44" s="285"/>
      <c r="PBK44" s="287"/>
      <c r="PBL44" s="287"/>
      <c r="PBM44" s="285"/>
      <c r="PBN44" s="287"/>
      <c r="PBO44" s="287"/>
      <c r="PBP44" s="285"/>
      <c r="PBQ44" s="287"/>
      <c r="PBR44" s="287"/>
      <c r="PBS44" s="285"/>
      <c r="PBT44" s="287"/>
      <c r="PBU44" s="287"/>
      <c r="PBV44" s="285"/>
      <c r="PBW44" s="287"/>
      <c r="PBX44" s="287"/>
      <c r="PBY44" s="285"/>
      <c r="PBZ44" s="287"/>
      <c r="PCA44" s="287"/>
      <c r="PCB44" s="285"/>
      <c r="PCC44" s="287"/>
      <c r="PCD44" s="287"/>
      <c r="PCE44" s="285"/>
      <c r="PCF44" s="287"/>
      <c r="PCG44" s="287"/>
      <c r="PCH44" s="285"/>
      <c r="PCI44" s="287"/>
      <c r="PCJ44" s="287"/>
      <c r="PCK44" s="285"/>
      <c r="PCL44" s="287"/>
      <c r="PCM44" s="287"/>
      <c r="PCN44" s="285"/>
      <c r="PCO44" s="287"/>
      <c r="PCP44" s="287"/>
      <c r="PCQ44" s="285"/>
      <c r="PCR44" s="287"/>
      <c r="PCS44" s="287"/>
      <c r="PCT44" s="285"/>
      <c r="PCU44" s="287"/>
      <c r="PCV44" s="287"/>
      <c r="PCW44" s="285"/>
      <c r="PCX44" s="287"/>
      <c r="PCY44" s="287"/>
      <c r="PCZ44" s="285"/>
      <c r="PDA44" s="287"/>
      <c r="PDB44" s="287"/>
      <c r="PDC44" s="285"/>
      <c r="PDD44" s="286"/>
      <c r="PDE44" s="286"/>
      <c r="PDF44" s="286"/>
      <c r="PDG44" s="287"/>
      <c r="PDH44" s="287"/>
      <c r="PDI44" s="285"/>
      <c r="PDJ44" s="286"/>
      <c r="PDK44" s="286"/>
      <c r="PDL44" s="286"/>
      <c r="PDM44" s="287"/>
      <c r="PDN44" s="287"/>
      <c r="PDO44" s="285"/>
      <c r="PDP44" s="287"/>
      <c r="PDQ44" s="287"/>
      <c r="PDR44" s="285"/>
      <c r="PDS44" s="286"/>
      <c r="PDT44" s="286"/>
      <c r="PDU44" s="286"/>
      <c r="PDV44" s="286"/>
      <c r="PDW44" s="286"/>
      <c r="PDX44" s="286"/>
      <c r="PDY44" s="163"/>
      <c r="PDZ44" s="154"/>
      <c r="PEA44" s="287"/>
      <c r="PEB44" s="287"/>
      <c r="PEC44" s="285"/>
      <c r="PED44" s="287"/>
      <c r="PEE44" s="287"/>
      <c r="PEF44" s="285"/>
      <c r="PEG44" s="287"/>
      <c r="PEH44" s="287"/>
      <c r="PEI44" s="285"/>
      <c r="PEJ44" s="287"/>
      <c r="PEK44" s="287"/>
      <c r="PEL44" s="285"/>
      <c r="PEM44" s="287"/>
      <c r="PEN44" s="287"/>
      <c r="PEO44" s="285"/>
      <c r="PEP44" s="287"/>
      <c r="PEQ44" s="287"/>
      <c r="PER44" s="285"/>
      <c r="PES44" s="287"/>
      <c r="PET44" s="287"/>
      <c r="PEU44" s="285"/>
      <c r="PEV44" s="287"/>
      <c r="PEW44" s="287"/>
      <c r="PEX44" s="285"/>
      <c r="PEY44" s="287"/>
      <c r="PEZ44" s="287"/>
      <c r="PFA44" s="285"/>
      <c r="PFB44" s="287"/>
      <c r="PFC44" s="287"/>
      <c r="PFD44" s="285"/>
      <c r="PFE44" s="287"/>
      <c r="PFF44" s="287"/>
      <c r="PFG44" s="285"/>
      <c r="PFH44" s="287"/>
      <c r="PFI44" s="287"/>
      <c r="PFJ44" s="285"/>
      <c r="PFK44" s="287"/>
      <c r="PFL44" s="287"/>
      <c r="PFM44" s="285"/>
      <c r="PFN44" s="287"/>
      <c r="PFO44" s="287"/>
      <c r="PFP44" s="285"/>
      <c r="PFQ44" s="287"/>
      <c r="PFR44" s="287"/>
      <c r="PFS44" s="285"/>
      <c r="PFT44" s="287"/>
      <c r="PFU44" s="287"/>
      <c r="PFV44" s="285"/>
      <c r="PFW44" s="287"/>
      <c r="PFX44" s="287"/>
      <c r="PFY44" s="285"/>
      <c r="PFZ44" s="287"/>
      <c r="PGA44" s="287"/>
      <c r="PGB44" s="285"/>
      <c r="PGC44" s="287"/>
      <c r="PGD44" s="287"/>
      <c r="PGE44" s="285"/>
      <c r="PGF44" s="287"/>
      <c r="PGG44" s="287"/>
      <c r="PGH44" s="285"/>
      <c r="PGI44" s="287"/>
      <c r="PGJ44" s="287"/>
      <c r="PGK44" s="285"/>
      <c r="PGL44" s="286"/>
      <c r="PGM44" s="286"/>
      <c r="PGN44" s="286"/>
      <c r="PGO44" s="287"/>
      <c r="PGP44" s="287"/>
      <c r="PGQ44" s="285"/>
      <c r="PGR44" s="286"/>
      <c r="PGS44" s="286"/>
      <c r="PGT44" s="286"/>
      <c r="PGU44" s="287"/>
      <c r="PGV44" s="287"/>
      <c r="PGW44" s="285"/>
      <c r="PGX44" s="287"/>
      <c r="PGY44" s="287"/>
      <c r="PGZ44" s="285"/>
      <c r="PHA44" s="286"/>
      <c r="PHB44" s="286"/>
      <c r="PHC44" s="286"/>
      <c r="PHD44" s="286"/>
      <c r="PHE44" s="286"/>
      <c r="PHF44" s="286"/>
      <c r="PHG44" s="163"/>
      <c r="PHH44" s="154"/>
      <c r="PHI44" s="287"/>
      <c r="PHJ44" s="287"/>
      <c r="PHK44" s="285"/>
      <c r="PHL44" s="287"/>
      <c r="PHM44" s="287"/>
      <c r="PHN44" s="285"/>
      <c r="PHO44" s="287"/>
      <c r="PHP44" s="287"/>
      <c r="PHQ44" s="285"/>
      <c r="PHR44" s="287"/>
      <c r="PHS44" s="287"/>
      <c r="PHT44" s="285"/>
      <c r="PHU44" s="287"/>
      <c r="PHV44" s="287"/>
      <c r="PHW44" s="285"/>
      <c r="PHX44" s="287"/>
      <c r="PHY44" s="287"/>
      <c r="PHZ44" s="285"/>
      <c r="PIA44" s="287"/>
      <c r="PIB44" s="287"/>
      <c r="PIC44" s="285"/>
      <c r="PID44" s="287"/>
      <c r="PIE44" s="287"/>
      <c r="PIF44" s="285"/>
      <c r="PIG44" s="287"/>
      <c r="PIH44" s="287"/>
      <c r="PII44" s="285"/>
      <c r="PIJ44" s="287"/>
      <c r="PIK44" s="287"/>
      <c r="PIL44" s="285"/>
      <c r="PIM44" s="287"/>
      <c r="PIN44" s="287"/>
      <c r="PIO44" s="285"/>
      <c r="PIP44" s="287"/>
      <c r="PIQ44" s="287"/>
      <c r="PIR44" s="285"/>
      <c r="PIS44" s="287"/>
      <c r="PIT44" s="287"/>
      <c r="PIU44" s="285"/>
      <c r="PIV44" s="287"/>
      <c r="PIW44" s="287"/>
      <c r="PIX44" s="285"/>
      <c r="PIY44" s="287"/>
      <c r="PIZ44" s="287"/>
      <c r="PJA44" s="285"/>
      <c r="PJB44" s="287"/>
      <c r="PJC44" s="287"/>
      <c r="PJD44" s="285"/>
      <c r="PJE44" s="287"/>
      <c r="PJF44" s="287"/>
      <c r="PJG44" s="285"/>
      <c r="PJH44" s="287"/>
      <c r="PJI44" s="287"/>
      <c r="PJJ44" s="285"/>
      <c r="PJK44" s="287"/>
      <c r="PJL44" s="287"/>
      <c r="PJM44" s="285"/>
      <c r="PJN44" s="287"/>
      <c r="PJO44" s="287"/>
      <c r="PJP44" s="285"/>
      <c r="PJQ44" s="287"/>
      <c r="PJR44" s="287"/>
      <c r="PJS44" s="285"/>
      <c r="PJT44" s="286"/>
      <c r="PJU44" s="286"/>
      <c r="PJV44" s="286"/>
      <c r="PJW44" s="287"/>
      <c r="PJX44" s="287"/>
      <c r="PJY44" s="285"/>
      <c r="PJZ44" s="286"/>
      <c r="PKA44" s="286"/>
      <c r="PKB44" s="286"/>
      <c r="PKC44" s="287"/>
      <c r="PKD44" s="287"/>
      <c r="PKE44" s="285"/>
      <c r="PKF44" s="287"/>
      <c r="PKG44" s="287"/>
      <c r="PKH44" s="285"/>
      <c r="PKI44" s="286"/>
      <c r="PKJ44" s="286"/>
      <c r="PKK44" s="286"/>
      <c r="PKL44" s="286"/>
      <c r="PKM44" s="286"/>
      <c r="PKN44" s="286"/>
      <c r="PKO44" s="163"/>
      <c r="PKP44" s="154"/>
      <c r="PKQ44" s="287"/>
      <c r="PKR44" s="287"/>
      <c r="PKS44" s="285"/>
      <c r="PKT44" s="287"/>
      <c r="PKU44" s="287"/>
      <c r="PKV44" s="285"/>
      <c r="PKW44" s="287"/>
      <c r="PKX44" s="287"/>
      <c r="PKY44" s="285"/>
      <c r="PKZ44" s="287"/>
      <c r="PLA44" s="287"/>
      <c r="PLB44" s="285"/>
      <c r="PLC44" s="287"/>
      <c r="PLD44" s="287"/>
      <c r="PLE44" s="285"/>
      <c r="PLF44" s="287"/>
      <c r="PLG44" s="287"/>
      <c r="PLH44" s="285"/>
      <c r="PLI44" s="287"/>
      <c r="PLJ44" s="287"/>
      <c r="PLK44" s="285"/>
      <c r="PLL44" s="287"/>
      <c r="PLM44" s="287"/>
      <c r="PLN44" s="285"/>
      <c r="PLO44" s="287"/>
      <c r="PLP44" s="287"/>
      <c r="PLQ44" s="285"/>
      <c r="PLR44" s="287"/>
      <c r="PLS44" s="287"/>
      <c r="PLT44" s="285"/>
      <c r="PLU44" s="287"/>
      <c r="PLV44" s="287"/>
      <c r="PLW44" s="285"/>
      <c r="PLX44" s="287"/>
      <c r="PLY44" s="287"/>
      <c r="PLZ44" s="285"/>
      <c r="PMA44" s="287"/>
      <c r="PMB44" s="287"/>
      <c r="PMC44" s="285"/>
      <c r="PMD44" s="287"/>
      <c r="PME44" s="287"/>
      <c r="PMF44" s="285"/>
      <c r="PMG44" s="287"/>
      <c r="PMH44" s="287"/>
      <c r="PMI44" s="285"/>
      <c r="PMJ44" s="287"/>
      <c r="PMK44" s="287"/>
      <c r="PML44" s="285"/>
      <c r="PMM44" s="287"/>
      <c r="PMN44" s="287"/>
      <c r="PMO44" s="285"/>
      <c r="PMP44" s="287"/>
      <c r="PMQ44" s="287"/>
      <c r="PMR44" s="285"/>
      <c r="PMS44" s="287"/>
      <c r="PMT44" s="287"/>
      <c r="PMU44" s="285"/>
      <c r="PMV44" s="287"/>
      <c r="PMW44" s="287"/>
      <c r="PMX44" s="285"/>
      <c r="PMY44" s="287"/>
      <c r="PMZ44" s="287"/>
      <c r="PNA44" s="285"/>
      <c r="PNB44" s="286"/>
      <c r="PNC44" s="286"/>
      <c r="PND44" s="286"/>
      <c r="PNE44" s="287"/>
      <c r="PNF44" s="287"/>
      <c r="PNG44" s="285"/>
      <c r="PNH44" s="286"/>
      <c r="PNI44" s="286"/>
      <c r="PNJ44" s="286"/>
      <c r="PNK44" s="287"/>
      <c r="PNL44" s="287"/>
      <c r="PNM44" s="285"/>
      <c r="PNN44" s="287"/>
      <c r="PNO44" s="287"/>
      <c r="PNP44" s="285"/>
      <c r="PNQ44" s="286"/>
      <c r="PNR44" s="286"/>
      <c r="PNS44" s="286"/>
      <c r="PNT44" s="286"/>
      <c r="PNU44" s="286"/>
      <c r="PNV44" s="286"/>
      <c r="PNW44" s="163"/>
      <c r="PNX44" s="154"/>
      <c r="PNY44" s="287"/>
      <c r="PNZ44" s="287"/>
      <c r="POA44" s="285"/>
      <c r="POB44" s="287"/>
      <c r="POC44" s="287"/>
      <c r="POD44" s="285"/>
      <c r="POE44" s="287"/>
      <c r="POF44" s="287"/>
      <c r="POG44" s="285"/>
      <c r="POH44" s="287"/>
      <c r="POI44" s="287"/>
      <c r="POJ44" s="285"/>
      <c r="POK44" s="287"/>
      <c r="POL44" s="287"/>
      <c r="POM44" s="285"/>
      <c r="PON44" s="287"/>
      <c r="POO44" s="287"/>
      <c r="POP44" s="285"/>
      <c r="POQ44" s="287"/>
      <c r="POR44" s="287"/>
      <c r="POS44" s="285"/>
      <c r="POT44" s="287"/>
      <c r="POU44" s="287"/>
      <c r="POV44" s="285"/>
      <c r="POW44" s="287"/>
      <c r="POX44" s="287"/>
      <c r="POY44" s="285"/>
      <c r="POZ44" s="287"/>
      <c r="PPA44" s="287"/>
      <c r="PPB44" s="285"/>
      <c r="PPC44" s="287"/>
      <c r="PPD44" s="287"/>
      <c r="PPE44" s="285"/>
      <c r="PPF44" s="287"/>
      <c r="PPG44" s="287"/>
      <c r="PPH44" s="285"/>
      <c r="PPI44" s="287"/>
      <c r="PPJ44" s="287"/>
      <c r="PPK44" s="285"/>
      <c r="PPL44" s="287"/>
      <c r="PPM44" s="287"/>
      <c r="PPN44" s="285"/>
      <c r="PPO44" s="287"/>
      <c r="PPP44" s="287"/>
      <c r="PPQ44" s="285"/>
      <c r="PPR44" s="287"/>
      <c r="PPS44" s="287"/>
      <c r="PPT44" s="285"/>
      <c r="PPU44" s="287"/>
      <c r="PPV44" s="287"/>
      <c r="PPW44" s="285"/>
      <c r="PPX44" s="287"/>
      <c r="PPY44" s="287"/>
      <c r="PPZ44" s="285"/>
      <c r="PQA44" s="287"/>
      <c r="PQB44" s="287"/>
      <c r="PQC44" s="285"/>
      <c r="PQD44" s="287"/>
      <c r="PQE44" s="287"/>
      <c r="PQF44" s="285"/>
      <c r="PQG44" s="287"/>
      <c r="PQH44" s="287"/>
      <c r="PQI44" s="285"/>
      <c r="PQJ44" s="286"/>
      <c r="PQK44" s="286"/>
      <c r="PQL44" s="286"/>
      <c r="PQM44" s="287"/>
      <c r="PQN44" s="287"/>
      <c r="PQO44" s="285"/>
      <c r="PQP44" s="286"/>
      <c r="PQQ44" s="286"/>
      <c r="PQR44" s="286"/>
      <c r="PQS44" s="287"/>
      <c r="PQT44" s="287"/>
      <c r="PQU44" s="285"/>
      <c r="PQV44" s="287"/>
      <c r="PQW44" s="287"/>
      <c r="PQX44" s="285"/>
      <c r="PQY44" s="286"/>
      <c r="PQZ44" s="286"/>
      <c r="PRA44" s="286"/>
      <c r="PRB44" s="286"/>
      <c r="PRC44" s="286"/>
      <c r="PRD44" s="286"/>
      <c r="PRE44" s="163"/>
      <c r="PRF44" s="154"/>
      <c r="PRG44" s="287"/>
      <c r="PRH44" s="287"/>
      <c r="PRI44" s="285"/>
      <c r="PRJ44" s="287"/>
      <c r="PRK44" s="287"/>
      <c r="PRL44" s="285"/>
      <c r="PRM44" s="287"/>
      <c r="PRN44" s="287"/>
      <c r="PRO44" s="285"/>
      <c r="PRP44" s="287"/>
      <c r="PRQ44" s="287"/>
      <c r="PRR44" s="285"/>
      <c r="PRS44" s="287"/>
      <c r="PRT44" s="287"/>
      <c r="PRU44" s="285"/>
      <c r="PRV44" s="287"/>
      <c r="PRW44" s="287"/>
      <c r="PRX44" s="285"/>
      <c r="PRY44" s="287"/>
      <c r="PRZ44" s="287"/>
      <c r="PSA44" s="285"/>
      <c r="PSB44" s="287"/>
      <c r="PSC44" s="287"/>
      <c r="PSD44" s="285"/>
      <c r="PSE44" s="287"/>
      <c r="PSF44" s="287"/>
      <c r="PSG44" s="285"/>
      <c r="PSH44" s="287"/>
      <c r="PSI44" s="287"/>
      <c r="PSJ44" s="285"/>
      <c r="PSK44" s="287"/>
      <c r="PSL44" s="287"/>
      <c r="PSM44" s="285"/>
      <c r="PSN44" s="287"/>
      <c r="PSO44" s="287"/>
      <c r="PSP44" s="285"/>
      <c r="PSQ44" s="287"/>
      <c r="PSR44" s="287"/>
      <c r="PSS44" s="285"/>
      <c r="PST44" s="287"/>
      <c r="PSU44" s="287"/>
      <c r="PSV44" s="285"/>
      <c r="PSW44" s="287"/>
      <c r="PSX44" s="287"/>
      <c r="PSY44" s="285"/>
      <c r="PSZ44" s="287"/>
      <c r="PTA44" s="287"/>
      <c r="PTB44" s="285"/>
      <c r="PTC44" s="287"/>
      <c r="PTD44" s="287"/>
      <c r="PTE44" s="285"/>
      <c r="PTF44" s="287"/>
      <c r="PTG44" s="287"/>
      <c r="PTH44" s="285"/>
      <c r="PTI44" s="287"/>
      <c r="PTJ44" s="287"/>
      <c r="PTK44" s="285"/>
      <c r="PTL44" s="287"/>
      <c r="PTM44" s="287"/>
      <c r="PTN44" s="285"/>
      <c r="PTO44" s="287"/>
      <c r="PTP44" s="287"/>
      <c r="PTQ44" s="285"/>
      <c r="PTR44" s="286"/>
      <c r="PTS44" s="286"/>
      <c r="PTT44" s="286"/>
      <c r="PTU44" s="287"/>
      <c r="PTV44" s="287"/>
      <c r="PTW44" s="285"/>
      <c r="PTX44" s="286"/>
      <c r="PTY44" s="286"/>
      <c r="PTZ44" s="286"/>
      <c r="PUA44" s="287"/>
      <c r="PUB44" s="287"/>
      <c r="PUC44" s="285"/>
      <c r="PUD44" s="287"/>
      <c r="PUE44" s="287"/>
      <c r="PUF44" s="285"/>
      <c r="PUG44" s="286"/>
      <c r="PUH44" s="286"/>
      <c r="PUI44" s="286"/>
      <c r="PUJ44" s="286"/>
      <c r="PUK44" s="286"/>
      <c r="PUL44" s="286"/>
      <c r="PUM44" s="163"/>
      <c r="PUN44" s="154"/>
      <c r="PUO44" s="287"/>
      <c r="PUP44" s="287"/>
      <c r="PUQ44" s="285"/>
      <c r="PUR44" s="287"/>
      <c r="PUS44" s="287"/>
      <c r="PUT44" s="285"/>
      <c r="PUU44" s="287"/>
      <c r="PUV44" s="287"/>
      <c r="PUW44" s="285"/>
      <c r="PUX44" s="287"/>
      <c r="PUY44" s="287"/>
      <c r="PUZ44" s="285"/>
      <c r="PVA44" s="287"/>
      <c r="PVB44" s="287"/>
      <c r="PVC44" s="285"/>
      <c r="PVD44" s="287"/>
      <c r="PVE44" s="287"/>
      <c r="PVF44" s="285"/>
      <c r="PVG44" s="287"/>
      <c r="PVH44" s="287"/>
      <c r="PVI44" s="285"/>
      <c r="PVJ44" s="287"/>
      <c r="PVK44" s="287"/>
      <c r="PVL44" s="285"/>
      <c r="PVM44" s="287"/>
      <c r="PVN44" s="287"/>
      <c r="PVO44" s="285"/>
      <c r="PVP44" s="287"/>
      <c r="PVQ44" s="287"/>
      <c r="PVR44" s="285"/>
      <c r="PVS44" s="287"/>
      <c r="PVT44" s="287"/>
      <c r="PVU44" s="285"/>
      <c r="PVV44" s="287"/>
      <c r="PVW44" s="287"/>
      <c r="PVX44" s="285"/>
      <c r="PVY44" s="287"/>
      <c r="PVZ44" s="287"/>
      <c r="PWA44" s="285"/>
      <c r="PWB44" s="287"/>
      <c r="PWC44" s="287"/>
      <c r="PWD44" s="285"/>
      <c r="PWE44" s="287"/>
      <c r="PWF44" s="287"/>
      <c r="PWG44" s="285"/>
      <c r="PWH44" s="287"/>
      <c r="PWI44" s="287"/>
      <c r="PWJ44" s="285"/>
      <c r="PWK44" s="287"/>
      <c r="PWL44" s="287"/>
      <c r="PWM44" s="285"/>
      <c r="PWN44" s="287"/>
      <c r="PWO44" s="287"/>
      <c r="PWP44" s="285"/>
      <c r="PWQ44" s="287"/>
      <c r="PWR44" s="287"/>
      <c r="PWS44" s="285"/>
      <c r="PWT44" s="287"/>
      <c r="PWU44" s="287"/>
      <c r="PWV44" s="285"/>
      <c r="PWW44" s="287"/>
      <c r="PWX44" s="287"/>
      <c r="PWY44" s="285"/>
      <c r="PWZ44" s="286"/>
      <c r="PXA44" s="286"/>
      <c r="PXB44" s="286"/>
      <c r="PXC44" s="287"/>
      <c r="PXD44" s="287"/>
      <c r="PXE44" s="285"/>
      <c r="PXF44" s="286"/>
      <c r="PXG44" s="286"/>
      <c r="PXH44" s="286"/>
      <c r="PXI44" s="287"/>
      <c r="PXJ44" s="287"/>
      <c r="PXK44" s="285"/>
      <c r="PXL44" s="287"/>
      <c r="PXM44" s="287"/>
      <c r="PXN44" s="285"/>
      <c r="PXO44" s="286"/>
      <c r="PXP44" s="286"/>
      <c r="PXQ44" s="286"/>
      <c r="PXR44" s="286"/>
      <c r="PXS44" s="286"/>
      <c r="PXT44" s="286"/>
      <c r="PXU44" s="163"/>
      <c r="PXV44" s="154"/>
      <c r="PXW44" s="287"/>
      <c r="PXX44" s="287"/>
      <c r="PXY44" s="285"/>
      <c r="PXZ44" s="287"/>
      <c r="PYA44" s="287"/>
      <c r="PYB44" s="285"/>
      <c r="PYC44" s="287"/>
      <c r="PYD44" s="287"/>
      <c r="PYE44" s="285"/>
      <c r="PYF44" s="287"/>
      <c r="PYG44" s="287"/>
      <c r="PYH44" s="285"/>
      <c r="PYI44" s="287"/>
      <c r="PYJ44" s="287"/>
      <c r="PYK44" s="285"/>
      <c r="PYL44" s="287"/>
      <c r="PYM44" s="287"/>
      <c r="PYN44" s="285"/>
      <c r="PYO44" s="287"/>
      <c r="PYP44" s="287"/>
      <c r="PYQ44" s="285"/>
      <c r="PYR44" s="287"/>
      <c r="PYS44" s="287"/>
      <c r="PYT44" s="285"/>
      <c r="PYU44" s="287"/>
      <c r="PYV44" s="287"/>
      <c r="PYW44" s="285"/>
      <c r="PYX44" s="287"/>
      <c r="PYY44" s="287"/>
      <c r="PYZ44" s="285"/>
      <c r="PZA44" s="287"/>
      <c r="PZB44" s="287"/>
      <c r="PZC44" s="285"/>
      <c r="PZD44" s="287"/>
      <c r="PZE44" s="287"/>
      <c r="PZF44" s="285"/>
      <c r="PZG44" s="287"/>
      <c r="PZH44" s="287"/>
      <c r="PZI44" s="285"/>
      <c r="PZJ44" s="287"/>
      <c r="PZK44" s="287"/>
      <c r="PZL44" s="285"/>
      <c r="PZM44" s="287"/>
      <c r="PZN44" s="287"/>
      <c r="PZO44" s="285"/>
      <c r="PZP44" s="287"/>
      <c r="PZQ44" s="287"/>
      <c r="PZR44" s="285"/>
      <c r="PZS44" s="287"/>
      <c r="PZT44" s="287"/>
      <c r="PZU44" s="285"/>
      <c r="PZV44" s="287"/>
      <c r="PZW44" s="287"/>
      <c r="PZX44" s="285"/>
      <c r="PZY44" s="287"/>
      <c r="PZZ44" s="287"/>
      <c r="QAA44" s="285"/>
      <c r="QAB44" s="287"/>
      <c r="QAC44" s="287"/>
      <c r="QAD44" s="285"/>
      <c r="QAE44" s="287"/>
      <c r="QAF44" s="287"/>
      <c r="QAG44" s="285"/>
      <c r="QAH44" s="286"/>
      <c r="QAI44" s="286"/>
      <c r="QAJ44" s="286"/>
      <c r="QAK44" s="287"/>
      <c r="QAL44" s="287"/>
      <c r="QAM44" s="285"/>
      <c r="QAN44" s="286"/>
      <c r="QAO44" s="286"/>
      <c r="QAP44" s="286"/>
      <c r="QAQ44" s="287"/>
      <c r="QAR44" s="287"/>
      <c r="QAS44" s="285"/>
      <c r="QAT44" s="287"/>
      <c r="QAU44" s="287"/>
      <c r="QAV44" s="285"/>
      <c r="QAW44" s="286"/>
      <c r="QAX44" s="286"/>
      <c r="QAY44" s="286"/>
      <c r="QAZ44" s="286"/>
      <c r="QBA44" s="286"/>
      <c r="QBB44" s="286"/>
      <c r="QBC44" s="163"/>
      <c r="QBD44" s="154"/>
      <c r="QBE44" s="287"/>
      <c r="QBF44" s="287"/>
      <c r="QBG44" s="285"/>
      <c r="QBH44" s="287"/>
      <c r="QBI44" s="287"/>
      <c r="QBJ44" s="285"/>
      <c r="QBK44" s="287"/>
      <c r="QBL44" s="287"/>
      <c r="QBM44" s="285"/>
      <c r="QBN44" s="287"/>
      <c r="QBO44" s="287"/>
      <c r="QBP44" s="285"/>
      <c r="QBQ44" s="287"/>
      <c r="QBR44" s="287"/>
      <c r="QBS44" s="285"/>
      <c r="QBT44" s="287"/>
      <c r="QBU44" s="287"/>
      <c r="QBV44" s="285"/>
      <c r="QBW44" s="287"/>
      <c r="QBX44" s="287"/>
      <c r="QBY44" s="285"/>
      <c r="QBZ44" s="287"/>
      <c r="QCA44" s="287"/>
      <c r="QCB44" s="285"/>
      <c r="QCC44" s="287"/>
      <c r="QCD44" s="287"/>
      <c r="QCE44" s="285"/>
      <c r="QCF44" s="287"/>
      <c r="QCG44" s="287"/>
      <c r="QCH44" s="285"/>
      <c r="QCI44" s="287"/>
      <c r="QCJ44" s="287"/>
      <c r="QCK44" s="285"/>
      <c r="QCL44" s="287"/>
      <c r="QCM44" s="287"/>
      <c r="QCN44" s="285"/>
      <c r="QCO44" s="287"/>
      <c r="QCP44" s="287"/>
      <c r="QCQ44" s="285"/>
      <c r="QCR44" s="287"/>
      <c r="QCS44" s="287"/>
      <c r="QCT44" s="285"/>
      <c r="QCU44" s="287"/>
      <c r="QCV44" s="287"/>
      <c r="QCW44" s="285"/>
      <c r="QCX44" s="287"/>
      <c r="QCY44" s="287"/>
      <c r="QCZ44" s="285"/>
      <c r="QDA44" s="287"/>
      <c r="QDB44" s="287"/>
      <c r="QDC44" s="285"/>
      <c r="QDD44" s="287"/>
      <c r="QDE44" s="287"/>
      <c r="QDF44" s="285"/>
      <c r="QDG44" s="287"/>
      <c r="QDH44" s="287"/>
      <c r="QDI44" s="285"/>
      <c r="QDJ44" s="287"/>
      <c r="QDK44" s="287"/>
      <c r="QDL44" s="285"/>
      <c r="QDM44" s="287"/>
      <c r="QDN44" s="287"/>
      <c r="QDO44" s="285"/>
      <c r="QDP44" s="286"/>
      <c r="QDQ44" s="286"/>
      <c r="QDR44" s="286"/>
      <c r="QDS44" s="287"/>
      <c r="QDT44" s="287"/>
      <c r="QDU44" s="285"/>
      <c r="QDV44" s="286"/>
      <c r="QDW44" s="286"/>
      <c r="QDX44" s="286"/>
      <c r="QDY44" s="287"/>
      <c r="QDZ44" s="287"/>
      <c r="QEA44" s="285"/>
      <c r="QEB44" s="287"/>
      <c r="QEC44" s="287"/>
      <c r="QED44" s="285"/>
      <c r="QEE44" s="286"/>
      <c r="QEF44" s="286"/>
      <c r="QEG44" s="286"/>
      <c r="QEH44" s="286"/>
      <c r="QEI44" s="286"/>
      <c r="QEJ44" s="286"/>
      <c r="QEK44" s="163"/>
      <c r="QEL44" s="154"/>
      <c r="QEM44" s="287"/>
      <c r="QEN44" s="287"/>
      <c r="QEO44" s="285"/>
      <c r="QEP44" s="287"/>
      <c r="QEQ44" s="287"/>
      <c r="QER44" s="285"/>
      <c r="QES44" s="287"/>
      <c r="QET44" s="287"/>
      <c r="QEU44" s="285"/>
      <c r="QEV44" s="287"/>
      <c r="QEW44" s="287"/>
      <c r="QEX44" s="285"/>
      <c r="QEY44" s="287"/>
      <c r="QEZ44" s="287"/>
      <c r="QFA44" s="285"/>
      <c r="QFB44" s="287"/>
      <c r="QFC44" s="287"/>
      <c r="QFD44" s="285"/>
      <c r="QFE44" s="287"/>
      <c r="QFF44" s="287"/>
      <c r="QFG44" s="285"/>
      <c r="QFH44" s="287"/>
      <c r="QFI44" s="287"/>
      <c r="QFJ44" s="285"/>
      <c r="QFK44" s="287"/>
      <c r="QFL44" s="287"/>
      <c r="QFM44" s="285"/>
      <c r="QFN44" s="287"/>
      <c r="QFO44" s="287"/>
      <c r="QFP44" s="285"/>
      <c r="QFQ44" s="287"/>
      <c r="QFR44" s="287"/>
      <c r="QFS44" s="285"/>
      <c r="QFT44" s="287"/>
      <c r="QFU44" s="287"/>
      <c r="QFV44" s="285"/>
      <c r="QFW44" s="287"/>
      <c r="QFX44" s="287"/>
      <c r="QFY44" s="285"/>
      <c r="QFZ44" s="287"/>
      <c r="QGA44" s="287"/>
      <c r="QGB44" s="285"/>
      <c r="QGC44" s="287"/>
      <c r="QGD44" s="287"/>
      <c r="QGE44" s="285"/>
      <c r="QGF44" s="287"/>
      <c r="QGG44" s="287"/>
      <c r="QGH44" s="285"/>
      <c r="QGI44" s="287"/>
      <c r="QGJ44" s="287"/>
      <c r="QGK44" s="285"/>
      <c r="QGL44" s="287"/>
      <c r="QGM44" s="287"/>
      <c r="QGN44" s="285"/>
      <c r="QGO44" s="287"/>
      <c r="QGP44" s="287"/>
      <c r="QGQ44" s="285"/>
      <c r="QGR44" s="287"/>
      <c r="QGS44" s="287"/>
      <c r="QGT44" s="285"/>
      <c r="QGU44" s="287"/>
      <c r="QGV44" s="287"/>
      <c r="QGW44" s="285"/>
      <c r="QGX44" s="286"/>
      <c r="QGY44" s="286"/>
      <c r="QGZ44" s="286"/>
      <c r="QHA44" s="287"/>
      <c r="QHB44" s="287"/>
      <c r="QHC44" s="285"/>
      <c r="QHD44" s="286"/>
      <c r="QHE44" s="286"/>
      <c r="QHF44" s="286"/>
      <c r="QHG44" s="287"/>
      <c r="QHH44" s="287"/>
      <c r="QHI44" s="285"/>
      <c r="QHJ44" s="287"/>
      <c r="QHK44" s="287"/>
      <c r="QHL44" s="285"/>
      <c r="QHM44" s="286"/>
      <c r="QHN44" s="286"/>
      <c r="QHO44" s="286"/>
      <c r="QHP44" s="286"/>
      <c r="QHQ44" s="286"/>
      <c r="QHR44" s="286"/>
      <c r="QHS44" s="163"/>
      <c r="QHT44" s="154"/>
      <c r="QHU44" s="287"/>
      <c r="QHV44" s="287"/>
      <c r="QHW44" s="285"/>
      <c r="QHX44" s="287"/>
      <c r="QHY44" s="287"/>
      <c r="QHZ44" s="285"/>
      <c r="QIA44" s="287"/>
      <c r="QIB44" s="287"/>
      <c r="QIC44" s="285"/>
      <c r="QID44" s="287"/>
      <c r="QIE44" s="287"/>
      <c r="QIF44" s="285"/>
      <c r="QIG44" s="287"/>
      <c r="QIH44" s="287"/>
      <c r="QII44" s="285"/>
      <c r="QIJ44" s="287"/>
      <c r="QIK44" s="287"/>
      <c r="QIL44" s="285"/>
      <c r="QIM44" s="287"/>
      <c r="QIN44" s="287"/>
      <c r="QIO44" s="285"/>
      <c r="QIP44" s="287"/>
      <c r="QIQ44" s="287"/>
      <c r="QIR44" s="285"/>
      <c r="QIS44" s="287"/>
      <c r="QIT44" s="287"/>
      <c r="QIU44" s="285"/>
      <c r="QIV44" s="287"/>
      <c r="QIW44" s="287"/>
      <c r="QIX44" s="285"/>
      <c r="QIY44" s="287"/>
      <c r="QIZ44" s="287"/>
      <c r="QJA44" s="285"/>
      <c r="QJB44" s="287"/>
      <c r="QJC44" s="287"/>
      <c r="QJD44" s="285"/>
      <c r="QJE44" s="287"/>
      <c r="QJF44" s="287"/>
      <c r="QJG44" s="285"/>
      <c r="QJH44" s="287"/>
      <c r="QJI44" s="287"/>
      <c r="QJJ44" s="285"/>
      <c r="QJK44" s="287"/>
      <c r="QJL44" s="287"/>
      <c r="QJM44" s="285"/>
      <c r="QJN44" s="287"/>
      <c r="QJO44" s="287"/>
      <c r="QJP44" s="285"/>
      <c r="QJQ44" s="287"/>
      <c r="QJR44" s="287"/>
      <c r="QJS44" s="285"/>
      <c r="QJT44" s="287"/>
      <c r="QJU44" s="287"/>
      <c r="QJV44" s="285"/>
      <c r="QJW44" s="287"/>
      <c r="QJX44" s="287"/>
      <c r="QJY44" s="285"/>
      <c r="QJZ44" s="287"/>
      <c r="QKA44" s="287"/>
      <c r="QKB44" s="285"/>
      <c r="QKC44" s="287"/>
      <c r="QKD44" s="287"/>
      <c r="QKE44" s="285"/>
      <c r="QKF44" s="286"/>
      <c r="QKG44" s="286"/>
      <c r="QKH44" s="286"/>
      <c r="QKI44" s="287"/>
      <c r="QKJ44" s="287"/>
      <c r="QKK44" s="285"/>
      <c r="QKL44" s="286"/>
      <c r="QKM44" s="286"/>
      <c r="QKN44" s="286"/>
      <c r="QKO44" s="287"/>
      <c r="QKP44" s="287"/>
      <c r="QKQ44" s="285"/>
      <c r="QKR44" s="287"/>
      <c r="QKS44" s="287"/>
      <c r="QKT44" s="285"/>
      <c r="QKU44" s="286"/>
      <c r="QKV44" s="286"/>
      <c r="QKW44" s="286"/>
      <c r="QKX44" s="286"/>
      <c r="QKY44" s="286"/>
      <c r="QKZ44" s="286"/>
      <c r="QLA44" s="163"/>
      <c r="QLB44" s="154"/>
      <c r="QLC44" s="287"/>
      <c r="QLD44" s="287"/>
      <c r="QLE44" s="285"/>
      <c r="QLF44" s="287"/>
      <c r="QLG44" s="287"/>
      <c r="QLH44" s="285"/>
      <c r="QLI44" s="287"/>
      <c r="QLJ44" s="287"/>
      <c r="QLK44" s="285"/>
      <c r="QLL44" s="287"/>
      <c r="QLM44" s="287"/>
      <c r="QLN44" s="285"/>
      <c r="QLO44" s="287"/>
      <c r="QLP44" s="287"/>
      <c r="QLQ44" s="285"/>
      <c r="QLR44" s="287"/>
      <c r="QLS44" s="287"/>
      <c r="QLT44" s="285"/>
      <c r="QLU44" s="287"/>
      <c r="QLV44" s="287"/>
      <c r="QLW44" s="285"/>
      <c r="QLX44" s="287"/>
      <c r="QLY44" s="287"/>
      <c r="QLZ44" s="285"/>
      <c r="QMA44" s="287"/>
      <c r="QMB44" s="287"/>
      <c r="QMC44" s="285"/>
      <c r="QMD44" s="287"/>
      <c r="QME44" s="287"/>
      <c r="QMF44" s="285"/>
      <c r="QMG44" s="287"/>
      <c r="QMH44" s="287"/>
      <c r="QMI44" s="285"/>
      <c r="QMJ44" s="287"/>
      <c r="QMK44" s="287"/>
      <c r="QML44" s="285"/>
      <c r="QMM44" s="287"/>
      <c r="QMN44" s="287"/>
      <c r="QMO44" s="285"/>
      <c r="QMP44" s="287"/>
      <c r="QMQ44" s="287"/>
      <c r="QMR44" s="285"/>
      <c r="QMS44" s="287"/>
      <c r="QMT44" s="287"/>
      <c r="QMU44" s="285"/>
      <c r="QMV44" s="287"/>
      <c r="QMW44" s="287"/>
      <c r="QMX44" s="285"/>
      <c r="QMY44" s="287"/>
      <c r="QMZ44" s="287"/>
      <c r="QNA44" s="285"/>
      <c r="QNB44" s="287"/>
      <c r="QNC44" s="287"/>
      <c r="QND44" s="285"/>
      <c r="QNE44" s="287"/>
      <c r="QNF44" s="287"/>
      <c r="QNG44" s="285"/>
      <c r="QNH44" s="287"/>
      <c r="QNI44" s="287"/>
      <c r="QNJ44" s="285"/>
      <c r="QNK44" s="287"/>
      <c r="QNL44" s="287"/>
      <c r="QNM44" s="285"/>
      <c r="QNN44" s="286"/>
      <c r="QNO44" s="286"/>
      <c r="QNP44" s="286"/>
      <c r="QNQ44" s="287"/>
      <c r="QNR44" s="287"/>
      <c r="QNS44" s="285"/>
      <c r="QNT44" s="286"/>
      <c r="QNU44" s="286"/>
      <c r="QNV44" s="286"/>
      <c r="QNW44" s="287"/>
      <c r="QNX44" s="287"/>
      <c r="QNY44" s="285"/>
      <c r="QNZ44" s="287"/>
      <c r="QOA44" s="287"/>
      <c r="QOB44" s="285"/>
      <c r="QOC44" s="286"/>
      <c r="QOD44" s="286"/>
      <c r="QOE44" s="286"/>
      <c r="QOF44" s="286"/>
      <c r="QOG44" s="286"/>
      <c r="QOH44" s="286"/>
      <c r="QOI44" s="163"/>
      <c r="QOJ44" s="154"/>
      <c r="QOK44" s="287"/>
      <c r="QOL44" s="287"/>
      <c r="QOM44" s="285"/>
      <c r="QON44" s="287"/>
      <c r="QOO44" s="287"/>
      <c r="QOP44" s="285"/>
      <c r="QOQ44" s="287"/>
      <c r="QOR44" s="287"/>
      <c r="QOS44" s="285"/>
      <c r="QOT44" s="287"/>
      <c r="QOU44" s="287"/>
      <c r="QOV44" s="285"/>
      <c r="QOW44" s="287"/>
      <c r="QOX44" s="287"/>
      <c r="QOY44" s="285"/>
      <c r="QOZ44" s="287"/>
      <c r="QPA44" s="287"/>
      <c r="QPB44" s="285"/>
      <c r="QPC44" s="287"/>
      <c r="QPD44" s="287"/>
      <c r="QPE44" s="285"/>
      <c r="QPF44" s="287"/>
      <c r="QPG44" s="287"/>
      <c r="QPH44" s="285"/>
      <c r="QPI44" s="287"/>
      <c r="QPJ44" s="287"/>
      <c r="QPK44" s="285"/>
      <c r="QPL44" s="287"/>
      <c r="QPM44" s="287"/>
      <c r="QPN44" s="285"/>
      <c r="QPO44" s="287"/>
      <c r="QPP44" s="287"/>
      <c r="QPQ44" s="285"/>
      <c r="QPR44" s="287"/>
      <c r="QPS44" s="287"/>
      <c r="QPT44" s="285"/>
      <c r="QPU44" s="287"/>
      <c r="QPV44" s="287"/>
      <c r="QPW44" s="285"/>
      <c r="QPX44" s="287"/>
      <c r="QPY44" s="287"/>
      <c r="QPZ44" s="285"/>
      <c r="QQA44" s="287"/>
      <c r="QQB44" s="287"/>
      <c r="QQC44" s="285"/>
      <c r="QQD44" s="287"/>
      <c r="QQE44" s="287"/>
      <c r="QQF44" s="285"/>
      <c r="QQG44" s="287"/>
      <c r="QQH44" s="287"/>
      <c r="QQI44" s="285"/>
      <c r="QQJ44" s="287"/>
      <c r="QQK44" s="287"/>
      <c r="QQL44" s="285"/>
      <c r="QQM44" s="287"/>
      <c r="QQN44" s="287"/>
      <c r="QQO44" s="285"/>
      <c r="QQP44" s="287"/>
      <c r="QQQ44" s="287"/>
      <c r="QQR44" s="285"/>
      <c r="QQS44" s="287"/>
      <c r="QQT44" s="287"/>
      <c r="QQU44" s="285"/>
      <c r="QQV44" s="286"/>
      <c r="QQW44" s="286"/>
      <c r="QQX44" s="286"/>
      <c r="QQY44" s="287"/>
      <c r="QQZ44" s="287"/>
      <c r="QRA44" s="285"/>
      <c r="QRB44" s="286"/>
      <c r="QRC44" s="286"/>
      <c r="QRD44" s="286"/>
      <c r="QRE44" s="287"/>
      <c r="QRF44" s="287"/>
      <c r="QRG44" s="285"/>
      <c r="QRH44" s="287"/>
      <c r="QRI44" s="287"/>
      <c r="QRJ44" s="285"/>
      <c r="QRK44" s="286"/>
      <c r="QRL44" s="286"/>
      <c r="QRM44" s="286"/>
      <c r="QRN44" s="286"/>
      <c r="QRO44" s="286"/>
      <c r="QRP44" s="286"/>
      <c r="QRQ44" s="163"/>
      <c r="QRR44" s="154"/>
      <c r="QRS44" s="287"/>
      <c r="QRT44" s="287"/>
      <c r="QRU44" s="285"/>
      <c r="QRV44" s="287"/>
      <c r="QRW44" s="287"/>
      <c r="QRX44" s="285"/>
      <c r="QRY44" s="287"/>
      <c r="QRZ44" s="287"/>
      <c r="QSA44" s="285"/>
      <c r="QSB44" s="287"/>
      <c r="QSC44" s="287"/>
      <c r="QSD44" s="285"/>
      <c r="QSE44" s="287"/>
      <c r="QSF44" s="287"/>
      <c r="QSG44" s="285"/>
      <c r="QSH44" s="287"/>
      <c r="QSI44" s="287"/>
      <c r="QSJ44" s="285"/>
      <c r="QSK44" s="287"/>
      <c r="QSL44" s="287"/>
      <c r="QSM44" s="285"/>
      <c r="QSN44" s="287"/>
      <c r="QSO44" s="287"/>
      <c r="QSP44" s="285"/>
      <c r="QSQ44" s="287"/>
      <c r="QSR44" s="287"/>
      <c r="QSS44" s="285"/>
      <c r="QST44" s="287"/>
      <c r="QSU44" s="287"/>
      <c r="QSV44" s="285"/>
      <c r="QSW44" s="287"/>
      <c r="QSX44" s="287"/>
      <c r="QSY44" s="285"/>
      <c r="QSZ44" s="287"/>
      <c r="QTA44" s="287"/>
      <c r="QTB44" s="285"/>
      <c r="QTC44" s="287"/>
      <c r="QTD44" s="287"/>
      <c r="QTE44" s="285"/>
      <c r="QTF44" s="287"/>
      <c r="QTG44" s="287"/>
      <c r="QTH44" s="285"/>
      <c r="QTI44" s="287"/>
      <c r="QTJ44" s="287"/>
      <c r="QTK44" s="285"/>
      <c r="QTL44" s="287"/>
      <c r="QTM44" s="287"/>
      <c r="QTN44" s="285"/>
      <c r="QTO44" s="287"/>
      <c r="QTP44" s="287"/>
      <c r="QTQ44" s="285"/>
      <c r="QTR44" s="287"/>
      <c r="QTS44" s="287"/>
      <c r="QTT44" s="285"/>
      <c r="QTU44" s="287"/>
      <c r="QTV44" s="287"/>
      <c r="QTW44" s="285"/>
      <c r="QTX44" s="287"/>
      <c r="QTY44" s="287"/>
      <c r="QTZ44" s="285"/>
      <c r="QUA44" s="287"/>
      <c r="QUB44" s="287"/>
      <c r="QUC44" s="285"/>
      <c r="QUD44" s="286"/>
      <c r="QUE44" s="286"/>
      <c r="QUF44" s="286"/>
      <c r="QUG44" s="287"/>
      <c r="QUH44" s="287"/>
      <c r="QUI44" s="285"/>
      <c r="QUJ44" s="286"/>
      <c r="QUK44" s="286"/>
      <c r="QUL44" s="286"/>
      <c r="QUM44" s="287"/>
      <c r="QUN44" s="287"/>
      <c r="QUO44" s="285"/>
      <c r="QUP44" s="287"/>
      <c r="QUQ44" s="287"/>
      <c r="QUR44" s="285"/>
      <c r="QUS44" s="286"/>
      <c r="QUT44" s="286"/>
      <c r="QUU44" s="286"/>
      <c r="QUV44" s="286"/>
      <c r="QUW44" s="286"/>
      <c r="QUX44" s="286"/>
      <c r="QUY44" s="163"/>
      <c r="QUZ44" s="154"/>
      <c r="QVA44" s="287"/>
      <c r="QVB44" s="287"/>
      <c r="QVC44" s="285"/>
      <c r="QVD44" s="287"/>
      <c r="QVE44" s="287"/>
      <c r="QVF44" s="285"/>
      <c r="QVG44" s="287"/>
      <c r="QVH44" s="287"/>
      <c r="QVI44" s="285"/>
      <c r="QVJ44" s="287"/>
      <c r="QVK44" s="287"/>
      <c r="QVL44" s="285"/>
      <c r="QVM44" s="287"/>
      <c r="QVN44" s="287"/>
      <c r="QVO44" s="285"/>
      <c r="QVP44" s="287"/>
      <c r="QVQ44" s="287"/>
      <c r="QVR44" s="285"/>
      <c r="QVS44" s="287"/>
      <c r="QVT44" s="287"/>
      <c r="QVU44" s="285"/>
      <c r="QVV44" s="287"/>
      <c r="QVW44" s="287"/>
      <c r="QVX44" s="285"/>
      <c r="QVY44" s="287"/>
      <c r="QVZ44" s="287"/>
      <c r="QWA44" s="285"/>
      <c r="QWB44" s="287"/>
      <c r="QWC44" s="287"/>
      <c r="QWD44" s="285"/>
      <c r="QWE44" s="287"/>
      <c r="QWF44" s="287"/>
      <c r="QWG44" s="285"/>
      <c r="QWH44" s="287"/>
      <c r="QWI44" s="287"/>
      <c r="QWJ44" s="285"/>
      <c r="QWK44" s="287"/>
      <c r="QWL44" s="287"/>
      <c r="QWM44" s="285"/>
      <c r="QWN44" s="287"/>
      <c r="QWO44" s="287"/>
      <c r="QWP44" s="285"/>
      <c r="QWQ44" s="287"/>
      <c r="QWR44" s="287"/>
      <c r="QWS44" s="285"/>
      <c r="QWT44" s="287"/>
      <c r="QWU44" s="287"/>
      <c r="QWV44" s="285"/>
      <c r="QWW44" s="287"/>
      <c r="QWX44" s="287"/>
      <c r="QWY44" s="285"/>
      <c r="QWZ44" s="287"/>
      <c r="QXA44" s="287"/>
      <c r="QXB44" s="285"/>
      <c r="QXC44" s="287"/>
      <c r="QXD44" s="287"/>
      <c r="QXE44" s="285"/>
      <c r="QXF44" s="287"/>
      <c r="QXG44" s="287"/>
      <c r="QXH44" s="285"/>
      <c r="QXI44" s="287"/>
      <c r="QXJ44" s="287"/>
      <c r="QXK44" s="285"/>
      <c r="QXL44" s="286"/>
      <c r="QXM44" s="286"/>
      <c r="QXN44" s="286"/>
      <c r="QXO44" s="287"/>
      <c r="QXP44" s="287"/>
      <c r="QXQ44" s="285"/>
      <c r="QXR44" s="286"/>
      <c r="QXS44" s="286"/>
      <c r="QXT44" s="286"/>
      <c r="QXU44" s="287"/>
      <c r="QXV44" s="287"/>
      <c r="QXW44" s="285"/>
      <c r="QXX44" s="287"/>
      <c r="QXY44" s="287"/>
      <c r="QXZ44" s="285"/>
      <c r="QYA44" s="286"/>
      <c r="QYB44" s="286"/>
      <c r="QYC44" s="286"/>
      <c r="QYD44" s="286"/>
      <c r="QYE44" s="286"/>
      <c r="QYF44" s="286"/>
      <c r="QYG44" s="163"/>
      <c r="QYH44" s="154"/>
      <c r="QYI44" s="287"/>
      <c r="QYJ44" s="287"/>
      <c r="QYK44" s="285"/>
      <c r="QYL44" s="287"/>
      <c r="QYM44" s="287"/>
      <c r="QYN44" s="285"/>
      <c r="QYO44" s="287"/>
      <c r="QYP44" s="287"/>
      <c r="QYQ44" s="285"/>
      <c r="QYR44" s="287"/>
      <c r="QYS44" s="287"/>
      <c r="QYT44" s="285"/>
      <c r="QYU44" s="287"/>
      <c r="QYV44" s="287"/>
      <c r="QYW44" s="285"/>
      <c r="QYX44" s="287"/>
      <c r="QYY44" s="287"/>
      <c r="QYZ44" s="285"/>
      <c r="QZA44" s="287"/>
      <c r="QZB44" s="287"/>
      <c r="QZC44" s="285"/>
      <c r="QZD44" s="287"/>
      <c r="QZE44" s="287"/>
      <c r="QZF44" s="285"/>
      <c r="QZG44" s="287"/>
      <c r="QZH44" s="287"/>
      <c r="QZI44" s="285"/>
      <c r="QZJ44" s="287"/>
      <c r="QZK44" s="287"/>
      <c r="QZL44" s="285"/>
      <c r="QZM44" s="287"/>
      <c r="QZN44" s="287"/>
      <c r="QZO44" s="285"/>
      <c r="QZP44" s="287"/>
      <c r="QZQ44" s="287"/>
      <c r="QZR44" s="285"/>
      <c r="QZS44" s="287"/>
      <c r="QZT44" s="287"/>
      <c r="QZU44" s="285"/>
      <c r="QZV44" s="287"/>
      <c r="QZW44" s="287"/>
      <c r="QZX44" s="285"/>
      <c r="QZY44" s="287"/>
      <c r="QZZ44" s="287"/>
      <c r="RAA44" s="285"/>
      <c r="RAB44" s="287"/>
      <c r="RAC44" s="287"/>
      <c r="RAD44" s="285"/>
      <c r="RAE44" s="287"/>
      <c r="RAF44" s="287"/>
      <c r="RAG44" s="285"/>
      <c r="RAH44" s="287"/>
      <c r="RAI44" s="287"/>
      <c r="RAJ44" s="285"/>
      <c r="RAK44" s="287"/>
      <c r="RAL44" s="287"/>
      <c r="RAM44" s="285"/>
      <c r="RAN44" s="287"/>
      <c r="RAO44" s="287"/>
      <c r="RAP44" s="285"/>
      <c r="RAQ44" s="287"/>
      <c r="RAR44" s="287"/>
      <c r="RAS44" s="285"/>
      <c r="RAT44" s="286"/>
      <c r="RAU44" s="286"/>
      <c r="RAV44" s="286"/>
      <c r="RAW44" s="287"/>
      <c r="RAX44" s="287"/>
      <c r="RAY44" s="285"/>
      <c r="RAZ44" s="286"/>
      <c r="RBA44" s="286"/>
      <c r="RBB44" s="286"/>
      <c r="RBC44" s="287"/>
      <c r="RBD44" s="287"/>
      <c r="RBE44" s="285"/>
      <c r="RBF44" s="287"/>
      <c r="RBG44" s="287"/>
      <c r="RBH44" s="285"/>
      <c r="RBI44" s="286"/>
      <c r="RBJ44" s="286"/>
      <c r="RBK44" s="286"/>
      <c r="RBL44" s="286"/>
      <c r="RBM44" s="286"/>
      <c r="RBN44" s="286"/>
      <c r="RBO44" s="163"/>
      <c r="RBP44" s="154"/>
      <c r="RBQ44" s="287"/>
      <c r="RBR44" s="287"/>
      <c r="RBS44" s="285"/>
      <c r="RBT44" s="287"/>
      <c r="RBU44" s="287"/>
      <c r="RBV44" s="285"/>
      <c r="RBW44" s="287"/>
      <c r="RBX44" s="287"/>
      <c r="RBY44" s="285"/>
      <c r="RBZ44" s="287"/>
      <c r="RCA44" s="287"/>
      <c r="RCB44" s="285"/>
      <c r="RCC44" s="287"/>
      <c r="RCD44" s="287"/>
      <c r="RCE44" s="285"/>
      <c r="RCF44" s="287"/>
      <c r="RCG44" s="287"/>
      <c r="RCH44" s="285"/>
      <c r="RCI44" s="287"/>
      <c r="RCJ44" s="287"/>
      <c r="RCK44" s="285"/>
      <c r="RCL44" s="287"/>
      <c r="RCM44" s="287"/>
      <c r="RCN44" s="285"/>
      <c r="RCO44" s="287"/>
      <c r="RCP44" s="287"/>
      <c r="RCQ44" s="285"/>
      <c r="RCR44" s="287"/>
      <c r="RCS44" s="287"/>
      <c r="RCT44" s="285"/>
      <c r="RCU44" s="287"/>
      <c r="RCV44" s="287"/>
      <c r="RCW44" s="285"/>
      <c r="RCX44" s="287"/>
      <c r="RCY44" s="287"/>
      <c r="RCZ44" s="285"/>
      <c r="RDA44" s="287"/>
      <c r="RDB44" s="287"/>
      <c r="RDC44" s="285"/>
      <c r="RDD44" s="287"/>
      <c r="RDE44" s="287"/>
      <c r="RDF44" s="285"/>
      <c r="RDG44" s="287"/>
      <c r="RDH44" s="287"/>
      <c r="RDI44" s="285"/>
      <c r="RDJ44" s="287"/>
      <c r="RDK44" s="287"/>
      <c r="RDL44" s="285"/>
      <c r="RDM44" s="287"/>
      <c r="RDN44" s="287"/>
      <c r="RDO44" s="285"/>
      <c r="RDP44" s="287"/>
      <c r="RDQ44" s="287"/>
      <c r="RDR44" s="285"/>
      <c r="RDS44" s="287"/>
      <c r="RDT44" s="287"/>
      <c r="RDU44" s="285"/>
      <c r="RDV44" s="287"/>
      <c r="RDW44" s="287"/>
      <c r="RDX44" s="285"/>
      <c r="RDY44" s="287"/>
      <c r="RDZ44" s="287"/>
      <c r="REA44" s="285"/>
      <c r="REB44" s="286"/>
      <c r="REC44" s="286"/>
      <c r="RED44" s="286"/>
      <c r="REE44" s="287"/>
      <c r="REF44" s="287"/>
      <c r="REG44" s="285"/>
      <c r="REH44" s="286"/>
      <c r="REI44" s="286"/>
      <c r="REJ44" s="286"/>
      <c r="REK44" s="287"/>
      <c r="REL44" s="287"/>
      <c r="REM44" s="285"/>
      <c r="REN44" s="287"/>
      <c r="REO44" s="287"/>
      <c r="REP44" s="285"/>
      <c r="REQ44" s="286"/>
      <c r="RER44" s="286"/>
      <c r="RES44" s="286"/>
      <c r="RET44" s="286"/>
      <c r="REU44" s="286"/>
      <c r="REV44" s="286"/>
      <c r="REW44" s="163"/>
      <c r="REX44" s="154"/>
      <c r="REY44" s="287"/>
      <c r="REZ44" s="287"/>
      <c r="RFA44" s="285"/>
      <c r="RFB44" s="287"/>
      <c r="RFC44" s="287"/>
      <c r="RFD44" s="285"/>
      <c r="RFE44" s="287"/>
      <c r="RFF44" s="287"/>
      <c r="RFG44" s="285"/>
      <c r="RFH44" s="287"/>
      <c r="RFI44" s="287"/>
      <c r="RFJ44" s="285"/>
      <c r="RFK44" s="287"/>
      <c r="RFL44" s="287"/>
      <c r="RFM44" s="285"/>
      <c r="RFN44" s="287"/>
      <c r="RFO44" s="287"/>
      <c r="RFP44" s="285"/>
      <c r="RFQ44" s="287"/>
      <c r="RFR44" s="287"/>
      <c r="RFS44" s="285"/>
      <c r="RFT44" s="287"/>
      <c r="RFU44" s="287"/>
      <c r="RFV44" s="285"/>
      <c r="RFW44" s="287"/>
      <c r="RFX44" s="287"/>
      <c r="RFY44" s="285"/>
      <c r="RFZ44" s="287"/>
      <c r="RGA44" s="287"/>
      <c r="RGB44" s="285"/>
      <c r="RGC44" s="287"/>
      <c r="RGD44" s="287"/>
      <c r="RGE44" s="285"/>
      <c r="RGF44" s="287"/>
      <c r="RGG44" s="287"/>
      <c r="RGH44" s="285"/>
      <c r="RGI44" s="287"/>
      <c r="RGJ44" s="287"/>
      <c r="RGK44" s="285"/>
      <c r="RGL44" s="287"/>
      <c r="RGM44" s="287"/>
      <c r="RGN44" s="285"/>
      <c r="RGO44" s="287"/>
      <c r="RGP44" s="287"/>
      <c r="RGQ44" s="285"/>
      <c r="RGR44" s="287"/>
      <c r="RGS44" s="287"/>
      <c r="RGT44" s="285"/>
      <c r="RGU44" s="287"/>
      <c r="RGV44" s="287"/>
      <c r="RGW44" s="285"/>
      <c r="RGX44" s="287"/>
      <c r="RGY44" s="287"/>
      <c r="RGZ44" s="285"/>
      <c r="RHA44" s="287"/>
      <c r="RHB44" s="287"/>
      <c r="RHC44" s="285"/>
      <c r="RHD44" s="287"/>
      <c r="RHE44" s="287"/>
      <c r="RHF44" s="285"/>
      <c r="RHG44" s="287"/>
      <c r="RHH44" s="287"/>
      <c r="RHI44" s="285"/>
      <c r="RHJ44" s="286"/>
      <c r="RHK44" s="286"/>
      <c r="RHL44" s="286"/>
      <c r="RHM44" s="287"/>
      <c r="RHN44" s="287"/>
      <c r="RHO44" s="285"/>
      <c r="RHP44" s="286"/>
      <c r="RHQ44" s="286"/>
      <c r="RHR44" s="286"/>
      <c r="RHS44" s="287"/>
      <c r="RHT44" s="287"/>
      <c r="RHU44" s="285"/>
      <c r="RHV44" s="287"/>
      <c r="RHW44" s="287"/>
      <c r="RHX44" s="285"/>
      <c r="RHY44" s="286"/>
      <c r="RHZ44" s="286"/>
      <c r="RIA44" s="286"/>
      <c r="RIB44" s="286"/>
      <c r="RIC44" s="286"/>
      <c r="RID44" s="286"/>
      <c r="RIE44" s="163"/>
      <c r="RIF44" s="154"/>
      <c r="RIG44" s="287"/>
      <c r="RIH44" s="287"/>
      <c r="RII44" s="285"/>
      <c r="RIJ44" s="287"/>
      <c r="RIK44" s="287"/>
      <c r="RIL44" s="285"/>
      <c r="RIM44" s="287"/>
      <c r="RIN44" s="287"/>
      <c r="RIO44" s="285"/>
      <c r="RIP44" s="287"/>
      <c r="RIQ44" s="287"/>
      <c r="RIR44" s="285"/>
      <c r="RIS44" s="287"/>
      <c r="RIT44" s="287"/>
      <c r="RIU44" s="285"/>
      <c r="RIV44" s="287"/>
      <c r="RIW44" s="287"/>
      <c r="RIX44" s="285"/>
      <c r="RIY44" s="287"/>
      <c r="RIZ44" s="287"/>
      <c r="RJA44" s="285"/>
      <c r="RJB44" s="287"/>
      <c r="RJC44" s="287"/>
      <c r="RJD44" s="285"/>
      <c r="RJE44" s="287"/>
      <c r="RJF44" s="287"/>
      <c r="RJG44" s="285"/>
      <c r="RJH44" s="287"/>
      <c r="RJI44" s="287"/>
      <c r="RJJ44" s="285"/>
      <c r="RJK44" s="287"/>
      <c r="RJL44" s="287"/>
      <c r="RJM44" s="285"/>
      <c r="RJN44" s="287"/>
      <c r="RJO44" s="287"/>
      <c r="RJP44" s="285"/>
      <c r="RJQ44" s="287"/>
      <c r="RJR44" s="287"/>
      <c r="RJS44" s="285"/>
      <c r="RJT44" s="287"/>
      <c r="RJU44" s="287"/>
      <c r="RJV44" s="285"/>
      <c r="RJW44" s="287"/>
      <c r="RJX44" s="287"/>
      <c r="RJY44" s="285"/>
      <c r="RJZ44" s="287"/>
      <c r="RKA44" s="287"/>
      <c r="RKB44" s="285"/>
      <c r="RKC44" s="287"/>
      <c r="RKD44" s="287"/>
      <c r="RKE44" s="285"/>
      <c r="RKF44" s="287"/>
      <c r="RKG44" s="287"/>
      <c r="RKH44" s="285"/>
      <c r="RKI44" s="287"/>
      <c r="RKJ44" s="287"/>
      <c r="RKK44" s="285"/>
      <c r="RKL44" s="287"/>
      <c r="RKM44" s="287"/>
      <c r="RKN44" s="285"/>
      <c r="RKO44" s="287"/>
      <c r="RKP44" s="287"/>
      <c r="RKQ44" s="285"/>
      <c r="RKR44" s="286"/>
      <c r="RKS44" s="286"/>
      <c r="RKT44" s="286"/>
      <c r="RKU44" s="287"/>
      <c r="RKV44" s="287"/>
      <c r="RKW44" s="285"/>
      <c r="RKX44" s="286"/>
      <c r="RKY44" s="286"/>
      <c r="RKZ44" s="286"/>
      <c r="RLA44" s="287"/>
      <c r="RLB44" s="287"/>
      <c r="RLC44" s="285"/>
      <c r="RLD44" s="287"/>
      <c r="RLE44" s="287"/>
      <c r="RLF44" s="285"/>
      <c r="RLG44" s="286"/>
      <c r="RLH44" s="286"/>
      <c r="RLI44" s="286"/>
      <c r="RLJ44" s="286"/>
      <c r="RLK44" s="286"/>
      <c r="RLL44" s="286"/>
      <c r="RLM44" s="163"/>
      <c r="RLN44" s="154"/>
      <c r="RLO44" s="287"/>
      <c r="RLP44" s="287"/>
      <c r="RLQ44" s="285"/>
      <c r="RLR44" s="287"/>
      <c r="RLS44" s="287"/>
      <c r="RLT44" s="285"/>
      <c r="RLU44" s="287"/>
      <c r="RLV44" s="287"/>
      <c r="RLW44" s="285"/>
      <c r="RLX44" s="287"/>
      <c r="RLY44" s="287"/>
      <c r="RLZ44" s="285"/>
      <c r="RMA44" s="287"/>
      <c r="RMB44" s="287"/>
      <c r="RMC44" s="285"/>
      <c r="RMD44" s="287"/>
      <c r="RME44" s="287"/>
      <c r="RMF44" s="285"/>
      <c r="RMG44" s="287"/>
      <c r="RMH44" s="287"/>
      <c r="RMI44" s="285"/>
      <c r="RMJ44" s="287"/>
      <c r="RMK44" s="287"/>
      <c r="RML44" s="285"/>
      <c r="RMM44" s="287"/>
      <c r="RMN44" s="287"/>
      <c r="RMO44" s="285"/>
      <c r="RMP44" s="287"/>
      <c r="RMQ44" s="287"/>
      <c r="RMR44" s="285"/>
      <c r="RMS44" s="287"/>
      <c r="RMT44" s="287"/>
      <c r="RMU44" s="285"/>
      <c r="RMV44" s="287"/>
      <c r="RMW44" s="287"/>
      <c r="RMX44" s="285"/>
      <c r="RMY44" s="287"/>
      <c r="RMZ44" s="287"/>
      <c r="RNA44" s="285"/>
      <c r="RNB44" s="287"/>
      <c r="RNC44" s="287"/>
      <c r="RND44" s="285"/>
      <c r="RNE44" s="287"/>
      <c r="RNF44" s="287"/>
      <c r="RNG44" s="285"/>
      <c r="RNH44" s="287"/>
      <c r="RNI44" s="287"/>
      <c r="RNJ44" s="285"/>
      <c r="RNK44" s="287"/>
      <c r="RNL44" s="287"/>
      <c r="RNM44" s="285"/>
      <c r="RNN44" s="287"/>
      <c r="RNO44" s="287"/>
      <c r="RNP44" s="285"/>
      <c r="RNQ44" s="287"/>
      <c r="RNR44" s="287"/>
      <c r="RNS44" s="285"/>
      <c r="RNT44" s="287"/>
      <c r="RNU44" s="287"/>
      <c r="RNV44" s="285"/>
      <c r="RNW44" s="287"/>
      <c r="RNX44" s="287"/>
      <c r="RNY44" s="285"/>
      <c r="RNZ44" s="286"/>
      <c r="ROA44" s="286"/>
      <c r="ROB44" s="286"/>
      <c r="ROC44" s="287"/>
      <c r="ROD44" s="287"/>
      <c r="ROE44" s="285"/>
      <c r="ROF44" s="286"/>
      <c r="ROG44" s="286"/>
      <c r="ROH44" s="286"/>
      <c r="ROI44" s="287"/>
      <c r="ROJ44" s="287"/>
      <c r="ROK44" s="285"/>
      <c r="ROL44" s="287"/>
      <c r="ROM44" s="287"/>
      <c r="RON44" s="285"/>
      <c r="ROO44" s="286"/>
      <c r="ROP44" s="286"/>
      <c r="ROQ44" s="286"/>
      <c r="ROR44" s="286"/>
      <c r="ROS44" s="286"/>
      <c r="ROT44" s="286"/>
      <c r="ROU44" s="163"/>
      <c r="ROV44" s="154"/>
      <c r="ROW44" s="287"/>
      <c r="ROX44" s="287"/>
      <c r="ROY44" s="285"/>
      <c r="ROZ44" s="287"/>
      <c r="RPA44" s="287"/>
      <c r="RPB44" s="285"/>
      <c r="RPC44" s="287"/>
      <c r="RPD44" s="287"/>
      <c r="RPE44" s="285"/>
      <c r="RPF44" s="287"/>
      <c r="RPG44" s="287"/>
      <c r="RPH44" s="285"/>
      <c r="RPI44" s="287"/>
      <c r="RPJ44" s="287"/>
      <c r="RPK44" s="285"/>
      <c r="RPL44" s="287"/>
      <c r="RPM44" s="287"/>
      <c r="RPN44" s="285"/>
      <c r="RPO44" s="287"/>
      <c r="RPP44" s="287"/>
      <c r="RPQ44" s="285"/>
      <c r="RPR44" s="287"/>
      <c r="RPS44" s="287"/>
      <c r="RPT44" s="285"/>
      <c r="RPU44" s="287"/>
      <c r="RPV44" s="287"/>
      <c r="RPW44" s="285"/>
      <c r="RPX44" s="287"/>
      <c r="RPY44" s="287"/>
      <c r="RPZ44" s="285"/>
      <c r="RQA44" s="287"/>
      <c r="RQB44" s="287"/>
      <c r="RQC44" s="285"/>
      <c r="RQD44" s="287"/>
      <c r="RQE44" s="287"/>
      <c r="RQF44" s="285"/>
      <c r="RQG44" s="287"/>
      <c r="RQH44" s="287"/>
      <c r="RQI44" s="285"/>
      <c r="RQJ44" s="287"/>
      <c r="RQK44" s="287"/>
      <c r="RQL44" s="285"/>
      <c r="RQM44" s="287"/>
      <c r="RQN44" s="287"/>
      <c r="RQO44" s="285"/>
      <c r="RQP44" s="287"/>
      <c r="RQQ44" s="287"/>
      <c r="RQR44" s="285"/>
      <c r="RQS44" s="287"/>
      <c r="RQT44" s="287"/>
      <c r="RQU44" s="285"/>
      <c r="RQV44" s="287"/>
      <c r="RQW44" s="287"/>
      <c r="RQX44" s="285"/>
      <c r="RQY44" s="287"/>
      <c r="RQZ44" s="287"/>
      <c r="RRA44" s="285"/>
      <c r="RRB44" s="287"/>
      <c r="RRC44" s="287"/>
      <c r="RRD44" s="285"/>
      <c r="RRE44" s="287"/>
      <c r="RRF44" s="287"/>
      <c r="RRG44" s="285"/>
      <c r="RRH44" s="286"/>
      <c r="RRI44" s="286"/>
      <c r="RRJ44" s="286"/>
      <c r="RRK44" s="287"/>
      <c r="RRL44" s="287"/>
      <c r="RRM44" s="285"/>
      <c r="RRN44" s="286"/>
      <c r="RRO44" s="286"/>
      <c r="RRP44" s="286"/>
      <c r="RRQ44" s="287"/>
      <c r="RRR44" s="287"/>
      <c r="RRS44" s="285"/>
      <c r="RRT44" s="287"/>
      <c r="RRU44" s="287"/>
      <c r="RRV44" s="285"/>
      <c r="RRW44" s="286"/>
      <c r="RRX44" s="286"/>
      <c r="RRY44" s="286"/>
      <c r="RRZ44" s="286"/>
      <c r="RSA44" s="286"/>
      <c r="RSB44" s="286"/>
      <c r="RSC44" s="163"/>
      <c r="RSD44" s="154"/>
      <c r="RSE44" s="287"/>
      <c r="RSF44" s="287"/>
      <c r="RSG44" s="285"/>
      <c r="RSH44" s="287"/>
      <c r="RSI44" s="287"/>
      <c r="RSJ44" s="285"/>
      <c r="RSK44" s="287"/>
      <c r="RSL44" s="287"/>
      <c r="RSM44" s="285"/>
      <c r="RSN44" s="287"/>
      <c r="RSO44" s="287"/>
      <c r="RSP44" s="285"/>
      <c r="RSQ44" s="287"/>
      <c r="RSR44" s="287"/>
      <c r="RSS44" s="285"/>
      <c r="RST44" s="287"/>
      <c r="RSU44" s="287"/>
      <c r="RSV44" s="285"/>
      <c r="RSW44" s="287"/>
      <c r="RSX44" s="287"/>
      <c r="RSY44" s="285"/>
      <c r="RSZ44" s="287"/>
      <c r="RTA44" s="287"/>
      <c r="RTB44" s="285"/>
      <c r="RTC44" s="287"/>
      <c r="RTD44" s="287"/>
      <c r="RTE44" s="285"/>
      <c r="RTF44" s="287"/>
      <c r="RTG44" s="287"/>
      <c r="RTH44" s="285"/>
      <c r="RTI44" s="287"/>
      <c r="RTJ44" s="287"/>
      <c r="RTK44" s="285"/>
      <c r="RTL44" s="287"/>
      <c r="RTM44" s="287"/>
      <c r="RTN44" s="285"/>
      <c r="RTO44" s="287"/>
      <c r="RTP44" s="287"/>
      <c r="RTQ44" s="285"/>
      <c r="RTR44" s="287"/>
      <c r="RTS44" s="287"/>
      <c r="RTT44" s="285"/>
      <c r="RTU44" s="287"/>
      <c r="RTV44" s="287"/>
      <c r="RTW44" s="285"/>
      <c r="RTX44" s="287"/>
      <c r="RTY44" s="287"/>
      <c r="RTZ44" s="285"/>
      <c r="RUA44" s="287"/>
      <c r="RUB44" s="287"/>
      <c r="RUC44" s="285"/>
      <c r="RUD44" s="287"/>
      <c r="RUE44" s="287"/>
      <c r="RUF44" s="285"/>
      <c r="RUG44" s="287"/>
      <c r="RUH44" s="287"/>
      <c r="RUI44" s="285"/>
      <c r="RUJ44" s="287"/>
      <c r="RUK44" s="287"/>
      <c r="RUL44" s="285"/>
      <c r="RUM44" s="287"/>
      <c r="RUN44" s="287"/>
      <c r="RUO44" s="285"/>
      <c r="RUP44" s="286"/>
      <c r="RUQ44" s="286"/>
      <c r="RUR44" s="286"/>
      <c r="RUS44" s="287"/>
      <c r="RUT44" s="287"/>
      <c r="RUU44" s="285"/>
      <c r="RUV44" s="286"/>
      <c r="RUW44" s="286"/>
      <c r="RUX44" s="286"/>
      <c r="RUY44" s="287"/>
      <c r="RUZ44" s="287"/>
      <c r="RVA44" s="285"/>
      <c r="RVB44" s="287"/>
      <c r="RVC44" s="287"/>
      <c r="RVD44" s="285"/>
      <c r="RVE44" s="286"/>
      <c r="RVF44" s="286"/>
      <c r="RVG44" s="286"/>
      <c r="RVH44" s="286"/>
      <c r="RVI44" s="286"/>
      <c r="RVJ44" s="286"/>
      <c r="RVK44" s="163"/>
      <c r="RVL44" s="154"/>
      <c r="RVM44" s="287"/>
      <c r="RVN44" s="287"/>
      <c r="RVO44" s="285"/>
      <c r="RVP44" s="287"/>
      <c r="RVQ44" s="287"/>
      <c r="RVR44" s="285"/>
      <c r="RVS44" s="287"/>
      <c r="RVT44" s="287"/>
      <c r="RVU44" s="285"/>
      <c r="RVV44" s="287"/>
      <c r="RVW44" s="287"/>
      <c r="RVX44" s="285"/>
      <c r="RVY44" s="287"/>
      <c r="RVZ44" s="287"/>
      <c r="RWA44" s="285"/>
      <c r="RWB44" s="287"/>
      <c r="RWC44" s="287"/>
      <c r="RWD44" s="285"/>
      <c r="RWE44" s="287"/>
      <c r="RWF44" s="287"/>
      <c r="RWG44" s="285"/>
      <c r="RWH44" s="287"/>
      <c r="RWI44" s="287"/>
      <c r="RWJ44" s="285"/>
      <c r="RWK44" s="287"/>
      <c r="RWL44" s="287"/>
      <c r="RWM44" s="285"/>
      <c r="RWN44" s="287"/>
      <c r="RWO44" s="287"/>
      <c r="RWP44" s="285"/>
      <c r="RWQ44" s="287"/>
      <c r="RWR44" s="287"/>
      <c r="RWS44" s="285"/>
      <c r="RWT44" s="287"/>
      <c r="RWU44" s="287"/>
      <c r="RWV44" s="285"/>
      <c r="RWW44" s="287"/>
      <c r="RWX44" s="287"/>
      <c r="RWY44" s="285"/>
      <c r="RWZ44" s="287"/>
      <c r="RXA44" s="287"/>
      <c r="RXB44" s="285"/>
      <c r="RXC44" s="287"/>
      <c r="RXD44" s="287"/>
      <c r="RXE44" s="285"/>
      <c r="RXF44" s="287"/>
      <c r="RXG44" s="287"/>
      <c r="RXH44" s="285"/>
      <c r="RXI44" s="287"/>
      <c r="RXJ44" s="287"/>
      <c r="RXK44" s="285"/>
      <c r="RXL44" s="287"/>
      <c r="RXM44" s="287"/>
      <c r="RXN44" s="285"/>
      <c r="RXO44" s="287"/>
      <c r="RXP44" s="287"/>
      <c r="RXQ44" s="285"/>
      <c r="RXR44" s="287"/>
      <c r="RXS44" s="287"/>
      <c r="RXT44" s="285"/>
      <c r="RXU44" s="287"/>
      <c r="RXV44" s="287"/>
      <c r="RXW44" s="285"/>
      <c r="RXX44" s="286"/>
      <c r="RXY44" s="286"/>
      <c r="RXZ44" s="286"/>
      <c r="RYA44" s="287"/>
      <c r="RYB44" s="287"/>
      <c r="RYC44" s="285"/>
      <c r="RYD44" s="286"/>
      <c r="RYE44" s="286"/>
      <c r="RYF44" s="286"/>
      <c r="RYG44" s="287"/>
      <c r="RYH44" s="287"/>
      <c r="RYI44" s="285"/>
      <c r="RYJ44" s="287"/>
      <c r="RYK44" s="287"/>
      <c r="RYL44" s="285"/>
      <c r="RYM44" s="286"/>
      <c r="RYN44" s="286"/>
      <c r="RYO44" s="286"/>
      <c r="RYP44" s="286"/>
      <c r="RYQ44" s="286"/>
      <c r="RYR44" s="286"/>
      <c r="RYS44" s="163"/>
      <c r="RYT44" s="154"/>
      <c r="RYU44" s="287"/>
      <c r="RYV44" s="287"/>
      <c r="RYW44" s="285"/>
      <c r="RYX44" s="287"/>
      <c r="RYY44" s="287"/>
      <c r="RYZ44" s="285"/>
      <c r="RZA44" s="287"/>
      <c r="RZB44" s="287"/>
      <c r="RZC44" s="285"/>
      <c r="RZD44" s="287"/>
      <c r="RZE44" s="287"/>
      <c r="RZF44" s="285"/>
      <c r="RZG44" s="287"/>
      <c r="RZH44" s="287"/>
      <c r="RZI44" s="285"/>
      <c r="RZJ44" s="287"/>
      <c r="RZK44" s="287"/>
      <c r="RZL44" s="285"/>
      <c r="RZM44" s="287"/>
      <c r="RZN44" s="287"/>
      <c r="RZO44" s="285"/>
      <c r="RZP44" s="287"/>
      <c r="RZQ44" s="287"/>
      <c r="RZR44" s="285"/>
      <c r="RZS44" s="287"/>
      <c r="RZT44" s="287"/>
      <c r="RZU44" s="285"/>
      <c r="RZV44" s="287"/>
      <c r="RZW44" s="287"/>
      <c r="RZX44" s="285"/>
      <c r="RZY44" s="287"/>
      <c r="RZZ44" s="287"/>
      <c r="SAA44" s="285"/>
      <c r="SAB44" s="287"/>
      <c r="SAC44" s="287"/>
      <c r="SAD44" s="285"/>
      <c r="SAE44" s="287"/>
      <c r="SAF44" s="287"/>
      <c r="SAG44" s="285"/>
      <c r="SAH44" s="287"/>
      <c r="SAI44" s="287"/>
      <c r="SAJ44" s="285"/>
      <c r="SAK44" s="287"/>
      <c r="SAL44" s="287"/>
      <c r="SAM44" s="285"/>
      <c r="SAN44" s="287"/>
      <c r="SAO44" s="287"/>
      <c r="SAP44" s="285"/>
      <c r="SAQ44" s="287"/>
      <c r="SAR44" s="287"/>
      <c r="SAS44" s="285"/>
      <c r="SAT44" s="287"/>
      <c r="SAU44" s="287"/>
      <c r="SAV44" s="285"/>
      <c r="SAW44" s="287"/>
      <c r="SAX44" s="287"/>
      <c r="SAY44" s="285"/>
      <c r="SAZ44" s="287"/>
      <c r="SBA44" s="287"/>
      <c r="SBB44" s="285"/>
      <c r="SBC44" s="287"/>
      <c r="SBD44" s="287"/>
      <c r="SBE44" s="285"/>
      <c r="SBF44" s="286"/>
      <c r="SBG44" s="286"/>
      <c r="SBH44" s="286"/>
      <c r="SBI44" s="287"/>
      <c r="SBJ44" s="287"/>
      <c r="SBK44" s="285"/>
      <c r="SBL44" s="286"/>
      <c r="SBM44" s="286"/>
      <c r="SBN44" s="286"/>
      <c r="SBO44" s="287"/>
      <c r="SBP44" s="287"/>
      <c r="SBQ44" s="285"/>
      <c r="SBR44" s="287"/>
      <c r="SBS44" s="287"/>
      <c r="SBT44" s="285"/>
      <c r="SBU44" s="286"/>
      <c r="SBV44" s="286"/>
      <c r="SBW44" s="286"/>
      <c r="SBX44" s="286"/>
      <c r="SBY44" s="286"/>
      <c r="SBZ44" s="286"/>
      <c r="SCA44" s="163"/>
      <c r="SCB44" s="154"/>
      <c r="SCC44" s="287"/>
      <c r="SCD44" s="287"/>
      <c r="SCE44" s="285"/>
      <c r="SCF44" s="287"/>
      <c r="SCG44" s="287"/>
      <c r="SCH44" s="285"/>
      <c r="SCI44" s="287"/>
      <c r="SCJ44" s="287"/>
      <c r="SCK44" s="285"/>
      <c r="SCL44" s="287"/>
      <c r="SCM44" s="287"/>
      <c r="SCN44" s="285"/>
      <c r="SCO44" s="287"/>
      <c r="SCP44" s="287"/>
      <c r="SCQ44" s="285"/>
      <c r="SCR44" s="287"/>
      <c r="SCS44" s="287"/>
      <c r="SCT44" s="285"/>
      <c r="SCU44" s="287"/>
      <c r="SCV44" s="287"/>
      <c r="SCW44" s="285"/>
      <c r="SCX44" s="287"/>
      <c r="SCY44" s="287"/>
      <c r="SCZ44" s="285"/>
      <c r="SDA44" s="287"/>
      <c r="SDB44" s="287"/>
      <c r="SDC44" s="285"/>
      <c r="SDD44" s="287"/>
      <c r="SDE44" s="287"/>
      <c r="SDF44" s="285"/>
      <c r="SDG44" s="287"/>
      <c r="SDH44" s="287"/>
      <c r="SDI44" s="285"/>
      <c r="SDJ44" s="287"/>
      <c r="SDK44" s="287"/>
      <c r="SDL44" s="285"/>
      <c r="SDM44" s="287"/>
      <c r="SDN44" s="287"/>
      <c r="SDO44" s="285"/>
      <c r="SDP44" s="287"/>
      <c r="SDQ44" s="287"/>
      <c r="SDR44" s="285"/>
      <c r="SDS44" s="287"/>
      <c r="SDT44" s="287"/>
      <c r="SDU44" s="285"/>
      <c r="SDV44" s="287"/>
      <c r="SDW44" s="287"/>
      <c r="SDX44" s="285"/>
      <c r="SDY44" s="287"/>
      <c r="SDZ44" s="287"/>
      <c r="SEA44" s="285"/>
      <c r="SEB44" s="287"/>
      <c r="SEC44" s="287"/>
      <c r="SED44" s="285"/>
      <c r="SEE44" s="287"/>
      <c r="SEF44" s="287"/>
      <c r="SEG44" s="285"/>
      <c r="SEH44" s="287"/>
      <c r="SEI44" s="287"/>
      <c r="SEJ44" s="285"/>
      <c r="SEK44" s="287"/>
      <c r="SEL44" s="287"/>
      <c r="SEM44" s="285"/>
      <c r="SEN44" s="286"/>
      <c r="SEO44" s="286"/>
      <c r="SEP44" s="286"/>
      <c r="SEQ44" s="287"/>
      <c r="SER44" s="287"/>
      <c r="SES44" s="285"/>
      <c r="SET44" s="286"/>
      <c r="SEU44" s="286"/>
      <c r="SEV44" s="286"/>
      <c r="SEW44" s="287"/>
      <c r="SEX44" s="287"/>
      <c r="SEY44" s="285"/>
      <c r="SEZ44" s="287"/>
      <c r="SFA44" s="287"/>
      <c r="SFB44" s="285"/>
      <c r="SFC44" s="286"/>
      <c r="SFD44" s="286"/>
      <c r="SFE44" s="286"/>
      <c r="SFF44" s="286"/>
      <c r="SFG44" s="286"/>
      <c r="SFH44" s="286"/>
      <c r="SFI44" s="163"/>
      <c r="SFJ44" s="154"/>
      <c r="SFK44" s="287"/>
      <c r="SFL44" s="287"/>
      <c r="SFM44" s="285"/>
      <c r="SFN44" s="287"/>
      <c r="SFO44" s="287"/>
      <c r="SFP44" s="285"/>
      <c r="SFQ44" s="287"/>
      <c r="SFR44" s="287"/>
      <c r="SFS44" s="285"/>
      <c r="SFT44" s="287"/>
      <c r="SFU44" s="287"/>
      <c r="SFV44" s="285"/>
      <c r="SFW44" s="287"/>
      <c r="SFX44" s="287"/>
      <c r="SFY44" s="285"/>
      <c r="SFZ44" s="287"/>
      <c r="SGA44" s="287"/>
      <c r="SGB44" s="285"/>
      <c r="SGC44" s="287"/>
      <c r="SGD44" s="287"/>
      <c r="SGE44" s="285"/>
      <c r="SGF44" s="287"/>
      <c r="SGG44" s="287"/>
      <c r="SGH44" s="285"/>
      <c r="SGI44" s="287"/>
      <c r="SGJ44" s="287"/>
      <c r="SGK44" s="285"/>
      <c r="SGL44" s="287"/>
      <c r="SGM44" s="287"/>
      <c r="SGN44" s="285"/>
      <c r="SGO44" s="287"/>
      <c r="SGP44" s="287"/>
      <c r="SGQ44" s="285"/>
      <c r="SGR44" s="287"/>
      <c r="SGS44" s="287"/>
      <c r="SGT44" s="285"/>
      <c r="SGU44" s="287"/>
      <c r="SGV44" s="287"/>
      <c r="SGW44" s="285"/>
      <c r="SGX44" s="287"/>
      <c r="SGY44" s="287"/>
      <c r="SGZ44" s="285"/>
      <c r="SHA44" s="287"/>
      <c r="SHB44" s="287"/>
      <c r="SHC44" s="285"/>
      <c r="SHD44" s="287"/>
      <c r="SHE44" s="287"/>
      <c r="SHF44" s="285"/>
      <c r="SHG44" s="287"/>
      <c r="SHH44" s="287"/>
      <c r="SHI44" s="285"/>
      <c r="SHJ44" s="287"/>
      <c r="SHK44" s="287"/>
      <c r="SHL44" s="285"/>
      <c r="SHM44" s="287"/>
      <c r="SHN44" s="287"/>
      <c r="SHO44" s="285"/>
      <c r="SHP44" s="287"/>
      <c r="SHQ44" s="287"/>
      <c r="SHR44" s="285"/>
      <c r="SHS44" s="287"/>
      <c r="SHT44" s="287"/>
      <c r="SHU44" s="285"/>
      <c r="SHV44" s="286"/>
      <c r="SHW44" s="286"/>
      <c r="SHX44" s="286"/>
      <c r="SHY44" s="287"/>
      <c r="SHZ44" s="287"/>
      <c r="SIA44" s="285"/>
      <c r="SIB44" s="286"/>
      <c r="SIC44" s="286"/>
      <c r="SID44" s="286"/>
      <c r="SIE44" s="287"/>
      <c r="SIF44" s="287"/>
      <c r="SIG44" s="285"/>
      <c r="SIH44" s="287"/>
      <c r="SII44" s="287"/>
      <c r="SIJ44" s="285"/>
      <c r="SIK44" s="286"/>
      <c r="SIL44" s="286"/>
      <c r="SIM44" s="286"/>
      <c r="SIN44" s="286"/>
      <c r="SIO44" s="286"/>
      <c r="SIP44" s="286"/>
      <c r="SIQ44" s="163"/>
      <c r="SIR44" s="154"/>
      <c r="SIS44" s="287"/>
      <c r="SIT44" s="287"/>
      <c r="SIU44" s="285"/>
      <c r="SIV44" s="287"/>
      <c r="SIW44" s="287"/>
      <c r="SIX44" s="285"/>
      <c r="SIY44" s="287"/>
      <c r="SIZ44" s="287"/>
      <c r="SJA44" s="285"/>
      <c r="SJB44" s="287"/>
      <c r="SJC44" s="287"/>
      <c r="SJD44" s="285"/>
      <c r="SJE44" s="287"/>
      <c r="SJF44" s="287"/>
      <c r="SJG44" s="285"/>
      <c r="SJH44" s="287"/>
      <c r="SJI44" s="287"/>
      <c r="SJJ44" s="285"/>
      <c r="SJK44" s="287"/>
      <c r="SJL44" s="287"/>
      <c r="SJM44" s="285"/>
      <c r="SJN44" s="287"/>
      <c r="SJO44" s="287"/>
      <c r="SJP44" s="285"/>
      <c r="SJQ44" s="287"/>
      <c r="SJR44" s="287"/>
      <c r="SJS44" s="285"/>
      <c r="SJT44" s="287"/>
      <c r="SJU44" s="287"/>
      <c r="SJV44" s="285"/>
      <c r="SJW44" s="287"/>
      <c r="SJX44" s="287"/>
      <c r="SJY44" s="285"/>
      <c r="SJZ44" s="287"/>
      <c r="SKA44" s="287"/>
      <c r="SKB44" s="285"/>
      <c r="SKC44" s="287"/>
      <c r="SKD44" s="287"/>
      <c r="SKE44" s="285"/>
      <c r="SKF44" s="287"/>
      <c r="SKG44" s="287"/>
      <c r="SKH44" s="285"/>
      <c r="SKI44" s="287"/>
      <c r="SKJ44" s="287"/>
      <c r="SKK44" s="285"/>
      <c r="SKL44" s="287"/>
      <c r="SKM44" s="287"/>
      <c r="SKN44" s="285"/>
      <c r="SKO44" s="287"/>
      <c r="SKP44" s="287"/>
      <c r="SKQ44" s="285"/>
      <c r="SKR44" s="287"/>
      <c r="SKS44" s="287"/>
      <c r="SKT44" s="285"/>
      <c r="SKU44" s="287"/>
      <c r="SKV44" s="287"/>
      <c r="SKW44" s="285"/>
      <c r="SKX44" s="287"/>
      <c r="SKY44" s="287"/>
      <c r="SKZ44" s="285"/>
      <c r="SLA44" s="287"/>
      <c r="SLB44" s="287"/>
      <c r="SLC44" s="285"/>
      <c r="SLD44" s="286"/>
      <c r="SLE44" s="286"/>
      <c r="SLF44" s="286"/>
      <c r="SLG44" s="287"/>
      <c r="SLH44" s="287"/>
      <c r="SLI44" s="285"/>
      <c r="SLJ44" s="286"/>
      <c r="SLK44" s="286"/>
      <c r="SLL44" s="286"/>
      <c r="SLM44" s="287"/>
      <c r="SLN44" s="287"/>
      <c r="SLO44" s="285"/>
      <c r="SLP44" s="287"/>
      <c r="SLQ44" s="287"/>
      <c r="SLR44" s="285"/>
      <c r="SLS44" s="286"/>
      <c r="SLT44" s="286"/>
      <c r="SLU44" s="286"/>
      <c r="SLV44" s="286"/>
      <c r="SLW44" s="286"/>
      <c r="SLX44" s="286"/>
      <c r="SLY44" s="163"/>
      <c r="SLZ44" s="154"/>
      <c r="SMA44" s="287"/>
      <c r="SMB44" s="287"/>
      <c r="SMC44" s="285"/>
      <c r="SMD44" s="287"/>
      <c r="SME44" s="287"/>
      <c r="SMF44" s="285"/>
      <c r="SMG44" s="287"/>
      <c r="SMH44" s="287"/>
      <c r="SMI44" s="285"/>
      <c r="SMJ44" s="287"/>
      <c r="SMK44" s="287"/>
      <c r="SML44" s="285"/>
      <c r="SMM44" s="287"/>
      <c r="SMN44" s="287"/>
      <c r="SMO44" s="285"/>
      <c r="SMP44" s="287"/>
      <c r="SMQ44" s="287"/>
      <c r="SMR44" s="285"/>
      <c r="SMS44" s="287"/>
      <c r="SMT44" s="287"/>
      <c r="SMU44" s="285"/>
      <c r="SMV44" s="287"/>
      <c r="SMW44" s="287"/>
      <c r="SMX44" s="285"/>
      <c r="SMY44" s="287"/>
      <c r="SMZ44" s="287"/>
      <c r="SNA44" s="285"/>
      <c r="SNB44" s="287"/>
      <c r="SNC44" s="287"/>
      <c r="SND44" s="285"/>
      <c r="SNE44" s="287"/>
      <c r="SNF44" s="287"/>
      <c r="SNG44" s="285"/>
      <c r="SNH44" s="287"/>
      <c r="SNI44" s="287"/>
      <c r="SNJ44" s="285"/>
      <c r="SNK44" s="287"/>
      <c r="SNL44" s="287"/>
      <c r="SNM44" s="285"/>
      <c r="SNN44" s="287"/>
      <c r="SNO44" s="287"/>
      <c r="SNP44" s="285"/>
      <c r="SNQ44" s="287"/>
      <c r="SNR44" s="287"/>
      <c r="SNS44" s="285"/>
      <c r="SNT44" s="287"/>
      <c r="SNU44" s="287"/>
      <c r="SNV44" s="285"/>
      <c r="SNW44" s="287"/>
      <c r="SNX44" s="287"/>
      <c r="SNY44" s="285"/>
      <c r="SNZ44" s="287"/>
      <c r="SOA44" s="287"/>
      <c r="SOB44" s="285"/>
      <c r="SOC44" s="287"/>
      <c r="SOD44" s="287"/>
      <c r="SOE44" s="285"/>
      <c r="SOF44" s="287"/>
      <c r="SOG44" s="287"/>
      <c r="SOH44" s="285"/>
      <c r="SOI44" s="287"/>
      <c r="SOJ44" s="287"/>
      <c r="SOK44" s="285"/>
      <c r="SOL44" s="286"/>
      <c r="SOM44" s="286"/>
      <c r="SON44" s="286"/>
      <c r="SOO44" s="287"/>
      <c r="SOP44" s="287"/>
      <c r="SOQ44" s="285"/>
      <c r="SOR44" s="286"/>
      <c r="SOS44" s="286"/>
      <c r="SOT44" s="286"/>
      <c r="SOU44" s="287"/>
      <c r="SOV44" s="287"/>
      <c r="SOW44" s="285"/>
      <c r="SOX44" s="287"/>
      <c r="SOY44" s="287"/>
      <c r="SOZ44" s="285"/>
      <c r="SPA44" s="286"/>
      <c r="SPB44" s="286"/>
      <c r="SPC44" s="286"/>
      <c r="SPD44" s="286"/>
      <c r="SPE44" s="286"/>
      <c r="SPF44" s="286"/>
      <c r="SPG44" s="163"/>
      <c r="SPH44" s="154"/>
      <c r="SPI44" s="287"/>
      <c r="SPJ44" s="287"/>
      <c r="SPK44" s="285"/>
      <c r="SPL44" s="287"/>
      <c r="SPM44" s="287"/>
      <c r="SPN44" s="285"/>
      <c r="SPO44" s="287"/>
      <c r="SPP44" s="287"/>
      <c r="SPQ44" s="285"/>
      <c r="SPR44" s="287"/>
      <c r="SPS44" s="287"/>
      <c r="SPT44" s="285"/>
      <c r="SPU44" s="287"/>
      <c r="SPV44" s="287"/>
      <c r="SPW44" s="285"/>
      <c r="SPX44" s="287"/>
      <c r="SPY44" s="287"/>
      <c r="SPZ44" s="285"/>
      <c r="SQA44" s="287"/>
      <c r="SQB44" s="287"/>
      <c r="SQC44" s="285"/>
      <c r="SQD44" s="287"/>
      <c r="SQE44" s="287"/>
      <c r="SQF44" s="285"/>
      <c r="SQG44" s="287"/>
      <c r="SQH44" s="287"/>
      <c r="SQI44" s="285"/>
      <c r="SQJ44" s="287"/>
      <c r="SQK44" s="287"/>
      <c r="SQL44" s="285"/>
      <c r="SQM44" s="287"/>
      <c r="SQN44" s="287"/>
      <c r="SQO44" s="285"/>
      <c r="SQP44" s="287"/>
      <c r="SQQ44" s="287"/>
      <c r="SQR44" s="285"/>
      <c r="SQS44" s="287"/>
      <c r="SQT44" s="287"/>
      <c r="SQU44" s="285"/>
      <c r="SQV44" s="287"/>
      <c r="SQW44" s="287"/>
      <c r="SQX44" s="285"/>
      <c r="SQY44" s="287"/>
      <c r="SQZ44" s="287"/>
      <c r="SRA44" s="285"/>
      <c r="SRB44" s="287"/>
      <c r="SRC44" s="287"/>
      <c r="SRD44" s="285"/>
      <c r="SRE44" s="287"/>
      <c r="SRF44" s="287"/>
      <c r="SRG44" s="285"/>
      <c r="SRH44" s="287"/>
      <c r="SRI44" s="287"/>
      <c r="SRJ44" s="285"/>
      <c r="SRK44" s="287"/>
      <c r="SRL44" s="287"/>
      <c r="SRM44" s="285"/>
      <c r="SRN44" s="287"/>
      <c r="SRO44" s="287"/>
      <c r="SRP44" s="285"/>
      <c r="SRQ44" s="287"/>
      <c r="SRR44" s="287"/>
      <c r="SRS44" s="285"/>
      <c r="SRT44" s="286"/>
      <c r="SRU44" s="286"/>
      <c r="SRV44" s="286"/>
      <c r="SRW44" s="287"/>
      <c r="SRX44" s="287"/>
      <c r="SRY44" s="285"/>
      <c r="SRZ44" s="286"/>
      <c r="SSA44" s="286"/>
      <c r="SSB44" s="286"/>
      <c r="SSC44" s="287"/>
      <c r="SSD44" s="287"/>
      <c r="SSE44" s="285"/>
      <c r="SSF44" s="287"/>
      <c r="SSG44" s="287"/>
      <c r="SSH44" s="285"/>
      <c r="SSI44" s="286"/>
      <c r="SSJ44" s="286"/>
      <c r="SSK44" s="286"/>
      <c r="SSL44" s="286"/>
      <c r="SSM44" s="286"/>
      <c r="SSN44" s="286"/>
      <c r="SSO44" s="163"/>
      <c r="SSP44" s="154"/>
      <c r="SSQ44" s="287"/>
      <c r="SSR44" s="287"/>
      <c r="SSS44" s="285"/>
      <c r="SST44" s="287"/>
      <c r="SSU44" s="287"/>
      <c r="SSV44" s="285"/>
      <c r="SSW44" s="287"/>
      <c r="SSX44" s="287"/>
      <c r="SSY44" s="285"/>
      <c r="SSZ44" s="287"/>
      <c r="STA44" s="287"/>
      <c r="STB44" s="285"/>
      <c r="STC44" s="287"/>
      <c r="STD44" s="287"/>
      <c r="STE44" s="285"/>
      <c r="STF44" s="287"/>
      <c r="STG44" s="287"/>
      <c r="STH44" s="285"/>
      <c r="STI44" s="287"/>
      <c r="STJ44" s="287"/>
      <c r="STK44" s="285"/>
      <c r="STL44" s="287"/>
      <c r="STM44" s="287"/>
      <c r="STN44" s="285"/>
      <c r="STO44" s="287"/>
      <c r="STP44" s="287"/>
      <c r="STQ44" s="285"/>
      <c r="STR44" s="287"/>
      <c r="STS44" s="287"/>
      <c r="STT44" s="285"/>
      <c r="STU44" s="287"/>
      <c r="STV44" s="287"/>
      <c r="STW44" s="285"/>
      <c r="STX44" s="287"/>
      <c r="STY44" s="287"/>
      <c r="STZ44" s="285"/>
      <c r="SUA44" s="287"/>
      <c r="SUB44" s="287"/>
      <c r="SUC44" s="285"/>
      <c r="SUD44" s="287"/>
      <c r="SUE44" s="287"/>
      <c r="SUF44" s="285"/>
      <c r="SUG44" s="287"/>
      <c r="SUH44" s="287"/>
      <c r="SUI44" s="285"/>
      <c r="SUJ44" s="287"/>
      <c r="SUK44" s="287"/>
      <c r="SUL44" s="285"/>
      <c r="SUM44" s="287"/>
      <c r="SUN44" s="287"/>
      <c r="SUO44" s="285"/>
      <c r="SUP44" s="287"/>
      <c r="SUQ44" s="287"/>
      <c r="SUR44" s="285"/>
      <c r="SUS44" s="287"/>
      <c r="SUT44" s="287"/>
      <c r="SUU44" s="285"/>
      <c r="SUV44" s="287"/>
      <c r="SUW44" s="287"/>
      <c r="SUX44" s="285"/>
      <c r="SUY44" s="287"/>
      <c r="SUZ44" s="287"/>
      <c r="SVA44" s="285"/>
      <c r="SVB44" s="286"/>
      <c r="SVC44" s="286"/>
      <c r="SVD44" s="286"/>
      <c r="SVE44" s="287"/>
      <c r="SVF44" s="287"/>
      <c r="SVG44" s="285"/>
      <c r="SVH44" s="286"/>
      <c r="SVI44" s="286"/>
      <c r="SVJ44" s="286"/>
      <c r="SVK44" s="287"/>
      <c r="SVL44" s="287"/>
      <c r="SVM44" s="285"/>
      <c r="SVN44" s="287"/>
      <c r="SVO44" s="287"/>
      <c r="SVP44" s="285"/>
      <c r="SVQ44" s="286"/>
      <c r="SVR44" s="286"/>
      <c r="SVS44" s="286"/>
      <c r="SVT44" s="286"/>
      <c r="SVU44" s="286"/>
      <c r="SVV44" s="286"/>
      <c r="SVW44" s="163"/>
      <c r="SVX44" s="154"/>
      <c r="SVY44" s="287"/>
      <c r="SVZ44" s="287"/>
      <c r="SWA44" s="285"/>
      <c r="SWB44" s="287"/>
      <c r="SWC44" s="287"/>
      <c r="SWD44" s="285"/>
      <c r="SWE44" s="287"/>
      <c r="SWF44" s="287"/>
      <c r="SWG44" s="285"/>
      <c r="SWH44" s="287"/>
      <c r="SWI44" s="287"/>
      <c r="SWJ44" s="285"/>
      <c r="SWK44" s="287"/>
      <c r="SWL44" s="287"/>
      <c r="SWM44" s="285"/>
      <c r="SWN44" s="287"/>
      <c r="SWO44" s="287"/>
      <c r="SWP44" s="285"/>
      <c r="SWQ44" s="287"/>
      <c r="SWR44" s="287"/>
      <c r="SWS44" s="285"/>
      <c r="SWT44" s="287"/>
      <c r="SWU44" s="287"/>
      <c r="SWV44" s="285"/>
      <c r="SWW44" s="287"/>
      <c r="SWX44" s="287"/>
      <c r="SWY44" s="285"/>
      <c r="SWZ44" s="287"/>
      <c r="SXA44" s="287"/>
      <c r="SXB44" s="285"/>
      <c r="SXC44" s="287"/>
      <c r="SXD44" s="287"/>
      <c r="SXE44" s="285"/>
      <c r="SXF44" s="287"/>
      <c r="SXG44" s="287"/>
      <c r="SXH44" s="285"/>
      <c r="SXI44" s="287"/>
      <c r="SXJ44" s="287"/>
      <c r="SXK44" s="285"/>
      <c r="SXL44" s="287"/>
      <c r="SXM44" s="287"/>
      <c r="SXN44" s="285"/>
      <c r="SXO44" s="287"/>
      <c r="SXP44" s="287"/>
      <c r="SXQ44" s="285"/>
      <c r="SXR44" s="287"/>
      <c r="SXS44" s="287"/>
      <c r="SXT44" s="285"/>
      <c r="SXU44" s="287"/>
      <c r="SXV44" s="287"/>
      <c r="SXW44" s="285"/>
      <c r="SXX44" s="287"/>
      <c r="SXY44" s="287"/>
      <c r="SXZ44" s="285"/>
      <c r="SYA44" s="287"/>
      <c r="SYB44" s="287"/>
      <c r="SYC44" s="285"/>
      <c r="SYD44" s="287"/>
      <c r="SYE44" s="287"/>
      <c r="SYF44" s="285"/>
      <c r="SYG44" s="287"/>
      <c r="SYH44" s="287"/>
      <c r="SYI44" s="285"/>
      <c r="SYJ44" s="286"/>
      <c r="SYK44" s="286"/>
      <c r="SYL44" s="286"/>
      <c r="SYM44" s="287"/>
      <c r="SYN44" s="287"/>
      <c r="SYO44" s="285"/>
      <c r="SYP44" s="286"/>
      <c r="SYQ44" s="286"/>
      <c r="SYR44" s="286"/>
      <c r="SYS44" s="287"/>
      <c r="SYT44" s="287"/>
      <c r="SYU44" s="285"/>
      <c r="SYV44" s="287"/>
      <c r="SYW44" s="287"/>
      <c r="SYX44" s="285"/>
      <c r="SYY44" s="286"/>
      <c r="SYZ44" s="286"/>
      <c r="SZA44" s="286"/>
      <c r="SZB44" s="286"/>
      <c r="SZC44" s="286"/>
      <c r="SZD44" s="286"/>
      <c r="SZE44" s="163"/>
      <c r="SZF44" s="154"/>
      <c r="SZG44" s="287"/>
      <c r="SZH44" s="287"/>
      <c r="SZI44" s="285"/>
      <c r="SZJ44" s="287"/>
      <c r="SZK44" s="287"/>
      <c r="SZL44" s="285"/>
      <c r="SZM44" s="287"/>
      <c r="SZN44" s="287"/>
      <c r="SZO44" s="285"/>
      <c r="SZP44" s="287"/>
      <c r="SZQ44" s="287"/>
      <c r="SZR44" s="285"/>
      <c r="SZS44" s="287"/>
      <c r="SZT44" s="287"/>
      <c r="SZU44" s="285"/>
      <c r="SZV44" s="287"/>
      <c r="SZW44" s="287"/>
      <c r="SZX44" s="285"/>
      <c r="SZY44" s="287"/>
      <c r="SZZ44" s="287"/>
      <c r="TAA44" s="285"/>
      <c r="TAB44" s="287"/>
      <c r="TAC44" s="287"/>
      <c r="TAD44" s="285"/>
      <c r="TAE44" s="287"/>
      <c r="TAF44" s="287"/>
      <c r="TAG44" s="285"/>
      <c r="TAH44" s="287"/>
      <c r="TAI44" s="287"/>
      <c r="TAJ44" s="285"/>
      <c r="TAK44" s="287"/>
      <c r="TAL44" s="287"/>
      <c r="TAM44" s="285"/>
      <c r="TAN44" s="287"/>
      <c r="TAO44" s="287"/>
      <c r="TAP44" s="285"/>
      <c r="TAQ44" s="287"/>
      <c r="TAR44" s="287"/>
      <c r="TAS44" s="285"/>
      <c r="TAT44" s="287"/>
      <c r="TAU44" s="287"/>
      <c r="TAV44" s="285"/>
      <c r="TAW44" s="287"/>
      <c r="TAX44" s="287"/>
      <c r="TAY44" s="285"/>
      <c r="TAZ44" s="287"/>
      <c r="TBA44" s="287"/>
      <c r="TBB44" s="285"/>
      <c r="TBC44" s="287"/>
      <c r="TBD44" s="287"/>
      <c r="TBE44" s="285"/>
      <c r="TBF44" s="287"/>
      <c r="TBG44" s="287"/>
      <c r="TBH44" s="285"/>
      <c r="TBI44" s="287"/>
      <c r="TBJ44" s="287"/>
      <c r="TBK44" s="285"/>
      <c r="TBL44" s="287"/>
      <c r="TBM44" s="287"/>
      <c r="TBN44" s="285"/>
      <c r="TBO44" s="287"/>
      <c r="TBP44" s="287"/>
      <c r="TBQ44" s="285"/>
      <c r="TBR44" s="286"/>
      <c r="TBS44" s="286"/>
      <c r="TBT44" s="286"/>
      <c r="TBU44" s="287"/>
      <c r="TBV44" s="287"/>
      <c r="TBW44" s="285"/>
      <c r="TBX44" s="286"/>
      <c r="TBY44" s="286"/>
      <c r="TBZ44" s="286"/>
      <c r="TCA44" s="287"/>
      <c r="TCB44" s="287"/>
      <c r="TCC44" s="285"/>
      <c r="TCD44" s="287"/>
      <c r="TCE44" s="287"/>
      <c r="TCF44" s="285"/>
      <c r="TCG44" s="286"/>
      <c r="TCH44" s="286"/>
      <c r="TCI44" s="286"/>
      <c r="TCJ44" s="286"/>
      <c r="TCK44" s="286"/>
      <c r="TCL44" s="286"/>
      <c r="TCM44" s="163"/>
      <c r="TCN44" s="154"/>
      <c r="TCO44" s="287"/>
      <c r="TCP44" s="287"/>
      <c r="TCQ44" s="285"/>
      <c r="TCR44" s="287"/>
      <c r="TCS44" s="287"/>
      <c r="TCT44" s="285"/>
      <c r="TCU44" s="287"/>
      <c r="TCV44" s="287"/>
      <c r="TCW44" s="285"/>
      <c r="TCX44" s="287"/>
      <c r="TCY44" s="287"/>
      <c r="TCZ44" s="285"/>
      <c r="TDA44" s="287"/>
      <c r="TDB44" s="287"/>
      <c r="TDC44" s="285"/>
      <c r="TDD44" s="287"/>
      <c r="TDE44" s="287"/>
      <c r="TDF44" s="285"/>
      <c r="TDG44" s="287"/>
      <c r="TDH44" s="287"/>
      <c r="TDI44" s="285"/>
      <c r="TDJ44" s="287"/>
      <c r="TDK44" s="287"/>
      <c r="TDL44" s="285"/>
      <c r="TDM44" s="287"/>
      <c r="TDN44" s="287"/>
      <c r="TDO44" s="285"/>
      <c r="TDP44" s="287"/>
      <c r="TDQ44" s="287"/>
      <c r="TDR44" s="285"/>
      <c r="TDS44" s="287"/>
      <c r="TDT44" s="287"/>
      <c r="TDU44" s="285"/>
      <c r="TDV44" s="287"/>
      <c r="TDW44" s="287"/>
      <c r="TDX44" s="285"/>
      <c r="TDY44" s="287"/>
      <c r="TDZ44" s="287"/>
      <c r="TEA44" s="285"/>
      <c r="TEB44" s="287"/>
      <c r="TEC44" s="287"/>
      <c r="TED44" s="285"/>
      <c r="TEE44" s="287"/>
      <c r="TEF44" s="287"/>
      <c r="TEG44" s="285"/>
      <c r="TEH44" s="287"/>
      <c r="TEI44" s="287"/>
      <c r="TEJ44" s="285"/>
      <c r="TEK44" s="287"/>
      <c r="TEL44" s="287"/>
      <c r="TEM44" s="285"/>
      <c r="TEN44" s="287"/>
      <c r="TEO44" s="287"/>
      <c r="TEP44" s="285"/>
      <c r="TEQ44" s="287"/>
      <c r="TER44" s="287"/>
      <c r="TES44" s="285"/>
      <c r="TET44" s="287"/>
      <c r="TEU44" s="287"/>
      <c r="TEV44" s="285"/>
      <c r="TEW44" s="287"/>
      <c r="TEX44" s="287"/>
      <c r="TEY44" s="285"/>
      <c r="TEZ44" s="286"/>
      <c r="TFA44" s="286"/>
      <c r="TFB44" s="286"/>
      <c r="TFC44" s="287"/>
      <c r="TFD44" s="287"/>
      <c r="TFE44" s="285"/>
      <c r="TFF44" s="286"/>
      <c r="TFG44" s="286"/>
      <c r="TFH44" s="286"/>
      <c r="TFI44" s="287"/>
      <c r="TFJ44" s="287"/>
      <c r="TFK44" s="285"/>
      <c r="TFL44" s="287"/>
      <c r="TFM44" s="287"/>
      <c r="TFN44" s="285"/>
      <c r="TFO44" s="286"/>
      <c r="TFP44" s="286"/>
      <c r="TFQ44" s="286"/>
      <c r="TFR44" s="286"/>
      <c r="TFS44" s="286"/>
      <c r="TFT44" s="286"/>
      <c r="TFU44" s="163"/>
      <c r="TFV44" s="154"/>
      <c r="TFW44" s="287"/>
      <c r="TFX44" s="287"/>
      <c r="TFY44" s="285"/>
      <c r="TFZ44" s="287"/>
      <c r="TGA44" s="287"/>
      <c r="TGB44" s="285"/>
      <c r="TGC44" s="287"/>
      <c r="TGD44" s="287"/>
      <c r="TGE44" s="285"/>
      <c r="TGF44" s="287"/>
      <c r="TGG44" s="287"/>
      <c r="TGH44" s="285"/>
      <c r="TGI44" s="287"/>
      <c r="TGJ44" s="287"/>
      <c r="TGK44" s="285"/>
      <c r="TGL44" s="287"/>
      <c r="TGM44" s="287"/>
      <c r="TGN44" s="285"/>
      <c r="TGO44" s="287"/>
      <c r="TGP44" s="287"/>
      <c r="TGQ44" s="285"/>
      <c r="TGR44" s="287"/>
      <c r="TGS44" s="287"/>
      <c r="TGT44" s="285"/>
      <c r="TGU44" s="287"/>
      <c r="TGV44" s="287"/>
      <c r="TGW44" s="285"/>
      <c r="TGX44" s="287"/>
      <c r="TGY44" s="287"/>
      <c r="TGZ44" s="285"/>
      <c r="THA44" s="287"/>
      <c r="THB44" s="287"/>
      <c r="THC44" s="285"/>
      <c r="THD44" s="287"/>
      <c r="THE44" s="287"/>
      <c r="THF44" s="285"/>
      <c r="THG44" s="287"/>
      <c r="THH44" s="287"/>
      <c r="THI44" s="285"/>
      <c r="THJ44" s="287"/>
      <c r="THK44" s="287"/>
      <c r="THL44" s="285"/>
      <c r="THM44" s="287"/>
      <c r="THN44" s="287"/>
      <c r="THO44" s="285"/>
      <c r="THP44" s="287"/>
      <c r="THQ44" s="287"/>
      <c r="THR44" s="285"/>
      <c r="THS44" s="287"/>
      <c r="THT44" s="287"/>
      <c r="THU44" s="285"/>
      <c r="THV44" s="287"/>
      <c r="THW44" s="287"/>
      <c r="THX44" s="285"/>
      <c r="THY44" s="287"/>
      <c r="THZ44" s="287"/>
      <c r="TIA44" s="285"/>
      <c r="TIB44" s="287"/>
      <c r="TIC44" s="287"/>
      <c r="TID44" s="285"/>
      <c r="TIE44" s="287"/>
      <c r="TIF44" s="287"/>
      <c r="TIG44" s="285"/>
      <c r="TIH44" s="286"/>
      <c r="TII44" s="286"/>
      <c r="TIJ44" s="286"/>
      <c r="TIK44" s="287"/>
      <c r="TIL44" s="287"/>
      <c r="TIM44" s="285"/>
      <c r="TIN44" s="286"/>
      <c r="TIO44" s="286"/>
      <c r="TIP44" s="286"/>
      <c r="TIQ44" s="287"/>
      <c r="TIR44" s="287"/>
      <c r="TIS44" s="285"/>
      <c r="TIT44" s="287"/>
      <c r="TIU44" s="287"/>
      <c r="TIV44" s="285"/>
      <c r="TIW44" s="286"/>
      <c r="TIX44" s="286"/>
      <c r="TIY44" s="286"/>
      <c r="TIZ44" s="286"/>
      <c r="TJA44" s="286"/>
      <c r="TJB44" s="286"/>
      <c r="TJC44" s="163"/>
      <c r="TJD44" s="154"/>
      <c r="TJE44" s="287"/>
      <c r="TJF44" s="287"/>
      <c r="TJG44" s="285"/>
      <c r="TJH44" s="287"/>
      <c r="TJI44" s="287"/>
      <c r="TJJ44" s="285"/>
      <c r="TJK44" s="287"/>
      <c r="TJL44" s="287"/>
      <c r="TJM44" s="285"/>
      <c r="TJN44" s="287"/>
      <c r="TJO44" s="287"/>
      <c r="TJP44" s="285"/>
      <c r="TJQ44" s="287"/>
      <c r="TJR44" s="287"/>
      <c r="TJS44" s="285"/>
      <c r="TJT44" s="287"/>
      <c r="TJU44" s="287"/>
      <c r="TJV44" s="285"/>
      <c r="TJW44" s="287"/>
      <c r="TJX44" s="287"/>
      <c r="TJY44" s="285"/>
      <c r="TJZ44" s="287"/>
      <c r="TKA44" s="287"/>
      <c r="TKB44" s="285"/>
      <c r="TKC44" s="287"/>
      <c r="TKD44" s="287"/>
      <c r="TKE44" s="285"/>
      <c r="TKF44" s="287"/>
      <c r="TKG44" s="287"/>
      <c r="TKH44" s="285"/>
      <c r="TKI44" s="287"/>
      <c r="TKJ44" s="287"/>
      <c r="TKK44" s="285"/>
      <c r="TKL44" s="287"/>
      <c r="TKM44" s="287"/>
      <c r="TKN44" s="285"/>
      <c r="TKO44" s="287"/>
      <c r="TKP44" s="287"/>
      <c r="TKQ44" s="285"/>
      <c r="TKR44" s="287"/>
      <c r="TKS44" s="287"/>
      <c r="TKT44" s="285"/>
      <c r="TKU44" s="287"/>
      <c r="TKV44" s="287"/>
      <c r="TKW44" s="285"/>
      <c r="TKX44" s="287"/>
      <c r="TKY44" s="287"/>
      <c r="TKZ44" s="285"/>
      <c r="TLA44" s="287"/>
      <c r="TLB44" s="287"/>
      <c r="TLC44" s="285"/>
      <c r="TLD44" s="287"/>
      <c r="TLE44" s="287"/>
      <c r="TLF44" s="285"/>
      <c r="TLG44" s="287"/>
      <c r="TLH44" s="287"/>
      <c r="TLI44" s="285"/>
      <c r="TLJ44" s="287"/>
      <c r="TLK44" s="287"/>
      <c r="TLL44" s="285"/>
      <c r="TLM44" s="287"/>
      <c r="TLN44" s="287"/>
      <c r="TLO44" s="285"/>
      <c r="TLP44" s="286"/>
      <c r="TLQ44" s="286"/>
      <c r="TLR44" s="286"/>
      <c r="TLS44" s="287"/>
      <c r="TLT44" s="287"/>
      <c r="TLU44" s="285"/>
      <c r="TLV44" s="286"/>
      <c r="TLW44" s="286"/>
      <c r="TLX44" s="286"/>
      <c r="TLY44" s="287"/>
      <c r="TLZ44" s="287"/>
      <c r="TMA44" s="285"/>
      <c r="TMB44" s="287"/>
      <c r="TMC44" s="287"/>
      <c r="TMD44" s="285"/>
      <c r="TME44" s="286"/>
      <c r="TMF44" s="286"/>
      <c r="TMG44" s="286"/>
      <c r="TMH44" s="286"/>
      <c r="TMI44" s="286"/>
      <c r="TMJ44" s="286"/>
      <c r="TMK44" s="163"/>
      <c r="TML44" s="154"/>
      <c r="TMM44" s="287"/>
      <c r="TMN44" s="287"/>
      <c r="TMO44" s="285"/>
      <c r="TMP44" s="287"/>
      <c r="TMQ44" s="287"/>
      <c r="TMR44" s="285"/>
      <c r="TMS44" s="287"/>
      <c r="TMT44" s="287"/>
      <c r="TMU44" s="285"/>
      <c r="TMV44" s="287"/>
      <c r="TMW44" s="287"/>
      <c r="TMX44" s="285"/>
      <c r="TMY44" s="287"/>
      <c r="TMZ44" s="287"/>
      <c r="TNA44" s="285"/>
      <c r="TNB44" s="287"/>
      <c r="TNC44" s="287"/>
      <c r="TND44" s="285"/>
      <c r="TNE44" s="287"/>
      <c r="TNF44" s="287"/>
      <c r="TNG44" s="285"/>
      <c r="TNH44" s="287"/>
      <c r="TNI44" s="287"/>
      <c r="TNJ44" s="285"/>
      <c r="TNK44" s="287"/>
      <c r="TNL44" s="287"/>
      <c r="TNM44" s="285"/>
      <c r="TNN44" s="287"/>
      <c r="TNO44" s="287"/>
      <c r="TNP44" s="285"/>
      <c r="TNQ44" s="287"/>
      <c r="TNR44" s="287"/>
      <c r="TNS44" s="285"/>
      <c r="TNT44" s="287"/>
      <c r="TNU44" s="287"/>
      <c r="TNV44" s="285"/>
      <c r="TNW44" s="287"/>
      <c r="TNX44" s="287"/>
      <c r="TNY44" s="285"/>
      <c r="TNZ44" s="287"/>
      <c r="TOA44" s="287"/>
      <c r="TOB44" s="285"/>
      <c r="TOC44" s="287"/>
      <c r="TOD44" s="287"/>
      <c r="TOE44" s="285"/>
      <c r="TOF44" s="287"/>
      <c r="TOG44" s="287"/>
      <c r="TOH44" s="285"/>
      <c r="TOI44" s="287"/>
      <c r="TOJ44" s="287"/>
      <c r="TOK44" s="285"/>
      <c r="TOL44" s="287"/>
      <c r="TOM44" s="287"/>
      <c r="TON44" s="285"/>
      <c r="TOO44" s="287"/>
      <c r="TOP44" s="287"/>
      <c r="TOQ44" s="285"/>
      <c r="TOR44" s="287"/>
      <c r="TOS44" s="287"/>
      <c r="TOT44" s="285"/>
      <c r="TOU44" s="287"/>
      <c r="TOV44" s="287"/>
      <c r="TOW44" s="285"/>
      <c r="TOX44" s="286"/>
      <c r="TOY44" s="286"/>
      <c r="TOZ44" s="286"/>
      <c r="TPA44" s="287"/>
      <c r="TPB44" s="287"/>
      <c r="TPC44" s="285"/>
      <c r="TPD44" s="286"/>
      <c r="TPE44" s="286"/>
      <c r="TPF44" s="286"/>
      <c r="TPG44" s="287"/>
      <c r="TPH44" s="287"/>
      <c r="TPI44" s="285"/>
      <c r="TPJ44" s="287"/>
      <c r="TPK44" s="287"/>
      <c r="TPL44" s="285"/>
      <c r="TPM44" s="286"/>
      <c r="TPN44" s="286"/>
      <c r="TPO44" s="286"/>
      <c r="TPP44" s="286"/>
      <c r="TPQ44" s="286"/>
      <c r="TPR44" s="286"/>
      <c r="TPS44" s="163"/>
      <c r="TPT44" s="154"/>
      <c r="TPU44" s="287"/>
      <c r="TPV44" s="287"/>
      <c r="TPW44" s="285"/>
      <c r="TPX44" s="287"/>
      <c r="TPY44" s="287"/>
      <c r="TPZ44" s="285"/>
      <c r="TQA44" s="287"/>
      <c r="TQB44" s="287"/>
      <c r="TQC44" s="285"/>
      <c r="TQD44" s="287"/>
      <c r="TQE44" s="287"/>
      <c r="TQF44" s="285"/>
      <c r="TQG44" s="287"/>
      <c r="TQH44" s="287"/>
      <c r="TQI44" s="285"/>
      <c r="TQJ44" s="287"/>
      <c r="TQK44" s="287"/>
      <c r="TQL44" s="285"/>
      <c r="TQM44" s="287"/>
      <c r="TQN44" s="287"/>
      <c r="TQO44" s="285"/>
      <c r="TQP44" s="287"/>
      <c r="TQQ44" s="287"/>
      <c r="TQR44" s="285"/>
      <c r="TQS44" s="287"/>
      <c r="TQT44" s="287"/>
      <c r="TQU44" s="285"/>
      <c r="TQV44" s="287"/>
      <c r="TQW44" s="287"/>
      <c r="TQX44" s="285"/>
      <c r="TQY44" s="287"/>
      <c r="TQZ44" s="287"/>
      <c r="TRA44" s="285"/>
      <c r="TRB44" s="287"/>
      <c r="TRC44" s="287"/>
      <c r="TRD44" s="285"/>
      <c r="TRE44" s="287"/>
      <c r="TRF44" s="287"/>
      <c r="TRG44" s="285"/>
      <c r="TRH44" s="287"/>
      <c r="TRI44" s="287"/>
      <c r="TRJ44" s="285"/>
      <c r="TRK44" s="287"/>
      <c r="TRL44" s="287"/>
      <c r="TRM44" s="285"/>
      <c r="TRN44" s="287"/>
      <c r="TRO44" s="287"/>
      <c r="TRP44" s="285"/>
      <c r="TRQ44" s="287"/>
      <c r="TRR44" s="287"/>
      <c r="TRS44" s="285"/>
      <c r="TRT44" s="287"/>
      <c r="TRU44" s="287"/>
      <c r="TRV44" s="285"/>
      <c r="TRW44" s="287"/>
      <c r="TRX44" s="287"/>
      <c r="TRY44" s="285"/>
      <c r="TRZ44" s="287"/>
      <c r="TSA44" s="287"/>
      <c r="TSB44" s="285"/>
      <c r="TSC44" s="287"/>
      <c r="TSD44" s="287"/>
      <c r="TSE44" s="285"/>
      <c r="TSF44" s="286"/>
      <c r="TSG44" s="286"/>
      <c r="TSH44" s="286"/>
      <c r="TSI44" s="287"/>
      <c r="TSJ44" s="287"/>
      <c r="TSK44" s="285"/>
      <c r="TSL44" s="286"/>
      <c r="TSM44" s="286"/>
      <c r="TSN44" s="286"/>
      <c r="TSO44" s="287"/>
      <c r="TSP44" s="287"/>
      <c r="TSQ44" s="285"/>
      <c r="TSR44" s="287"/>
      <c r="TSS44" s="287"/>
      <c r="TST44" s="285"/>
      <c r="TSU44" s="286"/>
      <c r="TSV44" s="286"/>
      <c r="TSW44" s="286"/>
      <c r="TSX44" s="286"/>
      <c r="TSY44" s="286"/>
      <c r="TSZ44" s="286"/>
      <c r="TTA44" s="163"/>
      <c r="TTB44" s="154"/>
      <c r="TTC44" s="287"/>
      <c r="TTD44" s="287"/>
      <c r="TTE44" s="285"/>
      <c r="TTF44" s="287"/>
      <c r="TTG44" s="287"/>
      <c r="TTH44" s="285"/>
      <c r="TTI44" s="287"/>
      <c r="TTJ44" s="287"/>
      <c r="TTK44" s="285"/>
      <c r="TTL44" s="287"/>
      <c r="TTM44" s="287"/>
      <c r="TTN44" s="285"/>
      <c r="TTO44" s="287"/>
      <c r="TTP44" s="287"/>
      <c r="TTQ44" s="285"/>
      <c r="TTR44" s="287"/>
      <c r="TTS44" s="287"/>
      <c r="TTT44" s="285"/>
      <c r="TTU44" s="287"/>
      <c r="TTV44" s="287"/>
      <c r="TTW44" s="285"/>
      <c r="TTX44" s="287"/>
      <c r="TTY44" s="287"/>
      <c r="TTZ44" s="285"/>
      <c r="TUA44" s="287"/>
      <c r="TUB44" s="287"/>
      <c r="TUC44" s="285"/>
      <c r="TUD44" s="287"/>
      <c r="TUE44" s="287"/>
      <c r="TUF44" s="285"/>
      <c r="TUG44" s="287"/>
      <c r="TUH44" s="287"/>
      <c r="TUI44" s="285"/>
      <c r="TUJ44" s="287"/>
      <c r="TUK44" s="287"/>
      <c r="TUL44" s="285"/>
      <c r="TUM44" s="287"/>
      <c r="TUN44" s="287"/>
      <c r="TUO44" s="285"/>
      <c r="TUP44" s="287"/>
      <c r="TUQ44" s="287"/>
      <c r="TUR44" s="285"/>
      <c r="TUS44" s="287"/>
      <c r="TUT44" s="287"/>
      <c r="TUU44" s="285"/>
      <c r="TUV44" s="287"/>
      <c r="TUW44" s="287"/>
      <c r="TUX44" s="285"/>
      <c r="TUY44" s="287"/>
      <c r="TUZ44" s="287"/>
      <c r="TVA44" s="285"/>
      <c r="TVB44" s="287"/>
      <c r="TVC44" s="287"/>
      <c r="TVD44" s="285"/>
      <c r="TVE44" s="287"/>
      <c r="TVF44" s="287"/>
      <c r="TVG44" s="285"/>
      <c r="TVH44" s="287"/>
      <c r="TVI44" s="287"/>
      <c r="TVJ44" s="285"/>
      <c r="TVK44" s="287"/>
      <c r="TVL44" s="287"/>
      <c r="TVM44" s="285"/>
      <c r="TVN44" s="286"/>
      <c r="TVO44" s="286"/>
      <c r="TVP44" s="286"/>
      <c r="TVQ44" s="287"/>
      <c r="TVR44" s="287"/>
      <c r="TVS44" s="285"/>
      <c r="TVT44" s="286"/>
      <c r="TVU44" s="286"/>
      <c r="TVV44" s="286"/>
      <c r="TVW44" s="287"/>
      <c r="TVX44" s="287"/>
      <c r="TVY44" s="285"/>
      <c r="TVZ44" s="287"/>
      <c r="TWA44" s="287"/>
      <c r="TWB44" s="285"/>
      <c r="TWC44" s="286"/>
      <c r="TWD44" s="286"/>
      <c r="TWE44" s="286"/>
      <c r="TWF44" s="286"/>
      <c r="TWG44" s="286"/>
      <c r="TWH44" s="286"/>
      <c r="TWI44" s="163"/>
      <c r="TWJ44" s="154"/>
      <c r="TWK44" s="287"/>
      <c r="TWL44" s="287"/>
      <c r="TWM44" s="285"/>
      <c r="TWN44" s="287"/>
      <c r="TWO44" s="287"/>
      <c r="TWP44" s="285"/>
      <c r="TWQ44" s="287"/>
      <c r="TWR44" s="287"/>
      <c r="TWS44" s="285"/>
      <c r="TWT44" s="287"/>
      <c r="TWU44" s="287"/>
      <c r="TWV44" s="285"/>
      <c r="TWW44" s="287"/>
      <c r="TWX44" s="287"/>
      <c r="TWY44" s="285"/>
      <c r="TWZ44" s="287"/>
      <c r="TXA44" s="287"/>
      <c r="TXB44" s="285"/>
      <c r="TXC44" s="287"/>
      <c r="TXD44" s="287"/>
      <c r="TXE44" s="285"/>
      <c r="TXF44" s="287"/>
      <c r="TXG44" s="287"/>
      <c r="TXH44" s="285"/>
      <c r="TXI44" s="287"/>
      <c r="TXJ44" s="287"/>
      <c r="TXK44" s="285"/>
      <c r="TXL44" s="287"/>
      <c r="TXM44" s="287"/>
      <c r="TXN44" s="285"/>
      <c r="TXO44" s="287"/>
      <c r="TXP44" s="287"/>
      <c r="TXQ44" s="285"/>
      <c r="TXR44" s="287"/>
      <c r="TXS44" s="287"/>
      <c r="TXT44" s="285"/>
      <c r="TXU44" s="287"/>
      <c r="TXV44" s="287"/>
      <c r="TXW44" s="285"/>
      <c r="TXX44" s="287"/>
      <c r="TXY44" s="287"/>
      <c r="TXZ44" s="285"/>
      <c r="TYA44" s="287"/>
      <c r="TYB44" s="287"/>
      <c r="TYC44" s="285"/>
      <c r="TYD44" s="287"/>
      <c r="TYE44" s="287"/>
      <c r="TYF44" s="285"/>
      <c r="TYG44" s="287"/>
      <c r="TYH44" s="287"/>
      <c r="TYI44" s="285"/>
      <c r="TYJ44" s="287"/>
      <c r="TYK44" s="287"/>
      <c r="TYL44" s="285"/>
      <c r="TYM44" s="287"/>
      <c r="TYN44" s="287"/>
      <c r="TYO44" s="285"/>
      <c r="TYP44" s="287"/>
      <c r="TYQ44" s="287"/>
      <c r="TYR44" s="285"/>
      <c r="TYS44" s="287"/>
      <c r="TYT44" s="287"/>
      <c r="TYU44" s="285"/>
      <c r="TYV44" s="286"/>
      <c r="TYW44" s="286"/>
      <c r="TYX44" s="286"/>
      <c r="TYY44" s="287"/>
      <c r="TYZ44" s="287"/>
      <c r="TZA44" s="285"/>
      <c r="TZB44" s="286"/>
      <c r="TZC44" s="286"/>
      <c r="TZD44" s="286"/>
      <c r="TZE44" s="287"/>
      <c r="TZF44" s="287"/>
      <c r="TZG44" s="285"/>
      <c r="TZH44" s="287"/>
      <c r="TZI44" s="287"/>
      <c r="TZJ44" s="285"/>
      <c r="TZK44" s="286"/>
      <c r="TZL44" s="286"/>
      <c r="TZM44" s="286"/>
      <c r="TZN44" s="286"/>
      <c r="TZO44" s="286"/>
      <c r="TZP44" s="286"/>
      <c r="TZQ44" s="163"/>
      <c r="TZR44" s="154"/>
      <c r="TZS44" s="287"/>
      <c r="TZT44" s="287"/>
      <c r="TZU44" s="285"/>
      <c r="TZV44" s="287"/>
      <c r="TZW44" s="287"/>
      <c r="TZX44" s="285"/>
      <c r="TZY44" s="287"/>
      <c r="TZZ44" s="287"/>
      <c r="UAA44" s="285"/>
      <c r="UAB44" s="287"/>
      <c r="UAC44" s="287"/>
      <c r="UAD44" s="285"/>
      <c r="UAE44" s="287"/>
      <c r="UAF44" s="287"/>
      <c r="UAG44" s="285"/>
      <c r="UAH44" s="287"/>
      <c r="UAI44" s="287"/>
      <c r="UAJ44" s="285"/>
      <c r="UAK44" s="287"/>
      <c r="UAL44" s="287"/>
      <c r="UAM44" s="285"/>
      <c r="UAN44" s="287"/>
      <c r="UAO44" s="287"/>
      <c r="UAP44" s="285"/>
      <c r="UAQ44" s="287"/>
      <c r="UAR44" s="287"/>
      <c r="UAS44" s="285"/>
      <c r="UAT44" s="287"/>
      <c r="UAU44" s="287"/>
      <c r="UAV44" s="285"/>
      <c r="UAW44" s="287"/>
      <c r="UAX44" s="287"/>
      <c r="UAY44" s="285"/>
      <c r="UAZ44" s="287"/>
      <c r="UBA44" s="287"/>
      <c r="UBB44" s="285"/>
      <c r="UBC44" s="287"/>
      <c r="UBD44" s="287"/>
      <c r="UBE44" s="285"/>
      <c r="UBF44" s="287"/>
      <c r="UBG44" s="287"/>
      <c r="UBH44" s="285"/>
      <c r="UBI44" s="287"/>
      <c r="UBJ44" s="287"/>
      <c r="UBK44" s="285"/>
      <c r="UBL44" s="287"/>
      <c r="UBM44" s="287"/>
      <c r="UBN44" s="285"/>
      <c r="UBO44" s="287"/>
      <c r="UBP44" s="287"/>
      <c r="UBQ44" s="285"/>
      <c r="UBR44" s="287"/>
      <c r="UBS44" s="287"/>
      <c r="UBT44" s="285"/>
      <c r="UBU44" s="287"/>
      <c r="UBV44" s="287"/>
      <c r="UBW44" s="285"/>
      <c r="UBX44" s="287"/>
      <c r="UBY44" s="287"/>
      <c r="UBZ44" s="285"/>
      <c r="UCA44" s="287"/>
      <c r="UCB44" s="287"/>
      <c r="UCC44" s="285"/>
      <c r="UCD44" s="286"/>
      <c r="UCE44" s="286"/>
      <c r="UCF44" s="286"/>
      <c r="UCG44" s="287"/>
      <c r="UCH44" s="287"/>
      <c r="UCI44" s="285"/>
      <c r="UCJ44" s="286"/>
      <c r="UCK44" s="286"/>
      <c r="UCL44" s="286"/>
      <c r="UCM44" s="287"/>
      <c r="UCN44" s="287"/>
      <c r="UCO44" s="285"/>
      <c r="UCP44" s="287"/>
      <c r="UCQ44" s="287"/>
      <c r="UCR44" s="285"/>
      <c r="UCS44" s="286"/>
      <c r="UCT44" s="286"/>
      <c r="UCU44" s="286"/>
      <c r="UCV44" s="286"/>
      <c r="UCW44" s="286"/>
      <c r="UCX44" s="286"/>
      <c r="UCY44" s="163"/>
      <c r="UCZ44" s="154"/>
      <c r="UDA44" s="287"/>
      <c r="UDB44" s="287"/>
      <c r="UDC44" s="285"/>
      <c r="UDD44" s="287"/>
      <c r="UDE44" s="287"/>
      <c r="UDF44" s="285"/>
      <c r="UDG44" s="287"/>
      <c r="UDH44" s="287"/>
      <c r="UDI44" s="285"/>
      <c r="UDJ44" s="287"/>
      <c r="UDK44" s="287"/>
      <c r="UDL44" s="285"/>
      <c r="UDM44" s="287"/>
      <c r="UDN44" s="287"/>
      <c r="UDO44" s="285"/>
      <c r="UDP44" s="287"/>
      <c r="UDQ44" s="287"/>
      <c r="UDR44" s="285"/>
      <c r="UDS44" s="287"/>
      <c r="UDT44" s="287"/>
      <c r="UDU44" s="285"/>
      <c r="UDV44" s="287"/>
      <c r="UDW44" s="287"/>
      <c r="UDX44" s="285"/>
      <c r="UDY44" s="287"/>
      <c r="UDZ44" s="287"/>
      <c r="UEA44" s="285"/>
      <c r="UEB44" s="287"/>
      <c r="UEC44" s="287"/>
      <c r="UED44" s="285"/>
      <c r="UEE44" s="287"/>
      <c r="UEF44" s="287"/>
      <c r="UEG44" s="285"/>
      <c r="UEH44" s="287"/>
      <c r="UEI44" s="287"/>
      <c r="UEJ44" s="285"/>
      <c r="UEK44" s="287"/>
      <c r="UEL44" s="287"/>
      <c r="UEM44" s="285"/>
      <c r="UEN44" s="287"/>
      <c r="UEO44" s="287"/>
      <c r="UEP44" s="285"/>
      <c r="UEQ44" s="287"/>
      <c r="UER44" s="287"/>
      <c r="UES44" s="285"/>
      <c r="UET44" s="287"/>
      <c r="UEU44" s="287"/>
      <c r="UEV44" s="285"/>
      <c r="UEW44" s="287"/>
      <c r="UEX44" s="287"/>
      <c r="UEY44" s="285"/>
      <c r="UEZ44" s="287"/>
      <c r="UFA44" s="287"/>
      <c r="UFB44" s="285"/>
      <c r="UFC44" s="287"/>
      <c r="UFD44" s="287"/>
      <c r="UFE44" s="285"/>
      <c r="UFF44" s="287"/>
      <c r="UFG44" s="287"/>
      <c r="UFH44" s="285"/>
      <c r="UFI44" s="287"/>
      <c r="UFJ44" s="287"/>
      <c r="UFK44" s="285"/>
      <c r="UFL44" s="286"/>
      <c r="UFM44" s="286"/>
      <c r="UFN44" s="286"/>
      <c r="UFO44" s="287"/>
      <c r="UFP44" s="287"/>
      <c r="UFQ44" s="285"/>
      <c r="UFR44" s="286"/>
      <c r="UFS44" s="286"/>
      <c r="UFT44" s="286"/>
      <c r="UFU44" s="287"/>
      <c r="UFV44" s="287"/>
      <c r="UFW44" s="285"/>
      <c r="UFX44" s="287"/>
      <c r="UFY44" s="287"/>
      <c r="UFZ44" s="285"/>
      <c r="UGA44" s="286"/>
      <c r="UGB44" s="286"/>
      <c r="UGC44" s="286"/>
      <c r="UGD44" s="286"/>
      <c r="UGE44" s="286"/>
      <c r="UGF44" s="286"/>
      <c r="UGG44" s="163"/>
      <c r="UGH44" s="154"/>
      <c r="UGI44" s="287"/>
      <c r="UGJ44" s="287"/>
      <c r="UGK44" s="285"/>
      <c r="UGL44" s="287"/>
      <c r="UGM44" s="287"/>
      <c r="UGN44" s="285"/>
      <c r="UGO44" s="287"/>
      <c r="UGP44" s="287"/>
      <c r="UGQ44" s="285"/>
      <c r="UGR44" s="287"/>
      <c r="UGS44" s="287"/>
      <c r="UGT44" s="285"/>
      <c r="UGU44" s="287"/>
      <c r="UGV44" s="287"/>
      <c r="UGW44" s="285"/>
      <c r="UGX44" s="287"/>
      <c r="UGY44" s="287"/>
      <c r="UGZ44" s="285"/>
      <c r="UHA44" s="287"/>
      <c r="UHB44" s="287"/>
      <c r="UHC44" s="285"/>
      <c r="UHD44" s="287"/>
      <c r="UHE44" s="287"/>
      <c r="UHF44" s="285"/>
      <c r="UHG44" s="287"/>
      <c r="UHH44" s="287"/>
      <c r="UHI44" s="285"/>
      <c r="UHJ44" s="287"/>
      <c r="UHK44" s="287"/>
      <c r="UHL44" s="285"/>
      <c r="UHM44" s="287"/>
      <c r="UHN44" s="287"/>
      <c r="UHO44" s="285"/>
      <c r="UHP44" s="287"/>
      <c r="UHQ44" s="287"/>
      <c r="UHR44" s="285"/>
      <c r="UHS44" s="287"/>
      <c r="UHT44" s="287"/>
      <c r="UHU44" s="285"/>
      <c r="UHV44" s="287"/>
      <c r="UHW44" s="287"/>
      <c r="UHX44" s="285"/>
      <c r="UHY44" s="287"/>
      <c r="UHZ44" s="287"/>
      <c r="UIA44" s="285"/>
      <c r="UIB44" s="287"/>
      <c r="UIC44" s="287"/>
      <c r="UID44" s="285"/>
      <c r="UIE44" s="287"/>
      <c r="UIF44" s="287"/>
      <c r="UIG44" s="285"/>
      <c r="UIH44" s="287"/>
      <c r="UII44" s="287"/>
      <c r="UIJ44" s="285"/>
      <c r="UIK44" s="287"/>
      <c r="UIL44" s="287"/>
      <c r="UIM44" s="285"/>
      <c r="UIN44" s="287"/>
      <c r="UIO44" s="287"/>
      <c r="UIP44" s="285"/>
      <c r="UIQ44" s="287"/>
      <c r="UIR44" s="287"/>
      <c r="UIS44" s="285"/>
      <c r="UIT44" s="286"/>
      <c r="UIU44" s="286"/>
      <c r="UIV44" s="286"/>
      <c r="UIW44" s="287"/>
      <c r="UIX44" s="287"/>
      <c r="UIY44" s="285"/>
      <c r="UIZ44" s="286"/>
      <c r="UJA44" s="286"/>
      <c r="UJB44" s="286"/>
      <c r="UJC44" s="287"/>
      <c r="UJD44" s="287"/>
      <c r="UJE44" s="285"/>
      <c r="UJF44" s="287"/>
      <c r="UJG44" s="287"/>
      <c r="UJH44" s="285"/>
      <c r="UJI44" s="286"/>
      <c r="UJJ44" s="286"/>
      <c r="UJK44" s="286"/>
      <c r="UJL44" s="286"/>
      <c r="UJM44" s="286"/>
      <c r="UJN44" s="286"/>
      <c r="UJO44" s="163"/>
      <c r="UJP44" s="154"/>
      <c r="UJQ44" s="287"/>
      <c r="UJR44" s="287"/>
      <c r="UJS44" s="285"/>
      <c r="UJT44" s="287"/>
      <c r="UJU44" s="287"/>
      <c r="UJV44" s="285"/>
      <c r="UJW44" s="287"/>
      <c r="UJX44" s="287"/>
      <c r="UJY44" s="285"/>
      <c r="UJZ44" s="287"/>
      <c r="UKA44" s="287"/>
      <c r="UKB44" s="285"/>
      <c r="UKC44" s="287"/>
      <c r="UKD44" s="287"/>
      <c r="UKE44" s="285"/>
      <c r="UKF44" s="287"/>
      <c r="UKG44" s="287"/>
      <c r="UKH44" s="285"/>
      <c r="UKI44" s="287"/>
      <c r="UKJ44" s="287"/>
      <c r="UKK44" s="285"/>
      <c r="UKL44" s="287"/>
      <c r="UKM44" s="287"/>
      <c r="UKN44" s="285"/>
      <c r="UKO44" s="287"/>
      <c r="UKP44" s="287"/>
      <c r="UKQ44" s="285"/>
      <c r="UKR44" s="287"/>
      <c r="UKS44" s="287"/>
      <c r="UKT44" s="285"/>
      <c r="UKU44" s="287"/>
      <c r="UKV44" s="287"/>
      <c r="UKW44" s="285"/>
      <c r="UKX44" s="287"/>
      <c r="UKY44" s="287"/>
      <c r="UKZ44" s="285"/>
      <c r="ULA44" s="287"/>
      <c r="ULB44" s="287"/>
      <c r="ULC44" s="285"/>
      <c r="ULD44" s="287"/>
      <c r="ULE44" s="287"/>
      <c r="ULF44" s="285"/>
      <c r="ULG44" s="287"/>
      <c r="ULH44" s="287"/>
      <c r="ULI44" s="285"/>
      <c r="ULJ44" s="287"/>
      <c r="ULK44" s="287"/>
      <c r="ULL44" s="285"/>
      <c r="ULM44" s="287"/>
      <c r="ULN44" s="287"/>
      <c r="ULO44" s="285"/>
      <c r="ULP44" s="287"/>
      <c r="ULQ44" s="287"/>
      <c r="ULR44" s="285"/>
      <c r="ULS44" s="287"/>
      <c r="ULT44" s="287"/>
      <c r="ULU44" s="285"/>
      <c r="ULV44" s="287"/>
      <c r="ULW44" s="287"/>
      <c r="ULX44" s="285"/>
      <c r="ULY44" s="287"/>
      <c r="ULZ44" s="287"/>
      <c r="UMA44" s="285"/>
      <c r="UMB44" s="286"/>
      <c r="UMC44" s="286"/>
      <c r="UMD44" s="286"/>
      <c r="UME44" s="287"/>
      <c r="UMF44" s="287"/>
      <c r="UMG44" s="285"/>
      <c r="UMH44" s="286"/>
      <c r="UMI44" s="286"/>
      <c r="UMJ44" s="286"/>
      <c r="UMK44" s="287"/>
      <c r="UML44" s="287"/>
      <c r="UMM44" s="285"/>
      <c r="UMN44" s="287"/>
      <c r="UMO44" s="287"/>
      <c r="UMP44" s="285"/>
      <c r="UMQ44" s="286"/>
      <c r="UMR44" s="286"/>
      <c r="UMS44" s="286"/>
      <c r="UMT44" s="286"/>
      <c r="UMU44" s="286"/>
      <c r="UMV44" s="286"/>
      <c r="UMW44" s="163"/>
      <c r="UMX44" s="154"/>
      <c r="UMY44" s="287"/>
      <c r="UMZ44" s="287"/>
      <c r="UNA44" s="285"/>
      <c r="UNB44" s="287"/>
      <c r="UNC44" s="287"/>
      <c r="UND44" s="285"/>
      <c r="UNE44" s="287"/>
      <c r="UNF44" s="287"/>
      <c r="UNG44" s="285"/>
      <c r="UNH44" s="287"/>
      <c r="UNI44" s="287"/>
      <c r="UNJ44" s="285"/>
      <c r="UNK44" s="287"/>
      <c r="UNL44" s="287"/>
      <c r="UNM44" s="285"/>
      <c r="UNN44" s="287"/>
      <c r="UNO44" s="287"/>
      <c r="UNP44" s="285"/>
      <c r="UNQ44" s="287"/>
      <c r="UNR44" s="287"/>
      <c r="UNS44" s="285"/>
      <c r="UNT44" s="287"/>
      <c r="UNU44" s="287"/>
      <c r="UNV44" s="285"/>
      <c r="UNW44" s="287"/>
      <c r="UNX44" s="287"/>
      <c r="UNY44" s="285"/>
      <c r="UNZ44" s="287"/>
      <c r="UOA44" s="287"/>
      <c r="UOB44" s="285"/>
      <c r="UOC44" s="287"/>
      <c r="UOD44" s="287"/>
      <c r="UOE44" s="285"/>
      <c r="UOF44" s="287"/>
      <c r="UOG44" s="287"/>
      <c r="UOH44" s="285"/>
      <c r="UOI44" s="287"/>
      <c r="UOJ44" s="287"/>
      <c r="UOK44" s="285"/>
      <c r="UOL44" s="287"/>
      <c r="UOM44" s="287"/>
      <c r="UON44" s="285"/>
      <c r="UOO44" s="287"/>
      <c r="UOP44" s="287"/>
      <c r="UOQ44" s="285"/>
      <c r="UOR44" s="287"/>
      <c r="UOS44" s="287"/>
      <c r="UOT44" s="285"/>
      <c r="UOU44" s="287"/>
      <c r="UOV44" s="287"/>
      <c r="UOW44" s="285"/>
      <c r="UOX44" s="287"/>
      <c r="UOY44" s="287"/>
      <c r="UOZ44" s="285"/>
      <c r="UPA44" s="287"/>
      <c r="UPB44" s="287"/>
      <c r="UPC44" s="285"/>
      <c r="UPD44" s="287"/>
      <c r="UPE44" s="287"/>
      <c r="UPF44" s="285"/>
      <c r="UPG44" s="287"/>
      <c r="UPH44" s="287"/>
      <c r="UPI44" s="285"/>
      <c r="UPJ44" s="286"/>
      <c r="UPK44" s="286"/>
      <c r="UPL44" s="286"/>
      <c r="UPM44" s="287"/>
      <c r="UPN44" s="287"/>
      <c r="UPO44" s="285"/>
      <c r="UPP44" s="286"/>
      <c r="UPQ44" s="286"/>
      <c r="UPR44" s="286"/>
      <c r="UPS44" s="287"/>
      <c r="UPT44" s="287"/>
      <c r="UPU44" s="285"/>
      <c r="UPV44" s="287"/>
      <c r="UPW44" s="287"/>
      <c r="UPX44" s="285"/>
      <c r="UPY44" s="286"/>
      <c r="UPZ44" s="286"/>
      <c r="UQA44" s="286"/>
      <c r="UQB44" s="286"/>
      <c r="UQC44" s="286"/>
      <c r="UQD44" s="286"/>
      <c r="UQE44" s="163"/>
      <c r="UQF44" s="154"/>
      <c r="UQG44" s="287"/>
      <c r="UQH44" s="287"/>
      <c r="UQI44" s="285"/>
      <c r="UQJ44" s="287"/>
      <c r="UQK44" s="287"/>
      <c r="UQL44" s="285"/>
      <c r="UQM44" s="287"/>
      <c r="UQN44" s="287"/>
      <c r="UQO44" s="285"/>
      <c r="UQP44" s="287"/>
      <c r="UQQ44" s="287"/>
      <c r="UQR44" s="285"/>
      <c r="UQS44" s="287"/>
      <c r="UQT44" s="287"/>
      <c r="UQU44" s="285"/>
      <c r="UQV44" s="287"/>
      <c r="UQW44" s="287"/>
      <c r="UQX44" s="285"/>
      <c r="UQY44" s="287"/>
      <c r="UQZ44" s="287"/>
      <c r="URA44" s="285"/>
      <c r="URB44" s="287"/>
      <c r="URC44" s="287"/>
      <c r="URD44" s="285"/>
      <c r="URE44" s="287"/>
      <c r="URF44" s="287"/>
      <c r="URG44" s="285"/>
      <c r="URH44" s="287"/>
      <c r="URI44" s="287"/>
      <c r="URJ44" s="285"/>
      <c r="URK44" s="287"/>
      <c r="URL44" s="287"/>
      <c r="URM44" s="285"/>
      <c r="URN44" s="287"/>
      <c r="URO44" s="287"/>
      <c r="URP44" s="285"/>
      <c r="URQ44" s="287"/>
      <c r="URR44" s="287"/>
      <c r="URS44" s="285"/>
      <c r="URT44" s="287"/>
      <c r="URU44" s="287"/>
      <c r="URV44" s="285"/>
      <c r="URW44" s="287"/>
      <c r="URX44" s="287"/>
      <c r="URY44" s="285"/>
      <c r="URZ44" s="287"/>
      <c r="USA44" s="287"/>
      <c r="USB44" s="285"/>
      <c r="USC44" s="287"/>
      <c r="USD44" s="287"/>
      <c r="USE44" s="285"/>
      <c r="USF44" s="287"/>
      <c r="USG44" s="287"/>
      <c r="USH44" s="285"/>
      <c r="USI44" s="287"/>
      <c r="USJ44" s="287"/>
      <c r="USK44" s="285"/>
      <c r="USL44" s="287"/>
      <c r="USM44" s="287"/>
      <c r="USN44" s="285"/>
      <c r="USO44" s="287"/>
      <c r="USP44" s="287"/>
      <c r="USQ44" s="285"/>
      <c r="USR44" s="286"/>
      <c r="USS44" s="286"/>
      <c r="UST44" s="286"/>
      <c r="USU44" s="287"/>
      <c r="USV44" s="287"/>
      <c r="USW44" s="285"/>
      <c r="USX44" s="286"/>
      <c r="USY44" s="286"/>
      <c r="USZ44" s="286"/>
      <c r="UTA44" s="287"/>
      <c r="UTB44" s="287"/>
      <c r="UTC44" s="285"/>
      <c r="UTD44" s="287"/>
      <c r="UTE44" s="287"/>
      <c r="UTF44" s="285"/>
      <c r="UTG44" s="286"/>
      <c r="UTH44" s="286"/>
      <c r="UTI44" s="286"/>
      <c r="UTJ44" s="286"/>
      <c r="UTK44" s="286"/>
      <c r="UTL44" s="286"/>
      <c r="UTM44" s="163"/>
      <c r="UTN44" s="154"/>
      <c r="UTO44" s="287"/>
      <c r="UTP44" s="287"/>
      <c r="UTQ44" s="285"/>
      <c r="UTR44" s="287"/>
      <c r="UTS44" s="287"/>
      <c r="UTT44" s="285"/>
      <c r="UTU44" s="287"/>
      <c r="UTV44" s="287"/>
      <c r="UTW44" s="285"/>
      <c r="UTX44" s="287"/>
      <c r="UTY44" s="287"/>
      <c r="UTZ44" s="285"/>
      <c r="UUA44" s="287"/>
      <c r="UUB44" s="287"/>
      <c r="UUC44" s="285"/>
      <c r="UUD44" s="287"/>
      <c r="UUE44" s="287"/>
      <c r="UUF44" s="285"/>
      <c r="UUG44" s="287"/>
      <c r="UUH44" s="287"/>
      <c r="UUI44" s="285"/>
      <c r="UUJ44" s="287"/>
      <c r="UUK44" s="287"/>
      <c r="UUL44" s="285"/>
      <c r="UUM44" s="287"/>
      <c r="UUN44" s="287"/>
      <c r="UUO44" s="285"/>
      <c r="UUP44" s="287"/>
      <c r="UUQ44" s="287"/>
      <c r="UUR44" s="285"/>
      <c r="UUS44" s="287"/>
      <c r="UUT44" s="287"/>
      <c r="UUU44" s="285"/>
      <c r="UUV44" s="287"/>
      <c r="UUW44" s="287"/>
      <c r="UUX44" s="285"/>
      <c r="UUY44" s="287"/>
      <c r="UUZ44" s="287"/>
      <c r="UVA44" s="285"/>
      <c r="UVB44" s="287"/>
      <c r="UVC44" s="287"/>
      <c r="UVD44" s="285"/>
      <c r="UVE44" s="287"/>
      <c r="UVF44" s="287"/>
      <c r="UVG44" s="285"/>
      <c r="UVH44" s="287"/>
      <c r="UVI44" s="287"/>
      <c r="UVJ44" s="285"/>
      <c r="UVK44" s="287"/>
      <c r="UVL44" s="287"/>
      <c r="UVM44" s="285"/>
      <c r="UVN44" s="287"/>
      <c r="UVO44" s="287"/>
      <c r="UVP44" s="285"/>
      <c r="UVQ44" s="287"/>
      <c r="UVR44" s="287"/>
      <c r="UVS44" s="285"/>
      <c r="UVT44" s="287"/>
      <c r="UVU44" s="287"/>
      <c r="UVV44" s="285"/>
      <c r="UVW44" s="287"/>
      <c r="UVX44" s="287"/>
      <c r="UVY44" s="285"/>
      <c r="UVZ44" s="286"/>
      <c r="UWA44" s="286"/>
      <c r="UWB44" s="286"/>
      <c r="UWC44" s="287"/>
      <c r="UWD44" s="287"/>
      <c r="UWE44" s="285"/>
      <c r="UWF44" s="286"/>
      <c r="UWG44" s="286"/>
      <c r="UWH44" s="286"/>
      <c r="UWI44" s="287"/>
      <c r="UWJ44" s="287"/>
      <c r="UWK44" s="285"/>
      <c r="UWL44" s="287"/>
      <c r="UWM44" s="287"/>
      <c r="UWN44" s="285"/>
      <c r="UWO44" s="286"/>
      <c r="UWP44" s="286"/>
      <c r="UWQ44" s="286"/>
      <c r="UWR44" s="286"/>
      <c r="UWS44" s="286"/>
      <c r="UWT44" s="286"/>
      <c r="UWU44" s="163"/>
      <c r="UWV44" s="154"/>
      <c r="UWW44" s="287"/>
      <c r="UWX44" s="287"/>
      <c r="UWY44" s="285"/>
      <c r="UWZ44" s="287"/>
      <c r="UXA44" s="287"/>
      <c r="UXB44" s="285"/>
      <c r="UXC44" s="287"/>
      <c r="UXD44" s="287"/>
      <c r="UXE44" s="285"/>
      <c r="UXF44" s="287"/>
      <c r="UXG44" s="287"/>
      <c r="UXH44" s="285"/>
      <c r="UXI44" s="287"/>
      <c r="UXJ44" s="287"/>
      <c r="UXK44" s="285"/>
      <c r="UXL44" s="287"/>
      <c r="UXM44" s="287"/>
      <c r="UXN44" s="285"/>
      <c r="UXO44" s="287"/>
      <c r="UXP44" s="287"/>
      <c r="UXQ44" s="285"/>
      <c r="UXR44" s="287"/>
      <c r="UXS44" s="287"/>
      <c r="UXT44" s="285"/>
      <c r="UXU44" s="287"/>
      <c r="UXV44" s="287"/>
      <c r="UXW44" s="285"/>
      <c r="UXX44" s="287"/>
      <c r="UXY44" s="287"/>
      <c r="UXZ44" s="285"/>
      <c r="UYA44" s="287"/>
      <c r="UYB44" s="287"/>
      <c r="UYC44" s="285"/>
      <c r="UYD44" s="287"/>
      <c r="UYE44" s="287"/>
      <c r="UYF44" s="285"/>
      <c r="UYG44" s="287"/>
      <c r="UYH44" s="287"/>
      <c r="UYI44" s="285"/>
      <c r="UYJ44" s="287"/>
      <c r="UYK44" s="287"/>
      <c r="UYL44" s="285"/>
      <c r="UYM44" s="287"/>
      <c r="UYN44" s="287"/>
      <c r="UYO44" s="285"/>
      <c r="UYP44" s="287"/>
      <c r="UYQ44" s="287"/>
      <c r="UYR44" s="285"/>
      <c r="UYS44" s="287"/>
      <c r="UYT44" s="287"/>
      <c r="UYU44" s="285"/>
      <c r="UYV44" s="287"/>
      <c r="UYW44" s="287"/>
      <c r="UYX44" s="285"/>
      <c r="UYY44" s="287"/>
      <c r="UYZ44" s="287"/>
      <c r="UZA44" s="285"/>
      <c r="UZB44" s="287"/>
      <c r="UZC44" s="287"/>
      <c r="UZD44" s="285"/>
      <c r="UZE44" s="287"/>
      <c r="UZF44" s="287"/>
      <c r="UZG44" s="285"/>
      <c r="UZH44" s="286"/>
      <c r="UZI44" s="286"/>
      <c r="UZJ44" s="286"/>
      <c r="UZK44" s="287"/>
      <c r="UZL44" s="287"/>
      <c r="UZM44" s="285"/>
      <c r="UZN44" s="286"/>
      <c r="UZO44" s="286"/>
      <c r="UZP44" s="286"/>
      <c r="UZQ44" s="287"/>
      <c r="UZR44" s="287"/>
      <c r="UZS44" s="285"/>
      <c r="UZT44" s="287"/>
      <c r="UZU44" s="287"/>
      <c r="UZV44" s="285"/>
      <c r="UZW44" s="286"/>
      <c r="UZX44" s="286"/>
      <c r="UZY44" s="286"/>
      <c r="UZZ44" s="286"/>
      <c r="VAA44" s="286"/>
      <c r="VAB44" s="286"/>
      <c r="VAC44" s="163"/>
      <c r="VAD44" s="154"/>
      <c r="VAE44" s="287"/>
      <c r="VAF44" s="287"/>
      <c r="VAG44" s="285"/>
      <c r="VAH44" s="287"/>
      <c r="VAI44" s="287"/>
      <c r="VAJ44" s="285"/>
      <c r="VAK44" s="287"/>
      <c r="VAL44" s="287"/>
      <c r="VAM44" s="285"/>
      <c r="VAN44" s="287"/>
      <c r="VAO44" s="287"/>
      <c r="VAP44" s="285"/>
      <c r="VAQ44" s="287"/>
      <c r="VAR44" s="287"/>
      <c r="VAS44" s="285"/>
      <c r="VAT44" s="287"/>
      <c r="VAU44" s="287"/>
      <c r="VAV44" s="285"/>
      <c r="VAW44" s="287"/>
      <c r="VAX44" s="287"/>
      <c r="VAY44" s="285"/>
      <c r="VAZ44" s="287"/>
      <c r="VBA44" s="287"/>
      <c r="VBB44" s="285"/>
      <c r="VBC44" s="287"/>
      <c r="VBD44" s="287"/>
      <c r="VBE44" s="285"/>
      <c r="VBF44" s="287"/>
      <c r="VBG44" s="287"/>
      <c r="VBH44" s="285"/>
      <c r="VBI44" s="287"/>
      <c r="VBJ44" s="287"/>
      <c r="VBK44" s="285"/>
      <c r="VBL44" s="287"/>
      <c r="VBM44" s="287"/>
      <c r="VBN44" s="285"/>
      <c r="VBO44" s="287"/>
      <c r="VBP44" s="287"/>
      <c r="VBQ44" s="285"/>
      <c r="VBR44" s="287"/>
      <c r="VBS44" s="287"/>
      <c r="VBT44" s="285"/>
      <c r="VBU44" s="287"/>
      <c r="VBV44" s="287"/>
      <c r="VBW44" s="285"/>
      <c r="VBX44" s="287"/>
      <c r="VBY44" s="287"/>
      <c r="VBZ44" s="285"/>
      <c r="VCA44" s="287"/>
      <c r="VCB44" s="287"/>
      <c r="VCC44" s="285"/>
      <c r="VCD44" s="287"/>
      <c r="VCE44" s="287"/>
      <c r="VCF44" s="285"/>
      <c r="VCG44" s="287"/>
      <c r="VCH44" s="287"/>
      <c r="VCI44" s="285"/>
      <c r="VCJ44" s="287"/>
      <c r="VCK44" s="287"/>
      <c r="VCL44" s="285"/>
      <c r="VCM44" s="287"/>
      <c r="VCN44" s="287"/>
      <c r="VCO44" s="285"/>
      <c r="VCP44" s="286"/>
      <c r="VCQ44" s="286"/>
      <c r="VCR44" s="286"/>
      <c r="VCS44" s="287"/>
      <c r="VCT44" s="287"/>
      <c r="VCU44" s="285"/>
      <c r="VCV44" s="286"/>
      <c r="VCW44" s="286"/>
      <c r="VCX44" s="286"/>
      <c r="VCY44" s="287"/>
      <c r="VCZ44" s="287"/>
      <c r="VDA44" s="285"/>
      <c r="VDB44" s="287"/>
      <c r="VDC44" s="287"/>
      <c r="VDD44" s="285"/>
      <c r="VDE44" s="286"/>
      <c r="VDF44" s="286"/>
      <c r="VDG44" s="286"/>
      <c r="VDH44" s="286"/>
      <c r="VDI44" s="286"/>
      <c r="VDJ44" s="286"/>
      <c r="VDK44" s="163"/>
      <c r="VDL44" s="154"/>
      <c r="VDM44" s="287"/>
      <c r="VDN44" s="287"/>
      <c r="VDO44" s="285"/>
      <c r="VDP44" s="287"/>
      <c r="VDQ44" s="287"/>
      <c r="VDR44" s="285"/>
      <c r="VDS44" s="287"/>
      <c r="VDT44" s="287"/>
      <c r="VDU44" s="285"/>
      <c r="VDV44" s="287"/>
      <c r="VDW44" s="287"/>
      <c r="VDX44" s="285"/>
      <c r="VDY44" s="287"/>
      <c r="VDZ44" s="287"/>
      <c r="VEA44" s="285"/>
      <c r="VEB44" s="287"/>
      <c r="VEC44" s="287"/>
      <c r="VED44" s="285"/>
      <c r="VEE44" s="287"/>
      <c r="VEF44" s="287"/>
      <c r="VEG44" s="285"/>
      <c r="VEH44" s="287"/>
      <c r="VEI44" s="287"/>
      <c r="VEJ44" s="285"/>
      <c r="VEK44" s="287"/>
      <c r="VEL44" s="287"/>
      <c r="VEM44" s="285"/>
      <c r="VEN44" s="287"/>
      <c r="VEO44" s="287"/>
      <c r="VEP44" s="285"/>
      <c r="VEQ44" s="287"/>
      <c r="VER44" s="287"/>
      <c r="VES44" s="285"/>
      <c r="VET44" s="287"/>
      <c r="VEU44" s="287"/>
      <c r="VEV44" s="285"/>
      <c r="VEW44" s="287"/>
      <c r="VEX44" s="287"/>
      <c r="VEY44" s="285"/>
      <c r="VEZ44" s="287"/>
      <c r="VFA44" s="287"/>
      <c r="VFB44" s="285"/>
      <c r="VFC44" s="287"/>
      <c r="VFD44" s="287"/>
      <c r="VFE44" s="285"/>
      <c r="VFF44" s="287"/>
      <c r="VFG44" s="287"/>
      <c r="VFH44" s="285"/>
      <c r="VFI44" s="287"/>
      <c r="VFJ44" s="287"/>
      <c r="VFK44" s="285"/>
      <c r="VFL44" s="287"/>
      <c r="VFM44" s="287"/>
      <c r="VFN44" s="285"/>
      <c r="VFO44" s="287"/>
      <c r="VFP44" s="287"/>
      <c r="VFQ44" s="285"/>
      <c r="VFR44" s="287"/>
      <c r="VFS44" s="287"/>
      <c r="VFT44" s="285"/>
      <c r="VFU44" s="287"/>
      <c r="VFV44" s="287"/>
      <c r="VFW44" s="285"/>
      <c r="VFX44" s="286"/>
      <c r="VFY44" s="286"/>
      <c r="VFZ44" s="286"/>
      <c r="VGA44" s="287"/>
      <c r="VGB44" s="287"/>
      <c r="VGC44" s="285"/>
      <c r="VGD44" s="286"/>
      <c r="VGE44" s="286"/>
      <c r="VGF44" s="286"/>
      <c r="VGG44" s="287"/>
      <c r="VGH44" s="287"/>
      <c r="VGI44" s="285"/>
      <c r="VGJ44" s="287"/>
      <c r="VGK44" s="287"/>
      <c r="VGL44" s="285"/>
      <c r="VGM44" s="286"/>
      <c r="VGN44" s="286"/>
      <c r="VGO44" s="286"/>
      <c r="VGP44" s="286"/>
      <c r="VGQ44" s="286"/>
      <c r="VGR44" s="286"/>
      <c r="VGS44" s="163"/>
      <c r="VGT44" s="154"/>
      <c r="VGU44" s="287"/>
      <c r="VGV44" s="287"/>
      <c r="VGW44" s="285"/>
      <c r="VGX44" s="287"/>
      <c r="VGY44" s="287"/>
      <c r="VGZ44" s="285"/>
      <c r="VHA44" s="287"/>
      <c r="VHB44" s="287"/>
      <c r="VHC44" s="285"/>
      <c r="VHD44" s="287"/>
      <c r="VHE44" s="287"/>
      <c r="VHF44" s="285"/>
      <c r="VHG44" s="287"/>
      <c r="VHH44" s="287"/>
      <c r="VHI44" s="285"/>
      <c r="VHJ44" s="287"/>
      <c r="VHK44" s="287"/>
      <c r="VHL44" s="285"/>
      <c r="VHM44" s="287"/>
      <c r="VHN44" s="287"/>
      <c r="VHO44" s="285"/>
      <c r="VHP44" s="287"/>
      <c r="VHQ44" s="287"/>
      <c r="VHR44" s="285"/>
      <c r="VHS44" s="287"/>
      <c r="VHT44" s="287"/>
      <c r="VHU44" s="285"/>
      <c r="VHV44" s="287"/>
      <c r="VHW44" s="287"/>
      <c r="VHX44" s="285"/>
      <c r="VHY44" s="287"/>
      <c r="VHZ44" s="287"/>
      <c r="VIA44" s="285"/>
      <c r="VIB44" s="287"/>
      <c r="VIC44" s="287"/>
      <c r="VID44" s="285"/>
      <c r="VIE44" s="287"/>
      <c r="VIF44" s="287"/>
      <c r="VIG44" s="285"/>
      <c r="VIH44" s="287"/>
      <c r="VII44" s="287"/>
      <c r="VIJ44" s="285"/>
      <c r="VIK44" s="287"/>
      <c r="VIL44" s="287"/>
      <c r="VIM44" s="285"/>
      <c r="VIN44" s="287"/>
      <c r="VIO44" s="287"/>
      <c r="VIP44" s="285"/>
      <c r="VIQ44" s="287"/>
      <c r="VIR44" s="287"/>
      <c r="VIS44" s="285"/>
      <c r="VIT44" s="287"/>
      <c r="VIU44" s="287"/>
      <c r="VIV44" s="285"/>
      <c r="VIW44" s="287"/>
      <c r="VIX44" s="287"/>
      <c r="VIY44" s="285"/>
      <c r="VIZ44" s="287"/>
      <c r="VJA44" s="287"/>
      <c r="VJB44" s="285"/>
      <c r="VJC44" s="287"/>
      <c r="VJD44" s="287"/>
      <c r="VJE44" s="285"/>
      <c r="VJF44" s="286"/>
      <c r="VJG44" s="286"/>
      <c r="VJH44" s="286"/>
      <c r="VJI44" s="287"/>
      <c r="VJJ44" s="287"/>
      <c r="VJK44" s="285"/>
      <c r="VJL44" s="286"/>
      <c r="VJM44" s="286"/>
      <c r="VJN44" s="286"/>
      <c r="VJO44" s="287"/>
      <c r="VJP44" s="287"/>
      <c r="VJQ44" s="285"/>
      <c r="VJR44" s="287"/>
      <c r="VJS44" s="287"/>
      <c r="VJT44" s="285"/>
      <c r="VJU44" s="286"/>
      <c r="VJV44" s="286"/>
      <c r="VJW44" s="286"/>
      <c r="VJX44" s="286"/>
      <c r="VJY44" s="286"/>
      <c r="VJZ44" s="286"/>
      <c r="VKA44" s="163"/>
      <c r="VKB44" s="154"/>
      <c r="VKC44" s="287"/>
      <c r="VKD44" s="287"/>
      <c r="VKE44" s="285"/>
      <c r="VKF44" s="287"/>
      <c r="VKG44" s="287"/>
      <c r="VKH44" s="285"/>
      <c r="VKI44" s="287"/>
      <c r="VKJ44" s="287"/>
      <c r="VKK44" s="285"/>
      <c r="VKL44" s="287"/>
      <c r="VKM44" s="287"/>
      <c r="VKN44" s="285"/>
      <c r="VKO44" s="287"/>
      <c r="VKP44" s="287"/>
      <c r="VKQ44" s="285"/>
      <c r="VKR44" s="287"/>
      <c r="VKS44" s="287"/>
      <c r="VKT44" s="285"/>
      <c r="VKU44" s="287"/>
      <c r="VKV44" s="287"/>
      <c r="VKW44" s="285"/>
      <c r="VKX44" s="287"/>
      <c r="VKY44" s="287"/>
      <c r="VKZ44" s="285"/>
      <c r="VLA44" s="287"/>
      <c r="VLB44" s="287"/>
      <c r="VLC44" s="285"/>
      <c r="VLD44" s="287"/>
      <c r="VLE44" s="287"/>
      <c r="VLF44" s="285"/>
      <c r="VLG44" s="287"/>
      <c r="VLH44" s="287"/>
      <c r="VLI44" s="285"/>
      <c r="VLJ44" s="287"/>
      <c r="VLK44" s="287"/>
      <c r="VLL44" s="285"/>
      <c r="VLM44" s="287"/>
      <c r="VLN44" s="287"/>
      <c r="VLO44" s="285"/>
      <c r="VLP44" s="287"/>
      <c r="VLQ44" s="287"/>
      <c r="VLR44" s="285"/>
      <c r="VLS44" s="287"/>
      <c r="VLT44" s="287"/>
      <c r="VLU44" s="285"/>
      <c r="VLV44" s="287"/>
      <c r="VLW44" s="287"/>
      <c r="VLX44" s="285"/>
      <c r="VLY44" s="287"/>
      <c r="VLZ44" s="287"/>
      <c r="VMA44" s="285"/>
      <c r="VMB44" s="287"/>
      <c r="VMC44" s="287"/>
      <c r="VMD44" s="285"/>
      <c r="VME44" s="287"/>
      <c r="VMF44" s="287"/>
      <c r="VMG44" s="285"/>
      <c r="VMH44" s="287"/>
      <c r="VMI44" s="287"/>
      <c r="VMJ44" s="285"/>
      <c r="VMK44" s="287"/>
      <c r="VML44" s="287"/>
      <c r="VMM44" s="285"/>
      <c r="VMN44" s="286"/>
      <c r="VMO44" s="286"/>
      <c r="VMP44" s="286"/>
      <c r="VMQ44" s="287"/>
      <c r="VMR44" s="287"/>
      <c r="VMS44" s="285"/>
      <c r="VMT44" s="286"/>
      <c r="VMU44" s="286"/>
      <c r="VMV44" s="286"/>
      <c r="VMW44" s="287"/>
      <c r="VMX44" s="287"/>
      <c r="VMY44" s="285"/>
      <c r="VMZ44" s="287"/>
      <c r="VNA44" s="287"/>
      <c r="VNB44" s="285"/>
      <c r="VNC44" s="286"/>
      <c r="VND44" s="286"/>
      <c r="VNE44" s="286"/>
      <c r="VNF44" s="286"/>
      <c r="VNG44" s="286"/>
      <c r="VNH44" s="286"/>
      <c r="VNI44" s="163"/>
      <c r="VNJ44" s="154"/>
      <c r="VNK44" s="287"/>
      <c r="VNL44" s="287"/>
      <c r="VNM44" s="285"/>
      <c r="VNN44" s="287"/>
      <c r="VNO44" s="287"/>
      <c r="VNP44" s="285"/>
      <c r="VNQ44" s="287"/>
      <c r="VNR44" s="287"/>
      <c r="VNS44" s="285"/>
      <c r="VNT44" s="287"/>
      <c r="VNU44" s="287"/>
      <c r="VNV44" s="285"/>
      <c r="VNW44" s="287"/>
      <c r="VNX44" s="287"/>
      <c r="VNY44" s="285"/>
      <c r="VNZ44" s="287"/>
      <c r="VOA44" s="287"/>
      <c r="VOB44" s="285"/>
      <c r="VOC44" s="287"/>
      <c r="VOD44" s="287"/>
      <c r="VOE44" s="285"/>
      <c r="VOF44" s="287"/>
      <c r="VOG44" s="287"/>
      <c r="VOH44" s="285"/>
      <c r="VOI44" s="287"/>
      <c r="VOJ44" s="287"/>
      <c r="VOK44" s="285"/>
      <c r="VOL44" s="287"/>
      <c r="VOM44" s="287"/>
      <c r="VON44" s="285"/>
      <c r="VOO44" s="287"/>
      <c r="VOP44" s="287"/>
      <c r="VOQ44" s="285"/>
      <c r="VOR44" s="287"/>
      <c r="VOS44" s="287"/>
      <c r="VOT44" s="285"/>
      <c r="VOU44" s="287"/>
      <c r="VOV44" s="287"/>
      <c r="VOW44" s="285"/>
      <c r="VOX44" s="287"/>
      <c r="VOY44" s="287"/>
      <c r="VOZ44" s="285"/>
      <c r="VPA44" s="287"/>
      <c r="VPB44" s="287"/>
      <c r="VPC44" s="285"/>
      <c r="VPD44" s="287"/>
      <c r="VPE44" s="287"/>
      <c r="VPF44" s="285"/>
      <c r="VPG44" s="287"/>
      <c r="VPH44" s="287"/>
      <c r="VPI44" s="285"/>
      <c r="VPJ44" s="287"/>
      <c r="VPK44" s="287"/>
      <c r="VPL44" s="285"/>
      <c r="VPM44" s="287"/>
      <c r="VPN44" s="287"/>
      <c r="VPO44" s="285"/>
      <c r="VPP44" s="287"/>
      <c r="VPQ44" s="287"/>
      <c r="VPR44" s="285"/>
      <c r="VPS44" s="287"/>
      <c r="VPT44" s="287"/>
      <c r="VPU44" s="285"/>
      <c r="VPV44" s="286"/>
      <c r="VPW44" s="286"/>
      <c r="VPX44" s="286"/>
      <c r="VPY44" s="287"/>
      <c r="VPZ44" s="287"/>
      <c r="VQA44" s="285"/>
      <c r="VQB44" s="286"/>
      <c r="VQC44" s="286"/>
      <c r="VQD44" s="286"/>
      <c r="VQE44" s="287"/>
      <c r="VQF44" s="287"/>
      <c r="VQG44" s="285"/>
      <c r="VQH44" s="287"/>
      <c r="VQI44" s="287"/>
      <c r="VQJ44" s="285"/>
      <c r="VQK44" s="286"/>
      <c r="VQL44" s="286"/>
      <c r="VQM44" s="286"/>
      <c r="VQN44" s="286"/>
      <c r="VQO44" s="286"/>
      <c r="VQP44" s="286"/>
      <c r="VQQ44" s="163"/>
      <c r="VQR44" s="154"/>
      <c r="VQS44" s="287"/>
      <c r="VQT44" s="287"/>
      <c r="VQU44" s="285"/>
      <c r="VQV44" s="287"/>
      <c r="VQW44" s="287"/>
      <c r="VQX44" s="285"/>
      <c r="VQY44" s="287"/>
      <c r="VQZ44" s="287"/>
      <c r="VRA44" s="285"/>
      <c r="VRB44" s="287"/>
      <c r="VRC44" s="287"/>
      <c r="VRD44" s="285"/>
      <c r="VRE44" s="287"/>
      <c r="VRF44" s="287"/>
      <c r="VRG44" s="285"/>
      <c r="VRH44" s="287"/>
      <c r="VRI44" s="287"/>
      <c r="VRJ44" s="285"/>
      <c r="VRK44" s="287"/>
      <c r="VRL44" s="287"/>
      <c r="VRM44" s="285"/>
      <c r="VRN44" s="287"/>
      <c r="VRO44" s="287"/>
      <c r="VRP44" s="285"/>
      <c r="VRQ44" s="287"/>
      <c r="VRR44" s="287"/>
      <c r="VRS44" s="285"/>
      <c r="VRT44" s="287"/>
      <c r="VRU44" s="287"/>
      <c r="VRV44" s="285"/>
      <c r="VRW44" s="287"/>
      <c r="VRX44" s="287"/>
      <c r="VRY44" s="285"/>
      <c r="VRZ44" s="287"/>
      <c r="VSA44" s="287"/>
      <c r="VSB44" s="285"/>
      <c r="VSC44" s="287"/>
      <c r="VSD44" s="287"/>
      <c r="VSE44" s="285"/>
      <c r="VSF44" s="287"/>
      <c r="VSG44" s="287"/>
      <c r="VSH44" s="285"/>
      <c r="VSI44" s="287"/>
      <c r="VSJ44" s="287"/>
      <c r="VSK44" s="285"/>
      <c r="VSL44" s="287"/>
      <c r="VSM44" s="287"/>
      <c r="VSN44" s="285"/>
      <c r="VSO44" s="287"/>
      <c r="VSP44" s="287"/>
      <c r="VSQ44" s="285"/>
      <c r="VSR44" s="287"/>
      <c r="VSS44" s="287"/>
      <c r="VST44" s="285"/>
      <c r="VSU44" s="287"/>
      <c r="VSV44" s="287"/>
      <c r="VSW44" s="285"/>
      <c r="VSX44" s="287"/>
      <c r="VSY44" s="287"/>
      <c r="VSZ44" s="285"/>
      <c r="VTA44" s="287"/>
      <c r="VTB44" s="287"/>
      <c r="VTC44" s="285"/>
      <c r="VTD44" s="286"/>
      <c r="VTE44" s="286"/>
      <c r="VTF44" s="286"/>
      <c r="VTG44" s="287"/>
      <c r="VTH44" s="287"/>
      <c r="VTI44" s="285"/>
      <c r="VTJ44" s="286"/>
      <c r="VTK44" s="286"/>
      <c r="VTL44" s="286"/>
      <c r="VTM44" s="287"/>
      <c r="VTN44" s="287"/>
      <c r="VTO44" s="285"/>
      <c r="VTP44" s="287"/>
      <c r="VTQ44" s="287"/>
      <c r="VTR44" s="285"/>
      <c r="VTS44" s="286"/>
      <c r="VTT44" s="286"/>
      <c r="VTU44" s="286"/>
      <c r="VTV44" s="286"/>
      <c r="VTW44" s="286"/>
      <c r="VTX44" s="286"/>
      <c r="VTY44" s="163"/>
      <c r="VTZ44" s="154"/>
      <c r="VUA44" s="287"/>
      <c r="VUB44" s="287"/>
      <c r="VUC44" s="285"/>
      <c r="VUD44" s="287"/>
      <c r="VUE44" s="287"/>
      <c r="VUF44" s="285"/>
      <c r="VUG44" s="287"/>
      <c r="VUH44" s="287"/>
      <c r="VUI44" s="285"/>
      <c r="VUJ44" s="287"/>
      <c r="VUK44" s="287"/>
      <c r="VUL44" s="285"/>
      <c r="VUM44" s="287"/>
      <c r="VUN44" s="287"/>
      <c r="VUO44" s="285"/>
      <c r="VUP44" s="287"/>
      <c r="VUQ44" s="287"/>
      <c r="VUR44" s="285"/>
      <c r="VUS44" s="287"/>
      <c r="VUT44" s="287"/>
      <c r="VUU44" s="285"/>
      <c r="VUV44" s="287"/>
      <c r="VUW44" s="287"/>
      <c r="VUX44" s="285"/>
      <c r="VUY44" s="287"/>
      <c r="VUZ44" s="287"/>
      <c r="VVA44" s="285"/>
      <c r="VVB44" s="287"/>
      <c r="VVC44" s="287"/>
      <c r="VVD44" s="285"/>
      <c r="VVE44" s="287"/>
      <c r="VVF44" s="287"/>
      <c r="VVG44" s="285"/>
      <c r="VVH44" s="287"/>
      <c r="VVI44" s="287"/>
      <c r="VVJ44" s="285"/>
      <c r="VVK44" s="287"/>
      <c r="VVL44" s="287"/>
      <c r="VVM44" s="285"/>
      <c r="VVN44" s="287"/>
      <c r="VVO44" s="287"/>
      <c r="VVP44" s="285"/>
      <c r="VVQ44" s="287"/>
      <c r="VVR44" s="287"/>
      <c r="VVS44" s="285"/>
      <c r="VVT44" s="287"/>
      <c r="VVU44" s="287"/>
      <c r="VVV44" s="285"/>
      <c r="VVW44" s="287"/>
      <c r="VVX44" s="287"/>
      <c r="VVY44" s="285"/>
      <c r="VVZ44" s="287"/>
      <c r="VWA44" s="287"/>
      <c r="VWB44" s="285"/>
      <c r="VWC44" s="287"/>
      <c r="VWD44" s="287"/>
      <c r="VWE44" s="285"/>
      <c r="VWF44" s="287"/>
      <c r="VWG44" s="287"/>
      <c r="VWH44" s="285"/>
      <c r="VWI44" s="287"/>
      <c r="VWJ44" s="287"/>
      <c r="VWK44" s="285"/>
      <c r="VWL44" s="286"/>
      <c r="VWM44" s="286"/>
      <c r="VWN44" s="286"/>
      <c r="VWO44" s="287"/>
      <c r="VWP44" s="287"/>
      <c r="VWQ44" s="285"/>
      <c r="VWR44" s="286"/>
      <c r="VWS44" s="286"/>
      <c r="VWT44" s="286"/>
      <c r="VWU44" s="287"/>
      <c r="VWV44" s="287"/>
      <c r="VWW44" s="285"/>
      <c r="VWX44" s="287"/>
      <c r="VWY44" s="287"/>
      <c r="VWZ44" s="285"/>
      <c r="VXA44" s="286"/>
      <c r="VXB44" s="286"/>
      <c r="VXC44" s="286"/>
      <c r="VXD44" s="286"/>
      <c r="VXE44" s="286"/>
      <c r="VXF44" s="286"/>
      <c r="VXG44" s="163"/>
      <c r="VXH44" s="154"/>
      <c r="VXI44" s="287"/>
      <c r="VXJ44" s="287"/>
      <c r="VXK44" s="285"/>
      <c r="VXL44" s="287"/>
      <c r="VXM44" s="287"/>
      <c r="VXN44" s="285"/>
      <c r="VXO44" s="287"/>
      <c r="VXP44" s="287"/>
      <c r="VXQ44" s="285"/>
      <c r="VXR44" s="287"/>
      <c r="VXS44" s="287"/>
      <c r="VXT44" s="285"/>
      <c r="VXU44" s="287"/>
      <c r="VXV44" s="287"/>
      <c r="VXW44" s="285"/>
      <c r="VXX44" s="287"/>
      <c r="VXY44" s="287"/>
      <c r="VXZ44" s="285"/>
      <c r="VYA44" s="287"/>
      <c r="VYB44" s="287"/>
      <c r="VYC44" s="285"/>
      <c r="VYD44" s="287"/>
      <c r="VYE44" s="287"/>
      <c r="VYF44" s="285"/>
      <c r="VYG44" s="287"/>
      <c r="VYH44" s="287"/>
      <c r="VYI44" s="285"/>
      <c r="VYJ44" s="287"/>
      <c r="VYK44" s="287"/>
      <c r="VYL44" s="285"/>
      <c r="VYM44" s="287"/>
      <c r="VYN44" s="287"/>
      <c r="VYO44" s="285"/>
      <c r="VYP44" s="287"/>
      <c r="VYQ44" s="287"/>
      <c r="VYR44" s="285"/>
      <c r="VYS44" s="287"/>
      <c r="VYT44" s="287"/>
      <c r="VYU44" s="285"/>
      <c r="VYV44" s="287"/>
      <c r="VYW44" s="287"/>
      <c r="VYX44" s="285"/>
      <c r="VYY44" s="287"/>
      <c r="VYZ44" s="287"/>
      <c r="VZA44" s="285"/>
      <c r="VZB44" s="287"/>
      <c r="VZC44" s="287"/>
      <c r="VZD44" s="285"/>
      <c r="VZE44" s="287"/>
      <c r="VZF44" s="287"/>
      <c r="VZG44" s="285"/>
      <c r="VZH44" s="287"/>
      <c r="VZI44" s="287"/>
      <c r="VZJ44" s="285"/>
      <c r="VZK44" s="287"/>
      <c r="VZL44" s="287"/>
      <c r="VZM44" s="285"/>
      <c r="VZN44" s="287"/>
      <c r="VZO44" s="287"/>
      <c r="VZP44" s="285"/>
      <c r="VZQ44" s="287"/>
      <c r="VZR44" s="287"/>
      <c r="VZS44" s="285"/>
      <c r="VZT44" s="286"/>
      <c r="VZU44" s="286"/>
      <c r="VZV44" s="286"/>
      <c r="VZW44" s="287"/>
      <c r="VZX44" s="287"/>
      <c r="VZY44" s="285"/>
      <c r="VZZ44" s="286"/>
      <c r="WAA44" s="286"/>
      <c r="WAB44" s="286"/>
      <c r="WAC44" s="287"/>
      <c r="WAD44" s="287"/>
      <c r="WAE44" s="285"/>
      <c r="WAF44" s="287"/>
      <c r="WAG44" s="287"/>
      <c r="WAH44" s="285"/>
      <c r="WAI44" s="286"/>
      <c r="WAJ44" s="286"/>
      <c r="WAK44" s="286"/>
      <c r="WAL44" s="286"/>
      <c r="WAM44" s="286"/>
      <c r="WAN44" s="286"/>
      <c r="WAO44" s="163"/>
      <c r="WAP44" s="154"/>
      <c r="WAQ44" s="287"/>
      <c r="WAR44" s="287"/>
      <c r="WAS44" s="285"/>
      <c r="WAT44" s="287"/>
      <c r="WAU44" s="287"/>
      <c r="WAV44" s="285"/>
      <c r="WAW44" s="287"/>
      <c r="WAX44" s="287"/>
      <c r="WAY44" s="285"/>
      <c r="WAZ44" s="287"/>
      <c r="WBA44" s="287"/>
      <c r="WBB44" s="285"/>
      <c r="WBC44" s="287"/>
      <c r="WBD44" s="287"/>
      <c r="WBE44" s="285"/>
      <c r="WBF44" s="287"/>
      <c r="WBG44" s="287"/>
      <c r="WBH44" s="285"/>
      <c r="WBI44" s="287"/>
      <c r="WBJ44" s="287"/>
      <c r="WBK44" s="285"/>
      <c r="WBL44" s="287"/>
      <c r="WBM44" s="287"/>
      <c r="WBN44" s="285"/>
      <c r="WBO44" s="287"/>
      <c r="WBP44" s="287"/>
      <c r="WBQ44" s="285"/>
      <c r="WBR44" s="287"/>
      <c r="WBS44" s="287"/>
      <c r="WBT44" s="285"/>
      <c r="WBU44" s="287"/>
      <c r="WBV44" s="287"/>
      <c r="WBW44" s="285"/>
      <c r="WBX44" s="287"/>
      <c r="WBY44" s="287"/>
      <c r="WBZ44" s="285"/>
      <c r="WCA44" s="287"/>
      <c r="WCB44" s="287"/>
      <c r="WCC44" s="285"/>
      <c r="WCD44" s="287"/>
      <c r="WCE44" s="287"/>
      <c r="WCF44" s="285"/>
      <c r="WCG44" s="287"/>
      <c r="WCH44" s="287"/>
      <c r="WCI44" s="285"/>
      <c r="WCJ44" s="287"/>
      <c r="WCK44" s="287"/>
      <c r="WCL44" s="285"/>
      <c r="WCM44" s="287"/>
      <c r="WCN44" s="287"/>
      <c r="WCO44" s="285"/>
      <c r="WCP44" s="287"/>
      <c r="WCQ44" s="287"/>
      <c r="WCR44" s="285"/>
      <c r="WCS44" s="287"/>
      <c r="WCT44" s="287"/>
      <c r="WCU44" s="285"/>
      <c r="WCV44" s="287"/>
      <c r="WCW44" s="287"/>
      <c r="WCX44" s="285"/>
      <c r="WCY44" s="287"/>
      <c r="WCZ44" s="287"/>
      <c r="WDA44" s="285"/>
      <c r="WDB44" s="286"/>
      <c r="WDC44" s="286"/>
      <c r="WDD44" s="286"/>
      <c r="WDE44" s="287"/>
      <c r="WDF44" s="287"/>
      <c r="WDG44" s="285"/>
      <c r="WDH44" s="286"/>
      <c r="WDI44" s="286"/>
      <c r="WDJ44" s="286"/>
      <c r="WDK44" s="287"/>
      <c r="WDL44" s="287"/>
      <c r="WDM44" s="285"/>
      <c r="WDN44" s="287"/>
      <c r="WDO44" s="287"/>
      <c r="WDP44" s="285"/>
      <c r="WDQ44" s="286"/>
      <c r="WDR44" s="286"/>
      <c r="WDS44" s="286"/>
      <c r="WDT44" s="286"/>
      <c r="WDU44" s="286"/>
      <c r="WDV44" s="286"/>
      <c r="WDW44" s="163"/>
      <c r="WDX44" s="154"/>
      <c r="WDY44" s="287"/>
      <c r="WDZ44" s="287"/>
      <c r="WEA44" s="285"/>
      <c r="WEB44" s="287"/>
      <c r="WEC44" s="287"/>
      <c r="WED44" s="285"/>
      <c r="WEE44" s="287"/>
      <c r="WEF44" s="287"/>
      <c r="WEG44" s="285"/>
      <c r="WEH44" s="287"/>
      <c r="WEI44" s="287"/>
      <c r="WEJ44" s="285"/>
      <c r="WEK44" s="287"/>
      <c r="WEL44" s="287"/>
      <c r="WEM44" s="285"/>
      <c r="WEN44" s="287"/>
      <c r="WEO44" s="287"/>
      <c r="WEP44" s="285"/>
      <c r="WEQ44" s="287"/>
      <c r="WER44" s="287"/>
      <c r="WES44" s="285"/>
      <c r="WET44" s="287"/>
      <c r="WEU44" s="287"/>
      <c r="WEV44" s="285"/>
      <c r="WEW44" s="287"/>
      <c r="WEX44" s="287"/>
      <c r="WEY44" s="285"/>
      <c r="WEZ44" s="287"/>
      <c r="WFA44" s="287"/>
      <c r="WFB44" s="285"/>
      <c r="WFC44" s="287"/>
      <c r="WFD44" s="287"/>
      <c r="WFE44" s="285"/>
      <c r="WFF44" s="287"/>
      <c r="WFG44" s="287"/>
      <c r="WFH44" s="285"/>
      <c r="WFI44" s="287"/>
      <c r="WFJ44" s="287"/>
      <c r="WFK44" s="285"/>
      <c r="WFL44" s="287"/>
      <c r="WFM44" s="287"/>
      <c r="WFN44" s="285"/>
      <c r="WFO44" s="287"/>
      <c r="WFP44" s="287"/>
      <c r="WFQ44" s="285"/>
      <c r="WFR44" s="287"/>
      <c r="WFS44" s="287"/>
      <c r="WFT44" s="285"/>
      <c r="WFU44" s="287"/>
      <c r="WFV44" s="287"/>
      <c r="WFW44" s="285"/>
      <c r="WFX44" s="287"/>
      <c r="WFY44" s="287"/>
      <c r="WFZ44" s="285"/>
      <c r="WGA44" s="287"/>
      <c r="WGB44" s="287"/>
      <c r="WGC44" s="285"/>
      <c r="WGD44" s="287"/>
      <c r="WGE44" s="287"/>
      <c r="WGF44" s="285"/>
      <c r="WGG44" s="287"/>
      <c r="WGH44" s="287"/>
      <c r="WGI44" s="285"/>
      <c r="WGJ44" s="286"/>
      <c r="WGK44" s="286"/>
      <c r="WGL44" s="286"/>
      <c r="WGM44" s="287"/>
      <c r="WGN44" s="287"/>
      <c r="WGO44" s="285"/>
      <c r="WGP44" s="286"/>
      <c r="WGQ44" s="286"/>
      <c r="WGR44" s="286"/>
      <c r="WGS44" s="287"/>
      <c r="WGT44" s="287"/>
      <c r="WGU44" s="285"/>
      <c r="WGV44" s="287"/>
      <c r="WGW44" s="287"/>
      <c r="WGX44" s="285"/>
      <c r="WGY44" s="286"/>
      <c r="WGZ44" s="286"/>
      <c r="WHA44" s="286"/>
      <c r="WHB44" s="286"/>
      <c r="WHC44" s="286"/>
      <c r="WHD44" s="286"/>
      <c r="WHE44" s="163"/>
      <c r="WHF44" s="154"/>
      <c r="WHG44" s="287"/>
      <c r="WHH44" s="287"/>
      <c r="WHI44" s="285"/>
      <c r="WHJ44" s="287"/>
      <c r="WHK44" s="287"/>
      <c r="WHL44" s="285"/>
      <c r="WHM44" s="287"/>
      <c r="WHN44" s="287"/>
      <c r="WHO44" s="285"/>
      <c r="WHP44" s="287"/>
      <c r="WHQ44" s="287"/>
      <c r="WHR44" s="285"/>
      <c r="WHS44" s="287"/>
      <c r="WHT44" s="287"/>
      <c r="WHU44" s="285"/>
      <c r="WHV44" s="287"/>
      <c r="WHW44" s="287"/>
      <c r="WHX44" s="285"/>
      <c r="WHY44" s="287"/>
      <c r="WHZ44" s="287"/>
      <c r="WIA44" s="285"/>
      <c r="WIB44" s="287"/>
      <c r="WIC44" s="287"/>
      <c r="WID44" s="285"/>
      <c r="WIE44" s="287"/>
      <c r="WIF44" s="287"/>
      <c r="WIG44" s="285"/>
      <c r="WIH44" s="287"/>
      <c r="WII44" s="287"/>
      <c r="WIJ44" s="285"/>
      <c r="WIK44" s="287"/>
      <c r="WIL44" s="287"/>
      <c r="WIM44" s="285"/>
      <c r="WIN44" s="287"/>
      <c r="WIO44" s="287"/>
      <c r="WIP44" s="285"/>
      <c r="WIQ44" s="287"/>
      <c r="WIR44" s="287"/>
      <c r="WIS44" s="285"/>
      <c r="WIT44" s="287"/>
      <c r="WIU44" s="287"/>
      <c r="WIV44" s="285"/>
      <c r="WIW44" s="287"/>
      <c r="WIX44" s="287"/>
      <c r="WIY44" s="285"/>
      <c r="WIZ44" s="287"/>
      <c r="WJA44" s="287"/>
      <c r="WJB44" s="285"/>
      <c r="WJC44" s="287"/>
      <c r="WJD44" s="287"/>
      <c r="WJE44" s="285"/>
      <c r="WJF44" s="287"/>
      <c r="WJG44" s="287"/>
      <c r="WJH44" s="285"/>
      <c r="WJI44" s="287"/>
      <c r="WJJ44" s="287"/>
      <c r="WJK44" s="285"/>
      <c r="WJL44" s="287"/>
      <c r="WJM44" s="287"/>
      <c r="WJN44" s="285"/>
      <c r="WJO44" s="287"/>
      <c r="WJP44" s="287"/>
      <c r="WJQ44" s="285"/>
      <c r="WJR44" s="286"/>
      <c r="WJS44" s="286"/>
      <c r="WJT44" s="286"/>
      <c r="WJU44" s="287"/>
      <c r="WJV44" s="287"/>
      <c r="WJW44" s="285"/>
      <c r="WJX44" s="286"/>
      <c r="WJY44" s="286"/>
      <c r="WJZ44" s="286"/>
      <c r="WKA44" s="287"/>
      <c r="WKB44" s="287"/>
      <c r="WKC44" s="285"/>
      <c r="WKD44" s="287"/>
      <c r="WKE44" s="287"/>
      <c r="WKF44" s="285"/>
      <c r="WKG44" s="286"/>
      <c r="WKH44" s="286"/>
      <c r="WKI44" s="286"/>
      <c r="WKJ44" s="286"/>
      <c r="WKK44" s="286"/>
      <c r="WKL44" s="286"/>
      <c r="WKM44" s="163"/>
      <c r="WKN44" s="154"/>
      <c r="WKO44" s="287"/>
      <c r="WKP44" s="287"/>
      <c r="WKQ44" s="285"/>
      <c r="WKR44" s="287"/>
      <c r="WKS44" s="287"/>
      <c r="WKT44" s="285"/>
      <c r="WKU44" s="287"/>
      <c r="WKV44" s="287"/>
      <c r="WKW44" s="285"/>
      <c r="WKX44" s="287"/>
      <c r="WKY44" s="287"/>
      <c r="WKZ44" s="285"/>
      <c r="WLA44" s="287"/>
      <c r="WLB44" s="287"/>
      <c r="WLC44" s="285"/>
      <c r="WLD44" s="287"/>
      <c r="WLE44" s="287"/>
      <c r="WLF44" s="285"/>
      <c r="WLG44" s="287"/>
      <c r="WLH44" s="287"/>
      <c r="WLI44" s="285"/>
      <c r="WLJ44" s="287"/>
      <c r="WLK44" s="287"/>
      <c r="WLL44" s="285"/>
      <c r="WLM44" s="287"/>
      <c r="WLN44" s="287"/>
      <c r="WLO44" s="285"/>
      <c r="WLP44" s="287"/>
      <c r="WLQ44" s="287"/>
      <c r="WLR44" s="285"/>
      <c r="WLS44" s="287"/>
      <c r="WLT44" s="287"/>
      <c r="WLU44" s="285"/>
      <c r="WLV44" s="287"/>
      <c r="WLW44" s="287"/>
      <c r="WLX44" s="285"/>
      <c r="WLY44" s="287"/>
      <c r="WLZ44" s="287"/>
      <c r="WMA44" s="285"/>
      <c r="WMB44" s="287"/>
      <c r="WMC44" s="287"/>
      <c r="WMD44" s="285"/>
      <c r="WME44" s="287"/>
      <c r="WMF44" s="287"/>
      <c r="WMG44" s="285"/>
      <c r="WMH44" s="287"/>
      <c r="WMI44" s="287"/>
      <c r="WMJ44" s="285"/>
      <c r="WMK44" s="287"/>
      <c r="WML44" s="287"/>
      <c r="WMM44" s="285"/>
      <c r="WMN44" s="287"/>
      <c r="WMO44" s="287"/>
      <c r="WMP44" s="285"/>
      <c r="WMQ44" s="287"/>
      <c r="WMR44" s="287"/>
      <c r="WMS44" s="285"/>
      <c r="WMT44" s="287"/>
      <c r="WMU44" s="287"/>
      <c r="WMV44" s="285"/>
      <c r="WMW44" s="287"/>
      <c r="WMX44" s="287"/>
      <c r="WMY44" s="285"/>
      <c r="WMZ44" s="286"/>
      <c r="WNA44" s="286"/>
      <c r="WNB44" s="286"/>
      <c r="WNC44" s="287"/>
      <c r="WND44" s="287"/>
      <c r="WNE44" s="285"/>
      <c r="WNF44" s="286"/>
      <c r="WNG44" s="286"/>
      <c r="WNH44" s="286"/>
      <c r="WNI44" s="287"/>
      <c r="WNJ44" s="287"/>
      <c r="WNK44" s="285"/>
      <c r="WNL44" s="287"/>
      <c r="WNM44" s="287"/>
      <c r="WNN44" s="285"/>
      <c r="WNO44" s="286"/>
      <c r="WNP44" s="286"/>
      <c r="WNQ44" s="286"/>
      <c r="WNR44" s="286"/>
      <c r="WNS44" s="286"/>
      <c r="WNT44" s="286"/>
      <c r="WNU44" s="163"/>
      <c r="WNV44" s="154"/>
      <c r="WNW44" s="287"/>
      <c r="WNX44" s="287"/>
      <c r="WNY44" s="285"/>
      <c r="WNZ44" s="287"/>
      <c r="WOA44" s="287"/>
      <c r="WOB44" s="285"/>
      <c r="WOC44" s="287"/>
      <c r="WOD44" s="287"/>
      <c r="WOE44" s="285"/>
      <c r="WOF44" s="287"/>
      <c r="WOG44" s="287"/>
      <c r="WOH44" s="285"/>
      <c r="WOI44" s="287"/>
      <c r="WOJ44" s="287"/>
      <c r="WOK44" s="285"/>
      <c r="WOL44" s="287"/>
      <c r="WOM44" s="287"/>
      <c r="WON44" s="285"/>
      <c r="WOO44" s="287"/>
      <c r="WOP44" s="287"/>
      <c r="WOQ44" s="285"/>
      <c r="WOR44" s="287"/>
      <c r="WOS44" s="287"/>
      <c r="WOT44" s="285"/>
      <c r="WOU44" s="287"/>
      <c r="WOV44" s="287"/>
      <c r="WOW44" s="285"/>
      <c r="WOX44" s="287"/>
      <c r="WOY44" s="287"/>
      <c r="WOZ44" s="285"/>
      <c r="WPA44" s="287"/>
      <c r="WPB44" s="287"/>
      <c r="WPC44" s="285"/>
      <c r="WPD44" s="287"/>
      <c r="WPE44" s="287"/>
      <c r="WPF44" s="285"/>
      <c r="WPG44" s="287"/>
      <c r="WPH44" s="287"/>
      <c r="WPI44" s="285"/>
      <c r="WPJ44" s="287"/>
      <c r="WPK44" s="287"/>
      <c r="WPL44" s="285"/>
      <c r="WPM44" s="287"/>
      <c r="WPN44" s="287"/>
      <c r="WPO44" s="285"/>
      <c r="WPP44" s="287"/>
      <c r="WPQ44" s="287"/>
      <c r="WPR44" s="285"/>
      <c r="WPS44" s="287"/>
      <c r="WPT44" s="287"/>
      <c r="WPU44" s="285"/>
      <c r="WPV44" s="287"/>
      <c r="WPW44" s="287"/>
      <c r="WPX44" s="285"/>
      <c r="WPY44" s="287"/>
      <c r="WPZ44" s="287"/>
      <c r="WQA44" s="285"/>
      <c r="WQB44" s="287"/>
      <c r="WQC44" s="287"/>
      <c r="WQD44" s="285"/>
      <c r="WQE44" s="287"/>
      <c r="WQF44" s="287"/>
      <c r="WQG44" s="285"/>
      <c r="WQH44" s="286"/>
      <c r="WQI44" s="286"/>
      <c r="WQJ44" s="286"/>
      <c r="WQK44" s="287"/>
      <c r="WQL44" s="287"/>
      <c r="WQM44" s="285"/>
      <c r="WQN44" s="286"/>
      <c r="WQO44" s="286"/>
      <c r="WQP44" s="286"/>
      <c r="WQQ44" s="287"/>
      <c r="WQR44" s="287"/>
      <c r="WQS44" s="285"/>
      <c r="WQT44" s="287"/>
      <c r="WQU44" s="287"/>
      <c r="WQV44" s="285"/>
      <c r="WQW44" s="286"/>
      <c r="WQX44" s="286"/>
      <c r="WQY44" s="286"/>
      <c r="WQZ44" s="286"/>
      <c r="WRA44" s="286"/>
      <c r="WRB44" s="286"/>
      <c r="WRC44" s="163"/>
      <c r="WRD44" s="154"/>
      <c r="WRE44" s="287"/>
      <c r="WRF44" s="287"/>
      <c r="WRG44" s="285"/>
      <c r="WRH44" s="287"/>
      <c r="WRI44" s="287"/>
      <c r="WRJ44" s="285"/>
      <c r="WRK44" s="287"/>
      <c r="WRL44" s="287"/>
      <c r="WRM44" s="285"/>
      <c r="WRN44" s="287"/>
      <c r="WRO44" s="287"/>
      <c r="WRP44" s="285"/>
      <c r="WRQ44" s="287"/>
      <c r="WRR44" s="287"/>
      <c r="WRS44" s="285"/>
      <c r="WRT44" s="287"/>
      <c r="WRU44" s="287"/>
      <c r="WRV44" s="285"/>
      <c r="WRW44" s="287"/>
      <c r="WRX44" s="287"/>
      <c r="WRY44" s="285"/>
      <c r="WRZ44" s="287"/>
      <c r="WSA44" s="287"/>
      <c r="WSB44" s="285"/>
      <c r="WSC44" s="287"/>
      <c r="WSD44" s="287"/>
      <c r="WSE44" s="285"/>
      <c r="WSF44" s="287"/>
      <c r="WSG44" s="287"/>
      <c r="WSH44" s="285"/>
      <c r="WSI44" s="287"/>
      <c r="WSJ44" s="287"/>
      <c r="WSK44" s="285"/>
      <c r="WSL44" s="287"/>
      <c r="WSM44" s="287"/>
      <c r="WSN44" s="285"/>
      <c r="WSO44" s="287"/>
      <c r="WSP44" s="287"/>
      <c r="WSQ44" s="285"/>
      <c r="WSR44" s="287"/>
      <c r="WSS44" s="287"/>
      <c r="WST44" s="285"/>
      <c r="WSU44" s="287"/>
      <c r="WSV44" s="287"/>
      <c r="WSW44" s="285"/>
      <c r="WSX44" s="287"/>
      <c r="WSY44" s="287"/>
      <c r="WSZ44" s="285"/>
      <c r="WTA44" s="287"/>
      <c r="WTB44" s="287"/>
      <c r="WTC44" s="285"/>
      <c r="WTD44" s="287"/>
      <c r="WTE44" s="287"/>
      <c r="WTF44" s="285"/>
      <c r="WTG44" s="287"/>
      <c r="WTH44" s="287"/>
      <c r="WTI44" s="285"/>
      <c r="WTJ44" s="287"/>
      <c r="WTK44" s="287"/>
      <c r="WTL44" s="285"/>
      <c r="WTM44" s="287"/>
      <c r="WTN44" s="287"/>
      <c r="WTO44" s="285"/>
      <c r="WTP44" s="286"/>
      <c r="WTQ44" s="286"/>
      <c r="WTR44" s="286"/>
      <c r="WTS44" s="287"/>
      <c r="WTT44" s="287"/>
      <c r="WTU44" s="285"/>
      <c r="WTV44" s="286"/>
      <c r="WTW44" s="286"/>
      <c r="WTX44" s="286"/>
      <c r="WTY44" s="287"/>
      <c r="WTZ44" s="287"/>
      <c r="WUA44" s="285"/>
      <c r="WUB44" s="287"/>
      <c r="WUC44" s="287"/>
      <c r="WUD44" s="285"/>
      <c r="WUE44" s="286"/>
      <c r="WUF44" s="286"/>
      <c r="WUG44" s="286"/>
      <c r="WUH44" s="286"/>
      <c r="WUI44" s="286"/>
      <c r="WUJ44" s="286"/>
      <c r="WUK44" s="163"/>
      <c r="WUL44" s="154"/>
      <c r="WUM44" s="287"/>
      <c r="WUN44" s="287"/>
      <c r="WUO44" s="285"/>
      <c r="WUP44" s="287"/>
      <c r="WUQ44" s="287"/>
      <c r="WUR44" s="285"/>
      <c r="WUS44" s="287"/>
      <c r="WUT44" s="287"/>
      <c r="WUU44" s="285"/>
      <c r="WUV44" s="287"/>
      <c r="WUW44" s="287"/>
      <c r="WUX44" s="285"/>
      <c r="WUY44" s="287"/>
      <c r="WUZ44" s="287"/>
      <c r="WVA44" s="285"/>
      <c r="WVB44" s="287"/>
      <c r="WVC44" s="287"/>
      <c r="WVD44" s="285"/>
      <c r="WVE44" s="287"/>
      <c r="WVF44" s="287"/>
      <c r="WVG44" s="285"/>
      <c r="WVH44" s="287"/>
      <c r="WVI44" s="287"/>
      <c r="WVJ44" s="285"/>
      <c r="WVK44" s="287"/>
      <c r="WVL44" s="287"/>
      <c r="WVM44" s="285"/>
      <c r="WVN44" s="287"/>
      <c r="WVO44" s="287"/>
      <c r="WVP44" s="285"/>
      <c r="WVQ44" s="287"/>
      <c r="WVR44" s="287"/>
      <c r="WVS44" s="285"/>
      <c r="WVT44" s="287"/>
      <c r="WVU44" s="287"/>
      <c r="WVV44" s="285"/>
      <c r="WVW44" s="287"/>
      <c r="WVX44" s="287"/>
      <c r="WVY44" s="285"/>
      <c r="WVZ44" s="287"/>
      <c r="WWA44" s="287"/>
      <c r="WWB44" s="285"/>
      <c r="WWC44" s="287"/>
      <c r="WWD44" s="287"/>
      <c r="WWE44" s="285"/>
      <c r="WWF44" s="287"/>
      <c r="WWG44" s="287"/>
      <c r="WWH44" s="285"/>
      <c r="WWI44" s="287"/>
      <c r="WWJ44" s="287"/>
      <c r="WWK44" s="285"/>
      <c r="WWL44" s="287"/>
      <c r="WWM44" s="287"/>
      <c r="WWN44" s="285"/>
      <c r="WWO44" s="287"/>
      <c r="WWP44" s="287"/>
      <c r="WWQ44" s="285"/>
      <c r="WWR44" s="287"/>
      <c r="WWS44" s="287"/>
      <c r="WWT44" s="285"/>
      <c r="WWU44" s="287"/>
      <c r="WWV44" s="287"/>
      <c r="WWW44" s="285"/>
      <c r="WWX44" s="286"/>
      <c r="WWY44" s="286"/>
      <c r="WWZ44" s="286"/>
      <c r="WXA44" s="287"/>
      <c r="WXB44" s="287"/>
      <c r="WXC44" s="285"/>
      <c r="WXD44" s="286"/>
      <c r="WXE44" s="286"/>
      <c r="WXF44" s="286"/>
      <c r="WXG44" s="287"/>
      <c r="WXH44" s="287"/>
      <c r="WXI44" s="285"/>
      <c r="WXJ44" s="287"/>
      <c r="WXK44" s="287"/>
      <c r="WXL44" s="285"/>
      <c r="WXM44" s="286"/>
      <c r="WXN44" s="286"/>
      <c r="WXO44" s="286"/>
      <c r="WXP44" s="286"/>
      <c r="WXQ44" s="286"/>
      <c r="WXR44" s="286"/>
      <c r="WXS44" s="163"/>
      <c r="WXT44" s="154"/>
      <c r="WXU44" s="287"/>
      <c r="WXV44" s="287"/>
      <c r="WXW44" s="285"/>
      <c r="WXX44" s="287"/>
      <c r="WXY44" s="287"/>
      <c r="WXZ44" s="285"/>
      <c r="WYA44" s="287"/>
      <c r="WYB44" s="287"/>
      <c r="WYC44" s="285"/>
      <c r="WYD44" s="287"/>
      <c r="WYE44" s="287"/>
      <c r="WYF44" s="285"/>
      <c r="WYG44" s="287"/>
      <c r="WYH44" s="287"/>
      <c r="WYI44" s="285"/>
      <c r="WYJ44" s="287"/>
      <c r="WYK44" s="287"/>
      <c r="WYL44" s="285"/>
      <c r="WYM44" s="287"/>
      <c r="WYN44" s="287"/>
      <c r="WYO44" s="285"/>
      <c r="WYP44" s="287"/>
      <c r="WYQ44" s="287"/>
      <c r="WYR44" s="285"/>
      <c r="WYS44" s="287"/>
      <c r="WYT44" s="287"/>
      <c r="WYU44" s="285"/>
      <c r="WYV44" s="287"/>
      <c r="WYW44" s="287"/>
      <c r="WYX44" s="285"/>
      <c r="WYY44" s="287"/>
      <c r="WYZ44" s="287"/>
      <c r="WZA44" s="285"/>
      <c r="WZB44" s="287"/>
      <c r="WZC44" s="287"/>
      <c r="WZD44" s="285"/>
      <c r="WZE44" s="287"/>
      <c r="WZF44" s="287"/>
      <c r="WZG44" s="285"/>
      <c r="WZH44" s="287"/>
      <c r="WZI44" s="287"/>
      <c r="WZJ44" s="285"/>
      <c r="WZK44" s="287"/>
      <c r="WZL44" s="287"/>
      <c r="WZM44" s="285"/>
      <c r="WZN44" s="287"/>
      <c r="WZO44" s="287"/>
      <c r="WZP44" s="285"/>
      <c r="WZQ44" s="287"/>
      <c r="WZR44" s="287"/>
      <c r="WZS44" s="285"/>
      <c r="WZT44" s="287"/>
      <c r="WZU44" s="287"/>
      <c r="WZV44" s="285"/>
      <c r="WZW44" s="287"/>
      <c r="WZX44" s="287"/>
      <c r="WZY44" s="285"/>
      <c r="WZZ44" s="287"/>
      <c r="XAA44" s="287"/>
      <c r="XAB44" s="285"/>
      <c r="XAC44" s="287"/>
      <c r="XAD44" s="287"/>
      <c r="XAE44" s="285"/>
      <c r="XAF44" s="286"/>
      <c r="XAG44" s="286"/>
      <c r="XAH44" s="286"/>
      <c r="XAI44" s="287"/>
      <c r="XAJ44" s="287"/>
      <c r="XAK44" s="285"/>
      <c r="XAL44" s="286"/>
      <c r="XAM44" s="286"/>
      <c r="XAN44" s="286"/>
      <c r="XAO44" s="287"/>
      <c r="XAP44" s="287"/>
      <c r="XAQ44" s="285"/>
      <c r="XAR44" s="287"/>
      <c r="XAS44" s="287"/>
      <c r="XAT44" s="285"/>
      <c r="XAU44" s="286"/>
      <c r="XAV44" s="286"/>
      <c r="XAW44" s="286"/>
      <c r="XAX44" s="286"/>
      <c r="XAY44" s="286"/>
      <c r="XAZ44" s="286"/>
      <c r="XBA44" s="163"/>
      <c r="XBB44" s="154"/>
      <c r="XBC44" s="287"/>
      <c r="XBD44" s="287"/>
      <c r="XBE44" s="285"/>
      <c r="XBF44" s="287"/>
      <c r="XBG44" s="287"/>
      <c r="XBH44" s="285"/>
      <c r="XBI44" s="287"/>
      <c r="XBJ44" s="287"/>
      <c r="XBK44" s="285"/>
      <c r="XBL44" s="287"/>
      <c r="XBM44" s="287"/>
      <c r="XBN44" s="285"/>
      <c r="XBO44" s="287"/>
      <c r="XBP44" s="287"/>
      <c r="XBQ44" s="285"/>
      <c r="XBR44" s="287"/>
      <c r="XBS44" s="287"/>
      <c r="XBT44" s="285"/>
      <c r="XBU44" s="287"/>
      <c r="XBV44" s="287"/>
      <c r="XBW44" s="285"/>
      <c r="XBX44" s="287"/>
      <c r="XBY44" s="287"/>
      <c r="XBZ44" s="285"/>
      <c r="XCA44" s="287"/>
      <c r="XCB44" s="287"/>
      <c r="XCC44" s="285"/>
      <c r="XCD44" s="287"/>
      <c r="XCE44" s="287"/>
      <c r="XCF44" s="285"/>
      <c r="XCG44" s="287"/>
      <c r="XCH44" s="287"/>
      <c r="XCI44" s="285"/>
      <c r="XCJ44" s="287"/>
      <c r="XCK44" s="287"/>
      <c r="XCL44" s="285"/>
      <c r="XCM44" s="287"/>
      <c r="XCN44" s="287"/>
      <c r="XCO44" s="285"/>
      <c r="XCP44" s="287"/>
      <c r="XCQ44" s="287"/>
      <c r="XCR44" s="285"/>
    </row>
    <row r="45" spans="1:16320" s="217" customFormat="1">
      <c r="A45" s="451">
        <v>38</v>
      </c>
      <c r="B45" s="152" t="s">
        <v>40</v>
      </c>
      <c r="C45" s="54"/>
      <c r="D45" s="54"/>
      <c r="E45" s="132">
        <f t="shared" si="8"/>
        <v>0</v>
      </c>
      <c r="F45" s="54"/>
      <c r="G45" s="54"/>
      <c r="H45" s="132">
        <f>SUM(G45-F45)</f>
        <v>0</v>
      </c>
      <c r="I45" s="54"/>
      <c r="J45" s="54"/>
      <c r="K45" s="132">
        <f t="shared" si="12"/>
        <v>0</v>
      </c>
      <c r="L45" s="54"/>
      <c r="M45" s="54"/>
      <c r="N45" s="132">
        <v>0</v>
      </c>
      <c r="O45" s="54"/>
      <c r="P45" s="54"/>
      <c r="Q45" s="132">
        <f t="shared" si="16"/>
        <v>0</v>
      </c>
      <c r="R45" s="54"/>
      <c r="S45" s="54"/>
      <c r="T45" s="132">
        <f t="shared" si="112"/>
        <v>0</v>
      </c>
      <c r="U45" s="54"/>
      <c r="V45" s="54"/>
      <c r="W45" s="132">
        <f t="shared" si="19"/>
        <v>0</v>
      </c>
      <c r="X45" s="54"/>
      <c r="Y45" s="54"/>
      <c r="Z45" s="132">
        <f t="shared" si="21"/>
        <v>0</v>
      </c>
      <c r="AA45" s="54"/>
      <c r="AB45" s="54"/>
      <c r="AC45" s="54">
        <f>AB45-AA45</f>
        <v>0</v>
      </c>
      <c r="AD45" s="54"/>
      <c r="AE45" s="54"/>
      <c r="AF45" s="132">
        <f t="shared" si="63"/>
        <v>0</v>
      </c>
      <c r="AG45" s="54"/>
      <c r="AH45" s="54"/>
      <c r="AI45" s="132">
        <f t="shared" si="25"/>
        <v>0</v>
      </c>
      <c r="AJ45" s="54"/>
      <c r="AK45" s="54"/>
      <c r="AL45" s="132">
        <f t="shared" si="27"/>
        <v>0</v>
      </c>
      <c r="AM45" s="54"/>
      <c r="AN45" s="54"/>
      <c r="AO45" s="132">
        <f t="shared" si="29"/>
        <v>0</v>
      </c>
      <c r="AP45" s="54"/>
      <c r="AQ45" s="54"/>
      <c r="AR45" s="132">
        <f t="shared" si="31"/>
        <v>0</v>
      </c>
      <c r="AS45" s="54"/>
      <c r="AT45" s="54"/>
      <c r="AU45" s="132">
        <v>0</v>
      </c>
      <c r="AV45" s="54"/>
      <c r="AW45" s="54"/>
      <c r="AX45" s="132">
        <f t="shared" si="35"/>
        <v>0</v>
      </c>
      <c r="AY45" s="54"/>
      <c r="AZ45" s="54"/>
      <c r="BA45" s="132">
        <f t="shared" si="37"/>
        <v>0</v>
      </c>
      <c r="BB45" s="54"/>
      <c r="BC45" s="54"/>
      <c r="BD45" s="132">
        <f t="shared" si="129"/>
        <v>0</v>
      </c>
      <c r="BE45" s="54"/>
      <c r="BF45" s="54"/>
      <c r="BG45" s="132">
        <f t="shared" si="40"/>
        <v>0</v>
      </c>
      <c r="BH45" s="54"/>
      <c r="BI45" s="54"/>
      <c r="BJ45" s="132">
        <f t="shared" si="42"/>
        <v>0</v>
      </c>
      <c r="BK45" s="54"/>
      <c r="BL45" s="54"/>
      <c r="BM45" s="132">
        <f t="shared" si="75"/>
        <v>0</v>
      </c>
      <c r="BN45" s="63">
        <f t="shared" si="154"/>
        <v>0</v>
      </c>
      <c r="BO45" s="63">
        <f t="shared" si="155"/>
        <v>0</v>
      </c>
      <c r="BP45" s="63">
        <f t="shared" si="156"/>
        <v>0</v>
      </c>
      <c r="BQ45" s="54"/>
      <c r="BR45" s="54"/>
      <c r="BS45" s="132">
        <f t="shared" si="45"/>
        <v>0</v>
      </c>
      <c r="BT45" s="63">
        <f t="shared" ref="BT45:BV47" si="170">SUM(BQ45)</f>
        <v>0</v>
      </c>
      <c r="BU45" s="63">
        <f t="shared" si="170"/>
        <v>0</v>
      </c>
      <c r="BV45" s="63">
        <f t="shared" si="170"/>
        <v>0</v>
      </c>
      <c r="BW45" s="54"/>
      <c r="BX45" s="54"/>
      <c r="BY45" s="132">
        <f t="shared" si="47"/>
        <v>0</v>
      </c>
      <c r="BZ45" s="54"/>
      <c r="CA45" s="54"/>
      <c r="CB45" s="132">
        <f t="shared" si="49"/>
        <v>0</v>
      </c>
      <c r="CC45" s="63">
        <f t="shared" si="50"/>
        <v>0</v>
      </c>
      <c r="CD45" s="63">
        <f t="shared" si="50"/>
        <v>0</v>
      </c>
      <c r="CE45" s="63">
        <f t="shared" si="50"/>
        <v>0</v>
      </c>
      <c r="CF45" s="63">
        <f t="shared" si="79"/>
        <v>0</v>
      </c>
      <c r="CG45" s="63">
        <f t="shared" si="79"/>
        <v>0</v>
      </c>
      <c r="CH45" s="63">
        <f t="shared" si="79"/>
        <v>0</v>
      </c>
      <c r="CI45" s="301"/>
    </row>
    <row r="46" spans="1:16320" s="217" customFormat="1">
      <c r="A46" s="451">
        <v>39</v>
      </c>
      <c r="B46" s="152" t="s">
        <v>39</v>
      </c>
      <c r="C46" s="376">
        <v>2050000</v>
      </c>
      <c r="D46" s="301">
        <v>550000</v>
      </c>
      <c r="E46" s="132">
        <f t="shared" si="8"/>
        <v>-1500000</v>
      </c>
      <c r="F46" s="376">
        <v>8202800</v>
      </c>
      <c r="G46" s="301">
        <v>2078000</v>
      </c>
      <c r="H46" s="132">
        <f t="shared" ref="H46:H47" si="171">SUM(G46-F46)</f>
        <v>-6124800</v>
      </c>
      <c r="I46" s="376">
        <v>1210000</v>
      </c>
      <c r="J46" s="301">
        <v>210000</v>
      </c>
      <c r="K46" s="132">
        <f t="shared" si="12"/>
        <v>-1000000</v>
      </c>
      <c r="L46" s="54"/>
      <c r="M46" s="54"/>
      <c r="N46" s="132">
        <v>0</v>
      </c>
      <c r="O46" s="54"/>
      <c r="P46" s="54"/>
      <c r="Q46" s="132">
        <f t="shared" si="16"/>
        <v>0</v>
      </c>
      <c r="R46" s="450"/>
      <c r="S46" s="450"/>
      <c r="T46" s="132">
        <f t="shared" si="112"/>
        <v>0</v>
      </c>
      <c r="U46" s="54"/>
      <c r="V46" s="54"/>
      <c r="W46" s="132">
        <f t="shared" si="19"/>
        <v>0</v>
      </c>
      <c r="X46" s="54"/>
      <c r="Y46" s="54"/>
      <c r="Z46" s="132">
        <f t="shared" si="21"/>
        <v>0</v>
      </c>
      <c r="AA46" s="54"/>
      <c r="AB46" s="54"/>
      <c r="AC46" s="54">
        <f t="shared" ref="AC46:AC47" si="172">AB46-AA46</f>
        <v>0</v>
      </c>
      <c r="AD46" s="54"/>
      <c r="AE46" s="54"/>
      <c r="AF46" s="132">
        <f t="shared" si="63"/>
        <v>0</v>
      </c>
      <c r="AG46" s="54"/>
      <c r="AH46" s="54"/>
      <c r="AI46" s="132">
        <f t="shared" si="25"/>
        <v>0</v>
      </c>
      <c r="AJ46" s="54"/>
      <c r="AK46" s="54"/>
      <c r="AL46" s="132">
        <f t="shared" si="27"/>
        <v>0</v>
      </c>
      <c r="AM46" s="54"/>
      <c r="AN46" s="54"/>
      <c r="AO46" s="132">
        <f t="shared" si="29"/>
        <v>0</v>
      </c>
      <c r="AP46" s="54"/>
      <c r="AQ46" s="54"/>
      <c r="AR46" s="132">
        <f t="shared" si="31"/>
        <v>0</v>
      </c>
      <c r="AS46" s="54"/>
      <c r="AT46" s="54"/>
      <c r="AU46" s="132">
        <v>0</v>
      </c>
      <c r="AV46" s="54"/>
      <c r="AW46" s="54"/>
      <c r="AX46" s="132">
        <f t="shared" si="35"/>
        <v>0</v>
      </c>
      <c r="AY46" s="54"/>
      <c r="AZ46" s="54"/>
      <c r="BA46" s="132">
        <f t="shared" si="37"/>
        <v>0</v>
      </c>
      <c r="BB46" s="54"/>
      <c r="BC46" s="54"/>
      <c r="BD46" s="132">
        <f t="shared" si="129"/>
        <v>0</v>
      </c>
      <c r="BE46" s="54"/>
      <c r="BF46" s="54"/>
      <c r="BG46" s="132">
        <f t="shared" si="40"/>
        <v>0</v>
      </c>
      <c r="BH46" s="54"/>
      <c r="BI46" s="54"/>
      <c r="BJ46" s="132">
        <f t="shared" si="42"/>
        <v>0</v>
      </c>
      <c r="BK46" s="54"/>
      <c r="BL46" s="54"/>
      <c r="BM46" s="132">
        <f t="shared" si="75"/>
        <v>0</v>
      </c>
      <c r="BN46" s="63">
        <f t="shared" si="154"/>
        <v>11462800</v>
      </c>
      <c r="BO46" s="63">
        <f t="shared" si="155"/>
        <v>2838000</v>
      </c>
      <c r="BP46" s="63">
        <f t="shared" si="156"/>
        <v>-8624800</v>
      </c>
      <c r="BQ46" s="54"/>
      <c r="BR46" s="54"/>
      <c r="BS46" s="132">
        <f t="shared" si="45"/>
        <v>0</v>
      </c>
      <c r="BT46" s="63">
        <f t="shared" si="170"/>
        <v>0</v>
      </c>
      <c r="BU46" s="63">
        <f t="shared" si="170"/>
        <v>0</v>
      </c>
      <c r="BV46" s="63">
        <f t="shared" si="170"/>
        <v>0</v>
      </c>
      <c r="BW46" s="54"/>
      <c r="BX46" s="54"/>
      <c r="BY46" s="132">
        <f t="shared" si="47"/>
        <v>0</v>
      </c>
      <c r="BZ46" s="54"/>
      <c r="CA46" s="54"/>
      <c r="CB46" s="132">
        <f t="shared" si="49"/>
        <v>0</v>
      </c>
      <c r="CC46" s="63">
        <f t="shared" si="50"/>
        <v>0</v>
      </c>
      <c r="CD46" s="63">
        <f t="shared" si="50"/>
        <v>0</v>
      </c>
      <c r="CE46" s="63">
        <f t="shared" si="50"/>
        <v>0</v>
      </c>
      <c r="CF46" s="63">
        <f t="shared" si="79"/>
        <v>11462800</v>
      </c>
      <c r="CG46" s="63">
        <f t="shared" si="79"/>
        <v>2838000</v>
      </c>
      <c r="CH46" s="63">
        <f t="shared" si="79"/>
        <v>-8624800</v>
      </c>
      <c r="CI46" s="301"/>
    </row>
    <row r="47" spans="1:16320" s="217" customFormat="1">
      <c r="A47" s="451">
        <v>40</v>
      </c>
      <c r="B47" s="152" t="s">
        <v>42</v>
      </c>
      <c r="C47" s="376">
        <v>0</v>
      </c>
      <c r="D47" s="301">
        <v>0</v>
      </c>
      <c r="E47" s="132">
        <f t="shared" si="8"/>
        <v>0</v>
      </c>
      <c r="F47" s="376">
        <v>3750000</v>
      </c>
      <c r="G47" s="376">
        <v>2215150</v>
      </c>
      <c r="H47" s="132">
        <f t="shared" si="171"/>
        <v>-1534850</v>
      </c>
      <c r="I47" s="329">
        <v>0</v>
      </c>
      <c r="J47" s="329">
        <v>0</v>
      </c>
      <c r="K47" s="132">
        <f t="shared" si="12"/>
        <v>0</v>
      </c>
      <c r="L47" s="54"/>
      <c r="M47" s="54"/>
      <c r="N47" s="132">
        <v>0</v>
      </c>
      <c r="O47" s="54"/>
      <c r="P47" s="54"/>
      <c r="Q47" s="132">
        <f t="shared" si="16"/>
        <v>0</v>
      </c>
      <c r="R47" s="54"/>
      <c r="S47" s="54"/>
      <c r="T47" s="132">
        <f t="shared" si="112"/>
        <v>0</v>
      </c>
      <c r="U47" s="54"/>
      <c r="V47" s="54"/>
      <c r="W47" s="132">
        <f t="shared" si="19"/>
        <v>0</v>
      </c>
      <c r="X47" s="54"/>
      <c r="Y47" s="54"/>
      <c r="Z47" s="132">
        <f t="shared" si="21"/>
        <v>0</v>
      </c>
      <c r="AA47" s="54"/>
      <c r="AB47" s="54"/>
      <c r="AC47" s="54">
        <f t="shared" si="172"/>
        <v>0</v>
      </c>
      <c r="AD47" s="54"/>
      <c r="AE47" s="54"/>
      <c r="AF47" s="132">
        <f t="shared" si="63"/>
        <v>0</v>
      </c>
      <c r="AG47" s="54"/>
      <c r="AH47" s="54"/>
      <c r="AI47" s="132">
        <f t="shared" si="25"/>
        <v>0</v>
      </c>
      <c r="AJ47" s="54"/>
      <c r="AK47" s="54"/>
      <c r="AL47" s="132">
        <f t="shared" si="27"/>
        <v>0</v>
      </c>
      <c r="AM47" s="54"/>
      <c r="AN47" s="54"/>
      <c r="AO47" s="132">
        <f t="shared" si="29"/>
        <v>0</v>
      </c>
      <c r="AP47" s="54"/>
      <c r="AQ47" s="54"/>
      <c r="AR47" s="132">
        <f t="shared" si="31"/>
        <v>0</v>
      </c>
      <c r="AS47" s="54"/>
      <c r="AT47" s="54"/>
      <c r="AU47" s="132">
        <v>0</v>
      </c>
      <c r="AV47" s="54"/>
      <c r="AW47" s="54"/>
      <c r="AX47" s="132">
        <f t="shared" si="35"/>
        <v>0</v>
      </c>
      <c r="AY47" s="54"/>
      <c r="AZ47" s="54"/>
      <c r="BA47" s="132">
        <f t="shared" si="37"/>
        <v>0</v>
      </c>
      <c r="BB47" s="54"/>
      <c r="BC47" s="54"/>
      <c r="BD47" s="132">
        <f t="shared" si="129"/>
        <v>0</v>
      </c>
      <c r="BE47" s="54"/>
      <c r="BF47" s="54"/>
      <c r="BG47" s="132">
        <f t="shared" si="40"/>
        <v>0</v>
      </c>
      <c r="BH47" s="54"/>
      <c r="BI47" s="54"/>
      <c r="BJ47" s="132">
        <f t="shared" si="42"/>
        <v>0</v>
      </c>
      <c r="BK47" s="54"/>
      <c r="BL47" s="54"/>
      <c r="BM47" s="132">
        <f t="shared" si="75"/>
        <v>0</v>
      </c>
      <c r="BN47" s="63">
        <f t="shared" si="154"/>
        <v>3750000</v>
      </c>
      <c r="BO47" s="63">
        <f t="shared" si="155"/>
        <v>2215150</v>
      </c>
      <c r="BP47" s="63">
        <f t="shared" si="156"/>
        <v>-1534850</v>
      </c>
      <c r="BQ47" s="54"/>
      <c r="BR47" s="54"/>
      <c r="BS47" s="132">
        <f t="shared" si="45"/>
        <v>0</v>
      </c>
      <c r="BT47" s="63">
        <f t="shared" si="170"/>
        <v>0</v>
      </c>
      <c r="BU47" s="63">
        <f t="shared" si="170"/>
        <v>0</v>
      </c>
      <c r="BV47" s="63">
        <f t="shared" si="170"/>
        <v>0</v>
      </c>
      <c r="BW47" s="54"/>
      <c r="BX47" s="54"/>
      <c r="BY47" s="132">
        <f t="shared" si="47"/>
        <v>0</v>
      </c>
      <c r="BZ47" s="54"/>
      <c r="CA47" s="54"/>
      <c r="CB47" s="132">
        <f t="shared" si="49"/>
        <v>0</v>
      </c>
      <c r="CC47" s="63">
        <f t="shared" si="50"/>
        <v>0</v>
      </c>
      <c r="CD47" s="63">
        <f t="shared" si="50"/>
        <v>0</v>
      </c>
      <c r="CE47" s="63">
        <f t="shared" si="50"/>
        <v>0</v>
      </c>
      <c r="CF47" s="63">
        <f t="shared" si="79"/>
        <v>3750000</v>
      </c>
      <c r="CG47" s="63">
        <f t="shared" si="79"/>
        <v>2215150</v>
      </c>
      <c r="CH47" s="63">
        <f t="shared" si="79"/>
        <v>-1534850</v>
      </c>
      <c r="CI47" s="301"/>
    </row>
    <row r="48" spans="1:16320" s="288" customFormat="1">
      <c r="A48" s="163">
        <v>41</v>
      </c>
      <c r="B48" s="154" t="s">
        <v>43</v>
      </c>
      <c r="C48" s="64">
        <f>SUM(C49:C59)</f>
        <v>18000000</v>
      </c>
      <c r="D48" s="64">
        <f t="shared" ref="D48:BM48" si="173">SUM(D49:D59)</f>
        <v>4660000</v>
      </c>
      <c r="E48" s="64">
        <f t="shared" si="173"/>
        <v>-13340000</v>
      </c>
      <c r="F48" s="64">
        <f t="shared" si="173"/>
        <v>72180400</v>
      </c>
      <c r="G48" s="64">
        <f t="shared" si="173"/>
        <v>27165351</v>
      </c>
      <c r="H48" s="64">
        <f t="shared" si="173"/>
        <v>-45015049</v>
      </c>
      <c r="I48" s="64">
        <f t="shared" si="173"/>
        <v>35499000</v>
      </c>
      <c r="J48" s="64">
        <f t="shared" si="173"/>
        <v>3800000</v>
      </c>
      <c r="K48" s="64">
        <f t="shared" si="173"/>
        <v>-31699000</v>
      </c>
      <c r="L48" s="64">
        <f t="shared" si="173"/>
        <v>0</v>
      </c>
      <c r="M48" s="64">
        <f t="shared" si="173"/>
        <v>0</v>
      </c>
      <c r="N48" s="64">
        <f t="shared" si="173"/>
        <v>0</v>
      </c>
      <c r="O48" s="64">
        <f t="shared" si="173"/>
        <v>62700000</v>
      </c>
      <c r="P48" s="64">
        <f t="shared" si="173"/>
        <v>31740000</v>
      </c>
      <c r="Q48" s="64">
        <f t="shared" si="173"/>
        <v>-30960000</v>
      </c>
      <c r="R48" s="64">
        <f t="shared" si="173"/>
        <v>0</v>
      </c>
      <c r="S48" s="64">
        <f t="shared" si="173"/>
        <v>0</v>
      </c>
      <c r="T48" s="64">
        <f t="shared" si="173"/>
        <v>0</v>
      </c>
      <c r="U48" s="64">
        <f t="shared" si="173"/>
        <v>0</v>
      </c>
      <c r="V48" s="64">
        <f t="shared" si="173"/>
        <v>0</v>
      </c>
      <c r="W48" s="64">
        <f t="shared" si="173"/>
        <v>0</v>
      </c>
      <c r="X48" s="64">
        <f t="shared" si="173"/>
        <v>0</v>
      </c>
      <c r="Y48" s="64">
        <f t="shared" si="173"/>
        <v>0</v>
      </c>
      <c r="Z48" s="64">
        <f t="shared" si="173"/>
        <v>0</v>
      </c>
      <c r="AA48" s="64">
        <f t="shared" si="173"/>
        <v>0</v>
      </c>
      <c r="AB48" s="64">
        <f t="shared" si="173"/>
        <v>0</v>
      </c>
      <c r="AC48" s="64">
        <f>SUM(AC49:AC59)</f>
        <v>0</v>
      </c>
      <c r="AD48" s="64">
        <f t="shared" si="173"/>
        <v>0</v>
      </c>
      <c r="AE48" s="64">
        <f t="shared" si="173"/>
        <v>0</v>
      </c>
      <c r="AF48" s="64">
        <f t="shared" si="173"/>
        <v>0</v>
      </c>
      <c r="AG48" s="64">
        <f t="shared" si="173"/>
        <v>0</v>
      </c>
      <c r="AH48" s="64">
        <f t="shared" si="173"/>
        <v>0</v>
      </c>
      <c r="AI48" s="64">
        <f t="shared" si="173"/>
        <v>0</v>
      </c>
      <c r="AJ48" s="64">
        <f t="shared" si="173"/>
        <v>0</v>
      </c>
      <c r="AK48" s="64">
        <f t="shared" si="173"/>
        <v>0</v>
      </c>
      <c r="AL48" s="64">
        <f t="shared" si="173"/>
        <v>0</v>
      </c>
      <c r="AM48" s="64">
        <f t="shared" si="173"/>
        <v>0</v>
      </c>
      <c r="AN48" s="64">
        <f t="shared" si="173"/>
        <v>0</v>
      </c>
      <c r="AO48" s="64">
        <f t="shared" si="173"/>
        <v>0</v>
      </c>
      <c r="AP48" s="64">
        <f t="shared" si="173"/>
        <v>0</v>
      </c>
      <c r="AQ48" s="64">
        <f t="shared" si="173"/>
        <v>0</v>
      </c>
      <c r="AR48" s="64">
        <f t="shared" si="173"/>
        <v>0</v>
      </c>
      <c r="AS48" s="64">
        <f t="shared" si="173"/>
        <v>0</v>
      </c>
      <c r="AT48" s="64">
        <f t="shared" si="173"/>
        <v>0</v>
      </c>
      <c r="AU48" s="64">
        <f t="shared" si="173"/>
        <v>0</v>
      </c>
      <c r="AV48" s="64">
        <f t="shared" si="173"/>
        <v>0</v>
      </c>
      <c r="AW48" s="64">
        <f t="shared" si="173"/>
        <v>0</v>
      </c>
      <c r="AX48" s="64">
        <f t="shared" si="173"/>
        <v>0</v>
      </c>
      <c r="AY48" s="64">
        <f t="shared" si="173"/>
        <v>0</v>
      </c>
      <c r="AZ48" s="64">
        <f t="shared" si="173"/>
        <v>0</v>
      </c>
      <c r="BA48" s="64">
        <f t="shared" si="173"/>
        <v>0</v>
      </c>
      <c r="BB48" s="64">
        <f t="shared" si="173"/>
        <v>0</v>
      </c>
      <c r="BC48" s="64">
        <f t="shared" si="173"/>
        <v>0</v>
      </c>
      <c r="BD48" s="64">
        <f t="shared" si="173"/>
        <v>0</v>
      </c>
      <c r="BE48" s="64">
        <f t="shared" si="173"/>
        <v>0</v>
      </c>
      <c r="BF48" s="64">
        <f t="shared" si="173"/>
        <v>0</v>
      </c>
      <c r="BG48" s="64">
        <f t="shared" si="173"/>
        <v>0</v>
      </c>
      <c r="BH48" s="64">
        <f t="shared" si="173"/>
        <v>0</v>
      </c>
      <c r="BI48" s="64">
        <f t="shared" si="173"/>
        <v>0</v>
      </c>
      <c r="BJ48" s="64">
        <f t="shared" si="173"/>
        <v>0</v>
      </c>
      <c r="BK48" s="64">
        <f t="shared" si="173"/>
        <v>0</v>
      </c>
      <c r="BL48" s="64">
        <f t="shared" si="173"/>
        <v>0</v>
      </c>
      <c r="BM48" s="64">
        <f t="shared" si="173"/>
        <v>0</v>
      </c>
      <c r="BN48" s="59">
        <f t="shared" si="154"/>
        <v>188379400</v>
      </c>
      <c r="BO48" s="59">
        <f t="shared" si="155"/>
        <v>67365351</v>
      </c>
      <c r="BP48" s="59">
        <f t="shared" si="156"/>
        <v>-121014049</v>
      </c>
      <c r="BQ48" s="64">
        <f>SUM(BQ49:BQ59)</f>
        <v>0</v>
      </c>
      <c r="BR48" s="64">
        <f t="shared" ref="BR48:BS48" si="174">SUM(BR49:BR59)</f>
        <v>0</v>
      </c>
      <c r="BS48" s="64">
        <f t="shared" si="174"/>
        <v>0</v>
      </c>
      <c r="BT48" s="59">
        <f t="shared" si="120"/>
        <v>0</v>
      </c>
      <c r="BU48" s="59">
        <f t="shared" si="120"/>
        <v>0</v>
      </c>
      <c r="BV48" s="59">
        <f t="shared" si="120"/>
        <v>0</v>
      </c>
      <c r="BW48" s="64">
        <f>SUM(BW49:BW59)</f>
        <v>817418400</v>
      </c>
      <c r="BX48" s="64">
        <f t="shared" ref="BX48:BY48" si="175">SUM(BX49:BX59)</f>
        <v>0</v>
      </c>
      <c r="BY48" s="64">
        <f t="shared" si="175"/>
        <v>-817418400</v>
      </c>
      <c r="BZ48" s="64">
        <f>SUM(BZ49:BZ59)</f>
        <v>6414500</v>
      </c>
      <c r="CA48" s="64">
        <f t="shared" ref="CA48" si="176">SUM(CA49:CA59)</f>
        <v>0</v>
      </c>
      <c r="CB48" s="64">
        <f t="shared" ref="CB48" si="177">SUM(CB49:CB59)</f>
        <v>-6414500</v>
      </c>
      <c r="CC48" s="59">
        <f t="shared" si="50"/>
        <v>823832900</v>
      </c>
      <c r="CD48" s="59">
        <f t="shared" si="50"/>
        <v>0</v>
      </c>
      <c r="CE48" s="59">
        <f t="shared" si="50"/>
        <v>-823832900</v>
      </c>
      <c r="CF48" s="59">
        <f>SUM(BN48+BT48+CC48)</f>
        <v>1012212300</v>
      </c>
      <c r="CG48" s="59">
        <f t="shared" si="79"/>
        <v>67365351</v>
      </c>
      <c r="CH48" s="59">
        <f t="shared" si="79"/>
        <v>-944846949</v>
      </c>
      <c r="CI48" s="285"/>
      <c r="CJ48" s="322"/>
      <c r="CK48" s="286"/>
      <c r="CL48" s="286"/>
      <c r="CM48" s="287"/>
      <c r="CN48" s="287"/>
      <c r="CO48" s="285"/>
      <c r="CP48" s="286"/>
      <c r="CQ48" s="286"/>
      <c r="CR48" s="286"/>
      <c r="CS48" s="287"/>
      <c r="CT48" s="287"/>
      <c r="CU48" s="285"/>
      <c r="CV48" s="287"/>
      <c r="CW48" s="287"/>
      <c r="CX48" s="285"/>
      <c r="CY48" s="286"/>
      <c r="CZ48" s="286"/>
      <c r="DA48" s="286"/>
      <c r="DB48" s="286"/>
      <c r="DC48" s="286"/>
      <c r="DD48" s="286"/>
      <c r="DE48" s="163"/>
      <c r="DF48" s="154"/>
      <c r="DG48" s="287"/>
      <c r="DH48" s="287"/>
      <c r="DI48" s="285"/>
      <c r="DJ48" s="287"/>
      <c r="DK48" s="287"/>
      <c r="DL48" s="285"/>
      <c r="DM48" s="287"/>
      <c r="DN48" s="287"/>
      <c r="DO48" s="285"/>
      <c r="DP48" s="287"/>
      <c r="DQ48" s="287"/>
      <c r="DR48" s="285"/>
      <c r="DS48" s="287"/>
      <c r="DT48" s="287"/>
      <c r="DU48" s="285"/>
      <c r="DV48" s="287"/>
      <c r="DW48" s="287"/>
      <c r="DX48" s="285"/>
      <c r="DY48" s="287"/>
      <c r="DZ48" s="287"/>
      <c r="EA48" s="285"/>
      <c r="EB48" s="287"/>
      <c r="EC48" s="287"/>
      <c r="ED48" s="285"/>
      <c r="EE48" s="287"/>
      <c r="EF48" s="287"/>
      <c r="EG48" s="285"/>
      <c r="EH48" s="287"/>
      <c r="EI48" s="287"/>
      <c r="EJ48" s="285"/>
      <c r="EK48" s="287"/>
      <c r="EL48" s="287"/>
      <c r="EM48" s="285"/>
      <c r="EN48" s="287"/>
      <c r="EO48" s="287"/>
      <c r="EP48" s="285"/>
      <c r="EQ48" s="287"/>
      <c r="ER48" s="287"/>
      <c r="ES48" s="285"/>
      <c r="ET48" s="287"/>
      <c r="EU48" s="287"/>
      <c r="EV48" s="285"/>
      <c r="EW48" s="287"/>
      <c r="EX48" s="287"/>
      <c r="EY48" s="285"/>
      <c r="EZ48" s="287"/>
      <c r="FA48" s="287"/>
      <c r="FB48" s="285"/>
      <c r="FC48" s="287"/>
      <c r="FD48" s="287"/>
      <c r="FE48" s="285"/>
      <c r="FF48" s="287"/>
      <c r="FG48" s="287"/>
      <c r="FH48" s="285"/>
      <c r="FI48" s="287"/>
      <c r="FJ48" s="287"/>
      <c r="FK48" s="285"/>
      <c r="FL48" s="287"/>
      <c r="FM48" s="287"/>
      <c r="FN48" s="285"/>
      <c r="FO48" s="287"/>
      <c r="FP48" s="287"/>
      <c r="FQ48" s="285"/>
      <c r="FR48" s="286"/>
      <c r="FS48" s="286"/>
      <c r="FT48" s="286"/>
      <c r="FU48" s="287"/>
      <c r="FV48" s="287"/>
      <c r="FW48" s="285"/>
      <c r="FX48" s="286"/>
      <c r="FY48" s="286"/>
      <c r="FZ48" s="286"/>
      <c r="GA48" s="287"/>
      <c r="GB48" s="287"/>
      <c r="GC48" s="285"/>
      <c r="GD48" s="287"/>
      <c r="GE48" s="287"/>
      <c r="GF48" s="285"/>
      <c r="GG48" s="286"/>
      <c r="GH48" s="286"/>
      <c r="GI48" s="286"/>
      <c r="GJ48" s="286"/>
      <c r="GK48" s="286"/>
      <c r="GL48" s="286"/>
      <c r="GM48" s="163"/>
      <c r="GN48" s="154"/>
      <c r="GO48" s="287"/>
      <c r="GP48" s="287"/>
      <c r="GQ48" s="285"/>
      <c r="GR48" s="287"/>
      <c r="GS48" s="287"/>
      <c r="GT48" s="285"/>
      <c r="GU48" s="287"/>
      <c r="GV48" s="287"/>
      <c r="GW48" s="285"/>
      <c r="GX48" s="287"/>
      <c r="GY48" s="287"/>
      <c r="GZ48" s="285"/>
      <c r="HA48" s="287"/>
      <c r="HB48" s="287"/>
      <c r="HC48" s="285"/>
      <c r="HD48" s="287"/>
      <c r="HE48" s="287"/>
      <c r="HF48" s="285"/>
      <c r="HG48" s="287"/>
      <c r="HH48" s="287"/>
      <c r="HI48" s="285"/>
      <c r="HJ48" s="287"/>
      <c r="HK48" s="287"/>
      <c r="HL48" s="285"/>
      <c r="HM48" s="287"/>
      <c r="HN48" s="287"/>
      <c r="HO48" s="285"/>
      <c r="HP48" s="287"/>
      <c r="HQ48" s="287"/>
      <c r="HR48" s="285"/>
      <c r="HS48" s="287"/>
      <c r="HT48" s="287"/>
      <c r="HU48" s="285"/>
      <c r="HV48" s="287"/>
      <c r="HW48" s="287"/>
      <c r="HX48" s="285"/>
      <c r="HY48" s="287"/>
      <c r="HZ48" s="287"/>
      <c r="IA48" s="285"/>
      <c r="IB48" s="287"/>
      <c r="IC48" s="287"/>
      <c r="ID48" s="285"/>
      <c r="IE48" s="287"/>
      <c r="IF48" s="287"/>
      <c r="IG48" s="285"/>
      <c r="IH48" s="287"/>
      <c r="II48" s="287"/>
      <c r="IJ48" s="285"/>
      <c r="IK48" s="287"/>
      <c r="IL48" s="287"/>
      <c r="IM48" s="285"/>
      <c r="IN48" s="287"/>
      <c r="IO48" s="287"/>
      <c r="IP48" s="285"/>
      <c r="IQ48" s="287"/>
      <c r="IR48" s="287"/>
      <c r="IS48" s="285"/>
      <c r="IT48" s="287"/>
      <c r="IU48" s="287"/>
      <c r="IV48" s="285"/>
      <c r="IW48" s="287"/>
      <c r="IX48" s="287"/>
      <c r="IY48" s="285"/>
      <c r="IZ48" s="286"/>
      <c r="JA48" s="286"/>
      <c r="JB48" s="286"/>
      <c r="JC48" s="287"/>
      <c r="JD48" s="287"/>
      <c r="JE48" s="285"/>
      <c r="JF48" s="286"/>
      <c r="JG48" s="286"/>
      <c r="JH48" s="286"/>
      <c r="JI48" s="287"/>
      <c r="JJ48" s="287"/>
      <c r="JK48" s="285"/>
      <c r="JL48" s="287"/>
      <c r="JM48" s="287"/>
      <c r="JN48" s="285"/>
      <c r="JO48" s="286"/>
      <c r="JP48" s="286"/>
      <c r="JQ48" s="286"/>
      <c r="JR48" s="286"/>
      <c r="JS48" s="286"/>
      <c r="JT48" s="286"/>
      <c r="JU48" s="163"/>
      <c r="JV48" s="154"/>
      <c r="JW48" s="287"/>
      <c r="JX48" s="287"/>
      <c r="JY48" s="285"/>
      <c r="JZ48" s="287"/>
      <c r="KA48" s="287"/>
      <c r="KB48" s="285"/>
      <c r="KC48" s="287"/>
      <c r="KD48" s="287"/>
      <c r="KE48" s="285"/>
      <c r="KF48" s="287"/>
      <c r="KG48" s="287"/>
      <c r="KH48" s="285"/>
      <c r="KI48" s="287"/>
      <c r="KJ48" s="287"/>
      <c r="KK48" s="285"/>
      <c r="KL48" s="287"/>
      <c r="KM48" s="287"/>
      <c r="KN48" s="285"/>
      <c r="KO48" s="287"/>
      <c r="KP48" s="287"/>
      <c r="KQ48" s="285"/>
      <c r="KR48" s="287"/>
      <c r="KS48" s="287"/>
      <c r="KT48" s="285"/>
      <c r="KU48" s="287"/>
      <c r="KV48" s="287"/>
      <c r="KW48" s="285"/>
      <c r="KX48" s="287"/>
      <c r="KY48" s="287"/>
      <c r="KZ48" s="285"/>
      <c r="LA48" s="287"/>
      <c r="LB48" s="287"/>
      <c r="LC48" s="285"/>
      <c r="LD48" s="287"/>
      <c r="LE48" s="287"/>
      <c r="LF48" s="285"/>
      <c r="LG48" s="287"/>
      <c r="LH48" s="287"/>
      <c r="LI48" s="285"/>
      <c r="LJ48" s="287"/>
      <c r="LK48" s="287"/>
      <c r="LL48" s="285"/>
      <c r="LM48" s="287"/>
      <c r="LN48" s="287"/>
      <c r="LO48" s="285"/>
      <c r="LP48" s="287"/>
      <c r="LQ48" s="287"/>
      <c r="LR48" s="285"/>
      <c r="LS48" s="287"/>
      <c r="LT48" s="287"/>
      <c r="LU48" s="285"/>
      <c r="LV48" s="287"/>
      <c r="LW48" s="287"/>
      <c r="LX48" s="285"/>
      <c r="LY48" s="287"/>
      <c r="LZ48" s="287"/>
      <c r="MA48" s="285"/>
      <c r="MB48" s="287"/>
      <c r="MC48" s="287"/>
      <c r="MD48" s="285"/>
      <c r="ME48" s="287"/>
      <c r="MF48" s="287"/>
      <c r="MG48" s="285"/>
      <c r="MH48" s="286"/>
      <c r="MI48" s="286"/>
      <c r="MJ48" s="286"/>
      <c r="MK48" s="287"/>
      <c r="ML48" s="287"/>
      <c r="MM48" s="285"/>
      <c r="MN48" s="286"/>
      <c r="MO48" s="286"/>
      <c r="MP48" s="286"/>
      <c r="MQ48" s="287"/>
      <c r="MR48" s="287"/>
      <c r="MS48" s="285"/>
      <c r="MT48" s="287"/>
      <c r="MU48" s="287"/>
      <c r="MV48" s="285"/>
      <c r="MW48" s="286"/>
      <c r="MX48" s="286"/>
      <c r="MY48" s="286"/>
      <c r="MZ48" s="286"/>
      <c r="NA48" s="286"/>
      <c r="NB48" s="286"/>
      <c r="NC48" s="163"/>
      <c r="ND48" s="154"/>
      <c r="NE48" s="287"/>
      <c r="NF48" s="287"/>
      <c r="NG48" s="285"/>
      <c r="NH48" s="287"/>
      <c r="NI48" s="287"/>
      <c r="NJ48" s="285"/>
      <c r="NK48" s="287"/>
      <c r="NL48" s="287"/>
      <c r="NM48" s="285"/>
      <c r="NN48" s="287"/>
      <c r="NO48" s="287"/>
      <c r="NP48" s="285"/>
      <c r="NQ48" s="287"/>
      <c r="NR48" s="287"/>
      <c r="NS48" s="285"/>
      <c r="NT48" s="287"/>
      <c r="NU48" s="287"/>
      <c r="NV48" s="285"/>
      <c r="NW48" s="287"/>
      <c r="NX48" s="287"/>
      <c r="NY48" s="285"/>
      <c r="NZ48" s="287"/>
      <c r="OA48" s="287"/>
      <c r="OB48" s="285"/>
      <c r="OC48" s="287"/>
      <c r="OD48" s="287"/>
      <c r="OE48" s="285"/>
      <c r="OF48" s="287"/>
      <c r="OG48" s="287"/>
      <c r="OH48" s="285"/>
      <c r="OI48" s="287"/>
      <c r="OJ48" s="287"/>
      <c r="OK48" s="285"/>
      <c r="OL48" s="287"/>
      <c r="OM48" s="287"/>
      <c r="ON48" s="285"/>
      <c r="OO48" s="287"/>
      <c r="OP48" s="287"/>
      <c r="OQ48" s="285"/>
      <c r="OR48" s="287"/>
      <c r="OS48" s="287"/>
      <c r="OT48" s="285"/>
      <c r="OU48" s="287"/>
      <c r="OV48" s="287"/>
      <c r="OW48" s="285"/>
      <c r="OX48" s="287"/>
      <c r="OY48" s="287"/>
      <c r="OZ48" s="285"/>
      <c r="PA48" s="287"/>
      <c r="PB48" s="287"/>
      <c r="PC48" s="285"/>
      <c r="PD48" s="287"/>
      <c r="PE48" s="287"/>
      <c r="PF48" s="285"/>
      <c r="PG48" s="287"/>
      <c r="PH48" s="287"/>
      <c r="PI48" s="285"/>
      <c r="PJ48" s="287"/>
      <c r="PK48" s="287"/>
      <c r="PL48" s="285"/>
      <c r="PM48" s="287"/>
      <c r="PN48" s="287"/>
      <c r="PO48" s="285"/>
      <c r="PP48" s="286"/>
      <c r="PQ48" s="286"/>
      <c r="PR48" s="286"/>
      <c r="PS48" s="287"/>
      <c r="PT48" s="287"/>
      <c r="PU48" s="285"/>
      <c r="PV48" s="286"/>
      <c r="PW48" s="286"/>
      <c r="PX48" s="286"/>
      <c r="PY48" s="287"/>
      <c r="PZ48" s="287"/>
      <c r="QA48" s="285"/>
      <c r="QB48" s="287"/>
      <c r="QC48" s="287"/>
      <c r="QD48" s="285"/>
      <c r="QE48" s="286"/>
      <c r="QF48" s="286"/>
      <c r="QG48" s="286"/>
      <c r="QH48" s="286"/>
      <c r="QI48" s="286"/>
      <c r="QJ48" s="286"/>
      <c r="QK48" s="163"/>
      <c r="QL48" s="154"/>
      <c r="QM48" s="287"/>
      <c r="QN48" s="287"/>
      <c r="QO48" s="285"/>
      <c r="QP48" s="287"/>
      <c r="QQ48" s="287"/>
      <c r="QR48" s="285"/>
      <c r="QS48" s="287"/>
      <c r="QT48" s="287"/>
      <c r="QU48" s="285"/>
      <c r="QV48" s="287"/>
      <c r="QW48" s="287"/>
      <c r="QX48" s="285"/>
      <c r="QY48" s="287"/>
      <c r="QZ48" s="287"/>
      <c r="RA48" s="285"/>
      <c r="RB48" s="287"/>
      <c r="RC48" s="287"/>
      <c r="RD48" s="285"/>
      <c r="RE48" s="287"/>
      <c r="RF48" s="287"/>
      <c r="RG48" s="285"/>
      <c r="RH48" s="287"/>
      <c r="RI48" s="287"/>
      <c r="RJ48" s="285"/>
      <c r="RK48" s="287"/>
      <c r="RL48" s="287"/>
      <c r="RM48" s="285"/>
      <c r="RN48" s="287"/>
      <c r="RO48" s="287"/>
      <c r="RP48" s="285"/>
      <c r="RQ48" s="287"/>
      <c r="RR48" s="287"/>
      <c r="RS48" s="285"/>
      <c r="RT48" s="287"/>
      <c r="RU48" s="287"/>
      <c r="RV48" s="285"/>
      <c r="RW48" s="287"/>
      <c r="RX48" s="287"/>
      <c r="RY48" s="285"/>
      <c r="RZ48" s="287"/>
      <c r="SA48" s="287"/>
      <c r="SB48" s="285"/>
      <c r="SC48" s="287"/>
      <c r="SD48" s="287"/>
      <c r="SE48" s="285"/>
      <c r="SF48" s="287"/>
      <c r="SG48" s="287"/>
      <c r="SH48" s="285"/>
      <c r="SI48" s="287"/>
      <c r="SJ48" s="287"/>
      <c r="SK48" s="285"/>
      <c r="SL48" s="287"/>
      <c r="SM48" s="287"/>
      <c r="SN48" s="285"/>
      <c r="SO48" s="287"/>
      <c r="SP48" s="287"/>
      <c r="SQ48" s="285"/>
      <c r="SR48" s="287"/>
      <c r="SS48" s="287"/>
      <c r="ST48" s="285"/>
      <c r="SU48" s="287"/>
      <c r="SV48" s="287"/>
      <c r="SW48" s="285"/>
      <c r="SX48" s="286"/>
      <c r="SY48" s="286"/>
      <c r="SZ48" s="286"/>
      <c r="TA48" s="287"/>
      <c r="TB48" s="287"/>
      <c r="TC48" s="285"/>
      <c r="TD48" s="286"/>
      <c r="TE48" s="286"/>
      <c r="TF48" s="286"/>
      <c r="TG48" s="287"/>
      <c r="TH48" s="287"/>
      <c r="TI48" s="285"/>
      <c r="TJ48" s="287"/>
      <c r="TK48" s="287"/>
      <c r="TL48" s="285"/>
      <c r="TM48" s="286"/>
      <c r="TN48" s="286"/>
      <c r="TO48" s="286"/>
      <c r="TP48" s="286"/>
      <c r="TQ48" s="286"/>
      <c r="TR48" s="286"/>
      <c r="TS48" s="163"/>
      <c r="TT48" s="154"/>
      <c r="TU48" s="287"/>
      <c r="TV48" s="287"/>
      <c r="TW48" s="285"/>
      <c r="TX48" s="287"/>
      <c r="TY48" s="287"/>
      <c r="TZ48" s="285"/>
      <c r="UA48" s="287"/>
      <c r="UB48" s="287"/>
      <c r="UC48" s="285"/>
      <c r="UD48" s="287"/>
      <c r="UE48" s="287"/>
      <c r="UF48" s="285"/>
      <c r="UG48" s="287"/>
      <c r="UH48" s="287"/>
      <c r="UI48" s="285"/>
      <c r="UJ48" s="287"/>
      <c r="UK48" s="287"/>
      <c r="UL48" s="285"/>
      <c r="UM48" s="287"/>
      <c r="UN48" s="287"/>
      <c r="UO48" s="285"/>
      <c r="UP48" s="287"/>
      <c r="UQ48" s="287"/>
      <c r="UR48" s="285"/>
      <c r="US48" s="287"/>
      <c r="UT48" s="287"/>
      <c r="UU48" s="285"/>
      <c r="UV48" s="287"/>
      <c r="UW48" s="287"/>
      <c r="UX48" s="285"/>
      <c r="UY48" s="287"/>
      <c r="UZ48" s="287"/>
      <c r="VA48" s="285"/>
      <c r="VB48" s="287"/>
      <c r="VC48" s="287"/>
      <c r="VD48" s="285"/>
      <c r="VE48" s="287"/>
      <c r="VF48" s="287"/>
      <c r="VG48" s="285"/>
      <c r="VH48" s="287"/>
      <c r="VI48" s="287"/>
      <c r="VJ48" s="285"/>
      <c r="VK48" s="287"/>
      <c r="VL48" s="287"/>
      <c r="VM48" s="285"/>
      <c r="VN48" s="287"/>
      <c r="VO48" s="287"/>
      <c r="VP48" s="285"/>
      <c r="VQ48" s="287"/>
      <c r="VR48" s="287"/>
      <c r="VS48" s="285"/>
      <c r="VT48" s="287"/>
      <c r="VU48" s="287"/>
      <c r="VV48" s="285"/>
      <c r="VW48" s="287"/>
      <c r="VX48" s="287"/>
      <c r="VY48" s="285"/>
      <c r="VZ48" s="287"/>
      <c r="WA48" s="287"/>
      <c r="WB48" s="285"/>
      <c r="WC48" s="287"/>
      <c r="WD48" s="287"/>
      <c r="WE48" s="285"/>
      <c r="WF48" s="286"/>
      <c r="WG48" s="286"/>
      <c r="WH48" s="286"/>
      <c r="WI48" s="287"/>
      <c r="WJ48" s="287"/>
      <c r="WK48" s="285"/>
      <c r="WL48" s="286"/>
      <c r="WM48" s="286"/>
      <c r="WN48" s="286"/>
      <c r="WO48" s="287"/>
      <c r="WP48" s="287"/>
      <c r="WQ48" s="285"/>
      <c r="WR48" s="287"/>
      <c r="WS48" s="287"/>
      <c r="WT48" s="285"/>
      <c r="WU48" s="286"/>
      <c r="WV48" s="286"/>
      <c r="WW48" s="286"/>
      <c r="WX48" s="286"/>
      <c r="WY48" s="286"/>
      <c r="WZ48" s="286"/>
      <c r="XA48" s="163"/>
      <c r="XB48" s="154"/>
      <c r="XC48" s="287"/>
      <c r="XD48" s="287"/>
      <c r="XE48" s="285"/>
      <c r="XF48" s="287"/>
      <c r="XG48" s="287"/>
      <c r="XH48" s="285"/>
      <c r="XI48" s="287"/>
      <c r="XJ48" s="287"/>
      <c r="XK48" s="285"/>
      <c r="XL48" s="287"/>
      <c r="XM48" s="287"/>
      <c r="XN48" s="285"/>
      <c r="XO48" s="287"/>
      <c r="XP48" s="287"/>
      <c r="XQ48" s="285"/>
      <c r="XR48" s="287"/>
      <c r="XS48" s="287"/>
      <c r="XT48" s="285"/>
      <c r="XU48" s="287"/>
      <c r="XV48" s="287"/>
      <c r="XW48" s="285"/>
      <c r="XX48" s="287"/>
      <c r="XY48" s="287"/>
      <c r="XZ48" s="285"/>
      <c r="YA48" s="287"/>
      <c r="YB48" s="287"/>
      <c r="YC48" s="285"/>
      <c r="YD48" s="287"/>
      <c r="YE48" s="287"/>
      <c r="YF48" s="285"/>
      <c r="YG48" s="287"/>
      <c r="YH48" s="287"/>
      <c r="YI48" s="285"/>
      <c r="YJ48" s="287"/>
      <c r="YK48" s="287"/>
      <c r="YL48" s="285"/>
      <c r="YM48" s="287"/>
      <c r="YN48" s="287"/>
      <c r="YO48" s="285"/>
      <c r="YP48" s="287"/>
      <c r="YQ48" s="287"/>
      <c r="YR48" s="285"/>
      <c r="YS48" s="287"/>
      <c r="YT48" s="287"/>
      <c r="YU48" s="285"/>
      <c r="YV48" s="287"/>
      <c r="YW48" s="287"/>
      <c r="YX48" s="285"/>
      <c r="YY48" s="287"/>
      <c r="YZ48" s="287"/>
      <c r="ZA48" s="285"/>
      <c r="ZB48" s="287"/>
      <c r="ZC48" s="287"/>
      <c r="ZD48" s="285"/>
      <c r="ZE48" s="287"/>
      <c r="ZF48" s="287"/>
      <c r="ZG48" s="285"/>
      <c r="ZH48" s="287"/>
      <c r="ZI48" s="287"/>
      <c r="ZJ48" s="285"/>
      <c r="ZK48" s="287"/>
      <c r="ZL48" s="287"/>
      <c r="ZM48" s="285"/>
      <c r="ZN48" s="286"/>
      <c r="ZO48" s="286"/>
      <c r="ZP48" s="286"/>
      <c r="ZQ48" s="287"/>
      <c r="ZR48" s="287"/>
      <c r="ZS48" s="285"/>
      <c r="ZT48" s="286"/>
      <c r="ZU48" s="286"/>
      <c r="ZV48" s="286"/>
      <c r="ZW48" s="287"/>
      <c r="ZX48" s="287"/>
      <c r="ZY48" s="285"/>
      <c r="ZZ48" s="287"/>
      <c r="AAA48" s="287"/>
      <c r="AAB48" s="285"/>
      <c r="AAC48" s="286"/>
      <c r="AAD48" s="286"/>
      <c r="AAE48" s="286"/>
      <c r="AAF48" s="286"/>
      <c r="AAG48" s="286"/>
      <c r="AAH48" s="286"/>
      <c r="AAI48" s="163"/>
      <c r="AAJ48" s="154"/>
      <c r="AAK48" s="287"/>
      <c r="AAL48" s="287"/>
      <c r="AAM48" s="285"/>
      <c r="AAN48" s="287"/>
      <c r="AAO48" s="287"/>
      <c r="AAP48" s="285"/>
      <c r="AAQ48" s="287"/>
      <c r="AAR48" s="287"/>
      <c r="AAS48" s="285"/>
      <c r="AAT48" s="287"/>
      <c r="AAU48" s="287"/>
      <c r="AAV48" s="285"/>
      <c r="AAW48" s="287"/>
      <c r="AAX48" s="287"/>
      <c r="AAY48" s="285"/>
      <c r="AAZ48" s="287"/>
      <c r="ABA48" s="287"/>
      <c r="ABB48" s="285"/>
      <c r="ABC48" s="287"/>
      <c r="ABD48" s="287"/>
      <c r="ABE48" s="285"/>
      <c r="ABF48" s="287"/>
      <c r="ABG48" s="287"/>
      <c r="ABH48" s="285"/>
      <c r="ABI48" s="287"/>
      <c r="ABJ48" s="287"/>
      <c r="ABK48" s="285"/>
      <c r="ABL48" s="287"/>
      <c r="ABM48" s="287"/>
      <c r="ABN48" s="285"/>
      <c r="ABO48" s="287"/>
      <c r="ABP48" s="287"/>
      <c r="ABQ48" s="285"/>
      <c r="ABR48" s="287"/>
      <c r="ABS48" s="287"/>
      <c r="ABT48" s="285"/>
      <c r="ABU48" s="287"/>
      <c r="ABV48" s="287"/>
      <c r="ABW48" s="285"/>
      <c r="ABX48" s="287"/>
      <c r="ABY48" s="287"/>
      <c r="ABZ48" s="285"/>
      <c r="ACA48" s="287"/>
      <c r="ACB48" s="287"/>
      <c r="ACC48" s="285"/>
      <c r="ACD48" s="287"/>
      <c r="ACE48" s="287"/>
      <c r="ACF48" s="285"/>
      <c r="ACG48" s="287"/>
      <c r="ACH48" s="287"/>
      <c r="ACI48" s="285"/>
      <c r="ACJ48" s="287"/>
      <c r="ACK48" s="287"/>
      <c r="ACL48" s="285"/>
      <c r="ACM48" s="287"/>
      <c r="ACN48" s="287"/>
      <c r="ACO48" s="285"/>
      <c r="ACP48" s="287"/>
      <c r="ACQ48" s="287"/>
      <c r="ACR48" s="285"/>
      <c r="ACS48" s="287"/>
      <c r="ACT48" s="287"/>
      <c r="ACU48" s="285"/>
      <c r="ACV48" s="286"/>
      <c r="ACW48" s="286"/>
      <c r="ACX48" s="286"/>
      <c r="ACY48" s="287"/>
      <c r="ACZ48" s="287"/>
      <c r="ADA48" s="285"/>
      <c r="ADB48" s="286"/>
      <c r="ADC48" s="286"/>
      <c r="ADD48" s="286"/>
      <c r="ADE48" s="287"/>
      <c r="ADF48" s="287"/>
      <c r="ADG48" s="285"/>
      <c r="ADH48" s="287"/>
      <c r="ADI48" s="287"/>
      <c r="ADJ48" s="285"/>
      <c r="ADK48" s="286"/>
      <c r="ADL48" s="286"/>
      <c r="ADM48" s="286"/>
      <c r="ADN48" s="286"/>
      <c r="ADO48" s="286"/>
      <c r="ADP48" s="286"/>
      <c r="ADQ48" s="163"/>
      <c r="ADR48" s="154"/>
      <c r="ADS48" s="287"/>
      <c r="ADT48" s="287"/>
      <c r="ADU48" s="285"/>
      <c r="ADV48" s="287"/>
      <c r="ADW48" s="287"/>
      <c r="ADX48" s="285"/>
      <c r="ADY48" s="287"/>
      <c r="ADZ48" s="287"/>
      <c r="AEA48" s="285"/>
      <c r="AEB48" s="287"/>
      <c r="AEC48" s="287"/>
      <c r="AED48" s="285"/>
      <c r="AEE48" s="287"/>
      <c r="AEF48" s="287"/>
      <c r="AEG48" s="285"/>
      <c r="AEH48" s="287"/>
      <c r="AEI48" s="287"/>
      <c r="AEJ48" s="285"/>
      <c r="AEK48" s="287"/>
      <c r="AEL48" s="287"/>
      <c r="AEM48" s="285"/>
      <c r="AEN48" s="287"/>
      <c r="AEO48" s="287"/>
      <c r="AEP48" s="285"/>
      <c r="AEQ48" s="287"/>
      <c r="AER48" s="287"/>
      <c r="AES48" s="285"/>
      <c r="AET48" s="287"/>
      <c r="AEU48" s="287"/>
      <c r="AEV48" s="285"/>
      <c r="AEW48" s="287"/>
      <c r="AEX48" s="287"/>
      <c r="AEY48" s="285"/>
      <c r="AEZ48" s="287"/>
      <c r="AFA48" s="287"/>
      <c r="AFB48" s="285"/>
      <c r="AFC48" s="287"/>
      <c r="AFD48" s="287"/>
      <c r="AFE48" s="285"/>
      <c r="AFF48" s="287"/>
      <c r="AFG48" s="287"/>
      <c r="AFH48" s="285"/>
      <c r="AFI48" s="287"/>
      <c r="AFJ48" s="287"/>
      <c r="AFK48" s="285"/>
      <c r="AFL48" s="287"/>
      <c r="AFM48" s="287"/>
      <c r="AFN48" s="285"/>
      <c r="AFO48" s="287"/>
      <c r="AFP48" s="287"/>
      <c r="AFQ48" s="285"/>
      <c r="AFR48" s="287"/>
      <c r="AFS48" s="287"/>
      <c r="AFT48" s="285"/>
      <c r="AFU48" s="287"/>
      <c r="AFV48" s="287"/>
      <c r="AFW48" s="285"/>
      <c r="AFX48" s="287"/>
      <c r="AFY48" s="287"/>
      <c r="AFZ48" s="285"/>
      <c r="AGA48" s="287"/>
      <c r="AGB48" s="287"/>
      <c r="AGC48" s="285"/>
      <c r="AGD48" s="286"/>
      <c r="AGE48" s="286"/>
      <c r="AGF48" s="286"/>
      <c r="AGG48" s="287"/>
      <c r="AGH48" s="287"/>
      <c r="AGI48" s="285"/>
      <c r="AGJ48" s="286"/>
      <c r="AGK48" s="286"/>
      <c r="AGL48" s="286"/>
      <c r="AGM48" s="287"/>
      <c r="AGN48" s="287"/>
      <c r="AGO48" s="285"/>
      <c r="AGP48" s="287"/>
      <c r="AGQ48" s="287"/>
      <c r="AGR48" s="285"/>
      <c r="AGS48" s="286"/>
      <c r="AGT48" s="286"/>
      <c r="AGU48" s="286"/>
      <c r="AGV48" s="286"/>
      <c r="AGW48" s="286"/>
      <c r="AGX48" s="286"/>
      <c r="AGY48" s="163"/>
      <c r="AGZ48" s="154"/>
      <c r="AHA48" s="287"/>
      <c r="AHB48" s="287"/>
      <c r="AHC48" s="285"/>
      <c r="AHD48" s="287"/>
      <c r="AHE48" s="287"/>
      <c r="AHF48" s="285"/>
      <c r="AHG48" s="287"/>
      <c r="AHH48" s="287"/>
      <c r="AHI48" s="285"/>
      <c r="AHJ48" s="287"/>
      <c r="AHK48" s="287"/>
      <c r="AHL48" s="285"/>
      <c r="AHM48" s="287"/>
      <c r="AHN48" s="287"/>
      <c r="AHO48" s="285"/>
      <c r="AHP48" s="287"/>
      <c r="AHQ48" s="287"/>
      <c r="AHR48" s="285"/>
      <c r="AHS48" s="287"/>
      <c r="AHT48" s="287"/>
      <c r="AHU48" s="285"/>
      <c r="AHV48" s="287"/>
      <c r="AHW48" s="287"/>
      <c r="AHX48" s="285"/>
      <c r="AHY48" s="287"/>
      <c r="AHZ48" s="287"/>
      <c r="AIA48" s="285"/>
      <c r="AIB48" s="287"/>
      <c r="AIC48" s="287"/>
      <c r="AID48" s="285"/>
      <c r="AIE48" s="287"/>
      <c r="AIF48" s="287"/>
      <c r="AIG48" s="285"/>
      <c r="AIH48" s="287"/>
      <c r="AII48" s="287"/>
      <c r="AIJ48" s="285"/>
      <c r="AIK48" s="287"/>
      <c r="AIL48" s="287"/>
      <c r="AIM48" s="285"/>
      <c r="AIN48" s="287"/>
      <c r="AIO48" s="287"/>
      <c r="AIP48" s="285"/>
      <c r="AIQ48" s="287"/>
      <c r="AIR48" s="287"/>
      <c r="AIS48" s="285"/>
      <c r="AIT48" s="287"/>
      <c r="AIU48" s="287"/>
      <c r="AIV48" s="285"/>
      <c r="AIW48" s="287"/>
      <c r="AIX48" s="287"/>
      <c r="AIY48" s="285"/>
      <c r="AIZ48" s="287"/>
      <c r="AJA48" s="287"/>
      <c r="AJB48" s="285"/>
      <c r="AJC48" s="287"/>
      <c r="AJD48" s="287"/>
      <c r="AJE48" s="285"/>
      <c r="AJF48" s="287"/>
      <c r="AJG48" s="287"/>
      <c r="AJH48" s="285"/>
      <c r="AJI48" s="287"/>
      <c r="AJJ48" s="287"/>
      <c r="AJK48" s="285"/>
      <c r="AJL48" s="286"/>
      <c r="AJM48" s="286"/>
      <c r="AJN48" s="286"/>
      <c r="AJO48" s="287"/>
      <c r="AJP48" s="287"/>
      <c r="AJQ48" s="285"/>
      <c r="AJR48" s="286"/>
      <c r="AJS48" s="286"/>
      <c r="AJT48" s="286"/>
      <c r="AJU48" s="287"/>
      <c r="AJV48" s="287"/>
      <c r="AJW48" s="285"/>
      <c r="AJX48" s="287"/>
      <c r="AJY48" s="287"/>
      <c r="AJZ48" s="285"/>
      <c r="AKA48" s="286"/>
      <c r="AKB48" s="286"/>
      <c r="AKC48" s="286"/>
      <c r="AKD48" s="286"/>
      <c r="AKE48" s="286"/>
      <c r="AKF48" s="286"/>
      <c r="AKG48" s="163"/>
      <c r="AKH48" s="154"/>
      <c r="AKI48" s="287"/>
      <c r="AKJ48" s="287"/>
      <c r="AKK48" s="285"/>
      <c r="AKL48" s="287"/>
      <c r="AKM48" s="287"/>
      <c r="AKN48" s="285"/>
      <c r="AKO48" s="287"/>
      <c r="AKP48" s="287"/>
      <c r="AKQ48" s="285"/>
      <c r="AKR48" s="287"/>
      <c r="AKS48" s="287"/>
      <c r="AKT48" s="285"/>
      <c r="AKU48" s="287"/>
      <c r="AKV48" s="287"/>
      <c r="AKW48" s="285"/>
      <c r="AKX48" s="287"/>
      <c r="AKY48" s="287"/>
      <c r="AKZ48" s="285"/>
      <c r="ALA48" s="287"/>
      <c r="ALB48" s="287"/>
      <c r="ALC48" s="285"/>
      <c r="ALD48" s="287"/>
      <c r="ALE48" s="287"/>
      <c r="ALF48" s="285"/>
      <c r="ALG48" s="287"/>
      <c r="ALH48" s="287"/>
      <c r="ALI48" s="285"/>
      <c r="ALJ48" s="287"/>
      <c r="ALK48" s="287"/>
      <c r="ALL48" s="285"/>
      <c r="ALM48" s="287"/>
      <c r="ALN48" s="287"/>
      <c r="ALO48" s="285"/>
      <c r="ALP48" s="287"/>
      <c r="ALQ48" s="287"/>
      <c r="ALR48" s="285"/>
      <c r="ALS48" s="287"/>
      <c r="ALT48" s="287"/>
      <c r="ALU48" s="285"/>
      <c r="ALV48" s="287"/>
      <c r="ALW48" s="287"/>
      <c r="ALX48" s="285"/>
      <c r="ALY48" s="287"/>
      <c r="ALZ48" s="287"/>
      <c r="AMA48" s="285"/>
      <c r="AMB48" s="287"/>
      <c r="AMC48" s="287"/>
      <c r="AMD48" s="285"/>
      <c r="AME48" s="287"/>
      <c r="AMF48" s="287"/>
      <c r="AMG48" s="285"/>
      <c r="AMH48" s="287"/>
      <c r="AMI48" s="287"/>
      <c r="AMJ48" s="285"/>
      <c r="AMK48" s="287"/>
      <c r="AML48" s="287"/>
      <c r="AMM48" s="285"/>
      <c r="AMN48" s="287"/>
      <c r="AMO48" s="287"/>
      <c r="AMP48" s="285"/>
      <c r="AMQ48" s="287"/>
      <c r="AMR48" s="287"/>
      <c r="AMS48" s="285"/>
      <c r="AMT48" s="286"/>
      <c r="AMU48" s="286"/>
      <c r="AMV48" s="286"/>
      <c r="AMW48" s="287"/>
      <c r="AMX48" s="287"/>
      <c r="AMY48" s="285"/>
      <c r="AMZ48" s="286"/>
      <c r="ANA48" s="286"/>
      <c r="ANB48" s="286"/>
      <c r="ANC48" s="287"/>
      <c r="AND48" s="287"/>
      <c r="ANE48" s="285"/>
      <c r="ANF48" s="287"/>
      <c r="ANG48" s="287"/>
      <c r="ANH48" s="285"/>
      <c r="ANI48" s="286"/>
      <c r="ANJ48" s="286"/>
      <c r="ANK48" s="286"/>
      <c r="ANL48" s="286"/>
      <c r="ANM48" s="286"/>
      <c r="ANN48" s="286"/>
      <c r="ANO48" s="163"/>
      <c r="ANP48" s="154"/>
      <c r="ANQ48" s="287"/>
      <c r="ANR48" s="287"/>
      <c r="ANS48" s="285"/>
      <c r="ANT48" s="287"/>
      <c r="ANU48" s="287"/>
      <c r="ANV48" s="285"/>
      <c r="ANW48" s="287"/>
      <c r="ANX48" s="287"/>
      <c r="ANY48" s="285"/>
      <c r="ANZ48" s="287"/>
      <c r="AOA48" s="287"/>
      <c r="AOB48" s="285"/>
      <c r="AOC48" s="287"/>
      <c r="AOD48" s="287"/>
      <c r="AOE48" s="285"/>
      <c r="AOF48" s="287"/>
      <c r="AOG48" s="287"/>
      <c r="AOH48" s="285"/>
      <c r="AOI48" s="287"/>
      <c r="AOJ48" s="287"/>
      <c r="AOK48" s="285"/>
      <c r="AOL48" s="287"/>
      <c r="AOM48" s="287"/>
      <c r="AON48" s="285"/>
      <c r="AOO48" s="287"/>
      <c r="AOP48" s="287"/>
      <c r="AOQ48" s="285"/>
      <c r="AOR48" s="287"/>
      <c r="AOS48" s="287"/>
      <c r="AOT48" s="285"/>
      <c r="AOU48" s="287"/>
      <c r="AOV48" s="287"/>
      <c r="AOW48" s="285"/>
      <c r="AOX48" s="287"/>
      <c r="AOY48" s="287"/>
      <c r="AOZ48" s="285"/>
      <c r="APA48" s="287"/>
      <c r="APB48" s="287"/>
      <c r="APC48" s="285"/>
      <c r="APD48" s="287"/>
      <c r="APE48" s="287"/>
      <c r="APF48" s="285"/>
      <c r="APG48" s="287"/>
      <c r="APH48" s="287"/>
      <c r="API48" s="285"/>
      <c r="APJ48" s="287"/>
      <c r="APK48" s="287"/>
      <c r="APL48" s="285"/>
      <c r="APM48" s="287"/>
      <c r="APN48" s="287"/>
      <c r="APO48" s="285"/>
      <c r="APP48" s="287"/>
      <c r="APQ48" s="287"/>
      <c r="APR48" s="285"/>
      <c r="APS48" s="287"/>
      <c r="APT48" s="287"/>
      <c r="APU48" s="285"/>
      <c r="APV48" s="287"/>
      <c r="APW48" s="287"/>
      <c r="APX48" s="285"/>
      <c r="APY48" s="287"/>
      <c r="APZ48" s="287"/>
      <c r="AQA48" s="285"/>
      <c r="AQB48" s="286"/>
      <c r="AQC48" s="286"/>
      <c r="AQD48" s="286"/>
      <c r="AQE48" s="287"/>
      <c r="AQF48" s="287"/>
      <c r="AQG48" s="285"/>
      <c r="AQH48" s="286"/>
      <c r="AQI48" s="286"/>
      <c r="AQJ48" s="286"/>
      <c r="AQK48" s="287"/>
      <c r="AQL48" s="287"/>
      <c r="AQM48" s="285"/>
      <c r="AQN48" s="287"/>
      <c r="AQO48" s="287"/>
      <c r="AQP48" s="285"/>
      <c r="AQQ48" s="286"/>
      <c r="AQR48" s="286"/>
      <c r="AQS48" s="286"/>
      <c r="AQT48" s="286"/>
      <c r="AQU48" s="286"/>
      <c r="AQV48" s="286"/>
      <c r="AQW48" s="163"/>
      <c r="AQX48" s="154"/>
      <c r="AQY48" s="287"/>
      <c r="AQZ48" s="287"/>
      <c r="ARA48" s="285"/>
      <c r="ARB48" s="287"/>
      <c r="ARC48" s="287"/>
      <c r="ARD48" s="285"/>
      <c r="ARE48" s="287"/>
      <c r="ARF48" s="287"/>
      <c r="ARG48" s="285"/>
      <c r="ARH48" s="287"/>
      <c r="ARI48" s="287"/>
      <c r="ARJ48" s="285"/>
      <c r="ARK48" s="287"/>
      <c r="ARL48" s="287"/>
      <c r="ARM48" s="285"/>
      <c r="ARN48" s="287"/>
      <c r="ARO48" s="287"/>
      <c r="ARP48" s="285"/>
      <c r="ARQ48" s="287"/>
      <c r="ARR48" s="287"/>
      <c r="ARS48" s="285"/>
      <c r="ART48" s="287"/>
      <c r="ARU48" s="287"/>
      <c r="ARV48" s="285"/>
      <c r="ARW48" s="287"/>
      <c r="ARX48" s="287"/>
      <c r="ARY48" s="285"/>
      <c r="ARZ48" s="287"/>
      <c r="ASA48" s="287"/>
      <c r="ASB48" s="285"/>
      <c r="ASC48" s="287"/>
      <c r="ASD48" s="287"/>
      <c r="ASE48" s="285"/>
      <c r="ASF48" s="287"/>
      <c r="ASG48" s="287"/>
      <c r="ASH48" s="285"/>
      <c r="ASI48" s="287"/>
      <c r="ASJ48" s="287"/>
      <c r="ASK48" s="285"/>
      <c r="ASL48" s="287"/>
      <c r="ASM48" s="287"/>
      <c r="ASN48" s="285"/>
      <c r="ASO48" s="287"/>
      <c r="ASP48" s="287"/>
      <c r="ASQ48" s="285"/>
      <c r="ASR48" s="287"/>
      <c r="ASS48" s="287"/>
      <c r="AST48" s="285"/>
      <c r="ASU48" s="287"/>
      <c r="ASV48" s="287"/>
      <c r="ASW48" s="285"/>
      <c r="ASX48" s="287"/>
      <c r="ASY48" s="287"/>
      <c r="ASZ48" s="285"/>
      <c r="ATA48" s="287"/>
      <c r="ATB48" s="287"/>
      <c r="ATC48" s="285"/>
      <c r="ATD48" s="287"/>
      <c r="ATE48" s="287"/>
      <c r="ATF48" s="285"/>
      <c r="ATG48" s="287"/>
      <c r="ATH48" s="287"/>
      <c r="ATI48" s="285"/>
      <c r="ATJ48" s="286"/>
      <c r="ATK48" s="286"/>
      <c r="ATL48" s="286"/>
      <c r="ATM48" s="287"/>
      <c r="ATN48" s="287"/>
      <c r="ATO48" s="285"/>
      <c r="ATP48" s="286"/>
      <c r="ATQ48" s="286"/>
      <c r="ATR48" s="286"/>
      <c r="ATS48" s="287"/>
      <c r="ATT48" s="287"/>
      <c r="ATU48" s="285"/>
      <c r="ATV48" s="287"/>
      <c r="ATW48" s="287"/>
      <c r="ATX48" s="285"/>
      <c r="ATY48" s="286"/>
      <c r="ATZ48" s="286"/>
      <c r="AUA48" s="286"/>
      <c r="AUB48" s="286"/>
      <c r="AUC48" s="286"/>
      <c r="AUD48" s="286"/>
      <c r="AUE48" s="163"/>
      <c r="AUF48" s="154"/>
      <c r="AUG48" s="287"/>
      <c r="AUH48" s="287"/>
      <c r="AUI48" s="285"/>
      <c r="AUJ48" s="287"/>
      <c r="AUK48" s="287"/>
      <c r="AUL48" s="285"/>
      <c r="AUM48" s="287"/>
      <c r="AUN48" s="287"/>
      <c r="AUO48" s="285"/>
      <c r="AUP48" s="287"/>
      <c r="AUQ48" s="287"/>
      <c r="AUR48" s="285"/>
      <c r="AUS48" s="287"/>
      <c r="AUT48" s="287"/>
      <c r="AUU48" s="285"/>
      <c r="AUV48" s="287"/>
      <c r="AUW48" s="287"/>
      <c r="AUX48" s="285"/>
      <c r="AUY48" s="287"/>
      <c r="AUZ48" s="287"/>
      <c r="AVA48" s="285"/>
      <c r="AVB48" s="287"/>
      <c r="AVC48" s="287"/>
      <c r="AVD48" s="285"/>
      <c r="AVE48" s="287"/>
      <c r="AVF48" s="287"/>
      <c r="AVG48" s="285"/>
      <c r="AVH48" s="287"/>
      <c r="AVI48" s="287"/>
      <c r="AVJ48" s="285"/>
      <c r="AVK48" s="287"/>
      <c r="AVL48" s="287"/>
      <c r="AVM48" s="285"/>
      <c r="AVN48" s="287"/>
      <c r="AVO48" s="287"/>
      <c r="AVP48" s="285"/>
      <c r="AVQ48" s="287"/>
      <c r="AVR48" s="287"/>
      <c r="AVS48" s="285"/>
      <c r="AVT48" s="287"/>
      <c r="AVU48" s="287"/>
      <c r="AVV48" s="285"/>
      <c r="AVW48" s="287"/>
      <c r="AVX48" s="287"/>
      <c r="AVY48" s="285"/>
      <c r="AVZ48" s="287"/>
      <c r="AWA48" s="287"/>
      <c r="AWB48" s="285"/>
      <c r="AWC48" s="287"/>
      <c r="AWD48" s="287"/>
      <c r="AWE48" s="285"/>
      <c r="AWF48" s="287"/>
      <c r="AWG48" s="287"/>
      <c r="AWH48" s="285"/>
      <c r="AWI48" s="287"/>
      <c r="AWJ48" s="287"/>
      <c r="AWK48" s="285"/>
      <c r="AWL48" s="287"/>
      <c r="AWM48" s="287"/>
      <c r="AWN48" s="285"/>
      <c r="AWO48" s="287"/>
      <c r="AWP48" s="287"/>
      <c r="AWQ48" s="285"/>
      <c r="AWR48" s="286"/>
      <c r="AWS48" s="286"/>
      <c r="AWT48" s="286"/>
      <c r="AWU48" s="287"/>
      <c r="AWV48" s="287"/>
      <c r="AWW48" s="285"/>
      <c r="AWX48" s="286"/>
      <c r="AWY48" s="286"/>
      <c r="AWZ48" s="286"/>
      <c r="AXA48" s="287"/>
      <c r="AXB48" s="287"/>
      <c r="AXC48" s="285"/>
      <c r="AXD48" s="287"/>
      <c r="AXE48" s="287"/>
      <c r="AXF48" s="285"/>
      <c r="AXG48" s="286"/>
      <c r="AXH48" s="286"/>
      <c r="AXI48" s="286"/>
      <c r="AXJ48" s="286"/>
      <c r="AXK48" s="286"/>
      <c r="AXL48" s="286"/>
      <c r="AXM48" s="163"/>
      <c r="AXN48" s="154"/>
      <c r="AXO48" s="287"/>
      <c r="AXP48" s="287"/>
      <c r="AXQ48" s="285"/>
      <c r="AXR48" s="287"/>
      <c r="AXS48" s="287"/>
      <c r="AXT48" s="285"/>
      <c r="AXU48" s="287"/>
      <c r="AXV48" s="287"/>
      <c r="AXW48" s="285"/>
      <c r="AXX48" s="287"/>
      <c r="AXY48" s="287"/>
      <c r="AXZ48" s="285"/>
      <c r="AYA48" s="287"/>
      <c r="AYB48" s="287"/>
      <c r="AYC48" s="285"/>
      <c r="AYD48" s="287"/>
      <c r="AYE48" s="287"/>
      <c r="AYF48" s="285"/>
      <c r="AYG48" s="287"/>
      <c r="AYH48" s="287"/>
      <c r="AYI48" s="285"/>
      <c r="AYJ48" s="287"/>
      <c r="AYK48" s="287"/>
      <c r="AYL48" s="285"/>
      <c r="AYM48" s="287"/>
      <c r="AYN48" s="287"/>
      <c r="AYO48" s="285"/>
      <c r="AYP48" s="287"/>
      <c r="AYQ48" s="287"/>
      <c r="AYR48" s="285"/>
      <c r="AYS48" s="287"/>
      <c r="AYT48" s="287"/>
      <c r="AYU48" s="285"/>
      <c r="AYV48" s="287"/>
      <c r="AYW48" s="287"/>
      <c r="AYX48" s="285"/>
      <c r="AYY48" s="287"/>
      <c r="AYZ48" s="287"/>
      <c r="AZA48" s="285"/>
      <c r="AZB48" s="287"/>
      <c r="AZC48" s="287"/>
      <c r="AZD48" s="285"/>
      <c r="AZE48" s="287"/>
      <c r="AZF48" s="287"/>
      <c r="AZG48" s="285"/>
      <c r="AZH48" s="287"/>
      <c r="AZI48" s="287"/>
      <c r="AZJ48" s="285"/>
      <c r="AZK48" s="287"/>
      <c r="AZL48" s="287"/>
      <c r="AZM48" s="285"/>
      <c r="AZN48" s="287"/>
      <c r="AZO48" s="287"/>
      <c r="AZP48" s="285"/>
      <c r="AZQ48" s="287"/>
      <c r="AZR48" s="287"/>
      <c r="AZS48" s="285"/>
      <c r="AZT48" s="287"/>
      <c r="AZU48" s="287"/>
      <c r="AZV48" s="285"/>
      <c r="AZW48" s="287"/>
      <c r="AZX48" s="287"/>
      <c r="AZY48" s="285"/>
      <c r="AZZ48" s="286"/>
      <c r="BAA48" s="286"/>
      <c r="BAB48" s="286"/>
      <c r="BAC48" s="287"/>
      <c r="BAD48" s="287"/>
      <c r="BAE48" s="285"/>
      <c r="BAF48" s="286"/>
      <c r="BAG48" s="286"/>
      <c r="BAH48" s="286"/>
      <c r="BAI48" s="287"/>
      <c r="BAJ48" s="287"/>
      <c r="BAK48" s="285"/>
      <c r="BAL48" s="287"/>
      <c r="BAM48" s="287"/>
      <c r="BAN48" s="285"/>
      <c r="BAO48" s="286"/>
      <c r="BAP48" s="286"/>
      <c r="BAQ48" s="286"/>
      <c r="BAR48" s="286"/>
      <c r="BAS48" s="286"/>
      <c r="BAT48" s="286"/>
      <c r="BAU48" s="163"/>
      <c r="BAV48" s="154"/>
      <c r="BAW48" s="287"/>
      <c r="BAX48" s="287"/>
      <c r="BAY48" s="285"/>
      <c r="BAZ48" s="287"/>
      <c r="BBA48" s="287"/>
      <c r="BBB48" s="285"/>
      <c r="BBC48" s="287"/>
      <c r="BBD48" s="287"/>
      <c r="BBE48" s="285"/>
      <c r="BBF48" s="287"/>
      <c r="BBG48" s="287"/>
      <c r="BBH48" s="285"/>
      <c r="BBI48" s="287"/>
      <c r="BBJ48" s="287"/>
      <c r="BBK48" s="285"/>
      <c r="BBL48" s="287"/>
      <c r="BBM48" s="287"/>
      <c r="BBN48" s="285"/>
      <c r="BBO48" s="287"/>
      <c r="BBP48" s="287"/>
      <c r="BBQ48" s="285"/>
      <c r="BBR48" s="287"/>
      <c r="BBS48" s="287"/>
      <c r="BBT48" s="285"/>
      <c r="BBU48" s="287"/>
      <c r="BBV48" s="287"/>
      <c r="BBW48" s="285"/>
      <c r="BBX48" s="287"/>
      <c r="BBY48" s="287"/>
      <c r="BBZ48" s="285"/>
      <c r="BCA48" s="287"/>
      <c r="BCB48" s="287"/>
      <c r="BCC48" s="285"/>
      <c r="BCD48" s="287"/>
      <c r="BCE48" s="287"/>
      <c r="BCF48" s="285"/>
      <c r="BCG48" s="287"/>
      <c r="BCH48" s="287"/>
      <c r="BCI48" s="285"/>
      <c r="BCJ48" s="287"/>
      <c r="BCK48" s="287"/>
      <c r="BCL48" s="285"/>
      <c r="BCM48" s="287"/>
      <c r="BCN48" s="287"/>
      <c r="BCO48" s="285"/>
      <c r="BCP48" s="287"/>
      <c r="BCQ48" s="287"/>
      <c r="BCR48" s="285"/>
      <c r="BCS48" s="287"/>
      <c r="BCT48" s="287"/>
      <c r="BCU48" s="285"/>
      <c r="BCV48" s="287"/>
      <c r="BCW48" s="287"/>
      <c r="BCX48" s="285"/>
      <c r="BCY48" s="287"/>
      <c r="BCZ48" s="287"/>
      <c r="BDA48" s="285"/>
      <c r="BDB48" s="287"/>
      <c r="BDC48" s="287"/>
      <c r="BDD48" s="285"/>
      <c r="BDE48" s="287"/>
      <c r="BDF48" s="287"/>
      <c r="BDG48" s="285"/>
      <c r="BDH48" s="286"/>
      <c r="BDI48" s="286"/>
      <c r="BDJ48" s="286"/>
      <c r="BDK48" s="287"/>
      <c r="BDL48" s="287"/>
      <c r="BDM48" s="285"/>
      <c r="BDN48" s="286"/>
      <c r="BDO48" s="286"/>
      <c r="BDP48" s="286"/>
      <c r="BDQ48" s="287"/>
      <c r="BDR48" s="287"/>
      <c r="BDS48" s="285"/>
      <c r="BDT48" s="287"/>
      <c r="BDU48" s="287"/>
      <c r="BDV48" s="285"/>
      <c r="BDW48" s="286"/>
      <c r="BDX48" s="286"/>
      <c r="BDY48" s="286"/>
      <c r="BDZ48" s="286"/>
      <c r="BEA48" s="286"/>
      <c r="BEB48" s="286"/>
      <c r="BEC48" s="163"/>
      <c r="BED48" s="154"/>
      <c r="BEE48" s="287"/>
      <c r="BEF48" s="287"/>
      <c r="BEG48" s="285"/>
      <c r="BEH48" s="287"/>
      <c r="BEI48" s="287"/>
      <c r="BEJ48" s="285"/>
      <c r="BEK48" s="287"/>
      <c r="BEL48" s="287"/>
      <c r="BEM48" s="285"/>
      <c r="BEN48" s="287"/>
      <c r="BEO48" s="287"/>
      <c r="BEP48" s="285"/>
      <c r="BEQ48" s="287"/>
      <c r="BER48" s="287"/>
      <c r="BES48" s="285"/>
      <c r="BET48" s="287"/>
      <c r="BEU48" s="287"/>
      <c r="BEV48" s="285"/>
      <c r="BEW48" s="287"/>
      <c r="BEX48" s="287"/>
      <c r="BEY48" s="285"/>
      <c r="BEZ48" s="287"/>
      <c r="BFA48" s="287"/>
      <c r="BFB48" s="285"/>
      <c r="BFC48" s="287"/>
      <c r="BFD48" s="287"/>
      <c r="BFE48" s="285"/>
      <c r="BFF48" s="287"/>
      <c r="BFG48" s="287"/>
      <c r="BFH48" s="285"/>
      <c r="BFI48" s="287"/>
      <c r="BFJ48" s="287"/>
      <c r="BFK48" s="285"/>
      <c r="BFL48" s="287"/>
      <c r="BFM48" s="287"/>
      <c r="BFN48" s="285"/>
      <c r="BFO48" s="287"/>
      <c r="BFP48" s="287"/>
      <c r="BFQ48" s="285"/>
      <c r="BFR48" s="287"/>
      <c r="BFS48" s="287"/>
      <c r="BFT48" s="285"/>
      <c r="BFU48" s="287"/>
      <c r="BFV48" s="287"/>
      <c r="BFW48" s="285"/>
      <c r="BFX48" s="287"/>
      <c r="BFY48" s="287"/>
      <c r="BFZ48" s="285"/>
      <c r="BGA48" s="287"/>
      <c r="BGB48" s="287"/>
      <c r="BGC48" s="285"/>
      <c r="BGD48" s="287"/>
      <c r="BGE48" s="287"/>
      <c r="BGF48" s="285"/>
      <c r="BGG48" s="287"/>
      <c r="BGH48" s="287"/>
      <c r="BGI48" s="285"/>
      <c r="BGJ48" s="287"/>
      <c r="BGK48" s="287"/>
      <c r="BGL48" s="285"/>
      <c r="BGM48" s="287"/>
      <c r="BGN48" s="287"/>
      <c r="BGO48" s="285"/>
      <c r="BGP48" s="286"/>
      <c r="BGQ48" s="286"/>
      <c r="BGR48" s="286"/>
      <c r="BGS48" s="287"/>
      <c r="BGT48" s="287"/>
      <c r="BGU48" s="285"/>
      <c r="BGV48" s="286"/>
      <c r="BGW48" s="286"/>
      <c r="BGX48" s="286"/>
      <c r="BGY48" s="287"/>
      <c r="BGZ48" s="287"/>
      <c r="BHA48" s="285"/>
      <c r="BHB48" s="287"/>
      <c r="BHC48" s="287"/>
      <c r="BHD48" s="285"/>
      <c r="BHE48" s="286"/>
      <c r="BHF48" s="286"/>
      <c r="BHG48" s="286"/>
      <c r="BHH48" s="286"/>
      <c r="BHI48" s="286"/>
      <c r="BHJ48" s="286"/>
      <c r="BHK48" s="163"/>
      <c r="BHL48" s="154"/>
      <c r="BHM48" s="287"/>
      <c r="BHN48" s="287"/>
      <c r="BHO48" s="285"/>
      <c r="BHP48" s="287"/>
      <c r="BHQ48" s="287"/>
      <c r="BHR48" s="285"/>
      <c r="BHS48" s="287"/>
      <c r="BHT48" s="287"/>
      <c r="BHU48" s="285"/>
      <c r="BHV48" s="287"/>
      <c r="BHW48" s="287"/>
      <c r="BHX48" s="285"/>
      <c r="BHY48" s="287"/>
      <c r="BHZ48" s="287"/>
      <c r="BIA48" s="285"/>
      <c r="BIB48" s="287"/>
      <c r="BIC48" s="287"/>
      <c r="BID48" s="285"/>
      <c r="BIE48" s="287"/>
      <c r="BIF48" s="287"/>
      <c r="BIG48" s="285"/>
      <c r="BIH48" s="287"/>
      <c r="BII48" s="287"/>
      <c r="BIJ48" s="285"/>
      <c r="BIK48" s="287"/>
      <c r="BIL48" s="287"/>
      <c r="BIM48" s="285"/>
      <c r="BIN48" s="287"/>
      <c r="BIO48" s="287"/>
      <c r="BIP48" s="285"/>
      <c r="BIQ48" s="287"/>
      <c r="BIR48" s="287"/>
      <c r="BIS48" s="285"/>
      <c r="BIT48" s="287"/>
      <c r="BIU48" s="287"/>
      <c r="BIV48" s="285"/>
      <c r="BIW48" s="287"/>
      <c r="BIX48" s="287"/>
      <c r="BIY48" s="285"/>
      <c r="BIZ48" s="287"/>
      <c r="BJA48" s="287"/>
      <c r="BJB48" s="285"/>
      <c r="BJC48" s="287"/>
      <c r="BJD48" s="287"/>
      <c r="BJE48" s="285"/>
      <c r="BJF48" s="287"/>
      <c r="BJG48" s="287"/>
      <c r="BJH48" s="285"/>
      <c r="BJI48" s="287"/>
      <c r="BJJ48" s="287"/>
      <c r="BJK48" s="285"/>
      <c r="BJL48" s="287"/>
      <c r="BJM48" s="287"/>
      <c r="BJN48" s="285"/>
      <c r="BJO48" s="287"/>
      <c r="BJP48" s="287"/>
      <c r="BJQ48" s="285"/>
      <c r="BJR48" s="287"/>
      <c r="BJS48" s="287"/>
      <c r="BJT48" s="285"/>
      <c r="BJU48" s="287"/>
      <c r="BJV48" s="287"/>
      <c r="BJW48" s="285"/>
      <c r="BJX48" s="286"/>
      <c r="BJY48" s="286"/>
      <c r="BJZ48" s="286"/>
      <c r="BKA48" s="287"/>
      <c r="BKB48" s="287"/>
      <c r="BKC48" s="285"/>
      <c r="BKD48" s="286"/>
      <c r="BKE48" s="286"/>
      <c r="BKF48" s="286"/>
      <c r="BKG48" s="287"/>
      <c r="BKH48" s="287"/>
      <c r="BKI48" s="285"/>
      <c r="BKJ48" s="287"/>
      <c r="BKK48" s="287"/>
      <c r="BKL48" s="285"/>
      <c r="BKM48" s="286"/>
      <c r="BKN48" s="286"/>
      <c r="BKO48" s="286"/>
      <c r="BKP48" s="286"/>
      <c r="BKQ48" s="286"/>
      <c r="BKR48" s="286"/>
      <c r="BKS48" s="163"/>
      <c r="BKT48" s="154"/>
      <c r="BKU48" s="287"/>
      <c r="BKV48" s="287"/>
      <c r="BKW48" s="285"/>
      <c r="BKX48" s="287"/>
      <c r="BKY48" s="287"/>
      <c r="BKZ48" s="285"/>
      <c r="BLA48" s="287"/>
      <c r="BLB48" s="287"/>
      <c r="BLC48" s="285"/>
      <c r="BLD48" s="287"/>
      <c r="BLE48" s="287"/>
      <c r="BLF48" s="285"/>
      <c r="BLG48" s="287"/>
      <c r="BLH48" s="287"/>
      <c r="BLI48" s="285"/>
      <c r="BLJ48" s="287"/>
      <c r="BLK48" s="287"/>
      <c r="BLL48" s="285"/>
      <c r="BLM48" s="287"/>
      <c r="BLN48" s="287"/>
      <c r="BLO48" s="285"/>
      <c r="BLP48" s="287"/>
      <c r="BLQ48" s="287"/>
      <c r="BLR48" s="285"/>
      <c r="BLS48" s="287"/>
      <c r="BLT48" s="287"/>
      <c r="BLU48" s="285"/>
      <c r="BLV48" s="287"/>
      <c r="BLW48" s="287"/>
      <c r="BLX48" s="285"/>
      <c r="BLY48" s="287"/>
      <c r="BLZ48" s="287"/>
      <c r="BMA48" s="285"/>
      <c r="BMB48" s="287"/>
      <c r="BMC48" s="287"/>
      <c r="BMD48" s="285"/>
      <c r="BME48" s="287"/>
      <c r="BMF48" s="287"/>
      <c r="BMG48" s="285"/>
      <c r="BMH48" s="287"/>
      <c r="BMI48" s="287"/>
      <c r="BMJ48" s="285"/>
      <c r="BMK48" s="287"/>
      <c r="BML48" s="287"/>
      <c r="BMM48" s="285"/>
      <c r="BMN48" s="287"/>
      <c r="BMO48" s="287"/>
      <c r="BMP48" s="285"/>
      <c r="BMQ48" s="287"/>
      <c r="BMR48" s="287"/>
      <c r="BMS48" s="285"/>
      <c r="BMT48" s="287"/>
      <c r="BMU48" s="287"/>
      <c r="BMV48" s="285"/>
      <c r="BMW48" s="287"/>
      <c r="BMX48" s="287"/>
      <c r="BMY48" s="285"/>
      <c r="BMZ48" s="287"/>
      <c r="BNA48" s="287"/>
      <c r="BNB48" s="285"/>
      <c r="BNC48" s="287"/>
      <c r="BND48" s="287"/>
      <c r="BNE48" s="285"/>
      <c r="BNF48" s="286"/>
      <c r="BNG48" s="286"/>
      <c r="BNH48" s="286"/>
      <c r="BNI48" s="287"/>
      <c r="BNJ48" s="287"/>
      <c r="BNK48" s="285"/>
      <c r="BNL48" s="286"/>
      <c r="BNM48" s="286"/>
      <c r="BNN48" s="286"/>
      <c r="BNO48" s="287"/>
      <c r="BNP48" s="287"/>
      <c r="BNQ48" s="285"/>
      <c r="BNR48" s="287"/>
      <c r="BNS48" s="287"/>
      <c r="BNT48" s="285"/>
      <c r="BNU48" s="286"/>
      <c r="BNV48" s="286"/>
      <c r="BNW48" s="286"/>
      <c r="BNX48" s="286"/>
      <c r="BNY48" s="286"/>
      <c r="BNZ48" s="286"/>
      <c r="BOA48" s="163"/>
      <c r="BOB48" s="154"/>
      <c r="BOC48" s="287"/>
      <c r="BOD48" s="287"/>
      <c r="BOE48" s="285"/>
      <c r="BOF48" s="287"/>
      <c r="BOG48" s="287"/>
      <c r="BOH48" s="285"/>
      <c r="BOI48" s="287"/>
      <c r="BOJ48" s="287"/>
      <c r="BOK48" s="285"/>
      <c r="BOL48" s="287"/>
      <c r="BOM48" s="287"/>
      <c r="BON48" s="285"/>
      <c r="BOO48" s="287"/>
      <c r="BOP48" s="287"/>
      <c r="BOQ48" s="285"/>
      <c r="BOR48" s="287"/>
      <c r="BOS48" s="287"/>
      <c r="BOT48" s="285"/>
      <c r="BOU48" s="287"/>
      <c r="BOV48" s="287"/>
      <c r="BOW48" s="285"/>
      <c r="BOX48" s="287"/>
      <c r="BOY48" s="287"/>
      <c r="BOZ48" s="285"/>
      <c r="BPA48" s="287"/>
      <c r="BPB48" s="287"/>
      <c r="BPC48" s="285"/>
      <c r="BPD48" s="287"/>
      <c r="BPE48" s="287"/>
      <c r="BPF48" s="285"/>
      <c r="BPG48" s="287"/>
      <c r="BPH48" s="287"/>
      <c r="BPI48" s="285"/>
      <c r="BPJ48" s="287"/>
      <c r="BPK48" s="287"/>
      <c r="BPL48" s="285"/>
      <c r="BPM48" s="287"/>
      <c r="BPN48" s="287"/>
      <c r="BPO48" s="285"/>
      <c r="BPP48" s="287"/>
      <c r="BPQ48" s="287"/>
      <c r="BPR48" s="285"/>
      <c r="BPS48" s="287"/>
      <c r="BPT48" s="287"/>
      <c r="BPU48" s="285"/>
      <c r="BPV48" s="287"/>
      <c r="BPW48" s="287"/>
      <c r="BPX48" s="285"/>
      <c r="BPY48" s="287"/>
      <c r="BPZ48" s="287"/>
      <c r="BQA48" s="285"/>
      <c r="BQB48" s="287"/>
      <c r="BQC48" s="287"/>
      <c r="BQD48" s="285"/>
      <c r="BQE48" s="287"/>
      <c r="BQF48" s="287"/>
      <c r="BQG48" s="285"/>
      <c r="BQH48" s="287"/>
      <c r="BQI48" s="287"/>
      <c r="BQJ48" s="285"/>
      <c r="BQK48" s="287"/>
      <c r="BQL48" s="287"/>
      <c r="BQM48" s="285"/>
      <c r="BQN48" s="286"/>
      <c r="BQO48" s="286"/>
      <c r="BQP48" s="286"/>
      <c r="BQQ48" s="287"/>
      <c r="BQR48" s="287"/>
      <c r="BQS48" s="285"/>
      <c r="BQT48" s="286"/>
      <c r="BQU48" s="286"/>
      <c r="BQV48" s="286"/>
      <c r="BQW48" s="287"/>
      <c r="BQX48" s="287"/>
      <c r="BQY48" s="285"/>
      <c r="BQZ48" s="287"/>
      <c r="BRA48" s="287"/>
      <c r="BRB48" s="285"/>
      <c r="BRC48" s="286"/>
      <c r="BRD48" s="286"/>
      <c r="BRE48" s="286"/>
      <c r="BRF48" s="286"/>
      <c r="BRG48" s="286"/>
      <c r="BRH48" s="286"/>
      <c r="BRI48" s="163"/>
      <c r="BRJ48" s="154"/>
      <c r="BRK48" s="287"/>
      <c r="BRL48" s="287"/>
      <c r="BRM48" s="285"/>
      <c r="BRN48" s="287"/>
      <c r="BRO48" s="287"/>
      <c r="BRP48" s="285"/>
      <c r="BRQ48" s="287"/>
      <c r="BRR48" s="287"/>
      <c r="BRS48" s="285"/>
      <c r="BRT48" s="287"/>
      <c r="BRU48" s="287"/>
      <c r="BRV48" s="285"/>
      <c r="BRW48" s="287"/>
      <c r="BRX48" s="287"/>
      <c r="BRY48" s="285"/>
      <c r="BRZ48" s="287"/>
      <c r="BSA48" s="287"/>
      <c r="BSB48" s="285"/>
      <c r="BSC48" s="287"/>
      <c r="BSD48" s="287"/>
      <c r="BSE48" s="285"/>
      <c r="BSF48" s="287"/>
      <c r="BSG48" s="287"/>
      <c r="BSH48" s="285"/>
      <c r="BSI48" s="287"/>
      <c r="BSJ48" s="287"/>
      <c r="BSK48" s="285"/>
      <c r="BSL48" s="287"/>
      <c r="BSM48" s="287"/>
      <c r="BSN48" s="285"/>
      <c r="BSO48" s="287"/>
      <c r="BSP48" s="287"/>
      <c r="BSQ48" s="285"/>
      <c r="BSR48" s="287"/>
      <c r="BSS48" s="287"/>
      <c r="BST48" s="285"/>
      <c r="BSU48" s="287"/>
      <c r="BSV48" s="287"/>
      <c r="BSW48" s="285"/>
      <c r="BSX48" s="287"/>
      <c r="BSY48" s="287"/>
      <c r="BSZ48" s="285"/>
      <c r="BTA48" s="287"/>
      <c r="BTB48" s="287"/>
      <c r="BTC48" s="285"/>
      <c r="BTD48" s="287"/>
      <c r="BTE48" s="287"/>
      <c r="BTF48" s="285"/>
      <c r="BTG48" s="287"/>
      <c r="BTH48" s="287"/>
      <c r="BTI48" s="285"/>
      <c r="BTJ48" s="287"/>
      <c r="BTK48" s="287"/>
      <c r="BTL48" s="285"/>
      <c r="BTM48" s="287"/>
      <c r="BTN48" s="287"/>
      <c r="BTO48" s="285"/>
      <c r="BTP48" s="287"/>
      <c r="BTQ48" s="287"/>
      <c r="BTR48" s="285"/>
      <c r="BTS48" s="287"/>
      <c r="BTT48" s="287"/>
      <c r="BTU48" s="285"/>
      <c r="BTV48" s="286"/>
      <c r="BTW48" s="286"/>
      <c r="BTX48" s="286"/>
      <c r="BTY48" s="287"/>
      <c r="BTZ48" s="287"/>
      <c r="BUA48" s="285"/>
      <c r="BUB48" s="286"/>
      <c r="BUC48" s="286"/>
      <c r="BUD48" s="286"/>
      <c r="BUE48" s="287"/>
      <c r="BUF48" s="287"/>
      <c r="BUG48" s="285"/>
      <c r="BUH48" s="287"/>
      <c r="BUI48" s="287"/>
      <c r="BUJ48" s="285"/>
      <c r="BUK48" s="286"/>
      <c r="BUL48" s="286"/>
      <c r="BUM48" s="286"/>
      <c r="BUN48" s="286"/>
      <c r="BUO48" s="286"/>
      <c r="BUP48" s="286"/>
      <c r="BUQ48" s="163"/>
      <c r="BUR48" s="154"/>
      <c r="BUS48" s="287"/>
      <c r="BUT48" s="287"/>
      <c r="BUU48" s="285"/>
      <c r="BUV48" s="287"/>
      <c r="BUW48" s="287"/>
      <c r="BUX48" s="285"/>
      <c r="BUY48" s="287"/>
      <c r="BUZ48" s="287"/>
      <c r="BVA48" s="285"/>
      <c r="BVB48" s="287"/>
      <c r="BVC48" s="287"/>
      <c r="BVD48" s="285"/>
      <c r="BVE48" s="287"/>
      <c r="BVF48" s="287"/>
      <c r="BVG48" s="285"/>
      <c r="BVH48" s="287"/>
      <c r="BVI48" s="287"/>
      <c r="BVJ48" s="285"/>
      <c r="BVK48" s="287"/>
      <c r="BVL48" s="287"/>
      <c r="BVM48" s="285"/>
      <c r="BVN48" s="287"/>
      <c r="BVO48" s="287"/>
      <c r="BVP48" s="285"/>
      <c r="BVQ48" s="287"/>
      <c r="BVR48" s="287"/>
      <c r="BVS48" s="285"/>
      <c r="BVT48" s="287"/>
      <c r="BVU48" s="287"/>
      <c r="BVV48" s="285"/>
      <c r="BVW48" s="287"/>
      <c r="BVX48" s="287"/>
      <c r="BVY48" s="285"/>
      <c r="BVZ48" s="287"/>
      <c r="BWA48" s="287"/>
      <c r="BWB48" s="285"/>
      <c r="BWC48" s="287"/>
      <c r="BWD48" s="287"/>
      <c r="BWE48" s="285"/>
      <c r="BWF48" s="287"/>
      <c r="BWG48" s="287"/>
      <c r="BWH48" s="285"/>
      <c r="BWI48" s="287"/>
      <c r="BWJ48" s="287"/>
      <c r="BWK48" s="285"/>
      <c r="BWL48" s="287"/>
      <c r="BWM48" s="287"/>
      <c r="BWN48" s="285"/>
      <c r="BWO48" s="287"/>
      <c r="BWP48" s="287"/>
      <c r="BWQ48" s="285"/>
      <c r="BWR48" s="287"/>
      <c r="BWS48" s="287"/>
      <c r="BWT48" s="285"/>
      <c r="BWU48" s="287"/>
      <c r="BWV48" s="287"/>
      <c r="BWW48" s="285"/>
      <c r="BWX48" s="287"/>
      <c r="BWY48" s="287"/>
      <c r="BWZ48" s="285"/>
      <c r="BXA48" s="287"/>
      <c r="BXB48" s="287"/>
      <c r="BXC48" s="285"/>
      <c r="BXD48" s="286"/>
      <c r="BXE48" s="286"/>
      <c r="BXF48" s="286"/>
      <c r="BXG48" s="287"/>
      <c r="BXH48" s="287"/>
      <c r="BXI48" s="285"/>
      <c r="BXJ48" s="286"/>
      <c r="BXK48" s="286"/>
      <c r="BXL48" s="286"/>
      <c r="BXM48" s="287"/>
      <c r="BXN48" s="287"/>
      <c r="BXO48" s="285"/>
      <c r="BXP48" s="287"/>
      <c r="BXQ48" s="287"/>
      <c r="BXR48" s="285"/>
      <c r="BXS48" s="286"/>
      <c r="BXT48" s="286"/>
      <c r="BXU48" s="286"/>
      <c r="BXV48" s="286"/>
      <c r="BXW48" s="286"/>
      <c r="BXX48" s="286"/>
      <c r="BXY48" s="163"/>
      <c r="BXZ48" s="154"/>
      <c r="BYA48" s="287"/>
      <c r="BYB48" s="287"/>
      <c r="BYC48" s="285"/>
      <c r="BYD48" s="287"/>
      <c r="BYE48" s="287"/>
      <c r="BYF48" s="285"/>
      <c r="BYG48" s="287"/>
      <c r="BYH48" s="287"/>
      <c r="BYI48" s="285"/>
      <c r="BYJ48" s="287"/>
      <c r="BYK48" s="287"/>
      <c r="BYL48" s="285"/>
      <c r="BYM48" s="287"/>
      <c r="BYN48" s="287"/>
      <c r="BYO48" s="285"/>
      <c r="BYP48" s="287"/>
      <c r="BYQ48" s="287"/>
      <c r="BYR48" s="285"/>
      <c r="BYS48" s="287"/>
      <c r="BYT48" s="287"/>
      <c r="BYU48" s="285"/>
      <c r="BYV48" s="287"/>
      <c r="BYW48" s="287"/>
      <c r="BYX48" s="285"/>
      <c r="BYY48" s="287"/>
      <c r="BYZ48" s="287"/>
      <c r="BZA48" s="285"/>
      <c r="BZB48" s="287"/>
      <c r="BZC48" s="287"/>
      <c r="BZD48" s="285"/>
      <c r="BZE48" s="287"/>
      <c r="BZF48" s="287"/>
      <c r="BZG48" s="285"/>
      <c r="BZH48" s="287"/>
      <c r="BZI48" s="287"/>
      <c r="BZJ48" s="285"/>
      <c r="BZK48" s="287"/>
      <c r="BZL48" s="287"/>
      <c r="BZM48" s="285"/>
      <c r="BZN48" s="287"/>
      <c r="BZO48" s="287"/>
      <c r="BZP48" s="285"/>
      <c r="BZQ48" s="287"/>
      <c r="BZR48" s="287"/>
      <c r="BZS48" s="285"/>
      <c r="BZT48" s="287"/>
      <c r="BZU48" s="287"/>
      <c r="BZV48" s="285"/>
      <c r="BZW48" s="287"/>
      <c r="BZX48" s="287"/>
      <c r="BZY48" s="285"/>
      <c r="BZZ48" s="287"/>
      <c r="CAA48" s="287"/>
      <c r="CAB48" s="285"/>
      <c r="CAC48" s="287"/>
      <c r="CAD48" s="287"/>
      <c r="CAE48" s="285"/>
      <c r="CAF48" s="287"/>
      <c r="CAG48" s="287"/>
      <c r="CAH48" s="285"/>
      <c r="CAI48" s="287"/>
      <c r="CAJ48" s="287"/>
      <c r="CAK48" s="285"/>
      <c r="CAL48" s="286"/>
      <c r="CAM48" s="286"/>
      <c r="CAN48" s="286"/>
      <c r="CAO48" s="287"/>
      <c r="CAP48" s="287"/>
      <c r="CAQ48" s="285"/>
      <c r="CAR48" s="286"/>
      <c r="CAS48" s="286"/>
      <c r="CAT48" s="286"/>
      <c r="CAU48" s="287"/>
      <c r="CAV48" s="287"/>
      <c r="CAW48" s="285"/>
      <c r="CAX48" s="287"/>
      <c r="CAY48" s="287"/>
      <c r="CAZ48" s="285"/>
      <c r="CBA48" s="286"/>
      <c r="CBB48" s="286"/>
      <c r="CBC48" s="286"/>
      <c r="CBD48" s="286"/>
      <c r="CBE48" s="286"/>
      <c r="CBF48" s="286"/>
      <c r="CBG48" s="163"/>
      <c r="CBH48" s="154"/>
      <c r="CBI48" s="287"/>
      <c r="CBJ48" s="287"/>
      <c r="CBK48" s="285"/>
      <c r="CBL48" s="287"/>
      <c r="CBM48" s="287"/>
      <c r="CBN48" s="285"/>
      <c r="CBO48" s="287"/>
      <c r="CBP48" s="287"/>
      <c r="CBQ48" s="285"/>
      <c r="CBR48" s="287"/>
      <c r="CBS48" s="287"/>
      <c r="CBT48" s="285"/>
      <c r="CBU48" s="287"/>
      <c r="CBV48" s="287"/>
      <c r="CBW48" s="285"/>
      <c r="CBX48" s="287"/>
      <c r="CBY48" s="287"/>
      <c r="CBZ48" s="285"/>
      <c r="CCA48" s="287"/>
      <c r="CCB48" s="287"/>
      <c r="CCC48" s="285"/>
      <c r="CCD48" s="287"/>
      <c r="CCE48" s="287"/>
      <c r="CCF48" s="285"/>
      <c r="CCG48" s="287"/>
      <c r="CCH48" s="287"/>
      <c r="CCI48" s="285"/>
      <c r="CCJ48" s="287"/>
      <c r="CCK48" s="287"/>
      <c r="CCL48" s="285"/>
      <c r="CCM48" s="287"/>
      <c r="CCN48" s="287"/>
      <c r="CCO48" s="285"/>
      <c r="CCP48" s="287"/>
      <c r="CCQ48" s="287"/>
      <c r="CCR48" s="285"/>
      <c r="CCS48" s="287"/>
      <c r="CCT48" s="287"/>
      <c r="CCU48" s="285"/>
      <c r="CCV48" s="287"/>
      <c r="CCW48" s="287"/>
      <c r="CCX48" s="285"/>
      <c r="CCY48" s="287"/>
      <c r="CCZ48" s="287"/>
      <c r="CDA48" s="285"/>
      <c r="CDB48" s="287"/>
      <c r="CDC48" s="287"/>
      <c r="CDD48" s="285"/>
      <c r="CDE48" s="287"/>
      <c r="CDF48" s="287"/>
      <c r="CDG48" s="285"/>
      <c r="CDH48" s="287"/>
      <c r="CDI48" s="287"/>
      <c r="CDJ48" s="285"/>
      <c r="CDK48" s="287"/>
      <c r="CDL48" s="287"/>
      <c r="CDM48" s="285"/>
      <c r="CDN48" s="287"/>
      <c r="CDO48" s="287"/>
      <c r="CDP48" s="285"/>
      <c r="CDQ48" s="287"/>
      <c r="CDR48" s="287"/>
      <c r="CDS48" s="285"/>
      <c r="CDT48" s="286"/>
      <c r="CDU48" s="286"/>
      <c r="CDV48" s="286"/>
      <c r="CDW48" s="287"/>
      <c r="CDX48" s="287"/>
      <c r="CDY48" s="285"/>
      <c r="CDZ48" s="286"/>
      <c r="CEA48" s="286"/>
      <c r="CEB48" s="286"/>
      <c r="CEC48" s="287"/>
      <c r="CED48" s="287"/>
      <c r="CEE48" s="285"/>
      <c r="CEF48" s="287"/>
      <c r="CEG48" s="287"/>
      <c r="CEH48" s="285"/>
      <c r="CEI48" s="286"/>
      <c r="CEJ48" s="286"/>
      <c r="CEK48" s="286"/>
      <c r="CEL48" s="286"/>
      <c r="CEM48" s="286"/>
      <c r="CEN48" s="286"/>
      <c r="CEO48" s="163"/>
      <c r="CEP48" s="154"/>
      <c r="CEQ48" s="287"/>
      <c r="CER48" s="287"/>
      <c r="CES48" s="285"/>
      <c r="CET48" s="287"/>
      <c r="CEU48" s="287"/>
      <c r="CEV48" s="285"/>
      <c r="CEW48" s="287"/>
      <c r="CEX48" s="287"/>
      <c r="CEY48" s="285"/>
      <c r="CEZ48" s="287"/>
      <c r="CFA48" s="287"/>
      <c r="CFB48" s="285"/>
      <c r="CFC48" s="287"/>
      <c r="CFD48" s="287"/>
      <c r="CFE48" s="285"/>
      <c r="CFF48" s="287"/>
      <c r="CFG48" s="287"/>
      <c r="CFH48" s="285"/>
      <c r="CFI48" s="287"/>
      <c r="CFJ48" s="287"/>
      <c r="CFK48" s="285"/>
      <c r="CFL48" s="287"/>
      <c r="CFM48" s="287"/>
      <c r="CFN48" s="285"/>
      <c r="CFO48" s="287"/>
      <c r="CFP48" s="287"/>
      <c r="CFQ48" s="285"/>
      <c r="CFR48" s="287"/>
      <c r="CFS48" s="287"/>
      <c r="CFT48" s="285"/>
      <c r="CFU48" s="287"/>
      <c r="CFV48" s="287"/>
      <c r="CFW48" s="285"/>
      <c r="CFX48" s="287"/>
      <c r="CFY48" s="287"/>
      <c r="CFZ48" s="285"/>
      <c r="CGA48" s="287"/>
      <c r="CGB48" s="287"/>
      <c r="CGC48" s="285"/>
      <c r="CGD48" s="287"/>
      <c r="CGE48" s="287"/>
      <c r="CGF48" s="285"/>
      <c r="CGG48" s="287"/>
      <c r="CGH48" s="287"/>
      <c r="CGI48" s="285"/>
      <c r="CGJ48" s="287"/>
      <c r="CGK48" s="287"/>
      <c r="CGL48" s="285"/>
      <c r="CGM48" s="287"/>
      <c r="CGN48" s="287"/>
      <c r="CGO48" s="285"/>
      <c r="CGP48" s="287"/>
      <c r="CGQ48" s="287"/>
      <c r="CGR48" s="285"/>
      <c r="CGS48" s="287"/>
      <c r="CGT48" s="287"/>
      <c r="CGU48" s="285"/>
      <c r="CGV48" s="287"/>
      <c r="CGW48" s="287"/>
      <c r="CGX48" s="285"/>
      <c r="CGY48" s="287"/>
      <c r="CGZ48" s="287"/>
      <c r="CHA48" s="285"/>
      <c r="CHB48" s="286"/>
      <c r="CHC48" s="286"/>
      <c r="CHD48" s="286"/>
      <c r="CHE48" s="287"/>
      <c r="CHF48" s="287"/>
      <c r="CHG48" s="285"/>
      <c r="CHH48" s="286"/>
      <c r="CHI48" s="286"/>
      <c r="CHJ48" s="286"/>
      <c r="CHK48" s="287"/>
      <c r="CHL48" s="287"/>
      <c r="CHM48" s="285"/>
      <c r="CHN48" s="287"/>
      <c r="CHO48" s="287"/>
      <c r="CHP48" s="285"/>
      <c r="CHQ48" s="286"/>
      <c r="CHR48" s="286"/>
      <c r="CHS48" s="286"/>
      <c r="CHT48" s="286"/>
      <c r="CHU48" s="286"/>
      <c r="CHV48" s="286"/>
      <c r="CHW48" s="163"/>
      <c r="CHX48" s="154"/>
      <c r="CHY48" s="287"/>
      <c r="CHZ48" s="287"/>
      <c r="CIA48" s="285"/>
      <c r="CIB48" s="287"/>
      <c r="CIC48" s="287"/>
      <c r="CID48" s="285"/>
      <c r="CIE48" s="287"/>
      <c r="CIF48" s="287"/>
      <c r="CIG48" s="285"/>
      <c r="CIH48" s="287"/>
      <c r="CII48" s="287"/>
      <c r="CIJ48" s="285"/>
      <c r="CIK48" s="287"/>
      <c r="CIL48" s="287"/>
      <c r="CIM48" s="285"/>
      <c r="CIN48" s="287"/>
      <c r="CIO48" s="287"/>
      <c r="CIP48" s="285"/>
      <c r="CIQ48" s="287"/>
      <c r="CIR48" s="287"/>
      <c r="CIS48" s="285"/>
      <c r="CIT48" s="287"/>
      <c r="CIU48" s="287"/>
      <c r="CIV48" s="285"/>
      <c r="CIW48" s="287"/>
      <c r="CIX48" s="287"/>
      <c r="CIY48" s="285"/>
      <c r="CIZ48" s="287"/>
      <c r="CJA48" s="287"/>
      <c r="CJB48" s="285"/>
      <c r="CJC48" s="287"/>
      <c r="CJD48" s="287"/>
      <c r="CJE48" s="285"/>
      <c r="CJF48" s="287"/>
      <c r="CJG48" s="287"/>
      <c r="CJH48" s="285"/>
      <c r="CJI48" s="287"/>
      <c r="CJJ48" s="287"/>
      <c r="CJK48" s="285"/>
      <c r="CJL48" s="287"/>
      <c r="CJM48" s="287"/>
      <c r="CJN48" s="285"/>
      <c r="CJO48" s="287"/>
      <c r="CJP48" s="287"/>
      <c r="CJQ48" s="285"/>
      <c r="CJR48" s="287"/>
      <c r="CJS48" s="287"/>
      <c r="CJT48" s="285"/>
      <c r="CJU48" s="287"/>
      <c r="CJV48" s="287"/>
      <c r="CJW48" s="285"/>
      <c r="CJX48" s="287"/>
      <c r="CJY48" s="287"/>
      <c r="CJZ48" s="285"/>
      <c r="CKA48" s="287"/>
      <c r="CKB48" s="287"/>
      <c r="CKC48" s="285"/>
      <c r="CKD48" s="287"/>
      <c r="CKE48" s="287"/>
      <c r="CKF48" s="285"/>
      <c r="CKG48" s="287"/>
      <c r="CKH48" s="287"/>
      <c r="CKI48" s="285"/>
      <c r="CKJ48" s="286"/>
      <c r="CKK48" s="286"/>
      <c r="CKL48" s="286"/>
      <c r="CKM48" s="287"/>
      <c r="CKN48" s="287"/>
      <c r="CKO48" s="285"/>
      <c r="CKP48" s="286"/>
      <c r="CKQ48" s="286"/>
      <c r="CKR48" s="286"/>
      <c r="CKS48" s="287"/>
      <c r="CKT48" s="287"/>
      <c r="CKU48" s="285"/>
      <c r="CKV48" s="287"/>
      <c r="CKW48" s="287"/>
      <c r="CKX48" s="285"/>
      <c r="CKY48" s="286"/>
      <c r="CKZ48" s="286"/>
      <c r="CLA48" s="286"/>
      <c r="CLB48" s="286"/>
      <c r="CLC48" s="286"/>
      <c r="CLD48" s="286"/>
      <c r="CLE48" s="163"/>
      <c r="CLF48" s="154"/>
      <c r="CLG48" s="287"/>
      <c r="CLH48" s="287"/>
      <c r="CLI48" s="285"/>
      <c r="CLJ48" s="287"/>
      <c r="CLK48" s="287"/>
      <c r="CLL48" s="285"/>
      <c r="CLM48" s="287"/>
      <c r="CLN48" s="287"/>
      <c r="CLO48" s="285"/>
      <c r="CLP48" s="287"/>
      <c r="CLQ48" s="287"/>
      <c r="CLR48" s="285"/>
      <c r="CLS48" s="287"/>
      <c r="CLT48" s="287"/>
      <c r="CLU48" s="285"/>
      <c r="CLV48" s="287"/>
      <c r="CLW48" s="287"/>
      <c r="CLX48" s="285"/>
      <c r="CLY48" s="287"/>
      <c r="CLZ48" s="287"/>
      <c r="CMA48" s="285"/>
      <c r="CMB48" s="287"/>
      <c r="CMC48" s="287"/>
      <c r="CMD48" s="285"/>
      <c r="CME48" s="287"/>
      <c r="CMF48" s="287"/>
      <c r="CMG48" s="285"/>
      <c r="CMH48" s="287"/>
      <c r="CMI48" s="287"/>
      <c r="CMJ48" s="285"/>
      <c r="CMK48" s="287"/>
      <c r="CML48" s="287"/>
      <c r="CMM48" s="285"/>
      <c r="CMN48" s="287"/>
      <c r="CMO48" s="287"/>
      <c r="CMP48" s="285"/>
      <c r="CMQ48" s="287"/>
      <c r="CMR48" s="287"/>
      <c r="CMS48" s="285"/>
      <c r="CMT48" s="287"/>
      <c r="CMU48" s="287"/>
      <c r="CMV48" s="285"/>
      <c r="CMW48" s="287"/>
      <c r="CMX48" s="287"/>
      <c r="CMY48" s="285"/>
      <c r="CMZ48" s="287"/>
      <c r="CNA48" s="287"/>
      <c r="CNB48" s="285"/>
      <c r="CNC48" s="287"/>
      <c r="CND48" s="287"/>
      <c r="CNE48" s="285"/>
      <c r="CNF48" s="287"/>
      <c r="CNG48" s="287"/>
      <c r="CNH48" s="285"/>
      <c r="CNI48" s="287"/>
      <c r="CNJ48" s="287"/>
      <c r="CNK48" s="285"/>
      <c r="CNL48" s="287"/>
      <c r="CNM48" s="287"/>
      <c r="CNN48" s="285"/>
      <c r="CNO48" s="287"/>
      <c r="CNP48" s="287"/>
      <c r="CNQ48" s="285"/>
      <c r="CNR48" s="286"/>
      <c r="CNS48" s="286"/>
      <c r="CNT48" s="286"/>
      <c r="CNU48" s="287"/>
      <c r="CNV48" s="287"/>
      <c r="CNW48" s="285"/>
      <c r="CNX48" s="286"/>
      <c r="CNY48" s="286"/>
      <c r="CNZ48" s="286"/>
      <c r="COA48" s="287"/>
      <c r="COB48" s="287"/>
      <c r="COC48" s="285"/>
      <c r="COD48" s="287"/>
      <c r="COE48" s="287"/>
      <c r="COF48" s="285"/>
      <c r="COG48" s="286"/>
      <c r="COH48" s="286"/>
      <c r="COI48" s="286"/>
      <c r="COJ48" s="286"/>
      <c r="COK48" s="286"/>
      <c r="COL48" s="286"/>
      <c r="COM48" s="163"/>
      <c r="CON48" s="154"/>
      <c r="COO48" s="287"/>
      <c r="COP48" s="287"/>
      <c r="COQ48" s="285"/>
      <c r="COR48" s="287"/>
      <c r="COS48" s="287"/>
      <c r="COT48" s="285"/>
      <c r="COU48" s="287"/>
      <c r="COV48" s="287"/>
      <c r="COW48" s="285"/>
      <c r="COX48" s="287"/>
      <c r="COY48" s="287"/>
      <c r="COZ48" s="285"/>
      <c r="CPA48" s="287"/>
      <c r="CPB48" s="287"/>
      <c r="CPC48" s="285"/>
      <c r="CPD48" s="287"/>
      <c r="CPE48" s="287"/>
      <c r="CPF48" s="285"/>
      <c r="CPG48" s="287"/>
      <c r="CPH48" s="287"/>
      <c r="CPI48" s="285"/>
      <c r="CPJ48" s="287"/>
      <c r="CPK48" s="287"/>
      <c r="CPL48" s="285"/>
      <c r="CPM48" s="287"/>
      <c r="CPN48" s="287"/>
      <c r="CPO48" s="285"/>
      <c r="CPP48" s="287"/>
      <c r="CPQ48" s="287"/>
      <c r="CPR48" s="285"/>
      <c r="CPS48" s="287"/>
      <c r="CPT48" s="287"/>
      <c r="CPU48" s="285"/>
      <c r="CPV48" s="287"/>
      <c r="CPW48" s="287"/>
      <c r="CPX48" s="285"/>
      <c r="CPY48" s="287"/>
      <c r="CPZ48" s="287"/>
      <c r="CQA48" s="285"/>
      <c r="CQB48" s="287"/>
      <c r="CQC48" s="287"/>
      <c r="CQD48" s="285"/>
      <c r="CQE48" s="287"/>
      <c r="CQF48" s="287"/>
      <c r="CQG48" s="285"/>
      <c r="CQH48" s="287"/>
      <c r="CQI48" s="287"/>
      <c r="CQJ48" s="285"/>
      <c r="CQK48" s="287"/>
      <c r="CQL48" s="287"/>
      <c r="CQM48" s="285"/>
      <c r="CQN48" s="287"/>
      <c r="CQO48" s="287"/>
      <c r="CQP48" s="285"/>
      <c r="CQQ48" s="287"/>
      <c r="CQR48" s="287"/>
      <c r="CQS48" s="285"/>
      <c r="CQT48" s="287"/>
      <c r="CQU48" s="287"/>
      <c r="CQV48" s="285"/>
      <c r="CQW48" s="287"/>
      <c r="CQX48" s="287"/>
      <c r="CQY48" s="285"/>
      <c r="CQZ48" s="286"/>
      <c r="CRA48" s="286"/>
      <c r="CRB48" s="286"/>
      <c r="CRC48" s="287"/>
      <c r="CRD48" s="287"/>
      <c r="CRE48" s="285"/>
      <c r="CRF48" s="286"/>
      <c r="CRG48" s="286"/>
      <c r="CRH48" s="286"/>
      <c r="CRI48" s="287"/>
      <c r="CRJ48" s="287"/>
      <c r="CRK48" s="285"/>
      <c r="CRL48" s="287"/>
      <c r="CRM48" s="287"/>
      <c r="CRN48" s="285"/>
      <c r="CRO48" s="286"/>
      <c r="CRP48" s="286"/>
      <c r="CRQ48" s="286"/>
      <c r="CRR48" s="286"/>
      <c r="CRS48" s="286"/>
      <c r="CRT48" s="286"/>
      <c r="CRU48" s="163"/>
      <c r="CRV48" s="154"/>
      <c r="CRW48" s="287"/>
      <c r="CRX48" s="287"/>
      <c r="CRY48" s="285"/>
      <c r="CRZ48" s="287"/>
      <c r="CSA48" s="287"/>
      <c r="CSB48" s="285"/>
      <c r="CSC48" s="287"/>
      <c r="CSD48" s="287"/>
      <c r="CSE48" s="285"/>
      <c r="CSF48" s="287"/>
      <c r="CSG48" s="287"/>
      <c r="CSH48" s="285"/>
      <c r="CSI48" s="287"/>
      <c r="CSJ48" s="287"/>
      <c r="CSK48" s="285"/>
      <c r="CSL48" s="287"/>
      <c r="CSM48" s="287"/>
      <c r="CSN48" s="285"/>
      <c r="CSO48" s="287"/>
      <c r="CSP48" s="287"/>
      <c r="CSQ48" s="285"/>
      <c r="CSR48" s="287"/>
      <c r="CSS48" s="287"/>
      <c r="CST48" s="285"/>
      <c r="CSU48" s="287"/>
      <c r="CSV48" s="287"/>
      <c r="CSW48" s="285"/>
      <c r="CSX48" s="287"/>
      <c r="CSY48" s="287"/>
      <c r="CSZ48" s="285"/>
      <c r="CTA48" s="287"/>
      <c r="CTB48" s="287"/>
      <c r="CTC48" s="285"/>
      <c r="CTD48" s="287"/>
      <c r="CTE48" s="287"/>
      <c r="CTF48" s="285"/>
      <c r="CTG48" s="287"/>
      <c r="CTH48" s="287"/>
      <c r="CTI48" s="285"/>
      <c r="CTJ48" s="287"/>
      <c r="CTK48" s="287"/>
      <c r="CTL48" s="285"/>
      <c r="CTM48" s="287"/>
      <c r="CTN48" s="287"/>
      <c r="CTO48" s="285"/>
      <c r="CTP48" s="287"/>
      <c r="CTQ48" s="287"/>
      <c r="CTR48" s="285"/>
      <c r="CTS48" s="287"/>
      <c r="CTT48" s="287"/>
      <c r="CTU48" s="285"/>
      <c r="CTV48" s="287"/>
      <c r="CTW48" s="287"/>
      <c r="CTX48" s="285"/>
      <c r="CTY48" s="287"/>
      <c r="CTZ48" s="287"/>
      <c r="CUA48" s="285"/>
      <c r="CUB48" s="287"/>
      <c r="CUC48" s="287"/>
      <c r="CUD48" s="285"/>
      <c r="CUE48" s="287"/>
      <c r="CUF48" s="287"/>
      <c r="CUG48" s="285"/>
      <c r="CUH48" s="286"/>
      <c r="CUI48" s="286"/>
      <c r="CUJ48" s="286"/>
      <c r="CUK48" s="287"/>
      <c r="CUL48" s="287"/>
      <c r="CUM48" s="285"/>
      <c r="CUN48" s="286"/>
      <c r="CUO48" s="286"/>
      <c r="CUP48" s="286"/>
      <c r="CUQ48" s="287"/>
      <c r="CUR48" s="287"/>
      <c r="CUS48" s="285"/>
      <c r="CUT48" s="287"/>
      <c r="CUU48" s="287"/>
      <c r="CUV48" s="285"/>
      <c r="CUW48" s="286"/>
      <c r="CUX48" s="286"/>
      <c r="CUY48" s="286"/>
      <c r="CUZ48" s="286"/>
      <c r="CVA48" s="286"/>
      <c r="CVB48" s="286"/>
      <c r="CVC48" s="163"/>
      <c r="CVD48" s="154"/>
      <c r="CVE48" s="287"/>
      <c r="CVF48" s="287"/>
      <c r="CVG48" s="285"/>
      <c r="CVH48" s="287"/>
      <c r="CVI48" s="287"/>
      <c r="CVJ48" s="285"/>
      <c r="CVK48" s="287"/>
      <c r="CVL48" s="287"/>
      <c r="CVM48" s="285"/>
      <c r="CVN48" s="287"/>
      <c r="CVO48" s="287"/>
      <c r="CVP48" s="285"/>
      <c r="CVQ48" s="287"/>
      <c r="CVR48" s="287"/>
      <c r="CVS48" s="285"/>
      <c r="CVT48" s="287"/>
      <c r="CVU48" s="287"/>
      <c r="CVV48" s="285"/>
      <c r="CVW48" s="287"/>
      <c r="CVX48" s="287"/>
      <c r="CVY48" s="285"/>
      <c r="CVZ48" s="287"/>
      <c r="CWA48" s="287"/>
      <c r="CWB48" s="285"/>
      <c r="CWC48" s="287"/>
      <c r="CWD48" s="287"/>
      <c r="CWE48" s="285"/>
      <c r="CWF48" s="287"/>
      <c r="CWG48" s="287"/>
      <c r="CWH48" s="285"/>
      <c r="CWI48" s="287"/>
      <c r="CWJ48" s="287"/>
      <c r="CWK48" s="285"/>
      <c r="CWL48" s="287"/>
      <c r="CWM48" s="287"/>
      <c r="CWN48" s="285"/>
      <c r="CWO48" s="287"/>
      <c r="CWP48" s="287"/>
      <c r="CWQ48" s="285"/>
      <c r="CWR48" s="287"/>
      <c r="CWS48" s="287"/>
      <c r="CWT48" s="285"/>
      <c r="CWU48" s="287"/>
      <c r="CWV48" s="287"/>
      <c r="CWW48" s="285"/>
      <c r="CWX48" s="287"/>
      <c r="CWY48" s="287"/>
      <c r="CWZ48" s="285"/>
      <c r="CXA48" s="287"/>
      <c r="CXB48" s="287"/>
      <c r="CXC48" s="285"/>
      <c r="CXD48" s="287"/>
      <c r="CXE48" s="287"/>
      <c r="CXF48" s="285"/>
      <c r="CXG48" s="287"/>
      <c r="CXH48" s="287"/>
      <c r="CXI48" s="285"/>
      <c r="CXJ48" s="287"/>
      <c r="CXK48" s="287"/>
      <c r="CXL48" s="285"/>
      <c r="CXM48" s="287"/>
      <c r="CXN48" s="287"/>
      <c r="CXO48" s="285"/>
      <c r="CXP48" s="286"/>
      <c r="CXQ48" s="286"/>
      <c r="CXR48" s="286"/>
      <c r="CXS48" s="287"/>
      <c r="CXT48" s="287"/>
      <c r="CXU48" s="285"/>
      <c r="CXV48" s="286"/>
      <c r="CXW48" s="286"/>
      <c r="CXX48" s="286"/>
      <c r="CXY48" s="287"/>
      <c r="CXZ48" s="287"/>
      <c r="CYA48" s="285"/>
      <c r="CYB48" s="287"/>
      <c r="CYC48" s="287"/>
      <c r="CYD48" s="285"/>
      <c r="CYE48" s="286"/>
      <c r="CYF48" s="286"/>
      <c r="CYG48" s="286"/>
      <c r="CYH48" s="286"/>
      <c r="CYI48" s="286"/>
      <c r="CYJ48" s="286"/>
      <c r="CYK48" s="163"/>
      <c r="CYL48" s="154"/>
      <c r="CYM48" s="287"/>
      <c r="CYN48" s="287"/>
      <c r="CYO48" s="285"/>
      <c r="CYP48" s="287"/>
      <c r="CYQ48" s="287"/>
      <c r="CYR48" s="285"/>
      <c r="CYS48" s="287"/>
      <c r="CYT48" s="287"/>
      <c r="CYU48" s="285"/>
      <c r="CYV48" s="287"/>
      <c r="CYW48" s="287"/>
      <c r="CYX48" s="285"/>
      <c r="CYY48" s="287"/>
      <c r="CYZ48" s="287"/>
      <c r="CZA48" s="285"/>
      <c r="CZB48" s="287"/>
      <c r="CZC48" s="287"/>
      <c r="CZD48" s="285"/>
      <c r="CZE48" s="287"/>
      <c r="CZF48" s="287"/>
      <c r="CZG48" s="285"/>
      <c r="CZH48" s="287"/>
      <c r="CZI48" s="287"/>
      <c r="CZJ48" s="285"/>
      <c r="CZK48" s="287"/>
      <c r="CZL48" s="287"/>
      <c r="CZM48" s="285"/>
      <c r="CZN48" s="287"/>
      <c r="CZO48" s="287"/>
      <c r="CZP48" s="285"/>
      <c r="CZQ48" s="287"/>
      <c r="CZR48" s="287"/>
      <c r="CZS48" s="285"/>
      <c r="CZT48" s="287"/>
      <c r="CZU48" s="287"/>
      <c r="CZV48" s="285"/>
      <c r="CZW48" s="287"/>
      <c r="CZX48" s="287"/>
      <c r="CZY48" s="285"/>
      <c r="CZZ48" s="287"/>
      <c r="DAA48" s="287"/>
      <c r="DAB48" s="285"/>
      <c r="DAC48" s="287"/>
      <c r="DAD48" s="287"/>
      <c r="DAE48" s="285"/>
      <c r="DAF48" s="287"/>
      <c r="DAG48" s="287"/>
      <c r="DAH48" s="285"/>
      <c r="DAI48" s="287"/>
      <c r="DAJ48" s="287"/>
      <c r="DAK48" s="285"/>
      <c r="DAL48" s="287"/>
      <c r="DAM48" s="287"/>
      <c r="DAN48" s="285"/>
      <c r="DAO48" s="287"/>
      <c r="DAP48" s="287"/>
      <c r="DAQ48" s="285"/>
      <c r="DAR48" s="287"/>
      <c r="DAS48" s="287"/>
      <c r="DAT48" s="285"/>
      <c r="DAU48" s="287"/>
      <c r="DAV48" s="287"/>
      <c r="DAW48" s="285"/>
      <c r="DAX48" s="286"/>
      <c r="DAY48" s="286"/>
      <c r="DAZ48" s="286"/>
      <c r="DBA48" s="287"/>
      <c r="DBB48" s="287"/>
      <c r="DBC48" s="285"/>
      <c r="DBD48" s="286"/>
      <c r="DBE48" s="286"/>
      <c r="DBF48" s="286"/>
      <c r="DBG48" s="287"/>
      <c r="DBH48" s="287"/>
      <c r="DBI48" s="285"/>
      <c r="DBJ48" s="287"/>
      <c r="DBK48" s="287"/>
      <c r="DBL48" s="285"/>
      <c r="DBM48" s="286"/>
      <c r="DBN48" s="286"/>
      <c r="DBO48" s="286"/>
      <c r="DBP48" s="286"/>
      <c r="DBQ48" s="286"/>
      <c r="DBR48" s="286"/>
      <c r="DBS48" s="163"/>
      <c r="DBT48" s="154"/>
      <c r="DBU48" s="287"/>
      <c r="DBV48" s="287"/>
      <c r="DBW48" s="285"/>
      <c r="DBX48" s="287"/>
      <c r="DBY48" s="287"/>
      <c r="DBZ48" s="285"/>
      <c r="DCA48" s="287"/>
      <c r="DCB48" s="287"/>
      <c r="DCC48" s="285"/>
      <c r="DCD48" s="287"/>
      <c r="DCE48" s="287"/>
      <c r="DCF48" s="285"/>
      <c r="DCG48" s="287"/>
      <c r="DCH48" s="287"/>
      <c r="DCI48" s="285"/>
      <c r="DCJ48" s="287"/>
      <c r="DCK48" s="287"/>
      <c r="DCL48" s="285"/>
      <c r="DCM48" s="287"/>
      <c r="DCN48" s="287"/>
      <c r="DCO48" s="285"/>
      <c r="DCP48" s="287"/>
      <c r="DCQ48" s="287"/>
      <c r="DCR48" s="285"/>
      <c r="DCS48" s="287"/>
      <c r="DCT48" s="287"/>
      <c r="DCU48" s="285"/>
      <c r="DCV48" s="287"/>
      <c r="DCW48" s="287"/>
      <c r="DCX48" s="285"/>
      <c r="DCY48" s="287"/>
      <c r="DCZ48" s="287"/>
      <c r="DDA48" s="285"/>
      <c r="DDB48" s="287"/>
      <c r="DDC48" s="287"/>
      <c r="DDD48" s="285"/>
      <c r="DDE48" s="287"/>
      <c r="DDF48" s="287"/>
      <c r="DDG48" s="285"/>
      <c r="DDH48" s="287"/>
      <c r="DDI48" s="287"/>
      <c r="DDJ48" s="285"/>
      <c r="DDK48" s="287"/>
      <c r="DDL48" s="287"/>
      <c r="DDM48" s="285"/>
      <c r="DDN48" s="287"/>
      <c r="DDO48" s="287"/>
      <c r="DDP48" s="285"/>
      <c r="DDQ48" s="287"/>
      <c r="DDR48" s="287"/>
      <c r="DDS48" s="285"/>
      <c r="DDT48" s="287"/>
      <c r="DDU48" s="287"/>
      <c r="DDV48" s="285"/>
      <c r="DDW48" s="287"/>
      <c r="DDX48" s="287"/>
      <c r="DDY48" s="285"/>
      <c r="DDZ48" s="287"/>
      <c r="DEA48" s="287"/>
      <c r="DEB48" s="285"/>
      <c r="DEC48" s="287"/>
      <c r="DED48" s="287"/>
      <c r="DEE48" s="285"/>
      <c r="DEF48" s="286"/>
      <c r="DEG48" s="286"/>
      <c r="DEH48" s="286"/>
      <c r="DEI48" s="287"/>
      <c r="DEJ48" s="287"/>
      <c r="DEK48" s="285"/>
      <c r="DEL48" s="286"/>
      <c r="DEM48" s="286"/>
      <c r="DEN48" s="286"/>
      <c r="DEO48" s="287"/>
      <c r="DEP48" s="287"/>
      <c r="DEQ48" s="285"/>
      <c r="DER48" s="287"/>
      <c r="DES48" s="287"/>
      <c r="DET48" s="285"/>
      <c r="DEU48" s="286"/>
      <c r="DEV48" s="286"/>
      <c r="DEW48" s="286"/>
      <c r="DEX48" s="286"/>
      <c r="DEY48" s="286"/>
      <c r="DEZ48" s="286"/>
      <c r="DFA48" s="163"/>
      <c r="DFB48" s="154"/>
      <c r="DFC48" s="287"/>
      <c r="DFD48" s="287"/>
      <c r="DFE48" s="285"/>
      <c r="DFF48" s="287"/>
      <c r="DFG48" s="287"/>
      <c r="DFH48" s="285"/>
      <c r="DFI48" s="287"/>
      <c r="DFJ48" s="287"/>
      <c r="DFK48" s="285"/>
      <c r="DFL48" s="287"/>
      <c r="DFM48" s="287"/>
      <c r="DFN48" s="285"/>
      <c r="DFO48" s="287"/>
      <c r="DFP48" s="287"/>
      <c r="DFQ48" s="285"/>
      <c r="DFR48" s="287"/>
      <c r="DFS48" s="287"/>
      <c r="DFT48" s="285"/>
      <c r="DFU48" s="287"/>
      <c r="DFV48" s="287"/>
      <c r="DFW48" s="285"/>
      <c r="DFX48" s="287"/>
      <c r="DFY48" s="287"/>
      <c r="DFZ48" s="285"/>
      <c r="DGA48" s="287"/>
      <c r="DGB48" s="287"/>
      <c r="DGC48" s="285"/>
      <c r="DGD48" s="287"/>
      <c r="DGE48" s="287"/>
      <c r="DGF48" s="285"/>
      <c r="DGG48" s="287"/>
      <c r="DGH48" s="287"/>
      <c r="DGI48" s="285"/>
      <c r="DGJ48" s="287"/>
      <c r="DGK48" s="287"/>
      <c r="DGL48" s="285"/>
      <c r="DGM48" s="287"/>
      <c r="DGN48" s="287"/>
      <c r="DGO48" s="285"/>
      <c r="DGP48" s="287"/>
      <c r="DGQ48" s="287"/>
      <c r="DGR48" s="285"/>
      <c r="DGS48" s="287"/>
      <c r="DGT48" s="287"/>
      <c r="DGU48" s="285"/>
      <c r="DGV48" s="287"/>
      <c r="DGW48" s="287"/>
      <c r="DGX48" s="285"/>
      <c r="DGY48" s="287"/>
      <c r="DGZ48" s="287"/>
      <c r="DHA48" s="285"/>
      <c r="DHB48" s="287"/>
      <c r="DHC48" s="287"/>
      <c r="DHD48" s="285"/>
      <c r="DHE48" s="287"/>
      <c r="DHF48" s="287"/>
      <c r="DHG48" s="285"/>
      <c r="DHH48" s="287"/>
      <c r="DHI48" s="287"/>
      <c r="DHJ48" s="285"/>
      <c r="DHK48" s="287"/>
      <c r="DHL48" s="287"/>
      <c r="DHM48" s="285"/>
      <c r="DHN48" s="286"/>
      <c r="DHO48" s="286"/>
      <c r="DHP48" s="286"/>
      <c r="DHQ48" s="287"/>
      <c r="DHR48" s="287"/>
      <c r="DHS48" s="285"/>
      <c r="DHT48" s="286"/>
      <c r="DHU48" s="286"/>
      <c r="DHV48" s="286"/>
      <c r="DHW48" s="287"/>
      <c r="DHX48" s="287"/>
      <c r="DHY48" s="285"/>
      <c r="DHZ48" s="287"/>
      <c r="DIA48" s="287"/>
      <c r="DIB48" s="285"/>
      <c r="DIC48" s="286"/>
      <c r="DID48" s="286"/>
      <c r="DIE48" s="286"/>
      <c r="DIF48" s="286"/>
      <c r="DIG48" s="286"/>
      <c r="DIH48" s="286"/>
      <c r="DII48" s="163"/>
      <c r="DIJ48" s="154"/>
      <c r="DIK48" s="287"/>
      <c r="DIL48" s="287"/>
      <c r="DIM48" s="285"/>
      <c r="DIN48" s="287"/>
      <c r="DIO48" s="287"/>
      <c r="DIP48" s="285"/>
      <c r="DIQ48" s="287"/>
      <c r="DIR48" s="287"/>
      <c r="DIS48" s="285"/>
      <c r="DIT48" s="287"/>
      <c r="DIU48" s="287"/>
      <c r="DIV48" s="285"/>
      <c r="DIW48" s="287"/>
      <c r="DIX48" s="287"/>
      <c r="DIY48" s="285"/>
      <c r="DIZ48" s="287"/>
      <c r="DJA48" s="287"/>
      <c r="DJB48" s="285"/>
      <c r="DJC48" s="287"/>
      <c r="DJD48" s="287"/>
      <c r="DJE48" s="285"/>
      <c r="DJF48" s="287"/>
      <c r="DJG48" s="287"/>
      <c r="DJH48" s="285"/>
      <c r="DJI48" s="287"/>
      <c r="DJJ48" s="287"/>
      <c r="DJK48" s="285"/>
      <c r="DJL48" s="287"/>
      <c r="DJM48" s="287"/>
      <c r="DJN48" s="285"/>
      <c r="DJO48" s="287"/>
      <c r="DJP48" s="287"/>
      <c r="DJQ48" s="285"/>
      <c r="DJR48" s="287"/>
      <c r="DJS48" s="287"/>
      <c r="DJT48" s="285"/>
      <c r="DJU48" s="287"/>
      <c r="DJV48" s="287"/>
      <c r="DJW48" s="285"/>
      <c r="DJX48" s="287"/>
      <c r="DJY48" s="287"/>
      <c r="DJZ48" s="285"/>
      <c r="DKA48" s="287"/>
      <c r="DKB48" s="287"/>
      <c r="DKC48" s="285"/>
      <c r="DKD48" s="287"/>
      <c r="DKE48" s="287"/>
      <c r="DKF48" s="285"/>
      <c r="DKG48" s="287"/>
      <c r="DKH48" s="287"/>
      <c r="DKI48" s="285"/>
      <c r="DKJ48" s="287"/>
      <c r="DKK48" s="287"/>
      <c r="DKL48" s="285"/>
      <c r="DKM48" s="287"/>
      <c r="DKN48" s="287"/>
      <c r="DKO48" s="285"/>
      <c r="DKP48" s="287"/>
      <c r="DKQ48" s="287"/>
      <c r="DKR48" s="285"/>
      <c r="DKS48" s="287"/>
      <c r="DKT48" s="287"/>
      <c r="DKU48" s="285"/>
      <c r="DKV48" s="286"/>
      <c r="DKW48" s="286"/>
      <c r="DKX48" s="286"/>
      <c r="DKY48" s="287"/>
      <c r="DKZ48" s="287"/>
      <c r="DLA48" s="285"/>
      <c r="DLB48" s="286"/>
      <c r="DLC48" s="286"/>
      <c r="DLD48" s="286"/>
      <c r="DLE48" s="287"/>
      <c r="DLF48" s="287"/>
      <c r="DLG48" s="285"/>
      <c r="DLH48" s="287"/>
      <c r="DLI48" s="287"/>
      <c r="DLJ48" s="285"/>
      <c r="DLK48" s="286"/>
      <c r="DLL48" s="286"/>
      <c r="DLM48" s="286"/>
      <c r="DLN48" s="286"/>
      <c r="DLO48" s="286"/>
      <c r="DLP48" s="286"/>
      <c r="DLQ48" s="163"/>
      <c r="DLR48" s="154"/>
      <c r="DLS48" s="287"/>
      <c r="DLT48" s="287"/>
      <c r="DLU48" s="285"/>
      <c r="DLV48" s="287"/>
      <c r="DLW48" s="287"/>
      <c r="DLX48" s="285"/>
      <c r="DLY48" s="287"/>
      <c r="DLZ48" s="287"/>
      <c r="DMA48" s="285"/>
      <c r="DMB48" s="287"/>
      <c r="DMC48" s="287"/>
      <c r="DMD48" s="285"/>
      <c r="DME48" s="287"/>
      <c r="DMF48" s="287"/>
      <c r="DMG48" s="285"/>
      <c r="DMH48" s="287"/>
      <c r="DMI48" s="287"/>
      <c r="DMJ48" s="285"/>
      <c r="DMK48" s="287"/>
      <c r="DML48" s="287"/>
      <c r="DMM48" s="285"/>
      <c r="DMN48" s="287"/>
      <c r="DMO48" s="287"/>
      <c r="DMP48" s="285"/>
      <c r="DMQ48" s="287"/>
      <c r="DMR48" s="287"/>
      <c r="DMS48" s="285"/>
      <c r="DMT48" s="287"/>
      <c r="DMU48" s="287"/>
      <c r="DMV48" s="285"/>
      <c r="DMW48" s="287"/>
      <c r="DMX48" s="287"/>
      <c r="DMY48" s="285"/>
      <c r="DMZ48" s="287"/>
      <c r="DNA48" s="287"/>
      <c r="DNB48" s="285"/>
      <c r="DNC48" s="287"/>
      <c r="DND48" s="287"/>
      <c r="DNE48" s="285"/>
      <c r="DNF48" s="287"/>
      <c r="DNG48" s="287"/>
      <c r="DNH48" s="285"/>
      <c r="DNI48" s="287"/>
      <c r="DNJ48" s="287"/>
      <c r="DNK48" s="285"/>
      <c r="DNL48" s="287"/>
      <c r="DNM48" s="287"/>
      <c r="DNN48" s="285"/>
      <c r="DNO48" s="287"/>
      <c r="DNP48" s="287"/>
      <c r="DNQ48" s="285"/>
      <c r="DNR48" s="287"/>
      <c r="DNS48" s="287"/>
      <c r="DNT48" s="285"/>
      <c r="DNU48" s="287"/>
      <c r="DNV48" s="287"/>
      <c r="DNW48" s="285"/>
      <c r="DNX48" s="287"/>
      <c r="DNY48" s="287"/>
      <c r="DNZ48" s="285"/>
      <c r="DOA48" s="287"/>
      <c r="DOB48" s="287"/>
      <c r="DOC48" s="285"/>
      <c r="DOD48" s="286"/>
      <c r="DOE48" s="286"/>
      <c r="DOF48" s="286"/>
      <c r="DOG48" s="287"/>
      <c r="DOH48" s="287"/>
      <c r="DOI48" s="285"/>
      <c r="DOJ48" s="286"/>
      <c r="DOK48" s="286"/>
      <c r="DOL48" s="286"/>
      <c r="DOM48" s="287"/>
      <c r="DON48" s="287"/>
      <c r="DOO48" s="285"/>
      <c r="DOP48" s="287"/>
      <c r="DOQ48" s="287"/>
      <c r="DOR48" s="285"/>
      <c r="DOS48" s="286"/>
      <c r="DOT48" s="286"/>
      <c r="DOU48" s="286"/>
      <c r="DOV48" s="286"/>
      <c r="DOW48" s="286"/>
      <c r="DOX48" s="286"/>
      <c r="DOY48" s="163"/>
      <c r="DOZ48" s="154"/>
      <c r="DPA48" s="287"/>
      <c r="DPB48" s="287"/>
      <c r="DPC48" s="285"/>
      <c r="DPD48" s="287"/>
      <c r="DPE48" s="287"/>
      <c r="DPF48" s="285"/>
      <c r="DPG48" s="287"/>
      <c r="DPH48" s="287"/>
      <c r="DPI48" s="285"/>
      <c r="DPJ48" s="287"/>
      <c r="DPK48" s="287"/>
      <c r="DPL48" s="285"/>
      <c r="DPM48" s="287"/>
      <c r="DPN48" s="287"/>
      <c r="DPO48" s="285"/>
      <c r="DPP48" s="287"/>
      <c r="DPQ48" s="287"/>
      <c r="DPR48" s="285"/>
      <c r="DPS48" s="287"/>
      <c r="DPT48" s="287"/>
      <c r="DPU48" s="285"/>
      <c r="DPV48" s="287"/>
      <c r="DPW48" s="287"/>
      <c r="DPX48" s="285"/>
      <c r="DPY48" s="287"/>
      <c r="DPZ48" s="287"/>
      <c r="DQA48" s="285"/>
      <c r="DQB48" s="287"/>
      <c r="DQC48" s="287"/>
      <c r="DQD48" s="285"/>
      <c r="DQE48" s="287"/>
      <c r="DQF48" s="287"/>
      <c r="DQG48" s="285"/>
      <c r="DQH48" s="287"/>
      <c r="DQI48" s="287"/>
      <c r="DQJ48" s="285"/>
      <c r="DQK48" s="287"/>
      <c r="DQL48" s="287"/>
      <c r="DQM48" s="285"/>
      <c r="DQN48" s="287"/>
      <c r="DQO48" s="287"/>
      <c r="DQP48" s="285"/>
      <c r="DQQ48" s="287"/>
      <c r="DQR48" s="287"/>
      <c r="DQS48" s="285"/>
      <c r="DQT48" s="287"/>
      <c r="DQU48" s="287"/>
      <c r="DQV48" s="285"/>
      <c r="DQW48" s="287"/>
      <c r="DQX48" s="287"/>
      <c r="DQY48" s="285"/>
      <c r="DQZ48" s="287"/>
      <c r="DRA48" s="287"/>
      <c r="DRB48" s="285"/>
      <c r="DRC48" s="287"/>
      <c r="DRD48" s="287"/>
      <c r="DRE48" s="285"/>
      <c r="DRF48" s="287"/>
      <c r="DRG48" s="287"/>
      <c r="DRH48" s="285"/>
      <c r="DRI48" s="287"/>
      <c r="DRJ48" s="287"/>
      <c r="DRK48" s="285"/>
      <c r="DRL48" s="286"/>
      <c r="DRM48" s="286"/>
      <c r="DRN48" s="286"/>
      <c r="DRO48" s="287"/>
      <c r="DRP48" s="287"/>
      <c r="DRQ48" s="285"/>
      <c r="DRR48" s="286"/>
      <c r="DRS48" s="286"/>
      <c r="DRT48" s="286"/>
      <c r="DRU48" s="287"/>
      <c r="DRV48" s="287"/>
      <c r="DRW48" s="285"/>
      <c r="DRX48" s="287"/>
      <c r="DRY48" s="287"/>
      <c r="DRZ48" s="285"/>
      <c r="DSA48" s="286"/>
      <c r="DSB48" s="286"/>
      <c r="DSC48" s="286"/>
      <c r="DSD48" s="286"/>
      <c r="DSE48" s="286"/>
      <c r="DSF48" s="286"/>
      <c r="DSG48" s="163"/>
      <c r="DSH48" s="154"/>
      <c r="DSI48" s="287"/>
      <c r="DSJ48" s="287"/>
      <c r="DSK48" s="285"/>
      <c r="DSL48" s="287"/>
      <c r="DSM48" s="287"/>
      <c r="DSN48" s="285"/>
      <c r="DSO48" s="287"/>
      <c r="DSP48" s="287"/>
      <c r="DSQ48" s="285"/>
      <c r="DSR48" s="287"/>
      <c r="DSS48" s="287"/>
      <c r="DST48" s="285"/>
      <c r="DSU48" s="287"/>
      <c r="DSV48" s="287"/>
      <c r="DSW48" s="285"/>
      <c r="DSX48" s="287"/>
      <c r="DSY48" s="287"/>
      <c r="DSZ48" s="285"/>
      <c r="DTA48" s="287"/>
      <c r="DTB48" s="287"/>
      <c r="DTC48" s="285"/>
      <c r="DTD48" s="287"/>
      <c r="DTE48" s="287"/>
      <c r="DTF48" s="285"/>
      <c r="DTG48" s="287"/>
      <c r="DTH48" s="287"/>
      <c r="DTI48" s="285"/>
      <c r="DTJ48" s="287"/>
      <c r="DTK48" s="287"/>
      <c r="DTL48" s="285"/>
      <c r="DTM48" s="287"/>
      <c r="DTN48" s="287"/>
      <c r="DTO48" s="285"/>
      <c r="DTP48" s="287"/>
      <c r="DTQ48" s="287"/>
      <c r="DTR48" s="285"/>
      <c r="DTS48" s="287"/>
      <c r="DTT48" s="287"/>
      <c r="DTU48" s="285"/>
      <c r="DTV48" s="287"/>
      <c r="DTW48" s="287"/>
      <c r="DTX48" s="285"/>
      <c r="DTY48" s="287"/>
      <c r="DTZ48" s="287"/>
      <c r="DUA48" s="285"/>
      <c r="DUB48" s="287"/>
      <c r="DUC48" s="287"/>
      <c r="DUD48" s="285"/>
      <c r="DUE48" s="287"/>
      <c r="DUF48" s="287"/>
      <c r="DUG48" s="285"/>
      <c r="DUH48" s="287"/>
      <c r="DUI48" s="287"/>
      <c r="DUJ48" s="285"/>
      <c r="DUK48" s="287"/>
      <c r="DUL48" s="287"/>
      <c r="DUM48" s="285"/>
      <c r="DUN48" s="287"/>
      <c r="DUO48" s="287"/>
      <c r="DUP48" s="285"/>
      <c r="DUQ48" s="287"/>
      <c r="DUR48" s="287"/>
      <c r="DUS48" s="285"/>
      <c r="DUT48" s="286"/>
      <c r="DUU48" s="286"/>
      <c r="DUV48" s="286"/>
      <c r="DUW48" s="287"/>
      <c r="DUX48" s="287"/>
      <c r="DUY48" s="285"/>
      <c r="DUZ48" s="286"/>
      <c r="DVA48" s="286"/>
      <c r="DVB48" s="286"/>
      <c r="DVC48" s="287"/>
      <c r="DVD48" s="287"/>
      <c r="DVE48" s="285"/>
      <c r="DVF48" s="287"/>
      <c r="DVG48" s="287"/>
      <c r="DVH48" s="285"/>
      <c r="DVI48" s="286"/>
      <c r="DVJ48" s="286"/>
      <c r="DVK48" s="286"/>
      <c r="DVL48" s="286"/>
      <c r="DVM48" s="286"/>
      <c r="DVN48" s="286"/>
      <c r="DVO48" s="163"/>
      <c r="DVP48" s="154"/>
      <c r="DVQ48" s="287"/>
      <c r="DVR48" s="287"/>
      <c r="DVS48" s="285"/>
      <c r="DVT48" s="287"/>
      <c r="DVU48" s="287"/>
      <c r="DVV48" s="285"/>
      <c r="DVW48" s="287"/>
      <c r="DVX48" s="287"/>
      <c r="DVY48" s="285"/>
      <c r="DVZ48" s="287"/>
      <c r="DWA48" s="287"/>
      <c r="DWB48" s="285"/>
      <c r="DWC48" s="287"/>
      <c r="DWD48" s="287"/>
      <c r="DWE48" s="285"/>
      <c r="DWF48" s="287"/>
      <c r="DWG48" s="287"/>
      <c r="DWH48" s="285"/>
      <c r="DWI48" s="287"/>
      <c r="DWJ48" s="287"/>
      <c r="DWK48" s="285"/>
      <c r="DWL48" s="287"/>
      <c r="DWM48" s="287"/>
      <c r="DWN48" s="285"/>
      <c r="DWO48" s="287"/>
      <c r="DWP48" s="287"/>
      <c r="DWQ48" s="285"/>
      <c r="DWR48" s="287"/>
      <c r="DWS48" s="287"/>
      <c r="DWT48" s="285"/>
      <c r="DWU48" s="287"/>
      <c r="DWV48" s="287"/>
      <c r="DWW48" s="285"/>
      <c r="DWX48" s="287"/>
      <c r="DWY48" s="287"/>
      <c r="DWZ48" s="285"/>
      <c r="DXA48" s="287"/>
      <c r="DXB48" s="287"/>
      <c r="DXC48" s="285"/>
      <c r="DXD48" s="287"/>
      <c r="DXE48" s="287"/>
      <c r="DXF48" s="285"/>
      <c r="DXG48" s="287"/>
      <c r="DXH48" s="287"/>
      <c r="DXI48" s="285"/>
      <c r="DXJ48" s="287"/>
      <c r="DXK48" s="287"/>
      <c r="DXL48" s="285"/>
      <c r="DXM48" s="287"/>
      <c r="DXN48" s="287"/>
      <c r="DXO48" s="285"/>
      <c r="DXP48" s="287"/>
      <c r="DXQ48" s="287"/>
      <c r="DXR48" s="285"/>
      <c r="DXS48" s="287"/>
      <c r="DXT48" s="287"/>
      <c r="DXU48" s="285"/>
      <c r="DXV48" s="287"/>
      <c r="DXW48" s="287"/>
      <c r="DXX48" s="285"/>
      <c r="DXY48" s="287"/>
      <c r="DXZ48" s="287"/>
      <c r="DYA48" s="285"/>
      <c r="DYB48" s="286"/>
      <c r="DYC48" s="286"/>
      <c r="DYD48" s="286"/>
      <c r="DYE48" s="287"/>
      <c r="DYF48" s="287"/>
      <c r="DYG48" s="285"/>
      <c r="DYH48" s="286"/>
      <c r="DYI48" s="286"/>
      <c r="DYJ48" s="286"/>
      <c r="DYK48" s="287"/>
      <c r="DYL48" s="287"/>
      <c r="DYM48" s="285"/>
      <c r="DYN48" s="287"/>
      <c r="DYO48" s="287"/>
      <c r="DYP48" s="285"/>
      <c r="DYQ48" s="286"/>
      <c r="DYR48" s="286"/>
      <c r="DYS48" s="286"/>
      <c r="DYT48" s="286"/>
      <c r="DYU48" s="286"/>
      <c r="DYV48" s="286"/>
      <c r="DYW48" s="163"/>
      <c r="DYX48" s="154"/>
      <c r="DYY48" s="287"/>
      <c r="DYZ48" s="287"/>
      <c r="DZA48" s="285"/>
      <c r="DZB48" s="287"/>
      <c r="DZC48" s="287"/>
      <c r="DZD48" s="285"/>
      <c r="DZE48" s="287"/>
      <c r="DZF48" s="287"/>
      <c r="DZG48" s="285"/>
      <c r="DZH48" s="287"/>
      <c r="DZI48" s="287"/>
      <c r="DZJ48" s="285"/>
      <c r="DZK48" s="287"/>
      <c r="DZL48" s="287"/>
      <c r="DZM48" s="285"/>
      <c r="DZN48" s="287"/>
      <c r="DZO48" s="287"/>
      <c r="DZP48" s="285"/>
      <c r="DZQ48" s="287"/>
      <c r="DZR48" s="287"/>
      <c r="DZS48" s="285"/>
      <c r="DZT48" s="287"/>
      <c r="DZU48" s="287"/>
      <c r="DZV48" s="285"/>
      <c r="DZW48" s="287"/>
      <c r="DZX48" s="287"/>
      <c r="DZY48" s="285"/>
      <c r="DZZ48" s="287"/>
      <c r="EAA48" s="287"/>
      <c r="EAB48" s="285"/>
      <c r="EAC48" s="287"/>
      <c r="EAD48" s="287"/>
      <c r="EAE48" s="285"/>
      <c r="EAF48" s="287"/>
      <c r="EAG48" s="287"/>
      <c r="EAH48" s="285"/>
      <c r="EAI48" s="287"/>
      <c r="EAJ48" s="287"/>
      <c r="EAK48" s="285"/>
      <c r="EAL48" s="287"/>
      <c r="EAM48" s="287"/>
      <c r="EAN48" s="285"/>
      <c r="EAO48" s="287"/>
      <c r="EAP48" s="287"/>
      <c r="EAQ48" s="285"/>
      <c r="EAR48" s="287"/>
      <c r="EAS48" s="287"/>
      <c r="EAT48" s="285"/>
      <c r="EAU48" s="287"/>
      <c r="EAV48" s="287"/>
      <c r="EAW48" s="285"/>
      <c r="EAX48" s="287"/>
      <c r="EAY48" s="287"/>
      <c r="EAZ48" s="285"/>
      <c r="EBA48" s="287"/>
      <c r="EBB48" s="287"/>
      <c r="EBC48" s="285"/>
      <c r="EBD48" s="287"/>
      <c r="EBE48" s="287"/>
      <c r="EBF48" s="285"/>
      <c r="EBG48" s="287"/>
      <c r="EBH48" s="287"/>
      <c r="EBI48" s="285"/>
      <c r="EBJ48" s="286"/>
      <c r="EBK48" s="286"/>
      <c r="EBL48" s="286"/>
      <c r="EBM48" s="287"/>
      <c r="EBN48" s="287"/>
      <c r="EBO48" s="285"/>
      <c r="EBP48" s="286"/>
      <c r="EBQ48" s="286"/>
      <c r="EBR48" s="286"/>
      <c r="EBS48" s="287"/>
      <c r="EBT48" s="287"/>
      <c r="EBU48" s="285"/>
      <c r="EBV48" s="287"/>
      <c r="EBW48" s="287"/>
      <c r="EBX48" s="285"/>
      <c r="EBY48" s="286"/>
      <c r="EBZ48" s="286"/>
      <c r="ECA48" s="286"/>
      <c r="ECB48" s="286"/>
      <c r="ECC48" s="286"/>
      <c r="ECD48" s="286"/>
      <c r="ECE48" s="163"/>
      <c r="ECF48" s="154"/>
      <c r="ECG48" s="287"/>
      <c r="ECH48" s="287"/>
      <c r="ECI48" s="285"/>
      <c r="ECJ48" s="287"/>
      <c r="ECK48" s="287"/>
      <c r="ECL48" s="285"/>
      <c r="ECM48" s="287"/>
      <c r="ECN48" s="287"/>
      <c r="ECO48" s="285"/>
      <c r="ECP48" s="287"/>
      <c r="ECQ48" s="287"/>
      <c r="ECR48" s="285"/>
      <c r="ECS48" s="287"/>
      <c r="ECT48" s="287"/>
      <c r="ECU48" s="285"/>
      <c r="ECV48" s="287"/>
      <c r="ECW48" s="287"/>
      <c r="ECX48" s="285"/>
      <c r="ECY48" s="287"/>
      <c r="ECZ48" s="287"/>
      <c r="EDA48" s="285"/>
      <c r="EDB48" s="287"/>
      <c r="EDC48" s="287"/>
      <c r="EDD48" s="285"/>
      <c r="EDE48" s="287"/>
      <c r="EDF48" s="287"/>
      <c r="EDG48" s="285"/>
      <c r="EDH48" s="287"/>
      <c r="EDI48" s="287"/>
      <c r="EDJ48" s="285"/>
      <c r="EDK48" s="287"/>
      <c r="EDL48" s="287"/>
      <c r="EDM48" s="285"/>
      <c r="EDN48" s="287"/>
      <c r="EDO48" s="287"/>
      <c r="EDP48" s="285"/>
      <c r="EDQ48" s="287"/>
      <c r="EDR48" s="287"/>
      <c r="EDS48" s="285"/>
      <c r="EDT48" s="287"/>
      <c r="EDU48" s="287"/>
      <c r="EDV48" s="285"/>
      <c r="EDW48" s="287"/>
      <c r="EDX48" s="287"/>
      <c r="EDY48" s="285"/>
      <c r="EDZ48" s="287"/>
      <c r="EEA48" s="287"/>
      <c r="EEB48" s="285"/>
      <c r="EEC48" s="287"/>
      <c r="EED48" s="287"/>
      <c r="EEE48" s="285"/>
      <c r="EEF48" s="287"/>
      <c r="EEG48" s="287"/>
      <c r="EEH48" s="285"/>
      <c r="EEI48" s="287"/>
      <c r="EEJ48" s="287"/>
      <c r="EEK48" s="285"/>
      <c r="EEL48" s="287"/>
      <c r="EEM48" s="287"/>
      <c r="EEN48" s="285"/>
      <c r="EEO48" s="287"/>
      <c r="EEP48" s="287"/>
      <c r="EEQ48" s="285"/>
      <c r="EER48" s="286"/>
      <c r="EES48" s="286"/>
      <c r="EET48" s="286"/>
      <c r="EEU48" s="287"/>
      <c r="EEV48" s="287"/>
      <c r="EEW48" s="285"/>
      <c r="EEX48" s="286"/>
      <c r="EEY48" s="286"/>
      <c r="EEZ48" s="286"/>
      <c r="EFA48" s="287"/>
      <c r="EFB48" s="287"/>
      <c r="EFC48" s="285"/>
      <c r="EFD48" s="287"/>
      <c r="EFE48" s="287"/>
      <c r="EFF48" s="285"/>
      <c r="EFG48" s="286"/>
      <c r="EFH48" s="286"/>
      <c r="EFI48" s="286"/>
      <c r="EFJ48" s="286"/>
      <c r="EFK48" s="286"/>
      <c r="EFL48" s="286"/>
      <c r="EFM48" s="163"/>
      <c r="EFN48" s="154"/>
      <c r="EFO48" s="287"/>
      <c r="EFP48" s="287"/>
      <c r="EFQ48" s="285"/>
      <c r="EFR48" s="287"/>
      <c r="EFS48" s="287"/>
      <c r="EFT48" s="285"/>
      <c r="EFU48" s="287"/>
      <c r="EFV48" s="287"/>
      <c r="EFW48" s="285"/>
      <c r="EFX48" s="287"/>
      <c r="EFY48" s="287"/>
      <c r="EFZ48" s="285"/>
      <c r="EGA48" s="287"/>
      <c r="EGB48" s="287"/>
      <c r="EGC48" s="285"/>
      <c r="EGD48" s="287"/>
      <c r="EGE48" s="287"/>
      <c r="EGF48" s="285"/>
      <c r="EGG48" s="287"/>
      <c r="EGH48" s="287"/>
      <c r="EGI48" s="285"/>
      <c r="EGJ48" s="287"/>
      <c r="EGK48" s="287"/>
      <c r="EGL48" s="285"/>
      <c r="EGM48" s="287"/>
      <c r="EGN48" s="287"/>
      <c r="EGO48" s="285"/>
      <c r="EGP48" s="287"/>
      <c r="EGQ48" s="287"/>
      <c r="EGR48" s="285"/>
      <c r="EGS48" s="287"/>
      <c r="EGT48" s="287"/>
      <c r="EGU48" s="285"/>
      <c r="EGV48" s="287"/>
      <c r="EGW48" s="287"/>
      <c r="EGX48" s="285"/>
      <c r="EGY48" s="287"/>
      <c r="EGZ48" s="287"/>
      <c r="EHA48" s="285"/>
      <c r="EHB48" s="287"/>
      <c r="EHC48" s="287"/>
      <c r="EHD48" s="285"/>
      <c r="EHE48" s="287"/>
      <c r="EHF48" s="287"/>
      <c r="EHG48" s="285"/>
      <c r="EHH48" s="287"/>
      <c r="EHI48" s="287"/>
      <c r="EHJ48" s="285"/>
      <c r="EHK48" s="287"/>
      <c r="EHL48" s="287"/>
      <c r="EHM48" s="285"/>
      <c r="EHN48" s="287"/>
      <c r="EHO48" s="287"/>
      <c r="EHP48" s="285"/>
      <c r="EHQ48" s="287"/>
      <c r="EHR48" s="287"/>
      <c r="EHS48" s="285"/>
      <c r="EHT48" s="287"/>
      <c r="EHU48" s="287"/>
      <c r="EHV48" s="285"/>
      <c r="EHW48" s="287"/>
      <c r="EHX48" s="287"/>
      <c r="EHY48" s="285"/>
      <c r="EHZ48" s="286"/>
      <c r="EIA48" s="286"/>
      <c r="EIB48" s="286"/>
      <c r="EIC48" s="287"/>
      <c r="EID48" s="287"/>
      <c r="EIE48" s="285"/>
      <c r="EIF48" s="286"/>
      <c r="EIG48" s="286"/>
      <c r="EIH48" s="286"/>
      <c r="EII48" s="287"/>
      <c r="EIJ48" s="287"/>
      <c r="EIK48" s="285"/>
      <c r="EIL48" s="287"/>
      <c r="EIM48" s="287"/>
      <c r="EIN48" s="285"/>
      <c r="EIO48" s="286"/>
      <c r="EIP48" s="286"/>
      <c r="EIQ48" s="286"/>
      <c r="EIR48" s="286"/>
      <c r="EIS48" s="286"/>
      <c r="EIT48" s="286"/>
      <c r="EIU48" s="163"/>
      <c r="EIV48" s="154"/>
      <c r="EIW48" s="287"/>
      <c r="EIX48" s="287"/>
      <c r="EIY48" s="285"/>
      <c r="EIZ48" s="287"/>
      <c r="EJA48" s="287"/>
      <c r="EJB48" s="285"/>
      <c r="EJC48" s="287"/>
      <c r="EJD48" s="287"/>
      <c r="EJE48" s="285"/>
      <c r="EJF48" s="287"/>
      <c r="EJG48" s="287"/>
      <c r="EJH48" s="285"/>
      <c r="EJI48" s="287"/>
      <c r="EJJ48" s="287"/>
      <c r="EJK48" s="285"/>
      <c r="EJL48" s="287"/>
      <c r="EJM48" s="287"/>
      <c r="EJN48" s="285"/>
      <c r="EJO48" s="287"/>
      <c r="EJP48" s="287"/>
      <c r="EJQ48" s="285"/>
      <c r="EJR48" s="287"/>
      <c r="EJS48" s="287"/>
      <c r="EJT48" s="285"/>
      <c r="EJU48" s="287"/>
      <c r="EJV48" s="287"/>
      <c r="EJW48" s="285"/>
      <c r="EJX48" s="287"/>
      <c r="EJY48" s="287"/>
      <c r="EJZ48" s="285"/>
      <c r="EKA48" s="287"/>
      <c r="EKB48" s="287"/>
      <c r="EKC48" s="285"/>
      <c r="EKD48" s="287"/>
      <c r="EKE48" s="287"/>
      <c r="EKF48" s="285"/>
      <c r="EKG48" s="287"/>
      <c r="EKH48" s="287"/>
      <c r="EKI48" s="285"/>
      <c r="EKJ48" s="287"/>
      <c r="EKK48" s="287"/>
      <c r="EKL48" s="285"/>
      <c r="EKM48" s="287"/>
      <c r="EKN48" s="287"/>
      <c r="EKO48" s="285"/>
      <c r="EKP48" s="287"/>
      <c r="EKQ48" s="287"/>
      <c r="EKR48" s="285"/>
      <c r="EKS48" s="287"/>
      <c r="EKT48" s="287"/>
      <c r="EKU48" s="285"/>
      <c r="EKV48" s="287"/>
      <c r="EKW48" s="287"/>
      <c r="EKX48" s="285"/>
      <c r="EKY48" s="287"/>
      <c r="EKZ48" s="287"/>
      <c r="ELA48" s="285"/>
      <c r="ELB48" s="287"/>
      <c r="ELC48" s="287"/>
      <c r="ELD48" s="285"/>
      <c r="ELE48" s="287"/>
      <c r="ELF48" s="287"/>
      <c r="ELG48" s="285"/>
      <c r="ELH48" s="286"/>
      <c r="ELI48" s="286"/>
      <c r="ELJ48" s="286"/>
      <c r="ELK48" s="287"/>
      <c r="ELL48" s="287"/>
      <c r="ELM48" s="285"/>
      <c r="ELN48" s="286"/>
      <c r="ELO48" s="286"/>
      <c r="ELP48" s="286"/>
      <c r="ELQ48" s="287"/>
      <c r="ELR48" s="287"/>
      <c r="ELS48" s="285"/>
      <c r="ELT48" s="287"/>
      <c r="ELU48" s="287"/>
      <c r="ELV48" s="285"/>
      <c r="ELW48" s="286"/>
      <c r="ELX48" s="286"/>
      <c r="ELY48" s="286"/>
      <c r="ELZ48" s="286"/>
      <c r="EMA48" s="286"/>
      <c r="EMB48" s="286"/>
      <c r="EMC48" s="163"/>
      <c r="EMD48" s="154"/>
      <c r="EME48" s="287"/>
      <c r="EMF48" s="287"/>
      <c r="EMG48" s="285"/>
      <c r="EMH48" s="287"/>
      <c r="EMI48" s="287"/>
      <c r="EMJ48" s="285"/>
      <c r="EMK48" s="287"/>
      <c r="EML48" s="287"/>
      <c r="EMM48" s="285"/>
      <c r="EMN48" s="287"/>
      <c r="EMO48" s="287"/>
      <c r="EMP48" s="285"/>
      <c r="EMQ48" s="287"/>
      <c r="EMR48" s="287"/>
      <c r="EMS48" s="285"/>
      <c r="EMT48" s="287"/>
      <c r="EMU48" s="287"/>
      <c r="EMV48" s="285"/>
      <c r="EMW48" s="287"/>
      <c r="EMX48" s="287"/>
      <c r="EMY48" s="285"/>
      <c r="EMZ48" s="287"/>
      <c r="ENA48" s="287"/>
      <c r="ENB48" s="285"/>
      <c r="ENC48" s="287"/>
      <c r="END48" s="287"/>
      <c r="ENE48" s="285"/>
      <c r="ENF48" s="287"/>
      <c r="ENG48" s="287"/>
      <c r="ENH48" s="285"/>
      <c r="ENI48" s="287"/>
      <c r="ENJ48" s="287"/>
      <c r="ENK48" s="285"/>
      <c r="ENL48" s="287"/>
      <c r="ENM48" s="287"/>
      <c r="ENN48" s="285"/>
      <c r="ENO48" s="287"/>
      <c r="ENP48" s="287"/>
      <c r="ENQ48" s="285"/>
      <c r="ENR48" s="287"/>
      <c r="ENS48" s="287"/>
      <c r="ENT48" s="285"/>
      <c r="ENU48" s="287"/>
      <c r="ENV48" s="287"/>
      <c r="ENW48" s="285"/>
      <c r="ENX48" s="287"/>
      <c r="ENY48" s="287"/>
      <c r="ENZ48" s="285"/>
      <c r="EOA48" s="287"/>
      <c r="EOB48" s="287"/>
      <c r="EOC48" s="285"/>
      <c r="EOD48" s="287"/>
      <c r="EOE48" s="287"/>
      <c r="EOF48" s="285"/>
      <c r="EOG48" s="287"/>
      <c r="EOH48" s="287"/>
      <c r="EOI48" s="285"/>
      <c r="EOJ48" s="287"/>
      <c r="EOK48" s="287"/>
      <c r="EOL48" s="285"/>
      <c r="EOM48" s="287"/>
      <c r="EON48" s="287"/>
      <c r="EOO48" s="285"/>
      <c r="EOP48" s="286"/>
      <c r="EOQ48" s="286"/>
      <c r="EOR48" s="286"/>
      <c r="EOS48" s="287"/>
      <c r="EOT48" s="287"/>
      <c r="EOU48" s="285"/>
      <c r="EOV48" s="286"/>
      <c r="EOW48" s="286"/>
      <c r="EOX48" s="286"/>
      <c r="EOY48" s="287"/>
      <c r="EOZ48" s="287"/>
      <c r="EPA48" s="285"/>
      <c r="EPB48" s="287"/>
      <c r="EPC48" s="287"/>
      <c r="EPD48" s="285"/>
      <c r="EPE48" s="286"/>
      <c r="EPF48" s="286"/>
      <c r="EPG48" s="286"/>
      <c r="EPH48" s="286"/>
      <c r="EPI48" s="286"/>
      <c r="EPJ48" s="286"/>
      <c r="EPK48" s="163"/>
      <c r="EPL48" s="154"/>
      <c r="EPM48" s="287"/>
      <c r="EPN48" s="287"/>
      <c r="EPO48" s="285"/>
      <c r="EPP48" s="287"/>
      <c r="EPQ48" s="287"/>
      <c r="EPR48" s="285"/>
      <c r="EPS48" s="287"/>
      <c r="EPT48" s="287"/>
      <c r="EPU48" s="285"/>
      <c r="EPV48" s="287"/>
      <c r="EPW48" s="287"/>
      <c r="EPX48" s="285"/>
      <c r="EPY48" s="287"/>
      <c r="EPZ48" s="287"/>
      <c r="EQA48" s="285"/>
      <c r="EQB48" s="287"/>
      <c r="EQC48" s="287"/>
      <c r="EQD48" s="285"/>
      <c r="EQE48" s="287"/>
      <c r="EQF48" s="287"/>
      <c r="EQG48" s="285"/>
      <c r="EQH48" s="287"/>
      <c r="EQI48" s="287"/>
      <c r="EQJ48" s="285"/>
      <c r="EQK48" s="287"/>
      <c r="EQL48" s="287"/>
      <c r="EQM48" s="285"/>
      <c r="EQN48" s="287"/>
      <c r="EQO48" s="287"/>
      <c r="EQP48" s="285"/>
      <c r="EQQ48" s="287"/>
      <c r="EQR48" s="287"/>
      <c r="EQS48" s="285"/>
      <c r="EQT48" s="287"/>
      <c r="EQU48" s="287"/>
      <c r="EQV48" s="285"/>
      <c r="EQW48" s="287"/>
      <c r="EQX48" s="287"/>
      <c r="EQY48" s="285"/>
      <c r="EQZ48" s="287"/>
      <c r="ERA48" s="287"/>
      <c r="ERB48" s="285"/>
      <c r="ERC48" s="287"/>
      <c r="ERD48" s="287"/>
      <c r="ERE48" s="285"/>
      <c r="ERF48" s="287"/>
      <c r="ERG48" s="287"/>
      <c r="ERH48" s="285"/>
      <c r="ERI48" s="287"/>
      <c r="ERJ48" s="287"/>
      <c r="ERK48" s="285"/>
      <c r="ERL48" s="287"/>
      <c r="ERM48" s="287"/>
      <c r="ERN48" s="285"/>
      <c r="ERO48" s="287"/>
      <c r="ERP48" s="287"/>
      <c r="ERQ48" s="285"/>
      <c r="ERR48" s="287"/>
      <c r="ERS48" s="287"/>
      <c r="ERT48" s="285"/>
      <c r="ERU48" s="287"/>
      <c r="ERV48" s="287"/>
      <c r="ERW48" s="285"/>
      <c r="ERX48" s="286"/>
      <c r="ERY48" s="286"/>
      <c r="ERZ48" s="286"/>
      <c r="ESA48" s="287"/>
      <c r="ESB48" s="287"/>
      <c r="ESC48" s="285"/>
      <c r="ESD48" s="286"/>
      <c r="ESE48" s="286"/>
      <c r="ESF48" s="286"/>
      <c r="ESG48" s="287"/>
      <c r="ESH48" s="287"/>
      <c r="ESI48" s="285"/>
      <c r="ESJ48" s="287"/>
      <c r="ESK48" s="287"/>
      <c r="ESL48" s="285"/>
      <c r="ESM48" s="286"/>
      <c r="ESN48" s="286"/>
      <c r="ESO48" s="286"/>
      <c r="ESP48" s="286"/>
      <c r="ESQ48" s="286"/>
      <c r="ESR48" s="286"/>
      <c r="ESS48" s="163"/>
      <c r="EST48" s="154"/>
      <c r="ESU48" s="287"/>
      <c r="ESV48" s="287"/>
      <c r="ESW48" s="285"/>
      <c r="ESX48" s="287"/>
      <c r="ESY48" s="287"/>
      <c r="ESZ48" s="285"/>
      <c r="ETA48" s="287"/>
      <c r="ETB48" s="287"/>
      <c r="ETC48" s="285"/>
      <c r="ETD48" s="287"/>
      <c r="ETE48" s="287"/>
      <c r="ETF48" s="285"/>
      <c r="ETG48" s="287"/>
      <c r="ETH48" s="287"/>
      <c r="ETI48" s="285"/>
      <c r="ETJ48" s="287"/>
      <c r="ETK48" s="287"/>
      <c r="ETL48" s="285"/>
      <c r="ETM48" s="287"/>
      <c r="ETN48" s="287"/>
      <c r="ETO48" s="285"/>
      <c r="ETP48" s="287"/>
      <c r="ETQ48" s="287"/>
      <c r="ETR48" s="285"/>
      <c r="ETS48" s="287"/>
      <c r="ETT48" s="287"/>
      <c r="ETU48" s="285"/>
      <c r="ETV48" s="287"/>
      <c r="ETW48" s="287"/>
      <c r="ETX48" s="285"/>
      <c r="ETY48" s="287"/>
      <c r="ETZ48" s="287"/>
      <c r="EUA48" s="285"/>
      <c r="EUB48" s="287"/>
      <c r="EUC48" s="287"/>
      <c r="EUD48" s="285"/>
      <c r="EUE48" s="287"/>
      <c r="EUF48" s="287"/>
      <c r="EUG48" s="285"/>
      <c r="EUH48" s="287"/>
      <c r="EUI48" s="287"/>
      <c r="EUJ48" s="285"/>
      <c r="EUK48" s="287"/>
      <c r="EUL48" s="287"/>
      <c r="EUM48" s="285"/>
      <c r="EUN48" s="287"/>
      <c r="EUO48" s="287"/>
      <c r="EUP48" s="285"/>
      <c r="EUQ48" s="287"/>
      <c r="EUR48" s="287"/>
      <c r="EUS48" s="285"/>
      <c r="EUT48" s="287"/>
      <c r="EUU48" s="287"/>
      <c r="EUV48" s="285"/>
      <c r="EUW48" s="287"/>
      <c r="EUX48" s="287"/>
      <c r="EUY48" s="285"/>
      <c r="EUZ48" s="287"/>
      <c r="EVA48" s="287"/>
      <c r="EVB48" s="285"/>
      <c r="EVC48" s="287"/>
      <c r="EVD48" s="287"/>
      <c r="EVE48" s="285"/>
      <c r="EVF48" s="286"/>
      <c r="EVG48" s="286"/>
      <c r="EVH48" s="286"/>
      <c r="EVI48" s="287"/>
      <c r="EVJ48" s="287"/>
      <c r="EVK48" s="285"/>
      <c r="EVL48" s="286"/>
      <c r="EVM48" s="286"/>
      <c r="EVN48" s="286"/>
      <c r="EVO48" s="287"/>
      <c r="EVP48" s="287"/>
      <c r="EVQ48" s="285"/>
      <c r="EVR48" s="287"/>
      <c r="EVS48" s="287"/>
      <c r="EVT48" s="285"/>
      <c r="EVU48" s="286"/>
      <c r="EVV48" s="286"/>
      <c r="EVW48" s="286"/>
      <c r="EVX48" s="286"/>
      <c r="EVY48" s="286"/>
      <c r="EVZ48" s="286"/>
      <c r="EWA48" s="163"/>
      <c r="EWB48" s="154"/>
      <c r="EWC48" s="287"/>
      <c r="EWD48" s="287"/>
      <c r="EWE48" s="285"/>
      <c r="EWF48" s="287"/>
      <c r="EWG48" s="287"/>
      <c r="EWH48" s="285"/>
      <c r="EWI48" s="287"/>
      <c r="EWJ48" s="287"/>
      <c r="EWK48" s="285"/>
      <c r="EWL48" s="287"/>
      <c r="EWM48" s="287"/>
      <c r="EWN48" s="285"/>
      <c r="EWO48" s="287"/>
      <c r="EWP48" s="287"/>
      <c r="EWQ48" s="285"/>
      <c r="EWR48" s="287"/>
      <c r="EWS48" s="287"/>
      <c r="EWT48" s="285"/>
      <c r="EWU48" s="287"/>
      <c r="EWV48" s="287"/>
      <c r="EWW48" s="285"/>
      <c r="EWX48" s="287"/>
      <c r="EWY48" s="287"/>
      <c r="EWZ48" s="285"/>
      <c r="EXA48" s="287"/>
      <c r="EXB48" s="287"/>
      <c r="EXC48" s="285"/>
      <c r="EXD48" s="287"/>
      <c r="EXE48" s="287"/>
      <c r="EXF48" s="285"/>
      <c r="EXG48" s="287"/>
      <c r="EXH48" s="287"/>
      <c r="EXI48" s="285"/>
      <c r="EXJ48" s="287"/>
      <c r="EXK48" s="287"/>
      <c r="EXL48" s="285"/>
      <c r="EXM48" s="287"/>
      <c r="EXN48" s="287"/>
      <c r="EXO48" s="285"/>
      <c r="EXP48" s="287"/>
      <c r="EXQ48" s="287"/>
      <c r="EXR48" s="285"/>
      <c r="EXS48" s="287"/>
      <c r="EXT48" s="287"/>
      <c r="EXU48" s="285"/>
      <c r="EXV48" s="287"/>
      <c r="EXW48" s="287"/>
      <c r="EXX48" s="285"/>
      <c r="EXY48" s="287"/>
      <c r="EXZ48" s="287"/>
      <c r="EYA48" s="285"/>
      <c r="EYB48" s="287"/>
      <c r="EYC48" s="287"/>
      <c r="EYD48" s="285"/>
      <c r="EYE48" s="287"/>
      <c r="EYF48" s="287"/>
      <c r="EYG48" s="285"/>
      <c r="EYH48" s="287"/>
      <c r="EYI48" s="287"/>
      <c r="EYJ48" s="285"/>
      <c r="EYK48" s="287"/>
      <c r="EYL48" s="287"/>
      <c r="EYM48" s="285"/>
      <c r="EYN48" s="286"/>
      <c r="EYO48" s="286"/>
      <c r="EYP48" s="286"/>
      <c r="EYQ48" s="287"/>
      <c r="EYR48" s="287"/>
      <c r="EYS48" s="285"/>
      <c r="EYT48" s="286"/>
      <c r="EYU48" s="286"/>
      <c r="EYV48" s="286"/>
      <c r="EYW48" s="287"/>
      <c r="EYX48" s="287"/>
      <c r="EYY48" s="285"/>
      <c r="EYZ48" s="287"/>
      <c r="EZA48" s="287"/>
      <c r="EZB48" s="285"/>
      <c r="EZC48" s="286"/>
      <c r="EZD48" s="286"/>
      <c r="EZE48" s="286"/>
      <c r="EZF48" s="286"/>
      <c r="EZG48" s="286"/>
      <c r="EZH48" s="286"/>
      <c r="EZI48" s="163"/>
      <c r="EZJ48" s="154"/>
      <c r="EZK48" s="287"/>
      <c r="EZL48" s="287"/>
      <c r="EZM48" s="285"/>
      <c r="EZN48" s="287"/>
      <c r="EZO48" s="287"/>
      <c r="EZP48" s="285"/>
      <c r="EZQ48" s="287"/>
      <c r="EZR48" s="287"/>
      <c r="EZS48" s="285"/>
      <c r="EZT48" s="287"/>
      <c r="EZU48" s="287"/>
      <c r="EZV48" s="285"/>
      <c r="EZW48" s="287"/>
      <c r="EZX48" s="287"/>
      <c r="EZY48" s="285"/>
      <c r="EZZ48" s="287"/>
      <c r="FAA48" s="287"/>
      <c r="FAB48" s="285"/>
      <c r="FAC48" s="287"/>
      <c r="FAD48" s="287"/>
      <c r="FAE48" s="285"/>
      <c r="FAF48" s="287"/>
      <c r="FAG48" s="287"/>
      <c r="FAH48" s="285"/>
      <c r="FAI48" s="287"/>
      <c r="FAJ48" s="287"/>
      <c r="FAK48" s="285"/>
      <c r="FAL48" s="287"/>
      <c r="FAM48" s="287"/>
      <c r="FAN48" s="285"/>
      <c r="FAO48" s="287"/>
      <c r="FAP48" s="287"/>
      <c r="FAQ48" s="285"/>
      <c r="FAR48" s="287"/>
      <c r="FAS48" s="287"/>
      <c r="FAT48" s="285"/>
      <c r="FAU48" s="287"/>
      <c r="FAV48" s="287"/>
      <c r="FAW48" s="285"/>
      <c r="FAX48" s="287"/>
      <c r="FAY48" s="287"/>
      <c r="FAZ48" s="285"/>
      <c r="FBA48" s="287"/>
      <c r="FBB48" s="287"/>
      <c r="FBC48" s="285"/>
      <c r="FBD48" s="287"/>
      <c r="FBE48" s="287"/>
      <c r="FBF48" s="285"/>
      <c r="FBG48" s="287"/>
      <c r="FBH48" s="287"/>
      <c r="FBI48" s="285"/>
      <c r="FBJ48" s="287"/>
      <c r="FBK48" s="287"/>
      <c r="FBL48" s="285"/>
      <c r="FBM48" s="287"/>
      <c r="FBN48" s="287"/>
      <c r="FBO48" s="285"/>
      <c r="FBP48" s="287"/>
      <c r="FBQ48" s="287"/>
      <c r="FBR48" s="285"/>
      <c r="FBS48" s="287"/>
      <c r="FBT48" s="287"/>
      <c r="FBU48" s="285"/>
      <c r="FBV48" s="286"/>
      <c r="FBW48" s="286"/>
      <c r="FBX48" s="286"/>
      <c r="FBY48" s="287"/>
      <c r="FBZ48" s="287"/>
      <c r="FCA48" s="285"/>
      <c r="FCB48" s="286"/>
      <c r="FCC48" s="286"/>
      <c r="FCD48" s="286"/>
      <c r="FCE48" s="287"/>
      <c r="FCF48" s="287"/>
      <c r="FCG48" s="285"/>
      <c r="FCH48" s="287"/>
      <c r="FCI48" s="287"/>
      <c r="FCJ48" s="285"/>
      <c r="FCK48" s="286"/>
      <c r="FCL48" s="286"/>
      <c r="FCM48" s="286"/>
      <c r="FCN48" s="286"/>
      <c r="FCO48" s="286"/>
      <c r="FCP48" s="286"/>
      <c r="FCQ48" s="163"/>
      <c r="FCR48" s="154"/>
      <c r="FCS48" s="287"/>
      <c r="FCT48" s="287"/>
      <c r="FCU48" s="285"/>
      <c r="FCV48" s="287"/>
      <c r="FCW48" s="287"/>
      <c r="FCX48" s="285"/>
      <c r="FCY48" s="287"/>
      <c r="FCZ48" s="287"/>
      <c r="FDA48" s="285"/>
      <c r="FDB48" s="287"/>
      <c r="FDC48" s="287"/>
      <c r="FDD48" s="285"/>
      <c r="FDE48" s="287"/>
      <c r="FDF48" s="287"/>
      <c r="FDG48" s="285"/>
      <c r="FDH48" s="287"/>
      <c r="FDI48" s="287"/>
      <c r="FDJ48" s="285"/>
      <c r="FDK48" s="287"/>
      <c r="FDL48" s="287"/>
      <c r="FDM48" s="285"/>
      <c r="FDN48" s="287"/>
      <c r="FDO48" s="287"/>
      <c r="FDP48" s="285"/>
      <c r="FDQ48" s="287"/>
      <c r="FDR48" s="287"/>
      <c r="FDS48" s="285"/>
      <c r="FDT48" s="287"/>
      <c r="FDU48" s="287"/>
      <c r="FDV48" s="285"/>
      <c r="FDW48" s="287"/>
      <c r="FDX48" s="287"/>
      <c r="FDY48" s="285"/>
      <c r="FDZ48" s="287"/>
      <c r="FEA48" s="287"/>
      <c r="FEB48" s="285"/>
      <c r="FEC48" s="287"/>
      <c r="FED48" s="287"/>
      <c r="FEE48" s="285"/>
      <c r="FEF48" s="287"/>
      <c r="FEG48" s="287"/>
      <c r="FEH48" s="285"/>
      <c r="FEI48" s="287"/>
      <c r="FEJ48" s="287"/>
      <c r="FEK48" s="285"/>
      <c r="FEL48" s="287"/>
      <c r="FEM48" s="287"/>
      <c r="FEN48" s="285"/>
      <c r="FEO48" s="287"/>
      <c r="FEP48" s="287"/>
      <c r="FEQ48" s="285"/>
      <c r="FER48" s="287"/>
      <c r="FES48" s="287"/>
      <c r="FET48" s="285"/>
      <c r="FEU48" s="287"/>
      <c r="FEV48" s="287"/>
      <c r="FEW48" s="285"/>
      <c r="FEX48" s="287"/>
      <c r="FEY48" s="287"/>
      <c r="FEZ48" s="285"/>
      <c r="FFA48" s="287"/>
      <c r="FFB48" s="287"/>
      <c r="FFC48" s="285"/>
      <c r="FFD48" s="286"/>
      <c r="FFE48" s="286"/>
      <c r="FFF48" s="286"/>
      <c r="FFG48" s="287"/>
      <c r="FFH48" s="287"/>
      <c r="FFI48" s="285"/>
      <c r="FFJ48" s="286"/>
      <c r="FFK48" s="286"/>
      <c r="FFL48" s="286"/>
      <c r="FFM48" s="287"/>
      <c r="FFN48" s="287"/>
      <c r="FFO48" s="285"/>
      <c r="FFP48" s="287"/>
      <c r="FFQ48" s="287"/>
      <c r="FFR48" s="285"/>
      <c r="FFS48" s="286"/>
      <c r="FFT48" s="286"/>
      <c r="FFU48" s="286"/>
      <c r="FFV48" s="286"/>
      <c r="FFW48" s="286"/>
      <c r="FFX48" s="286"/>
      <c r="FFY48" s="163"/>
      <c r="FFZ48" s="154"/>
      <c r="FGA48" s="287"/>
      <c r="FGB48" s="287"/>
      <c r="FGC48" s="285"/>
      <c r="FGD48" s="287"/>
      <c r="FGE48" s="287"/>
      <c r="FGF48" s="285"/>
      <c r="FGG48" s="287"/>
      <c r="FGH48" s="287"/>
      <c r="FGI48" s="285"/>
      <c r="FGJ48" s="287"/>
      <c r="FGK48" s="287"/>
      <c r="FGL48" s="285"/>
      <c r="FGM48" s="287"/>
      <c r="FGN48" s="287"/>
      <c r="FGO48" s="285"/>
      <c r="FGP48" s="287"/>
      <c r="FGQ48" s="287"/>
      <c r="FGR48" s="285"/>
      <c r="FGS48" s="287"/>
      <c r="FGT48" s="287"/>
      <c r="FGU48" s="285"/>
      <c r="FGV48" s="287"/>
      <c r="FGW48" s="287"/>
      <c r="FGX48" s="285"/>
      <c r="FGY48" s="287"/>
      <c r="FGZ48" s="287"/>
      <c r="FHA48" s="285"/>
      <c r="FHB48" s="287"/>
      <c r="FHC48" s="287"/>
      <c r="FHD48" s="285"/>
      <c r="FHE48" s="287"/>
      <c r="FHF48" s="287"/>
      <c r="FHG48" s="285"/>
      <c r="FHH48" s="287"/>
      <c r="FHI48" s="287"/>
      <c r="FHJ48" s="285"/>
      <c r="FHK48" s="287"/>
      <c r="FHL48" s="287"/>
      <c r="FHM48" s="285"/>
      <c r="FHN48" s="287"/>
      <c r="FHO48" s="287"/>
      <c r="FHP48" s="285"/>
      <c r="FHQ48" s="287"/>
      <c r="FHR48" s="287"/>
      <c r="FHS48" s="285"/>
      <c r="FHT48" s="287"/>
      <c r="FHU48" s="287"/>
      <c r="FHV48" s="285"/>
      <c r="FHW48" s="287"/>
      <c r="FHX48" s="287"/>
      <c r="FHY48" s="285"/>
      <c r="FHZ48" s="287"/>
      <c r="FIA48" s="287"/>
      <c r="FIB48" s="285"/>
      <c r="FIC48" s="287"/>
      <c r="FID48" s="287"/>
      <c r="FIE48" s="285"/>
      <c r="FIF48" s="287"/>
      <c r="FIG48" s="287"/>
      <c r="FIH48" s="285"/>
      <c r="FII48" s="287"/>
      <c r="FIJ48" s="287"/>
      <c r="FIK48" s="285"/>
      <c r="FIL48" s="286"/>
      <c r="FIM48" s="286"/>
      <c r="FIN48" s="286"/>
      <c r="FIO48" s="287"/>
      <c r="FIP48" s="287"/>
      <c r="FIQ48" s="285"/>
      <c r="FIR48" s="286"/>
      <c r="FIS48" s="286"/>
      <c r="FIT48" s="286"/>
      <c r="FIU48" s="287"/>
      <c r="FIV48" s="287"/>
      <c r="FIW48" s="285"/>
      <c r="FIX48" s="287"/>
      <c r="FIY48" s="287"/>
      <c r="FIZ48" s="285"/>
      <c r="FJA48" s="286"/>
      <c r="FJB48" s="286"/>
      <c r="FJC48" s="286"/>
      <c r="FJD48" s="286"/>
      <c r="FJE48" s="286"/>
      <c r="FJF48" s="286"/>
      <c r="FJG48" s="163"/>
      <c r="FJH48" s="154"/>
      <c r="FJI48" s="287"/>
      <c r="FJJ48" s="287"/>
      <c r="FJK48" s="285"/>
      <c r="FJL48" s="287"/>
      <c r="FJM48" s="287"/>
      <c r="FJN48" s="285"/>
      <c r="FJO48" s="287"/>
      <c r="FJP48" s="287"/>
      <c r="FJQ48" s="285"/>
      <c r="FJR48" s="287"/>
      <c r="FJS48" s="287"/>
      <c r="FJT48" s="285"/>
      <c r="FJU48" s="287"/>
      <c r="FJV48" s="287"/>
      <c r="FJW48" s="285"/>
      <c r="FJX48" s="287"/>
      <c r="FJY48" s="287"/>
      <c r="FJZ48" s="285"/>
      <c r="FKA48" s="287"/>
      <c r="FKB48" s="287"/>
      <c r="FKC48" s="285"/>
      <c r="FKD48" s="287"/>
      <c r="FKE48" s="287"/>
      <c r="FKF48" s="285"/>
      <c r="FKG48" s="287"/>
      <c r="FKH48" s="287"/>
      <c r="FKI48" s="285"/>
      <c r="FKJ48" s="287"/>
      <c r="FKK48" s="287"/>
      <c r="FKL48" s="285"/>
      <c r="FKM48" s="287"/>
      <c r="FKN48" s="287"/>
      <c r="FKO48" s="285"/>
      <c r="FKP48" s="287"/>
      <c r="FKQ48" s="287"/>
      <c r="FKR48" s="285"/>
      <c r="FKS48" s="287"/>
      <c r="FKT48" s="287"/>
      <c r="FKU48" s="285"/>
      <c r="FKV48" s="287"/>
      <c r="FKW48" s="287"/>
      <c r="FKX48" s="285"/>
      <c r="FKY48" s="287"/>
      <c r="FKZ48" s="287"/>
      <c r="FLA48" s="285"/>
      <c r="FLB48" s="287"/>
      <c r="FLC48" s="287"/>
      <c r="FLD48" s="285"/>
      <c r="FLE48" s="287"/>
      <c r="FLF48" s="287"/>
      <c r="FLG48" s="285"/>
      <c r="FLH48" s="287"/>
      <c r="FLI48" s="287"/>
      <c r="FLJ48" s="285"/>
      <c r="FLK48" s="287"/>
      <c r="FLL48" s="287"/>
      <c r="FLM48" s="285"/>
      <c r="FLN48" s="287"/>
      <c r="FLO48" s="287"/>
      <c r="FLP48" s="285"/>
      <c r="FLQ48" s="287"/>
      <c r="FLR48" s="287"/>
      <c r="FLS48" s="285"/>
      <c r="FLT48" s="286"/>
      <c r="FLU48" s="286"/>
      <c r="FLV48" s="286"/>
      <c r="FLW48" s="287"/>
      <c r="FLX48" s="287"/>
      <c r="FLY48" s="285"/>
      <c r="FLZ48" s="286"/>
      <c r="FMA48" s="286"/>
      <c r="FMB48" s="286"/>
      <c r="FMC48" s="287"/>
      <c r="FMD48" s="287"/>
      <c r="FME48" s="285"/>
      <c r="FMF48" s="287"/>
      <c r="FMG48" s="287"/>
      <c r="FMH48" s="285"/>
      <c r="FMI48" s="286"/>
      <c r="FMJ48" s="286"/>
      <c r="FMK48" s="286"/>
      <c r="FML48" s="286"/>
      <c r="FMM48" s="286"/>
      <c r="FMN48" s="286"/>
      <c r="FMO48" s="163"/>
      <c r="FMP48" s="154"/>
      <c r="FMQ48" s="287"/>
      <c r="FMR48" s="287"/>
      <c r="FMS48" s="285"/>
      <c r="FMT48" s="287"/>
      <c r="FMU48" s="287"/>
      <c r="FMV48" s="285"/>
      <c r="FMW48" s="287"/>
      <c r="FMX48" s="287"/>
      <c r="FMY48" s="285"/>
      <c r="FMZ48" s="287"/>
      <c r="FNA48" s="287"/>
      <c r="FNB48" s="285"/>
      <c r="FNC48" s="287"/>
      <c r="FND48" s="287"/>
      <c r="FNE48" s="285"/>
      <c r="FNF48" s="287"/>
      <c r="FNG48" s="287"/>
      <c r="FNH48" s="285"/>
      <c r="FNI48" s="287"/>
      <c r="FNJ48" s="287"/>
      <c r="FNK48" s="285"/>
      <c r="FNL48" s="287"/>
      <c r="FNM48" s="287"/>
      <c r="FNN48" s="285"/>
      <c r="FNO48" s="287"/>
      <c r="FNP48" s="287"/>
      <c r="FNQ48" s="285"/>
      <c r="FNR48" s="287"/>
      <c r="FNS48" s="287"/>
      <c r="FNT48" s="285"/>
      <c r="FNU48" s="287"/>
      <c r="FNV48" s="287"/>
      <c r="FNW48" s="285"/>
      <c r="FNX48" s="287"/>
      <c r="FNY48" s="287"/>
      <c r="FNZ48" s="285"/>
      <c r="FOA48" s="287"/>
      <c r="FOB48" s="287"/>
      <c r="FOC48" s="285"/>
      <c r="FOD48" s="287"/>
      <c r="FOE48" s="287"/>
      <c r="FOF48" s="285"/>
      <c r="FOG48" s="287"/>
      <c r="FOH48" s="287"/>
      <c r="FOI48" s="285"/>
      <c r="FOJ48" s="287"/>
      <c r="FOK48" s="287"/>
      <c r="FOL48" s="285"/>
      <c r="FOM48" s="287"/>
      <c r="FON48" s="287"/>
      <c r="FOO48" s="285"/>
      <c r="FOP48" s="287"/>
      <c r="FOQ48" s="287"/>
      <c r="FOR48" s="285"/>
      <c r="FOS48" s="287"/>
      <c r="FOT48" s="287"/>
      <c r="FOU48" s="285"/>
      <c r="FOV48" s="287"/>
      <c r="FOW48" s="287"/>
      <c r="FOX48" s="285"/>
      <c r="FOY48" s="287"/>
      <c r="FOZ48" s="287"/>
      <c r="FPA48" s="285"/>
      <c r="FPB48" s="286"/>
      <c r="FPC48" s="286"/>
      <c r="FPD48" s="286"/>
      <c r="FPE48" s="287"/>
      <c r="FPF48" s="287"/>
      <c r="FPG48" s="285"/>
      <c r="FPH48" s="286"/>
      <c r="FPI48" s="286"/>
      <c r="FPJ48" s="286"/>
      <c r="FPK48" s="287"/>
      <c r="FPL48" s="287"/>
      <c r="FPM48" s="285"/>
      <c r="FPN48" s="287"/>
      <c r="FPO48" s="287"/>
      <c r="FPP48" s="285"/>
      <c r="FPQ48" s="286"/>
      <c r="FPR48" s="286"/>
      <c r="FPS48" s="286"/>
      <c r="FPT48" s="286"/>
      <c r="FPU48" s="286"/>
      <c r="FPV48" s="286"/>
      <c r="FPW48" s="163"/>
      <c r="FPX48" s="154"/>
      <c r="FPY48" s="287"/>
      <c r="FPZ48" s="287"/>
      <c r="FQA48" s="285"/>
      <c r="FQB48" s="287"/>
      <c r="FQC48" s="287"/>
      <c r="FQD48" s="285"/>
      <c r="FQE48" s="287"/>
      <c r="FQF48" s="287"/>
      <c r="FQG48" s="285"/>
      <c r="FQH48" s="287"/>
      <c r="FQI48" s="287"/>
      <c r="FQJ48" s="285"/>
      <c r="FQK48" s="287"/>
      <c r="FQL48" s="287"/>
      <c r="FQM48" s="285"/>
      <c r="FQN48" s="287"/>
      <c r="FQO48" s="287"/>
      <c r="FQP48" s="285"/>
      <c r="FQQ48" s="287"/>
      <c r="FQR48" s="287"/>
      <c r="FQS48" s="285"/>
      <c r="FQT48" s="287"/>
      <c r="FQU48" s="287"/>
      <c r="FQV48" s="285"/>
      <c r="FQW48" s="287"/>
      <c r="FQX48" s="287"/>
      <c r="FQY48" s="285"/>
      <c r="FQZ48" s="287"/>
      <c r="FRA48" s="287"/>
      <c r="FRB48" s="285"/>
      <c r="FRC48" s="287"/>
      <c r="FRD48" s="287"/>
      <c r="FRE48" s="285"/>
      <c r="FRF48" s="287"/>
      <c r="FRG48" s="287"/>
      <c r="FRH48" s="285"/>
      <c r="FRI48" s="287"/>
      <c r="FRJ48" s="287"/>
      <c r="FRK48" s="285"/>
      <c r="FRL48" s="287"/>
      <c r="FRM48" s="287"/>
      <c r="FRN48" s="285"/>
      <c r="FRO48" s="287"/>
      <c r="FRP48" s="287"/>
      <c r="FRQ48" s="285"/>
      <c r="FRR48" s="287"/>
      <c r="FRS48" s="287"/>
      <c r="FRT48" s="285"/>
      <c r="FRU48" s="287"/>
      <c r="FRV48" s="287"/>
      <c r="FRW48" s="285"/>
      <c r="FRX48" s="287"/>
      <c r="FRY48" s="287"/>
      <c r="FRZ48" s="285"/>
      <c r="FSA48" s="287"/>
      <c r="FSB48" s="287"/>
      <c r="FSC48" s="285"/>
      <c r="FSD48" s="287"/>
      <c r="FSE48" s="287"/>
      <c r="FSF48" s="285"/>
      <c r="FSG48" s="287"/>
      <c r="FSH48" s="287"/>
      <c r="FSI48" s="285"/>
      <c r="FSJ48" s="286"/>
      <c r="FSK48" s="286"/>
      <c r="FSL48" s="286"/>
      <c r="FSM48" s="287"/>
      <c r="FSN48" s="287"/>
      <c r="FSO48" s="285"/>
      <c r="FSP48" s="286"/>
      <c r="FSQ48" s="286"/>
      <c r="FSR48" s="286"/>
      <c r="FSS48" s="287"/>
      <c r="FST48" s="287"/>
      <c r="FSU48" s="285"/>
      <c r="FSV48" s="287"/>
      <c r="FSW48" s="287"/>
      <c r="FSX48" s="285"/>
      <c r="FSY48" s="286"/>
      <c r="FSZ48" s="286"/>
      <c r="FTA48" s="286"/>
      <c r="FTB48" s="286"/>
      <c r="FTC48" s="286"/>
      <c r="FTD48" s="286"/>
      <c r="FTE48" s="163"/>
      <c r="FTF48" s="154"/>
      <c r="FTG48" s="287"/>
      <c r="FTH48" s="287"/>
      <c r="FTI48" s="285"/>
      <c r="FTJ48" s="287"/>
      <c r="FTK48" s="287"/>
      <c r="FTL48" s="285"/>
      <c r="FTM48" s="287"/>
      <c r="FTN48" s="287"/>
      <c r="FTO48" s="285"/>
      <c r="FTP48" s="287"/>
      <c r="FTQ48" s="287"/>
      <c r="FTR48" s="285"/>
      <c r="FTS48" s="287"/>
      <c r="FTT48" s="287"/>
      <c r="FTU48" s="285"/>
      <c r="FTV48" s="287"/>
      <c r="FTW48" s="287"/>
      <c r="FTX48" s="285"/>
      <c r="FTY48" s="287"/>
      <c r="FTZ48" s="287"/>
      <c r="FUA48" s="285"/>
      <c r="FUB48" s="287"/>
      <c r="FUC48" s="287"/>
      <c r="FUD48" s="285"/>
      <c r="FUE48" s="287"/>
      <c r="FUF48" s="287"/>
      <c r="FUG48" s="285"/>
      <c r="FUH48" s="287"/>
      <c r="FUI48" s="287"/>
      <c r="FUJ48" s="285"/>
      <c r="FUK48" s="287"/>
      <c r="FUL48" s="287"/>
      <c r="FUM48" s="285"/>
      <c r="FUN48" s="287"/>
      <c r="FUO48" s="287"/>
      <c r="FUP48" s="285"/>
      <c r="FUQ48" s="287"/>
      <c r="FUR48" s="287"/>
      <c r="FUS48" s="285"/>
      <c r="FUT48" s="287"/>
      <c r="FUU48" s="287"/>
      <c r="FUV48" s="285"/>
      <c r="FUW48" s="287"/>
      <c r="FUX48" s="287"/>
      <c r="FUY48" s="285"/>
      <c r="FUZ48" s="287"/>
      <c r="FVA48" s="287"/>
      <c r="FVB48" s="285"/>
      <c r="FVC48" s="287"/>
      <c r="FVD48" s="287"/>
      <c r="FVE48" s="285"/>
      <c r="FVF48" s="287"/>
      <c r="FVG48" s="287"/>
      <c r="FVH48" s="285"/>
      <c r="FVI48" s="287"/>
      <c r="FVJ48" s="287"/>
      <c r="FVK48" s="285"/>
      <c r="FVL48" s="287"/>
      <c r="FVM48" s="287"/>
      <c r="FVN48" s="285"/>
      <c r="FVO48" s="287"/>
      <c r="FVP48" s="287"/>
      <c r="FVQ48" s="285"/>
      <c r="FVR48" s="286"/>
      <c r="FVS48" s="286"/>
      <c r="FVT48" s="286"/>
      <c r="FVU48" s="287"/>
      <c r="FVV48" s="287"/>
      <c r="FVW48" s="285"/>
      <c r="FVX48" s="286"/>
      <c r="FVY48" s="286"/>
      <c r="FVZ48" s="286"/>
      <c r="FWA48" s="287"/>
      <c r="FWB48" s="287"/>
      <c r="FWC48" s="285"/>
      <c r="FWD48" s="287"/>
      <c r="FWE48" s="287"/>
      <c r="FWF48" s="285"/>
      <c r="FWG48" s="286"/>
      <c r="FWH48" s="286"/>
      <c r="FWI48" s="286"/>
      <c r="FWJ48" s="286"/>
      <c r="FWK48" s="286"/>
      <c r="FWL48" s="286"/>
      <c r="FWM48" s="163"/>
      <c r="FWN48" s="154"/>
      <c r="FWO48" s="287"/>
      <c r="FWP48" s="287"/>
      <c r="FWQ48" s="285"/>
      <c r="FWR48" s="287"/>
      <c r="FWS48" s="287"/>
      <c r="FWT48" s="285"/>
      <c r="FWU48" s="287"/>
      <c r="FWV48" s="287"/>
      <c r="FWW48" s="285"/>
      <c r="FWX48" s="287"/>
      <c r="FWY48" s="287"/>
      <c r="FWZ48" s="285"/>
      <c r="FXA48" s="287"/>
      <c r="FXB48" s="287"/>
      <c r="FXC48" s="285"/>
      <c r="FXD48" s="287"/>
      <c r="FXE48" s="287"/>
      <c r="FXF48" s="285"/>
      <c r="FXG48" s="287"/>
      <c r="FXH48" s="287"/>
      <c r="FXI48" s="285"/>
      <c r="FXJ48" s="287"/>
      <c r="FXK48" s="287"/>
      <c r="FXL48" s="285"/>
      <c r="FXM48" s="287"/>
      <c r="FXN48" s="287"/>
      <c r="FXO48" s="285"/>
      <c r="FXP48" s="287"/>
      <c r="FXQ48" s="287"/>
      <c r="FXR48" s="285"/>
      <c r="FXS48" s="287"/>
      <c r="FXT48" s="287"/>
      <c r="FXU48" s="285"/>
      <c r="FXV48" s="287"/>
      <c r="FXW48" s="287"/>
      <c r="FXX48" s="285"/>
      <c r="FXY48" s="287"/>
      <c r="FXZ48" s="287"/>
      <c r="FYA48" s="285"/>
      <c r="FYB48" s="287"/>
      <c r="FYC48" s="287"/>
      <c r="FYD48" s="285"/>
      <c r="FYE48" s="287"/>
      <c r="FYF48" s="287"/>
      <c r="FYG48" s="285"/>
      <c r="FYH48" s="287"/>
      <c r="FYI48" s="287"/>
      <c r="FYJ48" s="285"/>
      <c r="FYK48" s="287"/>
      <c r="FYL48" s="287"/>
      <c r="FYM48" s="285"/>
      <c r="FYN48" s="287"/>
      <c r="FYO48" s="287"/>
      <c r="FYP48" s="285"/>
      <c r="FYQ48" s="287"/>
      <c r="FYR48" s="287"/>
      <c r="FYS48" s="285"/>
      <c r="FYT48" s="287"/>
      <c r="FYU48" s="287"/>
      <c r="FYV48" s="285"/>
      <c r="FYW48" s="287"/>
      <c r="FYX48" s="287"/>
      <c r="FYY48" s="285"/>
      <c r="FYZ48" s="286"/>
      <c r="FZA48" s="286"/>
      <c r="FZB48" s="286"/>
      <c r="FZC48" s="287"/>
      <c r="FZD48" s="287"/>
      <c r="FZE48" s="285"/>
      <c r="FZF48" s="286"/>
      <c r="FZG48" s="286"/>
      <c r="FZH48" s="286"/>
      <c r="FZI48" s="287"/>
      <c r="FZJ48" s="287"/>
      <c r="FZK48" s="285"/>
      <c r="FZL48" s="287"/>
      <c r="FZM48" s="287"/>
      <c r="FZN48" s="285"/>
      <c r="FZO48" s="286"/>
      <c r="FZP48" s="286"/>
      <c r="FZQ48" s="286"/>
      <c r="FZR48" s="286"/>
      <c r="FZS48" s="286"/>
      <c r="FZT48" s="286"/>
      <c r="FZU48" s="163"/>
      <c r="FZV48" s="154"/>
      <c r="FZW48" s="287"/>
      <c r="FZX48" s="287"/>
      <c r="FZY48" s="285"/>
      <c r="FZZ48" s="287"/>
      <c r="GAA48" s="287"/>
      <c r="GAB48" s="285"/>
      <c r="GAC48" s="287"/>
      <c r="GAD48" s="287"/>
      <c r="GAE48" s="285"/>
      <c r="GAF48" s="287"/>
      <c r="GAG48" s="287"/>
      <c r="GAH48" s="285"/>
      <c r="GAI48" s="287"/>
      <c r="GAJ48" s="287"/>
      <c r="GAK48" s="285"/>
      <c r="GAL48" s="287"/>
      <c r="GAM48" s="287"/>
      <c r="GAN48" s="285"/>
      <c r="GAO48" s="287"/>
      <c r="GAP48" s="287"/>
      <c r="GAQ48" s="285"/>
      <c r="GAR48" s="287"/>
      <c r="GAS48" s="287"/>
      <c r="GAT48" s="285"/>
      <c r="GAU48" s="287"/>
      <c r="GAV48" s="287"/>
      <c r="GAW48" s="285"/>
      <c r="GAX48" s="287"/>
      <c r="GAY48" s="287"/>
      <c r="GAZ48" s="285"/>
      <c r="GBA48" s="287"/>
      <c r="GBB48" s="287"/>
      <c r="GBC48" s="285"/>
      <c r="GBD48" s="287"/>
      <c r="GBE48" s="287"/>
      <c r="GBF48" s="285"/>
      <c r="GBG48" s="287"/>
      <c r="GBH48" s="287"/>
      <c r="GBI48" s="285"/>
      <c r="GBJ48" s="287"/>
      <c r="GBK48" s="287"/>
      <c r="GBL48" s="285"/>
      <c r="GBM48" s="287"/>
      <c r="GBN48" s="287"/>
      <c r="GBO48" s="285"/>
      <c r="GBP48" s="287"/>
      <c r="GBQ48" s="287"/>
      <c r="GBR48" s="285"/>
      <c r="GBS48" s="287"/>
      <c r="GBT48" s="287"/>
      <c r="GBU48" s="285"/>
      <c r="GBV48" s="287"/>
      <c r="GBW48" s="287"/>
      <c r="GBX48" s="285"/>
      <c r="GBY48" s="287"/>
      <c r="GBZ48" s="287"/>
      <c r="GCA48" s="285"/>
      <c r="GCB48" s="287"/>
      <c r="GCC48" s="287"/>
      <c r="GCD48" s="285"/>
      <c r="GCE48" s="287"/>
      <c r="GCF48" s="287"/>
      <c r="GCG48" s="285"/>
      <c r="GCH48" s="286"/>
      <c r="GCI48" s="286"/>
      <c r="GCJ48" s="286"/>
      <c r="GCK48" s="287"/>
      <c r="GCL48" s="287"/>
      <c r="GCM48" s="285"/>
      <c r="GCN48" s="286"/>
      <c r="GCO48" s="286"/>
      <c r="GCP48" s="286"/>
      <c r="GCQ48" s="287"/>
      <c r="GCR48" s="287"/>
      <c r="GCS48" s="285"/>
      <c r="GCT48" s="287"/>
      <c r="GCU48" s="287"/>
      <c r="GCV48" s="285"/>
      <c r="GCW48" s="286"/>
      <c r="GCX48" s="286"/>
      <c r="GCY48" s="286"/>
      <c r="GCZ48" s="286"/>
      <c r="GDA48" s="286"/>
      <c r="GDB48" s="286"/>
      <c r="GDC48" s="163"/>
      <c r="GDD48" s="154"/>
      <c r="GDE48" s="287"/>
      <c r="GDF48" s="287"/>
      <c r="GDG48" s="285"/>
      <c r="GDH48" s="287"/>
      <c r="GDI48" s="287"/>
      <c r="GDJ48" s="285"/>
      <c r="GDK48" s="287"/>
      <c r="GDL48" s="287"/>
      <c r="GDM48" s="285"/>
      <c r="GDN48" s="287"/>
      <c r="GDO48" s="287"/>
      <c r="GDP48" s="285"/>
      <c r="GDQ48" s="287"/>
      <c r="GDR48" s="287"/>
      <c r="GDS48" s="285"/>
      <c r="GDT48" s="287"/>
      <c r="GDU48" s="287"/>
      <c r="GDV48" s="285"/>
      <c r="GDW48" s="287"/>
      <c r="GDX48" s="287"/>
      <c r="GDY48" s="285"/>
      <c r="GDZ48" s="287"/>
      <c r="GEA48" s="287"/>
      <c r="GEB48" s="285"/>
      <c r="GEC48" s="287"/>
      <c r="GED48" s="287"/>
      <c r="GEE48" s="285"/>
      <c r="GEF48" s="287"/>
      <c r="GEG48" s="287"/>
      <c r="GEH48" s="285"/>
      <c r="GEI48" s="287"/>
      <c r="GEJ48" s="287"/>
      <c r="GEK48" s="285"/>
      <c r="GEL48" s="287"/>
      <c r="GEM48" s="287"/>
      <c r="GEN48" s="285"/>
      <c r="GEO48" s="287"/>
      <c r="GEP48" s="287"/>
      <c r="GEQ48" s="285"/>
      <c r="GER48" s="287"/>
      <c r="GES48" s="287"/>
      <c r="GET48" s="285"/>
      <c r="GEU48" s="287"/>
      <c r="GEV48" s="287"/>
      <c r="GEW48" s="285"/>
      <c r="GEX48" s="287"/>
      <c r="GEY48" s="287"/>
      <c r="GEZ48" s="285"/>
      <c r="GFA48" s="287"/>
      <c r="GFB48" s="287"/>
      <c r="GFC48" s="285"/>
      <c r="GFD48" s="287"/>
      <c r="GFE48" s="287"/>
      <c r="GFF48" s="285"/>
      <c r="GFG48" s="287"/>
      <c r="GFH48" s="287"/>
      <c r="GFI48" s="285"/>
      <c r="GFJ48" s="287"/>
      <c r="GFK48" s="287"/>
      <c r="GFL48" s="285"/>
      <c r="GFM48" s="287"/>
      <c r="GFN48" s="287"/>
      <c r="GFO48" s="285"/>
      <c r="GFP48" s="286"/>
      <c r="GFQ48" s="286"/>
      <c r="GFR48" s="286"/>
      <c r="GFS48" s="287"/>
      <c r="GFT48" s="287"/>
      <c r="GFU48" s="285"/>
      <c r="GFV48" s="286"/>
      <c r="GFW48" s="286"/>
      <c r="GFX48" s="286"/>
      <c r="GFY48" s="287"/>
      <c r="GFZ48" s="287"/>
      <c r="GGA48" s="285"/>
      <c r="GGB48" s="287"/>
      <c r="GGC48" s="287"/>
      <c r="GGD48" s="285"/>
      <c r="GGE48" s="286"/>
      <c r="GGF48" s="286"/>
      <c r="GGG48" s="286"/>
      <c r="GGH48" s="286"/>
      <c r="GGI48" s="286"/>
      <c r="GGJ48" s="286"/>
      <c r="GGK48" s="163"/>
      <c r="GGL48" s="154"/>
      <c r="GGM48" s="287"/>
      <c r="GGN48" s="287"/>
      <c r="GGO48" s="285"/>
      <c r="GGP48" s="287"/>
      <c r="GGQ48" s="287"/>
      <c r="GGR48" s="285"/>
      <c r="GGS48" s="287"/>
      <c r="GGT48" s="287"/>
      <c r="GGU48" s="285"/>
      <c r="GGV48" s="287"/>
      <c r="GGW48" s="287"/>
      <c r="GGX48" s="285"/>
      <c r="GGY48" s="287"/>
      <c r="GGZ48" s="287"/>
      <c r="GHA48" s="285"/>
      <c r="GHB48" s="287"/>
      <c r="GHC48" s="287"/>
      <c r="GHD48" s="285"/>
      <c r="GHE48" s="287"/>
      <c r="GHF48" s="287"/>
      <c r="GHG48" s="285"/>
      <c r="GHH48" s="287"/>
      <c r="GHI48" s="287"/>
      <c r="GHJ48" s="285"/>
      <c r="GHK48" s="287"/>
      <c r="GHL48" s="287"/>
      <c r="GHM48" s="285"/>
      <c r="GHN48" s="287"/>
      <c r="GHO48" s="287"/>
      <c r="GHP48" s="285"/>
      <c r="GHQ48" s="287"/>
      <c r="GHR48" s="287"/>
      <c r="GHS48" s="285"/>
      <c r="GHT48" s="287"/>
      <c r="GHU48" s="287"/>
      <c r="GHV48" s="285"/>
      <c r="GHW48" s="287"/>
      <c r="GHX48" s="287"/>
      <c r="GHY48" s="285"/>
      <c r="GHZ48" s="287"/>
      <c r="GIA48" s="287"/>
      <c r="GIB48" s="285"/>
      <c r="GIC48" s="287"/>
      <c r="GID48" s="287"/>
      <c r="GIE48" s="285"/>
      <c r="GIF48" s="287"/>
      <c r="GIG48" s="287"/>
      <c r="GIH48" s="285"/>
      <c r="GII48" s="287"/>
      <c r="GIJ48" s="287"/>
      <c r="GIK48" s="285"/>
      <c r="GIL48" s="287"/>
      <c r="GIM48" s="287"/>
      <c r="GIN48" s="285"/>
      <c r="GIO48" s="287"/>
      <c r="GIP48" s="287"/>
      <c r="GIQ48" s="285"/>
      <c r="GIR48" s="287"/>
      <c r="GIS48" s="287"/>
      <c r="GIT48" s="285"/>
      <c r="GIU48" s="287"/>
      <c r="GIV48" s="287"/>
      <c r="GIW48" s="285"/>
      <c r="GIX48" s="286"/>
      <c r="GIY48" s="286"/>
      <c r="GIZ48" s="286"/>
      <c r="GJA48" s="287"/>
      <c r="GJB48" s="287"/>
      <c r="GJC48" s="285"/>
      <c r="GJD48" s="286"/>
      <c r="GJE48" s="286"/>
      <c r="GJF48" s="286"/>
      <c r="GJG48" s="287"/>
      <c r="GJH48" s="287"/>
      <c r="GJI48" s="285"/>
      <c r="GJJ48" s="287"/>
      <c r="GJK48" s="287"/>
      <c r="GJL48" s="285"/>
      <c r="GJM48" s="286"/>
      <c r="GJN48" s="286"/>
      <c r="GJO48" s="286"/>
      <c r="GJP48" s="286"/>
      <c r="GJQ48" s="286"/>
      <c r="GJR48" s="286"/>
      <c r="GJS48" s="163"/>
      <c r="GJT48" s="154"/>
      <c r="GJU48" s="287"/>
      <c r="GJV48" s="287"/>
      <c r="GJW48" s="285"/>
      <c r="GJX48" s="287"/>
      <c r="GJY48" s="287"/>
      <c r="GJZ48" s="285"/>
      <c r="GKA48" s="287"/>
      <c r="GKB48" s="287"/>
      <c r="GKC48" s="285"/>
      <c r="GKD48" s="287"/>
      <c r="GKE48" s="287"/>
      <c r="GKF48" s="285"/>
      <c r="GKG48" s="287"/>
      <c r="GKH48" s="287"/>
      <c r="GKI48" s="285"/>
      <c r="GKJ48" s="287"/>
      <c r="GKK48" s="287"/>
      <c r="GKL48" s="285"/>
      <c r="GKM48" s="287"/>
      <c r="GKN48" s="287"/>
      <c r="GKO48" s="285"/>
      <c r="GKP48" s="287"/>
      <c r="GKQ48" s="287"/>
      <c r="GKR48" s="285"/>
      <c r="GKS48" s="287"/>
      <c r="GKT48" s="287"/>
      <c r="GKU48" s="285"/>
      <c r="GKV48" s="287"/>
      <c r="GKW48" s="287"/>
      <c r="GKX48" s="285"/>
      <c r="GKY48" s="287"/>
      <c r="GKZ48" s="287"/>
      <c r="GLA48" s="285"/>
      <c r="GLB48" s="287"/>
      <c r="GLC48" s="287"/>
      <c r="GLD48" s="285"/>
      <c r="GLE48" s="287"/>
      <c r="GLF48" s="287"/>
      <c r="GLG48" s="285"/>
      <c r="GLH48" s="287"/>
      <c r="GLI48" s="287"/>
      <c r="GLJ48" s="285"/>
      <c r="GLK48" s="287"/>
      <c r="GLL48" s="287"/>
      <c r="GLM48" s="285"/>
      <c r="GLN48" s="287"/>
      <c r="GLO48" s="287"/>
      <c r="GLP48" s="285"/>
      <c r="GLQ48" s="287"/>
      <c r="GLR48" s="287"/>
      <c r="GLS48" s="285"/>
      <c r="GLT48" s="287"/>
      <c r="GLU48" s="287"/>
      <c r="GLV48" s="285"/>
      <c r="GLW48" s="287"/>
      <c r="GLX48" s="287"/>
      <c r="GLY48" s="285"/>
      <c r="GLZ48" s="287"/>
      <c r="GMA48" s="287"/>
      <c r="GMB48" s="285"/>
      <c r="GMC48" s="287"/>
      <c r="GMD48" s="287"/>
      <c r="GME48" s="285"/>
      <c r="GMF48" s="286"/>
      <c r="GMG48" s="286"/>
      <c r="GMH48" s="286"/>
      <c r="GMI48" s="287"/>
      <c r="GMJ48" s="287"/>
      <c r="GMK48" s="285"/>
      <c r="GML48" s="286"/>
      <c r="GMM48" s="286"/>
      <c r="GMN48" s="286"/>
      <c r="GMO48" s="287"/>
      <c r="GMP48" s="287"/>
      <c r="GMQ48" s="285"/>
      <c r="GMR48" s="287"/>
      <c r="GMS48" s="287"/>
      <c r="GMT48" s="285"/>
      <c r="GMU48" s="286"/>
      <c r="GMV48" s="286"/>
      <c r="GMW48" s="286"/>
      <c r="GMX48" s="286"/>
      <c r="GMY48" s="286"/>
      <c r="GMZ48" s="286"/>
      <c r="GNA48" s="163"/>
      <c r="GNB48" s="154"/>
      <c r="GNC48" s="287"/>
      <c r="GND48" s="287"/>
      <c r="GNE48" s="285"/>
      <c r="GNF48" s="287"/>
      <c r="GNG48" s="287"/>
      <c r="GNH48" s="285"/>
      <c r="GNI48" s="287"/>
      <c r="GNJ48" s="287"/>
      <c r="GNK48" s="285"/>
      <c r="GNL48" s="287"/>
      <c r="GNM48" s="287"/>
      <c r="GNN48" s="285"/>
      <c r="GNO48" s="287"/>
      <c r="GNP48" s="287"/>
      <c r="GNQ48" s="285"/>
      <c r="GNR48" s="287"/>
      <c r="GNS48" s="287"/>
      <c r="GNT48" s="285"/>
      <c r="GNU48" s="287"/>
      <c r="GNV48" s="287"/>
      <c r="GNW48" s="285"/>
      <c r="GNX48" s="287"/>
      <c r="GNY48" s="287"/>
      <c r="GNZ48" s="285"/>
      <c r="GOA48" s="287"/>
      <c r="GOB48" s="287"/>
      <c r="GOC48" s="285"/>
      <c r="GOD48" s="287"/>
      <c r="GOE48" s="287"/>
      <c r="GOF48" s="285"/>
      <c r="GOG48" s="287"/>
      <c r="GOH48" s="287"/>
      <c r="GOI48" s="285"/>
      <c r="GOJ48" s="287"/>
      <c r="GOK48" s="287"/>
      <c r="GOL48" s="285"/>
      <c r="GOM48" s="287"/>
      <c r="GON48" s="287"/>
      <c r="GOO48" s="285"/>
      <c r="GOP48" s="287"/>
      <c r="GOQ48" s="287"/>
      <c r="GOR48" s="285"/>
      <c r="GOS48" s="287"/>
      <c r="GOT48" s="287"/>
      <c r="GOU48" s="285"/>
      <c r="GOV48" s="287"/>
      <c r="GOW48" s="287"/>
      <c r="GOX48" s="285"/>
      <c r="GOY48" s="287"/>
      <c r="GOZ48" s="287"/>
      <c r="GPA48" s="285"/>
      <c r="GPB48" s="287"/>
      <c r="GPC48" s="287"/>
      <c r="GPD48" s="285"/>
      <c r="GPE48" s="287"/>
      <c r="GPF48" s="287"/>
      <c r="GPG48" s="285"/>
      <c r="GPH48" s="287"/>
      <c r="GPI48" s="287"/>
      <c r="GPJ48" s="285"/>
      <c r="GPK48" s="287"/>
      <c r="GPL48" s="287"/>
      <c r="GPM48" s="285"/>
      <c r="GPN48" s="286"/>
      <c r="GPO48" s="286"/>
      <c r="GPP48" s="286"/>
      <c r="GPQ48" s="287"/>
      <c r="GPR48" s="287"/>
      <c r="GPS48" s="285"/>
      <c r="GPT48" s="286"/>
      <c r="GPU48" s="286"/>
      <c r="GPV48" s="286"/>
      <c r="GPW48" s="287"/>
      <c r="GPX48" s="287"/>
      <c r="GPY48" s="285"/>
      <c r="GPZ48" s="287"/>
      <c r="GQA48" s="287"/>
      <c r="GQB48" s="285"/>
      <c r="GQC48" s="286"/>
      <c r="GQD48" s="286"/>
      <c r="GQE48" s="286"/>
      <c r="GQF48" s="286"/>
      <c r="GQG48" s="286"/>
      <c r="GQH48" s="286"/>
      <c r="GQI48" s="163"/>
      <c r="GQJ48" s="154"/>
      <c r="GQK48" s="287"/>
      <c r="GQL48" s="287"/>
      <c r="GQM48" s="285"/>
      <c r="GQN48" s="287"/>
      <c r="GQO48" s="287"/>
      <c r="GQP48" s="285"/>
      <c r="GQQ48" s="287"/>
      <c r="GQR48" s="287"/>
      <c r="GQS48" s="285"/>
      <c r="GQT48" s="287"/>
      <c r="GQU48" s="287"/>
      <c r="GQV48" s="285"/>
      <c r="GQW48" s="287"/>
      <c r="GQX48" s="287"/>
      <c r="GQY48" s="285"/>
      <c r="GQZ48" s="287"/>
      <c r="GRA48" s="287"/>
      <c r="GRB48" s="285"/>
      <c r="GRC48" s="287"/>
      <c r="GRD48" s="287"/>
      <c r="GRE48" s="285"/>
      <c r="GRF48" s="287"/>
      <c r="GRG48" s="287"/>
      <c r="GRH48" s="285"/>
      <c r="GRI48" s="287"/>
      <c r="GRJ48" s="287"/>
      <c r="GRK48" s="285"/>
      <c r="GRL48" s="287"/>
      <c r="GRM48" s="287"/>
      <c r="GRN48" s="285"/>
      <c r="GRO48" s="287"/>
      <c r="GRP48" s="287"/>
      <c r="GRQ48" s="285"/>
      <c r="GRR48" s="287"/>
      <c r="GRS48" s="287"/>
      <c r="GRT48" s="285"/>
      <c r="GRU48" s="287"/>
      <c r="GRV48" s="287"/>
      <c r="GRW48" s="285"/>
      <c r="GRX48" s="287"/>
      <c r="GRY48" s="287"/>
      <c r="GRZ48" s="285"/>
      <c r="GSA48" s="287"/>
      <c r="GSB48" s="287"/>
      <c r="GSC48" s="285"/>
      <c r="GSD48" s="287"/>
      <c r="GSE48" s="287"/>
      <c r="GSF48" s="285"/>
      <c r="GSG48" s="287"/>
      <c r="GSH48" s="287"/>
      <c r="GSI48" s="285"/>
      <c r="GSJ48" s="287"/>
      <c r="GSK48" s="287"/>
      <c r="GSL48" s="285"/>
      <c r="GSM48" s="287"/>
      <c r="GSN48" s="287"/>
      <c r="GSO48" s="285"/>
      <c r="GSP48" s="287"/>
      <c r="GSQ48" s="287"/>
      <c r="GSR48" s="285"/>
      <c r="GSS48" s="287"/>
      <c r="GST48" s="287"/>
      <c r="GSU48" s="285"/>
      <c r="GSV48" s="286"/>
      <c r="GSW48" s="286"/>
      <c r="GSX48" s="286"/>
      <c r="GSY48" s="287"/>
      <c r="GSZ48" s="287"/>
      <c r="GTA48" s="285"/>
      <c r="GTB48" s="286"/>
      <c r="GTC48" s="286"/>
      <c r="GTD48" s="286"/>
      <c r="GTE48" s="287"/>
      <c r="GTF48" s="287"/>
      <c r="GTG48" s="285"/>
      <c r="GTH48" s="287"/>
      <c r="GTI48" s="287"/>
      <c r="GTJ48" s="285"/>
      <c r="GTK48" s="286"/>
      <c r="GTL48" s="286"/>
      <c r="GTM48" s="286"/>
      <c r="GTN48" s="286"/>
      <c r="GTO48" s="286"/>
      <c r="GTP48" s="286"/>
      <c r="GTQ48" s="163"/>
      <c r="GTR48" s="154"/>
      <c r="GTS48" s="287"/>
      <c r="GTT48" s="287"/>
      <c r="GTU48" s="285"/>
      <c r="GTV48" s="287"/>
      <c r="GTW48" s="287"/>
      <c r="GTX48" s="285"/>
      <c r="GTY48" s="287"/>
      <c r="GTZ48" s="287"/>
      <c r="GUA48" s="285"/>
      <c r="GUB48" s="287"/>
      <c r="GUC48" s="287"/>
      <c r="GUD48" s="285"/>
      <c r="GUE48" s="287"/>
      <c r="GUF48" s="287"/>
      <c r="GUG48" s="285"/>
      <c r="GUH48" s="287"/>
      <c r="GUI48" s="287"/>
      <c r="GUJ48" s="285"/>
      <c r="GUK48" s="287"/>
      <c r="GUL48" s="287"/>
      <c r="GUM48" s="285"/>
      <c r="GUN48" s="287"/>
      <c r="GUO48" s="287"/>
      <c r="GUP48" s="285"/>
      <c r="GUQ48" s="287"/>
      <c r="GUR48" s="287"/>
      <c r="GUS48" s="285"/>
      <c r="GUT48" s="287"/>
      <c r="GUU48" s="287"/>
      <c r="GUV48" s="285"/>
      <c r="GUW48" s="287"/>
      <c r="GUX48" s="287"/>
      <c r="GUY48" s="285"/>
      <c r="GUZ48" s="287"/>
      <c r="GVA48" s="287"/>
      <c r="GVB48" s="285"/>
      <c r="GVC48" s="287"/>
      <c r="GVD48" s="287"/>
      <c r="GVE48" s="285"/>
      <c r="GVF48" s="287"/>
      <c r="GVG48" s="287"/>
      <c r="GVH48" s="285"/>
      <c r="GVI48" s="287"/>
      <c r="GVJ48" s="287"/>
      <c r="GVK48" s="285"/>
      <c r="GVL48" s="287"/>
      <c r="GVM48" s="287"/>
      <c r="GVN48" s="285"/>
      <c r="GVO48" s="287"/>
      <c r="GVP48" s="287"/>
      <c r="GVQ48" s="285"/>
      <c r="GVR48" s="287"/>
      <c r="GVS48" s="287"/>
      <c r="GVT48" s="285"/>
      <c r="GVU48" s="287"/>
      <c r="GVV48" s="287"/>
      <c r="GVW48" s="285"/>
      <c r="GVX48" s="287"/>
      <c r="GVY48" s="287"/>
      <c r="GVZ48" s="285"/>
      <c r="GWA48" s="287"/>
      <c r="GWB48" s="287"/>
      <c r="GWC48" s="285"/>
      <c r="GWD48" s="286"/>
      <c r="GWE48" s="286"/>
      <c r="GWF48" s="286"/>
      <c r="GWG48" s="287"/>
      <c r="GWH48" s="287"/>
      <c r="GWI48" s="285"/>
      <c r="GWJ48" s="286"/>
      <c r="GWK48" s="286"/>
      <c r="GWL48" s="286"/>
      <c r="GWM48" s="287"/>
      <c r="GWN48" s="287"/>
      <c r="GWO48" s="285"/>
      <c r="GWP48" s="287"/>
      <c r="GWQ48" s="287"/>
      <c r="GWR48" s="285"/>
      <c r="GWS48" s="286"/>
      <c r="GWT48" s="286"/>
      <c r="GWU48" s="286"/>
      <c r="GWV48" s="286"/>
      <c r="GWW48" s="286"/>
      <c r="GWX48" s="286"/>
      <c r="GWY48" s="163"/>
      <c r="GWZ48" s="154"/>
      <c r="GXA48" s="287"/>
      <c r="GXB48" s="287"/>
      <c r="GXC48" s="285"/>
      <c r="GXD48" s="287"/>
      <c r="GXE48" s="287"/>
      <c r="GXF48" s="285"/>
      <c r="GXG48" s="287"/>
      <c r="GXH48" s="287"/>
      <c r="GXI48" s="285"/>
      <c r="GXJ48" s="287"/>
      <c r="GXK48" s="287"/>
      <c r="GXL48" s="285"/>
      <c r="GXM48" s="287"/>
      <c r="GXN48" s="287"/>
      <c r="GXO48" s="285"/>
      <c r="GXP48" s="287"/>
      <c r="GXQ48" s="287"/>
      <c r="GXR48" s="285"/>
      <c r="GXS48" s="287"/>
      <c r="GXT48" s="287"/>
      <c r="GXU48" s="285"/>
      <c r="GXV48" s="287"/>
      <c r="GXW48" s="287"/>
      <c r="GXX48" s="285"/>
      <c r="GXY48" s="287"/>
      <c r="GXZ48" s="287"/>
      <c r="GYA48" s="285"/>
      <c r="GYB48" s="287"/>
      <c r="GYC48" s="287"/>
      <c r="GYD48" s="285"/>
      <c r="GYE48" s="287"/>
      <c r="GYF48" s="287"/>
      <c r="GYG48" s="285"/>
      <c r="GYH48" s="287"/>
      <c r="GYI48" s="287"/>
      <c r="GYJ48" s="285"/>
      <c r="GYK48" s="287"/>
      <c r="GYL48" s="287"/>
      <c r="GYM48" s="285"/>
      <c r="GYN48" s="287"/>
      <c r="GYO48" s="287"/>
      <c r="GYP48" s="285"/>
      <c r="GYQ48" s="287"/>
      <c r="GYR48" s="287"/>
      <c r="GYS48" s="285"/>
      <c r="GYT48" s="287"/>
      <c r="GYU48" s="287"/>
      <c r="GYV48" s="285"/>
      <c r="GYW48" s="287"/>
      <c r="GYX48" s="287"/>
      <c r="GYY48" s="285"/>
      <c r="GYZ48" s="287"/>
      <c r="GZA48" s="287"/>
      <c r="GZB48" s="285"/>
      <c r="GZC48" s="287"/>
      <c r="GZD48" s="287"/>
      <c r="GZE48" s="285"/>
      <c r="GZF48" s="287"/>
      <c r="GZG48" s="287"/>
      <c r="GZH48" s="285"/>
      <c r="GZI48" s="287"/>
      <c r="GZJ48" s="287"/>
      <c r="GZK48" s="285"/>
      <c r="GZL48" s="286"/>
      <c r="GZM48" s="286"/>
      <c r="GZN48" s="286"/>
      <c r="GZO48" s="287"/>
      <c r="GZP48" s="287"/>
      <c r="GZQ48" s="285"/>
      <c r="GZR48" s="286"/>
      <c r="GZS48" s="286"/>
      <c r="GZT48" s="286"/>
      <c r="GZU48" s="287"/>
      <c r="GZV48" s="287"/>
      <c r="GZW48" s="285"/>
      <c r="GZX48" s="287"/>
      <c r="GZY48" s="287"/>
      <c r="GZZ48" s="285"/>
      <c r="HAA48" s="286"/>
      <c r="HAB48" s="286"/>
      <c r="HAC48" s="286"/>
      <c r="HAD48" s="286"/>
      <c r="HAE48" s="286"/>
      <c r="HAF48" s="286"/>
      <c r="HAG48" s="163"/>
      <c r="HAH48" s="154"/>
      <c r="HAI48" s="287"/>
      <c r="HAJ48" s="287"/>
      <c r="HAK48" s="285"/>
      <c r="HAL48" s="287"/>
      <c r="HAM48" s="287"/>
      <c r="HAN48" s="285"/>
      <c r="HAO48" s="287"/>
      <c r="HAP48" s="287"/>
      <c r="HAQ48" s="285"/>
      <c r="HAR48" s="287"/>
      <c r="HAS48" s="287"/>
      <c r="HAT48" s="285"/>
      <c r="HAU48" s="287"/>
      <c r="HAV48" s="287"/>
      <c r="HAW48" s="285"/>
      <c r="HAX48" s="287"/>
      <c r="HAY48" s="287"/>
      <c r="HAZ48" s="285"/>
      <c r="HBA48" s="287"/>
      <c r="HBB48" s="287"/>
      <c r="HBC48" s="285"/>
      <c r="HBD48" s="287"/>
      <c r="HBE48" s="287"/>
      <c r="HBF48" s="285"/>
      <c r="HBG48" s="287"/>
      <c r="HBH48" s="287"/>
      <c r="HBI48" s="285"/>
      <c r="HBJ48" s="287"/>
      <c r="HBK48" s="287"/>
      <c r="HBL48" s="285"/>
      <c r="HBM48" s="287"/>
      <c r="HBN48" s="287"/>
      <c r="HBO48" s="285"/>
      <c r="HBP48" s="287"/>
      <c r="HBQ48" s="287"/>
      <c r="HBR48" s="285"/>
      <c r="HBS48" s="287"/>
      <c r="HBT48" s="287"/>
      <c r="HBU48" s="285"/>
      <c r="HBV48" s="287"/>
      <c r="HBW48" s="287"/>
      <c r="HBX48" s="285"/>
      <c r="HBY48" s="287"/>
      <c r="HBZ48" s="287"/>
      <c r="HCA48" s="285"/>
      <c r="HCB48" s="287"/>
      <c r="HCC48" s="287"/>
      <c r="HCD48" s="285"/>
      <c r="HCE48" s="287"/>
      <c r="HCF48" s="287"/>
      <c r="HCG48" s="285"/>
      <c r="HCH48" s="287"/>
      <c r="HCI48" s="287"/>
      <c r="HCJ48" s="285"/>
      <c r="HCK48" s="287"/>
      <c r="HCL48" s="287"/>
      <c r="HCM48" s="285"/>
      <c r="HCN48" s="287"/>
      <c r="HCO48" s="287"/>
      <c r="HCP48" s="285"/>
      <c r="HCQ48" s="287"/>
      <c r="HCR48" s="287"/>
      <c r="HCS48" s="285"/>
      <c r="HCT48" s="286"/>
      <c r="HCU48" s="286"/>
      <c r="HCV48" s="286"/>
      <c r="HCW48" s="287"/>
      <c r="HCX48" s="287"/>
      <c r="HCY48" s="285"/>
      <c r="HCZ48" s="286"/>
      <c r="HDA48" s="286"/>
      <c r="HDB48" s="286"/>
      <c r="HDC48" s="287"/>
      <c r="HDD48" s="287"/>
      <c r="HDE48" s="285"/>
      <c r="HDF48" s="287"/>
      <c r="HDG48" s="287"/>
      <c r="HDH48" s="285"/>
      <c r="HDI48" s="286"/>
      <c r="HDJ48" s="286"/>
      <c r="HDK48" s="286"/>
      <c r="HDL48" s="286"/>
      <c r="HDM48" s="286"/>
      <c r="HDN48" s="286"/>
      <c r="HDO48" s="163"/>
      <c r="HDP48" s="154"/>
      <c r="HDQ48" s="287"/>
      <c r="HDR48" s="287"/>
      <c r="HDS48" s="285"/>
      <c r="HDT48" s="287"/>
      <c r="HDU48" s="287"/>
      <c r="HDV48" s="285"/>
      <c r="HDW48" s="287"/>
      <c r="HDX48" s="287"/>
      <c r="HDY48" s="285"/>
      <c r="HDZ48" s="287"/>
      <c r="HEA48" s="287"/>
      <c r="HEB48" s="285"/>
      <c r="HEC48" s="287"/>
      <c r="HED48" s="287"/>
      <c r="HEE48" s="285"/>
      <c r="HEF48" s="287"/>
      <c r="HEG48" s="287"/>
      <c r="HEH48" s="285"/>
      <c r="HEI48" s="287"/>
      <c r="HEJ48" s="287"/>
      <c r="HEK48" s="285"/>
      <c r="HEL48" s="287"/>
      <c r="HEM48" s="287"/>
      <c r="HEN48" s="285"/>
      <c r="HEO48" s="287"/>
      <c r="HEP48" s="287"/>
      <c r="HEQ48" s="285"/>
      <c r="HER48" s="287"/>
      <c r="HES48" s="287"/>
      <c r="HET48" s="285"/>
      <c r="HEU48" s="287"/>
      <c r="HEV48" s="287"/>
      <c r="HEW48" s="285"/>
      <c r="HEX48" s="287"/>
      <c r="HEY48" s="287"/>
      <c r="HEZ48" s="285"/>
      <c r="HFA48" s="287"/>
      <c r="HFB48" s="287"/>
      <c r="HFC48" s="285"/>
      <c r="HFD48" s="287"/>
      <c r="HFE48" s="287"/>
      <c r="HFF48" s="285"/>
      <c r="HFG48" s="287"/>
      <c r="HFH48" s="287"/>
      <c r="HFI48" s="285"/>
      <c r="HFJ48" s="287"/>
      <c r="HFK48" s="287"/>
      <c r="HFL48" s="285"/>
      <c r="HFM48" s="287"/>
      <c r="HFN48" s="287"/>
      <c r="HFO48" s="285"/>
      <c r="HFP48" s="287"/>
      <c r="HFQ48" s="287"/>
      <c r="HFR48" s="285"/>
      <c r="HFS48" s="287"/>
      <c r="HFT48" s="287"/>
      <c r="HFU48" s="285"/>
      <c r="HFV48" s="287"/>
      <c r="HFW48" s="287"/>
      <c r="HFX48" s="285"/>
      <c r="HFY48" s="287"/>
      <c r="HFZ48" s="287"/>
      <c r="HGA48" s="285"/>
      <c r="HGB48" s="286"/>
      <c r="HGC48" s="286"/>
      <c r="HGD48" s="286"/>
      <c r="HGE48" s="287"/>
      <c r="HGF48" s="287"/>
      <c r="HGG48" s="285"/>
      <c r="HGH48" s="286"/>
      <c r="HGI48" s="286"/>
      <c r="HGJ48" s="286"/>
      <c r="HGK48" s="287"/>
      <c r="HGL48" s="287"/>
      <c r="HGM48" s="285"/>
      <c r="HGN48" s="287"/>
      <c r="HGO48" s="287"/>
      <c r="HGP48" s="285"/>
      <c r="HGQ48" s="286"/>
      <c r="HGR48" s="286"/>
      <c r="HGS48" s="286"/>
      <c r="HGT48" s="286"/>
      <c r="HGU48" s="286"/>
      <c r="HGV48" s="286"/>
      <c r="HGW48" s="163"/>
      <c r="HGX48" s="154"/>
      <c r="HGY48" s="287"/>
      <c r="HGZ48" s="287"/>
      <c r="HHA48" s="285"/>
      <c r="HHB48" s="287"/>
      <c r="HHC48" s="287"/>
      <c r="HHD48" s="285"/>
      <c r="HHE48" s="287"/>
      <c r="HHF48" s="287"/>
      <c r="HHG48" s="285"/>
      <c r="HHH48" s="287"/>
      <c r="HHI48" s="287"/>
      <c r="HHJ48" s="285"/>
      <c r="HHK48" s="287"/>
      <c r="HHL48" s="287"/>
      <c r="HHM48" s="285"/>
      <c r="HHN48" s="287"/>
      <c r="HHO48" s="287"/>
      <c r="HHP48" s="285"/>
      <c r="HHQ48" s="287"/>
      <c r="HHR48" s="287"/>
      <c r="HHS48" s="285"/>
      <c r="HHT48" s="287"/>
      <c r="HHU48" s="287"/>
      <c r="HHV48" s="285"/>
      <c r="HHW48" s="287"/>
      <c r="HHX48" s="287"/>
      <c r="HHY48" s="285"/>
      <c r="HHZ48" s="287"/>
      <c r="HIA48" s="287"/>
      <c r="HIB48" s="285"/>
      <c r="HIC48" s="287"/>
      <c r="HID48" s="287"/>
      <c r="HIE48" s="285"/>
      <c r="HIF48" s="287"/>
      <c r="HIG48" s="287"/>
      <c r="HIH48" s="285"/>
      <c r="HII48" s="287"/>
      <c r="HIJ48" s="287"/>
      <c r="HIK48" s="285"/>
      <c r="HIL48" s="287"/>
      <c r="HIM48" s="287"/>
      <c r="HIN48" s="285"/>
      <c r="HIO48" s="287"/>
      <c r="HIP48" s="287"/>
      <c r="HIQ48" s="285"/>
      <c r="HIR48" s="287"/>
      <c r="HIS48" s="287"/>
      <c r="HIT48" s="285"/>
      <c r="HIU48" s="287"/>
      <c r="HIV48" s="287"/>
      <c r="HIW48" s="285"/>
      <c r="HIX48" s="287"/>
      <c r="HIY48" s="287"/>
      <c r="HIZ48" s="285"/>
      <c r="HJA48" s="287"/>
      <c r="HJB48" s="287"/>
      <c r="HJC48" s="285"/>
      <c r="HJD48" s="287"/>
      <c r="HJE48" s="287"/>
      <c r="HJF48" s="285"/>
      <c r="HJG48" s="287"/>
      <c r="HJH48" s="287"/>
      <c r="HJI48" s="285"/>
      <c r="HJJ48" s="286"/>
      <c r="HJK48" s="286"/>
      <c r="HJL48" s="286"/>
      <c r="HJM48" s="287"/>
      <c r="HJN48" s="287"/>
      <c r="HJO48" s="285"/>
      <c r="HJP48" s="286"/>
      <c r="HJQ48" s="286"/>
      <c r="HJR48" s="286"/>
      <c r="HJS48" s="287"/>
      <c r="HJT48" s="287"/>
      <c r="HJU48" s="285"/>
      <c r="HJV48" s="287"/>
      <c r="HJW48" s="287"/>
      <c r="HJX48" s="285"/>
      <c r="HJY48" s="286"/>
      <c r="HJZ48" s="286"/>
      <c r="HKA48" s="286"/>
      <c r="HKB48" s="286"/>
      <c r="HKC48" s="286"/>
      <c r="HKD48" s="286"/>
      <c r="HKE48" s="163"/>
      <c r="HKF48" s="154"/>
      <c r="HKG48" s="287"/>
      <c r="HKH48" s="287"/>
      <c r="HKI48" s="285"/>
      <c r="HKJ48" s="287"/>
      <c r="HKK48" s="287"/>
      <c r="HKL48" s="285"/>
      <c r="HKM48" s="287"/>
      <c r="HKN48" s="287"/>
      <c r="HKO48" s="285"/>
      <c r="HKP48" s="287"/>
      <c r="HKQ48" s="287"/>
      <c r="HKR48" s="285"/>
      <c r="HKS48" s="287"/>
      <c r="HKT48" s="287"/>
      <c r="HKU48" s="285"/>
      <c r="HKV48" s="287"/>
      <c r="HKW48" s="287"/>
      <c r="HKX48" s="285"/>
      <c r="HKY48" s="287"/>
      <c r="HKZ48" s="287"/>
      <c r="HLA48" s="285"/>
      <c r="HLB48" s="287"/>
      <c r="HLC48" s="287"/>
      <c r="HLD48" s="285"/>
      <c r="HLE48" s="287"/>
      <c r="HLF48" s="287"/>
      <c r="HLG48" s="285"/>
      <c r="HLH48" s="287"/>
      <c r="HLI48" s="287"/>
      <c r="HLJ48" s="285"/>
      <c r="HLK48" s="287"/>
      <c r="HLL48" s="287"/>
      <c r="HLM48" s="285"/>
      <c r="HLN48" s="287"/>
      <c r="HLO48" s="287"/>
      <c r="HLP48" s="285"/>
      <c r="HLQ48" s="287"/>
      <c r="HLR48" s="287"/>
      <c r="HLS48" s="285"/>
      <c r="HLT48" s="287"/>
      <c r="HLU48" s="287"/>
      <c r="HLV48" s="285"/>
      <c r="HLW48" s="287"/>
      <c r="HLX48" s="287"/>
      <c r="HLY48" s="285"/>
      <c r="HLZ48" s="287"/>
      <c r="HMA48" s="287"/>
      <c r="HMB48" s="285"/>
      <c r="HMC48" s="287"/>
      <c r="HMD48" s="287"/>
      <c r="HME48" s="285"/>
      <c r="HMF48" s="287"/>
      <c r="HMG48" s="287"/>
      <c r="HMH48" s="285"/>
      <c r="HMI48" s="287"/>
      <c r="HMJ48" s="287"/>
      <c r="HMK48" s="285"/>
      <c r="HML48" s="287"/>
      <c r="HMM48" s="287"/>
      <c r="HMN48" s="285"/>
      <c r="HMO48" s="287"/>
      <c r="HMP48" s="287"/>
      <c r="HMQ48" s="285"/>
      <c r="HMR48" s="286"/>
      <c r="HMS48" s="286"/>
      <c r="HMT48" s="286"/>
      <c r="HMU48" s="287"/>
      <c r="HMV48" s="287"/>
      <c r="HMW48" s="285"/>
      <c r="HMX48" s="286"/>
      <c r="HMY48" s="286"/>
      <c r="HMZ48" s="286"/>
      <c r="HNA48" s="287"/>
      <c r="HNB48" s="287"/>
      <c r="HNC48" s="285"/>
      <c r="HND48" s="287"/>
      <c r="HNE48" s="287"/>
      <c r="HNF48" s="285"/>
      <c r="HNG48" s="286"/>
      <c r="HNH48" s="286"/>
      <c r="HNI48" s="286"/>
      <c r="HNJ48" s="286"/>
      <c r="HNK48" s="286"/>
      <c r="HNL48" s="286"/>
      <c r="HNM48" s="163"/>
      <c r="HNN48" s="154"/>
      <c r="HNO48" s="287"/>
      <c r="HNP48" s="287"/>
      <c r="HNQ48" s="285"/>
      <c r="HNR48" s="287"/>
      <c r="HNS48" s="287"/>
      <c r="HNT48" s="285"/>
      <c r="HNU48" s="287"/>
      <c r="HNV48" s="287"/>
      <c r="HNW48" s="285"/>
      <c r="HNX48" s="287"/>
      <c r="HNY48" s="287"/>
      <c r="HNZ48" s="285"/>
      <c r="HOA48" s="287"/>
      <c r="HOB48" s="287"/>
      <c r="HOC48" s="285"/>
      <c r="HOD48" s="287"/>
      <c r="HOE48" s="287"/>
      <c r="HOF48" s="285"/>
      <c r="HOG48" s="287"/>
      <c r="HOH48" s="287"/>
      <c r="HOI48" s="285"/>
      <c r="HOJ48" s="287"/>
      <c r="HOK48" s="287"/>
      <c r="HOL48" s="285"/>
      <c r="HOM48" s="287"/>
      <c r="HON48" s="287"/>
      <c r="HOO48" s="285"/>
      <c r="HOP48" s="287"/>
      <c r="HOQ48" s="287"/>
      <c r="HOR48" s="285"/>
      <c r="HOS48" s="287"/>
      <c r="HOT48" s="287"/>
      <c r="HOU48" s="285"/>
      <c r="HOV48" s="287"/>
      <c r="HOW48" s="287"/>
      <c r="HOX48" s="285"/>
      <c r="HOY48" s="287"/>
      <c r="HOZ48" s="287"/>
      <c r="HPA48" s="285"/>
      <c r="HPB48" s="287"/>
      <c r="HPC48" s="287"/>
      <c r="HPD48" s="285"/>
      <c r="HPE48" s="287"/>
      <c r="HPF48" s="287"/>
      <c r="HPG48" s="285"/>
      <c r="HPH48" s="287"/>
      <c r="HPI48" s="287"/>
      <c r="HPJ48" s="285"/>
      <c r="HPK48" s="287"/>
      <c r="HPL48" s="287"/>
      <c r="HPM48" s="285"/>
      <c r="HPN48" s="287"/>
      <c r="HPO48" s="287"/>
      <c r="HPP48" s="285"/>
      <c r="HPQ48" s="287"/>
      <c r="HPR48" s="287"/>
      <c r="HPS48" s="285"/>
      <c r="HPT48" s="287"/>
      <c r="HPU48" s="287"/>
      <c r="HPV48" s="285"/>
      <c r="HPW48" s="287"/>
      <c r="HPX48" s="287"/>
      <c r="HPY48" s="285"/>
      <c r="HPZ48" s="286"/>
      <c r="HQA48" s="286"/>
      <c r="HQB48" s="286"/>
      <c r="HQC48" s="287"/>
      <c r="HQD48" s="287"/>
      <c r="HQE48" s="285"/>
      <c r="HQF48" s="286"/>
      <c r="HQG48" s="286"/>
      <c r="HQH48" s="286"/>
      <c r="HQI48" s="287"/>
      <c r="HQJ48" s="287"/>
      <c r="HQK48" s="285"/>
      <c r="HQL48" s="287"/>
      <c r="HQM48" s="287"/>
      <c r="HQN48" s="285"/>
      <c r="HQO48" s="286"/>
      <c r="HQP48" s="286"/>
      <c r="HQQ48" s="286"/>
      <c r="HQR48" s="286"/>
      <c r="HQS48" s="286"/>
      <c r="HQT48" s="286"/>
      <c r="HQU48" s="163"/>
      <c r="HQV48" s="154"/>
      <c r="HQW48" s="287"/>
      <c r="HQX48" s="287"/>
      <c r="HQY48" s="285"/>
      <c r="HQZ48" s="287"/>
      <c r="HRA48" s="287"/>
      <c r="HRB48" s="285"/>
      <c r="HRC48" s="287"/>
      <c r="HRD48" s="287"/>
      <c r="HRE48" s="285"/>
      <c r="HRF48" s="287"/>
      <c r="HRG48" s="287"/>
      <c r="HRH48" s="285"/>
      <c r="HRI48" s="287"/>
      <c r="HRJ48" s="287"/>
      <c r="HRK48" s="285"/>
      <c r="HRL48" s="287"/>
      <c r="HRM48" s="287"/>
      <c r="HRN48" s="285"/>
      <c r="HRO48" s="287"/>
      <c r="HRP48" s="287"/>
      <c r="HRQ48" s="285"/>
      <c r="HRR48" s="287"/>
      <c r="HRS48" s="287"/>
      <c r="HRT48" s="285"/>
      <c r="HRU48" s="287"/>
      <c r="HRV48" s="287"/>
      <c r="HRW48" s="285"/>
      <c r="HRX48" s="287"/>
      <c r="HRY48" s="287"/>
      <c r="HRZ48" s="285"/>
      <c r="HSA48" s="287"/>
      <c r="HSB48" s="287"/>
      <c r="HSC48" s="285"/>
      <c r="HSD48" s="287"/>
      <c r="HSE48" s="287"/>
      <c r="HSF48" s="285"/>
      <c r="HSG48" s="287"/>
      <c r="HSH48" s="287"/>
      <c r="HSI48" s="285"/>
      <c r="HSJ48" s="287"/>
      <c r="HSK48" s="287"/>
      <c r="HSL48" s="285"/>
      <c r="HSM48" s="287"/>
      <c r="HSN48" s="287"/>
      <c r="HSO48" s="285"/>
      <c r="HSP48" s="287"/>
      <c r="HSQ48" s="287"/>
      <c r="HSR48" s="285"/>
      <c r="HSS48" s="287"/>
      <c r="HST48" s="287"/>
      <c r="HSU48" s="285"/>
      <c r="HSV48" s="287"/>
      <c r="HSW48" s="287"/>
      <c r="HSX48" s="285"/>
      <c r="HSY48" s="287"/>
      <c r="HSZ48" s="287"/>
      <c r="HTA48" s="285"/>
      <c r="HTB48" s="287"/>
      <c r="HTC48" s="287"/>
      <c r="HTD48" s="285"/>
      <c r="HTE48" s="287"/>
      <c r="HTF48" s="287"/>
      <c r="HTG48" s="285"/>
      <c r="HTH48" s="286"/>
      <c r="HTI48" s="286"/>
      <c r="HTJ48" s="286"/>
      <c r="HTK48" s="287"/>
      <c r="HTL48" s="287"/>
      <c r="HTM48" s="285"/>
      <c r="HTN48" s="286"/>
      <c r="HTO48" s="286"/>
      <c r="HTP48" s="286"/>
      <c r="HTQ48" s="287"/>
      <c r="HTR48" s="287"/>
      <c r="HTS48" s="285"/>
      <c r="HTT48" s="287"/>
      <c r="HTU48" s="287"/>
      <c r="HTV48" s="285"/>
      <c r="HTW48" s="286"/>
      <c r="HTX48" s="286"/>
      <c r="HTY48" s="286"/>
      <c r="HTZ48" s="286"/>
      <c r="HUA48" s="286"/>
      <c r="HUB48" s="286"/>
      <c r="HUC48" s="163"/>
      <c r="HUD48" s="154"/>
      <c r="HUE48" s="287"/>
      <c r="HUF48" s="287"/>
      <c r="HUG48" s="285"/>
      <c r="HUH48" s="287"/>
      <c r="HUI48" s="287"/>
      <c r="HUJ48" s="285"/>
      <c r="HUK48" s="287"/>
      <c r="HUL48" s="287"/>
      <c r="HUM48" s="285"/>
      <c r="HUN48" s="287"/>
      <c r="HUO48" s="287"/>
      <c r="HUP48" s="285"/>
      <c r="HUQ48" s="287"/>
      <c r="HUR48" s="287"/>
      <c r="HUS48" s="285"/>
      <c r="HUT48" s="287"/>
      <c r="HUU48" s="287"/>
      <c r="HUV48" s="285"/>
      <c r="HUW48" s="287"/>
      <c r="HUX48" s="287"/>
      <c r="HUY48" s="285"/>
      <c r="HUZ48" s="287"/>
      <c r="HVA48" s="287"/>
      <c r="HVB48" s="285"/>
      <c r="HVC48" s="287"/>
      <c r="HVD48" s="287"/>
      <c r="HVE48" s="285"/>
      <c r="HVF48" s="287"/>
      <c r="HVG48" s="287"/>
      <c r="HVH48" s="285"/>
      <c r="HVI48" s="287"/>
      <c r="HVJ48" s="287"/>
      <c r="HVK48" s="285"/>
      <c r="HVL48" s="287"/>
      <c r="HVM48" s="287"/>
      <c r="HVN48" s="285"/>
      <c r="HVO48" s="287"/>
      <c r="HVP48" s="287"/>
      <c r="HVQ48" s="285"/>
      <c r="HVR48" s="287"/>
      <c r="HVS48" s="287"/>
      <c r="HVT48" s="285"/>
      <c r="HVU48" s="287"/>
      <c r="HVV48" s="287"/>
      <c r="HVW48" s="285"/>
      <c r="HVX48" s="287"/>
      <c r="HVY48" s="287"/>
      <c r="HVZ48" s="285"/>
      <c r="HWA48" s="287"/>
      <c r="HWB48" s="287"/>
      <c r="HWC48" s="285"/>
      <c r="HWD48" s="287"/>
      <c r="HWE48" s="287"/>
      <c r="HWF48" s="285"/>
      <c r="HWG48" s="287"/>
      <c r="HWH48" s="287"/>
      <c r="HWI48" s="285"/>
      <c r="HWJ48" s="287"/>
      <c r="HWK48" s="287"/>
      <c r="HWL48" s="285"/>
      <c r="HWM48" s="287"/>
      <c r="HWN48" s="287"/>
      <c r="HWO48" s="285"/>
      <c r="HWP48" s="286"/>
      <c r="HWQ48" s="286"/>
      <c r="HWR48" s="286"/>
      <c r="HWS48" s="287"/>
      <c r="HWT48" s="287"/>
      <c r="HWU48" s="285"/>
      <c r="HWV48" s="286"/>
      <c r="HWW48" s="286"/>
      <c r="HWX48" s="286"/>
      <c r="HWY48" s="287"/>
      <c r="HWZ48" s="287"/>
      <c r="HXA48" s="285"/>
      <c r="HXB48" s="287"/>
      <c r="HXC48" s="287"/>
      <c r="HXD48" s="285"/>
      <c r="HXE48" s="286"/>
      <c r="HXF48" s="286"/>
      <c r="HXG48" s="286"/>
      <c r="HXH48" s="286"/>
      <c r="HXI48" s="286"/>
      <c r="HXJ48" s="286"/>
      <c r="HXK48" s="163"/>
      <c r="HXL48" s="154"/>
      <c r="HXM48" s="287"/>
      <c r="HXN48" s="287"/>
      <c r="HXO48" s="285"/>
      <c r="HXP48" s="287"/>
      <c r="HXQ48" s="287"/>
      <c r="HXR48" s="285"/>
      <c r="HXS48" s="287"/>
      <c r="HXT48" s="287"/>
      <c r="HXU48" s="285"/>
      <c r="HXV48" s="287"/>
      <c r="HXW48" s="287"/>
      <c r="HXX48" s="285"/>
      <c r="HXY48" s="287"/>
      <c r="HXZ48" s="287"/>
      <c r="HYA48" s="285"/>
      <c r="HYB48" s="287"/>
      <c r="HYC48" s="287"/>
      <c r="HYD48" s="285"/>
      <c r="HYE48" s="287"/>
      <c r="HYF48" s="287"/>
      <c r="HYG48" s="285"/>
      <c r="HYH48" s="287"/>
      <c r="HYI48" s="287"/>
      <c r="HYJ48" s="285"/>
      <c r="HYK48" s="287"/>
      <c r="HYL48" s="287"/>
      <c r="HYM48" s="285"/>
      <c r="HYN48" s="287"/>
      <c r="HYO48" s="287"/>
      <c r="HYP48" s="285"/>
      <c r="HYQ48" s="287"/>
      <c r="HYR48" s="287"/>
      <c r="HYS48" s="285"/>
      <c r="HYT48" s="287"/>
      <c r="HYU48" s="287"/>
      <c r="HYV48" s="285"/>
      <c r="HYW48" s="287"/>
      <c r="HYX48" s="287"/>
      <c r="HYY48" s="285"/>
      <c r="HYZ48" s="287"/>
      <c r="HZA48" s="287"/>
      <c r="HZB48" s="285"/>
      <c r="HZC48" s="287"/>
      <c r="HZD48" s="287"/>
      <c r="HZE48" s="285"/>
      <c r="HZF48" s="287"/>
      <c r="HZG48" s="287"/>
      <c r="HZH48" s="285"/>
      <c r="HZI48" s="287"/>
      <c r="HZJ48" s="287"/>
      <c r="HZK48" s="285"/>
      <c r="HZL48" s="287"/>
      <c r="HZM48" s="287"/>
      <c r="HZN48" s="285"/>
      <c r="HZO48" s="287"/>
      <c r="HZP48" s="287"/>
      <c r="HZQ48" s="285"/>
      <c r="HZR48" s="287"/>
      <c r="HZS48" s="287"/>
      <c r="HZT48" s="285"/>
      <c r="HZU48" s="287"/>
      <c r="HZV48" s="287"/>
      <c r="HZW48" s="285"/>
      <c r="HZX48" s="286"/>
      <c r="HZY48" s="286"/>
      <c r="HZZ48" s="286"/>
      <c r="IAA48" s="287"/>
      <c r="IAB48" s="287"/>
      <c r="IAC48" s="285"/>
      <c r="IAD48" s="286"/>
      <c r="IAE48" s="286"/>
      <c r="IAF48" s="286"/>
      <c r="IAG48" s="287"/>
      <c r="IAH48" s="287"/>
      <c r="IAI48" s="285"/>
      <c r="IAJ48" s="287"/>
      <c r="IAK48" s="287"/>
      <c r="IAL48" s="285"/>
      <c r="IAM48" s="286"/>
      <c r="IAN48" s="286"/>
      <c r="IAO48" s="286"/>
      <c r="IAP48" s="286"/>
      <c r="IAQ48" s="286"/>
      <c r="IAR48" s="286"/>
      <c r="IAS48" s="163"/>
      <c r="IAT48" s="154"/>
      <c r="IAU48" s="287"/>
      <c r="IAV48" s="287"/>
      <c r="IAW48" s="285"/>
      <c r="IAX48" s="287"/>
      <c r="IAY48" s="287"/>
      <c r="IAZ48" s="285"/>
      <c r="IBA48" s="287"/>
      <c r="IBB48" s="287"/>
      <c r="IBC48" s="285"/>
      <c r="IBD48" s="287"/>
      <c r="IBE48" s="287"/>
      <c r="IBF48" s="285"/>
      <c r="IBG48" s="287"/>
      <c r="IBH48" s="287"/>
      <c r="IBI48" s="285"/>
      <c r="IBJ48" s="287"/>
      <c r="IBK48" s="287"/>
      <c r="IBL48" s="285"/>
      <c r="IBM48" s="287"/>
      <c r="IBN48" s="287"/>
      <c r="IBO48" s="285"/>
      <c r="IBP48" s="287"/>
      <c r="IBQ48" s="287"/>
      <c r="IBR48" s="285"/>
      <c r="IBS48" s="287"/>
      <c r="IBT48" s="287"/>
      <c r="IBU48" s="285"/>
      <c r="IBV48" s="287"/>
      <c r="IBW48" s="287"/>
      <c r="IBX48" s="285"/>
      <c r="IBY48" s="287"/>
      <c r="IBZ48" s="287"/>
      <c r="ICA48" s="285"/>
      <c r="ICB48" s="287"/>
      <c r="ICC48" s="287"/>
      <c r="ICD48" s="285"/>
      <c r="ICE48" s="287"/>
      <c r="ICF48" s="287"/>
      <c r="ICG48" s="285"/>
      <c r="ICH48" s="287"/>
      <c r="ICI48" s="287"/>
      <c r="ICJ48" s="285"/>
      <c r="ICK48" s="287"/>
      <c r="ICL48" s="287"/>
      <c r="ICM48" s="285"/>
      <c r="ICN48" s="287"/>
      <c r="ICO48" s="287"/>
      <c r="ICP48" s="285"/>
      <c r="ICQ48" s="287"/>
      <c r="ICR48" s="287"/>
      <c r="ICS48" s="285"/>
      <c r="ICT48" s="287"/>
      <c r="ICU48" s="287"/>
      <c r="ICV48" s="285"/>
      <c r="ICW48" s="287"/>
      <c r="ICX48" s="287"/>
      <c r="ICY48" s="285"/>
      <c r="ICZ48" s="287"/>
      <c r="IDA48" s="287"/>
      <c r="IDB48" s="285"/>
      <c r="IDC48" s="287"/>
      <c r="IDD48" s="287"/>
      <c r="IDE48" s="285"/>
      <c r="IDF48" s="286"/>
      <c r="IDG48" s="286"/>
      <c r="IDH48" s="286"/>
      <c r="IDI48" s="287"/>
      <c r="IDJ48" s="287"/>
      <c r="IDK48" s="285"/>
      <c r="IDL48" s="286"/>
      <c r="IDM48" s="286"/>
      <c r="IDN48" s="286"/>
      <c r="IDO48" s="287"/>
      <c r="IDP48" s="287"/>
      <c r="IDQ48" s="285"/>
      <c r="IDR48" s="287"/>
      <c r="IDS48" s="287"/>
      <c r="IDT48" s="285"/>
      <c r="IDU48" s="286"/>
      <c r="IDV48" s="286"/>
      <c r="IDW48" s="286"/>
      <c r="IDX48" s="286"/>
      <c r="IDY48" s="286"/>
      <c r="IDZ48" s="286"/>
      <c r="IEA48" s="163"/>
      <c r="IEB48" s="154"/>
      <c r="IEC48" s="287"/>
      <c r="IED48" s="287"/>
      <c r="IEE48" s="285"/>
      <c r="IEF48" s="287"/>
      <c r="IEG48" s="287"/>
      <c r="IEH48" s="285"/>
      <c r="IEI48" s="287"/>
      <c r="IEJ48" s="287"/>
      <c r="IEK48" s="285"/>
      <c r="IEL48" s="287"/>
      <c r="IEM48" s="287"/>
      <c r="IEN48" s="285"/>
      <c r="IEO48" s="287"/>
      <c r="IEP48" s="287"/>
      <c r="IEQ48" s="285"/>
      <c r="IER48" s="287"/>
      <c r="IES48" s="287"/>
      <c r="IET48" s="285"/>
      <c r="IEU48" s="287"/>
      <c r="IEV48" s="287"/>
      <c r="IEW48" s="285"/>
      <c r="IEX48" s="287"/>
      <c r="IEY48" s="287"/>
      <c r="IEZ48" s="285"/>
      <c r="IFA48" s="287"/>
      <c r="IFB48" s="287"/>
      <c r="IFC48" s="285"/>
      <c r="IFD48" s="287"/>
      <c r="IFE48" s="287"/>
      <c r="IFF48" s="285"/>
      <c r="IFG48" s="287"/>
      <c r="IFH48" s="287"/>
      <c r="IFI48" s="285"/>
      <c r="IFJ48" s="287"/>
      <c r="IFK48" s="287"/>
      <c r="IFL48" s="285"/>
      <c r="IFM48" s="287"/>
      <c r="IFN48" s="287"/>
      <c r="IFO48" s="285"/>
      <c r="IFP48" s="287"/>
      <c r="IFQ48" s="287"/>
      <c r="IFR48" s="285"/>
      <c r="IFS48" s="287"/>
      <c r="IFT48" s="287"/>
      <c r="IFU48" s="285"/>
      <c r="IFV48" s="287"/>
      <c r="IFW48" s="287"/>
      <c r="IFX48" s="285"/>
      <c r="IFY48" s="287"/>
      <c r="IFZ48" s="287"/>
      <c r="IGA48" s="285"/>
      <c r="IGB48" s="287"/>
      <c r="IGC48" s="287"/>
      <c r="IGD48" s="285"/>
      <c r="IGE48" s="287"/>
      <c r="IGF48" s="287"/>
      <c r="IGG48" s="285"/>
      <c r="IGH48" s="287"/>
      <c r="IGI48" s="287"/>
      <c r="IGJ48" s="285"/>
      <c r="IGK48" s="287"/>
      <c r="IGL48" s="287"/>
      <c r="IGM48" s="285"/>
      <c r="IGN48" s="286"/>
      <c r="IGO48" s="286"/>
      <c r="IGP48" s="286"/>
      <c r="IGQ48" s="287"/>
      <c r="IGR48" s="287"/>
      <c r="IGS48" s="285"/>
      <c r="IGT48" s="286"/>
      <c r="IGU48" s="286"/>
      <c r="IGV48" s="286"/>
      <c r="IGW48" s="287"/>
      <c r="IGX48" s="287"/>
      <c r="IGY48" s="285"/>
      <c r="IGZ48" s="287"/>
      <c r="IHA48" s="287"/>
      <c r="IHB48" s="285"/>
      <c r="IHC48" s="286"/>
      <c r="IHD48" s="286"/>
      <c r="IHE48" s="286"/>
      <c r="IHF48" s="286"/>
      <c r="IHG48" s="286"/>
      <c r="IHH48" s="286"/>
      <c r="IHI48" s="163"/>
      <c r="IHJ48" s="154"/>
      <c r="IHK48" s="287"/>
      <c r="IHL48" s="287"/>
      <c r="IHM48" s="285"/>
      <c r="IHN48" s="287"/>
      <c r="IHO48" s="287"/>
      <c r="IHP48" s="285"/>
      <c r="IHQ48" s="287"/>
      <c r="IHR48" s="287"/>
      <c r="IHS48" s="285"/>
      <c r="IHT48" s="287"/>
      <c r="IHU48" s="287"/>
      <c r="IHV48" s="285"/>
      <c r="IHW48" s="287"/>
      <c r="IHX48" s="287"/>
      <c r="IHY48" s="285"/>
      <c r="IHZ48" s="287"/>
      <c r="IIA48" s="287"/>
      <c r="IIB48" s="285"/>
      <c r="IIC48" s="287"/>
      <c r="IID48" s="287"/>
      <c r="IIE48" s="285"/>
      <c r="IIF48" s="287"/>
      <c r="IIG48" s="287"/>
      <c r="IIH48" s="285"/>
      <c r="III48" s="287"/>
      <c r="IIJ48" s="287"/>
      <c r="IIK48" s="285"/>
      <c r="IIL48" s="287"/>
      <c r="IIM48" s="287"/>
      <c r="IIN48" s="285"/>
      <c r="IIO48" s="287"/>
      <c r="IIP48" s="287"/>
      <c r="IIQ48" s="285"/>
      <c r="IIR48" s="287"/>
      <c r="IIS48" s="287"/>
      <c r="IIT48" s="285"/>
      <c r="IIU48" s="287"/>
      <c r="IIV48" s="287"/>
      <c r="IIW48" s="285"/>
      <c r="IIX48" s="287"/>
      <c r="IIY48" s="287"/>
      <c r="IIZ48" s="285"/>
      <c r="IJA48" s="287"/>
      <c r="IJB48" s="287"/>
      <c r="IJC48" s="285"/>
      <c r="IJD48" s="287"/>
      <c r="IJE48" s="287"/>
      <c r="IJF48" s="285"/>
      <c r="IJG48" s="287"/>
      <c r="IJH48" s="287"/>
      <c r="IJI48" s="285"/>
      <c r="IJJ48" s="287"/>
      <c r="IJK48" s="287"/>
      <c r="IJL48" s="285"/>
      <c r="IJM48" s="287"/>
      <c r="IJN48" s="287"/>
      <c r="IJO48" s="285"/>
      <c r="IJP48" s="287"/>
      <c r="IJQ48" s="287"/>
      <c r="IJR48" s="285"/>
      <c r="IJS48" s="287"/>
      <c r="IJT48" s="287"/>
      <c r="IJU48" s="285"/>
      <c r="IJV48" s="286"/>
      <c r="IJW48" s="286"/>
      <c r="IJX48" s="286"/>
      <c r="IJY48" s="287"/>
      <c r="IJZ48" s="287"/>
      <c r="IKA48" s="285"/>
      <c r="IKB48" s="286"/>
      <c r="IKC48" s="286"/>
      <c r="IKD48" s="286"/>
      <c r="IKE48" s="287"/>
      <c r="IKF48" s="287"/>
      <c r="IKG48" s="285"/>
      <c r="IKH48" s="287"/>
      <c r="IKI48" s="287"/>
      <c r="IKJ48" s="285"/>
      <c r="IKK48" s="286"/>
      <c r="IKL48" s="286"/>
      <c r="IKM48" s="286"/>
      <c r="IKN48" s="286"/>
      <c r="IKO48" s="286"/>
      <c r="IKP48" s="286"/>
      <c r="IKQ48" s="163"/>
      <c r="IKR48" s="154"/>
      <c r="IKS48" s="287"/>
      <c r="IKT48" s="287"/>
      <c r="IKU48" s="285"/>
      <c r="IKV48" s="287"/>
      <c r="IKW48" s="287"/>
      <c r="IKX48" s="285"/>
      <c r="IKY48" s="287"/>
      <c r="IKZ48" s="287"/>
      <c r="ILA48" s="285"/>
      <c r="ILB48" s="287"/>
      <c r="ILC48" s="287"/>
      <c r="ILD48" s="285"/>
      <c r="ILE48" s="287"/>
      <c r="ILF48" s="287"/>
      <c r="ILG48" s="285"/>
      <c r="ILH48" s="287"/>
      <c r="ILI48" s="287"/>
      <c r="ILJ48" s="285"/>
      <c r="ILK48" s="287"/>
      <c r="ILL48" s="287"/>
      <c r="ILM48" s="285"/>
      <c r="ILN48" s="287"/>
      <c r="ILO48" s="287"/>
      <c r="ILP48" s="285"/>
      <c r="ILQ48" s="287"/>
      <c r="ILR48" s="287"/>
      <c r="ILS48" s="285"/>
      <c r="ILT48" s="287"/>
      <c r="ILU48" s="287"/>
      <c r="ILV48" s="285"/>
      <c r="ILW48" s="287"/>
      <c r="ILX48" s="287"/>
      <c r="ILY48" s="285"/>
      <c r="ILZ48" s="287"/>
      <c r="IMA48" s="287"/>
      <c r="IMB48" s="285"/>
      <c r="IMC48" s="287"/>
      <c r="IMD48" s="287"/>
      <c r="IME48" s="285"/>
      <c r="IMF48" s="287"/>
      <c r="IMG48" s="287"/>
      <c r="IMH48" s="285"/>
      <c r="IMI48" s="287"/>
      <c r="IMJ48" s="287"/>
      <c r="IMK48" s="285"/>
      <c r="IML48" s="287"/>
      <c r="IMM48" s="287"/>
      <c r="IMN48" s="285"/>
      <c r="IMO48" s="287"/>
      <c r="IMP48" s="287"/>
      <c r="IMQ48" s="285"/>
      <c r="IMR48" s="287"/>
      <c r="IMS48" s="287"/>
      <c r="IMT48" s="285"/>
      <c r="IMU48" s="287"/>
      <c r="IMV48" s="287"/>
      <c r="IMW48" s="285"/>
      <c r="IMX48" s="287"/>
      <c r="IMY48" s="287"/>
      <c r="IMZ48" s="285"/>
      <c r="INA48" s="287"/>
      <c r="INB48" s="287"/>
      <c r="INC48" s="285"/>
      <c r="IND48" s="286"/>
      <c r="INE48" s="286"/>
      <c r="INF48" s="286"/>
      <c r="ING48" s="287"/>
      <c r="INH48" s="287"/>
      <c r="INI48" s="285"/>
      <c r="INJ48" s="286"/>
      <c r="INK48" s="286"/>
      <c r="INL48" s="286"/>
      <c r="INM48" s="287"/>
      <c r="INN48" s="287"/>
      <c r="INO48" s="285"/>
      <c r="INP48" s="287"/>
      <c r="INQ48" s="287"/>
      <c r="INR48" s="285"/>
      <c r="INS48" s="286"/>
      <c r="INT48" s="286"/>
      <c r="INU48" s="286"/>
      <c r="INV48" s="286"/>
      <c r="INW48" s="286"/>
      <c r="INX48" s="286"/>
      <c r="INY48" s="163"/>
      <c r="INZ48" s="154"/>
      <c r="IOA48" s="287"/>
      <c r="IOB48" s="287"/>
      <c r="IOC48" s="285"/>
      <c r="IOD48" s="287"/>
      <c r="IOE48" s="287"/>
      <c r="IOF48" s="285"/>
      <c r="IOG48" s="287"/>
      <c r="IOH48" s="287"/>
      <c r="IOI48" s="285"/>
      <c r="IOJ48" s="287"/>
      <c r="IOK48" s="287"/>
      <c r="IOL48" s="285"/>
      <c r="IOM48" s="287"/>
      <c r="ION48" s="287"/>
      <c r="IOO48" s="285"/>
      <c r="IOP48" s="287"/>
      <c r="IOQ48" s="287"/>
      <c r="IOR48" s="285"/>
      <c r="IOS48" s="287"/>
      <c r="IOT48" s="287"/>
      <c r="IOU48" s="285"/>
      <c r="IOV48" s="287"/>
      <c r="IOW48" s="287"/>
      <c r="IOX48" s="285"/>
      <c r="IOY48" s="287"/>
      <c r="IOZ48" s="287"/>
      <c r="IPA48" s="285"/>
      <c r="IPB48" s="287"/>
      <c r="IPC48" s="287"/>
      <c r="IPD48" s="285"/>
      <c r="IPE48" s="287"/>
      <c r="IPF48" s="287"/>
      <c r="IPG48" s="285"/>
      <c r="IPH48" s="287"/>
      <c r="IPI48" s="287"/>
      <c r="IPJ48" s="285"/>
      <c r="IPK48" s="287"/>
      <c r="IPL48" s="287"/>
      <c r="IPM48" s="285"/>
      <c r="IPN48" s="287"/>
      <c r="IPO48" s="287"/>
      <c r="IPP48" s="285"/>
      <c r="IPQ48" s="287"/>
      <c r="IPR48" s="287"/>
      <c r="IPS48" s="285"/>
      <c r="IPT48" s="287"/>
      <c r="IPU48" s="287"/>
      <c r="IPV48" s="285"/>
      <c r="IPW48" s="287"/>
      <c r="IPX48" s="287"/>
      <c r="IPY48" s="285"/>
      <c r="IPZ48" s="287"/>
      <c r="IQA48" s="287"/>
      <c r="IQB48" s="285"/>
      <c r="IQC48" s="287"/>
      <c r="IQD48" s="287"/>
      <c r="IQE48" s="285"/>
      <c r="IQF48" s="287"/>
      <c r="IQG48" s="287"/>
      <c r="IQH48" s="285"/>
      <c r="IQI48" s="287"/>
      <c r="IQJ48" s="287"/>
      <c r="IQK48" s="285"/>
      <c r="IQL48" s="286"/>
      <c r="IQM48" s="286"/>
      <c r="IQN48" s="286"/>
      <c r="IQO48" s="287"/>
      <c r="IQP48" s="287"/>
      <c r="IQQ48" s="285"/>
      <c r="IQR48" s="286"/>
      <c r="IQS48" s="286"/>
      <c r="IQT48" s="286"/>
      <c r="IQU48" s="287"/>
      <c r="IQV48" s="287"/>
      <c r="IQW48" s="285"/>
      <c r="IQX48" s="287"/>
      <c r="IQY48" s="287"/>
      <c r="IQZ48" s="285"/>
      <c r="IRA48" s="286"/>
      <c r="IRB48" s="286"/>
      <c r="IRC48" s="286"/>
      <c r="IRD48" s="286"/>
      <c r="IRE48" s="286"/>
      <c r="IRF48" s="286"/>
      <c r="IRG48" s="163"/>
      <c r="IRH48" s="154"/>
      <c r="IRI48" s="287"/>
      <c r="IRJ48" s="287"/>
      <c r="IRK48" s="285"/>
      <c r="IRL48" s="287"/>
      <c r="IRM48" s="287"/>
      <c r="IRN48" s="285"/>
      <c r="IRO48" s="287"/>
      <c r="IRP48" s="287"/>
      <c r="IRQ48" s="285"/>
      <c r="IRR48" s="287"/>
      <c r="IRS48" s="287"/>
      <c r="IRT48" s="285"/>
      <c r="IRU48" s="287"/>
      <c r="IRV48" s="287"/>
      <c r="IRW48" s="285"/>
      <c r="IRX48" s="287"/>
      <c r="IRY48" s="287"/>
      <c r="IRZ48" s="285"/>
      <c r="ISA48" s="287"/>
      <c r="ISB48" s="287"/>
      <c r="ISC48" s="285"/>
      <c r="ISD48" s="287"/>
      <c r="ISE48" s="287"/>
      <c r="ISF48" s="285"/>
      <c r="ISG48" s="287"/>
      <c r="ISH48" s="287"/>
      <c r="ISI48" s="285"/>
      <c r="ISJ48" s="287"/>
      <c r="ISK48" s="287"/>
      <c r="ISL48" s="285"/>
      <c r="ISM48" s="287"/>
      <c r="ISN48" s="287"/>
      <c r="ISO48" s="285"/>
      <c r="ISP48" s="287"/>
      <c r="ISQ48" s="287"/>
      <c r="ISR48" s="285"/>
      <c r="ISS48" s="287"/>
      <c r="IST48" s="287"/>
      <c r="ISU48" s="285"/>
      <c r="ISV48" s="287"/>
      <c r="ISW48" s="287"/>
      <c r="ISX48" s="285"/>
      <c r="ISY48" s="287"/>
      <c r="ISZ48" s="287"/>
      <c r="ITA48" s="285"/>
      <c r="ITB48" s="287"/>
      <c r="ITC48" s="287"/>
      <c r="ITD48" s="285"/>
      <c r="ITE48" s="287"/>
      <c r="ITF48" s="287"/>
      <c r="ITG48" s="285"/>
      <c r="ITH48" s="287"/>
      <c r="ITI48" s="287"/>
      <c r="ITJ48" s="285"/>
      <c r="ITK48" s="287"/>
      <c r="ITL48" s="287"/>
      <c r="ITM48" s="285"/>
      <c r="ITN48" s="287"/>
      <c r="ITO48" s="287"/>
      <c r="ITP48" s="285"/>
      <c r="ITQ48" s="287"/>
      <c r="ITR48" s="287"/>
      <c r="ITS48" s="285"/>
      <c r="ITT48" s="286"/>
      <c r="ITU48" s="286"/>
      <c r="ITV48" s="286"/>
      <c r="ITW48" s="287"/>
      <c r="ITX48" s="287"/>
      <c r="ITY48" s="285"/>
      <c r="ITZ48" s="286"/>
      <c r="IUA48" s="286"/>
      <c r="IUB48" s="286"/>
      <c r="IUC48" s="287"/>
      <c r="IUD48" s="287"/>
      <c r="IUE48" s="285"/>
      <c r="IUF48" s="287"/>
      <c r="IUG48" s="287"/>
      <c r="IUH48" s="285"/>
      <c r="IUI48" s="286"/>
      <c r="IUJ48" s="286"/>
      <c r="IUK48" s="286"/>
      <c r="IUL48" s="286"/>
      <c r="IUM48" s="286"/>
      <c r="IUN48" s="286"/>
      <c r="IUO48" s="163"/>
      <c r="IUP48" s="154"/>
      <c r="IUQ48" s="287"/>
      <c r="IUR48" s="287"/>
      <c r="IUS48" s="285"/>
      <c r="IUT48" s="287"/>
      <c r="IUU48" s="287"/>
      <c r="IUV48" s="285"/>
      <c r="IUW48" s="287"/>
      <c r="IUX48" s="287"/>
      <c r="IUY48" s="285"/>
      <c r="IUZ48" s="287"/>
      <c r="IVA48" s="287"/>
      <c r="IVB48" s="285"/>
      <c r="IVC48" s="287"/>
      <c r="IVD48" s="287"/>
      <c r="IVE48" s="285"/>
      <c r="IVF48" s="287"/>
      <c r="IVG48" s="287"/>
      <c r="IVH48" s="285"/>
      <c r="IVI48" s="287"/>
      <c r="IVJ48" s="287"/>
      <c r="IVK48" s="285"/>
      <c r="IVL48" s="287"/>
      <c r="IVM48" s="287"/>
      <c r="IVN48" s="285"/>
      <c r="IVO48" s="287"/>
      <c r="IVP48" s="287"/>
      <c r="IVQ48" s="285"/>
      <c r="IVR48" s="287"/>
      <c r="IVS48" s="287"/>
      <c r="IVT48" s="285"/>
      <c r="IVU48" s="287"/>
      <c r="IVV48" s="287"/>
      <c r="IVW48" s="285"/>
      <c r="IVX48" s="287"/>
      <c r="IVY48" s="287"/>
      <c r="IVZ48" s="285"/>
      <c r="IWA48" s="287"/>
      <c r="IWB48" s="287"/>
      <c r="IWC48" s="285"/>
      <c r="IWD48" s="287"/>
      <c r="IWE48" s="287"/>
      <c r="IWF48" s="285"/>
      <c r="IWG48" s="287"/>
      <c r="IWH48" s="287"/>
      <c r="IWI48" s="285"/>
      <c r="IWJ48" s="287"/>
      <c r="IWK48" s="287"/>
      <c r="IWL48" s="285"/>
      <c r="IWM48" s="287"/>
      <c r="IWN48" s="287"/>
      <c r="IWO48" s="285"/>
      <c r="IWP48" s="287"/>
      <c r="IWQ48" s="287"/>
      <c r="IWR48" s="285"/>
      <c r="IWS48" s="287"/>
      <c r="IWT48" s="287"/>
      <c r="IWU48" s="285"/>
      <c r="IWV48" s="287"/>
      <c r="IWW48" s="287"/>
      <c r="IWX48" s="285"/>
      <c r="IWY48" s="287"/>
      <c r="IWZ48" s="287"/>
      <c r="IXA48" s="285"/>
      <c r="IXB48" s="286"/>
      <c r="IXC48" s="286"/>
      <c r="IXD48" s="286"/>
      <c r="IXE48" s="287"/>
      <c r="IXF48" s="287"/>
      <c r="IXG48" s="285"/>
      <c r="IXH48" s="286"/>
      <c r="IXI48" s="286"/>
      <c r="IXJ48" s="286"/>
      <c r="IXK48" s="287"/>
      <c r="IXL48" s="287"/>
      <c r="IXM48" s="285"/>
      <c r="IXN48" s="287"/>
      <c r="IXO48" s="287"/>
      <c r="IXP48" s="285"/>
      <c r="IXQ48" s="286"/>
      <c r="IXR48" s="286"/>
      <c r="IXS48" s="286"/>
      <c r="IXT48" s="286"/>
      <c r="IXU48" s="286"/>
      <c r="IXV48" s="286"/>
      <c r="IXW48" s="163"/>
      <c r="IXX48" s="154"/>
      <c r="IXY48" s="287"/>
      <c r="IXZ48" s="287"/>
      <c r="IYA48" s="285"/>
      <c r="IYB48" s="287"/>
      <c r="IYC48" s="287"/>
      <c r="IYD48" s="285"/>
      <c r="IYE48" s="287"/>
      <c r="IYF48" s="287"/>
      <c r="IYG48" s="285"/>
      <c r="IYH48" s="287"/>
      <c r="IYI48" s="287"/>
      <c r="IYJ48" s="285"/>
      <c r="IYK48" s="287"/>
      <c r="IYL48" s="287"/>
      <c r="IYM48" s="285"/>
      <c r="IYN48" s="287"/>
      <c r="IYO48" s="287"/>
      <c r="IYP48" s="285"/>
      <c r="IYQ48" s="287"/>
      <c r="IYR48" s="287"/>
      <c r="IYS48" s="285"/>
      <c r="IYT48" s="287"/>
      <c r="IYU48" s="287"/>
      <c r="IYV48" s="285"/>
      <c r="IYW48" s="287"/>
      <c r="IYX48" s="287"/>
      <c r="IYY48" s="285"/>
      <c r="IYZ48" s="287"/>
      <c r="IZA48" s="287"/>
      <c r="IZB48" s="285"/>
      <c r="IZC48" s="287"/>
      <c r="IZD48" s="287"/>
      <c r="IZE48" s="285"/>
      <c r="IZF48" s="287"/>
      <c r="IZG48" s="287"/>
      <c r="IZH48" s="285"/>
      <c r="IZI48" s="287"/>
      <c r="IZJ48" s="287"/>
      <c r="IZK48" s="285"/>
      <c r="IZL48" s="287"/>
      <c r="IZM48" s="287"/>
      <c r="IZN48" s="285"/>
      <c r="IZO48" s="287"/>
      <c r="IZP48" s="287"/>
      <c r="IZQ48" s="285"/>
      <c r="IZR48" s="287"/>
      <c r="IZS48" s="287"/>
      <c r="IZT48" s="285"/>
      <c r="IZU48" s="287"/>
      <c r="IZV48" s="287"/>
      <c r="IZW48" s="285"/>
      <c r="IZX48" s="287"/>
      <c r="IZY48" s="287"/>
      <c r="IZZ48" s="285"/>
      <c r="JAA48" s="287"/>
      <c r="JAB48" s="287"/>
      <c r="JAC48" s="285"/>
      <c r="JAD48" s="287"/>
      <c r="JAE48" s="287"/>
      <c r="JAF48" s="285"/>
      <c r="JAG48" s="287"/>
      <c r="JAH48" s="287"/>
      <c r="JAI48" s="285"/>
      <c r="JAJ48" s="286"/>
      <c r="JAK48" s="286"/>
      <c r="JAL48" s="286"/>
      <c r="JAM48" s="287"/>
      <c r="JAN48" s="287"/>
      <c r="JAO48" s="285"/>
      <c r="JAP48" s="286"/>
      <c r="JAQ48" s="286"/>
      <c r="JAR48" s="286"/>
      <c r="JAS48" s="287"/>
      <c r="JAT48" s="287"/>
      <c r="JAU48" s="285"/>
      <c r="JAV48" s="287"/>
      <c r="JAW48" s="287"/>
      <c r="JAX48" s="285"/>
      <c r="JAY48" s="286"/>
      <c r="JAZ48" s="286"/>
      <c r="JBA48" s="286"/>
      <c r="JBB48" s="286"/>
      <c r="JBC48" s="286"/>
      <c r="JBD48" s="286"/>
      <c r="JBE48" s="163"/>
      <c r="JBF48" s="154"/>
      <c r="JBG48" s="287"/>
      <c r="JBH48" s="287"/>
      <c r="JBI48" s="285"/>
      <c r="JBJ48" s="287"/>
      <c r="JBK48" s="287"/>
      <c r="JBL48" s="285"/>
      <c r="JBM48" s="287"/>
      <c r="JBN48" s="287"/>
      <c r="JBO48" s="285"/>
      <c r="JBP48" s="287"/>
      <c r="JBQ48" s="287"/>
      <c r="JBR48" s="285"/>
      <c r="JBS48" s="287"/>
      <c r="JBT48" s="287"/>
      <c r="JBU48" s="285"/>
      <c r="JBV48" s="287"/>
      <c r="JBW48" s="287"/>
      <c r="JBX48" s="285"/>
      <c r="JBY48" s="287"/>
      <c r="JBZ48" s="287"/>
      <c r="JCA48" s="285"/>
      <c r="JCB48" s="287"/>
      <c r="JCC48" s="287"/>
      <c r="JCD48" s="285"/>
      <c r="JCE48" s="287"/>
      <c r="JCF48" s="287"/>
      <c r="JCG48" s="285"/>
      <c r="JCH48" s="287"/>
      <c r="JCI48" s="287"/>
      <c r="JCJ48" s="285"/>
      <c r="JCK48" s="287"/>
      <c r="JCL48" s="287"/>
      <c r="JCM48" s="285"/>
      <c r="JCN48" s="287"/>
      <c r="JCO48" s="287"/>
      <c r="JCP48" s="285"/>
      <c r="JCQ48" s="287"/>
      <c r="JCR48" s="287"/>
      <c r="JCS48" s="285"/>
      <c r="JCT48" s="287"/>
      <c r="JCU48" s="287"/>
      <c r="JCV48" s="285"/>
      <c r="JCW48" s="287"/>
      <c r="JCX48" s="287"/>
      <c r="JCY48" s="285"/>
      <c r="JCZ48" s="287"/>
      <c r="JDA48" s="287"/>
      <c r="JDB48" s="285"/>
      <c r="JDC48" s="287"/>
      <c r="JDD48" s="287"/>
      <c r="JDE48" s="285"/>
      <c r="JDF48" s="287"/>
      <c r="JDG48" s="287"/>
      <c r="JDH48" s="285"/>
      <c r="JDI48" s="287"/>
      <c r="JDJ48" s="287"/>
      <c r="JDK48" s="285"/>
      <c r="JDL48" s="287"/>
      <c r="JDM48" s="287"/>
      <c r="JDN48" s="285"/>
      <c r="JDO48" s="287"/>
      <c r="JDP48" s="287"/>
      <c r="JDQ48" s="285"/>
      <c r="JDR48" s="286"/>
      <c r="JDS48" s="286"/>
      <c r="JDT48" s="286"/>
      <c r="JDU48" s="287"/>
      <c r="JDV48" s="287"/>
      <c r="JDW48" s="285"/>
      <c r="JDX48" s="286"/>
      <c r="JDY48" s="286"/>
      <c r="JDZ48" s="286"/>
      <c r="JEA48" s="287"/>
      <c r="JEB48" s="287"/>
      <c r="JEC48" s="285"/>
      <c r="JED48" s="287"/>
      <c r="JEE48" s="287"/>
      <c r="JEF48" s="285"/>
      <c r="JEG48" s="286"/>
      <c r="JEH48" s="286"/>
      <c r="JEI48" s="286"/>
      <c r="JEJ48" s="286"/>
      <c r="JEK48" s="286"/>
      <c r="JEL48" s="286"/>
      <c r="JEM48" s="163"/>
      <c r="JEN48" s="154"/>
      <c r="JEO48" s="287"/>
      <c r="JEP48" s="287"/>
      <c r="JEQ48" s="285"/>
      <c r="JER48" s="287"/>
      <c r="JES48" s="287"/>
      <c r="JET48" s="285"/>
      <c r="JEU48" s="287"/>
      <c r="JEV48" s="287"/>
      <c r="JEW48" s="285"/>
      <c r="JEX48" s="287"/>
      <c r="JEY48" s="287"/>
      <c r="JEZ48" s="285"/>
      <c r="JFA48" s="287"/>
      <c r="JFB48" s="287"/>
      <c r="JFC48" s="285"/>
      <c r="JFD48" s="287"/>
      <c r="JFE48" s="287"/>
      <c r="JFF48" s="285"/>
      <c r="JFG48" s="287"/>
      <c r="JFH48" s="287"/>
      <c r="JFI48" s="285"/>
      <c r="JFJ48" s="287"/>
      <c r="JFK48" s="287"/>
      <c r="JFL48" s="285"/>
      <c r="JFM48" s="287"/>
      <c r="JFN48" s="287"/>
      <c r="JFO48" s="285"/>
      <c r="JFP48" s="287"/>
      <c r="JFQ48" s="287"/>
      <c r="JFR48" s="285"/>
      <c r="JFS48" s="287"/>
      <c r="JFT48" s="287"/>
      <c r="JFU48" s="285"/>
      <c r="JFV48" s="287"/>
      <c r="JFW48" s="287"/>
      <c r="JFX48" s="285"/>
      <c r="JFY48" s="287"/>
      <c r="JFZ48" s="287"/>
      <c r="JGA48" s="285"/>
      <c r="JGB48" s="287"/>
      <c r="JGC48" s="287"/>
      <c r="JGD48" s="285"/>
      <c r="JGE48" s="287"/>
      <c r="JGF48" s="287"/>
      <c r="JGG48" s="285"/>
      <c r="JGH48" s="287"/>
      <c r="JGI48" s="287"/>
      <c r="JGJ48" s="285"/>
      <c r="JGK48" s="287"/>
      <c r="JGL48" s="287"/>
      <c r="JGM48" s="285"/>
      <c r="JGN48" s="287"/>
      <c r="JGO48" s="287"/>
      <c r="JGP48" s="285"/>
      <c r="JGQ48" s="287"/>
      <c r="JGR48" s="287"/>
      <c r="JGS48" s="285"/>
      <c r="JGT48" s="287"/>
      <c r="JGU48" s="287"/>
      <c r="JGV48" s="285"/>
      <c r="JGW48" s="287"/>
      <c r="JGX48" s="287"/>
      <c r="JGY48" s="285"/>
      <c r="JGZ48" s="286"/>
      <c r="JHA48" s="286"/>
      <c r="JHB48" s="286"/>
      <c r="JHC48" s="287"/>
      <c r="JHD48" s="287"/>
      <c r="JHE48" s="285"/>
      <c r="JHF48" s="286"/>
      <c r="JHG48" s="286"/>
      <c r="JHH48" s="286"/>
      <c r="JHI48" s="287"/>
      <c r="JHJ48" s="287"/>
      <c r="JHK48" s="285"/>
      <c r="JHL48" s="287"/>
      <c r="JHM48" s="287"/>
      <c r="JHN48" s="285"/>
      <c r="JHO48" s="286"/>
      <c r="JHP48" s="286"/>
      <c r="JHQ48" s="286"/>
      <c r="JHR48" s="286"/>
      <c r="JHS48" s="286"/>
      <c r="JHT48" s="286"/>
      <c r="JHU48" s="163"/>
      <c r="JHV48" s="154"/>
      <c r="JHW48" s="287"/>
      <c r="JHX48" s="287"/>
      <c r="JHY48" s="285"/>
      <c r="JHZ48" s="287"/>
      <c r="JIA48" s="287"/>
      <c r="JIB48" s="285"/>
      <c r="JIC48" s="287"/>
      <c r="JID48" s="287"/>
      <c r="JIE48" s="285"/>
      <c r="JIF48" s="287"/>
      <c r="JIG48" s="287"/>
      <c r="JIH48" s="285"/>
      <c r="JII48" s="287"/>
      <c r="JIJ48" s="287"/>
      <c r="JIK48" s="285"/>
      <c r="JIL48" s="287"/>
      <c r="JIM48" s="287"/>
      <c r="JIN48" s="285"/>
      <c r="JIO48" s="287"/>
      <c r="JIP48" s="287"/>
      <c r="JIQ48" s="285"/>
      <c r="JIR48" s="287"/>
      <c r="JIS48" s="287"/>
      <c r="JIT48" s="285"/>
      <c r="JIU48" s="287"/>
      <c r="JIV48" s="287"/>
      <c r="JIW48" s="285"/>
      <c r="JIX48" s="287"/>
      <c r="JIY48" s="287"/>
      <c r="JIZ48" s="285"/>
      <c r="JJA48" s="287"/>
      <c r="JJB48" s="287"/>
      <c r="JJC48" s="285"/>
      <c r="JJD48" s="287"/>
      <c r="JJE48" s="287"/>
      <c r="JJF48" s="285"/>
      <c r="JJG48" s="287"/>
      <c r="JJH48" s="287"/>
      <c r="JJI48" s="285"/>
      <c r="JJJ48" s="287"/>
      <c r="JJK48" s="287"/>
      <c r="JJL48" s="285"/>
      <c r="JJM48" s="287"/>
      <c r="JJN48" s="287"/>
      <c r="JJO48" s="285"/>
      <c r="JJP48" s="287"/>
      <c r="JJQ48" s="287"/>
      <c r="JJR48" s="285"/>
      <c r="JJS48" s="287"/>
      <c r="JJT48" s="287"/>
      <c r="JJU48" s="285"/>
      <c r="JJV48" s="287"/>
      <c r="JJW48" s="287"/>
      <c r="JJX48" s="285"/>
      <c r="JJY48" s="287"/>
      <c r="JJZ48" s="287"/>
      <c r="JKA48" s="285"/>
      <c r="JKB48" s="287"/>
      <c r="JKC48" s="287"/>
      <c r="JKD48" s="285"/>
      <c r="JKE48" s="287"/>
      <c r="JKF48" s="287"/>
      <c r="JKG48" s="285"/>
      <c r="JKH48" s="286"/>
      <c r="JKI48" s="286"/>
      <c r="JKJ48" s="286"/>
      <c r="JKK48" s="287"/>
      <c r="JKL48" s="287"/>
      <c r="JKM48" s="285"/>
      <c r="JKN48" s="286"/>
      <c r="JKO48" s="286"/>
      <c r="JKP48" s="286"/>
      <c r="JKQ48" s="287"/>
      <c r="JKR48" s="287"/>
      <c r="JKS48" s="285"/>
      <c r="JKT48" s="287"/>
      <c r="JKU48" s="287"/>
      <c r="JKV48" s="285"/>
      <c r="JKW48" s="286"/>
      <c r="JKX48" s="286"/>
      <c r="JKY48" s="286"/>
      <c r="JKZ48" s="286"/>
      <c r="JLA48" s="286"/>
      <c r="JLB48" s="286"/>
      <c r="JLC48" s="163"/>
      <c r="JLD48" s="154"/>
      <c r="JLE48" s="287"/>
      <c r="JLF48" s="287"/>
      <c r="JLG48" s="285"/>
      <c r="JLH48" s="287"/>
      <c r="JLI48" s="287"/>
      <c r="JLJ48" s="285"/>
      <c r="JLK48" s="287"/>
      <c r="JLL48" s="287"/>
      <c r="JLM48" s="285"/>
      <c r="JLN48" s="287"/>
      <c r="JLO48" s="287"/>
      <c r="JLP48" s="285"/>
      <c r="JLQ48" s="287"/>
      <c r="JLR48" s="287"/>
      <c r="JLS48" s="285"/>
      <c r="JLT48" s="287"/>
      <c r="JLU48" s="287"/>
      <c r="JLV48" s="285"/>
      <c r="JLW48" s="287"/>
      <c r="JLX48" s="287"/>
      <c r="JLY48" s="285"/>
      <c r="JLZ48" s="287"/>
      <c r="JMA48" s="287"/>
      <c r="JMB48" s="285"/>
      <c r="JMC48" s="287"/>
      <c r="JMD48" s="287"/>
      <c r="JME48" s="285"/>
      <c r="JMF48" s="287"/>
      <c r="JMG48" s="287"/>
      <c r="JMH48" s="285"/>
      <c r="JMI48" s="287"/>
      <c r="JMJ48" s="287"/>
      <c r="JMK48" s="285"/>
      <c r="JML48" s="287"/>
      <c r="JMM48" s="287"/>
      <c r="JMN48" s="285"/>
      <c r="JMO48" s="287"/>
      <c r="JMP48" s="287"/>
      <c r="JMQ48" s="285"/>
      <c r="JMR48" s="287"/>
      <c r="JMS48" s="287"/>
      <c r="JMT48" s="285"/>
      <c r="JMU48" s="287"/>
      <c r="JMV48" s="287"/>
      <c r="JMW48" s="285"/>
      <c r="JMX48" s="287"/>
      <c r="JMY48" s="287"/>
      <c r="JMZ48" s="285"/>
      <c r="JNA48" s="287"/>
      <c r="JNB48" s="287"/>
      <c r="JNC48" s="285"/>
      <c r="JND48" s="287"/>
      <c r="JNE48" s="287"/>
      <c r="JNF48" s="285"/>
      <c r="JNG48" s="287"/>
      <c r="JNH48" s="287"/>
      <c r="JNI48" s="285"/>
      <c r="JNJ48" s="287"/>
      <c r="JNK48" s="287"/>
      <c r="JNL48" s="285"/>
      <c r="JNM48" s="287"/>
      <c r="JNN48" s="287"/>
      <c r="JNO48" s="285"/>
      <c r="JNP48" s="286"/>
      <c r="JNQ48" s="286"/>
      <c r="JNR48" s="286"/>
      <c r="JNS48" s="287"/>
      <c r="JNT48" s="287"/>
      <c r="JNU48" s="285"/>
      <c r="JNV48" s="286"/>
      <c r="JNW48" s="286"/>
      <c r="JNX48" s="286"/>
      <c r="JNY48" s="287"/>
      <c r="JNZ48" s="287"/>
      <c r="JOA48" s="285"/>
      <c r="JOB48" s="287"/>
      <c r="JOC48" s="287"/>
      <c r="JOD48" s="285"/>
      <c r="JOE48" s="286"/>
      <c r="JOF48" s="286"/>
      <c r="JOG48" s="286"/>
      <c r="JOH48" s="286"/>
      <c r="JOI48" s="286"/>
      <c r="JOJ48" s="286"/>
      <c r="JOK48" s="163"/>
      <c r="JOL48" s="154"/>
      <c r="JOM48" s="287"/>
      <c r="JON48" s="287"/>
      <c r="JOO48" s="285"/>
      <c r="JOP48" s="287"/>
      <c r="JOQ48" s="287"/>
      <c r="JOR48" s="285"/>
      <c r="JOS48" s="287"/>
      <c r="JOT48" s="287"/>
      <c r="JOU48" s="285"/>
      <c r="JOV48" s="287"/>
      <c r="JOW48" s="287"/>
      <c r="JOX48" s="285"/>
      <c r="JOY48" s="287"/>
      <c r="JOZ48" s="287"/>
      <c r="JPA48" s="285"/>
      <c r="JPB48" s="287"/>
      <c r="JPC48" s="287"/>
      <c r="JPD48" s="285"/>
      <c r="JPE48" s="287"/>
      <c r="JPF48" s="287"/>
      <c r="JPG48" s="285"/>
      <c r="JPH48" s="287"/>
      <c r="JPI48" s="287"/>
      <c r="JPJ48" s="285"/>
      <c r="JPK48" s="287"/>
      <c r="JPL48" s="287"/>
      <c r="JPM48" s="285"/>
      <c r="JPN48" s="287"/>
      <c r="JPO48" s="287"/>
      <c r="JPP48" s="285"/>
      <c r="JPQ48" s="287"/>
      <c r="JPR48" s="287"/>
      <c r="JPS48" s="285"/>
      <c r="JPT48" s="287"/>
      <c r="JPU48" s="287"/>
      <c r="JPV48" s="285"/>
      <c r="JPW48" s="287"/>
      <c r="JPX48" s="287"/>
      <c r="JPY48" s="285"/>
      <c r="JPZ48" s="287"/>
      <c r="JQA48" s="287"/>
      <c r="JQB48" s="285"/>
      <c r="JQC48" s="287"/>
      <c r="JQD48" s="287"/>
      <c r="JQE48" s="285"/>
      <c r="JQF48" s="287"/>
      <c r="JQG48" s="287"/>
      <c r="JQH48" s="285"/>
      <c r="JQI48" s="287"/>
      <c r="JQJ48" s="287"/>
      <c r="JQK48" s="285"/>
      <c r="JQL48" s="287"/>
      <c r="JQM48" s="287"/>
      <c r="JQN48" s="285"/>
      <c r="JQO48" s="287"/>
      <c r="JQP48" s="287"/>
      <c r="JQQ48" s="285"/>
      <c r="JQR48" s="287"/>
      <c r="JQS48" s="287"/>
      <c r="JQT48" s="285"/>
      <c r="JQU48" s="287"/>
      <c r="JQV48" s="287"/>
      <c r="JQW48" s="285"/>
      <c r="JQX48" s="286"/>
      <c r="JQY48" s="286"/>
      <c r="JQZ48" s="286"/>
      <c r="JRA48" s="287"/>
      <c r="JRB48" s="287"/>
      <c r="JRC48" s="285"/>
      <c r="JRD48" s="286"/>
      <c r="JRE48" s="286"/>
      <c r="JRF48" s="286"/>
      <c r="JRG48" s="287"/>
      <c r="JRH48" s="287"/>
      <c r="JRI48" s="285"/>
      <c r="JRJ48" s="287"/>
      <c r="JRK48" s="287"/>
      <c r="JRL48" s="285"/>
      <c r="JRM48" s="286"/>
      <c r="JRN48" s="286"/>
      <c r="JRO48" s="286"/>
      <c r="JRP48" s="286"/>
      <c r="JRQ48" s="286"/>
      <c r="JRR48" s="286"/>
      <c r="JRS48" s="163"/>
      <c r="JRT48" s="154"/>
      <c r="JRU48" s="287"/>
      <c r="JRV48" s="287"/>
      <c r="JRW48" s="285"/>
      <c r="JRX48" s="287"/>
      <c r="JRY48" s="287"/>
      <c r="JRZ48" s="285"/>
      <c r="JSA48" s="287"/>
      <c r="JSB48" s="287"/>
      <c r="JSC48" s="285"/>
      <c r="JSD48" s="287"/>
      <c r="JSE48" s="287"/>
      <c r="JSF48" s="285"/>
      <c r="JSG48" s="287"/>
      <c r="JSH48" s="287"/>
      <c r="JSI48" s="285"/>
      <c r="JSJ48" s="287"/>
      <c r="JSK48" s="287"/>
      <c r="JSL48" s="285"/>
      <c r="JSM48" s="287"/>
      <c r="JSN48" s="287"/>
      <c r="JSO48" s="285"/>
      <c r="JSP48" s="287"/>
      <c r="JSQ48" s="287"/>
      <c r="JSR48" s="285"/>
      <c r="JSS48" s="287"/>
      <c r="JST48" s="287"/>
      <c r="JSU48" s="285"/>
      <c r="JSV48" s="287"/>
      <c r="JSW48" s="287"/>
      <c r="JSX48" s="285"/>
      <c r="JSY48" s="287"/>
      <c r="JSZ48" s="287"/>
      <c r="JTA48" s="285"/>
      <c r="JTB48" s="287"/>
      <c r="JTC48" s="287"/>
      <c r="JTD48" s="285"/>
      <c r="JTE48" s="287"/>
      <c r="JTF48" s="287"/>
      <c r="JTG48" s="285"/>
      <c r="JTH48" s="287"/>
      <c r="JTI48" s="287"/>
      <c r="JTJ48" s="285"/>
      <c r="JTK48" s="287"/>
      <c r="JTL48" s="287"/>
      <c r="JTM48" s="285"/>
      <c r="JTN48" s="287"/>
      <c r="JTO48" s="287"/>
      <c r="JTP48" s="285"/>
      <c r="JTQ48" s="287"/>
      <c r="JTR48" s="287"/>
      <c r="JTS48" s="285"/>
      <c r="JTT48" s="287"/>
      <c r="JTU48" s="287"/>
      <c r="JTV48" s="285"/>
      <c r="JTW48" s="287"/>
      <c r="JTX48" s="287"/>
      <c r="JTY48" s="285"/>
      <c r="JTZ48" s="287"/>
      <c r="JUA48" s="287"/>
      <c r="JUB48" s="285"/>
      <c r="JUC48" s="287"/>
      <c r="JUD48" s="287"/>
      <c r="JUE48" s="285"/>
      <c r="JUF48" s="286"/>
      <c r="JUG48" s="286"/>
      <c r="JUH48" s="286"/>
      <c r="JUI48" s="287"/>
      <c r="JUJ48" s="287"/>
      <c r="JUK48" s="285"/>
      <c r="JUL48" s="286"/>
      <c r="JUM48" s="286"/>
      <c r="JUN48" s="286"/>
      <c r="JUO48" s="287"/>
      <c r="JUP48" s="287"/>
      <c r="JUQ48" s="285"/>
      <c r="JUR48" s="287"/>
      <c r="JUS48" s="287"/>
      <c r="JUT48" s="285"/>
      <c r="JUU48" s="286"/>
      <c r="JUV48" s="286"/>
      <c r="JUW48" s="286"/>
      <c r="JUX48" s="286"/>
      <c r="JUY48" s="286"/>
      <c r="JUZ48" s="286"/>
      <c r="JVA48" s="163"/>
      <c r="JVB48" s="154"/>
      <c r="JVC48" s="287"/>
      <c r="JVD48" s="287"/>
      <c r="JVE48" s="285"/>
      <c r="JVF48" s="287"/>
      <c r="JVG48" s="287"/>
      <c r="JVH48" s="285"/>
      <c r="JVI48" s="287"/>
      <c r="JVJ48" s="287"/>
      <c r="JVK48" s="285"/>
      <c r="JVL48" s="287"/>
      <c r="JVM48" s="287"/>
      <c r="JVN48" s="285"/>
      <c r="JVO48" s="287"/>
      <c r="JVP48" s="287"/>
      <c r="JVQ48" s="285"/>
      <c r="JVR48" s="287"/>
      <c r="JVS48" s="287"/>
      <c r="JVT48" s="285"/>
      <c r="JVU48" s="287"/>
      <c r="JVV48" s="287"/>
      <c r="JVW48" s="285"/>
      <c r="JVX48" s="287"/>
      <c r="JVY48" s="287"/>
      <c r="JVZ48" s="285"/>
      <c r="JWA48" s="287"/>
      <c r="JWB48" s="287"/>
      <c r="JWC48" s="285"/>
      <c r="JWD48" s="287"/>
      <c r="JWE48" s="287"/>
      <c r="JWF48" s="285"/>
      <c r="JWG48" s="287"/>
      <c r="JWH48" s="287"/>
      <c r="JWI48" s="285"/>
      <c r="JWJ48" s="287"/>
      <c r="JWK48" s="287"/>
      <c r="JWL48" s="285"/>
      <c r="JWM48" s="287"/>
      <c r="JWN48" s="287"/>
      <c r="JWO48" s="285"/>
      <c r="JWP48" s="287"/>
      <c r="JWQ48" s="287"/>
      <c r="JWR48" s="285"/>
      <c r="JWS48" s="287"/>
      <c r="JWT48" s="287"/>
      <c r="JWU48" s="285"/>
      <c r="JWV48" s="287"/>
      <c r="JWW48" s="287"/>
      <c r="JWX48" s="285"/>
      <c r="JWY48" s="287"/>
      <c r="JWZ48" s="287"/>
      <c r="JXA48" s="285"/>
      <c r="JXB48" s="287"/>
      <c r="JXC48" s="287"/>
      <c r="JXD48" s="285"/>
      <c r="JXE48" s="287"/>
      <c r="JXF48" s="287"/>
      <c r="JXG48" s="285"/>
      <c r="JXH48" s="287"/>
      <c r="JXI48" s="287"/>
      <c r="JXJ48" s="285"/>
      <c r="JXK48" s="287"/>
      <c r="JXL48" s="287"/>
      <c r="JXM48" s="285"/>
      <c r="JXN48" s="286"/>
      <c r="JXO48" s="286"/>
      <c r="JXP48" s="286"/>
      <c r="JXQ48" s="287"/>
      <c r="JXR48" s="287"/>
      <c r="JXS48" s="285"/>
      <c r="JXT48" s="286"/>
      <c r="JXU48" s="286"/>
      <c r="JXV48" s="286"/>
      <c r="JXW48" s="287"/>
      <c r="JXX48" s="287"/>
      <c r="JXY48" s="285"/>
      <c r="JXZ48" s="287"/>
      <c r="JYA48" s="287"/>
      <c r="JYB48" s="285"/>
      <c r="JYC48" s="286"/>
      <c r="JYD48" s="286"/>
      <c r="JYE48" s="286"/>
      <c r="JYF48" s="286"/>
      <c r="JYG48" s="286"/>
      <c r="JYH48" s="286"/>
      <c r="JYI48" s="163"/>
      <c r="JYJ48" s="154"/>
      <c r="JYK48" s="287"/>
      <c r="JYL48" s="287"/>
      <c r="JYM48" s="285"/>
      <c r="JYN48" s="287"/>
      <c r="JYO48" s="287"/>
      <c r="JYP48" s="285"/>
      <c r="JYQ48" s="287"/>
      <c r="JYR48" s="287"/>
      <c r="JYS48" s="285"/>
      <c r="JYT48" s="287"/>
      <c r="JYU48" s="287"/>
      <c r="JYV48" s="285"/>
      <c r="JYW48" s="287"/>
      <c r="JYX48" s="287"/>
      <c r="JYY48" s="285"/>
      <c r="JYZ48" s="287"/>
      <c r="JZA48" s="287"/>
      <c r="JZB48" s="285"/>
      <c r="JZC48" s="287"/>
      <c r="JZD48" s="287"/>
      <c r="JZE48" s="285"/>
      <c r="JZF48" s="287"/>
      <c r="JZG48" s="287"/>
      <c r="JZH48" s="285"/>
      <c r="JZI48" s="287"/>
      <c r="JZJ48" s="287"/>
      <c r="JZK48" s="285"/>
      <c r="JZL48" s="287"/>
      <c r="JZM48" s="287"/>
      <c r="JZN48" s="285"/>
      <c r="JZO48" s="287"/>
      <c r="JZP48" s="287"/>
      <c r="JZQ48" s="285"/>
      <c r="JZR48" s="287"/>
      <c r="JZS48" s="287"/>
      <c r="JZT48" s="285"/>
      <c r="JZU48" s="287"/>
      <c r="JZV48" s="287"/>
      <c r="JZW48" s="285"/>
      <c r="JZX48" s="287"/>
      <c r="JZY48" s="287"/>
      <c r="JZZ48" s="285"/>
      <c r="KAA48" s="287"/>
      <c r="KAB48" s="287"/>
      <c r="KAC48" s="285"/>
      <c r="KAD48" s="287"/>
      <c r="KAE48" s="287"/>
      <c r="KAF48" s="285"/>
      <c r="KAG48" s="287"/>
      <c r="KAH48" s="287"/>
      <c r="KAI48" s="285"/>
      <c r="KAJ48" s="287"/>
      <c r="KAK48" s="287"/>
      <c r="KAL48" s="285"/>
      <c r="KAM48" s="287"/>
      <c r="KAN48" s="287"/>
      <c r="KAO48" s="285"/>
      <c r="KAP48" s="287"/>
      <c r="KAQ48" s="287"/>
      <c r="KAR48" s="285"/>
      <c r="KAS48" s="287"/>
      <c r="KAT48" s="287"/>
      <c r="KAU48" s="285"/>
      <c r="KAV48" s="286"/>
      <c r="KAW48" s="286"/>
      <c r="KAX48" s="286"/>
      <c r="KAY48" s="287"/>
      <c r="KAZ48" s="287"/>
      <c r="KBA48" s="285"/>
      <c r="KBB48" s="286"/>
      <c r="KBC48" s="286"/>
      <c r="KBD48" s="286"/>
      <c r="KBE48" s="287"/>
      <c r="KBF48" s="287"/>
      <c r="KBG48" s="285"/>
      <c r="KBH48" s="287"/>
      <c r="KBI48" s="287"/>
      <c r="KBJ48" s="285"/>
      <c r="KBK48" s="286"/>
      <c r="KBL48" s="286"/>
      <c r="KBM48" s="286"/>
      <c r="KBN48" s="286"/>
      <c r="KBO48" s="286"/>
      <c r="KBP48" s="286"/>
      <c r="KBQ48" s="163"/>
      <c r="KBR48" s="154"/>
      <c r="KBS48" s="287"/>
      <c r="KBT48" s="287"/>
      <c r="KBU48" s="285"/>
      <c r="KBV48" s="287"/>
      <c r="KBW48" s="287"/>
      <c r="KBX48" s="285"/>
      <c r="KBY48" s="287"/>
      <c r="KBZ48" s="287"/>
      <c r="KCA48" s="285"/>
      <c r="KCB48" s="287"/>
      <c r="KCC48" s="287"/>
      <c r="KCD48" s="285"/>
      <c r="KCE48" s="287"/>
      <c r="KCF48" s="287"/>
      <c r="KCG48" s="285"/>
      <c r="KCH48" s="287"/>
      <c r="KCI48" s="287"/>
      <c r="KCJ48" s="285"/>
      <c r="KCK48" s="287"/>
      <c r="KCL48" s="287"/>
      <c r="KCM48" s="285"/>
      <c r="KCN48" s="287"/>
      <c r="KCO48" s="287"/>
      <c r="KCP48" s="285"/>
      <c r="KCQ48" s="287"/>
      <c r="KCR48" s="287"/>
      <c r="KCS48" s="285"/>
      <c r="KCT48" s="287"/>
      <c r="KCU48" s="287"/>
      <c r="KCV48" s="285"/>
      <c r="KCW48" s="287"/>
      <c r="KCX48" s="287"/>
      <c r="KCY48" s="285"/>
      <c r="KCZ48" s="287"/>
      <c r="KDA48" s="287"/>
      <c r="KDB48" s="285"/>
      <c r="KDC48" s="287"/>
      <c r="KDD48" s="287"/>
      <c r="KDE48" s="285"/>
      <c r="KDF48" s="287"/>
      <c r="KDG48" s="287"/>
      <c r="KDH48" s="285"/>
      <c r="KDI48" s="287"/>
      <c r="KDJ48" s="287"/>
      <c r="KDK48" s="285"/>
      <c r="KDL48" s="287"/>
      <c r="KDM48" s="287"/>
      <c r="KDN48" s="285"/>
      <c r="KDO48" s="287"/>
      <c r="KDP48" s="287"/>
      <c r="KDQ48" s="285"/>
      <c r="KDR48" s="287"/>
      <c r="KDS48" s="287"/>
      <c r="KDT48" s="285"/>
      <c r="KDU48" s="287"/>
      <c r="KDV48" s="287"/>
      <c r="KDW48" s="285"/>
      <c r="KDX48" s="287"/>
      <c r="KDY48" s="287"/>
      <c r="KDZ48" s="285"/>
      <c r="KEA48" s="287"/>
      <c r="KEB48" s="287"/>
      <c r="KEC48" s="285"/>
      <c r="KED48" s="286"/>
      <c r="KEE48" s="286"/>
      <c r="KEF48" s="286"/>
      <c r="KEG48" s="287"/>
      <c r="KEH48" s="287"/>
      <c r="KEI48" s="285"/>
      <c r="KEJ48" s="286"/>
      <c r="KEK48" s="286"/>
      <c r="KEL48" s="286"/>
      <c r="KEM48" s="287"/>
      <c r="KEN48" s="287"/>
      <c r="KEO48" s="285"/>
      <c r="KEP48" s="287"/>
      <c r="KEQ48" s="287"/>
      <c r="KER48" s="285"/>
      <c r="KES48" s="286"/>
      <c r="KET48" s="286"/>
      <c r="KEU48" s="286"/>
      <c r="KEV48" s="286"/>
      <c r="KEW48" s="286"/>
      <c r="KEX48" s="286"/>
      <c r="KEY48" s="163"/>
      <c r="KEZ48" s="154"/>
      <c r="KFA48" s="287"/>
      <c r="KFB48" s="287"/>
      <c r="KFC48" s="285"/>
      <c r="KFD48" s="287"/>
      <c r="KFE48" s="287"/>
      <c r="KFF48" s="285"/>
      <c r="KFG48" s="287"/>
      <c r="KFH48" s="287"/>
      <c r="KFI48" s="285"/>
      <c r="KFJ48" s="287"/>
      <c r="KFK48" s="287"/>
      <c r="KFL48" s="285"/>
      <c r="KFM48" s="287"/>
      <c r="KFN48" s="287"/>
      <c r="KFO48" s="285"/>
      <c r="KFP48" s="287"/>
      <c r="KFQ48" s="287"/>
      <c r="KFR48" s="285"/>
      <c r="KFS48" s="287"/>
      <c r="KFT48" s="287"/>
      <c r="KFU48" s="285"/>
      <c r="KFV48" s="287"/>
      <c r="KFW48" s="287"/>
      <c r="KFX48" s="285"/>
      <c r="KFY48" s="287"/>
      <c r="KFZ48" s="287"/>
      <c r="KGA48" s="285"/>
      <c r="KGB48" s="287"/>
      <c r="KGC48" s="287"/>
      <c r="KGD48" s="285"/>
      <c r="KGE48" s="287"/>
      <c r="KGF48" s="287"/>
      <c r="KGG48" s="285"/>
      <c r="KGH48" s="287"/>
      <c r="KGI48" s="287"/>
      <c r="KGJ48" s="285"/>
      <c r="KGK48" s="287"/>
      <c r="KGL48" s="287"/>
      <c r="KGM48" s="285"/>
      <c r="KGN48" s="287"/>
      <c r="KGO48" s="287"/>
      <c r="KGP48" s="285"/>
      <c r="KGQ48" s="287"/>
      <c r="KGR48" s="287"/>
      <c r="KGS48" s="285"/>
      <c r="KGT48" s="287"/>
      <c r="KGU48" s="287"/>
      <c r="KGV48" s="285"/>
      <c r="KGW48" s="287"/>
      <c r="KGX48" s="287"/>
      <c r="KGY48" s="285"/>
      <c r="KGZ48" s="287"/>
      <c r="KHA48" s="287"/>
      <c r="KHB48" s="285"/>
      <c r="KHC48" s="287"/>
      <c r="KHD48" s="287"/>
      <c r="KHE48" s="285"/>
      <c r="KHF48" s="287"/>
      <c r="KHG48" s="287"/>
      <c r="KHH48" s="285"/>
      <c r="KHI48" s="287"/>
      <c r="KHJ48" s="287"/>
      <c r="KHK48" s="285"/>
      <c r="KHL48" s="286"/>
      <c r="KHM48" s="286"/>
      <c r="KHN48" s="286"/>
      <c r="KHO48" s="287"/>
      <c r="KHP48" s="287"/>
      <c r="KHQ48" s="285"/>
      <c r="KHR48" s="286"/>
      <c r="KHS48" s="286"/>
      <c r="KHT48" s="286"/>
      <c r="KHU48" s="287"/>
      <c r="KHV48" s="287"/>
      <c r="KHW48" s="285"/>
      <c r="KHX48" s="287"/>
      <c r="KHY48" s="287"/>
      <c r="KHZ48" s="285"/>
      <c r="KIA48" s="286"/>
      <c r="KIB48" s="286"/>
      <c r="KIC48" s="286"/>
      <c r="KID48" s="286"/>
      <c r="KIE48" s="286"/>
      <c r="KIF48" s="286"/>
      <c r="KIG48" s="163"/>
      <c r="KIH48" s="154"/>
      <c r="KII48" s="287"/>
      <c r="KIJ48" s="287"/>
      <c r="KIK48" s="285"/>
      <c r="KIL48" s="287"/>
      <c r="KIM48" s="287"/>
      <c r="KIN48" s="285"/>
      <c r="KIO48" s="287"/>
      <c r="KIP48" s="287"/>
      <c r="KIQ48" s="285"/>
      <c r="KIR48" s="287"/>
      <c r="KIS48" s="287"/>
      <c r="KIT48" s="285"/>
      <c r="KIU48" s="287"/>
      <c r="KIV48" s="287"/>
      <c r="KIW48" s="285"/>
      <c r="KIX48" s="287"/>
      <c r="KIY48" s="287"/>
      <c r="KIZ48" s="285"/>
      <c r="KJA48" s="287"/>
      <c r="KJB48" s="287"/>
      <c r="KJC48" s="285"/>
      <c r="KJD48" s="287"/>
      <c r="KJE48" s="287"/>
      <c r="KJF48" s="285"/>
      <c r="KJG48" s="287"/>
      <c r="KJH48" s="287"/>
      <c r="KJI48" s="285"/>
      <c r="KJJ48" s="287"/>
      <c r="KJK48" s="287"/>
      <c r="KJL48" s="285"/>
      <c r="KJM48" s="287"/>
      <c r="KJN48" s="287"/>
      <c r="KJO48" s="285"/>
      <c r="KJP48" s="287"/>
      <c r="KJQ48" s="287"/>
      <c r="KJR48" s="285"/>
      <c r="KJS48" s="287"/>
      <c r="KJT48" s="287"/>
      <c r="KJU48" s="285"/>
      <c r="KJV48" s="287"/>
      <c r="KJW48" s="287"/>
      <c r="KJX48" s="285"/>
      <c r="KJY48" s="287"/>
      <c r="KJZ48" s="287"/>
      <c r="KKA48" s="285"/>
      <c r="KKB48" s="287"/>
      <c r="KKC48" s="287"/>
      <c r="KKD48" s="285"/>
      <c r="KKE48" s="287"/>
      <c r="KKF48" s="287"/>
      <c r="KKG48" s="285"/>
      <c r="KKH48" s="287"/>
      <c r="KKI48" s="287"/>
      <c r="KKJ48" s="285"/>
      <c r="KKK48" s="287"/>
      <c r="KKL48" s="287"/>
      <c r="KKM48" s="285"/>
      <c r="KKN48" s="287"/>
      <c r="KKO48" s="287"/>
      <c r="KKP48" s="285"/>
      <c r="KKQ48" s="287"/>
      <c r="KKR48" s="287"/>
      <c r="KKS48" s="285"/>
      <c r="KKT48" s="286"/>
      <c r="KKU48" s="286"/>
      <c r="KKV48" s="286"/>
      <c r="KKW48" s="287"/>
      <c r="KKX48" s="287"/>
      <c r="KKY48" s="285"/>
      <c r="KKZ48" s="286"/>
      <c r="KLA48" s="286"/>
      <c r="KLB48" s="286"/>
      <c r="KLC48" s="287"/>
      <c r="KLD48" s="287"/>
      <c r="KLE48" s="285"/>
      <c r="KLF48" s="287"/>
      <c r="KLG48" s="287"/>
      <c r="KLH48" s="285"/>
      <c r="KLI48" s="286"/>
      <c r="KLJ48" s="286"/>
      <c r="KLK48" s="286"/>
      <c r="KLL48" s="286"/>
      <c r="KLM48" s="286"/>
      <c r="KLN48" s="286"/>
      <c r="KLO48" s="163"/>
      <c r="KLP48" s="154"/>
      <c r="KLQ48" s="287"/>
      <c r="KLR48" s="287"/>
      <c r="KLS48" s="285"/>
      <c r="KLT48" s="287"/>
      <c r="KLU48" s="287"/>
      <c r="KLV48" s="285"/>
      <c r="KLW48" s="287"/>
      <c r="KLX48" s="287"/>
      <c r="KLY48" s="285"/>
      <c r="KLZ48" s="287"/>
      <c r="KMA48" s="287"/>
      <c r="KMB48" s="285"/>
      <c r="KMC48" s="287"/>
      <c r="KMD48" s="287"/>
      <c r="KME48" s="285"/>
      <c r="KMF48" s="287"/>
      <c r="KMG48" s="287"/>
      <c r="KMH48" s="285"/>
      <c r="KMI48" s="287"/>
      <c r="KMJ48" s="287"/>
      <c r="KMK48" s="285"/>
      <c r="KML48" s="287"/>
      <c r="KMM48" s="287"/>
      <c r="KMN48" s="285"/>
      <c r="KMO48" s="287"/>
      <c r="KMP48" s="287"/>
      <c r="KMQ48" s="285"/>
      <c r="KMR48" s="287"/>
      <c r="KMS48" s="287"/>
      <c r="KMT48" s="285"/>
      <c r="KMU48" s="287"/>
      <c r="KMV48" s="287"/>
      <c r="KMW48" s="285"/>
      <c r="KMX48" s="287"/>
      <c r="KMY48" s="287"/>
      <c r="KMZ48" s="285"/>
      <c r="KNA48" s="287"/>
      <c r="KNB48" s="287"/>
      <c r="KNC48" s="285"/>
      <c r="KND48" s="287"/>
      <c r="KNE48" s="287"/>
      <c r="KNF48" s="285"/>
      <c r="KNG48" s="287"/>
      <c r="KNH48" s="287"/>
      <c r="KNI48" s="285"/>
      <c r="KNJ48" s="287"/>
      <c r="KNK48" s="287"/>
      <c r="KNL48" s="285"/>
      <c r="KNM48" s="287"/>
      <c r="KNN48" s="287"/>
      <c r="KNO48" s="285"/>
      <c r="KNP48" s="287"/>
      <c r="KNQ48" s="287"/>
      <c r="KNR48" s="285"/>
      <c r="KNS48" s="287"/>
      <c r="KNT48" s="287"/>
      <c r="KNU48" s="285"/>
      <c r="KNV48" s="287"/>
      <c r="KNW48" s="287"/>
      <c r="KNX48" s="285"/>
      <c r="KNY48" s="287"/>
      <c r="KNZ48" s="287"/>
      <c r="KOA48" s="285"/>
      <c r="KOB48" s="286"/>
      <c r="KOC48" s="286"/>
      <c r="KOD48" s="286"/>
      <c r="KOE48" s="287"/>
      <c r="KOF48" s="287"/>
      <c r="KOG48" s="285"/>
      <c r="KOH48" s="286"/>
      <c r="KOI48" s="286"/>
      <c r="KOJ48" s="286"/>
      <c r="KOK48" s="287"/>
      <c r="KOL48" s="287"/>
      <c r="KOM48" s="285"/>
      <c r="KON48" s="287"/>
      <c r="KOO48" s="287"/>
      <c r="KOP48" s="285"/>
      <c r="KOQ48" s="286"/>
      <c r="KOR48" s="286"/>
      <c r="KOS48" s="286"/>
      <c r="KOT48" s="286"/>
      <c r="KOU48" s="286"/>
      <c r="KOV48" s="286"/>
      <c r="KOW48" s="163"/>
      <c r="KOX48" s="154"/>
      <c r="KOY48" s="287"/>
      <c r="KOZ48" s="287"/>
      <c r="KPA48" s="285"/>
      <c r="KPB48" s="287"/>
      <c r="KPC48" s="287"/>
      <c r="KPD48" s="285"/>
      <c r="KPE48" s="287"/>
      <c r="KPF48" s="287"/>
      <c r="KPG48" s="285"/>
      <c r="KPH48" s="287"/>
      <c r="KPI48" s="287"/>
      <c r="KPJ48" s="285"/>
      <c r="KPK48" s="287"/>
      <c r="KPL48" s="287"/>
      <c r="KPM48" s="285"/>
      <c r="KPN48" s="287"/>
      <c r="KPO48" s="287"/>
      <c r="KPP48" s="285"/>
      <c r="KPQ48" s="287"/>
      <c r="KPR48" s="287"/>
      <c r="KPS48" s="285"/>
      <c r="KPT48" s="287"/>
      <c r="KPU48" s="287"/>
      <c r="KPV48" s="285"/>
      <c r="KPW48" s="287"/>
      <c r="KPX48" s="287"/>
      <c r="KPY48" s="285"/>
      <c r="KPZ48" s="287"/>
      <c r="KQA48" s="287"/>
      <c r="KQB48" s="285"/>
      <c r="KQC48" s="287"/>
      <c r="KQD48" s="287"/>
      <c r="KQE48" s="285"/>
      <c r="KQF48" s="287"/>
      <c r="KQG48" s="287"/>
      <c r="KQH48" s="285"/>
      <c r="KQI48" s="287"/>
      <c r="KQJ48" s="287"/>
      <c r="KQK48" s="285"/>
      <c r="KQL48" s="287"/>
      <c r="KQM48" s="287"/>
      <c r="KQN48" s="285"/>
      <c r="KQO48" s="287"/>
      <c r="KQP48" s="287"/>
      <c r="KQQ48" s="285"/>
      <c r="KQR48" s="287"/>
      <c r="KQS48" s="287"/>
      <c r="KQT48" s="285"/>
      <c r="KQU48" s="287"/>
      <c r="KQV48" s="287"/>
      <c r="KQW48" s="285"/>
      <c r="KQX48" s="287"/>
      <c r="KQY48" s="287"/>
      <c r="KQZ48" s="285"/>
      <c r="KRA48" s="287"/>
      <c r="KRB48" s="287"/>
      <c r="KRC48" s="285"/>
      <c r="KRD48" s="287"/>
      <c r="KRE48" s="287"/>
      <c r="KRF48" s="285"/>
      <c r="KRG48" s="287"/>
      <c r="KRH48" s="287"/>
      <c r="KRI48" s="285"/>
      <c r="KRJ48" s="286"/>
      <c r="KRK48" s="286"/>
      <c r="KRL48" s="286"/>
      <c r="KRM48" s="287"/>
      <c r="KRN48" s="287"/>
      <c r="KRO48" s="285"/>
      <c r="KRP48" s="286"/>
      <c r="KRQ48" s="286"/>
      <c r="KRR48" s="286"/>
      <c r="KRS48" s="287"/>
      <c r="KRT48" s="287"/>
      <c r="KRU48" s="285"/>
      <c r="KRV48" s="287"/>
      <c r="KRW48" s="287"/>
      <c r="KRX48" s="285"/>
      <c r="KRY48" s="286"/>
      <c r="KRZ48" s="286"/>
      <c r="KSA48" s="286"/>
      <c r="KSB48" s="286"/>
      <c r="KSC48" s="286"/>
      <c r="KSD48" s="286"/>
      <c r="KSE48" s="163"/>
      <c r="KSF48" s="154"/>
      <c r="KSG48" s="287"/>
      <c r="KSH48" s="287"/>
      <c r="KSI48" s="285"/>
      <c r="KSJ48" s="287"/>
      <c r="KSK48" s="287"/>
      <c r="KSL48" s="285"/>
      <c r="KSM48" s="287"/>
      <c r="KSN48" s="287"/>
      <c r="KSO48" s="285"/>
      <c r="KSP48" s="287"/>
      <c r="KSQ48" s="287"/>
      <c r="KSR48" s="285"/>
      <c r="KSS48" s="287"/>
      <c r="KST48" s="287"/>
      <c r="KSU48" s="285"/>
      <c r="KSV48" s="287"/>
      <c r="KSW48" s="287"/>
      <c r="KSX48" s="285"/>
      <c r="KSY48" s="287"/>
      <c r="KSZ48" s="287"/>
      <c r="KTA48" s="285"/>
      <c r="KTB48" s="287"/>
      <c r="KTC48" s="287"/>
      <c r="KTD48" s="285"/>
      <c r="KTE48" s="287"/>
      <c r="KTF48" s="287"/>
      <c r="KTG48" s="285"/>
      <c r="KTH48" s="287"/>
      <c r="KTI48" s="287"/>
      <c r="KTJ48" s="285"/>
      <c r="KTK48" s="287"/>
      <c r="KTL48" s="287"/>
      <c r="KTM48" s="285"/>
      <c r="KTN48" s="287"/>
      <c r="KTO48" s="287"/>
      <c r="KTP48" s="285"/>
      <c r="KTQ48" s="287"/>
      <c r="KTR48" s="287"/>
      <c r="KTS48" s="285"/>
      <c r="KTT48" s="287"/>
      <c r="KTU48" s="287"/>
      <c r="KTV48" s="285"/>
      <c r="KTW48" s="287"/>
      <c r="KTX48" s="287"/>
      <c r="KTY48" s="285"/>
      <c r="KTZ48" s="287"/>
      <c r="KUA48" s="287"/>
      <c r="KUB48" s="285"/>
      <c r="KUC48" s="287"/>
      <c r="KUD48" s="287"/>
      <c r="KUE48" s="285"/>
      <c r="KUF48" s="287"/>
      <c r="KUG48" s="287"/>
      <c r="KUH48" s="285"/>
      <c r="KUI48" s="287"/>
      <c r="KUJ48" s="287"/>
      <c r="KUK48" s="285"/>
      <c r="KUL48" s="287"/>
      <c r="KUM48" s="287"/>
      <c r="KUN48" s="285"/>
      <c r="KUO48" s="287"/>
      <c r="KUP48" s="287"/>
      <c r="KUQ48" s="285"/>
      <c r="KUR48" s="286"/>
      <c r="KUS48" s="286"/>
      <c r="KUT48" s="286"/>
      <c r="KUU48" s="287"/>
      <c r="KUV48" s="287"/>
      <c r="KUW48" s="285"/>
      <c r="KUX48" s="286"/>
      <c r="KUY48" s="286"/>
      <c r="KUZ48" s="286"/>
      <c r="KVA48" s="287"/>
      <c r="KVB48" s="287"/>
      <c r="KVC48" s="285"/>
      <c r="KVD48" s="287"/>
      <c r="KVE48" s="287"/>
      <c r="KVF48" s="285"/>
      <c r="KVG48" s="286"/>
      <c r="KVH48" s="286"/>
      <c r="KVI48" s="286"/>
      <c r="KVJ48" s="286"/>
      <c r="KVK48" s="286"/>
      <c r="KVL48" s="286"/>
      <c r="KVM48" s="163"/>
      <c r="KVN48" s="154"/>
      <c r="KVO48" s="287"/>
      <c r="KVP48" s="287"/>
      <c r="KVQ48" s="285"/>
      <c r="KVR48" s="287"/>
      <c r="KVS48" s="287"/>
      <c r="KVT48" s="285"/>
      <c r="KVU48" s="287"/>
      <c r="KVV48" s="287"/>
      <c r="KVW48" s="285"/>
      <c r="KVX48" s="287"/>
      <c r="KVY48" s="287"/>
      <c r="KVZ48" s="285"/>
      <c r="KWA48" s="287"/>
      <c r="KWB48" s="287"/>
      <c r="KWC48" s="285"/>
      <c r="KWD48" s="287"/>
      <c r="KWE48" s="287"/>
      <c r="KWF48" s="285"/>
      <c r="KWG48" s="287"/>
      <c r="KWH48" s="287"/>
      <c r="KWI48" s="285"/>
      <c r="KWJ48" s="287"/>
      <c r="KWK48" s="287"/>
      <c r="KWL48" s="285"/>
      <c r="KWM48" s="287"/>
      <c r="KWN48" s="287"/>
      <c r="KWO48" s="285"/>
      <c r="KWP48" s="287"/>
      <c r="KWQ48" s="287"/>
      <c r="KWR48" s="285"/>
      <c r="KWS48" s="287"/>
      <c r="KWT48" s="287"/>
      <c r="KWU48" s="285"/>
      <c r="KWV48" s="287"/>
      <c r="KWW48" s="287"/>
      <c r="KWX48" s="285"/>
      <c r="KWY48" s="287"/>
      <c r="KWZ48" s="287"/>
      <c r="KXA48" s="285"/>
      <c r="KXB48" s="287"/>
      <c r="KXC48" s="287"/>
      <c r="KXD48" s="285"/>
      <c r="KXE48" s="287"/>
      <c r="KXF48" s="287"/>
      <c r="KXG48" s="285"/>
      <c r="KXH48" s="287"/>
      <c r="KXI48" s="287"/>
      <c r="KXJ48" s="285"/>
      <c r="KXK48" s="287"/>
      <c r="KXL48" s="287"/>
      <c r="KXM48" s="285"/>
      <c r="KXN48" s="287"/>
      <c r="KXO48" s="287"/>
      <c r="KXP48" s="285"/>
      <c r="KXQ48" s="287"/>
      <c r="KXR48" s="287"/>
      <c r="KXS48" s="285"/>
      <c r="KXT48" s="287"/>
      <c r="KXU48" s="287"/>
      <c r="KXV48" s="285"/>
      <c r="KXW48" s="287"/>
      <c r="KXX48" s="287"/>
      <c r="KXY48" s="285"/>
      <c r="KXZ48" s="286"/>
      <c r="KYA48" s="286"/>
      <c r="KYB48" s="286"/>
      <c r="KYC48" s="287"/>
      <c r="KYD48" s="287"/>
      <c r="KYE48" s="285"/>
      <c r="KYF48" s="286"/>
      <c r="KYG48" s="286"/>
      <c r="KYH48" s="286"/>
      <c r="KYI48" s="287"/>
      <c r="KYJ48" s="287"/>
      <c r="KYK48" s="285"/>
      <c r="KYL48" s="287"/>
      <c r="KYM48" s="287"/>
      <c r="KYN48" s="285"/>
      <c r="KYO48" s="286"/>
      <c r="KYP48" s="286"/>
      <c r="KYQ48" s="286"/>
      <c r="KYR48" s="286"/>
      <c r="KYS48" s="286"/>
      <c r="KYT48" s="286"/>
      <c r="KYU48" s="163"/>
      <c r="KYV48" s="154"/>
      <c r="KYW48" s="287"/>
      <c r="KYX48" s="287"/>
      <c r="KYY48" s="285"/>
      <c r="KYZ48" s="287"/>
      <c r="KZA48" s="287"/>
      <c r="KZB48" s="285"/>
      <c r="KZC48" s="287"/>
      <c r="KZD48" s="287"/>
      <c r="KZE48" s="285"/>
      <c r="KZF48" s="287"/>
      <c r="KZG48" s="287"/>
      <c r="KZH48" s="285"/>
      <c r="KZI48" s="287"/>
      <c r="KZJ48" s="287"/>
      <c r="KZK48" s="285"/>
      <c r="KZL48" s="287"/>
      <c r="KZM48" s="287"/>
      <c r="KZN48" s="285"/>
      <c r="KZO48" s="287"/>
      <c r="KZP48" s="287"/>
      <c r="KZQ48" s="285"/>
      <c r="KZR48" s="287"/>
      <c r="KZS48" s="287"/>
      <c r="KZT48" s="285"/>
      <c r="KZU48" s="287"/>
      <c r="KZV48" s="287"/>
      <c r="KZW48" s="285"/>
      <c r="KZX48" s="287"/>
      <c r="KZY48" s="287"/>
      <c r="KZZ48" s="285"/>
      <c r="LAA48" s="287"/>
      <c r="LAB48" s="287"/>
      <c r="LAC48" s="285"/>
      <c r="LAD48" s="287"/>
      <c r="LAE48" s="287"/>
      <c r="LAF48" s="285"/>
      <c r="LAG48" s="287"/>
      <c r="LAH48" s="287"/>
      <c r="LAI48" s="285"/>
      <c r="LAJ48" s="287"/>
      <c r="LAK48" s="287"/>
      <c r="LAL48" s="285"/>
      <c r="LAM48" s="287"/>
      <c r="LAN48" s="287"/>
      <c r="LAO48" s="285"/>
      <c r="LAP48" s="287"/>
      <c r="LAQ48" s="287"/>
      <c r="LAR48" s="285"/>
      <c r="LAS48" s="287"/>
      <c r="LAT48" s="287"/>
      <c r="LAU48" s="285"/>
      <c r="LAV48" s="287"/>
      <c r="LAW48" s="287"/>
      <c r="LAX48" s="285"/>
      <c r="LAY48" s="287"/>
      <c r="LAZ48" s="287"/>
      <c r="LBA48" s="285"/>
      <c r="LBB48" s="287"/>
      <c r="LBC48" s="287"/>
      <c r="LBD48" s="285"/>
      <c r="LBE48" s="287"/>
      <c r="LBF48" s="287"/>
      <c r="LBG48" s="285"/>
      <c r="LBH48" s="286"/>
      <c r="LBI48" s="286"/>
      <c r="LBJ48" s="286"/>
      <c r="LBK48" s="287"/>
      <c r="LBL48" s="287"/>
      <c r="LBM48" s="285"/>
      <c r="LBN48" s="286"/>
      <c r="LBO48" s="286"/>
      <c r="LBP48" s="286"/>
      <c r="LBQ48" s="287"/>
      <c r="LBR48" s="287"/>
      <c r="LBS48" s="285"/>
      <c r="LBT48" s="287"/>
      <c r="LBU48" s="287"/>
      <c r="LBV48" s="285"/>
      <c r="LBW48" s="286"/>
      <c r="LBX48" s="286"/>
      <c r="LBY48" s="286"/>
      <c r="LBZ48" s="286"/>
      <c r="LCA48" s="286"/>
      <c r="LCB48" s="286"/>
      <c r="LCC48" s="163"/>
      <c r="LCD48" s="154"/>
      <c r="LCE48" s="287"/>
      <c r="LCF48" s="287"/>
      <c r="LCG48" s="285"/>
      <c r="LCH48" s="287"/>
      <c r="LCI48" s="287"/>
      <c r="LCJ48" s="285"/>
      <c r="LCK48" s="287"/>
      <c r="LCL48" s="287"/>
      <c r="LCM48" s="285"/>
      <c r="LCN48" s="287"/>
      <c r="LCO48" s="287"/>
      <c r="LCP48" s="285"/>
      <c r="LCQ48" s="287"/>
      <c r="LCR48" s="287"/>
      <c r="LCS48" s="285"/>
      <c r="LCT48" s="287"/>
      <c r="LCU48" s="287"/>
      <c r="LCV48" s="285"/>
      <c r="LCW48" s="287"/>
      <c r="LCX48" s="287"/>
      <c r="LCY48" s="285"/>
      <c r="LCZ48" s="287"/>
      <c r="LDA48" s="287"/>
      <c r="LDB48" s="285"/>
      <c r="LDC48" s="287"/>
      <c r="LDD48" s="287"/>
      <c r="LDE48" s="285"/>
      <c r="LDF48" s="287"/>
      <c r="LDG48" s="287"/>
      <c r="LDH48" s="285"/>
      <c r="LDI48" s="287"/>
      <c r="LDJ48" s="287"/>
      <c r="LDK48" s="285"/>
      <c r="LDL48" s="287"/>
      <c r="LDM48" s="287"/>
      <c r="LDN48" s="285"/>
      <c r="LDO48" s="287"/>
      <c r="LDP48" s="287"/>
      <c r="LDQ48" s="285"/>
      <c r="LDR48" s="287"/>
      <c r="LDS48" s="287"/>
      <c r="LDT48" s="285"/>
      <c r="LDU48" s="287"/>
      <c r="LDV48" s="287"/>
      <c r="LDW48" s="285"/>
      <c r="LDX48" s="287"/>
      <c r="LDY48" s="287"/>
      <c r="LDZ48" s="285"/>
      <c r="LEA48" s="287"/>
      <c r="LEB48" s="287"/>
      <c r="LEC48" s="285"/>
      <c r="LED48" s="287"/>
      <c r="LEE48" s="287"/>
      <c r="LEF48" s="285"/>
      <c r="LEG48" s="287"/>
      <c r="LEH48" s="287"/>
      <c r="LEI48" s="285"/>
      <c r="LEJ48" s="287"/>
      <c r="LEK48" s="287"/>
      <c r="LEL48" s="285"/>
      <c r="LEM48" s="287"/>
      <c r="LEN48" s="287"/>
      <c r="LEO48" s="285"/>
      <c r="LEP48" s="286"/>
      <c r="LEQ48" s="286"/>
      <c r="LER48" s="286"/>
      <c r="LES48" s="287"/>
      <c r="LET48" s="287"/>
      <c r="LEU48" s="285"/>
      <c r="LEV48" s="286"/>
      <c r="LEW48" s="286"/>
      <c r="LEX48" s="286"/>
      <c r="LEY48" s="287"/>
      <c r="LEZ48" s="287"/>
      <c r="LFA48" s="285"/>
      <c r="LFB48" s="287"/>
      <c r="LFC48" s="287"/>
      <c r="LFD48" s="285"/>
      <c r="LFE48" s="286"/>
      <c r="LFF48" s="286"/>
      <c r="LFG48" s="286"/>
      <c r="LFH48" s="286"/>
      <c r="LFI48" s="286"/>
      <c r="LFJ48" s="286"/>
      <c r="LFK48" s="163"/>
      <c r="LFL48" s="154"/>
      <c r="LFM48" s="287"/>
      <c r="LFN48" s="287"/>
      <c r="LFO48" s="285"/>
      <c r="LFP48" s="287"/>
      <c r="LFQ48" s="287"/>
      <c r="LFR48" s="285"/>
      <c r="LFS48" s="287"/>
      <c r="LFT48" s="287"/>
      <c r="LFU48" s="285"/>
      <c r="LFV48" s="287"/>
      <c r="LFW48" s="287"/>
      <c r="LFX48" s="285"/>
      <c r="LFY48" s="287"/>
      <c r="LFZ48" s="287"/>
      <c r="LGA48" s="285"/>
      <c r="LGB48" s="287"/>
      <c r="LGC48" s="287"/>
      <c r="LGD48" s="285"/>
      <c r="LGE48" s="287"/>
      <c r="LGF48" s="287"/>
      <c r="LGG48" s="285"/>
      <c r="LGH48" s="287"/>
      <c r="LGI48" s="287"/>
      <c r="LGJ48" s="285"/>
      <c r="LGK48" s="287"/>
      <c r="LGL48" s="287"/>
      <c r="LGM48" s="285"/>
      <c r="LGN48" s="287"/>
      <c r="LGO48" s="287"/>
      <c r="LGP48" s="285"/>
      <c r="LGQ48" s="287"/>
      <c r="LGR48" s="287"/>
      <c r="LGS48" s="285"/>
      <c r="LGT48" s="287"/>
      <c r="LGU48" s="287"/>
      <c r="LGV48" s="285"/>
      <c r="LGW48" s="287"/>
      <c r="LGX48" s="287"/>
      <c r="LGY48" s="285"/>
      <c r="LGZ48" s="287"/>
      <c r="LHA48" s="287"/>
      <c r="LHB48" s="285"/>
      <c r="LHC48" s="287"/>
      <c r="LHD48" s="287"/>
      <c r="LHE48" s="285"/>
      <c r="LHF48" s="287"/>
      <c r="LHG48" s="287"/>
      <c r="LHH48" s="285"/>
      <c r="LHI48" s="287"/>
      <c r="LHJ48" s="287"/>
      <c r="LHK48" s="285"/>
      <c r="LHL48" s="287"/>
      <c r="LHM48" s="287"/>
      <c r="LHN48" s="285"/>
      <c r="LHO48" s="287"/>
      <c r="LHP48" s="287"/>
      <c r="LHQ48" s="285"/>
      <c r="LHR48" s="287"/>
      <c r="LHS48" s="287"/>
      <c r="LHT48" s="285"/>
      <c r="LHU48" s="287"/>
      <c r="LHV48" s="287"/>
      <c r="LHW48" s="285"/>
      <c r="LHX48" s="286"/>
      <c r="LHY48" s="286"/>
      <c r="LHZ48" s="286"/>
      <c r="LIA48" s="287"/>
      <c r="LIB48" s="287"/>
      <c r="LIC48" s="285"/>
      <c r="LID48" s="286"/>
      <c r="LIE48" s="286"/>
      <c r="LIF48" s="286"/>
      <c r="LIG48" s="287"/>
      <c r="LIH48" s="287"/>
      <c r="LII48" s="285"/>
      <c r="LIJ48" s="287"/>
      <c r="LIK48" s="287"/>
      <c r="LIL48" s="285"/>
      <c r="LIM48" s="286"/>
      <c r="LIN48" s="286"/>
      <c r="LIO48" s="286"/>
      <c r="LIP48" s="286"/>
      <c r="LIQ48" s="286"/>
      <c r="LIR48" s="286"/>
      <c r="LIS48" s="163"/>
      <c r="LIT48" s="154"/>
      <c r="LIU48" s="287"/>
      <c r="LIV48" s="287"/>
      <c r="LIW48" s="285"/>
      <c r="LIX48" s="287"/>
      <c r="LIY48" s="287"/>
      <c r="LIZ48" s="285"/>
      <c r="LJA48" s="287"/>
      <c r="LJB48" s="287"/>
      <c r="LJC48" s="285"/>
      <c r="LJD48" s="287"/>
      <c r="LJE48" s="287"/>
      <c r="LJF48" s="285"/>
      <c r="LJG48" s="287"/>
      <c r="LJH48" s="287"/>
      <c r="LJI48" s="285"/>
      <c r="LJJ48" s="287"/>
      <c r="LJK48" s="287"/>
      <c r="LJL48" s="285"/>
      <c r="LJM48" s="287"/>
      <c r="LJN48" s="287"/>
      <c r="LJO48" s="285"/>
      <c r="LJP48" s="287"/>
      <c r="LJQ48" s="287"/>
      <c r="LJR48" s="285"/>
      <c r="LJS48" s="287"/>
      <c r="LJT48" s="287"/>
      <c r="LJU48" s="285"/>
      <c r="LJV48" s="287"/>
      <c r="LJW48" s="287"/>
      <c r="LJX48" s="285"/>
      <c r="LJY48" s="287"/>
      <c r="LJZ48" s="287"/>
      <c r="LKA48" s="285"/>
      <c r="LKB48" s="287"/>
      <c r="LKC48" s="287"/>
      <c r="LKD48" s="285"/>
      <c r="LKE48" s="287"/>
      <c r="LKF48" s="287"/>
      <c r="LKG48" s="285"/>
      <c r="LKH48" s="287"/>
      <c r="LKI48" s="287"/>
      <c r="LKJ48" s="285"/>
      <c r="LKK48" s="287"/>
      <c r="LKL48" s="287"/>
      <c r="LKM48" s="285"/>
      <c r="LKN48" s="287"/>
      <c r="LKO48" s="287"/>
      <c r="LKP48" s="285"/>
      <c r="LKQ48" s="287"/>
      <c r="LKR48" s="287"/>
      <c r="LKS48" s="285"/>
      <c r="LKT48" s="287"/>
      <c r="LKU48" s="287"/>
      <c r="LKV48" s="285"/>
      <c r="LKW48" s="287"/>
      <c r="LKX48" s="287"/>
      <c r="LKY48" s="285"/>
      <c r="LKZ48" s="287"/>
      <c r="LLA48" s="287"/>
      <c r="LLB48" s="285"/>
      <c r="LLC48" s="287"/>
      <c r="LLD48" s="287"/>
      <c r="LLE48" s="285"/>
      <c r="LLF48" s="286"/>
      <c r="LLG48" s="286"/>
      <c r="LLH48" s="286"/>
      <c r="LLI48" s="287"/>
      <c r="LLJ48" s="287"/>
      <c r="LLK48" s="285"/>
      <c r="LLL48" s="286"/>
      <c r="LLM48" s="286"/>
      <c r="LLN48" s="286"/>
      <c r="LLO48" s="287"/>
      <c r="LLP48" s="287"/>
      <c r="LLQ48" s="285"/>
      <c r="LLR48" s="287"/>
      <c r="LLS48" s="287"/>
      <c r="LLT48" s="285"/>
      <c r="LLU48" s="286"/>
      <c r="LLV48" s="286"/>
      <c r="LLW48" s="286"/>
      <c r="LLX48" s="286"/>
      <c r="LLY48" s="286"/>
      <c r="LLZ48" s="286"/>
      <c r="LMA48" s="163"/>
      <c r="LMB48" s="154"/>
      <c r="LMC48" s="287"/>
      <c r="LMD48" s="287"/>
      <c r="LME48" s="285"/>
      <c r="LMF48" s="287"/>
      <c r="LMG48" s="287"/>
      <c r="LMH48" s="285"/>
      <c r="LMI48" s="287"/>
      <c r="LMJ48" s="287"/>
      <c r="LMK48" s="285"/>
      <c r="LML48" s="287"/>
      <c r="LMM48" s="287"/>
      <c r="LMN48" s="285"/>
      <c r="LMO48" s="287"/>
      <c r="LMP48" s="287"/>
      <c r="LMQ48" s="285"/>
      <c r="LMR48" s="287"/>
      <c r="LMS48" s="287"/>
      <c r="LMT48" s="285"/>
      <c r="LMU48" s="287"/>
      <c r="LMV48" s="287"/>
      <c r="LMW48" s="285"/>
      <c r="LMX48" s="287"/>
      <c r="LMY48" s="287"/>
      <c r="LMZ48" s="285"/>
      <c r="LNA48" s="287"/>
      <c r="LNB48" s="287"/>
      <c r="LNC48" s="285"/>
      <c r="LND48" s="287"/>
      <c r="LNE48" s="287"/>
      <c r="LNF48" s="285"/>
      <c r="LNG48" s="287"/>
      <c r="LNH48" s="287"/>
      <c r="LNI48" s="285"/>
      <c r="LNJ48" s="287"/>
      <c r="LNK48" s="287"/>
      <c r="LNL48" s="285"/>
      <c r="LNM48" s="287"/>
      <c r="LNN48" s="287"/>
      <c r="LNO48" s="285"/>
      <c r="LNP48" s="287"/>
      <c r="LNQ48" s="287"/>
      <c r="LNR48" s="285"/>
      <c r="LNS48" s="287"/>
      <c r="LNT48" s="287"/>
      <c r="LNU48" s="285"/>
      <c r="LNV48" s="287"/>
      <c r="LNW48" s="287"/>
      <c r="LNX48" s="285"/>
      <c r="LNY48" s="287"/>
      <c r="LNZ48" s="287"/>
      <c r="LOA48" s="285"/>
      <c r="LOB48" s="287"/>
      <c r="LOC48" s="287"/>
      <c r="LOD48" s="285"/>
      <c r="LOE48" s="287"/>
      <c r="LOF48" s="287"/>
      <c r="LOG48" s="285"/>
      <c r="LOH48" s="287"/>
      <c r="LOI48" s="287"/>
      <c r="LOJ48" s="285"/>
      <c r="LOK48" s="287"/>
      <c r="LOL48" s="287"/>
      <c r="LOM48" s="285"/>
      <c r="LON48" s="286"/>
      <c r="LOO48" s="286"/>
      <c r="LOP48" s="286"/>
      <c r="LOQ48" s="287"/>
      <c r="LOR48" s="287"/>
      <c r="LOS48" s="285"/>
      <c r="LOT48" s="286"/>
      <c r="LOU48" s="286"/>
      <c r="LOV48" s="286"/>
      <c r="LOW48" s="287"/>
      <c r="LOX48" s="287"/>
      <c r="LOY48" s="285"/>
      <c r="LOZ48" s="287"/>
      <c r="LPA48" s="287"/>
      <c r="LPB48" s="285"/>
      <c r="LPC48" s="286"/>
      <c r="LPD48" s="286"/>
      <c r="LPE48" s="286"/>
      <c r="LPF48" s="286"/>
      <c r="LPG48" s="286"/>
      <c r="LPH48" s="286"/>
      <c r="LPI48" s="163"/>
      <c r="LPJ48" s="154"/>
      <c r="LPK48" s="287"/>
      <c r="LPL48" s="287"/>
      <c r="LPM48" s="285"/>
      <c r="LPN48" s="287"/>
      <c r="LPO48" s="287"/>
      <c r="LPP48" s="285"/>
      <c r="LPQ48" s="287"/>
      <c r="LPR48" s="287"/>
      <c r="LPS48" s="285"/>
      <c r="LPT48" s="287"/>
      <c r="LPU48" s="287"/>
      <c r="LPV48" s="285"/>
      <c r="LPW48" s="287"/>
      <c r="LPX48" s="287"/>
      <c r="LPY48" s="285"/>
      <c r="LPZ48" s="287"/>
      <c r="LQA48" s="287"/>
      <c r="LQB48" s="285"/>
      <c r="LQC48" s="287"/>
      <c r="LQD48" s="287"/>
      <c r="LQE48" s="285"/>
      <c r="LQF48" s="287"/>
      <c r="LQG48" s="287"/>
      <c r="LQH48" s="285"/>
      <c r="LQI48" s="287"/>
      <c r="LQJ48" s="287"/>
      <c r="LQK48" s="285"/>
      <c r="LQL48" s="287"/>
      <c r="LQM48" s="287"/>
      <c r="LQN48" s="285"/>
      <c r="LQO48" s="287"/>
      <c r="LQP48" s="287"/>
      <c r="LQQ48" s="285"/>
      <c r="LQR48" s="287"/>
      <c r="LQS48" s="287"/>
      <c r="LQT48" s="285"/>
      <c r="LQU48" s="287"/>
      <c r="LQV48" s="287"/>
      <c r="LQW48" s="285"/>
      <c r="LQX48" s="287"/>
      <c r="LQY48" s="287"/>
      <c r="LQZ48" s="285"/>
      <c r="LRA48" s="287"/>
      <c r="LRB48" s="287"/>
      <c r="LRC48" s="285"/>
      <c r="LRD48" s="287"/>
      <c r="LRE48" s="287"/>
      <c r="LRF48" s="285"/>
      <c r="LRG48" s="287"/>
      <c r="LRH48" s="287"/>
      <c r="LRI48" s="285"/>
      <c r="LRJ48" s="287"/>
      <c r="LRK48" s="287"/>
      <c r="LRL48" s="285"/>
      <c r="LRM48" s="287"/>
      <c r="LRN48" s="287"/>
      <c r="LRO48" s="285"/>
      <c r="LRP48" s="287"/>
      <c r="LRQ48" s="287"/>
      <c r="LRR48" s="285"/>
      <c r="LRS48" s="287"/>
      <c r="LRT48" s="287"/>
      <c r="LRU48" s="285"/>
      <c r="LRV48" s="286"/>
      <c r="LRW48" s="286"/>
      <c r="LRX48" s="286"/>
      <c r="LRY48" s="287"/>
      <c r="LRZ48" s="287"/>
      <c r="LSA48" s="285"/>
      <c r="LSB48" s="286"/>
      <c r="LSC48" s="286"/>
      <c r="LSD48" s="286"/>
      <c r="LSE48" s="287"/>
      <c r="LSF48" s="287"/>
      <c r="LSG48" s="285"/>
      <c r="LSH48" s="287"/>
      <c r="LSI48" s="287"/>
      <c r="LSJ48" s="285"/>
      <c r="LSK48" s="286"/>
      <c r="LSL48" s="286"/>
      <c r="LSM48" s="286"/>
      <c r="LSN48" s="286"/>
      <c r="LSO48" s="286"/>
      <c r="LSP48" s="286"/>
      <c r="LSQ48" s="163"/>
      <c r="LSR48" s="154"/>
      <c r="LSS48" s="287"/>
      <c r="LST48" s="287"/>
      <c r="LSU48" s="285"/>
      <c r="LSV48" s="287"/>
      <c r="LSW48" s="287"/>
      <c r="LSX48" s="285"/>
      <c r="LSY48" s="287"/>
      <c r="LSZ48" s="287"/>
      <c r="LTA48" s="285"/>
      <c r="LTB48" s="287"/>
      <c r="LTC48" s="287"/>
      <c r="LTD48" s="285"/>
      <c r="LTE48" s="287"/>
      <c r="LTF48" s="287"/>
      <c r="LTG48" s="285"/>
      <c r="LTH48" s="287"/>
      <c r="LTI48" s="287"/>
      <c r="LTJ48" s="285"/>
      <c r="LTK48" s="287"/>
      <c r="LTL48" s="287"/>
      <c r="LTM48" s="285"/>
      <c r="LTN48" s="287"/>
      <c r="LTO48" s="287"/>
      <c r="LTP48" s="285"/>
      <c r="LTQ48" s="287"/>
      <c r="LTR48" s="287"/>
      <c r="LTS48" s="285"/>
      <c r="LTT48" s="287"/>
      <c r="LTU48" s="287"/>
      <c r="LTV48" s="285"/>
      <c r="LTW48" s="287"/>
      <c r="LTX48" s="287"/>
      <c r="LTY48" s="285"/>
      <c r="LTZ48" s="287"/>
      <c r="LUA48" s="287"/>
      <c r="LUB48" s="285"/>
      <c r="LUC48" s="287"/>
      <c r="LUD48" s="287"/>
      <c r="LUE48" s="285"/>
      <c r="LUF48" s="287"/>
      <c r="LUG48" s="287"/>
      <c r="LUH48" s="285"/>
      <c r="LUI48" s="287"/>
      <c r="LUJ48" s="287"/>
      <c r="LUK48" s="285"/>
      <c r="LUL48" s="287"/>
      <c r="LUM48" s="287"/>
      <c r="LUN48" s="285"/>
      <c r="LUO48" s="287"/>
      <c r="LUP48" s="287"/>
      <c r="LUQ48" s="285"/>
      <c r="LUR48" s="287"/>
      <c r="LUS48" s="287"/>
      <c r="LUT48" s="285"/>
      <c r="LUU48" s="287"/>
      <c r="LUV48" s="287"/>
      <c r="LUW48" s="285"/>
      <c r="LUX48" s="287"/>
      <c r="LUY48" s="287"/>
      <c r="LUZ48" s="285"/>
      <c r="LVA48" s="287"/>
      <c r="LVB48" s="287"/>
      <c r="LVC48" s="285"/>
      <c r="LVD48" s="286"/>
      <c r="LVE48" s="286"/>
      <c r="LVF48" s="286"/>
      <c r="LVG48" s="287"/>
      <c r="LVH48" s="287"/>
      <c r="LVI48" s="285"/>
      <c r="LVJ48" s="286"/>
      <c r="LVK48" s="286"/>
      <c r="LVL48" s="286"/>
      <c r="LVM48" s="287"/>
      <c r="LVN48" s="287"/>
      <c r="LVO48" s="285"/>
      <c r="LVP48" s="287"/>
      <c r="LVQ48" s="287"/>
      <c r="LVR48" s="285"/>
      <c r="LVS48" s="286"/>
      <c r="LVT48" s="286"/>
      <c r="LVU48" s="286"/>
      <c r="LVV48" s="286"/>
      <c r="LVW48" s="286"/>
      <c r="LVX48" s="286"/>
      <c r="LVY48" s="163"/>
      <c r="LVZ48" s="154"/>
      <c r="LWA48" s="287"/>
      <c r="LWB48" s="287"/>
      <c r="LWC48" s="285"/>
      <c r="LWD48" s="287"/>
      <c r="LWE48" s="287"/>
      <c r="LWF48" s="285"/>
      <c r="LWG48" s="287"/>
      <c r="LWH48" s="287"/>
      <c r="LWI48" s="285"/>
      <c r="LWJ48" s="287"/>
      <c r="LWK48" s="287"/>
      <c r="LWL48" s="285"/>
      <c r="LWM48" s="287"/>
      <c r="LWN48" s="287"/>
      <c r="LWO48" s="285"/>
      <c r="LWP48" s="287"/>
      <c r="LWQ48" s="287"/>
      <c r="LWR48" s="285"/>
      <c r="LWS48" s="287"/>
      <c r="LWT48" s="287"/>
      <c r="LWU48" s="285"/>
      <c r="LWV48" s="287"/>
      <c r="LWW48" s="287"/>
      <c r="LWX48" s="285"/>
      <c r="LWY48" s="287"/>
      <c r="LWZ48" s="287"/>
      <c r="LXA48" s="285"/>
      <c r="LXB48" s="287"/>
      <c r="LXC48" s="287"/>
      <c r="LXD48" s="285"/>
      <c r="LXE48" s="287"/>
      <c r="LXF48" s="287"/>
      <c r="LXG48" s="285"/>
      <c r="LXH48" s="287"/>
      <c r="LXI48" s="287"/>
      <c r="LXJ48" s="285"/>
      <c r="LXK48" s="287"/>
      <c r="LXL48" s="287"/>
      <c r="LXM48" s="285"/>
      <c r="LXN48" s="287"/>
      <c r="LXO48" s="287"/>
      <c r="LXP48" s="285"/>
      <c r="LXQ48" s="287"/>
      <c r="LXR48" s="287"/>
      <c r="LXS48" s="285"/>
      <c r="LXT48" s="287"/>
      <c r="LXU48" s="287"/>
      <c r="LXV48" s="285"/>
      <c r="LXW48" s="287"/>
      <c r="LXX48" s="287"/>
      <c r="LXY48" s="285"/>
      <c r="LXZ48" s="287"/>
      <c r="LYA48" s="287"/>
      <c r="LYB48" s="285"/>
      <c r="LYC48" s="287"/>
      <c r="LYD48" s="287"/>
      <c r="LYE48" s="285"/>
      <c r="LYF48" s="287"/>
      <c r="LYG48" s="287"/>
      <c r="LYH48" s="285"/>
      <c r="LYI48" s="287"/>
      <c r="LYJ48" s="287"/>
      <c r="LYK48" s="285"/>
      <c r="LYL48" s="286"/>
      <c r="LYM48" s="286"/>
      <c r="LYN48" s="286"/>
      <c r="LYO48" s="287"/>
      <c r="LYP48" s="287"/>
      <c r="LYQ48" s="285"/>
      <c r="LYR48" s="286"/>
      <c r="LYS48" s="286"/>
      <c r="LYT48" s="286"/>
      <c r="LYU48" s="287"/>
      <c r="LYV48" s="287"/>
      <c r="LYW48" s="285"/>
      <c r="LYX48" s="287"/>
      <c r="LYY48" s="287"/>
      <c r="LYZ48" s="285"/>
      <c r="LZA48" s="286"/>
      <c r="LZB48" s="286"/>
      <c r="LZC48" s="286"/>
      <c r="LZD48" s="286"/>
      <c r="LZE48" s="286"/>
      <c r="LZF48" s="286"/>
      <c r="LZG48" s="163"/>
      <c r="LZH48" s="154"/>
      <c r="LZI48" s="287"/>
      <c r="LZJ48" s="287"/>
      <c r="LZK48" s="285"/>
      <c r="LZL48" s="287"/>
      <c r="LZM48" s="287"/>
      <c r="LZN48" s="285"/>
      <c r="LZO48" s="287"/>
      <c r="LZP48" s="287"/>
      <c r="LZQ48" s="285"/>
      <c r="LZR48" s="287"/>
      <c r="LZS48" s="287"/>
      <c r="LZT48" s="285"/>
      <c r="LZU48" s="287"/>
      <c r="LZV48" s="287"/>
      <c r="LZW48" s="285"/>
      <c r="LZX48" s="287"/>
      <c r="LZY48" s="287"/>
      <c r="LZZ48" s="285"/>
      <c r="MAA48" s="287"/>
      <c r="MAB48" s="287"/>
      <c r="MAC48" s="285"/>
      <c r="MAD48" s="287"/>
      <c r="MAE48" s="287"/>
      <c r="MAF48" s="285"/>
      <c r="MAG48" s="287"/>
      <c r="MAH48" s="287"/>
      <c r="MAI48" s="285"/>
      <c r="MAJ48" s="287"/>
      <c r="MAK48" s="287"/>
      <c r="MAL48" s="285"/>
      <c r="MAM48" s="287"/>
      <c r="MAN48" s="287"/>
      <c r="MAO48" s="285"/>
      <c r="MAP48" s="287"/>
      <c r="MAQ48" s="287"/>
      <c r="MAR48" s="285"/>
      <c r="MAS48" s="287"/>
      <c r="MAT48" s="287"/>
      <c r="MAU48" s="285"/>
      <c r="MAV48" s="287"/>
      <c r="MAW48" s="287"/>
      <c r="MAX48" s="285"/>
      <c r="MAY48" s="287"/>
      <c r="MAZ48" s="287"/>
      <c r="MBA48" s="285"/>
      <c r="MBB48" s="287"/>
      <c r="MBC48" s="287"/>
      <c r="MBD48" s="285"/>
      <c r="MBE48" s="287"/>
      <c r="MBF48" s="287"/>
      <c r="MBG48" s="285"/>
      <c r="MBH48" s="287"/>
      <c r="MBI48" s="287"/>
      <c r="MBJ48" s="285"/>
      <c r="MBK48" s="287"/>
      <c r="MBL48" s="287"/>
      <c r="MBM48" s="285"/>
      <c r="MBN48" s="287"/>
      <c r="MBO48" s="287"/>
      <c r="MBP48" s="285"/>
      <c r="MBQ48" s="287"/>
      <c r="MBR48" s="287"/>
      <c r="MBS48" s="285"/>
      <c r="MBT48" s="286"/>
      <c r="MBU48" s="286"/>
      <c r="MBV48" s="286"/>
      <c r="MBW48" s="287"/>
      <c r="MBX48" s="287"/>
      <c r="MBY48" s="285"/>
      <c r="MBZ48" s="286"/>
      <c r="MCA48" s="286"/>
      <c r="MCB48" s="286"/>
      <c r="MCC48" s="287"/>
      <c r="MCD48" s="287"/>
      <c r="MCE48" s="285"/>
      <c r="MCF48" s="287"/>
      <c r="MCG48" s="287"/>
      <c r="MCH48" s="285"/>
      <c r="MCI48" s="286"/>
      <c r="MCJ48" s="286"/>
      <c r="MCK48" s="286"/>
      <c r="MCL48" s="286"/>
      <c r="MCM48" s="286"/>
      <c r="MCN48" s="286"/>
      <c r="MCO48" s="163"/>
      <c r="MCP48" s="154"/>
      <c r="MCQ48" s="287"/>
      <c r="MCR48" s="287"/>
      <c r="MCS48" s="285"/>
      <c r="MCT48" s="287"/>
      <c r="MCU48" s="287"/>
      <c r="MCV48" s="285"/>
      <c r="MCW48" s="287"/>
      <c r="MCX48" s="287"/>
      <c r="MCY48" s="285"/>
      <c r="MCZ48" s="287"/>
      <c r="MDA48" s="287"/>
      <c r="MDB48" s="285"/>
      <c r="MDC48" s="287"/>
      <c r="MDD48" s="287"/>
      <c r="MDE48" s="285"/>
      <c r="MDF48" s="287"/>
      <c r="MDG48" s="287"/>
      <c r="MDH48" s="285"/>
      <c r="MDI48" s="287"/>
      <c r="MDJ48" s="287"/>
      <c r="MDK48" s="285"/>
      <c r="MDL48" s="287"/>
      <c r="MDM48" s="287"/>
      <c r="MDN48" s="285"/>
      <c r="MDO48" s="287"/>
      <c r="MDP48" s="287"/>
      <c r="MDQ48" s="285"/>
      <c r="MDR48" s="287"/>
      <c r="MDS48" s="287"/>
      <c r="MDT48" s="285"/>
      <c r="MDU48" s="287"/>
      <c r="MDV48" s="287"/>
      <c r="MDW48" s="285"/>
      <c r="MDX48" s="287"/>
      <c r="MDY48" s="287"/>
      <c r="MDZ48" s="285"/>
      <c r="MEA48" s="287"/>
      <c r="MEB48" s="287"/>
      <c r="MEC48" s="285"/>
      <c r="MED48" s="287"/>
      <c r="MEE48" s="287"/>
      <c r="MEF48" s="285"/>
      <c r="MEG48" s="287"/>
      <c r="MEH48" s="287"/>
      <c r="MEI48" s="285"/>
      <c r="MEJ48" s="287"/>
      <c r="MEK48" s="287"/>
      <c r="MEL48" s="285"/>
      <c r="MEM48" s="287"/>
      <c r="MEN48" s="287"/>
      <c r="MEO48" s="285"/>
      <c r="MEP48" s="287"/>
      <c r="MEQ48" s="287"/>
      <c r="MER48" s="285"/>
      <c r="MES48" s="287"/>
      <c r="MET48" s="287"/>
      <c r="MEU48" s="285"/>
      <c r="MEV48" s="287"/>
      <c r="MEW48" s="287"/>
      <c r="MEX48" s="285"/>
      <c r="MEY48" s="287"/>
      <c r="MEZ48" s="287"/>
      <c r="MFA48" s="285"/>
      <c r="MFB48" s="286"/>
      <c r="MFC48" s="286"/>
      <c r="MFD48" s="286"/>
      <c r="MFE48" s="287"/>
      <c r="MFF48" s="287"/>
      <c r="MFG48" s="285"/>
      <c r="MFH48" s="286"/>
      <c r="MFI48" s="286"/>
      <c r="MFJ48" s="286"/>
      <c r="MFK48" s="287"/>
      <c r="MFL48" s="287"/>
      <c r="MFM48" s="285"/>
      <c r="MFN48" s="287"/>
      <c r="MFO48" s="287"/>
      <c r="MFP48" s="285"/>
      <c r="MFQ48" s="286"/>
      <c r="MFR48" s="286"/>
      <c r="MFS48" s="286"/>
      <c r="MFT48" s="286"/>
      <c r="MFU48" s="286"/>
      <c r="MFV48" s="286"/>
      <c r="MFW48" s="163"/>
      <c r="MFX48" s="154"/>
      <c r="MFY48" s="287"/>
      <c r="MFZ48" s="287"/>
      <c r="MGA48" s="285"/>
      <c r="MGB48" s="287"/>
      <c r="MGC48" s="287"/>
      <c r="MGD48" s="285"/>
      <c r="MGE48" s="287"/>
      <c r="MGF48" s="287"/>
      <c r="MGG48" s="285"/>
      <c r="MGH48" s="287"/>
      <c r="MGI48" s="287"/>
      <c r="MGJ48" s="285"/>
      <c r="MGK48" s="287"/>
      <c r="MGL48" s="287"/>
      <c r="MGM48" s="285"/>
      <c r="MGN48" s="287"/>
      <c r="MGO48" s="287"/>
      <c r="MGP48" s="285"/>
      <c r="MGQ48" s="287"/>
      <c r="MGR48" s="287"/>
      <c r="MGS48" s="285"/>
      <c r="MGT48" s="287"/>
      <c r="MGU48" s="287"/>
      <c r="MGV48" s="285"/>
      <c r="MGW48" s="287"/>
      <c r="MGX48" s="287"/>
      <c r="MGY48" s="285"/>
      <c r="MGZ48" s="287"/>
      <c r="MHA48" s="287"/>
      <c r="MHB48" s="285"/>
      <c r="MHC48" s="287"/>
      <c r="MHD48" s="287"/>
      <c r="MHE48" s="285"/>
      <c r="MHF48" s="287"/>
      <c r="MHG48" s="287"/>
      <c r="MHH48" s="285"/>
      <c r="MHI48" s="287"/>
      <c r="MHJ48" s="287"/>
      <c r="MHK48" s="285"/>
      <c r="MHL48" s="287"/>
      <c r="MHM48" s="287"/>
      <c r="MHN48" s="285"/>
      <c r="MHO48" s="287"/>
      <c r="MHP48" s="287"/>
      <c r="MHQ48" s="285"/>
      <c r="MHR48" s="287"/>
      <c r="MHS48" s="287"/>
      <c r="MHT48" s="285"/>
      <c r="MHU48" s="287"/>
      <c r="MHV48" s="287"/>
      <c r="MHW48" s="285"/>
      <c r="MHX48" s="287"/>
      <c r="MHY48" s="287"/>
      <c r="MHZ48" s="285"/>
      <c r="MIA48" s="287"/>
      <c r="MIB48" s="287"/>
      <c r="MIC48" s="285"/>
      <c r="MID48" s="287"/>
      <c r="MIE48" s="287"/>
      <c r="MIF48" s="285"/>
      <c r="MIG48" s="287"/>
      <c r="MIH48" s="287"/>
      <c r="MII48" s="285"/>
      <c r="MIJ48" s="286"/>
      <c r="MIK48" s="286"/>
      <c r="MIL48" s="286"/>
      <c r="MIM48" s="287"/>
      <c r="MIN48" s="287"/>
      <c r="MIO48" s="285"/>
      <c r="MIP48" s="286"/>
      <c r="MIQ48" s="286"/>
      <c r="MIR48" s="286"/>
      <c r="MIS48" s="287"/>
      <c r="MIT48" s="287"/>
      <c r="MIU48" s="285"/>
      <c r="MIV48" s="287"/>
      <c r="MIW48" s="287"/>
      <c r="MIX48" s="285"/>
      <c r="MIY48" s="286"/>
      <c r="MIZ48" s="286"/>
      <c r="MJA48" s="286"/>
      <c r="MJB48" s="286"/>
      <c r="MJC48" s="286"/>
      <c r="MJD48" s="286"/>
      <c r="MJE48" s="163"/>
      <c r="MJF48" s="154"/>
      <c r="MJG48" s="287"/>
      <c r="MJH48" s="287"/>
      <c r="MJI48" s="285"/>
      <c r="MJJ48" s="287"/>
      <c r="MJK48" s="287"/>
      <c r="MJL48" s="285"/>
      <c r="MJM48" s="287"/>
      <c r="MJN48" s="287"/>
      <c r="MJO48" s="285"/>
      <c r="MJP48" s="287"/>
      <c r="MJQ48" s="287"/>
      <c r="MJR48" s="285"/>
      <c r="MJS48" s="287"/>
      <c r="MJT48" s="287"/>
      <c r="MJU48" s="285"/>
      <c r="MJV48" s="287"/>
      <c r="MJW48" s="287"/>
      <c r="MJX48" s="285"/>
      <c r="MJY48" s="287"/>
      <c r="MJZ48" s="287"/>
      <c r="MKA48" s="285"/>
      <c r="MKB48" s="287"/>
      <c r="MKC48" s="287"/>
      <c r="MKD48" s="285"/>
      <c r="MKE48" s="287"/>
      <c r="MKF48" s="287"/>
      <c r="MKG48" s="285"/>
      <c r="MKH48" s="287"/>
      <c r="MKI48" s="287"/>
      <c r="MKJ48" s="285"/>
      <c r="MKK48" s="287"/>
      <c r="MKL48" s="287"/>
      <c r="MKM48" s="285"/>
      <c r="MKN48" s="287"/>
      <c r="MKO48" s="287"/>
      <c r="MKP48" s="285"/>
      <c r="MKQ48" s="287"/>
      <c r="MKR48" s="287"/>
      <c r="MKS48" s="285"/>
      <c r="MKT48" s="287"/>
      <c r="MKU48" s="287"/>
      <c r="MKV48" s="285"/>
      <c r="MKW48" s="287"/>
      <c r="MKX48" s="287"/>
      <c r="MKY48" s="285"/>
      <c r="MKZ48" s="287"/>
      <c r="MLA48" s="287"/>
      <c r="MLB48" s="285"/>
      <c r="MLC48" s="287"/>
      <c r="MLD48" s="287"/>
      <c r="MLE48" s="285"/>
      <c r="MLF48" s="287"/>
      <c r="MLG48" s="287"/>
      <c r="MLH48" s="285"/>
      <c r="MLI48" s="287"/>
      <c r="MLJ48" s="287"/>
      <c r="MLK48" s="285"/>
      <c r="MLL48" s="287"/>
      <c r="MLM48" s="287"/>
      <c r="MLN48" s="285"/>
      <c r="MLO48" s="287"/>
      <c r="MLP48" s="287"/>
      <c r="MLQ48" s="285"/>
      <c r="MLR48" s="286"/>
      <c r="MLS48" s="286"/>
      <c r="MLT48" s="286"/>
      <c r="MLU48" s="287"/>
      <c r="MLV48" s="287"/>
      <c r="MLW48" s="285"/>
      <c r="MLX48" s="286"/>
      <c r="MLY48" s="286"/>
      <c r="MLZ48" s="286"/>
      <c r="MMA48" s="287"/>
      <c r="MMB48" s="287"/>
      <c r="MMC48" s="285"/>
      <c r="MMD48" s="287"/>
      <c r="MME48" s="287"/>
      <c r="MMF48" s="285"/>
      <c r="MMG48" s="286"/>
      <c r="MMH48" s="286"/>
      <c r="MMI48" s="286"/>
      <c r="MMJ48" s="286"/>
      <c r="MMK48" s="286"/>
      <c r="MML48" s="286"/>
      <c r="MMM48" s="163"/>
      <c r="MMN48" s="154"/>
      <c r="MMO48" s="287"/>
      <c r="MMP48" s="287"/>
      <c r="MMQ48" s="285"/>
      <c r="MMR48" s="287"/>
      <c r="MMS48" s="287"/>
      <c r="MMT48" s="285"/>
      <c r="MMU48" s="287"/>
      <c r="MMV48" s="287"/>
      <c r="MMW48" s="285"/>
      <c r="MMX48" s="287"/>
      <c r="MMY48" s="287"/>
      <c r="MMZ48" s="285"/>
      <c r="MNA48" s="287"/>
      <c r="MNB48" s="287"/>
      <c r="MNC48" s="285"/>
      <c r="MND48" s="287"/>
      <c r="MNE48" s="287"/>
      <c r="MNF48" s="285"/>
      <c r="MNG48" s="287"/>
      <c r="MNH48" s="287"/>
      <c r="MNI48" s="285"/>
      <c r="MNJ48" s="287"/>
      <c r="MNK48" s="287"/>
      <c r="MNL48" s="285"/>
      <c r="MNM48" s="287"/>
      <c r="MNN48" s="287"/>
      <c r="MNO48" s="285"/>
      <c r="MNP48" s="287"/>
      <c r="MNQ48" s="287"/>
      <c r="MNR48" s="285"/>
      <c r="MNS48" s="287"/>
      <c r="MNT48" s="287"/>
      <c r="MNU48" s="285"/>
      <c r="MNV48" s="287"/>
      <c r="MNW48" s="287"/>
      <c r="MNX48" s="285"/>
      <c r="MNY48" s="287"/>
      <c r="MNZ48" s="287"/>
      <c r="MOA48" s="285"/>
      <c r="MOB48" s="287"/>
      <c r="MOC48" s="287"/>
      <c r="MOD48" s="285"/>
      <c r="MOE48" s="287"/>
      <c r="MOF48" s="287"/>
      <c r="MOG48" s="285"/>
      <c r="MOH48" s="287"/>
      <c r="MOI48" s="287"/>
      <c r="MOJ48" s="285"/>
      <c r="MOK48" s="287"/>
      <c r="MOL48" s="287"/>
      <c r="MOM48" s="285"/>
      <c r="MON48" s="287"/>
      <c r="MOO48" s="287"/>
      <c r="MOP48" s="285"/>
      <c r="MOQ48" s="287"/>
      <c r="MOR48" s="287"/>
      <c r="MOS48" s="285"/>
      <c r="MOT48" s="287"/>
      <c r="MOU48" s="287"/>
      <c r="MOV48" s="285"/>
      <c r="MOW48" s="287"/>
      <c r="MOX48" s="287"/>
      <c r="MOY48" s="285"/>
      <c r="MOZ48" s="286"/>
      <c r="MPA48" s="286"/>
      <c r="MPB48" s="286"/>
      <c r="MPC48" s="287"/>
      <c r="MPD48" s="287"/>
      <c r="MPE48" s="285"/>
      <c r="MPF48" s="286"/>
      <c r="MPG48" s="286"/>
      <c r="MPH48" s="286"/>
      <c r="MPI48" s="287"/>
      <c r="MPJ48" s="287"/>
      <c r="MPK48" s="285"/>
      <c r="MPL48" s="287"/>
      <c r="MPM48" s="287"/>
      <c r="MPN48" s="285"/>
      <c r="MPO48" s="286"/>
      <c r="MPP48" s="286"/>
      <c r="MPQ48" s="286"/>
      <c r="MPR48" s="286"/>
      <c r="MPS48" s="286"/>
      <c r="MPT48" s="286"/>
      <c r="MPU48" s="163"/>
      <c r="MPV48" s="154"/>
      <c r="MPW48" s="287"/>
      <c r="MPX48" s="287"/>
      <c r="MPY48" s="285"/>
      <c r="MPZ48" s="287"/>
      <c r="MQA48" s="287"/>
      <c r="MQB48" s="285"/>
      <c r="MQC48" s="287"/>
      <c r="MQD48" s="287"/>
      <c r="MQE48" s="285"/>
      <c r="MQF48" s="287"/>
      <c r="MQG48" s="287"/>
      <c r="MQH48" s="285"/>
      <c r="MQI48" s="287"/>
      <c r="MQJ48" s="287"/>
      <c r="MQK48" s="285"/>
      <c r="MQL48" s="287"/>
      <c r="MQM48" s="287"/>
      <c r="MQN48" s="285"/>
      <c r="MQO48" s="287"/>
      <c r="MQP48" s="287"/>
      <c r="MQQ48" s="285"/>
      <c r="MQR48" s="287"/>
      <c r="MQS48" s="287"/>
      <c r="MQT48" s="285"/>
      <c r="MQU48" s="287"/>
      <c r="MQV48" s="287"/>
      <c r="MQW48" s="285"/>
      <c r="MQX48" s="287"/>
      <c r="MQY48" s="287"/>
      <c r="MQZ48" s="285"/>
      <c r="MRA48" s="287"/>
      <c r="MRB48" s="287"/>
      <c r="MRC48" s="285"/>
      <c r="MRD48" s="287"/>
      <c r="MRE48" s="287"/>
      <c r="MRF48" s="285"/>
      <c r="MRG48" s="287"/>
      <c r="MRH48" s="287"/>
      <c r="MRI48" s="285"/>
      <c r="MRJ48" s="287"/>
      <c r="MRK48" s="287"/>
      <c r="MRL48" s="285"/>
      <c r="MRM48" s="287"/>
      <c r="MRN48" s="287"/>
      <c r="MRO48" s="285"/>
      <c r="MRP48" s="287"/>
      <c r="MRQ48" s="287"/>
      <c r="MRR48" s="285"/>
      <c r="MRS48" s="287"/>
      <c r="MRT48" s="287"/>
      <c r="MRU48" s="285"/>
      <c r="MRV48" s="287"/>
      <c r="MRW48" s="287"/>
      <c r="MRX48" s="285"/>
      <c r="MRY48" s="287"/>
      <c r="MRZ48" s="287"/>
      <c r="MSA48" s="285"/>
      <c r="MSB48" s="287"/>
      <c r="MSC48" s="287"/>
      <c r="MSD48" s="285"/>
      <c r="MSE48" s="287"/>
      <c r="MSF48" s="287"/>
      <c r="MSG48" s="285"/>
      <c r="MSH48" s="286"/>
      <c r="MSI48" s="286"/>
      <c r="MSJ48" s="286"/>
      <c r="MSK48" s="287"/>
      <c r="MSL48" s="287"/>
      <c r="MSM48" s="285"/>
      <c r="MSN48" s="286"/>
      <c r="MSO48" s="286"/>
      <c r="MSP48" s="286"/>
      <c r="MSQ48" s="287"/>
      <c r="MSR48" s="287"/>
      <c r="MSS48" s="285"/>
      <c r="MST48" s="287"/>
      <c r="MSU48" s="287"/>
      <c r="MSV48" s="285"/>
      <c r="MSW48" s="286"/>
      <c r="MSX48" s="286"/>
      <c r="MSY48" s="286"/>
      <c r="MSZ48" s="286"/>
      <c r="MTA48" s="286"/>
      <c r="MTB48" s="286"/>
      <c r="MTC48" s="163"/>
      <c r="MTD48" s="154"/>
      <c r="MTE48" s="287"/>
      <c r="MTF48" s="287"/>
      <c r="MTG48" s="285"/>
      <c r="MTH48" s="287"/>
      <c r="MTI48" s="287"/>
      <c r="MTJ48" s="285"/>
      <c r="MTK48" s="287"/>
      <c r="MTL48" s="287"/>
      <c r="MTM48" s="285"/>
      <c r="MTN48" s="287"/>
      <c r="MTO48" s="287"/>
      <c r="MTP48" s="285"/>
      <c r="MTQ48" s="287"/>
      <c r="MTR48" s="287"/>
      <c r="MTS48" s="285"/>
      <c r="MTT48" s="287"/>
      <c r="MTU48" s="287"/>
      <c r="MTV48" s="285"/>
      <c r="MTW48" s="287"/>
      <c r="MTX48" s="287"/>
      <c r="MTY48" s="285"/>
      <c r="MTZ48" s="287"/>
      <c r="MUA48" s="287"/>
      <c r="MUB48" s="285"/>
      <c r="MUC48" s="287"/>
      <c r="MUD48" s="287"/>
      <c r="MUE48" s="285"/>
      <c r="MUF48" s="287"/>
      <c r="MUG48" s="287"/>
      <c r="MUH48" s="285"/>
      <c r="MUI48" s="287"/>
      <c r="MUJ48" s="287"/>
      <c r="MUK48" s="285"/>
      <c r="MUL48" s="287"/>
      <c r="MUM48" s="287"/>
      <c r="MUN48" s="285"/>
      <c r="MUO48" s="287"/>
      <c r="MUP48" s="287"/>
      <c r="MUQ48" s="285"/>
      <c r="MUR48" s="287"/>
      <c r="MUS48" s="287"/>
      <c r="MUT48" s="285"/>
      <c r="MUU48" s="287"/>
      <c r="MUV48" s="287"/>
      <c r="MUW48" s="285"/>
      <c r="MUX48" s="287"/>
      <c r="MUY48" s="287"/>
      <c r="MUZ48" s="285"/>
      <c r="MVA48" s="287"/>
      <c r="MVB48" s="287"/>
      <c r="MVC48" s="285"/>
      <c r="MVD48" s="287"/>
      <c r="MVE48" s="287"/>
      <c r="MVF48" s="285"/>
      <c r="MVG48" s="287"/>
      <c r="MVH48" s="287"/>
      <c r="MVI48" s="285"/>
      <c r="MVJ48" s="287"/>
      <c r="MVK48" s="287"/>
      <c r="MVL48" s="285"/>
      <c r="MVM48" s="287"/>
      <c r="MVN48" s="287"/>
      <c r="MVO48" s="285"/>
      <c r="MVP48" s="286"/>
      <c r="MVQ48" s="286"/>
      <c r="MVR48" s="286"/>
      <c r="MVS48" s="287"/>
      <c r="MVT48" s="287"/>
      <c r="MVU48" s="285"/>
      <c r="MVV48" s="286"/>
      <c r="MVW48" s="286"/>
      <c r="MVX48" s="286"/>
      <c r="MVY48" s="287"/>
      <c r="MVZ48" s="287"/>
      <c r="MWA48" s="285"/>
      <c r="MWB48" s="287"/>
      <c r="MWC48" s="287"/>
      <c r="MWD48" s="285"/>
      <c r="MWE48" s="286"/>
      <c r="MWF48" s="286"/>
      <c r="MWG48" s="286"/>
      <c r="MWH48" s="286"/>
      <c r="MWI48" s="286"/>
      <c r="MWJ48" s="286"/>
      <c r="MWK48" s="163"/>
      <c r="MWL48" s="154"/>
      <c r="MWM48" s="287"/>
      <c r="MWN48" s="287"/>
      <c r="MWO48" s="285"/>
      <c r="MWP48" s="287"/>
      <c r="MWQ48" s="287"/>
      <c r="MWR48" s="285"/>
      <c r="MWS48" s="287"/>
      <c r="MWT48" s="287"/>
      <c r="MWU48" s="285"/>
      <c r="MWV48" s="287"/>
      <c r="MWW48" s="287"/>
      <c r="MWX48" s="285"/>
      <c r="MWY48" s="287"/>
      <c r="MWZ48" s="287"/>
      <c r="MXA48" s="285"/>
      <c r="MXB48" s="287"/>
      <c r="MXC48" s="287"/>
      <c r="MXD48" s="285"/>
      <c r="MXE48" s="287"/>
      <c r="MXF48" s="287"/>
      <c r="MXG48" s="285"/>
      <c r="MXH48" s="287"/>
      <c r="MXI48" s="287"/>
      <c r="MXJ48" s="285"/>
      <c r="MXK48" s="287"/>
      <c r="MXL48" s="287"/>
      <c r="MXM48" s="285"/>
      <c r="MXN48" s="287"/>
      <c r="MXO48" s="287"/>
      <c r="MXP48" s="285"/>
      <c r="MXQ48" s="287"/>
      <c r="MXR48" s="287"/>
      <c r="MXS48" s="285"/>
      <c r="MXT48" s="287"/>
      <c r="MXU48" s="287"/>
      <c r="MXV48" s="285"/>
      <c r="MXW48" s="287"/>
      <c r="MXX48" s="287"/>
      <c r="MXY48" s="285"/>
      <c r="MXZ48" s="287"/>
      <c r="MYA48" s="287"/>
      <c r="MYB48" s="285"/>
      <c r="MYC48" s="287"/>
      <c r="MYD48" s="287"/>
      <c r="MYE48" s="285"/>
      <c r="MYF48" s="287"/>
      <c r="MYG48" s="287"/>
      <c r="MYH48" s="285"/>
      <c r="MYI48" s="287"/>
      <c r="MYJ48" s="287"/>
      <c r="MYK48" s="285"/>
      <c r="MYL48" s="287"/>
      <c r="MYM48" s="287"/>
      <c r="MYN48" s="285"/>
      <c r="MYO48" s="287"/>
      <c r="MYP48" s="287"/>
      <c r="MYQ48" s="285"/>
      <c r="MYR48" s="287"/>
      <c r="MYS48" s="287"/>
      <c r="MYT48" s="285"/>
      <c r="MYU48" s="287"/>
      <c r="MYV48" s="287"/>
      <c r="MYW48" s="285"/>
      <c r="MYX48" s="286"/>
      <c r="MYY48" s="286"/>
      <c r="MYZ48" s="286"/>
      <c r="MZA48" s="287"/>
      <c r="MZB48" s="287"/>
      <c r="MZC48" s="285"/>
      <c r="MZD48" s="286"/>
      <c r="MZE48" s="286"/>
      <c r="MZF48" s="286"/>
      <c r="MZG48" s="287"/>
      <c r="MZH48" s="287"/>
      <c r="MZI48" s="285"/>
      <c r="MZJ48" s="287"/>
      <c r="MZK48" s="287"/>
      <c r="MZL48" s="285"/>
      <c r="MZM48" s="286"/>
      <c r="MZN48" s="286"/>
      <c r="MZO48" s="286"/>
      <c r="MZP48" s="286"/>
      <c r="MZQ48" s="286"/>
      <c r="MZR48" s="286"/>
      <c r="MZS48" s="163"/>
      <c r="MZT48" s="154"/>
      <c r="MZU48" s="287"/>
      <c r="MZV48" s="287"/>
      <c r="MZW48" s="285"/>
      <c r="MZX48" s="287"/>
      <c r="MZY48" s="287"/>
      <c r="MZZ48" s="285"/>
      <c r="NAA48" s="287"/>
      <c r="NAB48" s="287"/>
      <c r="NAC48" s="285"/>
      <c r="NAD48" s="287"/>
      <c r="NAE48" s="287"/>
      <c r="NAF48" s="285"/>
      <c r="NAG48" s="287"/>
      <c r="NAH48" s="287"/>
      <c r="NAI48" s="285"/>
      <c r="NAJ48" s="287"/>
      <c r="NAK48" s="287"/>
      <c r="NAL48" s="285"/>
      <c r="NAM48" s="287"/>
      <c r="NAN48" s="287"/>
      <c r="NAO48" s="285"/>
      <c r="NAP48" s="287"/>
      <c r="NAQ48" s="287"/>
      <c r="NAR48" s="285"/>
      <c r="NAS48" s="287"/>
      <c r="NAT48" s="287"/>
      <c r="NAU48" s="285"/>
      <c r="NAV48" s="287"/>
      <c r="NAW48" s="287"/>
      <c r="NAX48" s="285"/>
      <c r="NAY48" s="287"/>
      <c r="NAZ48" s="287"/>
      <c r="NBA48" s="285"/>
      <c r="NBB48" s="287"/>
      <c r="NBC48" s="287"/>
      <c r="NBD48" s="285"/>
      <c r="NBE48" s="287"/>
      <c r="NBF48" s="287"/>
      <c r="NBG48" s="285"/>
      <c r="NBH48" s="287"/>
      <c r="NBI48" s="287"/>
      <c r="NBJ48" s="285"/>
      <c r="NBK48" s="287"/>
      <c r="NBL48" s="287"/>
      <c r="NBM48" s="285"/>
      <c r="NBN48" s="287"/>
      <c r="NBO48" s="287"/>
      <c r="NBP48" s="285"/>
      <c r="NBQ48" s="287"/>
      <c r="NBR48" s="287"/>
      <c r="NBS48" s="285"/>
      <c r="NBT48" s="287"/>
      <c r="NBU48" s="287"/>
      <c r="NBV48" s="285"/>
      <c r="NBW48" s="287"/>
      <c r="NBX48" s="287"/>
      <c r="NBY48" s="285"/>
      <c r="NBZ48" s="287"/>
      <c r="NCA48" s="287"/>
      <c r="NCB48" s="285"/>
      <c r="NCC48" s="287"/>
      <c r="NCD48" s="287"/>
      <c r="NCE48" s="285"/>
      <c r="NCF48" s="286"/>
      <c r="NCG48" s="286"/>
      <c r="NCH48" s="286"/>
      <c r="NCI48" s="287"/>
      <c r="NCJ48" s="287"/>
      <c r="NCK48" s="285"/>
      <c r="NCL48" s="286"/>
      <c r="NCM48" s="286"/>
      <c r="NCN48" s="286"/>
      <c r="NCO48" s="287"/>
      <c r="NCP48" s="287"/>
      <c r="NCQ48" s="285"/>
      <c r="NCR48" s="287"/>
      <c r="NCS48" s="287"/>
      <c r="NCT48" s="285"/>
      <c r="NCU48" s="286"/>
      <c r="NCV48" s="286"/>
      <c r="NCW48" s="286"/>
      <c r="NCX48" s="286"/>
      <c r="NCY48" s="286"/>
      <c r="NCZ48" s="286"/>
      <c r="NDA48" s="163"/>
      <c r="NDB48" s="154"/>
      <c r="NDC48" s="287"/>
      <c r="NDD48" s="287"/>
      <c r="NDE48" s="285"/>
      <c r="NDF48" s="287"/>
      <c r="NDG48" s="287"/>
      <c r="NDH48" s="285"/>
      <c r="NDI48" s="287"/>
      <c r="NDJ48" s="287"/>
      <c r="NDK48" s="285"/>
      <c r="NDL48" s="287"/>
      <c r="NDM48" s="287"/>
      <c r="NDN48" s="285"/>
      <c r="NDO48" s="287"/>
      <c r="NDP48" s="287"/>
      <c r="NDQ48" s="285"/>
      <c r="NDR48" s="287"/>
      <c r="NDS48" s="287"/>
      <c r="NDT48" s="285"/>
      <c r="NDU48" s="287"/>
      <c r="NDV48" s="287"/>
      <c r="NDW48" s="285"/>
      <c r="NDX48" s="287"/>
      <c r="NDY48" s="287"/>
      <c r="NDZ48" s="285"/>
      <c r="NEA48" s="287"/>
      <c r="NEB48" s="287"/>
      <c r="NEC48" s="285"/>
      <c r="NED48" s="287"/>
      <c r="NEE48" s="287"/>
      <c r="NEF48" s="285"/>
      <c r="NEG48" s="287"/>
      <c r="NEH48" s="287"/>
      <c r="NEI48" s="285"/>
      <c r="NEJ48" s="287"/>
      <c r="NEK48" s="287"/>
      <c r="NEL48" s="285"/>
      <c r="NEM48" s="287"/>
      <c r="NEN48" s="287"/>
      <c r="NEO48" s="285"/>
      <c r="NEP48" s="287"/>
      <c r="NEQ48" s="287"/>
      <c r="NER48" s="285"/>
      <c r="NES48" s="287"/>
      <c r="NET48" s="287"/>
      <c r="NEU48" s="285"/>
      <c r="NEV48" s="287"/>
      <c r="NEW48" s="287"/>
      <c r="NEX48" s="285"/>
      <c r="NEY48" s="287"/>
      <c r="NEZ48" s="287"/>
      <c r="NFA48" s="285"/>
      <c r="NFB48" s="287"/>
      <c r="NFC48" s="287"/>
      <c r="NFD48" s="285"/>
      <c r="NFE48" s="287"/>
      <c r="NFF48" s="287"/>
      <c r="NFG48" s="285"/>
      <c r="NFH48" s="287"/>
      <c r="NFI48" s="287"/>
      <c r="NFJ48" s="285"/>
      <c r="NFK48" s="287"/>
      <c r="NFL48" s="287"/>
      <c r="NFM48" s="285"/>
      <c r="NFN48" s="286"/>
      <c r="NFO48" s="286"/>
      <c r="NFP48" s="286"/>
      <c r="NFQ48" s="287"/>
      <c r="NFR48" s="287"/>
      <c r="NFS48" s="285"/>
      <c r="NFT48" s="286"/>
      <c r="NFU48" s="286"/>
      <c r="NFV48" s="286"/>
      <c r="NFW48" s="287"/>
      <c r="NFX48" s="287"/>
      <c r="NFY48" s="285"/>
      <c r="NFZ48" s="287"/>
      <c r="NGA48" s="287"/>
      <c r="NGB48" s="285"/>
      <c r="NGC48" s="286"/>
      <c r="NGD48" s="286"/>
      <c r="NGE48" s="286"/>
      <c r="NGF48" s="286"/>
      <c r="NGG48" s="286"/>
      <c r="NGH48" s="286"/>
      <c r="NGI48" s="163"/>
      <c r="NGJ48" s="154"/>
      <c r="NGK48" s="287"/>
      <c r="NGL48" s="287"/>
      <c r="NGM48" s="285"/>
      <c r="NGN48" s="287"/>
      <c r="NGO48" s="287"/>
      <c r="NGP48" s="285"/>
      <c r="NGQ48" s="287"/>
      <c r="NGR48" s="287"/>
      <c r="NGS48" s="285"/>
      <c r="NGT48" s="287"/>
      <c r="NGU48" s="287"/>
      <c r="NGV48" s="285"/>
      <c r="NGW48" s="287"/>
      <c r="NGX48" s="287"/>
      <c r="NGY48" s="285"/>
      <c r="NGZ48" s="287"/>
      <c r="NHA48" s="287"/>
      <c r="NHB48" s="285"/>
      <c r="NHC48" s="287"/>
      <c r="NHD48" s="287"/>
      <c r="NHE48" s="285"/>
      <c r="NHF48" s="287"/>
      <c r="NHG48" s="287"/>
      <c r="NHH48" s="285"/>
      <c r="NHI48" s="287"/>
      <c r="NHJ48" s="287"/>
      <c r="NHK48" s="285"/>
      <c r="NHL48" s="287"/>
      <c r="NHM48" s="287"/>
      <c r="NHN48" s="285"/>
      <c r="NHO48" s="287"/>
      <c r="NHP48" s="287"/>
      <c r="NHQ48" s="285"/>
      <c r="NHR48" s="287"/>
      <c r="NHS48" s="287"/>
      <c r="NHT48" s="285"/>
      <c r="NHU48" s="287"/>
      <c r="NHV48" s="287"/>
      <c r="NHW48" s="285"/>
      <c r="NHX48" s="287"/>
      <c r="NHY48" s="287"/>
      <c r="NHZ48" s="285"/>
      <c r="NIA48" s="287"/>
      <c r="NIB48" s="287"/>
      <c r="NIC48" s="285"/>
      <c r="NID48" s="287"/>
      <c r="NIE48" s="287"/>
      <c r="NIF48" s="285"/>
      <c r="NIG48" s="287"/>
      <c r="NIH48" s="287"/>
      <c r="NII48" s="285"/>
      <c r="NIJ48" s="287"/>
      <c r="NIK48" s="287"/>
      <c r="NIL48" s="285"/>
      <c r="NIM48" s="287"/>
      <c r="NIN48" s="287"/>
      <c r="NIO48" s="285"/>
      <c r="NIP48" s="287"/>
      <c r="NIQ48" s="287"/>
      <c r="NIR48" s="285"/>
      <c r="NIS48" s="287"/>
      <c r="NIT48" s="287"/>
      <c r="NIU48" s="285"/>
      <c r="NIV48" s="286"/>
      <c r="NIW48" s="286"/>
      <c r="NIX48" s="286"/>
      <c r="NIY48" s="287"/>
      <c r="NIZ48" s="287"/>
      <c r="NJA48" s="285"/>
      <c r="NJB48" s="286"/>
      <c r="NJC48" s="286"/>
      <c r="NJD48" s="286"/>
      <c r="NJE48" s="287"/>
      <c r="NJF48" s="287"/>
      <c r="NJG48" s="285"/>
      <c r="NJH48" s="287"/>
      <c r="NJI48" s="287"/>
      <c r="NJJ48" s="285"/>
      <c r="NJK48" s="286"/>
      <c r="NJL48" s="286"/>
      <c r="NJM48" s="286"/>
      <c r="NJN48" s="286"/>
      <c r="NJO48" s="286"/>
      <c r="NJP48" s="286"/>
      <c r="NJQ48" s="163"/>
      <c r="NJR48" s="154"/>
      <c r="NJS48" s="287"/>
      <c r="NJT48" s="287"/>
      <c r="NJU48" s="285"/>
      <c r="NJV48" s="287"/>
      <c r="NJW48" s="287"/>
      <c r="NJX48" s="285"/>
      <c r="NJY48" s="287"/>
      <c r="NJZ48" s="287"/>
      <c r="NKA48" s="285"/>
      <c r="NKB48" s="287"/>
      <c r="NKC48" s="287"/>
      <c r="NKD48" s="285"/>
      <c r="NKE48" s="287"/>
      <c r="NKF48" s="287"/>
      <c r="NKG48" s="285"/>
      <c r="NKH48" s="287"/>
      <c r="NKI48" s="287"/>
      <c r="NKJ48" s="285"/>
      <c r="NKK48" s="287"/>
      <c r="NKL48" s="287"/>
      <c r="NKM48" s="285"/>
      <c r="NKN48" s="287"/>
      <c r="NKO48" s="287"/>
      <c r="NKP48" s="285"/>
      <c r="NKQ48" s="287"/>
      <c r="NKR48" s="287"/>
      <c r="NKS48" s="285"/>
      <c r="NKT48" s="287"/>
      <c r="NKU48" s="287"/>
      <c r="NKV48" s="285"/>
      <c r="NKW48" s="287"/>
      <c r="NKX48" s="287"/>
      <c r="NKY48" s="285"/>
      <c r="NKZ48" s="287"/>
      <c r="NLA48" s="287"/>
      <c r="NLB48" s="285"/>
      <c r="NLC48" s="287"/>
      <c r="NLD48" s="287"/>
      <c r="NLE48" s="285"/>
      <c r="NLF48" s="287"/>
      <c r="NLG48" s="287"/>
      <c r="NLH48" s="285"/>
      <c r="NLI48" s="287"/>
      <c r="NLJ48" s="287"/>
      <c r="NLK48" s="285"/>
      <c r="NLL48" s="287"/>
      <c r="NLM48" s="287"/>
      <c r="NLN48" s="285"/>
      <c r="NLO48" s="287"/>
      <c r="NLP48" s="287"/>
      <c r="NLQ48" s="285"/>
      <c r="NLR48" s="287"/>
      <c r="NLS48" s="287"/>
      <c r="NLT48" s="285"/>
      <c r="NLU48" s="287"/>
      <c r="NLV48" s="287"/>
      <c r="NLW48" s="285"/>
      <c r="NLX48" s="287"/>
      <c r="NLY48" s="287"/>
      <c r="NLZ48" s="285"/>
      <c r="NMA48" s="287"/>
      <c r="NMB48" s="287"/>
      <c r="NMC48" s="285"/>
      <c r="NMD48" s="286"/>
      <c r="NME48" s="286"/>
      <c r="NMF48" s="286"/>
      <c r="NMG48" s="287"/>
      <c r="NMH48" s="287"/>
      <c r="NMI48" s="285"/>
      <c r="NMJ48" s="286"/>
      <c r="NMK48" s="286"/>
      <c r="NML48" s="286"/>
      <c r="NMM48" s="287"/>
      <c r="NMN48" s="287"/>
      <c r="NMO48" s="285"/>
      <c r="NMP48" s="287"/>
      <c r="NMQ48" s="287"/>
      <c r="NMR48" s="285"/>
      <c r="NMS48" s="286"/>
      <c r="NMT48" s="286"/>
      <c r="NMU48" s="286"/>
      <c r="NMV48" s="286"/>
      <c r="NMW48" s="286"/>
      <c r="NMX48" s="286"/>
      <c r="NMY48" s="163"/>
      <c r="NMZ48" s="154"/>
      <c r="NNA48" s="287"/>
      <c r="NNB48" s="287"/>
      <c r="NNC48" s="285"/>
      <c r="NND48" s="287"/>
      <c r="NNE48" s="287"/>
      <c r="NNF48" s="285"/>
      <c r="NNG48" s="287"/>
      <c r="NNH48" s="287"/>
      <c r="NNI48" s="285"/>
      <c r="NNJ48" s="287"/>
      <c r="NNK48" s="287"/>
      <c r="NNL48" s="285"/>
      <c r="NNM48" s="287"/>
      <c r="NNN48" s="287"/>
      <c r="NNO48" s="285"/>
      <c r="NNP48" s="287"/>
      <c r="NNQ48" s="287"/>
      <c r="NNR48" s="285"/>
      <c r="NNS48" s="287"/>
      <c r="NNT48" s="287"/>
      <c r="NNU48" s="285"/>
      <c r="NNV48" s="287"/>
      <c r="NNW48" s="287"/>
      <c r="NNX48" s="285"/>
      <c r="NNY48" s="287"/>
      <c r="NNZ48" s="287"/>
      <c r="NOA48" s="285"/>
      <c r="NOB48" s="287"/>
      <c r="NOC48" s="287"/>
      <c r="NOD48" s="285"/>
      <c r="NOE48" s="287"/>
      <c r="NOF48" s="287"/>
      <c r="NOG48" s="285"/>
      <c r="NOH48" s="287"/>
      <c r="NOI48" s="287"/>
      <c r="NOJ48" s="285"/>
      <c r="NOK48" s="287"/>
      <c r="NOL48" s="287"/>
      <c r="NOM48" s="285"/>
      <c r="NON48" s="287"/>
      <c r="NOO48" s="287"/>
      <c r="NOP48" s="285"/>
      <c r="NOQ48" s="287"/>
      <c r="NOR48" s="287"/>
      <c r="NOS48" s="285"/>
      <c r="NOT48" s="287"/>
      <c r="NOU48" s="287"/>
      <c r="NOV48" s="285"/>
      <c r="NOW48" s="287"/>
      <c r="NOX48" s="287"/>
      <c r="NOY48" s="285"/>
      <c r="NOZ48" s="287"/>
      <c r="NPA48" s="287"/>
      <c r="NPB48" s="285"/>
      <c r="NPC48" s="287"/>
      <c r="NPD48" s="287"/>
      <c r="NPE48" s="285"/>
      <c r="NPF48" s="287"/>
      <c r="NPG48" s="287"/>
      <c r="NPH48" s="285"/>
      <c r="NPI48" s="287"/>
      <c r="NPJ48" s="287"/>
      <c r="NPK48" s="285"/>
      <c r="NPL48" s="286"/>
      <c r="NPM48" s="286"/>
      <c r="NPN48" s="286"/>
      <c r="NPO48" s="287"/>
      <c r="NPP48" s="287"/>
      <c r="NPQ48" s="285"/>
      <c r="NPR48" s="286"/>
      <c r="NPS48" s="286"/>
      <c r="NPT48" s="286"/>
      <c r="NPU48" s="287"/>
      <c r="NPV48" s="287"/>
      <c r="NPW48" s="285"/>
      <c r="NPX48" s="287"/>
      <c r="NPY48" s="287"/>
      <c r="NPZ48" s="285"/>
      <c r="NQA48" s="286"/>
      <c r="NQB48" s="286"/>
      <c r="NQC48" s="286"/>
      <c r="NQD48" s="286"/>
      <c r="NQE48" s="286"/>
      <c r="NQF48" s="286"/>
      <c r="NQG48" s="163"/>
      <c r="NQH48" s="154"/>
      <c r="NQI48" s="287"/>
      <c r="NQJ48" s="287"/>
      <c r="NQK48" s="285"/>
      <c r="NQL48" s="287"/>
      <c r="NQM48" s="287"/>
      <c r="NQN48" s="285"/>
      <c r="NQO48" s="287"/>
      <c r="NQP48" s="287"/>
      <c r="NQQ48" s="285"/>
      <c r="NQR48" s="287"/>
      <c r="NQS48" s="287"/>
      <c r="NQT48" s="285"/>
      <c r="NQU48" s="287"/>
      <c r="NQV48" s="287"/>
      <c r="NQW48" s="285"/>
      <c r="NQX48" s="287"/>
      <c r="NQY48" s="287"/>
      <c r="NQZ48" s="285"/>
      <c r="NRA48" s="287"/>
      <c r="NRB48" s="287"/>
      <c r="NRC48" s="285"/>
      <c r="NRD48" s="287"/>
      <c r="NRE48" s="287"/>
      <c r="NRF48" s="285"/>
      <c r="NRG48" s="287"/>
      <c r="NRH48" s="287"/>
      <c r="NRI48" s="285"/>
      <c r="NRJ48" s="287"/>
      <c r="NRK48" s="287"/>
      <c r="NRL48" s="285"/>
      <c r="NRM48" s="287"/>
      <c r="NRN48" s="287"/>
      <c r="NRO48" s="285"/>
      <c r="NRP48" s="287"/>
      <c r="NRQ48" s="287"/>
      <c r="NRR48" s="285"/>
      <c r="NRS48" s="287"/>
      <c r="NRT48" s="287"/>
      <c r="NRU48" s="285"/>
      <c r="NRV48" s="287"/>
      <c r="NRW48" s="287"/>
      <c r="NRX48" s="285"/>
      <c r="NRY48" s="287"/>
      <c r="NRZ48" s="287"/>
      <c r="NSA48" s="285"/>
      <c r="NSB48" s="287"/>
      <c r="NSC48" s="287"/>
      <c r="NSD48" s="285"/>
      <c r="NSE48" s="287"/>
      <c r="NSF48" s="287"/>
      <c r="NSG48" s="285"/>
      <c r="NSH48" s="287"/>
      <c r="NSI48" s="287"/>
      <c r="NSJ48" s="285"/>
      <c r="NSK48" s="287"/>
      <c r="NSL48" s="287"/>
      <c r="NSM48" s="285"/>
      <c r="NSN48" s="287"/>
      <c r="NSO48" s="287"/>
      <c r="NSP48" s="285"/>
      <c r="NSQ48" s="287"/>
      <c r="NSR48" s="287"/>
      <c r="NSS48" s="285"/>
      <c r="NST48" s="286"/>
      <c r="NSU48" s="286"/>
      <c r="NSV48" s="286"/>
      <c r="NSW48" s="287"/>
      <c r="NSX48" s="287"/>
      <c r="NSY48" s="285"/>
      <c r="NSZ48" s="286"/>
      <c r="NTA48" s="286"/>
      <c r="NTB48" s="286"/>
      <c r="NTC48" s="287"/>
      <c r="NTD48" s="287"/>
      <c r="NTE48" s="285"/>
      <c r="NTF48" s="287"/>
      <c r="NTG48" s="287"/>
      <c r="NTH48" s="285"/>
      <c r="NTI48" s="286"/>
      <c r="NTJ48" s="286"/>
      <c r="NTK48" s="286"/>
      <c r="NTL48" s="286"/>
      <c r="NTM48" s="286"/>
      <c r="NTN48" s="286"/>
      <c r="NTO48" s="163"/>
      <c r="NTP48" s="154"/>
      <c r="NTQ48" s="287"/>
      <c r="NTR48" s="287"/>
      <c r="NTS48" s="285"/>
      <c r="NTT48" s="287"/>
      <c r="NTU48" s="287"/>
      <c r="NTV48" s="285"/>
      <c r="NTW48" s="287"/>
      <c r="NTX48" s="287"/>
      <c r="NTY48" s="285"/>
      <c r="NTZ48" s="287"/>
      <c r="NUA48" s="287"/>
      <c r="NUB48" s="285"/>
      <c r="NUC48" s="287"/>
      <c r="NUD48" s="287"/>
      <c r="NUE48" s="285"/>
      <c r="NUF48" s="287"/>
      <c r="NUG48" s="287"/>
      <c r="NUH48" s="285"/>
      <c r="NUI48" s="287"/>
      <c r="NUJ48" s="287"/>
      <c r="NUK48" s="285"/>
      <c r="NUL48" s="287"/>
      <c r="NUM48" s="287"/>
      <c r="NUN48" s="285"/>
      <c r="NUO48" s="287"/>
      <c r="NUP48" s="287"/>
      <c r="NUQ48" s="285"/>
      <c r="NUR48" s="287"/>
      <c r="NUS48" s="287"/>
      <c r="NUT48" s="285"/>
      <c r="NUU48" s="287"/>
      <c r="NUV48" s="287"/>
      <c r="NUW48" s="285"/>
      <c r="NUX48" s="287"/>
      <c r="NUY48" s="287"/>
      <c r="NUZ48" s="285"/>
      <c r="NVA48" s="287"/>
      <c r="NVB48" s="287"/>
      <c r="NVC48" s="285"/>
      <c r="NVD48" s="287"/>
      <c r="NVE48" s="287"/>
      <c r="NVF48" s="285"/>
      <c r="NVG48" s="287"/>
      <c r="NVH48" s="287"/>
      <c r="NVI48" s="285"/>
      <c r="NVJ48" s="287"/>
      <c r="NVK48" s="287"/>
      <c r="NVL48" s="285"/>
      <c r="NVM48" s="287"/>
      <c r="NVN48" s="287"/>
      <c r="NVO48" s="285"/>
      <c r="NVP48" s="287"/>
      <c r="NVQ48" s="287"/>
      <c r="NVR48" s="285"/>
      <c r="NVS48" s="287"/>
      <c r="NVT48" s="287"/>
      <c r="NVU48" s="285"/>
      <c r="NVV48" s="287"/>
      <c r="NVW48" s="287"/>
      <c r="NVX48" s="285"/>
      <c r="NVY48" s="287"/>
      <c r="NVZ48" s="287"/>
      <c r="NWA48" s="285"/>
      <c r="NWB48" s="286"/>
      <c r="NWC48" s="286"/>
      <c r="NWD48" s="286"/>
      <c r="NWE48" s="287"/>
      <c r="NWF48" s="287"/>
      <c r="NWG48" s="285"/>
      <c r="NWH48" s="286"/>
      <c r="NWI48" s="286"/>
      <c r="NWJ48" s="286"/>
      <c r="NWK48" s="287"/>
      <c r="NWL48" s="287"/>
      <c r="NWM48" s="285"/>
      <c r="NWN48" s="287"/>
      <c r="NWO48" s="287"/>
      <c r="NWP48" s="285"/>
      <c r="NWQ48" s="286"/>
      <c r="NWR48" s="286"/>
      <c r="NWS48" s="286"/>
      <c r="NWT48" s="286"/>
      <c r="NWU48" s="286"/>
      <c r="NWV48" s="286"/>
      <c r="NWW48" s="163"/>
      <c r="NWX48" s="154"/>
      <c r="NWY48" s="287"/>
      <c r="NWZ48" s="287"/>
      <c r="NXA48" s="285"/>
      <c r="NXB48" s="287"/>
      <c r="NXC48" s="287"/>
      <c r="NXD48" s="285"/>
      <c r="NXE48" s="287"/>
      <c r="NXF48" s="287"/>
      <c r="NXG48" s="285"/>
      <c r="NXH48" s="287"/>
      <c r="NXI48" s="287"/>
      <c r="NXJ48" s="285"/>
      <c r="NXK48" s="287"/>
      <c r="NXL48" s="287"/>
      <c r="NXM48" s="285"/>
      <c r="NXN48" s="287"/>
      <c r="NXO48" s="287"/>
      <c r="NXP48" s="285"/>
      <c r="NXQ48" s="287"/>
      <c r="NXR48" s="287"/>
      <c r="NXS48" s="285"/>
      <c r="NXT48" s="287"/>
      <c r="NXU48" s="287"/>
      <c r="NXV48" s="285"/>
      <c r="NXW48" s="287"/>
      <c r="NXX48" s="287"/>
      <c r="NXY48" s="285"/>
      <c r="NXZ48" s="287"/>
      <c r="NYA48" s="287"/>
      <c r="NYB48" s="285"/>
      <c r="NYC48" s="287"/>
      <c r="NYD48" s="287"/>
      <c r="NYE48" s="285"/>
      <c r="NYF48" s="287"/>
      <c r="NYG48" s="287"/>
      <c r="NYH48" s="285"/>
      <c r="NYI48" s="287"/>
      <c r="NYJ48" s="287"/>
      <c r="NYK48" s="285"/>
      <c r="NYL48" s="287"/>
      <c r="NYM48" s="287"/>
      <c r="NYN48" s="285"/>
      <c r="NYO48" s="287"/>
      <c r="NYP48" s="287"/>
      <c r="NYQ48" s="285"/>
      <c r="NYR48" s="287"/>
      <c r="NYS48" s="287"/>
      <c r="NYT48" s="285"/>
      <c r="NYU48" s="287"/>
      <c r="NYV48" s="287"/>
      <c r="NYW48" s="285"/>
      <c r="NYX48" s="287"/>
      <c r="NYY48" s="287"/>
      <c r="NYZ48" s="285"/>
      <c r="NZA48" s="287"/>
      <c r="NZB48" s="287"/>
      <c r="NZC48" s="285"/>
      <c r="NZD48" s="287"/>
      <c r="NZE48" s="287"/>
      <c r="NZF48" s="285"/>
      <c r="NZG48" s="287"/>
      <c r="NZH48" s="287"/>
      <c r="NZI48" s="285"/>
      <c r="NZJ48" s="286"/>
      <c r="NZK48" s="286"/>
      <c r="NZL48" s="286"/>
      <c r="NZM48" s="287"/>
      <c r="NZN48" s="287"/>
      <c r="NZO48" s="285"/>
      <c r="NZP48" s="286"/>
      <c r="NZQ48" s="286"/>
      <c r="NZR48" s="286"/>
      <c r="NZS48" s="287"/>
      <c r="NZT48" s="287"/>
      <c r="NZU48" s="285"/>
      <c r="NZV48" s="287"/>
      <c r="NZW48" s="287"/>
      <c r="NZX48" s="285"/>
      <c r="NZY48" s="286"/>
      <c r="NZZ48" s="286"/>
      <c r="OAA48" s="286"/>
      <c r="OAB48" s="286"/>
      <c r="OAC48" s="286"/>
      <c r="OAD48" s="286"/>
      <c r="OAE48" s="163"/>
      <c r="OAF48" s="154"/>
      <c r="OAG48" s="287"/>
      <c r="OAH48" s="287"/>
      <c r="OAI48" s="285"/>
      <c r="OAJ48" s="287"/>
      <c r="OAK48" s="287"/>
      <c r="OAL48" s="285"/>
      <c r="OAM48" s="287"/>
      <c r="OAN48" s="287"/>
      <c r="OAO48" s="285"/>
      <c r="OAP48" s="287"/>
      <c r="OAQ48" s="287"/>
      <c r="OAR48" s="285"/>
      <c r="OAS48" s="287"/>
      <c r="OAT48" s="287"/>
      <c r="OAU48" s="285"/>
      <c r="OAV48" s="287"/>
      <c r="OAW48" s="287"/>
      <c r="OAX48" s="285"/>
      <c r="OAY48" s="287"/>
      <c r="OAZ48" s="287"/>
      <c r="OBA48" s="285"/>
      <c r="OBB48" s="287"/>
      <c r="OBC48" s="287"/>
      <c r="OBD48" s="285"/>
      <c r="OBE48" s="287"/>
      <c r="OBF48" s="287"/>
      <c r="OBG48" s="285"/>
      <c r="OBH48" s="287"/>
      <c r="OBI48" s="287"/>
      <c r="OBJ48" s="285"/>
      <c r="OBK48" s="287"/>
      <c r="OBL48" s="287"/>
      <c r="OBM48" s="285"/>
      <c r="OBN48" s="287"/>
      <c r="OBO48" s="287"/>
      <c r="OBP48" s="285"/>
      <c r="OBQ48" s="287"/>
      <c r="OBR48" s="287"/>
      <c r="OBS48" s="285"/>
      <c r="OBT48" s="287"/>
      <c r="OBU48" s="287"/>
      <c r="OBV48" s="285"/>
      <c r="OBW48" s="287"/>
      <c r="OBX48" s="287"/>
      <c r="OBY48" s="285"/>
      <c r="OBZ48" s="287"/>
      <c r="OCA48" s="287"/>
      <c r="OCB48" s="285"/>
      <c r="OCC48" s="287"/>
      <c r="OCD48" s="287"/>
      <c r="OCE48" s="285"/>
      <c r="OCF48" s="287"/>
      <c r="OCG48" s="287"/>
      <c r="OCH48" s="285"/>
      <c r="OCI48" s="287"/>
      <c r="OCJ48" s="287"/>
      <c r="OCK48" s="285"/>
      <c r="OCL48" s="287"/>
      <c r="OCM48" s="287"/>
      <c r="OCN48" s="285"/>
      <c r="OCO48" s="287"/>
      <c r="OCP48" s="287"/>
      <c r="OCQ48" s="285"/>
      <c r="OCR48" s="286"/>
      <c r="OCS48" s="286"/>
      <c r="OCT48" s="286"/>
      <c r="OCU48" s="287"/>
      <c r="OCV48" s="287"/>
      <c r="OCW48" s="285"/>
      <c r="OCX48" s="286"/>
      <c r="OCY48" s="286"/>
      <c r="OCZ48" s="286"/>
      <c r="ODA48" s="287"/>
      <c r="ODB48" s="287"/>
      <c r="ODC48" s="285"/>
      <c r="ODD48" s="287"/>
      <c r="ODE48" s="287"/>
      <c r="ODF48" s="285"/>
      <c r="ODG48" s="286"/>
      <c r="ODH48" s="286"/>
      <c r="ODI48" s="286"/>
      <c r="ODJ48" s="286"/>
      <c r="ODK48" s="286"/>
      <c r="ODL48" s="286"/>
      <c r="ODM48" s="163"/>
      <c r="ODN48" s="154"/>
      <c r="ODO48" s="287"/>
      <c r="ODP48" s="287"/>
      <c r="ODQ48" s="285"/>
      <c r="ODR48" s="287"/>
      <c r="ODS48" s="287"/>
      <c r="ODT48" s="285"/>
      <c r="ODU48" s="287"/>
      <c r="ODV48" s="287"/>
      <c r="ODW48" s="285"/>
      <c r="ODX48" s="287"/>
      <c r="ODY48" s="287"/>
      <c r="ODZ48" s="285"/>
      <c r="OEA48" s="287"/>
      <c r="OEB48" s="287"/>
      <c r="OEC48" s="285"/>
      <c r="OED48" s="287"/>
      <c r="OEE48" s="287"/>
      <c r="OEF48" s="285"/>
      <c r="OEG48" s="287"/>
      <c r="OEH48" s="287"/>
      <c r="OEI48" s="285"/>
      <c r="OEJ48" s="287"/>
      <c r="OEK48" s="287"/>
      <c r="OEL48" s="285"/>
      <c r="OEM48" s="287"/>
      <c r="OEN48" s="287"/>
      <c r="OEO48" s="285"/>
      <c r="OEP48" s="287"/>
      <c r="OEQ48" s="287"/>
      <c r="OER48" s="285"/>
      <c r="OES48" s="287"/>
      <c r="OET48" s="287"/>
      <c r="OEU48" s="285"/>
      <c r="OEV48" s="287"/>
      <c r="OEW48" s="287"/>
      <c r="OEX48" s="285"/>
      <c r="OEY48" s="287"/>
      <c r="OEZ48" s="287"/>
      <c r="OFA48" s="285"/>
      <c r="OFB48" s="287"/>
      <c r="OFC48" s="287"/>
      <c r="OFD48" s="285"/>
      <c r="OFE48" s="287"/>
      <c r="OFF48" s="287"/>
      <c r="OFG48" s="285"/>
      <c r="OFH48" s="287"/>
      <c r="OFI48" s="287"/>
      <c r="OFJ48" s="285"/>
      <c r="OFK48" s="287"/>
      <c r="OFL48" s="287"/>
      <c r="OFM48" s="285"/>
      <c r="OFN48" s="287"/>
      <c r="OFO48" s="287"/>
      <c r="OFP48" s="285"/>
      <c r="OFQ48" s="287"/>
      <c r="OFR48" s="287"/>
      <c r="OFS48" s="285"/>
      <c r="OFT48" s="287"/>
      <c r="OFU48" s="287"/>
      <c r="OFV48" s="285"/>
      <c r="OFW48" s="287"/>
      <c r="OFX48" s="287"/>
      <c r="OFY48" s="285"/>
      <c r="OFZ48" s="286"/>
      <c r="OGA48" s="286"/>
      <c r="OGB48" s="286"/>
      <c r="OGC48" s="287"/>
      <c r="OGD48" s="287"/>
      <c r="OGE48" s="285"/>
      <c r="OGF48" s="286"/>
      <c r="OGG48" s="286"/>
      <c r="OGH48" s="286"/>
      <c r="OGI48" s="287"/>
      <c r="OGJ48" s="287"/>
      <c r="OGK48" s="285"/>
      <c r="OGL48" s="287"/>
      <c r="OGM48" s="287"/>
      <c r="OGN48" s="285"/>
      <c r="OGO48" s="286"/>
      <c r="OGP48" s="286"/>
      <c r="OGQ48" s="286"/>
      <c r="OGR48" s="286"/>
      <c r="OGS48" s="286"/>
      <c r="OGT48" s="286"/>
      <c r="OGU48" s="163"/>
      <c r="OGV48" s="154"/>
      <c r="OGW48" s="287"/>
      <c r="OGX48" s="287"/>
      <c r="OGY48" s="285"/>
      <c r="OGZ48" s="287"/>
      <c r="OHA48" s="287"/>
      <c r="OHB48" s="285"/>
      <c r="OHC48" s="287"/>
      <c r="OHD48" s="287"/>
      <c r="OHE48" s="285"/>
      <c r="OHF48" s="287"/>
      <c r="OHG48" s="287"/>
      <c r="OHH48" s="285"/>
      <c r="OHI48" s="287"/>
      <c r="OHJ48" s="287"/>
      <c r="OHK48" s="285"/>
      <c r="OHL48" s="287"/>
      <c r="OHM48" s="287"/>
      <c r="OHN48" s="285"/>
      <c r="OHO48" s="287"/>
      <c r="OHP48" s="287"/>
      <c r="OHQ48" s="285"/>
      <c r="OHR48" s="287"/>
      <c r="OHS48" s="287"/>
      <c r="OHT48" s="285"/>
      <c r="OHU48" s="287"/>
      <c r="OHV48" s="287"/>
      <c r="OHW48" s="285"/>
      <c r="OHX48" s="287"/>
      <c r="OHY48" s="287"/>
      <c r="OHZ48" s="285"/>
      <c r="OIA48" s="287"/>
      <c r="OIB48" s="287"/>
      <c r="OIC48" s="285"/>
      <c r="OID48" s="287"/>
      <c r="OIE48" s="287"/>
      <c r="OIF48" s="285"/>
      <c r="OIG48" s="287"/>
      <c r="OIH48" s="287"/>
      <c r="OII48" s="285"/>
      <c r="OIJ48" s="287"/>
      <c r="OIK48" s="287"/>
      <c r="OIL48" s="285"/>
      <c r="OIM48" s="287"/>
      <c r="OIN48" s="287"/>
      <c r="OIO48" s="285"/>
      <c r="OIP48" s="287"/>
      <c r="OIQ48" s="287"/>
      <c r="OIR48" s="285"/>
      <c r="OIS48" s="287"/>
      <c r="OIT48" s="287"/>
      <c r="OIU48" s="285"/>
      <c r="OIV48" s="287"/>
      <c r="OIW48" s="287"/>
      <c r="OIX48" s="285"/>
      <c r="OIY48" s="287"/>
      <c r="OIZ48" s="287"/>
      <c r="OJA48" s="285"/>
      <c r="OJB48" s="287"/>
      <c r="OJC48" s="287"/>
      <c r="OJD48" s="285"/>
      <c r="OJE48" s="287"/>
      <c r="OJF48" s="287"/>
      <c r="OJG48" s="285"/>
      <c r="OJH48" s="286"/>
      <c r="OJI48" s="286"/>
      <c r="OJJ48" s="286"/>
      <c r="OJK48" s="287"/>
      <c r="OJL48" s="287"/>
      <c r="OJM48" s="285"/>
      <c r="OJN48" s="286"/>
      <c r="OJO48" s="286"/>
      <c r="OJP48" s="286"/>
      <c r="OJQ48" s="287"/>
      <c r="OJR48" s="287"/>
      <c r="OJS48" s="285"/>
      <c r="OJT48" s="287"/>
      <c r="OJU48" s="287"/>
      <c r="OJV48" s="285"/>
      <c r="OJW48" s="286"/>
      <c r="OJX48" s="286"/>
      <c r="OJY48" s="286"/>
      <c r="OJZ48" s="286"/>
      <c r="OKA48" s="286"/>
      <c r="OKB48" s="286"/>
      <c r="OKC48" s="163"/>
      <c r="OKD48" s="154"/>
      <c r="OKE48" s="287"/>
      <c r="OKF48" s="287"/>
      <c r="OKG48" s="285"/>
      <c r="OKH48" s="287"/>
      <c r="OKI48" s="287"/>
      <c r="OKJ48" s="285"/>
      <c r="OKK48" s="287"/>
      <c r="OKL48" s="287"/>
      <c r="OKM48" s="285"/>
      <c r="OKN48" s="287"/>
      <c r="OKO48" s="287"/>
      <c r="OKP48" s="285"/>
      <c r="OKQ48" s="287"/>
      <c r="OKR48" s="287"/>
      <c r="OKS48" s="285"/>
      <c r="OKT48" s="287"/>
      <c r="OKU48" s="287"/>
      <c r="OKV48" s="285"/>
      <c r="OKW48" s="287"/>
      <c r="OKX48" s="287"/>
      <c r="OKY48" s="285"/>
      <c r="OKZ48" s="287"/>
      <c r="OLA48" s="287"/>
      <c r="OLB48" s="285"/>
      <c r="OLC48" s="287"/>
      <c r="OLD48" s="287"/>
      <c r="OLE48" s="285"/>
      <c r="OLF48" s="287"/>
      <c r="OLG48" s="287"/>
      <c r="OLH48" s="285"/>
      <c r="OLI48" s="287"/>
      <c r="OLJ48" s="287"/>
      <c r="OLK48" s="285"/>
      <c r="OLL48" s="287"/>
      <c r="OLM48" s="287"/>
      <c r="OLN48" s="285"/>
      <c r="OLO48" s="287"/>
      <c r="OLP48" s="287"/>
      <c r="OLQ48" s="285"/>
      <c r="OLR48" s="287"/>
      <c r="OLS48" s="287"/>
      <c r="OLT48" s="285"/>
      <c r="OLU48" s="287"/>
      <c r="OLV48" s="287"/>
      <c r="OLW48" s="285"/>
      <c r="OLX48" s="287"/>
      <c r="OLY48" s="287"/>
      <c r="OLZ48" s="285"/>
      <c r="OMA48" s="287"/>
      <c r="OMB48" s="287"/>
      <c r="OMC48" s="285"/>
      <c r="OMD48" s="287"/>
      <c r="OME48" s="287"/>
      <c r="OMF48" s="285"/>
      <c r="OMG48" s="287"/>
      <c r="OMH48" s="287"/>
      <c r="OMI48" s="285"/>
      <c r="OMJ48" s="287"/>
      <c r="OMK48" s="287"/>
      <c r="OML48" s="285"/>
      <c r="OMM48" s="287"/>
      <c r="OMN48" s="287"/>
      <c r="OMO48" s="285"/>
      <c r="OMP48" s="286"/>
      <c r="OMQ48" s="286"/>
      <c r="OMR48" s="286"/>
      <c r="OMS48" s="287"/>
      <c r="OMT48" s="287"/>
      <c r="OMU48" s="285"/>
      <c r="OMV48" s="286"/>
      <c r="OMW48" s="286"/>
      <c r="OMX48" s="286"/>
      <c r="OMY48" s="287"/>
      <c r="OMZ48" s="287"/>
      <c r="ONA48" s="285"/>
      <c r="ONB48" s="287"/>
      <c r="ONC48" s="287"/>
      <c r="OND48" s="285"/>
      <c r="ONE48" s="286"/>
      <c r="ONF48" s="286"/>
      <c r="ONG48" s="286"/>
      <c r="ONH48" s="286"/>
      <c r="ONI48" s="286"/>
      <c r="ONJ48" s="286"/>
      <c r="ONK48" s="163"/>
      <c r="ONL48" s="154"/>
      <c r="ONM48" s="287"/>
      <c r="ONN48" s="287"/>
      <c r="ONO48" s="285"/>
      <c r="ONP48" s="287"/>
      <c r="ONQ48" s="287"/>
      <c r="ONR48" s="285"/>
      <c r="ONS48" s="287"/>
      <c r="ONT48" s="287"/>
      <c r="ONU48" s="285"/>
      <c r="ONV48" s="287"/>
      <c r="ONW48" s="287"/>
      <c r="ONX48" s="285"/>
      <c r="ONY48" s="287"/>
      <c r="ONZ48" s="287"/>
      <c r="OOA48" s="285"/>
      <c r="OOB48" s="287"/>
      <c r="OOC48" s="287"/>
      <c r="OOD48" s="285"/>
      <c r="OOE48" s="287"/>
      <c r="OOF48" s="287"/>
      <c r="OOG48" s="285"/>
      <c r="OOH48" s="287"/>
      <c r="OOI48" s="287"/>
      <c r="OOJ48" s="285"/>
      <c r="OOK48" s="287"/>
      <c r="OOL48" s="287"/>
      <c r="OOM48" s="285"/>
      <c r="OON48" s="287"/>
      <c r="OOO48" s="287"/>
      <c r="OOP48" s="285"/>
      <c r="OOQ48" s="287"/>
      <c r="OOR48" s="287"/>
      <c r="OOS48" s="285"/>
      <c r="OOT48" s="287"/>
      <c r="OOU48" s="287"/>
      <c r="OOV48" s="285"/>
      <c r="OOW48" s="287"/>
      <c r="OOX48" s="287"/>
      <c r="OOY48" s="285"/>
      <c r="OOZ48" s="287"/>
      <c r="OPA48" s="287"/>
      <c r="OPB48" s="285"/>
      <c r="OPC48" s="287"/>
      <c r="OPD48" s="287"/>
      <c r="OPE48" s="285"/>
      <c r="OPF48" s="287"/>
      <c r="OPG48" s="287"/>
      <c r="OPH48" s="285"/>
      <c r="OPI48" s="287"/>
      <c r="OPJ48" s="287"/>
      <c r="OPK48" s="285"/>
      <c r="OPL48" s="287"/>
      <c r="OPM48" s="287"/>
      <c r="OPN48" s="285"/>
      <c r="OPO48" s="287"/>
      <c r="OPP48" s="287"/>
      <c r="OPQ48" s="285"/>
      <c r="OPR48" s="287"/>
      <c r="OPS48" s="287"/>
      <c r="OPT48" s="285"/>
      <c r="OPU48" s="287"/>
      <c r="OPV48" s="287"/>
      <c r="OPW48" s="285"/>
      <c r="OPX48" s="286"/>
      <c r="OPY48" s="286"/>
      <c r="OPZ48" s="286"/>
      <c r="OQA48" s="287"/>
      <c r="OQB48" s="287"/>
      <c r="OQC48" s="285"/>
      <c r="OQD48" s="286"/>
      <c r="OQE48" s="286"/>
      <c r="OQF48" s="286"/>
      <c r="OQG48" s="287"/>
      <c r="OQH48" s="287"/>
      <c r="OQI48" s="285"/>
      <c r="OQJ48" s="287"/>
      <c r="OQK48" s="287"/>
      <c r="OQL48" s="285"/>
      <c r="OQM48" s="286"/>
      <c r="OQN48" s="286"/>
      <c r="OQO48" s="286"/>
      <c r="OQP48" s="286"/>
      <c r="OQQ48" s="286"/>
      <c r="OQR48" s="286"/>
      <c r="OQS48" s="163"/>
      <c r="OQT48" s="154"/>
      <c r="OQU48" s="287"/>
      <c r="OQV48" s="287"/>
      <c r="OQW48" s="285"/>
      <c r="OQX48" s="287"/>
      <c r="OQY48" s="287"/>
      <c r="OQZ48" s="285"/>
      <c r="ORA48" s="287"/>
      <c r="ORB48" s="287"/>
      <c r="ORC48" s="285"/>
      <c r="ORD48" s="287"/>
      <c r="ORE48" s="287"/>
      <c r="ORF48" s="285"/>
      <c r="ORG48" s="287"/>
      <c r="ORH48" s="287"/>
      <c r="ORI48" s="285"/>
      <c r="ORJ48" s="287"/>
      <c r="ORK48" s="287"/>
      <c r="ORL48" s="285"/>
      <c r="ORM48" s="287"/>
      <c r="ORN48" s="287"/>
      <c r="ORO48" s="285"/>
      <c r="ORP48" s="287"/>
      <c r="ORQ48" s="287"/>
      <c r="ORR48" s="285"/>
      <c r="ORS48" s="287"/>
      <c r="ORT48" s="287"/>
      <c r="ORU48" s="285"/>
      <c r="ORV48" s="287"/>
      <c r="ORW48" s="287"/>
      <c r="ORX48" s="285"/>
      <c r="ORY48" s="287"/>
      <c r="ORZ48" s="287"/>
      <c r="OSA48" s="285"/>
      <c r="OSB48" s="287"/>
      <c r="OSC48" s="287"/>
      <c r="OSD48" s="285"/>
      <c r="OSE48" s="287"/>
      <c r="OSF48" s="287"/>
      <c r="OSG48" s="285"/>
      <c r="OSH48" s="287"/>
      <c r="OSI48" s="287"/>
      <c r="OSJ48" s="285"/>
      <c r="OSK48" s="287"/>
      <c r="OSL48" s="287"/>
      <c r="OSM48" s="285"/>
      <c r="OSN48" s="287"/>
      <c r="OSO48" s="287"/>
      <c r="OSP48" s="285"/>
      <c r="OSQ48" s="287"/>
      <c r="OSR48" s="287"/>
      <c r="OSS48" s="285"/>
      <c r="OST48" s="287"/>
      <c r="OSU48" s="287"/>
      <c r="OSV48" s="285"/>
      <c r="OSW48" s="287"/>
      <c r="OSX48" s="287"/>
      <c r="OSY48" s="285"/>
      <c r="OSZ48" s="287"/>
      <c r="OTA48" s="287"/>
      <c r="OTB48" s="285"/>
      <c r="OTC48" s="287"/>
      <c r="OTD48" s="287"/>
      <c r="OTE48" s="285"/>
      <c r="OTF48" s="286"/>
      <c r="OTG48" s="286"/>
      <c r="OTH48" s="286"/>
      <c r="OTI48" s="287"/>
      <c r="OTJ48" s="287"/>
      <c r="OTK48" s="285"/>
      <c r="OTL48" s="286"/>
      <c r="OTM48" s="286"/>
      <c r="OTN48" s="286"/>
      <c r="OTO48" s="287"/>
      <c r="OTP48" s="287"/>
      <c r="OTQ48" s="285"/>
      <c r="OTR48" s="287"/>
      <c r="OTS48" s="287"/>
      <c r="OTT48" s="285"/>
      <c r="OTU48" s="286"/>
      <c r="OTV48" s="286"/>
      <c r="OTW48" s="286"/>
      <c r="OTX48" s="286"/>
      <c r="OTY48" s="286"/>
      <c r="OTZ48" s="286"/>
      <c r="OUA48" s="163"/>
      <c r="OUB48" s="154"/>
      <c r="OUC48" s="287"/>
      <c r="OUD48" s="287"/>
      <c r="OUE48" s="285"/>
      <c r="OUF48" s="287"/>
      <c r="OUG48" s="287"/>
      <c r="OUH48" s="285"/>
      <c r="OUI48" s="287"/>
      <c r="OUJ48" s="287"/>
      <c r="OUK48" s="285"/>
      <c r="OUL48" s="287"/>
      <c r="OUM48" s="287"/>
      <c r="OUN48" s="285"/>
      <c r="OUO48" s="287"/>
      <c r="OUP48" s="287"/>
      <c r="OUQ48" s="285"/>
      <c r="OUR48" s="287"/>
      <c r="OUS48" s="287"/>
      <c r="OUT48" s="285"/>
      <c r="OUU48" s="287"/>
      <c r="OUV48" s="287"/>
      <c r="OUW48" s="285"/>
      <c r="OUX48" s="287"/>
      <c r="OUY48" s="287"/>
      <c r="OUZ48" s="285"/>
      <c r="OVA48" s="287"/>
      <c r="OVB48" s="287"/>
      <c r="OVC48" s="285"/>
      <c r="OVD48" s="287"/>
      <c r="OVE48" s="287"/>
      <c r="OVF48" s="285"/>
      <c r="OVG48" s="287"/>
      <c r="OVH48" s="287"/>
      <c r="OVI48" s="285"/>
      <c r="OVJ48" s="287"/>
      <c r="OVK48" s="287"/>
      <c r="OVL48" s="285"/>
      <c r="OVM48" s="287"/>
      <c r="OVN48" s="287"/>
      <c r="OVO48" s="285"/>
      <c r="OVP48" s="287"/>
      <c r="OVQ48" s="287"/>
      <c r="OVR48" s="285"/>
      <c r="OVS48" s="287"/>
      <c r="OVT48" s="287"/>
      <c r="OVU48" s="285"/>
      <c r="OVV48" s="287"/>
      <c r="OVW48" s="287"/>
      <c r="OVX48" s="285"/>
      <c r="OVY48" s="287"/>
      <c r="OVZ48" s="287"/>
      <c r="OWA48" s="285"/>
      <c r="OWB48" s="287"/>
      <c r="OWC48" s="287"/>
      <c r="OWD48" s="285"/>
      <c r="OWE48" s="287"/>
      <c r="OWF48" s="287"/>
      <c r="OWG48" s="285"/>
      <c r="OWH48" s="287"/>
      <c r="OWI48" s="287"/>
      <c r="OWJ48" s="285"/>
      <c r="OWK48" s="287"/>
      <c r="OWL48" s="287"/>
      <c r="OWM48" s="285"/>
      <c r="OWN48" s="286"/>
      <c r="OWO48" s="286"/>
      <c r="OWP48" s="286"/>
      <c r="OWQ48" s="287"/>
      <c r="OWR48" s="287"/>
      <c r="OWS48" s="285"/>
      <c r="OWT48" s="286"/>
      <c r="OWU48" s="286"/>
      <c r="OWV48" s="286"/>
      <c r="OWW48" s="287"/>
      <c r="OWX48" s="287"/>
      <c r="OWY48" s="285"/>
      <c r="OWZ48" s="287"/>
      <c r="OXA48" s="287"/>
      <c r="OXB48" s="285"/>
      <c r="OXC48" s="286"/>
      <c r="OXD48" s="286"/>
      <c r="OXE48" s="286"/>
      <c r="OXF48" s="286"/>
      <c r="OXG48" s="286"/>
      <c r="OXH48" s="286"/>
      <c r="OXI48" s="163"/>
      <c r="OXJ48" s="154"/>
      <c r="OXK48" s="287"/>
      <c r="OXL48" s="287"/>
      <c r="OXM48" s="285"/>
      <c r="OXN48" s="287"/>
      <c r="OXO48" s="287"/>
      <c r="OXP48" s="285"/>
      <c r="OXQ48" s="287"/>
      <c r="OXR48" s="287"/>
      <c r="OXS48" s="285"/>
      <c r="OXT48" s="287"/>
      <c r="OXU48" s="287"/>
      <c r="OXV48" s="285"/>
      <c r="OXW48" s="287"/>
      <c r="OXX48" s="287"/>
      <c r="OXY48" s="285"/>
      <c r="OXZ48" s="287"/>
      <c r="OYA48" s="287"/>
      <c r="OYB48" s="285"/>
      <c r="OYC48" s="287"/>
      <c r="OYD48" s="287"/>
      <c r="OYE48" s="285"/>
      <c r="OYF48" s="287"/>
      <c r="OYG48" s="287"/>
      <c r="OYH48" s="285"/>
      <c r="OYI48" s="287"/>
      <c r="OYJ48" s="287"/>
      <c r="OYK48" s="285"/>
      <c r="OYL48" s="287"/>
      <c r="OYM48" s="287"/>
      <c r="OYN48" s="285"/>
      <c r="OYO48" s="287"/>
      <c r="OYP48" s="287"/>
      <c r="OYQ48" s="285"/>
      <c r="OYR48" s="287"/>
      <c r="OYS48" s="287"/>
      <c r="OYT48" s="285"/>
      <c r="OYU48" s="287"/>
      <c r="OYV48" s="287"/>
      <c r="OYW48" s="285"/>
      <c r="OYX48" s="287"/>
      <c r="OYY48" s="287"/>
      <c r="OYZ48" s="285"/>
      <c r="OZA48" s="287"/>
      <c r="OZB48" s="287"/>
      <c r="OZC48" s="285"/>
      <c r="OZD48" s="287"/>
      <c r="OZE48" s="287"/>
      <c r="OZF48" s="285"/>
      <c r="OZG48" s="287"/>
      <c r="OZH48" s="287"/>
      <c r="OZI48" s="285"/>
      <c r="OZJ48" s="287"/>
      <c r="OZK48" s="287"/>
      <c r="OZL48" s="285"/>
      <c r="OZM48" s="287"/>
      <c r="OZN48" s="287"/>
      <c r="OZO48" s="285"/>
      <c r="OZP48" s="287"/>
      <c r="OZQ48" s="287"/>
      <c r="OZR48" s="285"/>
      <c r="OZS48" s="287"/>
      <c r="OZT48" s="287"/>
      <c r="OZU48" s="285"/>
      <c r="OZV48" s="286"/>
      <c r="OZW48" s="286"/>
      <c r="OZX48" s="286"/>
      <c r="OZY48" s="287"/>
      <c r="OZZ48" s="287"/>
      <c r="PAA48" s="285"/>
      <c r="PAB48" s="286"/>
      <c r="PAC48" s="286"/>
      <c r="PAD48" s="286"/>
      <c r="PAE48" s="287"/>
      <c r="PAF48" s="287"/>
      <c r="PAG48" s="285"/>
      <c r="PAH48" s="287"/>
      <c r="PAI48" s="287"/>
      <c r="PAJ48" s="285"/>
      <c r="PAK48" s="286"/>
      <c r="PAL48" s="286"/>
      <c r="PAM48" s="286"/>
      <c r="PAN48" s="286"/>
      <c r="PAO48" s="286"/>
      <c r="PAP48" s="286"/>
      <c r="PAQ48" s="163"/>
      <c r="PAR48" s="154"/>
      <c r="PAS48" s="287"/>
      <c r="PAT48" s="287"/>
      <c r="PAU48" s="285"/>
      <c r="PAV48" s="287"/>
      <c r="PAW48" s="287"/>
      <c r="PAX48" s="285"/>
      <c r="PAY48" s="287"/>
      <c r="PAZ48" s="287"/>
      <c r="PBA48" s="285"/>
      <c r="PBB48" s="287"/>
      <c r="PBC48" s="287"/>
      <c r="PBD48" s="285"/>
      <c r="PBE48" s="287"/>
      <c r="PBF48" s="287"/>
      <c r="PBG48" s="285"/>
      <c r="PBH48" s="287"/>
      <c r="PBI48" s="287"/>
      <c r="PBJ48" s="285"/>
      <c r="PBK48" s="287"/>
      <c r="PBL48" s="287"/>
      <c r="PBM48" s="285"/>
      <c r="PBN48" s="287"/>
      <c r="PBO48" s="287"/>
      <c r="PBP48" s="285"/>
      <c r="PBQ48" s="287"/>
      <c r="PBR48" s="287"/>
      <c r="PBS48" s="285"/>
      <c r="PBT48" s="287"/>
      <c r="PBU48" s="287"/>
      <c r="PBV48" s="285"/>
      <c r="PBW48" s="287"/>
      <c r="PBX48" s="287"/>
      <c r="PBY48" s="285"/>
      <c r="PBZ48" s="287"/>
      <c r="PCA48" s="287"/>
      <c r="PCB48" s="285"/>
      <c r="PCC48" s="287"/>
      <c r="PCD48" s="287"/>
      <c r="PCE48" s="285"/>
      <c r="PCF48" s="287"/>
      <c r="PCG48" s="287"/>
      <c r="PCH48" s="285"/>
      <c r="PCI48" s="287"/>
      <c r="PCJ48" s="287"/>
      <c r="PCK48" s="285"/>
      <c r="PCL48" s="287"/>
      <c r="PCM48" s="287"/>
      <c r="PCN48" s="285"/>
      <c r="PCO48" s="287"/>
      <c r="PCP48" s="287"/>
      <c r="PCQ48" s="285"/>
      <c r="PCR48" s="287"/>
      <c r="PCS48" s="287"/>
      <c r="PCT48" s="285"/>
      <c r="PCU48" s="287"/>
      <c r="PCV48" s="287"/>
      <c r="PCW48" s="285"/>
      <c r="PCX48" s="287"/>
      <c r="PCY48" s="287"/>
      <c r="PCZ48" s="285"/>
      <c r="PDA48" s="287"/>
      <c r="PDB48" s="287"/>
      <c r="PDC48" s="285"/>
      <c r="PDD48" s="286"/>
      <c r="PDE48" s="286"/>
      <c r="PDF48" s="286"/>
      <c r="PDG48" s="287"/>
      <c r="PDH48" s="287"/>
      <c r="PDI48" s="285"/>
      <c r="PDJ48" s="286"/>
      <c r="PDK48" s="286"/>
      <c r="PDL48" s="286"/>
      <c r="PDM48" s="287"/>
      <c r="PDN48" s="287"/>
      <c r="PDO48" s="285"/>
      <c r="PDP48" s="287"/>
      <c r="PDQ48" s="287"/>
      <c r="PDR48" s="285"/>
      <c r="PDS48" s="286"/>
      <c r="PDT48" s="286"/>
      <c r="PDU48" s="286"/>
      <c r="PDV48" s="286"/>
      <c r="PDW48" s="286"/>
      <c r="PDX48" s="286"/>
      <c r="PDY48" s="163"/>
      <c r="PDZ48" s="154"/>
      <c r="PEA48" s="287"/>
      <c r="PEB48" s="287"/>
      <c r="PEC48" s="285"/>
      <c r="PED48" s="287"/>
      <c r="PEE48" s="287"/>
      <c r="PEF48" s="285"/>
      <c r="PEG48" s="287"/>
      <c r="PEH48" s="287"/>
      <c r="PEI48" s="285"/>
      <c r="PEJ48" s="287"/>
      <c r="PEK48" s="287"/>
      <c r="PEL48" s="285"/>
      <c r="PEM48" s="287"/>
      <c r="PEN48" s="287"/>
      <c r="PEO48" s="285"/>
      <c r="PEP48" s="287"/>
      <c r="PEQ48" s="287"/>
      <c r="PER48" s="285"/>
      <c r="PES48" s="287"/>
      <c r="PET48" s="287"/>
      <c r="PEU48" s="285"/>
      <c r="PEV48" s="287"/>
      <c r="PEW48" s="287"/>
      <c r="PEX48" s="285"/>
      <c r="PEY48" s="287"/>
      <c r="PEZ48" s="287"/>
      <c r="PFA48" s="285"/>
      <c r="PFB48" s="287"/>
      <c r="PFC48" s="287"/>
      <c r="PFD48" s="285"/>
      <c r="PFE48" s="287"/>
      <c r="PFF48" s="287"/>
      <c r="PFG48" s="285"/>
      <c r="PFH48" s="287"/>
      <c r="PFI48" s="287"/>
      <c r="PFJ48" s="285"/>
      <c r="PFK48" s="287"/>
      <c r="PFL48" s="287"/>
      <c r="PFM48" s="285"/>
      <c r="PFN48" s="287"/>
      <c r="PFO48" s="287"/>
      <c r="PFP48" s="285"/>
      <c r="PFQ48" s="287"/>
      <c r="PFR48" s="287"/>
      <c r="PFS48" s="285"/>
      <c r="PFT48" s="287"/>
      <c r="PFU48" s="287"/>
      <c r="PFV48" s="285"/>
      <c r="PFW48" s="287"/>
      <c r="PFX48" s="287"/>
      <c r="PFY48" s="285"/>
      <c r="PFZ48" s="287"/>
      <c r="PGA48" s="287"/>
      <c r="PGB48" s="285"/>
      <c r="PGC48" s="287"/>
      <c r="PGD48" s="287"/>
      <c r="PGE48" s="285"/>
      <c r="PGF48" s="287"/>
      <c r="PGG48" s="287"/>
      <c r="PGH48" s="285"/>
      <c r="PGI48" s="287"/>
      <c r="PGJ48" s="287"/>
      <c r="PGK48" s="285"/>
      <c r="PGL48" s="286"/>
      <c r="PGM48" s="286"/>
      <c r="PGN48" s="286"/>
      <c r="PGO48" s="287"/>
      <c r="PGP48" s="287"/>
      <c r="PGQ48" s="285"/>
      <c r="PGR48" s="286"/>
      <c r="PGS48" s="286"/>
      <c r="PGT48" s="286"/>
      <c r="PGU48" s="287"/>
      <c r="PGV48" s="287"/>
      <c r="PGW48" s="285"/>
      <c r="PGX48" s="287"/>
      <c r="PGY48" s="287"/>
      <c r="PGZ48" s="285"/>
      <c r="PHA48" s="286"/>
      <c r="PHB48" s="286"/>
      <c r="PHC48" s="286"/>
      <c r="PHD48" s="286"/>
      <c r="PHE48" s="286"/>
      <c r="PHF48" s="286"/>
      <c r="PHG48" s="163"/>
      <c r="PHH48" s="154"/>
      <c r="PHI48" s="287"/>
      <c r="PHJ48" s="287"/>
      <c r="PHK48" s="285"/>
      <c r="PHL48" s="287"/>
      <c r="PHM48" s="287"/>
      <c r="PHN48" s="285"/>
      <c r="PHO48" s="287"/>
      <c r="PHP48" s="287"/>
      <c r="PHQ48" s="285"/>
      <c r="PHR48" s="287"/>
      <c r="PHS48" s="287"/>
      <c r="PHT48" s="285"/>
      <c r="PHU48" s="287"/>
      <c r="PHV48" s="287"/>
      <c r="PHW48" s="285"/>
      <c r="PHX48" s="287"/>
      <c r="PHY48" s="287"/>
      <c r="PHZ48" s="285"/>
      <c r="PIA48" s="287"/>
      <c r="PIB48" s="287"/>
      <c r="PIC48" s="285"/>
      <c r="PID48" s="287"/>
      <c r="PIE48" s="287"/>
      <c r="PIF48" s="285"/>
      <c r="PIG48" s="287"/>
      <c r="PIH48" s="287"/>
      <c r="PII48" s="285"/>
      <c r="PIJ48" s="287"/>
      <c r="PIK48" s="287"/>
      <c r="PIL48" s="285"/>
      <c r="PIM48" s="287"/>
      <c r="PIN48" s="287"/>
      <c r="PIO48" s="285"/>
      <c r="PIP48" s="287"/>
      <c r="PIQ48" s="287"/>
      <c r="PIR48" s="285"/>
      <c r="PIS48" s="287"/>
      <c r="PIT48" s="287"/>
      <c r="PIU48" s="285"/>
      <c r="PIV48" s="287"/>
      <c r="PIW48" s="287"/>
      <c r="PIX48" s="285"/>
      <c r="PIY48" s="287"/>
      <c r="PIZ48" s="287"/>
      <c r="PJA48" s="285"/>
      <c r="PJB48" s="287"/>
      <c r="PJC48" s="287"/>
      <c r="PJD48" s="285"/>
      <c r="PJE48" s="287"/>
      <c r="PJF48" s="287"/>
      <c r="PJG48" s="285"/>
      <c r="PJH48" s="287"/>
      <c r="PJI48" s="287"/>
      <c r="PJJ48" s="285"/>
      <c r="PJK48" s="287"/>
      <c r="PJL48" s="287"/>
      <c r="PJM48" s="285"/>
      <c r="PJN48" s="287"/>
      <c r="PJO48" s="287"/>
      <c r="PJP48" s="285"/>
      <c r="PJQ48" s="287"/>
      <c r="PJR48" s="287"/>
      <c r="PJS48" s="285"/>
      <c r="PJT48" s="286"/>
      <c r="PJU48" s="286"/>
      <c r="PJV48" s="286"/>
      <c r="PJW48" s="287"/>
      <c r="PJX48" s="287"/>
      <c r="PJY48" s="285"/>
      <c r="PJZ48" s="286"/>
      <c r="PKA48" s="286"/>
      <c r="PKB48" s="286"/>
      <c r="PKC48" s="287"/>
      <c r="PKD48" s="287"/>
      <c r="PKE48" s="285"/>
      <c r="PKF48" s="287"/>
      <c r="PKG48" s="287"/>
      <c r="PKH48" s="285"/>
      <c r="PKI48" s="286"/>
      <c r="PKJ48" s="286"/>
      <c r="PKK48" s="286"/>
      <c r="PKL48" s="286"/>
      <c r="PKM48" s="286"/>
      <c r="PKN48" s="286"/>
      <c r="PKO48" s="163"/>
      <c r="PKP48" s="154"/>
      <c r="PKQ48" s="287"/>
      <c r="PKR48" s="287"/>
      <c r="PKS48" s="285"/>
      <c r="PKT48" s="287"/>
      <c r="PKU48" s="287"/>
      <c r="PKV48" s="285"/>
      <c r="PKW48" s="287"/>
      <c r="PKX48" s="287"/>
      <c r="PKY48" s="285"/>
      <c r="PKZ48" s="287"/>
      <c r="PLA48" s="287"/>
      <c r="PLB48" s="285"/>
      <c r="PLC48" s="287"/>
      <c r="PLD48" s="287"/>
      <c r="PLE48" s="285"/>
      <c r="PLF48" s="287"/>
      <c r="PLG48" s="287"/>
      <c r="PLH48" s="285"/>
      <c r="PLI48" s="287"/>
      <c r="PLJ48" s="287"/>
      <c r="PLK48" s="285"/>
      <c r="PLL48" s="287"/>
      <c r="PLM48" s="287"/>
      <c r="PLN48" s="285"/>
      <c r="PLO48" s="287"/>
      <c r="PLP48" s="287"/>
      <c r="PLQ48" s="285"/>
      <c r="PLR48" s="287"/>
      <c r="PLS48" s="287"/>
      <c r="PLT48" s="285"/>
      <c r="PLU48" s="287"/>
      <c r="PLV48" s="287"/>
      <c r="PLW48" s="285"/>
      <c r="PLX48" s="287"/>
      <c r="PLY48" s="287"/>
      <c r="PLZ48" s="285"/>
      <c r="PMA48" s="287"/>
      <c r="PMB48" s="287"/>
      <c r="PMC48" s="285"/>
      <c r="PMD48" s="287"/>
      <c r="PME48" s="287"/>
      <c r="PMF48" s="285"/>
      <c r="PMG48" s="287"/>
      <c r="PMH48" s="287"/>
      <c r="PMI48" s="285"/>
      <c r="PMJ48" s="287"/>
      <c r="PMK48" s="287"/>
      <c r="PML48" s="285"/>
      <c r="PMM48" s="287"/>
      <c r="PMN48" s="287"/>
      <c r="PMO48" s="285"/>
      <c r="PMP48" s="287"/>
      <c r="PMQ48" s="287"/>
      <c r="PMR48" s="285"/>
      <c r="PMS48" s="287"/>
      <c r="PMT48" s="287"/>
      <c r="PMU48" s="285"/>
      <c r="PMV48" s="287"/>
      <c r="PMW48" s="287"/>
      <c r="PMX48" s="285"/>
      <c r="PMY48" s="287"/>
      <c r="PMZ48" s="287"/>
      <c r="PNA48" s="285"/>
      <c r="PNB48" s="286"/>
      <c r="PNC48" s="286"/>
      <c r="PND48" s="286"/>
      <c r="PNE48" s="287"/>
      <c r="PNF48" s="287"/>
      <c r="PNG48" s="285"/>
      <c r="PNH48" s="286"/>
      <c r="PNI48" s="286"/>
      <c r="PNJ48" s="286"/>
      <c r="PNK48" s="287"/>
      <c r="PNL48" s="287"/>
      <c r="PNM48" s="285"/>
      <c r="PNN48" s="287"/>
      <c r="PNO48" s="287"/>
      <c r="PNP48" s="285"/>
      <c r="PNQ48" s="286"/>
      <c r="PNR48" s="286"/>
      <c r="PNS48" s="286"/>
      <c r="PNT48" s="286"/>
      <c r="PNU48" s="286"/>
      <c r="PNV48" s="286"/>
      <c r="PNW48" s="163"/>
      <c r="PNX48" s="154"/>
      <c r="PNY48" s="287"/>
      <c r="PNZ48" s="287"/>
      <c r="POA48" s="285"/>
      <c r="POB48" s="287"/>
      <c r="POC48" s="287"/>
      <c r="POD48" s="285"/>
      <c r="POE48" s="287"/>
      <c r="POF48" s="287"/>
      <c r="POG48" s="285"/>
      <c r="POH48" s="287"/>
      <c r="POI48" s="287"/>
      <c r="POJ48" s="285"/>
      <c r="POK48" s="287"/>
      <c r="POL48" s="287"/>
      <c r="POM48" s="285"/>
      <c r="PON48" s="287"/>
      <c r="POO48" s="287"/>
      <c r="POP48" s="285"/>
      <c r="POQ48" s="287"/>
      <c r="POR48" s="287"/>
      <c r="POS48" s="285"/>
      <c r="POT48" s="287"/>
      <c r="POU48" s="287"/>
      <c r="POV48" s="285"/>
      <c r="POW48" s="287"/>
      <c r="POX48" s="287"/>
      <c r="POY48" s="285"/>
      <c r="POZ48" s="287"/>
      <c r="PPA48" s="287"/>
      <c r="PPB48" s="285"/>
      <c r="PPC48" s="287"/>
      <c r="PPD48" s="287"/>
      <c r="PPE48" s="285"/>
      <c r="PPF48" s="287"/>
      <c r="PPG48" s="287"/>
      <c r="PPH48" s="285"/>
      <c r="PPI48" s="287"/>
      <c r="PPJ48" s="287"/>
      <c r="PPK48" s="285"/>
      <c r="PPL48" s="287"/>
      <c r="PPM48" s="287"/>
      <c r="PPN48" s="285"/>
      <c r="PPO48" s="287"/>
      <c r="PPP48" s="287"/>
      <c r="PPQ48" s="285"/>
      <c r="PPR48" s="287"/>
      <c r="PPS48" s="287"/>
      <c r="PPT48" s="285"/>
      <c r="PPU48" s="287"/>
      <c r="PPV48" s="287"/>
      <c r="PPW48" s="285"/>
      <c r="PPX48" s="287"/>
      <c r="PPY48" s="287"/>
      <c r="PPZ48" s="285"/>
      <c r="PQA48" s="287"/>
      <c r="PQB48" s="287"/>
      <c r="PQC48" s="285"/>
      <c r="PQD48" s="287"/>
      <c r="PQE48" s="287"/>
      <c r="PQF48" s="285"/>
      <c r="PQG48" s="287"/>
      <c r="PQH48" s="287"/>
      <c r="PQI48" s="285"/>
      <c r="PQJ48" s="286"/>
      <c r="PQK48" s="286"/>
      <c r="PQL48" s="286"/>
      <c r="PQM48" s="287"/>
      <c r="PQN48" s="287"/>
      <c r="PQO48" s="285"/>
      <c r="PQP48" s="286"/>
      <c r="PQQ48" s="286"/>
      <c r="PQR48" s="286"/>
      <c r="PQS48" s="287"/>
      <c r="PQT48" s="287"/>
      <c r="PQU48" s="285"/>
      <c r="PQV48" s="287"/>
      <c r="PQW48" s="287"/>
      <c r="PQX48" s="285"/>
      <c r="PQY48" s="286"/>
      <c r="PQZ48" s="286"/>
      <c r="PRA48" s="286"/>
      <c r="PRB48" s="286"/>
      <c r="PRC48" s="286"/>
      <c r="PRD48" s="286"/>
      <c r="PRE48" s="163"/>
      <c r="PRF48" s="154"/>
      <c r="PRG48" s="287"/>
      <c r="PRH48" s="287"/>
      <c r="PRI48" s="285"/>
      <c r="PRJ48" s="287"/>
      <c r="PRK48" s="287"/>
      <c r="PRL48" s="285"/>
      <c r="PRM48" s="287"/>
      <c r="PRN48" s="287"/>
      <c r="PRO48" s="285"/>
      <c r="PRP48" s="287"/>
      <c r="PRQ48" s="287"/>
      <c r="PRR48" s="285"/>
      <c r="PRS48" s="287"/>
      <c r="PRT48" s="287"/>
      <c r="PRU48" s="285"/>
      <c r="PRV48" s="287"/>
      <c r="PRW48" s="287"/>
      <c r="PRX48" s="285"/>
      <c r="PRY48" s="287"/>
      <c r="PRZ48" s="287"/>
      <c r="PSA48" s="285"/>
      <c r="PSB48" s="287"/>
      <c r="PSC48" s="287"/>
      <c r="PSD48" s="285"/>
      <c r="PSE48" s="287"/>
      <c r="PSF48" s="287"/>
      <c r="PSG48" s="285"/>
      <c r="PSH48" s="287"/>
      <c r="PSI48" s="287"/>
      <c r="PSJ48" s="285"/>
      <c r="PSK48" s="287"/>
      <c r="PSL48" s="287"/>
      <c r="PSM48" s="285"/>
      <c r="PSN48" s="287"/>
      <c r="PSO48" s="287"/>
      <c r="PSP48" s="285"/>
      <c r="PSQ48" s="287"/>
      <c r="PSR48" s="287"/>
      <c r="PSS48" s="285"/>
      <c r="PST48" s="287"/>
      <c r="PSU48" s="287"/>
      <c r="PSV48" s="285"/>
      <c r="PSW48" s="287"/>
      <c r="PSX48" s="287"/>
      <c r="PSY48" s="285"/>
      <c r="PSZ48" s="287"/>
      <c r="PTA48" s="287"/>
      <c r="PTB48" s="285"/>
      <c r="PTC48" s="287"/>
      <c r="PTD48" s="287"/>
      <c r="PTE48" s="285"/>
      <c r="PTF48" s="287"/>
      <c r="PTG48" s="287"/>
      <c r="PTH48" s="285"/>
      <c r="PTI48" s="287"/>
      <c r="PTJ48" s="287"/>
      <c r="PTK48" s="285"/>
      <c r="PTL48" s="287"/>
      <c r="PTM48" s="287"/>
      <c r="PTN48" s="285"/>
      <c r="PTO48" s="287"/>
      <c r="PTP48" s="287"/>
      <c r="PTQ48" s="285"/>
      <c r="PTR48" s="286"/>
      <c r="PTS48" s="286"/>
      <c r="PTT48" s="286"/>
      <c r="PTU48" s="287"/>
      <c r="PTV48" s="287"/>
      <c r="PTW48" s="285"/>
      <c r="PTX48" s="286"/>
      <c r="PTY48" s="286"/>
      <c r="PTZ48" s="286"/>
      <c r="PUA48" s="287"/>
      <c r="PUB48" s="287"/>
      <c r="PUC48" s="285"/>
      <c r="PUD48" s="287"/>
      <c r="PUE48" s="287"/>
      <c r="PUF48" s="285"/>
      <c r="PUG48" s="286"/>
      <c r="PUH48" s="286"/>
      <c r="PUI48" s="286"/>
      <c r="PUJ48" s="286"/>
      <c r="PUK48" s="286"/>
      <c r="PUL48" s="286"/>
      <c r="PUM48" s="163"/>
      <c r="PUN48" s="154"/>
      <c r="PUO48" s="287"/>
      <c r="PUP48" s="287"/>
      <c r="PUQ48" s="285"/>
      <c r="PUR48" s="287"/>
      <c r="PUS48" s="287"/>
      <c r="PUT48" s="285"/>
      <c r="PUU48" s="287"/>
      <c r="PUV48" s="287"/>
      <c r="PUW48" s="285"/>
      <c r="PUX48" s="287"/>
      <c r="PUY48" s="287"/>
      <c r="PUZ48" s="285"/>
      <c r="PVA48" s="287"/>
      <c r="PVB48" s="287"/>
      <c r="PVC48" s="285"/>
      <c r="PVD48" s="287"/>
      <c r="PVE48" s="287"/>
      <c r="PVF48" s="285"/>
      <c r="PVG48" s="287"/>
      <c r="PVH48" s="287"/>
      <c r="PVI48" s="285"/>
      <c r="PVJ48" s="287"/>
      <c r="PVK48" s="287"/>
      <c r="PVL48" s="285"/>
      <c r="PVM48" s="287"/>
      <c r="PVN48" s="287"/>
      <c r="PVO48" s="285"/>
      <c r="PVP48" s="287"/>
      <c r="PVQ48" s="287"/>
      <c r="PVR48" s="285"/>
      <c r="PVS48" s="287"/>
      <c r="PVT48" s="287"/>
      <c r="PVU48" s="285"/>
      <c r="PVV48" s="287"/>
      <c r="PVW48" s="287"/>
      <c r="PVX48" s="285"/>
      <c r="PVY48" s="287"/>
      <c r="PVZ48" s="287"/>
      <c r="PWA48" s="285"/>
      <c r="PWB48" s="287"/>
      <c r="PWC48" s="287"/>
      <c r="PWD48" s="285"/>
      <c r="PWE48" s="287"/>
      <c r="PWF48" s="287"/>
      <c r="PWG48" s="285"/>
      <c r="PWH48" s="287"/>
      <c r="PWI48" s="287"/>
      <c r="PWJ48" s="285"/>
      <c r="PWK48" s="287"/>
      <c r="PWL48" s="287"/>
      <c r="PWM48" s="285"/>
      <c r="PWN48" s="287"/>
      <c r="PWO48" s="287"/>
      <c r="PWP48" s="285"/>
      <c r="PWQ48" s="287"/>
      <c r="PWR48" s="287"/>
      <c r="PWS48" s="285"/>
      <c r="PWT48" s="287"/>
      <c r="PWU48" s="287"/>
      <c r="PWV48" s="285"/>
      <c r="PWW48" s="287"/>
      <c r="PWX48" s="287"/>
      <c r="PWY48" s="285"/>
      <c r="PWZ48" s="286"/>
      <c r="PXA48" s="286"/>
      <c r="PXB48" s="286"/>
      <c r="PXC48" s="287"/>
      <c r="PXD48" s="287"/>
      <c r="PXE48" s="285"/>
      <c r="PXF48" s="286"/>
      <c r="PXG48" s="286"/>
      <c r="PXH48" s="286"/>
      <c r="PXI48" s="287"/>
      <c r="PXJ48" s="287"/>
      <c r="PXK48" s="285"/>
      <c r="PXL48" s="287"/>
      <c r="PXM48" s="287"/>
      <c r="PXN48" s="285"/>
      <c r="PXO48" s="286"/>
      <c r="PXP48" s="286"/>
      <c r="PXQ48" s="286"/>
      <c r="PXR48" s="286"/>
      <c r="PXS48" s="286"/>
      <c r="PXT48" s="286"/>
      <c r="PXU48" s="163"/>
      <c r="PXV48" s="154"/>
      <c r="PXW48" s="287"/>
      <c r="PXX48" s="287"/>
      <c r="PXY48" s="285"/>
      <c r="PXZ48" s="287"/>
      <c r="PYA48" s="287"/>
      <c r="PYB48" s="285"/>
      <c r="PYC48" s="287"/>
      <c r="PYD48" s="287"/>
      <c r="PYE48" s="285"/>
      <c r="PYF48" s="287"/>
      <c r="PYG48" s="287"/>
      <c r="PYH48" s="285"/>
      <c r="PYI48" s="287"/>
      <c r="PYJ48" s="287"/>
      <c r="PYK48" s="285"/>
      <c r="PYL48" s="287"/>
      <c r="PYM48" s="287"/>
      <c r="PYN48" s="285"/>
      <c r="PYO48" s="287"/>
      <c r="PYP48" s="287"/>
      <c r="PYQ48" s="285"/>
      <c r="PYR48" s="287"/>
      <c r="PYS48" s="287"/>
      <c r="PYT48" s="285"/>
      <c r="PYU48" s="287"/>
      <c r="PYV48" s="287"/>
      <c r="PYW48" s="285"/>
      <c r="PYX48" s="287"/>
      <c r="PYY48" s="287"/>
      <c r="PYZ48" s="285"/>
      <c r="PZA48" s="287"/>
      <c r="PZB48" s="287"/>
      <c r="PZC48" s="285"/>
      <c r="PZD48" s="287"/>
      <c r="PZE48" s="287"/>
      <c r="PZF48" s="285"/>
      <c r="PZG48" s="287"/>
      <c r="PZH48" s="287"/>
      <c r="PZI48" s="285"/>
      <c r="PZJ48" s="287"/>
      <c r="PZK48" s="287"/>
      <c r="PZL48" s="285"/>
      <c r="PZM48" s="287"/>
      <c r="PZN48" s="287"/>
      <c r="PZO48" s="285"/>
      <c r="PZP48" s="287"/>
      <c r="PZQ48" s="287"/>
      <c r="PZR48" s="285"/>
      <c r="PZS48" s="287"/>
      <c r="PZT48" s="287"/>
      <c r="PZU48" s="285"/>
      <c r="PZV48" s="287"/>
      <c r="PZW48" s="287"/>
      <c r="PZX48" s="285"/>
      <c r="PZY48" s="287"/>
      <c r="PZZ48" s="287"/>
      <c r="QAA48" s="285"/>
      <c r="QAB48" s="287"/>
      <c r="QAC48" s="287"/>
      <c r="QAD48" s="285"/>
      <c r="QAE48" s="287"/>
      <c r="QAF48" s="287"/>
      <c r="QAG48" s="285"/>
      <c r="QAH48" s="286"/>
      <c r="QAI48" s="286"/>
      <c r="QAJ48" s="286"/>
      <c r="QAK48" s="287"/>
      <c r="QAL48" s="287"/>
      <c r="QAM48" s="285"/>
      <c r="QAN48" s="286"/>
      <c r="QAO48" s="286"/>
      <c r="QAP48" s="286"/>
      <c r="QAQ48" s="287"/>
      <c r="QAR48" s="287"/>
      <c r="QAS48" s="285"/>
      <c r="QAT48" s="287"/>
      <c r="QAU48" s="287"/>
      <c r="QAV48" s="285"/>
      <c r="QAW48" s="286"/>
      <c r="QAX48" s="286"/>
      <c r="QAY48" s="286"/>
      <c r="QAZ48" s="286"/>
      <c r="QBA48" s="286"/>
      <c r="QBB48" s="286"/>
      <c r="QBC48" s="163"/>
      <c r="QBD48" s="154"/>
      <c r="QBE48" s="287"/>
      <c r="QBF48" s="287"/>
      <c r="QBG48" s="285"/>
      <c r="QBH48" s="287"/>
      <c r="QBI48" s="287"/>
      <c r="QBJ48" s="285"/>
      <c r="QBK48" s="287"/>
      <c r="QBL48" s="287"/>
      <c r="QBM48" s="285"/>
      <c r="QBN48" s="287"/>
      <c r="QBO48" s="287"/>
      <c r="QBP48" s="285"/>
      <c r="QBQ48" s="287"/>
      <c r="QBR48" s="287"/>
      <c r="QBS48" s="285"/>
      <c r="QBT48" s="287"/>
      <c r="QBU48" s="287"/>
      <c r="QBV48" s="285"/>
      <c r="QBW48" s="287"/>
      <c r="QBX48" s="287"/>
      <c r="QBY48" s="285"/>
      <c r="QBZ48" s="287"/>
      <c r="QCA48" s="287"/>
      <c r="QCB48" s="285"/>
      <c r="QCC48" s="287"/>
      <c r="QCD48" s="287"/>
      <c r="QCE48" s="285"/>
      <c r="QCF48" s="287"/>
      <c r="QCG48" s="287"/>
      <c r="QCH48" s="285"/>
      <c r="QCI48" s="287"/>
      <c r="QCJ48" s="287"/>
      <c r="QCK48" s="285"/>
      <c r="QCL48" s="287"/>
      <c r="QCM48" s="287"/>
      <c r="QCN48" s="285"/>
      <c r="QCO48" s="287"/>
      <c r="QCP48" s="287"/>
      <c r="QCQ48" s="285"/>
      <c r="QCR48" s="287"/>
      <c r="QCS48" s="287"/>
      <c r="QCT48" s="285"/>
      <c r="QCU48" s="287"/>
      <c r="QCV48" s="287"/>
      <c r="QCW48" s="285"/>
      <c r="QCX48" s="287"/>
      <c r="QCY48" s="287"/>
      <c r="QCZ48" s="285"/>
      <c r="QDA48" s="287"/>
      <c r="QDB48" s="287"/>
      <c r="QDC48" s="285"/>
      <c r="QDD48" s="287"/>
      <c r="QDE48" s="287"/>
      <c r="QDF48" s="285"/>
      <c r="QDG48" s="287"/>
      <c r="QDH48" s="287"/>
      <c r="QDI48" s="285"/>
      <c r="QDJ48" s="287"/>
      <c r="QDK48" s="287"/>
      <c r="QDL48" s="285"/>
      <c r="QDM48" s="287"/>
      <c r="QDN48" s="287"/>
      <c r="QDO48" s="285"/>
      <c r="QDP48" s="286"/>
      <c r="QDQ48" s="286"/>
      <c r="QDR48" s="286"/>
      <c r="QDS48" s="287"/>
      <c r="QDT48" s="287"/>
      <c r="QDU48" s="285"/>
      <c r="QDV48" s="286"/>
      <c r="QDW48" s="286"/>
      <c r="QDX48" s="286"/>
      <c r="QDY48" s="287"/>
      <c r="QDZ48" s="287"/>
      <c r="QEA48" s="285"/>
      <c r="QEB48" s="287"/>
      <c r="QEC48" s="287"/>
      <c r="QED48" s="285"/>
      <c r="QEE48" s="286"/>
      <c r="QEF48" s="286"/>
      <c r="QEG48" s="286"/>
      <c r="QEH48" s="286"/>
      <c r="QEI48" s="286"/>
      <c r="QEJ48" s="286"/>
      <c r="QEK48" s="163"/>
      <c r="QEL48" s="154"/>
      <c r="QEM48" s="287"/>
      <c r="QEN48" s="287"/>
      <c r="QEO48" s="285"/>
      <c r="QEP48" s="287"/>
      <c r="QEQ48" s="287"/>
      <c r="QER48" s="285"/>
      <c r="QES48" s="287"/>
      <c r="QET48" s="287"/>
      <c r="QEU48" s="285"/>
      <c r="QEV48" s="287"/>
      <c r="QEW48" s="287"/>
      <c r="QEX48" s="285"/>
      <c r="QEY48" s="287"/>
      <c r="QEZ48" s="287"/>
      <c r="QFA48" s="285"/>
      <c r="QFB48" s="287"/>
      <c r="QFC48" s="287"/>
      <c r="QFD48" s="285"/>
      <c r="QFE48" s="287"/>
      <c r="QFF48" s="287"/>
      <c r="QFG48" s="285"/>
      <c r="QFH48" s="287"/>
      <c r="QFI48" s="287"/>
      <c r="QFJ48" s="285"/>
      <c r="QFK48" s="287"/>
      <c r="QFL48" s="287"/>
      <c r="QFM48" s="285"/>
      <c r="QFN48" s="287"/>
      <c r="QFO48" s="287"/>
      <c r="QFP48" s="285"/>
      <c r="QFQ48" s="287"/>
      <c r="QFR48" s="287"/>
      <c r="QFS48" s="285"/>
      <c r="QFT48" s="287"/>
      <c r="QFU48" s="287"/>
      <c r="QFV48" s="285"/>
      <c r="QFW48" s="287"/>
      <c r="QFX48" s="287"/>
      <c r="QFY48" s="285"/>
      <c r="QFZ48" s="287"/>
      <c r="QGA48" s="287"/>
      <c r="QGB48" s="285"/>
      <c r="QGC48" s="287"/>
      <c r="QGD48" s="287"/>
      <c r="QGE48" s="285"/>
      <c r="QGF48" s="287"/>
      <c r="QGG48" s="287"/>
      <c r="QGH48" s="285"/>
      <c r="QGI48" s="287"/>
      <c r="QGJ48" s="287"/>
      <c r="QGK48" s="285"/>
      <c r="QGL48" s="287"/>
      <c r="QGM48" s="287"/>
      <c r="QGN48" s="285"/>
      <c r="QGO48" s="287"/>
      <c r="QGP48" s="287"/>
      <c r="QGQ48" s="285"/>
      <c r="QGR48" s="287"/>
      <c r="QGS48" s="287"/>
      <c r="QGT48" s="285"/>
      <c r="QGU48" s="287"/>
      <c r="QGV48" s="287"/>
      <c r="QGW48" s="285"/>
      <c r="QGX48" s="286"/>
      <c r="QGY48" s="286"/>
      <c r="QGZ48" s="286"/>
      <c r="QHA48" s="287"/>
      <c r="QHB48" s="287"/>
      <c r="QHC48" s="285"/>
      <c r="QHD48" s="286"/>
      <c r="QHE48" s="286"/>
      <c r="QHF48" s="286"/>
      <c r="QHG48" s="287"/>
      <c r="QHH48" s="287"/>
      <c r="QHI48" s="285"/>
      <c r="QHJ48" s="287"/>
      <c r="QHK48" s="287"/>
      <c r="QHL48" s="285"/>
      <c r="QHM48" s="286"/>
      <c r="QHN48" s="286"/>
      <c r="QHO48" s="286"/>
      <c r="QHP48" s="286"/>
      <c r="QHQ48" s="286"/>
      <c r="QHR48" s="286"/>
      <c r="QHS48" s="163"/>
      <c r="QHT48" s="154"/>
      <c r="QHU48" s="287"/>
      <c r="QHV48" s="287"/>
      <c r="QHW48" s="285"/>
      <c r="QHX48" s="287"/>
      <c r="QHY48" s="287"/>
      <c r="QHZ48" s="285"/>
      <c r="QIA48" s="287"/>
      <c r="QIB48" s="287"/>
      <c r="QIC48" s="285"/>
      <c r="QID48" s="287"/>
      <c r="QIE48" s="287"/>
      <c r="QIF48" s="285"/>
      <c r="QIG48" s="287"/>
      <c r="QIH48" s="287"/>
      <c r="QII48" s="285"/>
      <c r="QIJ48" s="287"/>
      <c r="QIK48" s="287"/>
      <c r="QIL48" s="285"/>
      <c r="QIM48" s="287"/>
      <c r="QIN48" s="287"/>
      <c r="QIO48" s="285"/>
      <c r="QIP48" s="287"/>
      <c r="QIQ48" s="287"/>
      <c r="QIR48" s="285"/>
      <c r="QIS48" s="287"/>
      <c r="QIT48" s="287"/>
      <c r="QIU48" s="285"/>
      <c r="QIV48" s="287"/>
      <c r="QIW48" s="287"/>
      <c r="QIX48" s="285"/>
      <c r="QIY48" s="287"/>
      <c r="QIZ48" s="287"/>
      <c r="QJA48" s="285"/>
      <c r="QJB48" s="287"/>
      <c r="QJC48" s="287"/>
      <c r="QJD48" s="285"/>
      <c r="QJE48" s="287"/>
      <c r="QJF48" s="287"/>
      <c r="QJG48" s="285"/>
      <c r="QJH48" s="287"/>
      <c r="QJI48" s="287"/>
      <c r="QJJ48" s="285"/>
      <c r="QJK48" s="287"/>
      <c r="QJL48" s="287"/>
      <c r="QJM48" s="285"/>
      <c r="QJN48" s="287"/>
      <c r="QJO48" s="287"/>
      <c r="QJP48" s="285"/>
      <c r="QJQ48" s="287"/>
      <c r="QJR48" s="287"/>
      <c r="QJS48" s="285"/>
      <c r="QJT48" s="287"/>
      <c r="QJU48" s="287"/>
      <c r="QJV48" s="285"/>
      <c r="QJW48" s="287"/>
      <c r="QJX48" s="287"/>
      <c r="QJY48" s="285"/>
      <c r="QJZ48" s="287"/>
      <c r="QKA48" s="287"/>
      <c r="QKB48" s="285"/>
      <c r="QKC48" s="287"/>
      <c r="QKD48" s="287"/>
      <c r="QKE48" s="285"/>
      <c r="QKF48" s="286"/>
      <c r="QKG48" s="286"/>
      <c r="QKH48" s="286"/>
      <c r="QKI48" s="287"/>
      <c r="QKJ48" s="287"/>
      <c r="QKK48" s="285"/>
      <c r="QKL48" s="286"/>
      <c r="QKM48" s="286"/>
      <c r="QKN48" s="286"/>
      <c r="QKO48" s="287"/>
      <c r="QKP48" s="287"/>
      <c r="QKQ48" s="285"/>
      <c r="QKR48" s="287"/>
      <c r="QKS48" s="287"/>
      <c r="QKT48" s="285"/>
      <c r="QKU48" s="286"/>
      <c r="QKV48" s="286"/>
      <c r="QKW48" s="286"/>
      <c r="QKX48" s="286"/>
      <c r="QKY48" s="286"/>
      <c r="QKZ48" s="286"/>
      <c r="QLA48" s="163"/>
      <c r="QLB48" s="154"/>
      <c r="QLC48" s="287"/>
      <c r="QLD48" s="287"/>
      <c r="QLE48" s="285"/>
      <c r="QLF48" s="287"/>
      <c r="QLG48" s="287"/>
      <c r="QLH48" s="285"/>
      <c r="QLI48" s="287"/>
      <c r="QLJ48" s="287"/>
      <c r="QLK48" s="285"/>
      <c r="QLL48" s="287"/>
      <c r="QLM48" s="287"/>
      <c r="QLN48" s="285"/>
      <c r="QLO48" s="287"/>
      <c r="QLP48" s="287"/>
      <c r="QLQ48" s="285"/>
      <c r="QLR48" s="287"/>
      <c r="QLS48" s="287"/>
      <c r="QLT48" s="285"/>
      <c r="QLU48" s="287"/>
      <c r="QLV48" s="287"/>
      <c r="QLW48" s="285"/>
      <c r="QLX48" s="287"/>
      <c r="QLY48" s="287"/>
      <c r="QLZ48" s="285"/>
      <c r="QMA48" s="287"/>
      <c r="QMB48" s="287"/>
      <c r="QMC48" s="285"/>
      <c r="QMD48" s="287"/>
      <c r="QME48" s="287"/>
      <c r="QMF48" s="285"/>
      <c r="QMG48" s="287"/>
      <c r="QMH48" s="287"/>
      <c r="QMI48" s="285"/>
      <c r="QMJ48" s="287"/>
      <c r="QMK48" s="287"/>
      <c r="QML48" s="285"/>
      <c r="QMM48" s="287"/>
      <c r="QMN48" s="287"/>
      <c r="QMO48" s="285"/>
      <c r="QMP48" s="287"/>
      <c r="QMQ48" s="287"/>
      <c r="QMR48" s="285"/>
      <c r="QMS48" s="287"/>
      <c r="QMT48" s="287"/>
      <c r="QMU48" s="285"/>
      <c r="QMV48" s="287"/>
      <c r="QMW48" s="287"/>
      <c r="QMX48" s="285"/>
      <c r="QMY48" s="287"/>
      <c r="QMZ48" s="287"/>
      <c r="QNA48" s="285"/>
      <c r="QNB48" s="287"/>
      <c r="QNC48" s="287"/>
      <c r="QND48" s="285"/>
      <c r="QNE48" s="287"/>
      <c r="QNF48" s="287"/>
      <c r="QNG48" s="285"/>
      <c r="QNH48" s="287"/>
      <c r="QNI48" s="287"/>
      <c r="QNJ48" s="285"/>
      <c r="QNK48" s="287"/>
      <c r="QNL48" s="287"/>
      <c r="QNM48" s="285"/>
      <c r="QNN48" s="286"/>
      <c r="QNO48" s="286"/>
      <c r="QNP48" s="286"/>
      <c r="QNQ48" s="287"/>
      <c r="QNR48" s="287"/>
      <c r="QNS48" s="285"/>
      <c r="QNT48" s="286"/>
      <c r="QNU48" s="286"/>
      <c r="QNV48" s="286"/>
      <c r="QNW48" s="287"/>
      <c r="QNX48" s="287"/>
      <c r="QNY48" s="285"/>
      <c r="QNZ48" s="287"/>
      <c r="QOA48" s="287"/>
      <c r="QOB48" s="285"/>
      <c r="QOC48" s="286"/>
      <c r="QOD48" s="286"/>
      <c r="QOE48" s="286"/>
      <c r="QOF48" s="286"/>
      <c r="QOG48" s="286"/>
      <c r="QOH48" s="286"/>
      <c r="QOI48" s="163"/>
      <c r="QOJ48" s="154"/>
      <c r="QOK48" s="287"/>
      <c r="QOL48" s="287"/>
      <c r="QOM48" s="285"/>
      <c r="QON48" s="287"/>
      <c r="QOO48" s="287"/>
      <c r="QOP48" s="285"/>
      <c r="QOQ48" s="287"/>
      <c r="QOR48" s="287"/>
      <c r="QOS48" s="285"/>
      <c r="QOT48" s="287"/>
      <c r="QOU48" s="287"/>
      <c r="QOV48" s="285"/>
      <c r="QOW48" s="287"/>
      <c r="QOX48" s="287"/>
      <c r="QOY48" s="285"/>
      <c r="QOZ48" s="287"/>
      <c r="QPA48" s="287"/>
      <c r="QPB48" s="285"/>
      <c r="QPC48" s="287"/>
      <c r="QPD48" s="287"/>
      <c r="QPE48" s="285"/>
      <c r="QPF48" s="287"/>
      <c r="QPG48" s="287"/>
      <c r="QPH48" s="285"/>
      <c r="QPI48" s="287"/>
      <c r="QPJ48" s="287"/>
      <c r="QPK48" s="285"/>
      <c r="QPL48" s="287"/>
      <c r="QPM48" s="287"/>
      <c r="QPN48" s="285"/>
      <c r="QPO48" s="287"/>
      <c r="QPP48" s="287"/>
      <c r="QPQ48" s="285"/>
      <c r="QPR48" s="287"/>
      <c r="QPS48" s="287"/>
      <c r="QPT48" s="285"/>
      <c r="QPU48" s="287"/>
      <c r="QPV48" s="287"/>
      <c r="QPW48" s="285"/>
      <c r="QPX48" s="287"/>
      <c r="QPY48" s="287"/>
      <c r="QPZ48" s="285"/>
      <c r="QQA48" s="287"/>
      <c r="QQB48" s="287"/>
      <c r="QQC48" s="285"/>
      <c r="QQD48" s="287"/>
      <c r="QQE48" s="287"/>
      <c r="QQF48" s="285"/>
      <c r="QQG48" s="287"/>
      <c r="QQH48" s="287"/>
      <c r="QQI48" s="285"/>
      <c r="QQJ48" s="287"/>
      <c r="QQK48" s="287"/>
      <c r="QQL48" s="285"/>
      <c r="QQM48" s="287"/>
      <c r="QQN48" s="287"/>
      <c r="QQO48" s="285"/>
      <c r="QQP48" s="287"/>
      <c r="QQQ48" s="287"/>
      <c r="QQR48" s="285"/>
      <c r="QQS48" s="287"/>
      <c r="QQT48" s="287"/>
      <c r="QQU48" s="285"/>
      <c r="QQV48" s="286"/>
      <c r="QQW48" s="286"/>
      <c r="QQX48" s="286"/>
      <c r="QQY48" s="287"/>
      <c r="QQZ48" s="287"/>
      <c r="QRA48" s="285"/>
      <c r="QRB48" s="286"/>
      <c r="QRC48" s="286"/>
      <c r="QRD48" s="286"/>
      <c r="QRE48" s="287"/>
      <c r="QRF48" s="287"/>
      <c r="QRG48" s="285"/>
      <c r="QRH48" s="287"/>
      <c r="QRI48" s="287"/>
      <c r="QRJ48" s="285"/>
      <c r="QRK48" s="286"/>
      <c r="QRL48" s="286"/>
      <c r="QRM48" s="286"/>
      <c r="QRN48" s="286"/>
      <c r="QRO48" s="286"/>
      <c r="QRP48" s="286"/>
      <c r="QRQ48" s="163"/>
      <c r="QRR48" s="154"/>
      <c r="QRS48" s="287"/>
      <c r="QRT48" s="287"/>
      <c r="QRU48" s="285"/>
      <c r="QRV48" s="287"/>
      <c r="QRW48" s="287"/>
      <c r="QRX48" s="285"/>
      <c r="QRY48" s="287"/>
      <c r="QRZ48" s="287"/>
      <c r="QSA48" s="285"/>
      <c r="QSB48" s="287"/>
      <c r="QSC48" s="287"/>
      <c r="QSD48" s="285"/>
      <c r="QSE48" s="287"/>
      <c r="QSF48" s="287"/>
      <c r="QSG48" s="285"/>
      <c r="QSH48" s="287"/>
      <c r="QSI48" s="287"/>
      <c r="QSJ48" s="285"/>
      <c r="QSK48" s="287"/>
      <c r="QSL48" s="287"/>
      <c r="QSM48" s="285"/>
      <c r="QSN48" s="287"/>
      <c r="QSO48" s="287"/>
      <c r="QSP48" s="285"/>
      <c r="QSQ48" s="287"/>
      <c r="QSR48" s="287"/>
      <c r="QSS48" s="285"/>
      <c r="QST48" s="287"/>
      <c r="QSU48" s="287"/>
      <c r="QSV48" s="285"/>
      <c r="QSW48" s="287"/>
      <c r="QSX48" s="287"/>
      <c r="QSY48" s="285"/>
      <c r="QSZ48" s="287"/>
      <c r="QTA48" s="287"/>
      <c r="QTB48" s="285"/>
      <c r="QTC48" s="287"/>
      <c r="QTD48" s="287"/>
      <c r="QTE48" s="285"/>
      <c r="QTF48" s="287"/>
      <c r="QTG48" s="287"/>
      <c r="QTH48" s="285"/>
      <c r="QTI48" s="287"/>
      <c r="QTJ48" s="287"/>
      <c r="QTK48" s="285"/>
      <c r="QTL48" s="287"/>
      <c r="QTM48" s="287"/>
      <c r="QTN48" s="285"/>
      <c r="QTO48" s="287"/>
      <c r="QTP48" s="287"/>
      <c r="QTQ48" s="285"/>
      <c r="QTR48" s="287"/>
      <c r="QTS48" s="287"/>
      <c r="QTT48" s="285"/>
      <c r="QTU48" s="287"/>
      <c r="QTV48" s="287"/>
      <c r="QTW48" s="285"/>
      <c r="QTX48" s="287"/>
      <c r="QTY48" s="287"/>
      <c r="QTZ48" s="285"/>
      <c r="QUA48" s="287"/>
      <c r="QUB48" s="287"/>
      <c r="QUC48" s="285"/>
      <c r="QUD48" s="286"/>
      <c r="QUE48" s="286"/>
      <c r="QUF48" s="286"/>
      <c r="QUG48" s="287"/>
      <c r="QUH48" s="287"/>
      <c r="QUI48" s="285"/>
      <c r="QUJ48" s="286"/>
      <c r="QUK48" s="286"/>
      <c r="QUL48" s="286"/>
      <c r="QUM48" s="287"/>
      <c r="QUN48" s="287"/>
      <c r="QUO48" s="285"/>
      <c r="QUP48" s="287"/>
      <c r="QUQ48" s="287"/>
      <c r="QUR48" s="285"/>
      <c r="QUS48" s="286"/>
      <c r="QUT48" s="286"/>
      <c r="QUU48" s="286"/>
      <c r="QUV48" s="286"/>
      <c r="QUW48" s="286"/>
      <c r="QUX48" s="286"/>
      <c r="QUY48" s="163"/>
      <c r="QUZ48" s="154"/>
      <c r="QVA48" s="287"/>
      <c r="QVB48" s="287"/>
      <c r="QVC48" s="285"/>
      <c r="QVD48" s="287"/>
      <c r="QVE48" s="287"/>
      <c r="QVF48" s="285"/>
      <c r="QVG48" s="287"/>
      <c r="QVH48" s="287"/>
      <c r="QVI48" s="285"/>
      <c r="QVJ48" s="287"/>
      <c r="QVK48" s="287"/>
      <c r="QVL48" s="285"/>
      <c r="QVM48" s="287"/>
      <c r="QVN48" s="287"/>
      <c r="QVO48" s="285"/>
      <c r="QVP48" s="287"/>
      <c r="QVQ48" s="287"/>
      <c r="QVR48" s="285"/>
      <c r="QVS48" s="287"/>
      <c r="QVT48" s="287"/>
      <c r="QVU48" s="285"/>
      <c r="QVV48" s="287"/>
      <c r="QVW48" s="287"/>
      <c r="QVX48" s="285"/>
      <c r="QVY48" s="287"/>
      <c r="QVZ48" s="287"/>
      <c r="QWA48" s="285"/>
      <c r="QWB48" s="287"/>
      <c r="QWC48" s="287"/>
      <c r="QWD48" s="285"/>
      <c r="QWE48" s="287"/>
      <c r="QWF48" s="287"/>
      <c r="QWG48" s="285"/>
      <c r="QWH48" s="287"/>
      <c r="QWI48" s="287"/>
      <c r="QWJ48" s="285"/>
      <c r="QWK48" s="287"/>
      <c r="QWL48" s="287"/>
      <c r="QWM48" s="285"/>
      <c r="QWN48" s="287"/>
      <c r="QWO48" s="287"/>
      <c r="QWP48" s="285"/>
      <c r="QWQ48" s="287"/>
      <c r="QWR48" s="287"/>
      <c r="QWS48" s="285"/>
      <c r="QWT48" s="287"/>
      <c r="QWU48" s="287"/>
      <c r="QWV48" s="285"/>
      <c r="QWW48" s="287"/>
      <c r="QWX48" s="287"/>
      <c r="QWY48" s="285"/>
      <c r="QWZ48" s="287"/>
      <c r="QXA48" s="287"/>
      <c r="QXB48" s="285"/>
      <c r="QXC48" s="287"/>
      <c r="QXD48" s="287"/>
      <c r="QXE48" s="285"/>
      <c r="QXF48" s="287"/>
      <c r="QXG48" s="287"/>
      <c r="QXH48" s="285"/>
      <c r="QXI48" s="287"/>
      <c r="QXJ48" s="287"/>
      <c r="QXK48" s="285"/>
      <c r="QXL48" s="286"/>
      <c r="QXM48" s="286"/>
      <c r="QXN48" s="286"/>
      <c r="QXO48" s="287"/>
      <c r="QXP48" s="287"/>
      <c r="QXQ48" s="285"/>
      <c r="QXR48" s="286"/>
      <c r="QXS48" s="286"/>
      <c r="QXT48" s="286"/>
      <c r="QXU48" s="287"/>
      <c r="QXV48" s="287"/>
      <c r="QXW48" s="285"/>
      <c r="QXX48" s="287"/>
      <c r="QXY48" s="287"/>
      <c r="QXZ48" s="285"/>
      <c r="QYA48" s="286"/>
      <c r="QYB48" s="286"/>
      <c r="QYC48" s="286"/>
      <c r="QYD48" s="286"/>
      <c r="QYE48" s="286"/>
      <c r="QYF48" s="286"/>
      <c r="QYG48" s="163"/>
      <c r="QYH48" s="154"/>
      <c r="QYI48" s="287"/>
      <c r="QYJ48" s="287"/>
      <c r="QYK48" s="285"/>
      <c r="QYL48" s="287"/>
      <c r="QYM48" s="287"/>
      <c r="QYN48" s="285"/>
      <c r="QYO48" s="287"/>
      <c r="QYP48" s="287"/>
      <c r="QYQ48" s="285"/>
      <c r="QYR48" s="287"/>
      <c r="QYS48" s="287"/>
      <c r="QYT48" s="285"/>
      <c r="QYU48" s="287"/>
      <c r="QYV48" s="287"/>
      <c r="QYW48" s="285"/>
      <c r="QYX48" s="287"/>
      <c r="QYY48" s="287"/>
      <c r="QYZ48" s="285"/>
      <c r="QZA48" s="287"/>
      <c r="QZB48" s="287"/>
      <c r="QZC48" s="285"/>
      <c r="QZD48" s="287"/>
      <c r="QZE48" s="287"/>
      <c r="QZF48" s="285"/>
      <c r="QZG48" s="287"/>
      <c r="QZH48" s="287"/>
      <c r="QZI48" s="285"/>
      <c r="QZJ48" s="287"/>
      <c r="QZK48" s="287"/>
      <c r="QZL48" s="285"/>
      <c r="QZM48" s="287"/>
      <c r="QZN48" s="287"/>
      <c r="QZO48" s="285"/>
      <c r="QZP48" s="287"/>
      <c r="QZQ48" s="287"/>
      <c r="QZR48" s="285"/>
      <c r="QZS48" s="287"/>
      <c r="QZT48" s="287"/>
      <c r="QZU48" s="285"/>
      <c r="QZV48" s="287"/>
      <c r="QZW48" s="287"/>
      <c r="QZX48" s="285"/>
      <c r="QZY48" s="287"/>
      <c r="QZZ48" s="287"/>
      <c r="RAA48" s="285"/>
      <c r="RAB48" s="287"/>
      <c r="RAC48" s="287"/>
      <c r="RAD48" s="285"/>
      <c r="RAE48" s="287"/>
      <c r="RAF48" s="287"/>
      <c r="RAG48" s="285"/>
      <c r="RAH48" s="287"/>
      <c r="RAI48" s="287"/>
      <c r="RAJ48" s="285"/>
      <c r="RAK48" s="287"/>
      <c r="RAL48" s="287"/>
      <c r="RAM48" s="285"/>
      <c r="RAN48" s="287"/>
      <c r="RAO48" s="287"/>
      <c r="RAP48" s="285"/>
      <c r="RAQ48" s="287"/>
      <c r="RAR48" s="287"/>
      <c r="RAS48" s="285"/>
      <c r="RAT48" s="286"/>
      <c r="RAU48" s="286"/>
      <c r="RAV48" s="286"/>
      <c r="RAW48" s="287"/>
      <c r="RAX48" s="287"/>
      <c r="RAY48" s="285"/>
      <c r="RAZ48" s="286"/>
      <c r="RBA48" s="286"/>
      <c r="RBB48" s="286"/>
      <c r="RBC48" s="287"/>
      <c r="RBD48" s="287"/>
      <c r="RBE48" s="285"/>
      <c r="RBF48" s="287"/>
      <c r="RBG48" s="287"/>
      <c r="RBH48" s="285"/>
      <c r="RBI48" s="286"/>
      <c r="RBJ48" s="286"/>
      <c r="RBK48" s="286"/>
      <c r="RBL48" s="286"/>
      <c r="RBM48" s="286"/>
      <c r="RBN48" s="286"/>
      <c r="RBO48" s="163"/>
      <c r="RBP48" s="154"/>
      <c r="RBQ48" s="287"/>
      <c r="RBR48" s="287"/>
      <c r="RBS48" s="285"/>
      <c r="RBT48" s="287"/>
      <c r="RBU48" s="287"/>
      <c r="RBV48" s="285"/>
      <c r="RBW48" s="287"/>
      <c r="RBX48" s="287"/>
      <c r="RBY48" s="285"/>
      <c r="RBZ48" s="287"/>
      <c r="RCA48" s="287"/>
      <c r="RCB48" s="285"/>
      <c r="RCC48" s="287"/>
      <c r="RCD48" s="287"/>
      <c r="RCE48" s="285"/>
      <c r="RCF48" s="287"/>
      <c r="RCG48" s="287"/>
      <c r="RCH48" s="285"/>
      <c r="RCI48" s="287"/>
      <c r="RCJ48" s="287"/>
      <c r="RCK48" s="285"/>
      <c r="RCL48" s="287"/>
      <c r="RCM48" s="287"/>
      <c r="RCN48" s="285"/>
      <c r="RCO48" s="287"/>
      <c r="RCP48" s="287"/>
      <c r="RCQ48" s="285"/>
      <c r="RCR48" s="287"/>
      <c r="RCS48" s="287"/>
      <c r="RCT48" s="285"/>
      <c r="RCU48" s="287"/>
      <c r="RCV48" s="287"/>
      <c r="RCW48" s="285"/>
      <c r="RCX48" s="287"/>
      <c r="RCY48" s="287"/>
      <c r="RCZ48" s="285"/>
      <c r="RDA48" s="287"/>
      <c r="RDB48" s="287"/>
      <c r="RDC48" s="285"/>
      <c r="RDD48" s="287"/>
      <c r="RDE48" s="287"/>
      <c r="RDF48" s="285"/>
      <c r="RDG48" s="287"/>
      <c r="RDH48" s="287"/>
      <c r="RDI48" s="285"/>
      <c r="RDJ48" s="287"/>
      <c r="RDK48" s="287"/>
      <c r="RDL48" s="285"/>
      <c r="RDM48" s="287"/>
      <c r="RDN48" s="287"/>
      <c r="RDO48" s="285"/>
      <c r="RDP48" s="287"/>
      <c r="RDQ48" s="287"/>
      <c r="RDR48" s="285"/>
      <c r="RDS48" s="287"/>
      <c r="RDT48" s="287"/>
      <c r="RDU48" s="285"/>
      <c r="RDV48" s="287"/>
      <c r="RDW48" s="287"/>
      <c r="RDX48" s="285"/>
      <c r="RDY48" s="287"/>
      <c r="RDZ48" s="287"/>
      <c r="REA48" s="285"/>
      <c r="REB48" s="286"/>
      <c r="REC48" s="286"/>
      <c r="RED48" s="286"/>
      <c r="REE48" s="287"/>
      <c r="REF48" s="287"/>
      <c r="REG48" s="285"/>
      <c r="REH48" s="286"/>
      <c r="REI48" s="286"/>
      <c r="REJ48" s="286"/>
      <c r="REK48" s="287"/>
      <c r="REL48" s="287"/>
      <c r="REM48" s="285"/>
      <c r="REN48" s="287"/>
      <c r="REO48" s="287"/>
      <c r="REP48" s="285"/>
      <c r="REQ48" s="286"/>
      <c r="RER48" s="286"/>
      <c r="RES48" s="286"/>
      <c r="RET48" s="286"/>
      <c r="REU48" s="286"/>
      <c r="REV48" s="286"/>
      <c r="REW48" s="163"/>
      <c r="REX48" s="154"/>
      <c r="REY48" s="287"/>
      <c r="REZ48" s="287"/>
      <c r="RFA48" s="285"/>
      <c r="RFB48" s="287"/>
      <c r="RFC48" s="287"/>
      <c r="RFD48" s="285"/>
      <c r="RFE48" s="287"/>
      <c r="RFF48" s="287"/>
      <c r="RFG48" s="285"/>
      <c r="RFH48" s="287"/>
      <c r="RFI48" s="287"/>
      <c r="RFJ48" s="285"/>
      <c r="RFK48" s="287"/>
      <c r="RFL48" s="287"/>
      <c r="RFM48" s="285"/>
      <c r="RFN48" s="287"/>
      <c r="RFO48" s="287"/>
      <c r="RFP48" s="285"/>
      <c r="RFQ48" s="287"/>
      <c r="RFR48" s="287"/>
      <c r="RFS48" s="285"/>
      <c r="RFT48" s="287"/>
      <c r="RFU48" s="287"/>
      <c r="RFV48" s="285"/>
      <c r="RFW48" s="287"/>
      <c r="RFX48" s="287"/>
      <c r="RFY48" s="285"/>
      <c r="RFZ48" s="287"/>
      <c r="RGA48" s="287"/>
      <c r="RGB48" s="285"/>
      <c r="RGC48" s="287"/>
      <c r="RGD48" s="287"/>
      <c r="RGE48" s="285"/>
      <c r="RGF48" s="287"/>
      <c r="RGG48" s="287"/>
      <c r="RGH48" s="285"/>
      <c r="RGI48" s="287"/>
      <c r="RGJ48" s="287"/>
      <c r="RGK48" s="285"/>
      <c r="RGL48" s="287"/>
      <c r="RGM48" s="287"/>
      <c r="RGN48" s="285"/>
      <c r="RGO48" s="287"/>
      <c r="RGP48" s="287"/>
      <c r="RGQ48" s="285"/>
      <c r="RGR48" s="287"/>
      <c r="RGS48" s="287"/>
      <c r="RGT48" s="285"/>
      <c r="RGU48" s="287"/>
      <c r="RGV48" s="287"/>
      <c r="RGW48" s="285"/>
      <c r="RGX48" s="287"/>
      <c r="RGY48" s="287"/>
      <c r="RGZ48" s="285"/>
      <c r="RHA48" s="287"/>
      <c r="RHB48" s="287"/>
      <c r="RHC48" s="285"/>
      <c r="RHD48" s="287"/>
      <c r="RHE48" s="287"/>
      <c r="RHF48" s="285"/>
      <c r="RHG48" s="287"/>
      <c r="RHH48" s="287"/>
      <c r="RHI48" s="285"/>
      <c r="RHJ48" s="286"/>
      <c r="RHK48" s="286"/>
      <c r="RHL48" s="286"/>
      <c r="RHM48" s="287"/>
      <c r="RHN48" s="287"/>
      <c r="RHO48" s="285"/>
      <c r="RHP48" s="286"/>
      <c r="RHQ48" s="286"/>
      <c r="RHR48" s="286"/>
      <c r="RHS48" s="287"/>
      <c r="RHT48" s="287"/>
      <c r="RHU48" s="285"/>
      <c r="RHV48" s="287"/>
      <c r="RHW48" s="287"/>
      <c r="RHX48" s="285"/>
      <c r="RHY48" s="286"/>
      <c r="RHZ48" s="286"/>
      <c r="RIA48" s="286"/>
      <c r="RIB48" s="286"/>
      <c r="RIC48" s="286"/>
      <c r="RID48" s="286"/>
      <c r="RIE48" s="163"/>
      <c r="RIF48" s="154"/>
      <c r="RIG48" s="287"/>
      <c r="RIH48" s="287"/>
      <c r="RII48" s="285"/>
      <c r="RIJ48" s="287"/>
      <c r="RIK48" s="287"/>
      <c r="RIL48" s="285"/>
      <c r="RIM48" s="287"/>
      <c r="RIN48" s="287"/>
      <c r="RIO48" s="285"/>
      <c r="RIP48" s="287"/>
      <c r="RIQ48" s="287"/>
      <c r="RIR48" s="285"/>
      <c r="RIS48" s="287"/>
      <c r="RIT48" s="287"/>
      <c r="RIU48" s="285"/>
      <c r="RIV48" s="287"/>
      <c r="RIW48" s="287"/>
      <c r="RIX48" s="285"/>
      <c r="RIY48" s="287"/>
      <c r="RIZ48" s="287"/>
      <c r="RJA48" s="285"/>
      <c r="RJB48" s="287"/>
      <c r="RJC48" s="287"/>
      <c r="RJD48" s="285"/>
      <c r="RJE48" s="287"/>
      <c r="RJF48" s="287"/>
      <c r="RJG48" s="285"/>
      <c r="RJH48" s="287"/>
      <c r="RJI48" s="287"/>
      <c r="RJJ48" s="285"/>
      <c r="RJK48" s="287"/>
      <c r="RJL48" s="287"/>
      <c r="RJM48" s="285"/>
      <c r="RJN48" s="287"/>
      <c r="RJO48" s="287"/>
      <c r="RJP48" s="285"/>
      <c r="RJQ48" s="287"/>
      <c r="RJR48" s="287"/>
      <c r="RJS48" s="285"/>
      <c r="RJT48" s="287"/>
      <c r="RJU48" s="287"/>
      <c r="RJV48" s="285"/>
      <c r="RJW48" s="287"/>
      <c r="RJX48" s="287"/>
      <c r="RJY48" s="285"/>
      <c r="RJZ48" s="287"/>
      <c r="RKA48" s="287"/>
      <c r="RKB48" s="285"/>
      <c r="RKC48" s="287"/>
      <c r="RKD48" s="287"/>
      <c r="RKE48" s="285"/>
      <c r="RKF48" s="287"/>
      <c r="RKG48" s="287"/>
      <c r="RKH48" s="285"/>
      <c r="RKI48" s="287"/>
      <c r="RKJ48" s="287"/>
      <c r="RKK48" s="285"/>
      <c r="RKL48" s="287"/>
      <c r="RKM48" s="287"/>
      <c r="RKN48" s="285"/>
      <c r="RKO48" s="287"/>
      <c r="RKP48" s="287"/>
      <c r="RKQ48" s="285"/>
      <c r="RKR48" s="286"/>
      <c r="RKS48" s="286"/>
      <c r="RKT48" s="286"/>
      <c r="RKU48" s="287"/>
      <c r="RKV48" s="287"/>
      <c r="RKW48" s="285"/>
      <c r="RKX48" s="286"/>
      <c r="RKY48" s="286"/>
      <c r="RKZ48" s="286"/>
      <c r="RLA48" s="287"/>
      <c r="RLB48" s="287"/>
      <c r="RLC48" s="285"/>
      <c r="RLD48" s="287"/>
      <c r="RLE48" s="287"/>
      <c r="RLF48" s="285"/>
      <c r="RLG48" s="286"/>
      <c r="RLH48" s="286"/>
      <c r="RLI48" s="286"/>
      <c r="RLJ48" s="286"/>
      <c r="RLK48" s="286"/>
      <c r="RLL48" s="286"/>
      <c r="RLM48" s="163"/>
      <c r="RLN48" s="154"/>
      <c r="RLO48" s="287"/>
      <c r="RLP48" s="287"/>
      <c r="RLQ48" s="285"/>
      <c r="RLR48" s="287"/>
      <c r="RLS48" s="287"/>
      <c r="RLT48" s="285"/>
      <c r="RLU48" s="287"/>
      <c r="RLV48" s="287"/>
      <c r="RLW48" s="285"/>
      <c r="RLX48" s="287"/>
      <c r="RLY48" s="287"/>
      <c r="RLZ48" s="285"/>
      <c r="RMA48" s="287"/>
      <c r="RMB48" s="287"/>
      <c r="RMC48" s="285"/>
      <c r="RMD48" s="287"/>
      <c r="RME48" s="287"/>
      <c r="RMF48" s="285"/>
      <c r="RMG48" s="287"/>
      <c r="RMH48" s="287"/>
      <c r="RMI48" s="285"/>
      <c r="RMJ48" s="287"/>
      <c r="RMK48" s="287"/>
      <c r="RML48" s="285"/>
      <c r="RMM48" s="287"/>
      <c r="RMN48" s="287"/>
      <c r="RMO48" s="285"/>
      <c r="RMP48" s="287"/>
      <c r="RMQ48" s="287"/>
      <c r="RMR48" s="285"/>
      <c r="RMS48" s="287"/>
      <c r="RMT48" s="287"/>
      <c r="RMU48" s="285"/>
      <c r="RMV48" s="287"/>
      <c r="RMW48" s="287"/>
      <c r="RMX48" s="285"/>
      <c r="RMY48" s="287"/>
      <c r="RMZ48" s="287"/>
      <c r="RNA48" s="285"/>
      <c r="RNB48" s="287"/>
      <c r="RNC48" s="287"/>
      <c r="RND48" s="285"/>
      <c r="RNE48" s="287"/>
      <c r="RNF48" s="287"/>
      <c r="RNG48" s="285"/>
      <c r="RNH48" s="287"/>
      <c r="RNI48" s="287"/>
      <c r="RNJ48" s="285"/>
      <c r="RNK48" s="287"/>
      <c r="RNL48" s="287"/>
      <c r="RNM48" s="285"/>
      <c r="RNN48" s="287"/>
      <c r="RNO48" s="287"/>
      <c r="RNP48" s="285"/>
      <c r="RNQ48" s="287"/>
      <c r="RNR48" s="287"/>
      <c r="RNS48" s="285"/>
      <c r="RNT48" s="287"/>
      <c r="RNU48" s="287"/>
      <c r="RNV48" s="285"/>
      <c r="RNW48" s="287"/>
      <c r="RNX48" s="287"/>
      <c r="RNY48" s="285"/>
      <c r="RNZ48" s="286"/>
      <c r="ROA48" s="286"/>
      <c r="ROB48" s="286"/>
      <c r="ROC48" s="287"/>
      <c r="ROD48" s="287"/>
      <c r="ROE48" s="285"/>
      <c r="ROF48" s="286"/>
      <c r="ROG48" s="286"/>
      <c r="ROH48" s="286"/>
      <c r="ROI48" s="287"/>
      <c r="ROJ48" s="287"/>
      <c r="ROK48" s="285"/>
      <c r="ROL48" s="287"/>
      <c r="ROM48" s="287"/>
      <c r="RON48" s="285"/>
      <c r="ROO48" s="286"/>
      <c r="ROP48" s="286"/>
      <c r="ROQ48" s="286"/>
      <c r="ROR48" s="286"/>
      <c r="ROS48" s="286"/>
      <c r="ROT48" s="286"/>
      <c r="ROU48" s="163"/>
      <c r="ROV48" s="154"/>
      <c r="ROW48" s="287"/>
      <c r="ROX48" s="287"/>
      <c r="ROY48" s="285"/>
      <c r="ROZ48" s="287"/>
      <c r="RPA48" s="287"/>
      <c r="RPB48" s="285"/>
      <c r="RPC48" s="287"/>
      <c r="RPD48" s="287"/>
      <c r="RPE48" s="285"/>
      <c r="RPF48" s="287"/>
      <c r="RPG48" s="287"/>
      <c r="RPH48" s="285"/>
      <c r="RPI48" s="287"/>
      <c r="RPJ48" s="287"/>
      <c r="RPK48" s="285"/>
      <c r="RPL48" s="287"/>
      <c r="RPM48" s="287"/>
      <c r="RPN48" s="285"/>
      <c r="RPO48" s="287"/>
      <c r="RPP48" s="287"/>
      <c r="RPQ48" s="285"/>
      <c r="RPR48" s="287"/>
      <c r="RPS48" s="287"/>
      <c r="RPT48" s="285"/>
      <c r="RPU48" s="287"/>
      <c r="RPV48" s="287"/>
      <c r="RPW48" s="285"/>
      <c r="RPX48" s="287"/>
      <c r="RPY48" s="287"/>
      <c r="RPZ48" s="285"/>
      <c r="RQA48" s="287"/>
      <c r="RQB48" s="287"/>
      <c r="RQC48" s="285"/>
      <c r="RQD48" s="287"/>
      <c r="RQE48" s="287"/>
      <c r="RQF48" s="285"/>
      <c r="RQG48" s="287"/>
      <c r="RQH48" s="287"/>
      <c r="RQI48" s="285"/>
      <c r="RQJ48" s="287"/>
      <c r="RQK48" s="287"/>
      <c r="RQL48" s="285"/>
      <c r="RQM48" s="287"/>
      <c r="RQN48" s="287"/>
      <c r="RQO48" s="285"/>
      <c r="RQP48" s="287"/>
      <c r="RQQ48" s="287"/>
      <c r="RQR48" s="285"/>
      <c r="RQS48" s="287"/>
      <c r="RQT48" s="287"/>
      <c r="RQU48" s="285"/>
      <c r="RQV48" s="287"/>
      <c r="RQW48" s="287"/>
      <c r="RQX48" s="285"/>
      <c r="RQY48" s="287"/>
      <c r="RQZ48" s="287"/>
      <c r="RRA48" s="285"/>
      <c r="RRB48" s="287"/>
      <c r="RRC48" s="287"/>
      <c r="RRD48" s="285"/>
      <c r="RRE48" s="287"/>
      <c r="RRF48" s="287"/>
      <c r="RRG48" s="285"/>
      <c r="RRH48" s="286"/>
      <c r="RRI48" s="286"/>
      <c r="RRJ48" s="286"/>
      <c r="RRK48" s="287"/>
      <c r="RRL48" s="287"/>
      <c r="RRM48" s="285"/>
      <c r="RRN48" s="286"/>
      <c r="RRO48" s="286"/>
      <c r="RRP48" s="286"/>
      <c r="RRQ48" s="287"/>
      <c r="RRR48" s="287"/>
      <c r="RRS48" s="285"/>
      <c r="RRT48" s="287"/>
      <c r="RRU48" s="287"/>
      <c r="RRV48" s="285"/>
      <c r="RRW48" s="286"/>
      <c r="RRX48" s="286"/>
      <c r="RRY48" s="286"/>
      <c r="RRZ48" s="286"/>
      <c r="RSA48" s="286"/>
      <c r="RSB48" s="286"/>
      <c r="RSC48" s="163"/>
      <c r="RSD48" s="154"/>
      <c r="RSE48" s="287"/>
      <c r="RSF48" s="287"/>
      <c r="RSG48" s="285"/>
      <c r="RSH48" s="287"/>
      <c r="RSI48" s="287"/>
      <c r="RSJ48" s="285"/>
      <c r="RSK48" s="287"/>
      <c r="RSL48" s="287"/>
      <c r="RSM48" s="285"/>
      <c r="RSN48" s="287"/>
      <c r="RSO48" s="287"/>
      <c r="RSP48" s="285"/>
      <c r="RSQ48" s="287"/>
      <c r="RSR48" s="287"/>
      <c r="RSS48" s="285"/>
      <c r="RST48" s="287"/>
      <c r="RSU48" s="287"/>
      <c r="RSV48" s="285"/>
      <c r="RSW48" s="287"/>
      <c r="RSX48" s="287"/>
      <c r="RSY48" s="285"/>
      <c r="RSZ48" s="287"/>
      <c r="RTA48" s="287"/>
      <c r="RTB48" s="285"/>
      <c r="RTC48" s="287"/>
      <c r="RTD48" s="287"/>
      <c r="RTE48" s="285"/>
      <c r="RTF48" s="287"/>
      <c r="RTG48" s="287"/>
      <c r="RTH48" s="285"/>
      <c r="RTI48" s="287"/>
      <c r="RTJ48" s="287"/>
      <c r="RTK48" s="285"/>
      <c r="RTL48" s="287"/>
      <c r="RTM48" s="287"/>
      <c r="RTN48" s="285"/>
      <c r="RTO48" s="287"/>
      <c r="RTP48" s="287"/>
      <c r="RTQ48" s="285"/>
      <c r="RTR48" s="287"/>
      <c r="RTS48" s="287"/>
      <c r="RTT48" s="285"/>
      <c r="RTU48" s="287"/>
      <c r="RTV48" s="287"/>
      <c r="RTW48" s="285"/>
      <c r="RTX48" s="287"/>
      <c r="RTY48" s="287"/>
      <c r="RTZ48" s="285"/>
      <c r="RUA48" s="287"/>
      <c r="RUB48" s="287"/>
      <c r="RUC48" s="285"/>
      <c r="RUD48" s="287"/>
      <c r="RUE48" s="287"/>
      <c r="RUF48" s="285"/>
      <c r="RUG48" s="287"/>
      <c r="RUH48" s="287"/>
      <c r="RUI48" s="285"/>
      <c r="RUJ48" s="287"/>
      <c r="RUK48" s="287"/>
      <c r="RUL48" s="285"/>
      <c r="RUM48" s="287"/>
      <c r="RUN48" s="287"/>
      <c r="RUO48" s="285"/>
      <c r="RUP48" s="286"/>
      <c r="RUQ48" s="286"/>
      <c r="RUR48" s="286"/>
      <c r="RUS48" s="287"/>
      <c r="RUT48" s="287"/>
      <c r="RUU48" s="285"/>
      <c r="RUV48" s="286"/>
      <c r="RUW48" s="286"/>
      <c r="RUX48" s="286"/>
      <c r="RUY48" s="287"/>
      <c r="RUZ48" s="287"/>
      <c r="RVA48" s="285"/>
      <c r="RVB48" s="287"/>
      <c r="RVC48" s="287"/>
      <c r="RVD48" s="285"/>
      <c r="RVE48" s="286"/>
      <c r="RVF48" s="286"/>
      <c r="RVG48" s="286"/>
      <c r="RVH48" s="286"/>
      <c r="RVI48" s="286"/>
      <c r="RVJ48" s="286"/>
      <c r="RVK48" s="163"/>
      <c r="RVL48" s="154"/>
      <c r="RVM48" s="287"/>
      <c r="RVN48" s="287"/>
      <c r="RVO48" s="285"/>
      <c r="RVP48" s="287"/>
      <c r="RVQ48" s="287"/>
      <c r="RVR48" s="285"/>
      <c r="RVS48" s="287"/>
      <c r="RVT48" s="287"/>
      <c r="RVU48" s="285"/>
      <c r="RVV48" s="287"/>
      <c r="RVW48" s="287"/>
      <c r="RVX48" s="285"/>
      <c r="RVY48" s="287"/>
      <c r="RVZ48" s="287"/>
      <c r="RWA48" s="285"/>
      <c r="RWB48" s="287"/>
      <c r="RWC48" s="287"/>
      <c r="RWD48" s="285"/>
      <c r="RWE48" s="287"/>
      <c r="RWF48" s="287"/>
      <c r="RWG48" s="285"/>
      <c r="RWH48" s="287"/>
      <c r="RWI48" s="287"/>
      <c r="RWJ48" s="285"/>
      <c r="RWK48" s="287"/>
      <c r="RWL48" s="287"/>
      <c r="RWM48" s="285"/>
      <c r="RWN48" s="287"/>
      <c r="RWO48" s="287"/>
      <c r="RWP48" s="285"/>
      <c r="RWQ48" s="287"/>
      <c r="RWR48" s="287"/>
      <c r="RWS48" s="285"/>
      <c r="RWT48" s="287"/>
      <c r="RWU48" s="287"/>
      <c r="RWV48" s="285"/>
      <c r="RWW48" s="287"/>
      <c r="RWX48" s="287"/>
      <c r="RWY48" s="285"/>
      <c r="RWZ48" s="287"/>
      <c r="RXA48" s="287"/>
      <c r="RXB48" s="285"/>
      <c r="RXC48" s="287"/>
      <c r="RXD48" s="287"/>
      <c r="RXE48" s="285"/>
      <c r="RXF48" s="287"/>
      <c r="RXG48" s="287"/>
      <c r="RXH48" s="285"/>
      <c r="RXI48" s="287"/>
      <c r="RXJ48" s="287"/>
      <c r="RXK48" s="285"/>
      <c r="RXL48" s="287"/>
      <c r="RXM48" s="287"/>
      <c r="RXN48" s="285"/>
      <c r="RXO48" s="287"/>
      <c r="RXP48" s="287"/>
      <c r="RXQ48" s="285"/>
      <c r="RXR48" s="287"/>
      <c r="RXS48" s="287"/>
      <c r="RXT48" s="285"/>
      <c r="RXU48" s="287"/>
      <c r="RXV48" s="287"/>
      <c r="RXW48" s="285"/>
      <c r="RXX48" s="286"/>
      <c r="RXY48" s="286"/>
      <c r="RXZ48" s="286"/>
      <c r="RYA48" s="287"/>
      <c r="RYB48" s="287"/>
      <c r="RYC48" s="285"/>
      <c r="RYD48" s="286"/>
      <c r="RYE48" s="286"/>
      <c r="RYF48" s="286"/>
      <c r="RYG48" s="287"/>
      <c r="RYH48" s="287"/>
      <c r="RYI48" s="285"/>
      <c r="RYJ48" s="287"/>
      <c r="RYK48" s="287"/>
      <c r="RYL48" s="285"/>
      <c r="RYM48" s="286"/>
      <c r="RYN48" s="286"/>
      <c r="RYO48" s="286"/>
      <c r="RYP48" s="286"/>
      <c r="RYQ48" s="286"/>
      <c r="RYR48" s="286"/>
      <c r="RYS48" s="163"/>
      <c r="RYT48" s="154"/>
      <c r="RYU48" s="287"/>
      <c r="RYV48" s="287"/>
      <c r="RYW48" s="285"/>
      <c r="RYX48" s="287"/>
      <c r="RYY48" s="287"/>
      <c r="RYZ48" s="285"/>
      <c r="RZA48" s="287"/>
      <c r="RZB48" s="287"/>
      <c r="RZC48" s="285"/>
      <c r="RZD48" s="287"/>
      <c r="RZE48" s="287"/>
      <c r="RZF48" s="285"/>
      <c r="RZG48" s="287"/>
      <c r="RZH48" s="287"/>
      <c r="RZI48" s="285"/>
      <c r="RZJ48" s="287"/>
      <c r="RZK48" s="287"/>
      <c r="RZL48" s="285"/>
      <c r="RZM48" s="287"/>
      <c r="RZN48" s="287"/>
      <c r="RZO48" s="285"/>
      <c r="RZP48" s="287"/>
      <c r="RZQ48" s="287"/>
      <c r="RZR48" s="285"/>
      <c r="RZS48" s="287"/>
      <c r="RZT48" s="287"/>
      <c r="RZU48" s="285"/>
      <c r="RZV48" s="287"/>
      <c r="RZW48" s="287"/>
      <c r="RZX48" s="285"/>
      <c r="RZY48" s="287"/>
      <c r="RZZ48" s="287"/>
      <c r="SAA48" s="285"/>
      <c r="SAB48" s="287"/>
      <c r="SAC48" s="287"/>
      <c r="SAD48" s="285"/>
      <c r="SAE48" s="287"/>
      <c r="SAF48" s="287"/>
      <c r="SAG48" s="285"/>
      <c r="SAH48" s="287"/>
      <c r="SAI48" s="287"/>
      <c r="SAJ48" s="285"/>
      <c r="SAK48" s="287"/>
      <c r="SAL48" s="287"/>
      <c r="SAM48" s="285"/>
      <c r="SAN48" s="287"/>
      <c r="SAO48" s="287"/>
      <c r="SAP48" s="285"/>
      <c r="SAQ48" s="287"/>
      <c r="SAR48" s="287"/>
      <c r="SAS48" s="285"/>
      <c r="SAT48" s="287"/>
      <c r="SAU48" s="287"/>
      <c r="SAV48" s="285"/>
      <c r="SAW48" s="287"/>
      <c r="SAX48" s="287"/>
      <c r="SAY48" s="285"/>
      <c r="SAZ48" s="287"/>
      <c r="SBA48" s="287"/>
      <c r="SBB48" s="285"/>
      <c r="SBC48" s="287"/>
      <c r="SBD48" s="287"/>
      <c r="SBE48" s="285"/>
      <c r="SBF48" s="286"/>
      <c r="SBG48" s="286"/>
      <c r="SBH48" s="286"/>
      <c r="SBI48" s="287"/>
      <c r="SBJ48" s="287"/>
      <c r="SBK48" s="285"/>
      <c r="SBL48" s="286"/>
      <c r="SBM48" s="286"/>
      <c r="SBN48" s="286"/>
      <c r="SBO48" s="287"/>
      <c r="SBP48" s="287"/>
      <c r="SBQ48" s="285"/>
      <c r="SBR48" s="287"/>
      <c r="SBS48" s="287"/>
      <c r="SBT48" s="285"/>
      <c r="SBU48" s="286"/>
      <c r="SBV48" s="286"/>
      <c r="SBW48" s="286"/>
      <c r="SBX48" s="286"/>
      <c r="SBY48" s="286"/>
      <c r="SBZ48" s="286"/>
      <c r="SCA48" s="163"/>
      <c r="SCB48" s="154"/>
      <c r="SCC48" s="287"/>
      <c r="SCD48" s="287"/>
      <c r="SCE48" s="285"/>
      <c r="SCF48" s="287"/>
      <c r="SCG48" s="287"/>
      <c r="SCH48" s="285"/>
      <c r="SCI48" s="287"/>
      <c r="SCJ48" s="287"/>
      <c r="SCK48" s="285"/>
      <c r="SCL48" s="287"/>
      <c r="SCM48" s="287"/>
      <c r="SCN48" s="285"/>
      <c r="SCO48" s="287"/>
      <c r="SCP48" s="287"/>
      <c r="SCQ48" s="285"/>
      <c r="SCR48" s="287"/>
      <c r="SCS48" s="287"/>
      <c r="SCT48" s="285"/>
      <c r="SCU48" s="287"/>
      <c r="SCV48" s="287"/>
      <c r="SCW48" s="285"/>
      <c r="SCX48" s="287"/>
      <c r="SCY48" s="287"/>
      <c r="SCZ48" s="285"/>
      <c r="SDA48" s="287"/>
      <c r="SDB48" s="287"/>
      <c r="SDC48" s="285"/>
      <c r="SDD48" s="287"/>
      <c r="SDE48" s="287"/>
      <c r="SDF48" s="285"/>
      <c r="SDG48" s="287"/>
      <c r="SDH48" s="287"/>
      <c r="SDI48" s="285"/>
      <c r="SDJ48" s="287"/>
      <c r="SDK48" s="287"/>
      <c r="SDL48" s="285"/>
      <c r="SDM48" s="287"/>
      <c r="SDN48" s="287"/>
      <c r="SDO48" s="285"/>
      <c r="SDP48" s="287"/>
      <c r="SDQ48" s="287"/>
      <c r="SDR48" s="285"/>
      <c r="SDS48" s="287"/>
      <c r="SDT48" s="287"/>
      <c r="SDU48" s="285"/>
      <c r="SDV48" s="287"/>
      <c r="SDW48" s="287"/>
      <c r="SDX48" s="285"/>
      <c r="SDY48" s="287"/>
      <c r="SDZ48" s="287"/>
      <c r="SEA48" s="285"/>
      <c r="SEB48" s="287"/>
      <c r="SEC48" s="287"/>
      <c r="SED48" s="285"/>
      <c r="SEE48" s="287"/>
      <c r="SEF48" s="287"/>
      <c r="SEG48" s="285"/>
      <c r="SEH48" s="287"/>
      <c r="SEI48" s="287"/>
      <c r="SEJ48" s="285"/>
      <c r="SEK48" s="287"/>
      <c r="SEL48" s="287"/>
      <c r="SEM48" s="285"/>
      <c r="SEN48" s="286"/>
      <c r="SEO48" s="286"/>
      <c r="SEP48" s="286"/>
      <c r="SEQ48" s="287"/>
      <c r="SER48" s="287"/>
      <c r="SES48" s="285"/>
      <c r="SET48" s="286"/>
      <c r="SEU48" s="286"/>
      <c r="SEV48" s="286"/>
      <c r="SEW48" s="287"/>
      <c r="SEX48" s="287"/>
      <c r="SEY48" s="285"/>
      <c r="SEZ48" s="287"/>
      <c r="SFA48" s="287"/>
      <c r="SFB48" s="285"/>
      <c r="SFC48" s="286"/>
      <c r="SFD48" s="286"/>
      <c r="SFE48" s="286"/>
      <c r="SFF48" s="286"/>
      <c r="SFG48" s="286"/>
      <c r="SFH48" s="286"/>
      <c r="SFI48" s="163"/>
      <c r="SFJ48" s="154"/>
      <c r="SFK48" s="287"/>
      <c r="SFL48" s="287"/>
      <c r="SFM48" s="285"/>
      <c r="SFN48" s="287"/>
      <c r="SFO48" s="287"/>
      <c r="SFP48" s="285"/>
      <c r="SFQ48" s="287"/>
      <c r="SFR48" s="287"/>
      <c r="SFS48" s="285"/>
      <c r="SFT48" s="287"/>
      <c r="SFU48" s="287"/>
      <c r="SFV48" s="285"/>
      <c r="SFW48" s="287"/>
      <c r="SFX48" s="287"/>
      <c r="SFY48" s="285"/>
      <c r="SFZ48" s="287"/>
      <c r="SGA48" s="287"/>
      <c r="SGB48" s="285"/>
      <c r="SGC48" s="287"/>
      <c r="SGD48" s="287"/>
      <c r="SGE48" s="285"/>
      <c r="SGF48" s="287"/>
      <c r="SGG48" s="287"/>
      <c r="SGH48" s="285"/>
      <c r="SGI48" s="287"/>
      <c r="SGJ48" s="287"/>
      <c r="SGK48" s="285"/>
      <c r="SGL48" s="287"/>
      <c r="SGM48" s="287"/>
      <c r="SGN48" s="285"/>
      <c r="SGO48" s="287"/>
      <c r="SGP48" s="287"/>
      <c r="SGQ48" s="285"/>
      <c r="SGR48" s="287"/>
      <c r="SGS48" s="287"/>
      <c r="SGT48" s="285"/>
      <c r="SGU48" s="287"/>
      <c r="SGV48" s="287"/>
      <c r="SGW48" s="285"/>
      <c r="SGX48" s="287"/>
      <c r="SGY48" s="287"/>
      <c r="SGZ48" s="285"/>
      <c r="SHA48" s="287"/>
      <c r="SHB48" s="287"/>
      <c r="SHC48" s="285"/>
      <c r="SHD48" s="287"/>
      <c r="SHE48" s="287"/>
      <c r="SHF48" s="285"/>
      <c r="SHG48" s="287"/>
      <c r="SHH48" s="287"/>
      <c r="SHI48" s="285"/>
      <c r="SHJ48" s="287"/>
      <c r="SHK48" s="287"/>
      <c r="SHL48" s="285"/>
      <c r="SHM48" s="287"/>
      <c r="SHN48" s="287"/>
      <c r="SHO48" s="285"/>
      <c r="SHP48" s="287"/>
      <c r="SHQ48" s="287"/>
      <c r="SHR48" s="285"/>
      <c r="SHS48" s="287"/>
      <c r="SHT48" s="287"/>
      <c r="SHU48" s="285"/>
      <c r="SHV48" s="286"/>
      <c r="SHW48" s="286"/>
      <c r="SHX48" s="286"/>
      <c r="SHY48" s="287"/>
      <c r="SHZ48" s="287"/>
      <c r="SIA48" s="285"/>
      <c r="SIB48" s="286"/>
      <c r="SIC48" s="286"/>
      <c r="SID48" s="286"/>
      <c r="SIE48" s="287"/>
      <c r="SIF48" s="287"/>
      <c r="SIG48" s="285"/>
      <c r="SIH48" s="287"/>
      <c r="SII48" s="287"/>
      <c r="SIJ48" s="285"/>
      <c r="SIK48" s="286"/>
      <c r="SIL48" s="286"/>
      <c r="SIM48" s="286"/>
      <c r="SIN48" s="286"/>
      <c r="SIO48" s="286"/>
      <c r="SIP48" s="286"/>
      <c r="SIQ48" s="163"/>
      <c r="SIR48" s="154"/>
      <c r="SIS48" s="287"/>
      <c r="SIT48" s="287"/>
      <c r="SIU48" s="285"/>
      <c r="SIV48" s="287"/>
      <c r="SIW48" s="287"/>
      <c r="SIX48" s="285"/>
      <c r="SIY48" s="287"/>
      <c r="SIZ48" s="287"/>
      <c r="SJA48" s="285"/>
      <c r="SJB48" s="287"/>
      <c r="SJC48" s="287"/>
      <c r="SJD48" s="285"/>
      <c r="SJE48" s="287"/>
      <c r="SJF48" s="287"/>
      <c r="SJG48" s="285"/>
      <c r="SJH48" s="287"/>
      <c r="SJI48" s="287"/>
      <c r="SJJ48" s="285"/>
      <c r="SJK48" s="287"/>
      <c r="SJL48" s="287"/>
      <c r="SJM48" s="285"/>
      <c r="SJN48" s="287"/>
      <c r="SJO48" s="287"/>
      <c r="SJP48" s="285"/>
      <c r="SJQ48" s="287"/>
      <c r="SJR48" s="287"/>
      <c r="SJS48" s="285"/>
      <c r="SJT48" s="287"/>
      <c r="SJU48" s="287"/>
      <c r="SJV48" s="285"/>
      <c r="SJW48" s="287"/>
      <c r="SJX48" s="287"/>
      <c r="SJY48" s="285"/>
      <c r="SJZ48" s="287"/>
      <c r="SKA48" s="287"/>
      <c r="SKB48" s="285"/>
      <c r="SKC48" s="287"/>
      <c r="SKD48" s="287"/>
      <c r="SKE48" s="285"/>
      <c r="SKF48" s="287"/>
      <c r="SKG48" s="287"/>
      <c r="SKH48" s="285"/>
      <c r="SKI48" s="287"/>
      <c r="SKJ48" s="287"/>
      <c r="SKK48" s="285"/>
      <c r="SKL48" s="287"/>
      <c r="SKM48" s="287"/>
      <c r="SKN48" s="285"/>
      <c r="SKO48" s="287"/>
      <c r="SKP48" s="287"/>
      <c r="SKQ48" s="285"/>
      <c r="SKR48" s="287"/>
      <c r="SKS48" s="287"/>
      <c r="SKT48" s="285"/>
      <c r="SKU48" s="287"/>
      <c r="SKV48" s="287"/>
      <c r="SKW48" s="285"/>
      <c r="SKX48" s="287"/>
      <c r="SKY48" s="287"/>
      <c r="SKZ48" s="285"/>
      <c r="SLA48" s="287"/>
      <c r="SLB48" s="287"/>
      <c r="SLC48" s="285"/>
      <c r="SLD48" s="286"/>
      <c r="SLE48" s="286"/>
      <c r="SLF48" s="286"/>
      <c r="SLG48" s="287"/>
      <c r="SLH48" s="287"/>
      <c r="SLI48" s="285"/>
      <c r="SLJ48" s="286"/>
      <c r="SLK48" s="286"/>
      <c r="SLL48" s="286"/>
      <c r="SLM48" s="287"/>
      <c r="SLN48" s="287"/>
      <c r="SLO48" s="285"/>
      <c r="SLP48" s="287"/>
      <c r="SLQ48" s="287"/>
      <c r="SLR48" s="285"/>
      <c r="SLS48" s="286"/>
      <c r="SLT48" s="286"/>
      <c r="SLU48" s="286"/>
      <c r="SLV48" s="286"/>
      <c r="SLW48" s="286"/>
      <c r="SLX48" s="286"/>
      <c r="SLY48" s="163"/>
      <c r="SLZ48" s="154"/>
      <c r="SMA48" s="287"/>
      <c r="SMB48" s="287"/>
      <c r="SMC48" s="285"/>
      <c r="SMD48" s="287"/>
      <c r="SME48" s="287"/>
      <c r="SMF48" s="285"/>
      <c r="SMG48" s="287"/>
      <c r="SMH48" s="287"/>
      <c r="SMI48" s="285"/>
      <c r="SMJ48" s="287"/>
      <c r="SMK48" s="287"/>
      <c r="SML48" s="285"/>
      <c r="SMM48" s="287"/>
      <c r="SMN48" s="287"/>
      <c r="SMO48" s="285"/>
      <c r="SMP48" s="287"/>
      <c r="SMQ48" s="287"/>
      <c r="SMR48" s="285"/>
      <c r="SMS48" s="287"/>
      <c r="SMT48" s="287"/>
      <c r="SMU48" s="285"/>
      <c r="SMV48" s="287"/>
      <c r="SMW48" s="287"/>
      <c r="SMX48" s="285"/>
      <c r="SMY48" s="287"/>
      <c r="SMZ48" s="287"/>
      <c r="SNA48" s="285"/>
      <c r="SNB48" s="287"/>
      <c r="SNC48" s="287"/>
      <c r="SND48" s="285"/>
      <c r="SNE48" s="287"/>
      <c r="SNF48" s="287"/>
      <c r="SNG48" s="285"/>
      <c r="SNH48" s="287"/>
      <c r="SNI48" s="287"/>
      <c r="SNJ48" s="285"/>
      <c r="SNK48" s="287"/>
      <c r="SNL48" s="287"/>
      <c r="SNM48" s="285"/>
      <c r="SNN48" s="287"/>
      <c r="SNO48" s="287"/>
      <c r="SNP48" s="285"/>
      <c r="SNQ48" s="287"/>
      <c r="SNR48" s="287"/>
      <c r="SNS48" s="285"/>
      <c r="SNT48" s="287"/>
      <c r="SNU48" s="287"/>
      <c r="SNV48" s="285"/>
      <c r="SNW48" s="287"/>
      <c r="SNX48" s="287"/>
      <c r="SNY48" s="285"/>
      <c r="SNZ48" s="287"/>
      <c r="SOA48" s="287"/>
      <c r="SOB48" s="285"/>
      <c r="SOC48" s="287"/>
      <c r="SOD48" s="287"/>
      <c r="SOE48" s="285"/>
      <c r="SOF48" s="287"/>
      <c r="SOG48" s="287"/>
      <c r="SOH48" s="285"/>
      <c r="SOI48" s="287"/>
      <c r="SOJ48" s="287"/>
      <c r="SOK48" s="285"/>
      <c r="SOL48" s="286"/>
      <c r="SOM48" s="286"/>
      <c r="SON48" s="286"/>
      <c r="SOO48" s="287"/>
      <c r="SOP48" s="287"/>
      <c r="SOQ48" s="285"/>
      <c r="SOR48" s="286"/>
      <c r="SOS48" s="286"/>
      <c r="SOT48" s="286"/>
      <c r="SOU48" s="287"/>
      <c r="SOV48" s="287"/>
      <c r="SOW48" s="285"/>
      <c r="SOX48" s="287"/>
      <c r="SOY48" s="287"/>
      <c r="SOZ48" s="285"/>
      <c r="SPA48" s="286"/>
      <c r="SPB48" s="286"/>
      <c r="SPC48" s="286"/>
      <c r="SPD48" s="286"/>
      <c r="SPE48" s="286"/>
      <c r="SPF48" s="286"/>
      <c r="SPG48" s="163"/>
      <c r="SPH48" s="154"/>
      <c r="SPI48" s="287"/>
      <c r="SPJ48" s="287"/>
      <c r="SPK48" s="285"/>
      <c r="SPL48" s="287"/>
      <c r="SPM48" s="287"/>
      <c r="SPN48" s="285"/>
      <c r="SPO48" s="287"/>
      <c r="SPP48" s="287"/>
      <c r="SPQ48" s="285"/>
      <c r="SPR48" s="287"/>
      <c r="SPS48" s="287"/>
      <c r="SPT48" s="285"/>
      <c r="SPU48" s="287"/>
      <c r="SPV48" s="287"/>
      <c r="SPW48" s="285"/>
      <c r="SPX48" s="287"/>
      <c r="SPY48" s="287"/>
      <c r="SPZ48" s="285"/>
      <c r="SQA48" s="287"/>
      <c r="SQB48" s="287"/>
      <c r="SQC48" s="285"/>
      <c r="SQD48" s="287"/>
      <c r="SQE48" s="287"/>
      <c r="SQF48" s="285"/>
      <c r="SQG48" s="287"/>
      <c r="SQH48" s="287"/>
      <c r="SQI48" s="285"/>
      <c r="SQJ48" s="287"/>
      <c r="SQK48" s="287"/>
      <c r="SQL48" s="285"/>
      <c r="SQM48" s="287"/>
      <c r="SQN48" s="287"/>
      <c r="SQO48" s="285"/>
      <c r="SQP48" s="287"/>
      <c r="SQQ48" s="287"/>
      <c r="SQR48" s="285"/>
      <c r="SQS48" s="287"/>
      <c r="SQT48" s="287"/>
      <c r="SQU48" s="285"/>
      <c r="SQV48" s="287"/>
      <c r="SQW48" s="287"/>
      <c r="SQX48" s="285"/>
      <c r="SQY48" s="287"/>
      <c r="SQZ48" s="287"/>
      <c r="SRA48" s="285"/>
      <c r="SRB48" s="287"/>
      <c r="SRC48" s="287"/>
      <c r="SRD48" s="285"/>
      <c r="SRE48" s="287"/>
      <c r="SRF48" s="287"/>
      <c r="SRG48" s="285"/>
      <c r="SRH48" s="287"/>
      <c r="SRI48" s="287"/>
      <c r="SRJ48" s="285"/>
      <c r="SRK48" s="287"/>
      <c r="SRL48" s="287"/>
      <c r="SRM48" s="285"/>
      <c r="SRN48" s="287"/>
      <c r="SRO48" s="287"/>
      <c r="SRP48" s="285"/>
      <c r="SRQ48" s="287"/>
      <c r="SRR48" s="287"/>
      <c r="SRS48" s="285"/>
      <c r="SRT48" s="286"/>
      <c r="SRU48" s="286"/>
      <c r="SRV48" s="286"/>
      <c r="SRW48" s="287"/>
      <c r="SRX48" s="287"/>
      <c r="SRY48" s="285"/>
      <c r="SRZ48" s="286"/>
      <c r="SSA48" s="286"/>
      <c r="SSB48" s="286"/>
      <c r="SSC48" s="287"/>
      <c r="SSD48" s="287"/>
      <c r="SSE48" s="285"/>
      <c r="SSF48" s="287"/>
      <c r="SSG48" s="287"/>
      <c r="SSH48" s="285"/>
      <c r="SSI48" s="286"/>
      <c r="SSJ48" s="286"/>
      <c r="SSK48" s="286"/>
      <c r="SSL48" s="286"/>
      <c r="SSM48" s="286"/>
      <c r="SSN48" s="286"/>
      <c r="SSO48" s="163"/>
      <c r="SSP48" s="154"/>
      <c r="SSQ48" s="287"/>
      <c r="SSR48" s="287"/>
      <c r="SSS48" s="285"/>
      <c r="SST48" s="287"/>
      <c r="SSU48" s="287"/>
      <c r="SSV48" s="285"/>
      <c r="SSW48" s="287"/>
      <c r="SSX48" s="287"/>
      <c r="SSY48" s="285"/>
      <c r="SSZ48" s="287"/>
      <c r="STA48" s="287"/>
      <c r="STB48" s="285"/>
      <c r="STC48" s="287"/>
      <c r="STD48" s="287"/>
      <c r="STE48" s="285"/>
      <c r="STF48" s="287"/>
      <c r="STG48" s="287"/>
      <c r="STH48" s="285"/>
      <c r="STI48" s="287"/>
      <c r="STJ48" s="287"/>
      <c r="STK48" s="285"/>
      <c r="STL48" s="287"/>
      <c r="STM48" s="287"/>
      <c r="STN48" s="285"/>
      <c r="STO48" s="287"/>
      <c r="STP48" s="287"/>
      <c r="STQ48" s="285"/>
      <c r="STR48" s="287"/>
      <c r="STS48" s="287"/>
      <c r="STT48" s="285"/>
      <c r="STU48" s="287"/>
      <c r="STV48" s="287"/>
      <c r="STW48" s="285"/>
      <c r="STX48" s="287"/>
      <c r="STY48" s="287"/>
      <c r="STZ48" s="285"/>
      <c r="SUA48" s="287"/>
      <c r="SUB48" s="287"/>
      <c r="SUC48" s="285"/>
      <c r="SUD48" s="287"/>
      <c r="SUE48" s="287"/>
      <c r="SUF48" s="285"/>
      <c r="SUG48" s="287"/>
      <c r="SUH48" s="287"/>
      <c r="SUI48" s="285"/>
      <c r="SUJ48" s="287"/>
      <c r="SUK48" s="287"/>
      <c r="SUL48" s="285"/>
      <c r="SUM48" s="287"/>
      <c r="SUN48" s="287"/>
      <c r="SUO48" s="285"/>
      <c r="SUP48" s="287"/>
      <c r="SUQ48" s="287"/>
      <c r="SUR48" s="285"/>
      <c r="SUS48" s="287"/>
      <c r="SUT48" s="287"/>
      <c r="SUU48" s="285"/>
      <c r="SUV48" s="287"/>
      <c r="SUW48" s="287"/>
      <c r="SUX48" s="285"/>
      <c r="SUY48" s="287"/>
      <c r="SUZ48" s="287"/>
      <c r="SVA48" s="285"/>
      <c r="SVB48" s="286"/>
      <c r="SVC48" s="286"/>
      <c r="SVD48" s="286"/>
      <c r="SVE48" s="287"/>
      <c r="SVF48" s="287"/>
      <c r="SVG48" s="285"/>
      <c r="SVH48" s="286"/>
      <c r="SVI48" s="286"/>
      <c r="SVJ48" s="286"/>
      <c r="SVK48" s="287"/>
      <c r="SVL48" s="287"/>
      <c r="SVM48" s="285"/>
      <c r="SVN48" s="287"/>
      <c r="SVO48" s="287"/>
      <c r="SVP48" s="285"/>
      <c r="SVQ48" s="286"/>
      <c r="SVR48" s="286"/>
      <c r="SVS48" s="286"/>
      <c r="SVT48" s="286"/>
      <c r="SVU48" s="286"/>
      <c r="SVV48" s="286"/>
      <c r="SVW48" s="163"/>
      <c r="SVX48" s="154"/>
      <c r="SVY48" s="287"/>
      <c r="SVZ48" s="287"/>
      <c r="SWA48" s="285"/>
      <c r="SWB48" s="287"/>
      <c r="SWC48" s="287"/>
      <c r="SWD48" s="285"/>
      <c r="SWE48" s="287"/>
      <c r="SWF48" s="287"/>
      <c r="SWG48" s="285"/>
      <c r="SWH48" s="287"/>
      <c r="SWI48" s="287"/>
      <c r="SWJ48" s="285"/>
      <c r="SWK48" s="287"/>
      <c r="SWL48" s="287"/>
      <c r="SWM48" s="285"/>
      <c r="SWN48" s="287"/>
      <c r="SWO48" s="287"/>
      <c r="SWP48" s="285"/>
      <c r="SWQ48" s="287"/>
      <c r="SWR48" s="287"/>
      <c r="SWS48" s="285"/>
      <c r="SWT48" s="287"/>
      <c r="SWU48" s="287"/>
      <c r="SWV48" s="285"/>
      <c r="SWW48" s="287"/>
      <c r="SWX48" s="287"/>
      <c r="SWY48" s="285"/>
      <c r="SWZ48" s="287"/>
      <c r="SXA48" s="287"/>
      <c r="SXB48" s="285"/>
      <c r="SXC48" s="287"/>
      <c r="SXD48" s="287"/>
      <c r="SXE48" s="285"/>
      <c r="SXF48" s="287"/>
      <c r="SXG48" s="287"/>
      <c r="SXH48" s="285"/>
      <c r="SXI48" s="287"/>
      <c r="SXJ48" s="287"/>
      <c r="SXK48" s="285"/>
      <c r="SXL48" s="287"/>
      <c r="SXM48" s="287"/>
      <c r="SXN48" s="285"/>
      <c r="SXO48" s="287"/>
      <c r="SXP48" s="287"/>
      <c r="SXQ48" s="285"/>
      <c r="SXR48" s="287"/>
      <c r="SXS48" s="287"/>
      <c r="SXT48" s="285"/>
      <c r="SXU48" s="287"/>
      <c r="SXV48" s="287"/>
      <c r="SXW48" s="285"/>
      <c r="SXX48" s="287"/>
      <c r="SXY48" s="287"/>
      <c r="SXZ48" s="285"/>
      <c r="SYA48" s="287"/>
      <c r="SYB48" s="287"/>
      <c r="SYC48" s="285"/>
      <c r="SYD48" s="287"/>
      <c r="SYE48" s="287"/>
      <c r="SYF48" s="285"/>
      <c r="SYG48" s="287"/>
      <c r="SYH48" s="287"/>
      <c r="SYI48" s="285"/>
      <c r="SYJ48" s="286"/>
      <c r="SYK48" s="286"/>
      <c r="SYL48" s="286"/>
      <c r="SYM48" s="287"/>
      <c r="SYN48" s="287"/>
      <c r="SYO48" s="285"/>
      <c r="SYP48" s="286"/>
      <c r="SYQ48" s="286"/>
      <c r="SYR48" s="286"/>
      <c r="SYS48" s="287"/>
      <c r="SYT48" s="287"/>
      <c r="SYU48" s="285"/>
      <c r="SYV48" s="287"/>
      <c r="SYW48" s="287"/>
      <c r="SYX48" s="285"/>
      <c r="SYY48" s="286"/>
      <c r="SYZ48" s="286"/>
      <c r="SZA48" s="286"/>
      <c r="SZB48" s="286"/>
      <c r="SZC48" s="286"/>
      <c r="SZD48" s="286"/>
      <c r="SZE48" s="163"/>
      <c r="SZF48" s="154"/>
      <c r="SZG48" s="287"/>
      <c r="SZH48" s="287"/>
      <c r="SZI48" s="285"/>
      <c r="SZJ48" s="287"/>
      <c r="SZK48" s="287"/>
      <c r="SZL48" s="285"/>
      <c r="SZM48" s="287"/>
      <c r="SZN48" s="287"/>
      <c r="SZO48" s="285"/>
      <c r="SZP48" s="287"/>
      <c r="SZQ48" s="287"/>
      <c r="SZR48" s="285"/>
      <c r="SZS48" s="287"/>
      <c r="SZT48" s="287"/>
      <c r="SZU48" s="285"/>
      <c r="SZV48" s="287"/>
      <c r="SZW48" s="287"/>
      <c r="SZX48" s="285"/>
      <c r="SZY48" s="287"/>
      <c r="SZZ48" s="287"/>
      <c r="TAA48" s="285"/>
      <c r="TAB48" s="287"/>
      <c r="TAC48" s="287"/>
      <c r="TAD48" s="285"/>
      <c r="TAE48" s="287"/>
      <c r="TAF48" s="287"/>
      <c r="TAG48" s="285"/>
      <c r="TAH48" s="287"/>
      <c r="TAI48" s="287"/>
      <c r="TAJ48" s="285"/>
      <c r="TAK48" s="287"/>
      <c r="TAL48" s="287"/>
      <c r="TAM48" s="285"/>
      <c r="TAN48" s="287"/>
      <c r="TAO48" s="287"/>
      <c r="TAP48" s="285"/>
      <c r="TAQ48" s="287"/>
      <c r="TAR48" s="287"/>
      <c r="TAS48" s="285"/>
      <c r="TAT48" s="287"/>
      <c r="TAU48" s="287"/>
      <c r="TAV48" s="285"/>
      <c r="TAW48" s="287"/>
      <c r="TAX48" s="287"/>
      <c r="TAY48" s="285"/>
      <c r="TAZ48" s="287"/>
      <c r="TBA48" s="287"/>
      <c r="TBB48" s="285"/>
      <c r="TBC48" s="287"/>
      <c r="TBD48" s="287"/>
      <c r="TBE48" s="285"/>
      <c r="TBF48" s="287"/>
      <c r="TBG48" s="287"/>
      <c r="TBH48" s="285"/>
      <c r="TBI48" s="287"/>
      <c r="TBJ48" s="287"/>
      <c r="TBK48" s="285"/>
      <c r="TBL48" s="287"/>
      <c r="TBM48" s="287"/>
      <c r="TBN48" s="285"/>
      <c r="TBO48" s="287"/>
      <c r="TBP48" s="287"/>
      <c r="TBQ48" s="285"/>
      <c r="TBR48" s="286"/>
      <c r="TBS48" s="286"/>
      <c r="TBT48" s="286"/>
      <c r="TBU48" s="287"/>
      <c r="TBV48" s="287"/>
      <c r="TBW48" s="285"/>
      <c r="TBX48" s="286"/>
      <c r="TBY48" s="286"/>
      <c r="TBZ48" s="286"/>
      <c r="TCA48" s="287"/>
      <c r="TCB48" s="287"/>
      <c r="TCC48" s="285"/>
      <c r="TCD48" s="287"/>
      <c r="TCE48" s="287"/>
      <c r="TCF48" s="285"/>
      <c r="TCG48" s="286"/>
      <c r="TCH48" s="286"/>
      <c r="TCI48" s="286"/>
      <c r="TCJ48" s="286"/>
      <c r="TCK48" s="286"/>
      <c r="TCL48" s="286"/>
      <c r="TCM48" s="163"/>
      <c r="TCN48" s="154"/>
      <c r="TCO48" s="287"/>
      <c r="TCP48" s="287"/>
      <c r="TCQ48" s="285"/>
      <c r="TCR48" s="287"/>
      <c r="TCS48" s="287"/>
      <c r="TCT48" s="285"/>
      <c r="TCU48" s="287"/>
      <c r="TCV48" s="287"/>
      <c r="TCW48" s="285"/>
      <c r="TCX48" s="287"/>
      <c r="TCY48" s="287"/>
      <c r="TCZ48" s="285"/>
      <c r="TDA48" s="287"/>
      <c r="TDB48" s="287"/>
      <c r="TDC48" s="285"/>
      <c r="TDD48" s="287"/>
      <c r="TDE48" s="287"/>
      <c r="TDF48" s="285"/>
      <c r="TDG48" s="287"/>
      <c r="TDH48" s="287"/>
      <c r="TDI48" s="285"/>
      <c r="TDJ48" s="287"/>
      <c r="TDK48" s="287"/>
      <c r="TDL48" s="285"/>
      <c r="TDM48" s="287"/>
      <c r="TDN48" s="287"/>
      <c r="TDO48" s="285"/>
      <c r="TDP48" s="287"/>
      <c r="TDQ48" s="287"/>
      <c r="TDR48" s="285"/>
      <c r="TDS48" s="287"/>
      <c r="TDT48" s="287"/>
      <c r="TDU48" s="285"/>
      <c r="TDV48" s="287"/>
      <c r="TDW48" s="287"/>
      <c r="TDX48" s="285"/>
      <c r="TDY48" s="287"/>
      <c r="TDZ48" s="287"/>
      <c r="TEA48" s="285"/>
      <c r="TEB48" s="287"/>
      <c r="TEC48" s="287"/>
      <c r="TED48" s="285"/>
      <c r="TEE48" s="287"/>
      <c r="TEF48" s="287"/>
      <c r="TEG48" s="285"/>
      <c r="TEH48" s="287"/>
      <c r="TEI48" s="287"/>
      <c r="TEJ48" s="285"/>
      <c r="TEK48" s="287"/>
      <c r="TEL48" s="287"/>
      <c r="TEM48" s="285"/>
      <c r="TEN48" s="287"/>
      <c r="TEO48" s="287"/>
      <c r="TEP48" s="285"/>
      <c r="TEQ48" s="287"/>
      <c r="TER48" s="287"/>
      <c r="TES48" s="285"/>
      <c r="TET48" s="287"/>
      <c r="TEU48" s="287"/>
      <c r="TEV48" s="285"/>
      <c r="TEW48" s="287"/>
      <c r="TEX48" s="287"/>
      <c r="TEY48" s="285"/>
      <c r="TEZ48" s="286"/>
      <c r="TFA48" s="286"/>
      <c r="TFB48" s="286"/>
      <c r="TFC48" s="287"/>
      <c r="TFD48" s="287"/>
      <c r="TFE48" s="285"/>
      <c r="TFF48" s="286"/>
      <c r="TFG48" s="286"/>
      <c r="TFH48" s="286"/>
      <c r="TFI48" s="287"/>
      <c r="TFJ48" s="287"/>
      <c r="TFK48" s="285"/>
      <c r="TFL48" s="287"/>
      <c r="TFM48" s="287"/>
      <c r="TFN48" s="285"/>
      <c r="TFO48" s="286"/>
      <c r="TFP48" s="286"/>
      <c r="TFQ48" s="286"/>
      <c r="TFR48" s="286"/>
      <c r="TFS48" s="286"/>
      <c r="TFT48" s="286"/>
      <c r="TFU48" s="163"/>
      <c r="TFV48" s="154"/>
      <c r="TFW48" s="287"/>
      <c r="TFX48" s="287"/>
      <c r="TFY48" s="285"/>
      <c r="TFZ48" s="287"/>
      <c r="TGA48" s="287"/>
      <c r="TGB48" s="285"/>
      <c r="TGC48" s="287"/>
      <c r="TGD48" s="287"/>
      <c r="TGE48" s="285"/>
      <c r="TGF48" s="287"/>
      <c r="TGG48" s="287"/>
      <c r="TGH48" s="285"/>
      <c r="TGI48" s="287"/>
      <c r="TGJ48" s="287"/>
      <c r="TGK48" s="285"/>
      <c r="TGL48" s="287"/>
      <c r="TGM48" s="287"/>
      <c r="TGN48" s="285"/>
      <c r="TGO48" s="287"/>
      <c r="TGP48" s="287"/>
      <c r="TGQ48" s="285"/>
      <c r="TGR48" s="287"/>
      <c r="TGS48" s="287"/>
      <c r="TGT48" s="285"/>
      <c r="TGU48" s="287"/>
      <c r="TGV48" s="287"/>
      <c r="TGW48" s="285"/>
      <c r="TGX48" s="287"/>
      <c r="TGY48" s="287"/>
      <c r="TGZ48" s="285"/>
      <c r="THA48" s="287"/>
      <c r="THB48" s="287"/>
      <c r="THC48" s="285"/>
      <c r="THD48" s="287"/>
      <c r="THE48" s="287"/>
      <c r="THF48" s="285"/>
      <c r="THG48" s="287"/>
      <c r="THH48" s="287"/>
      <c r="THI48" s="285"/>
      <c r="THJ48" s="287"/>
      <c r="THK48" s="287"/>
      <c r="THL48" s="285"/>
      <c r="THM48" s="287"/>
      <c r="THN48" s="287"/>
      <c r="THO48" s="285"/>
      <c r="THP48" s="287"/>
      <c r="THQ48" s="287"/>
      <c r="THR48" s="285"/>
      <c r="THS48" s="287"/>
      <c r="THT48" s="287"/>
      <c r="THU48" s="285"/>
      <c r="THV48" s="287"/>
      <c r="THW48" s="287"/>
      <c r="THX48" s="285"/>
      <c r="THY48" s="287"/>
      <c r="THZ48" s="287"/>
      <c r="TIA48" s="285"/>
      <c r="TIB48" s="287"/>
      <c r="TIC48" s="287"/>
      <c r="TID48" s="285"/>
      <c r="TIE48" s="287"/>
      <c r="TIF48" s="287"/>
      <c r="TIG48" s="285"/>
      <c r="TIH48" s="286"/>
      <c r="TII48" s="286"/>
      <c r="TIJ48" s="286"/>
      <c r="TIK48" s="287"/>
      <c r="TIL48" s="287"/>
      <c r="TIM48" s="285"/>
      <c r="TIN48" s="286"/>
      <c r="TIO48" s="286"/>
      <c r="TIP48" s="286"/>
      <c r="TIQ48" s="287"/>
      <c r="TIR48" s="287"/>
      <c r="TIS48" s="285"/>
      <c r="TIT48" s="287"/>
      <c r="TIU48" s="287"/>
      <c r="TIV48" s="285"/>
      <c r="TIW48" s="286"/>
      <c r="TIX48" s="286"/>
      <c r="TIY48" s="286"/>
      <c r="TIZ48" s="286"/>
      <c r="TJA48" s="286"/>
      <c r="TJB48" s="286"/>
      <c r="TJC48" s="163"/>
      <c r="TJD48" s="154"/>
      <c r="TJE48" s="287"/>
      <c r="TJF48" s="287"/>
      <c r="TJG48" s="285"/>
      <c r="TJH48" s="287"/>
      <c r="TJI48" s="287"/>
      <c r="TJJ48" s="285"/>
      <c r="TJK48" s="287"/>
      <c r="TJL48" s="287"/>
      <c r="TJM48" s="285"/>
      <c r="TJN48" s="287"/>
      <c r="TJO48" s="287"/>
      <c r="TJP48" s="285"/>
      <c r="TJQ48" s="287"/>
      <c r="TJR48" s="287"/>
      <c r="TJS48" s="285"/>
      <c r="TJT48" s="287"/>
      <c r="TJU48" s="287"/>
      <c r="TJV48" s="285"/>
      <c r="TJW48" s="287"/>
      <c r="TJX48" s="287"/>
      <c r="TJY48" s="285"/>
      <c r="TJZ48" s="287"/>
      <c r="TKA48" s="287"/>
      <c r="TKB48" s="285"/>
      <c r="TKC48" s="287"/>
      <c r="TKD48" s="287"/>
      <c r="TKE48" s="285"/>
      <c r="TKF48" s="287"/>
      <c r="TKG48" s="287"/>
      <c r="TKH48" s="285"/>
      <c r="TKI48" s="287"/>
      <c r="TKJ48" s="287"/>
      <c r="TKK48" s="285"/>
      <c r="TKL48" s="287"/>
      <c r="TKM48" s="287"/>
      <c r="TKN48" s="285"/>
      <c r="TKO48" s="287"/>
      <c r="TKP48" s="287"/>
      <c r="TKQ48" s="285"/>
      <c r="TKR48" s="287"/>
      <c r="TKS48" s="287"/>
      <c r="TKT48" s="285"/>
      <c r="TKU48" s="287"/>
      <c r="TKV48" s="287"/>
      <c r="TKW48" s="285"/>
      <c r="TKX48" s="287"/>
      <c r="TKY48" s="287"/>
      <c r="TKZ48" s="285"/>
      <c r="TLA48" s="287"/>
      <c r="TLB48" s="287"/>
      <c r="TLC48" s="285"/>
      <c r="TLD48" s="287"/>
      <c r="TLE48" s="287"/>
      <c r="TLF48" s="285"/>
      <c r="TLG48" s="287"/>
      <c r="TLH48" s="287"/>
      <c r="TLI48" s="285"/>
      <c r="TLJ48" s="287"/>
      <c r="TLK48" s="287"/>
      <c r="TLL48" s="285"/>
      <c r="TLM48" s="287"/>
      <c r="TLN48" s="287"/>
      <c r="TLO48" s="285"/>
      <c r="TLP48" s="286"/>
      <c r="TLQ48" s="286"/>
      <c r="TLR48" s="286"/>
      <c r="TLS48" s="287"/>
      <c r="TLT48" s="287"/>
      <c r="TLU48" s="285"/>
      <c r="TLV48" s="286"/>
      <c r="TLW48" s="286"/>
      <c r="TLX48" s="286"/>
      <c r="TLY48" s="287"/>
      <c r="TLZ48" s="287"/>
      <c r="TMA48" s="285"/>
      <c r="TMB48" s="287"/>
      <c r="TMC48" s="287"/>
      <c r="TMD48" s="285"/>
      <c r="TME48" s="286"/>
      <c r="TMF48" s="286"/>
      <c r="TMG48" s="286"/>
      <c r="TMH48" s="286"/>
      <c r="TMI48" s="286"/>
      <c r="TMJ48" s="286"/>
      <c r="TMK48" s="163"/>
      <c r="TML48" s="154"/>
      <c r="TMM48" s="287"/>
      <c r="TMN48" s="287"/>
      <c r="TMO48" s="285"/>
      <c r="TMP48" s="287"/>
      <c r="TMQ48" s="287"/>
      <c r="TMR48" s="285"/>
      <c r="TMS48" s="287"/>
      <c r="TMT48" s="287"/>
      <c r="TMU48" s="285"/>
      <c r="TMV48" s="287"/>
      <c r="TMW48" s="287"/>
      <c r="TMX48" s="285"/>
      <c r="TMY48" s="287"/>
      <c r="TMZ48" s="287"/>
      <c r="TNA48" s="285"/>
      <c r="TNB48" s="287"/>
      <c r="TNC48" s="287"/>
      <c r="TND48" s="285"/>
      <c r="TNE48" s="287"/>
      <c r="TNF48" s="287"/>
      <c r="TNG48" s="285"/>
      <c r="TNH48" s="287"/>
      <c r="TNI48" s="287"/>
      <c r="TNJ48" s="285"/>
      <c r="TNK48" s="287"/>
      <c r="TNL48" s="287"/>
      <c r="TNM48" s="285"/>
      <c r="TNN48" s="287"/>
      <c r="TNO48" s="287"/>
      <c r="TNP48" s="285"/>
      <c r="TNQ48" s="287"/>
      <c r="TNR48" s="287"/>
      <c r="TNS48" s="285"/>
      <c r="TNT48" s="287"/>
      <c r="TNU48" s="287"/>
      <c r="TNV48" s="285"/>
      <c r="TNW48" s="287"/>
      <c r="TNX48" s="287"/>
      <c r="TNY48" s="285"/>
      <c r="TNZ48" s="287"/>
      <c r="TOA48" s="287"/>
      <c r="TOB48" s="285"/>
      <c r="TOC48" s="287"/>
      <c r="TOD48" s="287"/>
      <c r="TOE48" s="285"/>
      <c r="TOF48" s="287"/>
      <c r="TOG48" s="287"/>
      <c r="TOH48" s="285"/>
      <c r="TOI48" s="287"/>
      <c r="TOJ48" s="287"/>
      <c r="TOK48" s="285"/>
      <c r="TOL48" s="287"/>
      <c r="TOM48" s="287"/>
      <c r="TON48" s="285"/>
      <c r="TOO48" s="287"/>
      <c r="TOP48" s="287"/>
      <c r="TOQ48" s="285"/>
      <c r="TOR48" s="287"/>
      <c r="TOS48" s="287"/>
      <c r="TOT48" s="285"/>
      <c r="TOU48" s="287"/>
      <c r="TOV48" s="287"/>
      <c r="TOW48" s="285"/>
      <c r="TOX48" s="286"/>
      <c r="TOY48" s="286"/>
      <c r="TOZ48" s="286"/>
      <c r="TPA48" s="287"/>
      <c r="TPB48" s="287"/>
      <c r="TPC48" s="285"/>
      <c r="TPD48" s="286"/>
      <c r="TPE48" s="286"/>
      <c r="TPF48" s="286"/>
      <c r="TPG48" s="287"/>
      <c r="TPH48" s="287"/>
      <c r="TPI48" s="285"/>
      <c r="TPJ48" s="287"/>
      <c r="TPK48" s="287"/>
      <c r="TPL48" s="285"/>
      <c r="TPM48" s="286"/>
      <c r="TPN48" s="286"/>
      <c r="TPO48" s="286"/>
      <c r="TPP48" s="286"/>
      <c r="TPQ48" s="286"/>
      <c r="TPR48" s="286"/>
      <c r="TPS48" s="163"/>
      <c r="TPT48" s="154"/>
      <c r="TPU48" s="287"/>
      <c r="TPV48" s="287"/>
      <c r="TPW48" s="285"/>
      <c r="TPX48" s="287"/>
      <c r="TPY48" s="287"/>
      <c r="TPZ48" s="285"/>
      <c r="TQA48" s="287"/>
      <c r="TQB48" s="287"/>
      <c r="TQC48" s="285"/>
      <c r="TQD48" s="287"/>
      <c r="TQE48" s="287"/>
      <c r="TQF48" s="285"/>
      <c r="TQG48" s="287"/>
      <c r="TQH48" s="287"/>
      <c r="TQI48" s="285"/>
      <c r="TQJ48" s="287"/>
      <c r="TQK48" s="287"/>
      <c r="TQL48" s="285"/>
      <c r="TQM48" s="287"/>
      <c r="TQN48" s="287"/>
      <c r="TQO48" s="285"/>
      <c r="TQP48" s="287"/>
      <c r="TQQ48" s="287"/>
      <c r="TQR48" s="285"/>
      <c r="TQS48" s="287"/>
      <c r="TQT48" s="287"/>
      <c r="TQU48" s="285"/>
      <c r="TQV48" s="287"/>
      <c r="TQW48" s="287"/>
      <c r="TQX48" s="285"/>
      <c r="TQY48" s="287"/>
      <c r="TQZ48" s="287"/>
      <c r="TRA48" s="285"/>
      <c r="TRB48" s="287"/>
      <c r="TRC48" s="287"/>
      <c r="TRD48" s="285"/>
      <c r="TRE48" s="287"/>
      <c r="TRF48" s="287"/>
      <c r="TRG48" s="285"/>
      <c r="TRH48" s="287"/>
      <c r="TRI48" s="287"/>
      <c r="TRJ48" s="285"/>
      <c r="TRK48" s="287"/>
      <c r="TRL48" s="287"/>
      <c r="TRM48" s="285"/>
      <c r="TRN48" s="287"/>
      <c r="TRO48" s="287"/>
      <c r="TRP48" s="285"/>
      <c r="TRQ48" s="287"/>
      <c r="TRR48" s="287"/>
      <c r="TRS48" s="285"/>
      <c r="TRT48" s="287"/>
      <c r="TRU48" s="287"/>
      <c r="TRV48" s="285"/>
      <c r="TRW48" s="287"/>
      <c r="TRX48" s="287"/>
      <c r="TRY48" s="285"/>
      <c r="TRZ48" s="287"/>
      <c r="TSA48" s="287"/>
      <c r="TSB48" s="285"/>
      <c r="TSC48" s="287"/>
      <c r="TSD48" s="287"/>
      <c r="TSE48" s="285"/>
      <c r="TSF48" s="286"/>
      <c r="TSG48" s="286"/>
      <c r="TSH48" s="286"/>
      <c r="TSI48" s="287"/>
      <c r="TSJ48" s="287"/>
      <c r="TSK48" s="285"/>
      <c r="TSL48" s="286"/>
      <c r="TSM48" s="286"/>
      <c r="TSN48" s="286"/>
      <c r="TSO48" s="287"/>
      <c r="TSP48" s="287"/>
      <c r="TSQ48" s="285"/>
      <c r="TSR48" s="287"/>
      <c r="TSS48" s="287"/>
      <c r="TST48" s="285"/>
      <c r="TSU48" s="286"/>
      <c r="TSV48" s="286"/>
      <c r="TSW48" s="286"/>
      <c r="TSX48" s="286"/>
      <c r="TSY48" s="286"/>
      <c r="TSZ48" s="286"/>
      <c r="TTA48" s="163"/>
      <c r="TTB48" s="154"/>
      <c r="TTC48" s="287"/>
      <c r="TTD48" s="287"/>
      <c r="TTE48" s="285"/>
      <c r="TTF48" s="287"/>
      <c r="TTG48" s="287"/>
      <c r="TTH48" s="285"/>
      <c r="TTI48" s="287"/>
      <c r="TTJ48" s="287"/>
      <c r="TTK48" s="285"/>
      <c r="TTL48" s="287"/>
      <c r="TTM48" s="287"/>
      <c r="TTN48" s="285"/>
      <c r="TTO48" s="287"/>
      <c r="TTP48" s="287"/>
      <c r="TTQ48" s="285"/>
      <c r="TTR48" s="287"/>
      <c r="TTS48" s="287"/>
      <c r="TTT48" s="285"/>
      <c r="TTU48" s="287"/>
      <c r="TTV48" s="287"/>
      <c r="TTW48" s="285"/>
      <c r="TTX48" s="287"/>
      <c r="TTY48" s="287"/>
      <c r="TTZ48" s="285"/>
      <c r="TUA48" s="287"/>
      <c r="TUB48" s="287"/>
      <c r="TUC48" s="285"/>
      <c r="TUD48" s="287"/>
      <c r="TUE48" s="287"/>
      <c r="TUF48" s="285"/>
      <c r="TUG48" s="287"/>
      <c r="TUH48" s="287"/>
      <c r="TUI48" s="285"/>
      <c r="TUJ48" s="287"/>
      <c r="TUK48" s="287"/>
      <c r="TUL48" s="285"/>
      <c r="TUM48" s="287"/>
      <c r="TUN48" s="287"/>
      <c r="TUO48" s="285"/>
      <c r="TUP48" s="287"/>
      <c r="TUQ48" s="287"/>
      <c r="TUR48" s="285"/>
      <c r="TUS48" s="287"/>
      <c r="TUT48" s="287"/>
      <c r="TUU48" s="285"/>
      <c r="TUV48" s="287"/>
      <c r="TUW48" s="287"/>
      <c r="TUX48" s="285"/>
      <c r="TUY48" s="287"/>
      <c r="TUZ48" s="287"/>
      <c r="TVA48" s="285"/>
      <c r="TVB48" s="287"/>
      <c r="TVC48" s="287"/>
      <c r="TVD48" s="285"/>
      <c r="TVE48" s="287"/>
      <c r="TVF48" s="287"/>
      <c r="TVG48" s="285"/>
      <c r="TVH48" s="287"/>
      <c r="TVI48" s="287"/>
      <c r="TVJ48" s="285"/>
      <c r="TVK48" s="287"/>
      <c r="TVL48" s="287"/>
      <c r="TVM48" s="285"/>
      <c r="TVN48" s="286"/>
      <c r="TVO48" s="286"/>
      <c r="TVP48" s="286"/>
      <c r="TVQ48" s="287"/>
      <c r="TVR48" s="287"/>
      <c r="TVS48" s="285"/>
      <c r="TVT48" s="286"/>
      <c r="TVU48" s="286"/>
      <c r="TVV48" s="286"/>
      <c r="TVW48" s="287"/>
      <c r="TVX48" s="287"/>
      <c r="TVY48" s="285"/>
      <c r="TVZ48" s="287"/>
      <c r="TWA48" s="287"/>
      <c r="TWB48" s="285"/>
      <c r="TWC48" s="286"/>
      <c r="TWD48" s="286"/>
      <c r="TWE48" s="286"/>
      <c r="TWF48" s="286"/>
      <c r="TWG48" s="286"/>
      <c r="TWH48" s="286"/>
      <c r="TWI48" s="163"/>
      <c r="TWJ48" s="154"/>
      <c r="TWK48" s="287"/>
      <c r="TWL48" s="287"/>
      <c r="TWM48" s="285"/>
      <c r="TWN48" s="287"/>
      <c r="TWO48" s="287"/>
      <c r="TWP48" s="285"/>
      <c r="TWQ48" s="287"/>
      <c r="TWR48" s="287"/>
      <c r="TWS48" s="285"/>
      <c r="TWT48" s="287"/>
      <c r="TWU48" s="287"/>
      <c r="TWV48" s="285"/>
      <c r="TWW48" s="287"/>
      <c r="TWX48" s="287"/>
      <c r="TWY48" s="285"/>
      <c r="TWZ48" s="287"/>
      <c r="TXA48" s="287"/>
      <c r="TXB48" s="285"/>
      <c r="TXC48" s="287"/>
      <c r="TXD48" s="287"/>
      <c r="TXE48" s="285"/>
      <c r="TXF48" s="287"/>
      <c r="TXG48" s="287"/>
      <c r="TXH48" s="285"/>
      <c r="TXI48" s="287"/>
      <c r="TXJ48" s="287"/>
      <c r="TXK48" s="285"/>
      <c r="TXL48" s="287"/>
      <c r="TXM48" s="287"/>
      <c r="TXN48" s="285"/>
      <c r="TXO48" s="287"/>
      <c r="TXP48" s="287"/>
      <c r="TXQ48" s="285"/>
      <c r="TXR48" s="287"/>
      <c r="TXS48" s="287"/>
      <c r="TXT48" s="285"/>
      <c r="TXU48" s="287"/>
      <c r="TXV48" s="287"/>
      <c r="TXW48" s="285"/>
      <c r="TXX48" s="287"/>
      <c r="TXY48" s="287"/>
      <c r="TXZ48" s="285"/>
      <c r="TYA48" s="287"/>
      <c r="TYB48" s="287"/>
      <c r="TYC48" s="285"/>
      <c r="TYD48" s="287"/>
      <c r="TYE48" s="287"/>
      <c r="TYF48" s="285"/>
      <c r="TYG48" s="287"/>
      <c r="TYH48" s="287"/>
      <c r="TYI48" s="285"/>
      <c r="TYJ48" s="287"/>
      <c r="TYK48" s="287"/>
      <c r="TYL48" s="285"/>
      <c r="TYM48" s="287"/>
      <c r="TYN48" s="287"/>
      <c r="TYO48" s="285"/>
      <c r="TYP48" s="287"/>
      <c r="TYQ48" s="287"/>
      <c r="TYR48" s="285"/>
      <c r="TYS48" s="287"/>
      <c r="TYT48" s="287"/>
      <c r="TYU48" s="285"/>
      <c r="TYV48" s="286"/>
      <c r="TYW48" s="286"/>
      <c r="TYX48" s="286"/>
      <c r="TYY48" s="287"/>
      <c r="TYZ48" s="287"/>
      <c r="TZA48" s="285"/>
      <c r="TZB48" s="286"/>
      <c r="TZC48" s="286"/>
      <c r="TZD48" s="286"/>
      <c r="TZE48" s="287"/>
      <c r="TZF48" s="287"/>
      <c r="TZG48" s="285"/>
      <c r="TZH48" s="287"/>
      <c r="TZI48" s="287"/>
      <c r="TZJ48" s="285"/>
      <c r="TZK48" s="286"/>
      <c r="TZL48" s="286"/>
      <c r="TZM48" s="286"/>
      <c r="TZN48" s="286"/>
      <c r="TZO48" s="286"/>
      <c r="TZP48" s="286"/>
      <c r="TZQ48" s="163"/>
      <c r="TZR48" s="154"/>
      <c r="TZS48" s="287"/>
      <c r="TZT48" s="287"/>
      <c r="TZU48" s="285"/>
      <c r="TZV48" s="287"/>
      <c r="TZW48" s="287"/>
      <c r="TZX48" s="285"/>
      <c r="TZY48" s="287"/>
      <c r="TZZ48" s="287"/>
      <c r="UAA48" s="285"/>
      <c r="UAB48" s="287"/>
      <c r="UAC48" s="287"/>
      <c r="UAD48" s="285"/>
      <c r="UAE48" s="287"/>
      <c r="UAF48" s="287"/>
      <c r="UAG48" s="285"/>
      <c r="UAH48" s="287"/>
      <c r="UAI48" s="287"/>
      <c r="UAJ48" s="285"/>
      <c r="UAK48" s="287"/>
      <c r="UAL48" s="287"/>
      <c r="UAM48" s="285"/>
      <c r="UAN48" s="287"/>
      <c r="UAO48" s="287"/>
      <c r="UAP48" s="285"/>
      <c r="UAQ48" s="287"/>
      <c r="UAR48" s="287"/>
      <c r="UAS48" s="285"/>
      <c r="UAT48" s="287"/>
      <c r="UAU48" s="287"/>
      <c r="UAV48" s="285"/>
      <c r="UAW48" s="287"/>
      <c r="UAX48" s="287"/>
      <c r="UAY48" s="285"/>
      <c r="UAZ48" s="287"/>
      <c r="UBA48" s="287"/>
      <c r="UBB48" s="285"/>
      <c r="UBC48" s="287"/>
      <c r="UBD48" s="287"/>
      <c r="UBE48" s="285"/>
      <c r="UBF48" s="287"/>
      <c r="UBG48" s="287"/>
      <c r="UBH48" s="285"/>
      <c r="UBI48" s="287"/>
      <c r="UBJ48" s="287"/>
      <c r="UBK48" s="285"/>
      <c r="UBL48" s="287"/>
      <c r="UBM48" s="287"/>
      <c r="UBN48" s="285"/>
      <c r="UBO48" s="287"/>
      <c r="UBP48" s="287"/>
      <c r="UBQ48" s="285"/>
      <c r="UBR48" s="287"/>
      <c r="UBS48" s="287"/>
      <c r="UBT48" s="285"/>
      <c r="UBU48" s="287"/>
      <c r="UBV48" s="287"/>
      <c r="UBW48" s="285"/>
      <c r="UBX48" s="287"/>
      <c r="UBY48" s="287"/>
      <c r="UBZ48" s="285"/>
      <c r="UCA48" s="287"/>
      <c r="UCB48" s="287"/>
      <c r="UCC48" s="285"/>
      <c r="UCD48" s="286"/>
      <c r="UCE48" s="286"/>
      <c r="UCF48" s="286"/>
      <c r="UCG48" s="287"/>
      <c r="UCH48" s="287"/>
      <c r="UCI48" s="285"/>
      <c r="UCJ48" s="286"/>
      <c r="UCK48" s="286"/>
      <c r="UCL48" s="286"/>
      <c r="UCM48" s="287"/>
      <c r="UCN48" s="287"/>
      <c r="UCO48" s="285"/>
      <c r="UCP48" s="287"/>
      <c r="UCQ48" s="287"/>
      <c r="UCR48" s="285"/>
      <c r="UCS48" s="286"/>
      <c r="UCT48" s="286"/>
      <c r="UCU48" s="286"/>
      <c r="UCV48" s="286"/>
      <c r="UCW48" s="286"/>
      <c r="UCX48" s="286"/>
      <c r="UCY48" s="163"/>
      <c r="UCZ48" s="154"/>
      <c r="UDA48" s="287"/>
      <c r="UDB48" s="287"/>
      <c r="UDC48" s="285"/>
      <c r="UDD48" s="287"/>
      <c r="UDE48" s="287"/>
      <c r="UDF48" s="285"/>
      <c r="UDG48" s="287"/>
      <c r="UDH48" s="287"/>
      <c r="UDI48" s="285"/>
      <c r="UDJ48" s="287"/>
      <c r="UDK48" s="287"/>
      <c r="UDL48" s="285"/>
      <c r="UDM48" s="287"/>
      <c r="UDN48" s="287"/>
      <c r="UDO48" s="285"/>
      <c r="UDP48" s="287"/>
      <c r="UDQ48" s="287"/>
      <c r="UDR48" s="285"/>
      <c r="UDS48" s="287"/>
      <c r="UDT48" s="287"/>
      <c r="UDU48" s="285"/>
      <c r="UDV48" s="287"/>
      <c r="UDW48" s="287"/>
      <c r="UDX48" s="285"/>
      <c r="UDY48" s="287"/>
      <c r="UDZ48" s="287"/>
      <c r="UEA48" s="285"/>
      <c r="UEB48" s="287"/>
      <c r="UEC48" s="287"/>
      <c r="UED48" s="285"/>
      <c r="UEE48" s="287"/>
      <c r="UEF48" s="287"/>
      <c r="UEG48" s="285"/>
      <c r="UEH48" s="287"/>
      <c r="UEI48" s="287"/>
      <c r="UEJ48" s="285"/>
      <c r="UEK48" s="287"/>
      <c r="UEL48" s="287"/>
      <c r="UEM48" s="285"/>
      <c r="UEN48" s="287"/>
      <c r="UEO48" s="287"/>
      <c r="UEP48" s="285"/>
      <c r="UEQ48" s="287"/>
      <c r="UER48" s="287"/>
      <c r="UES48" s="285"/>
      <c r="UET48" s="287"/>
      <c r="UEU48" s="287"/>
      <c r="UEV48" s="285"/>
      <c r="UEW48" s="287"/>
      <c r="UEX48" s="287"/>
      <c r="UEY48" s="285"/>
      <c r="UEZ48" s="287"/>
      <c r="UFA48" s="287"/>
      <c r="UFB48" s="285"/>
      <c r="UFC48" s="287"/>
      <c r="UFD48" s="287"/>
      <c r="UFE48" s="285"/>
      <c r="UFF48" s="287"/>
      <c r="UFG48" s="287"/>
      <c r="UFH48" s="285"/>
      <c r="UFI48" s="287"/>
      <c r="UFJ48" s="287"/>
      <c r="UFK48" s="285"/>
      <c r="UFL48" s="286"/>
      <c r="UFM48" s="286"/>
      <c r="UFN48" s="286"/>
      <c r="UFO48" s="287"/>
      <c r="UFP48" s="287"/>
      <c r="UFQ48" s="285"/>
      <c r="UFR48" s="286"/>
      <c r="UFS48" s="286"/>
      <c r="UFT48" s="286"/>
      <c r="UFU48" s="287"/>
      <c r="UFV48" s="287"/>
      <c r="UFW48" s="285"/>
      <c r="UFX48" s="287"/>
      <c r="UFY48" s="287"/>
      <c r="UFZ48" s="285"/>
      <c r="UGA48" s="286"/>
      <c r="UGB48" s="286"/>
      <c r="UGC48" s="286"/>
      <c r="UGD48" s="286"/>
      <c r="UGE48" s="286"/>
      <c r="UGF48" s="286"/>
      <c r="UGG48" s="163"/>
      <c r="UGH48" s="154"/>
      <c r="UGI48" s="287"/>
      <c r="UGJ48" s="287"/>
      <c r="UGK48" s="285"/>
      <c r="UGL48" s="287"/>
      <c r="UGM48" s="287"/>
      <c r="UGN48" s="285"/>
      <c r="UGO48" s="287"/>
      <c r="UGP48" s="287"/>
      <c r="UGQ48" s="285"/>
      <c r="UGR48" s="287"/>
      <c r="UGS48" s="287"/>
      <c r="UGT48" s="285"/>
      <c r="UGU48" s="287"/>
      <c r="UGV48" s="287"/>
      <c r="UGW48" s="285"/>
      <c r="UGX48" s="287"/>
      <c r="UGY48" s="287"/>
      <c r="UGZ48" s="285"/>
      <c r="UHA48" s="287"/>
      <c r="UHB48" s="287"/>
      <c r="UHC48" s="285"/>
      <c r="UHD48" s="287"/>
      <c r="UHE48" s="287"/>
      <c r="UHF48" s="285"/>
      <c r="UHG48" s="287"/>
      <c r="UHH48" s="287"/>
      <c r="UHI48" s="285"/>
      <c r="UHJ48" s="287"/>
      <c r="UHK48" s="287"/>
      <c r="UHL48" s="285"/>
      <c r="UHM48" s="287"/>
      <c r="UHN48" s="287"/>
      <c r="UHO48" s="285"/>
      <c r="UHP48" s="287"/>
      <c r="UHQ48" s="287"/>
      <c r="UHR48" s="285"/>
      <c r="UHS48" s="287"/>
      <c r="UHT48" s="287"/>
      <c r="UHU48" s="285"/>
      <c r="UHV48" s="287"/>
      <c r="UHW48" s="287"/>
      <c r="UHX48" s="285"/>
      <c r="UHY48" s="287"/>
      <c r="UHZ48" s="287"/>
      <c r="UIA48" s="285"/>
      <c r="UIB48" s="287"/>
      <c r="UIC48" s="287"/>
      <c r="UID48" s="285"/>
      <c r="UIE48" s="287"/>
      <c r="UIF48" s="287"/>
      <c r="UIG48" s="285"/>
      <c r="UIH48" s="287"/>
      <c r="UII48" s="287"/>
      <c r="UIJ48" s="285"/>
      <c r="UIK48" s="287"/>
      <c r="UIL48" s="287"/>
      <c r="UIM48" s="285"/>
      <c r="UIN48" s="287"/>
      <c r="UIO48" s="287"/>
      <c r="UIP48" s="285"/>
      <c r="UIQ48" s="287"/>
      <c r="UIR48" s="287"/>
      <c r="UIS48" s="285"/>
      <c r="UIT48" s="286"/>
      <c r="UIU48" s="286"/>
      <c r="UIV48" s="286"/>
      <c r="UIW48" s="287"/>
      <c r="UIX48" s="287"/>
      <c r="UIY48" s="285"/>
      <c r="UIZ48" s="286"/>
      <c r="UJA48" s="286"/>
      <c r="UJB48" s="286"/>
      <c r="UJC48" s="287"/>
      <c r="UJD48" s="287"/>
      <c r="UJE48" s="285"/>
      <c r="UJF48" s="287"/>
      <c r="UJG48" s="287"/>
      <c r="UJH48" s="285"/>
      <c r="UJI48" s="286"/>
      <c r="UJJ48" s="286"/>
      <c r="UJK48" s="286"/>
      <c r="UJL48" s="286"/>
      <c r="UJM48" s="286"/>
      <c r="UJN48" s="286"/>
      <c r="UJO48" s="163"/>
      <c r="UJP48" s="154"/>
      <c r="UJQ48" s="287"/>
      <c r="UJR48" s="287"/>
      <c r="UJS48" s="285"/>
      <c r="UJT48" s="287"/>
      <c r="UJU48" s="287"/>
      <c r="UJV48" s="285"/>
      <c r="UJW48" s="287"/>
      <c r="UJX48" s="287"/>
      <c r="UJY48" s="285"/>
      <c r="UJZ48" s="287"/>
      <c r="UKA48" s="287"/>
      <c r="UKB48" s="285"/>
      <c r="UKC48" s="287"/>
      <c r="UKD48" s="287"/>
      <c r="UKE48" s="285"/>
      <c r="UKF48" s="287"/>
      <c r="UKG48" s="287"/>
      <c r="UKH48" s="285"/>
      <c r="UKI48" s="287"/>
      <c r="UKJ48" s="287"/>
      <c r="UKK48" s="285"/>
      <c r="UKL48" s="287"/>
      <c r="UKM48" s="287"/>
      <c r="UKN48" s="285"/>
      <c r="UKO48" s="287"/>
      <c r="UKP48" s="287"/>
      <c r="UKQ48" s="285"/>
      <c r="UKR48" s="287"/>
      <c r="UKS48" s="287"/>
      <c r="UKT48" s="285"/>
      <c r="UKU48" s="287"/>
      <c r="UKV48" s="287"/>
      <c r="UKW48" s="285"/>
      <c r="UKX48" s="287"/>
      <c r="UKY48" s="287"/>
      <c r="UKZ48" s="285"/>
      <c r="ULA48" s="287"/>
      <c r="ULB48" s="287"/>
      <c r="ULC48" s="285"/>
      <c r="ULD48" s="287"/>
      <c r="ULE48" s="287"/>
      <c r="ULF48" s="285"/>
      <c r="ULG48" s="287"/>
      <c r="ULH48" s="287"/>
      <c r="ULI48" s="285"/>
      <c r="ULJ48" s="287"/>
      <c r="ULK48" s="287"/>
      <c r="ULL48" s="285"/>
      <c r="ULM48" s="287"/>
      <c r="ULN48" s="287"/>
      <c r="ULO48" s="285"/>
      <c r="ULP48" s="287"/>
      <c r="ULQ48" s="287"/>
      <c r="ULR48" s="285"/>
      <c r="ULS48" s="287"/>
      <c r="ULT48" s="287"/>
      <c r="ULU48" s="285"/>
      <c r="ULV48" s="287"/>
      <c r="ULW48" s="287"/>
      <c r="ULX48" s="285"/>
      <c r="ULY48" s="287"/>
      <c r="ULZ48" s="287"/>
      <c r="UMA48" s="285"/>
      <c r="UMB48" s="286"/>
      <c r="UMC48" s="286"/>
      <c r="UMD48" s="286"/>
      <c r="UME48" s="287"/>
      <c r="UMF48" s="287"/>
      <c r="UMG48" s="285"/>
      <c r="UMH48" s="286"/>
      <c r="UMI48" s="286"/>
      <c r="UMJ48" s="286"/>
      <c r="UMK48" s="287"/>
      <c r="UML48" s="287"/>
      <c r="UMM48" s="285"/>
      <c r="UMN48" s="287"/>
      <c r="UMO48" s="287"/>
      <c r="UMP48" s="285"/>
      <c r="UMQ48" s="286"/>
      <c r="UMR48" s="286"/>
      <c r="UMS48" s="286"/>
      <c r="UMT48" s="286"/>
      <c r="UMU48" s="286"/>
      <c r="UMV48" s="286"/>
      <c r="UMW48" s="163"/>
      <c r="UMX48" s="154"/>
      <c r="UMY48" s="287"/>
      <c r="UMZ48" s="287"/>
      <c r="UNA48" s="285"/>
      <c r="UNB48" s="287"/>
      <c r="UNC48" s="287"/>
      <c r="UND48" s="285"/>
      <c r="UNE48" s="287"/>
      <c r="UNF48" s="287"/>
      <c r="UNG48" s="285"/>
      <c r="UNH48" s="287"/>
      <c r="UNI48" s="287"/>
      <c r="UNJ48" s="285"/>
      <c r="UNK48" s="287"/>
      <c r="UNL48" s="287"/>
      <c r="UNM48" s="285"/>
      <c r="UNN48" s="287"/>
      <c r="UNO48" s="287"/>
      <c r="UNP48" s="285"/>
      <c r="UNQ48" s="287"/>
      <c r="UNR48" s="287"/>
      <c r="UNS48" s="285"/>
      <c r="UNT48" s="287"/>
      <c r="UNU48" s="287"/>
      <c r="UNV48" s="285"/>
      <c r="UNW48" s="287"/>
      <c r="UNX48" s="287"/>
      <c r="UNY48" s="285"/>
      <c r="UNZ48" s="287"/>
      <c r="UOA48" s="287"/>
      <c r="UOB48" s="285"/>
      <c r="UOC48" s="287"/>
      <c r="UOD48" s="287"/>
      <c r="UOE48" s="285"/>
      <c r="UOF48" s="287"/>
      <c r="UOG48" s="287"/>
      <c r="UOH48" s="285"/>
      <c r="UOI48" s="287"/>
      <c r="UOJ48" s="287"/>
      <c r="UOK48" s="285"/>
      <c r="UOL48" s="287"/>
      <c r="UOM48" s="287"/>
      <c r="UON48" s="285"/>
      <c r="UOO48" s="287"/>
      <c r="UOP48" s="287"/>
      <c r="UOQ48" s="285"/>
      <c r="UOR48" s="287"/>
      <c r="UOS48" s="287"/>
      <c r="UOT48" s="285"/>
      <c r="UOU48" s="287"/>
      <c r="UOV48" s="287"/>
      <c r="UOW48" s="285"/>
      <c r="UOX48" s="287"/>
      <c r="UOY48" s="287"/>
      <c r="UOZ48" s="285"/>
      <c r="UPA48" s="287"/>
      <c r="UPB48" s="287"/>
      <c r="UPC48" s="285"/>
      <c r="UPD48" s="287"/>
      <c r="UPE48" s="287"/>
      <c r="UPF48" s="285"/>
      <c r="UPG48" s="287"/>
      <c r="UPH48" s="287"/>
      <c r="UPI48" s="285"/>
      <c r="UPJ48" s="286"/>
      <c r="UPK48" s="286"/>
      <c r="UPL48" s="286"/>
      <c r="UPM48" s="287"/>
      <c r="UPN48" s="287"/>
      <c r="UPO48" s="285"/>
      <c r="UPP48" s="286"/>
      <c r="UPQ48" s="286"/>
      <c r="UPR48" s="286"/>
      <c r="UPS48" s="287"/>
      <c r="UPT48" s="287"/>
      <c r="UPU48" s="285"/>
      <c r="UPV48" s="287"/>
      <c r="UPW48" s="287"/>
      <c r="UPX48" s="285"/>
      <c r="UPY48" s="286"/>
      <c r="UPZ48" s="286"/>
      <c r="UQA48" s="286"/>
      <c r="UQB48" s="286"/>
      <c r="UQC48" s="286"/>
      <c r="UQD48" s="286"/>
      <c r="UQE48" s="163"/>
      <c r="UQF48" s="154"/>
      <c r="UQG48" s="287"/>
      <c r="UQH48" s="287"/>
      <c r="UQI48" s="285"/>
      <c r="UQJ48" s="287"/>
      <c r="UQK48" s="287"/>
      <c r="UQL48" s="285"/>
      <c r="UQM48" s="287"/>
      <c r="UQN48" s="287"/>
      <c r="UQO48" s="285"/>
      <c r="UQP48" s="287"/>
      <c r="UQQ48" s="287"/>
      <c r="UQR48" s="285"/>
      <c r="UQS48" s="287"/>
      <c r="UQT48" s="287"/>
      <c r="UQU48" s="285"/>
      <c r="UQV48" s="287"/>
      <c r="UQW48" s="287"/>
      <c r="UQX48" s="285"/>
      <c r="UQY48" s="287"/>
      <c r="UQZ48" s="287"/>
      <c r="URA48" s="285"/>
      <c r="URB48" s="287"/>
      <c r="URC48" s="287"/>
      <c r="URD48" s="285"/>
      <c r="URE48" s="287"/>
      <c r="URF48" s="287"/>
      <c r="URG48" s="285"/>
      <c r="URH48" s="287"/>
      <c r="URI48" s="287"/>
      <c r="URJ48" s="285"/>
      <c r="URK48" s="287"/>
      <c r="URL48" s="287"/>
      <c r="URM48" s="285"/>
      <c r="URN48" s="287"/>
      <c r="URO48" s="287"/>
      <c r="URP48" s="285"/>
      <c r="URQ48" s="287"/>
      <c r="URR48" s="287"/>
      <c r="URS48" s="285"/>
      <c r="URT48" s="287"/>
      <c r="URU48" s="287"/>
      <c r="URV48" s="285"/>
      <c r="URW48" s="287"/>
      <c r="URX48" s="287"/>
      <c r="URY48" s="285"/>
      <c r="URZ48" s="287"/>
      <c r="USA48" s="287"/>
      <c r="USB48" s="285"/>
      <c r="USC48" s="287"/>
      <c r="USD48" s="287"/>
      <c r="USE48" s="285"/>
      <c r="USF48" s="287"/>
      <c r="USG48" s="287"/>
      <c r="USH48" s="285"/>
      <c r="USI48" s="287"/>
      <c r="USJ48" s="287"/>
      <c r="USK48" s="285"/>
      <c r="USL48" s="287"/>
      <c r="USM48" s="287"/>
      <c r="USN48" s="285"/>
      <c r="USO48" s="287"/>
      <c r="USP48" s="287"/>
      <c r="USQ48" s="285"/>
      <c r="USR48" s="286"/>
      <c r="USS48" s="286"/>
      <c r="UST48" s="286"/>
      <c r="USU48" s="287"/>
      <c r="USV48" s="287"/>
      <c r="USW48" s="285"/>
      <c r="USX48" s="286"/>
      <c r="USY48" s="286"/>
      <c r="USZ48" s="286"/>
      <c r="UTA48" s="287"/>
      <c r="UTB48" s="287"/>
      <c r="UTC48" s="285"/>
      <c r="UTD48" s="287"/>
      <c r="UTE48" s="287"/>
      <c r="UTF48" s="285"/>
      <c r="UTG48" s="286"/>
      <c r="UTH48" s="286"/>
      <c r="UTI48" s="286"/>
      <c r="UTJ48" s="286"/>
      <c r="UTK48" s="286"/>
      <c r="UTL48" s="286"/>
      <c r="UTM48" s="163"/>
      <c r="UTN48" s="154"/>
      <c r="UTO48" s="287"/>
      <c r="UTP48" s="287"/>
      <c r="UTQ48" s="285"/>
      <c r="UTR48" s="287"/>
      <c r="UTS48" s="287"/>
      <c r="UTT48" s="285"/>
      <c r="UTU48" s="287"/>
      <c r="UTV48" s="287"/>
      <c r="UTW48" s="285"/>
      <c r="UTX48" s="287"/>
      <c r="UTY48" s="287"/>
      <c r="UTZ48" s="285"/>
      <c r="UUA48" s="287"/>
      <c r="UUB48" s="287"/>
      <c r="UUC48" s="285"/>
      <c r="UUD48" s="287"/>
      <c r="UUE48" s="287"/>
      <c r="UUF48" s="285"/>
      <c r="UUG48" s="287"/>
      <c r="UUH48" s="287"/>
      <c r="UUI48" s="285"/>
      <c r="UUJ48" s="287"/>
      <c r="UUK48" s="287"/>
      <c r="UUL48" s="285"/>
      <c r="UUM48" s="287"/>
      <c r="UUN48" s="287"/>
      <c r="UUO48" s="285"/>
      <c r="UUP48" s="287"/>
      <c r="UUQ48" s="287"/>
      <c r="UUR48" s="285"/>
      <c r="UUS48" s="287"/>
      <c r="UUT48" s="287"/>
      <c r="UUU48" s="285"/>
      <c r="UUV48" s="287"/>
      <c r="UUW48" s="287"/>
      <c r="UUX48" s="285"/>
      <c r="UUY48" s="287"/>
      <c r="UUZ48" s="287"/>
      <c r="UVA48" s="285"/>
      <c r="UVB48" s="287"/>
      <c r="UVC48" s="287"/>
      <c r="UVD48" s="285"/>
      <c r="UVE48" s="287"/>
      <c r="UVF48" s="287"/>
      <c r="UVG48" s="285"/>
      <c r="UVH48" s="287"/>
      <c r="UVI48" s="287"/>
      <c r="UVJ48" s="285"/>
      <c r="UVK48" s="287"/>
      <c r="UVL48" s="287"/>
      <c r="UVM48" s="285"/>
      <c r="UVN48" s="287"/>
      <c r="UVO48" s="287"/>
      <c r="UVP48" s="285"/>
      <c r="UVQ48" s="287"/>
      <c r="UVR48" s="287"/>
      <c r="UVS48" s="285"/>
      <c r="UVT48" s="287"/>
      <c r="UVU48" s="287"/>
      <c r="UVV48" s="285"/>
      <c r="UVW48" s="287"/>
      <c r="UVX48" s="287"/>
      <c r="UVY48" s="285"/>
      <c r="UVZ48" s="286"/>
      <c r="UWA48" s="286"/>
      <c r="UWB48" s="286"/>
      <c r="UWC48" s="287"/>
      <c r="UWD48" s="287"/>
      <c r="UWE48" s="285"/>
      <c r="UWF48" s="286"/>
      <c r="UWG48" s="286"/>
      <c r="UWH48" s="286"/>
      <c r="UWI48" s="287"/>
      <c r="UWJ48" s="287"/>
      <c r="UWK48" s="285"/>
      <c r="UWL48" s="287"/>
      <c r="UWM48" s="287"/>
      <c r="UWN48" s="285"/>
      <c r="UWO48" s="286"/>
      <c r="UWP48" s="286"/>
      <c r="UWQ48" s="286"/>
      <c r="UWR48" s="286"/>
      <c r="UWS48" s="286"/>
      <c r="UWT48" s="286"/>
      <c r="UWU48" s="163"/>
      <c r="UWV48" s="154"/>
      <c r="UWW48" s="287"/>
      <c r="UWX48" s="287"/>
      <c r="UWY48" s="285"/>
      <c r="UWZ48" s="287"/>
      <c r="UXA48" s="287"/>
      <c r="UXB48" s="285"/>
      <c r="UXC48" s="287"/>
      <c r="UXD48" s="287"/>
      <c r="UXE48" s="285"/>
      <c r="UXF48" s="287"/>
      <c r="UXG48" s="287"/>
      <c r="UXH48" s="285"/>
      <c r="UXI48" s="287"/>
      <c r="UXJ48" s="287"/>
      <c r="UXK48" s="285"/>
      <c r="UXL48" s="287"/>
      <c r="UXM48" s="287"/>
      <c r="UXN48" s="285"/>
      <c r="UXO48" s="287"/>
      <c r="UXP48" s="287"/>
      <c r="UXQ48" s="285"/>
      <c r="UXR48" s="287"/>
      <c r="UXS48" s="287"/>
      <c r="UXT48" s="285"/>
      <c r="UXU48" s="287"/>
      <c r="UXV48" s="287"/>
      <c r="UXW48" s="285"/>
      <c r="UXX48" s="287"/>
      <c r="UXY48" s="287"/>
      <c r="UXZ48" s="285"/>
      <c r="UYA48" s="287"/>
      <c r="UYB48" s="287"/>
      <c r="UYC48" s="285"/>
      <c r="UYD48" s="287"/>
      <c r="UYE48" s="287"/>
      <c r="UYF48" s="285"/>
      <c r="UYG48" s="287"/>
      <c r="UYH48" s="287"/>
      <c r="UYI48" s="285"/>
      <c r="UYJ48" s="287"/>
      <c r="UYK48" s="287"/>
      <c r="UYL48" s="285"/>
      <c r="UYM48" s="287"/>
      <c r="UYN48" s="287"/>
      <c r="UYO48" s="285"/>
      <c r="UYP48" s="287"/>
      <c r="UYQ48" s="287"/>
      <c r="UYR48" s="285"/>
      <c r="UYS48" s="287"/>
      <c r="UYT48" s="287"/>
      <c r="UYU48" s="285"/>
      <c r="UYV48" s="287"/>
      <c r="UYW48" s="287"/>
      <c r="UYX48" s="285"/>
      <c r="UYY48" s="287"/>
      <c r="UYZ48" s="287"/>
      <c r="UZA48" s="285"/>
      <c r="UZB48" s="287"/>
      <c r="UZC48" s="287"/>
      <c r="UZD48" s="285"/>
      <c r="UZE48" s="287"/>
      <c r="UZF48" s="287"/>
      <c r="UZG48" s="285"/>
      <c r="UZH48" s="286"/>
      <c r="UZI48" s="286"/>
      <c r="UZJ48" s="286"/>
      <c r="UZK48" s="287"/>
      <c r="UZL48" s="287"/>
      <c r="UZM48" s="285"/>
      <c r="UZN48" s="286"/>
      <c r="UZO48" s="286"/>
      <c r="UZP48" s="286"/>
      <c r="UZQ48" s="287"/>
      <c r="UZR48" s="287"/>
      <c r="UZS48" s="285"/>
      <c r="UZT48" s="287"/>
      <c r="UZU48" s="287"/>
      <c r="UZV48" s="285"/>
      <c r="UZW48" s="286"/>
      <c r="UZX48" s="286"/>
      <c r="UZY48" s="286"/>
      <c r="UZZ48" s="286"/>
      <c r="VAA48" s="286"/>
      <c r="VAB48" s="286"/>
      <c r="VAC48" s="163"/>
      <c r="VAD48" s="154"/>
      <c r="VAE48" s="287"/>
      <c r="VAF48" s="287"/>
      <c r="VAG48" s="285"/>
      <c r="VAH48" s="287"/>
      <c r="VAI48" s="287"/>
      <c r="VAJ48" s="285"/>
      <c r="VAK48" s="287"/>
      <c r="VAL48" s="287"/>
      <c r="VAM48" s="285"/>
      <c r="VAN48" s="287"/>
      <c r="VAO48" s="287"/>
      <c r="VAP48" s="285"/>
      <c r="VAQ48" s="287"/>
      <c r="VAR48" s="287"/>
      <c r="VAS48" s="285"/>
      <c r="VAT48" s="287"/>
      <c r="VAU48" s="287"/>
      <c r="VAV48" s="285"/>
      <c r="VAW48" s="287"/>
      <c r="VAX48" s="287"/>
      <c r="VAY48" s="285"/>
      <c r="VAZ48" s="287"/>
      <c r="VBA48" s="287"/>
      <c r="VBB48" s="285"/>
      <c r="VBC48" s="287"/>
      <c r="VBD48" s="287"/>
      <c r="VBE48" s="285"/>
      <c r="VBF48" s="287"/>
      <c r="VBG48" s="287"/>
      <c r="VBH48" s="285"/>
      <c r="VBI48" s="287"/>
      <c r="VBJ48" s="287"/>
      <c r="VBK48" s="285"/>
      <c r="VBL48" s="287"/>
      <c r="VBM48" s="287"/>
      <c r="VBN48" s="285"/>
      <c r="VBO48" s="287"/>
      <c r="VBP48" s="287"/>
      <c r="VBQ48" s="285"/>
      <c r="VBR48" s="287"/>
      <c r="VBS48" s="287"/>
      <c r="VBT48" s="285"/>
      <c r="VBU48" s="287"/>
      <c r="VBV48" s="287"/>
      <c r="VBW48" s="285"/>
      <c r="VBX48" s="287"/>
      <c r="VBY48" s="287"/>
      <c r="VBZ48" s="285"/>
      <c r="VCA48" s="287"/>
      <c r="VCB48" s="287"/>
      <c r="VCC48" s="285"/>
      <c r="VCD48" s="287"/>
      <c r="VCE48" s="287"/>
      <c r="VCF48" s="285"/>
      <c r="VCG48" s="287"/>
      <c r="VCH48" s="287"/>
      <c r="VCI48" s="285"/>
      <c r="VCJ48" s="287"/>
      <c r="VCK48" s="287"/>
      <c r="VCL48" s="285"/>
      <c r="VCM48" s="287"/>
      <c r="VCN48" s="287"/>
      <c r="VCO48" s="285"/>
      <c r="VCP48" s="286"/>
      <c r="VCQ48" s="286"/>
      <c r="VCR48" s="286"/>
      <c r="VCS48" s="287"/>
      <c r="VCT48" s="287"/>
      <c r="VCU48" s="285"/>
      <c r="VCV48" s="286"/>
      <c r="VCW48" s="286"/>
      <c r="VCX48" s="286"/>
      <c r="VCY48" s="287"/>
      <c r="VCZ48" s="287"/>
      <c r="VDA48" s="285"/>
      <c r="VDB48" s="287"/>
      <c r="VDC48" s="287"/>
      <c r="VDD48" s="285"/>
      <c r="VDE48" s="286"/>
      <c r="VDF48" s="286"/>
      <c r="VDG48" s="286"/>
      <c r="VDH48" s="286"/>
      <c r="VDI48" s="286"/>
      <c r="VDJ48" s="286"/>
      <c r="VDK48" s="163"/>
      <c r="VDL48" s="154"/>
      <c r="VDM48" s="287"/>
      <c r="VDN48" s="287"/>
      <c r="VDO48" s="285"/>
      <c r="VDP48" s="287"/>
      <c r="VDQ48" s="287"/>
      <c r="VDR48" s="285"/>
      <c r="VDS48" s="287"/>
      <c r="VDT48" s="287"/>
      <c r="VDU48" s="285"/>
      <c r="VDV48" s="287"/>
      <c r="VDW48" s="287"/>
      <c r="VDX48" s="285"/>
      <c r="VDY48" s="287"/>
      <c r="VDZ48" s="287"/>
      <c r="VEA48" s="285"/>
      <c r="VEB48" s="287"/>
      <c r="VEC48" s="287"/>
      <c r="VED48" s="285"/>
      <c r="VEE48" s="287"/>
      <c r="VEF48" s="287"/>
      <c r="VEG48" s="285"/>
      <c r="VEH48" s="287"/>
      <c r="VEI48" s="287"/>
      <c r="VEJ48" s="285"/>
      <c r="VEK48" s="287"/>
      <c r="VEL48" s="287"/>
      <c r="VEM48" s="285"/>
      <c r="VEN48" s="287"/>
      <c r="VEO48" s="287"/>
      <c r="VEP48" s="285"/>
      <c r="VEQ48" s="287"/>
      <c r="VER48" s="287"/>
      <c r="VES48" s="285"/>
      <c r="VET48" s="287"/>
      <c r="VEU48" s="287"/>
      <c r="VEV48" s="285"/>
      <c r="VEW48" s="287"/>
      <c r="VEX48" s="287"/>
      <c r="VEY48" s="285"/>
      <c r="VEZ48" s="287"/>
      <c r="VFA48" s="287"/>
      <c r="VFB48" s="285"/>
      <c r="VFC48" s="287"/>
      <c r="VFD48" s="287"/>
      <c r="VFE48" s="285"/>
      <c r="VFF48" s="287"/>
      <c r="VFG48" s="287"/>
      <c r="VFH48" s="285"/>
      <c r="VFI48" s="287"/>
      <c r="VFJ48" s="287"/>
      <c r="VFK48" s="285"/>
      <c r="VFL48" s="287"/>
      <c r="VFM48" s="287"/>
      <c r="VFN48" s="285"/>
      <c r="VFO48" s="287"/>
      <c r="VFP48" s="287"/>
      <c r="VFQ48" s="285"/>
      <c r="VFR48" s="287"/>
      <c r="VFS48" s="287"/>
      <c r="VFT48" s="285"/>
      <c r="VFU48" s="287"/>
      <c r="VFV48" s="287"/>
      <c r="VFW48" s="285"/>
      <c r="VFX48" s="286"/>
      <c r="VFY48" s="286"/>
      <c r="VFZ48" s="286"/>
      <c r="VGA48" s="287"/>
      <c r="VGB48" s="287"/>
      <c r="VGC48" s="285"/>
      <c r="VGD48" s="286"/>
      <c r="VGE48" s="286"/>
      <c r="VGF48" s="286"/>
      <c r="VGG48" s="287"/>
      <c r="VGH48" s="287"/>
      <c r="VGI48" s="285"/>
      <c r="VGJ48" s="287"/>
      <c r="VGK48" s="287"/>
      <c r="VGL48" s="285"/>
      <c r="VGM48" s="286"/>
      <c r="VGN48" s="286"/>
      <c r="VGO48" s="286"/>
      <c r="VGP48" s="286"/>
      <c r="VGQ48" s="286"/>
      <c r="VGR48" s="286"/>
      <c r="VGS48" s="163"/>
      <c r="VGT48" s="154"/>
      <c r="VGU48" s="287"/>
      <c r="VGV48" s="287"/>
      <c r="VGW48" s="285"/>
      <c r="VGX48" s="287"/>
      <c r="VGY48" s="287"/>
      <c r="VGZ48" s="285"/>
      <c r="VHA48" s="287"/>
      <c r="VHB48" s="287"/>
      <c r="VHC48" s="285"/>
      <c r="VHD48" s="287"/>
      <c r="VHE48" s="287"/>
      <c r="VHF48" s="285"/>
      <c r="VHG48" s="287"/>
      <c r="VHH48" s="287"/>
      <c r="VHI48" s="285"/>
      <c r="VHJ48" s="287"/>
      <c r="VHK48" s="287"/>
      <c r="VHL48" s="285"/>
      <c r="VHM48" s="287"/>
      <c r="VHN48" s="287"/>
      <c r="VHO48" s="285"/>
      <c r="VHP48" s="287"/>
      <c r="VHQ48" s="287"/>
      <c r="VHR48" s="285"/>
      <c r="VHS48" s="287"/>
      <c r="VHT48" s="287"/>
      <c r="VHU48" s="285"/>
      <c r="VHV48" s="287"/>
      <c r="VHW48" s="287"/>
      <c r="VHX48" s="285"/>
      <c r="VHY48" s="287"/>
      <c r="VHZ48" s="287"/>
      <c r="VIA48" s="285"/>
      <c r="VIB48" s="287"/>
      <c r="VIC48" s="287"/>
      <c r="VID48" s="285"/>
      <c r="VIE48" s="287"/>
      <c r="VIF48" s="287"/>
      <c r="VIG48" s="285"/>
      <c r="VIH48" s="287"/>
      <c r="VII48" s="287"/>
      <c r="VIJ48" s="285"/>
      <c r="VIK48" s="287"/>
      <c r="VIL48" s="287"/>
      <c r="VIM48" s="285"/>
      <c r="VIN48" s="287"/>
      <c r="VIO48" s="287"/>
      <c r="VIP48" s="285"/>
      <c r="VIQ48" s="287"/>
      <c r="VIR48" s="287"/>
      <c r="VIS48" s="285"/>
      <c r="VIT48" s="287"/>
      <c r="VIU48" s="287"/>
      <c r="VIV48" s="285"/>
      <c r="VIW48" s="287"/>
      <c r="VIX48" s="287"/>
      <c r="VIY48" s="285"/>
      <c r="VIZ48" s="287"/>
      <c r="VJA48" s="287"/>
      <c r="VJB48" s="285"/>
      <c r="VJC48" s="287"/>
      <c r="VJD48" s="287"/>
      <c r="VJE48" s="285"/>
      <c r="VJF48" s="286"/>
      <c r="VJG48" s="286"/>
      <c r="VJH48" s="286"/>
      <c r="VJI48" s="287"/>
      <c r="VJJ48" s="287"/>
      <c r="VJK48" s="285"/>
      <c r="VJL48" s="286"/>
      <c r="VJM48" s="286"/>
      <c r="VJN48" s="286"/>
      <c r="VJO48" s="287"/>
      <c r="VJP48" s="287"/>
      <c r="VJQ48" s="285"/>
      <c r="VJR48" s="287"/>
      <c r="VJS48" s="287"/>
      <c r="VJT48" s="285"/>
      <c r="VJU48" s="286"/>
      <c r="VJV48" s="286"/>
      <c r="VJW48" s="286"/>
      <c r="VJX48" s="286"/>
      <c r="VJY48" s="286"/>
      <c r="VJZ48" s="286"/>
      <c r="VKA48" s="163"/>
      <c r="VKB48" s="154"/>
      <c r="VKC48" s="287"/>
      <c r="VKD48" s="287"/>
      <c r="VKE48" s="285"/>
      <c r="VKF48" s="287"/>
      <c r="VKG48" s="287"/>
      <c r="VKH48" s="285"/>
      <c r="VKI48" s="287"/>
      <c r="VKJ48" s="287"/>
      <c r="VKK48" s="285"/>
      <c r="VKL48" s="287"/>
      <c r="VKM48" s="287"/>
      <c r="VKN48" s="285"/>
      <c r="VKO48" s="287"/>
      <c r="VKP48" s="287"/>
      <c r="VKQ48" s="285"/>
      <c r="VKR48" s="287"/>
      <c r="VKS48" s="287"/>
      <c r="VKT48" s="285"/>
      <c r="VKU48" s="287"/>
      <c r="VKV48" s="287"/>
      <c r="VKW48" s="285"/>
      <c r="VKX48" s="287"/>
      <c r="VKY48" s="287"/>
      <c r="VKZ48" s="285"/>
      <c r="VLA48" s="287"/>
      <c r="VLB48" s="287"/>
      <c r="VLC48" s="285"/>
      <c r="VLD48" s="287"/>
      <c r="VLE48" s="287"/>
      <c r="VLF48" s="285"/>
      <c r="VLG48" s="287"/>
      <c r="VLH48" s="287"/>
      <c r="VLI48" s="285"/>
      <c r="VLJ48" s="287"/>
      <c r="VLK48" s="287"/>
      <c r="VLL48" s="285"/>
      <c r="VLM48" s="287"/>
      <c r="VLN48" s="287"/>
      <c r="VLO48" s="285"/>
      <c r="VLP48" s="287"/>
      <c r="VLQ48" s="287"/>
      <c r="VLR48" s="285"/>
      <c r="VLS48" s="287"/>
      <c r="VLT48" s="287"/>
      <c r="VLU48" s="285"/>
      <c r="VLV48" s="287"/>
      <c r="VLW48" s="287"/>
      <c r="VLX48" s="285"/>
      <c r="VLY48" s="287"/>
      <c r="VLZ48" s="287"/>
      <c r="VMA48" s="285"/>
      <c r="VMB48" s="287"/>
      <c r="VMC48" s="287"/>
      <c r="VMD48" s="285"/>
      <c r="VME48" s="287"/>
      <c r="VMF48" s="287"/>
      <c r="VMG48" s="285"/>
      <c r="VMH48" s="287"/>
      <c r="VMI48" s="287"/>
      <c r="VMJ48" s="285"/>
      <c r="VMK48" s="287"/>
      <c r="VML48" s="287"/>
      <c r="VMM48" s="285"/>
      <c r="VMN48" s="286"/>
      <c r="VMO48" s="286"/>
      <c r="VMP48" s="286"/>
      <c r="VMQ48" s="287"/>
      <c r="VMR48" s="287"/>
      <c r="VMS48" s="285"/>
      <c r="VMT48" s="286"/>
      <c r="VMU48" s="286"/>
      <c r="VMV48" s="286"/>
      <c r="VMW48" s="287"/>
      <c r="VMX48" s="287"/>
      <c r="VMY48" s="285"/>
      <c r="VMZ48" s="287"/>
      <c r="VNA48" s="287"/>
      <c r="VNB48" s="285"/>
      <c r="VNC48" s="286"/>
      <c r="VND48" s="286"/>
      <c r="VNE48" s="286"/>
      <c r="VNF48" s="286"/>
      <c r="VNG48" s="286"/>
      <c r="VNH48" s="286"/>
      <c r="VNI48" s="163"/>
      <c r="VNJ48" s="154"/>
      <c r="VNK48" s="287"/>
      <c r="VNL48" s="287"/>
      <c r="VNM48" s="285"/>
      <c r="VNN48" s="287"/>
      <c r="VNO48" s="287"/>
      <c r="VNP48" s="285"/>
      <c r="VNQ48" s="287"/>
      <c r="VNR48" s="287"/>
      <c r="VNS48" s="285"/>
      <c r="VNT48" s="287"/>
      <c r="VNU48" s="287"/>
      <c r="VNV48" s="285"/>
      <c r="VNW48" s="287"/>
      <c r="VNX48" s="287"/>
      <c r="VNY48" s="285"/>
      <c r="VNZ48" s="287"/>
      <c r="VOA48" s="287"/>
      <c r="VOB48" s="285"/>
      <c r="VOC48" s="287"/>
      <c r="VOD48" s="287"/>
      <c r="VOE48" s="285"/>
      <c r="VOF48" s="287"/>
      <c r="VOG48" s="287"/>
      <c r="VOH48" s="285"/>
      <c r="VOI48" s="287"/>
      <c r="VOJ48" s="287"/>
      <c r="VOK48" s="285"/>
      <c r="VOL48" s="287"/>
      <c r="VOM48" s="287"/>
      <c r="VON48" s="285"/>
      <c r="VOO48" s="287"/>
      <c r="VOP48" s="287"/>
      <c r="VOQ48" s="285"/>
      <c r="VOR48" s="287"/>
      <c r="VOS48" s="287"/>
      <c r="VOT48" s="285"/>
      <c r="VOU48" s="287"/>
      <c r="VOV48" s="287"/>
      <c r="VOW48" s="285"/>
      <c r="VOX48" s="287"/>
      <c r="VOY48" s="287"/>
      <c r="VOZ48" s="285"/>
      <c r="VPA48" s="287"/>
      <c r="VPB48" s="287"/>
      <c r="VPC48" s="285"/>
      <c r="VPD48" s="287"/>
      <c r="VPE48" s="287"/>
      <c r="VPF48" s="285"/>
      <c r="VPG48" s="287"/>
      <c r="VPH48" s="287"/>
      <c r="VPI48" s="285"/>
      <c r="VPJ48" s="287"/>
      <c r="VPK48" s="287"/>
      <c r="VPL48" s="285"/>
      <c r="VPM48" s="287"/>
      <c r="VPN48" s="287"/>
      <c r="VPO48" s="285"/>
      <c r="VPP48" s="287"/>
      <c r="VPQ48" s="287"/>
      <c r="VPR48" s="285"/>
      <c r="VPS48" s="287"/>
      <c r="VPT48" s="287"/>
      <c r="VPU48" s="285"/>
      <c r="VPV48" s="286"/>
      <c r="VPW48" s="286"/>
      <c r="VPX48" s="286"/>
      <c r="VPY48" s="287"/>
      <c r="VPZ48" s="287"/>
      <c r="VQA48" s="285"/>
      <c r="VQB48" s="286"/>
      <c r="VQC48" s="286"/>
      <c r="VQD48" s="286"/>
      <c r="VQE48" s="287"/>
      <c r="VQF48" s="287"/>
      <c r="VQG48" s="285"/>
      <c r="VQH48" s="287"/>
      <c r="VQI48" s="287"/>
      <c r="VQJ48" s="285"/>
      <c r="VQK48" s="286"/>
      <c r="VQL48" s="286"/>
      <c r="VQM48" s="286"/>
      <c r="VQN48" s="286"/>
      <c r="VQO48" s="286"/>
      <c r="VQP48" s="286"/>
      <c r="VQQ48" s="163"/>
      <c r="VQR48" s="154"/>
      <c r="VQS48" s="287"/>
      <c r="VQT48" s="287"/>
      <c r="VQU48" s="285"/>
      <c r="VQV48" s="287"/>
      <c r="VQW48" s="287"/>
      <c r="VQX48" s="285"/>
      <c r="VQY48" s="287"/>
      <c r="VQZ48" s="287"/>
      <c r="VRA48" s="285"/>
      <c r="VRB48" s="287"/>
      <c r="VRC48" s="287"/>
      <c r="VRD48" s="285"/>
      <c r="VRE48" s="287"/>
      <c r="VRF48" s="287"/>
      <c r="VRG48" s="285"/>
      <c r="VRH48" s="287"/>
      <c r="VRI48" s="287"/>
      <c r="VRJ48" s="285"/>
      <c r="VRK48" s="287"/>
      <c r="VRL48" s="287"/>
      <c r="VRM48" s="285"/>
      <c r="VRN48" s="287"/>
      <c r="VRO48" s="287"/>
      <c r="VRP48" s="285"/>
      <c r="VRQ48" s="287"/>
      <c r="VRR48" s="287"/>
      <c r="VRS48" s="285"/>
      <c r="VRT48" s="287"/>
      <c r="VRU48" s="287"/>
      <c r="VRV48" s="285"/>
      <c r="VRW48" s="287"/>
      <c r="VRX48" s="287"/>
      <c r="VRY48" s="285"/>
      <c r="VRZ48" s="287"/>
      <c r="VSA48" s="287"/>
      <c r="VSB48" s="285"/>
      <c r="VSC48" s="287"/>
      <c r="VSD48" s="287"/>
      <c r="VSE48" s="285"/>
      <c r="VSF48" s="287"/>
      <c r="VSG48" s="287"/>
      <c r="VSH48" s="285"/>
      <c r="VSI48" s="287"/>
      <c r="VSJ48" s="287"/>
      <c r="VSK48" s="285"/>
      <c r="VSL48" s="287"/>
      <c r="VSM48" s="287"/>
      <c r="VSN48" s="285"/>
      <c r="VSO48" s="287"/>
      <c r="VSP48" s="287"/>
      <c r="VSQ48" s="285"/>
      <c r="VSR48" s="287"/>
      <c r="VSS48" s="287"/>
      <c r="VST48" s="285"/>
      <c r="VSU48" s="287"/>
      <c r="VSV48" s="287"/>
      <c r="VSW48" s="285"/>
      <c r="VSX48" s="287"/>
      <c r="VSY48" s="287"/>
      <c r="VSZ48" s="285"/>
      <c r="VTA48" s="287"/>
      <c r="VTB48" s="287"/>
      <c r="VTC48" s="285"/>
      <c r="VTD48" s="286"/>
      <c r="VTE48" s="286"/>
      <c r="VTF48" s="286"/>
      <c r="VTG48" s="287"/>
      <c r="VTH48" s="287"/>
      <c r="VTI48" s="285"/>
      <c r="VTJ48" s="286"/>
      <c r="VTK48" s="286"/>
      <c r="VTL48" s="286"/>
      <c r="VTM48" s="287"/>
      <c r="VTN48" s="287"/>
      <c r="VTO48" s="285"/>
      <c r="VTP48" s="287"/>
      <c r="VTQ48" s="287"/>
      <c r="VTR48" s="285"/>
      <c r="VTS48" s="286"/>
      <c r="VTT48" s="286"/>
      <c r="VTU48" s="286"/>
      <c r="VTV48" s="286"/>
      <c r="VTW48" s="286"/>
      <c r="VTX48" s="286"/>
      <c r="VTY48" s="163"/>
      <c r="VTZ48" s="154"/>
      <c r="VUA48" s="287"/>
      <c r="VUB48" s="287"/>
      <c r="VUC48" s="285"/>
      <c r="VUD48" s="287"/>
      <c r="VUE48" s="287"/>
      <c r="VUF48" s="285"/>
      <c r="VUG48" s="287"/>
      <c r="VUH48" s="287"/>
      <c r="VUI48" s="285"/>
      <c r="VUJ48" s="287"/>
      <c r="VUK48" s="287"/>
      <c r="VUL48" s="285"/>
      <c r="VUM48" s="287"/>
      <c r="VUN48" s="287"/>
      <c r="VUO48" s="285"/>
      <c r="VUP48" s="287"/>
      <c r="VUQ48" s="287"/>
      <c r="VUR48" s="285"/>
      <c r="VUS48" s="287"/>
      <c r="VUT48" s="287"/>
      <c r="VUU48" s="285"/>
      <c r="VUV48" s="287"/>
      <c r="VUW48" s="287"/>
      <c r="VUX48" s="285"/>
      <c r="VUY48" s="287"/>
      <c r="VUZ48" s="287"/>
      <c r="VVA48" s="285"/>
      <c r="VVB48" s="287"/>
      <c r="VVC48" s="287"/>
      <c r="VVD48" s="285"/>
      <c r="VVE48" s="287"/>
      <c r="VVF48" s="287"/>
      <c r="VVG48" s="285"/>
      <c r="VVH48" s="287"/>
      <c r="VVI48" s="287"/>
      <c r="VVJ48" s="285"/>
      <c r="VVK48" s="287"/>
      <c r="VVL48" s="287"/>
      <c r="VVM48" s="285"/>
      <c r="VVN48" s="287"/>
      <c r="VVO48" s="287"/>
      <c r="VVP48" s="285"/>
      <c r="VVQ48" s="287"/>
      <c r="VVR48" s="287"/>
      <c r="VVS48" s="285"/>
      <c r="VVT48" s="287"/>
      <c r="VVU48" s="287"/>
      <c r="VVV48" s="285"/>
      <c r="VVW48" s="287"/>
      <c r="VVX48" s="287"/>
      <c r="VVY48" s="285"/>
      <c r="VVZ48" s="287"/>
      <c r="VWA48" s="287"/>
      <c r="VWB48" s="285"/>
      <c r="VWC48" s="287"/>
      <c r="VWD48" s="287"/>
      <c r="VWE48" s="285"/>
      <c r="VWF48" s="287"/>
      <c r="VWG48" s="287"/>
      <c r="VWH48" s="285"/>
      <c r="VWI48" s="287"/>
      <c r="VWJ48" s="287"/>
      <c r="VWK48" s="285"/>
      <c r="VWL48" s="286"/>
      <c r="VWM48" s="286"/>
      <c r="VWN48" s="286"/>
      <c r="VWO48" s="287"/>
      <c r="VWP48" s="287"/>
      <c r="VWQ48" s="285"/>
      <c r="VWR48" s="286"/>
      <c r="VWS48" s="286"/>
      <c r="VWT48" s="286"/>
      <c r="VWU48" s="287"/>
      <c r="VWV48" s="287"/>
      <c r="VWW48" s="285"/>
      <c r="VWX48" s="287"/>
      <c r="VWY48" s="287"/>
      <c r="VWZ48" s="285"/>
      <c r="VXA48" s="286"/>
      <c r="VXB48" s="286"/>
      <c r="VXC48" s="286"/>
      <c r="VXD48" s="286"/>
      <c r="VXE48" s="286"/>
      <c r="VXF48" s="286"/>
      <c r="VXG48" s="163"/>
      <c r="VXH48" s="154"/>
      <c r="VXI48" s="287"/>
      <c r="VXJ48" s="287"/>
      <c r="VXK48" s="285"/>
      <c r="VXL48" s="287"/>
      <c r="VXM48" s="287"/>
      <c r="VXN48" s="285"/>
      <c r="VXO48" s="287"/>
      <c r="VXP48" s="287"/>
      <c r="VXQ48" s="285"/>
      <c r="VXR48" s="287"/>
      <c r="VXS48" s="287"/>
      <c r="VXT48" s="285"/>
      <c r="VXU48" s="287"/>
      <c r="VXV48" s="287"/>
      <c r="VXW48" s="285"/>
      <c r="VXX48" s="287"/>
      <c r="VXY48" s="287"/>
      <c r="VXZ48" s="285"/>
      <c r="VYA48" s="287"/>
      <c r="VYB48" s="287"/>
      <c r="VYC48" s="285"/>
      <c r="VYD48" s="287"/>
      <c r="VYE48" s="287"/>
      <c r="VYF48" s="285"/>
      <c r="VYG48" s="287"/>
      <c r="VYH48" s="287"/>
      <c r="VYI48" s="285"/>
      <c r="VYJ48" s="287"/>
      <c r="VYK48" s="287"/>
      <c r="VYL48" s="285"/>
      <c r="VYM48" s="287"/>
      <c r="VYN48" s="287"/>
      <c r="VYO48" s="285"/>
      <c r="VYP48" s="287"/>
      <c r="VYQ48" s="287"/>
      <c r="VYR48" s="285"/>
      <c r="VYS48" s="287"/>
      <c r="VYT48" s="287"/>
      <c r="VYU48" s="285"/>
      <c r="VYV48" s="287"/>
      <c r="VYW48" s="287"/>
      <c r="VYX48" s="285"/>
      <c r="VYY48" s="287"/>
      <c r="VYZ48" s="287"/>
      <c r="VZA48" s="285"/>
      <c r="VZB48" s="287"/>
      <c r="VZC48" s="287"/>
      <c r="VZD48" s="285"/>
      <c r="VZE48" s="287"/>
      <c r="VZF48" s="287"/>
      <c r="VZG48" s="285"/>
      <c r="VZH48" s="287"/>
      <c r="VZI48" s="287"/>
      <c r="VZJ48" s="285"/>
      <c r="VZK48" s="287"/>
      <c r="VZL48" s="287"/>
      <c r="VZM48" s="285"/>
      <c r="VZN48" s="287"/>
      <c r="VZO48" s="287"/>
      <c r="VZP48" s="285"/>
      <c r="VZQ48" s="287"/>
      <c r="VZR48" s="287"/>
      <c r="VZS48" s="285"/>
      <c r="VZT48" s="286"/>
      <c r="VZU48" s="286"/>
      <c r="VZV48" s="286"/>
      <c r="VZW48" s="287"/>
      <c r="VZX48" s="287"/>
      <c r="VZY48" s="285"/>
      <c r="VZZ48" s="286"/>
      <c r="WAA48" s="286"/>
      <c r="WAB48" s="286"/>
      <c r="WAC48" s="287"/>
      <c r="WAD48" s="287"/>
      <c r="WAE48" s="285"/>
      <c r="WAF48" s="287"/>
      <c r="WAG48" s="287"/>
      <c r="WAH48" s="285"/>
      <c r="WAI48" s="286"/>
      <c r="WAJ48" s="286"/>
      <c r="WAK48" s="286"/>
      <c r="WAL48" s="286"/>
      <c r="WAM48" s="286"/>
      <c r="WAN48" s="286"/>
      <c r="WAO48" s="163"/>
      <c r="WAP48" s="154"/>
      <c r="WAQ48" s="287"/>
      <c r="WAR48" s="287"/>
      <c r="WAS48" s="285"/>
      <c r="WAT48" s="287"/>
      <c r="WAU48" s="287"/>
      <c r="WAV48" s="285"/>
      <c r="WAW48" s="287"/>
      <c r="WAX48" s="287"/>
      <c r="WAY48" s="285"/>
      <c r="WAZ48" s="287"/>
      <c r="WBA48" s="287"/>
      <c r="WBB48" s="285"/>
      <c r="WBC48" s="287"/>
      <c r="WBD48" s="287"/>
      <c r="WBE48" s="285"/>
      <c r="WBF48" s="287"/>
      <c r="WBG48" s="287"/>
      <c r="WBH48" s="285"/>
      <c r="WBI48" s="287"/>
      <c r="WBJ48" s="287"/>
      <c r="WBK48" s="285"/>
      <c r="WBL48" s="287"/>
      <c r="WBM48" s="287"/>
      <c r="WBN48" s="285"/>
      <c r="WBO48" s="287"/>
      <c r="WBP48" s="287"/>
      <c r="WBQ48" s="285"/>
      <c r="WBR48" s="287"/>
      <c r="WBS48" s="287"/>
      <c r="WBT48" s="285"/>
      <c r="WBU48" s="287"/>
      <c r="WBV48" s="287"/>
      <c r="WBW48" s="285"/>
      <c r="WBX48" s="287"/>
      <c r="WBY48" s="287"/>
      <c r="WBZ48" s="285"/>
      <c r="WCA48" s="287"/>
      <c r="WCB48" s="287"/>
      <c r="WCC48" s="285"/>
      <c r="WCD48" s="287"/>
      <c r="WCE48" s="287"/>
      <c r="WCF48" s="285"/>
      <c r="WCG48" s="287"/>
      <c r="WCH48" s="287"/>
      <c r="WCI48" s="285"/>
      <c r="WCJ48" s="287"/>
      <c r="WCK48" s="287"/>
      <c r="WCL48" s="285"/>
      <c r="WCM48" s="287"/>
      <c r="WCN48" s="287"/>
      <c r="WCO48" s="285"/>
      <c r="WCP48" s="287"/>
      <c r="WCQ48" s="287"/>
      <c r="WCR48" s="285"/>
      <c r="WCS48" s="287"/>
      <c r="WCT48" s="287"/>
      <c r="WCU48" s="285"/>
      <c r="WCV48" s="287"/>
      <c r="WCW48" s="287"/>
      <c r="WCX48" s="285"/>
      <c r="WCY48" s="287"/>
      <c r="WCZ48" s="287"/>
      <c r="WDA48" s="285"/>
      <c r="WDB48" s="286"/>
      <c r="WDC48" s="286"/>
      <c r="WDD48" s="286"/>
      <c r="WDE48" s="287"/>
      <c r="WDF48" s="287"/>
      <c r="WDG48" s="285"/>
      <c r="WDH48" s="286"/>
      <c r="WDI48" s="286"/>
      <c r="WDJ48" s="286"/>
      <c r="WDK48" s="287"/>
      <c r="WDL48" s="287"/>
      <c r="WDM48" s="285"/>
      <c r="WDN48" s="287"/>
      <c r="WDO48" s="287"/>
      <c r="WDP48" s="285"/>
      <c r="WDQ48" s="286"/>
      <c r="WDR48" s="286"/>
      <c r="WDS48" s="286"/>
      <c r="WDT48" s="286"/>
      <c r="WDU48" s="286"/>
      <c r="WDV48" s="286"/>
      <c r="WDW48" s="163"/>
      <c r="WDX48" s="154"/>
      <c r="WDY48" s="287"/>
      <c r="WDZ48" s="287"/>
      <c r="WEA48" s="285"/>
      <c r="WEB48" s="287"/>
      <c r="WEC48" s="287"/>
      <c r="WED48" s="285"/>
      <c r="WEE48" s="287"/>
      <c r="WEF48" s="287"/>
      <c r="WEG48" s="285"/>
      <c r="WEH48" s="287"/>
      <c r="WEI48" s="287"/>
      <c r="WEJ48" s="285"/>
      <c r="WEK48" s="287"/>
      <c r="WEL48" s="287"/>
      <c r="WEM48" s="285"/>
      <c r="WEN48" s="287"/>
      <c r="WEO48" s="287"/>
      <c r="WEP48" s="285"/>
      <c r="WEQ48" s="287"/>
      <c r="WER48" s="287"/>
      <c r="WES48" s="285"/>
      <c r="WET48" s="287"/>
      <c r="WEU48" s="287"/>
      <c r="WEV48" s="285"/>
      <c r="WEW48" s="287"/>
      <c r="WEX48" s="287"/>
      <c r="WEY48" s="285"/>
      <c r="WEZ48" s="287"/>
      <c r="WFA48" s="287"/>
      <c r="WFB48" s="285"/>
      <c r="WFC48" s="287"/>
      <c r="WFD48" s="287"/>
      <c r="WFE48" s="285"/>
      <c r="WFF48" s="287"/>
      <c r="WFG48" s="287"/>
      <c r="WFH48" s="285"/>
      <c r="WFI48" s="287"/>
      <c r="WFJ48" s="287"/>
      <c r="WFK48" s="285"/>
      <c r="WFL48" s="287"/>
      <c r="WFM48" s="287"/>
      <c r="WFN48" s="285"/>
      <c r="WFO48" s="287"/>
      <c r="WFP48" s="287"/>
      <c r="WFQ48" s="285"/>
      <c r="WFR48" s="287"/>
      <c r="WFS48" s="287"/>
      <c r="WFT48" s="285"/>
      <c r="WFU48" s="287"/>
      <c r="WFV48" s="287"/>
      <c r="WFW48" s="285"/>
      <c r="WFX48" s="287"/>
      <c r="WFY48" s="287"/>
      <c r="WFZ48" s="285"/>
      <c r="WGA48" s="287"/>
      <c r="WGB48" s="287"/>
      <c r="WGC48" s="285"/>
      <c r="WGD48" s="287"/>
      <c r="WGE48" s="287"/>
      <c r="WGF48" s="285"/>
      <c r="WGG48" s="287"/>
      <c r="WGH48" s="287"/>
      <c r="WGI48" s="285"/>
      <c r="WGJ48" s="286"/>
      <c r="WGK48" s="286"/>
      <c r="WGL48" s="286"/>
      <c r="WGM48" s="287"/>
      <c r="WGN48" s="287"/>
      <c r="WGO48" s="285"/>
      <c r="WGP48" s="286"/>
      <c r="WGQ48" s="286"/>
      <c r="WGR48" s="286"/>
      <c r="WGS48" s="287"/>
      <c r="WGT48" s="287"/>
      <c r="WGU48" s="285"/>
      <c r="WGV48" s="287"/>
      <c r="WGW48" s="287"/>
      <c r="WGX48" s="285"/>
      <c r="WGY48" s="286"/>
      <c r="WGZ48" s="286"/>
      <c r="WHA48" s="286"/>
      <c r="WHB48" s="286"/>
      <c r="WHC48" s="286"/>
      <c r="WHD48" s="286"/>
      <c r="WHE48" s="163"/>
      <c r="WHF48" s="154"/>
      <c r="WHG48" s="287"/>
      <c r="WHH48" s="287"/>
      <c r="WHI48" s="285"/>
      <c r="WHJ48" s="287"/>
      <c r="WHK48" s="287"/>
      <c r="WHL48" s="285"/>
      <c r="WHM48" s="287"/>
      <c r="WHN48" s="287"/>
      <c r="WHO48" s="285"/>
      <c r="WHP48" s="287"/>
      <c r="WHQ48" s="287"/>
      <c r="WHR48" s="285"/>
      <c r="WHS48" s="287"/>
      <c r="WHT48" s="287"/>
      <c r="WHU48" s="285"/>
      <c r="WHV48" s="287"/>
      <c r="WHW48" s="287"/>
      <c r="WHX48" s="285"/>
      <c r="WHY48" s="287"/>
      <c r="WHZ48" s="287"/>
      <c r="WIA48" s="285"/>
      <c r="WIB48" s="287"/>
      <c r="WIC48" s="287"/>
      <c r="WID48" s="285"/>
      <c r="WIE48" s="287"/>
      <c r="WIF48" s="287"/>
      <c r="WIG48" s="285"/>
      <c r="WIH48" s="287"/>
      <c r="WII48" s="287"/>
      <c r="WIJ48" s="285"/>
      <c r="WIK48" s="287"/>
      <c r="WIL48" s="287"/>
      <c r="WIM48" s="285"/>
      <c r="WIN48" s="287"/>
      <c r="WIO48" s="287"/>
      <c r="WIP48" s="285"/>
      <c r="WIQ48" s="287"/>
      <c r="WIR48" s="287"/>
      <c r="WIS48" s="285"/>
      <c r="WIT48" s="287"/>
      <c r="WIU48" s="287"/>
      <c r="WIV48" s="285"/>
      <c r="WIW48" s="287"/>
      <c r="WIX48" s="287"/>
      <c r="WIY48" s="285"/>
      <c r="WIZ48" s="287"/>
      <c r="WJA48" s="287"/>
      <c r="WJB48" s="285"/>
      <c r="WJC48" s="287"/>
      <c r="WJD48" s="287"/>
      <c r="WJE48" s="285"/>
      <c r="WJF48" s="287"/>
      <c r="WJG48" s="287"/>
      <c r="WJH48" s="285"/>
      <c r="WJI48" s="287"/>
      <c r="WJJ48" s="287"/>
      <c r="WJK48" s="285"/>
      <c r="WJL48" s="287"/>
      <c r="WJM48" s="287"/>
      <c r="WJN48" s="285"/>
      <c r="WJO48" s="287"/>
      <c r="WJP48" s="287"/>
      <c r="WJQ48" s="285"/>
      <c r="WJR48" s="286"/>
      <c r="WJS48" s="286"/>
      <c r="WJT48" s="286"/>
      <c r="WJU48" s="287"/>
      <c r="WJV48" s="287"/>
      <c r="WJW48" s="285"/>
      <c r="WJX48" s="286"/>
      <c r="WJY48" s="286"/>
      <c r="WJZ48" s="286"/>
      <c r="WKA48" s="287"/>
      <c r="WKB48" s="287"/>
      <c r="WKC48" s="285"/>
      <c r="WKD48" s="287"/>
      <c r="WKE48" s="287"/>
      <c r="WKF48" s="285"/>
      <c r="WKG48" s="286"/>
      <c r="WKH48" s="286"/>
      <c r="WKI48" s="286"/>
      <c r="WKJ48" s="286"/>
      <c r="WKK48" s="286"/>
      <c r="WKL48" s="286"/>
      <c r="WKM48" s="163"/>
      <c r="WKN48" s="154"/>
      <c r="WKO48" s="287"/>
      <c r="WKP48" s="287"/>
      <c r="WKQ48" s="285"/>
      <c r="WKR48" s="287"/>
      <c r="WKS48" s="287"/>
      <c r="WKT48" s="285"/>
      <c r="WKU48" s="287"/>
      <c r="WKV48" s="287"/>
      <c r="WKW48" s="285"/>
      <c r="WKX48" s="287"/>
      <c r="WKY48" s="287"/>
      <c r="WKZ48" s="285"/>
      <c r="WLA48" s="287"/>
      <c r="WLB48" s="287"/>
      <c r="WLC48" s="285"/>
      <c r="WLD48" s="287"/>
      <c r="WLE48" s="287"/>
      <c r="WLF48" s="285"/>
      <c r="WLG48" s="287"/>
      <c r="WLH48" s="287"/>
      <c r="WLI48" s="285"/>
      <c r="WLJ48" s="287"/>
      <c r="WLK48" s="287"/>
      <c r="WLL48" s="285"/>
      <c r="WLM48" s="287"/>
      <c r="WLN48" s="287"/>
      <c r="WLO48" s="285"/>
      <c r="WLP48" s="287"/>
      <c r="WLQ48" s="287"/>
      <c r="WLR48" s="285"/>
      <c r="WLS48" s="287"/>
      <c r="WLT48" s="287"/>
      <c r="WLU48" s="285"/>
      <c r="WLV48" s="287"/>
      <c r="WLW48" s="287"/>
      <c r="WLX48" s="285"/>
      <c r="WLY48" s="287"/>
      <c r="WLZ48" s="287"/>
      <c r="WMA48" s="285"/>
      <c r="WMB48" s="287"/>
      <c r="WMC48" s="287"/>
      <c r="WMD48" s="285"/>
      <c r="WME48" s="287"/>
      <c r="WMF48" s="287"/>
      <c r="WMG48" s="285"/>
      <c r="WMH48" s="287"/>
      <c r="WMI48" s="287"/>
      <c r="WMJ48" s="285"/>
      <c r="WMK48" s="287"/>
      <c r="WML48" s="287"/>
      <c r="WMM48" s="285"/>
      <c r="WMN48" s="287"/>
      <c r="WMO48" s="287"/>
      <c r="WMP48" s="285"/>
      <c r="WMQ48" s="287"/>
      <c r="WMR48" s="287"/>
      <c r="WMS48" s="285"/>
      <c r="WMT48" s="287"/>
      <c r="WMU48" s="287"/>
      <c r="WMV48" s="285"/>
      <c r="WMW48" s="287"/>
      <c r="WMX48" s="287"/>
      <c r="WMY48" s="285"/>
      <c r="WMZ48" s="286"/>
      <c r="WNA48" s="286"/>
      <c r="WNB48" s="286"/>
      <c r="WNC48" s="287"/>
      <c r="WND48" s="287"/>
      <c r="WNE48" s="285"/>
      <c r="WNF48" s="286"/>
      <c r="WNG48" s="286"/>
      <c r="WNH48" s="286"/>
      <c r="WNI48" s="287"/>
      <c r="WNJ48" s="287"/>
      <c r="WNK48" s="285"/>
      <c r="WNL48" s="287"/>
      <c r="WNM48" s="287"/>
      <c r="WNN48" s="285"/>
      <c r="WNO48" s="286"/>
      <c r="WNP48" s="286"/>
      <c r="WNQ48" s="286"/>
      <c r="WNR48" s="286"/>
      <c r="WNS48" s="286"/>
      <c r="WNT48" s="286"/>
      <c r="WNU48" s="163"/>
      <c r="WNV48" s="154"/>
      <c r="WNW48" s="287"/>
      <c r="WNX48" s="287"/>
      <c r="WNY48" s="285"/>
      <c r="WNZ48" s="287"/>
      <c r="WOA48" s="287"/>
      <c r="WOB48" s="285"/>
      <c r="WOC48" s="287"/>
      <c r="WOD48" s="287"/>
      <c r="WOE48" s="285"/>
      <c r="WOF48" s="287"/>
      <c r="WOG48" s="287"/>
      <c r="WOH48" s="285"/>
      <c r="WOI48" s="287"/>
      <c r="WOJ48" s="287"/>
      <c r="WOK48" s="285"/>
      <c r="WOL48" s="287"/>
      <c r="WOM48" s="287"/>
      <c r="WON48" s="285"/>
      <c r="WOO48" s="287"/>
      <c r="WOP48" s="287"/>
      <c r="WOQ48" s="285"/>
      <c r="WOR48" s="287"/>
      <c r="WOS48" s="287"/>
      <c r="WOT48" s="285"/>
      <c r="WOU48" s="287"/>
      <c r="WOV48" s="287"/>
      <c r="WOW48" s="285"/>
      <c r="WOX48" s="287"/>
      <c r="WOY48" s="287"/>
      <c r="WOZ48" s="285"/>
      <c r="WPA48" s="287"/>
      <c r="WPB48" s="287"/>
      <c r="WPC48" s="285"/>
      <c r="WPD48" s="287"/>
      <c r="WPE48" s="287"/>
      <c r="WPF48" s="285"/>
      <c r="WPG48" s="287"/>
      <c r="WPH48" s="287"/>
      <c r="WPI48" s="285"/>
      <c r="WPJ48" s="287"/>
      <c r="WPK48" s="287"/>
      <c r="WPL48" s="285"/>
      <c r="WPM48" s="287"/>
      <c r="WPN48" s="287"/>
      <c r="WPO48" s="285"/>
      <c r="WPP48" s="287"/>
      <c r="WPQ48" s="287"/>
      <c r="WPR48" s="285"/>
      <c r="WPS48" s="287"/>
      <c r="WPT48" s="287"/>
      <c r="WPU48" s="285"/>
      <c r="WPV48" s="287"/>
      <c r="WPW48" s="287"/>
      <c r="WPX48" s="285"/>
      <c r="WPY48" s="287"/>
      <c r="WPZ48" s="287"/>
      <c r="WQA48" s="285"/>
      <c r="WQB48" s="287"/>
      <c r="WQC48" s="287"/>
      <c r="WQD48" s="285"/>
      <c r="WQE48" s="287"/>
      <c r="WQF48" s="287"/>
      <c r="WQG48" s="285"/>
      <c r="WQH48" s="286"/>
      <c r="WQI48" s="286"/>
      <c r="WQJ48" s="286"/>
      <c r="WQK48" s="287"/>
      <c r="WQL48" s="287"/>
      <c r="WQM48" s="285"/>
      <c r="WQN48" s="286"/>
      <c r="WQO48" s="286"/>
      <c r="WQP48" s="286"/>
      <c r="WQQ48" s="287"/>
      <c r="WQR48" s="287"/>
      <c r="WQS48" s="285"/>
      <c r="WQT48" s="287"/>
      <c r="WQU48" s="287"/>
      <c r="WQV48" s="285"/>
      <c r="WQW48" s="286"/>
      <c r="WQX48" s="286"/>
      <c r="WQY48" s="286"/>
      <c r="WQZ48" s="286"/>
      <c r="WRA48" s="286"/>
      <c r="WRB48" s="286"/>
      <c r="WRC48" s="163"/>
      <c r="WRD48" s="154"/>
      <c r="WRE48" s="287"/>
      <c r="WRF48" s="287"/>
      <c r="WRG48" s="285"/>
      <c r="WRH48" s="287"/>
      <c r="WRI48" s="287"/>
      <c r="WRJ48" s="285"/>
      <c r="WRK48" s="287"/>
      <c r="WRL48" s="287"/>
      <c r="WRM48" s="285"/>
      <c r="WRN48" s="287"/>
      <c r="WRO48" s="287"/>
      <c r="WRP48" s="285"/>
      <c r="WRQ48" s="287"/>
      <c r="WRR48" s="287"/>
      <c r="WRS48" s="285"/>
      <c r="WRT48" s="287"/>
      <c r="WRU48" s="287"/>
      <c r="WRV48" s="285"/>
      <c r="WRW48" s="287"/>
      <c r="WRX48" s="287"/>
      <c r="WRY48" s="285"/>
      <c r="WRZ48" s="287"/>
      <c r="WSA48" s="287"/>
      <c r="WSB48" s="285"/>
      <c r="WSC48" s="287"/>
      <c r="WSD48" s="287"/>
      <c r="WSE48" s="285"/>
      <c r="WSF48" s="287"/>
      <c r="WSG48" s="287"/>
      <c r="WSH48" s="285"/>
      <c r="WSI48" s="287"/>
      <c r="WSJ48" s="287"/>
      <c r="WSK48" s="285"/>
      <c r="WSL48" s="287"/>
      <c r="WSM48" s="287"/>
      <c r="WSN48" s="285"/>
      <c r="WSO48" s="287"/>
      <c r="WSP48" s="287"/>
      <c r="WSQ48" s="285"/>
      <c r="WSR48" s="287"/>
      <c r="WSS48" s="287"/>
      <c r="WST48" s="285"/>
      <c r="WSU48" s="287"/>
      <c r="WSV48" s="287"/>
      <c r="WSW48" s="285"/>
      <c r="WSX48" s="287"/>
      <c r="WSY48" s="287"/>
      <c r="WSZ48" s="285"/>
      <c r="WTA48" s="287"/>
      <c r="WTB48" s="287"/>
      <c r="WTC48" s="285"/>
      <c r="WTD48" s="287"/>
      <c r="WTE48" s="287"/>
      <c r="WTF48" s="285"/>
      <c r="WTG48" s="287"/>
      <c r="WTH48" s="287"/>
      <c r="WTI48" s="285"/>
      <c r="WTJ48" s="287"/>
      <c r="WTK48" s="287"/>
      <c r="WTL48" s="285"/>
      <c r="WTM48" s="287"/>
      <c r="WTN48" s="287"/>
      <c r="WTO48" s="285"/>
      <c r="WTP48" s="286"/>
      <c r="WTQ48" s="286"/>
      <c r="WTR48" s="286"/>
      <c r="WTS48" s="287"/>
      <c r="WTT48" s="287"/>
      <c r="WTU48" s="285"/>
      <c r="WTV48" s="286"/>
      <c r="WTW48" s="286"/>
      <c r="WTX48" s="286"/>
      <c r="WTY48" s="287"/>
      <c r="WTZ48" s="287"/>
      <c r="WUA48" s="285"/>
      <c r="WUB48" s="287"/>
      <c r="WUC48" s="287"/>
      <c r="WUD48" s="285"/>
      <c r="WUE48" s="286"/>
      <c r="WUF48" s="286"/>
      <c r="WUG48" s="286"/>
      <c r="WUH48" s="286"/>
      <c r="WUI48" s="286"/>
      <c r="WUJ48" s="286"/>
      <c r="WUK48" s="163"/>
      <c r="WUL48" s="154"/>
      <c r="WUM48" s="287"/>
      <c r="WUN48" s="287"/>
      <c r="WUO48" s="285"/>
      <c r="WUP48" s="287"/>
      <c r="WUQ48" s="287"/>
      <c r="WUR48" s="285"/>
      <c r="WUS48" s="287"/>
      <c r="WUT48" s="287"/>
      <c r="WUU48" s="285"/>
      <c r="WUV48" s="287"/>
      <c r="WUW48" s="287"/>
      <c r="WUX48" s="285"/>
      <c r="WUY48" s="287"/>
      <c r="WUZ48" s="287"/>
      <c r="WVA48" s="285"/>
      <c r="WVB48" s="287"/>
      <c r="WVC48" s="287"/>
      <c r="WVD48" s="285"/>
      <c r="WVE48" s="287"/>
      <c r="WVF48" s="287"/>
      <c r="WVG48" s="285"/>
      <c r="WVH48" s="287"/>
      <c r="WVI48" s="287"/>
      <c r="WVJ48" s="285"/>
      <c r="WVK48" s="287"/>
      <c r="WVL48" s="287"/>
      <c r="WVM48" s="285"/>
      <c r="WVN48" s="287"/>
      <c r="WVO48" s="287"/>
      <c r="WVP48" s="285"/>
      <c r="WVQ48" s="287"/>
      <c r="WVR48" s="287"/>
      <c r="WVS48" s="285"/>
      <c r="WVT48" s="287"/>
      <c r="WVU48" s="287"/>
      <c r="WVV48" s="285"/>
      <c r="WVW48" s="287"/>
      <c r="WVX48" s="287"/>
      <c r="WVY48" s="285"/>
      <c r="WVZ48" s="287"/>
      <c r="WWA48" s="287"/>
      <c r="WWB48" s="285"/>
      <c r="WWC48" s="287"/>
      <c r="WWD48" s="287"/>
      <c r="WWE48" s="285"/>
      <c r="WWF48" s="287"/>
      <c r="WWG48" s="287"/>
      <c r="WWH48" s="285"/>
      <c r="WWI48" s="287"/>
      <c r="WWJ48" s="287"/>
      <c r="WWK48" s="285"/>
      <c r="WWL48" s="287"/>
      <c r="WWM48" s="287"/>
      <c r="WWN48" s="285"/>
      <c r="WWO48" s="287"/>
      <c r="WWP48" s="287"/>
      <c r="WWQ48" s="285"/>
      <c r="WWR48" s="287"/>
      <c r="WWS48" s="287"/>
      <c r="WWT48" s="285"/>
      <c r="WWU48" s="287"/>
      <c r="WWV48" s="287"/>
      <c r="WWW48" s="285"/>
      <c r="WWX48" s="286"/>
      <c r="WWY48" s="286"/>
      <c r="WWZ48" s="286"/>
      <c r="WXA48" s="287"/>
      <c r="WXB48" s="287"/>
      <c r="WXC48" s="285"/>
      <c r="WXD48" s="286"/>
      <c r="WXE48" s="286"/>
      <c r="WXF48" s="286"/>
      <c r="WXG48" s="287"/>
      <c r="WXH48" s="287"/>
      <c r="WXI48" s="285"/>
      <c r="WXJ48" s="287"/>
      <c r="WXK48" s="287"/>
      <c r="WXL48" s="285"/>
      <c r="WXM48" s="286"/>
      <c r="WXN48" s="286"/>
      <c r="WXO48" s="286"/>
      <c r="WXP48" s="286"/>
      <c r="WXQ48" s="286"/>
      <c r="WXR48" s="286"/>
      <c r="WXS48" s="163"/>
      <c r="WXT48" s="154"/>
      <c r="WXU48" s="287"/>
      <c r="WXV48" s="287"/>
      <c r="WXW48" s="285"/>
      <c r="WXX48" s="287"/>
      <c r="WXY48" s="287"/>
      <c r="WXZ48" s="285"/>
      <c r="WYA48" s="287"/>
      <c r="WYB48" s="287"/>
      <c r="WYC48" s="285"/>
      <c r="WYD48" s="287"/>
      <c r="WYE48" s="287"/>
      <c r="WYF48" s="285"/>
      <c r="WYG48" s="287"/>
      <c r="WYH48" s="287"/>
      <c r="WYI48" s="285"/>
      <c r="WYJ48" s="287"/>
      <c r="WYK48" s="287"/>
      <c r="WYL48" s="285"/>
      <c r="WYM48" s="287"/>
      <c r="WYN48" s="287"/>
      <c r="WYO48" s="285"/>
      <c r="WYP48" s="287"/>
      <c r="WYQ48" s="287"/>
      <c r="WYR48" s="285"/>
      <c r="WYS48" s="287"/>
      <c r="WYT48" s="287"/>
      <c r="WYU48" s="285"/>
      <c r="WYV48" s="287"/>
      <c r="WYW48" s="287"/>
      <c r="WYX48" s="285"/>
      <c r="WYY48" s="287"/>
      <c r="WYZ48" s="287"/>
      <c r="WZA48" s="285"/>
      <c r="WZB48" s="287"/>
      <c r="WZC48" s="287"/>
      <c r="WZD48" s="285"/>
      <c r="WZE48" s="287"/>
      <c r="WZF48" s="287"/>
      <c r="WZG48" s="285"/>
      <c r="WZH48" s="287"/>
      <c r="WZI48" s="287"/>
      <c r="WZJ48" s="285"/>
      <c r="WZK48" s="287"/>
      <c r="WZL48" s="287"/>
      <c r="WZM48" s="285"/>
      <c r="WZN48" s="287"/>
      <c r="WZO48" s="287"/>
      <c r="WZP48" s="285"/>
      <c r="WZQ48" s="287"/>
      <c r="WZR48" s="287"/>
      <c r="WZS48" s="285"/>
      <c r="WZT48" s="287"/>
      <c r="WZU48" s="287"/>
      <c r="WZV48" s="285"/>
      <c r="WZW48" s="287"/>
      <c r="WZX48" s="287"/>
      <c r="WZY48" s="285"/>
      <c r="WZZ48" s="287"/>
      <c r="XAA48" s="287"/>
      <c r="XAB48" s="285"/>
      <c r="XAC48" s="287"/>
      <c r="XAD48" s="287"/>
      <c r="XAE48" s="285"/>
      <c r="XAF48" s="286"/>
      <c r="XAG48" s="286"/>
      <c r="XAH48" s="286"/>
      <c r="XAI48" s="287"/>
      <c r="XAJ48" s="287"/>
      <c r="XAK48" s="285"/>
      <c r="XAL48" s="286"/>
      <c r="XAM48" s="286"/>
      <c r="XAN48" s="286"/>
      <c r="XAO48" s="287"/>
      <c r="XAP48" s="287"/>
      <c r="XAQ48" s="285"/>
      <c r="XAR48" s="287"/>
      <c r="XAS48" s="287"/>
      <c r="XAT48" s="285"/>
      <c r="XAU48" s="286"/>
      <c r="XAV48" s="286"/>
      <c r="XAW48" s="286"/>
      <c r="XAX48" s="286"/>
      <c r="XAY48" s="286"/>
      <c r="XAZ48" s="286"/>
      <c r="XBA48" s="163"/>
      <c r="XBB48" s="154"/>
      <c r="XBC48" s="287"/>
      <c r="XBD48" s="287"/>
      <c r="XBE48" s="285"/>
      <c r="XBF48" s="287"/>
      <c r="XBG48" s="287"/>
      <c r="XBH48" s="285"/>
      <c r="XBI48" s="287"/>
      <c r="XBJ48" s="287"/>
      <c r="XBK48" s="285"/>
      <c r="XBL48" s="287"/>
      <c r="XBM48" s="287"/>
      <c r="XBN48" s="285"/>
      <c r="XBO48" s="287"/>
      <c r="XBP48" s="287"/>
      <c r="XBQ48" s="285"/>
      <c r="XBR48" s="287"/>
      <c r="XBS48" s="287"/>
      <c r="XBT48" s="285"/>
      <c r="XBU48" s="287"/>
      <c r="XBV48" s="287"/>
      <c r="XBW48" s="285"/>
      <c r="XBX48" s="287"/>
      <c r="XBY48" s="287"/>
      <c r="XBZ48" s="285"/>
      <c r="XCA48" s="287"/>
      <c r="XCB48" s="287"/>
      <c r="XCC48" s="285"/>
      <c r="XCD48" s="287"/>
      <c r="XCE48" s="287"/>
      <c r="XCF48" s="285"/>
      <c r="XCG48" s="287"/>
      <c r="XCH48" s="287"/>
      <c r="XCI48" s="285"/>
      <c r="XCJ48" s="287"/>
      <c r="XCK48" s="287"/>
      <c r="XCL48" s="285"/>
      <c r="XCM48" s="287"/>
      <c r="XCN48" s="287"/>
      <c r="XCO48" s="285"/>
      <c r="XCP48" s="287"/>
      <c r="XCQ48" s="287"/>
      <c r="XCR48" s="285"/>
    </row>
    <row r="49" spans="1:16320" s="217" customFormat="1">
      <c r="A49" s="451">
        <v>42</v>
      </c>
      <c r="B49" s="454" t="s">
        <v>74</v>
      </c>
      <c r="C49" s="376"/>
      <c r="D49" s="376"/>
      <c r="E49" s="132">
        <f t="shared" si="8"/>
        <v>0</v>
      </c>
      <c r="F49" s="376">
        <v>42620400</v>
      </c>
      <c r="G49" s="376">
        <v>792000</v>
      </c>
      <c r="H49" s="132">
        <f>SUM(G49-F49)</f>
        <v>-41828400</v>
      </c>
      <c r="I49" s="376">
        <v>35499000</v>
      </c>
      <c r="J49" s="301">
        <v>3800000</v>
      </c>
      <c r="K49" s="132">
        <f t="shared" si="12"/>
        <v>-31699000</v>
      </c>
      <c r="L49" s="54"/>
      <c r="M49" s="54"/>
      <c r="N49" s="132">
        <v>0</v>
      </c>
      <c r="O49" s="376">
        <v>53400000</v>
      </c>
      <c r="P49" s="301">
        <v>26700000</v>
      </c>
      <c r="Q49" s="132">
        <f>SUM(P49-O49)</f>
        <v>-26700000</v>
      </c>
      <c r="R49" s="450"/>
      <c r="S49" s="450"/>
      <c r="T49" s="132">
        <f>SUM(S49-R49)</f>
        <v>0</v>
      </c>
      <c r="U49" s="54"/>
      <c r="V49" s="54"/>
      <c r="W49" s="132">
        <f t="shared" si="19"/>
        <v>0</v>
      </c>
      <c r="X49" s="54"/>
      <c r="Y49" s="54"/>
      <c r="Z49" s="132">
        <f t="shared" si="21"/>
        <v>0</v>
      </c>
      <c r="AA49" s="54"/>
      <c r="AB49" s="54"/>
      <c r="AC49" s="54">
        <f>AB49-AA49</f>
        <v>0</v>
      </c>
      <c r="AD49" s="54"/>
      <c r="AE49" s="54"/>
      <c r="AF49" s="132">
        <f t="shared" si="63"/>
        <v>0</v>
      </c>
      <c r="AG49" s="54"/>
      <c r="AH49" s="54"/>
      <c r="AI49" s="132">
        <f t="shared" si="25"/>
        <v>0</v>
      </c>
      <c r="AJ49" s="54"/>
      <c r="AK49" s="54"/>
      <c r="AL49" s="132">
        <f t="shared" si="27"/>
        <v>0</v>
      </c>
      <c r="AM49" s="54"/>
      <c r="AN49" s="54"/>
      <c r="AO49" s="132">
        <f t="shared" si="29"/>
        <v>0</v>
      </c>
      <c r="AP49" s="54"/>
      <c r="AQ49" s="54"/>
      <c r="AR49" s="132">
        <f t="shared" si="31"/>
        <v>0</v>
      </c>
      <c r="AS49" s="54"/>
      <c r="AT49" s="54"/>
      <c r="AU49" s="132">
        <v>0</v>
      </c>
      <c r="AV49" s="54"/>
      <c r="AW49" s="54"/>
      <c r="AX49" s="132">
        <f t="shared" si="35"/>
        <v>0</v>
      </c>
      <c r="AY49" s="54"/>
      <c r="AZ49" s="54"/>
      <c r="BA49" s="132">
        <f t="shared" si="37"/>
        <v>0</v>
      </c>
      <c r="BB49" s="54"/>
      <c r="BC49" s="54"/>
      <c r="BD49" s="132">
        <f t="shared" si="129"/>
        <v>0</v>
      </c>
      <c r="BE49" s="54"/>
      <c r="BF49" s="54"/>
      <c r="BG49" s="132">
        <f t="shared" si="40"/>
        <v>0</v>
      </c>
      <c r="BH49" s="54"/>
      <c r="BI49" s="54"/>
      <c r="BJ49" s="132">
        <f t="shared" si="42"/>
        <v>0</v>
      </c>
      <c r="BK49" s="54"/>
      <c r="BL49" s="54"/>
      <c r="BM49" s="132">
        <f t="shared" si="75"/>
        <v>0</v>
      </c>
      <c r="BN49" s="63">
        <f t="shared" si="154"/>
        <v>131519400</v>
      </c>
      <c r="BO49" s="63">
        <f t="shared" si="155"/>
        <v>31292000</v>
      </c>
      <c r="BP49" s="63">
        <f t="shared" si="156"/>
        <v>-100227400</v>
      </c>
      <c r="BQ49" s="54"/>
      <c r="BR49" s="54"/>
      <c r="BS49" s="132">
        <f t="shared" si="45"/>
        <v>0</v>
      </c>
      <c r="BT49" s="63">
        <f t="shared" ref="BT49:BV57" si="178">SUM(BQ49)</f>
        <v>0</v>
      </c>
      <c r="BU49" s="63">
        <f t="shared" si="178"/>
        <v>0</v>
      </c>
      <c r="BV49" s="63">
        <f t="shared" si="178"/>
        <v>0</v>
      </c>
      <c r="BW49" s="376"/>
      <c r="BX49" s="301">
        <v>0</v>
      </c>
      <c r="BY49" s="132">
        <f t="shared" ref="BY49:BY87" si="179">BX49-BW49</f>
        <v>0</v>
      </c>
      <c r="BZ49" s="376"/>
      <c r="CA49" s="301">
        <v>0</v>
      </c>
      <c r="CB49" s="132">
        <f t="shared" si="49"/>
        <v>0</v>
      </c>
      <c r="CC49" s="63">
        <f t="shared" si="50"/>
        <v>0</v>
      </c>
      <c r="CD49" s="63">
        <f t="shared" si="50"/>
        <v>0</v>
      </c>
      <c r="CE49" s="63">
        <f t="shared" si="50"/>
        <v>0</v>
      </c>
      <c r="CF49" s="63">
        <f t="shared" si="79"/>
        <v>131519400</v>
      </c>
      <c r="CG49" s="63">
        <f t="shared" si="79"/>
        <v>31292000</v>
      </c>
      <c r="CH49" s="63">
        <f t="shared" si="79"/>
        <v>-100227400</v>
      </c>
      <c r="CI49" s="301"/>
    </row>
    <row r="50" spans="1:16320" s="217" customFormat="1">
      <c r="A50" s="451">
        <v>43</v>
      </c>
      <c r="B50" s="152" t="s">
        <v>44</v>
      </c>
      <c r="C50" s="54"/>
      <c r="D50" s="54"/>
      <c r="E50" s="132">
        <f>SUM(D50-C50)</f>
        <v>0</v>
      </c>
      <c r="F50" s="54"/>
      <c r="G50" s="54"/>
      <c r="H50" s="132">
        <f t="shared" ref="H50:H59" si="180">SUM(G50-F50)</f>
        <v>0</v>
      </c>
      <c r="I50" s="54"/>
      <c r="J50" s="54"/>
      <c r="K50" s="132">
        <f t="shared" si="12"/>
        <v>0</v>
      </c>
      <c r="L50" s="54"/>
      <c r="M50" s="54"/>
      <c r="N50" s="132">
        <v>0</v>
      </c>
      <c r="O50" s="376">
        <v>3000000</v>
      </c>
      <c r="P50" s="376">
        <v>1400000</v>
      </c>
      <c r="Q50" s="132">
        <f t="shared" ref="Q50:Q52" si="181">SUM(P50-O50)</f>
        <v>-1600000</v>
      </c>
      <c r="R50" s="450"/>
      <c r="S50" s="450"/>
      <c r="T50" s="132">
        <f t="shared" si="112"/>
        <v>0</v>
      </c>
      <c r="U50" s="54"/>
      <c r="V50" s="54"/>
      <c r="W50" s="132">
        <f t="shared" si="19"/>
        <v>0</v>
      </c>
      <c r="X50" s="54"/>
      <c r="Y50" s="54"/>
      <c r="Z50" s="132">
        <f t="shared" si="21"/>
        <v>0</v>
      </c>
      <c r="AA50" s="54"/>
      <c r="AB50" s="54"/>
      <c r="AC50" s="54">
        <f t="shared" ref="AC50:AC59" si="182">AB50-AA50</f>
        <v>0</v>
      </c>
      <c r="AD50" s="54"/>
      <c r="AE50" s="54"/>
      <c r="AF50" s="132">
        <f t="shared" si="63"/>
        <v>0</v>
      </c>
      <c r="AG50" s="54"/>
      <c r="AH50" s="54"/>
      <c r="AI50" s="132">
        <f t="shared" si="25"/>
        <v>0</v>
      </c>
      <c r="AJ50" s="54"/>
      <c r="AK50" s="54"/>
      <c r="AL50" s="132">
        <f t="shared" si="27"/>
        <v>0</v>
      </c>
      <c r="AM50" s="54"/>
      <c r="AN50" s="54"/>
      <c r="AO50" s="132">
        <f t="shared" si="29"/>
        <v>0</v>
      </c>
      <c r="AP50" s="54"/>
      <c r="AQ50" s="54"/>
      <c r="AR50" s="132">
        <f t="shared" si="31"/>
        <v>0</v>
      </c>
      <c r="AS50" s="54"/>
      <c r="AT50" s="54"/>
      <c r="AU50" s="132">
        <v>0</v>
      </c>
      <c r="AV50" s="54"/>
      <c r="AW50" s="54"/>
      <c r="AX50" s="132">
        <f t="shared" si="35"/>
        <v>0</v>
      </c>
      <c r="AY50" s="54"/>
      <c r="AZ50" s="54"/>
      <c r="BA50" s="132">
        <f t="shared" si="37"/>
        <v>0</v>
      </c>
      <c r="BB50" s="54"/>
      <c r="BC50" s="54"/>
      <c r="BD50" s="132">
        <f t="shared" si="129"/>
        <v>0</v>
      </c>
      <c r="BE50" s="54"/>
      <c r="BF50" s="54"/>
      <c r="BG50" s="132">
        <f t="shared" si="40"/>
        <v>0</v>
      </c>
      <c r="BH50" s="54"/>
      <c r="BI50" s="54"/>
      <c r="BJ50" s="132">
        <f t="shared" si="42"/>
        <v>0</v>
      </c>
      <c r="BK50" s="54"/>
      <c r="BL50" s="54"/>
      <c r="BM50" s="132">
        <f t="shared" si="75"/>
        <v>0</v>
      </c>
      <c r="BN50" s="63">
        <f t="shared" si="154"/>
        <v>3000000</v>
      </c>
      <c r="BO50" s="63">
        <f t="shared" si="155"/>
        <v>1400000</v>
      </c>
      <c r="BP50" s="63">
        <f t="shared" si="156"/>
        <v>-1600000</v>
      </c>
      <c r="BQ50" s="54"/>
      <c r="BR50" s="54"/>
      <c r="BS50" s="132">
        <f t="shared" si="45"/>
        <v>0</v>
      </c>
      <c r="BT50" s="63">
        <f t="shared" si="178"/>
        <v>0</v>
      </c>
      <c r="BU50" s="63">
        <f t="shared" si="178"/>
        <v>0</v>
      </c>
      <c r="BV50" s="63">
        <f t="shared" si="178"/>
        <v>0</v>
      </c>
      <c r="BW50" s="54"/>
      <c r="BX50" s="54"/>
      <c r="BY50" s="132">
        <f t="shared" si="179"/>
        <v>0</v>
      </c>
      <c r="BZ50" s="54"/>
      <c r="CA50" s="54"/>
      <c r="CB50" s="132">
        <f t="shared" si="49"/>
        <v>0</v>
      </c>
      <c r="CC50" s="63">
        <f t="shared" si="50"/>
        <v>0</v>
      </c>
      <c r="CD50" s="63">
        <f t="shared" si="50"/>
        <v>0</v>
      </c>
      <c r="CE50" s="63">
        <f t="shared" si="50"/>
        <v>0</v>
      </c>
      <c r="CF50" s="63">
        <f t="shared" si="79"/>
        <v>3000000</v>
      </c>
      <c r="CG50" s="63">
        <f t="shared" si="79"/>
        <v>1400000</v>
      </c>
      <c r="CH50" s="63">
        <f t="shared" si="79"/>
        <v>-1600000</v>
      </c>
      <c r="CI50" s="301"/>
    </row>
    <row r="51" spans="1:16320" s="217" customFormat="1">
      <c r="A51" s="451">
        <v>44</v>
      </c>
      <c r="B51" s="152" t="s">
        <v>45</v>
      </c>
      <c r="C51" s="450"/>
      <c r="D51" s="329"/>
      <c r="E51" s="132">
        <f t="shared" si="8"/>
        <v>0</v>
      </c>
      <c r="F51" s="376">
        <v>2000000</v>
      </c>
      <c r="G51" s="376">
        <v>1560870</v>
      </c>
      <c r="H51" s="132">
        <f t="shared" si="180"/>
        <v>-439130</v>
      </c>
      <c r="I51" s="376"/>
      <c r="J51" s="301"/>
      <c r="K51" s="132">
        <f t="shared" si="12"/>
        <v>0</v>
      </c>
      <c r="L51" s="54"/>
      <c r="M51" s="54"/>
      <c r="N51" s="132">
        <v>0</v>
      </c>
      <c r="O51" s="376">
        <v>2300000</v>
      </c>
      <c r="P51" s="376">
        <v>1600000</v>
      </c>
      <c r="Q51" s="132">
        <f t="shared" si="181"/>
        <v>-700000</v>
      </c>
      <c r="R51" s="450"/>
      <c r="S51" s="450"/>
      <c r="T51" s="132">
        <f t="shared" si="112"/>
        <v>0</v>
      </c>
      <c r="U51" s="54"/>
      <c r="V51" s="54"/>
      <c r="W51" s="132">
        <f t="shared" si="19"/>
        <v>0</v>
      </c>
      <c r="X51" s="54"/>
      <c r="Y51" s="54"/>
      <c r="Z51" s="132">
        <f t="shared" si="21"/>
        <v>0</v>
      </c>
      <c r="AA51" s="54"/>
      <c r="AB51" s="54"/>
      <c r="AC51" s="54">
        <f t="shared" si="182"/>
        <v>0</v>
      </c>
      <c r="AD51" s="54"/>
      <c r="AE51" s="54"/>
      <c r="AF51" s="132">
        <f t="shared" si="63"/>
        <v>0</v>
      </c>
      <c r="AG51" s="54"/>
      <c r="AH51" s="54"/>
      <c r="AI51" s="132">
        <f t="shared" si="25"/>
        <v>0</v>
      </c>
      <c r="AJ51" s="54"/>
      <c r="AK51" s="54"/>
      <c r="AL51" s="132">
        <f t="shared" si="27"/>
        <v>0</v>
      </c>
      <c r="AM51" s="54"/>
      <c r="AN51" s="54"/>
      <c r="AO51" s="132">
        <f t="shared" si="29"/>
        <v>0</v>
      </c>
      <c r="AP51" s="54"/>
      <c r="AQ51" s="54"/>
      <c r="AR51" s="132">
        <f t="shared" si="31"/>
        <v>0</v>
      </c>
      <c r="AS51" s="54"/>
      <c r="AT51" s="54"/>
      <c r="AU51" s="132">
        <v>0</v>
      </c>
      <c r="AV51" s="54"/>
      <c r="AW51" s="54"/>
      <c r="AX51" s="132">
        <f t="shared" si="35"/>
        <v>0</v>
      </c>
      <c r="AY51" s="54"/>
      <c r="AZ51" s="54"/>
      <c r="BA51" s="132">
        <f t="shared" si="37"/>
        <v>0</v>
      </c>
      <c r="BB51" s="54"/>
      <c r="BC51" s="54"/>
      <c r="BD51" s="132">
        <f t="shared" si="129"/>
        <v>0</v>
      </c>
      <c r="BE51" s="54"/>
      <c r="BF51" s="54"/>
      <c r="BG51" s="132">
        <f t="shared" si="40"/>
        <v>0</v>
      </c>
      <c r="BH51" s="54"/>
      <c r="BI51" s="54"/>
      <c r="BJ51" s="132">
        <f t="shared" si="42"/>
        <v>0</v>
      </c>
      <c r="BK51" s="54"/>
      <c r="BL51" s="54"/>
      <c r="BM51" s="132">
        <f t="shared" si="75"/>
        <v>0</v>
      </c>
      <c r="BN51" s="63">
        <f t="shared" si="154"/>
        <v>4300000</v>
      </c>
      <c r="BO51" s="63">
        <f t="shared" si="155"/>
        <v>3160870</v>
      </c>
      <c r="BP51" s="63">
        <f t="shared" si="156"/>
        <v>-1139130</v>
      </c>
      <c r="BQ51" s="54"/>
      <c r="BR51" s="54"/>
      <c r="BS51" s="132">
        <f t="shared" si="45"/>
        <v>0</v>
      </c>
      <c r="BT51" s="63">
        <f t="shared" si="178"/>
        <v>0</v>
      </c>
      <c r="BU51" s="63">
        <f t="shared" si="178"/>
        <v>0</v>
      </c>
      <c r="BV51" s="63">
        <f t="shared" si="178"/>
        <v>0</v>
      </c>
      <c r="BW51" s="54"/>
      <c r="BX51" s="54"/>
      <c r="BY51" s="132">
        <f t="shared" si="179"/>
        <v>0</v>
      </c>
      <c r="BZ51" s="54"/>
      <c r="CA51" s="54"/>
      <c r="CB51" s="132">
        <f t="shared" si="49"/>
        <v>0</v>
      </c>
      <c r="CC51" s="63">
        <f t="shared" si="50"/>
        <v>0</v>
      </c>
      <c r="CD51" s="63">
        <f t="shared" si="50"/>
        <v>0</v>
      </c>
      <c r="CE51" s="63">
        <f t="shared" si="50"/>
        <v>0</v>
      </c>
      <c r="CF51" s="63">
        <f t="shared" si="79"/>
        <v>4300000</v>
      </c>
      <c r="CG51" s="63">
        <f t="shared" si="79"/>
        <v>3160870</v>
      </c>
      <c r="CH51" s="63">
        <f t="shared" si="79"/>
        <v>-1139130</v>
      </c>
      <c r="CI51" s="301"/>
    </row>
    <row r="52" spans="1:16320" s="217" customFormat="1">
      <c r="A52" s="451">
        <v>45</v>
      </c>
      <c r="B52" s="152" t="s">
        <v>51</v>
      </c>
      <c r="C52" s="450"/>
      <c r="D52" s="450"/>
      <c r="E52" s="132">
        <f t="shared" si="8"/>
        <v>0</v>
      </c>
      <c r="F52" s="376">
        <v>2100000</v>
      </c>
      <c r="G52" s="376">
        <v>796932</v>
      </c>
      <c r="H52" s="132">
        <f t="shared" si="180"/>
        <v>-1303068</v>
      </c>
      <c r="I52" s="376"/>
      <c r="J52" s="301"/>
      <c r="K52" s="132">
        <f t="shared" si="12"/>
        <v>0</v>
      </c>
      <c r="L52" s="54"/>
      <c r="M52" s="54"/>
      <c r="N52" s="132">
        <v>0</v>
      </c>
      <c r="O52" s="376">
        <v>4000000</v>
      </c>
      <c r="P52" s="376">
        <v>2040000</v>
      </c>
      <c r="Q52" s="132">
        <f t="shared" si="181"/>
        <v>-1960000</v>
      </c>
      <c r="R52" s="450"/>
      <c r="S52" s="450"/>
      <c r="T52" s="132">
        <f t="shared" si="112"/>
        <v>0</v>
      </c>
      <c r="U52" s="54"/>
      <c r="V52" s="54"/>
      <c r="W52" s="132">
        <f t="shared" si="19"/>
        <v>0</v>
      </c>
      <c r="X52" s="54"/>
      <c r="Y52" s="54"/>
      <c r="Z52" s="132">
        <f t="shared" si="21"/>
        <v>0</v>
      </c>
      <c r="AA52" s="54"/>
      <c r="AB52" s="54"/>
      <c r="AC52" s="54">
        <f t="shared" si="182"/>
        <v>0</v>
      </c>
      <c r="AD52" s="54"/>
      <c r="AE52" s="54"/>
      <c r="AF52" s="132">
        <f t="shared" si="63"/>
        <v>0</v>
      </c>
      <c r="AG52" s="54"/>
      <c r="AH52" s="54"/>
      <c r="AI52" s="132">
        <f t="shared" si="25"/>
        <v>0</v>
      </c>
      <c r="AJ52" s="54"/>
      <c r="AK52" s="54"/>
      <c r="AL52" s="132">
        <f t="shared" si="27"/>
        <v>0</v>
      </c>
      <c r="AM52" s="54"/>
      <c r="AN52" s="54"/>
      <c r="AO52" s="132">
        <f t="shared" si="29"/>
        <v>0</v>
      </c>
      <c r="AP52" s="54"/>
      <c r="AQ52" s="54"/>
      <c r="AR52" s="132">
        <f t="shared" si="31"/>
        <v>0</v>
      </c>
      <c r="AS52" s="54"/>
      <c r="AT52" s="54"/>
      <c r="AU52" s="132">
        <v>0</v>
      </c>
      <c r="AV52" s="54"/>
      <c r="AW52" s="54"/>
      <c r="AX52" s="132">
        <f t="shared" si="35"/>
        <v>0</v>
      </c>
      <c r="AY52" s="54"/>
      <c r="AZ52" s="54"/>
      <c r="BA52" s="132">
        <f t="shared" si="37"/>
        <v>0</v>
      </c>
      <c r="BB52" s="54"/>
      <c r="BC52" s="54"/>
      <c r="BD52" s="132">
        <f t="shared" si="129"/>
        <v>0</v>
      </c>
      <c r="BE52" s="54"/>
      <c r="BF52" s="54"/>
      <c r="BG52" s="132">
        <f t="shared" si="40"/>
        <v>0</v>
      </c>
      <c r="BH52" s="54"/>
      <c r="BI52" s="54"/>
      <c r="BJ52" s="132">
        <f t="shared" si="42"/>
        <v>0</v>
      </c>
      <c r="BK52" s="54"/>
      <c r="BL52" s="54"/>
      <c r="BM52" s="132">
        <f t="shared" si="75"/>
        <v>0</v>
      </c>
      <c r="BN52" s="63">
        <f t="shared" si="154"/>
        <v>6100000</v>
      </c>
      <c r="BO52" s="63">
        <f t="shared" si="155"/>
        <v>2836932</v>
      </c>
      <c r="BP52" s="63">
        <f t="shared" si="156"/>
        <v>-3263068</v>
      </c>
      <c r="BQ52" s="54"/>
      <c r="BR52" s="54"/>
      <c r="BS52" s="132">
        <f t="shared" si="45"/>
        <v>0</v>
      </c>
      <c r="BT52" s="63">
        <f t="shared" si="178"/>
        <v>0</v>
      </c>
      <c r="BU52" s="63">
        <f t="shared" si="178"/>
        <v>0</v>
      </c>
      <c r="BV52" s="63">
        <f t="shared" si="178"/>
        <v>0</v>
      </c>
      <c r="BW52" s="54"/>
      <c r="BX52" s="54"/>
      <c r="BY52" s="132">
        <f t="shared" si="179"/>
        <v>0</v>
      </c>
      <c r="BZ52" s="54"/>
      <c r="CA52" s="54"/>
      <c r="CB52" s="132">
        <f t="shared" si="49"/>
        <v>0</v>
      </c>
      <c r="CC52" s="63">
        <f t="shared" si="50"/>
        <v>0</v>
      </c>
      <c r="CD52" s="63">
        <f t="shared" si="50"/>
        <v>0</v>
      </c>
      <c r="CE52" s="63">
        <f t="shared" si="50"/>
        <v>0</v>
      </c>
      <c r="CF52" s="63">
        <f t="shared" si="79"/>
        <v>6100000</v>
      </c>
      <c r="CG52" s="63">
        <f t="shared" si="79"/>
        <v>2836932</v>
      </c>
      <c r="CH52" s="63">
        <f t="shared" si="79"/>
        <v>-3263068</v>
      </c>
      <c r="CI52" s="301"/>
    </row>
    <row r="53" spans="1:16320" s="217" customFormat="1">
      <c r="A53" s="451">
        <v>46</v>
      </c>
      <c r="B53" s="152" t="s">
        <v>46</v>
      </c>
      <c r="C53" s="450"/>
      <c r="D53" s="450"/>
      <c r="E53" s="132">
        <f t="shared" si="8"/>
        <v>0</v>
      </c>
      <c r="F53" s="376">
        <v>0</v>
      </c>
      <c r="G53" s="301">
        <v>0</v>
      </c>
      <c r="H53" s="132">
        <f t="shared" si="180"/>
        <v>0</v>
      </c>
      <c r="I53" s="376"/>
      <c r="J53" s="301"/>
      <c r="K53" s="132">
        <f t="shared" si="12"/>
        <v>0</v>
      </c>
      <c r="L53" s="54"/>
      <c r="M53" s="54"/>
      <c r="N53" s="132">
        <v>0</v>
      </c>
      <c r="O53" s="376"/>
      <c r="P53" s="376"/>
      <c r="Q53" s="132">
        <f t="shared" si="16"/>
        <v>0</v>
      </c>
      <c r="R53" s="450"/>
      <c r="S53" s="329"/>
      <c r="T53" s="132">
        <f t="shared" si="112"/>
        <v>0</v>
      </c>
      <c r="U53" s="54"/>
      <c r="V53" s="54"/>
      <c r="W53" s="132">
        <f t="shared" si="19"/>
        <v>0</v>
      </c>
      <c r="X53" s="54"/>
      <c r="Y53" s="54"/>
      <c r="Z53" s="132">
        <f t="shared" si="21"/>
        <v>0</v>
      </c>
      <c r="AA53" s="54"/>
      <c r="AB53" s="54"/>
      <c r="AC53" s="54">
        <f t="shared" si="182"/>
        <v>0</v>
      </c>
      <c r="AD53" s="54"/>
      <c r="AE53" s="54"/>
      <c r="AF53" s="132">
        <f t="shared" si="63"/>
        <v>0</v>
      </c>
      <c r="AG53" s="54"/>
      <c r="AH53" s="54"/>
      <c r="AI53" s="132">
        <f t="shared" si="25"/>
        <v>0</v>
      </c>
      <c r="AJ53" s="54"/>
      <c r="AK53" s="54"/>
      <c r="AL53" s="132">
        <f t="shared" si="27"/>
        <v>0</v>
      </c>
      <c r="AM53" s="54"/>
      <c r="AN53" s="54"/>
      <c r="AO53" s="132">
        <f t="shared" si="29"/>
        <v>0</v>
      </c>
      <c r="AP53" s="54"/>
      <c r="AQ53" s="54"/>
      <c r="AR53" s="132">
        <f t="shared" si="31"/>
        <v>0</v>
      </c>
      <c r="AS53" s="54"/>
      <c r="AT53" s="54"/>
      <c r="AU53" s="132">
        <v>0</v>
      </c>
      <c r="AV53" s="54"/>
      <c r="AW53" s="54"/>
      <c r="AX53" s="132">
        <f t="shared" si="35"/>
        <v>0</v>
      </c>
      <c r="AY53" s="54"/>
      <c r="AZ53" s="54"/>
      <c r="BA53" s="132">
        <f t="shared" si="37"/>
        <v>0</v>
      </c>
      <c r="BB53" s="54"/>
      <c r="BC53" s="54"/>
      <c r="BD53" s="132">
        <f t="shared" si="129"/>
        <v>0</v>
      </c>
      <c r="BE53" s="54"/>
      <c r="BF53" s="54"/>
      <c r="BG53" s="132">
        <f t="shared" si="40"/>
        <v>0</v>
      </c>
      <c r="BH53" s="54"/>
      <c r="BI53" s="54"/>
      <c r="BJ53" s="132">
        <f t="shared" si="42"/>
        <v>0</v>
      </c>
      <c r="BK53" s="54"/>
      <c r="BL53" s="54"/>
      <c r="BM53" s="132">
        <f t="shared" si="75"/>
        <v>0</v>
      </c>
      <c r="BN53" s="63">
        <f t="shared" si="154"/>
        <v>0</v>
      </c>
      <c r="BO53" s="63">
        <f t="shared" si="155"/>
        <v>0</v>
      </c>
      <c r="BP53" s="63">
        <f t="shared" si="156"/>
        <v>0</v>
      </c>
      <c r="BQ53" s="54"/>
      <c r="BR53" s="54"/>
      <c r="BS53" s="132">
        <f t="shared" si="45"/>
        <v>0</v>
      </c>
      <c r="BT53" s="63">
        <f t="shared" si="178"/>
        <v>0</v>
      </c>
      <c r="BU53" s="63">
        <f t="shared" si="178"/>
        <v>0</v>
      </c>
      <c r="BV53" s="63">
        <f t="shared" si="178"/>
        <v>0</v>
      </c>
      <c r="BW53" s="54"/>
      <c r="BX53" s="54"/>
      <c r="BY53" s="132">
        <f t="shared" si="179"/>
        <v>0</v>
      </c>
      <c r="BZ53" s="54"/>
      <c r="CA53" s="54"/>
      <c r="CB53" s="132">
        <f t="shared" si="49"/>
        <v>0</v>
      </c>
      <c r="CC53" s="63">
        <f t="shared" si="50"/>
        <v>0</v>
      </c>
      <c r="CD53" s="63">
        <f t="shared" si="50"/>
        <v>0</v>
      </c>
      <c r="CE53" s="63">
        <f t="shared" si="50"/>
        <v>0</v>
      </c>
      <c r="CF53" s="63">
        <f t="shared" si="79"/>
        <v>0</v>
      </c>
      <c r="CG53" s="63">
        <f t="shared" si="79"/>
        <v>0</v>
      </c>
      <c r="CH53" s="63">
        <f t="shared" si="79"/>
        <v>0</v>
      </c>
      <c r="CI53" s="301"/>
    </row>
    <row r="54" spans="1:16320" s="217" customFormat="1">
      <c r="A54" s="451">
        <v>47</v>
      </c>
      <c r="B54" s="152" t="s">
        <v>47</v>
      </c>
      <c r="C54" s="54"/>
      <c r="D54" s="54"/>
      <c r="E54" s="132">
        <f t="shared" si="8"/>
        <v>0</v>
      </c>
      <c r="F54" s="54"/>
      <c r="G54" s="54"/>
      <c r="H54" s="132">
        <f t="shared" si="180"/>
        <v>0</v>
      </c>
      <c r="I54" s="54"/>
      <c r="J54" s="54"/>
      <c r="K54" s="132">
        <f t="shared" si="12"/>
        <v>0</v>
      </c>
      <c r="L54" s="54"/>
      <c r="M54" s="54"/>
      <c r="N54" s="132">
        <v>0</v>
      </c>
      <c r="O54" s="54"/>
      <c r="P54" s="54"/>
      <c r="Q54" s="132">
        <f t="shared" si="16"/>
        <v>0</v>
      </c>
      <c r="R54" s="54"/>
      <c r="S54" s="54"/>
      <c r="T54" s="132">
        <f t="shared" si="112"/>
        <v>0</v>
      </c>
      <c r="U54" s="54"/>
      <c r="V54" s="54"/>
      <c r="W54" s="132">
        <f t="shared" si="19"/>
        <v>0</v>
      </c>
      <c r="X54" s="54"/>
      <c r="Y54" s="54"/>
      <c r="Z54" s="132">
        <f t="shared" si="21"/>
        <v>0</v>
      </c>
      <c r="AA54" s="54"/>
      <c r="AB54" s="54"/>
      <c r="AC54" s="54">
        <f t="shared" si="182"/>
        <v>0</v>
      </c>
      <c r="AD54" s="54"/>
      <c r="AE54" s="54"/>
      <c r="AF54" s="132">
        <f t="shared" si="63"/>
        <v>0</v>
      </c>
      <c r="AG54" s="54"/>
      <c r="AH54" s="54"/>
      <c r="AI54" s="132">
        <f t="shared" si="25"/>
        <v>0</v>
      </c>
      <c r="AJ54" s="54"/>
      <c r="AK54" s="54"/>
      <c r="AL54" s="132">
        <f t="shared" si="27"/>
        <v>0</v>
      </c>
      <c r="AM54" s="54"/>
      <c r="AN54" s="54"/>
      <c r="AO54" s="132">
        <f t="shared" si="29"/>
        <v>0</v>
      </c>
      <c r="AP54" s="54"/>
      <c r="AQ54" s="54"/>
      <c r="AR54" s="132">
        <f t="shared" si="31"/>
        <v>0</v>
      </c>
      <c r="AS54" s="54"/>
      <c r="AT54" s="54"/>
      <c r="AU54" s="132">
        <v>0</v>
      </c>
      <c r="AV54" s="54"/>
      <c r="AW54" s="54"/>
      <c r="AX54" s="132">
        <f t="shared" si="35"/>
        <v>0</v>
      </c>
      <c r="AY54" s="54"/>
      <c r="AZ54" s="54"/>
      <c r="BA54" s="132">
        <f t="shared" si="37"/>
        <v>0</v>
      </c>
      <c r="BB54" s="54"/>
      <c r="BC54" s="54"/>
      <c r="BD54" s="132">
        <f t="shared" si="129"/>
        <v>0</v>
      </c>
      <c r="BE54" s="54"/>
      <c r="BF54" s="54"/>
      <c r="BG54" s="132">
        <f t="shared" si="40"/>
        <v>0</v>
      </c>
      <c r="BH54" s="54"/>
      <c r="BI54" s="54"/>
      <c r="BJ54" s="132">
        <f t="shared" si="42"/>
        <v>0</v>
      </c>
      <c r="BK54" s="54"/>
      <c r="BL54" s="54"/>
      <c r="BM54" s="132">
        <f t="shared" si="75"/>
        <v>0</v>
      </c>
      <c r="BN54" s="63">
        <f t="shared" si="154"/>
        <v>0</v>
      </c>
      <c r="BO54" s="63">
        <f t="shared" si="155"/>
        <v>0</v>
      </c>
      <c r="BP54" s="63">
        <f t="shared" si="156"/>
        <v>0</v>
      </c>
      <c r="BQ54" s="54"/>
      <c r="BR54" s="54"/>
      <c r="BS54" s="132">
        <f t="shared" si="45"/>
        <v>0</v>
      </c>
      <c r="BT54" s="63">
        <f t="shared" si="178"/>
        <v>0</v>
      </c>
      <c r="BU54" s="63">
        <f t="shared" si="178"/>
        <v>0</v>
      </c>
      <c r="BV54" s="63">
        <f t="shared" si="178"/>
        <v>0</v>
      </c>
      <c r="BW54" s="54"/>
      <c r="BX54" s="54"/>
      <c r="BY54" s="132">
        <f t="shared" si="179"/>
        <v>0</v>
      </c>
      <c r="BZ54" s="54"/>
      <c r="CA54" s="54"/>
      <c r="CB54" s="132">
        <f t="shared" si="49"/>
        <v>0</v>
      </c>
      <c r="CC54" s="63">
        <f t="shared" si="50"/>
        <v>0</v>
      </c>
      <c r="CD54" s="63">
        <f t="shared" si="50"/>
        <v>0</v>
      </c>
      <c r="CE54" s="63">
        <f t="shared" si="50"/>
        <v>0</v>
      </c>
      <c r="CF54" s="63">
        <f t="shared" si="79"/>
        <v>0</v>
      </c>
      <c r="CG54" s="63">
        <f t="shared" si="79"/>
        <v>0</v>
      </c>
      <c r="CH54" s="63">
        <f t="shared" si="79"/>
        <v>0</v>
      </c>
      <c r="CI54" s="301"/>
    </row>
    <row r="55" spans="1:16320" s="217" customFormat="1">
      <c r="A55" s="451">
        <v>48</v>
      </c>
      <c r="B55" s="152" t="s">
        <v>48</v>
      </c>
      <c r="C55" s="54"/>
      <c r="D55" s="54"/>
      <c r="E55" s="132">
        <f t="shared" si="8"/>
        <v>0</v>
      </c>
      <c r="F55" s="376">
        <v>5150000</v>
      </c>
      <c r="G55" s="376">
        <v>5065038</v>
      </c>
      <c r="H55" s="132">
        <f t="shared" si="180"/>
        <v>-84962</v>
      </c>
      <c r="I55" s="376"/>
      <c r="J55" s="376"/>
      <c r="K55" s="132">
        <f t="shared" si="12"/>
        <v>0</v>
      </c>
      <c r="L55" s="54"/>
      <c r="M55" s="54"/>
      <c r="N55" s="132">
        <v>0</v>
      </c>
      <c r="O55" s="54"/>
      <c r="P55" s="54"/>
      <c r="Q55" s="132">
        <f t="shared" si="16"/>
        <v>0</v>
      </c>
      <c r="R55" s="450"/>
      <c r="S55" s="450"/>
      <c r="T55" s="132">
        <f t="shared" si="112"/>
        <v>0</v>
      </c>
      <c r="U55" s="54"/>
      <c r="V55" s="54"/>
      <c r="W55" s="132">
        <f t="shared" si="19"/>
        <v>0</v>
      </c>
      <c r="X55" s="54"/>
      <c r="Y55" s="54"/>
      <c r="Z55" s="132">
        <f t="shared" si="21"/>
        <v>0</v>
      </c>
      <c r="AA55" s="54"/>
      <c r="AB55" s="54"/>
      <c r="AC55" s="54">
        <f t="shared" si="182"/>
        <v>0</v>
      </c>
      <c r="AD55" s="54"/>
      <c r="AE55" s="54"/>
      <c r="AF55" s="132">
        <f t="shared" si="63"/>
        <v>0</v>
      </c>
      <c r="AG55" s="54"/>
      <c r="AH55" s="54"/>
      <c r="AI55" s="132">
        <f t="shared" si="25"/>
        <v>0</v>
      </c>
      <c r="AJ55" s="54"/>
      <c r="AK55" s="54"/>
      <c r="AL55" s="132">
        <f t="shared" si="27"/>
        <v>0</v>
      </c>
      <c r="AM55" s="54"/>
      <c r="AN55" s="54"/>
      <c r="AO55" s="132">
        <f t="shared" si="29"/>
        <v>0</v>
      </c>
      <c r="AP55" s="54"/>
      <c r="AQ55" s="54"/>
      <c r="AR55" s="132">
        <f t="shared" si="31"/>
        <v>0</v>
      </c>
      <c r="AS55" s="54"/>
      <c r="AT55" s="54"/>
      <c r="AU55" s="132">
        <v>0</v>
      </c>
      <c r="AV55" s="54"/>
      <c r="AW55" s="54"/>
      <c r="AX55" s="132">
        <f t="shared" si="35"/>
        <v>0</v>
      </c>
      <c r="AY55" s="54"/>
      <c r="AZ55" s="54"/>
      <c r="BA55" s="132">
        <f t="shared" si="37"/>
        <v>0</v>
      </c>
      <c r="BB55" s="54"/>
      <c r="BC55" s="54"/>
      <c r="BD55" s="132">
        <f t="shared" si="129"/>
        <v>0</v>
      </c>
      <c r="BE55" s="54"/>
      <c r="BF55" s="54"/>
      <c r="BG55" s="132">
        <f t="shared" si="40"/>
        <v>0</v>
      </c>
      <c r="BH55" s="54"/>
      <c r="BI55" s="54"/>
      <c r="BJ55" s="132">
        <f t="shared" si="42"/>
        <v>0</v>
      </c>
      <c r="BK55" s="54"/>
      <c r="BL55" s="54"/>
      <c r="BM55" s="132">
        <f t="shared" si="75"/>
        <v>0</v>
      </c>
      <c r="BN55" s="63">
        <f t="shared" si="154"/>
        <v>5150000</v>
      </c>
      <c r="BO55" s="63">
        <f t="shared" si="155"/>
        <v>5065038</v>
      </c>
      <c r="BP55" s="63">
        <f t="shared" si="156"/>
        <v>-84962</v>
      </c>
      <c r="BQ55" s="54"/>
      <c r="BR55" s="54"/>
      <c r="BS55" s="132">
        <f t="shared" si="45"/>
        <v>0</v>
      </c>
      <c r="BT55" s="63">
        <f t="shared" si="178"/>
        <v>0</v>
      </c>
      <c r="BU55" s="63">
        <f t="shared" si="178"/>
        <v>0</v>
      </c>
      <c r="BV55" s="63">
        <f t="shared" si="178"/>
        <v>0</v>
      </c>
      <c r="BW55" s="54"/>
      <c r="BX55" s="54"/>
      <c r="BY55" s="132">
        <f t="shared" si="179"/>
        <v>0</v>
      </c>
      <c r="BZ55" s="54"/>
      <c r="CA55" s="54"/>
      <c r="CB55" s="132">
        <f t="shared" si="49"/>
        <v>0</v>
      </c>
      <c r="CC55" s="63">
        <f t="shared" si="50"/>
        <v>0</v>
      </c>
      <c r="CD55" s="63">
        <f t="shared" si="50"/>
        <v>0</v>
      </c>
      <c r="CE55" s="63">
        <f t="shared" si="50"/>
        <v>0</v>
      </c>
      <c r="CF55" s="63">
        <f t="shared" si="79"/>
        <v>5150000</v>
      </c>
      <c r="CG55" s="63">
        <f t="shared" si="79"/>
        <v>5065038</v>
      </c>
      <c r="CH55" s="63">
        <f t="shared" si="79"/>
        <v>-84962</v>
      </c>
      <c r="CI55" s="301"/>
    </row>
    <row r="56" spans="1:16320" s="217" customFormat="1">
      <c r="A56" s="451">
        <v>49</v>
      </c>
      <c r="B56" s="152" t="s">
        <v>49</v>
      </c>
      <c r="C56" s="54"/>
      <c r="D56" s="54"/>
      <c r="E56" s="132">
        <f t="shared" si="8"/>
        <v>0</v>
      </c>
      <c r="F56" s="54"/>
      <c r="G56" s="54"/>
      <c r="H56" s="132">
        <f t="shared" si="180"/>
        <v>0</v>
      </c>
      <c r="I56" s="54"/>
      <c r="J56" s="54"/>
      <c r="K56" s="132">
        <f t="shared" si="12"/>
        <v>0</v>
      </c>
      <c r="L56" s="54"/>
      <c r="M56" s="54"/>
      <c r="N56" s="132">
        <v>0</v>
      </c>
      <c r="O56" s="54"/>
      <c r="P56" s="54"/>
      <c r="Q56" s="132">
        <f t="shared" si="16"/>
        <v>0</v>
      </c>
      <c r="R56" s="54"/>
      <c r="S56" s="54"/>
      <c r="T56" s="132">
        <f t="shared" si="112"/>
        <v>0</v>
      </c>
      <c r="U56" s="54"/>
      <c r="V56" s="54"/>
      <c r="W56" s="132">
        <f t="shared" si="19"/>
        <v>0</v>
      </c>
      <c r="X56" s="54"/>
      <c r="Y56" s="54"/>
      <c r="Z56" s="132">
        <f t="shared" si="21"/>
        <v>0</v>
      </c>
      <c r="AA56" s="54"/>
      <c r="AB56" s="54"/>
      <c r="AC56" s="54">
        <f t="shared" si="182"/>
        <v>0</v>
      </c>
      <c r="AD56" s="54"/>
      <c r="AE56" s="54"/>
      <c r="AF56" s="132">
        <f t="shared" si="63"/>
        <v>0</v>
      </c>
      <c r="AG56" s="54"/>
      <c r="AH56" s="54"/>
      <c r="AI56" s="132">
        <f t="shared" si="25"/>
        <v>0</v>
      </c>
      <c r="AJ56" s="54"/>
      <c r="AK56" s="54"/>
      <c r="AL56" s="132">
        <f t="shared" si="27"/>
        <v>0</v>
      </c>
      <c r="AM56" s="54"/>
      <c r="AN56" s="54"/>
      <c r="AO56" s="132">
        <f t="shared" si="29"/>
        <v>0</v>
      </c>
      <c r="AP56" s="54"/>
      <c r="AQ56" s="54"/>
      <c r="AR56" s="132">
        <f t="shared" si="31"/>
        <v>0</v>
      </c>
      <c r="AS56" s="54"/>
      <c r="AT56" s="54"/>
      <c r="AU56" s="132">
        <v>0</v>
      </c>
      <c r="AV56" s="54"/>
      <c r="AW56" s="54"/>
      <c r="AX56" s="132">
        <f t="shared" si="35"/>
        <v>0</v>
      </c>
      <c r="AY56" s="54"/>
      <c r="AZ56" s="54"/>
      <c r="BA56" s="132">
        <f t="shared" si="37"/>
        <v>0</v>
      </c>
      <c r="BB56" s="54"/>
      <c r="BC56" s="54"/>
      <c r="BD56" s="132">
        <f t="shared" si="129"/>
        <v>0</v>
      </c>
      <c r="BE56" s="54"/>
      <c r="BF56" s="54"/>
      <c r="BG56" s="132">
        <f t="shared" si="40"/>
        <v>0</v>
      </c>
      <c r="BH56" s="54"/>
      <c r="BI56" s="54"/>
      <c r="BJ56" s="132">
        <f t="shared" si="42"/>
        <v>0</v>
      </c>
      <c r="BK56" s="54"/>
      <c r="BL56" s="54"/>
      <c r="BM56" s="132">
        <f t="shared" si="75"/>
        <v>0</v>
      </c>
      <c r="BN56" s="63">
        <f t="shared" si="154"/>
        <v>0</v>
      </c>
      <c r="BO56" s="63">
        <f t="shared" si="155"/>
        <v>0</v>
      </c>
      <c r="BP56" s="63">
        <f t="shared" si="156"/>
        <v>0</v>
      </c>
      <c r="BQ56" s="54"/>
      <c r="BR56" s="54"/>
      <c r="BS56" s="132">
        <f t="shared" si="45"/>
        <v>0</v>
      </c>
      <c r="BT56" s="63">
        <f t="shared" si="178"/>
        <v>0</v>
      </c>
      <c r="BU56" s="63">
        <f t="shared" si="178"/>
        <v>0</v>
      </c>
      <c r="BV56" s="63">
        <f t="shared" si="178"/>
        <v>0</v>
      </c>
      <c r="BW56" s="54"/>
      <c r="BX56" s="54"/>
      <c r="BY56" s="132">
        <f t="shared" si="179"/>
        <v>0</v>
      </c>
      <c r="BZ56" s="54"/>
      <c r="CA56" s="54"/>
      <c r="CB56" s="132">
        <f t="shared" si="49"/>
        <v>0</v>
      </c>
      <c r="CC56" s="63">
        <f t="shared" si="50"/>
        <v>0</v>
      </c>
      <c r="CD56" s="63">
        <f t="shared" si="50"/>
        <v>0</v>
      </c>
      <c r="CE56" s="63">
        <f t="shared" ref="CC56:CE57" si="183">SUM(BY56+CB56)</f>
        <v>0</v>
      </c>
      <c r="CF56" s="63">
        <f t="shared" si="79"/>
        <v>0</v>
      </c>
      <c r="CG56" s="63">
        <f t="shared" si="79"/>
        <v>0</v>
      </c>
      <c r="CH56" s="63">
        <f t="shared" si="79"/>
        <v>0</v>
      </c>
      <c r="CI56" s="301"/>
    </row>
    <row r="57" spans="1:16320" s="217" customFormat="1">
      <c r="A57" s="451">
        <v>50</v>
      </c>
      <c r="B57" s="152" t="s">
        <v>50</v>
      </c>
      <c r="C57" s="54"/>
      <c r="D57" s="54"/>
      <c r="E57" s="132">
        <f t="shared" si="8"/>
        <v>0</v>
      </c>
      <c r="F57" s="54"/>
      <c r="G57" s="54"/>
      <c r="H57" s="132">
        <f t="shared" si="180"/>
        <v>0</v>
      </c>
      <c r="I57" s="54"/>
      <c r="J57" s="54"/>
      <c r="K57" s="132">
        <f t="shared" si="12"/>
        <v>0</v>
      </c>
      <c r="L57" s="54"/>
      <c r="M57" s="54"/>
      <c r="N57" s="132">
        <v>0</v>
      </c>
      <c r="O57" s="54"/>
      <c r="P57" s="54"/>
      <c r="Q57" s="132">
        <f t="shared" si="16"/>
        <v>0</v>
      </c>
      <c r="R57" s="54"/>
      <c r="S57" s="54"/>
      <c r="T57" s="132">
        <f t="shared" si="112"/>
        <v>0</v>
      </c>
      <c r="U57" s="54"/>
      <c r="V57" s="54"/>
      <c r="W57" s="132">
        <f t="shared" si="19"/>
        <v>0</v>
      </c>
      <c r="X57" s="54"/>
      <c r="Y57" s="54"/>
      <c r="Z57" s="132">
        <f t="shared" si="21"/>
        <v>0</v>
      </c>
      <c r="AA57" s="54"/>
      <c r="AB57" s="54"/>
      <c r="AC57" s="54">
        <f t="shared" si="182"/>
        <v>0</v>
      </c>
      <c r="AD57" s="54"/>
      <c r="AE57" s="54"/>
      <c r="AF57" s="132">
        <f t="shared" si="63"/>
        <v>0</v>
      </c>
      <c r="AG57" s="54"/>
      <c r="AH57" s="54"/>
      <c r="AI57" s="132">
        <f t="shared" si="25"/>
        <v>0</v>
      </c>
      <c r="AJ57" s="54"/>
      <c r="AK57" s="54"/>
      <c r="AL57" s="132">
        <f t="shared" si="27"/>
        <v>0</v>
      </c>
      <c r="AM57" s="54"/>
      <c r="AN57" s="54"/>
      <c r="AO57" s="132">
        <f t="shared" si="29"/>
        <v>0</v>
      </c>
      <c r="AP57" s="54"/>
      <c r="AQ57" s="54"/>
      <c r="AR57" s="132">
        <f t="shared" si="31"/>
        <v>0</v>
      </c>
      <c r="AS57" s="54"/>
      <c r="AT57" s="54"/>
      <c r="AU57" s="132">
        <v>0</v>
      </c>
      <c r="AV57" s="54"/>
      <c r="AW57" s="54"/>
      <c r="AX57" s="132">
        <f t="shared" si="35"/>
        <v>0</v>
      </c>
      <c r="AY57" s="54"/>
      <c r="AZ57" s="54"/>
      <c r="BA57" s="132">
        <f t="shared" si="37"/>
        <v>0</v>
      </c>
      <c r="BB57" s="54"/>
      <c r="BC57" s="54"/>
      <c r="BD57" s="132">
        <f t="shared" si="129"/>
        <v>0</v>
      </c>
      <c r="BE57" s="54"/>
      <c r="BF57" s="54"/>
      <c r="BG57" s="132">
        <f t="shared" si="40"/>
        <v>0</v>
      </c>
      <c r="BH57" s="54"/>
      <c r="BI57" s="54"/>
      <c r="BJ57" s="132">
        <f t="shared" si="42"/>
        <v>0</v>
      </c>
      <c r="BK57" s="54"/>
      <c r="BL57" s="54"/>
      <c r="BM57" s="132">
        <f t="shared" si="75"/>
        <v>0</v>
      </c>
      <c r="BN57" s="63">
        <f t="shared" si="154"/>
        <v>0</v>
      </c>
      <c r="BO57" s="63">
        <f t="shared" si="155"/>
        <v>0</v>
      </c>
      <c r="BP57" s="63">
        <f t="shared" si="156"/>
        <v>0</v>
      </c>
      <c r="BQ57" s="54"/>
      <c r="BR57" s="54"/>
      <c r="BS57" s="132">
        <f t="shared" si="45"/>
        <v>0</v>
      </c>
      <c r="BT57" s="63">
        <f t="shared" si="178"/>
        <v>0</v>
      </c>
      <c r="BU57" s="63">
        <f t="shared" si="178"/>
        <v>0</v>
      </c>
      <c r="BV57" s="63">
        <f t="shared" si="178"/>
        <v>0</v>
      </c>
      <c r="BW57" s="54"/>
      <c r="BX57" s="54"/>
      <c r="BY57" s="132">
        <f t="shared" si="179"/>
        <v>0</v>
      </c>
      <c r="BZ57" s="54"/>
      <c r="CA57" s="54"/>
      <c r="CB57" s="132">
        <f t="shared" si="49"/>
        <v>0</v>
      </c>
      <c r="CC57" s="63">
        <f t="shared" si="183"/>
        <v>0</v>
      </c>
      <c r="CD57" s="63">
        <f t="shared" si="183"/>
        <v>0</v>
      </c>
      <c r="CE57" s="63">
        <f t="shared" si="183"/>
        <v>0</v>
      </c>
      <c r="CF57" s="63">
        <f t="shared" si="79"/>
        <v>0</v>
      </c>
      <c r="CG57" s="63">
        <f t="shared" si="79"/>
        <v>0</v>
      </c>
      <c r="CH57" s="63">
        <f t="shared" si="79"/>
        <v>0</v>
      </c>
      <c r="CI57" s="301"/>
    </row>
    <row r="58" spans="1:16320" s="217" customFormat="1">
      <c r="A58" s="451"/>
      <c r="B58" s="232" t="s">
        <v>325</v>
      </c>
      <c r="C58" s="54"/>
      <c r="D58" s="54"/>
      <c r="E58" s="132">
        <f t="shared" si="8"/>
        <v>0</v>
      </c>
      <c r="F58" s="54"/>
      <c r="G58" s="54"/>
      <c r="H58" s="132">
        <f t="shared" si="180"/>
        <v>0</v>
      </c>
      <c r="I58" s="54"/>
      <c r="J58" s="54"/>
      <c r="K58" s="132"/>
      <c r="L58" s="54"/>
      <c r="M58" s="54"/>
      <c r="N58" s="132"/>
      <c r="O58" s="54"/>
      <c r="P58" s="54"/>
      <c r="Q58" s="132"/>
      <c r="R58" s="54"/>
      <c r="S58" s="54"/>
      <c r="T58" s="132"/>
      <c r="U58" s="54"/>
      <c r="V58" s="54"/>
      <c r="W58" s="132"/>
      <c r="X58" s="54"/>
      <c r="Y58" s="54"/>
      <c r="Z58" s="132"/>
      <c r="AA58" s="54"/>
      <c r="AB58" s="54"/>
      <c r="AC58" s="54">
        <f t="shared" si="182"/>
        <v>0</v>
      </c>
      <c r="AD58" s="54"/>
      <c r="AE58" s="54"/>
      <c r="AF58" s="132"/>
      <c r="AG58" s="54"/>
      <c r="AH58" s="54"/>
      <c r="AI58" s="132"/>
      <c r="AJ58" s="54"/>
      <c r="AK58" s="54"/>
      <c r="AL58" s="132"/>
      <c r="AM58" s="54"/>
      <c r="AN58" s="54"/>
      <c r="AO58" s="132"/>
      <c r="AP58" s="54"/>
      <c r="AQ58" s="54"/>
      <c r="AR58" s="132"/>
      <c r="AS58" s="54"/>
      <c r="AT58" s="54"/>
      <c r="AU58" s="132"/>
      <c r="AV58" s="54"/>
      <c r="AW58" s="54"/>
      <c r="AX58" s="132"/>
      <c r="AY58" s="54"/>
      <c r="AZ58" s="54"/>
      <c r="BA58" s="132"/>
      <c r="BB58" s="54"/>
      <c r="BC58" s="54"/>
      <c r="BD58" s="132"/>
      <c r="BE58" s="54"/>
      <c r="BF58" s="54"/>
      <c r="BG58" s="132"/>
      <c r="BH58" s="54"/>
      <c r="BI58" s="54"/>
      <c r="BJ58" s="132"/>
      <c r="BK58" s="54"/>
      <c r="BL58" s="54"/>
      <c r="BM58" s="132"/>
      <c r="BN58" s="63">
        <f t="shared" ref="BN58:BN59" si="184">SUM(C58+F58+I58+L58+O58+R58+U58+X58+AA58+AD58+AG58+AJ58+AM58+AP58+AS58+AV58+AY58+BB58+BE58+BH58+BK58)</f>
        <v>0</v>
      </c>
      <c r="BO58" s="63">
        <f t="shared" ref="BO58:BO59" si="185">SUM(D58+G58+J58+M58+P58+S58+V58+Y58+AB58+AE58+AH58+AK58+AN58+AQ58+AT58+AW58+AZ58+BC58+BF58+BI58+BL58)</f>
        <v>0</v>
      </c>
      <c r="BP58" s="63">
        <f t="shared" ref="BP58:BP59" si="186">SUM(E58+H58+K58+N58+Q58+T58+W58+Z58+AC58+AF58+AI58+AL58+AO58+AR58+AU58+AX58+BA58+BD58+BG58+BJ58+BM58)</f>
        <v>0</v>
      </c>
      <c r="BQ58" s="54"/>
      <c r="BR58" s="54"/>
      <c r="BS58" s="132"/>
      <c r="BT58" s="63">
        <f t="shared" ref="BT58:BT59" si="187">SUM(BQ58)</f>
        <v>0</v>
      </c>
      <c r="BU58" s="63">
        <f t="shared" ref="BU58:BU59" si="188">SUM(BR58)</f>
        <v>0</v>
      </c>
      <c r="BV58" s="63">
        <f t="shared" ref="BV58:BV59" si="189">SUM(BS58)</f>
        <v>0</v>
      </c>
      <c r="BW58" s="54"/>
      <c r="BX58" s="54"/>
      <c r="BY58" s="132">
        <f t="shared" si="179"/>
        <v>0</v>
      </c>
      <c r="BZ58" s="54"/>
      <c r="CA58" s="54"/>
      <c r="CB58" s="132">
        <f t="shared" si="49"/>
        <v>0</v>
      </c>
      <c r="CC58" s="63">
        <f t="shared" ref="CC58:CC59" si="190">SUM(BW58+BZ58)</f>
        <v>0</v>
      </c>
      <c r="CD58" s="63">
        <f t="shared" ref="CD58:CD59" si="191">SUM(BX58+CA58)</f>
        <v>0</v>
      </c>
      <c r="CE58" s="63">
        <f t="shared" ref="CE58:CE59" si="192">SUM(BY58+CB58)</f>
        <v>0</v>
      </c>
      <c r="CF58" s="63">
        <f t="shared" ref="CF58" si="193">SUM(BN58+BT58+CC58)</f>
        <v>0</v>
      </c>
      <c r="CG58" s="63">
        <f t="shared" ref="CG58:CG59" si="194">SUM(BO58+BU58+CD58)</f>
        <v>0</v>
      </c>
      <c r="CH58" s="63">
        <f t="shared" ref="CH58:CH59" si="195">SUM(BP58+BV58+CE58)</f>
        <v>0</v>
      </c>
      <c r="CI58" s="301"/>
    </row>
    <row r="59" spans="1:16320" s="217" customFormat="1">
      <c r="A59" s="451"/>
      <c r="B59" s="152" t="s">
        <v>324</v>
      </c>
      <c r="C59" s="376">
        <v>18000000</v>
      </c>
      <c r="D59" s="376">
        <v>4660000</v>
      </c>
      <c r="E59" s="132">
        <f>SUM(D59-C59)</f>
        <v>-13340000</v>
      </c>
      <c r="F59" s="376">
        <v>20310000</v>
      </c>
      <c r="G59" s="376">
        <v>18950511</v>
      </c>
      <c r="H59" s="132">
        <f t="shared" si="180"/>
        <v>-1359489</v>
      </c>
      <c r="I59" s="54"/>
      <c r="J59" s="54"/>
      <c r="K59" s="132"/>
      <c r="L59" s="54"/>
      <c r="M59" s="54"/>
      <c r="N59" s="132"/>
      <c r="O59" s="54"/>
      <c r="P59" s="54"/>
      <c r="Q59" s="132"/>
      <c r="R59" s="54"/>
      <c r="S59" s="54"/>
      <c r="T59" s="132"/>
      <c r="U59" s="54"/>
      <c r="V59" s="54"/>
      <c r="W59" s="132"/>
      <c r="X59" s="54"/>
      <c r="Y59" s="54"/>
      <c r="Z59" s="132"/>
      <c r="AA59" s="54"/>
      <c r="AB59" s="54"/>
      <c r="AC59" s="54">
        <f t="shared" si="182"/>
        <v>0</v>
      </c>
      <c r="AD59" s="54"/>
      <c r="AE59" s="54"/>
      <c r="AF59" s="132"/>
      <c r="AG59" s="54"/>
      <c r="AH59" s="54"/>
      <c r="AI59" s="132"/>
      <c r="AJ59" s="54"/>
      <c r="AK59" s="54"/>
      <c r="AL59" s="132"/>
      <c r="AM59" s="54"/>
      <c r="AN59" s="54"/>
      <c r="AO59" s="132"/>
      <c r="AP59" s="54"/>
      <c r="AQ59" s="54"/>
      <c r="AR59" s="132"/>
      <c r="AS59" s="54"/>
      <c r="AT59" s="54"/>
      <c r="AU59" s="132"/>
      <c r="AV59" s="54"/>
      <c r="AW59" s="54"/>
      <c r="AX59" s="132"/>
      <c r="AY59" s="54"/>
      <c r="AZ59" s="54"/>
      <c r="BA59" s="132"/>
      <c r="BB59" s="54"/>
      <c r="BC59" s="54"/>
      <c r="BD59" s="132"/>
      <c r="BE59" s="54"/>
      <c r="BF59" s="54"/>
      <c r="BG59" s="132"/>
      <c r="BH59" s="54"/>
      <c r="BI59" s="54"/>
      <c r="BJ59" s="132"/>
      <c r="BK59" s="54"/>
      <c r="BL59" s="54"/>
      <c r="BM59" s="132"/>
      <c r="BN59" s="63">
        <f t="shared" si="184"/>
        <v>38310000</v>
      </c>
      <c r="BO59" s="63">
        <f t="shared" si="185"/>
        <v>23610511</v>
      </c>
      <c r="BP59" s="63">
        <f t="shared" si="186"/>
        <v>-14699489</v>
      </c>
      <c r="BQ59" s="54"/>
      <c r="BR59" s="54"/>
      <c r="BS59" s="132"/>
      <c r="BT59" s="63">
        <f t="shared" si="187"/>
        <v>0</v>
      </c>
      <c r="BU59" s="63">
        <f t="shared" si="188"/>
        <v>0</v>
      </c>
      <c r="BV59" s="63">
        <f t="shared" si="189"/>
        <v>0</v>
      </c>
      <c r="BW59" s="376">
        <v>817418400</v>
      </c>
      <c r="BX59" s="301">
        <v>0</v>
      </c>
      <c r="BY59" s="132">
        <f t="shared" si="179"/>
        <v>-817418400</v>
      </c>
      <c r="BZ59" s="376">
        <v>6414500</v>
      </c>
      <c r="CA59" s="301">
        <v>0</v>
      </c>
      <c r="CB59" s="132">
        <f t="shared" si="49"/>
        <v>-6414500</v>
      </c>
      <c r="CC59" s="63">
        <f t="shared" si="190"/>
        <v>823832900</v>
      </c>
      <c r="CD59" s="63">
        <f t="shared" si="191"/>
        <v>0</v>
      </c>
      <c r="CE59" s="63">
        <f t="shared" si="192"/>
        <v>-823832900</v>
      </c>
      <c r="CF59" s="63">
        <f>SUM(BN59+BT59+CC59)</f>
        <v>862142900</v>
      </c>
      <c r="CG59" s="63">
        <f t="shared" si="194"/>
        <v>23610511</v>
      </c>
      <c r="CH59" s="63">
        <f t="shared" si="195"/>
        <v>-838532389</v>
      </c>
      <c r="CI59" s="301"/>
    </row>
    <row r="60" spans="1:16320" s="288" customFormat="1">
      <c r="A60" s="163">
        <v>51</v>
      </c>
      <c r="B60" s="154" t="s">
        <v>52</v>
      </c>
      <c r="C60" s="64">
        <f>SUM(C61:C63)</f>
        <v>22500000</v>
      </c>
      <c r="D60" s="64">
        <f t="shared" ref="D60:BM60" si="196">SUM(D61:D63)</f>
        <v>22729698</v>
      </c>
      <c r="E60" s="64">
        <f t="shared" si="196"/>
        <v>229698</v>
      </c>
      <c r="F60" s="64">
        <f t="shared" si="196"/>
        <v>367159500</v>
      </c>
      <c r="G60" s="64">
        <f t="shared" si="196"/>
        <v>278460083</v>
      </c>
      <c r="H60" s="64">
        <f t="shared" si="196"/>
        <v>-88699417</v>
      </c>
      <c r="I60" s="64">
        <f t="shared" si="196"/>
        <v>8748000</v>
      </c>
      <c r="J60" s="64">
        <f t="shared" si="196"/>
        <v>670000</v>
      </c>
      <c r="K60" s="64">
        <f t="shared" si="196"/>
        <v>-8078000</v>
      </c>
      <c r="L60" s="64">
        <f t="shared" si="196"/>
        <v>0</v>
      </c>
      <c r="M60" s="64">
        <f t="shared" si="196"/>
        <v>0</v>
      </c>
      <c r="N60" s="64">
        <f t="shared" si="196"/>
        <v>0</v>
      </c>
      <c r="O60" s="64">
        <f t="shared" si="196"/>
        <v>5000000</v>
      </c>
      <c r="P60" s="64">
        <f t="shared" si="196"/>
        <v>3750000</v>
      </c>
      <c r="Q60" s="64">
        <f t="shared" si="196"/>
        <v>-1250000</v>
      </c>
      <c r="R60" s="64">
        <f t="shared" si="196"/>
        <v>0</v>
      </c>
      <c r="S60" s="64">
        <f t="shared" si="196"/>
        <v>0</v>
      </c>
      <c r="T60" s="64">
        <f t="shared" si="196"/>
        <v>0</v>
      </c>
      <c r="U60" s="64">
        <f t="shared" si="196"/>
        <v>0</v>
      </c>
      <c r="V60" s="64">
        <f t="shared" si="196"/>
        <v>0</v>
      </c>
      <c r="W60" s="64">
        <f t="shared" si="196"/>
        <v>0</v>
      </c>
      <c r="X60" s="64">
        <f t="shared" si="196"/>
        <v>0</v>
      </c>
      <c r="Y60" s="64">
        <f t="shared" si="196"/>
        <v>0</v>
      </c>
      <c r="Z60" s="64">
        <f t="shared" si="196"/>
        <v>0</v>
      </c>
      <c r="AA60" s="64">
        <f t="shared" si="196"/>
        <v>0</v>
      </c>
      <c r="AB60" s="64">
        <f t="shared" si="196"/>
        <v>0</v>
      </c>
      <c r="AC60" s="64">
        <f>AB60-AA60</f>
        <v>0</v>
      </c>
      <c r="AD60" s="64">
        <f t="shared" si="196"/>
        <v>0</v>
      </c>
      <c r="AE60" s="64">
        <f t="shared" si="196"/>
        <v>0</v>
      </c>
      <c r="AF60" s="64">
        <f t="shared" si="196"/>
        <v>0</v>
      </c>
      <c r="AG60" s="64">
        <f t="shared" si="196"/>
        <v>0</v>
      </c>
      <c r="AH60" s="64">
        <f t="shared" si="196"/>
        <v>0</v>
      </c>
      <c r="AI60" s="64">
        <f t="shared" si="196"/>
        <v>0</v>
      </c>
      <c r="AJ60" s="64">
        <f t="shared" si="196"/>
        <v>0</v>
      </c>
      <c r="AK60" s="64">
        <f t="shared" si="196"/>
        <v>0</v>
      </c>
      <c r="AL60" s="64">
        <f t="shared" si="196"/>
        <v>0</v>
      </c>
      <c r="AM60" s="64">
        <f t="shared" si="196"/>
        <v>0</v>
      </c>
      <c r="AN60" s="64">
        <f t="shared" si="196"/>
        <v>0</v>
      </c>
      <c r="AO60" s="64">
        <f t="shared" si="196"/>
        <v>0</v>
      </c>
      <c r="AP60" s="64">
        <f t="shared" si="196"/>
        <v>0</v>
      </c>
      <c r="AQ60" s="64">
        <f t="shared" si="196"/>
        <v>0</v>
      </c>
      <c r="AR60" s="64">
        <f t="shared" si="196"/>
        <v>0</v>
      </c>
      <c r="AS60" s="64">
        <f t="shared" si="196"/>
        <v>0</v>
      </c>
      <c r="AT60" s="64">
        <f t="shared" si="196"/>
        <v>0</v>
      </c>
      <c r="AU60" s="64">
        <f t="shared" si="196"/>
        <v>0</v>
      </c>
      <c r="AV60" s="64">
        <f t="shared" si="196"/>
        <v>0</v>
      </c>
      <c r="AW60" s="64">
        <f t="shared" si="196"/>
        <v>0</v>
      </c>
      <c r="AX60" s="64">
        <f t="shared" si="196"/>
        <v>0</v>
      </c>
      <c r="AY60" s="64">
        <f t="shared" si="196"/>
        <v>0</v>
      </c>
      <c r="AZ60" s="64">
        <f t="shared" si="196"/>
        <v>0</v>
      </c>
      <c r="BA60" s="64">
        <f t="shared" si="196"/>
        <v>0</v>
      </c>
      <c r="BB60" s="64">
        <f t="shared" si="196"/>
        <v>0</v>
      </c>
      <c r="BC60" s="64">
        <f t="shared" si="196"/>
        <v>0</v>
      </c>
      <c r="BD60" s="64">
        <f t="shared" si="196"/>
        <v>0</v>
      </c>
      <c r="BE60" s="64">
        <f t="shared" si="196"/>
        <v>0</v>
      </c>
      <c r="BF60" s="64">
        <f t="shared" si="196"/>
        <v>0</v>
      </c>
      <c r="BG60" s="64">
        <f t="shared" si="196"/>
        <v>0</v>
      </c>
      <c r="BH60" s="64">
        <f t="shared" si="196"/>
        <v>0</v>
      </c>
      <c r="BI60" s="64">
        <f t="shared" si="196"/>
        <v>0</v>
      </c>
      <c r="BJ60" s="64">
        <f t="shared" si="196"/>
        <v>0</v>
      </c>
      <c r="BK60" s="64">
        <f t="shared" si="196"/>
        <v>0</v>
      </c>
      <c r="BL60" s="64">
        <f t="shared" si="196"/>
        <v>0</v>
      </c>
      <c r="BM60" s="64">
        <f t="shared" si="196"/>
        <v>0</v>
      </c>
      <c r="BN60" s="59">
        <f t="shared" si="154"/>
        <v>403407500</v>
      </c>
      <c r="BO60" s="59">
        <f t="shared" si="155"/>
        <v>305609781</v>
      </c>
      <c r="BP60" s="59">
        <f t="shared" si="156"/>
        <v>-97797719</v>
      </c>
      <c r="BQ60" s="64">
        <f>SUM(BQ61:BQ62)</f>
        <v>0</v>
      </c>
      <c r="BR60" s="64">
        <f>SUM(BR61:BR62)</f>
        <v>0</v>
      </c>
      <c r="BS60" s="215">
        <f t="shared" si="45"/>
        <v>0</v>
      </c>
      <c r="BT60" s="59">
        <f t="shared" si="120"/>
        <v>0</v>
      </c>
      <c r="BU60" s="59">
        <f t="shared" si="120"/>
        <v>0</v>
      </c>
      <c r="BV60" s="59">
        <f t="shared" si="120"/>
        <v>0</v>
      </c>
      <c r="BW60" s="64">
        <f>SUM(BW61:BW62)</f>
        <v>0</v>
      </c>
      <c r="BX60" s="64">
        <f>SUM(BX61:BX62)</f>
        <v>0</v>
      </c>
      <c r="BY60" s="215">
        <f t="shared" si="179"/>
        <v>0</v>
      </c>
      <c r="BZ60" s="64">
        <f>SUM(BZ61:BZ62)</f>
        <v>0</v>
      </c>
      <c r="CA60" s="64">
        <f>SUM(CA61:CA62)</f>
        <v>0</v>
      </c>
      <c r="CB60" s="215">
        <f t="shared" si="49"/>
        <v>0</v>
      </c>
      <c r="CC60" s="59">
        <f t="shared" si="50"/>
        <v>0</v>
      </c>
      <c r="CD60" s="59">
        <f t="shared" si="50"/>
        <v>0</v>
      </c>
      <c r="CE60" s="59">
        <f t="shared" si="50"/>
        <v>0</v>
      </c>
      <c r="CF60" s="59">
        <f t="shared" si="79"/>
        <v>403407500</v>
      </c>
      <c r="CG60" s="59">
        <f t="shared" si="79"/>
        <v>305609781</v>
      </c>
      <c r="CH60" s="59">
        <f t="shared" si="79"/>
        <v>-97797719</v>
      </c>
      <c r="CI60" s="285"/>
      <c r="CJ60" s="322"/>
      <c r="CK60" s="286"/>
      <c r="CL60" s="286"/>
      <c r="CM60" s="287"/>
      <c r="CN60" s="287"/>
      <c r="CO60" s="285"/>
      <c r="CP60" s="286"/>
      <c r="CQ60" s="286"/>
      <c r="CR60" s="286"/>
      <c r="CS60" s="287"/>
      <c r="CT60" s="287"/>
      <c r="CU60" s="285"/>
      <c r="CV60" s="287"/>
      <c r="CW60" s="287"/>
      <c r="CX60" s="285"/>
      <c r="CY60" s="286"/>
      <c r="CZ60" s="286"/>
      <c r="DA60" s="286"/>
      <c r="DB60" s="286"/>
      <c r="DC60" s="286"/>
      <c r="DD60" s="286"/>
      <c r="DE60" s="163"/>
      <c r="DF60" s="154"/>
      <c r="DG60" s="287"/>
      <c r="DH60" s="287"/>
      <c r="DI60" s="285"/>
      <c r="DJ60" s="287"/>
      <c r="DK60" s="287"/>
      <c r="DL60" s="285"/>
      <c r="DM60" s="287"/>
      <c r="DN60" s="287"/>
      <c r="DO60" s="285"/>
      <c r="DP60" s="287"/>
      <c r="DQ60" s="287"/>
      <c r="DR60" s="285"/>
      <c r="DS60" s="287"/>
      <c r="DT60" s="287"/>
      <c r="DU60" s="285"/>
      <c r="DV60" s="287"/>
      <c r="DW60" s="287"/>
      <c r="DX60" s="285"/>
      <c r="DY60" s="287"/>
      <c r="DZ60" s="287"/>
      <c r="EA60" s="285"/>
      <c r="EB60" s="287"/>
      <c r="EC60" s="287"/>
      <c r="ED60" s="285"/>
      <c r="EE60" s="287"/>
      <c r="EF60" s="287"/>
      <c r="EG60" s="285"/>
      <c r="EH60" s="287"/>
      <c r="EI60" s="287"/>
      <c r="EJ60" s="285"/>
      <c r="EK60" s="287"/>
      <c r="EL60" s="287"/>
      <c r="EM60" s="285"/>
      <c r="EN60" s="287"/>
      <c r="EO60" s="287"/>
      <c r="EP60" s="285"/>
      <c r="EQ60" s="287"/>
      <c r="ER60" s="287"/>
      <c r="ES60" s="285"/>
      <c r="ET60" s="287"/>
      <c r="EU60" s="287"/>
      <c r="EV60" s="285"/>
      <c r="EW60" s="287"/>
      <c r="EX60" s="287"/>
      <c r="EY60" s="285"/>
      <c r="EZ60" s="287"/>
      <c r="FA60" s="287"/>
      <c r="FB60" s="285"/>
      <c r="FC60" s="287"/>
      <c r="FD60" s="287"/>
      <c r="FE60" s="285"/>
      <c r="FF60" s="287"/>
      <c r="FG60" s="287"/>
      <c r="FH60" s="285"/>
      <c r="FI60" s="287"/>
      <c r="FJ60" s="287"/>
      <c r="FK60" s="285"/>
      <c r="FL60" s="287"/>
      <c r="FM60" s="287"/>
      <c r="FN60" s="285"/>
      <c r="FO60" s="287"/>
      <c r="FP60" s="287"/>
      <c r="FQ60" s="285"/>
      <c r="FR60" s="286"/>
      <c r="FS60" s="286"/>
      <c r="FT60" s="286"/>
      <c r="FU60" s="287"/>
      <c r="FV60" s="287"/>
      <c r="FW60" s="285"/>
      <c r="FX60" s="286"/>
      <c r="FY60" s="286"/>
      <c r="FZ60" s="286"/>
      <c r="GA60" s="287"/>
      <c r="GB60" s="287"/>
      <c r="GC60" s="285"/>
      <c r="GD60" s="287"/>
      <c r="GE60" s="287"/>
      <c r="GF60" s="285"/>
      <c r="GG60" s="286"/>
      <c r="GH60" s="286"/>
      <c r="GI60" s="286"/>
      <c r="GJ60" s="286"/>
      <c r="GK60" s="286"/>
      <c r="GL60" s="286"/>
      <c r="GM60" s="163"/>
      <c r="GN60" s="154"/>
      <c r="GO60" s="287"/>
      <c r="GP60" s="287"/>
      <c r="GQ60" s="285"/>
      <c r="GR60" s="287"/>
      <c r="GS60" s="287"/>
      <c r="GT60" s="285"/>
      <c r="GU60" s="287"/>
      <c r="GV60" s="287"/>
      <c r="GW60" s="285"/>
      <c r="GX60" s="287"/>
      <c r="GY60" s="287"/>
      <c r="GZ60" s="285"/>
      <c r="HA60" s="287"/>
      <c r="HB60" s="287"/>
      <c r="HC60" s="285"/>
      <c r="HD60" s="287"/>
      <c r="HE60" s="287"/>
      <c r="HF60" s="285"/>
      <c r="HG60" s="287"/>
      <c r="HH60" s="287"/>
      <c r="HI60" s="285"/>
      <c r="HJ60" s="287"/>
      <c r="HK60" s="287"/>
      <c r="HL60" s="285"/>
      <c r="HM60" s="287"/>
      <c r="HN60" s="287"/>
      <c r="HO60" s="285"/>
      <c r="HP60" s="287"/>
      <c r="HQ60" s="287"/>
      <c r="HR60" s="285"/>
      <c r="HS60" s="287"/>
      <c r="HT60" s="287"/>
      <c r="HU60" s="285"/>
      <c r="HV60" s="287"/>
      <c r="HW60" s="287"/>
      <c r="HX60" s="285"/>
      <c r="HY60" s="287"/>
      <c r="HZ60" s="287"/>
      <c r="IA60" s="285"/>
      <c r="IB60" s="287"/>
      <c r="IC60" s="287"/>
      <c r="ID60" s="285"/>
      <c r="IE60" s="287"/>
      <c r="IF60" s="287"/>
      <c r="IG60" s="285"/>
      <c r="IH60" s="287"/>
      <c r="II60" s="287"/>
      <c r="IJ60" s="285"/>
      <c r="IK60" s="287"/>
      <c r="IL60" s="287"/>
      <c r="IM60" s="285"/>
      <c r="IN60" s="287"/>
      <c r="IO60" s="287"/>
      <c r="IP60" s="285"/>
      <c r="IQ60" s="287"/>
      <c r="IR60" s="287"/>
      <c r="IS60" s="285"/>
      <c r="IT60" s="287"/>
      <c r="IU60" s="287"/>
      <c r="IV60" s="285"/>
      <c r="IW60" s="287"/>
      <c r="IX60" s="287"/>
      <c r="IY60" s="285"/>
      <c r="IZ60" s="286"/>
      <c r="JA60" s="286"/>
      <c r="JB60" s="286"/>
      <c r="JC60" s="287"/>
      <c r="JD60" s="287"/>
      <c r="JE60" s="285"/>
      <c r="JF60" s="286"/>
      <c r="JG60" s="286"/>
      <c r="JH60" s="286"/>
      <c r="JI60" s="287"/>
      <c r="JJ60" s="287"/>
      <c r="JK60" s="285"/>
      <c r="JL60" s="287"/>
      <c r="JM60" s="287"/>
      <c r="JN60" s="285"/>
      <c r="JO60" s="286"/>
      <c r="JP60" s="286"/>
      <c r="JQ60" s="286"/>
      <c r="JR60" s="286"/>
      <c r="JS60" s="286"/>
      <c r="JT60" s="286"/>
      <c r="JU60" s="163"/>
      <c r="JV60" s="154"/>
      <c r="JW60" s="287"/>
      <c r="JX60" s="287"/>
      <c r="JY60" s="285"/>
      <c r="JZ60" s="287"/>
      <c r="KA60" s="287"/>
      <c r="KB60" s="285"/>
      <c r="KC60" s="287"/>
      <c r="KD60" s="287"/>
      <c r="KE60" s="285"/>
      <c r="KF60" s="287"/>
      <c r="KG60" s="287"/>
      <c r="KH60" s="285"/>
      <c r="KI60" s="287"/>
      <c r="KJ60" s="287"/>
      <c r="KK60" s="285"/>
      <c r="KL60" s="287"/>
      <c r="KM60" s="287"/>
      <c r="KN60" s="285"/>
      <c r="KO60" s="287"/>
      <c r="KP60" s="287"/>
      <c r="KQ60" s="285"/>
      <c r="KR60" s="287"/>
      <c r="KS60" s="287"/>
      <c r="KT60" s="285"/>
      <c r="KU60" s="287"/>
      <c r="KV60" s="287"/>
      <c r="KW60" s="285"/>
      <c r="KX60" s="287"/>
      <c r="KY60" s="287"/>
      <c r="KZ60" s="285"/>
      <c r="LA60" s="287"/>
      <c r="LB60" s="287"/>
      <c r="LC60" s="285"/>
      <c r="LD60" s="287"/>
      <c r="LE60" s="287"/>
      <c r="LF60" s="285"/>
      <c r="LG60" s="287"/>
      <c r="LH60" s="287"/>
      <c r="LI60" s="285"/>
      <c r="LJ60" s="287"/>
      <c r="LK60" s="287"/>
      <c r="LL60" s="285"/>
      <c r="LM60" s="287"/>
      <c r="LN60" s="287"/>
      <c r="LO60" s="285"/>
      <c r="LP60" s="287"/>
      <c r="LQ60" s="287"/>
      <c r="LR60" s="285"/>
      <c r="LS60" s="287"/>
      <c r="LT60" s="287"/>
      <c r="LU60" s="285"/>
      <c r="LV60" s="287"/>
      <c r="LW60" s="287"/>
      <c r="LX60" s="285"/>
      <c r="LY60" s="287"/>
      <c r="LZ60" s="287"/>
      <c r="MA60" s="285"/>
      <c r="MB60" s="287"/>
      <c r="MC60" s="287"/>
      <c r="MD60" s="285"/>
      <c r="ME60" s="287"/>
      <c r="MF60" s="287"/>
      <c r="MG60" s="285"/>
      <c r="MH60" s="286"/>
      <c r="MI60" s="286"/>
      <c r="MJ60" s="286"/>
      <c r="MK60" s="287"/>
      <c r="ML60" s="287"/>
      <c r="MM60" s="285"/>
      <c r="MN60" s="286"/>
      <c r="MO60" s="286"/>
      <c r="MP60" s="286"/>
      <c r="MQ60" s="287"/>
      <c r="MR60" s="287"/>
      <c r="MS60" s="285"/>
      <c r="MT60" s="287"/>
      <c r="MU60" s="287"/>
      <c r="MV60" s="285"/>
      <c r="MW60" s="286"/>
      <c r="MX60" s="286"/>
      <c r="MY60" s="286"/>
      <c r="MZ60" s="286"/>
      <c r="NA60" s="286"/>
      <c r="NB60" s="286"/>
      <c r="NC60" s="163"/>
      <c r="ND60" s="154"/>
      <c r="NE60" s="287"/>
      <c r="NF60" s="287"/>
      <c r="NG60" s="285"/>
      <c r="NH60" s="287"/>
      <c r="NI60" s="287"/>
      <c r="NJ60" s="285"/>
      <c r="NK60" s="287"/>
      <c r="NL60" s="287"/>
      <c r="NM60" s="285"/>
      <c r="NN60" s="287"/>
      <c r="NO60" s="287"/>
      <c r="NP60" s="285"/>
      <c r="NQ60" s="287"/>
      <c r="NR60" s="287"/>
      <c r="NS60" s="285"/>
      <c r="NT60" s="287"/>
      <c r="NU60" s="287"/>
      <c r="NV60" s="285"/>
      <c r="NW60" s="287"/>
      <c r="NX60" s="287"/>
      <c r="NY60" s="285"/>
      <c r="NZ60" s="287"/>
      <c r="OA60" s="287"/>
      <c r="OB60" s="285"/>
      <c r="OC60" s="287"/>
      <c r="OD60" s="287"/>
      <c r="OE60" s="285"/>
      <c r="OF60" s="287"/>
      <c r="OG60" s="287"/>
      <c r="OH60" s="285"/>
      <c r="OI60" s="287"/>
      <c r="OJ60" s="287"/>
      <c r="OK60" s="285"/>
      <c r="OL60" s="287"/>
      <c r="OM60" s="287"/>
      <c r="ON60" s="285"/>
      <c r="OO60" s="287"/>
      <c r="OP60" s="287"/>
      <c r="OQ60" s="285"/>
      <c r="OR60" s="287"/>
      <c r="OS60" s="287"/>
      <c r="OT60" s="285"/>
      <c r="OU60" s="287"/>
      <c r="OV60" s="287"/>
      <c r="OW60" s="285"/>
      <c r="OX60" s="287"/>
      <c r="OY60" s="287"/>
      <c r="OZ60" s="285"/>
      <c r="PA60" s="287"/>
      <c r="PB60" s="287"/>
      <c r="PC60" s="285"/>
      <c r="PD60" s="287"/>
      <c r="PE60" s="287"/>
      <c r="PF60" s="285"/>
      <c r="PG60" s="287"/>
      <c r="PH60" s="287"/>
      <c r="PI60" s="285"/>
      <c r="PJ60" s="287"/>
      <c r="PK60" s="287"/>
      <c r="PL60" s="285"/>
      <c r="PM60" s="287"/>
      <c r="PN60" s="287"/>
      <c r="PO60" s="285"/>
      <c r="PP60" s="286"/>
      <c r="PQ60" s="286"/>
      <c r="PR60" s="286"/>
      <c r="PS60" s="287"/>
      <c r="PT60" s="287"/>
      <c r="PU60" s="285"/>
      <c r="PV60" s="286"/>
      <c r="PW60" s="286"/>
      <c r="PX60" s="286"/>
      <c r="PY60" s="287"/>
      <c r="PZ60" s="287"/>
      <c r="QA60" s="285"/>
      <c r="QB60" s="287"/>
      <c r="QC60" s="287"/>
      <c r="QD60" s="285"/>
      <c r="QE60" s="286"/>
      <c r="QF60" s="286"/>
      <c r="QG60" s="286"/>
      <c r="QH60" s="286"/>
      <c r="QI60" s="286"/>
      <c r="QJ60" s="286"/>
      <c r="QK60" s="163"/>
      <c r="QL60" s="154"/>
      <c r="QM60" s="287"/>
      <c r="QN60" s="287"/>
      <c r="QO60" s="285"/>
      <c r="QP60" s="287"/>
      <c r="QQ60" s="287"/>
      <c r="QR60" s="285"/>
      <c r="QS60" s="287"/>
      <c r="QT60" s="287"/>
      <c r="QU60" s="285"/>
      <c r="QV60" s="287"/>
      <c r="QW60" s="287"/>
      <c r="QX60" s="285"/>
      <c r="QY60" s="287"/>
      <c r="QZ60" s="287"/>
      <c r="RA60" s="285"/>
      <c r="RB60" s="287"/>
      <c r="RC60" s="287"/>
      <c r="RD60" s="285"/>
      <c r="RE60" s="287"/>
      <c r="RF60" s="287"/>
      <c r="RG60" s="285"/>
      <c r="RH60" s="287"/>
      <c r="RI60" s="287"/>
      <c r="RJ60" s="285"/>
      <c r="RK60" s="287"/>
      <c r="RL60" s="287"/>
      <c r="RM60" s="285"/>
      <c r="RN60" s="287"/>
      <c r="RO60" s="287"/>
      <c r="RP60" s="285"/>
      <c r="RQ60" s="287"/>
      <c r="RR60" s="287"/>
      <c r="RS60" s="285"/>
      <c r="RT60" s="287"/>
      <c r="RU60" s="287"/>
      <c r="RV60" s="285"/>
      <c r="RW60" s="287"/>
      <c r="RX60" s="287"/>
      <c r="RY60" s="285"/>
      <c r="RZ60" s="287"/>
      <c r="SA60" s="287"/>
      <c r="SB60" s="285"/>
      <c r="SC60" s="287"/>
      <c r="SD60" s="287"/>
      <c r="SE60" s="285"/>
      <c r="SF60" s="287"/>
      <c r="SG60" s="287"/>
      <c r="SH60" s="285"/>
      <c r="SI60" s="287"/>
      <c r="SJ60" s="287"/>
      <c r="SK60" s="285"/>
      <c r="SL60" s="287"/>
      <c r="SM60" s="287"/>
      <c r="SN60" s="285"/>
      <c r="SO60" s="287"/>
      <c r="SP60" s="287"/>
      <c r="SQ60" s="285"/>
      <c r="SR60" s="287"/>
      <c r="SS60" s="287"/>
      <c r="ST60" s="285"/>
      <c r="SU60" s="287"/>
      <c r="SV60" s="287"/>
      <c r="SW60" s="285"/>
      <c r="SX60" s="286"/>
      <c r="SY60" s="286"/>
      <c r="SZ60" s="286"/>
      <c r="TA60" s="287"/>
      <c r="TB60" s="287"/>
      <c r="TC60" s="285"/>
      <c r="TD60" s="286"/>
      <c r="TE60" s="286"/>
      <c r="TF60" s="286"/>
      <c r="TG60" s="287"/>
      <c r="TH60" s="287"/>
      <c r="TI60" s="285"/>
      <c r="TJ60" s="287"/>
      <c r="TK60" s="287"/>
      <c r="TL60" s="285"/>
      <c r="TM60" s="286"/>
      <c r="TN60" s="286"/>
      <c r="TO60" s="286"/>
      <c r="TP60" s="286"/>
      <c r="TQ60" s="286"/>
      <c r="TR60" s="286"/>
      <c r="TS60" s="163"/>
      <c r="TT60" s="154"/>
      <c r="TU60" s="287"/>
      <c r="TV60" s="287"/>
      <c r="TW60" s="285"/>
      <c r="TX60" s="287"/>
      <c r="TY60" s="287"/>
      <c r="TZ60" s="285"/>
      <c r="UA60" s="287"/>
      <c r="UB60" s="287"/>
      <c r="UC60" s="285"/>
      <c r="UD60" s="287"/>
      <c r="UE60" s="287"/>
      <c r="UF60" s="285"/>
      <c r="UG60" s="287"/>
      <c r="UH60" s="287"/>
      <c r="UI60" s="285"/>
      <c r="UJ60" s="287"/>
      <c r="UK60" s="287"/>
      <c r="UL60" s="285"/>
      <c r="UM60" s="287"/>
      <c r="UN60" s="287"/>
      <c r="UO60" s="285"/>
      <c r="UP60" s="287"/>
      <c r="UQ60" s="287"/>
      <c r="UR60" s="285"/>
      <c r="US60" s="287"/>
      <c r="UT60" s="287"/>
      <c r="UU60" s="285"/>
      <c r="UV60" s="287"/>
      <c r="UW60" s="287"/>
      <c r="UX60" s="285"/>
      <c r="UY60" s="287"/>
      <c r="UZ60" s="287"/>
      <c r="VA60" s="285"/>
      <c r="VB60" s="287"/>
      <c r="VC60" s="287"/>
      <c r="VD60" s="285"/>
      <c r="VE60" s="287"/>
      <c r="VF60" s="287"/>
      <c r="VG60" s="285"/>
      <c r="VH60" s="287"/>
      <c r="VI60" s="287"/>
      <c r="VJ60" s="285"/>
      <c r="VK60" s="287"/>
      <c r="VL60" s="287"/>
      <c r="VM60" s="285"/>
      <c r="VN60" s="287"/>
      <c r="VO60" s="287"/>
      <c r="VP60" s="285"/>
      <c r="VQ60" s="287"/>
      <c r="VR60" s="287"/>
      <c r="VS60" s="285"/>
      <c r="VT60" s="287"/>
      <c r="VU60" s="287"/>
      <c r="VV60" s="285"/>
      <c r="VW60" s="287"/>
      <c r="VX60" s="287"/>
      <c r="VY60" s="285"/>
      <c r="VZ60" s="287"/>
      <c r="WA60" s="287"/>
      <c r="WB60" s="285"/>
      <c r="WC60" s="287"/>
      <c r="WD60" s="287"/>
      <c r="WE60" s="285"/>
      <c r="WF60" s="286"/>
      <c r="WG60" s="286"/>
      <c r="WH60" s="286"/>
      <c r="WI60" s="287"/>
      <c r="WJ60" s="287"/>
      <c r="WK60" s="285"/>
      <c r="WL60" s="286"/>
      <c r="WM60" s="286"/>
      <c r="WN60" s="286"/>
      <c r="WO60" s="287"/>
      <c r="WP60" s="287"/>
      <c r="WQ60" s="285"/>
      <c r="WR60" s="287"/>
      <c r="WS60" s="287"/>
      <c r="WT60" s="285"/>
      <c r="WU60" s="286"/>
      <c r="WV60" s="286"/>
      <c r="WW60" s="286"/>
      <c r="WX60" s="286"/>
      <c r="WY60" s="286"/>
      <c r="WZ60" s="286"/>
      <c r="XA60" s="163"/>
      <c r="XB60" s="154"/>
      <c r="XC60" s="287"/>
      <c r="XD60" s="287"/>
      <c r="XE60" s="285"/>
      <c r="XF60" s="287"/>
      <c r="XG60" s="287"/>
      <c r="XH60" s="285"/>
      <c r="XI60" s="287"/>
      <c r="XJ60" s="287"/>
      <c r="XK60" s="285"/>
      <c r="XL60" s="287"/>
      <c r="XM60" s="287"/>
      <c r="XN60" s="285"/>
      <c r="XO60" s="287"/>
      <c r="XP60" s="287"/>
      <c r="XQ60" s="285"/>
      <c r="XR60" s="287"/>
      <c r="XS60" s="287"/>
      <c r="XT60" s="285"/>
      <c r="XU60" s="287"/>
      <c r="XV60" s="287"/>
      <c r="XW60" s="285"/>
      <c r="XX60" s="287"/>
      <c r="XY60" s="287"/>
      <c r="XZ60" s="285"/>
      <c r="YA60" s="287"/>
      <c r="YB60" s="287"/>
      <c r="YC60" s="285"/>
      <c r="YD60" s="287"/>
      <c r="YE60" s="287"/>
      <c r="YF60" s="285"/>
      <c r="YG60" s="287"/>
      <c r="YH60" s="287"/>
      <c r="YI60" s="285"/>
      <c r="YJ60" s="287"/>
      <c r="YK60" s="287"/>
      <c r="YL60" s="285"/>
      <c r="YM60" s="287"/>
      <c r="YN60" s="287"/>
      <c r="YO60" s="285"/>
      <c r="YP60" s="287"/>
      <c r="YQ60" s="287"/>
      <c r="YR60" s="285"/>
      <c r="YS60" s="287"/>
      <c r="YT60" s="287"/>
      <c r="YU60" s="285"/>
      <c r="YV60" s="287"/>
      <c r="YW60" s="287"/>
      <c r="YX60" s="285"/>
      <c r="YY60" s="287"/>
      <c r="YZ60" s="287"/>
      <c r="ZA60" s="285"/>
      <c r="ZB60" s="287"/>
      <c r="ZC60" s="287"/>
      <c r="ZD60" s="285"/>
      <c r="ZE60" s="287"/>
      <c r="ZF60" s="287"/>
      <c r="ZG60" s="285"/>
      <c r="ZH60" s="287"/>
      <c r="ZI60" s="287"/>
      <c r="ZJ60" s="285"/>
      <c r="ZK60" s="287"/>
      <c r="ZL60" s="287"/>
      <c r="ZM60" s="285"/>
      <c r="ZN60" s="286"/>
      <c r="ZO60" s="286"/>
      <c r="ZP60" s="286"/>
      <c r="ZQ60" s="287"/>
      <c r="ZR60" s="287"/>
      <c r="ZS60" s="285"/>
      <c r="ZT60" s="286"/>
      <c r="ZU60" s="286"/>
      <c r="ZV60" s="286"/>
      <c r="ZW60" s="287"/>
      <c r="ZX60" s="287"/>
      <c r="ZY60" s="285"/>
      <c r="ZZ60" s="287"/>
      <c r="AAA60" s="287"/>
      <c r="AAB60" s="285"/>
      <c r="AAC60" s="286"/>
      <c r="AAD60" s="286"/>
      <c r="AAE60" s="286"/>
      <c r="AAF60" s="286"/>
      <c r="AAG60" s="286"/>
      <c r="AAH60" s="286"/>
      <c r="AAI60" s="163"/>
      <c r="AAJ60" s="154"/>
      <c r="AAK60" s="287"/>
      <c r="AAL60" s="287"/>
      <c r="AAM60" s="285"/>
      <c r="AAN60" s="287"/>
      <c r="AAO60" s="287"/>
      <c r="AAP60" s="285"/>
      <c r="AAQ60" s="287"/>
      <c r="AAR60" s="287"/>
      <c r="AAS60" s="285"/>
      <c r="AAT60" s="287"/>
      <c r="AAU60" s="287"/>
      <c r="AAV60" s="285"/>
      <c r="AAW60" s="287"/>
      <c r="AAX60" s="287"/>
      <c r="AAY60" s="285"/>
      <c r="AAZ60" s="287"/>
      <c r="ABA60" s="287"/>
      <c r="ABB60" s="285"/>
      <c r="ABC60" s="287"/>
      <c r="ABD60" s="287"/>
      <c r="ABE60" s="285"/>
      <c r="ABF60" s="287"/>
      <c r="ABG60" s="287"/>
      <c r="ABH60" s="285"/>
      <c r="ABI60" s="287"/>
      <c r="ABJ60" s="287"/>
      <c r="ABK60" s="285"/>
      <c r="ABL60" s="287"/>
      <c r="ABM60" s="287"/>
      <c r="ABN60" s="285"/>
      <c r="ABO60" s="287"/>
      <c r="ABP60" s="287"/>
      <c r="ABQ60" s="285"/>
      <c r="ABR60" s="287"/>
      <c r="ABS60" s="287"/>
      <c r="ABT60" s="285"/>
      <c r="ABU60" s="287"/>
      <c r="ABV60" s="287"/>
      <c r="ABW60" s="285"/>
      <c r="ABX60" s="287"/>
      <c r="ABY60" s="287"/>
      <c r="ABZ60" s="285"/>
      <c r="ACA60" s="287"/>
      <c r="ACB60" s="287"/>
      <c r="ACC60" s="285"/>
      <c r="ACD60" s="287"/>
      <c r="ACE60" s="287"/>
      <c r="ACF60" s="285"/>
      <c r="ACG60" s="287"/>
      <c r="ACH60" s="287"/>
      <c r="ACI60" s="285"/>
      <c r="ACJ60" s="287"/>
      <c r="ACK60" s="287"/>
      <c r="ACL60" s="285"/>
      <c r="ACM60" s="287"/>
      <c r="ACN60" s="287"/>
      <c r="ACO60" s="285"/>
      <c r="ACP60" s="287"/>
      <c r="ACQ60" s="287"/>
      <c r="ACR60" s="285"/>
      <c r="ACS60" s="287"/>
      <c r="ACT60" s="287"/>
      <c r="ACU60" s="285"/>
      <c r="ACV60" s="286"/>
      <c r="ACW60" s="286"/>
      <c r="ACX60" s="286"/>
      <c r="ACY60" s="287"/>
      <c r="ACZ60" s="287"/>
      <c r="ADA60" s="285"/>
      <c r="ADB60" s="286"/>
      <c r="ADC60" s="286"/>
      <c r="ADD60" s="286"/>
      <c r="ADE60" s="287"/>
      <c r="ADF60" s="287"/>
      <c r="ADG60" s="285"/>
      <c r="ADH60" s="287"/>
      <c r="ADI60" s="287"/>
      <c r="ADJ60" s="285"/>
      <c r="ADK60" s="286"/>
      <c r="ADL60" s="286"/>
      <c r="ADM60" s="286"/>
      <c r="ADN60" s="286"/>
      <c r="ADO60" s="286"/>
      <c r="ADP60" s="286"/>
      <c r="ADQ60" s="163"/>
      <c r="ADR60" s="154"/>
      <c r="ADS60" s="287"/>
      <c r="ADT60" s="287"/>
      <c r="ADU60" s="285"/>
      <c r="ADV60" s="287"/>
      <c r="ADW60" s="287"/>
      <c r="ADX60" s="285"/>
      <c r="ADY60" s="287"/>
      <c r="ADZ60" s="287"/>
      <c r="AEA60" s="285"/>
      <c r="AEB60" s="287"/>
      <c r="AEC60" s="287"/>
      <c r="AED60" s="285"/>
      <c r="AEE60" s="287"/>
      <c r="AEF60" s="287"/>
      <c r="AEG60" s="285"/>
      <c r="AEH60" s="287"/>
      <c r="AEI60" s="287"/>
      <c r="AEJ60" s="285"/>
      <c r="AEK60" s="287"/>
      <c r="AEL60" s="287"/>
      <c r="AEM60" s="285"/>
      <c r="AEN60" s="287"/>
      <c r="AEO60" s="287"/>
      <c r="AEP60" s="285"/>
      <c r="AEQ60" s="287"/>
      <c r="AER60" s="287"/>
      <c r="AES60" s="285"/>
      <c r="AET60" s="287"/>
      <c r="AEU60" s="287"/>
      <c r="AEV60" s="285"/>
      <c r="AEW60" s="287"/>
      <c r="AEX60" s="287"/>
      <c r="AEY60" s="285"/>
      <c r="AEZ60" s="287"/>
      <c r="AFA60" s="287"/>
      <c r="AFB60" s="285"/>
      <c r="AFC60" s="287"/>
      <c r="AFD60" s="287"/>
      <c r="AFE60" s="285"/>
      <c r="AFF60" s="287"/>
      <c r="AFG60" s="287"/>
      <c r="AFH60" s="285"/>
      <c r="AFI60" s="287"/>
      <c r="AFJ60" s="287"/>
      <c r="AFK60" s="285"/>
      <c r="AFL60" s="287"/>
      <c r="AFM60" s="287"/>
      <c r="AFN60" s="285"/>
      <c r="AFO60" s="287"/>
      <c r="AFP60" s="287"/>
      <c r="AFQ60" s="285"/>
      <c r="AFR60" s="287"/>
      <c r="AFS60" s="287"/>
      <c r="AFT60" s="285"/>
      <c r="AFU60" s="287"/>
      <c r="AFV60" s="287"/>
      <c r="AFW60" s="285"/>
      <c r="AFX60" s="287"/>
      <c r="AFY60" s="287"/>
      <c r="AFZ60" s="285"/>
      <c r="AGA60" s="287"/>
      <c r="AGB60" s="287"/>
      <c r="AGC60" s="285"/>
      <c r="AGD60" s="286"/>
      <c r="AGE60" s="286"/>
      <c r="AGF60" s="286"/>
      <c r="AGG60" s="287"/>
      <c r="AGH60" s="287"/>
      <c r="AGI60" s="285"/>
      <c r="AGJ60" s="286"/>
      <c r="AGK60" s="286"/>
      <c r="AGL60" s="286"/>
      <c r="AGM60" s="287"/>
      <c r="AGN60" s="287"/>
      <c r="AGO60" s="285"/>
      <c r="AGP60" s="287"/>
      <c r="AGQ60" s="287"/>
      <c r="AGR60" s="285"/>
      <c r="AGS60" s="286"/>
      <c r="AGT60" s="286"/>
      <c r="AGU60" s="286"/>
      <c r="AGV60" s="286"/>
      <c r="AGW60" s="286"/>
      <c r="AGX60" s="286"/>
      <c r="AGY60" s="163"/>
      <c r="AGZ60" s="154"/>
      <c r="AHA60" s="287"/>
      <c r="AHB60" s="287"/>
      <c r="AHC60" s="285"/>
      <c r="AHD60" s="287"/>
      <c r="AHE60" s="287"/>
      <c r="AHF60" s="285"/>
      <c r="AHG60" s="287"/>
      <c r="AHH60" s="287"/>
      <c r="AHI60" s="285"/>
      <c r="AHJ60" s="287"/>
      <c r="AHK60" s="287"/>
      <c r="AHL60" s="285"/>
      <c r="AHM60" s="287"/>
      <c r="AHN60" s="287"/>
      <c r="AHO60" s="285"/>
      <c r="AHP60" s="287"/>
      <c r="AHQ60" s="287"/>
      <c r="AHR60" s="285"/>
      <c r="AHS60" s="287"/>
      <c r="AHT60" s="287"/>
      <c r="AHU60" s="285"/>
      <c r="AHV60" s="287"/>
      <c r="AHW60" s="287"/>
      <c r="AHX60" s="285"/>
      <c r="AHY60" s="287"/>
      <c r="AHZ60" s="287"/>
      <c r="AIA60" s="285"/>
      <c r="AIB60" s="287"/>
      <c r="AIC60" s="287"/>
      <c r="AID60" s="285"/>
      <c r="AIE60" s="287"/>
      <c r="AIF60" s="287"/>
      <c r="AIG60" s="285"/>
      <c r="AIH60" s="287"/>
      <c r="AII60" s="287"/>
      <c r="AIJ60" s="285"/>
      <c r="AIK60" s="287"/>
      <c r="AIL60" s="287"/>
      <c r="AIM60" s="285"/>
      <c r="AIN60" s="287"/>
      <c r="AIO60" s="287"/>
      <c r="AIP60" s="285"/>
      <c r="AIQ60" s="287"/>
      <c r="AIR60" s="287"/>
      <c r="AIS60" s="285"/>
      <c r="AIT60" s="287"/>
      <c r="AIU60" s="287"/>
      <c r="AIV60" s="285"/>
      <c r="AIW60" s="287"/>
      <c r="AIX60" s="287"/>
      <c r="AIY60" s="285"/>
      <c r="AIZ60" s="287"/>
      <c r="AJA60" s="287"/>
      <c r="AJB60" s="285"/>
      <c r="AJC60" s="287"/>
      <c r="AJD60" s="287"/>
      <c r="AJE60" s="285"/>
      <c r="AJF60" s="287"/>
      <c r="AJG60" s="287"/>
      <c r="AJH60" s="285"/>
      <c r="AJI60" s="287"/>
      <c r="AJJ60" s="287"/>
      <c r="AJK60" s="285"/>
      <c r="AJL60" s="286"/>
      <c r="AJM60" s="286"/>
      <c r="AJN60" s="286"/>
      <c r="AJO60" s="287"/>
      <c r="AJP60" s="287"/>
      <c r="AJQ60" s="285"/>
      <c r="AJR60" s="286"/>
      <c r="AJS60" s="286"/>
      <c r="AJT60" s="286"/>
      <c r="AJU60" s="287"/>
      <c r="AJV60" s="287"/>
      <c r="AJW60" s="285"/>
      <c r="AJX60" s="287"/>
      <c r="AJY60" s="287"/>
      <c r="AJZ60" s="285"/>
      <c r="AKA60" s="286"/>
      <c r="AKB60" s="286"/>
      <c r="AKC60" s="286"/>
      <c r="AKD60" s="286"/>
      <c r="AKE60" s="286"/>
      <c r="AKF60" s="286"/>
      <c r="AKG60" s="163"/>
      <c r="AKH60" s="154"/>
      <c r="AKI60" s="287"/>
      <c r="AKJ60" s="287"/>
      <c r="AKK60" s="285"/>
      <c r="AKL60" s="287"/>
      <c r="AKM60" s="287"/>
      <c r="AKN60" s="285"/>
      <c r="AKO60" s="287"/>
      <c r="AKP60" s="287"/>
      <c r="AKQ60" s="285"/>
      <c r="AKR60" s="287"/>
      <c r="AKS60" s="287"/>
      <c r="AKT60" s="285"/>
      <c r="AKU60" s="287"/>
      <c r="AKV60" s="287"/>
      <c r="AKW60" s="285"/>
      <c r="AKX60" s="287"/>
      <c r="AKY60" s="287"/>
      <c r="AKZ60" s="285"/>
      <c r="ALA60" s="287"/>
      <c r="ALB60" s="287"/>
      <c r="ALC60" s="285"/>
      <c r="ALD60" s="287"/>
      <c r="ALE60" s="287"/>
      <c r="ALF60" s="285"/>
      <c r="ALG60" s="287"/>
      <c r="ALH60" s="287"/>
      <c r="ALI60" s="285"/>
      <c r="ALJ60" s="287"/>
      <c r="ALK60" s="287"/>
      <c r="ALL60" s="285"/>
      <c r="ALM60" s="287"/>
      <c r="ALN60" s="287"/>
      <c r="ALO60" s="285"/>
      <c r="ALP60" s="287"/>
      <c r="ALQ60" s="287"/>
      <c r="ALR60" s="285"/>
      <c r="ALS60" s="287"/>
      <c r="ALT60" s="287"/>
      <c r="ALU60" s="285"/>
      <c r="ALV60" s="287"/>
      <c r="ALW60" s="287"/>
      <c r="ALX60" s="285"/>
      <c r="ALY60" s="287"/>
      <c r="ALZ60" s="287"/>
      <c r="AMA60" s="285"/>
      <c r="AMB60" s="287"/>
      <c r="AMC60" s="287"/>
      <c r="AMD60" s="285"/>
      <c r="AME60" s="287"/>
      <c r="AMF60" s="287"/>
      <c r="AMG60" s="285"/>
      <c r="AMH60" s="287"/>
      <c r="AMI60" s="287"/>
      <c r="AMJ60" s="285"/>
      <c r="AMK60" s="287"/>
      <c r="AML60" s="287"/>
      <c r="AMM60" s="285"/>
      <c r="AMN60" s="287"/>
      <c r="AMO60" s="287"/>
      <c r="AMP60" s="285"/>
      <c r="AMQ60" s="287"/>
      <c r="AMR60" s="287"/>
      <c r="AMS60" s="285"/>
      <c r="AMT60" s="286"/>
      <c r="AMU60" s="286"/>
      <c r="AMV60" s="286"/>
      <c r="AMW60" s="287"/>
      <c r="AMX60" s="287"/>
      <c r="AMY60" s="285"/>
      <c r="AMZ60" s="286"/>
      <c r="ANA60" s="286"/>
      <c r="ANB60" s="286"/>
      <c r="ANC60" s="287"/>
      <c r="AND60" s="287"/>
      <c r="ANE60" s="285"/>
      <c r="ANF60" s="287"/>
      <c r="ANG60" s="287"/>
      <c r="ANH60" s="285"/>
      <c r="ANI60" s="286"/>
      <c r="ANJ60" s="286"/>
      <c r="ANK60" s="286"/>
      <c r="ANL60" s="286"/>
      <c r="ANM60" s="286"/>
      <c r="ANN60" s="286"/>
      <c r="ANO60" s="163"/>
      <c r="ANP60" s="154"/>
      <c r="ANQ60" s="287"/>
      <c r="ANR60" s="287"/>
      <c r="ANS60" s="285"/>
      <c r="ANT60" s="287"/>
      <c r="ANU60" s="287"/>
      <c r="ANV60" s="285"/>
      <c r="ANW60" s="287"/>
      <c r="ANX60" s="287"/>
      <c r="ANY60" s="285"/>
      <c r="ANZ60" s="287"/>
      <c r="AOA60" s="287"/>
      <c r="AOB60" s="285"/>
      <c r="AOC60" s="287"/>
      <c r="AOD60" s="287"/>
      <c r="AOE60" s="285"/>
      <c r="AOF60" s="287"/>
      <c r="AOG60" s="287"/>
      <c r="AOH60" s="285"/>
      <c r="AOI60" s="287"/>
      <c r="AOJ60" s="287"/>
      <c r="AOK60" s="285"/>
      <c r="AOL60" s="287"/>
      <c r="AOM60" s="287"/>
      <c r="AON60" s="285"/>
      <c r="AOO60" s="287"/>
      <c r="AOP60" s="287"/>
      <c r="AOQ60" s="285"/>
      <c r="AOR60" s="287"/>
      <c r="AOS60" s="287"/>
      <c r="AOT60" s="285"/>
      <c r="AOU60" s="287"/>
      <c r="AOV60" s="287"/>
      <c r="AOW60" s="285"/>
      <c r="AOX60" s="287"/>
      <c r="AOY60" s="287"/>
      <c r="AOZ60" s="285"/>
      <c r="APA60" s="287"/>
      <c r="APB60" s="287"/>
      <c r="APC60" s="285"/>
      <c r="APD60" s="287"/>
      <c r="APE60" s="287"/>
      <c r="APF60" s="285"/>
      <c r="APG60" s="287"/>
      <c r="APH60" s="287"/>
      <c r="API60" s="285"/>
      <c r="APJ60" s="287"/>
      <c r="APK60" s="287"/>
      <c r="APL60" s="285"/>
      <c r="APM60" s="287"/>
      <c r="APN60" s="287"/>
      <c r="APO60" s="285"/>
      <c r="APP60" s="287"/>
      <c r="APQ60" s="287"/>
      <c r="APR60" s="285"/>
      <c r="APS60" s="287"/>
      <c r="APT60" s="287"/>
      <c r="APU60" s="285"/>
      <c r="APV60" s="287"/>
      <c r="APW60" s="287"/>
      <c r="APX60" s="285"/>
      <c r="APY60" s="287"/>
      <c r="APZ60" s="287"/>
      <c r="AQA60" s="285"/>
      <c r="AQB60" s="286"/>
      <c r="AQC60" s="286"/>
      <c r="AQD60" s="286"/>
      <c r="AQE60" s="287"/>
      <c r="AQF60" s="287"/>
      <c r="AQG60" s="285"/>
      <c r="AQH60" s="286"/>
      <c r="AQI60" s="286"/>
      <c r="AQJ60" s="286"/>
      <c r="AQK60" s="287"/>
      <c r="AQL60" s="287"/>
      <c r="AQM60" s="285"/>
      <c r="AQN60" s="287"/>
      <c r="AQO60" s="287"/>
      <c r="AQP60" s="285"/>
      <c r="AQQ60" s="286"/>
      <c r="AQR60" s="286"/>
      <c r="AQS60" s="286"/>
      <c r="AQT60" s="286"/>
      <c r="AQU60" s="286"/>
      <c r="AQV60" s="286"/>
      <c r="AQW60" s="163"/>
      <c r="AQX60" s="154"/>
      <c r="AQY60" s="287"/>
      <c r="AQZ60" s="287"/>
      <c r="ARA60" s="285"/>
      <c r="ARB60" s="287"/>
      <c r="ARC60" s="287"/>
      <c r="ARD60" s="285"/>
      <c r="ARE60" s="287"/>
      <c r="ARF60" s="287"/>
      <c r="ARG60" s="285"/>
      <c r="ARH60" s="287"/>
      <c r="ARI60" s="287"/>
      <c r="ARJ60" s="285"/>
      <c r="ARK60" s="287"/>
      <c r="ARL60" s="287"/>
      <c r="ARM60" s="285"/>
      <c r="ARN60" s="287"/>
      <c r="ARO60" s="287"/>
      <c r="ARP60" s="285"/>
      <c r="ARQ60" s="287"/>
      <c r="ARR60" s="287"/>
      <c r="ARS60" s="285"/>
      <c r="ART60" s="287"/>
      <c r="ARU60" s="287"/>
      <c r="ARV60" s="285"/>
      <c r="ARW60" s="287"/>
      <c r="ARX60" s="287"/>
      <c r="ARY60" s="285"/>
      <c r="ARZ60" s="287"/>
      <c r="ASA60" s="287"/>
      <c r="ASB60" s="285"/>
      <c r="ASC60" s="287"/>
      <c r="ASD60" s="287"/>
      <c r="ASE60" s="285"/>
      <c r="ASF60" s="287"/>
      <c r="ASG60" s="287"/>
      <c r="ASH60" s="285"/>
      <c r="ASI60" s="287"/>
      <c r="ASJ60" s="287"/>
      <c r="ASK60" s="285"/>
      <c r="ASL60" s="287"/>
      <c r="ASM60" s="287"/>
      <c r="ASN60" s="285"/>
      <c r="ASO60" s="287"/>
      <c r="ASP60" s="287"/>
      <c r="ASQ60" s="285"/>
      <c r="ASR60" s="287"/>
      <c r="ASS60" s="287"/>
      <c r="AST60" s="285"/>
      <c r="ASU60" s="287"/>
      <c r="ASV60" s="287"/>
      <c r="ASW60" s="285"/>
      <c r="ASX60" s="287"/>
      <c r="ASY60" s="287"/>
      <c r="ASZ60" s="285"/>
      <c r="ATA60" s="287"/>
      <c r="ATB60" s="287"/>
      <c r="ATC60" s="285"/>
      <c r="ATD60" s="287"/>
      <c r="ATE60" s="287"/>
      <c r="ATF60" s="285"/>
      <c r="ATG60" s="287"/>
      <c r="ATH60" s="287"/>
      <c r="ATI60" s="285"/>
      <c r="ATJ60" s="286"/>
      <c r="ATK60" s="286"/>
      <c r="ATL60" s="286"/>
      <c r="ATM60" s="287"/>
      <c r="ATN60" s="287"/>
      <c r="ATO60" s="285"/>
      <c r="ATP60" s="286"/>
      <c r="ATQ60" s="286"/>
      <c r="ATR60" s="286"/>
      <c r="ATS60" s="287"/>
      <c r="ATT60" s="287"/>
      <c r="ATU60" s="285"/>
      <c r="ATV60" s="287"/>
      <c r="ATW60" s="287"/>
      <c r="ATX60" s="285"/>
      <c r="ATY60" s="286"/>
      <c r="ATZ60" s="286"/>
      <c r="AUA60" s="286"/>
      <c r="AUB60" s="286"/>
      <c r="AUC60" s="286"/>
      <c r="AUD60" s="286"/>
      <c r="AUE60" s="163"/>
      <c r="AUF60" s="154"/>
      <c r="AUG60" s="287"/>
      <c r="AUH60" s="287"/>
      <c r="AUI60" s="285"/>
      <c r="AUJ60" s="287"/>
      <c r="AUK60" s="287"/>
      <c r="AUL60" s="285"/>
      <c r="AUM60" s="287"/>
      <c r="AUN60" s="287"/>
      <c r="AUO60" s="285"/>
      <c r="AUP60" s="287"/>
      <c r="AUQ60" s="287"/>
      <c r="AUR60" s="285"/>
      <c r="AUS60" s="287"/>
      <c r="AUT60" s="287"/>
      <c r="AUU60" s="285"/>
      <c r="AUV60" s="287"/>
      <c r="AUW60" s="287"/>
      <c r="AUX60" s="285"/>
      <c r="AUY60" s="287"/>
      <c r="AUZ60" s="287"/>
      <c r="AVA60" s="285"/>
      <c r="AVB60" s="287"/>
      <c r="AVC60" s="287"/>
      <c r="AVD60" s="285"/>
      <c r="AVE60" s="287"/>
      <c r="AVF60" s="287"/>
      <c r="AVG60" s="285"/>
      <c r="AVH60" s="287"/>
      <c r="AVI60" s="287"/>
      <c r="AVJ60" s="285"/>
      <c r="AVK60" s="287"/>
      <c r="AVL60" s="287"/>
      <c r="AVM60" s="285"/>
      <c r="AVN60" s="287"/>
      <c r="AVO60" s="287"/>
      <c r="AVP60" s="285"/>
      <c r="AVQ60" s="287"/>
      <c r="AVR60" s="287"/>
      <c r="AVS60" s="285"/>
      <c r="AVT60" s="287"/>
      <c r="AVU60" s="287"/>
      <c r="AVV60" s="285"/>
      <c r="AVW60" s="287"/>
      <c r="AVX60" s="287"/>
      <c r="AVY60" s="285"/>
      <c r="AVZ60" s="287"/>
      <c r="AWA60" s="287"/>
      <c r="AWB60" s="285"/>
      <c r="AWC60" s="287"/>
      <c r="AWD60" s="287"/>
      <c r="AWE60" s="285"/>
      <c r="AWF60" s="287"/>
      <c r="AWG60" s="287"/>
      <c r="AWH60" s="285"/>
      <c r="AWI60" s="287"/>
      <c r="AWJ60" s="287"/>
      <c r="AWK60" s="285"/>
      <c r="AWL60" s="287"/>
      <c r="AWM60" s="287"/>
      <c r="AWN60" s="285"/>
      <c r="AWO60" s="287"/>
      <c r="AWP60" s="287"/>
      <c r="AWQ60" s="285"/>
      <c r="AWR60" s="286"/>
      <c r="AWS60" s="286"/>
      <c r="AWT60" s="286"/>
      <c r="AWU60" s="287"/>
      <c r="AWV60" s="287"/>
      <c r="AWW60" s="285"/>
      <c r="AWX60" s="286"/>
      <c r="AWY60" s="286"/>
      <c r="AWZ60" s="286"/>
      <c r="AXA60" s="287"/>
      <c r="AXB60" s="287"/>
      <c r="AXC60" s="285"/>
      <c r="AXD60" s="287"/>
      <c r="AXE60" s="287"/>
      <c r="AXF60" s="285"/>
      <c r="AXG60" s="286"/>
      <c r="AXH60" s="286"/>
      <c r="AXI60" s="286"/>
      <c r="AXJ60" s="286"/>
      <c r="AXK60" s="286"/>
      <c r="AXL60" s="286"/>
      <c r="AXM60" s="163"/>
      <c r="AXN60" s="154"/>
      <c r="AXO60" s="287"/>
      <c r="AXP60" s="287"/>
      <c r="AXQ60" s="285"/>
      <c r="AXR60" s="287"/>
      <c r="AXS60" s="287"/>
      <c r="AXT60" s="285"/>
      <c r="AXU60" s="287"/>
      <c r="AXV60" s="287"/>
      <c r="AXW60" s="285"/>
      <c r="AXX60" s="287"/>
      <c r="AXY60" s="287"/>
      <c r="AXZ60" s="285"/>
      <c r="AYA60" s="287"/>
      <c r="AYB60" s="287"/>
      <c r="AYC60" s="285"/>
      <c r="AYD60" s="287"/>
      <c r="AYE60" s="287"/>
      <c r="AYF60" s="285"/>
      <c r="AYG60" s="287"/>
      <c r="AYH60" s="287"/>
      <c r="AYI60" s="285"/>
      <c r="AYJ60" s="287"/>
      <c r="AYK60" s="287"/>
      <c r="AYL60" s="285"/>
      <c r="AYM60" s="287"/>
      <c r="AYN60" s="287"/>
      <c r="AYO60" s="285"/>
      <c r="AYP60" s="287"/>
      <c r="AYQ60" s="287"/>
      <c r="AYR60" s="285"/>
      <c r="AYS60" s="287"/>
      <c r="AYT60" s="287"/>
      <c r="AYU60" s="285"/>
      <c r="AYV60" s="287"/>
      <c r="AYW60" s="287"/>
      <c r="AYX60" s="285"/>
      <c r="AYY60" s="287"/>
      <c r="AYZ60" s="287"/>
      <c r="AZA60" s="285"/>
      <c r="AZB60" s="287"/>
      <c r="AZC60" s="287"/>
      <c r="AZD60" s="285"/>
      <c r="AZE60" s="287"/>
      <c r="AZF60" s="287"/>
      <c r="AZG60" s="285"/>
      <c r="AZH60" s="287"/>
      <c r="AZI60" s="287"/>
      <c r="AZJ60" s="285"/>
      <c r="AZK60" s="287"/>
      <c r="AZL60" s="287"/>
      <c r="AZM60" s="285"/>
      <c r="AZN60" s="287"/>
      <c r="AZO60" s="287"/>
      <c r="AZP60" s="285"/>
      <c r="AZQ60" s="287"/>
      <c r="AZR60" s="287"/>
      <c r="AZS60" s="285"/>
      <c r="AZT60" s="287"/>
      <c r="AZU60" s="287"/>
      <c r="AZV60" s="285"/>
      <c r="AZW60" s="287"/>
      <c r="AZX60" s="287"/>
      <c r="AZY60" s="285"/>
      <c r="AZZ60" s="286"/>
      <c r="BAA60" s="286"/>
      <c r="BAB60" s="286"/>
      <c r="BAC60" s="287"/>
      <c r="BAD60" s="287"/>
      <c r="BAE60" s="285"/>
      <c r="BAF60" s="286"/>
      <c r="BAG60" s="286"/>
      <c r="BAH60" s="286"/>
      <c r="BAI60" s="287"/>
      <c r="BAJ60" s="287"/>
      <c r="BAK60" s="285"/>
      <c r="BAL60" s="287"/>
      <c r="BAM60" s="287"/>
      <c r="BAN60" s="285"/>
      <c r="BAO60" s="286"/>
      <c r="BAP60" s="286"/>
      <c r="BAQ60" s="286"/>
      <c r="BAR60" s="286"/>
      <c r="BAS60" s="286"/>
      <c r="BAT60" s="286"/>
      <c r="BAU60" s="163"/>
      <c r="BAV60" s="154"/>
      <c r="BAW60" s="287"/>
      <c r="BAX60" s="287"/>
      <c r="BAY60" s="285"/>
      <c r="BAZ60" s="287"/>
      <c r="BBA60" s="287"/>
      <c r="BBB60" s="285"/>
      <c r="BBC60" s="287"/>
      <c r="BBD60" s="287"/>
      <c r="BBE60" s="285"/>
      <c r="BBF60" s="287"/>
      <c r="BBG60" s="287"/>
      <c r="BBH60" s="285"/>
      <c r="BBI60" s="287"/>
      <c r="BBJ60" s="287"/>
      <c r="BBK60" s="285"/>
      <c r="BBL60" s="287"/>
      <c r="BBM60" s="287"/>
      <c r="BBN60" s="285"/>
      <c r="BBO60" s="287"/>
      <c r="BBP60" s="287"/>
      <c r="BBQ60" s="285"/>
      <c r="BBR60" s="287"/>
      <c r="BBS60" s="287"/>
      <c r="BBT60" s="285"/>
      <c r="BBU60" s="287"/>
      <c r="BBV60" s="287"/>
      <c r="BBW60" s="285"/>
      <c r="BBX60" s="287"/>
      <c r="BBY60" s="287"/>
      <c r="BBZ60" s="285"/>
      <c r="BCA60" s="287"/>
      <c r="BCB60" s="287"/>
      <c r="BCC60" s="285"/>
      <c r="BCD60" s="287"/>
      <c r="BCE60" s="287"/>
      <c r="BCF60" s="285"/>
      <c r="BCG60" s="287"/>
      <c r="BCH60" s="287"/>
      <c r="BCI60" s="285"/>
      <c r="BCJ60" s="287"/>
      <c r="BCK60" s="287"/>
      <c r="BCL60" s="285"/>
      <c r="BCM60" s="287"/>
      <c r="BCN60" s="287"/>
      <c r="BCO60" s="285"/>
      <c r="BCP60" s="287"/>
      <c r="BCQ60" s="287"/>
      <c r="BCR60" s="285"/>
      <c r="BCS60" s="287"/>
      <c r="BCT60" s="287"/>
      <c r="BCU60" s="285"/>
      <c r="BCV60" s="287"/>
      <c r="BCW60" s="287"/>
      <c r="BCX60" s="285"/>
      <c r="BCY60" s="287"/>
      <c r="BCZ60" s="287"/>
      <c r="BDA60" s="285"/>
      <c r="BDB60" s="287"/>
      <c r="BDC60" s="287"/>
      <c r="BDD60" s="285"/>
      <c r="BDE60" s="287"/>
      <c r="BDF60" s="287"/>
      <c r="BDG60" s="285"/>
      <c r="BDH60" s="286"/>
      <c r="BDI60" s="286"/>
      <c r="BDJ60" s="286"/>
      <c r="BDK60" s="287"/>
      <c r="BDL60" s="287"/>
      <c r="BDM60" s="285"/>
      <c r="BDN60" s="286"/>
      <c r="BDO60" s="286"/>
      <c r="BDP60" s="286"/>
      <c r="BDQ60" s="287"/>
      <c r="BDR60" s="287"/>
      <c r="BDS60" s="285"/>
      <c r="BDT60" s="287"/>
      <c r="BDU60" s="287"/>
      <c r="BDV60" s="285"/>
      <c r="BDW60" s="286"/>
      <c r="BDX60" s="286"/>
      <c r="BDY60" s="286"/>
      <c r="BDZ60" s="286"/>
      <c r="BEA60" s="286"/>
      <c r="BEB60" s="286"/>
      <c r="BEC60" s="163"/>
      <c r="BED60" s="154"/>
      <c r="BEE60" s="287"/>
      <c r="BEF60" s="287"/>
      <c r="BEG60" s="285"/>
      <c r="BEH60" s="287"/>
      <c r="BEI60" s="287"/>
      <c r="BEJ60" s="285"/>
      <c r="BEK60" s="287"/>
      <c r="BEL60" s="287"/>
      <c r="BEM60" s="285"/>
      <c r="BEN60" s="287"/>
      <c r="BEO60" s="287"/>
      <c r="BEP60" s="285"/>
      <c r="BEQ60" s="287"/>
      <c r="BER60" s="287"/>
      <c r="BES60" s="285"/>
      <c r="BET60" s="287"/>
      <c r="BEU60" s="287"/>
      <c r="BEV60" s="285"/>
      <c r="BEW60" s="287"/>
      <c r="BEX60" s="287"/>
      <c r="BEY60" s="285"/>
      <c r="BEZ60" s="287"/>
      <c r="BFA60" s="287"/>
      <c r="BFB60" s="285"/>
      <c r="BFC60" s="287"/>
      <c r="BFD60" s="287"/>
      <c r="BFE60" s="285"/>
      <c r="BFF60" s="287"/>
      <c r="BFG60" s="287"/>
      <c r="BFH60" s="285"/>
      <c r="BFI60" s="287"/>
      <c r="BFJ60" s="287"/>
      <c r="BFK60" s="285"/>
      <c r="BFL60" s="287"/>
      <c r="BFM60" s="287"/>
      <c r="BFN60" s="285"/>
      <c r="BFO60" s="287"/>
      <c r="BFP60" s="287"/>
      <c r="BFQ60" s="285"/>
      <c r="BFR60" s="287"/>
      <c r="BFS60" s="287"/>
      <c r="BFT60" s="285"/>
      <c r="BFU60" s="287"/>
      <c r="BFV60" s="287"/>
      <c r="BFW60" s="285"/>
      <c r="BFX60" s="287"/>
      <c r="BFY60" s="287"/>
      <c r="BFZ60" s="285"/>
      <c r="BGA60" s="287"/>
      <c r="BGB60" s="287"/>
      <c r="BGC60" s="285"/>
      <c r="BGD60" s="287"/>
      <c r="BGE60" s="287"/>
      <c r="BGF60" s="285"/>
      <c r="BGG60" s="287"/>
      <c r="BGH60" s="287"/>
      <c r="BGI60" s="285"/>
      <c r="BGJ60" s="287"/>
      <c r="BGK60" s="287"/>
      <c r="BGL60" s="285"/>
      <c r="BGM60" s="287"/>
      <c r="BGN60" s="287"/>
      <c r="BGO60" s="285"/>
      <c r="BGP60" s="286"/>
      <c r="BGQ60" s="286"/>
      <c r="BGR60" s="286"/>
      <c r="BGS60" s="287"/>
      <c r="BGT60" s="287"/>
      <c r="BGU60" s="285"/>
      <c r="BGV60" s="286"/>
      <c r="BGW60" s="286"/>
      <c r="BGX60" s="286"/>
      <c r="BGY60" s="287"/>
      <c r="BGZ60" s="287"/>
      <c r="BHA60" s="285"/>
      <c r="BHB60" s="287"/>
      <c r="BHC60" s="287"/>
      <c r="BHD60" s="285"/>
      <c r="BHE60" s="286"/>
      <c r="BHF60" s="286"/>
      <c r="BHG60" s="286"/>
      <c r="BHH60" s="286"/>
      <c r="BHI60" s="286"/>
      <c r="BHJ60" s="286"/>
      <c r="BHK60" s="163"/>
      <c r="BHL60" s="154"/>
      <c r="BHM60" s="287"/>
      <c r="BHN60" s="287"/>
      <c r="BHO60" s="285"/>
      <c r="BHP60" s="287"/>
      <c r="BHQ60" s="287"/>
      <c r="BHR60" s="285"/>
      <c r="BHS60" s="287"/>
      <c r="BHT60" s="287"/>
      <c r="BHU60" s="285"/>
      <c r="BHV60" s="287"/>
      <c r="BHW60" s="287"/>
      <c r="BHX60" s="285"/>
      <c r="BHY60" s="287"/>
      <c r="BHZ60" s="287"/>
      <c r="BIA60" s="285"/>
      <c r="BIB60" s="287"/>
      <c r="BIC60" s="287"/>
      <c r="BID60" s="285"/>
      <c r="BIE60" s="287"/>
      <c r="BIF60" s="287"/>
      <c r="BIG60" s="285"/>
      <c r="BIH60" s="287"/>
      <c r="BII60" s="287"/>
      <c r="BIJ60" s="285"/>
      <c r="BIK60" s="287"/>
      <c r="BIL60" s="287"/>
      <c r="BIM60" s="285"/>
      <c r="BIN60" s="287"/>
      <c r="BIO60" s="287"/>
      <c r="BIP60" s="285"/>
      <c r="BIQ60" s="287"/>
      <c r="BIR60" s="287"/>
      <c r="BIS60" s="285"/>
      <c r="BIT60" s="287"/>
      <c r="BIU60" s="287"/>
      <c r="BIV60" s="285"/>
      <c r="BIW60" s="287"/>
      <c r="BIX60" s="287"/>
      <c r="BIY60" s="285"/>
      <c r="BIZ60" s="287"/>
      <c r="BJA60" s="287"/>
      <c r="BJB60" s="285"/>
      <c r="BJC60" s="287"/>
      <c r="BJD60" s="287"/>
      <c r="BJE60" s="285"/>
      <c r="BJF60" s="287"/>
      <c r="BJG60" s="287"/>
      <c r="BJH60" s="285"/>
      <c r="BJI60" s="287"/>
      <c r="BJJ60" s="287"/>
      <c r="BJK60" s="285"/>
      <c r="BJL60" s="287"/>
      <c r="BJM60" s="287"/>
      <c r="BJN60" s="285"/>
      <c r="BJO60" s="287"/>
      <c r="BJP60" s="287"/>
      <c r="BJQ60" s="285"/>
      <c r="BJR60" s="287"/>
      <c r="BJS60" s="287"/>
      <c r="BJT60" s="285"/>
      <c r="BJU60" s="287"/>
      <c r="BJV60" s="287"/>
      <c r="BJW60" s="285"/>
      <c r="BJX60" s="286"/>
      <c r="BJY60" s="286"/>
      <c r="BJZ60" s="286"/>
      <c r="BKA60" s="287"/>
      <c r="BKB60" s="287"/>
      <c r="BKC60" s="285"/>
      <c r="BKD60" s="286"/>
      <c r="BKE60" s="286"/>
      <c r="BKF60" s="286"/>
      <c r="BKG60" s="287"/>
      <c r="BKH60" s="287"/>
      <c r="BKI60" s="285"/>
      <c r="BKJ60" s="287"/>
      <c r="BKK60" s="287"/>
      <c r="BKL60" s="285"/>
      <c r="BKM60" s="286"/>
      <c r="BKN60" s="286"/>
      <c r="BKO60" s="286"/>
      <c r="BKP60" s="286"/>
      <c r="BKQ60" s="286"/>
      <c r="BKR60" s="286"/>
      <c r="BKS60" s="163"/>
      <c r="BKT60" s="154"/>
      <c r="BKU60" s="287"/>
      <c r="BKV60" s="287"/>
      <c r="BKW60" s="285"/>
      <c r="BKX60" s="287"/>
      <c r="BKY60" s="287"/>
      <c r="BKZ60" s="285"/>
      <c r="BLA60" s="287"/>
      <c r="BLB60" s="287"/>
      <c r="BLC60" s="285"/>
      <c r="BLD60" s="287"/>
      <c r="BLE60" s="287"/>
      <c r="BLF60" s="285"/>
      <c r="BLG60" s="287"/>
      <c r="BLH60" s="287"/>
      <c r="BLI60" s="285"/>
      <c r="BLJ60" s="287"/>
      <c r="BLK60" s="287"/>
      <c r="BLL60" s="285"/>
      <c r="BLM60" s="287"/>
      <c r="BLN60" s="287"/>
      <c r="BLO60" s="285"/>
      <c r="BLP60" s="287"/>
      <c r="BLQ60" s="287"/>
      <c r="BLR60" s="285"/>
      <c r="BLS60" s="287"/>
      <c r="BLT60" s="287"/>
      <c r="BLU60" s="285"/>
      <c r="BLV60" s="287"/>
      <c r="BLW60" s="287"/>
      <c r="BLX60" s="285"/>
      <c r="BLY60" s="287"/>
      <c r="BLZ60" s="287"/>
      <c r="BMA60" s="285"/>
      <c r="BMB60" s="287"/>
      <c r="BMC60" s="287"/>
      <c r="BMD60" s="285"/>
      <c r="BME60" s="287"/>
      <c r="BMF60" s="287"/>
      <c r="BMG60" s="285"/>
      <c r="BMH60" s="287"/>
      <c r="BMI60" s="287"/>
      <c r="BMJ60" s="285"/>
      <c r="BMK60" s="287"/>
      <c r="BML60" s="287"/>
      <c r="BMM60" s="285"/>
      <c r="BMN60" s="287"/>
      <c r="BMO60" s="287"/>
      <c r="BMP60" s="285"/>
      <c r="BMQ60" s="287"/>
      <c r="BMR60" s="287"/>
      <c r="BMS60" s="285"/>
      <c r="BMT60" s="287"/>
      <c r="BMU60" s="287"/>
      <c r="BMV60" s="285"/>
      <c r="BMW60" s="287"/>
      <c r="BMX60" s="287"/>
      <c r="BMY60" s="285"/>
      <c r="BMZ60" s="287"/>
      <c r="BNA60" s="287"/>
      <c r="BNB60" s="285"/>
      <c r="BNC60" s="287"/>
      <c r="BND60" s="287"/>
      <c r="BNE60" s="285"/>
      <c r="BNF60" s="286"/>
      <c r="BNG60" s="286"/>
      <c r="BNH60" s="286"/>
      <c r="BNI60" s="287"/>
      <c r="BNJ60" s="287"/>
      <c r="BNK60" s="285"/>
      <c r="BNL60" s="286"/>
      <c r="BNM60" s="286"/>
      <c r="BNN60" s="286"/>
      <c r="BNO60" s="287"/>
      <c r="BNP60" s="287"/>
      <c r="BNQ60" s="285"/>
      <c r="BNR60" s="287"/>
      <c r="BNS60" s="287"/>
      <c r="BNT60" s="285"/>
      <c r="BNU60" s="286"/>
      <c r="BNV60" s="286"/>
      <c r="BNW60" s="286"/>
      <c r="BNX60" s="286"/>
      <c r="BNY60" s="286"/>
      <c r="BNZ60" s="286"/>
      <c r="BOA60" s="163"/>
      <c r="BOB60" s="154"/>
      <c r="BOC60" s="287"/>
      <c r="BOD60" s="287"/>
      <c r="BOE60" s="285"/>
      <c r="BOF60" s="287"/>
      <c r="BOG60" s="287"/>
      <c r="BOH60" s="285"/>
      <c r="BOI60" s="287"/>
      <c r="BOJ60" s="287"/>
      <c r="BOK60" s="285"/>
      <c r="BOL60" s="287"/>
      <c r="BOM60" s="287"/>
      <c r="BON60" s="285"/>
      <c r="BOO60" s="287"/>
      <c r="BOP60" s="287"/>
      <c r="BOQ60" s="285"/>
      <c r="BOR60" s="287"/>
      <c r="BOS60" s="287"/>
      <c r="BOT60" s="285"/>
      <c r="BOU60" s="287"/>
      <c r="BOV60" s="287"/>
      <c r="BOW60" s="285"/>
      <c r="BOX60" s="287"/>
      <c r="BOY60" s="287"/>
      <c r="BOZ60" s="285"/>
      <c r="BPA60" s="287"/>
      <c r="BPB60" s="287"/>
      <c r="BPC60" s="285"/>
      <c r="BPD60" s="287"/>
      <c r="BPE60" s="287"/>
      <c r="BPF60" s="285"/>
      <c r="BPG60" s="287"/>
      <c r="BPH60" s="287"/>
      <c r="BPI60" s="285"/>
      <c r="BPJ60" s="287"/>
      <c r="BPK60" s="287"/>
      <c r="BPL60" s="285"/>
      <c r="BPM60" s="287"/>
      <c r="BPN60" s="287"/>
      <c r="BPO60" s="285"/>
      <c r="BPP60" s="287"/>
      <c r="BPQ60" s="287"/>
      <c r="BPR60" s="285"/>
      <c r="BPS60" s="287"/>
      <c r="BPT60" s="287"/>
      <c r="BPU60" s="285"/>
      <c r="BPV60" s="287"/>
      <c r="BPW60" s="287"/>
      <c r="BPX60" s="285"/>
      <c r="BPY60" s="287"/>
      <c r="BPZ60" s="287"/>
      <c r="BQA60" s="285"/>
      <c r="BQB60" s="287"/>
      <c r="BQC60" s="287"/>
      <c r="BQD60" s="285"/>
      <c r="BQE60" s="287"/>
      <c r="BQF60" s="287"/>
      <c r="BQG60" s="285"/>
      <c r="BQH60" s="287"/>
      <c r="BQI60" s="287"/>
      <c r="BQJ60" s="285"/>
      <c r="BQK60" s="287"/>
      <c r="BQL60" s="287"/>
      <c r="BQM60" s="285"/>
      <c r="BQN60" s="286"/>
      <c r="BQO60" s="286"/>
      <c r="BQP60" s="286"/>
      <c r="BQQ60" s="287"/>
      <c r="BQR60" s="287"/>
      <c r="BQS60" s="285"/>
      <c r="BQT60" s="286"/>
      <c r="BQU60" s="286"/>
      <c r="BQV60" s="286"/>
      <c r="BQW60" s="287"/>
      <c r="BQX60" s="287"/>
      <c r="BQY60" s="285"/>
      <c r="BQZ60" s="287"/>
      <c r="BRA60" s="287"/>
      <c r="BRB60" s="285"/>
      <c r="BRC60" s="286"/>
      <c r="BRD60" s="286"/>
      <c r="BRE60" s="286"/>
      <c r="BRF60" s="286"/>
      <c r="BRG60" s="286"/>
      <c r="BRH60" s="286"/>
      <c r="BRI60" s="163"/>
      <c r="BRJ60" s="154"/>
      <c r="BRK60" s="287"/>
      <c r="BRL60" s="287"/>
      <c r="BRM60" s="285"/>
      <c r="BRN60" s="287"/>
      <c r="BRO60" s="287"/>
      <c r="BRP60" s="285"/>
      <c r="BRQ60" s="287"/>
      <c r="BRR60" s="287"/>
      <c r="BRS60" s="285"/>
      <c r="BRT60" s="287"/>
      <c r="BRU60" s="287"/>
      <c r="BRV60" s="285"/>
      <c r="BRW60" s="287"/>
      <c r="BRX60" s="287"/>
      <c r="BRY60" s="285"/>
      <c r="BRZ60" s="287"/>
      <c r="BSA60" s="287"/>
      <c r="BSB60" s="285"/>
      <c r="BSC60" s="287"/>
      <c r="BSD60" s="287"/>
      <c r="BSE60" s="285"/>
      <c r="BSF60" s="287"/>
      <c r="BSG60" s="287"/>
      <c r="BSH60" s="285"/>
      <c r="BSI60" s="287"/>
      <c r="BSJ60" s="287"/>
      <c r="BSK60" s="285"/>
      <c r="BSL60" s="287"/>
      <c r="BSM60" s="287"/>
      <c r="BSN60" s="285"/>
      <c r="BSO60" s="287"/>
      <c r="BSP60" s="287"/>
      <c r="BSQ60" s="285"/>
      <c r="BSR60" s="287"/>
      <c r="BSS60" s="287"/>
      <c r="BST60" s="285"/>
      <c r="BSU60" s="287"/>
      <c r="BSV60" s="287"/>
      <c r="BSW60" s="285"/>
      <c r="BSX60" s="287"/>
      <c r="BSY60" s="287"/>
      <c r="BSZ60" s="285"/>
      <c r="BTA60" s="287"/>
      <c r="BTB60" s="287"/>
      <c r="BTC60" s="285"/>
      <c r="BTD60" s="287"/>
      <c r="BTE60" s="287"/>
      <c r="BTF60" s="285"/>
      <c r="BTG60" s="287"/>
      <c r="BTH60" s="287"/>
      <c r="BTI60" s="285"/>
      <c r="BTJ60" s="287"/>
      <c r="BTK60" s="287"/>
      <c r="BTL60" s="285"/>
      <c r="BTM60" s="287"/>
      <c r="BTN60" s="287"/>
      <c r="BTO60" s="285"/>
      <c r="BTP60" s="287"/>
      <c r="BTQ60" s="287"/>
      <c r="BTR60" s="285"/>
      <c r="BTS60" s="287"/>
      <c r="BTT60" s="287"/>
      <c r="BTU60" s="285"/>
      <c r="BTV60" s="286"/>
      <c r="BTW60" s="286"/>
      <c r="BTX60" s="286"/>
      <c r="BTY60" s="287"/>
      <c r="BTZ60" s="287"/>
      <c r="BUA60" s="285"/>
      <c r="BUB60" s="286"/>
      <c r="BUC60" s="286"/>
      <c r="BUD60" s="286"/>
      <c r="BUE60" s="287"/>
      <c r="BUF60" s="287"/>
      <c r="BUG60" s="285"/>
      <c r="BUH60" s="287"/>
      <c r="BUI60" s="287"/>
      <c r="BUJ60" s="285"/>
      <c r="BUK60" s="286"/>
      <c r="BUL60" s="286"/>
      <c r="BUM60" s="286"/>
      <c r="BUN60" s="286"/>
      <c r="BUO60" s="286"/>
      <c r="BUP60" s="286"/>
      <c r="BUQ60" s="163"/>
      <c r="BUR60" s="154"/>
      <c r="BUS60" s="287"/>
      <c r="BUT60" s="287"/>
      <c r="BUU60" s="285"/>
      <c r="BUV60" s="287"/>
      <c r="BUW60" s="287"/>
      <c r="BUX60" s="285"/>
      <c r="BUY60" s="287"/>
      <c r="BUZ60" s="287"/>
      <c r="BVA60" s="285"/>
      <c r="BVB60" s="287"/>
      <c r="BVC60" s="287"/>
      <c r="BVD60" s="285"/>
      <c r="BVE60" s="287"/>
      <c r="BVF60" s="287"/>
      <c r="BVG60" s="285"/>
      <c r="BVH60" s="287"/>
      <c r="BVI60" s="287"/>
      <c r="BVJ60" s="285"/>
      <c r="BVK60" s="287"/>
      <c r="BVL60" s="287"/>
      <c r="BVM60" s="285"/>
      <c r="BVN60" s="287"/>
      <c r="BVO60" s="287"/>
      <c r="BVP60" s="285"/>
      <c r="BVQ60" s="287"/>
      <c r="BVR60" s="287"/>
      <c r="BVS60" s="285"/>
      <c r="BVT60" s="287"/>
      <c r="BVU60" s="287"/>
      <c r="BVV60" s="285"/>
      <c r="BVW60" s="287"/>
      <c r="BVX60" s="287"/>
      <c r="BVY60" s="285"/>
      <c r="BVZ60" s="287"/>
      <c r="BWA60" s="287"/>
      <c r="BWB60" s="285"/>
      <c r="BWC60" s="287"/>
      <c r="BWD60" s="287"/>
      <c r="BWE60" s="285"/>
      <c r="BWF60" s="287"/>
      <c r="BWG60" s="287"/>
      <c r="BWH60" s="285"/>
      <c r="BWI60" s="287"/>
      <c r="BWJ60" s="287"/>
      <c r="BWK60" s="285"/>
      <c r="BWL60" s="287"/>
      <c r="BWM60" s="287"/>
      <c r="BWN60" s="285"/>
      <c r="BWO60" s="287"/>
      <c r="BWP60" s="287"/>
      <c r="BWQ60" s="285"/>
      <c r="BWR60" s="287"/>
      <c r="BWS60" s="287"/>
      <c r="BWT60" s="285"/>
      <c r="BWU60" s="287"/>
      <c r="BWV60" s="287"/>
      <c r="BWW60" s="285"/>
      <c r="BWX60" s="287"/>
      <c r="BWY60" s="287"/>
      <c r="BWZ60" s="285"/>
      <c r="BXA60" s="287"/>
      <c r="BXB60" s="287"/>
      <c r="BXC60" s="285"/>
      <c r="BXD60" s="286"/>
      <c r="BXE60" s="286"/>
      <c r="BXF60" s="286"/>
      <c r="BXG60" s="287"/>
      <c r="BXH60" s="287"/>
      <c r="BXI60" s="285"/>
      <c r="BXJ60" s="286"/>
      <c r="BXK60" s="286"/>
      <c r="BXL60" s="286"/>
      <c r="BXM60" s="287"/>
      <c r="BXN60" s="287"/>
      <c r="BXO60" s="285"/>
      <c r="BXP60" s="287"/>
      <c r="BXQ60" s="287"/>
      <c r="BXR60" s="285"/>
      <c r="BXS60" s="286"/>
      <c r="BXT60" s="286"/>
      <c r="BXU60" s="286"/>
      <c r="BXV60" s="286"/>
      <c r="BXW60" s="286"/>
      <c r="BXX60" s="286"/>
      <c r="BXY60" s="163"/>
      <c r="BXZ60" s="154"/>
      <c r="BYA60" s="287"/>
      <c r="BYB60" s="287"/>
      <c r="BYC60" s="285"/>
      <c r="BYD60" s="287"/>
      <c r="BYE60" s="287"/>
      <c r="BYF60" s="285"/>
      <c r="BYG60" s="287"/>
      <c r="BYH60" s="287"/>
      <c r="BYI60" s="285"/>
      <c r="BYJ60" s="287"/>
      <c r="BYK60" s="287"/>
      <c r="BYL60" s="285"/>
      <c r="BYM60" s="287"/>
      <c r="BYN60" s="287"/>
      <c r="BYO60" s="285"/>
      <c r="BYP60" s="287"/>
      <c r="BYQ60" s="287"/>
      <c r="BYR60" s="285"/>
      <c r="BYS60" s="287"/>
      <c r="BYT60" s="287"/>
      <c r="BYU60" s="285"/>
      <c r="BYV60" s="287"/>
      <c r="BYW60" s="287"/>
      <c r="BYX60" s="285"/>
      <c r="BYY60" s="287"/>
      <c r="BYZ60" s="287"/>
      <c r="BZA60" s="285"/>
      <c r="BZB60" s="287"/>
      <c r="BZC60" s="287"/>
      <c r="BZD60" s="285"/>
      <c r="BZE60" s="287"/>
      <c r="BZF60" s="287"/>
      <c r="BZG60" s="285"/>
      <c r="BZH60" s="287"/>
      <c r="BZI60" s="287"/>
      <c r="BZJ60" s="285"/>
      <c r="BZK60" s="287"/>
      <c r="BZL60" s="287"/>
      <c r="BZM60" s="285"/>
      <c r="BZN60" s="287"/>
      <c r="BZO60" s="287"/>
      <c r="BZP60" s="285"/>
      <c r="BZQ60" s="287"/>
      <c r="BZR60" s="287"/>
      <c r="BZS60" s="285"/>
      <c r="BZT60" s="287"/>
      <c r="BZU60" s="287"/>
      <c r="BZV60" s="285"/>
      <c r="BZW60" s="287"/>
      <c r="BZX60" s="287"/>
      <c r="BZY60" s="285"/>
      <c r="BZZ60" s="287"/>
      <c r="CAA60" s="287"/>
      <c r="CAB60" s="285"/>
      <c r="CAC60" s="287"/>
      <c r="CAD60" s="287"/>
      <c r="CAE60" s="285"/>
      <c r="CAF60" s="287"/>
      <c r="CAG60" s="287"/>
      <c r="CAH60" s="285"/>
      <c r="CAI60" s="287"/>
      <c r="CAJ60" s="287"/>
      <c r="CAK60" s="285"/>
      <c r="CAL60" s="286"/>
      <c r="CAM60" s="286"/>
      <c r="CAN60" s="286"/>
      <c r="CAO60" s="287"/>
      <c r="CAP60" s="287"/>
      <c r="CAQ60" s="285"/>
      <c r="CAR60" s="286"/>
      <c r="CAS60" s="286"/>
      <c r="CAT60" s="286"/>
      <c r="CAU60" s="287"/>
      <c r="CAV60" s="287"/>
      <c r="CAW60" s="285"/>
      <c r="CAX60" s="287"/>
      <c r="CAY60" s="287"/>
      <c r="CAZ60" s="285"/>
      <c r="CBA60" s="286"/>
      <c r="CBB60" s="286"/>
      <c r="CBC60" s="286"/>
      <c r="CBD60" s="286"/>
      <c r="CBE60" s="286"/>
      <c r="CBF60" s="286"/>
      <c r="CBG60" s="163"/>
      <c r="CBH60" s="154"/>
      <c r="CBI60" s="287"/>
      <c r="CBJ60" s="287"/>
      <c r="CBK60" s="285"/>
      <c r="CBL60" s="287"/>
      <c r="CBM60" s="287"/>
      <c r="CBN60" s="285"/>
      <c r="CBO60" s="287"/>
      <c r="CBP60" s="287"/>
      <c r="CBQ60" s="285"/>
      <c r="CBR60" s="287"/>
      <c r="CBS60" s="287"/>
      <c r="CBT60" s="285"/>
      <c r="CBU60" s="287"/>
      <c r="CBV60" s="287"/>
      <c r="CBW60" s="285"/>
      <c r="CBX60" s="287"/>
      <c r="CBY60" s="287"/>
      <c r="CBZ60" s="285"/>
      <c r="CCA60" s="287"/>
      <c r="CCB60" s="287"/>
      <c r="CCC60" s="285"/>
      <c r="CCD60" s="287"/>
      <c r="CCE60" s="287"/>
      <c r="CCF60" s="285"/>
      <c r="CCG60" s="287"/>
      <c r="CCH60" s="287"/>
      <c r="CCI60" s="285"/>
      <c r="CCJ60" s="287"/>
      <c r="CCK60" s="287"/>
      <c r="CCL60" s="285"/>
      <c r="CCM60" s="287"/>
      <c r="CCN60" s="287"/>
      <c r="CCO60" s="285"/>
      <c r="CCP60" s="287"/>
      <c r="CCQ60" s="287"/>
      <c r="CCR60" s="285"/>
      <c r="CCS60" s="287"/>
      <c r="CCT60" s="287"/>
      <c r="CCU60" s="285"/>
      <c r="CCV60" s="287"/>
      <c r="CCW60" s="287"/>
      <c r="CCX60" s="285"/>
      <c r="CCY60" s="287"/>
      <c r="CCZ60" s="287"/>
      <c r="CDA60" s="285"/>
      <c r="CDB60" s="287"/>
      <c r="CDC60" s="287"/>
      <c r="CDD60" s="285"/>
      <c r="CDE60" s="287"/>
      <c r="CDF60" s="287"/>
      <c r="CDG60" s="285"/>
      <c r="CDH60" s="287"/>
      <c r="CDI60" s="287"/>
      <c r="CDJ60" s="285"/>
      <c r="CDK60" s="287"/>
      <c r="CDL60" s="287"/>
      <c r="CDM60" s="285"/>
      <c r="CDN60" s="287"/>
      <c r="CDO60" s="287"/>
      <c r="CDP60" s="285"/>
      <c r="CDQ60" s="287"/>
      <c r="CDR60" s="287"/>
      <c r="CDS60" s="285"/>
      <c r="CDT60" s="286"/>
      <c r="CDU60" s="286"/>
      <c r="CDV60" s="286"/>
      <c r="CDW60" s="287"/>
      <c r="CDX60" s="287"/>
      <c r="CDY60" s="285"/>
      <c r="CDZ60" s="286"/>
      <c r="CEA60" s="286"/>
      <c r="CEB60" s="286"/>
      <c r="CEC60" s="287"/>
      <c r="CED60" s="287"/>
      <c r="CEE60" s="285"/>
      <c r="CEF60" s="287"/>
      <c r="CEG60" s="287"/>
      <c r="CEH60" s="285"/>
      <c r="CEI60" s="286"/>
      <c r="CEJ60" s="286"/>
      <c r="CEK60" s="286"/>
      <c r="CEL60" s="286"/>
      <c r="CEM60" s="286"/>
      <c r="CEN60" s="286"/>
      <c r="CEO60" s="163"/>
      <c r="CEP60" s="154"/>
      <c r="CEQ60" s="287"/>
      <c r="CER60" s="287"/>
      <c r="CES60" s="285"/>
      <c r="CET60" s="287"/>
      <c r="CEU60" s="287"/>
      <c r="CEV60" s="285"/>
      <c r="CEW60" s="287"/>
      <c r="CEX60" s="287"/>
      <c r="CEY60" s="285"/>
      <c r="CEZ60" s="287"/>
      <c r="CFA60" s="287"/>
      <c r="CFB60" s="285"/>
      <c r="CFC60" s="287"/>
      <c r="CFD60" s="287"/>
      <c r="CFE60" s="285"/>
      <c r="CFF60" s="287"/>
      <c r="CFG60" s="287"/>
      <c r="CFH60" s="285"/>
      <c r="CFI60" s="287"/>
      <c r="CFJ60" s="287"/>
      <c r="CFK60" s="285"/>
      <c r="CFL60" s="287"/>
      <c r="CFM60" s="287"/>
      <c r="CFN60" s="285"/>
      <c r="CFO60" s="287"/>
      <c r="CFP60" s="287"/>
      <c r="CFQ60" s="285"/>
      <c r="CFR60" s="287"/>
      <c r="CFS60" s="287"/>
      <c r="CFT60" s="285"/>
      <c r="CFU60" s="287"/>
      <c r="CFV60" s="287"/>
      <c r="CFW60" s="285"/>
      <c r="CFX60" s="287"/>
      <c r="CFY60" s="287"/>
      <c r="CFZ60" s="285"/>
      <c r="CGA60" s="287"/>
      <c r="CGB60" s="287"/>
      <c r="CGC60" s="285"/>
      <c r="CGD60" s="287"/>
      <c r="CGE60" s="287"/>
      <c r="CGF60" s="285"/>
      <c r="CGG60" s="287"/>
      <c r="CGH60" s="287"/>
      <c r="CGI60" s="285"/>
      <c r="CGJ60" s="287"/>
      <c r="CGK60" s="287"/>
      <c r="CGL60" s="285"/>
      <c r="CGM60" s="287"/>
      <c r="CGN60" s="287"/>
      <c r="CGO60" s="285"/>
      <c r="CGP60" s="287"/>
      <c r="CGQ60" s="287"/>
      <c r="CGR60" s="285"/>
      <c r="CGS60" s="287"/>
      <c r="CGT60" s="287"/>
      <c r="CGU60" s="285"/>
      <c r="CGV60" s="287"/>
      <c r="CGW60" s="287"/>
      <c r="CGX60" s="285"/>
      <c r="CGY60" s="287"/>
      <c r="CGZ60" s="287"/>
      <c r="CHA60" s="285"/>
      <c r="CHB60" s="286"/>
      <c r="CHC60" s="286"/>
      <c r="CHD60" s="286"/>
      <c r="CHE60" s="287"/>
      <c r="CHF60" s="287"/>
      <c r="CHG60" s="285"/>
      <c r="CHH60" s="286"/>
      <c r="CHI60" s="286"/>
      <c r="CHJ60" s="286"/>
      <c r="CHK60" s="287"/>
      <c r="CHL60" s="287"/>
      <c r="CHM60" s="285"/>
      <c r="CHN60" s="287"/>
      <c r="CHO60" s="287"/>
      <c r="CHP60" s="285"/>
      <c r="CHQ60" s="286"/>
      <c r="CHR60" s="286"/>
      <c r="CHS60" s="286"/>
      <c r="CHT60" s="286"/>
      <c r="CHU60" s="286"/>
      <c r="CHV60" s="286"/>
      <c r="CHW60" s="163"/>
      <c r="CHX60" s="154"/>
      <c r="CHY60" s="287"/>
      <c r="CHZ60" s="287"/>
      <c r="CIA60" s="285"/>
      <c r="CIB60" s="287"/>
      <c r="CIC60" s="287"/>
      <c r="CID60" s="285"/>
      <c r="CIE60" s="287"/>
      <c r="CIF60" s="287"/>
      <c r="CIG60" s="285"/>
      <c r="CIH60" s="287"/>
      <c r="CII60" s="287"/>
      <c r="CIJ60" s="285"/>
      <c r="CIK60" s="287"/>
      <c r="CIL60" s="287"/>
      <c r="CIM60" s="285"/>
      <c r="CIN60" s="287"/>
      <c r="CIO60" s="287"/>
      <c r="CIP60" s="285"/>
      <c r="CIQ60" s="287"/>
      <c r="CIR60" s="287"/>
      <c r="CIS60" s="285"/>
      <c r="CIT60" s="287"/>
      <c r="CIU60" s="287"/>
      <c r="CIV60" s="285"/>
      <c r="CIW60" s="287"/>
      <c r="CIX60" s="287"/>
      <c r="CIY60" s="285"/>
      <c r="CIZ60" s="287"/>
      <c r="CJA60" s="287"/>
      <c r="CJB60" s="285"/>
      <c r="CJC60" s="287"/>
      <c r="CJD60" s="287"/>
      <c r="CJE60" s="285"/>
      <c r="CJF60" s="287"/>
      <c r="CJG60" s="287"/>
      <c r="CJH60" s="285"/>
      <c r="CJI60" s="287"/>
      <c r="CJJ60" s="287"/>
      <c r="CJK60" s="285"/>
      <c r="CJL60" s="287"/>
      <c r="CJM60" s="287"/>
      <c r="CJN60" s="285"/>
      <c r="CJO60" s="287"/>
      <c r="CJP60" s="287"/>
      <c r="CJQ60" s="285"/>
      <c r="CJR60" s="287"/>
      <c r="CJS60" s="287"/>
      <c r="CJT60" s="285"/>
      <c r="CJU60" s="287"/>
      <c r="CJV60" s="287"/>
      <c r="CJW60" s="285"/>
      <c r="CJX60" s="287"/>
      <c r="CJY60" s="287"/>
      <c r="CJZ60" s="285"/>
      <c r="CKA60" s="287"/>
      <c r="CKB60" s="287"/>
      <c r="CKC60" s="285"/>
      <c r="CKD60" s="287"/>
      <c r="CKE60" s="287"/>
      <c r="CKF60" s="285"/>
      <c r="CKG60" s="287"/>
      <c r="CKH60" s="287"/>
      <c r="CKI60" s="285"/>
      <c r="CKJ60" s="286"/>
      <c r="CKK60" s="286"/>
      <c r="CKL60" s="286"/>
      <c r="CKM60" s="287"/>
      <c r="CKN60" s="287"/>
      <c r="CKO60" s="285"/>
      <c r="CKP60" s="286"/>
      <c r="CKQ60" s="286"/>
      <c r="CKR60" s="286"/>
      <c r="CKS60" s="287"/>
      <c r="CKT60" s="287"/>
      <c r="CKU60" s="285"/>
      <c r="CKV60" s="287"/>
      <c r="CKW60" s="287"/>
      <c r="CKX60" s="285"/>
      <c r="CKY60" s="286"/>
      <c r="CKZ60" s="286"/>
      <c r="CLA60" s="286"/>
      <c r="CLB60" s="286"/>
      <c r="CLC60" s="286"/>
      <c r="CLD60" s="286"/>
      <c r="CLE60" s="163"/>
      <c r="CLF60" s="154"/>
      <c r="CLG60" s="287"/>
      <c r="CLH60" s="287"/>
      <c r="CLI60" s="285"/>
      <c r="CLJ60" s="287"/>
      <c r="CLK60" s="287"/>
      <c r="CLL60" s="285"/>
      <c r="CLM60" s="287"/>
      <c r="CLN60" s="287"/>
      <c r="CLO60" s="285"/>
      <c r="CLP60" s="287"/>
      <c r="CLQ60" s="287"/>
      <c r="CLR60" s="285"/>
      <c r="CLS60" s="287"/>
      <c r="CLT60" s="287"/>
      <c r="CLU60" s="285"/>
      <c r="CLV60" s="287"/>
      <c r="CLW60" s="287"/>
      <c r="CLX60" s="285"/>
      <c r="CLY60" s="287"/>
      <c r="CLZ60" s="287"/>
      <c r="CMA60" s="285"/>
      <c r="CMB60" s="287"/>
      <c r="CMC60" s="287"/>
      <c r="CMD60" s="285"/>
      <c r="CME60" s="287"/>
      <c r="CMF60" s="287"/>
      <c r="CMG60" s="285"/>
      <c r="CMH60" s="287"/>
      <c r="CMI60" s="287"/>
      <c r="CMJ60" s="285"/>
      <c r="CMK60" s="287"/>
      <c r="CML60" s="287"/>
      <c r="CMM60" s="285"/>
      <c r="CMN60" s="287"/>
      <c r="CMO60" s="287"/>
      <c r="CMP60" s="285"/>
      <c r="CMQ60" s="287"/>
      <c r="CMR60" s="287"/>
      <c r="CMS60" s="285"/>
      <c r="CMT60" s="287"/>
      <c r="CMU60" s="287"/>
      <c r="CMV60" s="285"/>
      <c r="CMW60" s="287"/>
      <c r="CMX60" s="287"/>
      <c r="CMY60" s="285"/>
      <c r="CMZ60" s="287"/>
      <c r="CNA60" s="287"/>
      <c r="CNB60" s="285"/>
      <c r="CNC60" s="287"/>
      <c r="CND60" s="287"/>
      <c r="CNE60" s="285"/>
      <c r="CNF60" s="287"/>
      <c r="CNG60" s="287"/>
      <c r="CNH60" s="285"/>
      <c r="CNI60" s="287"/>
      <c r="CNJ60" s="287"/>
      <c r="CNK60" s="285"/>
      <c r="CNL60" s="287"/>
      <c r="CNM60" s="287"/>
      <c r="CNN60" s="285"/>
      <c r="CNO60" s="287"/>
      <c r="CNP60" s="287"/>
      <c r="CNQ60" s="285"/>
      <c r="CNR60" s="286"/>
      <c r="CNS60" s="286"/>
      <c r="CNT60" s="286"/>
      <c r="CNU60" s="287"/>
      <c r="CNV60" s="287"/>
      <c r="CNW60" s="285"/>
      <c r="CNX60" s="286"/>
      <c r="CNY60" s="286"/>
      <c r="CNZ60" s="286"/>
      <c r="COA60" s="287"/>
      <c r="COB60" s="287"/>
      <c r="COC60" s="285"/>
      <c r="COD60" s="287"/>
      <c r="COE60" s="287"/>
      <c r="COF60" s="285"/>
      <c r="COG60" s="286"/>
      <c r="COH60" s="286"/>
      <c r="COI60" s="286"/>
      <c r="COJ60" s="286"/>
      <c r="COK60" s="286"/>
      <c r="COL60" s="286"/>
      <c r="COM60" s="163"/>
      <c r="CON60" s="154"/>
      <c r="COO60" s="287"/>
      <c r="COP60" s="287"/>
      <c r="COQ60" s="285"/>
      <c r="COR60" s="287"/>
      <c r="COS60" s="287"/>
      <c r="COT60" s="285"/>
      <c r="COU60" s="287"/>
      <c r="COV60" s="287"/>
      <c r="COW60" s="285"/>
      <c r="COX60" s="287"/>
      <c r="COY60" s="287"/>
      <c r="COZ60" s="285"/>
      <c r="CPA60" s="287"/>
      <c r="CPB60" s="287"/>
      <c r="CPC60" s="285"/>
      <c r="CPD60" s="287"/>
      <c r="CPE60" s="287"/>
      <c r="CPF60" s="285"/>
      <c r="CPG60" s="287"/>
      <c r="CPH60" s="287"/>
      <c r="CPI60" s="285"/>
      <c r="CPJ60" s="287"/>
      <c r="CPK60" s="287"/>
      <c r="CPL60" s="285"/>
      <c r="CPM60" s="287"/>
      <c r="CPN60" s="287"/>
      <c r="CPO60" s="285"/>
      <c r="CPP60" s="287"/>
      <c r="CPQ60" s="287"/>
      <c r="CPR60" s="285"/>
      <c r="CPS60" s="287"/>
      <c r="CPT60" s="287"/>
      <c r="CPU60" s="285"/>
      <c r="CPV60" s="287"/>
      <c r="CPW60" s="287"/>
      <c r="CPX60" s="285"/>
      <c r="CPY60" s="287"/>
      <c r="CPZ60" s="287"/>
      <c r="CQA60" s="285"/>
      <c r="CQB60" s="287"/>
      <c r="CQC60" s="287"/>
      <c r="CQD60" s="285"/>
      <c r="CQE60" s="287"/>
      <c r="CQF60" s="287"/>
      <c r="CQG60" s="285"/>
      <c r="CQH60" s="287"/>
      <c r="CQI60" s="287"/>
      <c r="CQJ60" s="285"/>
      <c r="CQK60" s="287"/>
      <c r="CQL60" s="287"/>
      <c r="CQM60" s="285"/>
      <c r="CQN60" s="287"/>
      <c r="CQO60" s="287"/>
      <c r="CQP60" s="285"/>
      <c r="CQQ60" s="287"/>
      <c r="CQR60" s="287"/>
      <c r="CQS60" s="285"/>
      <c r="CQT60" s="287"/>
      <c r="CQU60" s="287"/>
      <c r="CQV60" s="285"/>
      <c r="CQW60" s="287"/>
      <c r="CQX60" s="287"/>
      <c r="CQY60" s="285"/>
      <c r="CQZ60" s="286"/>
      <c r="CRA60" s="286"/>
      <c r="CRB60" s="286"/>
      <c r="CRC60" s="287"/>
      <c r="CRD60" s="287"/>
      <c r="CRE60" s="285"/>
      <c r="CRF60" s="286"/>
      <c r="CRG60" s="286"/>
      <c r="CRH60" s="286"/>
      <c r="CRI60" s="287"/>
      <c r="CRJ60" s="287"/>
      <c r="CRK60" s="285"/>
      <c r="CRL60" s="287"/>
      <c r="CRM60" s="287"/>
      <c r="CRN60" s="285"/>
      <c r="CRO60" s="286"/>
      <c r="CRP60" s="286"/>
      <c r="CRQ60" s="286"/>
      <c r="CRR60" s="286"/>
      <c r="CRS60" s="286"/>
      <c r="CRT60" s="286"/>
      <c r="CRU60" s="163"/>
      <c r="CRV60" s="154"/>
      <c r="CRW60" s="287"/>
      <c r="CRX60" s="287"/>
      <c r="CRY60" s="285"/>
      <c r="CRZ60" s="287"/>
      <c r="CSA60" s="287"/>
      <c r="CSB60" s="285"/>
      <c r="CSC60" s="287"/>
      <c r="CSD60" s="287"/>
      <c r="CSE60" s="285"/>
      <c r="CSF60" s="287"/>
      <c r="CSG60" s="287"/>
      <c r="CSH60" s="285"/>
      <c r="CSI60" s="287"/>
      <c r="CSJ60" s="287"/>
      <c r="CSK60" s="285"/>
      <c r="CSL60" s="287"/>
      <c r="CSM60" s="287"/>
      <c r="CSN60" s="285"/>
      <c r="CSO60" s="287"/>
      <c r="CSP60" s="287"/>
      <c r="CSQ60" s="285"/>
      <c r="CSR60" s="287"/>
      <c r="CSS60" s="287"/>
      <c r="CST60" s="285"/>
      <c r="CSU60" s="287"/>
      <c r="CSV60" s="287"/>
      <c r="CSW60" s="285"/>
      <c r="CSX60" s="287"/>
      <c r="CSY60" s="287"/>
      <c r="CSZ60" s="285"/>
      <c r="CTA60" s="287"/>
      <c r="CTB60" s="287"/>
      <c r="CTC60" s="285"/>
      <c r="CTD60" s="287"/>
      <c r="CTE60" s="287"/>
      <c r="CTF60" s="285"/>
      <c r="CTG60" s="287"/>
      <c r="CTH60" s="287"/>
      <c r="CTI60" s="285"/>
      <c r="CTJ60" s="287"/>
      <c r="CTK60" s="287"/>
      <c r="CTL60" s="285"/>
      <c r="CTM60" s="287"/>
      <c r="CTN60" s="287"/>
      <c r="CTO60" s="285"/>
      <c r="CTP60" s="287"/>
      <c r="CTQ60" s="287"/>
      <c r="CTR60" s="285"/>
      <c r="CTS60" s="287"/>
      <c r="CTT60" s="287"/>
      <c r="CTU60" s="285"/>
      <c r="CTV60" s="287"/>
      <c r="CTW60" s="287"/>
      <c r="CTX60" s="285"/>
      <c r="CTY60" s="287"/>
      <c r="CTZ60" s="287"/>
      <c r="CUA60" s="285"/>
      <c r="CUB60" s="287"/>
      <c r="CUC60" s="287"/>
      <c r="CUD60" s="285"/>
      <c r="CUE60" s="287"/>
      <c r="CUF60" s="287"/>
      <c r="CUG60" s="285"/>
      <c r="CUH60" s="286"/>
      <c r="CUI60" s="286"/>
      <c r="CUJ60" s="286"/>
      <c r="CUK60" s="287"/>
      <c r="CUL60" s="287"/>
      <c r="CUM60" s="285"/>
      <c r="CUN60" s="286"/>
      <c r="CUO60" s="286"/>
      <c r="CUP60" s="286"/>
      <c r="CUQ60" s="287"/>
      <c r="CUR60" s="287"/>
      <c r="CUS60" s="285"/>
      <c r="CUT60" s="287"/>
      <c r="CUU60" s="287"/>
      <c r="CUV60" s="285"/>
      <c r="CUW60" s="286"/>
      <c r="CUX60" s="286"/>
      <c r="CUY60" s="286"/>
      <c r="CUZ60" s="286"/>
      <c r="CVA60" s="286"/>
      <c r="CVB60" s="286"/>
      <c r="CVC60" s="163"/>
      <c r="CVD60" s="154"/>
      <c r="CVE60" s="287"/>
      <c r="CVF60" s="287"/>
      <c r="CVG60" s="285"/>
      <c r="CVH60" s="287"/>
      <c r="CVI60" s="287"/>
      <c r="CVJ60" s="285"/>
      <c r="CVK60" s="287"/>
      <c r="CVL60" s="287"/>
      <c r="CVM60" s="285"/>
      <c r="CVN60" s="287"/>
      <c r="CVO60" s="287"/>
      <c r="CVP60" s="285"/>
      <c r="CVQ60" s="287"/>
      <c r="CVR60" s="287"/>
      <c r="CVS60" s="285"/>
      <c r="CVT60" s="287"/>
      <c r="CVU60" s="287"/>
      <c r="CVV60" s="285"/>
      <c r="CVW60" s="287"/>
      <c r="CVX60" s="287"/>
      <c r="CVY60" s="285"/>
      <c r="CVZ60" s="287"/>
      <c r="CWA60" s="287"/>
      <c r="CWB60" s="285"/>
      <c r="CWC60" s="287"/>
      <c r="CWD60" s="287"/>
      <c r="CWE60" s="285"/>
      <c r="CWF60" s="287"/>
      <c r="CWG60" s="287"/>
      <c r="CWH60" s="285"/>
      <c r="CWI60" s="287"/>
      <c r="CWJ60" s="287"/>
      <c r="CWK60" s="285"/>
      <c r="CWL60" s="287"/>
      <c r="CWM60" s="287"/>
      <c r="CWN60" s="285"/>
      <c r="CWO60" s="287"/>
      <c r="CWP60" s="287"/>
      <c r="CWQ60" s="285"/>
      <c r="CWR60" s="287"/>
      <c r="CWS60" s="287"/>
      <c r="CWT60" s="285"/>
      <c r="CWU60" s="287"/>
      <c r="CWV60" s="287"/>
      <c r="CWW60" s="285"/>
      <c r="CWX60" s="287"/>
      <c r="CWY60" s="287"/>
      <c r="CWZ60" s="285"/>
      <c r="CXA60" s="287"/>
      <c r="CXB60" s="287"/>
      <c r="CXC60" s="285"/>
      <c r="CXD60" s="287"/>
      <c r="CXE60" s="287"/>
      <c r="CXF60" s="285"/>
      <c r="CXG60" s="287"/>
      <c r="CXH60" s="287"/>
      <c r="CXI60" s="285"/>
      <c r="CXJ60" s="287"/>
      <c r="CXK60" s="287"/>
      <c r="CXL60" s="285"/>
      <c r="CXM60" s="287"/>
      <c r="CXN60" s="287"/>
      <c r="CXO60" s="285"/>
      <c r="CXP60" s="286"/>
      <c r="CXQ60" s="286"/>
      <c r="CXR60" s="286"/>
      <c r="CXS60" s="287"/>
      <c r="CXT60" s="287"/>
      <c r="CXU60" s="285"/>
      <c r="CXV60" s="286"/>
      <c r="CXW60" s="286"/>
      <c r="CXX60" s="286"/>
      <c r="CXY60" s="287"/>
      <c r="CXZ60" s="287"/>
      <c r="CYA60" s="285"/>
      <c r="CYB60" s="287"/>
      <c r="CYC60" s="287"/>
      <c r="CYD60" s="285"/>
      <c r="CYE60" s="286"/>
      <c r="CYF60" s="286"/>
      <c r="CYG60" s="286"/>
      <c r="CYH60" s="286"/>
      <c r="CYI60" s="286"/>
      <c r="CYJ60" s="286"/>
      <c r="CYK60" s="163"/>
      <c r="CYL60" s="154"/>
      <c r="CYM60" s="287"/>
      <c r="CYN60" s="287"/>
      <c r="CYO60" s="285"/>
      <c r="CYP60" s="287"/>
      <c r="CYQ60" s="287"/>
      <c r="CYR60" s="285"/>
      <c r="CYS60" s="287"/>
      <c r="CYT60" s="287"/>
      <c r="CYU60" s="285"/>
      <c r="CYV60" s="287"/>
      <c r="CYW60" s="287"/>
      <c r="CYX60" s="285"/>
      <c r="CYY60" s="287"/>
      <c r="CYZ60" s="287"/>
      <c r="CZA60" s="285"/>
      <c r="CZB60" s="287"/>
      <c r="CZC60" s="287"/>
      <c r="CZD60" s="285"/>
      <c r="CZE60" s="287"/>
      <c r="CZF60" s="287"/>
      <c r="CZG60" s="285"/>
      <c r="CZH60" s="287"/>
      <c r="CZI60" s="287"/>
      <c r="CZJ60" s="285"/>
      <c r="CZK60" s="287"/>
      <c r="CZL60" s="287"/>
      <c r="CZM60" s="285"/>
      <c r="CZN60" s="287"/>
      <c r="CZO60" s="287"/>
      <c r="CZP60" s="285"/>
      <c r="CZQ60" s="287"/>
      <c r="CZR60" s="287"/>
      <c r="CZS60" s="285"/>
      <c r="CZT60" s="287"/>
      <c r="CZU60" s="287"/>
      <c r="CZV60" s="285"/>
      <c r="CZW60" s="287"/>
      <c r="CZX60" s="287"/>
      <c r="CZY60" s="285"/>
      <c r="CZZ60" s="287"/>
      <c r="DAA60" s="287"/>
      <c r="DAB60" s="285"/>
      <c r="DAC60" s="287"/>
      <c r="DAD60" s="287"/>
      <c r="DAE60" s="285"/>
      <c r="DAF60" s="287"/>
      <c r="DAG60" s="287"/>
      <c r="DAH60" s="285"/>
      <c r="DAI60" s="287"/>
      <c r="DAJ60" s="287"/>
      <c r="DAK60" s="285"/>
      <c r="DAL60" s="287"/>
      <c r="DAM60" s="287"/>
      <c r="DAN60" s="285"/>
      <c r="DAO60" s="287"/>
      <c r="DAP60" s="287"/>
      <c r="DAQ60" s="285"/>
      <c r="DAR60" s="287"/>
      <c r="DAS60" s="287"/>
      <c r="DAT60" s="285"/>
      <c r="DAU60" s="287"/>
      <c r="DAV60" s="287"/>
      <c r="DAW60" s="285"/>
      <c r="DAX60" s="286"/>
      <c r="DAY60" s="286"/>
      <c r="DAZ60" s="286"/>
      <c r="DBA60" s="287"/>
      <c r="DBB60" s="287"/>
      <c r="DBC60" s="285"/>
      <c r="DBD60" s="286"/>
      <c r="DBE60" s="286"/>
      <c r="DBF60" s="286"/>
      <c r="DBG60" s="287"/>
      <c r="DBH60" s="287"/>
      <c r="DBI60" s="285"/>
      <c r="DBJ60" s="287"/>
      <c r="DBK60" s="287"/>
      <c r="DBL60" s="285"/>
      <c r="DBM60" s="286"/>
      <c r="DBN60" s="286"/>
      <c r="DBO60" s="286"/>
      <c r="DBP60" s="286"/>
      <c r="DBQ60" s="286"/>
      <c r="DBR60" s="286"/>
      <c r="DBS60" s="163"/>
      <c r="DBT60" s="154"/>
      <c r="DBU60" s="287"/>
      <c r="DBV60" s="287"/>
      <c r="DBW60" s="285"/>
      <c r="DBX60" s="287"/>
      <c r="DBY60" s="287"/>
      <c r="DBZ60" s="285"/>
      <c r="DCA60" s="287"/>
      <c r="DCB60" s="287"/>
      <c r="DCC60" s="285"/>
      <c r="DCD60" s="287"/>
      <c r="DCE60" s="287"/>
      <c r="DCF60" s="285"/>
      <c r="DCG60" s="287"/>
      <c r="DCH60" s="287"/>
      <c r="DCI60" s="285"/>
      <c r="DCJ60" s="287"/>
      <c r="DCK60" s="287"/>
      <c r="DCL60" s="285"/>
      <c r="DCM60" s="287"/>
      <c r="DCN60" s="287"/>
      <c r="DCO60" s="285"/>
      <c r="DCP60" s="287"/>
      <c r="DCQ60" s="287"/>
      <c r="DCR60" s="285"/>
      <c r="DCS60" s="287"/>
      <c r="DCT60" s="287"/>
      <c r="DCU60" s="285"/>
      <c r="DCV60" s="287"/>
      <c r="DCW60" s="287"/>
      <c r="DCX60" s="285"/>
      <c r="DCY60" s="287"/>
      <c r="DCZ60" s="287"/>
      <c r="DDA60" s="285"/>
      <c r="DDB60" s="287"/>
      <c r="DDC60" s="287"/>
      <c r="DDD60" s="285"/>
      <c r="DDE60" s="287"/>
      <c r="DDF60" s="287"/>
      <c r="DDG60" s="285"/>
      <c r="DDH60" s="287"/>
      <c r="DDI60" s="287"/>
      <c r="DDJ60" s="285"/>
      <c r="DDK60" s="287"/>
      <c r="DDL60" s="287"/>
      <c r="DDM60" s="285"/>
      <c r="DDN60" s="287"/>
      <c r="DDO60" s="287"/>
      <c r="DDP60" s="285"/>
      <c r="DDQ60" s="287"/>
      <c r="DDR60" s="287"/>
      <c r="DDS60" s="285"/>
      <c r="DDT60" s="287"/>
      <c r="DDU60" s="287"/>
      <c r="DDV60" s="285"/>
      <c r="DDW60" s="287"/>
      <c r="DDX60" s="287"/>
      <c r="DDY60" s="285"/>
      <c r="DDZ60" s="287"/>
      <c r="DEA60" s="287"/>
      <c r="DEB60" s="285"/>
      <c r="DEC60" s="287"/>
      <c r="DED60" s="287"/>
      <c r="DEE60" s="285"/>
      <c r="DEF60" s="286"/>
      <c r="DEG60" s="286"/>
      <c r="DEH60" s="286"/>
      <c r="DEI60" s="287"/>
      <c r="DEJ60" s="287"/>
      <c r="DEK60" s="285"/>
      <c r="DEL60" s="286"/>
      <c r="DEM60" s="286"/>
      <c r="DEN60" s="286"/>
      <c r="DEO60" s="287"/>
      <c r="DEP60" s="287"/>
      <c r="DEQ60" s="285"/>
      <c r="DER60" s="287"/>
      <c r="DES60" s="287"/>
      <c r="DET60" s="285"/>
      <c r="DEU60" s="286"/>
      <c r="DEV60" s="286"/>
      <c r="DEW60" s="286"/>
      <c r="DEX60" s="286"/>
      <c r="DEY60" s="286"/>
      <c r="DEZ60" s="286"/>
      <c r="DFA60" s="163"/>
      <c r="DFB60" s="154"/>
      <c r="DFC60" s="287"/>
      <c r="DFD60" s="287"/>
      <c r="DFE60" s="285"/>
      <c r="DFF60" s="287"/>
      <c r="DFG60" s="287"/>
      <c r="DFH60" s="285"/>
      <c r="DFI60" s="287"/>
      <c r="DFJ60" s="287"/>
      <c r="DFK60" s="285"/>
      <c r="DFL60" s="287"/>
      <c r="DFM60" s="287"/>
      <c r="DFN60" s="285"/>
      <c r="DFO60" s="287"/>
      <c r="DFP60" s="287"/>
      <c r="DFQ60" s="285"/>
      <c r="DFR60" s="287"/>
      <c r="DFS60" s="287"/>
      <c r="DFT60" s="285"/>
      <c r="DFU60" s="287"/>
      <c r="DFV60" s="287"/>
      <c r="DFW60" s="285"/>
      <c r="DFX60" s="287"/>
      <c r="DFY60" s="287"/>
      <c r="DFZ60" s="285"/>
      <c r="DGA60" s="287"/>
      <c r="DGB60" s="287"/>
      <c r="DGC60" s="285"/>
      <c r="DGD60" s="287"/>
      <c r="DGE60" s="287"/>
      <c r="DGF60" s="285"/>
      <c r="DGG60" s="287"/>
      <c r="DGH60" s="287"/>
      <c r="DGI60" s="285"/>
      <c r="DGJ60" s="287"/>
      <c r="DGK60" s="287"/>
      <c r="DGL60" s="285"/>
      <c r="DGM60" s="287"/>
      <c r="DGN60" s="287"/>
      <c r="DGO60" s="285"/>
      <c r="DGP60" s="287"/>
      <c r="DGQ60" s="287"/>
      <c r="DGR60" s="285"/>
      <c r="DGS60" s="287"/>
      <c r="DGT60" s="287"/>
      <c r="DGU60" s="285"/>
      <c r="DGV60" s="287"/>
      <c r="DGW60" s="287"/>
      <c r="DGX60" s="285"/>
      <c r="DGY60" s="287"/>
      <c r="DGZ60" s="287"/>
      <c r="DHA60" s="285"/>
      <c r="DHB60" s="287"/>
      <c r="DHC60" s="287"/>
      <c r="DHD60" s="285"/>
      <c r="DHE60" s="287"/>
      <c r="DHF60" s="287"/>
      <c r="DHG60" s="285"/>
      <c r="DHH60" s="287"/>
      <c r="DHI60" s="287"/>
      <c r="DHJ60" s="285"/>
      <c r="DHK60" s="287"/>
      <c r="DHL60" s="287"/>
      <c r="DHM60" s="285"/>
      <c r="DHN60" s="286"/>
      <c r="DHO60" s="286"/>
      <c r="DHP60" s="286"/>
      <c r="DHQ60" s="287"/>
      <c r="DHR60" s="287"/>
      <c r="DHS60" s="285"/>
      <c r="DHT60" s="286"/>
      <c r="DHU60" s="286"/>
      <c r="DHV60" s="286"/>
      <c r="DHW60" s="287"/>
      <c r="DHX60" s="287"/>
      <c r="DHY60" s="285"/>
      <c r="DHZ60" s="287"/>
      <c r="DIA60" s="287"/>
      <c r="DIB60" s="285"/>
      <c r="DIC60" s="286"/>
      <c r="DID60" s="286"/>
      <c r="DIE60" s="286"/>
      <c r="DIF60" s="286"/>
      <c r="DIG60" s="286"/>
      <c r="DIH60" s="286"/>
      <c r="DII60" s="163"/>
      <c r="DIJ60" s="154"/>
      <c r="DIK60" s="287"/>
      <c r="DIL60" s="287"/>
      <c r="DIM60" s="285"/>
      <c r="DIN60" s="287"/>
      <c r="DIO60" s="287"/>
      <c r="DIP60" s="285"/>
      <c r="DIQ60" s="287"/>
      <c r="DIR60" s="287"/>
      <c r="DIS60" s="285"/>
      <c r="DIT60" s="287"/>
      <c r="DIU60" s="287"/>
      <c r="DIV60" s="285"/>
      <c r="DIW60" s="287"/>
      <c r="DIX60" s="287"/>
      <c r="DIY60" s="285"/>
      <c r="DIZ60" s="287"/>
      <c r="DJA60" s="287"/>
      <c r="DJB60" s="285"/>
      <c r="DJC60" s="287"/>
      <c r="DJD60" s="287"/>
      <c r="DJE60" s="285"/>
      <c r="DJF60" s="287"/>
      <c r="DJG60" s="287"/>
      <c r="DJH60" s="285"/>
      <c r="DJI60" s="287"/>
      <c r="DJJ60" s="287"/>
      <c r="DJK60" s="285"/>
      <c r="DJL60" s="287"/>
      <c r="DJM60" s="287"/>
      <c r="DJN60" s="285"/>
      <c r="DJO60" s="287"/>
      <c r="DJP60" s="287"/>
      <c r="DJQ60" s="285"/>
      <c r="DJR60" s="287"/>
      <c r="DJS60" s="287"/>
      <c r="DJT60" s="285"/>
      <c r="DJU60" s="287"/>
      <c r="DJV60" s="287"/>
      <c r="DJW60" s="285"/>
      <c r="DJX60" s="287"/>
      <c r="DJY60" s="287"/>
      <c r="DJZ60" s="285"/>
      <c r="DKA60" s="287"/>
      <c r="DKB60" s="287"/>
      <c r="DKC60" s="285"/>
      <c r="DKD60" s="287"/>
      <c r="DKE60" s="287"/>
      <c r="DKF60" s="285"/>
      <c r="DKG60" s="287"/>
      <c r="DKH60" s="287"/>
      <c r="DKI60" s="285"/>
      <c r="DKJ60" s="287"/>
      <c r="DKK60" s="287"/>
      <c r="DKL60" s="285"/>
      <c r="DKM60" s="287"/>
      <c r="DKN60" s="287"/>
      <c r="DKO60" s="285"/>
      <c r="DKP60" s="287"/>
      <c r="DKQ60" s="287"/>
      <c r="DKR60" s="285"/>
      <c r="DKS60" s="287"/>
      <c r="DKT60" s="287"/>
      <c r="DKU60" s="285"/>
      <c r="DKV60" s="286"/>
      <c r="DKW60" s="286"/>
      <c r="DKX60" s="286"/>
      <c r="DKY60" s="287"/>
      <c r="DKZ60" s="287"/>
      <c r="DLA60" s="285"/>
      <c r="DLB60" s="286"/>
      <c r="DLC60" s="286"/>
      <c r="DLD60" s="286"/>
      <c r="DLE60" s="287"/>
      <c r="DLF60" s="287"/>
      <c r="DLG60" s="285"/>
      <c r="DLH60" s="287"/>
      <c r="DLI60" s="287"/>
      <c r="DLJ60" s="285"/>
      <c r="DLK60" s="286"/>
      <c r="DLL60" s="286"/>
      <c r="DLM60" s="286"/>
      <c r="DLN60" s="286"/>
      <c r="DLO60" s="286"/>
      <c r="DLP60" s="286"/>
      <c r="DLQ60" s="163"/>
      <c r="DLR60" s="154"/>
      <c r="DLS60" s="287"/>
      <c r="DLT60" s="287"/>
      <c r="DLU60" s="285"/>
      <c r="DLV60" s="287"/>
      <c r="DLW60" s="287"/>
      <c r="DLX60" s="285"/>
      <c r="DLY60" s="287"/>
      <c r="DLZ60" s="287"/>
      <c r="DMA60" s="285"/>
      <c r="DMB60" s="287"/>
      <c r="DMC60" s="287"/>
      <c r="DMD60" s="285"/>
      <c r="DME60" s="287"/>
      <c r="DMF60" s="287"/>
      <c r="DMG60" s="285"/>
      <c r="DMH60" s="287"/>
      <c r="DMI60" s="287"/>
      <c r="DMJ60" s="285"/>
      <c r="DMK60" s="287"/>
      <c r="DML60" s="287"/>
      <c r="DMM60" s="285"/>
      <c r="DMN60" s="287"/>
      <c r="DMO60" s="287"/>
      <c r="DMP60" s="285"/>
      <c r="DMQ60" s="287"/>
      <c r="DMR60" s="287"/>
      <c r="DMS60" s="285"/>
      <c r="DMT60" s="287"/>
      <c r="DMU60" s="287"/>
      <c r="DMV60" s="285"/>
      <c r="DMW60" s="287"/>
      <c r="DMX60" s="287"/>
      <c r="DMY60" s="285"/>
      <c r="DMZ60" s="287"/>
      <c r="DNA60" s="287"/>
      <c r="DNB60" s="285"/>
      <c r="DNC60" s="287"/>
      <c r="DND60" s="287"/>
      <c r="DNE60" s="285"/>
      <c r="DNF60" s="287"/>
      <c r="DNG60" s="287"/>
      <c r="DNH60" s="285"/>
      <c r="DNI60" s="287"/>
      <c r="DNJ60" s="287"/>
      <c r="DNK60" s="285"/>
      <c r="DNL60" s="287"/>
      <c r="DNM60" s="287"/>
      <c r="DNN60" s="285"/>
      <c r="DNO60" s="287"/>
      <c r="DNP60" s="287"/>
      <c r="DNQ60" s="285"/>
      <c r="DNR60" s="287"/>
      <c r="DNS60" s="287"/>
      <c r="DNT60" s="285"/>
      <c r="DNU60" s="287"/>
      <c r="DNV60" s="287"/>
      <c r="DNW60" s="285"/>
      <c r="DNX60" s="287"/>
      <c r="DNY60" s="287"/>
      <c r="DNZ60" s="285"/>
      <c r="DOA60" s="287"/>
      <c r="DOB60" s="287"/>
      <c r="DOC60" s="285"/>
      <c r="DOD60" s="286"/>
      <c r="DOE60" s="286"/>
      <c r="DOF60" s="286"/>
      <c r="DOG60" s="287"/>
      <c r="DOH60" s="287"/>
      <c r="DOI60" s="285"/>
      <c r="DOJ60" s="286"/>
      <c r="DOK60" s="286"/>
      <c r="DOL60" s="286"/>
      <c r="DOM60" s="287"/>
      <c r="DON60" s="287"/>
      <c r="DOO60" s="285"/>
      <c r="DOP60" s="287"/>
      <c r="DOQ60" s="287"/>
      <c r="DOR60" s="285"/>
      <c r="DOS60" s="286"/>
      <c r="DOT60" s="286"/>
      <c r="DOU60" s="286"/>
      <c r="DOV60" s="286"/>
      <c r="DOW60" s="286"/>
      <c r="DOX60" s="286"/>
      <c r="DOY60" s="163"/>
      <c r="DOZ60" s="154"/>
      <c r="DPA60" s="287"/>
      <c r="DPB60" s="287"/>
      <c r="DPC60" s="285"/>
      <c r="DPD60" s="287"/>
      <c r="DPE60" s="287"/>
      <c r="DPF60" s="285"/>
      <c r="DPG60" s="287"/>
      <c r="DPH60" s="287"/>
      <c r="DPI60" s="285"/>
      <c r="DPJ60" s="287"/>
      <c r="DPK60" s="287"/>
      <c r="DPL60" s="285"/>
      <c r="DPM60" s="287"/>
      <c r="DPN60" s="287"/>
      <c r="DPO60" s="285"/>
      <c r="DPP60" s="287"/>
      <c r="DPQ60" s="287"/>
      <c r="DPR60" s="285"/>
      <c r="DPS60" s="287"/>
      <c r="DPT60" s="287"/>
      <c r="DPU60" s="285"/>
      <c r="DPV60" s="287"/>
      <c r="DPW60" s="287"/>
      <c r="DPX60" s="285"/>
      <c r="DPY60" s="287"/>
      <c r="DPZ60" s="287"/>
      <c r="DQA60" s="285"/>
      <c r="DQB60" s="287"/>
      <c r="DQC60" s="287"/>
      <c r="DQD60" s="285"/>
      <c r="DQE60" s="287"/>
      <c r="DQF60" s="287"/>
      <c r="DQG60" s="285"/>
      <c r="DQH60" s="287"/>
      <c r="DQI60" s="287"/>
      <c r="DQJ60" s="285"/>
      <c r="DQK60" s="287"/>
      <c r="DQL60" s="287"/>
      <c r="DQM60" s="285"/>
      <c r="DQN60" s="287"/>
      <c r="DQO60" s="287"/>
      <c r="DQP60" s="285"/>
      <c r="DQQ60" s="287"/>
      <c r="DQR60" s="287"/>
      <c r="DQS60" s="285"/>
      <c r="DQT60" s="287"/>
      <c r="DQU60" s="287"/>
      <c r="DQV60" s="285"/>
      <c r="DQW60" s="287"/>
      <c r="DQX60" s="287"/>
      <c r="DQY60" s="285"/>
      <c r="DQZ60" s="287"/>
      <c r="DRA60" s="287"/>
      <c r="DRB60" s="285"/>
      <c r="DRC60" s="287"/>
      <c r="DRD60" s="287"/>
      <c r="DRE60" s="285"/>
      <c r="DRF60" s="287"/>
      <c r="DRG60" s="287"/>
      <c r="DRH60" s="285"/>
      <c r="DRI60" s="287"/>
      <c r="DRJ60" s="287"/>
      <c r="DRK60" s="285"/>
      <c r="DRL60" s="286"/>
      <c r="DRM60" s="286"/>
      <c r="DRN60" s="286"/>
      <c r="DRO60" s="287"/>
      <c r="DRP60" s="287"/>
      <c r="DRQ60" s="285"/>
      <c r="DRR60" s="286"/>
      <c r="DRS60" s="286"/>
      <c r="DRT60" s="286"/>
      <c r="DRU60" s="287"/>
      <c r="DRV60" s="287"/>
      <c r="DRW60" s="285"/>
      <c r="DRX60" s="287"/>
      <c r="DRY60" s="287"/>
      <c r="DRZ60" s="285"/>
      <c r="DSA60" s="286"/>
      <c r="DSB60" s="286"/>
      <c r="DSC60" s="286"/>
      <c r="DSD60" s="286"/>
      <c r="DSE60" s="286"/>
      <c r="DSF60" s="286"/>
      <c r="DSG60" s="163"/>
      <c r="DSH60" s="154"/>
      <c r="DSI60" s="287"/>
      <c r="DSJ60" s="287"/>
      <c r="DSK60" s="285"/>
      <c r="DSL60" s="287"/>
      <c r="DSM60" s="287"/>
      <c r="DSN60" s="285"/>
      <c r="DSO60" s="287"/>
      <c r="DSP60" s="287"/>
      <c r="DSQ60" s="285"/>
      <c r="DSR60" s="287"/>
      <c r="DSS60" s="287"/>
      <c r="DST60" s="285"/>
      <c r="DSU60" s="287"/>
      <c r="DSV60" s="287"/>
      <c r="DSW60" s="285"/>
      <c r="DSX60" s="287"/>
      <c r="DSY60" s="287"/>
      <c r="DSZ60" s="285"/>
      <c r="DTA60" s="287"/>
      <c r="DTB60" s="287"/>
      <c r="DTC60" s="285"/>
      <c r="DTD60" s="287"/>
      <c r="DTE60" s="287"/>
      <c r="DTF60" s="285"/>
      <c r="DTG60" s="287"/>
      <c r="DTH60" s="287"/>
      <c r="DTI60" s="285"/>
      <c r="DTJ60" s="287"/>
      <c r="DTK60" s="287"/>
      <c r="DTL60" s="285"/>
      <c r="DTM60" s="287"/>
      <c r="DTN60" s="287"/>
      <c r="DTO60" s="285"/>
      <c r="DTP60" s="287"/>
      <c r="DTQ60" s="287"/>
      <c r="DTR60" s="285"/>
      <c r="DTS60" s="287"/>
      <c r="DTT60" s="287"/>
      <c r="DTU60" s="285"/>
      <c r="DTV60" s="287"/>
      <c r="DTW60" s="287"/>
      <c r="DTX60" s="285"/>
      <c r="DTY60" s="287"/>
      <c r="DTZ60" s="287"/>
      <c r="DUA60" s="285"/>
      <c r="DUB60" s="287"/>
      <c r="DUC60" s="287"/>
      <c r="DUD60" s="285"/>
      <c r="DUE60" s="287"/>
      <c r="DUF60" s="287"/>
      <c r="DUG60" s="285"/>
      <c r="DUH60" s="287"/>
      <c r="DUI60" s="287"/>
      <c r="DUJ60" s="285"/>
      <c r="DUK60" s="287"/>
      <c r="DUL60" s="287"/>
      <c r="DUM60" s="285"/>
      <c r="DUN60" s="287"/>
      <c r="DUO60" s="287"/>
      <c r="DUP60" s="285"/>
      <c r="DUQ60" s="287"/>
      <c r="DUR60" s="287"/>
      <c r="DUS60" s="285"/>
      <c r="DUT60" s="286"/>
      <c r="DUU60" s="286"/>
      <c r="DUV60" s="286"/>
      <c r="DUW60" s="287"/>
      <c r="DUX60" s="287"/>
      <c r="DUY60" s="285"/>
      <c r="DUZ60" s="286"/>
      <c r="DVA60" s="286"/>
      <c r="DVB60" s="286"/>
      <c r="DVC60" s="287"/>
      <c r="DVD60" s="287"/>
      <c r="DVE60" s="285"/>
      <c r="DVF60" s="287"/>
      <c r="DVG60" s="287"/>
      <c r="DVH60" s="285"/>
      <c r="DVI60" s="286"/>
      <c r="DVJ60" s="286"/>
      <c r="DVK60" s="286"/>
      <c r="DVL60" s="286"/>
      <c r="DVM60" s="286"/>
      <c r="DVN60" s="286"/>
      <c r="DVO60" s="163"/>
      <c r="DVP60" s="154"/>
      <c r="DVQ60" s="287"/>
      <c r="DVR60" s="287"/>
      <c r="DVS60" s="285"/>
      <c r="DVT60" s="287"/>
      <c r="DVU60" s="287"/>
      <c r="DVV60" s="285"/>
      <c r="DVW60" s="287"/>
      <c r="DVX60" s="287"/>
      <c r="DVY60" s="285"/>
      <c r="DVZ60" s="287"/>
      <c r="DWA60" s="287"/>
      <c r="DWB60" s="285"/>
      <c r="DWC60" s="287"/>
      <c r="DWD60" s="287"/>
      <c r="DWE60" s="285"/>
      <c r="DWF60" s="287"/>
      <c r="DWG60" s="287"/>
      <c r="DWH60" s="285"/>
      <c r="DWI60" s="287"/>
      <c r="DWJ60" s="287"/>
      <c r="DWK60" s="285"/>
      <c r="DWL60" s="287"/>
      <c r="DWM60" s="287"/>
      <c r="DWN60" s="285"/>
      <c r="DWO60" s="287"/>
      <c r="DWP60" s="287"/>
      <c r="DWQ60" s="285"/>
      <c r="DWR60" s="287"/>
      <c r="DWS60" s="287"/>
      <c r="DWT60" s="285"/>
      <c r="DWU60" s="287"/>
      <c r="DWV60" s="287"/>
      <c r="DWW60" s="285"/>
      <c r="DWX60" s="287"/>
      <c r="DWY60" s="287"/>
      <c r="DWZ60" s="285"/>
      <c r="DXA60" s="287"/>
      <c r="DXB60" s="287"/>
      <c r="DXC60" s="285"/>
      <c r="DXD60" s="287"/>
      <c r="DXE60" s="287"/>
      <c r="DXF60" s="285"/>
      <c r="DXG60" s="287"/>
      <c r="DXH60" s="287"/>
      <c r="DXI60" s="285"/>
      <c r="DXJ60" s="287"/>
      <c r="DXK60" s="287"/>
      <c r="DXL60" s="285"/>
      <c r="DXM60" s="287"/>
      <c r="DXN60" s="287"/>
      <c r="DXO60" s="285"/>
      <c r="DXP60" s="287"/>
      <c r="DXQ60" s="287"/>
      <c r="DXR60" s="285"/>
      <c r="DXS60" s="287"/>
      <c r="DXT60" s="287"/>
      <c r="DXU60" s="285"/>
      <c r="DXV60" s="287"/>
      <c r="DXW60" s="287"/>
      <c r="DXX60" s="285"/>
      <c r="DXY60" s="287"/>
      <c r="DXZ60" s="287"/>
      <c r="DYA60" s="285"/>
      <c r="DYB60" s="286"/>
      <c r="DYC60" s="286"/>
      <c r="DYD60" s="286"/>
      <c r="DYE60" s="287"/>
      <c r="DYF60" s="287"/>
      <c r="DYG60" s="285"/>
      <c r="DYH60" s="286"/>
      <c r="DYI60" s="286"/>
      <c r="DYJ60" s="286"/>
      <c r="DYK60" s="287"/>
      <c r="DYL60" s="287"/>
      <c r="DYM60" s="285"/>
      <c r="DYN60" s="287"/>
      <c r="DYO60" s="287"/>
      <c r="DYP60" s="285"/>
      <c r="DYQ60" s="286"/>
      <c r="DYR60" s="286"/>
      <c r="DYS60" s="286"/>
      <c r="DYT60" s="286"/>
      <c r="DYU60" s="286"/>
      <c r="DYV60" s="286"/>
      <c r="DYW60" s="163"/>
      <c r="DYX60" s="154"/>
      <c r="DYY60" s="287"/>
      <c r="DYZ60" s="287"/>
      <c r="DZA60" s="285"/>
      <c r="DZB60" s="287"/>
      <c r="DZC60" s="287"/>
      <c r="DZD60" s="285"/>
      <c r="DZE60" s="287"/>
      <c r="DZF60" s="287"/>
      <c r="DZG60" s="285"/>
      <c r="DZH60" s="287"/>
      <c r="DZI60" s="287"/>
      <c r="DZJ60" s="285"/>
      <c r="DZK60" s="287"/>
      <c r="DZL60" s="287"/>
      <c r="DZM60" s="285"/>
      <c r="DZN60" s="287"/>
      <c r="DZO60" s="287"/>
      <c r="DZP60" s="285"/>
      <c r="DZQ60" s="287"/>
      <c r="DZR60" s="287"/>
      <c r="DZS60" s="285"/>
      <c r="DZT60" s="287"/>
      <c r="DZU60" s="287"/>
      <c r="DZV60" s="285"/>
      <c r="DZW60" s="287"/>
      <c r="DZX60" s="287"/>
      <c r="DZY60" s="285"/>
      <c r="DZZ60" s="287"/>
      <c r="EAA60" s="287"/>
      <c r="EAB60" s="285"/>
      <c r="EAC60" s="287"/>
      <c r="EAD60" s="287"/>
      <c r="EAE60" s="285"/>
      <c r="EAF60" s="287"/>
      <c r="EAG60" s="287"/>
      <c r="EAH60" s="285"/>
      <c r="EAI60" s="287"/>
      <c r="EAJ60" s="287"/>
      <c r="EAK60" s="285"/>
      <c r="EAL60" s="287"/>
      <c r="EAM60" s="287"/>
      <c r="EAN60" s="285"/>
      <c r="EAO60" s="287"/>
      <c r="EAP60" s="287"/>
      <c r="EAQ60" s="285"/>
      <c r="EAR60" s="287"/>
      <c r="EAS60" s="287"/>
      <c r="EAT60" s="285"/>
      <c r="EAU60" s="287"/>
      <c r="EAV60" s="287"/>
      <c r="EAW60" s="285"/>
      <c r="EAX60" s="287"/>
      <c r="EAY60" s="287"/>
      <c r="EAZ60" s="285"/>
      <c r="EBA60" s="287"/>
      <c r="EBB60" s="287"/>
      <c r="EBC60" s="285"/>
      <c r="EBD60" s="287"/>
      <c r="EBE60" s="287"/>
      <c r="EBF60" s="285"/>
      <c r="EBG60" s="287"/>
      <c r="EBH60" s="287"/>
      <c r="EBI60" s="285"/>
      <c r="EBJ60" s="286"/>
      <c r="EBK60" s="286"/>
      <c r="EBL60" s="286"/>
      <c r="EBM60" s="287"/>
      <c r="EBN60" s="287"/>
      <c r="EBO60" s="285"/>
      <c r="EBP60" s="286"/>
      <c r="EBQ60" s="286"/>
      <c r="EBR60" s="286"/>
      <c r="EBS60" s="287"/>
      <c r="EBT60" s="287"/>
      <c r="EBU60" s="285"/>
      <c r="EBV60" s="287"/>
      <c r="EBW60" s="287"/>
      <c r="EBX60" s="285"/>
      <c r="EBY60" s="286"/>
      <c r="EBZ60" s="286"/>
      <c r="ECA60" s="286"/>
      <c r="ECB60" s="286"/>
      <c r="ECC60" s="286"/>
      <c r="ECD60" s="286"/>
      <c r="ECE60" s="163"/>
      <c r="ECF60" s="154"/>
      <c r="ECG60" s="287"/>
      <c r="ECH60" s="287"/>
      <c r="ECI60" s="285"/>
      <c r="ECJ60" s="287"/>
      <c r="ECK60" s="287"/>
      <c r="ECL60" s="285"/>
      <c r="ECM60" s="287"/>
      <c r="ECN60" s="287"/>
      <c r="ECO60" s="285"/>
      <c r="ECP60" s="287"/>
      <c r="ECQ60" s="287"/>
      <c r="ECR60" s="285"/>
      <c r="ECS60" s="287"/>
      <c r="ECT60" s="287"/>
      <c r="ECU60" s="285"/>
      <c r="ECV60" s="287"/>
      <c r="ECW60" s="287"/>
      <c r="ECX60" s="285"/>
      <c r="ECY60" s="287"/>
      <c r="ECZ60" s="287"/>
      <c r="EDA60" s="285"/>
      <c r="EDB60" s="287"/>
      <c r="EDC60" s="287"/>
      <c r="EDD60" s="285"/>
      <c r="EDE60" s="287"/>
      <c r="EDF60" s="287"/>
      <c r="EDG60" s="285"/>
      <c r="EDH60" s="287"/>
      <c r="EDI60" s="287"/>
      <c r="EDJ60" s="285"/>
      <c r="EDK60" s="287"/>
      <c r="EDL60" s="287"/>
      <c r="EDM60" s="285"/>
      <c r="EDN60" s="287"/>
      <c r="EDO60" s="287"/>
      <c r="EDP60" s="285"/>
      <c r="EDQ60" s="287"/>
      <c r="EDR60" s="287"/>
      <c r="EDS60" s="285"/>
      <c r="EDT60" s="287"/>
      <c r="EDU60" s="287"/>
      <c r="EDV60" s="285"/>
      <c r="EDW60" s="287"/>
      <c r="EDX60" s="287"/>
      <c r="EDY60" s="285"/>
      <c r="EDZ60" s="287"/>
      <c r="EEA60" s="287"/>
      <c r="EEB60" s="285"/>
      <c r="EEC60" s="287"/>
      <c r="EED60" s="287"/>
      <c r="EEE60" s="285"/>
      <c r="EEF60" s="287"/>
      <c r="EEG60" s="287"/>
      <c r="EEH60" s="285"/>
      <c r="EEI60" s="287"/>
      <c r="EEJ60" s="287"/>
      <c r="EEK60" s="285"/>
      <c r="EEL60" s="287"/>
      <c r="EEM60" s="287"/>
      <c r="EEN60" s="285"/>
      <c r="EEO60" s="287"/>
      <c r="EEP60" s="287"/>
      <c r="EEQ60" s="285"/>
      <c r="EER60" s="286"/>
      <c r="EES60" s="286"/>
      <c r="EET60" s="286"/>
      <c r="EEU60" s="287"/>
      <c r="EEV60" s="287"/>
      <c r="EEW60" s="285"/>
      <c r="EEX60" s="286"/>
      <c r="EEY60" s="286"/>
      <c r="EEZ60" s="286"/>
      <c r="EFA60" s="287"/>
      <c r="EFB60" s="287"/>
      <c r="EFC60" s="285"/>
      <c r="EFD60" s="287"/>
      <c r="EFE60" s="287"/>
      <c r="EFF60" s="285"/>
      <c r="EFG60" s="286"/>
      <c r="EFH60" s="286"/>
      <c r="EFI60" s="286"/>
      <c r="EFJ60" s="286"/>
      <c r="EFK60" s="286"/>
      <c r="EFL60" s="286"/>
      <c r="EFM60" s="163"/>
      <c r="EFN60" s="154"/>
      <c r="EFO60" s="287"/>
      <c r="EFP60" s="287"/>
      <c r="EFQ60" s="285"/>
      <c r="EFR60" s="287"/>
      <c r="EFS60" s="287"/>
      <c r="EFT60" s="285"/>
      <c r="EFU60" s="287"/>
      <c r="EFV60" s="287"/>
      <c r="EFW60" s="285"/>
      <c r="EFX60" s="287"/>
      <c r="EFY60" s="287"/>
      <c r="EFZ60" s="285"/>
      <c r="EGA60" s="287"/>
      <c r="EGB60" s="287"/>
      <c r="EGC60" s="285"/>
      <c r="EGD60" s="287"/>
      <c r="EGE60" s="287"/>
      <c r="EGF60" s="285"/>
      <c r="EGG60" s="287"/>
      <c r="EGH60" s="287"/>
      <c r="EGI60" s="285"/>
      <c r="EGJ60" s="287"/>
      <c r="EGK60" s="287"/>
      <c r="EGL60" s="285"/>
      <c r="EGM60" s="287"/>
      <c r="EGN60" s="287"/>
      <c r="EGO60" s="285"/>
      <c r="EGP60" s="287"/>
      <c r="EGQ60" s="287"/>
      <c r="EGR60" s="285"/>
      <c r="EGS60" s="287"/>
      <c r="EGT60" s="287"/>
      <c r="EGU60" s="285"/>
      <c r="EGV60" s="287"/>
      <c r="EGW60" s="287"/>
      <c r="EGX60" s="285"/>
      <c r="EGY60" s="287"/>
      <c r="EGZ60" s="287"/>
      <c r="EHA60" s="285"/>
      <c r="EHB60" s="287"/>
      <c r="EHC60" s="287"/>
      <c r="EHD60" s="285"/>
      <c r="EHE60" s="287"/>
      <c r="EHF60" s="287"/>
      <c r="EHG60" s="285"/>
      <c r="EHH60" s="287"/>
      <c r="EHI60" s="287"/>
      <c r="EHJ60" s="285"/>
      <c r="EHK60" s="287"/>
      <c r="EHL60" s="287"/>
      <c r="EHM60" s="285"/>
      <c r="EHN60" s="287"/>
      <c r="EHO60" s="287"/>
      <c r="EHP60" s="285"/>
      <c r="EHQ60" s="287"/>
      <c r="EHR60" s="287"/>
      <c r="EHS60" s="285"/>
      <c r="EHT60" s="287"/>
      <c r="EHU60" s="287"/>
      <c r="EHV60" s="285"/>
      <c r="EHW60" s="287"/>
      <c r="EHX60" s="287"/>
      <c r="EHY60" s="285"/>
      <c r="EHZ60" s="286"/>
      <c r="EIA60" s="286"/>
      <c r="EIB60" s="286"/>
      <c r="EIC60" s="287"/>
      <c r="EID60" s="287"/>
      <c r="EIE60" s="285"/>
      <c r="EIF60" s="286"/>
      <c r="EIG60" s="286"/>
      <c r="EIH60" s="286"/>
      <c r="EII60" s="287"/>
      <c r="EIJ60" s="287"/>
      <c r="EIK60" s="285"/>
      <c r="EIL60" s="287"/>
      <c r="EIM60" s="287"/>
      <c r="EIN60" s="285"/>
      <c r="EIO60" s="286"/>
      <c r="EIP60" s="286"/>
      <c r="EIQ60" s="286"/>
      <c r="EIR60" s="286"/>
      <c r="EIS60" s="286"/>
      <c r="EIT60" s="286"/>
      <c r="EIU60" s="163"/>
      <c r="EIV60" s="154"/>
      <c r="EIW60" s="287"/>
      <c r="EIX60" s="287"/>
      <c r="EIY60" s="285"/>
      <c r="EIZ60" s="287"/>
      <c r="EJA60" s="287"/>
      <c r="EJB60" s="285"/>
      <c r="EJC60" s="287"/>
      <c r="EJD60" s="287"/>
      <c r="EJE60" s="285"/>
      <c r="EJF60" s="287"/>
      <c r="EJG60" s="287"/>
      <c r="EJH60" s="285"/>
      <c r="EJI60" s="287"/>
      <c r="EJJ60" s="287"/>
      <c r="EJK60" s="285"/>
      <c r="EJL60" s="287"/>
      <c r="EJM60" s="287"/>
      <c r="EJN60" s="285"/>
      <c r="EJO60" s="287"/>
      <c r="EJP60" s="287"/>
      <c r="EJQ60" s="285"/>
      <c r="EJR60" s="287"/>
      <c r="EJS60" s="287"/>
      <c r="EJT60" s="285"/>
      <c r="EJU60" s="287"/>
      <c r="EJV60" s="287"/>
      <c r="EJW60" s="285"/>
      <c r="EJX60" s="287"/>
      <c r="EJY60" s="287"/>
      <c r="EJZ60" s="285"/>
      <c r="EKA60" s="287"/>
      <c r="EKB60" s="287"/>
      <c r="EKC60" s="285"/>
      <c r="EKD60" s="287"/>
      <c r="EKE60" s="287"/>
      <c r="EKF60" s="285"/>
      <c r="EKG60" s="287"/>
      <c r="EKH60" s="287"/>
      <c r="EKI60" s="285"/>
      <c r="EKJ60" s="287"/>
      <c r="EKK60" s="287"/>
      <c r="EKL60" s="285"/>
      <c r="EKM60" s="287"/>
      <c r="EKN60" s="287"/>
      <c r="EKO60" s="285"/>
      <c r="EKP60" s="287"/>
      <c r="EKQ60" s="287"/>
      <c r="EKR60" s="285"/>
      <c r="EKS60" s="287"/>
      <c r="EKT60" s="287"/>
      <c r="EKU60" s="285"/>
      <c r="EKV60" s="287"/>
      <c r="EKW60" s="287"/>
      <c r="EKX60" s="285"/>
      <c r="EKY60" s="287"/>
      <c r="EKZ60" s="287"/>
      <c r="ELA60" s="285"/>
      <c r="ELB60" s="287"/>
      <c r="ELC60" s="287"/>
      <c r="ELD60" s="285"/>
      <c r="ELE60" s="287"/>
      <c r="ELF60" s="287"/>
      <c r="ELG60" s="285"/>
      <c r="ELH60" s="286"/>
      <c r="ELI60" s="286"/>
      <c r="ELJ60" s="286"/>
      <c r="ELK60" s="287"/>
      <c r="ELL60" s="287"/>
      <c r="ELM60" s="285"/>
      <c r="ELN60" s="286"/>
      <c r="ELO60" s="286"/>
      <c r="ELP60" s="286"/>
      <c r="ELQ60" s="287"/>
      <c r="ELR60" s="287"/>
      <c r="ELS60" s="285"/>
      <c r="ELT60" s="287"/>
      <c r="ELU60" s="287"/>
      <c r="ELV60" s="285"/>
      <c r="ELW60" s="286"/>
      <c r="ELX60" s="286"/>
      <c r="ELY60" s="286"/>
      <c r="ELZ60" s="286"/>
      <c r="EMA60" s="286"/>
      <c r="EMB60" s="286"/>
      <c r="EMC60" s="163"/>
      <c r="EMD60" s="154"/>
      <c r="EME60" s="287"/>
      <c r="EMF60" s="287"/>
      <c r="EMG60" s="285"/>
      <c r="EMH60" s="287"/>
      <c r="EMI60" s="287"/>
      <c r="EMJ60" s="285"/>
      <c r="EMK60" s="287"/>
      <c r="EML60" s="287"/>
      <c r="EMM60" s="285"/>
      <c r="EMN60" s="287"/>
      <c r="EMO60" s="287"/>
      <c r="EMP60" s="285"/>
      <c r="EMQ60" s="287"/>
      <c r="EMR60" s="287"/>
      <c r="EMS60" s="285"/>
      <c r="EMT60" s="287"/>
      <c r="EMU60" s="287"/>
      <c r="EMV60" s="285"/>
      <c r="EMW60" s="287"/>
      <c r="EMX60" s="287"/>
      <c r="EMY60" s="285"/>
      <c r="EMZ60" s="287"/>
      <c r="ENA60" s="287"/>
      <c r="ENB60" s="285"/>
      <c r="ENC60" s="287"/>
      <c r="END60" s="287"/>
      <c r="ENE60" s="285"/>
      <c r="ENF60" s="287"/>
      <c r="ENG60" s="287"/>
      <c r="ENH60" s="285"/>
      <c r="ENI60" s="287"/>
      <c r="ENJ60" s="287"/>
      <c r="ENK60" s="285"/>
      <c r="ENL60" s="287"/>
      <c r="ENM60" s="287"/>
      <c r="ENN60" s="285"/>
      <c r="ENO60" s="287"/>
      <c r="ENP60" s="287"/>
      <c r="ENQ60" s="285"/>
      <c r="ENR60" s="287"/>
      <c r="ENS60" s="287"/>
      <c r="ENT60" s="285"/>
      <c r="ENU60" s="287"/>
      <c r="ENV60" s="287"/>
      <c r="ENW60" s="285"/>
      <c r="ENX60" s="287"/>
      <c r="ENY60" s="287"/>
      <c r="ENZ60" s="285"/>
      <c r="EOA60" s="287"/>
      <c r="EOB60" s="287"/>
      <c r="EOC60" s="285"/>
      <c r="EOD60" s="287"/>
      <c r="EOE60" s="287"/>
      <c r="EOF60" s="285"/>
      <c r="EOG60" s="287"/>
      <c r="EOH60" s="287"/>
      <c r="EOI60" s="285"/>
      <c r="EOJ60" s="287"/>
      <c r="EOK60" s="287"/>
      <c r="EOL60" s="285"/>
      <c r="EOM60" s="287"/>
      <c r="EON60" s="287"/>
      <c r="EOO60" s="285"/>
      <c r="EOP60" s="286"/>
      <c r="EOQ60" s="286"/>
      <c r="EOR60" s="286"/>
      <c r="EOS60" s="287"/>
      <c r="EOT60" s="287"/>
      <c r="EOU60" s="285"/>
      <c r="EOV60" s="286"/>
      <c r="EOW60" s="286"/>
      <c r="EOX60" s="286"/>
      <c r="EOY60" s="287"/>
      <c r="EOZ60" s="287"/>
      <c r="EPA60" s="285"/>
      <c r="EPB60" s="287"/>
      <c r="EPC60" s="287"/>
      <c r="EPD60" s="285"/>
      <c r="EPE60" s="286"/>
      <c r="EPF60" s="286"/>
      <c r="EPG60" s="286"/>
      <c r="EPH60" s="286"/>
      <c r="EPI60" s="286"/>
      <c r="EPJ60" s="286"/>
      <c r="EPK60" s="163"/>
      <c r="EPL60" s="154"/>
      <c r="EPM60" s="287"/>
      <c r="EPN60" s="287"/>
      <c r="EPO60" s="285"/>
      <c r="EPP60" s="287"/>
      <c r="EPQ60" s="287"/>
      <c r="EPR60" s="285"/>
      <c r="EPS60" s="287"/>
      <c r="EPT60" s="287"/>
      <c r="EPU60" s="285"/>
      <c r="EPV60" s="287"/>
      <c r="EPW60" s="287"/>
      <c r="EPX60" s="285"/>
      <c r="EPY60" s="287"/>
      <c r="EPZ60" s="287"/>
      <c r="EQA60" s="285"/>
      <c r="EQB60" s="287"/>
      <c r="EQC60" s="287"/>
      <c r="EQD60" s="285"/>
      <c r="EQE60" s="287"/>
      <c r="EQF60" s="287"/>
      <c r="EQG60" s="285"/>
      <c r="EQH60" s="287"/>
      <c r="EQI60" s="287"/>
      <c r="EQJ60" s="285"/>
      <c r="EQK60" s="287"/>
      <c r="EQL60" s="287"/>
      <c r="EQM60" s="285"/>
      <c r="EQN60" s="287"/>
      <c r="EQO60" s="287"/>
      <c r="EQP60" s="285"/>
      <c r="EQQ60" s="287"/>
      <c r="EQR60" s="287"/>
      <c r="EQS60" s="285"/>
      <c r="EQT60" s="287"/>
      <c r="EQU60" s="287"/>
      <c r="EQV60" s="285"/>
      <c r="EQW60" s="287"/>
      <c r="EQX60" s="287"/>
      <c r="EQY60" s="285"/>
      <c r="EQZ60" s="287"/>
      <c r="ERA60" s="287"/>
      <c r="ERB60" s="285"/>
      <c r="ERC60" s="287"/>
      <c r="ERD60" s="287"/>
      <c r="ERE60" s="285"/>
      <c r="ERF60" s="287"/>
      <c r="ERG60" s="287"/>
      <c r="ERH60" s="285"/>
      <c r="ERI60" s="287"/>
      <c r="ERJ60" s="287"/>
      <c r="ERK60" s="285"/>
      <c r="ERL60" s="287"/>
      <c r="ERM60" s="287"/>
      <c r="ERN60" s="285"/>
      <c r="ERO60" s="287"/>
      <c r="ERP60" s="287"/>
      <c r="ERQ60" s="285"/>
      <c r="ERR60" s="287"/>
      <c r="ERS60" s="287"/>
      <c r="ERT60" s="285"/>
      <c r="ERU60" s="287"/>
      <c r="ERV60" s="287"/>
      <c r="ERW60" s="285"/>
      <c r="ERX60" s="286"/>
      <c r="ERY60" s="286"/>
      <c r="ERZ60" s="286"/>
      <c r="ESA60" s="287"/>
      <c r="ESB60" s="287"/>
      <c r="ESC60" s="285"/>
      <c r="ESD60" s="286"/>
      <c r="ESE60" s="286"/>
      <c r="ESF60" s="286"/>
      <c r="ESG60" s="287"/>
      <c r="ESH60" s="287"/>
      <c r="ESI60" s="285"/>
      <c r="ESJ60" s="287"/>
      <c r="ESK60" s="287"/>
      <c r="ESL60" s="285"/>
      <c r="ESM60" s="286"/>
      <c r="ESN60" s="286"/>
      <c r="ESO60" s="286"/>
      <c r="ESP60" s="286"/>
      <c r="ESQ60" s="286"/>
      <c r="ESR60" s="286"/>
      <c r="ESS60" s="163"/>
      <c r="EST60" s="154"/>
      <c r="ESU60" s="287"/>
      <c r="ESV60" s="287"/>
      <c r="ESW60" s="285"/>
      <c r="ESX60" s="287"/>
      <c r="ESY60" s="287"/>
      <c r="ESZ60" s="285"/>
      <c r="ETA60" s="287"/>
      <c r="ETB60" s="287"/>
      <c r="ETC60" s="285"/>
      <c r="ETD60" s="287"/>
      <c r="ETE60" s="287"/>
      <c r="ETF60" s="285"/>
      <c r="ETG60" s="287"/>
      <c r="ETH60" s="287"/>
      <c r="ETI60" s="285"/>
      <c r="ETJ60" s="287"/>
      <c r="ETK60" s="287"/>
      <c r="ETL60" s="285"/>
      <c r="ETM60" s="287"/>
      <c r="ETN60" s="287"/>
      <c r="ETO60" s="285"/>
      <c r="ETP60" s="287"/>
      <c r="ETQ60" s="287"/>
      <c r="ETR60" s="285"/>
      <c r="ETS60" s="287"/>
      <c r="ETT60" s="287"/>
      <c r="ETU60" s="285"/>
      <c r="ETV60" s="287"/>
      <c r="ETW60" s="287"/>
      <c r="ETX60" s="285"/>
      <c r="ETY60" s="287"/>
      <c r="ETZ60" s="287"/>
      <c r="EUA60" s="285"/>
      <c r="EUB60" s="287"/>
      <c r="EUC60" s="287"/>
      <c r="EUD60" s="285"/>
      <c r="EUE60" s="287"/>
      <c r="EUF60" s="287"/>
      <c r="EUG60" s="285"/>
      <c r="EUH60" s="287"/>
      <c r="EUI60" s="287"/>
      <c r="EUJ60" s="285"/>
      <c r="EUK60" s="287"/>
      <c r="EUL60" s="287"/>
      <c r="EUM60" s="285"/>
      <c r="EUN60" s="287"/>
      <c r="EUO60" s="287"/>
      <c r="EUP60" s="285"/>
      <c r="EUQ60" s="287"/>
      <c r="EUR60" s="287"/>
      <c r="EUS60" s="285"/>
      <c r="EUT60" s="287"/>
      <c r="EUU60" s="287"/>
      <c r="EUV60" s="285"/>
      <c r="EUW60" s="287"/>
      <c r="EUX60" s="287"/>
      <c r="EUY60" s="285"/>
      <c r="EUZ60" s="287"/>
      <c r="EVA60" s="287"/>
      <c r="EVB60" s="285"/>
      <c r="EVC60" s="287"/>
      <c r="EVD60" s="287"/>
      <c r="EVE60" s="285"/>
      <c r="EVF60" s="286"/>
      <c r="EVG60" s="286"/>
      <c r="EVH60" s="286"/>
      <c r="EVI60" s="287"/>
      <c r="EVJ60" s="287"/>
      <c r="EVK60" s="285"/>
      <c r="EVL60" s="286"/>
      <c r="EVM60" s="286"/>
      <c r="EVN60" s="286"/>
      <c r="EVO60" s="287"/>
      <c r="EVP60" s="287"/>
      <c r="EVQ60" s="285"/>
      <c r="EVR60" s="287"/>
      <c r="EVS60" s="287"/>
      <c r="EVT60" s="285"/>
      <c r="EVU60" s="286"/>
      <c r="EVV60" s="286"/>
      <c r="EVW60" s="286"/>
      <c r="EVX60" s="286"/>
      <c r="EVY60" s="286"/>
      <c r="EVZ60" s="286"/>
      <c r="EWA60" s="163"/>
      <c r="EWB60" s="154"/>
      <c r="EWC60" s="287"/>
      <c r="EWD60" s="287"/>
      <c r="EWE60" s="285"/>
      <c r="EWF60" s="287"/>
      <c r="EWG60" s="287"/>
      <c r="EWH60" s="285"/>
      <c r="EWI60" s="287"/>
      <c r="EWJ60" s="287"/>
      <c r="EWK60" s="285"/>
      <c r="EWL60" s="287"/>
      <c r="EWM60" s="287"/>
      <c r="EWN60" s="285"/>
      <c r="EWO60" s="287"/>
      <c r="EWP60" s="287"/>
      <c r="EWQ60" s="285"/>
      <c r="EWR60" s="287"/>
      <c r="EWS60" s="287"/>
      <c r="EWT60" s="285"/>
      <c r="EWU60" s="287"/>
      <c r="EWV60" s="287"/>
      <c r="EWW60" s="285"/>
      <c r="EWX60" s="287"/>
      <c r="EWY60" s="287"/>
      <c r="EWZ60" s="285"/>
      <c r="EXA60" s="287"/>
      <c r="EXB60" s="287"/>
      <c r="EXC60" s="285"/>
      <c r="EXD60" s="287"/>
      <c r="EXE60" s="287"/>
      <c r="EXF60" s="285"/>
      <c r="EXG60" s="287"/>
      <c r="EXH60" s="287"/>
      <c r="EXI60" s="285"/>
      <c r="EXJ60" s="287"/>
      <c r="EXK60" s="287"/>
      <c r="EXL60" s="285"/>
      <c r="EXM60" s="287"/>
      <c r="EXN60" s="287"/>
      <c r="EXO60" s="285"/>
      <c r="EXP60" s="287"/>
      <c r="EXQ60" s="287"/>
      <c r="EXR60" s="285"/>
      <c r="EXS60" s="287"/>
      <c r="EXT60" s="287"/>
      <c r="EXU60" s="285"/>
      <c r="EXV60" s="287"/>
      <c r="EXW60" s="287"/>
      <c r="EXX60" s="285"/>
      <c r="EXY60" s="287"/>
      <c r="EXZ60" s="287"/>
      <c r="EYA60" s="285"/>
      <c r="EYB60" s="287"/>
      <c r="EYC60" s="287"/>
      <c r="EYD60" s="285"/>
      <c r="EYE60" s="287"/>
      <c r="EYF60" s="287"/>
      <c r="EYG60" s="285"/>
      <c r="EYH60" s="287"/>
      <c r="EYI60" s="287"/>
      <c r="EYJ60" s="285"/>
      <c r="EYK60" s="287"/>
      <c r="EYL60" s="287"/>
      <c r="EYM60" s="285"/>
      <c r="EYN60" s="286"/>
      <c r="EYO60" s="286"/>
      <c r="EYP60" s="286"/>
      <c r="EYQ60" s="287"/>
      <c r="EYR60" s="287"/>
      <c r="EYS60" s="285"/>
      <c r="EYT60" s="286"/>
      <c r="EYU60" s="286"/>
      <c r="EYV60" s="286"/>
      <c r="EYW60" s="287"/>
      <c r="EYX60" s="287"/>
      <c r="EYY60" s="285"/>
      <c r="EYZ60" s="287"/>
      <c r="EZA60" s="287"/>
      <c r="EZB60" s="285"/>
      <c r="EZC60" s="286"/>
      <c r="EZD60" s="286"/>
      <c r="EZE60" s="286"/>
      <c r="EZF60" s="286"/>
      <c r="EZG60" s="286"/>
      <c r="EZH60" s="286"/>
      <c r="EZI60" s="163"/>
      <c r="EZJ60" s="154"/>
      <c r="EZK60" s="287"/>
      <c r="EZL60" s="287"/>
      <c r="EZM60" s="285"/>
      <c r="EZN60" s="287"/>
      <c r="EZO60" s="287"/>
      <c r="EZP60" s="285"/>
      <c r="EZQ60" s="287"/>
      <c r="EZR60" s="287"/>
      <c r="EZS60" s="285"/>
      <c r="EZT60" s="287"/>
      <c r="EZU60" s="287"/>
      <c r="EZV60" s="285"/>
      <c r="EZW60" s="287"/>
      <c r="EZX60" s="287"/>
      <c r="EZY60" s="285"/>
      <c r="EZZ60" s="287"/>
      <c r="FAA60" s="287"/>
      <c r="FAB60" s="285"/>
      <c r="FAC60" s="287"/>
      <c r="FAD60" s="287"/>
      <c r="FAE60" s="285"/>
      <c r="FAF60" s="287"/>
      <c r="FAG60" s="287"/>
      <c r="FAH60" s="285"/>
      <c r="FAI60" s="287"/>
      <c r="FAJ60" s="287"/>
      <c r="FAK60" s="285"/>
      <c r="FAL60" s="287"/>
      <c r="FAM60" s="287"/>
      <c r="FAN60" s="285"/>
      <c r="FAO60" s="287"/>
      <c r="FAP60" s="287"/>
      <c r="FAQ60" s="285"/>
      <c r="FAR60" s="287"/>
      <c r="FAS60" s="287"/>
      <c r="FAT60" s="285"/>
      <c r="FAU60" s="287"/>
      <c r="FAV60" s="287"/>
      <c r="FAW60" s="285"/>
      <c r="FAX60" s="287"/>
      <c r="FAY60" s="287"/>
      <c r="FAZ60" s="285"/>
      <c r="FBA60" s="287"/>
      <c r="FBB60" s="287"/>
      <c r="FBC60" s="285"/>
      <c r="FBD60" s="287"/>
      <c r="FBE60" s="287"/>
      <c r="FBF60" s="285"/>
      <c r="FBG60" s="287"/>
      <c r="FBH60" s="287"/>
      <c r="FBI60" s="285"/>
      <c r="FBJ60" s="287"/>
      <c r="FBK60" s="287"/>
      <c r="FBL60" s="285"/>
      <c r="FBM60" s="287"/>
      <c r="FBN60" s="287"/>
      <c r="FBO60" s="285"/>
      <c r="FBP60" s="287"/>
      <c r="FBQ60" s="287"/>
      <c r="FBR60" s="285"/>
      <c r="FBS60" s="287"/>
      <c r="FBT60" s="287"/>
      <c r="FBU60" s="285"/>
      <c r="FBV60" s="286"/>
      <c r="FBW60" s="286"/>
      <c r="FBX60" s="286"/>
      <c r="FBY60" s="287"/>
      <c r="FBZ60" s="287"/>
      <c r="FCA60" s="285"/>
      <c r="FCB60" s="286"/>
      <c r="FCC60" s="286"/>
      <c r="FCD60" s="286"/>
      <c r="FCE60" s="287"/>
      <c r="FCF60" s="287"/>
      <c r="FCG60" s="285"/>
      <c r="FCH60" s="287"/>
      <c r="FCI60" s="287"/>
      <c r="FCJ60" s="285"/>
      <c r="FCK60" s="286"/>
      <c r="FCL60" s="286"/>
      <c r="FCM60" s="286"/>
      <c r="FCN60" s="286"/>
      <c r="FCO60" s="286"/>
      <c r="FCP60" s="286"/>
      <c r="FCQ60" s="163"/>
      <c r="FCR60" s="154"/>
      <c r="FCS60" s="287"/>
      <c r="FCT60" s="287"/>
      <c r="FCU60" s="285"/>
      <c r="FCV60" s="287"/>
      <c r="FCW60" s="287"/>
      <c r="FCX60" s="285"/>
      <c r="FCY60" s="287"/>
      <c r="FCZ60" s="287"/>
      <c r="FDA60" s="285"/>
      <c r="FDB60" s="287"/>
      <c r="FDC60" s="287"/>
      <c r="FDD60" s="285"/>
      <c r="FDE60" s="287"/>
      <c r="FDF60" s="287"/>
      <c r="FDG60" s="285"/>
      <c r="FDH60" s="287"/>
      <c r="FDI60" s="287"/>
      <c r="FDJ60" s="285"/>
      <c r="FDK60" s="287"/>
      <c r="FDL60" s="287"/>
      <c r="FDM60" s="285"/>
      <c r="FDN60" s="287"/>
      <c r="FDO60" s="287"/>
      <c r="FDP60" s="285"/>
      <c r="FDQ60" s="287"/>
      <c r="FDR60" s="287"/>
      <c r="FDS60" s="285"/>
      <c r="FDT60" s="287"/>
      <c r="FDU60" s="287"/>
      <c r="FDV60" s="285"/>
      <c r="FDW60" s="287"/>
      <c r="FDX60" s="287"/>
      <c r="FDY60" s="285"/>
      <c r="FDZ60" s="287"/>
      <c r="FEA60" s="287"/>
      <c r="FEB60" s="285"/>
      <c r="FEC60" s="287"/>
      <c r="FED60" s="287"/>
      <c r="FEE60" s="285"/>
      <c r="FEF60" s="287"/>
      <c r="FEG60" s="287"/>
      <c r="FEH60" s="285"/>
      <c r="FEI60" s="287"/>
      <c r="FEJ60" s="287"/>
      <c r="FEK60" s="285"/>
      <c r="FEL60" s="287"/>
      <c r="FEM60" s="287"/>
      <c r="FEN60" s="285"/>
      <c r="FEO60" s="287"/>
      <c r="FEP60" s="287"/>
      <c r="FEQ60" s="285"/>
      <c r="FER60" s="287"/>
      <c r="FES60" s="287"/>
      <c r="FET60" s="285"/>
      <c r="FEU60" s="287"/>
      <c r="FEV60" s="287"/>
      <c r="FEW60" s="285"/>
      <c r="FEX60" s="287"/>
      <c r="FEY60" s="287"/>
      <c r="FEZ60" s="285"/>
      <c r="FFA60" s="287"/>
      <c r="FFB60" s="287"/>
      <c r="FFC60" s="285"/>
      <c r="FFD60" s="286"/>
      <c r="FFE60" s="286"/>
      <c r="FFF60" s="286"/>
      <c r="FFG60" s="287"/>
      <c r="FFH60" s="287"/>
      <c r="FFI60" s="285"/>
      <c r="FFJ60" s="286"/>
      <c r="FFK60" s="286"/>
      <c r="FFL60" s="286"/>
      <c r="FFM60" s="287"/>
      <c r="FFN60" s="287"/>
      <c r="FFO60" s="285"/>
      <c r="FFP60" s="287"/>
      <c r="FFQ60" s="287"/>
      <c r="FFR60" s="285"/>
      <c r="FFS60" s="286"/>
      <c r="FFT60" s="286"/>
      <c r="FFU60" s="286"/>
      <c r="FFV60" s="286"/>
      <c r="FFW60" s="286"/>
      <c r="FFX60" s="286"/>
      <c r="FFY60" s="163"/>
      <c r="FFZ60" s="154"/>
      <c r="FGA60" s="287"/>
      <c r="FGB60" s="287"/>
      <c r="FGC60" s="285"/>
      <c r="FGD60" s="287"/>
      <c r="FGE60" s="287"/>
      <c r="FGF60" s="285"/>
      <c r="FGG60" s="287"/>
      <c r="FGH60" s="287"/>
      <c r="FGI60" s="285"/>
      <c r="FGJ60" s="287"/>
      <c r="FGK60" s="287"/>
      <c r="FGL60" s="285"/>
      <c r="FGM60" s="287"/>
      <c r="FGN60" s="287"/>
      <c r="FGO60" s="285"/>
      <c r="FGP60" s="287"/>
      <c r="FGQ60" s="287"/>
      <c r="FGR60" s="285"/>
      <c r="FGS60" s="287"/>
      <c r="FGT60" s="287"/>
      <c r="FGU60" s="285"/>
      <c r="FGV60" s="287"/>
      <c r="FGW60" s="287"/>
      <c r="FGX60" s="285"/>
      <c r="FGY60" s="287"/>
      <c r="FGZ60" s="287"/>
      <c r="FHA60" s="285"/>
      <c r="FHB60" s="287"/>
      <c r="FHC60" s="287"/>
      <c r="FHD60" s="285"/>
      <c r="FHE60" s="287"/>
      <c r="FHF60" s="287"/>
      <c r="FHG60" s="285"/>
      <c r="FHH60" s="287"/>
      <c r="FHI60" s="287"/>
      <c r="FHJ60" s="285"/>
      <c r="FHK60" s="287"/>
      <c r="FHL60" s="287"/>
      <c r="FHM60" s="285"/>
      <c r="FHN60" s="287"/>
      <c r="FHO60" s="287"/>
      <c r="FHP60" s="285"/>
      <c r="FHQ60" s="287"/>
      <c r="FHR60" s="287"/>
      <c r="FHS60" s="285"/>
      <c r="FHT60" s="287"/>
      <c r="FHU60" s="287"/>
      <c r="FHV60" s="285"/>
      <c r="FHW60" s="287"/>
      <c r="FHX60" s="287"/>
      <c r="FHY60" s="285"/>
      <c r="FHZ60" s="287"/>
      <c r="FIA60" s="287"/>
      <c r="FIB60" s="285"/>
      <c r="FIC60" s="287"/>
      <c r="FID60" s="287"/>
      <c r="FIE60" s="285"/>
      <c r="FIF60" s="287"/>
      <c r="FIG60" s="287"/>
      <c r="FIH60" s="285"/>
      <c r="FII60" s="287"/>
      <c r="FIJ60" s="287"/>
      <c r="FIK60" s="285"/>
      <c r="FIL60" s="286"/>
      <c r="FIM60" s="286"/>
      <c r="FIN60" s="286"/>
      <c r="FIO60" s="287"/>
      <c r="FIP60" s="287"/>
      <c r="FIQ60" s="285"/>
      <c r="FIR60" s="286"/>
      <c r="FIS60" s="286"/>
      <c r="FIT60" s="286"/>
      <c r="FIU60" s="287"/>
      <c r="FIV60" s="287"/>
      <c r="FIW60" s="285"/>
      <c r="FIX60" s="287"/>
      <c r="FIY60" s="287"/>
      <c r="FIZ60" s="285"/>
      <c r="FJA60" s="286"/>
      <c r="FJB60" s="286"/>
      <c r="FJC60" s="286"/>
      <c r="FJD60" s="286"/>
      <c r="FJE60" s="286"/>
      <c r="FJF60" s="286"/>
      <c r="FJG60" s="163"/>
      <c r="FJH60" s="154"/>
      <c r="FJI60" s="287"/>
      <c r="FJJ60" s="287"/>
      <c r="FJK60" s="285"/>
      <c r="FJL60" s="287"/>
      <c r="FJM60" s="287"/>
      <c r="FJN60" s="285"/>
      <c r="FJO60" s="287"/>
      <c r="FJP60" s="287"/>
      <c r="FJQ60" s="285"/>
      <c r="FJR60" s="287"/>
      <c r="FJS60" s="287"/>
      <c r="FJT60" s="285"/>
      <c r="FJU60" s="287"/>
      <c r="FJV60" s="287"/>
      <c r="FJW60" s="285"/>
      <c r="FJX60" s="287"/>
      <c r="FJY60" s="287"/>
      <c r="FJZ60" s="285"/>
      <c r="FKA60" s="287"/>
      <c r="FKB60" s="287"/>
      <c r="FKC60" s="285"/>
      <c r="FKD60" s="287"/>
      <c r="FKE60" s="287"/>
      <c r="FKF60" s="285"/>
      <c r="FKG60" s="287"/>
      <c r="FKH60" s="287"/>
      <c r="FKI60" s="285"/>
      <c r="FKJ60" s="287"/>
      <c r="FKK60" s="287"/>
      <c r="FKL60" s="285"/>
      <c r="FKM60" s="287"/>
      <c r="FKN60" s="287"/>
      <c r="FKO60" s="285"/>
      <c r="FKP60" s="287"/>
      <c r="FKQ60" s="287"/>
      <c r="FKR60" s="285"/>
      <c r="FKS60" s="287"/>
      <c r="FKT60" s="287"/>
      <c r="FKU60" s="285"/>
      <c r="FKV60" s="287"/>
      <c r="FKW60" s="287"/>
      <c r="FKX60" s="285"/>
      <c r="FKY60" s="287"/>
      <c r="FKZ60" s="287"/>
      <c r="FLA60" s="285"/>
      <c r="FLB60" s="287"/>
      <c r="FLC60" s="287"/>
      <c r="FLD60" s="285"/>
      <c r="FLE60" s="287"/>
      <c r="FLF60" s="287"/>
      <c r="FLG60" s="285"/>
      <c r="FLH60" s="287"/>
      <c r="FLI60" s="287"/>
      <c r="FLJ60" s="285"/>
      <c r="FLK60" s="287"/>
      <c r="FLL60" s="287"/>
      <c r="FLM60" s="285"/>
      <c r="FLN60" s="287"/>
      <c r="FLO60" s="287"/>
      <c r="FLP60" s="285"/>
      <c r="FLQ60" s="287"/>
      <c r="FLR60" s="287"/>
      <c r="FLS60" s="285"/>
      <c r="FLT60" s="286"/>
      <c r="FLU60" s="286"/>
      <c r="FLV60" s="286"/>
      <c r="FLW60" s="287"/>
      <c r="FLX60" s="287"/>
      <c r="FLY60" s="285"/>
      <c r="FLZ60" s="286"/>
      <c r="FMA60" s="286"/>
      <c r="FMB60" s="286"/>
      <c r="FMC60" s="287"/>
      <c r="FMD60" s="287"/>
      <c r="FME60" s="285"/>
      <c r="FMF60" s="287"/>
      <c r="FMG60" s="287"/>
      <c r="FMH60" s="285"/>
      <c r="FMI60" s="286"/>
      <c r="FMJ60" s="286"/>
      <c r="FMK60" s="286"/>
      <c r="FML60" s="286"/>
      <c r="FMM60" s="286"/>
      <c r="FMN60" s="286"/>
      <c r="FMO60" s="163"/>
      <c r="FMP60" s="154"/>
      <c r="FMQ60" s="287"/>
      <c r="FMR60" s="287"/>
      <c r="FMS60" s="285"/>
      <c r="FMT60" s="287"/>
      <c r="FMU60" s="287"/>
      <c r="FMV60" s="285"/>
      <c r="FMW60" s="287"/>
      <c r="FMX60" s="287"/>
      <c r="FMY60" s="285"/>
      <c r="FMZ60" s="287"/>
      <c r="FNA60" s="287"/>
      <c r="FNB60" s="285"/>
      <c r="FNC60" s="287"/>
      <c r="FND60" s="287"/>
      <c r="FNE60" s="285"/>
      <c r="FNF60" s="287"/>
      <c r="FNG60" s="287"/>
      <c r="FNH60" s="285"/>
      <c r="FNI60" s="287"/>
      <c r="FNJ60" s="287"/>
      <c r="FNK60" s="285"/>
      <c r="FNL60" s="287"/>
      <c r="FNM60" s="287"/>
      <c r="FNN60" s="285"/>
      <c r="FNO60" s="287"/>
      <c r="FNP60" s="287"/>
      <c r="FNQ60" s="285"/>
      <c r="FNR60" s="287"/>
      <c r="FNS60" s="287"/>
      <c r="FNT60" s="285"/>
      <c r="FNU60" s="287"/>
      <c r="FNV60" s="287"/>
      <c r="FNW60" s="285"/>
      <c r="FNX60" s="287"/>
      <c r="FNY60" s="287"/>
      <c r="FNZ60" s="285"/>
      <c r="FOA60" s="287"/>
      <c r="FOB60" s="287"/>
      <c r="FOC60" s="285"/>
      <c r="FOD60" s="287"/>
      <c r="FOE60" s="287"/>
      <c r="FOF60" s="285"/>
      <c r="FOG60" s="287"/>
      <c r="FOH60" s="287"/>
      <c r="FOI60" s="285"/>
      <c r="FOJ60" s="287"/>
      <c r="FOK60" s="287"/>
      <c r="FOL60" s="285"/>
      <c r="FOM60" s="287"/>
      <c r="FON60" s="287"/>
      <c r="FOO60" s="285"/>
      <c r="FOP60" s="287"/>
      <c r="FOQ60" s="287"/>
      <c r="FOR60" s="285"/>
      <c r="FOS60" s="287"/>
      <c r="FOT60" s="287"/>
      <c r="FOU60" s="285"/>
      <c r="FOV60" s="287"/>
      <c r="FOW60" s="287"/>
      <c r="FOX60" s="285"/>
      <c r="FOY60" s="287"/>
      <c r="FOZ60" s="287"/>
      <c r="FPA60" s="285"/>
      <c r="FPB60" s="286"/>
      <c r="FPC60" s="286"/>
      <c r="FPD60" s="286"/>
      <c r="FPE60" s="287"/>
      <c r="FPF60" s="287"/>
      <c r="FPG60" s="285"/>
      <c r="FPH60" s="286"/>
      <c r="FPI60" s="286"/>
      <c r="FPJ60" s="286"/>
      <c r="FPK60" s="287"/>
      <c r="FPL60" s="287"/>
      <c r="FPM60" s="285"/>
      <c r="FPN60" s="287"/>
      <c r="FPO60" s="287"/>
      <c r="FPP60" s="285"/>
      <c r="FPQ60" s="286"/>
      <c r="FPR60" s="286"/>
      <c r="FPS60" s="286"/>
      <c r="FPT60" s="286"/>
      <c r="FPU60" s="286"/>
      <c r="FPV60" s="286"/>
      <c r="FPW60" s="163"/>
      <c r="FPX60" s="154"/>
      <c r="FPY60" s="287"/>
      <c r="FPZ60" s="287"/>
      <c r="FQA60" s="285"/>
      <c r="FQB60" s="287"/>
      <c r="FQC60" s="287"/>
      <c r="FQD60" s="285"/>
      <c r="FQE60" s="287"/>
      <c r="FQF60" s="287"/>
      <c r="FQG60" s="285"/>
      <c r="FQH60" s="287"/>
      <c r="FQI60" s="287"/>
      <c r="FQJ60" s="285"/>
      <c r="FQK60" s="287"/>
      <c r="FQL60" s="287"/>
      <c r="FQM60" s="285"/>
      <c r="FQN60" s="287"/>
      <c r="FQO60" s="287"/>
      <c r="FQP60" s="285"/>
      <c r="FQQ60" s="287"/>
      <c r="FQR60" s="287"/>
      <c r="FQS60" s="285"/>
      <c r="FQT60" s="287"/>
      <c r="FQU60" s="287"/>
      <c r="FQV60" s="285"/>
      <c r="FQW60" s="287"/>
      <c r="FQX60" s="287"/>
      <c r="FQY60" s="285"/>
      <c r="FQZ60" s="287"/>
      <c r="FRA60" s="287"/>
      <c r="FRB60" s="285"/>
      <c r="FRC60" s="287"/>
      <c r="FRD60" s="287"/>
      <c r="FRE60" s="285"/>
      <c r="FRF60" s="287"/>
      <c r="FRG60" s="287"/>
      <c r="FRH60" s="285"/>
      <c r="FRI60" s="287"/>
      <c r="FRJ60" s="287"/>
      <c r="FRK60" s="285"/>
      <c r="FRL60" s="287"/>
      <c r="FRM60" s="287"/>
      <c r="FRN60" s="285"/>
      <c r="FRO60" s="287"/>
      <c r="FRP60" s="287"/>
      <c r="FRQ60" s="285"/>
      <c r="FRR60" s="287"/>
      <c r="FRS60" s="287"/>
      <c r="FRT60" s="285"/>
      <c r="FRU60" s="287"/>
      <c r="FRV60" s="287"/>
      <c r="FRW60" s="285"/>
      <c r="FRX60" s="287"/>
      <c r="FRY60" s="287"/>
      <c r="FRZ60" s="285"/>
      <c r="FSA60" s="287"/>
      <c r="FSB60" s="287"/>
      <c r="FSC60" s="285"/>
      <c r="FSD60" s="287"/>
      <c r="FSE60" s="287"/>
      <c r="FSF60" s="285"/>
      <c r="FSG60" s="287"/>
      <c r="FSH60" s="287"/>
      <c r="FSI60" s="285"/>
      <c r="FSJ60" s="286"/>
      <c r="FSK60" s="286"/>
      <c r="FSL60" s="286"/>
      <c r="FSM60" s="287"/>
      <c r="FSN60" s="287"/>
      <c r="FSO60" s="285"/>
      <c r="FSP60" s="286"/>
      <c r="FSQ60" s="286"/>
      <c r="FSR60" s="286"/>
      <c r="FSS60" s="287"/>
      <c r="FST60" s="287"/>
      <c r="FSU60" s="285"/>
      <c r="FSV60" s="287"/>
      <c r="FSW60" s="287"/>
      <c r="FSX60" s="285"/>
      <c r="FSY60" s="286"/>
      <c r="FSZ60" s="286"/>
      <c r="FTA60" s="286"/>
      <c r="FTB60" s="286"/>
      <c r="FTC60" s="286"/>
      <c r="FTD60" s="286"/>
      <c r="FTE60" s="163"/>
      <c r="FTF60" s="154"/>
      <c r="FTG60" s="287"/>
      <c r="FTH60" s="287"/>
      <c r="FTI60" s="285"/>
      <c r="FTJ60" s="287"/>
      <c r="FTK60" s="287"/>
      <c r="FTL60" s="285"/>
      <c r="FTM60" s="287"/>
      <c r="FTN60" s="287"/>
      <c r="FTO60" s="285"/>
      <c r="FTP60" s="287"/>
      <c r="FTQ60" s="287"/>
      <c r="FTR60" s="285"/>
      <c r="FTS60" s="287"/>
      <c r="FTT60" s="287"/>
      <c r="FTU60" s="285"/>
      <c r="FTV60" s="287"/>
      <c r="FTW60" s="287"/>
      <c r="FTX60" s="285"/>
      <c r="FTY60" s="287"/>
      <c r="FTZ60" s="287"/>
      <c r="FUA60" s="285"/>
      <c r="FUB60" s="287"/>
      <c r="FUC60" s="287"/>
      <c r="FUD60" s="285"/>
      <c r="FUE60" s="287"/>
      <c r="FUF60" s="287"/>
      <c r="FUG60" s="285"/>
      <c r="FUH60" s="287"/>
      <c r="FUI60" s="287"/>
      <c r="FUJ60" s="285"/>
      <c r="FUK60" s="287"/>
      <c r="FUL60" s="287"/>
      <c r="FUM60" s="285"/>
      <c r="FUN60" s="287"/>
      <c r="FUO60" s="287"/>
      <c r="FUP60" s="285"/>
      <c r="FUQ60" s="287"/>
      <c r="FUR60" s="287"/>
      <c r="FUS60" s="285"/>
      <c r="FUT60" s="287"/>
      <c r="FUU60" s="287"/>
      <c r="FUV60" s="285"/>
      <c r="FUW60" s="287"/>
      <c r="FUX60" s="287"/>
      <c r="FUY60" s="285"/>
      <c r="FUZ60" s="287"/>
      <c r="FVA60" s="287"/>
      <c r="FVB60" s="285"/>
      <c r="FVC60" s="287"/>
      <c r="FVD60" s="287"/>
      <c r="FVE60" s="285"/>
      <c r="FVF60" s="287"/>
      <c r="FVG60" s="287"/>
      <c r="FVH60" s="285"/>
      <c r="FVI60" s="287"/>
      <c r="FVJ60" s="287"/>
      <c r="FVK60" s="285"/>
      <c r="FVL60" s="287"/>
      <c r="FVM60" s="287"/>
      <c r="FVN60" s="285"/>
      <c r="FVO60" s="287"/>
      <c r="FVP60" s="287"/>
      <c r="FVQ60" s="285"/>
      <c r="FVR60" s="286"/>
      <c r="FVS60" s="286"/>
      <c r="FVT60" s="286"/>
      <c r="FVU60" s="287"/>
      <c r="FVV60" s="287"/>
      <c r="FVW60" s="285"/>
      <c r="FVX60" s="286"/>
      <c r="FVY60" s="286"/>
      <c r="FVZ60" s="286"/>
      <c r="FWA60" s="287"/>
      <c r="FWB60" s="287"/>
      <c r="FWC60" s="285"/>
      <c r="FWD60" s="287"/>
      <c r="FWE60" s="287"/>
      <c r="FWF60" s="285"/>
      <c r="FWG60" s="286"/>
      <c r="FWH60" s="286"/>
      <c r="FWI60" s="286"/>
      <c r="FWJ60" s="286"/>
      <c r="FWK60" s="286"/>
      <c r="FWL60" s="286"/>
      <c r="FWM60" s="163"/>
      <c r="FWN60" s="154"/>
      <c r="FWO60" s="287"/>
      <c r="FWP60" s="287"/>
      <c r="FWQ60" s="285"/>
      <c r="FWR60" s="287"/>
      <c r="FWS60" s="287"/>
      <c r="FWT60" s="285"/>
      <c r="FWU60" s="287"/>
      <c r="FWV60" s="287"/>
      <c r="FWW60" s="285"/>
      <c r="FWX60" s="287"/>
      <c r="FWY60" s="287"/>
      <c r="FWZ60" s="285"/>
      <c r="FXA60" s="287"/>
      <c r="FXB60" s="287"/>
      <c r="FXC60" s="285"/>
      <c r="FXD60" s="287"/>
      <c r="FXE60" s="287"/>
      <c r="FXF60" s="285"/>
      <c r="FXG60" s="287"/>
      <c r="FXH60" s="287"/>
      <c r="FXI60" s="285"/>
      <c r="FXJ60" s="287"/>
      <c r="FXK60" s="287"/>
      <c r="FXL60" s="285"/>
      <c r="FXM60" s="287"/>
      <c r="FXN60" s="287"/>
      <c r="FXO60" s="285"/>
      <c r="FXP60" s="287"/>
      <c r="FXQ60" s="287"/>
      <c r="FXR60" s="285"/>
      <c r="FXS60" s="287"/>
      <c r="FXT60" s="287"/>
      <c r="FXU60" s="285"/>
      <c r="FXV60" s="287"/>
      <c r="FXW60" s="287"/>
      <c r="FXX60" s="285"/>
      <c r="FXY60" s="287"/>
      <c r="FXZ60" s="287"/>
      <c r="FYA60" s="285"/>
      <c r="FYB60" s="287"/>
      <c r="FYC60" s="287"/>
      <c r="FYD60" s="285"/>
      <c r="FYE60" s="287"/>
      <c r="FYF60" s="287"/>
      <c r="FYG60" s="285"/>
      <c r="FYH60" s="287"/>
      <c r="FYI60" s="287"/>
      <c r="FYJ60" s="285"/>
      <c r="FYK60" s="287"/>
      <c r="FYL60" s="287"/>
      <c r="FYM60" s="285"/>
      <c r="FYN60" s="287"/>
      <c r="FYO60" s="287"/>
      <c r="FYP60" s="285"/>
      <c r="FYQ60" s="287"/>
      <c r="FYR60" s="287"/>
      <c r="FYS60" s="285"/>
      <c r="FYT60" s="287"/>
      <c r="FYU60" s="287"/>
      <c r="FYV60" s="285"/>
      <c r="FYW60" s="287"/>
      <c r="FYX60" s="287"/>
      <c r="FYY60" s="285"/>
      <c r="FYZ60" s="286"/>
      <c r="FZA60" s="286"/>
      <c r="FZB60" s="286"/>
      <c r="FZC60" s="287"/>
      <c r="FZD60" s="287"/>
      <c r="FZE60" s="285"/>
      <c r="FZF60" s="286"/>
      <c r="FZG60" s="286"/>
      <c r="FZH60" s="286"/>
      <c r="FZI60" s="287"/>
      <c r="FZJ60" s="287"/>
      <c r="FZK60" s="285"/>
      <c r="FZL60" s="287"/>
      <c r="FZM60" s="287"/>
      <c r="FZN60" s="285"/>
      <c r="FZO60" s="286"/>
      <c r="FZP60" s="286"/>
      <c r="FZQ60" s="286"/>
      <c r="FZR60" s="286"/>
      <c r="FZS60" s="286"/>
      <c r="FZT60" s="286"/>
      <c r="FZU60" s="163"/>
      <c r="FZV60" s="154"/>
      <c r="FZW60" s="287"/>
      <c r="FZX60" s="287"/>
      <c r="FZY60" s="285"/>
      <c r="FZZ60" s="287"/>
      <c r="GAA60" s="287"/>
      <c r="GAB60" s="285"/>
      <c r="GAC60" s="287"/>
      <c r="GAD60" s="287"/>
      <c r="GAE60" s="285"/>
      <c r="GAF60" s="287"/>
      <c r="GAG60" s="287"/>
      <c r="GAH60" s="285"/>
      <c r="GAI60" s="287"/>
      <c r="GAJ60" s="287"/>
      <c r="GAK60" s="285"/>
      <c r="GAL60" s="287"/>
      <c r="GAM60" s="287"/>
      <c r="GAN60" s="285"/>
      <c r="GAO60" s="287"/>
      <c r="GAP60" s="287"/>
      <c r="GAQ60" s="285"/>
      <c r="GAR60" s="287"/>
      <c r="GAS60" s="287"/>
      <c r="GAT60" s="285"/>
      <c r="GAU60" s="287"/>
      <c r="GAV60" s="287"/>
      <c r="GAW60" s="285"/>
      <c r="GAX60" s="287"/>
      <c r="GAY60" s="287"/>
      <c r="GAZ60" s="285"/>
      <c r="GBA60" s="287"/>
      <c r="GBB60" s="287"/>
      <c r="GBC60" s="285"/>
      <c r="GBD60" s="287"/>
      <c r="GBE60" s="287"/>
      <c r="GBF60" s="285"/>
      <c r="GBG60" s="287"/>
      <c r="GBH60" s="287"/>
      <c r="GBI60" s="285"/>
      <c r="GBJ60" s="287"/>
      <c r="GBK60" s="287"/>
      <c r="GBL60" s="285"/>
      <c r="GBM60" s="287"/>
      <c r="GBN60" s="287"/>
      <c r="GBO60" s="285"/>
      <c r="GBP60" s="287"/>
      <c r="GBQ60" s="287"/>
      <c r="GBR60" s="285"/>
      <c r="GBS60" s="287"/>
      <c r="GBT60" s="287"/>
      <c r="GBU60" s="285"/>
      <c r="GBV60" s="287"/>
      <c r="GBW60" s="287"/>
      <c r="GBX60" s="285"/>
      <c r="GBY60" s="287"/>
      <c r="GBZ60" s="287"/>
      <c r="GCA60" s="285"/>
      <c r="GCB60" s="287"/>
      <c r="GCC60" s="287"/>
      <c r="GCD60" s="285"/>
      <c r="GCE60" s="287"/>
      <c r="GCF60" s="287"/>
      <c r="GCG60" s="285"/>
      <c r="GCH60" s="286"/>
      <c r="GCI60" s="286"/>
      <c r="GCJ60" s="286"/>
      <c r="GCK60" s="287"/>
      <c r="GCL60" s="287"/>
      <c r="GCM60" s="285"/>
      <c r="GCN60" s="286"/>
      <c r="GCO60" s="286"/>
      <c r="GCP60" s="286"/>
      <c r="GCQ60" s="287"/>
      <c r="GCR60" s="287"/>
      <c r="GCS60" s="285"/>
      <c r="GCT60" s="287"/>
      <c r="GCU60" s="287"/>
      <c r="GCV60" s="285"/>
      <c r="GCW60" s="286"/>
      <c r="GCX60" s="286"/>
      <c r="GCY60" s="286"/>
      <c r="GCZ60" s="286"/>
      <c r="GDA60" s="286"/>
      <c r="GDB60" s="286"/>
      <c r="GDC60" s="163"/>
      <c r="GDD60" s="154"/>
      <c r="GDE60" s="287"/>
      <c r="GDF60" s="287"/>
      <c r="GDG60" s="285"/>
      <c r="GDH60" s="287"/>
      <c r="GDI60" s="287"/>
      <c r="GDJ60" s="285"/>
      <c r="GDK60" s="287"/>
      <c r="GDL60" s="287"/>
      <c r="GDM60" s="285"/>
      <c r="GDN60" s="287"/>
      <c r="GDO60" s="287"/>
      <c r="GDP60" s="285"/>
      <c r="GDQ60" s="287"/>
      <c r="GDR60" s="287"/>
      <c r="GDS60" s="285"/>
      <c r="GDT60" s="287"/>
      <c r="GDU60" s="287"/>
      <c r="GDV60" s="285"/>
      <c r="GDW60" s="287"/>
      <c r="GDX60" s="287"/>
      <c r="GDY60" s="285"/>
      <c r="GDZ60" s="287"/>
      <c r="GEA60" s="287"/>
      <c r="GEB60" s="285"/>
      <c r="GEC60" s="287"/>
      <c r="GED60" s="287"/>
      <c r="GEE60" s="285"/>
      <c r="GEF60" s="287"/>
      <c r="GEG60" s="287"/>
      <c r="GEH60" s="285"/>
      <c r="GEI60" s="287"/>
      <c r="GEJ60" s="287"/>
      <c r="GEK60" s="285"/>
      <c r="GEL60" s="287"/>
      <c r="GEM60" s="287"/>
      <c r="GEN60" s="285"/>
      <c r="GEO60" s="287"/>
      <c r="GEP60" s="287"/>
      <c r="GEQ60" s="285"/>
      <c r="GER60" s="287"/>
      <c r="GES60" s="287"/>
      <c r="GET60" s="285"/>
      <c r="GEU60" s="287"/>
      <c r="GEV60" s="287"/>
      <c r="GEW60" s="285"/>
      <c r="GEX60" s="287"/>
      <c r="GEY60" s="287"/>
      <c r="GEZ60" s="285"/>
      <c r="GFA60" s="287"/>
      <c r="GFB60" s="287"/>
      <c r="GFC60" s="285"/>
      <c r="GFD60" s="287"/>
      <c r="GFE60" s="287"/>
      <c r="GFF60" s="285"/>
      <c r="GFG60" s="287"/>
      <c r="GFH60" s="287"/>
      <c r="GFI60" s="285"/>
      <c r="GFJ60" s="287"/>
      <c r="GFK60" s="287"/>
      <c r="GFL60" s="285"/>
      <c r="GFM60" s="287"/>
      <c r="GFN60" s="287"/>
      <c r="GFO60" s="285"/>
      <c r="GFP60" s="286"/>
      <c r="GFQ60" s="286"/>
      <c r="GFR60" s="286"/>
      <c r="GFS60" s="287"/>
      <c r="GFT60" s="287"/>
      <c r="GFU60" s="285"/>
      <c r="GFV60" s="286"/>
      <c r="GFW60" s="286"/>
      <c r="GFX60" s="286"/>
      <c r="GFY60" s="287"/>
      <c r="GFZ60" s="287"/>
      <c r="GGA60" s="285"/>
      <c r="GGB60" s="287"/>
      <c r="GGC60" s="287"/>
      <c r="GGD60" s="285"/>
      <c r="GGE60" s="286"/>
      <c r="GGF60" s="286"/>
      <c r="GGG60" s="286"/>
      <c r="GGH60" s="286"/>
      <c r="GGI60" s="286"/>
      <c r="GGJ60" s="286"/>
      <c r="GGK60" s="163"/>
      <c r="GGL60" s="154"/>
      <c r="GGM60" s="287"/>
      <c r="GGN60" s="287"/>
      <c r="GGO60" s="285"/>
      <c r="GGP60" s="287"/>
      <c r="GGQ60" s="287"/>
      <c r="GGR60" s="285"/>
      <c r="GGS60" s="287"/>
      <c r="GGT60" s="287"/>
      <c r="GGU60" s="285"/>
      <c r="GGV60" s="287"/>
      <c r="GGW60" s="287"/>
      <c r="GGX60" s="285"/>
      <c r="GGY60" s="287"/>
      <c r="GGZ60" s="287"/>
      <c r="GHA60" s="285"/>
      <c r="GHB60" s="287"/>
      <c r="GHC60" s="287"/>
      <c r="GHD60" s="285"/>
      <c r="GHE60" s="287"/>
      <c r="GHF60" s="287"/>
      <c r="GHG60" s="285"/>
      <c r="GHH60" s="287"/>
      <c r="GHI60" s="287"/>
      <c r="GHJ60" s="285"/>
      <c r="GHK60" s="287"/>
      <c r="GHL60" s="287"/>
      <c r="GHM60" s="285"/>
      <c r="GHN60" s="287"/>
      <c r="GHO60" s="287"/>
      <c r="GHP60" s="285"/>
      <c r="GHQ60" s="287"/>
      <c r="GHR60" s="287"/>
      <c r="GHS60" s="285"/>
      <c r="GHT60" s="287"/>
      <c r="GHU60" s="287"/>
      <c r="GHV60" s="285"/>
      <c r="GHW60" s="287"/>
      <c r="GHX60" s="287"/>
      <c r="GHY60" s="285"/>
      <c r="GHZ60" s="287"/>
      <c r="GIA60" s="287"/>
      <c r="GIB60" s="285"/>
      <c r="GIC60" s="287"/>
      <c r="GID60" s="287"/>
      <c r="GIE60" s="285"/>
      <c r="GIF60" s="287"/>
      <c r="GIG60" s="287"/>
      <c r="GIH60" s="285"/>
      <c r="GII60" s="287"/>
      <c r="GIJ60" s="287"/>
      <c r="GIK60" s="285"/>
      <c r="GIL60" s="287"/>
      <c r="GIM60" s="287"/>
      <c r="GIN60" s="285"/>
      <c r="GIO60" s="287"/>
      <c r="GIP60" s="287"/>
      <c r="GIQ60" s="285"/>
      <c r="GIR60" s="287"/>
      <c r="GIS60" s="287"/>
      <c r="GIT60" s="285"/>
      <c r="GIU60" s="287"/>
      <c r="GIV60" s="287"/>
      <c r="GIW60" s="285"/>
      <c r="GIX60" s="286"/>
      <c r="GIY60" s="286"/>
      <c r="GIZ60" s="286"/>
      <c r="GJA60" s="287"/>
      <c r="GJB60" s="287"/>
      <c r="GJC60" s="285"/>
      <c r="GJD60" s="286"/>
      <c r="GJE60" s="286"/>
      <c r="GJF60" s="286"/>
      <c r="GJG60" s="287"/>
      <c r="GJH60" s="287"/>
      <c r="GJI60" s="285"/>
      <c r="GJJ60" s="287"/>
      <c r="GJK60" s="287"/>
      <c r="GJL60" s="285"/>
      <c r="GJM60" s="286"/>
      <c r="GJN60" s="286"/>
      <c r="GJO60" s="286"/>
      <c r="GJP60" s="286"/>
      <c r="GJQ60" s="286"/>
      <c r="GJR60" s="286"/>
      <c r="GJS60" s="163"/>
      <c r="GJT60" s="154"/>
      <c r="GJU60" s="287"/>
      <c r="GJV60" s="287"/>
      <c r="GJW60" s="285"/>
      <c r="GJX60" s="287"/>
      <c r="GJY60" s="287"/>
      <c r="GJZ60" s="285"/>
      <c r="GKA60" s="287"/>
      <c r="GKB60" s="287"/>
      <c r="GKC60" s="285"/>
      <c r="GKD60" s="287"/>
      <c r="GKE60" s="287"/>
      <c r="GKF60" s="285"/>
      <c r="GKG60" s="287"/>
      <c r="GKH60" s="287"/>
      <c r="GKI60" s="285"/>
      <c r="GKJ60" s="287"/>
      <c r="GKK60" s="287"/>
      <c r="GKL60" s="285"/>
      <c r="GKM60" s="287"/>
      <c r="GKN60" s="287"/>
      <c r="GKO60" s="285"/>
      <c r="GKP60" s="287"/>
      <c r="GKQ60" s="287"/>
      <c r="GKR60" s="285"/>
      <c r="GKS60" s="287"/>
      <c r="GKT60" s="287"/>
      <c r="GKU60" s="285"/>
      <c r="GKV60" s="287"/>
      <c r="GKW60" s="287"/>
      <c r="GKX60" s="285"/>
      <c r="GKY60" s="287"/>
      <c r="GKZ60" s="287"/>
      <c r="GLA60" s="285"/>
      <c r="GLB60" s="287"/>
      <c r="GLC60" s="287"/>
      <c r="GLD60" s="285"/>
      <c r="GLE60" s="287"/>
      <c r="GLF60" s="287"/>
      <c r="GLG60" s="285"/>
      <c r="GLH60" s="287"/>
      <c r="GLI60" s="287"/>
      <c r="GLJ60" s="285"/>
      <c r="GLK60" s="287"/>
      <c r="GLL60" s="287"/>
      <c r="GLM60" s="285"/>
      <c r="GLN60" s="287"/>
      <c r="GLO60" s="287"/>
      <c r="GLP60" s="285"/>
      <c r="GLQ60" s="287"/>
      <c r="GLR60" s="287"/>
      <c r="GLS60" s="285"/>
      <c r="GLT60" s="287"/>
      <c r="GLU60" s="287"/>
      <c r="GLV60" s="285"/>
      <c r="GLW60" s="287"/>
      <c r="GLX60" s="287"/>
      <c r="GLY60" s="285"/>
      <c r="GLZ60" s="287"/>
      <c r="GMA60" s="287"/>
      <c r="GMB60" s="285"/>
      <c r="GMC60" s="287"/>
      <c r="GMD60" s="287"/>
      <c r="GME60" s="285"/>
      <c r="GMF60" s="286"/>
      <c r="GMG60" s="286"/>
      <c r="GMH60" s="286"/>
      <c r="GMI60" s="287"/>
      <c r="GMJ60" s="287"/>
      <c r="GMK60" s="285"/>
      <c r="GML60" s="286"/>
      <c r="GMM60" s="286"/>
      <c r="GMN60" s="286"/>
      <c r="GMO60" s="287"/>
      <c r="GMP60" s="287"/>
      <c r="GMQ60" s="285"/>
      <c r="GMR60" s="287"/>
      <c r="GMS60" s="287"/>
      <c r="GMT60" s="285"/>
      <c r="GMU60" s="286"/>
      <c r="GMV60" s="286"/>
      <c r="GMW60" s="286"/>
      <c r="GMX60" s="286"/>
      <c r="GMY60" s="286"/>
      <c r="GMZ60" s="286"/>
      <c r="GNA60" s="163"/>
      <c r="GNB60" s="154"/>
      <c r="GNC60" s="287"/>
      <c r="GND60" s="287"/>
      <c r="GNE60" s="285"/>
      <c r="GNF60" s="287"/>
      <c r="GNG60" s="287"/>
      <c r="GNH60" s="285"/>
      <c r="GNI60" s="287"/>
      <c r="GNJ60" s="287"/>
      <c r="GNK60" s="285"/>
      <c r="GNL60" s="287"/>
      <c r="GNM60" s="287"/>
      <c r="GNN60" s="285"/>
      <c r="GNO60" s="287"/>
      <c r="GNP60" s="287"/>
      <c r="GNQ60" s="285"/>
      <c r="GNR60" s="287"/>
      <c r="GNS60" s="287"/>
      <c r="GNT60" s="285"/>
      <c r="GNU60" s="287"/>
      <c r="GNV60" s="287"/>
      <c r="GNW60" s="285"/>
      <c r="GNX60" s="287"/>
      <c r="GNY60" s="287"/>
      <c r="GNZ60" s="285"/>
      <c r="GOA60" s="287"/>
      <c r="GOB60" s="287"/>
      <c r="GOC60" s="285"/>
      <c r="GOD60" s="287"/>
      <c r="GOE60" s="287"/>
      <c r="GOF60" s="285"/>
      <c r="GOG60" s="287"/>
      <c r="GOH60" s="287"/>
      <c r="GOI60" s="285"/>
      <c r="GOJ60" s="287"/>
      <c r="GOK60" s="287"/>
      <c r="GOL60" s="285"/>
      <c r="GOM60" s="287"/>
      <c r="GON60" s="287"/>
      <c r="GOO60" s="285"/>
      <c r="GOP60" s="287"/>
      <c r="GOQ60" s="287"/>
      <c r="GOR60" s="285"/>
      <c r="GOS60" s="287"/>
      <c r="GOT60" s="287"/>
      <c r="GOU60" s="285"/>
      <c r="GOV60" s="287"/>
      <c r="GOW60" s="287"/>
      <c r="GOX60" s="285"/>
      <c r="GOY60" s="287"/>
      <c r="GOZ60" s="287"/>
      <c r="GPA60" s="285"/>
      <c r="GPB60" s="287"/>
      <c r="GPC60" s="287"/>
      <c r="GPD60" s="285"/>
      <c r="GPE60" s="287"/>
      <c r="GPF60" s="287"/>
      <c r="GPG60" s="285"/>
      <c r="GPH60" s="287"/>
      <c r="GPI60" s="287"/>
      <c r="GPJ60" s="285"/>
      <c r="GPK60" s="287"/>
      <c r="GPL60" s="287"/>
      <c r="GPM60" s="285"/>
      <c r="GPN60" s="286"/>
      <c r="GPO60" s="286"/>
      <c r="GPP60" s="286"/>
      <c r="GPQ60" s="287"/>
      <c r="GPR60" s="287"/>
      <c r="GPS60" s="285"/>
      <c r="GPT60" s="286"/>
      <c r="GPU60" s="286"/>
      <c r="GPV60" s="286"/>
      <c r="GPW60" s="287"/>
      <c r="GPX60" s="287"/>
      <c r="GPY60" s="285"/>
      <c r="GPZ60" s="287"/>
      <c r="GQA60" s="287"/>
      <c r="GQB60" s="285"/>
      <c r="GQC60" s="286"/>
      <c r="GQD60" s="286"/>
      <c r="GQE60" s="286"/>
      <c r="GQF60" s="286"/>
      <c r="GQG60" s="286"/>
      <c r="GQH60" s="286"/>
      <c r="GQI60" s="163"/>
      <c r="GQJ60" s="154"/>
      <c r="GQK60" s="287"/>
      <c r="GQL60" s="287"/>
      <c r="GQM60" s="285"/>
      <c r="GQN60" s="287"/>
      <c r="GQO60" s="287"/>
      <c r="GQP60" s="285"/>
      <c r="GQQ60" s="287"/>
      <c r="GQR60" s="287"/>
      <c r="GQS60" s="285"/>
      <c r="GQT60" s="287"/>
      <c r="GQU60" s="287"/>
      <c r="GQV60" s="285"/>
      <c r="GQW60" s="287"/>
      <c r="GQX60" s="287"/>
      <c r="GQY60" s="285"/>
      <c r="GQZ60" s="287"/>
      <c r="GRA60" s="287"/>
      <c r="GRB60" s="285"/>
      <c r="GRC60" s="287"/>
      <c r="GRD60" s="287"/>
      <c r="GRE60" s="285"/>
      <c r="GRF60" s="287"/>
      <c r="GRG60" s="287"/>
      <c r="GRH60" s="285"/>
      <c r="GRI60" s="287"/>
      <c r="GRJ60" s="287"/>
      <c r="GRK60" s="285"/>
      <c r="GRL60" s="287"/>
      <c r="GRM60" s="287"/>
      <c r="GRN60" s="285"/>
      <c r="GRO60" s="287"/>
      <c r="GRP60" s="287"/>
      <c r="GRQ60" s="285"/>
      <c r="GRR60" s="287"/>
      <c r="GRS60" s="287"/>
      <c r="GRT60" s="285"/>
      <c r="GRU60" s="287"/>
      <c r="GRV60" s="287"/>
      <c r="GRW60" s="285"/>
      <c r="GRX60" s="287"/>
      <c r="GRY60" s="287"/>
      <c r="GRZ60" s="285"/>
      <c r="GSA60" s="287"/>
      <c r="GSB60" s="287"/>
      <c r="GSC60" s="285"/>
      <c r="GSD60" s="287"/>
      <c r="GSE60" s="287"/>
      <c r="GSF60" s="285"/>
      <c r="GSG60" s="287"/>
      <c r="GSH60" s="287"/>
      <c r="GSI60" s="285"/>
      <c r="GSJ60" s="287"/>
      <c r="GSK60" s="287"/>
      <c r="GSL60" s="285"/>
      <c r="GSM60" s="287"/>
      <c r="GSN60" s="287"/>
      <c r="GSO60" s="285"/>
      <c r="GSP60" s="287"/>
      <c r="GSQ60" s="287"/>
      <c r="GSR60" s="285"/>
      <c r="GSS60" s="287"/>
      <c r="GST60" s="287"/>
      <c r="GSU60" s="285"/>
      <c r="GSV60" s="286"/>
      <c r="GSW60" s="286"/>
      <c r="GSX60" s="286"/>
      <c r="GSY60" s="287"/>
      <c r="GSZ60" s="287"/>
      <c r="GTA60" s="285"/>
      <c r="GTB60" s="286"/>
      <c r="GTC60" s="286"/>
      <c r="GTD60" s="286"/>
      <c r="GTE60" s="287"/>
      <c r="GTF60" s="287"/>
      <c r="GTG60" s="285"/>
      <c r="GTH60" s="287"/>
      <c r="GTI60" s="287"/>
      <c r="GTJ60" s="285"/>
      <c r="GTK60" s="286"/>
      <c r="GTL60" s="286"/>
      <c r="GTM60" s="286"/>
      <c r="GTN60" s="286"/>
      <c r="GTO60" s="286"/>
      <c r="GTP60" s="286"/>
      <c r="GTQ60" s="163"/>
      <c r="GTR60" s="154"/>
      <c r="GTS60" s="287"/>
      <c r="GTT60" s="287"/>
      <c r="GTU60" s="285"/>
      <c r="GTV60" s="287"/>
      <c r="GTW60" s="287"/>
      <c r="GTX60" s="285"/>
      <c r="GTY60" s="287"/>
      <c r="GTZ60" s="287"/>
      <c r="GUA60" s="285"/>
      <c r="GUB60" s="287"/>
      <c r="GUC60" s="287"/>
      <c r="GUD60" s="285"/>
      <c r="GUE60" s="287"/>
      <c r="GUF60" s="287"/>
      <c r="GUG60" s="285"/>
      <c r="GUH60" s="287"/>
      <c r="GUI60" s="287"/>
      <c r="GUJ60" s="285"/>
      <c r="GUK60" s="287"/>
      <c r="GUL60" s="287"/>
      <c r="GUM60" s="285"/>
      <c r="GUN60" s="287"/>
      <c r="GUO60" s="287"/>
      <c r="GUP60" s="285"/>
      <c r="GUQ60" s="287"/>
      <c r="GUR60" s="287"/>
      <c r="GUS60" s="285"/>
      <c r="GUT60" s="287"/>
      <c r="GUU60" s="287"/>
      <c r="GUV60" s="285"/>
      <c r="GUW60" s="287"/>
      <c r="GUX60" s="287"/>
      <c r="GUY60" s="285"/>
      <c r="GUZ60" s="287"/>
      <c r="GVA60" s="287"/>
      <c r="GVB60" s="285"/>
      <c r="GVC60" s="287"/>
      <c r="GVD60" s="287"/>
      <c r="GVE60" s="285"/>
      <c r="GVF60" s="287"/>
      <c r="GVG60" s="287"/>
      <c r="GVH60" s="285"/>
      <c r="GVI60" s="287"/>
      <c r="GVJ60" s="287"/>
      <c r="GVK60" s="285"/>
      <c r="GVL60" s="287"/>
      <c r="GVM60" s="287"/>
      <c r="GVN60" s="285"/>
      <c r="GVO60" s="287"/>
      <c r="GVP60" s="287"/>
      <c r="GVQ60" s="285"/>
      <c r="GVR60" s="287"/>
      <c r="GVS60" s="287"/>
      <c r="GVT60" s="285"/>
      <c r="GVU60" s="287"/>
      <c r="GVV60" s="287"/>
      <c r="GVW60" s="285"/>
      <c r="GVX60" s="287"/>
      <c r="GVY60" s="287"/>
      <c r="GVZ60" s="285"/>
      <c r="GWA60" s="287"/>
      <c r="GWB60" s="287"/>
      <c r="GWC60" s="285"/>
      <c r="GWD60" s="286"/>
      <c r="GWE60" s="286"/>
      <c r="GWF60" s="286"/>
      <c r="GWG60" s="287"/>
      <c r="GWH60" s="287"/>
      <c r="GWI60" s="285"/>
      <c r="GWJ60" s="286"/>
      <c r="GWK60" s="286"/>
      <c r="GWL60" s="286"/>
      <c r="GWM60" s="287"/>
      <c r="GWN60" s="287"/>
      <c r="GWO60" s="285"/>
      <c r="GWP60" s="287"/>
      <c r="GWQ60" s="287"/>
      <c r="GWR60" s="285"/>
      <c r="GWS60" s="286"/>
      <c r="GWT60" s="286"/>
      <c r="GWU60" s="286"/>
      <c r="GWV60" s="286"/>
      <c r="GWW60" s="286"/>
      <c r="GWX60" s="286"/>
      <c r="GWY60" s="163"/>
      <c r="GWZ60" s="154"/>
      <c r="GXA60" s="287"/>
      <c r="GXB60" s="287"/>
      <c r="GXC60" s="285"/>
      <c r="GXD60" s="287"/>
      <c r="GXE60" s="287"/>
      <c r="GXF60" s="285"/>
      <c r="GXG60" s="287"/>
      <c r="GXH60" s="287"/>
      <c r="GXI60" s="285"/>
      <c r="GXJ60" s="287"/>
      <c r="GXK60" s="287"/>
      <c r="GXL60" s="285"/>
      <c r="GXM60" s="287"/>
      <c r="GXN60" s="287"/>
      <c r="GXO60" s="285"/>
      <c r="GXP60" s="287"/>
      <c r="GXQ60" s="287"/>
      <c r="GXR60" s="285"/>
      <c r="GXS60" s="287"/>
      <c r="GXT60" s="287"/>
      <c r="GXU60" s="285"/>
      <c r="GXV60" s="287"/>
      <c r="GXW60" s="287"/>
      <c r="GXX60" s="285"/>
      <c r="GXY60" s="287"/>
      <c r="GXZ60" s="287"/>
      <c r="GYA60" s="285"/>
      <c r="GYB60" s="287"/>
      <c r="GYC60" s="287"/>
      <c r="GYD60" s="285"/>
      <c r="GYE60" s="287"/>
      <c r="GYF60" s="287"/>
      <c r="GYG60" s="285"/>
      <c r="GYH60" s="287"/>
      <c r="GYI60" s="287"/>
      <c r="GYJ60" s="285"/>
      <c r="GYK60" s="287"/>
      <c r="GYL60" s="287"/>
      <c r="GYM60" s="285"/>
      <c r="GYN60" s="287"/>
      <c r="GYO60" s="287"/>
      <c r="GYP60" s="285"/>
      <c r="GYQ60" s="287"/>
      <c r="GYR60" s="287"/>
      <c r="GYS60" s="285"/>
      <c r="GYT60" s="287"/>
      <c r="GYU60" s="287"/>
      <c r="GYV60" s="285"/>
      <c r="GYW60" s="287"/>
      <c r="GYX60" s="287"/>
      <c r="GYY60" s="285"/>
      <c r="GYZ60" s="287"/>
      <c r="GZA60" s="287"/>
      <c r="GZB60" s="285"/>
      <c r="GZC60" s="287"/>
      <c r="GZD60" s="287"/>
      <c r="GZE60" s="285"/>
      <c r="GZF60" s="287"/>
      <c r="GZG60" s="287"/>
      <c r="GZH60" s="285"/>
      <c r="GZI60" s="287"/>
      <c r="GZJ60" s="287"/>
      <c r="GZK60" s="285"/>
      <c r="GZL60" s="286"/>
      <c r="GZM60" s="286"/>
      <c r="GZN60" s="286"/>
      <c r="GZO60" s="287"/>
      <c r="GZP60" s="287"/>
      <c r="GZQ60" s="285"/>
      <c r="GZR60" s="286"/>
      <c r="GZS60" s="286"/>
      <c r="GZT60" s="286"/>
      <c r="GZU60" s="287"/>
      <c r="GZV60" s="287"/>
      <c r="GZW60" s="285"/>
      <c r="GZX60" s="287"/>
      <c r="GZY60" s="287"/>
      <c r="GZZ60" s="285"/>
      <c r="HAA60" s="286"/>
      <c r="HAB60" s="286"/>
      <c r="HAC60" s="286"/>
      <c r="HAD60" s="286"/>
      <c r="HAE60" s="286"/>
      <c r="HAF60" s="286"/>
      <c r="HAG60" s="163"/>
      <c r="HAH60" s="154"/>
      <c r="HAI60" s="287"/>
      <c r="HAJ60" s="287"/>
      <c r="HAK60" s="285"/>
      <c r="HAL60" s="287"/>
      <c r="HAM60" s="287"/>
      <c r="HAN60" s="285"/>
      <c r="HAO60" s="287"/>
      <c r="HAP60" s="287"/>
      <c r="HAQ60" s="285"/>
      <c r="HAR60" s="287"/>
      <c r="HAS60" s="287"/>
      <c r="HAT60" s="285"/>
      <c r="HAU60" s="287"/>
      <c r="HAV60" s="287"/>
      <c r="HAW60" s="285"/>
      <c r="HAX60" s="287"/>
      <c r="HAY60" s="287"/>
      <c r="HAZ60" s="285"/>
      <c r="HBA60" s="287"/>
      <c r="HBB60" s="287"/>
      <c r="HBC60" s="285"/>
      <c r="HBD60" s="287"/>
      <c r="HBE60" s="287"/>
      <c r="HBF60" s="285"/>
      <c r="HBG60" s="287"/>
      <c r="HBH60" s="287"/>
      <c r="HBI60" s="285"/>
      <c r="HBJ60" s="287"/>
      <c r="HBK60" s="287"/>
      <c r="HBL60" s="285"/>
      <c r="HBM60" s="287"/>
      <c r="HBN60" s="287"/>
      <c r="HBO60" s="285"/>
      <c r="HBP60" s="287"/>
      <c r="HBQ60" s="287"/>
      <c r="HBR60" s="285"/>
      <c r="HBS60" s="287"/>
      <c r="HBT60" s="287"/>
      <c r="HBU60" s="285"/>
      <c r="HBV60" s="287"/>
      <c r="HBW60" s="287"/>
      <c r="HBX60" s="285"/>
      <c r="HBY60" s="287"/>
      <c r="HBZ60" s="287"/>
      <c r="HCA60" s="285"/>
      <c r="HCB60" s="287"/>
      <c r="HCC60" s="287"/>
      <c r="HCD60" s="285"/>
      <c r="HCE60" s="287"/>
      <c r="HCF60" s="287"/>
      <c r="HCG60" s="285"/>
      <c r="HCH60" s="287"/>
      <c r="HCI60" s="287"/>
      <c r="HCJ60" s="285"/>
      <c r="HCK60" s="287"/>
      <c r="HCL60" s="287"/>
      <c r="HCM60" s="285"/>
      <c r="HCN60" s="287"/>
      <c r="HCO60" s="287"/>
      <c r="HCP60" s="285"/>
      <c r="HCQ60" s="287"/>
      <c r="HCR60" s="287"/>
      <c r="HCS60" s="285"/>
      <c r="HCT60" s="286"/>
      <c r="HCU60" s="286"/>
      <c r="HCV60" s="286"/>
      <c r="HCW60" s="287"/>
      <c r="HCX60" s="287"/>
      <c r="HCY60" s="285"/>
      <c r="HCZ60" s="286"/>
      <c r="HDA60" s="286"/>
      <c r="HDB60" s="286"/>
      <c r="HDC60" s="287"/>
      <c r="HDD60" s="287"/>
      <c r="HDE60" s="285"/>
      <c r="HDF60" s="287"/>
      <c r="HDG60" s="287"/>
      <c r="HDH60" s="285"/>
      <c r="HDI60" s="286"/>
      <c r="HDJ60" s="286"/>
      <c r="HDK60" s="286"/>
      <c r="HDL60" s="286"/>
      <c r="HDM60" s="286"/>
      <c r="HDN60" s="286"/>
      <c r="HDO60" s="163"/>
      <c r="HDP60" s="154"/>
      <c r="HDQ60" s="287"/>
      <c r="HDR60" s="287"/>
      <c r="HDS60" s="285"/>
      <c r="HDT60" s="287"/>
      <c r="HDU60" s="287"/>
      <c r="HDV60" s="285"/>
      <c r="HDW60" s="287"/>
      <c r="HDX60" s="287"/>
      <c r="HDY60" s="285"/>
      <c r="HDZ60" s="287"/>
      <c r="HEA60" s="287"/>
      <c r="HEB60" s="285"/>
      <c r="HEC60" s="287"/>
      <c r="HED60" s="287"/>
      <c r="HEE60" s="285"/>
      <c r="HEF60" s="287"/>
      <c r="HEG60" s="287"/>
      <c r="HEH60" s="285"/>
      <c r="HEI60" s="287"/>
      <c r="HEJ60" s="287"/>
      <c r="HEK60" s="285"/>
      <c r="HEL60" s="287"/>
      <c r="HEM60" s="287"/>
      <c r="HEN60" s="285"/>
      <c r="HEO60" s="287"/>
      <c r="HEP60" s="287"/>
      <c r="HEQ60" s="285"/>
      <c r="HER60" s="287"/>
      <c r="HES60" s="287"/>
      <c r="HET60" s="285"/>
      <c r="HEU60" s="287"/>
      <c r="HEV60" s="287"/>
      <c r="HEW60" s="285"/>
      <c r="HEX60" s="287"/>
      <c r="HEY60" s="287"/>
      <c r="HEZ60" s="285"/>
      <c r="HFA60" s="287"/>
      <c r="HFB60" s="287"/>
      <c r="HFC60" s="285"/>
      <c r="HFD60" s="287"/>
      <c r="HFE60" s="287"/>
      <c r="HFF60" s="285"/>
      <c r="HFG60" s="287"/>
      <c r="HFH60" s="287"/>
      <c r="HFI60" s="285"/>
      <c r="HFJ60" s="287"/>
      <c r="HFK60" s="287"/>
      <c r="HFL60" s="285"/>
      <c r="HFM60" s="287"/>
      <c r="HFN60" s="287"/>
      <c r="HFO60" s="285"/>
      <c r="HFP60" s="287"/>
      <c r="HFQ60" s="287"/>
      <c r="HFR60" s="285"/>
      <c r="HFS60" s="287"/>
      <c r="HFT60" s="287"/>
      <c r="HFU60" s="285"/>
      <c r="HFV60" s="287"/>
      <c r="HFW60" s="287"/>
      <c r="HFX60" s="285"/>
      <c r="HFY60" s="287"/>
      <c r="HFZ60" s="287"/>
      <c r="HGA60" s="285"/>
      <c r="HGB60" s="286"/>
      <c r="HGC60" s="286"/>
      <c r="HGD60" s="286"/>
      <c r="HGE60" s="287"/>
      <c r="HGF60" s="287"/>
      <c r="HGG60" s="285"/>
      <c r="HGH60" s="286"/>
      <c r="HGI60" s="286"/>
      <c r="HGJ60" s="286"/>
      <c r="HGK60" s="287"/>
      <c r="HGL60" s="287"/>
      <c r="HGM60" s="285"/>
      <c r="HGN60" s="287"/>
      <c r="HGO60" s="287"/>
      <c r="HGP60" s="285"/>
      <c r="HGQ60" s="286"/>
      <c r="HGR60" s="286"/>
      <c r="HGS60" s="286"/>
      <c r="HGT60" s="286"/>
      <c r="HGU60" s="286"/>
      <c r="HGV60" s="286"/>
      <c r="HGW60" s="163"/>
      <c r="HGX60" s="154"/>
      <c r="HGY60" s="287"/>
      <c r="HGZ60" s="287"/>
      <c r="HHA60" s="285"/>
      <c r="HHB60" s="287"/>
      <c r="HHC60" s="287"/>
      <c r="HHD60" s="285"/>
      <c r="HHE60" s="287"/>
      <c r="HHF60" s="287"/>
      <c r="HHG60" s="285"/>
      <c r="HHH60" s="287"/>
      <c r="HHI60" s="287"/>
      <c r="HHJ60" s="285"/>
      <c r="HHK60" s="287"/>
      <c r="HHL60" s="287"/>
      <c r="HHM60" s="285"/>
      <c r="HHN60" s="287"/>
      <c r="HHO60" s="287"/>
      <c r="HHP60" s="285"/>
      <c r="HHQ60" s="287"/>
      <c r="HHR60" s="287"/>
      <c r="HHS60" s="285"/>
      <c r="HHT60" s="287"/>
      <c r="HHU60" s="287"/>
      <c r="HHV60" s="285"/>
      <c r="HHW60" s="287"/>
      <c r="HHX60" s="287"/>
      <c r="HHY60" s="285"/>
      <c r="HHZ60" s="287"/>
      <c r="HIA60" s="287"/>
      <c r="HIB60" s="285"/>
      <c r="HIC60" s="287"/>
      <c r="HID60" s="287"/>
      <c r="HIE60" s="285"/>
      <c r="HIF60" s="287"/>
      <c r="HIG60" s="287"/>
      <c r="HIH60" s="285"/>
      <c r="HII60" s="287"/>
      <c r="HIJ60" s="287"/>
      <c r="HIK60" s="285"/>
      <c r="HIL60" s="287"/>
      <c r="HIM60" s="287"/>
      <c r="HIN60" s="285"/>
      <c r="HIO60" s="287"/>
      <c r="HIP60" s="287"/>
      <c r="HIQ60" s="285"/>
      <c r="HIR60" s="287"/>
      <c r="HIS60" s="287"/>
      <c r="HIT60" s="285"/>
      <c r="HIU60" s="287"/>
      <c r="HIV60" s="287"/>
      <c r="HIW60" s="285"/>
      <c r="HIX60" s="287"/>
      <c r="HIY60" s="287"/>
      <c r="HIZ60" s="285"/>
      <c r="HJA60" s="287"/>
      <c r="HJB60" s="287"/>
      <c r="HJC60" s="285"/>
      <c r="HJD60" s="287"/>
      <c r="HJE60" s="287"/>
      <c r="HJF60" s="285"/>
      <c r="HJG60" s="287"/>
      <c r="HJH60" s="287"/>
      <c r="HJI60" s="285"/>
      <c r="HJJ60" s="286"/>
      <c r="HJK60" s="286"/>
      <c r="HJL60" s="286"/>
      <c r="HJM60" s="287"/>
      <c r="HJN60" s="287"/>
      <c r="HJO60" s="285"/>
      <c r="HJP60" s="286"/>
      <c r="HJQ60" s="286"/>
      <c r="HJR60" s="286"/>
      <c r="HJS60" s="287"/>
      <c r="HJT60" s="287"/>
      <c r="HJU60" s="285"/>
      <c r="HJV60" s="287"/>
      <c r="HJW60" s="287"/>
      <c r="HJX60" s="285"/>
      <c r="HJY60" s="286"/>
      <c r="HJZ60" s="286"/>
      <c r="HKA60" s="286"/>
      <c r="HKB60" s="286"/>
      <c r="HKC60" s="286"/>
      <c r="HKD60" s="286"/>
      <c r="HKE60" s="163"/>
      <c r="HKF60" s="154"/>
      <c r="HKG60" s="287"/>
      <c r="HKH60" s="287"/>
      <c r="HKI60" s="285"/>
      <c r="HKJ60" s="287"/>
      <c r="HKK60" s="287"/>
      <c r="HKL60" s="285"/>
      <c r="HKM60" s="287"/>
      <c r="HKN60" s="287"/>
      <c r="HKO60" s="285"/>
      <c r="HKP60" s="287"/>
      <c r="HKQ60" s="287"/>
      <c r="HKR60" s="285"/>
      <c r="HKS60" s="287"/>
      <c r="HKT60" s="287"/>
      <c r="HKU60" s="285"/>
      <c r="HKV60" s="287"/>
      <c r="HKW60" s="287"/>
      <c r="HKX60" s="285"/>
      <c r="HKY60" s="287"/>
      <c r="HKZ60" s="287"/>
      <c r="HLA60" s="285"/>
      <c r="HLB60" s="287"/>
      <c r="HLC60" s="287"/>
      <c r="HLD60" s="285"/>
      <c r="HLE60" s="287"/>
      <c r="HLF60" s="287"/>
      <c r="HLG60" s="285"/>
      <c r="HLH60" s="287"/>
      <c r="HLI60" s="287"/>
      <c r="HLJ60" s="285"/>
      <c r="HLK60" s="287"/>
      <c r="HLL60" s="287"/>
      <c r="HLM60" s="285"/>
      <c r="HLN60" s="287"/>
      <c r="HLO60" s="287"/>
      <c r="HLP60" s="285"/>
      <c r="HLQ60" s="287"/>
      <c r="HLR60" s="287"/>
      <c r="HLS60" s="285"/>
      <c r="HLT60" s="287"/>
      <c r="HLU60" s="287"/>
      <c r="HLV60" s="285"/>
      <c r="HLW60" s="287"/>
      <c r="HLX60" s="287"/>
      <c r="HLY60" s="285"/>
      <c r="HLZ60" s="287"/>
      <c r="HMA60" s="287"/>
      <c r="HMB60" s="285"/>
      <c r="HMC60" s="287"/>
      <c r="HMD60" s="287"/>
      <c r="HME60" s="285"/>
      <c r="HMF60" s="287"/>
      <c r="HMG60" s="287"/>
      <c r="HMH60" s="285"/>
      <c r="HMI60" s="287"/>
      <c r="HMJ60" s="287"/>
      <c r="HMK60" s="285"/>
      <c r="HML60" s="287"/>
      <c r="HMM60" s="287"/>
      <c r="HMN60" s="285"/>
      <c r="HMO60" s="287"/>
      <c r="HMP60" s="287"/>
      <c r="HMQ60" s="285"/>
      <c r="HMR60" s="286"/>
      <c r="HMS60" s="286"/>
      <c r="HMT60" s="286"/>
      <c r="HMU60" s="287"/>
      <c r="HMV60" s="287"/>
      <c r="HMW60" s="285"/>
      <c r="HMX60" s="286"/>
      <c r="HMY60" s="286"/>
      <c r="HMZ60" s="286"/>
      <c r="HNA60" s="287"/>
      <c r="HNB60" s="287"/>
      <c r="HNC60" s="285"/>
      <c r="HND60" s="287"/>
      <c r="HNE60" s="287"/>
      <c r="HNF60" s="285"/>
      <c r="HNG60" s="286"/>
      <c r="HNH60" s="286"/>
      <c r="HNI60" s="286"/>
      <c r="HNJ60" s="286"/>
      <c r="HNK60" s="286"/>
      <c r="HNL60" s="286"/>
      <c r="HNM60" s="163"/>
      <c r="HNN60" s="154"/>
      <c r="HNO60" s="287"/>
      <c r="HNP60" s="287"/>
      <c r="HNQ60" s="285"/>
      <c r="HNR60" s="287"/>
      <c r="HNS60" s="287"/>
      <c r="HNT60" s="285"/>
      <c r="HNU60" s="287"/>
      <c r="HNV60" s="287"/>
      <c r="HNW60" s="285"/>
      <c r="HNX60" s="287"/>
      <c r="HNY60" s="287"/>
      <c r="HNZ60" s="285"/>
      <c r="HOA60" s="287"/>
      <c r="HOB60" s="287"/>
      <c r="HOC60" s="285"/>
      <c r="HOD60" s="287"/>
      <c r="HOE60" s="287"/>
      <c r="HOF60" s="285"/>
      <c r="HOG60" s="287"/>
      <c r="HOH60" s="287"/>
      <c r="HOI60" s="285"/>
      <c r="HOJ60" s="287"/>
      <c r="HOK60" s="287"/>
      <c r="HOL60" s="285"/>
      <c r="HOM60" s="287"/>
      <c r="HON60" s="287"/>
      <c r="HOO60" s="285"/>
      <c r="HOP60" s="287"/>
      <c r="HOQ60" s="287"/>
      <c r="HOR60" s="285"/>
      <c r="HOS60" s="287"/>
      <c r="HOT60" s="287"/>
      <c r="HOU60" s="285"/>
      <c r="HOV60" s="287"/>
      <c r="HOW60" s="287"/>
      <c r="HOX60" s="285"/>
      <c r="HOY60" s="287"/>
      <c r="HOZ60" s="287"/>
      <c r="HPA60" s="285"/>
      <c r="HPB60" s="287"/>
      <c r="HPC60" s="287"/>
      <c r="HPD60" s="285"/>
      <c r="HPE60" s="287"/>
      <c r="HPF60" s="287"/>
      <c r="HPG60" s="285"/>
      <c r="HPH60" s="287"/>
      <c r="HPI60" s="287"/>
      <c r="HPJ60" s="285"/>
      <c r="HPK60" s="287"/>
      <c r="HPL60" s="287"/>
      <c r="HPM60" s="285"/>
      <c r="HPN60" s="287"/>
      <c r="HPO60" s="287"/>
      <c r="HPP60" s="285"/>
      <c r="HPQ60" s="287"/>
      <c r="HPR60" s="287"/>
      <c r="HPS60" s="285"/>
      <c r="HPT60" s="287"/>
      <c r="HPU60" s="287"/>
      <c r="HPV60" s="285"/>
      <c r="HPW60" s="287"/>
      <c r="HPX60" s="287"/>
      <c r="HPY60" s="285"/>
      <c r="HPZ60" s="286"/>
      <c r="HQA60" s="286"/>
      <c r="HQB60" s="286"/>
      <c r="HQC60" s="287"/>
      <c r="HQD60" s="287"/>
      <c r="HQE60" s="285"/>
      <c r="HQF60" s="286"/>
      <c r="HQG60" s="286"/>
      <c r="HQH60" s="286"/>
      <c r="HQI60" s="287"/>
      <c r="HQJ60" s="287"/>
      <c r="HQK60" s="285"/>
      <c r="HQL60" s="287"/>
      <c r="HQM60" s="287"/>
      <c r="HQN60" s="285"/>
      <c r="HQO60" s="286"/>
      <c r="HQP60" s="286"/>
      <c r="HQQ60" s="286"/>
      <c r="HQR60" s="286"/>
      <c r="HQS60" s="286"/>
      <c r="HQT60" s="286"/>
      <c r="HQU60" s="163"/>
      <c r="HQV60" s="154"/>
      <c r="HQW60" s="287"/>
      <c r="HQX60" s="287"/>
      <c r="HQY60" s="285"/>
      <c r="HQZ60" s="287"/>
      <c r="HRA60" s="287"/>
      <c r="HRB60" s="285"/>
      <c r="HRC60" s="287"/>
      <c r="HRD60" s="287"/>
      <c r="HRE60" s="285"/>
      <c r="HRF60" s="287"/>
      <c r="HRG60" s="287"/>
      <c r="HRH60" s="285"/>
      <c r="HRI60" s="287"/>
      <c r="HRJ60" s="287"/>
      <c r="HRK60" s="285"/>
      <c r="HRL60" s="287"/>
      <c r="HRM60" s="287"/>
      <c r="HRN60" s="285"/>
      <c r="HRO60" s="287"/>
      <c r="HRP60" s="287"/>
      <c r="HRQ60" s="285"/>
      <c r="HRR60" s="287"/>
      <c r="HRS60" s="287"/>
      <c r="HRT60" s="285"/>
      <c r="HRU60" s="287"/>
      <c r="HRV60" s="287"/>
      <c r="HRW60" s="285"/>
      <c r="HRX60" s="287"/>
      <c r="HRY60" s="287"/>
      <c r="HRZ60" s="285"/>
      <c r="HSA60" s="287"/>
      <c r="HSB60" s="287"/>
      <c r="HSC60" s="285"/>
      <c r="HSD60" s="287"/>
      <c r="HSE60" s="287"/>
      <c r="HSF60" s="285"/>
      <c r="HSG60" s="287"/>
      <c r="HSH60" s="287"/>
      <c r="HSI60" s="285"/>
      <c r="HSJ60" s="287"/>
      <c r="HSK60" s="287"/>
      <c r="HSL60" s="285"/>
      <c r="HSM60" s="287"/>
      <c r="HSN60" s="287"/>
      <c r="HSO60" s="285"/>
      <c r="HSP60" s="287"/>
      <c r="HSQ60" s="287"/>
      <c r="HSR60" s="285"/>
      <c r="HSS60" s="287"/>
      <c r="HST60" s="287"/>
      <c r="HSU60" s="285"/>
      <c r="HSV60" s="287"/>
      <c r="HSW60" s="287"/>
      <c r="HSX60" s="285"/>
      <c r="HSY60" s="287"/>
      <c r="HSZ60" s="287"/>
      <c r="HTA60" s="285"/>
      <c r="HTB60" s="287"/>
      <c r="HTC60" s="287"/>
      <c r="HTD60" s="285"/>
      <c r="HTE60" s="287"/>
      <c r="HTF60" s="287"/>
      <c r="HTG60" s="285"/>
      <c r="HTH60" s="286"/>
      <c r="HTI60" s="286"/>
      <c r="HTJ60" s="286"/>
      <c r="HTK60" s="287"/>
      <c r="HTL60" s="287"/>
      <c r="HTM60" s="285"/>
      <c r="HTN60" s="286"/>
      <c r="HTO60" s="286"/>
      <c r="HTP60" s="286"/>
      <c r="HTQ60" s="287"/>
      <c r="HTR60" s="287"/>
      <c r="HTS60" s="285"/>
      <c r="HTT60" s="287"/>
      <c r="HTU60" s="287"/>
      <c r="HTV60" s="285"/>
      <c r="HTW60" s="286"/>
      <c r="HTX60" s="286"/>
      <c r="HTY60" s="286"/>
      <c r="HTZ60" s="286"/>
      <c r="HUA60" s="286"/>
      <c r="HUB60" s="286"/>
      <c r="HUC60" s="163"/>
      <c r="HUD60" s="154"/>
      <c r="HUE60" s="287"/>
      <c r="HUF60" s="287"/>
      <c r="HUG60" s="285"/>
      <c r="HUH60" s="287"/>
      <c r="HUI60" s="287"/>
      <c r="HUJ60" s="285"/>
      <c r="HUK60" s="287"/>
      <c r="HUL60" s="287"/>
      <c r="HUM60" s="285"/>
      <c r="HUN60" s="287"/>
      <c r="HUO60" s="287"/>
      <c r="HUP60" s="285"/>
      <c r="HUQ60" s="287"/>
      <c r="HUR60" s="287"/>
      <c r="HUS60" s="285"/>
      <c r="HUT60" s="287"/>
      <c r="HUU60" s="287"/>
      <c r="HUV60" s="285"/>
      <c r="HUW60" s="287"/>
      <c r="HUX60" s="287"/>
      <c r="HUY60" s="285"/>
      <c r="HUZ60" s="287"/>
      <c r="HVA60" s="287"/>
      <c r="HVB60" s="285"/>
      <c r="HVC60" s="287"/>
      <c r="HVD60" s="287"/>
      <c r="HVE60" s="285"/>
      <c r="HVF60" s="287"/>
      <c r="HVG60" s="287"/>
      <c r="HVH60" s="285"/>
      <c r="HVI60" s="287"/>
      <c r="HVJ60" s="287"/>
      <c r="HVK60" s="285"/>
      <c r="HVL60" s="287"/>
      <c r="HVM60" s="287"/>
      <c r="HVN60" s="285"/>
      <c r="HVO60" s="287"/>
      <c r="HVP60" s="287"/>
      <c r="HVQ60" s="285"/>
      <c r="HVR60" s="287"/>
      <c r="HVS60" s="287"/>
      <c r="HVT60" s="285"/>
      <c r="HVU60" s="287"/>
      <c r="HVV60" s="287"/>
      <c r="HVW60" s="285"/>
      <c r="HVX60" s="287"/>
      <c r="HVY60" s="287"/>
      <c r="HVZ60" s="285"/>
      <c r="HWA60" s="287"/>
      <c r="HWB60" s="287"/>
      <c r="HWC60" s="285"/>
      <c r="HWD60" s="287"/>
      <c r="HWE60" s="287"/>
      <c r="HWF60" s="285"/>
      <c r="HWG60" s="287"/>
      <c r="HWH60" s="287"/>
      <c r="HWI60" s="285"/>
      <c r="HWJ60" s="287"/>
      <c r="HWK60" s="287"/>
      <c r="HWL60" s="285"/>
      <c r="HWM60" s="287"/>
      <c r="HWN60" s="287"/>
      <c r="HWO60" s="285"/>
      <c r="HWP60" s="286"/>
      <c r="HWQ60" s="286"/>
      <c r="HWR60" s="286"/>
      <c r="HWS60" s="287"/>
      <c r="HWT60" s="287"/>
      <c r="HWU60" s="285"/>
      <c r="HWV60" s="286"/>
      <c r="HWW60" s="286"/>
      <c r="HWX60" s="286"/>
      <c r="HWY60" s="287"/>
      <c r="HWZ60" s="287"/>
      <c r="HXA60" s="285"/>
      <c r="HXB60" s="287"/>
      <c r="HXC60" s="287"/>
      <c r="HXD60" s="285"/>
      <c r="HXE60" s="286"/>
      <c r="HXF60" s="286"/>
      <c r="HXG60" s="286"/>
      <c r="HXH60" s="286"/>
      <c r="HXI60" s="286"/>
      <c r="HXJ60" s="286"/>
      <c r="HXK60" s="163"/>
      <c r="HXL60" s="154"/>
      <c r="HXM60" s="287"/>
      <c r="HXN60" s="287"/>
      <c r="HXO60" s="285"/>
      <c r="HXP60" s="287"/>
      <c r="HXQ60" s="287"/>
      <c r="HXR60" s="285"/>
      <c r="HXS60" s="287"/>
      <c r="HXT60" s="287"/>
      <c r="HXU60" s="285"/>
      <c r="HXV60" s="287"/>
      <c r="HXW60" s="287"/>
      <c r="HXX60" s="285"/>
      <c r="HXY60" s="287"/>
      <c r="HXZ60" s="287"/>
      <c r="HYA60" s="285"/>
      <c r="HYB60" s="287"/>
      <c r="HYC60" s="287"/>
      <c r="HYD60" s="285"/>
      <c r="HYE60" s="287"/>
      <c r="HYF60" s="287"/>
      <c r="HYG60" s="285"/>
      <c r="HYH60" s="287"/>
      <c r="HYI60" s="287"/>
      <c r="HYJ60" s="285"/>
      <c r="HYK60" s="287"/>
      <c r="HYL60" s="287"/>
      <c r="HYM60" s="285"/>
      <c r="HYN60" s="287"/>
      <c r="HYO60" s="287"/>
      <c r="HYP60" s="285"/>
      <c r="HYQ60" s="287"/>
      <c r="HYR60" s="287"/>
      <c r="HYS60" s="285"/>
      <c r="HYT60" s="287"/>
      <c r="HYU60" s="287"/>
      <c r="HYV60" s="285"/>
      <c r="HYW60" s="287"/>
      <c r="HYX60" s="287"/>
      <c r="HYY60" s="285"/>
      <c r="HYZ60" s="287"/>
      <c r="HZA60" s="287"/>
      <c r="HZB60" s="285"/>
      <c r="HZC60" s="287"/>
      <c r="HZD60" s="287"/>
      <c r="HZE60" s="285"/>
      <c r="HZF60" s="287"/>
      <c r="HZG60" s="287"/>
      <c r="HZH60" s="285"/>
      <c r="HZI60" s="287"/>
      <c r="HZJ60" s="287"/>
      <c r="HZK60" s="285"/>
      <c r="HZL60" s="287"/>
      <c r="HZM60" s="287"/>
      <c r="HZN60" s="285"/>
      <c r="HZO60" s="287"/>
      <c r="HZP60" s="287"/>
      <c r="HZQ60" s="285"/>
      <c r="HZR60" s="287"/>
      <c r="HZS60" s="287"/>
      <c r="HZT60" s="285"/>
      <c r="HZU60" s="287"/>
      <c r="HZV60" s="287"/>
      <c r="HZW60" s="285"/>
      <c r="HZX60" s="286"/>
      <c r="HZY60" s="286"/>
      <c r="HZZ60" s="286"/>
      <c r="IAA60" s="287"/>
      <c r="IAB60" s="287"/>
      <c r="IAC60" s="285"/>
      <c r="IAD60" s="286"/>
      <c r="IAE60" s="286"/>
      <c r="IAF60" s="286"/>
      <c r="IAG60" s="287"/>
      <c r="IAH60" s="287"/>
      <c r="IAI60" s="285"/>
      <c r="IAJ60" s="287"/>
      <c r="IAK60" s="287"/>
      <c r="IAL60" s="285"/>
      <c r="IAM60" s="286"/>
      <c r="IAN60" s="286"/>
      <c r="IAO60" s="286"/>
      <c r="IAP60" s="286"/>
      <c r="IAQ60" s="286"/>
      <c r="IAR60" s="286"/>
      <c r="IAS60" s="163"/>
      <c r="IAT60" s="154"/>
      <c r="IAU60" s="287"/>
      <c r="IAV60" s="287"/>
      <c r="IAW60" s="285"/>
      <c r="IAX60" s="287"/>
      <c r="IAY60" s="287"/>
      <c r="IAZ60" s="285"/>
      <c r="IBA60" s="287"/>
      <c r="IBB60" s="287"/>
      <c r="IBC60" s="285"/>
      <c r="IBD60" s="287"/>
      <c r="IBE60" s="287"/>
      <c r="IBF60" s="285"/>
      <c r="IBG60" s="287"/>
      <c r="IBH60" s="287"/>
      <c r="IBI60" s="285"/>
      <c r="IBJ60" s="287"/>
      <c r="IBK60" s="287"/>
      <c r="IBL60" s="285"/>
      <c r="IBM60" s="287"/>
      <c r="IBN60" s="287"/>
      <c r="IBO60" s="285"/>
      <c r="IBP60" s="287"/>
      <c r="IBQ60" s="287"/>
      <c r="IBR60" s="285"/>
      <c r="IBS60" s="287"/>
      <c r="IBT60" s="287"/>
      <c r="IBU60" s="285"/>
      <c r="IBV60" s="287"/>
      <c r="IBW60" s="287"/>
      <c r="IBX60" s="285"/>
      <c r="IBY60" s="287"/>
      <c r="IBZ60" s="287"/>
      <c r="ICA60" s="285"/>
      <c r="ICB60" s="287"/>
      <c r="ICC60" s="287"/>
      <c r="ICD60" s="285"/>
      <c r="ICE60" s="287"/>
      <c r="ICF60" s="287"/>
      <c r="ICG60" s="285"/>
      <c r="ICH60" s="287"/>
      <c r="ICI60" s="287"/>
      <c r="ICJ60" s="285"/>
      <c r="ICK60" s="287"/>
      <c r="ICL60" s="287"/>
      <c r="ICM60" s="285"/>
      <c r="ICN60" s="287"/>
      <c r="ICO60" s="287"/>
      <c r="ICP60" s="285"/>
      <c r="ICQ60" s="287"/>
      <c r="ICR60" s="287"/>
      <c r="ICS60" s="285"/>
      <c r="ICT60" s="287"/>
      <c r="ICU60" s="287"/>
      <c r="ICV60" s="285"/>
      <c r="ICW60" s="287"/>
      <c r="ICX60" s="287"/>
      <c r="ICY60" s="285"/>
      <c r="ICZ60" s="287"/>
      <c r="IDA60" s="287"/>
      <c r="IDB60" s="285"/>
      <c r="IDC60" s="287"/>
      <c r="IDD60" s="287"/>
      <c r="IDE60" s="285"/>
      <c r="IDF60" s="286"/>
      <c r="IDG60" s="286"/>
      <c r="IDH60" s="286"/>
      <c r="IDI60" s="287"/>
      <c r="IDJ60" s="287"/>
      <c r="IDK60" s="285"/>
      <c r="IDL60" s="286"/>
      <c r="IDM60" s="286"/>
      <c r="IDN60" s="286"/>
      <c r="IDO60" s="287"/>
      <c r="IDP60" s="287"/>
      <c r="IDQ60" s="285"/>
      <c r="IDR60" s="287"/>
      <c r="IDS60" s="287"/>
      <c r="IDT60" s="285"/>
      <c r="IDU60" s="286"/>
      <c r="IDV60" s="286"/>
      <c r="IDW60" s="286"/>
      <c r="IDX60" s="286"/>
      <c r="IDY60" s="286"/>
      <c r="IDZ60" s="286"/>
      <c r="IEA60" s="163"/>
      <c r="IEB60" s="154"/>
      <c r="IEC60" s="287"/>
      <c r="IED60" s="287"/>
      <c r="IEE60" s="285"/>
      <c r="IEF60" s="287"/>
      <c r="IEG60" s="287"/>
      <c r="IEH60" s="285"/>
      <c r="IEI60" s="287"/>
      <c r="IEJ60" s="287"/>
      <c r="IEK60" s="285"/>
      <c r="IEL60" s="287"/>
      <c r="IEM60" s="287"/>
      <c r="IEN60" s="285"/>
      <c r="IEO60" s="287"/>
      <c r="IEP60" s="287"/>
      <c r="IEQ60" s="285"/>
      <c r="IER60" s="287"/>
      <c r="IES60" s="287"/>
      <c r="IET60" s="285"/>
      <c r="IEU60" s="287"/>
      <c r="IEV60" s="287"/>
      <c r="IEW60" s="285"/>
      <c r="IEX60" s="287"/>
      <c r="IEY60" s="287"/>
      <c r="IEZ60" s="285"/>
      <c r="IFA60" s="287"/>
      <c r="IFB60" s="287"/>
      <c r="IFC60" s="285"/>
      <c r="IFD60" s="287"/>
      <c r="IFE60" s="287"/>
      <c r="IFF60" s="285"/>
      <c r="IFG60" s="287"/>
      <c r="IFH60" s="287"/>
      <c r="IFI60" s="285"/>
      <c r="IFJ60" s="287"/>
      <c r="IFK60" s="287"/>
      <c r="IFL60" s="285"/>
      <c r="IFM60" s="287"/>
      <c r="IFN60" s="287"/>
      <c r="IFO60" s="285"/>
      <c r="IFP60" s="287"/>
      <c r="IFQ60" s="287"/>
      <c r="IFR60" s="285"/>
      <c r="IFS60" s="287"/>
      <c r="IFT60" s="287"/>
      <c r="IFU60" s="285"/>
      <c r="IFV60" s="287"/>
      <c r="IFW60" s="287"/>
      <c r="IFX60" s="285"/>
      <c r="IFY60" s="287"/>
      <c r="IFZ60" s="287"/>
      <c r="IGA60" s="285"/>
      <c r="IGB60" s="287"/>
      <c r="IGC60" s="287"/>
      <c r="IGD60" s="285"/>
      <c r="IGE60" s="287"/>
      <c r="IGF60" s="287"/>
      <c r="IGG60" s="285"/>
      <c r="IGH60" s="287"/>
      <c r="IGI60" s="287"/>
      <c r="IGJ60" s="285"/>
      <c r="IGK60" s="287"/>
      <c r="IGL60" s="287"/>
      <c r="IGM60" s="285"/>
      <c r="IGN60" s="286"/>
      <c r="IGO60" s="286"/>
      <c r="IGP60" s="286"/>
      <c r="IGQ60" s="287"/>
      <c r="IGR60" s="287"/>
      <c r="IGS60" s="285"/>
      <c r="IGT60" s="286"/>
      <c r="IGU60" s="286"/>
      <c r="IGV60" s="286"/>
      <c r="IGW60" s="287"/>
      <c r="IGX60" s="287"/>
      <c r="IGY60" s="285"/>
      <c r="IGZ60" s="287"/>
      <c r="IHA60" s="287"/>
      <c r="IHB60" s="285"/>
      <c r="IHC60" s="286"/>
      <c r="IHD60" s="286"/>
      <c r="IHE60" s="286"/>
      <c r="IHF60" s="286"/>
      <c r="IHG60" s="286"/>
      <c r="IHH60" s="286"/>
      <c r="IHI60" s="163"/>
      <c r="IHJ60" s="154"/>
      <c r="IHK60" s="287"/>
      <c r="IHL60" s="287"/>
      <c r="IHM60" s="285"/>
      <c r="IHN60" s="287"/>
      <c r="IHO60" s="287"/>
      <c r="IHP60" s="285"/>
      <c r="IHQ60" s="287"/>
      <c r="IHR60" s="287"/>
      <c r="IHS60" s="285"/>
      <c r="IHT60" s="287"/>
      <c r="IHU60" s="287"/>
      <c r="IHV60" s="285"/>
      <c r="IHW60" s="287"/>
      <c r="IHX60" s="287"/>
      <c r="IHY60" s="285"/>
      <c r="IHZ60" s="287"/>
      <c r="IIA60" s="287"/>
      <c r="IIB60" s="285"/>
      <c r="IIC60" s="287"/>
      <c r="IID60" s="287"/>
      <c r="IIE60" s="285"/>
      <c r="IIF60" s="287"/>
      <c r="IIG60" s="287"/>
      <c r="IIH60" s="285"/>
      <c r="III60" s="287"/>
      <c r="IIJ60" s="287"/>
      <c r="IIK60" s="285"/>
      <c r="IIL60" s="287"/>
      <c r="IIM60" s="287"/>
      <c r="IIN60" s="285"/>
      <c r="IIO60" s="287"/>
      <c r="IIP60" s="287"/>
      <c r="IIQ60" s="285"/>
      <c r="IIR60" s="287"/>
      <c r="IIS60" s="287"/>
      <c r="IIT60" s="285"/>
      <c r="IIU60" s="287"/>
      <c r="IIV60" s="287"/>
      <c r="IIW60" s="285"/>
      <c r="IIX60" s="287"/>
      <c r="IIY60" s="287"/>
      <c r="IIZ60" s="285"/>
      <c r="IJA60" s="287"/>
      <c r="IJB60" s="287"/>
      <c r="IJC60" s="285"/>
      <c r="IJD60" s="287"/>
      <c r="IJE60" s="287"/>
      <c r="IJF60" s="285"/>
      <c r="IJG60" s="287"/>
      <c r="IJH60" s="287"/>
      <c r="IJI60" s="285"/>
      <c r="IJJ60" s="287"/>
      <c r="IJK60" s="287"/>
      <c r="IJL60" s="285"/>
      <c r="IJM60" s="287"/>
      <c r="IJN60" s="287"/>
      <c r="IJO60" s="285"/>
      <c r="IJP60" s="287"/>
      <c r="IJQ60" s="287"/>
      <c r="IJR60" s="285"/>
      <c r="IJS60" s="287"/>
      <c r="IJT60" s="287"/>
      <c r="IJU60" s="285"/>
      <c r="IJV60" s="286"/>
      <c r="IJW60" s="286"/>
      <c r="IJX60" s="286"/>
      <c r="IJY60" s="287"/>
      <c r="IJZ60" s="287"/>
      <c r="IKA60" s="285"/>
      <c r="IKB60" s="286"/>
      <c r="IKC60" s="286"/>
      <c r="IKD60" s="286"/>
      <c r="IKE60" s="287"/>
      <c r="IKF60" s="287"/>
      <c r="IKG60" s="285"/>
      <c r="IKH60" s="287"/>
      <c r="IKI60" s="287"/>
      <c r="IKJ60" s="285"/>
      <c r="IKK60" s="286"/>
      <c r="IKL60" s="286"/>
      <c r="IKM60" s="286"/>
      <c r="IKN60" s="286"/>
      <c r="IKO60" s="286"/>
      <c r="IKP60" s="286"/>
      <c r="IKQ60" s="163"/>
      <c r="IKR60" s="154"/>
      <c r="IKS60" s="287"/>
      <c r="IKT60" s="287"/>
      <c r="IKU60" s="285"/>
      <c r="IKV60" s="287"/>
      <c r="IKW60" s="287"/>
      <c r="IKX60" s="285"/>
      <c r="IKY60" s="287"/>
      <c r="IKZ60" s="287"/>
      <c r="ILA60" s="285"/>
      <c r="ILB60" s="287"/>
      <c r="ILC60" s="287"/>
      <c r="ILD60" s="285"/>
      <c r="ILE60" s="287"/>
      <c r="ILF60" s="287"/>
      <c r="ILG60" s="285"/>
      <c r="ILH60" s="287"/>
      <c r="ILI60" s="287"/>
      <c r="ILJ60" s="285"/>
      <c r="ILK60" s="287"/>
      <c r="ILL60" s="287"/>
      <c r="ILM60" s="285"/>
      <c r="ILN60" s="287"/>
      <c r="ILO60" s="287"/>
      <c r="ILP60" s="285"/>
      <c r="ILQ60" s="287"/>
      <c r="ILR60" s="287"/>
      <c r="ILS60" s="285"/>
      <c r="ILT60" s="287"/>
      <c r="ILU60" s="287"/>
      <c r="ILV60" s="285"/>
      <c r="ILW60" s="287"/>
      <c r="ILX60" s="287"/>
      <c r="ILY60" s="285"/>
      <c r="ILZ60" s="287"/>
      <c r="IMA60" s="287"/>
      <c r="IMB60" s="285"/>
      <c r="IMC60" s="287"/>
      <c r="IMD60" s="287"/>
      <c r="IME60" s="285"/>
      <c r="IMF60" s="287"/>
      <c r="IMG60" s="287"/>
      <c r="IMH60" s="285"/>
      <c r="IMI60" s="287"/>
      <c r="IMJ60" s="287"/>
      <c r="IMK60" s="285"/>
      <c r="IML60" s="287"/>
      <c r="IMM60" s="287"/>
      <c r="IMN60" s="285"/>
      <c r="IMO60" s="287"/>
      <c r="IMP60" s="287"/>
      <c r="IMQ60" s="285"/>
      <c r="IMR60" s="287"/>
      <c r="IMS60" s="287"/>
      <c r="IMT60" s="285"/>
      <c r="IMU60" s="287"/>
      <c r="IMV60" s="287"/>
      <c r="IMW60" s="285"/>
      <c r="IMX60" s="287"/>
      <c r="IMY60" s="287"/>
      <c r="IMZ60" s="285"/>
      <c r="INA60" s="287"/>
      <c r="INB60" s="287"/>
      <c r="INC60" s="285"/>
      <c r="IND60" s="286"/>
      <c r="INE60" s="286"/>
      <c r="INF60" s="286"/>
      <c r="ING60" s="287"/>
      <c r="INH60" s="287"/>
      <c r="INI60" s="285"/>
      <c r="INJ60" s="286"/>
      <c r="INK60" s="286"/>
      <c r="INL60" s="286"/>
      <c r="INM60" s="287"/>
      <c r="INN60" s="287"/>
      <c r="INO60" s="285"/>
      <c r="INP60" s="287"/>
      <c r="INQ60" s="287"/>
      <c r="INR60" s="285"/>
      <c r="INS60" s="286"/>
      <c r="INT60" s="286"/>
      <c r="INU60" s="286"/>
      <c r="INV60" s="286"/>
      <c r="INW60" s="286"/>
      <c r="INX60" s="286"/>
      <c r="INY60" s="163"/>
      <c r="INZ60" s="154"/>
      <c r="IOA60" s="287"/>
      <c r="IOB60" s="287"/>
      <c r="IOC60" s="285"/>
      <c r="IOD60" s="287"/>
      <c r="IOE60" s="287"/>
      <c r="IOF60" s="285"/>
      <c r="IOG60" s="287"/>
      <c r="IOH60" s="287"/>
      <c r="IOI60" s="285"/>
      <c r="IOJ60" s="287"/>
      <c r="IOK60" s="287"/>
      <c r="IOL60" s="285"/>
      <c r="IOM60" s="287"/>
      <c r="ION60" s="287"/>
      <c r="IOO60" s="285"/>
      <c r="IOP60" s="287"/>
      <c r="IOQ60" s="287"/>
      <c r="IOR60" s="285"/>
      <c r="IOS60" s="287"/>
      <c r="IOT60" s="287"/>
      <c r="IOU60" s="285"/>
      <c r="IOV60" s="287"/>
      <c r="IOW60" s="287"/>
      <c r="IOX60" s="285"/>
      <c r="IOY60" s="287"/>
      <c r="IOZ60" s="287"/>
      <c r="IPA60" s="285"/>
      <c r="IPB60" s="287"/>
      <c r="IPC60" s="287"/>
      <c r="IPD60" s="285"/>
      <c r="IPE60" s="287"/>
      <c r="IPF60" s="287"/>
      <c r="IPG60" s="285"/>
      <c r="IPH60" s="287"/>
      <c r="IPI60" s="287"/>
      <c r="IPJ60" s="285"/>
      <c r="IPK60" s="287"/>
      <c r="IPL60" s="287"/>
      <c r="IPM60" s="285"/>
      <c r="IPN60" s="287"/>
      <c r="IPO60" s="287"/>
      <c r="IPP60" s="285"/>
      <c r="IPQ60" s="287"/>
      <c r="IPR60" s="287"/>
      <c r="IPS60" s="285"/>
      <c r="IPT60" s="287"/>
      <c r="IPU60" s="287"/>
      <c r="IPV60" s="285"/>
      <c r="IPW60" s="287"/>
      <c r="IPX60" s="287"/>
      <c r="IPY60" s="285"/>
      <c r="IPZ60" s="287"/>
      <c r="IQA60" s="287"/>
      <c r="IQB60" s="285"/>
      <c r="IQC60" s="287"/>
      <c r="IQD60" s="287"/>
      <c r="IQE60" s="285"/>
      <c r="IQF60" s="287"/>
      <c r="IQG60" s="287"/>
      <c r="IQH60" s="285"/>
      <c r="IQI60" s="287"/>
      <c r="IQJ60" s="287"/>
      <c r="IQK60" s="285"/>
      <c r="IQL60" s="286"/>
      <c r="IQM60" s="286"/>
      <c r="IQN60" s="286"/>
      <c r="IQO60" s="287"/>
      <c r="IQP60" s="287"/>
      <c r="IQQ60" s="285"/>
      <c r="IQR60" s="286"/>
      <c r="IQS60" s="286"/>
      <c r="IQT60" s="286"/>
      <c r="IQU60" s="287"/>
      <c r="IQV60" s="287"/>
      <c r="IQW60" s="285"/>
      <c r="IQX60" s="287"/>
      <c r="IQY60" s="287"/>
      <c r="IQZ60" s="285"/>
      <c r="IRA60" s="286"/>
      <c r="IRB60" s="286"/>
      <c r="IRC60" s="286"/>
      <c r="IRD60" s="286"/>
      <c r="IRE60" s="286"/>
      <c r="IRF60" s="286"/>
      <c r="IRG60" s="163"/>
      <c r="IRH60" s="154"/>
      <c r="IRI60" s="287"/>
      <c r="IRJ60" s="287"/>
      <c r="IRK60" s="285"/>
      <c r="IRL60" s="287"/>
      <c r="IRM60" s="287"/>
      <c r="IRN60" s="285"/>
      <c r="IRO60" s="287"/>
      <c r="IRP60" s="287"/>
      <c r="IRQ60" s="285"/>
      <c r="IRR60" s="287"/>
      <c r="IRS60" s="287"/>
      <c r="IRT60" s="285"/>
      <c r="IRU60" s="287"/>
      <c r="IRV60" s="287"/>
      <c r="IRW60" s="285"/>
      <c r="IRX60" s="287"/>
      <c r="IRY60" s="287"/>
      <c r="IRZ60" s="285"/>
      <c r="ISA60" s="287"/>
      <c r="ISB60" s="287"/>
      <c r="ISC60" s="285"/>
      <c r="ISD60" s="287"/>
      <c r="ISE60" s="287"/>
      <c r="ISF60" s="285"/>
      <c r="ISG60" s="287"/>
      <c r="ISH60" s="287"/>
      <c r="ISI60" s="285"/>
      <c r="ISJ60" s="287"/>
      <c r="ISK60" s="287"/>
      <c r="ISL60" s="285"/>
      <c r="ISM60" s="287"/>
      <c r="ISN60" s="287"/>
      <c r="ISO60" s="285"/>
      <c r="ISP60" s="287"/>
      <c r="ISQ60" s="287"/>
      <c r="ISR60" s="285"/>
      <c r="ISS60" s="287"/>
      <c r="IST60" s="287"/>
      <c r="ISU60" s="285"/>
      <c r="ISV60" s="287"/>
      <c r="ISW60" s="287"/>
      <c r="ISX60" s="285"/>
      <c r="ISY60" s="287"/>
      <c r="ISZ60" s="287"/>
      <c r="ITA60" s="285"/>
      <c r="ITB60" s="287"/>
      <c r="ITC60" s="287"/>
      <c r="ITD60" s="285"/>
      <c r="ITE60" s="287"/>
      <c r="ITF60" s="287"/>
      <c r="ITG60" s="285"/>
      <c r="ITH60" s="287"/>
      <c r="ITI60" s="287"/>
      <c r="ITJ60" s="285"/>
      <c r="ITK60" s="287"/>
      <c r="ITL60" s="287"/>
      <c r="ITM60" s="285"/>
      <c r="ITN60" s="287"/>
      <c r="ITO60" s="287"/>
      <c r="ITP60" s="285"/>
      <c r="ITQ60" s="287"/>
      <c r="ITR60" s="287"/>
      <c r="ITS60" s="285"/>
      <c r="ITT60" s="286"/>
      <c r="ITU60" s="286"/>
      <c r="ITV60" s="286"/>
      <c r="ITW60" s="287"/>
      <c r="ITX60" s="287"/>
      <c r="ITY60" s="285"/>
      <c r="ITZ60" s="286"/>
      <c r="IUA60" s="286"/>
      <c r="IUB60" s="286"/>
      <c r="IUC60" s="287"/>
      <c r="IUD60" s="287"/>
      <c r="IUE60" s="285"/>
      <c r="IUF60" s="287"/>
      <c r="IUG60" s="287"/>
      <c r="IUH60" s="285"/>
      <c r="IUI60" s="286"/>
      <c r="IUJ60" s="286"/>
      <c r="IUK60" s="286"/>
      <c r="IUL60" s="286"/>
      <c r="IUM60" s="286"/>
      <c r="IUN60" s="286"/>
      <c r="IUO60" s="163"/>
      <c r="IUP60" s="154"/>
      <c r="IUQ60" s="287"/>
      <c r="IUR60" s="287"/>
      <c r="IUS60" s="285"/>
      <c r="IUT60" s="287"/>
      <c r="IUU60" s="287"/>
      <c r="IUV60" s="285"/>
      <c r="IUW60" s="287"/>
      <c r="IUX60" s="287"/>
      <c r="IUY60" s="285"/>
      <c r="IUZ60" s="287"/>
      <c r="IVA60" s="287"/>
      <c r="IVB60" s="285"/>
      <c r="IVC60" s="287"/>
      <c r="IVD60" s="287"/>
      <c r="IVE60" s="285"/>
      <c r="IVF60" s="287"/>
      <c r="IVG60" s="287"/>
      <c r="IVH60" s="285"/>
      <c r="IVI60" s="287"/>
      <c r="IVJ60" s="287"/>
      <c r="IVK60" s="285"/>
      <c r="IVL60" s="287"/>
      <c r="IVM60" s="287"/>
      <c r="IVN60" s="285"/>
      <c r="IVO60" s="287"/>
      <c r="IVP60" s="287"/>
      <c r="IVQ60" s="285"/>
      <c r="IVR60" s="287"/>
      <c r="IVS60" s="287"/>
      <c r="IVT60" s="285"/>
      <c r="IVU60" s="287"/>
      <c r="IVV60" s="287"/>
      <c r="IVW60" s="285"/>
      <c r="IVX60" s="287"/>
      <c r="IVY60" s="287"/>
      <c r="IVZ60" s="285"/>
      <c r="IWA60" s="287"/>
      <c r="IWB60" s="287"/>
      <c r="IWC60" s="285"/>
      <c r="IWD60" s="287"/>
      <c r="IWE60" s="287"/>
      <c r="IWF60" s="285"/>
      <c r="IWG60" s="287"/>
      <c r="IWH60" s="287"/>
      <c r="IWI60" s="285"/>
      <c r="IWJ60" s="287"/>
      <c r="IWK60" s="287"/>
      <c r="IWL60" s="285"/>
      <c r="IWM60" s="287"/>
      <c r="IWN60" s="287"/>
      <c r="IWO60" s="285"/>
      <c r="IWP60" s="287"/>
      <c r="IWQ60" s="287"/>
      <c r="IWR60" s="285"/>
      <c r="IWS60" s="287"/>
      <c r="IWT60" s="287"/>
      <c r="IWU60" s="285"/>
      <c r="IWV60" s="287"/>
      <c r="IWW60" s="287"/>
      <c r="IWX60" s="285"/>
      <c r="IWY60" s="287"/>
      <c r="IWZ60" s="287"/>
      <c r="IXA60" s="285"/>
      <c r="IXB60" s="286"/>
      <c r="IXC60" s="286"/>
      <c r="IXD60" s="286"/>
      <c r="IXE60" s="287"/>
      <c r="IXF60" s="287"/>
      <c r="IXG60" s="285"/>
      <c r="IXH60" s="286"/>
      <c r="IXI60" s="286"/>
      <c r="IXJ60" s="286"/>
      <c r="IXK60" s="287"/>
      <c r="IXL60" s="287"/>
      <c r="IXM60" s="285"/>
      <c r="IXN60" s="287"/>
      <c r="IXO60" s="287"/>
      <c r="IXP60" s="285"/>
      <c r="IXQ60" s="286"/>
      <c r="IXR60" s="286"/>
      <c r="IXS60" s="286"/>
      <c r="IXT60" s="286"/>
      <c r="IXU60" s="286"/>
      <c r="IXV60" s="286"/>
      <c r="IXW60" s="163"/>
      <c r="IXX60" s="154"/>
      <c r="IXY60" s="287"/>
      <c r="IXZ60" s="287"/>
      <c r="IYA60" s="285"/>
      <c r="IYB60" s="287"/>
      <c r="IYC60" s="287"/>
      <c r="IYD60" s="285"/>
      <c r="IYE60" s="287"/>
      <c r="IYF60" s="287"/>
      <c r="IYG60" s="285"/>
      <c r="IYH60" s="287"/>
      <c r="IYI60" s="287"/>
      <c r="IYJ60" s="285"/>
      <c r="IYK60" s="287"/>
      <c r="IYL60" s="287"/>
      <c r="IYM60" s="285"/>
      <c r="IYN60" s="287"/>
      <c r="IYO60" s="287"/>
      <c r="IYP60" s="285"/>
      <c r="IYQ60" s="287"/>
      <c r="IYR60" s="287"/>
      <c r="IYS60" s="285"/>
      <c r="IYT60" s="287"/>
      <c r="IYU60" s="287"/>
      <c r="IYV60" s="285"/>
      <c r="IYW60" s="287"/>
      <c r="IYX60" s="287"/>
      <c r="IYY60" s="285"/>
      <c r="IYZ60" s="287"/>
      <c r="IZA60" s="287"/>
      <c r="IZB60" s="285"/>
      <c r="IZC60" s="287"/>
      <c r="IZD60" s="287"/>
      <c r="IZE60" s="285"/>
      <c r="IZF60" s="287"/>
      <c r="IZG60" s="287"/>
      <c r="IZH60" s="285"/>
      <c r="IZI60" s="287"/>
      <c r="IZJ60" s="287"/>
      <c r="IZK60" s="285"/>
      <c r="IZL60" s="287"/>
      <c r="IZM60" s="287"/>
      <c r="IZN60" s="285"/>
      <c r="IZO60" s="287"/>
      <c r="IZP60" s="287"/>
      <c r="IZQ60" s="285"/>
      <c r="IZR60" s="287"/>
      <c r="IZS60" s="287"/>
      <c r="IZT60" s="285"/>
      <c r="IZU60" s="287"/>
      <c r="IZV60" s="287"/>
      <c r="IZW60" s="285"/>
      <c r="IZX60" s="287"/>
      <c r="IZY60" s="287"/>
      <c r="IZZ60" s="285"/>
      <c r="JAA60" s="287"/>
      <c r="JAB60" s="287"/>
      <c r="JAC60" s="285"/>
      <c r="JAD60" s="287"/>
      <c r="JAE60" s="287"/>
      <c r="JAF60" s="285"/>
      <c r="JAG60" s="287"/>
      <c r="JAH60" s="287"/>
      <c r="JAI60" s="285"/>
      <c r="JAJ60" s="286"/>
      <c r="JAK60" s="286"/>
      <c r="JAL60" s="286"/>
      <c r="JAM60" s="287"/>
      <c r="JAN60" s="287"/>
      <c r="JAO60" s="285"/>
      <c r="JAP60" s="286"/>
      <c r="JAQ60" s="286"/>
      <c r="JAR60" s="286"/>
      <c r="JAS60" s="287"/>
      <c r="JAT60" s="287"/>
      <c r="JAU60" s="285"/>
      <c r="JAV60" s="287"/>
      <c r="JAW60" s="287"/>
      <c r="JAX60" s="285"/>
      <c r="JAY60" s="286"/>
      <c r="JAZ60" s="286"/>
      <c r="JBA60" s="286"/>
      <c r="JBB60" s="286"/>
      <c r="JBC60" s="286"/>
      <c r="JBD60" s="286"/>
      <c r="JBE60" s="163"/>
      <c r="JBF60" s="154"/>
      <c r="JBG60" s="287"/>
      <c r="JBH60" s="287"/>
      <c r="JBI60" s="285"/>
      <c r="JBJ60" s="287"/>
      <c r="JBK60" s="287"/>
      <c r="JBL60" s="285"/>
      <c r="JBM60" s="287"/>
      <c r="JBN60" s="287"/>
      <c r="JBO60" s="285"/>
      <c r="JBP60" s="287"/>
      <c r="JBQ60" s="287"/>
      <c r="JBR60" s="285"/>
      <c r="JBS60" s="287"/>
      <c r="JBT60" s="287"/>
      <c r="JBU60" s="285"/>
      <c r="JBV60" s="287"/>
      <c r="JBW60" s="287"/>
      <c r="JBX60" s="285"/>
      <c r="JBY60" s="287"/>
      <c r="JBZ60" s="287"/>
      <c r="JCA60" s="285"/>
      <c r="JCB60" s="287"/>
      <c r="JCC60" s="287"/>
      <c r="JCD60" s="285"/>
      <c r="JCE60" s="287"/>
      <c r="JCF60" s="287"/>
      <c r="JCG60" s="285"/>
      <c r="JCH60" s="287"/>
      <c r="JCI60" s="287"/>
      <c r="JCJ60" s="285"/>
      <c r="JCK60" s="287"/>
      <c r="JCL60" s="287"/>
      <c r="JCM60" s="285"/>
      <c r="JCN60" s="287"/>
      <c r="JCO60" s="287"/>
      <c r="JCP60" s="285"/>
      <c r="JCQ60" s="287"/>
      <c r="JCR60" s="287"/>
      <c r="JCS60" s="285"/>
      <c r="JCT60" s="287"/>
      <c r="JCU60" s="287"/>
      <c r="JCV60" s="285"/>
      <c r="JCW60" s="287"/>
      <c r="JCX60" s="287"/>
      <c r="JCY60" s="285"/>
      <c r="JCZ60" s="287"/>
      <c r="JDA60" s="287"/>
      <c r="JDB60" s="285"/>
      <c r="JDC60" s="287"/>
      <c r="JDD60" s="287"/>
      <c r="JDE60" s="285"/>
      <c r="JDF60" s="287"/>
      <c r="JDG60" s="287"/>
      <c r="JDH60" s="285"/>
      <c r="JDI60" s="287"/>
      <c r="JDJ60" s="287"/>
      <c r="JDK60" s="285"/>
      <c r="JDL60" s="287"/>
      <c r="JDM60" s="287"/>
      <c r="JDN60" s="285"/>
      <c r="JDO60" s="287"/>
      <c r="JDP60" s="287"/>
      <c r="JDQ60" s="285"/>
      <c r="JDR60" s="286"/>
      <c r="JDS60" s="286"/>
      <c r="JDT60" s="286"/>
      <c r="JDU60" s="287"/>
      <c r="JDV60" s="287"/>
      <c r="JDW60" s="285"/>
      <c r="JDX60" s="286"/>
      <c r="JDY60" s="286"/>
      <c r="JDZ60" s="286"/>
      <c r="JEA60" s="287"/>
      <c r="JEB60" s="287"/>
      <c r="JEC60" s="285"/>
      <c r="JED60" s="287"/>
      <c r="JEE60" s="287"/>
      <c r="JEF60" s="285"/>
      <c r="JEG60" s="286"/>
      <c r="JEH60" s="286"/>
      <c r="JEI60" s="286"/>
      <c r="JEJ60" s="286"/>
      <c r="JEK60" s="286"/>
      <c r="JEL60" s="286"/>
      <c r="JEM60" s="163"/>
      <c r="JEN60" s="154"/>
      <c r="JEO60" s="287"/>
      <c r="JEP60" s="287"/>
      <c r="JEQ60" s="285"/>
      <c r="JER60" s="287"/>
      <c r="JES60" s="287"/>
      <c r="JET60" s="285"/>
      <c r="JEU60" s="287"/>
      <c r="JEV60" s="287"/>
      <c r="JEW60" s="285"/>
      <c r="JEX60" s="287"/>
      <c r="JEY60" s="287"/>
      <c r="JEZ60" s="285"/>
      <c r="JFA60" s="287"/>
      <c r="JFB60" s="287"/>
      <c r="JFC60" s="285"/>
      <c r="JFD60" s="287"/>
      <c r="JFE60" s="287"/>
      <c r="JFF60" s="285"/>
      <c r="JFG60" s="287"/>
      <c r="JFH60" s="287"/>
      <c r="JFI60" s="285"/>
      <c r="JFJ60" s="287"/>
      <c r="JFK60" s="287"/>
      <c r="JFL60" s="285"/>
      <c r="JFM60" s="287"/>
      <c r="JFN60" s="287"/>
      <c r="JFO60" s="285"/>
      <c r="JFP60" s="287"/>
      <c r="JFQ60" s="287"/>
      <c r="JFR60" s="285"/>
      <c r="JFS60" s="287"/>
      <c r="JFT60" s="287"/>
      <c r="JFU60" s="285"/>
      <c r="JFV60" s="287"/>
      <c r="JFW60" s="287"/>
      <c r="JFX60" s="285"/>
      <c r="JFY60" s="287"/>
      <c r="JFZ60" s="287"/>
      <c r="JGA60" s="285"/>
      <c r="JGB60" s="287"/>
      <c r="JGC60" s="287"/>
      <c r="JGD60" s="285"/>
      <c r="JGE60" s="287"/>
      <c r="JGF60" s="287"/>
      <c r="JGG60" s="285"/>
      <c r="JGH60" s="287"/>
      <c r="JGI60" s="287"/>
      <c r="JGJ60" s="285"/>
      <c r="JGK60" s="287"/>
      <c r="JGL60" s="287"/>
      <c r="JGM60" s="285"/>
      <c r="JGN60" s="287"/>
      <c r="JGO60" s="287"/>
      <c r="JGP60" s="285"/>
      <c r="JGQ60" s="287"/>
      <c r="JGR60" s="287"/>
      <c r="JGS60" s="285"/>
      <c r="JGT60" s="287"/>
      <c r="JGU60" s="287"/>
      <c r="JGV60" s="285"/>
      <c r="JGW60" s="287"/>
      <c r="JGX60" s="287"/>
      <c r="JGY60" s="285"/>
      <c r="JGZ60" s="286"/>
      <c r="JHA60" s="286"/>
      <c r="JHB60" s="286"/>
      <c r="JHC60" s="287"/>
      <c r="JHD60" s="287"/>
      <c r="JHE60" s="285"/>
      <c r="JHF60" s="286"/>
      <c r="JHG60" s="286"/>
      <c r="JHH60" s="286"/>
      <c r="JHI60" s="287"/>
      <c r="JHJ60" s="287"/>
      <c r="JHK60" s="285"/>
      <c r="JHL60" s="287"/>
      <c r="JHM60" s="287"/>
      <c r="JHN60" s="285"/>
      <c r="JHO60" s="286"/>
      <c r="JHP60" s="286"/>
      <c r="JHQ60" s="286"/>
      <c r="JHR60" s="286"/>
      <c r="JHS60" s="286"/>
      <c r="JHT60" s="286"/>
      <c r="JHU60" s="163"/>
      <c r="JHV60" s="154"/>
      <c r="JHW60" s="287"/>
      <c r="JHX60" s="287"/>
      <c r="JHY60" s="285"/>
      <c r="JHZ60" s="287"/>
      <c r="JIA60" s="287"/>
      <c r="JIB60" s="285"/>
      <c r="JIC60" s="287"/>
      <c r="JID60" s="287"/>
      <c r="JIE60" s="285"/>
      <c r="JIF60" s="287"/>
      <c r="JIG60" s="287"/>
      <c r="JIH60" s="285"/>
      <c r="JII60" s="287"/>
      <c r="JIJ60" s="287"/>
      <c r="JIK60" s="285"/>
      <c r="JIL60" s="287"/>
      <c r="JIM60" s="287"/>
      <c r="JIN60" s="285"/>
      <c r="JIO60" s="287"/>
      <c r="JIP60" s="287"/>
      <c r="JIQ60" s="285"/>
      <c r="JIR60" s="287"/>
      <c r="JIS60" s="287"/>
      <c r="JIT60" s="285"/>
      <c r="JIU60" s="287"/>
      <c r="JIV60" s="287"/>
      <c r="JIW60" s="285"/>
      <c r="JIX60" s="287"/>
      <c r="JIY60" s="287"/>
      <c r="JIZ60" s="285"/>
      <c r="JJA60" s="287"/>
      <c r="JJB60" s="287"/>
      <c r="JJC60" s="285"/>
      <c r="JJD60" s="287"/>
      <c r="JJE60" s="287"/>
      <c r="JJF60" s="285"/>
      <c r="JJG60" s="287"/>
      <c r="JJH60" s="287"/>
      <c r="JJI60" s="285"/>
      <c r="JJJ60" s="287"/>
      <c r="JJK60" s="287"/>
      <c r="JJL60" s="285"/>
      <c r="JJM60" s="287"/>
      <c r="JJN60" s="287"/>
      <c r="JJO60" s="285"/>
      <c r="JJP60" s="287"/>
      <c r="JJQ60" s="287"/>
      <c r="JJR60" s="285"/>
      <c r="JJS60" s="287"/>
      <c r="JJT60" s="287"/>
      <c r="JJU60" s="285"/>
      <c r="JJV60" s="287"/>
      <c r="JJW60" s="287"/>
      <c r="JJX60" s="285"/>
      <c r="JJY60" s="287"/>
      <c r="JJZ60" s="287"/>
      <c r="JKA60" s="285"/>
      <c r="JKB60" s="287"/>
      <c r="JKC60" s="287"/>
      <c r="JKD60" s="285"/>
      <c r="JKE60" s="287"/>
      <c r="JKF60" s="287"/>
      <c r="JKG60" s="285"/>
      <c r="JKH60" s="286"/>
      <c r="JKI60" s="286"/>
      <c r="JKJ60" s="286"/>
      <c r="JKK60" s="287"/>
      <c r="JKL60" s="287"/>
      <c r="JKM60" s="285"/>
      <c r="JKN60" s="286"/>
      <c r="JKO60" s="286"/>
      <c r="JKP60" s="286"/>
      <c r="JKQ60" s="287"/>
      <c r="JKR60" s="287"/>
      <c r="JKS60" s="285"/>
      <c r="JKT60" s="287"/>
      <c r="JKU60" s="287"/>
      <c r="JKV60" s="285"/>
      <c r="JKW60" s="286"/>
      <c r="JKX60" s="286"/>
      <c r="JKY60" s="286"/>
      <c r="JKZ60" s="286"/>
      <c r="JLA60" s="286"/>
      <c r="JLB60" s="286"/>
      <c r="JLC60" s="163"/>
      <c r="JLD60" s="154"/>
      <c r="JLE60" s="287"/>
      <c r="JLF60" s="287"/>
      <c r="JLG60" s="285"/>
      <c r="JLH60" s="287"/>
      <c r="JLI60" s="287"/>
      <c r="JLJ60" s="285"/>
      <c r="JLK60" s="287"/>
      <c r="JLL60" s="287"/>
      <c r="JLM60" s="285"/>
      <c r="JLN60" s="287"/>
      <c r="JLO60" s="287"/>
      <c r="JLP60" s="285"/>
      <c r="JLQ60" s="287"/>
      <c r="JLR60" s="287"/>
      <c r="JLS60" s="285"/>
      <c r="JLT60" s="287"/>
      <c r="JLU60" s="287"/>
      <c r="JLV60" s="285"/>
      <c r="JLW60" s="287"/>
      <c r="JLX60" s="287"/>
      <c r="JLY60" s="285"/>
      <c r="JLZ60" s="287"/>
      <c r="JMA60" s="287"/>
      <c r="JMB60" s="285"/>
      <c r="JMC60" s="287"/>
      <c r="JMD60" s="287"/>
      <c r="JME60" s="285"/>
      <c r="JMF60" s="287"/>
      <c r="JMG60" s="287"/>
      <c r="JMH60" s="285"/>
      <c r="JMI60" s="287"/>
      <c r="JMJ60" s="287"/>
      <c r="JMK60" s="285"/>
      <c r="JML60" s="287"/>
      <c r="JMM60" s="287"/>
      <c r="JMN60" s="285"/>
      <c r="JMO60" s="287"/>
      <c r="JMP60" s="287"/>
      <c r="JMQ60" s="285"/>
      <c r="JMR60" s="287"/>
      <c r="JMS60" s="287"/>
      <c r="JMT60" s="285"/>
      <c r="JMU60" s="287"/>
      <c r="JMV60" s="287"/>
      <c r="JMW60" s="285"/>
      <c r="JMX60" s="287"/>
      <c r="JMY60" s="287"/>
      <c r="JMZ60" s="285"/>
      <c r="JNA60" s="287"/>
      <c r="JNB60" s="287"/>
      <c r="JNC60" s="285"/>
      <c r="JND60" s="287"/>
      <c r="JNE60" s="287"/>
      <c r="JNF60" s="285"/>
      <c r="JNG60" s="287"/>
      <c r="JNH60" s="287"/>
      <c r="JNI60" s="285"/>
      <c r="JNJ60" s="287"/>
      <c r="JNK60" s="287"/>
      <c r="JNL60" s="285"/>
      <c r="JNM60" s="287"/>
      <c r="JNN60" s="287"/>
      <c r="JNO60" s="285"/>
      <c r="JNP60" s="286"/>
      <c r="JNQ60" s="286"/>
      <c r="JNR60" s="286"/>
      <c r="JNS60" s="287"/>
      <c r="JNT60" s="287"/>
      <c r="JNU60" s="285"/>
      <c r="JNV60" s="286"/>
      <c r="JNW60" s="286"/>
      <c r="JNX60" s="286"/>
      <c r="JNY60" s="287"/>
      <c r="JNZ60" s="287"/>
      <c r="JOA60" s="285"/>
      <c r="JOB60" s="287"/>
      <c r="JOC60" s="287"/>
      <c r="JOD60" s="285"/>
      <c r="JOE60" s="286"/>
      <c r="JOF60" s="286"/>
      <c r="JOG60" s="286"/>
      <c r="JOH60" s="286"/>
      <c r="JOI60" s="286"/>
      <c r="JOJ60" s="286"/>
      <c r="JOK60" s="163"/>
      <c r="JOL60" s="154"/>
      <c r="JOM60" s="287"/>
      <c r="JON60" s="287"/>
      <c r="JOO60" s="285"/>
      <c r="JOP60" s="287"/>
      <c r="JOQ60" s="287"/>
      <c r="JOR60" s="285"/>
      <c r="JOS60" s="287"/>
      <c r="JOT60" s="287"/>
      <c r="JOU60" s="285"/>
      <c r="JOV60" s="287"/>
      <c r="JOW60" s="287"/>
      <c r="JOX60" s="285"/>
      <c r="JOY60" s="287"/>
      <c r="JOZ60" s="287"/>
      <c r="JPA60" s="285"/>
      <c r="JPB60" s="287"/>
      <c r="JPC60" s="287"/>
      <c r="JPD60" s="285"/>
      <c r="JPE60" s="287"/>
      <c r="JPF60" s="287"/>
      <c r="JPG60" s="285"/>
      <c r="JPH60" s="287"/>
      <c r="JPI60" s="287"/>
      <c r="JPJ60" s="285"/>
      <c r="JPK60" s="287"/>
      <c r="JPL60" s="287"/>
      <c r="JPM60" s="285"/>
      <c r="JPN60" s="287"/>
      <c r="JPO60" s="287"/>
      <c r="JPP60" s="285"/>
      <c r="JPQ60" s="287"/>
      <c r="JPR60" s="287"/>
      <c r="JPS60" s="285"/>
      <c r="JPT60" s="287"/>
      <c r="JPU60" s="287"/>
      <c r="JPV60" s="285"/>
      <c r="JPW60" s="287"/>
      <c r="JPX60" s="287"/>
      <c r="JPY60" s="285"/>
      <c r="JPZ60" s="287"/>
      <c r="JQA60" s="287"/>
      <c r="JQB60" s="285"/>
      <c r="JQC60" s="287"/>
      <c r="JQD60" s="287"/>
      <c r="JQE60" s="285"/>
      <c r="JQF60" s="287"/>
      <c r="JQG60" s="287"/>
      <c r="JQH60" s="285"/>
      <c r="JQI60" s="287"/>
      <c r="JQJ60" s="287"/>
      <c r="JQK60" s="285"/>
      <c r="JQL60" s="287"/>
      <c r="JQM60" s="287"/>
      <c r="JQN60" s="285"/>
      <c r="JQO60" s="287"/>
      <c r="JQP60" s="287"/>
      <c r="JQQ60" s="285"/>
      <c r="JQR60" s="287"/>
      <c r="JQS60" s="287"/>
      <c r="JQT60" s="285"/>
      <c r="JQU60" s="287"/>
      <c r="JQV60" s="287"/>
      <c r="JQW60" s="285"/>
      <c r="JQX60" s="286"/>
      <c r="JQY60" s="286"/>
      <c r="JQZ60" s="286"/>
      <c r="JRA60" s="287"/>
      <c r="JRB60" s="287"/>
      <c r="JRC60" s="285"/>
      <c r="JRD60" s="286"/>
      <c r="JRE60" s="286"/>
      <c r="JRF60" s="286"/>
      <c r="JRG60" s="287"/>
      <c r="JRH60" s="287"/>
      <c r="JRI60" s="285"/>
      <c r="JRJ60" s="287"/>
      <c r="JRK60" s="287"/>
      <c r="JRL60" s="285"/>
      <c r="JRM60" s="286"/>
      <c r="JRN60" s="286"/>
      <c r="JRO60" s="286"/>
      <c r="JRP60" s="286"/>
      <c r="JRQ60" s="286"/>
      <c r="JRR60" s="286"/>
      <c r="JRS60" s="163"/>
      <c r="JRT60" s="154"/>
      <c r="JRU60" s="287"/>
      <c r="JRV60" s="287"/>
      <c r="JRW60" s="285"/>
      <c r="JRX60" s="287"/>
      <c r="JRY60" s="287"/>
      <c r="JRZ60" s="285"/>
      <c r="JSA60" s="287"/>
      <c r="JSB60" s="287"/>
      <c r="JSC60" s="285"/>
      <c r="JSD60" s="287"/>
      <c r="JSE60" s="287"/>
      <c r="JSF60" s="285"/>
      <c r="JSG60" s="287"/>
      <c r="JSH60" s="287"/>
      <c r="JSI60" s="285"/>
      <c r="JSJ60" s="287"/>
      <c r="JSK60" s="287"/>
      <c r="JSL60" s="285"/>
      <c r="JSM60" s="287"/>
      <c r="JSN60" s="287"/>
      <c r="JSO60" s="285"/>
      <c r="JSP60" s="287"/>
      <c r="JSQ60" s="287"/>
      <c r="JSR60" s="285"/>
      <c r="JSS60" s="287"/>
      <c r="JST60" s="287"/>
      <c r="JSU60" s="285"/>
      <c r="JSV60" s="287"/>
      <c r="JSW60" s="287"/>
      <c r="JSX60" s="285"/>
      <c r="JSY60" s="287"/>
      <c r="JSZ60" s="287"/>
      <c r="JTA60" s="285"/>
      <c r="JTB60" s="287"/>
      <c r="JTC60" s="287"/>
      <c r="JTD60" s="285"/>
      <c r="JTE60" s="287"/>
      <c r="JTF60" s="287"/>
      <c r="JTG60" s="285"/>
      <c r="JTH60" s="287"/>
      <c r="JTI60" s="287"/>
      <c r="JTJ60" s="285"/>
      <c r="JTK60" s="287"/>
      <c r="JTL60" s="287"/>
      <c r="JTM60" s="285"/>
      <c r="JTN60" s="287"/>
      <c r="JTO60" s="287"/>
      <c r="JTP60" s="285"/>
      <c r="JTQ60" s="287"/>
      <c r="JTR60" s="287"/>
      <c r="JTS60" s="285"/>
      <c r="JTT60" s="287"/>
      <c r="JTU60" s="287"/>
      <c r="JTV60" s="285"/>
      <c r="JTW60" s="287"/>
      <c r="JTX60" s="287"/>
      <c r="JTY60" s="285"/>
      <c r="JTZ60" s="287"/>
      <c r="JUA60" s="287"/>
      <c r="JUB60" s="285"/>
      <c r="JUC60" s="287"/>
      <c r="JUD60" s="287"/>
      <c r="JUE60" s="285"/>
      <c r="JUF60" s="286"/>
      <c r="JUG60" s="286"/>
      <c r="JUH60" s="286"/>
      <c r="JUI60" s="287"/>
      <c r="JUJ60" s="287"/>
      <c r="JUK60" s="285"/>
      <c r="JUL60" s="286"/>
      <c r="JUM60" s="286"/>
      <c r="JUN60" s="286"/>
      <c r="JUO60" s="287"/>
      <c r="JUP60" s="287"/>
      <c r="JUQ60" s="285"/>
      <c r="JUR60" s="287"/>
      <c r="JUS60" s="287"/>
      <c r="JUT60" s="285"/>
      <c r="JUU60" s="286"/>
      <c r="JUV60" s="286"/>
      <c r="JUW60" s="286"/>
      <c r="JUX60" s="286"/>
      <c r="JUY60" s="286"/>
      <c r="JUZ60" s="286"/>
      <c r="JVA60" s="163"/>
      <c r="JVB60" s="154"/>
      <c r="JVC60" s="287"/>
      <c r="JVD60" s="287"/>
      <c r="JVE60" s="285"/>
      <c r="JVF60" s="287"/>
      <c r="JVG60" s="287"/>
      <c r="JVH60" s="285"/>
      <c r="JVI60" s="287"/>
      <c r="JVJ60" s="287"/>
      <c r="JVK60" s="285"/>
      <c r="JVL60" s="287"/>
      <c r="JVM60" s="287"/>
      <c r="JVN60" s="285"/>
      <c r="JVO60" s="287"/>
      <c r="JVP60" s="287"/>
      <c r="JVQ60" s="285"/>
      <c r="JVR60" s="287"/>
      <c r="JVS60" s="287"/>
      <c r="JVT60" s="285"/>
      <c r="JVU60" s="287"/>
      <c r="JVV60" s="287"/>
      <c r="JVW60" s="285"/>
      <c r="JVX60" s="287"/>
      <c r="JVY60" s="287"/>
      <c r="JVZ60" s="285"/>
      <c r="JWA60" s="287"/>
      <c r="JWB60" s="287"/>
      <c r="JWC60" s="285"/>
      <c r="JWD60" s="287"/>
      <c r="JWE60" s="287"/>
      <c r="JWF60" s="285"/>
      <c r="JWG60" s="287"/>
      <c r="JWH60" s="287"/>
      <c r="JWI60" s="285"/>
      <c r="JWJ60" s="287"/>
      <c r="JWK60" s="287"/>
      <c r="JWL60" s="285"/>
      <c r="JWM60" s="287"/>
      <c r="JWN60" s="287"/>
      <c r="JWO60" s="285"/>
      <c r="JWP60" s="287"/>
      <c r="JWQ60" s="287"/>
      <c r="JWR60" s="285"/>
      <c r="JWS60" s="287"/>
      <c r="JWT60" s="287"/>
      <c r="JWU60" s="285"/>
      <c r="JWV60" s="287"/>
      <c r="JWW60" s="287"/>
      <c r="JWX60" s="285"/>
      <c r="JWY60" s="287"/>
      <c r="JWZ60" s="287"/>
      <c r="JXA60" s="285"/>
      <c r="JXB60" s="287"/>
      <c r="JXC60" s="287"/>
      <c r="JXD60" s="285"/>
      <c r="JXE60" s="287"/>
      <c r="JXF60" s="287"/>
      <c r="JXG60" s="285"/>
      <c r="JXH60" s="287"/>
      <c r="JXI60" s="287"/>
      <c r="JXJ60" s="285"/>
      <c r="JXK60" s="287"/>
      <c r="JXL60" s="287"/>
      <c r="JXM60" s="285"/>
      <c r="JXN60" s="286"/>
      <c r="JXO60" s="286"/>
      <c r="JXP60" s="286"/>
      <c r="JXQ60" s="287"/>
      <c r="JXR60" s="287"/>
      <c r="JXS60" s="285"/>
      <c r="JXT60" s="286"/>
      <c r="JXU60" s="286"/>
      <c r="JXV60" s="286"/>
      <c r="JXW60" s="287"/>
      <c r="JXX60" s="287"/>
      <c r="JXY60" s="285"/>
      <c r="JXZ60" s="287"/>
      <c r="JYA60" s="287"/>
      <c r="JYB60" s="285"/>
      <c r="JYC60" s="286"/>
      <c r="JYD60" s="286"/>
      <c r="JYE60" s="286"/>
      <c r="JYF60" s="286"/>
      <c r="JYG60" s="286"/>
      <c r="JYH60" s="286"/>
      <c r="JYI60" s="163"/>
      <c r="JYJ60" s="154"/>
      <c r="JYK60" s="287"/>
      <c r="JYL60" s="287"/>
      <c r="JYM60" s="285"/>
      <c r="JYN60" s="287"/>
      <c r="JYO60" s="287"/>
      <c r="JYP60" s="285"/>
      <c r="JYQ60" s="287"/>
      <c r="JYR60" s="287"/>
      <c r="JYS60" s="285"/>
      <c r="JYT60" s="287"/>
      <c r="JYU60" s="287"/>
      <c r="JYV60" s="285"/>
      <c r="JYW60" s="287"/>
      <c r="JYX60" s="287"/>
      <c r="JYY60" s="285"/>
      <c r="JYZ60" s="287"/>
      <c r="JZA60" s="287"/>
      <c r="JZB60" s="285"/>
      <c r="JZC60" s="287"/>
      <c r="JZD60" s="287"/>
      <c r="JZE60" s="285"/>
      <c r="JZF60" s="287"/>
      <c r="JZG60" s="287"/>
      <c r="JZH60" s="285"/>
      <c r="JZI60" s="287"/>
      <c r="JZJ60" s="287"/>
      <c r="JZK60" s="285"/>
      <c r="JZL60" s="287"/>
      <c r="JZM60" s="287"/>
      <c r="JZN60" s="285"/>
      <c r="JZO60" s="287"/>
      <c r="JZP60" s="287"/>
      <c r="JZQ60" s="285"/>
      <c r="JZR60" s="287"/>
      <c r="JZS60" s="287"/>
      <c r="JZT60" s="285"/>
      <c r="JZU60" s="287"/>
      <c r="JZV60" s="287"/>
      <c r="JZW60" s="285"/>
      <c r="JZX60" s="287"/>
      <c r="JZY60" s="287"/>
      <c r="JZZ60" s="285"/>
      <c r="KAA60" s="287"/>
      <c r="KAB60" s="287"/>
      <c r="KAC60" s="285"/>
      <c r="KAD60" s="287"/>
      <c r="KAE60" s="287"/>
      <c r="KAF60" s="285"/>
      <c r="KAG60" s="287"/>
      <c r="KAH60" s="287"/>
      <c r="KAI60" s="285"/>
      <c r="KAJ60" s="287"/>
      <c r="KAK60" s="287"/>
      <c r="KAL60" s="285"/>
      <c r="KAM60" s="287"/>
      <c r="KAN60" s="287"/>
      <c r="KAO60" s="285"/>
      <c r="KAP60" s="287"/>
      <c r="KAQ60" s="287"/>
      <c r="KAR60" s="285"/>
      <c r="KAS60" s="287"/>
      <c r="KAT60" s="287"/>
      <c r="KAU60" s="285"/>
      <c r="KAV60" s="286"/>
      <c r="KAW60" s="286"/>
      <c r="KAX60" s="286"/>
      <c r="KAY60" s="287"/>
      <c r="KAZ60" s="287"/>
      <c r="KBA60" s="285"/>
      <c r="KBB60" s="286"/>
      <c r="KBC60" s="286"/>
      <c r="KBD60" s="286"/>
      <c r="KBE60" s="287"/>
      <c r="KBF60" s="287"/>
      <c r="KBG60" s="285"/>
      <c r="KBH60" s="287"/>
      <c r="KBI60" s="287"/>
      <c r="KBJ60" s="285"/>
      <c r="KBK60" s="286"/>
      <c r="KBL60" s="286"/>
      <c r="KBM60" s="286"/>
      <c r="KBN60" s="286"/>
      <c r="KBO60" s="286"/>
      <c r="KBP60" s="286"/>
      <c r="KBQ60" s="163"/>
      <c r="KBR60" s="154"/>
      <c r="KBS60" s="287"/>
      <c r="KBT60" s="287"/>
      <c r="KBU60" s="285"/>
      <c r="KBV60" s="287"/>
      <c r="KBW60" s="287"/>
      <c r="KBX60" s="285"/>
      <c r="KBY60" s="287"/>
      <c r="KBZ60" s="287"/>
      <c r="KCA60" s="285"/>
      <c r="KCB60" s="287"/>
      <c r="KCC60" s="287"/>
      <c r="KCD60" s="285"/>
      <c r="KCE60" s="287"/>
      <c r="KCF60" s="287"/>
      <c r="KCG60" s="285"/>
      <c r="KCH60" s="287"/>
      <c r="KCI60" s="287"/>
      <c r="KCJ60" s="285"/>
      <c r="KCK60" s="287"/>
      <c r="KCL60" s="287"/>
      <c r="KCM60" s="285"/>
      <c r="KCN60" s="287"/>
      <c r="KCO60" s="287"/>
      <c r="KCP60" s="285"/>
      <c r="KCQ60" s="287"/>
      <c r="KCR60" s="287"/>
      <c r="KCS60" s="285"/>
      <c r="KCT60" s="287"/>
      <c r="KCU60" s="287"/>
      <c r="KCV60" s="285"/>
      <c r="KCW60" s="287"/>
      <c r="KCX60" s="287"/>
      <c r="KCY60" s="285"/>
      <c r="KCZ60" s="287"/>
      <c r="KDA60" s="287"/>
      <c r="KDB60" s="285"/>
      <c r="KDC60" s="287"/>
      <c r="KDD60" s="287"/>
      <c r="KDE60" s="285"/>
      <c r="KDF60" s="287"/>
      <c r="KDG60" s="287"/>
      <c r="KDH60" s="285"/>
      <c r="KDI60" s="287"/>
      <c r="KDJ60" s="287"/>
      <c r="KDK60" s="285"/>
      <c r="KDL60" s="287"/>
      <c r="KDM60" s="287"/>
      <c r="KDN60" s="285"/>
      <c r="KDO60" s="287"/>
      <c r="KDP60" s="287"/>
      <c r="KDQ60" s="285"/>
      <c r="KDR60" s="287"/>
      <c r="KDS60" s="287"/>
      <c r="KDT60" s="285"/>
      <c r="KDU60" s="287"/>
      <c r="KDV60" s="287"/>
      <c r="KDW60" s="285"/>
      <c r="KDX60" s="287"/>
      <c r="KDY60" s="287"/>
      <c r="KDZ60" s="285"/>
      <c r="KEA60" s="287"/>
      <c r="KEB60" s="287"/>
      <c r="KEC60" s="285"/>
      <c r="KED60" s="286"/>
      <c r="KEE60" s="286"/>
      <c r="KEF60" s="286"/>
      <c r="KEG60" s="287"/>
      <c r="KEH60" s="287"/>
      <c r="KEI60" s="285"/>
      <c r="KEJ60" s="286"/>
      <c r="KEK60" s="286"/>
      <c r="KEL60" s="286"/>
      <c r="KEM60" s="287"/>
      <c r="KEN60" s="287"/>
      <c r="KEO60" s="285"/>
      <c r="KEP60" s="287"/>
      <c r="KEQ60" s="287"/>
      <c r="KER60" s="285"/>
      <c r="KES60" s="286"/>
      <c r="KET60" s="286"/>
      <c r="KEU60" s="286"/>
      <c r="KEV60" s="286"/>
      <c r="KEW60" s="286"/>
      <c r="KEX60" s="286"/>
      <c r="KEY60" s="163"/>
      <c r="KEZ60" s="154"/>
      <c r="KFA60" s="287"/>
      <c r="KFB60" s="287"/>
      <c r="KFC60" s="285"/>
      <c r="KFD60" s="287"/>
      <c r="KFE60" s="287"/>
      <c r="KFF60" s="285"/>
      <c r="KFG60" s="287"/>
      <c r="KFH60" s="287"/>
      <c r="KFI60" s="285"/>
      <c r="KFJ60" s="287"/>
      <c r="KFK60" s="287"/>
      <c r="KFL60" s="285"/>
      <c r="KFM60" s="287"/>
      <c r="KFN60" s="287"/>
      <c r="KFO60" s="285"/>
      <c r="KFP60" s="287"/>
      <c r="KFQ60" s="287"/>
      <c r="KFR60" s="285"/>
      <c r="KFS60" s="287"/>
      <c r="KFT60" s="287"/>
      <c r="KFU60" s="285"/>
      <c r="KFV60" s="287"/>
      <c r="KFW60" s="287"/>
      <c r="KFX60" s="285"/>
      <c r="KFY60" s="287"/>
      <c r="KFZ60" s="287"/>
      <c r="KGA60" s="285"/>
      <c r="KGB60" s="287"/>
      <c r="KGC60" s="287"/>
      <c r="KGD60" s="285"/>
      <c r="KGE60" s="287"/>
      <c r="KGF60" s="287"/>
      <c r="KGG60" s="285"/>
      <c r="KGH60" s="287"/>
      <c r="KGI60" s="287"/>
      <c r="KGJ60" s="285"/>
      <c r="KGK60" s="287"/>
      <c r="KGL60" s="287"/>
      <c r="KGM60" s="285"/>
      <c r="KGN60" s="287"/>
      <c r="KGO60" s="287"/>
      <c r="KGP60" s="285"/>
      <c r="KGQ60" s="287"/>
      <c r="KGR60" s="287"/>
      <c r="KGS60" s="285"/>
      <c r="KGT60" s="287"/>
      <c r="KGU60" s="287"/>
      <c r="KGV60" s="285"/>
      <c r="KGW60" s="287"/>
      <c r="KGX60" s="287"/>
      <c r="KGY60" s="285"/>
      <c r="KGZ60" s="287"/>
      <c r="KHA60" s="287"/>
      <c r="KHB60" s="285"/>
      <c r="KHC60" s="287"/>
      <c r="KHD60" s="287"/>
      <c r="KHE60" s="285"/>
      <c r="KHF60" s="287"/>
      <c r="KHG60" s="287"/>
      <c r="KHH60" s="285"/>
      <c r="KHI60" s="287"/>
      <c r="KHJ60" s="287"/>
      <c r="KHK60" s="285"/>
      <c r="KHL60" s="286"/>
      <c r="KHM60" s="286"/>
      <c r="KHN60" s="286"/>
      <c r="KHO60" s="287"/>
      <c r="KHP60" s="287"/>
      <c r="KHQ60" s="285"/>
      <c r="KHR60" s="286"/>
      <c r="KHS60" s="286"/>
      <c r="KHT60" s="286"/>
      <c r="KHU60" s="287"/>
      <c r="KHV60" s="287"/>
      <c r="KHW60" s="285"/>
      <c r="KHX60" s="287"/>
      <c r="KHY60" s="287"/>
      <c r="KHZ60" s="285"/>
      <c r="KIA60" s="286"/>
      <c r="KIB60" s="286"/>
      <c r="KIC60" s="286"/>
      <c r="KID60" s="286"/>
      <c r="KIE60" s="286"/>
      <c r="KIF60" s="286"/>
      <c r="KIG60" s="163"/>
      <c r="KIH60" s="154"/>
      <c r="KII60" s="287"/>
      <c r="KIJ60" s="287"/>
      <c r="KIK60" s="285"/>
      <c r="KIL60" s="287"/>
      <c r="KIM60" s="287"/>
      <c r="KIN60" s="285"/>
      <c r="KIO60" s="287"/>
      <c r="KIP60" s="287"/>
      <c r="KIQ60" s="285"/>
      <c r="KIR60" s="287"/>
      <c r="KIS60" s="287"/>
      <c r="KIT60" s="285"/>
      <c r="KIU60" s="287"/>
      <c r="KIV60" s="287"/>
      <c r="KIW60" s="285"/>
      <c r="KIX60" s="287"/>
      <c r="KIY60" s="287"/>
      <c r="KIZ60" s="285"/>
      <c r="KJA60" s="287"/>
      <c r="KJB60" s="287"/>
      <c r="KJC60" s="285"/>
      <c r="KJD60" s="287"/>
      <c r="KJE60" s="287"/>
      <c r="KJF60" s="285"/>
      <c r="KJG60" s="287"/>
      <c r="KJH60" s="287"/>
      <c r="KJI60" s="285"/>
      <c r="KJJ60" s="287"/>
      <c r="KJK60" s="287"/>
      <c r="KJL60" s="285"/>
      <c r="KJM60" s="287"/>
      <c r="KJN60" s="287"/>
      <c r="KJO60" s="285"/>
      <c r="KJP60" s="287"/>
      <c r="KJQ60" s="287"/>
      <c r="KJR60" s="285"/>
      <c r="KJS60" s="287"/>
      <c r="KJT60" s="287"/>
      <c r="KJU60" s="285"/>
      <c r="KJV60" s="287"/>
      <c r="KJW60" s="287"/>
      <c r="KJX60" s="285"/>
      <c r="KJY60" s="287"/>
      <c r="KJZ60" s="287"/>
      <c r="KKA60" s="285"/>
      <c r="KKB60" s="287"/>
      <c r="KKC60" s="287"/>
      <c r="KKD60" s="285"/>
      <c r="KKE60" s="287"/>
      <c r="KKF60" s="287"/>
      <c r="KKG60" s="285"/>
      <c r="KKH60" s="287"/>
      <c r="KKI60" s="287"/>
      <c r="KKJ60" s="285"/>
      <c r="KKK60" s="287"/>
      <c r="KKL60" s="287"/>
      <c r="KKM60" s="285"/>
      <c r="KKN60" s="287"/>
      <c r="KKO60" s="287"/>
      <c r="KKP60" s="285"/>
      <c r="KKQ60" s="287"/>
      <c r="KKR60" s="287"/>
      <c r="KKS60" s="285"/>
      <c r="KKT60" s="286"/>
      <c r="KKU60" s="286"/>
      <c r="KKV60" s="286"/>
      <c r="KKW60" s="287"/>
      <c r="KKX60" s="287"/>
      <c r="KKY60" s="285"/>
      <c r="KKZ60" s="286"/>
      <c r="KLA60" s="286"/>
      <c r="KLB60" s="286"/>
      <c r="KLC60" s="287"/>
      <c r="KLD60" s="287"/>
      <c r="KLE60" s="285"/>
      <c r="KLF60" s="287"/>
      <c r="KLG60" s="287"/>
      <c r="KLH60" s="285"/>
      <c r="KLI60" s="286"/>
      <c r="KLJ60" s="286"/>
      <c r="KLK60" s="286"/>
      <c r="KLL60" s="286"/>
      <c r="KLM60" s="286"/>
      <c r="KLN60" s="286"/>
      <c r="KLO60" s="163"/>
      <c r="KLP60" s="154"/>
      <c r="KLQ60" s="287"/>
      <c r="KLR60" s="287"/>
      <c r="KLS60" s="285"/>
      <c r="KLT60" s="287"/>
      <c r="KLU60" s="287"/>
      <c r="KLV60" s="285"/>
      <c r="KLW60" s="287"/>
      <c r="KLX60" s="287"/>
      <c r="KLY60" s="285"/>
      <c r="KLZ60" s="287"/>
      <c r="KMA60" s="287"/>
      <c r="KMB60" s="285"/>
      <c r="KMC60" s="287"/>
      <c r="KMD60" s="287"/>
      <c r="KME60" s="285"/>
      <c r="KMF60" s="287"/>
      <c r="KMG60" s="287"/>
      <c r="KMH60" s="285"/>
      <c r="KMI60" s="287"/>
      <c r="KMJ60" s="287"/>
      <c r="KMK60" s="285"/>
      <c r="KML60" s="287"/>
      <c r="KMM60" s="287"/>
      <c r="KMN60" s="285"/>
      <c r="KMO60" s="287"/>
      <c r="KMP60" s="287"/>
      <c r="KMQ60" s="285"/>
      <c r="KMR60" s="287"/>
      <c r="KMS60" s="287"/>
      <c r="KMT60" s="285"/>
      <c r="KMU60" s="287"/>
      <c r="KMV60" s="287"/>
      <c r="KMW60" s="285"/>
      <c r="KMX60" s="287"/>
      <c r="KMY60" s="287"/>
      <c r="KMZ60" s="285"/>
      <c r="KNA60" s="287"/>
      <c r="KNB60" s="287"/>
      <c r="KNC60" s="285"/>
      <c r="KND60" s="287"/>
      <c r="KNE60" s="287"/>
      <c r="KNF60" s="285"/>
      <c r="KNG60" s="287"/>
      <c r="KNH60" s="287"/>
      <c r="KNI60" s="285"/>
      <c r="KNJ60" s="287"/>
      <c r="KNK60" s="287"/>
      <c r="KNL60" s="285"/>
      <c r="KNM60" s="287"/>
      <c r="KNN60" s="287"/>
      <c r="KNO60" s="285"/>
      <c r="KNP60" s="287"/>
      <c r="KNQ60" s="287"/>
      <c r="KNR60" s="285"/>
      <c r="KNS60" s="287"/>
      <c r="KNT60" s="287"/>
      <c r="KNU60" s="285"/>
      <c r="KNV60" s="287"/>
      <c r="KNW60" s="287"/>
      <c r="KNX60" s="285"/>
      <c r="KNY60" s="287"/>
      <c r="KNZ60" s="287"/>
      <c r="KOA60" s="285"/>
      <c r="KOB60" s="286"/>
      <c r="KOC60" s="286"/>
      <c r="KOD60" s="286"/>
      <c r="KOE60" s="287"/>
      <c r="KOF60" s="287"/>
      <c r="KOG60" s="285"/>
      <c r="KOH60" s="286"/>
      <c r="KOI60" s="286"/>
      <c r="KOJ60" s="286"/>
      <c r="KOK60" s="287"/>
      <c r="KOL60" s="287"/>
      <c r="KOM60" s="285"/>
      <c r="KON60" s="287"/>
      <c r="KOO60" s="287"/>
      <c r="KOP60" s="285"/>
      <c r="KOQ60" s="286"/>
      <c r="KOR60" s="286"/>
      <c r="KOS60" s="286"/>
      <c r="KOT60" s="286"/>
      <c r="KOU60" s="286"/>
      <c r="KOV60" s="286"/>
      <c r="KOW60" s="163"/>
      <c r="KOX60" s="154"/>
      <c r="KOY60" s="287"/>
      <c r="KOZ60" s="287"/>
      <c r="KPA60" s="285"/>
      <c r="KPB60" s="287"/>
      <c r="KPC60" s="287"/>
      <c r="KPD60" s="285"/>
      <c r="KPE60" s="287"/>
      <c r="KPF60" s="287"/>
      <c r="KPG60" s="285"/>
      <c r="KPH60" s="287"/>
      <c r="KPI60" s="287"/>
      <c r="KPJ60" s="285"/>
      <c r="KPK60" s="287"/>
      <c r="KPL60" s="287"/>
      <c r="KPM60" s="285"/>
      <c r="KPN60" s="287"/>
      <c r="KPO60" s="287"/>
      <c r="KPP60" s="285"/>
      <c r="KPQ60" s="287"/>
      <c r="KPR60" s="287"/>
      <c r="KPS60" s="285"/>
      <c r="KPT60" s="287"/>
      <c r="KPU60" s="287"/>
      <c r="KPV60" s="285"/>
      <c r="KPW60" s="287"/>
      <c r="KPX60" s="287"/>
      <c r="KPY60" s="285"/>
      <c r="KPZ60" s="287"/>
      <c r="KQA60" s="287"/>
      <c r="KQB60" s="285"/>
      <c r="KQC60" s="287"/>
      <c r="KQD60" s="287"/>
      <c r="KQE60" s="285"/>
      <c r="KQF60" s="287"/>
      <c r="KQG60" s="287"/>
      <c r="KQH60" s="285"/>
      <c r="KQI60" s="287"/>
      <c r="KQJ60" s="287"/>
      <c r="KQK60" s="285"/>
      <c r="KQL60" s="287"/>
      <c r="KQM60" s="287"/>
      <c r="KQN60" s="285"/>
      <c r="KQO60" s="287"/>
      <c r="KQP60" s="287"/>
      <c r="KQQ60" s="285"/>
      <c r="KQR60" s="287"/>
      <c r="KQS60" s="287"/>
      <c r="KQT60" s="285"/>
      <c r="KQU60" s="287"/>
      <c r="KQV60" s="287"/>
      <c r="KQW60" s="285"/>
      <c r="KQX60" s="287"/>
      <c r="KQY60" s="287"/>
      <c r="KQZ60" s="285"/>
      <c r="KRA60" s="287"/>
      <c r="KRB60" s="287"/>
      <c r="KRC60" s="285"/>
      <c r="KRD60" s="287"/>
      <c r="KRE60" s="287"/>
      <c r="KRF60" s="285"/>
      <c r="KRG60" s="287"/>
      <c r="KRH60" s="287"/>
      <c r="KRI60" s="285"/>
      <c r="KRJ60" s="286"/>
      <c r="KRK60" s="286"/>
      <c r="KRL60" s="286"/>
      <c r="KRM60" s="287"/>
      <c r="KRN60" s="287"/>
      <c r="KRO60" s="285"/>
      <c r="KRP60" s="286"/>
      <c r="KRQ60" s="286"/>
      <c r="KRR60" s="286"/>
      <c r="KRS60" s="287"/>
      <c r="KRT60" s="287"/>
      <c r="KRU60" s="285"/>
      <c r="KRV60" s="287"/>
      <c r="KRW60" s="287"/>
      <c r="KRX60" s="285"/>
      <c r="KRY60" s="286"/>
      <c r="KRZ60" s="286"/>
      <c r="KSA60" s="286"/>
      <c r="KSB60" s="286"/>
      <c r="KSC60" s="286"/>
      <c r="KSD60" s="286"/>
      <c r="KSE60" s="163"/>
      <c r="KSF60" s="154"/>
      <c r="KSG60" s="287"/>
      <c r="KSH60" s="287"/>
      <c r="KSI60" s="285"/>
      <c r="KSJ60" s="287"/>
      <c r="KSK60" s="287"/>
      <c r="KSL60" s="285"/>
      <c r="KSM60" s="287"/>
      <c r="KSN60" s="287"/>
      <c r="KSO60" s="285"/>
      <c r="KSP60" s="287"/>
      <c r="KSQ60" s="287"/>
      <c r="KSR60" s="285"/>
      <c r="KSS60" s="287"/>
      <c r="KST60" s="287"/>
      <c r="KSU60" s="285"/>
      <c r="KSV60" s="287"/>
      <c r="KSW60" s="287"/>
      <c r="KSX60" s="285"/>
      <c r="KSY60" s="287"/>
      <c r="KSZ60" s="287"/>
      <c r="KTA60" s="285"/>
      <c r="KTB60" s="287"/>
      <c r="KTC60" s="287"/>
      <c r="KTD60" s="285"/>
      <c r="KTE60" s="287"/>
      <c r="KTF60" s="287"/>
      <c r="KTG60" s="285"/>
      <c r="KTH60" s="287"/>
      <c r="KTI60" s="287"/>
      <c r="KTJ60" s="285"/>
      <c r="KTK60" s="287"/>
      <c r="KTL60" s="287"/>
      <c r="KTM60" s="285"/>
      <c r="KTN60" s="287"/>
      <c r="KTO60" s="287"/>
      <c r="KTP60" s="285"/>
      <c r="KTQ60" s="287"/>
      <c r="KTR60" s="287"/>
      <c r="KTS60" s="285"/>
      <c r="KTT60" s="287"/>
      <c r="KTU60" s="287"/>
      <c r="KTV60" s="285"/>
      <c r="KTW60" s="287"/>
      <c r="KTX60" s="287"/>
      <c r="KTY60" s="285"/>
      <c r="KTZ60" s="287"/>
      <c r="KUA60" s="287"/>
      <c r="KUB60" s="285"/>
      <c r="KUC60" s="287"/>
      <c r="KUD60" s="287"/>
      <c r="KUE60" s="285"/>
      <c r="KUF60" s="287"/>
      <c r="KUG60" s="287"/>
      <c r="KUH60" s="285"/>
      <c r="KUI60" s="287"/>
      <c r="KUJ60" s="287"/>
      <c r="KUK60" s="285"/>
      <c r="KUL60" s="287"/>
      <c r="KUM60" s="287"/>
      <c r="KUN60" s="285"/>
      <c r="KUO60" s="287"/>
      <c r="KUP60" s="287"/>
      <c r="KUQ60" s="285"/>
      <c r="KUR60" s="286"/>
      <c r="KUS60" s="286"/>
      <c r="KUT60" s="286"/>
      <c r="KUU60" s="287"/>
      <c r="KUV60" s="287"/>
      <c r="KUW60" s="285"/>
      <c r="KUX60" s="286"/>
      <c r="KUY60" s="286"/>
      <c r="KUZ60" s="286"/>
      <c r="KVA60" s="287"/>
      <c r="KVB60" s="287"/>
      <c r="KVC60" s="285"/>
      <c r="KVD60" s="287"/>
      <c r="KVE60" s="287"/>
      <c r="KVF60" s="285"/>
      <c r="KVG60" s="286"/>
      <c r="KVH60" s="286"/>
      <c r="KVI60" s="286"/>
      <c r="KVJ60" s="286"/>
      <c r="KVK60" s="286"/>
      <c r="KVL60" s="286"/>
      <c r="KVM60" s="163"/>
      <c r="KVN60" s="154"/>
      <c r="KVO60" s="287"/>
      <c r="KVP60" s="287"/>
      <c r="KVQ60" s="285"/>
      <c r="KVR60" s="287"/>
      <c r="KVS60" s="287"/>
      <c r="KVT60" s="285"/>
      <c r="KVU60" s="287"/>
      <c r="KVV60" s="287"/>
      <c r="KVW60" s="285"/>
      <c r="KVX60" s="287"/>
      <c r="KVY60" s="287"/>
      <c r="KVZ60" s="285"/>
      <c r="KWA60" s="287"/>
      <c r="KWB60" s="287"/>
      <c r="KWC60" s="285"/>
      <c r="KWD60" s="287"/>
      <c r="KWE60" s="287"/>
      <c r="KWF60" s="285"/>
      <c r="KWG60" s="287"/>
      <c r="KWH60" s="287"/>
      <c r="KWI60" s="285"/>
      <c r="KWJ60" s="287"/>
      <c r="KWK60" s="287"/>
      <c r="KWL60" s="285"/>
      <c r="KWM60" s="287"/>
      <c r="KWN60" s="287"/>
      <c r="KWO60" s="285"/>
      <c r="KWP60" s="287"/>
      <c r="KWQ60" s="287"/>
      <c r="KWR60" s="285"/>
      <c r="KWS60" s="287"/>
      <c r="KWT60" s="287"/>
      <c r="KWU60" s="285"/>
      <c r="KWV60" s="287"/>
      <c r="KWW60" s="287"/>
      <c r="KWX60" s="285"/>
      <c r="KWY60" s="287"/>
      <c r="KWZ60" s="287"/>
      <c r="KXA60" s="285"/>
      <c r="KXB60" s="287"/>
      <c r="KXC60" s="287"/>
      <c r="KXD60" s="285"/>
      <c r="KXE60" s="287"/>
      <c r="KXF60" s="287"/>
      <c r="KXG60" s="285"/>
      <c r="KXH60" s="287"/>
      <c r="KXI60" s="287"/>
      <c r="KXJ60" s="285"/>
      <c r="KXK60" s="287"/>
      <c r="KXL60" s="287"/>
      <c r="KXM60" s="285"/>
      <c r="KXN60" s="287"/>
      <c r="KXO60" s="287"/>
      <c r="KXP60" s="285"/>
      <c r="KXQ60" s="287"/>
      <c r="KXR60" s="287"/>
      <c r="KXS60" s="285"/>
      <c r="KXT60" s="287"/>
      <c r="KXU60" s="287"/>
      <c r="KXV60" s="285"/>
      <c r="KXW60" s="287"/>
      <c r="KXX60" s="287"/>
      <c r="KXY60" s="285"/>
      <c r="KXZ60" s="286"/>
      <c r="KYA60" s="286"/>
      <c r="KYB60" s="286"/>
      <c r="KYC60" s="287"/>
      <c r="KYD60" s="287"/>
      <c r="KYE60" s="285"/>
      <c r="KYF60" s="286"/>
      <c r="KYG60" s="286"/>
      <c r="KYH60" s="286"/>
      <c r="KYI60" s="287"/>
      <c r="KYJ60" s="287"/>
      <c r="KYK60" s="285"/>
      <c r="KYL60" s="287"/>
      <c r="KYM60" s="287"/>
      <c r="KYN60" s="285"/>
      <c r="KYO60" s="286"/>
      <c r="KYP60" s="286"/>
      <c r="KYQ60" s="286"/>
      <c r="KYR60" s="286"/>
      <c r="KYS60" s="286"/>
      <c r="KYT60" s="286"/>
      <c r="KYU60" s="163"/>
      <c r="KYV60" s="154"/>
      <c r="KYW60" s="287"/>
      <c r="KYX60" s="287"/>
      <c r="KYY60" s="285"/>
      <c r="KYZ60" s="287"/>
      <c r="KZA60" s="287"/>
      <c r="KZB60" s="285"/>
      <c r="KZC60" s="287"/>
      <c r="KZD60" s="287"/>
      <c r="KZE60" s="285"/>
      <c r="KZF60" s="287"/>
      <c r="KZG60" s="287"/>
      <c r="KZH60" s="285"/>
      <c r="KZI60" s="287"/>
      <c r="KZJ60" s="287"/>
      <c r="KZK60" s="285"/>
      <c r="KZL60" s="287"/>
      <c r="KZM60" s="287"/>
      <c r="KZN60" s="285"/>
      <c r="KZO60" s="287"/>
      <c r="KZP60" s="287"/>
      <c r="KZQ60" s="285"/>
      <c r="KZR60" s="287"/>
      <c r="KZS60" s="287"/>
      <c r="KZT60" s="285"/>
      <c r="KZU60" s="287"/>
      <c r="KZV60" s="287"/>
      <c r="KZW60" s="285"/>
      <c r="KZX60" s="287"/>
      <c r="KZY60" s="287"/>
      <c r="KZZ60" s="285"/>
      <c r="LAA60" s="287"/>
      <c r="LAB60" s="287"/>
      <c r="LAC60" s="285"/>
      <c r="LAD60" s="287"/>
      <c r="LAE60" s="287"/>
      <c r="LAF60" s="285"/>
      <c r="LAG60" s="287"/>
      <c r="LAH60" s="287"/>
      <c r="LAI60" s="285"/>
      <c r="LAJ60" s="287"/>
      <c r="LAK60" s="287"/>
      <c r="LAL60" s="285"/>
      <c r="LAM60" s="287"/>
      <c r="LAN60" s="287"/>
      <c r="LAO60" s="285"/>
      <c r="LAP60" s="287"/>
      <c r="LAQ60" s="287"/>
      <c r="LAR60" s="285"/>
      <c r="LAS60" s="287"/>
      <c r="LAT60" s="287"/>
      <c r="LAU60" s="285"/>
      <c r="LAV60" s="287"/>
      <c r="LAW60" s="287"/>
      <c r="LAX60" s="285"/>
      <c r="LAY60" s="287"/>
      <c r="LAZ60" s="287"/>
      <c r="LBA60" s="285"/>
      <c r="LBB60" s="287"/>
      <c r="LBC60" s="287"/>
      <c r="LBD60" s="285"/>
      <c r="LBE60" s="287"/>
      <c r="LBF60" s="287"/>
      <c r="LBG60" s="285"/>
      <c r="LBH60" s="286"/>
      <c r="LBI60" s="286"/>
      <c r="LBJ60" s="286"/>
      <c r="LBK60" s="287"/>
      <c r="LBL60" s="287"/>
      <c r="LBM60" s="285"/>
      <c r="LBN60" s="286"/>
      <c r="LBO60" s="286"/>
      <c r="LBP60" s="286"/>
      <c r="LBQ60" s="287"/>
      <c r="LBR60" s="287"/>
      <c r="LBS60" s="285"/>
      <c r="LBT60" s="287"/>
      <c r="LBU60" s="287"/>
      <c r="LBV60" s="285"/>
      <c r="LBW60" s="286"/>
      <c r="LBX60" s="286"/>
      <c r="LBY60" s="286"/>
      <c r="LBZ60" s="286"/>
      <c r="LCA60" s="286"/>
      <c r="LCB60" s="286"/>
      <c r="LCC60" s="163"/>
      <c r="LCD60" s="154"/>
      <c r="LCE60" s="287"/>
      <c r="LCF60" s="287"/>
      <c r="LCG60" s="285"/>
      <c r="LCH60" s="287"/>
      <c r="LCI60" s="287"/>
      <c r="LCJ60" s="285"/>
      <c r="LCK60" s="287"/>
      <c r="LCL60" s="287"/>
      <c r="LCM60" s="285"/>
      <c r="LCN60" s="287"/>
      <c r="LCO60" s="287"/>
      <c r="LCP60" s="285"/>
      <c r="LCQ60" s="287"/>
      <c r="LCR60" s="287"/>
      <c r="LCS60" s="285"/>
      <c r="LCT60" s="287"/>
      <c r="LCU60" s="287"/>
      <c r="LCV60" s="285"/>
      <c r="LCW60" s="287"/>
      <c r="LCX60" s="287"/>
      <c r="LCY60" s="285"/>
      <c r="LCZ60" s="287"/>
      <c r="LDA60" s="287"/>
      <c r="LDB60" s="285"/>
      <c r="LDC60" s="287"/>
      <c r="LDD60" s="287"/>
      <c r="LDE60" s="285"/>
      <c r="LDF60" s="287"/>
      <c r="LDG60" s="287"/>
      <c r="LDH60" s="285"/>
      <c r="LDI60" s="287"/>
      <c r="LDJ60" s="287"/>
      <c r="LDK60" s="285"/>
      <c r="LDL60" s="287"/>
      <c r="LDM60" s="287"/>
      <c r="LDN60" s="285"/>
      <c r="LDO60" s="287"/>
      <c r="LDP60" s="287"/>
      <c r="LDQ60" s="285"/>
      <c r="LDR60" s="287"/>
      <c r="LDS60" s="287"/>
      <c r="LDT60" s="285"/>
      <c r="LDU60" s="287"/>
      <c r="LDV60" s="287"/>
      <c r="LDW60" s="285"/>
      <c r="LDX60" s="287"/>
      <c r="LDY60" s="287"/>
      <c r="LDZ60" s="285"/>
      <c r="LEA60" s="287"/>
      <c r="LEB60" s="287"/>
      <c r="LEC60" s="285"/>
      <c r="LED60" s="287"/>
      <c r="LEE60" s="287"/>
      <c r="LEF60" s="285"/>
      <c r="LEG60" s="287"/>
      <c r="LEH60" s="287"/>
      <c r="LEI60" s="285"/>
      <c r="LEJ60" s="287"/>
      <c r="LEK60" s="287"/>
      <c r="LEL60" s="285"/>
      <c r="LEM60" s="287"/>
      <c r="LEN60" s="287"/>
      <c r="LEO60" s="285"/>
      <c r="LEP60" s="286"/>
      <c r="LEQ60" s="286"/>
      <c r="LER60" s="286"/>
      <c r="LES60" s="287"/>
      <c r="LET60" s="287"/>
      <c r="LEU60" s="285"/>
      <c r="LEV60" s="286"/>
      <c r="LEW60" s="286"/>
      <c r="LEX60" s="286"/>
      <c r="LEY60" s="287"/>
      <c r="LEZ60" s="287"/>
      <c r="LFA60" s="285"/>
      <c r="LFB60" s="287"/>
      <c r="LFC60" s="287"/>
      <c r="LFD60" s="285"/>
      <c r="LFE60" s="286"/>
      <c r="LFF60" s="286"/>
      <c r="LFG60" s="286"/>
      <c r="LFH60" s="286"/>
      <c r="LFI60" s="286"/>
      <c r="LFJ60" s="286"/>
      <c r="LFK60" s="163"/>
      <c r="LFL60" s="154"/>
      <c r="LFM60" s="287"/>
      <c r="LFN60" s="287"/>
      <c r="LFO60" s="285"/>
      <c r="LFP60" s="287"/>
      <c r="LFQ60" s="287"/>
      <c r="LFR60" s="285"/>
      <c r="LFS60" s="287"/>
      <c r="LFT60" s="287"/>
      <c r="LFU60" s="285"/>
      <c r="LFV60" s="287"/>
      <c r="LFW60" s="287"/>
      <c r="LFX60" s="285"/>
      <c r="LFY60" s="287"/>
      <c r="LFZ60" s="287"/>
      <c r="LGA60" s="285"/>
      <c r="LGB60" s="287"/>
      <c r="LGC60" s="287"/>
      <c r="LGD60" s="285"/>
      <c r="LGE60" s="287"/>
      <c r="LGF60" s="287"/>
      <c r="LGG60" s="285"/>
      <c r="LGH60" s="287"/>
      <c r="LGI60" s="287"/>
      <c r="LGJ60" s="285"/>
      <c r="LGK60" s="287"/>
      <c r="LGL60" s="287"/>
      <c r="LGM60" s="285"/>
      <c r="LGN60" s="287"/>
      <c r="LGO60" s="287"/>
      <c r="LGP60" s="285"/>
      <c r="LGQ60" s="287"/>
      <c r="LGR60" s="287"/>
      <c r="LGS60" s="285"/>
      <c r="LGT60" s="287"/>
      <c r="LGU60" s="287"/>
      <c r="LGV60" s="285"/>
      <c r="LGW60" s="287"/>
      <c r="LGX60" s="287"/>
      <c r="LGY60" s="285"/>
      <c r="LGZ60" s="287"/>
      <c r="LHA60" s="287"/>
      <c r="LHB60" s="285"/>
      <c r="LHC60" s="287"/>
      <c r="LHD60" s="287"/>
      <c r="LHE60" s="285"/>
      <c r="LHF60" s="287"/>
      <c r="LHG60" s="287"/>
      <c r="LHH60" s="285"/>
      <c r="LHI60" s="287"/>
      <c r="LHJ60" s="287"/>
      <c r="LHK60" s="285"/>
      <c r="LHL60" s="287"/>
      <c r="LHM60" s="287"/>
      <c r="LHN60" s="285"/>
      <c r="LHO60" s="287"/>
      <c r="LHP60" s="287"/>
      <c r="LHQ60" s="285"/>
      <c r="LHR60" s="287"/>
      <c r="LHS60" s="287"/>
      <c r="LHT60" s="285"/>
      <c r="LHU60" s="287"/>
      <c r="LHV60" s="287"/>
      <c r="LHW60" s="285"/>
      <c r="LHX60" s="286"/>
      <c r="LHY60" s="286"/>
      <c r="LHZ60" s="286"/>
      <c r="LIA60" s="287"/>
      <c r="LIB60" s="287"/>
      <c r="LIC60" s="285"/>
      <c r="LID60" s="286"/>
      <c r="LIE60" s="286"/>
      <c r="LIF60" s="286"/>
      <c r="LIG60" s="287"/>
      <c r="LIH60" s="287"/>
      <c r="LII60" s="285"/>
      <c r="LIJ60" s="287"/>
      <c r="LIK60" s="287"/>
      <c r="LIL60" s="285"/>
      <c r="LIM60" s="286"/>
      <c r="LIN60" s="286"/>
      <c r="LIO60" s="286"/>
      <c r="LIP60" s="286"/>
      <c r="LIQ60" s="286"/>
      <c r="LIR60" s="286"/>
      <c r="LIS60" s="163"/>
      <c r="LIT60" s="154"/>
      <c r="LIU60" s="287"/>
      <c r="LIV60" s="287"/>
      <c r="LIW60" s="285"/>
      <c r="LIX60" s="287"/>
      <c r="LIY60" s="287"/>
      <c r="LIZ60" s="285"/>
      <c r="LJA60" s="287"/>
      <c r="LJB60" s="287"/>
      <c r="LJC60" s="285"/>
      <c r="LJD60" s="287"/>
      <c r="LJE60" s="287"/>
      <c r="LJF60" s="285"/>
      <c r="LJG60" s="287"/>
      <c r="LJH60" s="287"/>
      <c r="LJI60" s="285"/>
      <c r="LJJ60" s="287"/>
      <c r="LJK60" s="287"/>
      <c r="LJL60" s="285"/>
      <c r="LJM60" s="287"/>
      <c r="LJN60" s="287"/>
      <c r="LJO60" s="285"/>
      <c r="LJP60" s="287"/>
      <c r="LJQ60" s="287"/>
      <c r="LJR60" s="285"/>
      <c r="LJS60" s="287"/>
      <c r="LJT60" s="287"/>
      <c r="LJU60" s="285"/>
      <c r="LJV60" s="287"/>
      <c r="LJW60" s="287"/>
      <c r="LJX60" s="285"/>
      <c r="LJY60" s="287"/>
      <c r="LJZ60" s="287"/>
      <c r="LKA60" s="285"/>
      <c r="LKB60" s="287"/>
      <c r="LKC60" s="287"/>
      <c r="LKD60" s="285"/>
      <c r="LKE60" s="287"/>
      <c r="LKF60" s="287"/>
      <c r="LKG60" s="285"/>
      <c r="LKH60" s="287"/>
      <c r="LKI60" s="287"/>
      <c r="LKJ60" s="285"/>
      <c r="LKK60" s="287"/>
      <c r="LKL60" s="287"/>
      <c r="LKM60" s="285"/>
      <c r="LKN60" s="287"/>
      <c r="LKO60" s="287"/>
      <c r="LKP60" s="285"/>
      <c r="LKQ60" s="287"/>
      <c r="LKR60" s="287"/>
      <c r="LKS60" s="285"/>
      <c r="LKT60" s="287"/>
      <c r="LKU60" s="287"/>
      <c r="LKV60" s="285"/>
      <c r="LKW60" s="287"/>
      <c r="LKX60" s="287"/>
      <c r="LKY60" s="285"/>
      <c r="LKZ60" s="287"/>
      <c r="LLA60" s="287"/>
      <c r="LLB60" s="285"/>
      <c r="LLC60" s="287"/>
      <c r="LLD60" s="287"/>
      <c r="LLE60" s="285"/>
      <c r="LLF60" s="286"/>
      <c r="LLG60" s="286"/>
      <c r="LLH60" s="286"/>
      <c r="LLI60" s="287"/>
      <c r="LLJ60" s="287"/>
      <c r="LLK60" s="285"/>
      <c r="LLL60" s="286"/>
      <c r="LLM60" s="286"/>
      <c r="LLN60" s="286"/>
      <c r="LLO60" s="287"/>
      <c r="LLP60" s="287"/>
      <c r="LLQ60" s="285"/>
      <c r="LLR60" s="287"/>
      <c r="LLS60" s="287"/>
      <c r="LLT60" s="285"/>
      <c r="LLU60" s="286"/>
      <c r="LLV60" s="286"/>
      <c r="LLW60" s="286"/>
      <c r="LLX60" s="286"/>
      <c r="LLY60" s="286"/>
      <c r="LLZ60" s="286"/>
      <c r="LMA60" s="163"/>
      <c r="LMB60" s="154"/>
      <c r="LMC60" s="287"/>
      <c r="LMD60" s="287"/>
      <c r="LME60" s="285"/>
      <c r="LMF60" s="287"/>
      <c r="LMG60" s="287"/>
      <c r="LMH60" s="285"/>
      <c r="LMI60" s="287"/>
      <c r="LMJ60" s="287"/>
      <c r="LMK60" s="285"/>
      <c r="LML60" s="287"/>
      <c r="LMM60" s="287"/>
      <c r="LMN60" s="285"/>
      <c r="LMO60" s="287"/>
      <c r="LMP60" s="287"/>
      <c r="LMQ60" s="285"/>
      <c r="LMR60" s="287"/>
      <c r="LMS60" s="287"/>
      <c r="LMT60" s="285"/>
      <c r="LMU60" s="287"/>
      <c r="LMV60" s="287"/>
      <c r="LMW60" s="285"/>
      <c r="LMX60" s="287"/>
      <c r="LMY60" s="287"/>
      <c r="LMZ60" s="285"/>
      <c r="LNA60" s="287"/>
      <c r="LNB60" s="287"/>
      <c r="LNC60" s="285"/>
      <c r="LND60" s="287"/>
      <c r="LNE60" s="287"/>
      <c r="LNF60" s="285"/>
      <c r="LNG60" s="287"/>
      <c r="LNH60" s="287"/>
      <c r="LNI60" s="285"/>
      <c r="LNJ60" s="287"/>
      <c r="LNK60" s="287"/>
      <c r="LNL60" s="285"/>
      <c r="LNM60" s="287"/>
      <c r="LNN60" s="287"/>
      <c r="LNO60" s="285"/>
      <c r="LNP60" s="287"/>
      <c r="LNQ60" s="287"/>
      <c r="LNR60" s="285"/>
      <c r="LNS60" s="287"/>
      <c r="LNT60" s="287"/>
      <c r="LNU60" s="285"/>
      <c r="LNV60" s="287"/>
      <c r="LNW60" s="287"/>
      <c r="LNX60" s="285"/>
      <c r="LNY60" s="287"/>
      <c r="LNZ60" s="287"/>
      <c r="LOA60" s="285"/>
      <c r="LOB60" s="287"/>
      <c r="LOC60" s="287"/>
      <c r="LOD60" s="285"/>
      <c r="LOE60" s="287"/>
      <c r="LOF60" s="287"/>
      <c r="LOG60" s="285"/>
      <c r="LOH60" s="287"/>
      <c r="LOI60" s="287"/>
      <c r="LOJ60" s="285"/>
      <c r="LOK60" s="287"/>
      <c r="LOL60" s="287"/>
      <c r="LOM60" s="285"/>
      <c r="LON60" s="286"/>
      <c r="LOO60" s="286"/>
      <c r="LOP60" s="286"/>
      <c r="LOQ60" s="287"/>
      <c r="LOR60" s="287"/>
      <c r="LOS60" s="285"/>
      <c r="LOT60" s="286"/>
      <c r="LOU60" s="286"/>
      <c r="LOV60" s="286"/>
      <c r="LOW60" s="287"/>
      <c r="LOX60" s="287"/>
      <c r="LOY60" s="285"/>
      <c r="LOZ60" s="287"/>
      <c r="LPA60" s="287"/>
      <c r="LPB60" s="285"/>
      <c r="LPC60" s="286"/>
      <c r="LPD60" s="286"/>
      <c r="LPE60" s="286"/>
      <c r="LPF60" s="286"/>
      <c r="LPG60" s="286"/>
      <c r="LPH60" s="286"/>
      <c r="LPI60" s="163"/>
      <c r="LPJ60" s="154"/>
      <c r="LPK60" s="287"/>
      <c r="LPL60" s="287"/>
      <c r="LPM60" s="285"/>
      <c r="LPN60" s="287"/>
      <c r="LPO60" s="287"/>
      <c r="LPP60" s="285"/>
      <c r="LPQ60" s="287"/>
      <c r="LPR60" s="287"/>
      <c r="LPS60" s="285"/>
      <c r="LPT60" s="287"/>
      <c r="LPU60" s="287"/>
      <c r="LPV60" s="285"/>
      <c r="LPW60" s="287"/>
      <c r="LPX60" s="287"/>
      <c r="LPY60" s="285"/>
      <c r="LPZ60" s="287"/>
      <c r="LQA60" s="287"/>
      <c r="LQB60" s="285"/>
      <c r="LQC60" s="287"/>
      <c r="LQD60" s="287"/>
      <c r="LQE60" s="285"/>
      <c r="LQF60" s="287"/>
      <c r="LQG60" s="287"/>
      <c r="LQH60" s="285"/>
      <c r="LQI60" s="287"/>
      <c r="LQJ60" s="287"/>
      <c r="LQK60" s="285"/>
      <c r="LQL60" s="287"/>
      <c r="LQM60" s="287"/>
      <c r="LQN60" s="285"/>
      <c r="LQO60" s="287"/>
      <c r="LQP60" s="287"/>
      <c r="LQQ60" s="285"/>
      <c r="LQR60" s="287"/>
      <c r="LQS60" s="287"/>
      <c r="LQT60" s="285"/>
      <c r="LQU60" s="287"/>
      <c r="LQV60" s="287"/>
      <c r="LQW60" s="285"/>
      <c r="LQX60" s="287"/>
      <c r="LQY60" s="287"/>
      <c r="LQZ60" s="285"/>
      <c r="LRA60" s="287"/>
      <c r="LRB60" s="287"/>
      <c r="LRC60" s="285"/>
      <c r="LRD60" s="287"/>
      <c r="LRE60" s="287"/>
      <c r="LRF60" s="285"/>
      <c r="LRG60" s="287"/>
      <c r="LRH60" s="287"/>
      <c r="LRI60" s="285"/>
      <c r="LRJ60" s="287"/>
      <c r="LRK60" s="287"/>
      <c r="LRL60" s="285"/>
      <c r="LRM60" s="287"/>
      <c r="LRN60" s="287"/>
      <c r="LRO60" s="285"/>
      <c r="LRP60" s="287"/>
      <c r="LRQ60" s="287"/>
      <c r="LRR60" s="285"/>
      <c r="LRS60" s="287"/>
      <c r="LRT60" s="287"/>
      <c r="LRU60" s="285"/>
      <c r="LRV60" s="286"/>
      <c r="LRW60" s="286"/>
      <c r="LRX60" s="286"/>
      <c r="LRY60" s="287"/>
      <c r="LRZ60" s="287"/>
      <c r="LSA60" s="285"/>
      <c r="LSB60" s="286"/>
      <c r="LSC60" s="286"/>
      <c r="LSD60" s="286"/>
      <c r="LSE60" s="287"/>
      <c r="LSF60" s="287"/>
      <c r="LSG60" s="285"/>
      <c r="LSH60" s="287"/>
      <c r="LSI60" s="287"/>
      <c r="LSJ60" s="285"/>
      <c r="LSK60" s="286"/>
      <c r="LSL60" s="286"/>
      <c r="LSM60" s="286"/>
      <c r="LSN60" s="286"/>
      <c r="LSO60" s="286"/>
      <c r="LSP60" s="286"/>
      <c r="LSQ60" s="163"/>
      <c r="LSR60" s="154"/>
      <c r="LSS60" s="287"/>
      <c r="LST60" s="287"/>
      <c r="LSU60" s="285"/>
      <c r="LSV60" s="287"/>
      <c r="LSW60" s="287"/>
      <c r="LSX60" s="285"/>
      <c r="LSY60" s="287"/>
      <c r="LSZ60" s="287"/>
      <c r="LTA60" s="285"/>
      <c r="LTB60" s="287"/>
      <c r="LTC60" s="287"/>
      <c r="LTD60" s="285"/>
      <c r="LTE60" s="287"/>
      <c r="LTF60" s="287"/>
      <c r="LTG60" s="285"/>
      <c r="LTH60" s="287"/>
      <c r="LTI60" s="287"/>
      <c r="LTJ60" s="285"/>
      <c r="LTK60" s="287"/>
      <c r="LTL60" s="287"/>
      <c r="LTM60" s="285"/>
      <c r="LTN60" s="287"/>
      <c r="LTO60" s="287"/>
      <c r="LTP60" s="285"/>
      <c r="LTQ60" s="287"/>
      <c r="LTR60" s="287"/>
      <c r="LTS60" s="285"/>
      <c r="LTT60" s="287"/>
      <c r="LTU60" s="287"/>
      <c r="LTV60" s="285"/>
      <c r="LTW60" s="287"/>
      <c r="LTX60" s="287"/>
      <c r="LTY60" s="285"/>
      <c r="LTZ60" s="287"/>
      <c r="LUA60" s="287"/>
      <c r="LUB60" s="285"/>
      <c r="LUC60" s="287"/>
      <c r="LUD60" s="287"/>
      <c r="LUE60" s="285"/>
      <c r="LUF60" s="287"/>
      <c r="LUG60" s="287"/>
      <c r="LUH60" s="285"/>
      <c r="LUI60" s="287"/>
      <c r="LUJ60" s="287"/>
      <c r="LUK60" s="285"/>
      <c r="LUL60" s="287"/>
      <c r="LUM60" s="287"/>
      <c r="LUN60" s="285"/>
      <c r="LUO60" s="287"/>
      <c r="LUP60" s="287"/>
      <c r="LUQ60" s="285"/>
      <c r="LUR60" s="287"/>
      <c r="LUS60" s="287"/>
      <c r="LUT60" s="285"/>
      <c r="LUU60" s="287"/>
      <c r="LUV60" s="287"/>
      <c r="LUW60" s="285"/>
      <c r="LUX60" s="287"/>
      <c r="LUY60" s="287"/>
      <c r="LUZ60" s="285"/>
      <c r="LVA60" s="287"/>
      <c r="LVB60" s="287"/>
      <c r="LVC60" s="285"/>
      <c r="LVD60" s="286"/>
      <c r="LVE60" s="286"/>
      <c r="LVF60" s="286"/>
      <c r="LVG60" s="287"/>
      <c r="LVH60" s="287"/>
      <c r="LVI60" s="285"/>
      <c r="LVJ60" s="286"/>
      <c r="LVK60" s="286"/>
      <c r="LVL60" s="286"/>
      <c r="LVM60" s="287"/>
      <c r="LVN60" s="287"/>
      <c r="LVO60" s="285"/>
      <c r="LVP60" s="287"/>
      <c r="LVQ60" s="287"/>
      <c r="LVR60" s="285"/>
      <c r="LVS60" s="286"/>
      <c r="LVT60" s="286"/>
      <c r="LVU60" s="286"/>
      <c r="LVV60" s="286"/>
      <c r="LVW60" s="286"/>
      <c r="LVX60" s="286"/>
      <c r="LVY60" s="163"/>
      <c r="LVZ60" s="154"/>
      <c r="LWA60" s="287"/>
      <c r="LWB60" s="287"/>
      <c r="LWC60" s="285"/>
      <c r="LWD60" s="287"/>
      <c r="LWE60" s="287"/>
      <c r="LWF60" s="285"/>
      <c r="LWG60" s="287"/>
      <c r="LWH60" s="287"/>
      <c r="LWI60" s="285"/>
      <c r="LWJ60" s="287"/>
      <c r="LWK60" s="287"/>
      <c r="LWL60" s="285"/>
      <c r="LWM60" s="287"/>
      <c r="LWN60" s="287"/>
      <c r="LWO60" s="285"/>
      <c r="LWP60" s="287"/>
      <c r="LWQ60" s="287"/>
      <c r="LWR60" s="285"/>
      <c r="LWS60" s="287"/>
      <c r="LWT60" s="287"/>
      <c r="LWU60" s="285"/>
      <c r="LWV60" s="287"/>
      <c r="LWW60" s="287"/>
      <c r="LWX60" s="285"/>
      <c r="LWY60" s="287"/>
      <c r="LWZ60" s="287"/>
      <c r="LXA60" s="285"/>
      <c r="LXB60" s="287"/>
      <c r="LXC60" s="287"/>
      <c r="LXD60" s="285"/>
      <c r="LXE60" s="287"/>
      <c r="LXF60" s="287"/>
      <c r="LXG60" s="285"/>
      <c r="LXH60" s="287"/>
      <c r="LXI60" s="287"/>
      <c r="LXJ60" s="285"/>
      <c r="LXK60" s="287"/>
      <c r="LXL60" s="287"/>
      <c r="LXM60" s="285"/>
      <c r="LXN60" s="287"/>
      <c r="LXO60" s="287"/>
      <c r="LXP60" s="285"/>
      <c r="LXQ60" s="287"/>
      <c r="LXR60" s="287"/>
      <c r="LXS60" s="285"/>
      <c r="LXT60" s="287"/>
      <c r="LXU60" s="287"/>
      <c r="LXV60" s="285"/>
      <c r="LXW60" s="287"/>
      <c r="LXX60" s="287"/>
      <c r="LXY60" s="285"/>
      <c r="LXZ60" s="287"/>
      <c r="LYA60" s="287"/>
      <c r="LYB60" s="285"/>
      <c r="LYC60" s="287"/>
      <c r="LYD60" s="287"/>
      <c r="LYE60" s="285"/>
      <c r="LYF60" s="287"/>
      <c r="LYG60" s="287"/>
      <c r="LYH60" s="285"/>
      <c r="LYI60" s="287"/>
      <c r="LYJ60" s="287"/>
      <c r="LYK60" s="285"/>
      <c r="LYL60" s="286"/>
      <c r="LYM60" s="286"/>
      <c r="LYN60" s="286"/>
      <c r="LYO60" s="287"/>
      <c r="LYP60" s="287"/>
      <c r="LYQ60" s="285"/>
      <c r="LYR60" s="286"/>
      <c r="LYS60" s="286"/>
      <c r="LYT60" s="286"/>
      <c r="LYU60" s="287"/>
      <c r="LYV60" s="287"/>
      <c r="LYW60" s="285"/>
      <c r="LYX60" s="287"/>
      <c r="LYY60" s="287"/>
      <c r="LYZ60" s="285"/>
      <c r="LZA60" s="286"/>
      <c r="LZB60" s="286"/>
      <c r="LZC60" s="286"/>
      <c r="LZD60" s="286"/>
      <c r="LZE60" s="286"/>
      <c r="LZF60" s="286"/>
      <c r="LZG60" s="163"/>
      <c r="LZH60" s="154"/>
      <c r="LZI60" s="287"/>
      <c r="LZJ60" s="287"/>
      <c r="LZK60" s="285"/>
      <c r="LZL60" s="287"/>
      <c r="LZM60" s="287"/>
      <c r="LZN60" s="285"/>
      <c r="LZO60" s="287"/>
      <c r="LZP60" s="287"/>
      <c r="LZQ60" s="285"/>
      <c r="LZR60" s="287"/>
      <c r="LZS60" s="287"/>
      <c r="LZT60" s="285"/>
      <c r="LZU60" s="287"/>
      <c r="LZV60" s="287"/>
      <c r="LZW60" s="285"/>
      <c r="LZX60" s="287"/>
      <c r="LZY60" s="287"/>
      <c r="LZZ60" s="285"/>
      <c r="MAA60" s="287"/>
      <c r="MAB60" s="287"/>
      <c r="MAC60" s="285"/>
      <c r="MAD60" s="287"/>
      <c r="MAE60" s="287"/>
      <c r="MAF60" s="285"/>
      <c r="MAG60" s="287"/>
      <c r="MAH60" s="287"/>
      <c r="MAI60" s="285"/>
      <c r="MAJ60" s="287"/>
      <c r="MAK60" s="287"/>
      <c r="MAL60" s="285"/>
      <c r="MAM60" s="287"/>
      <c r="MAN60" s="287"/>
      <c r="MAO60" s="285"/>
      <c r="MAP60" s="287"/>
      <c r="MAQ60" s="287"/>
      <c r="MAR60" s="285"/>
      <c r="MAS60" s="287"/>
      <c r="MAT60" s="287"/>
      <c r="MAU60" s="285"/>
      <c r="MAV60" s="287"/>
      <c r="MAW60" s="287"/>
      <c r="MAX60" s="285"/>
      <c r="MAY60" s="287"/>
      <c r="MAZ60" s="287"/>
      <c r="MBA60" s="285"/>
      <c r="MBB60" s="287"/>
      <c r="MBC60" s="287"/>
      <c r="MBD60" s="285"/>
      <c r="MBE60" s="287"/>
      <c r="MBF60" s="287"/>
      <c r="MBG60" s="285"/>
      <c r="MBH60" s="287"/>
      <c r="MBI60" s="287"/>
      <c r="MBJ60" s="285"/>
      <c r="MBK60" s="287"/>
      <c r="MBL60" s="287"/>
      <c r="MBM60" s="285"/>
      <c r="MBN60" s="287"/>
      <c r="MBO60" s="287"/>
      <c r="MBP60" s="285"/>
      <c r="MBQ60" s="287"/>
      <c r="MBR60" s="287"/>
      <c r="MBS60" s="285"/>
      <c r="MBT60" s="286"/>
      <c r="MBU60" s="286"/>
      <c r="MBV60" s="286"/>
      <c r="MBW60" s="287"/>
      <c r="MBX60" s="287"/>
      <c r="MBY60" s="285"/>
      <c r="MBZ60" s="286"/>
      <c r="MCA60" s="286"/>
      <c r="MCB60" s="286"/>
      <c r="MCC60" s="287"/>
      <c r="MCD60" s="287"/>
      <c r="MCE60" s="285"/>
      <c r="MCF60" s="287"/>
      <c r="MCG60" s="287"/>
      <c r="MCH60" s="285"/>
      <c r="MCI60" s="286"/>
      <c r="MCJ60" s="286"/>
      <c r="MCK60" s="286"/>
      <c r="MCL60" s="286"/>
      <c r="MCM60" s="286"/>
      <c r="MCN60" s="286"/>
      <c r="MCO60" s="163"/>
      <c r="MCP60" s="154"/>
      <c r="MCQ60" s="287"/>
      <c r="MCR60" s="287"/>
      <c r="MCS60" s="285"/>
      <c r="MCT60" s="287"/>
      <c r="MCU60" s="287"/>
      <c r="MCV60" s="285"/>
      <c r="MCW60" s="287"/>
      <c r="MCX60" s="287"/>
      <c r="MCY60" s="285"/>
      <c r="MCZ60" s="287"/>
      <c r="MDA60" s="287"/>
      <c r="MDB60" s="285"/>
      <c r="MDC60" s="287"/>
      <c r="MDD60" s="287"/>
      <c r="MDE60" s="285"/>
      <c r="MDF60" s="287"/>
      <c r="MDG60" s="287"/>
      <c r="MDH60" s="285"/>
      <c r="MDI60" s="287"/>
      <c r="MDJ60" s="287"/>
      <c r="MDK60" s="285"/>
      <c r="MDL60" s="287"/>
      <c r="MDM60" s="287"/>
      <c r="MDN60" s="285"/>
      <c r="MDO60" s="287"/>
      <c r="MDP60" s="287"/>
      <c r="MDQ60" s="285"/>
      <c r="MDR60" s="287"/>
      <c r="MDS60" s="287"/>
      <c r="MDT60" s="285"/>
      <c r="MDU60" s="287"/>
      <c r="MDV60" s="287"/>
      <c r="MDW60" s="285"/>
      <c r="MDX60" s="287"/>
      <c r="MDY60" s="287"/>
      <c r="MDZ60" s="285"/>
      <c r="MEA60" s="287"/>
      <c r="MEB60" s="287"/>
      <c r="MEC60" s="285"/>
      <c r="MED60" s="287"/>
      <c r="MEE60" s="287"/>
      <c r="MEF60" s="285"/>
      <c r="MEG60" s="287"/>
      <c r="MEH60" s="287"/>
      <c r="MEI60" s="285"/>
      <c r="MEJ60" s="287"/>
      <c r="MEK60" s="287"/>
      <c r="MEL60" s="285"/>
      <c r="MEM60" s="287"/>
      <c r="MEN60" s="287"/>
      <c r="MEO60" s="285"/>
      <c r="MEP60" s="287"/>
      <c r="MEQ60" s="287"/>
      <c r="MER60" s="285"/>
      <c r="MES60" s="287"/>
      <c r="MET60" s="287"/>
      <c r="MEU60" s="285"/>
      <c r="MEV60" s="287"/>
      <c r="MEW60" s="287"/>
      <c r="MEX60" s="285"/>
      <c r="MEY60" s="287"/>
      <c r="MEZ60" s="287"/>
      <c r="MFA60" s="285"/>
      <c r="MFB60" s="286"/>
      <c r="MFC60" s="286"/>
      <c r="MFD60" s="286"/>
      <c r="MFE60" s="287"/>
      <c r="MFF60" s="287"/>
      <c r="MFG60" s="285"/>
      <c r="MFH60" s="286"/>
      <c r="MFI60" s="286"/>
      <c r="MFJ60" s="286"/>
      <c r="MFK60" s="287"/>
      <c r="MFL60" s="287"/>
      <c r="MFM60" s="285"/>
      <c r="MFN60" s="287"/>
      <c r="MFO60" s="287"/>
      <c r="MFP60" s="285"/>
      <c r="MFQ60" s="286"/>
      <c r="MFR60" s="286"/>
      <c r="MFS60" s="286"/>
      <c r="MFT60" s="286"/>
      <c r="MFU60" s="286"/>
      <c r="MFV60" s="286"/>
      <c r="MFW60" s="163"/>
      <c r="MFX60" s="154"/>
      <c r="MFY60" s="287"/>
      <c r="MFZ60" s="287"/>
      <c r="MGA60" s="285"/>
      <c r="MGB60" s="287"/>
      <c r="MGC60" s="287"/>
      <c r="MGD60" s="285"/>
      <c r="MGE60" s="287"/>
      <c r="MGF60" s="287"/>
      <c r="MGG60" s="285"/>
      <c r="MGH60" s="287"/>
      <c r="MGI60" s="287"/>
      <c r="MGJ60" s="285"/>
      <c r="MGK60" s="287"/>
      <c r="MGL60" s="287"/>
      <c r="MGM60" s="285"/>
      <c r="MGN60" s="287"/>
      <c r="MGO60" s="287"/>
      <c r="MGP60" s="285"/>
      <c r="MGQ60" s="287"/>
      <c r="MGR60" s="287"/>
      <c r="MGS60" s="285"/>
      <c r="MGT60" s="287"/>
      <c r="MGU60" s="287"/>
      <c r="MGV60" s="285"/>
      <c r="MGW60" s="287"/>
      <c r="MGX60" s="287"/>
      <c r="MGY60" s="285"/>
      <c r="MGZ60" s="287"/>
      <c r="MHA60" s="287"/>
      <c r="MHB60" s="285"/>
      <c r="MHC60" s="287"/>
      <c r="MHD60" s="287"/>
      <c r="MHE60" s="285"/>
      <c r="MHF60" s="287"/>
      <c r="MHG60" s="287"/>
      <c r="MHH60" s="285"/>
      <c r="MHI60" s="287"/>
      <c r="MHJ60" s="287"/>
      <c r="MHK60" s="285"/>
      <c r="MHL60" s="287"/>
      <c r="MHM60" s="287"/>
      <c r="MHN60" s="285"/>
      <c r="MHO60" s="287"/>
      <c r="MHP60" s="287"/>
      <c r="MHQ60" s="285"/>
      <c r="MHR60" s="287"/>
      <c r="MHS60" s="287"/>
      <c r="MHT60" s="285"/>
      <c r="MHU60" s="287"/>
      <c r="MHV60" s="287"/>
      <c r="MHW60" s="285"/>
      <c r="MHX60" s="287"/>
      <c r="MHY60" s="287"/>
      <c r="MHZ60" s="285"/>
      <c r="MIA60" s="287"/>
      <c r="MIB60" s="287"/>
      <c r="MIC60" s="285"/>
      <c r="MID60" s="287"/>
      <c r="MIE60" s="287"/>
      <c r="MIF60" s="285"/>
      <c r="MIG60" s="287"/>
      <c r="MIH60" s="287"/>
      <c r="MII60" s="285"/>
      <c r="MIJ60" s="286"/>
      <c r="MIK60" s="286"/>
      <c r="MIL60" s="286"/>
      <c r="MIM60" s="287"/>
      <c r="MIN60" s="287"/>
      <c r="MIO60" s="285"/>
      <c r="MIP60" s="286"/>
      <c r="MIQ60" s="286"/>
      <c r="MIR60" s="286"/>
      <c r="MIS60" s="287"/>
      <c r="MIT60" s="287"/>
      <c r="MIU60" s="285"/>
      <c r="MIV60" s="287"/>
      <c r="MIW60" s="287"/>
      <c r="MIX60" s="285"/>
      <c r="MIY60" s="286"/>
      <c r="MIZ60" s="286"/>
      <c r="MJA60" s="286"/>
      <c r="MJB60" s="286"/>
      <c r="MJC60" s="286"/>
      <c r="MJD60" s="286"/>
      <c r="MJE60" s="163"/>
      <c r="MJF60" s="154"/>
      <c r="MJG60" s="287"/>
      <c r="MJH60" s="287"/>
      <c r="MJI60" s="285"/>
      <c r="MJJ60" s="287"/>
      <c r="MJK60" s="287"/>
      <c r="MJL60" s="285"/>
      <c r="MJM60" s="287"/>
      <c r="MJN60" s="287"/>
      <c r="MJO60" s="285"/>
      <c r="MJP60" s="287"/>
      <c r="MJQ60" s="287"/>
      <c r="MJR60" s="285"/>
      <c r="MJS60" s="287"/>
      <c r="MJT60" s="287"/>
      <c r="MJU60" s="285"/>
      <c r="MJV60" s="287"/>
      <c r="MJW60" s="287"/>
      <c r="MJX60" s="285"/>
      <c r="MJY60" s="287"/>
      <c r="MJZ60" s="287"/>
      <c r="MKA60" s="285"/>
      <c r="MKB60" s="287"/>
      <c r="MKC60" s="287"/>
      <c r="MKD60" s="285"/>
      <c r="MKE60" s="287"/>
      <c r="MKF60" s="287"/>
      <c r="MKG60" s="285"/>
      <c r="MKH60" s="287"/>
      <c r="MKI60" s="287"/>
      <c r="MKJ60" s="285"/>
      <c r="MKK60" s="287"/>
      <c r="MKL60" s="287"/>
      <c r="MKM60" s="285"/>
      <c r="MKN60" s="287"/>
      <c r="MKO60" s="287"/>
      <c r="MKP60" s="285"/>
      <c r="MKQ60" s="287"/>
      <c r="MKR60" s="287"/>
      <c r="MKS60" s="285"/>
      <c r="MKT60" s="287"/>
      <c r="MKU60" s="287"/>
      <c r="MKV60" s="285"/>
      <c r="MKW60" s="287"/>
      <c r="MKX60" s="287"/>
      <c r="MKY60" s="285"/>
      <c r="MKZ60" s="287"/>
      <c r="MLA60" s="287"/>
      <c r="MLB60" s="285"/>
      <c r="MLC60" s="287"/>
      <c r="MLD60" s="287"/>
      <c r="MLE60" s="285"/>
      <c r="MLF60" s="287"/>
      <c r="MLG60" s="287"/>
      <c r="MLH60" s="285"/>
      <c r="MLI60" s="287"/>
      <c r="MLJ60" s="287"/>
      <c r="MLK60" s="285"/>
      <c r="MLL60" s="287"/>
      <c r="MLM60" s="287"/>
      <c r="MLN60" s="285"/>
      <c r="MLO60" s="287"/>
      <c r="MLP60" s="287"/>
      <c r="MLQ60" s="285"/>
      <c r="MLR60" s="286"/>
      <c r="MLS60" s="286"/>
      <c r="MLT60" s="286"/>
      <c r="MLU60" s="287"/>
      <c r="MLV60" s="287"/>
      <c r="MLW60" s="285"/>
      <c r="MLX60" s="286"/>
      <c r="MLY60" s="286"/>
      <c r="MLZ60" s="286"/>
      <c r="MMA60" s="287"/>
      <c r="MMB60" s="287"/>
      <c r="MMC60" s="285"/>
      <c r="MMD60" s="287"/>
      <c r="MME60" s="287"/>
      <c r="MMF60" s="285"/>
      <c r="MMG60" s="286"/>
      <c r="MMH60" s="286"/>
      <c r="MMI60" s="286"/>
      <c r="MMJ60" s="286"/>
      <c r="MMK60" s="286"/>
      <c r="MML60" s="286"/>
      <c r="MMM60" s="163"/>
      <c r="MMN60" s="154"/>
      <c r="MMO60" s="287"/>
      <c r="MMP60" s="287"/>
      <c r="MMQ60" s="285"/>
      <c r="MMR60" s="287"/>
      <c r="MMS60" s="287"/>
      <c r="MMT60" s="285"/>
      <c r="MMU60" s="287"/>
      <c r="MMV60" s="287"/>
      <c r="MMW60" s="285"/>
      <c r="MMX60" s="287"/>
      <c r="MMY60" s="287"/>
      <c r="MMZ60" s="285"/>
      <c r="MNA60" s="287"/>
      <c r="MNB60" s="287"/>
      <c r="MNC60" s="285"/>
      <c r="MND60" s="287"/>
      <c r="MNE60" s="287"/>
      <c r="MNF60" s="285"/>
      <c r="MNG60" s="287"/>
      <c r="MNH60" s="287"/>
      <c r="MNI60" s="285"/>
      <c r="MNJ60" s="287"/>
      <c r="MNK60" s="287"/>
      <c r="MNL60" s="285"/>
      <c r="MNM60" s="287"/>
      <c r="MNN60" s="287"/>
      <c r="MNO60" s="285"/>
      <c r="MNP60" s="287"/>
      <c r="MNQ60" s="287"/>
      <c r="MNR60" s="285"/>
      <c r="MNS60" s="287"/>
      <c r="MNT60" s="287"/>
      <c r="MNU60" s="285"/>
      <c r="MNV60" s="287"/>
      <c r="MNW60" s="287"/>
      <c r="MNX60" s="285"/>
      <c r="MNY60" s="287"/>
      <c r="MNZ60" s="287"/>
      <c r="MOA60" s="285"/>
      <c r="MOB60" s="287"/>
      <c r="MOC60" s="287"/>
      <c r="MOD60" s="285"/>
      <c r="MOE60" s="287"/>
      <c r="MOF60" s="287"/>
      <c r="MOG60" s="285"/>
      <c r="MOH60" s="287"/>
      <c r="MOI60" s="287"/>
      <c r="MOJ60" s="285"/>
      <c r="MOK60" s="287"/>
      <c r="MOL60" s="287"/>
      <c r="MOM60" s="285"/>
      <c r="MON60" s="287"/>
      <c r="MOO60" s="287"/>
      <c r="MOP60" s="285"/>
      <c r="MOQ60" s="287"/>
      <c r="MOR60" s="287"/>
      <c r="MOS60" s="285"/>
      <c r="MOT60" s="287"/>
      <c r="MOU60" s="287"/>
      <c r="MOV60" s="285"/>
      <c r="MOW60" s="287"/>
      <c r="MOX60" s="287"/>
      <c r="MOY60" s="285"/>
      <c r="MOZ60" s="286"/>
      <c r="MPA60" s="286"/>
      <c r="MPB60" s="286"/>
      <c r="MPC60" s="287"/>
      <c r="MPD60" s="287"/>
      <c r="MPE60" s="285"/>
      <c r="MPF60" s="286"/>
      <c r="MPG60" s="286"/>
      <c r="MPH60" s="286"/>
      <c r="MPI60" s="287"/>
      <c r="MPJ60" s="287"/>
      <c r="MPK60" s="285"/>
      <c r="MPL60" s="287"/>
      <c r="MPM60" s="287"/>
      <c r="MPN60" s="285"/>
      <c r="MPO60" s="286"/>
      <c r="MPP60" s="286"/>
      <c r="MPQ60" s="286"/>
      <c r="MPR60" s="286"/>
      <c r="MPS60" s="286"/>
      <c r="MPT60" s="286"/>
      <c r="MPU60" s="163"/>
      <c r="MPV60" s="154"/>
      <c r="MPW60" s="287"/>
      <c r="MPX60" s="287"/>
      <c r="MPY60" s="285"/>
      <c r="MPZ60" s="287"/>
      <c r="MQA60" s="287"/>
      <c r="MQB60" s="285"/>
      <c r="MQC60" s="287"/>
      <c r="MQD60" s="287"/>
      <c r="MQE60" s="285"/>
      <c r="MQF60" s="287"/>
      <c r="MQG60" s="287"/>
      <c r="MQH60" s="285"/>
      <c r="MQI60" s="287"/>
      <c r="MQJ60" s="287"/>
      <c r="MQK60" s="285"/>
      <c r="MQL60" s="287"/>
      <c r="MQM60" s="287"/>
      <c r="MQN60" s="285"/>
      <c r="MQO60" s="287"/>
      <c r="MQP60" s="287"/>
      <c r="MQQ60" s="285"/>
      <c r="MQR60" s="287"/>
      <c r="MQS60" s="287"/>
      <c r="MQT60" s="285"/>
      <c r="MQU60" s="287"/>
      <c r="MQV60" s="287"/>
      <c r="MQW60" s="285"/>
      <c r="MQX60" s="287"/>
      <c r="MQY60" s="287"/>
      <c r="MQZ60" s="285"/>
      <c r="MRA60" s="287"/>
      <c r="MRB60" s="287"/>
      <c r="MRC60" s="285"/>
      <c r="MRD60" s="287"/>
      <c r="MRE60" s="287"/>
      <c r="MRF60" s="285"/>
      <c r="MRG60" s="287"/>
      <c r="MRH60" s="287"/>
      <c r="MRI60" s="285"/>
      <c r="MRJ60" s="287"/>
      <c r="MRK60" s="287"/>
      <c r="MRL60" s="285"/>
      <c r="MRM60" s="287"/>
      <c r="MRN60" s="287"/>
      <c r="MRO60" s="285"/>
      <c r="MRP60" s="287"/>
      <c r="MRQ60" s="287"/>
      <c r="MRR60" s="285"/>
      <c r="MRS60" s="287"/>
      <c r="MRT60" s="287"/>
      <c r="MRU60" s="285"/>
      <c r="MRV60" s="287"/>
      <c r="MRW60" s="287"/>
      <c r="MRX60" s="285"/>
      <c r="MRY60" s="287"/>
      <c r="MRZ60" s="287"/>
      <c r="MSA60" s="285"/>
      <c r="MSB60" s="287"/>
      <c r="MSC60" s="287"/>
      <c r="MSD60" s="285"/>
      <c r="MSE60" s="287"/>
      <c r="MSF60" s="287"/>
      <c r="MSG60" s="285"/>
      <c r="MSH60" s="286"/>
      <c r="MSI60" s="286"/>
      <c r="MSJ60" s="286"/>
      <c r="MSK60" s="287"/>
      <c r="MSL60" s="287"/>
      <c r="MSM60" s="285"/>
      <c r="MSN60" s="286"/>
      <c r="MSO60" s="286"/>
      <c r="MSP60" s="286"/>
      <c r="MSQ60" s="287"/>
      <c r="MSR60" s="287"/>
      <c r="MSS60" s="285"/>
      <c r="MST60" s="287"/>
      <c r="MSU60" s="287"/>
      <c r="MSV60" s="285"/>
      <c r="MSW60" s="286"/>
      <c r="MSX60" s="286"/>
      <c r="MSY60" s="286"/>
      <c r="MSZ60" s="286"/>
      <c r="MTA60" s="286"/>
      <c r="MTB60" s="286"/>
      <c r="MTC60" s="163"/>
      <c r="MTD60" s="154"/>
      <c r="MTE60" s="287"/>
      <c r="MTF60" s="287"/>
      <c r="MTG60" s="285"/>
      <c r="MTH60" s="287"/>
      <c r="MTI60" s="287"/>
      <c r="MTJ60" s="285"/>
      <c r="MTK60" s="287"/>
      <c r="MTL60" s="287"/>
      <c r="MTM60" s="285"/>
      <c r="MTN60" s="287"/>
      <c r="MTO60" s="287"/>
      <c r="MTP60" s="285"/>
      <c r="MTQ60" s="287"/>
      <c r="MTR60" s="287"/>
      <c r="MTS60" s="285"/>
      <c r="MTT60" s="287"/>
      <c r="MTU60" s="287"/>
      <c r="MTV60" s="285"/>
      <c r="MTW60" s="287"/>
      <c r="MTX60" s="287"/>
      <c r="MTY60" s="285"/>
      <c r="MTZ60" s="287"/>
      <c r="MUA60" s="287"/>
      <c r="MUB60" s="285"/>
      <c r="MUC60" s="287"/>
      <c r="MUD60" s="287"/>
      <c r="MUE60" s="285"/>
      <c r="MUF60" s="287"/>
      <c r="MUG60" s="287"/>
      <c r="MUH60" s="285"/>
      <c r="MUI60" s="287"/>
      <c r="MUJ60" s="287"/>
      <c r="MUK60" s="285"/>
      <c r="MUL60" s="287"/>
      <c r="MUM60" s="287"/>
      <c r="MUN60" s="285"/>
      <c r="MUO60" s="287"/>
      <c r="MUP60" s="287"/>
      <c r="MUQ60" s="285"/>
      <c r="MUR60" s="287"/>
      <c r="MUS60" s="287"/>
      <c r="MUT60" s="285"/>
      <c r="MUU60" s="287"/>
      <c r="MUV60" s="287"/>
      <c r="MUW60" s="285"/>
      <c r="MUX60" s="287"/>
      <c r="MUY60" s="287"/>
      <c r="MUZ60" s="285"/>
      <c r="MVA60" s="287"/>
      <c r="MVB60" s="287"/>
      <c r="MVC60" s="285"/>
      <c r="MVD60" s="287"/>
      <c r="MVE60" s="287"/>
      <c r="MVF60" s="285"/>
      <c r="MVG60" s="287"/>
      <c r="MVH60" s="287"/>
      <c r="MVI60" s="285"/>
      <c r="MVJ60" s="287"/>
      <c r="MVK60" s="287"/>
      <c r="MVL60" s="285"/>
      <c r="MVM60" s="287"/>
      <c r="MVN60" s="287"/>
      <c r="MVO60" s="285"/>
      <c r="MVP60" s="286"/>
      <c r="MVQ60" s="286"/>
      <c r="MVR60" s="286"/>
      <c r="MVS60" s="287"/>
      <c r="MVT60" s="287"/>
      <c r="MVU60" s="285"/>
      <c r="MVV60" s="286"/>
      <c r="MVW60" s="286"/>
      <c r="MVX60" s="286"/>
      <c r="MVY60" s="287"/>
      <c r="MVZ60" s="287"/>
      <c r="MWA60" s="285"/>
      <c r="MWB60" s="287"/>
      <c r="MWC60" s="287"/>
      <c r="MWD60" s="285"/>
      <c r="MWE60" s="286"/>
      <c r="MWF60" s="286"/>
      <c r="MWG60" s="286"/>
      <c r="MWH60" s="286"/>
      <c r="MWI60" s="286"/>
      <c r="MWJ60" s="286"/>
      <c r="MWK60" s="163"/>
      <c r="MWL60" s="154"/>
      <c r="MWM60" s="287"/>
      <c r="MWN60" s="287"/>
      <c r="MWO60" s="285"/>
      <c r="MWP60" s="287"/>
      <c r="MWQ60" s="287"/>
      <c r="MWR60" s="285"/>
      <c r="MWS60" s="287"/>
      <c r="MWT60" s="287"/>
      <c r="MWU60" s="285"/>
      <c r="MWV60" s="287"/>
      <c r="MWW60" s="287"/>
      <c r="MWX60" s="285"/>
      <c r="MWY60" s="287"/>
      <c r="MWZ60" s="287"/>
      <c r="MXA60" s="285"/>
      <c r="MXB60" s="287"/>
      <c r="MXC60" s="287"/>
      <c r="MXD60" s="285"/>
      <c r="MXE60" s="287"/>
      <c r="MXF60" s="287"/>
      <c r="MXG60" s="285"/>
      <c r="MXH60" s="287"/>
      <c r="MXI60" s="287"/>
      <c r="MXJ60" s="285"/>
      <c r="MXK60" s="287"/>
      <c r="MXL60" s="287"/>
      <c r="MXM60" s="285"/>
      <c r="MXN60" s="287"/>
      <c r="MXO60" s="287"/>
      <c r="MXP60" s="285"/>
      <c r="MXQ60" s="287"/>
      <c r="MXR60" s="287"/>
      <c r="MXS60" s="285"/>
      <c r="MXT60" s="287"/>
      <c r="MXU60" s="287"/>
      <c r="MXV60" s="285"/>
      <c r="MXW60" s="287"/>
      <c r="MXX60" s="287"/>
      <c r="MXY60" s="285"/>
      <c r="MXZ60" s="287"/>
      <c r="MYA60" s="287"/>
      <c r="MYB60" s="285"/>
      <c r="MYC60" s="287"/>
      <c r="MYD60" s="287"/>
      <c r="MYE60" s="285"/>
      <c r="MYF60" s="287"/>
      <c r="MYG60" s="287"/>
      <c r="MYH60" s="285"/>
      <c r="MYI60" s="287"/>
      <c r="MYJ60" s="287"/>
      <c r="MYK60" s="285"/>
      <c r="MYL60" s="287"/>
      <c r="MYM60" s="287"/>
      <c r="MYN60" s="285"/>
      <c r="MYO60" s="287"/>
      <c r="MYP60" s="287"/>
      <c r="MYQ60" s="285"/>
      <c r="MYR60" s="287"/>
      <c r="MYS60" s="287"/>
      <c r="MYT60" s="285"/>
      <c r="MYU60" s="287"/>
      <c r="MYV60" s="287"/>
      <c r="MYW60" s="285"/>
      <c r="MYX60" s="286"/>
      <c r="MYY60" s="286"/>
      <c r="MYZ60" s="286"/>
      <c r="MZA60" s="287"/>
      <c r="MZB60" s="287"/>
      <c r="MZC60" s="285"/>
      <c r="MZD60" s="286"/>
      <c r="MZE60" s="286"/>
      <c r="MZF60" s="286"/>
      <c r="MZG60" s="287"/>
      <c r="MZH60" s="287"/>
      <c r="MZI60" s="285"/>
      <c r="MZJ60" s="287"/>
      <c r="MZK60" s="287"/>
      <c r="MZL60" s="285"/>
      <c r="MZM60" s="286"/>
      <c r="MZN60" s="286"/>
      <c r="MZO60" s="286"/>
      <c r="MZP60" s="286"/>
      <c r="MZQ60" s="286"/>
      <c r="MZR60" s="286"/>
      <c r="MZS60" s="163"/>
      <c r="MZT60" s="154"/>
      <c r="MZU60" s="287"/>
      <c r="MZV60" s="287"/>
      <c r="MZW60" s="285"/>
      <c r="MZX60" s="287"/>
      <c r="MZY60" s="287"/>
      <c r="MZZ60" s="285"/>
      <c r="NAA60" s="287"/>
      <c r="NAB60" s="287"/>
      <c r="NAC60" s="285"/>
      <c r="NAD60" s="287"/>
      <c r="NAE60" s="287"/>
      <c r="NAF60" s="285"/>
      <c r="NAG60" s="287"/>
      <c r="NAH60" s="287"/>
      <c r="NAI60" s="285"/>
      <c r="NAJ60" s="287"/>
      <c r="NAK60" s="287"/>
      <c r="NAL60" s="285"/>
      <c r="NAM60" s="287"/>
      <c r="NAN60" s="287"/>
      <c r="NAO60" s="285"/>
      <c r="NAP60" s="287"/>
      <c r="NAQ60" s="287"/>
      <c r="NAR60" s="285"/>
      <c r="NAS60" s="287"/>
      <c r="NAT60" s="287"/>
      <c r="NAU60" s="285"/>
      <c r="NAV60" s="287"/>
      <c r="NAW60" s="287"/>
      <c r="NAX60" s="285"/>
      <c r="NAY60" s="287"/>
      <c r="NAZ60" s="287"/>
      <c r="NBA60" s="285"/>
      <c r="NBB60" s="287"/>
      <c r="NBC60" s="287"/>
      <c r="NBD60" s="285"/>
      <c r="NBE60" s="287"/>
      <c r="NBF60" s="287"/>
      <c r="NBG60" s="285"/>
      <c r="NBH60" s="287"/>
      <c r="NBI60" s="287"/>
      <c r="NBJ60" s="285"/>
      <c r="NBK60" s="287"/>
      <c r="NBL60" s="287"/>
      <c r="NBM60" s="285"/>
      <c r="NBN60" s="287"/>
      <c r="NBO60" s="287"/>
      <c r="NBP60" s="285"/>
      <c r="NBQ60" s="287"/>
      <c r="NBR60" s="287"/>
      <c r="NBS60" s="285"/>
      <c r="NBT60" s="287"/>
      <c r="NBU60" s="287"/>
      <c r="NBV60" s="285"/>
      <c r="NBW60" s="287"/>
      <c r="NBX60" s="287"/>
      <c r="NBY60" s="285"/>
      <c r="NBZ60" s="287"/>
      <c r="NCA60" s="287"/>
      <c r="NCB60" s="285"/>
      <c r="NCC60" s="287"/>
      <c r="NCD60" s="287"/>
      <c r="NCE60" s="285"/>
      <c r="NCF60" s="286"/>
      <c r="NCG60" s="286"/>
      <c r="NCH60" s="286"/>
      <c r="NCI60" s="287"/>
      <c r="NCJ60" s="287"/>
      <c r="NCK60" s="285"/>
      <c r="NCL60" s="286"/>
      <c r="NCM60" s="286"/>
      <c r="NCN60" s="286"/>
      <c r="NCO60" s="287"/>
      <c r="NCP60" s="287"/>
      <c r="NCQ60" s="285"/>
      <c r="NCR60" s="287"/>
      <c r="NCS60" s="287"/>
      <c r="NCT60" s="285"/>
      <c r="NCU60" s="286"/>
      <c r="NCV60" s="286"/>
      <c r="NCW60" s="286"/>
      <c r="NCX60" s="286"/>
      <c r="NCY60" s="286"/>
      <c r="NCZ60" s="286"/>
      <c r="NDA60" s="163"/>
      <c r="NDB60" s="154"/>
      <c r="NDC60" s="287"/>
      <c r="NDD60" s="287"/>
      <c r="NDE60" s="285"/>
      <c r="NDF60" s="287"/>
      <c r="NDG60" s="287"/>
      <c r="NDH60" s="285"/>
      <c r="NDI60" s="287"/>
      <c r="NDJ60" s="287"/>
      <c r="NDK60" s="285"/>
      <c r="NDL60" s="287"/>
      <c r="NDM60" s="287"/>
      <c r="NDN60" s="285"/>
      <c r="NDO60" s="287"/>
      <c r="NDP60" s="287"/>
      <c r="NDQ60" s="285"/>
      <c r="NDR60" s="287"/>
      <c r="NDS60" s="287"/>
      <c r="NDT60" s="285"/>
      <c r="NDU60" s="287"/>
      <c r="NDV60" s="287"/>
      <c r="NDW60" s="285"/>
      <c r="NDX60" s="287"/>
      <c r="NDY60" s="287"/>
      <c r="NDZ60" s="285"/>
      <c r="NEA60" s="287"/>
      <c r="NEB60" s="287"/>
      <c r="NEC60" s="285"/>
      <c r="NED60" s="287"/>
      <c r="NEE60" s="287"/>
      <c r="NEF60" s="285"/>
      <c r="NEG60" s="287"/>
      <c r="NEH60" s="287"/>
      <c r="NEI60" s="285"/>
      <c r="NEJ60" s="287"/>
      <c r="NEK60" s="287"/>
      <c r="NEL60" s="285"/>
      <c r="NEM60" s="287"/>
      <c r="NEN60" s="287"/>
      <c r="NEO60" s="285"/>
      <c r="NEP60" s="287"/>
      <c r="NEQ60" s="287"/>
      <c r="NER60" s="285"/>
      <c r="NES60" s="287"/>
      <c r="NET60" s="287"/>
      <c r="NEU60" s="285"/>
      <c r="NEV60" s="287"/>
      <c r="NEW60" s="287"/>
      <c r="NEX60" s="285"/>
      <c r="NEY60" s="287"/>
      <c r="NEZ60" s="287"/>
      <c r="NFA60" s="285"/>
      <c r="NFB60" s="287"/>
      <c r="NFC60" s="287"/>
      <c r="NFD60" s="285"/>
      <c r="NFE60" s="287"/>
      <c r="NFF60" s="287"/>
      <c r="NFG60" s="285"/>
      <c r="NFH60" s="287"/>
      <c r="NFI60" s="287"/>
      <c r="NFJ60" s="285"/>
      <c r="NFK60" s="287"/>
      <c r="NFL60" s="287"/>
      <c r="NFM60" s="285"/>
      <c r="NFN60" s="286"/>
      <c r="NFO60" s="286"/>
      <c r="NFP60" s="286"/>
      <c r="NFQ60" s="287"/>
      <c r="NFR60" s="287"/>
      <c r="NFS60" s="285"/>
      <c r="NFT60" s="286"/>
      <c r="NFU60" s="286"/>
      <c r="NFV60" s="286"/>
      <c r="NFW60" s="287"/>
      <c r="NFX60" s="287"/>
      <c r="NFY60" s="285"/>
      <c r="NFZ60" s="287"/>
      <c r="NGA60" s="287"/>
      <c r="NGB60" s="285"/>
      <c r="NGC60" s="286"/>
      <c r="NGD60" s="286"/>
      <c r="NGE60" s="286"/>
      <c r="NGF60" s="286"/>
      <c r="NGG60" s="286"/>
      <c r="NGH60" s="286"/>
      <c r="NGI60" s="163"/>
      <c r="NGJ60" s="154"/>
      <c r="NGK60" s="287"/>
      <c r="NGL60" s="287"/>
      <c r="NGM60" s="285"/>
      <c r="NGN60" s="287"/>
      <c r="NGO60" s="287"/>
      <c r="NGP60" s="285"/>
      <c r="NGQ60" s="287"/>
      <c r="NGR60" s="287"/>
      <c r="NGS60" s="285"/>
      <c r="NGT60" s="287"/>
      <c r="NGU60" s="287"/>
      <c r="NGV60" s="285"/>
      <c r="NGW60" s="287"/>
      <c r="NGX60" s="287"/>
      <c r="NGY60" s="285"/>
      <c r="NGZ60" s="287"/>
      <c r="NHA60" s="287"/>
      <c r="NHB60" s="285"/>
      <c r="NHC60" s="287"/>
      <c r="NHD60" s="287"/>
      <c r="NHE60" s="285"/>
      <c r="NHF60" s="287"/>
      <c r="NHG60" s="287"/>
      <c r="NHH60" s="285"/>
      <c r="NHI60" s="287"/>
      <c r="NHJ60" s="287"/>
      <c r="NHK60" s="285"/>
      <c r="NHL60" s="287"/>
      <c r="NHM60" s="287"/>
      <c r="NHN60" s="285"/>
      <c r="NHO60" s="287"/>
      <c r="NHP60" s="287"/>
      <c r="NHQ60" s="285"/>
      <c r="NHR60" s="287"/>
      <c r="NHS60" s="287"/>
      <c r="NHT60" s="285"/>
      <c r="NHU60" s="287"/>
      <c r="NHV60" s="287"/>
      <c r="NHW60" s="285"/>
      <c r="NHX60" s="287"/>
      <c r="NHY60" s="287"/>
      <c r="NHZ60" s="285"/>
      <c r="NIA60" s="287"/>
      <c r="NIB60" s="287"/>
      <c r="NIC60" s="285"/>
      <c r="NID60" s="287"/>
      <c r="NIE60" s="287"/>
      <c r="NIF60" s="285"/>
      <c r="NIG60" s="287"/>
      <c r="NIH60" s="287"/>
      <c r="NII60" s="285"/>
      <c r="NIJ60" s="287"/>
      <c r="NIK60" s="287"/>
      <c r="NIL60" s="285"/>
      <c r="NIM60" s="287"/>
      <c r="NIN60" s="287"/>
      <c r="NIO60" s="285"/>
      <c r="NIP60" s="287"/>
      <c r="NIQ60" s="287"/>
      <c r="NIR60" s="285"/>
      <c r="NIS60" s="287"/>
      <c r="NIT60" s="287"/>
      <c r="NIU60" s="285"/>
      <c r="NIV60" s="286"/>
      <c r="NIW60" s="286"/>
      <c r="NIX60" s="286"/>
      <c r="NIY60" s="287"/>
      <c r="NIZ60" s="287"/>
      <c r="NJA60" s="285"/>
      <c r="NJB60" s="286"/>
      <c r="NJC60" s="286"/>
      <c r="NJD60" s="286"/>
      <c r="NJE60" s="287"/>
      <c r="NJF60" s="287"/>
      <c r="NJG60" s="285"/>
      <c r="NJH60" s="287"/>
      <c r="NJI60" s="287"/>
      <c r="NJJ60" s="285"/>
      <c r="NJK60" s="286"/>
      <c r="NJL60" s="286"/>
      <c r="NJM60" s="286"/>
      <c r="NJN60" s="286"/>
      <c r="NJO60" s="286"/>
      <c r="NJP60" s="286"/>
      <c r="NJQ60" s="163"/>
      <c r="NJR60" s="154"/>
      <c r="NJS60" s="287"/>
      <c r="NJT60" s="287"/>
      <c r="NJU60" s="285"/>
      <c r="NJV60" s="287"/>
      <c r="NJW60" s="287"/>
      <c r="NJX60" s="285"/>
      <c r="NJY60" s="287"/>
      <c r="NJZ60" s="287"/>
      <c r="NKA60" s="285"/>
      <c r="NKB60" s="287"/>
      <c r="NKC60" s="287"/>
      <c r="NKD60" s="285"/>
      <c r="NKE60" s="287"/>
      <c r="NKF60" s="287"/>
      <c r="NKG60" s="285"/>
      <c r="NKH60" s="287"/>
      <c r="NKI60" s="287"/>
      <c r="NKJ60" s="285"/>
      <c r="NKK60" s="287"/>
      <c r="NKL60" s="287"/>
      <c r="NKM60" s="285"/>
      <c r="NKN60" s="287"/>
      <c r="NKO60" s="287"/>
      <c r="NKP60" s="285"/>
      <c r="NKQ60" s="287"/>
      <c r="NKR60" s="287"/>
      <c r="NKS60" s="285"/>
      <c r="NKT60" s="287"/>
      <c r="NKU60" s="287"/>
      <c r="NKV60" s="285"/>
      <c r="NKW60" s="287"/>
      <c r="NKX60" s="287"/>
      <c r="NKY60" s="285"/>
      <c r="NKZ60" s="287"/>
      <c r="NLA60" s="287"/>
      <c r="NLB60" s="285"/>
      <c r="NLC60" s="287"/>
      <c r="NLD60" s="287"/>
      <c r="NLE60" s="285"/>
      <c r="NLF60" s="287"/>
      <c r="NLG60" s="287"/>
      <c r="NLH60" s="285"/>
      <c r="NLI60" s="287"/>
      <c r="NLJ60" s="287"/>
      <c r="NLK60" s="285"/>
      <c r="NLL60" s="287"/>
      <c r="NLM60" s="287"/>
      <c r="NLN60" s="285"/>
      <c r="NLO60" s="287"/>
      <c r="NLP60" s="287"/>
      <c r="NLQ60" s="285"/>
      <c r="NLR60" s="287"/>
      <c r="NLS60" s="287"/>
      <c r="NLT60" s="285"/>
      <c r="NLU60" s="287"/>
      <c r="NLV60" s="287"/>
      <c r="NLW60" s="285"/>
      <c r="NLX60" s="287"/>
      <c r="NLY60" s="287"/>
      <c r="NLZ60" s="285"/>
      <c r="NMA60" s="287"/>
      <c r="NMB60" s="287"/>
      <c r="NMC60" s="285"/>
      <c r="NMD60" s="286"/>
      <c r="NME60" s="286"/>
      <c r="NMF60" s="286"/>
      <c r="NMG60" s="287"/>
      <c r="NMH60" s="287"/>
      <c r="NMI60" s="285"/>
      <c r="NMJ60" s="286"/>
      <c r="NMK60" s="286"/>
      <c r="NML60" s="286"/>
      <c r="NMM60" s="287"/>
      <c r="NMN60" s="287"/>
      <c r="NMO60" s="285"/>
      <c r="NMP60" s="287"/>
      <c r="NMQ60" s="287"/>
      <c r="NMR60" s="285"/>
      <c r="NMS60" s="286"/>
      <c r="NMT60" s="286"/>
      <c r="NMU60" s="286"/>
      <c r="NMV60" s="286"/>
      <c r="NMW60" s="286"/>
      <c r="NMX60" s="286"/>
      <c r="NMY60" s="163"/>
      <c r="NMZ60" s="154"/>
      <c r="NNA60" s="287"/>
      <c r="NNB60" s="287"/>
      <c r="NNC60" s="285"/>
      <c r="NND60" s="287"/>
      <c r="NNE60" s="287"/>
      <c r="NNF60" s="285"/>
      <c r="NNG60" s="287"/>
      <c r="NNH60" s="287"/>
      <c r="NNI60" s="285"/>
      <c r="NNJ60" s="287"/>
      <c r="NNK60" s="287"/>
      <c r="NNL60" s="285"/>
      <c r="NNM60" s="287"/>
      <c r="NNN60" s="287"/>
      <c r="NNO60" s="285"/>
      <c r="NNP60" s="287"/>
      <c r="NNQ60" s="287"/>
      <c r="NNR60" s="285"/>
      <c r="NNS60" s="287"/>
      <c r="NNT60" s="287"/>
      <c r="NNU60" s="285"/>
      <c r="NNV60" s="287"/>
      <c r="NNW60" s="287"/>
      <c r="NNX60" s="285"/>
      <c r="NNY60" s="287"/>
      <c r="NNZ60" s="287"/>
      <c r="NOA60" s="285"/>
      <c r="NOB60" s="287"/>
      <c r="NOC60" s="287"/>
      <c r="NOD60" s="285"/>
      <c r="NOE60" s="287"/>
      <c r="NOF60" s="287"/>
      <c r="NOG60" s="285"/>
      <c r="NOH60" s="287"/>
      <c r="NOI60" s="287"/>
      <c r="NOJ60" s="285"/>
      <c r="NOK60" s="287"/>
      <c r="NOL60" s="287"/>
      <c r="NOM60" s="285"/>
      <c r="NON60" s="287"/>
      <c r="NOO60" s="287"/>
      <c r="NOP60" s="285"/>
      <c r="NOQ60" s="287"/>
      <c r="NOR60" s="287"/>
      <c r="NOS60" s="285"/>
      <c r="NOT60" s="287"/>
      <c r="NOU60" s="287"/>
      <c r="NOV60" s="285"/>
      <c r="NOW60" s="287"/>
      <c r="NOX60" s="287"/>
      <c r="NOY60" s="285"/>
      <c r="NOZ60" s="287"/>
      <c r="NPA60" s="287"/>
      <c r="NPB60" s="285"/>
      <c r="NPC60" s="287"/>
      <c r="NPD60" s="287"/>
      <c r="NPE60" s="285"/>
      <c r="NPF60" s="287"/>
      <c r="NPG60" s="287"/>
      <c r="NPH60" s="285"/>
      <c r="NPI60" s="287"/>
      <c r="NPJ60" s="287"/>
      <c r="NPK60" s="285"/>
      <c r="NPL60" s="286"/>
      <c r="NPM60" s="286"/>
      <c r="NPN60" s="286"/>
      <c r="NPO60" s="287"/>
      <c r="NPP60" s="287"/>
      <c r="NPQ60" s="285"/>
      <c r="NPR60" s="286"/>
      <c r="NPS60" s="286"/>
      <c r="NPT60" s="286"/>
      <c r="NPU60" s="287"/>
      <c r="NPV60" s="287"/>
      <c r="NPW60" s="285"/>
      <c r="NPX60" s="287"/>
      <c r="NPY60" s="287"/>
      <c r="NPZ60" s="285"/>
      <c r="NQA60" s="286"/>
      <c r="NQB60" s="286"/>
      <c r="NQC60" s="286"/>
      <c r="NQD60" s="286"/>
      <c r="NQE60" s="286"/>
      <c r="NQF60" s="286"/>
      <c r="NQG60" s="163"/>
      <c r="NQH60" s="154"/>
      <c r="NQI60" s="287"/>
      <c r="NQJ60" s="287"/>
      <c r="NQK60" s="285"/>
      <c r="NQL60" s="287"/>
      <c r="NQM60" s="287"/>
      <c r="NQN60" s="285"/>
      <c r="NQO60" s="287"/>
      <c r="NQP60" s="287"/>
      <c r="NQQ60" s="285"/>
      <c r="NQR60" s="287"/>
      <c r="NQS60" s="287"/>
      <c r="NQT60" s="285"/>
      <c r="NQU60" s="287"/>
      <c r="NQV60" s="287"/>
      <c r="NQW60" s="285"/>
      <c r="NQX60" s="287"/>
      <c r="NQY60" s="287"/>
      <c r="NQZ60" s="285"/>
      <c r="NRA60" s="287"/>
      <c r="NRB60" s="287"/>
      <c r="NRC60" s="285"/>
      <c r="NRD60" s="287"/>
      <c r="NRE60" s="287"/>
      <c r="NRF60" s="285"/>
      <c r="NRG60" s="287"/>
      <c r="NRH60" s="287"/>
      <c r="NRI60" s="285"/>
      <c r="NRJ60" s="287"/>
      <c r="NRK60" s="287"/>
      <c r="NRL60" s="285"/>
      <c r="NRM60" s="287"/>
      <c r="NRN60" s="287"/>
      <c r="NRO60" s="285"/>
      <c r="NRP60" s="287"/>
      <c r="NRQ60" s="287"/>
      <c r="NRR60" s="285"/>
      <c r="NRS60" s="287"/>
      <c r="NRT60" s="287"/>
      <c r="NRU60" s="285"/>
      <c r="NRV60" s="287"/>
      <c r="NRW60" s="287"/>
      <c r="NRX60" s="285"/>
      <c r="NRY60" s="287"/>
      <c r="NRZ60" s="287"/>
      <c r="NSA60" s="285"/>
      <c r="NSB60" s="287"/>
      <c r="NSC60" s="287"/>
      <c r="NSD60" s="285"/>
      <c r="NSE60" s="287"/>
      <c r="NSF60" s="287"/>
      <c r="NSG60" s="285"/>
      <c r="NSH60" s="287"/>
      <c r="NSI60" s="287"/>
      <c r="NSJ60" s="285"/>
      <c r="NSK60" s="287"/>
      <c r="NSL60" s="287"/>
      <c r="NSM60" s="285"/>
      <c r="NSN60" s="287"/>
      <c r="NSO60" s="287"/>
      <c r="NSP60" s="285"/>
      <c r="NSQ60" s="287"/>
      <c r="NSR60" s="287"/>
      <c r="NSS60" s="285"/>
      <c r="NST60" s="286"/>
      <c r="NSU60" s="286"/>
      <c r="NSV60" s="286"/>
      <c r="NSW60" s="287"/>
      <c r="NSX60" s="287"/>
      <c r="NSY60" s="285"/>
      <c r="NSZ60" s="286"/>
      <c r="NTA60" s="286"/>
      <c r="NTB60" s="286"/>
      <c r="NTC60" s="287"/>
      <c r="NTD60" s="287"/>
      <c r="NTE60" s="285"/>
      <c r="NTF60" s="287"/>
      <c r="NTG60" s="287"/>
      <c r="NTH60" s="285"/>
      <c r="NTI60" s="286"/>
      <c r="NTJ60" s="286"/>
      <c r="NTK60" s="286"/>
      <c r="NTL60" s="286"/>
      <c r="NTM60" s="286"/>
      <c r="NTN60" s="286"/>
      <c r="NTO60" s="163"/>
      <c r="NTP60" s="154"/>
      <c r="NTQ60" s="287"/>
      <c r="NTR60" s="287"/>
      <c r="NTS60" s="285"/>
      <c r="NTT60" s="287"/>
      <c r="NTU60" s="287"/>
      <c r="NTV60" s="285"/>
      <c r="NTW60" s="287"/>
      <c r="NTX60" s="287"/>
      <c r="NTY60" s="285"/>
      <c r="NTZ60" s="287"/>
      <c r="NUA60" s="287"/>
      <c r="NUB60" s="285"/>
      <c r="NUC60" s="287"/>
      <c r="NUD60" s="287"/>
      <c r="NUE60" s="285"/>
      <c r="NUF60" s="287"/>
      <c r="NUG60" s="287"/>
      <c r="NUH60" s="285"/>
      <c r="NUI60" s="287"/>
      <c r="NUJ60" s="287"/>
      <c r="NUK60" s="285"/>
      <c r="NUL60" s="287"/>
      <c r="NUM60" s="287"/>
      <c r="NUN60" s="285"/>
      <c r="NUO60" s="287"/>
      <c r="NUP60" s="287"/>
      <c r="NUQ60" s="285"/>
      <c r="NUR60" s="287"/>
      <c r="NUS60" s="287"/>
      <c r="NUT60" s="285"/>
      <c r="NUU60" s="287"/>
      <c r="NUV60" s="287"/>
      <c r="NUW60" s="285"/>
      <c r="NUX60" s="287"/>
      <c r="NUY60" s="287"/>
      <c r="NUZ60" s="285"/>
      <c r="NVA60" s="287"/>
      <c r="NVB60" s="287"/>
      <c r="NVC60" s="285"/>
      <c r="NVD60" s="287"/>
      <c r="NVE60" s="287"/>
      <c r="NVF60" s="285"/>
      <c r="NVG60" s="287"/>
      <c r="NVH60" s="287"/>
      <c r="NVI60" s="285"/>
      <c r="NVJ60" s="287"/>
      <c r="NVK60" s="287"/>
      <c r="NVL60" s="285"/>
      <c r="NVM60" s="287"/>
      <c r="NVN60" s="287"/>
      <c r="NVO60" s="285"/>
      <c r="NVP60" s="287"/>
      <c r="NVQ60" s="287"/>
      <c r="NVR60" s="285"/>
      <c r="NVS60" s="287"/>
      <c r="NVT60" s="287"/>
      <c r="NVU60" s="285"/>
      <c r="NVV60" s="287"/>
      <c r="NVW60" s="287"/>
      <c r="NVX60" s="285"/>
      <c r="NVY60" s="287"/>
      <c r="NVZ60" s="287"/>
      <c r="NWA60" s="285"/>
      <c r="NWB60" s="286"/>
      <c r="NWC60" s="286"/>
      <c r="NWD60" s="286"/>
      <c r="NWE60" s="287"/>
      <c r="NWF60" s="287"/>
      <c r="NWG60" s="285"/>
      <c r="NWH60" s="286"/>
      <c r="NWI60" s="286"/>
      <c r="NWJ60" s="286"/>
      <c r="NWK60" s="287"/>
      <c r="NWL60" s="287"/>
      <c r="NWM60" s="285"/>
      <c r="NWN60" s="287"/>
      <c r="NWO60" s="287"/>
      <c r="NWP60" s="285"/>
      <c r="NWQ60" s="286"/>
      <c r="NWR60" s="286"/>
      <c r="NWS60" s="286"/>
      <c r="NWT60" s="286"/>
      <c r="NWU60" s="286"/>
      <c r="NWV60" s="286"/>
      <c r="NWW60" s="163"/>
      <c r="NWX60" s="154"/>
      <c r="NWY60" s="287"/>
      <c r="NWZ60" s="287"/>
      <c r="NXA60" s="285"/>
      <c r="NXB60" s="287"/>
      <c r="NXC60" s="287"/>
      <c r="NXD60" s="285"/>
      <c r="NXE60" s="287"/>
      <c r="NXF60" s="287"/>
      <c r="NXG60" s="285"/>
      <c r="NXH60" s="287"/>
      <c r="NXI60" s="287"/>
      <c r="NXJ60" s="285"/>
      <c r="NXK60" s="287"/>
      <c r="NXL60" s="287"/>
      <c r="NXM60" s="285"/>
      <c r="NXN60" s="287"/>
      <c r="NXO60" s="287"/>
      <c r="NXP60" s="285"/>
      <c r="NXQ60" s="287"/>
      <c r="NXR60" s="287"/>
      <c r="NXS60" s="285"/>
      <c r="NXT60" s="287"/>
      <c r="NXU60" s="287"/>
      <c r="NXV60" s="285"/>
      <c r="NXW60" s="287"/>
      <c r="NXX60" s="287"/>
      <c r="NXY60" s="285"/>
      <c r="NXZ60" s="287"/>
      <c r="NYA60" s="287"/>
      <c r="NYB60" s="285"/>
      <c r="NYC60" s="287"/>
      <c r="NYD60" s="287"/>
      <c r="NYE60" s="285"/>
      <c r="NYF60" s="287"/>
      <c r="NYG60" s="287"/>
      <c r="NYH60" s="285"/>
      <c r="NYI60" s="287"/>
      <c r="NYJ60" s="287"/>
      <c r="NYK60" s="285"/>
      <c r="NYL60" s="287"/>
      <c r="NYM60" s="287"/>
      <c r="NYN60" s="285"/>
      <c r="NYO60" s="287"/>
      <c r="NYP60" s="287"/>
      <c r="NYQ60" s="285"/>
      <c r="NYR60" s="287"/>
      <c r="NYS60" s="287"/>
      <c r="NYT60" s="285"/>
      <c r="NYU60" s="287"/>
      <c r="NYV60" s="287"/>
      <c r="NYW60" s="285"/>
      <c r="NYX60" s="287"/>
      <c r="NYY60" s="287"/>
      <c r="NYZ60" s="285"/>
      <c r="NZA60" s="287"/>
      <c r="NZB60" s="287"/>
      <c r="NZC60" s="285"/>
      <c r="NZD60" s="287"/>
      <c r="NZE60" s="287"/>
      <c r="NZF60" s="285"/>
      <c r="NZG60" s="287"/>
      <c r="NZH60" s="287"/>
      <c r="NZI60" s="285"/>
      <c r="NZJ60" s="286"/>
      <c r="NZK60" s="286"/>
      <c r="NZL60" s="286"/>
      <c r="NZM60" s="287"/>
      <c r="NZN60" s="287"/>
      <c r="NZO60" s="285"/>
      <c r="NZP60" s="286"/>
      <c r="NZQ60" s="286"/>
      <c r="NZR60" s="286"/>
      <c r="NZS60" s="287"/>
      <c r="NZT60" s="287"/>
      <c r="NZU60" s="285"/>
      <c r="NZV60" s="287"/>
      <c r="NZW60" s="287"/>
      <c r="NZX60" s="285"/>
      <c r="NZY60" s="286"/>
      <c r="NZZ60" s="286"/>
      <c r="OAA60" s="286"/>
      <c r="OAB60" s="286"/>
      <c r="OAC60" s="286"/>
      <c r="OAD60" s="286"/>
      <c r="OAE60" s="163"/>
      <c r="OAF60" s="154"/>
      <c r="OAG60" s="287"/>
      <c r="OAH60" s="287"/>
      <c r="OAI60" s="285"/>
      <c r="OAJ60" s="287"/>
      <c r="OAK60" s="287"/>
      <c r="OAL60" s="285"/>
      <c r="OAM60" s="287"/>
      <c r="OAN60" s="287"/>
      <c r="OAO60" s="285"/>
      <c r="OAP60" s="287"/>
      <c r="OAQ60" s="287"/>
      <c r="OAR60" s="285"/>
      <c r="OAS60" s="287"/>
      <c r="OAT60" s="287"/>
      <c r="OAU60" s="285"/>
      <c r="OAV60" s="287"/>
      <c r="OAW60" s="287"/>
      <c r="OAX60" s="285"/>
      <c r="OAY60" s="287"/>
      <c r="OAZ60" s="287"/>
      <c r="OBA60" s="285"/>
      <c r="OBB60" s="287"/>
      <c r="OBC60" s="287"/>
      <c r="OBD60" s="285"/>
      <c r="OBE60" s="287"/>
      <c r="OBF60" s="287"/>
      <c r="OBG60" s="285"/>
      <c r="OBH60" s="287"/>
      <c r="OBI60" s="287"/>
      <c r="OBJ60" s="285"/>
      <c r="OBK60" s="287"/>
      <c r="OBL60" s="287"/>
      <c r="OBM60" s="285"/>
      <c r="OBN60" s="287"/>
      <c r="OBO60" s="287"/>
      <c r="OBP60" s="285"/>
      <c r="OBQ60" s="287"/>
      <c r="OBR60" s="287"/>
      <c r="OBS60" s="285"/>
      <c r="OBT60" s="287"/>
      <c r="OBU60" s="287"/>
      <c r="OBV60" s="285"/>
      <c r="OBW60" s="287"/>
      <c r="OBX60" s="287"/>
      <c r="OBY60" s="285"/>
      <c r="OBZ60" s="287"/>
      <c r="OCA60" s="287"/>
      <c r="OCB60" s="285"/>
      <c r="OCC60" s="287"/>
      <c r="OCD60" s="287"/>
      <c r="OCE60" s="285"/>
      <c r="OCF60" s="287"/>
      <c r="OCG60" s="287"/>
      <c r="OCH60" s="285"/>
      <c r="OCI60" s="287"/>
      <c r="OCJ60" s="287"/>
      <c r="OCK60" s="285"/>
      <c r="OCL60" s="287"/>
      <c r="OCM60" s="287"/>
      <c r="OCN60" s="285"/>
      <c r="OCO60" s="287"/>
      <c r="OCP60" s="287"/>
      <c r="OCQ60" s="285"/>
      <c r="OCR60" s="286"/>
      <c r="OCS60" s="286"/>
      <c r="OCT60" s="286"/>
      <c r="OCU60" s="287"/>
      <c r="OCV60" s="287"/>
      <c r="OCW60" s="285"/>
      <c r="OCX60" s="286"/>
      <c r="OCY60" s="286"/>
      <c r="OCZ60" s="286"/>
      <c r="ODA60" s="287"/>
      <c r="ODB60" s="287"/>
      <c r="ODC60" s="285"/>
      <c r="ODD60" s="287"/>
      <c r="ODE60" s="287"/>
      <c r="ODF60" s="285"/>
      <c r="ODG60" s="286"/>
      <c r="ODH60" s="286"/>
      <c r="ODI60" s="286"/>
      <c r="ODJ60" s="286"/>
      <c r="ODK60" s="286"/>
      <c r="ODL60" s="286"/>
      <c r="ODM60" s="163"/>
      <c r="ODN60" s="154"/>
      <c r="ODO60" s="287"/>
      <c r="ODP60" s="287"/>
      <c r="ODQ60" s="285"/>
      <c r="ODR60" s="287"/>
      <c r="ODS60" s="287"/>
      <c r="ODT60" s="285"/>
      <c r="ODU60" s="287"/>
      <c r="ODV60" s="287"/>
      <c r="ODW60" s="285"/>
      <c r="ODX60" s="287"/>
      <c r="ODY60" s="287"/>
      <c r="ODZ60" s="285"/>
      <c r="OEA60" s="287"/>
      <c r="OEB60" s="287"/>
      <c r="OEC60" s="285"/>
      <c r="OED60" s="287"/>
      <c r="OEE60" s="287"/>
      <c r="OEF60" s="285"/>
      <c r="OEG60" s="287"/>
      <c r="OEH60" s="287"/>
      <c r="OEI60" s="285"/>
      <c r="OEJ60" s="287"/>
      <c r="OEK60" s="287"/>
      <c r="OEL60" s="285"/>
      <c r="OEM60" s="287"/>
      <c r="OEN60" s="287"/>
      <c r="OEO60" s="285"/>
      <c r="OEP60" s="287"/>
      <c r="OEQ60" s="287"/>
      <c r="OER60" s="285"/>
      <c r="OES60" s="287"/>
      <c r="OET60" s="287"/>
      <c r="OEU60" s="285"/>
      <c r="OEV60" s="287"/>
      <c r="OEW60" s="287"/>
      <c r="OEX60" s="285"/>
      <c r="OEY60" s="287"/>
      <c r="OEZ60" s="287"/>
      <c r="OFA60" s="285"/>
      <c r="OFB60" s="287"/>
      <c r="OFC60" s="287"/>
      <c r="OFD60" s="285"/>
      <c r="OFE60" s="287"/>
      <c r="OFF60" s="287"/>
      <c r="OFG60" s="285"/>
      <c r="OFH60" s="287"/>
      <c r="OFI60" s="287"/>
      <c r="OFJ60" s="285"/>
      <c r="OFK60" s="287"/>
      <c r="OFL60" s="287"/>
      <c r="OFM60" s="285"/>
      <c r="OFN60" s="287"/>
      <c r="OFO60" s="287"/>
      <c r="OFP60" s="285"/>
      <c r="OFQ60" s="287"/>
      <c r="OFR60" s="287"/>
      <c r="OFS60" s="285"/>
      <c r="OFT60" s="287"/>
      <c r="OFU60" s="287"/>
      <c r="OFV60" s="285"/>
      <c r="OFW60" s="287"/>
      <c r="OFX60" s="287"/>
      <c r="OFY60" s="285"/>
      <c r="OFZ60" s="286"/>
      <c r="OGA60" s="286"/>
      <c r="OGB60" s="286"/>
      <c r="OGC60" s="287"/>
      <c r="OGD60" s="287"/>
      <c r="OGE60" s="285"/>
      <c r="OGF60" s="286"/>
      <c r="OGG60" s="286"/>
      <c r="OGH60" s="286"/>
      <c r="OGI60" s="287"/>
      <c r="OGJ60" s="287"/>
      <c r="OGK60" s="285"/>
      <c r="OGL60" s="287"/>
      <c r="OGM60" s="287"/>
      <c r="OGN60" s="285"/>
      <c r="OGO60" s="286"/>
      <c r="OGP60" s="286"/>
      <c r="OGQ60" s="286"/>
      <c r="OGR60" s="286"/>
      <c r="OGS60" s="286"/>
      <c r="OGT60" s="286"/>
      <c r="OGU60" s="163"/>
      <c r="OGV60" s="154"/>
      <c r="OGW60" s="287"/>
      <c r="OGX60" s="287"/>
      <c r="OGY60" s="285"/>
      <c r="OGZ60" s="287"/>
      <c r="OHA60" s="287"/>
      <c r="OHB60" s="285"/>
      <c r="OHC60" s="287"/>
      <c r="OHD60" s="287"/>
      <c r="OHE60" s="285"/>
      <c r="OHF60" s="287"/>
      <c r="OHG60" s="287"/>
      <c r="OHH60" s="285"/>
      <c r="OHI60" s="287"/>
      <c r="OHJ60" s="287"/>
      <c r="OHK60" s="285"/>
      <c r="OHL60" s="287"/>
      <c r="OHM60" s="287"/>
      <c r="OHN60" s="285"/>
      <c r="OHO60" s="287"/>
      <c r="OHP60" s="287"/>
      <c r="OHQ60" s="285"/>
      <c r="OHR60" s="287"/>
      <c r="OHS60" s="287"/>
      <c r="OHT60" s="285"/>
      <c r="OHU60" s="287"/>
      <c r="OHV60" s="287"/>
      <c r="OHW60" s="285"/>
      <c r="OHX60" s="287"/>
      <c r="OHY60" s="287"/>
      <c r="OHZ60" s="285"/>
      <c r="OIA60" s="287"/>
      <c r="OIB60" s="287"/>
      <c r="OIC60" s="285"/>
      <c r="OID60" s="287"/>
      <c r="OIE60" s="287"/>
      <c r="OIF60" s="285"/>
      <c r="OIG60" s="287"/>
      <c r="OIH60" s="287"/>
      <c r="OII60" s="285"/>
      <c r="OIJ60" s="287"/>
      <c r="OIK60" s="287"/>
      <c r="OIL60" s="285"/>
      <c r="OIM60" s="287"/>
      <c r="OIN60" s="287"/>
      <c r="OIO60" s="285"/>
      <c r="OIP60" s="287"/>
      <c r="OIQ60" s="287"/>
      <c r="OIR60" s="285"/>
      <c r="OIS60" s="287"/>
      <c r="OIT60" s="287"/>
      <c r="OIU60" s="285"/>
      <c r="OIV60" s="287"/>
      <c r="OIW60" s="287"/>
      <c r="OIX60" s="285"/>
      <c r="OIY60" s="287"/>
      <c r="OIZ60" s="287"/>
      <c r="OJA60" s="285"/>
      <c r="OJB60" s="287"/>
      <c r="OJC60" s="287"/>
      <c r="OJD60" s="285"/>
      <c r="OJE60" s="287"/>
      <c r="OJF60" s="287"/>
      <c r="OJG60" s="285"/>
      <c r="OJH60" s="286"/>
      <c r="OJI60" s="286"/>
      <c r="OJJ60" s="286"/>
      <c r="OJK60" s="287"/>
      <c r="OJL60" s="287"/>
      <c r="OJM60" s="285"/>
      <c r="OJN60" s="286"/>
      <c r="OJO60" s="286"/>
      <c r="OJP60" s="286"/>
      <c r="OJQ60" s="287"/>
      <c r="OJR60" s="287"/>
      <c r="OJS60" s="285"/>
      <c r="OJT60" s="287"/>
      <c r="OJU60" s="287"/>
      <c r="OJV60" s="285"/>
      <c r="OJW60" s="286"/>
      <c r="OJX60" s="286"/>
      <c r="OJY60" s="286"/>
      <c r="OJZ60" s="286"/>
      <c r="OKA60" s="286"/>
      <c r="OKB60" s="286"/>
      <c r="OKC60" s="163"/>
      <c r="OKD60" s="154"/>
      <c r="OKE60" s="287"/>
      <c r="OKF60" s="287"/>
      <c r="OKG60" s="285"/>
      <c r="OKH60" s="287"/>
      <c r="OKI60" s="287"/>
      <c r="OKJ60" s="285"/>
      <c r="OKK60" s="287"/>
      <c r="OKL60" s="287"/>
      <c r="OKM60" s="285"/>
      <c r="OKN60" s="287"/>
      <c r="OKO60" s="287"/>
      <c r="OKP60" s="285"/>
      <c r="OKQ60" s="287"/>
      <c r="OKR60" s="287"/>
      <c r="OKS60" s="285"/>
      <c r="OKT60" s="287"/>
      <c r="OKU60" s="287"/>
      <c r="OKV60" s="285"/>
      <c r="OKW60" s="287"/>
      <c r="OKX60" s="287"/>
      <c r="OKY60" s="285"/>
      <c r="OKZ60" s="287"/>
      <c r="OLA60" s="287"/>
      <c r="OLB60" s="285"/>
      <c r="OLC60" s="287"/>
      <c r="OLD60" s="287"/>
      <c r="OLE60" s="285"/>
      <c r="OLF60" s="287"/>
      <c r="OLG60" s="287"/>
      <c r="OLH60" s="285"/>
      <c r="OLI60" s="287"/>
      <c r="OLJ60" s="287"/>
      <c r="OLK60" s="285"/>
      <c r="OLL60" s="287"/>
      <c r="OLM60" s="287"/>
      <c r="OLN60" s="285"/>
      <c r="OLO60" s="287"/>
      <c r="OLP60" s="287"/>
      <c r="OLQ60" s="285"/>
      <c r="OLR60" s="287"/>
      <c r="OLS60" s="287"/>
      <c r="OLT60" s="285"/>
      <c r="OLU60" s="287"/>
      <c r="OLV60" s="287"/>
      <c r="OLW60" s="285"/>
      <c r="OLX60" s="287"/>
      <c r="OLY60" s="287"/>
      <c r="OLZ60" s="285"/>
      <c r="OMA60" s="287"/>
      <c r="OMB60" s="287"/>
      <c r="OMC60" s="285"/>
      <c r="OMD60" s="287"/>
      <c r="OME60" s="287"/>
      <c r="OMF60" s="285"/>
      <c r="OMG60" s="287"/>
      <c r="OMH60" s="287"/>
      <c r="OMI60" s="285"/>
      <c r="OMJ60" s="287"/>
      <c r="OMK60" s="287"/>
      <c r="OML60" s="285"/>
      <c r="OMM60" s="287"/>
      <c r="OMN60" s="287"/>
      <c r="OMO60" s="285"/>
      <c r="OMP60" s="286"/>
      <c r="OMQ60" s="286"/>
      <c r="OMR60" s="286"/>
      <c r="OMS60" s="287"/>
      <c r="OMT60" s="287"/>
      <c r="OMU60" s="285"/>
      <c r="OMV60" s="286"/>
      <c r="OMW60" s="286"/>
      <c r="OMX60" s="286"/>
      <c r="OMY60" s="287"/>
      <c r="OMZ60" s="287"/>
      <c r="ONA60" s="285"/>
      <c r="ONB60" s="287"/>
      <c r="ONC60" s="287"/>
      <c r="OND60" s="285"/>
      <c r="ONE60" s="286"/>
      <c r="ONF60" s="286"/>
      <c r="ONG60" s="286"/>
      <c r="ONH60" s="286"/>
      <c r="ONI60" s="286"/>
      <c r="ONJ60" s="286"/>
      <c r="ONK60" s="163"/>
      <c r="ONL60" s="154"/>
      <c r="ONM60" s="287"/>
      <c r="ONN60" s="287"/>
      <c r="ONO60" s="285"/>
      <c r="ONP60" s="287"/>
      <c r="ONQ60" s="287"/>
      <c r="ONR60" s="285"/>
      <c r="ONS60" s="287"/>
      <c r="ONT60" s="287"/>
      <c r="ONU60" s="285"/>
      <c r="ONV60" s="287"/>
      <c r="ONW60" s="287"/>
      <c r="ONX60" s="285"/>
      <c r="ONY60" s="287"/>
      <c r="ONZ60" s="287"/>
      <c r="OOA60" s="285"/>
      <c r="OOB60" s="287"/>
      <c r="OOC60" s="287"/>
      <c r="OOD60" s="285"/>
      <c r="OOE60" s="287"/>
      <c r="OOF60" s="287"/>
      <c r="OOG60" s="285"/>
      <c r="OOH60" s="287"/>
      <c r="OOI60" s="287"/>
      <c r="OOJ60" s="285"/>
      <c r="OOK60" s="287"/>
      <c r="OOL60" s="287"/>
      <c r="OOM60" s="285"/>
      <c r="OON60" s="287"/>
      <c r="OOO60" s="287"/>
      <c r="OOP60" s="285"/>
      <c r="OOQ60" s="287"/>
      <c r="OOR60" s="287"/>
      <c r="OOS60" s="285"/>
      <c r="OOT60" s="287"/>
      <c r="OOU60" s="287"/>
      <c r="OOV60" s="285"/>
      <c r="OOW60" s="287"/>
      <c r="OOX60" s="287"/>
      <c r="OOY60" s="285"/>
      <c r="OOZ60" s="287"/>
      <c r="OPA60" s="287"/>
      <c r="OPB60" s="285"/>
      <c r="OPC60" s="287"/>
      <c r="OPD60" s="287"/>
      <c r="OPE60" s="285"/>
      <c r="OPF60" s="287"/>
      <c r="OPG60" s="287"/>
      <c r="OPH60" s="285"/>
      <c r="OPI60" s="287"/>
      <c r="OPJ60" s="287"/>
      <c r="OPK60" s="285"/>
      <c r="OPL60" s="287"/>
      <c r="OPM60" s="287"/>
      <c r="OPN60" s="285"/>
      <c r="OPO60" s="287"/>
      <c r="OPP60" s="287"/>
      <c r="OPQ60" s="285"/>
      <c r="OPR60" s="287"/>
      <c r="OPS60" s="287"/>
      <c r="OPT60" s="285"/>
      <c r="OPU60" s="287"/>
      <c r="OPV60" s="287"/>
      <c r="OPW60" s="285"/>
      <c r="OPX60" s="286"/>
      <c r="OPY60" s="286"/>
      <c r="OPZ60" s="286"/>
      <c r="OQA60" s="287"/>
      <c r="OQB60" s="287"/>
      <c r="OQC60" s="285"/>
      <c r="OQD60" s="286"/>
      <c r="OQE60" s="286"/>
      <c r="OQF60" s="286"/>
      <c r="OQG60" s="287"/>
      <c r="OQH60" s="287"/>
      <c r="OQI60" s="285"/>
      <c r="OQJ60" s="287"/>
      <c r="OQK60" s="287"/>
      <c r="OQL60" s="285"/>
      <c r="OQM60" s="286"/>
      <c r="OQN60" s="286"/>
      <c r="OQO60" s="286"/>
      <c r="OQP60" s="286"/>
      <c r="OQQ60" s="286"/>
      <c r="OQR60" s="286"/>
      <c r="OQS60" s="163"/>
      <c r="OQT60" s="154"/>
      <c r="OQU60" s="287"/>
      <c r="OQV60" s="287"/>
      <c r="OQW60" s="285"/>
      <c r="OQX60" s="287"/>
      <c r="OQY60" s="287"/>
      <c r="OQZ60" s="285"/>
      <c r="ORA60" s="287"/>
      <c r="ORB60" s="287"/>
      <c r="ORC60" s="285"/>
      <c r="ORD60" s="287"/>
      <c r="ORE60" s="287"/>
      <c r="ORF60" s="285"/>
      <c r="ORG60" s="287"/>
      <c r="ORH60" s="287"/>
      <c r="ORI60" s="285"/>
      <c r="ORJ60" s="287"/>
      <c r="ORK60" s="287"/>
      <c r="ORL60" s="285"/>
      <c r="ORM60" s="287"/>
      <c r="ORN60" s="287"/>
      <c r="ORO60" s="285"/>
      <c r="ORP60" s="287"/>
      <c r="ORQ60" s="287"/>
      <c r="ORR60" s="285"/>
      <c r="ORS60" s="287"/>
      <c r="ORT60" s="287"/>
      <c r="ORU60" s="285"/>
      <c r="ORV60" s="287"/>
      <c r="ORW60" s="287"/>
      <c r="ORX60" s="285"/>
      <c r="ORY60" s="287"/>
      <c r="ORZ60" s="287"/>
      <c r="OSA60" s="285"/>
      <c r="OSB60" s="287"/>
      <c r="OSC60" s="287"/>
      <c r="OSD60" s="285"/>
      <c r="OSE60" s="287"/>
      <c r="OSF60" s="287"/>
      <c r="OSG60" s="285"/>
      <c r="OSH60" s="287"/>
      <c r="OSI60" s="287"/>
      <c r="OSJ60" s="285"/>
      <c r="OSK60" s="287"/>
      <c r="OSL60" s="287"/>
      <c r="OSM60" s="285"/>
      <c r="OSN60" s="287"/>
      <c r="OSO60" s="287"/>
      <c r="OSP60" s="285"/>
      <c r="OSQ60" s="287"/>
      <c r="OSR60" s="287"/>
      <c r="OSS60" s="285"/>
      <c r="OST60" s="287"/>
      <c r="OSU60" s="287"/>
      <c r="OSV60" s="285"/>
      <c r="OSW60" s="287"/>
      <c r="OSX60" s="287"/>
      <c r="OSY60" s="285"/>
      <c r="OSZ60" s="287"/>
      <c r="OTA60" s="287"/>
      <c r="OTB60" s="285"/>
      <c r="OTC60" s="287"/>
      <c r="OTD60" s="287"/>
      <c r="OTE60" s="285"/>
      <c r="OTF60" s="286"/>
      <c r="OTG60" s="286"/>
      <c r="OTH60" s="286"/>
      <c r="OTI60" s="287"/>
      <c r="OTJ60" s="287"/>
      <c r="OTK60" s="285"/>
      <c r="OTL60" s="286"/>
      <c r="OTM60" s="286"/>
      <c r="OTN60" s="286"/>
      <c r="OTO60" s="287"/>
      <c r="OTP60" s="287"/>
      <c r="OTQ60" s="285"/>
      <c r="OTR60" s="287"/>
      <c r="OTS60" s="287"/>
      <c r="OTT60" s="285"/>
      <c r="OTU60" s="286"/>
      <c r="OTV60" s="286"/>
      <c r="OTW60" s="286"/>
      <c r="OTX60" s="286"/>
      <c r="OTY60" s="286"/>
      <c r="OTZ60" s="286"/>
      <c r="OUA60" s="163"/>
      <c r="OUB60" s="154"/>
      <c r="OUC60" s="287"/>
      <c r="OUD60" s="287"/>
      <c r="OUE60" s="285"/>
      <c r="OUF60" s="287"/>
      <c r="OUG60" s="287"/>
      <c r="OUH60" s="285"/>
      <c r="OUI60" s="287"/>
      <c r="OUJ60" s="287"/>
      <c r="OUK60" s="285"/>
      <c r="OUL60" s="287"/>
      <c r="OUM60" s="287"/>
      <c r="OUN60" s="285"/>
      <c r="OUO60" s="287"/>
      <c r="OUP60" s="287"/>
      <c r="OUQ60" s="285"/>
      <c r="OUR60" s="287"/>
      <c r="OUS60" s="287"/>
      <c r="OUT60" s="285"/>
      <c r="OUU60" s="287"/>
      <c r="OUV60" s="287"/>
      <c r="OUW60" s="285"/>
      <c r="OUX60" s="287"/>
      <c r="OUY60" s="287"/>
      <c r="OUZ60" s="285"/>
      <c r="OVA60" s="287"/>
      <c r="OVB60" s="287"/>
      <c r="OVC60" s="285"/>
      <c r="OVD60" s="287"/>
      <c r="OVE60" s="287"/>
      <c r="OVF60" s="285"/>
      <c r="OVG60" s="287"/>
      <c r="OVH60" s="287"/>
      <c r="OVI60" s="285"/>
      <c r="OVJ60" s="287"/>
      <c r="OVK60" s="287"/>
      <c r="OVL60" s="285"/>
      <c r="OVM60" s="287"/>
      <c r="OVN60" s="287"/>
      <c r="OVO60" s="285"/>
      <c r="OVP60" s="287"/>
      <c r="OVQ60" s="287"/>
      <c r="OVR60" s="285"/>
      <c r="OVS60" s="287"/>
      <c r="OVT60" s="287"/>
      <c r="OVU60" s="285"/>
      <c r="OVV60" s="287"/>
      <c r="OVW60" s="287"/>
      <c r="OVX60" s="285"/>
      <c r="OVY60" s="287"/>
      <c r="OVZ60" s="287"/>
      <c r="OWA60" s="285"/>
      <c r="OWB60" s="287"/>
      <c r="OWC60" s="287"/>
      <c r="OWD60" s="285"/>
      <c r="OWE60" s="287"/>
      <c r="OWF60" s="287"/>
      <c r="OWG60" s="285"/>
      <c r="OWH60" s="287"/>
      <c r="OWI60" s="287"/>
      <c r="OWJ60" s="285"/>
      <c r="OWK60" s="287"/>
      <c r="OWL60" s="287"/>
      <c r="OWM60" s="285"/>
      <c r="OWN60" s="286"/>
      <c r="OWO60" s="286"/>
      <c r="OWP60" s="286"/>
      <c r="OWQ60" s="287"/>
      <c r="OWR60" s="287"/>
      <c r="OWS60" s="285"/>
      <c r="OWT60" s="286"/>
      <c r="OWU60" s="286"/>
      <c r="OWV60" s="286"/>
      <c r="OWW60" s="287"/>
      <c r="OWX60" s="287"/>
      <c r="OWY60" s="285"/>
      <c r="OWZ60" s="287"/>
      <c r="OXA60" s="287"/>
      <c r="OXB60" s="285"/>
      <c r="OXC60" s="286"/>
      <c r="OXD60" s="286"/>
      <c r="OXE60" s="286"/>
      <c r="OXF60" s="286"/>
      <c r="OXG60" s="286"/>
      <c r="OXH60" s="286"/>
      <c r="OXI60" s="163"/>
      <c r="OXJ60" s="154"/>
      <c r="OXK60" s="287"/>
      <c r="OXL60" s="287"/>
      <c r="OXM60" s="285"/>
      <c r="OXN60" s="287"/>
      <c r="OXO60" s="287"/>
      <c r="OXP60" s="285"/>
      <c r="OXQ60" s="287"/>
      <c r="OXR60" s="287"/>
      <c r="OXS60" s="285"/>
      <c r="OXT60" s="287"/>
      <c r="OXU60" s="287"/>
      <c r="OXV60" s="285"/>
      <c r="OXW60" s="287"/>
      <c r="OXX60" s="287"/>
      <c r="OXY60" s="285"/>
      <c r="OXZ60" s="287"/>
      <c r="OYA60" s="287"/>
      <c r="OYB60" s="285"/>
      <c r="OYC60" s="287"/>
      <c r="OYD60" s="287"/>
      <c r="OYE60" s="285"/>
      <c r="OYF60" s="287"/>
      <c r="OYG60" s="287"/>
      <c r="OYH60" s="285"/>
      <c r="OYI60" s="287"/>
      <c r="OYJ60" s="287"/>
      <c r="OYK60" s="285"/>
      <c r="OYL60" s="287"/>
      <c r="OYM60" s="287"/>
      <c r="OYN60" s="285"/>
      <c r="OYO60" s="287"/>
      <c r="OYP60" s="287"/>
      <c r="OYQ60" s="285"/>
      <c r="OYR60" s="287"/>
      <c r="OYS60" s="287"/>
      <c r="OYT60" s="285"/>
      <c r="OYU60" s="287"/>
      <c r="OYV60" s="287"/>
      <c r="OYW60" s="285"/>
      <c r="OYX60" s="287"/>
      <c r="OYY60" s="287"/>
      <c r="OYZ60" s="285"/>
      <c r="OZA60" s="287"/>
      <c r="OZB60" s="287"/>
      <c r="OZC60" s="285"/>
      <c r="OZD60" s="287"/>
      <c r="OZE60" s="287"/>
      <c r="OZF60" s="285"/>
      <c r="OZG60" s="287"/>
      <c r="OZH60" s="287"/>
      <c r="OZI60" s="285"/>
      <c r="OZJ60" s="287"/>
      <c r="OZK60" s="287"/>
      <c r="OZL60" s="285"/>
      <c r="OZM60" s="287"/>
      <c r="OZN60" s="287"/>
      <c r="OZO60" s="285"/>
      <c r="OZP60" s="287"/>
      <c r="OZQ60" s="287"/>
      <c r="OZR60" s="285"/>
      <c r="OZS60" s="287"/>
      <c r="OZT60" s="287"/>
      <c r="OZU60" s="285"/>
      <c r="OZV60" s="286"/>
      <c r="OZW60" s="286"/>
      <c r="OZX60" s="286"/>
      <c r="OZY60" s="287"/>
      <c r="OZZ60" s="287"/>
      <c r="PAA60" s="285"/>
      <c r="PAB60" s="286"/>
      <c r="PAC60" s="286"/>
      <c r="PAD60" s="286"/>
      <c r="PAE60" s="287"/>
      <c r="PAF60" s="287"/>
      <c r="PAG60" s="285"/>
      <c r="PAH60" s="287"/>
      <c r="PAI60" s="287"/>
      <c r="PAJ60" s="285"/>
      <c r="PAK60" s="286"/>
      <c r="PAL60" s="286"/>
      <c r="PAM60" s="286"/>
      <c r="PAN60" s="286"/>
      <c r="PAO60" s="286"/>
      <c r="PAP60" s="286"/>
      <c r="PAQ60" s="163"/>
      <c r="PAR60" s="154"/>
      <c r="PAS60" s="287"/>
      <c r="PAT60" s="287"/>
      <c r="PAU60" s="285"/>
      <c r="PAV60" s="287"/>
      <c r="PAW60" s="287"/>
      <c r="PAX60" s="285"/>
      <c r="PAY60" s="287"/>
      <c r="PAZ60" s="287"/>
      <c r="PBA60" s="285"/>
      <c r="PBB60" s="287"/>
      <c r="PBC60" s="287"/>
      <c r="PBD60" s="285"/>
      <c r="PBE60" s="287"/>
      <c r="PBF60" s="287"/>
      <c r="PBG60" s="285"/>
      <c r="PBH60" s="287"/>
      <c r="PBI60" s="287"/>
      <c r="PBJ60" s="285"/>
      <c r="PBK60" s="287"/>
      <c r="PBL60" s="287"/>
      <c r="PBM60" s="285"/>
      <c r="PBN60" s="287"/>
      <c r="PBO60" s="287"/>
      <c r="PBP60" s="285"/>
      <c r="PBQ60" s="287"/>
      <c r="PBR60" s="287"/>
      <c r="PBS60" s="285"/>
      <c r="PBT60" s="287"/>
      <c r="PBU60" s="287"/>
      <c r="PBV60" s="285"/>
      <c r="PBW60" s="287"/>
      <c r="PBX60" s="287"/>
      <c r="PBY60" s="285"/>
      <c r="PBZ60" s="287"/>
      <c r="PCA60" s="287"/>
      <c r="PCB60" s="285"/>
      <c r="PCC60" s="287"/>
      <c r="PCD60" s="287"/>
      <c r="PCE60" s="285"/>
      <c r="PCF60" s="287"/>
      <c r="PCG60" s="287"/>
      <c r="PCH60" s="285"/>
      <c r="PCI60" s="287"/>
      <c r="PCJ60" s="287"/>
      <c r="PCK60" s="285"/>
      <c r="PCL60" s="287"/>
      <c r="PCM60" s="287"/>
      <c r="PCN60" s="285"/>
      <c r="PCO60" s="287"/>
      <c r="PCP60" s="287"/>
      <c r="PCQ60" s="285"/>
      <c r="PCR60" s="287"/>
      <c r="PCS60" s="287"/>
      <c r="PCT60" s="285"/>
      <c r="PCU60" s="287"/>
      <c r="PCV60" s="287"/>
      <c r="PCW60" s="285"/>
      <c r="PCX60" s="287"/>
      <c r="PCY60" s="287"/>
      <c r="PCZ60" s="285"/>
      <c r="PDA60" s="287"/>
      <c r="PDB60" s="287"/>
      <c r="PDC60" s="285"/>
      <c r="PDD60" s="286"/>
      <c r="PDE60" s="286"/>
      <c r="PDF60" s="286"/>
      <c r="PDG60" s="287"/>
      <c r="PDH60" s="287"/>
      <c r="PDI60" s="285"/>
      <c r="PDJ60" s="286"/>
      <c r="PDK60" s="286"/>
      <c r="PDL60" s="286"/>
      <c r="PDM60" s="287"/>
      <c r="PDN60" s="287"/>
      <c r="PDO60" s="285"/>
      <c r="PDP60" s="287"/>
      <c r="PDQ60" s="287"/>
      <c r="PDR60" s="285"/>
      <c r="PDS60" s="286"/>
      <c r="PDT60" s="286"/>
      <c r="PDU60" s="286"/>
      <c r="PDV60" s="286"/>
      <c r="PDW60" s="286"/>
      <c r="PDX60" s="286"/>
      <c r="PDY60" s="163"/>
      <c r="PDZ60" s="154"/>
      <c r="PEA60" s="287"/>
      <c r="PEB60" s="287"/>
      <c r="PEC60" s="285"/>
      <c r="PED60" s="287"/>
      <c r="PEE60" s="287"/>
      <c r="PEF60" s="285"/>
      <c r="PEG60" s="287"/>
      <c r="PEH60" s="287"/>
      <c r="PEI60" s="285"/>
      <c r="PEJ60" s="287"/>
      <c r="PEK60" s="287"/>
      <c r="PEL60" s="285"/>
      <c r="PEM60" s="287"/>
      <c r="PEN60" s="287"/>
      <c r="PEO60" s="285"/>
      <c r="PEP60" s="287"/>
      <c r="PEQ60" s="287"/>
      <c r="PER60" s="285"/>
      <c r="PES60" s="287"/>
      <c r="PET60" s="287"/>
      <c r="PEU60" s="285"/>
      <c r="PEV60" s="287"/>
      <c r="PEW60" s="287"/>
      <c r="PEX60" s="285"/>
      <c r="PEY60" s="287"/>
      <c r="PEZ60" s="287"/>
      <c r="PFA60" s="285"/>
      <c r="PFB60" s="287"/>
      <c r="PFC60" s="287"/>
      <c r="PFD60" s="285"/>
      <c r="PFE60" s="287"/>
      <c r="PFF60" s="287"/>
      <c r="PFG60" s="285"/>
      <c r="PFH60" s="287"/>
      <c r="PFI60" s="287"/>
      <c r="PFJ60" s="285"/>
      <c r="PFK60" s="287"/>
      <c r="PFL60" s="287"/>
      <c r="PFM60" s="285"/>
      <c r="PFN60" s="287"/>
      <c r="PFO60" s="287"/>
      <c r="PFP60" s="285"/>
      <c r="PFQ60" s="287"/>
      <c r="PFR60" s="287"/>
      <c r="PFS60" s="285"/>
      <c r="PFT60" s="287"/>
      <c r="PFU60" s="287"/>
      <c r="PFV60" s="285"/>
      <c r="PFW60" s="287"/>
      <c r="PFX60" s="287"/>
      <c r="PFY60" s="285"/>
      <c r="PFZ60" s="287"/>
      <c r="PGA60" s="287"/>
      <c r="PGB60" s="285"/>
      <c r="PGC60" s="287"/>
      <c r="PGD60" s="287"/>
      <c r="PGE60" s="285"/>
      <c r="PGF60" s="287"/>
      <c r="PGG60" s="287"/>
      <c r="PGH60" s="285"/>
      <c r="PGI60" s="287"/>
      <c r="PGJ60" s="287"/>
      <c r="PGK60" s="285"/>
      <c r="PGL60" s="286"/>
      <c r="PGM60" s="286"/>
      <c r="PGN60" s="286"/>
      <c r="PGO60" s="287"/>
      <c r="PGP60" s="287"/>
      <c r="PGQ60" s="285"/>
      <c r="PGR60" s="286"/>
      <c r="PGS60" s="286"/>
      <c r="PGT60" s="286"/>
      <c r="PGU60" s="287"/>
      <c r="PGV60" s="287"/>
      <c r="PGW60" s="285"/>
      <c r="PGX60" s="287"/>
      <c r="PGY60" s="287"/>
      <c r="PGZ60" s="285"/>
      <c r="PHA60" s="286"/>
      <c r="PHB60" s="286"/>
      <c r="PHC60" s="286"/>
      <c r="PHD60" s="286"/>
      <c r="PHE60" s="286"/>
      <c r="PHF60" s="286"/>
      <c r="PHG60" s="163"/>
      <c r="PHH60" s="154"/>
      <c r="PHI60" s="287"/>
      <c r="PHJ60" s="287"/>
      <c r="PHK60" s="285"/>
      <c r="PHL60" s="287"/>
      <c r="PHM60" s="287"/>
      <c r="PHN60" s="285"/>
      <c r="PHO60" s="287"/>
      <c r="PHP60" s="287"/>
      <c r="PHQ60" s="285"/>
      <c r="PHR60" s="287"/>
      <c r="PHS60" s="287"/>
      <c r="PHT60" s="285"/>
      <c r="PHU60" s="287"/>
      <c r="PHV60" s="287"/>
      <c r="PHW60" s="285"/>
      <c r="PHX60" s="287"/>
      <c r="PHY60" s="287"/>
      <c r="PHZ60" s="285"/>
      <c r="PIA60" s="287"/>
      <c r="PIB60" s="287"/>
      <c r="PIC60" s="285"/>
      <c r="PID60" s="287"/>
      <c r="PIE60" s="287"/>
      <c r="PIF60" s="285"/>
      <c r="PIG60" s="287"/>
      <c r="PIH60" s="287"/>
      <c r="PII60" s="285"/>
      <c r="PIJ60" s="287"/>
      <c r="PIK60" s="287"/>
      <c r="PIL60" s="285"/>
      <c r="PIM60" s="287"/>
      <c r="PIN60" s="287"/>
      <c r="PIO60" s="285"/>
      <c r="PIP60" s="287"/>
      <c r="PIQ60" s="287"/>
      <c r="PIR60" s="285"/>
      <c r="PIS60" s="287"/>
      <c r="PIT60" s="287"/>
      <c r="PIU60" s="285"/>
      <c r="PIV60" s="287"/>
      <c r="PIW60" s="287"/>
      <c r="PIX60" s="285"/>
      <c r="PIY60" s="287"/>
      <c r="PIZ60" s="287"/>
      <c r="PJA60" s="285"/>
      <c r="PJB60" s="287"/>
      <c r="PJC60" s="287"/>
      <c r="PJD60" s="285"/>
      <c r="PJE60" s="287"/>
      <c r="PJF60" s="287"/>
      <c r="PJG60" s="285"/>
      <c r="PJH60" s="287"/>
      <c r="PJI60" s="287"/>
      <c r="PJJ60" s="285"/>
      <c r="PJK60" s="287"/>
      <c r="PJL60" s="287"/>
      <c r="PJM60" s="285"/>
      <c r="PJN60" s="287"/>
      <c r="PJO60" s="287"/>
      <c r="PJP60" s="285"/>
      <c r="PJQ60" s="287"/>
      <c r="PJR60" s="287"/>
      <c r="PJS60" s="285"/>
      <c r="PJT60" s="286"/>
      <c r="PJU60" s="286"/>
      <c r="PJV60" s="286"/>
      <c r="PJW60" s="287"/>
      <c r="PJX60" s="287"/>
      <c r="PJY60" s="285"/>
      <c r="PJZ60" s="286"/>
      <c r="PKA60" s="286"/>
      <c r="PKB60" s="286"/>
      <c r="PKC60" s="287"/>
      <c r="PKD60" s="287"/>
      <c r="PKE60" s="285"/>
      <c r="PKF60" s="287"/>
      <c r="PKG60" s="287"/>
      <c r="PKH60" s="285"/>
      <c r="PKI60" s="286"/>
      <c r="PKJ60" s="286"/>
      <c r="PKK60" s="286"/>
      <c r="PKL60" s="286"/>
      <c r="PKM60" s="286"/>
      <c r="PKN60" s="286"/>
      <c r="PKO60" s="163"/>
      <c r="PKP60" s="154"/>
      <c r="PKQ60" s="287"/>
      <c r="PKR60" s="287"/>
      <c r="PKS60" s="285"/>
      <c r="PKT60" s="287"/>
      <c r="PKU60" s="287"/>
      <c r="PKV60" s="285"/>
      <c r="PKW60" s="287"/>
      <c r="PKX60" s="287"/>
      <c r="PKY60" s="285"/>
      <c r="PKZ60" s="287"/>
      <c r="PLA60" s="287"/>
      <c r="PLB60" s="285"/>
      <c r="PLC60" s="287"/>
      <c r="PLD60" s="287"/>
      <c r="PLE60" s="285"/>
      <c r="PLF60" s="287"/>
      <c r="PLG60" s="287"/>
      <c r="PLH60" s="285"/>
      <c r="PLI60" s="287"/>
      <c r="PLJ60" s="287"/>
      <c r="PLK60" s="285"/>
      <c r="PLL60" s="287"/>
      <c r="PLM60" s="287"/>
      <c r="PLN60" s="285"/>
      <c r="PLO60" s="287"/>
      <c r="PLP60" s="287"/>
      <c r="PLQ60" s="285"/>
      <c r="PLR60" s="287"/>
      <c r="PLS60" s="287"/>
      <c r="PLT60" s="285"/>
      <c r="PLU60" s="287"/>
      <c r="PLV60" s="287"/>
      <c r="PLW60" s="285"/>
      <c r="PLX60" s="287"/>
      <c r="PLY60" s="287"/>
      <c r="PLZ60" s="285"/>
      <c r="PMA60" s="287"/>
      <c r="PMB60" s="287"/>
      <c r="PMC60" s="285"/>
      <c r="PMD60" s="287"/>
      <c r="PME60" s="287"/>
      <c r="PMF60" s="285"/>
      <c r="PMG60" s="287"/>
      <c r="PMH60" s="287"/>
      <c r="PMI60" s="285"/>
      <c r="PMJ60" s="287"/>
      <c r="PMK60" s="287"/>
      <c r="PML60" s="285"/>
      <c r="PMM60" s="287"/>
      <c r="PMN60" s="287"/>
      <c r="PMO60" s="285"/>
      <c r="PMP60" s="287"/>
      <c r="PMQ60" s="287"/>
      <c r="PMR60" s="285"/>
      <c r="PMS60" s="287"/>
      <c r="PMT60" s="287"/>
      <c r="PMU60" s="285"/>
      <c r="PMV60" s="287"/>
      <c r="PMW60" s="287"/>
      <c r="PMX60" s="285"/>
      <c r="PMY60" s="287"/>
      <c r="PMZ60" s="287"/>
      <c r="PNA60" s="285"/>
      <c r="PNB60" s="286"/>
      <c r="PNC60" s="286"/>
      <c r="PND60" s="286"/>
      <c r="PNE60" s="287"/>
      <c r="PNF60" s="287"/>
      <c r="PNG60" s="285"/>
      <c r="PNH60" s="286"/>
      <c r="PNI60" s="286"/>
      <c r="PNJ60" s="286"/>
      <c r="PNK60" s="287"/>
      <c r="PNL60" s="287"/>
      <c r="PNM60" s="285"/>
      <c r="PNN60" s="287"/>
      <c r="PNO60" s="287"/>
      <c r="PNP60" s="285"/>
      <c r="PNQ60" s="286"/>
      <c r="PNR60" s="286"/>
      <c r="PNS60" s="286"/>
      <c r="PNT60" s="286"/>
      <c r="PNU60" s="286"/>
      <c r="PNV60" s="286"/>
      <c r="PNW60" s="163"/>
      <c r="PNX60" s="154"/>
      <c r="PNY60" s="287"/>
      <c r="PNZ60" s="287"/>
      <c r="POA60" s="285"/>
      <c r="POB60" s="287"/>
      <c r="POC60" s="287"/>
      <c r="POD60" s="285"/>
      <c r="POE60" s="287"/>
      <c r="POF60" s="287"/>
      <c r="POG60" s="285"/>
      <c r="POH60" s="287"/>
      <c r="POI60" s="287"/>
      <c r="POJ60" s="285"/>
      <c r="POK60" s="287"/>
      <c r="POL60" s="287"/>
      <c r="POM60" s="285"/>
      <c r="PON60" s="287"/>
      <c r="POO60" s="287"/>
      <c r="POP60" s="285"/>
      <c r="POQ60" s="287"/>
      <c r="POR60" s="287"/>
      <c r="POS60" s="285"/>
      <c r="POT60" s="287"/>
      <c r="POU60" s="287"/>
      <c r="POV60" s="285"/>
      <c r="POW60" s="287"/>
      <c r="POX60" s="287"/>
      <c r="POY60" s="285"/>
      <c r="POZ60" s="287"/>
      <c r="PPA60" s="287"/>
      <c r="PPB60" s="285"/>
      <c r="PPC60" s="287"/>
      <c r="PPD60" s="287"/>
      <c r="PPE60" s="285"/>
      <c r="PPF60" s="287"/>
      <c r="PPG60" s="287"/>
      <c r="PPH60" s="285"/>
      <c r="PPI60" s="287"/>
      <c r="PPJ60" s="287"/>
      <c r="PPK60" s="285"/>
      <c r="PPL60" s="287"/>
      <c r="PPM60" s="287"/>
      <c r="PPN60" s="285"/>
      <c r="PPO60" s="287"/>
      <c r="PPP60" s="287"/>
      <c r="PPQ60" s="285"/>
      <c r="PPR60" s="287"/>
      <c r="PPS60" s="287"/>
      <c r="PPT60" s="285"/>
      <c r="PPU60" s="287"/>
      <c r="PPV60" s="287"/>
      <c r="PPW60" s="285"/>
      <c r="PPX60" s="287"/>
      <c r="PPY60" s="287"/>
      <c r="PPZ60" s="285"/>
      <c r="PQA60" s="287"/>
      <c r="PQB60" s="287"/>
      <c r="PQC60" s="285"/>
      <c r="PQD60" s="287"/>
      <c r="PQE60" s="287"/>
      <c r="PQF60" s="285"/>
      <c r="PQG60" s="287"/>
      <c r="PQH60" s="287"/>
      <c r="PQI60" s="285"/>
      <c r="PQJ60" s="286"/>
      <c r="PQK60" s="286"/>
      <c r="PQL60" s="286"/>
      <c r="PQM60" s="287"/>
      <c r="PQN60" s="287"/>
      <c r="PQO60" s="285"/>
      <c r="PQP60" s="286"/>
      <c r="PQQ60" s="286"/>
      <c r="PQR60" s="286"/>
      <c r="PQS60" s="287"/>
      <c r="PQT60" s="287"/>
      <c r="PQU60" s="285"/>
      <c r="PQV60" s="287"/>
      <c r="PQW60" s="287"/>
      <c r="PQX60" s="285"/>
      <c r="PQY60" s="286"/>
      <c r="PQZ60" s="286"/>
      <c r="PRA60" s="286"/>
      <c r="PRB60" s="286"/>
      <c r="PRC60" s="286"/>
      <c r="PRD60" s="286"/>
      <c r="PRE60" s="163"/>
      <c r="PRF60" s="154"/>
      <c r="PRG60" s="287"/>
      <c r="PRH60" s="287"/>
      <c r="PRI60" s="285"/>
      <c r="PRJ60" s="287"/>
      <c r="PRK60" s="287"/>
      <c r="PRL60" s="285"/>
      <c r="PRM60" s="287"/>
      <c r="PRN60" s="287"/>
      <c r="PRO60" s="285"/>
      <c r="PRP60" s="287"/>
      <c r="PRQ60" s="287"/>
      <c r="PRR60" s="285"/>
      <c r="PRS60" s="287"/>
      <c r="PRT60" s="287"/>
      <c r="PRU60" s="285"/>
      <c r="PRV60" s="287"/>
      <c r="PRW60" s="287"/>
      <c r="PRX60" s="285"/>
      <c r="PRY60" s="287"/>
      <c r="PRZ60" s="287"/>
      <c r="PSA60" s="285"/>
      <c r="PSB60" s="287"/>
      <c r="PSC60" s="287"/>
      <c r="PSD60" s="285"/>
      <c r="PSE60" s="287"/>
      <c r="PSF60" s="287"/>
      <c r="PSG60" s="285"/>
      <c r="PSH60" s="287"/>
      <c r="PSI60" s="287"/>
      <c r="PSJ60" s="285"/>
      <c r="PSK60" s="287"/>
      <c r="PSL60" s="287"/>
      <c r="PSM60" s="285"/>
      <c r="PSN60" s="287"/>
      <c r="PSO60" s="287"/>
      <c r="PSP60" s="285"/>
      <c r="PSQ60" s="287"/>
      <c r="PSR60" s="287"/>
      <c r="PSS60" s="285"/>
      <c r="PST60" s="287"/>
      <c r="PSU60" s="287"/>
      <c r="PSV60" s="285"/>
      <c r="PSW60" s="287"/>
      <c r="PSX60" s="287"/>
      <c r="PSY60" s="285"/>
      <c r="PSZ60" s="287"/>
      <c r="PTA60" s="287"/>
      <c r="PTB60" s="285"/>
      <c r="PTC60" s="287"/>
      <c r="PTD60" s="287"/>
      <c r="PTE60" s="285"/>
      <c r="PTF60" s="287"/>
      <c r="PTG60" s="287"/>
      <c r="PTH60" s="285"/>
      <c r="PTI60" s="287"/>
      <c r="PTJ60" s="287"/>
      <c r="PTK60" s="285"/>
      <c r="PTL60" s="287"/>
      <c r="PTM60" s="287"/>
      <c r="PTN60" s="285"/>
      <c r="PTO60" s="287"/>
      <c r="PTP60" s="287"/>
      <c r="PTQ60" s="285"/>
      <c r="PTR60" s="286"/>
      <c r="PTS60" s="286"/>
      <c r="PTT60" s="286"/>
      <c r="PTU60" s="287"/>
      <c r="PTV60" s="287"/>
      <c r="PTW60" s="285"/>
      <c r="PTX60" s="286"/>
      <c r="PTY60" s="286"/>
      <c r="PTZ60" s="286"/>
      <c r="PUA60" s="287"/>
      <c r="PUB60" s="287"/>
      <c r="PUC60" s="285"/>
      <c r="PUD60" s="287"/>
      <c r="PUE60" s="287"/>
      <c r="PUF60" s="285"/>
      <c r="PUG60" s="286"/>
      <c r="PUH60" s="286"/>
      <c r="PUI60" s="286"/>
      <c r="PUJ60" s="286"/>
      <c r="PUK60" s="286"/>
      <c r="PUL60" s="286"/>
      <c r="PUM60" s="163"/>
      <c r="PUN60" s="154"/>
      <c r="PUO60" s="287"/>
      <c r="PUP60" s="287"/>
      <c r="PUQ60" s="285"/>
      <c r="PUR60" s="287"/>
      <c r="PUS60" s="287"/>
      <c r="PUT60" s="285"/>
      <c r="PUU60" s="287"/>
      <c r="PUV60" s="287"/>
      <c r="PUW60" s="285"/>
      <c r="PUX60" s="287"/>
      <c r="PUY60" s="287"/>
      <c r="PUZ60" s="285"/>
      <c r="PVA60" s="287"/>
      <c r="PVB60" s="287"/>
      <c r="PVC60" s="285"/>
      <c r="PVD60" s="287"/>
      <c r="PVE60" s="287"/>
      <c r="PVF60" s="285"/>
      <c r="PVG60" s="287"/>
      <c r="PVH60" s="287"/>
      <c r="PVI60" s="285"/>
      <c r="PVJ60" s="287"/>
      <c r="PVK60" s="287"/>
      <c r="PVL60" s="285"/>
      <c r="PVM60" s="287"/>
      <c r="PVN60" s="287"/>
      <c r="PVO60" s="285"/>
      <c r="PVP60" s="287"/>
      <c r="PVQ60" s="287"/>
      <c r="PVR60" s="285"/>
      <c r="PVS60" s="287"/>
      <c r="PVT60" s="287"/>
      <c r="PVU60" s="285"/>
      <c r="PVV60" s="287"/>
      <c r="PVW60" s="287"/>
      <c r="PVX60" s="285"/>
      <c r="PVY60" s="287"/>
      <c r="PVZ60" s="287"/>
      <c r="PWA60" s="285"/>
      <c r="PWB60" s="287"/>
      <c r="PWC60" s="287"/>
      <c r="PWD60" s="285"/>
      <c r="PWE60" s="287"/>
      <c r="PWF60" s="287"/>
      <c r="PWG60" s="285"/>
      <c r="PWH60" s="287"/>
      <c r="PWI60" s="287"/>
      <c r="PWJ60" s="285"/>
      <c r="PWK60" s="287"/>
      <c r="PWL60" s="287"/>
      <c r="PWM60" s="285"/>
      <c r="PWN60" s="287"/>
      <c r="PWO60" s="287"/>
      <c r="PWP60" s="285"/>
      <c r="PWQ60" s="287"/>
      <c r="PWR60" s="287"/>
      <c r="PWS60" s="285"/>
      <c r="PWT60" s="287"/>
      <c r="PWU60" s="287"/>
      <c r="PWV60" s="285"/>
      <c r="PWW60" s="287"/>
      <c r="PWX60" s="287"/>
      <c r="PWY60" s="285"/>
      <c r="PWZ60" s="286"/>
      <c r="PXA60" s="286"/>
      <c r="PXB60" s="286"/>
      <c r="PXC60" s="287"/>
      <c r="PXD60" s="287"/>
      <c r="PXE60" s="285"/>
      <c r="PXF60" s="286"/>
      <c r="PXG60" s="286"/>
      <c r="PXH60" s="286"/>
      <c r="PXI60" s="287"/>
      <c r="PXJ60" s="287"/>
      <c r="PXK60" s="285"/>
      <c r="PXL60" s="287"/>
      <c r="PXM60" s="287"/>
      <c r="PXN60" s="285"/>
      <c r="PXO60" s="286"/>
      <c r="PXP60" s="286"/>
      <c r="PXQ60" s="286"/>
      <c r="PXR60" s="286"/>
      <c r="PXS60" s="286"/>
      <c r="PXT60" s="286"/>
      <c r="PXU60" s="163"/>
      <c r="PXV60" s="154"/>
      <c r="PXW60" s="287"/>
      <c r="PXX60" s="287"/>
      <c r="PXY60" s="285"/>
      <c r="PXZ60" s="287"/>
      <c r="PYA60" s="287"/>
      <c r="PYB60" s="285"/>
      <c r="PYC60" s="287"/>
      <c r="PYD60" s="287"/>
      <c r="PYE60" s="285"/>
      <c r="PYF60" s="287"/>
      <c r="PYG60" s="287"/>
      <c r="PYH60" s="285"/>
      <c r="PYI60" s="287"/>
      <c r="PYJ60" s="287"/>
      <c r="PYK60" s="285"/>
      <c r="PYL60" s="287"/>
      <c r="PYM60" s="287"/>
      <c r="PYN60" s="285"/>
      <c r="PYO60" s="287"/>
      <c r="PYP60" s="287"/>
      <c r="PYQ60" s="285"/>
      <c r="PYR60" s="287"/>
      <c r="PYS60" s="287"/>
      <c r="PYT60" s="285"/>
      <c r="PYU60" s="287"/>
      <c r="PYV60" s="287"/>
      <c r="PYW60" s="285"/>
      <c r="PYX60" s="287"/>
      <c r="PYY60" s="287"/>
      <c r="PYZ60" s="285"/>
      <c r="PZA60" s="287"/>
      <c r="PZB60" s="287"/>
      <c r="PZC60" s="285"/>
      <c r="PZD60" s="287"/>
      <c r="PZE60" s="287"/>
      <c r="PZF60" s="285"/>
      <c r="PZG60" s="287"/>
      <c r="PZH60" s="287"/>
      <c r="PZI60" s="285"/>
      <c r="PZJ60" s="287"/>
      <c r="PZK60" s="287"/>
      <c r="PZL60" s="285"/>
      <c r="PZM60" s="287"/>
      <c r="PZN60" s="287"/>
      <c r="PZO60" s="285"/>
      <c r="PZP60" s="287"/>
      <c r="PZQ60" s="287"/>
      <c r="PZR60" s="285"/>
      <c r="PZS60" s="287"/>
      <c r="PZT60" s="287"/>
      <c r="PZU60" s="285"/>
      <c r="PZV60" s="287"/>
      <c r="PZW60" s="287"/>
      <c r="PZX60" s="285"/>
      <c r="PZY60" s="287"/>
      <c r="PZZ60" s="287"/>
      <c r="QAA60" s="285"/>
      <c r="QAB60" s="287"/>
      <c r="QAC60" s="287"/>
      <c r="QAD60" s="285"/>
      <c r="QAE60" s="287"/>
      <c r="QAF60" s="287"/>
      <c r="QAG60" s="285"/>
      <c r="QAH60" s="286"/>
      <c r="QAI60" s="286"/>
      <c r="QAJ60" s="286"/>
      <c r="QAK60" s="287"/>
      <c r="QAL60" s="287"/>
      <c r="QAM60" s="285"/>
      <c r="QAN60" s="286"/>
      <c r="QAO60" s="286"/>
      <c r="QAP60" s="286"/>
      <c r="QAQ60" s="287"/>
      <c r="QAR60" s="287"/>
      <c r="QAS60" s="285"/>
      <c r="QAT60" s="287"/>
      <c r="QAU60" s="287"/>
      <c r="QAV60" s="285"/>
      <c r="QAW60" s="286"/>
      <c r="QAX60" s="286"/>
      <c r="QAY60" s="286"/>
      <c r="QAZ60" s="286"/>
      <c r="QBA60" s="286"/>
      <c r="QBB60" s="286"/>
      <c r="QBC60" s="163"/>
      <c r="QBD60" s="154"/>
      <c r="QBE60" s="287"/>
      <c r="QBF60" s="287"/>
      <c r="QBG60" s="285"/>
      <c r="QBH60" s="287"/>
      <c r="QBI60" s="287"/>
      <c r="QBJ60" s="285"/>
      <c r="QBK60" s="287"/>
      <c r="QBL60" s="287"/>
      <c r="QBM60" s="285"/>
      <c r="QBN60" s="287"/>
      <c r="QBO60" s="287"/>
      <c r="QBP60" s="285"/>
      <c r="QBQ60" s="287"/>
      <c r="QBR60" s="287"/>
      <c r="QBS60" s="285"/>
      <c r="QBT60" s="287"/>
      <c r="QBU60" s="287"/>
      <c r="QBV60" s="285"/>
      <c r="QBW60" s="287"/>
      <c r="QBX60" s="287"/>
      <c r="QBY60" s="285"/>
      <c r="QBZ60" s="287"/>
      <c r="QCA60" s="287"/>
      <c r="QCB60" s="285"/>
      <c r="QCC60" s="287"/>
      <c r="QCD60" s="287"/>
      <c r="QCE60" s="285"/>
      <c r="QCF60" s="287"/>
      <c r="QCG60" s="287"/>
      <c r="QCH60" s="285"/>
      <c r="QCI60" s="287"/>
      <c r="QCJ60" s="287"/>
      <c r="QCK60" s="285"/>
      <c r="QCL60" s="287"/>
      <c r="QCM60" s="287"/>
      <c r="QCN60" s="285"/>
      <c r="QCO60" s="287"/>
      <c r="QCP60" s="287"/>
      <c r="QCQ60" s="285"/>
      <c r="QCR60" s="287"/>
      <c r="QCS60" s="287"/>
      <c r="QCT60" s="285"/>
      <c r="QCU60" s="287"/>
      <c r="QCV60" s="287"/>
      <c r="QCW60" s="285"/>
      <c r="QCX60" s="287"/>
      <c r="QCY60" s="287"/>
      <c r="QCZ60" s="285"/>
      <c r="QDA60" s="287"/>
      <c r="QDB60" s="287"/>
      <c r="QDC60" s="285"/>
      <c r="QDD60" s="287"/>
      <c r="QDE60" s="287"/>
      <c r="QDF60" s="285"/>
      <c r="QDG60" s="287"/>
      <c r="QDH60" s="287"/>
      <c r="QDI60" s="285"/>
      <c r="QDJ60" s="287"/>
      <c r="QDK60" s="287"/>
      <c r="QDL60" s="285"/>
      <c r="QDM60" s="287"/>
      <c r="QDN60" s="287"/>
      <c r="QDO60" s="285"/>
      <c r="QDP60" s="286"/>
      <c r="QDQ60" s="286"/>
      <c r="QDR60" s="286"/>
      <c r="QDS60" s="287"/>
      <c r="QDT60" s="287"/>
      <c r="QDU60" s="285"/>
      <c r="QDV60" s="286"/>
      <c r="QDW60" s="286"/>
      <c r="QDX60" s="286"/>
      <c r="QDY60" s="287"/>
      <c r="QDZ60" s="287"/>
      <c r="QEA60" s="285"/>
      <c r="QEB60" s="287"/>
      <c r="QEC60" s="287"/>
      <c r="QED60" s="285"/>
      <c r="QEE60" s="286"/>
      <c r="QEF60" s="286"/>
      <c r="QEG60" s="286"/>
      <c r="QEH60" s="286"/>
      <c r="QEI60" s="286"/>
      <c r="QEJ60" s="286"/>
      <c r="QEK60" s="163"/>
      <c r="QEL60" s="154"/>
      <c r="QEM60" s="287"/>
      <c r="QEN60" s="287"/>
      <c r="QEO60" s="285"/>
      <c r="QEP60" s="287"/>
      <c r="QEQ60" s="287"/>
      <c r="QER60" s="285"/>
      <c r="QES60" s="287"/>
      <c r="QET60" s="287"/>
      <c r="QEU60" s="285"/>
      <c r="QEV60" s="287"/>
      <c r="QEW60" s="287"/>
      <c r="QEX60" s="285"/>
      <c r="QEY60" s="287"/>
      <c r="QEZ60" s="287"/>
      <c r="QFA60" s="285"/>
      <c r="QFB60" s="287"/>
      <c r="QFC60" s="287"/>
      <c r="QFD60" s="285"/>
      <c r="QFE60" s="287"/>
      <c r="QFF60" s="287"/>
      <c r="QFG60" s="285"/>
      <c r="QFH60" s="287"/>
      <c r="QFI60" s="287"/>
      <c r="QFJ60" s="285"/>
      <c r="QFK60" s="287"/>
      <c r="QFL60" s="287"/>
      <c r="QFM60" s="285"/>
      <c r="QFN60" s="287"/>
      <c r="QFO60" s="287"/>
      <c r="QFP60" s="285"/>
      <c r="QFQ60" s="287"/>
      <c r="QFR60" s="287"/>
      <c r="QFS60" s="285"/>
      <c r="QFT60" s="287"/>
      <c r="QFU60" s="287"/>
      <c r="QFV60" s="285"/>
      <c r="QFW60" s="287"/>
      <c r="QFX60" s="287"/>
      <c r="QFY60" s="285"/>
      <c r="QFZ60" s="287"/>
      <c r="QGA60" s="287"/>
      <c r="QGB60" s="285"/>
      <c r="QGC60" s="287"/>
      <c r="QGD60" s="287"/>
      <c r="QGE60" s="285"/>
      <c r="QGF60" s="287"/>
      <c r="QGG60" s="287"/>
      <c r="QGH60" s="285"/>
      <c r="QGI60" s="287"/>
      <c r="QGJ60" s="287"/>
      <c r="QGK60" s="285"/>
      <c r="QGL60" s="287"/>
      <c r="QGM60" s="287"/>
      <c r="QGN60" s="285"/>
      <c r="QGO60" s="287"/>
      <c r="QGP60" s="287"/>
      <c r="QGQ60" s="285"/>
      <c r="QGR60" s="287"/>
      <c r="QGS60" s="287"/>
      <c r="QGT60" s="285"/>
      <c r="QGU60" s="287"/>
      <c r="QGV60" s="287"/>
      <c r="QGW60" s="285"/>
      <c r="QGX60" s="286"/>
      <c r="QGY60" s="286"/>
      <c r="QGZ60" s="286"/>
      <c r="QHA60" s="287"/>
      <c r="QHB60" s="287"/>
      <c r="QHC60" s="285"/>
      <c r="QHD60" s="286"/>
      <c r="QHE60" s="286"/>
      <c r="QHF60" s="286"/>
      <c r="QHG60" s="287"/>
      <c r="QHH60" s="287"/>
      <c r="QHI60" s="285"/>
      <c r="QHJ60" s="287"/>
      <c r="QHK60" s="287"/>
      <c r="QHL60" s="285"/>
      <c r="QHM60" s="286"/>
      <c r="QHN60" s="286"/>
      <c r="QHO60" s="286"/>
      <c r="QHP60" s="286"/>
      <c r="QHQ60" s="286"/>
      <c r="QHR60" s="286"/>
      <c r="QHS60" s="163"/>
      <c r="QHT60" s="154"/>
      <c r="QHU60" s="287"/>
      <c r="QHV60" s="287"/>
      <c r="QHW60" s="285"/>
      <c r="QHX60" s="287"/>
      <c r="QHY60" s="287"/>
      <c r="QHZ60" s="285"/>
      <c r="QIA60" s="287"/>
      <c r="QIB60" s="287"/>
      <c r="QIC60" s="285"/>
      <c r="QID60" s="287"/>
      <c r="QIE60" s="287"/>
      <c r="QIF60" s="285"/>
      <c r="QIG60" s="287"/>
      <c r="QIH60" s="287"/>
      <c r="QII60" s="285"/>
      <c r="QIJ60" s="287"/>
      <c r="QIK60" s="287"/>
      <c r="QIL60" s="285"/>
      <c r="QIM60" s="287"/>
      <c r="QIN60" s="287"/>
      <c r="QIO60" s="285"/>
      <c r="QIP60" s="287"/>
      <c r="QIQ60" s="287"/>
      <c r="QIR60" s="285"/>
      <c r="QIS60" s="287"/>
      <c r="QIT60" s="287"/>
      <c r="QIU60" s="285"/>
      <c r="QIV60" s="287"/>
      <c r="QIW60" s="287"/>
      <c r="QIX60" s="285"/>
      <c r="QIY60" s="287"/>
      <c r="QIZ60" s="287"/>
      <c r="QJA60" s="285"/>
      <c r="QJB60" s="287"/>
      <c r="QJC60" s="287"/>
      <c r="QJD60" s="285"/>
      <c r="QJE60" s="287"/>
      <c r="QJF60" s="287"/>
      <c r="QJG60" s="285"/>
      <c r="QJH60" s="287"/>
      <c r="QJI60" s="287"/>
      <c r="QJJ60" s="285"/>
      <c r="QJK60" s="287"/>
      <c r="QJL60" s="287"/>
      <c r="QJM60" s="285"/>
      <c r="QJN60" s="287"/>
      <c r="QJO60" s="287"/>
      <c r="QJP60" s="285"/>
      <c r="QJQ60" s="287"/>
      <c r="QJR60" s="287"/>
      <c r="QJS60" s="285"/>
      <c r="QJT60" s="287"/>
      <c r="QJU60" s="287"/>
      <c r="QJV60" s="285"/>
      <c r="QJW60" s="287"/>
      <c r="QJX60" s="287"/>
      <c r="QJY60" s="285"/>
      <c r="QJZ60" s="287"/>
      <c r="QKA60" s="287"/>
      <c r="QKB60" s="285"/>
      <c r="QKC60" s="287"/>
      <c r="QKD60" s="287"/>
      <c r="QKE60" s="285"/>
      <c r="QKF60" s="286"/>
      <c r="QKG60" s="286"/>
      <c r="QKH60" s="286"/>
      <c r="QKI60" s="287"/>
      <c r="QKJ60" s="287"/>
      <c r="QKK60" s="285"/>
      <c r="QKL60" s="286"/>
      <c r="QKM60" s="286"/>
      <c r="QKN60" s="286"/>
      <c r="QKO60" s="287"/>
      <c r="QKP60" s="287"/>
      <c r="QKQ60" s="285"/>
      <c r="QKR60" s="287"/>
      <c r="QKS60" s="287"/>
      <c r="QKT60" s="285"/>
      <c r="QKU60" s="286"/>
      <c r="QKV60" s="286"/>
      <c r="QKW60" s="286"/>
      <c r="QKX60" s="286"/>
      <c r="QKY60" s="286"/>
      <c r="QKZ60" s="286"/>
      <c r="QLA60" s="163"/>
      <c r="QLB60" s="154"/>
      <c r="QLC60" s="287"/>
      <c r="QLD60" s="287"/>
      <c r="QLE60" s="285"/>
      <c r="QLF60" s="287"/>
      <c r="QLG60" s="287"/>
      <c r="QLH60" s="285"/>
      <c r="QLI60" s="287"/>
      <c r="QLJ60" s="287"/>
      <c r="QLK60" s="285"/>
      <c r="QLL60" s="287"/>
      <c r="QLM60" s="287"/>
      <c r="QLN60" s="285"/>
      <c r="QLO60" s="287"/>
      <c r="QLP60" s="287"/>
      <c r="QLQ60" s="285"/>
      <c r="QLR60" s="287"/>
      <c r="QLS60" s="287"/>
      <c r="QLT60" s="285"/>
      <c r="QLU60" s="287"/>
      <c r="QLV60" s="287"/>
      <c r="QLW60" s="285"/>
      <c r="QLX60" s="287"/>
      <c r="QLY60" s="287"/>
      <c r="QLZ60" s="285"/>
      <c r="QMA60" s="287"/>
      <c r="QMB60" s="287"/>
      <c r="QMC60" s="285"/>
      <c r="QMD60" s="287"/>
      <c r="QME60" s="287"/>
      <c r="QMF60" s="285"/>
      <c r="QMG60" s="287"/>
      <c r="QMH60" s="287"/>
      <c r="QMI60" s="285"/>
      <c r="QMJ60" s="287"/>
      <c r="QMK60" s="287"/>
      <c r="QML60" s="285"/>
      <c r="QMM60" s="287"/>
      <c r="QMN60" s="287"/>
      <c r="QMO60" s="285"/>
      <c r="QMP60" s="287"/>
      <c r="QMQ60" s="287"/>
      <c r="QMR60" s="285"/>
      <c r="QMS60" s="287"/>
      <c r="QMT60" s="287"/>
      <c r="QMU60" s="285"/>
      <c r="QMV60" s="287"/>
      <c r="QMW60" s="287"/>
      <c r="QMX60" s="285"/>
      <c r="QMY60" s="287"/>
      <c r="QMZ60" s="287"/>
      <c r="QNA60" s="285"/>
      <c r="QNB60" s="287"/>
      <c r="QNC60" s="287"/>
      <c r="QND60" s="285"/>
      <c r="QNE60" s="287"/>
      <c r="QNF60" s="287"/>
      <c r="QNG60" s="285"/>
      <c r="QNH60" s="287"/>
      <c r="QNI60" s="287"/>
      <c r="QNJ60" s="285"/>
      <c r="QNK60" s="287"/>
      <c r="QNL60" s="287"/>
      <c r="QNM60" s="285"/>
      <c r="QNN60" s="286"/>
      <c r="QNO60" s="286"/>
      <c r="QNP60" s="286"/>
      <c r="QNQ60" s="287"/>
      <c r="QNR60" s="287"/>
      <c r="QNS60" s="285"/>
      <c r="QNT60" s="286"/>
      <c r="QNU60" s="286"/>
      <c r="QNV60" s="286"/>
      <c r="QNW60" s="287"/>
      <c r="QNX60" s="287"/>
      <c r="QNY60" s="285"/>
      <c r="QNZ60" s="287"/>
      <c r="QOA60" s="287"/>
      <c r="QOB60" s="285"/>
      <c r="QOC60" s="286"/>
      <c r="QOD60" s="286"/>
      <c r="QOE60" s="286"/>
      <c r="QOF60" s="286"/>
      <c r="QOG60" s="286"/>
      <c r="QOH60" s="286"/>
      <c r="QOI60" s="163"/>
      <c r="QOJ60" s="154"/>
      <c r="QOK60" s="287"/>
      <c r="QOL60" s="287"/>
      <c r="QOM60" s="285"/>
      <c r="QON60" s="287"/>
      <c r="QOO60" s="287"/>
      <c r="QOP60" s="285"/>
      <c r="QOQ60" s="287"/>
      <c r="QOR60" s="287"/>
      <c r="QOS60" s="285"/>
      <c r="QOT60" s="287"/>
      <c r="QOU60" s="287"/>
      <c r="QOV60" s="285"/>
      <c r="QOW60" s="287"/>
      <c r="QOX60" s="287"/>
      <c r="QOY60" s="285"/>
      <c r="QOZ60" s="287"/>
      <c r="QPA60" s="287"/>
      <c r="QPB60" s="285"/>
      <c r="QPC60" s="287"/>
      <c r="QPD60" s="287"/>
      <c r="QPE60" s="285"/>
      <c r="QPF60" s="287"/>
      <c r="QPG60" s="287"/>
      <c r="QPH60" s="285"/>
      <c r="QPI60" s="287"/>
      <c r="QPJ60" s="287"/>
      <c r="QPK60" s="285"/>
      <c r="QPL60" s="287"/>
      <c r="QPM60" s="287"/>
      <c r="QPN60" s="285"/>
      <c r="QPO60" s="287"/>
      <c r="QPP60" s="287"/>
      <c r="QPQ60" s="285"/>
      <c r="QPR60" s="287"/>
      <c r="QPS60" s="287"/>
      <c r="QPT60" s="285"/>
      <c r="QPU60" s="287"/>
      <c r="QPV60" s="287"/>
      <c r="QPW60" s="285"/>
      <c r="QPX60" s="287"/>
      <c r="QPY60" s="287"/>
      <c r="QPZ60" s="285"/>
      <c r="QQA60" s="287"/>
      <c r="QQB60" s="287"/>
      <c r="QQC60" s="285"/>
      <c r="QQD60" s="287"/>
      <c r="QQE60" s="287"/>
      <c r="QQF60" s="285"/>
      <c r="QQG60" s="287"/>
      <c r="QQH60" s="287"/>
      <c r="QQI60" s="285"/>
      <c r="QQJ60" s="287"/>
      <c r="QQK60" s="287"/>
      <c r="QQL60" s="285"/>
      <c r="QQM60" s="287"/>
      <c r="QQN60" s="287"/>
      <c r="QQO60" s="285"/>
      <c r="QQP60" s="287"/>
      <c r="QQQ60" s="287"/>
      <c r="QQR60" s="285"/>
      <c r="QQS60" s="287"/>
      <c r="QQT60" s="287"/>
      <c r="QQU60" s="285"/>
      <c r="QQV60" s="286"/>
      <c r="QQW60" s="286"/>
      <c r="QQX60" s="286"/>
      <c r="QQY60" s="287"/>
      <c r="QQZ60" s="287"/>
      <c r="QRA60" s="285"/>
      <c r="QRB60" s="286"/>
      <c r="QRC60" s="286"/>
      <c r="QRD60" s="286"/>
      <c r="QRE60" s="287"/>
      <c r="QRF60" s="287"/>
      <c r="QRG60" s="285"/>
      <c r="QRH60" s="287"/>
      <c r="QRI60" s="287"/>
      <c r="QRJ60" s="285"/>
      <c r="QRK60" s="286"/>
      <c r="QRL60" s="286"/>
      <c r="QRM60" s="286"/>
      <c r="QRN60" s="286"/>
      <c r="QRO60" s="286"/>
      <c r="QRP60" s="286"/>
      <c r="QRQ60" s="163"/>
      <c r="QRR60" s="154"/>
      <c r="QRS60" s="287"/>
      <c r="QRT60" s="287"/>
      <c r="QRU60" s="285"/>
      <c r="QRV60" s="287"/>
      <c r="QRW60" s="287"/>
      <c r="QRX60" s="285"/>
      <c r="QRY60" s="287"/>
      <c r="QRZ60" s="287"/>
      <c r="QSA60" s="285"/>
      <c r="QSB60" s="287"/>
      <c r="QSC60" s="287"/>
      <c r="QSD60" s="285"/>
      <c r="QSE60" s="287"/>
      <c r="QSF60" s="287"/>
      <c r="QSG60" s="285"/>
      <c r="QSH60" s="287"/>
      <c r="QSI60" s="287"/>
      <c r="QSJ60" s="285"/>
      <c r="QSK60" s="287"/>
      <c r="QSL60" s="287"/>
      <c r="QSM60" s="285"/>
      <c r="QSN60" s="287"/>
      <c r="QSO60" s="287"/>
      <c r="QSP60" s="285"/>
      <c r="QSQ60" s="287"/>
      <c r="QSR60" s="287"/>
      <c r="QSS60" s="285"/>
      <c r="QST60" s="287"/>
      <c r="QSU60" s="287"/>
      <c r="QSV60" s="285"/>
      <c r="QSW60" s="287"/>
      <c r="QSX60" s="287"/>
      <c r="QSY60" s="285"/>
      <c r="QSZ60" s="287"/>
      <c r="QTA60" s="287"/>
      <c r="QTB60" s="285"/>
      <c r="QTC60" s="287"/>
      <c r="QTD60" s="287"/>
      <c r="QTE60" s="285"/>
      <c r="QTF60" s="287"/>
      <c r="QTG60" s="287"/>
      <c r="QTH60" s="285"/>
      <c r="QTI60" s="287"/>
      <c r="QTJ60" s="287"/>
      <c r="QTK60" s="285"/>
      <c r="QTL60" s="287"/>
      <c r="QTM60" s="287"/>
      <c r="QTN60" s="285"/>
      <c r="QTO60" s="287"/>
      <c r="QTP60" s="287"/>
      <c r="QTQ60" s="285"/>
      <c r="QTR60" s="287"/>
      <c r="QTS60" s="287"/>
      <c r="QTT60" s="285"/>
      <c r="QTU60" s="287"/>
      <c r="QTV60" s="287"/>
      <c r="QTW60" s="285"/>
      <c r="QTX60" s="287"/>
      <c r="QTY60" s="287"/>
      <c r="QTZ60" s="285"/>
      <c r="QUA60" s="287"/>
      <c r="QUB60" s="287"/>
      <c r="QUC60" s="285"/>
      <c r="QUD60" s="286"/>
      <c r="QUE60" s="286"/>
      <c r="QUF60" s="286"/>
      <c r="QUG60" s="287"/>
      <c r="QUH60" s="287"/>
      <c r="QUI60" s="285"/>
      <c r="QUJ60" s="286"/>
      <c r="QUK60" s="286"/>
      <c r="QUL60" s="286"/>
      <c r="QUM60" s="287"/>
      <c r="QUN60" s="287"/>
      <c r="QUO60" s="285"/>
      <c r="QUP60" s="287"/>
      <c r="QUQ60" s="287"/>
      <c r="QUR60" s="285"/>
      <c r="QUS60" s="286"/>
      <c r="QUT60" s="286"/>
      <c r="QUU60" s="286"/>
      <c r="QUV60" s="286"/>
      <c r="QUW60" s="286"/>
      <c r="QUX60" s="286"/>
      <c r="QUY60" s="163"/>
      <c r="QUZ60" s="154"/>
      <c r="QVA60" s="287"/>
      <c r="QVB60" s="287"/>
      <c r="QVC60" s="285"/>
      <c r="QVD60" s="287"/>
      <c r="QVE60" s="287"/>
      <c r="QVF60" s="285"/>
      <c r="QVG60" s="287"/>
      <c r="QVH60" s="287"/>
      <c r="QVI60" s="285"/>
      <c r="QVJ60" s="287"/>
      <c r="QVK60" s="287"/>
      <c r="QVL60" s="285"/>
      <c r="QVM60" s="287"/>
      <c r="QVN60" s="287"/>
      <c r="QVO60" s="285"/>
      <c r="QVP60" s="287"/>
      <c r="QVQ60" s="287"/>
      <c r="QVR60" s="285"/>
      <c r="QVS60" s="287"/>
      <c r="QVT60" s="287"/>
      <c r="QVU60" s="285"/>
      <c r="QVV60" s="287"/>
      <c r="QVW60" s="287"/>
      <c r="QVX60" s="285"/>
      <c r="QVY60" s="287"/>
      <c r="QVZ60" s="287"/>
      <c r="QWA60" s="285"/>
      <c r="QWB60" s="287"/>
      <c r="QWC60" s="287"/>
      <c r="QWD60" s="285"/>
      <c r="QWE60" s="287"/>
      <c r="QWF60" s="287"/>
      <c r="QWG60" s="285"/>
      <c r="QWH60" s="287"/>
      <c r="QWI60" s="287"/>
      <c r="QWJ60" s="285"/>
      <c r="QWK60" s="287"/>
      <c r="QWL60" s="287"/>
      <c r="QWM60" s="285"/>
      <c r="QWN60" s="287"/>
      <c r="QWO60" s="287"/>
      <c r="QWP60" s="285"/>
      <c r="QWQ60" s="287"/>
      <c r="QWR60" s="287"/>
      <c r="QWS60" s="285"/>
      <c r="QWT60" s="287"/>
      <c r="QWU60" s="287"/>
      <c r="QWV60" s="285"/>
      <c r="QWW60" s="287"/>
      <c r="QWX60" s="287"/>
      <c r="QWY60" s="285"/>
      <c r="QWZ60" s="287"/>
      <c r="QXA60" s="287"/>
      <c r="QXB60" s="285"/>
      <c r="QXC60" s="287"/>
      <c r="QXD60" s="287"/>
      <c r="QXE60" s="285"/>
      <c r="QXF60" s="287"/>
      <c r="QXG60" s="287"/>
      <c r="QXH60" s="285"/>
      <c r="QXI60" s="287"/>
      <c r="QXJ60" s="287"/>
      <c r="QXK60" s="285"/>
      <c r="QXL60" s="286"/>
      <c r="QXM60" s="286"/>
      <c r="QXN60" s="286"/>
      <c r="QXO60" s="287"/>
      <c r="QXP60" s="287"/>
      <c r="QXQ60" s="285"/>
      <c r="QXR60" s="286"/>
      <c r="QXS60" s="286"/>
      <c r="QXT60" s="286"/>
      <c r="QXU60" s="287"/>
      <c r="QXV60" s="287"/>
      <c r="QXW60" s="285"/>
      <c r="QXX60" s="287"/>
      <c r="QXY60" s="287"/>
      <c r="QXZ60" s="285"/>
      <c r="QYA60" s="286"/>
      <c r="QYB60" s="286"/>
      <c r="QYC60" s="286"/>
      <c r="QYD60" s="286"/>
      <c r="QYE60" s="286"/>
      <c r="QYF60" s="286"/>
      <c r="QYG60" s="163"/>
      <c r="QYH60" s="154"/>
      <c r="QYI60" s="287"/>
      <c r="QYJ60" s="287"/>
      <c r="QYK60" s="285"/>
      <c r="QYL60" s="287"/>
      <c r="QYM60" s="287"/>
      <c r="QYN60" s="285"/>
      <c r="QYO60" s="287"/>
      <c r="QYP60" s="287"/>
      <c r="QYQ60" s="285"/>
      <c r="QYR60" s="287"/>
      <c r="QYS60" s="287"/>
      <c r="QYT60" s="285"/>
      <c r="QYU60" s="287"/>
      <c r="QYV60" s="287"/>
      <c r="QYW60" s="285"/>
      <c r="QYX60" s="287"/>
      <c r="QYY60" s="287"/>
      <c r="QYZ60" s="285"/>
      <c r="QZA60" s="287"/>
      <c r="QZB60" s="287"/>
      <c r="QZC60" s="285"/>
      <c r="QZD60" s="287"/>
      <c r="QZE60" s="287"/>
      <c r="QZF60" s="285"/>
      <c r="QZG60" s="287"/>
      <c r="QZH60" s="287"/>
      <c r="QZI60" s="285"/>
      <c r="QZJ60" s="287"/>
      <c r="QZK60" s="287"/>
      <c r="QZL60" s="285"/>
      <c r="QZM60" s="287"/>
      <c r="QZN60" s="287"/>
      <c r="QZO60" s="285"/>
      <c r="QZP60" s="287"/>
      <c r="QZQ60" s="287"/>
      <c r="QZR60" s="285"/>
      <c r="QZS60" s="287"/>
      <c r="QZT60" s="287"/>
      <c r="QZU60" s="285"/>
      <c r="QZV60" s="287"/>
      <c r="QZW60" s="287"/>
      <c r="QZX60" s="285"/>
      <c r="QZY60" s="287"/>
      <c r="QZZ60" s="287"/>
      <c r="RAA60" s="285"/>
      <c r="RAB60" s="287"/>
      <c r="RAC60" s="287"/>
      <c r="RAD60" s="285"/>
      <c r="RAE60" s="287"/>
      <c r="RAF60" s="287"/>
      <c r="RAG60" s="285"/>
      <c r="RAH60" s="287"/>
      <c r="RAI60" s="287"/>
      <c r="RAJ60" s="285"/>
      <c r="RAK60" s="287"/>
      <c r="RAL60" s="287"/>
      <c r="RAM60" s="285"/>
      <c r="RAN60" s="287"/>
      <c r="RAO60" s="287"/>
      <c r="RAP60" s="285"/>
      <c r="RAQ60" s="287"/>
      <c r="RAR60" s="287"/>
      <c r="RAS60" s="285"/>
      <c r="RAT60" s="286"/>
      <c r="RAU60" s="286"/>
      <c r="RAV60" s="286"/>
      <c r="RAW60" s="287"/>
      <c r="RAX60" s="287"/>
      <c r="RAY60" s="285"/>
      <c r="RAZ60" s="286"/>
      <c r="RBA60" s="286"/>
      <c r="RBB60" s="286"/>
      <c r="RBC60" s="287"/>
      <c r="RBD60" s="287"/>
      <c r="RBE60" s="285"/>
      <c r="RBF60" s="287"/>
      <c r="RBG60" s="287"/>
      <c r="RBH60" s="285"/>
      <c r="RBI60" s="286"/>
      <c r="RBJ60" s="286"/>
      <c r="RBK60" s="286"/>
      <c r="RBL60" s="286"/>
      <c r="RBM60" s="286"/>
      <c r="RBN60" s="286"/>
      <c r="RBO60" s="163"/>
      <c r="RBP60" s="154"/>
      <c r="RBQ60" s="287"/>
      <c r="RBR60" s="287"/>
      <c r="RBS60" s="285"/>
      <c r="RBT60" s="287"/>
      <c r="RBU60" s="287"/>
      <c r="RBV60" s="285"/>
      <c r="RBW60" s="287"/>
      <c r="RBX60" s="287"/>
      <c r="RBY60" s="285"/>
      <c r="RBZ60" s="287"/>
      <c r="RCA60" s="287"/>
      <c r="RCB60" s="285"/>
      <c r="RCC60" s="287"/>
      <c r="RCD60" s="287"/>
      <c r="RCE60" s="285"/>
      <c r="RCF60" s="287"/>
      <c r="RCG60" s="287"/>
      <c r="RCH60" s="285"/>
      <c r="RCI60" s="287"/>
      <c r="RCJ60" s="287"/>
      <c r="RCK60" s="285"/>
      <c r="RCL60" s="287"/>
      <c r="RCM60" s="287"/>
      <c r="RCN60" s="285"/>
      <c r="RCO60" s="287"/>
      <c r="RCP60" s="287"/>
      <c r="RCQ60" s="285"/>
      <c r="RCR60" s="287"/>
      <c r="RCS60" s="287"/>
      <c r="RCT60" s="285"/>
      <c r="RCU60" s="287"/>
      <c r="RCV60" s="287"/>
      <c r="RCW60" s="285"/>
      <c r="RCX60" s="287"/>
      <c r="RCY60" s="287"/>
      <c r="RCZ60" s="285"/>
      <c r="RDA60" s="287"/>
      <c r="RDB60" s="287"/>
      <c r="RDC60" s="285"/>
      <c r="RDD60" s="287"/>
      <c r="RDE60" s="287"/>
      <c r="RDF60" s="285"/>
      <c r="RDG60" s="287"/>
      <c r="RDH60" s="287"/>
      <c r="RDI60" s="285"/>
      <c r="RDJ60" s="287"/>
      <c r="RDK60" s="287"/>
      <c r="RDL60" s="285"/>
      <c r="RDM60" s="287"/>
      <c r="RDN60" s="287"/>
      <c r="RDO60" s="285"/>
      <c r="RDP60" s="287"/>
      <c r="RDQ60" s="287"/>
      <c r="RDR60" s="285"/>
      <c r="RDS60" s="287"/>
      <c r="RDT60" s="287"/>
      <c r="RDU60" s="285"/>
      <c r="RDV60" s="287"/>
      <c r="RDW60" s="287"/>
      <c r="RDX60" s="285"/>
      <c r="RDY60" s="287"/>
      <c r="RDZ60" s="287"/>
      <c r="REA60" s="285"/>
      <c r="REB60" s="286"/>
      <c r="REC60" s="286"/>
      <c r="RED60" s="286"/>
      <c r="REE60" s="287"/>
      <c r="REF60" s="287"/>
      <c r="REG60" s="285"/>
      <c r="REH60" s="286"/>
      <c r="REI60" s="286"/>
      <c r="REJ60" s="286"/>
      <c r="REK60" s="287"/>
      <c r="REL60" s="287"/>
      <c r="REM60" s="285"/>
      <c r="REN60" s="287"/>
      <c r="REO60" s="287"/>
      <c r="REP60" s="285"/>
      <c r="REQ60" s="286"/>
      <c r="RER60" s="286"/>
      <c r="RES60" s="286"/>
      <c r="RET60" s="286"/>
      <c r="REU60" s="286"/>
      <c r="REV60" s="286"/>
      <c r="REW60" s="163"/>
      <c r="REX60" s="154"/>
      <c r="REY60" s="287"/>
      <c r="REZ60" s="287"/>
      <c r="RFA60" s="285"/>
      <c r="RFB60" s="287"/>
      <c r="RFC60" s="287"/>
      <c r="RFD60" s="285"/>
      <c r="RFE60" s="287"/>
      <c r="RFF60" s="287"/>
      <c r="RFG60" s="285"/>
      <c r="RFH60" s="287"/>
      <c r="RFI60" s="287"/>
      <c r="RFJ60" s="285"/>
      <c r="RFK60" s="287"/>
      <c r="RFL60" s="287"/>
      <c r="RFM60" s="285"/>
      <c r="RFN60" s="287"/>
      <c r="RFO60" s="287"/>
      <c r="RFP60" s="285"/>
      <c r="RFQ60" s="287"/>
      <c r="RFR60" s="287"/>
      <c r="RFS60" s="285"/>
      <c r="RFT60" s="287"/>
      <c r="RFU60" s="287"/>
      <c r="RFV60" s="285"/>
      <c r="RFW60" s="287"/>
      <c r="RFX60" s="287"/>
      <c r="RFY60" s="285"/>
      <c r="RFZ60" s="287"/>
      <c r="RGA60" s="287"/>
      <c r="RGB60" s="285"/>
      <c r="RGC60" s="287"/>
      <c r="RGD60" s="287"/>
      <c r="RGE60" s="285"/>
      <c r="RGF60" s="287"/>
      <c r="RGG60" s="287"/>
      <c r="RGH60" s="285"/>
      <c r="RGI60" s="287"/>
      <c r="RGJ60" s="287"/>
      <c r="RGK60" s="285"/>
      <c r="RGL60" s="287"/>
      <c r="RGM60" s="287"/>
      <c r="RGN60" s="285"/>
      <c r="RGO60" s="287"/>
      <c r="RGP60" s="287"/>
      <c r="RGQ60" s="285"/>
      <c r="RGR60" s="287"/>
      <c r="RGS60" s="287"/>
      <c r="RGT60" s="285"/>
      <c r="RGU60" s="287"/>
      <c r="RGV60" s="287"/>
      <c r="RGW60" s="285"/>
      <c r="RGX60" s="287"/>
      <c r="RGY60" s="287"/>
      <c r="RGZ60" s="285"/>
      <c r="RHA60" s="287"/>
      <c r="RHB60" s="287"/>
      <c r="RHC60" s="285"/>
      <c r="RHD60" s="287"/>
      <c r="RHE60" s="287"/>
      <c r="RHF60" s="285"/>
      <c r="RHG60" s="287"/>
      <c r="RHH60" s="287"/>
      <c r="RHI60" s="285"/>
      <c r="RHJ60" s="286"/>
      <c r="RHK60" s="286"/>
      <c r="RHL60" s="286"/>
      <c r="RHM60" s="287"/>
      <c r="RHN60" s="287"/>
      <c r="RHO60" s="285"/>
      <c r="RHP60" s="286"/>
      <c r="RHQ60" s="286"/>
      <c r="RHR60" s="286"/>
      <c r="RHS60" s="287"/>
      <c r="RHT60" s="287"/>
      <c r="RHU60" s="285"/>
      <c r="RHV60" s="287"/>
      <c r="RHW60" s="287"/>
      <c r="RHX60" s="285"/>
      <c r="RHY60" s="286"/>
      <c r="RHZ60" s="286"/>
      <c r="RIA60" s="286"/>
      <c r="RIB60" s="286"/>
      <c r="RIC60" s="286"/>
      <c r="RID60" s="286"/>
      <c r="RIE60" s="163"/>
      <c r="RIF60" s="154"/>
      <c r="RIG60" s="287"/>
      <c r="RIH60" s="287"/>
      <c r="RII60" s="285"/>
      <c r="RIJ60" s="287"/>
      <c r="RIK60" s="287"/>
      <c r="RIL60" s="285"/>
      <c r="RIM60" s="287"/>
      <c r="RIN60" s="287"/>
      <c r="RIO60" s="285"/>
      <c r="RIP60" s="287"/>
      <c r="RIQ60" s="287"/>
      <c r="RIR60" s="285"/>
      <c r="RIS60" s="287"/>
      <c r="RIT60" s="287"/>
      <c r="RIU60" s="285"/>
      <c r="RIV60" s="287"/>
      <c r="RIW60" s="287"/>
      <c r="RIX60" s="285"/>
      <c r="RIY60" s="287"/>
      <c r="RIZ60" s="287"/>
      <c r="RJA60" s="285"/>
      <c r="RJB60" s="287"/>
      <c r="RJC60" s="287"/>
      <c r="RJD60" s="285"/>
      <c r="RJE60" s="287"/>
      <c r="RJF60" s="287"/>
      <c r="RJG60" s="285"/>
      <c r="RJH60" s="287"/>
      <c r="RJI60" s="287"/>
      <c r="RJJ60" s="285"/>
      <c r="RJK60" s="287"/>
      <c r="RJL60" s="287"/>
      <c r="RJM60" s="285"/>
      <c r="RJN60" s="287"/>
      <c r="RJO60" s="287"/>
      <c r="RJP60" s="285"/>
      <c r="RJQ60" s="287"/>
      <c r="RJR60" s="287"/>
      <c r="RJS60" s="285"/>
      <c r="RJT60" s="287"/>
      <c r="RJU60" s="287"/>
      <c r="RJV60" s="285"/>
      <c r="RJW60" s="287"/>
      <c r="RJX60" s="287"/>
      <c r="RJY60" s="285"/>
      <c r="RJZ60" s="287"/>
      <c r="RKA60" s="287"/>
      <c r="RKB60" s="285"/>
      <c r="RKC60" s="287"/>
      <c r="RKD60" s="287"/>
      <c r="RKE60" s="285"/>
      <c r="RKF60" s="287"/>
      <c r="RKG60" s="287"/>
      <c r="RKH60" s="285"/>
      <c r="RKI60" s="287"/>
      <c r="RKJ60" s="287"/>
      <c r="RKK60" s="285"/>
      <c r="RKL60" s="287"/>
      <c r="RKM60" s="287"/>
      <c r="RKN60" s="285"/>
      <c r="RKO60" s="287"/>
      <c r="RKP60" s="287"/>
      <c r="RKQ60" s="285"/>
      <c r="RKR60" s="286"/>
      <c r="RKS60" s="286"/>
      <c r="RKT60" s="286"/>
      <c r="RKU60" s="287"/>
      <c r="RKV60" s="287"/>
      <c r="RKW60" s="285"/>
      <c r="RKX60" s="286"/>
      <c r="RKY60" s="286"/>
      <c r="RKZ60" s="286"/>
      <c r="RLA60" s="287"/>
      <c r="RLB60" s="287"/>
      <c r="RLC60" s="285"/>
      <c r="RLD60" s="287"/>
      <c r="RLE60" s="287"/>
      <c r="RLF60" s="285"/>
      <c r="RLG60" s="286"/>
      <c r="RLH60" s="286"/>
      <c r="RLI60" s="286"/>
      <c r="RLJ60" s="286"/>
      <c r="RLK60" s="286"/>
      <c r="RLL60" s="286"/>
      <c r="RLM60" s="163"/>
      <c r="RLN60" s="154"/>
      <c r="RLO60" s="287"/>
      <c r="RLP60" s="287"/>
      <c r="RLQ60" s="285"/>
      <c r="RLR60" s="287"/>
      <c r="RLS60" s="287"/>
      <c r="RLT60" s="285"/>
      <c r="RLU60" s="287"/>
      <c r="RLV60" s="287"/>
      <c r="RLW60" s="285"/>
      <c r="RLX60" s="287"/>
      <c r="RLY60" s="287"/>
      <c r="RLZ60" s="285"/>
      <c r="RMA60" s="287"/>
      <c r="RMB60" s="287"/>
      <c r="RMC60" s="285"/>
      <c r="RMD60" s="287"/>
      <c r="RME60" s="287"/>
      <c r="RMF60" s="285"/>
      <c r="RMG60" s="287"/>
      <c r="RMH60" s="287"/>
      <c r="RMI60" s="285"/>
      <c r="RMJ60" s="287"/>
      <c r="RMK60" s="287"/>
      <c r="RML60" s="285"/>
      <c r="RMM60" s="287"/>
      <c r="RMN60" s="287"/>
      <c r="RMO60" s="285"/>
      <c r="RMP60" s="287"/>
      <c r="RMQ60" s="287"/>
      <c r="RMR60" s="285"/>
      <c r="RMS60" s="287"/>
      <c r="RMT60" s="287"/>
      <c r="RMU60" s="285"/>
      <c r="RMV60" s="287"/>
      <c r="RMW60" s="287"/>
      <c r="RMX60" s="285"/>
      <c r="RMY60" s="287"/>
      <c r="RMZ60" s="287"/>
      <c r="RNA60" s="285"/>
      <c r="RNB60" s="287"/>
      <c r="RNC60" s="287"/>
      <c r="RND60" s="285"/>
      <c r="RNE60" s="287"/>
      <c r="RNF60" s="287"/>
      <c r="RNG60" s="285"/>
      <c r="RNH60" s="287"/>
      <c r="RNI60" s="287"/>
      <c r="RNJ60" s="285"/>
      <c r="RNK60" s="287"/>
      <c r="RNL60" s="287"/>
      <c r="RNM60" s="285"/>
      <c r="RNN60" s="287"/>
      <c r="RNO60" s="287"/>
      <c r="RNP60" s="285"/>
      <c r="RNQ60" s="287"/>
      <c r="RNR60" s="287"/>
      <c r="RNS60" s="285"/>
      <c r="RNT60" s="287"/>
      <c r="RNU60" s="287"/>
      <c r="RNV60" s="285"/>
      <c r="RNW60" s="287"/>
      <c r="RNX60" s="287"/>
      <c r="RNY60" s="285"/>
      <c r="RNZ60" s="286"/>
      <c r="ROA60" s="286"/>
      <c r="ROB60" s="286"/>
      <c r="ROC60" s="287"/>
      <c r="ROD60" s="287"/>
      <c r="ROE60" s="285"/>
      <c r="ROF60" s="286"/>
      <c r="ROG60" s="286"/>
      <c r="ROH60" s="286"/>
      <c r="ROI60" s="287"/>
      <c r="ROJ60" s="287"/>
      <c r="ROK60" s="285"/>
      <c r="ROL60" s="287"/>
      <c r="ROM60" s="287"/>
      <c r="RON60" s="285"/>
      <c r="ROO60" s="286"/>
      <c r="ROP60" s="286"/>
      <c r="ROQ60" s="286"/>
      <c r="ROR60" s="286"/>
      <c r="ROS60" s="286"/>
      <c r="ROT60" s="286"/>
      <c r="ROU60" s="163"/>
      <c r="ROV60" s="154"/>
      <c r="ROW60" s="287"/>
      <c r="ROX60" s="287"/>
      <c r="ROY60" s="285"/>
      <c r="ROZ60" s="287"/>
      <c r="RPA60" s="287"/>
      <c r="RPB60" s="285"/>
      <c r="RPC60" s="287"/>
      <c r="RPD60" s="287"/>
      <c r="RPE60" s="285"/>
      <c r="RPF60" s="287"/>
      <c r="RPG60" s="287"/>
      <c r="RPH60" s="285"/>
      <c r="RPI60" s="287"/>
      <c r="RPJ60" s="287"/>
      <c r="RPK60" s="285"/>
      <c r="RPL60" s="287"/>
      <c r="RPM60" s="287"/>
      <c r="RPN60" s="285"/>
      <c r="RPO60" s="287"/>
      <c r="RPP60" s="287"/>
      <c r="RPQ60" s="285"/>
      <c r="RPR60" s="287"/>
      <c r="RPS60" s="287"/>
      <c r="RPT60" s="285"/>
      <c r="RPU60" s="287"/>
      <c r="RPV60" s="287"/>
      <c r="RPW60" s="285"/>
      <c r="RPX60" s="287"/>
      <c r="RPY60" s="287"/>
      <c r="RPZ60" s="285"/>
      <c r="RQA60" s="287"/>
      <c r="RQB60" s="287"/>
      <c r="RQC60" s="285"/>
      <c r="RQD60" s="287"/>
      <c r="RQE60" s="287"/>
      <c r="RQF60" s="285"/>
      <c r="RQG60" s="287"/>
      <c r="RQH60" s="287"/>
      <c r="RQI60" s="285"/>
      <c r="RQJ60" s="287"/>
      <c r="RQK60" s="287"/>
      <c r="RQL60" s="285"/>
      <c r="RQM60" s="287"/>
      <c r="RQN60" s="287"/>
      <c r="RQO60" s="285"/>
      <c r="RQP60" s="287"/>
      <c r="RQQ60" s="287"/>
      <c r="RQR60" s="285"/>
      <c r="RQS60" s="287"/>
      <c r="RQT60" s="287"/>
      <c r="RQU60" s="285"/>
      <c r="RQV60" s="287"/>
      <c r="RQW60" s="287"/>
      <c r="RQX60" s="285"/>
      <c r="RQY60" s="287"/>
      <c r="RQZ60" s="287"/>
      <c r="RRA60" s="285"/>
      <c r="RRB60" s="287"/>
      <c r="RRC60" s="287"/>
      <c r="RRD60" s="285"/>
      <c r="RRE60" s="287"/>
      <c r="RRF60" s="287"/>
      <c r="RRG60" s="285"/>
      <c r="RRH60" s="286"/>
      <c r="RRI60" s="286"/>
      <c r="RRJ60" s="286"/>
      <c r="RRK60" s="287"/>
      <c r="RRL60" s="287"/>
      <c r="RRM60" s="285"/>
      <c r="RRN60" s="286"/>
      <c r="RRO60" s="286"/>
      <c r="RRP60" s="286"/>
      <c r="RRQ60" s="287"/>
      <c r="RRR60" s="287"/>
      <c r="RRS60" s="285"/>
      <c r="RRT60" s="287"/>
      <c r="RRU60" s="287"/>
      <c r="RRV60" s="285"/>
      <c r="RRW60" s="286"/>
      <c r="RRX60" s="286"/>
      <c r="RRY60" s="286"/>
      <c r="RRZ60" s="286"/>
      <c r="RSA60" s="286"/>
      <c r="RSB60" s="286"/>
      <c r="RSC60" s="163"/>
      <c r="RSD60" s="154"/>
      <c r="RSE60" s="287"/>
      <c r="RSF60" s="287"/>
      <c r="RSG60" s="285"/>
      <c r="RSH60" s="287"/>
      <c r="RSI60" s="287"/>
      <c r="RSJ60" s="285"/>
      <c r="RSK60" s="287"/>
      <c r="RSL60" s="287"/>
      <c r="RSM60" s="285"/>
      <c r="RSN60" s="287"/>
      <c r="RSO60" s="287"/>
      <c r="RSP60" s="285"/>
      <c r="RSQ60" s="287"/>
      <c r="RSR60" s="287"/>
      <c r="RSS60" s="285"/>
      <c r="RST60" s="287"/>
      <c r="RSU60" s="287"/>
      <c r="RSV60" s="285"/>
      <c r="RSW60" s="287"/>
      <c r="RSX60" s="287"/>
      <c r="RSY60" s="285"/>
      <c r="RSZ60" s="287"/>
      <c r="RTA60" s="287"/>
      <c r="RTB60" s="285"/>
      <c r="RTC60" s="287"/>
      <c r="RTD60" s="287"/>
      <c r="RTE60" s="285"/>
      <c r="RTF60" s="287"/>
      <c r="RTG60" s="287"/>
      <c r="RTH60" s="285"/>
      <c r="RTI60" s="287"/>
      <c r="RTJ60" s="287"/>
      <c r="RTK60" s="285"/>
      <c r="RTL60" s="287"/>
      <c r="RTM60" s="287"/>
      <c r="RTN60" s="285"/>
      <c r="RTO60" s="287"/>
      <c r="RTP60" s="287"/>
      <c r="RTQ60" s="285"/>
      <c r="RTR60" s="287"/>
      <c r="RTS60" s="287"/>
      <c r="RTT60" s="285"/>
      <c r="RTU60" s="287"/>
      <c r="RTV60" s="287"/>
      <c r="RTW60" s="285"/>
      <c r="RTX60" s="287"/>
      <c r="RTY60" s="287"/>
      <c r="RTZ60" s="285"/>
      <c r="RUA60" s="287"/>
      <c r="RUB60" s="287"/>
      <c r="RUC60" s="285"/>
      <c r="RUD60" s="287"/>
      <c r="RUE60" s="287"/>
      <c r="RUF60" s="285"/>
      <c r="RUG60" s="287"/>
      <c r="RUH60" s="287"/>
      <c r="RUI60" s="285"/>
      <c r="RUJ60" s="287"/>
      <c r="RUK60" s="287"/>
      <c r="RUL60" s="285"/>
      <c r="RUM60" s="287"/>
      <c r="RUN60" s="287"/>
      <c r="RUO60" s="285"/>
      <c r="RUP60" s="286"/>
      <c r="RUQ60" s="286"/>
      <c r="RUR60" s="286"/>
      <c r="RUS60" s="287"/>
      <c r="RUT60" s="287"/>
      <c r="RUU60" s="285"/>
      <c r="RUV60" s="286"/>
      <c r="RUW60" s="286"/>
      <c r="RUX60" s="286"/>
      <c r="RUY60" s="287"/>
      <c r="RUZ60" s="287"/>
      <c r="RVA60" s="285"/>
      <c r="RVB60" s="287"/>
      <c r="RVC60" s="287"/>
      <c r="RVD60" s="285"/>
      <c r="RVE60" s="286"/>
      <c r="RVF60" s="286"/>
      <c r="RVG60" s="286"/>
      <c r="RVH60" s="286"/>
      <c r="RVI60" s="286"/>
      <c r="RVJ60" s="286"/>
      <c r="RVK60" s="163"/>
      <c r="RVL60" s="154"/>
      <c r="RVM60" s="287"/>
      <c r="RVN60" s="287"/>
      <c r="RVO60" s="285"/>
      <c r="RVP60" s="287"/>
      <c r="RVQ60" s="287"/>
      <c r="RVR60" s="285"/>
      <c r="RVS60" s="287"/>
      <c r="RVT60" s="287"/>
      <c r="RVU60" s="285"/>
      <c r="RVV60" s="287"/>
      <c r="RVW60" s="287"/>
      <c r="RVX60" s="285"/>
      <c r="RVY60" s="287"/>
      <c r="RVZ60" s="287"/>
      <c r="RWA60" s="285"/>
      <c r="RWB60" s="287"/>
      <c r="RWC60" s="287"/>
      <c r="RWD60" s="285"/>
      <c r="RWE60" s="287"/>
      <c r="RWF60" s="287"/>
      <c r="RWG60" s="285"/>
      <c r="RWH60" s="287"/>
      <c r="RWI60" s="287"/>
      <c r="RWJ60" s="285"/>
      <c r="RWK60" s="287"/>
      <c r="RWL60" s="287"/>
      <c r="RWM60" s="285"/>
      <c r="RWN60" s="287"/>
      <c r="RWO60" s="287"/>
      <c r="RWP60" s="285"/>
      <c r="RWQ60" s="287"/>
      <c r="RWR60" s="287"/>
      <c r="RWS60" s="285"/>
      <c r="RWT60" s="287"/>
      <c r="RWU60" s="287"/>
      <c r="RWV60" s="285"/>
      <c r="RWW60" s="287"/>
      <c r="RWX60" s="287"/>
      <c r="RWY60" s="285"/>
      <c r="RWZ60" s="287"/>
      <c r="RXA60" s="287"/>
      <c r="RXB60" s="285"/>
      <c r="RXC60" s="287"/>
      <c r="RXD60" s="287"/>
      <c r="RXE60" s="285"/>
      <c r="RXF60" s="287"/>
      <c r="RXG60" s="287"/>
      <c r="RXH60" s="285"/>
      <c r="RXI60" s="287"/>
      <c r="RXJ60" s="287"/>
      <c r="RXK60" s="285"/>
      <c r="RXL60" s="287"/>
      <c r="RXM60" s="287"/>
      <c r="RXN60" s="285"/>
      <c r="RXO60" s="287"/>
      <c r="RXP60" s="287"/>
      <c r="RXQ60" s="285"/>
      <c r="RXR60" s="287"/>
      <c r="RXS60" s="287"/>
      <c r="RXT60" s="285"/>
      <c r="RXU60" s="287"/>
      <c r="RXV60" s="287"/>
      <c r="RXW60" s="285"/>
      <c r="RXX60" s="286"/>
      <c r="RXY60" s="286"/>
      <c r="RXZ60" s="286"/>
      <c r="RYA60" s="287"/>
      <c r="RYB60" s="287"/>
      <c r="RYC60" s="285"/>
      <c r="RYD60" s="286"/>
      <c r="RYE60" s="286"/>
      <c r="RYF60" s="286"/>
      <c r="RYG60" s="287"/>
      <c r="RYH60" s="287"/>
      <c r="RYI60" s="285"/>
      <c r="RYJ60" s="287"/>
      <c r="RYK60" s="287"/>
      <c r="RYL60" s="285"/>
      <c r="RYM60" s="286"/>
      <c r="RYN60" s="286"/>
      <c r="RYO60" s="286"/>
      <c r="RYP60" s="286"/>
      <c r="RYQ60" s="286"/>
      <c r="RYR60" s="286"/>
      <c r="RYS60" s="163"/>
      <c r="RYT60" s="154"/>
      <c r="RYU60" s="287"/>
      <c r="RYV60" s="287"/>
      <c r="RYW60" s="285"/>
      <c r="RYX60" s="287"/>
      <c r="RYY60" s="287"/>
      <c r="RYZ60" s="285"/>
      <c r="RZA60" s="287"/>
      <c r="RZB60" s="287"/>
      <c r="RZC60" s="285"/>
      <c r="RZD60" s="287"/>
      <c r="RZE60" s="287"/>
      <c r="RZF60" s="285"/>
      <c r="RZG60" s="287"/>
      <c r="RZH60" s="287"/>
      <c r="RZI60" s="285"/>
      <c r="RZJ60" s="287"/>
      <c r="RZK60" s="287"/>
      <c r="RZL60" s="285"/>
      <c r="RZM60" s="287"/>
      <c r="RZN60" s="287"/>
      <c r="RZO60" s="285"/>
      <c r="RZP60" s="287"/>
      <c r="RZQ60" s="287"/>
      <c r="RZR60" s="285"/>
      <c r="RZS60" s="287"/>
      <c r="RZT60" s="287"/>
      <c r="RZU60" s="285"/>
      <c r="RZV60" s="287"/>
      <c r="RZW60" s="287"/>
      <c r="RZX60" s="285"/>
      <c r="RZY60" s="287"/>
      <c r="RZZ60" s="287"/>
      <c r="SAA60" s="285"/>
      <c r="SAB60" s="287"/>
      <c r="SAC60" s="287"/>
      <c r="SAD60" s="285"/>
      <c r="SAE60" s="287"/>
      <c r="SAF60" s="287"/>
      <c r="SAG60" s="285"/>
      <c r="SAH60" s="287"/>
      <c r="SAI60" s="287"/>
      <c r="SAJ60" s="285"/>
      <c r="SAK60" s="287"/>
      <c r="SAL60" s="287"/>
      <c r="SAM60" s="285"/>
      <c r="SAN60" s="287"/>
      <c r="SAO60" s="287"/>
      <c r="SAP60" s="285"/>
      <c r="SAQ60" s="287"/>
      <c r="SAR60" s="287"/>
      <c r="SAS60" s="285"/>
      <c r="SAT60" s="287"/>
      <c r="SAU60" s="287"/>
      <c r="SAV60" s="285"/>
      <c r="SAW60" s="287"/>
      <c r="SAX60" s="287"/>
      <c r="SAY60" s="285"/>
      <c r="SAZ60" s="287"/>
      <c r="SBA60" s="287"/>
      <c r="SBB60" s="285"/>
      <c r="SBC60" s="287"/>
      <c r="SBD60" s="287"/>
      <c r="SBE60" s="285"/>
      <c r="SBF60" s="286"/>
      <c r="SBG60" s="286"/>
      <c r="SBH60" s="286"/>
      <c r="SBI60" s="287"/>
      <c r="SBJ60" s="287"/>
      <c r="SBK60" s="285"/>
      <c r="SBL60" s="286"/>
      <c r="SBM60" s="286"/>
      <c r="SBN60" s="286"/>
      <c r="SBO60" s="287"/>
      <c r="SBP60" s="287"/>
      <c r="SBQ60" s="285"/>
      <c r="SBR60" s="287"/>
      <c r="SBS60" s="287"/>
      <c r="SBT60" s="285"/>
      <c r="SBU60" s="286"/>
      <c r="SBV60" s="286"/>
      <c r="SBW60" s="286"/>
      <c r="SBX60" s="286"/>
      <c r="SBY60" s="286"/>
      <c r="SBZ60" s="286"/>
      <c r="SCA60" s="163"/>
      <c r="SCB60" s="154"/>
      <c r="SCC60" s="287"/>
      <c r="SCD60" s="287"/>
      <c r="SCE60" s="285"/>
      <c r="SCF60" s="287"/>
      <c r="SCG60" s="287"/>
      <c r="SCH60" s="285"/>
      <c r="SCI60" s="287"/>
      <c r="SCJ60" s="287"/>
      <c r="SCK60" s="285"/>
      <c r="SCL60" s="287"/>
      <c r="SCM60" s="287"/>
      <c r="SCN60" s="285"/>
      <c r="SCO60" s="287"/>
      <c r="SCP60" s="287"/>
      <c r="SCQ60" s="285"/>
      <c r="SCR60" s="287"/>
      <c r="SCS60" s="287"/>
      <c r="SCT60" s="285"/>
      <c r="SCU60" s="287"/>
      <c r="SCV60" s="287"/>
      <c r="SCW60" s="285"/>
      <c r="SCX60" s="287"/>
      <c r="SCY60" s="287"/>
      <c r="SCZ60" s="285"/>
      <c r="SDA60" s="287"/>
      <c r="SDB60" s="287"/>
      <c r="SDC60" s="285"/>
      <c r="SDD60" s="287"/>
      <c r="SDE60" s="287"/>
      <c r="SDF60" s="285"/>
      <c r="SDG60" s="287"/>
      <c r="SDH60" s="287"/>
      <c r="SDI60" s="285"/>
      <c r="SDJ60" s="287"/>
      <c r="SDK60" s="287"/>
      <c r="SDL60" s="285"/>
      <c r="SDM60" s="287"/>
      <c r="SDN60" s="287"/>
      <c r="SDO60" s="285"/>
      <c r="SDP60" s="287"/>
      <c r="SDQ60" s="287"/>
      <c r="SDR60" s="285"/>
      <c r="SDS60" s="287"/>
      <c r="SDT60" s="287"/>
      <c r="SDU60" s="285"/>
      <c r="SDV60" s="287"/>
      <c r="SDW60" s="287"/>
      <c r="SDX60" s="285"/>
      <c r="SDY60" s="287"/>
      <c r="SDZ60" s="287"/>
      <c r="SEA60" s="285"/>
      <c r="SEB60" s="287"/>
      <c r="SEC60" s="287"/>
      <c r="SED60" s="285"/>
      <c r="SEE60" s="287"/>
      <c r="SEF60" s="287"/>
      <c r="SEG60" s="285"/>
      <c r="SEH60" s="287"/>
      <c r="SEI60" s="287"/>
      <c r="SEJ60" s="285"/>
      <c r="SEK60" s="287"/>
      <c r="SEL60" s="287"/>
      <c r="SEM60" s="285"/>
      <c r="SEN60" s="286"/>
      <c r="SEO60" s="286"/>
      <c r="SEP60" s="286"/>
      <c r="SEQ60" s="287"/>
      <c r="SER60" s="287"/>
      <c r="SES60" s="285"/>
      <c r="SET60" s="286"/>
      <c r="SEU60" s="286"/>
      <c r="SEV60" s="286"/>
      <c r="SEW60" s="287"/>
      <c r="SEX60" s="287"/>
      <c r="SEY60" s="285"/>
      <c r="SEZ60" s="287"/>
      <c r="SFA60" s="287"/>
      <c r="SFB60" s="285"/>
      <c r="SFC60" s="286"/>
      <c r="SFD60" s="286"/>
      <c r="SFE60" s="286"/>
      <c r="SFF60" s="286"/>
      <c r="SFG60" s="286"/>
      <c r="SFH60" s="286"/>
      <c r="SFI60" s="163"/>
      <c r="SFJ60" s="154"/>
      <c r="SFK60" s="287"/>
      <c r="SFL60" s="287"/>
      <c r="SFM60" s="285"/>
      <c r="SFN60" s="287"/>
      <c r="SFO60" s="287"/>
      <c r="SFP60" s="285"/>
      <c r="SFQ60" s="287"/>
      <c r="SFR60" s="287"/>
      <c r="SFS60" s="285"/>
      <c r="SFT60" s="287"/>
      <c r="SFU60" s="287"/>
      <c r="SFV60" s="285"/>
      <c r="SFW60" s="287"/>
      <c r="SFX60" s="287"/>
      <c r="SFY60" s="285"/>
      <c r="SFZ60" s="287"/>
      <c r="SGA60" s="287"/>
      <c r="SGB60" s="285"/>
      <c r="SGC60" s="287"/>
      <c r="SGD60" s="287"/>
      <c r="SGE60" s="285"/>
      <c r="SGF60" s="287"/>
      <c r="SGG60" s="287"/>
      <c r="SGH60" s="285"/>
      <c r="SGI60" s="287"/>
      <c r="SGJ60" s="287"/>
      <c r="SGK60" s="285"/>
      <c r="SGL60" s="287"/>
      <c r="SGM60" s="287"/>
      <c r="SGN60" s="285"/>
      <c r="SGO60" s="287"/>
      <c r="SGP60" s="287"/>
      <c r="SGQ60" s="285"/>
      <c r="SGR60" s="287"/>
      <c r="SGS60" s="287"/>
      <c r="SGT60" s="285"/>
      <c r="SGU60" s="287"/>
      <c r="SGV60" s="287"/>
      <c r="SGW60" s="285"/>
      <c r="SGX60" s="287"/>
      <c r="SGY60" s="287"/>
      <c r="SGZ60" s="285"/>
      <c r="SHA60" s="287"/>
      <c r="SHB60" s="287"/>
      <c r="SHC60" s="285"/>
      <c r="SHD60" s="287"/>
      <c r="SHE60" s="287"/>
      <c r="SHF60" s="285"/>
      <c r="SHG60" s="287"/>
      <c r="SHH60" s="287"/>
      <c r="SHI60" s="285"/>
      <c r="SHJ60" s="287"/>
      <c r="SHK60" s="287"/>
      <c r="SHL60" s="285"/>
      <c r="SHM60" s="287"/>
      <c r="SHN60" s="287"/>
      <c r="SHO60" s="285"/>
      <c r="SHP60" s="287"/>
      <c r="SHQ60" s="287"/>
      <c r="SHR60" s="285"/>
      <c r="SHS60" s="287"/>
      <c r="SHT60" s="287"/>
      <c r="SHU60" s="285"/>
      <c r="SHV60" s="286"/>
      <c r="SHW60" s="286"/>
      <c r="SHX60" s="286"/>
      <c r="SHY60" s="287"/>
      <c r="SHZ60" s="287"/>
      <c r="SIA60" s="285"/>
      <c r="SIB60" s="286"/>
      <c r="SIC60" s="286"/>
      <c r="SID60" s="286"/>
      <c r="SIE60" s="287"/>
      <c r="SIF60" s="287"/>
      <c r="SIG60" s="285"/>
      <c r="SIH60" s="287"/>
      <c r="SII60" s="287"/>
      <c r="SIJ60" s="285"/>
      <c r="SIK60" s="286"/>
      <c r="SIL60" s="286"/>
      <c r="SIM60" s="286"/>
      <c r="SIN60" s="286"/>
      <c r="SIO60" s="286"/>
      <c r="SIP60" s="286"/>
      <c r="SIQ60" s="163"/>
      <c r="SIR60" s="154"/>
      <c r="SIS60" s="287"/>
      <c r="SIT60" s="287"/>
      <c r="SIU60" s="285"/>
      <c r="SIV60" s="287"/>
      <c r="SIW60" s="287"/>
      <c r="SIX60" s="285"/>
      <c r="SIY60" s="287"/>
      <c r="SIZ60" s="287"/>
      <c r="SJA60" s="285"/>
      <c r="SJB60" s="287"/>
      <c r="SJC60" s="287"/>
      <c r="SJD60" s="285"/>
      <c r="SJE60" s="287"/>
      <c r="SJF60" s="287"/>
      <c r="SJG60" s="285"/>
      <c r="SJH60" s="287"/>
      <c r="SJI60" s="287"/>
      <c r="SJJ60" s="285"/>
      <c r="SJK60" s="287"/>
      <c r="SJL60" s="287"/>
      <c r="SJM60" s="285"/>
      <c r="SJN60" s="287"/>
      <c r="SJO60" s="287"/>
      <c r="SJP60" s="285"/>
      <c r="SJQ60" s="287"/>
      <c r="SJR60" s="287"/>
      <c r="SJS60" s="285"/>
      <c r="SJT60" s="287"/>
      <c r="SJU60" s="287"/>
      <c r="SJV60" s="285"/>
      <c r="SJW60" s="287"/>
      <c r="SJX60" s="287"/>
      <c r="SJY60" s="285"/>
      <c r="SJZ60" s="287"/>
      <c r="SKA60" s="287"/>
      <c r="SKB60" s="285"/>
      <c r="SKC60" s="287"/>
      <c r="SKD60" s="287"/>
      <c r="SKE60" s="285"/>
      <c r="SKF60" s="287"/>
      <c r="SKG60" s="287"/>
      <c r="SKH60" s="285"/>
      <c r="SKI60" s="287"/>
      <c r="SKJ60" s="287"/>
      <c r="SKK60" s="285"/>
      <c r="SKL60" s="287"/>
      <c r="SKM60" s="287"/>
      <c r="SKN60" s="285"/>
      <c r="SKO60" s="287"/>
      <c r="SKP60" s="287"/>
      <c r="SKQ60" s="285"/>
      <c r="SKR60" s="287"/>
      <c r="SKS60" s="287"/>
      <c r="SKT60" s="285"/>
      <c r="SKU60" s="287"/>
      <c r="SKV60" s="287"/>
      <c r="SKW60" s="285"/>
      <c r="SKX60" s="287"/>
      <c r="SKY60" s="287"/>
      <c r="SKZ60" s="285"/>
      <c r="SLA60" s="287"/>
      <c r="SLB60" s="287"/>
      <c r="SLC60" s="285"/>
      <c r="SLD60" s="286"/>
      <c r="SLE60" s="286"/>
      <c r="SLF60" s="286"/>
      <c r="SLG60" s="287"/>
      <c r="SLH60" s="287"/>
      <c r="SLI60" s="285"/>
      <c r="SLJ60" s="286"/>
      <c r="SLK60" s="286"/>
      <c r="SLL60" s="286"/>
      <c r="SLM60" s="287"/>
      <c r="SLN60" s="287"/>
      <c r="SLO60" s="285"/>
      <c r="SLP60" s="287"/>
      <c r="SLQ60" s="287"/>
      <c r="SLR60" s="285"/>
      <c r="SLS60" s="286"/>
      <c r="SLT60" s="286"/>
      <c r="SLU60" s="286"/>
      <c r="SLV60" s="286"/>
      <c r="SLW60" s="286"/>
      <c r="SLX60" s="286"/>
      <c r="SLY60" s="163"/>
      <c r="SLZ60" s="154"/>
      <c r="SMA60" s="287"/>
      <c r="SMB60" s="287"/>
      <c r="SMC60" s="285"/>
      <c r="SMD60" s="287"/>
      <c r="SME60" s="287"/>
      <c r="SMF60" s="285"/>
      <c r="SMG60" s="287"/>
      <c r="SMH60" s="287"/>
      <c r="SMI60" s="285"/>
      <c r="SMJ60" s="287"/>
      <c r="SMK60" s="287"/>
      <c r="SML60" s="285"/>
      <c r="SMM60" s="287"/>
      <c r="SMN60" s="287"/>
      <c r="SMO60" s="285"/>
      <c r="SMP60" s="287"/>
      <c r="SMQ60" s="287"/>
      <c r="SMR60" s="285"/>
      <c r="SMS60" s="287"/>
      <c r="SMT60" s="287"/>
      <c r="SMU60" s="285"/>
      <c r="SMV60" s="287"/>
      <c r="SMW60" s="287"/>
      <c r="SMX60" s="285"/>
      <c r="SMY60" s="287"/>
      <c r="SMZ60" s="287"/>
      <c r="SNA60" s="285"/>
      <c r="SNB60" s="287"/>
      <c r="SNC60" s="287"/>
      <c r="SND60" s="285"/>
      <c r="SNE60" s="287"/>
      <c r="SNF60" s="287"/>
      <c r="SNG60" s="285"/>
      <c r="SNH60" s="287"/>
      <c r="SNI60" s="287"/>
      <c r="SNJ60" s="285"/>
      <c r="SNK60" s="287"/>
      <c r="SNL60" s="287"/>
      <c r="SNM60" s="285"/>
      <c r="SNN60" s="287"/>
      <c r="SNO60" s="287"/>
      <c r="SNP60" s="285"/>
      <c r="SNQ60" s="287"/>
      <c r="SNR60" s="287"/>
      <c r="SNS60" s="285"/>
      <c r="SNT60" s="287"/>
      <c r="SNU60" s="287"/>
      <c r="SNV60" s="285"/>
      <c r="SNW60" s="287"/>
      <c r="SNX60" s="287"/>
      <c r="SNY60" s="285"/>
      <c r="SNZ60" s="287"/>
      <c r="SOA60" s="287"/>
      <c r="SOB60" s="285"/>
      <c r="SOC60" s="287"/>
      <c r="SOD60" s="287"/>
      <c r="SOE60" s="285"/>
      <c r="SOF60" s="287"/>
      <c r="SOG60" s="287"/>
      <c r="SOH60" s="285"/>
      <c r="SOI60" s="287"/>
      <c r="SOJ60" s="287"/>
      <c r="SOK60" s="285"/>
      <c r="SOL60" s="286"/>
      <c r="SOM60" s="286"/>
      <c r="SON60" s="286"/>
      <c r="SOO60" s="287"/>
      <c r="SOP60" s="287"/>
      <c r="SOQ60" s="285"/>
      <c r="SOR60" s="286"/>
      <c r="SOS60" s="286"/>
      <c r="SOT60" s="286"/>
      <c r="SOU60" s="287"/>
      <c r="SOV60" s="287"/>
      <c r="SOW60" s="285"/>
      <c r="SOX60" s="287"/>
      <c r="SOY60" s="287"/>
      <c r="SOZ60" s="285"/>
      <c r="SPA60" s="286"/>
      <c r="SPB60" s="286"/>
      <c r="SPC60" s="286"/>
      <c r="SPD60" s="286"/>
      <c r="SPE60" s="286"/>
      <c r="SPF60" s="286"/>
      <c r="SPG60" s="163"/>
      <c r="SPH60" s="154"/>
      <c r="SPI60" s="287"/>
      <c r="SPJ60" s="287"/>
      <c r="SPK60" s="285"/>
      <c r="SPL60" s="287"/>
      <c r="SPM60" s="287"/>
      <c r="SPN60" s="285"/>
      <c r="SPO60" s="287"/>
      <c r="SPP60" s="287"/>
      <c r="SPQ60" s="285"/>
      <c r="SPR60" s="287"/>
      <c r="SPS60" s="287"/>
      <c r="SPT60" s="285"/>
      <c r="SPU60" s="287"/>
      <c r="SPV60" s="287"/>
      <c r="SPW60" s="285"/>
      <c r="SPX60" s="287"/>
      <c r="SPY60" s="287"/>
      <c r="SPZ60" s="285"/>
      <c r="SQA60" s="287"/>
      <c r="SQB60" s="287"/>
      <c r="SQC60" s="285"/>
      <c r="SQD60" s="287"/>
      <c r="SQE60" s="287"/>
      <c r="SQF60" s="285"/>
      <c r="SQG60" s="287"/>
      <c r="SQH60" s="287"/>
      <c r="SQI60" s="285"/>
      <c r="SQJ60" s="287"/>
      <c r="SQK60" s="287"/>
      <c r="SQL60" s="285"/>
      <c r="SQM60" s="287"/>
      <c r="SQN60" s="287"/>
      <c r="SQO60" s="285"/>
      <c r="SQP60" s="287"/>
      <c r="SQQ60" s="287"/>
      <c r="SQR60" s="285"/>
      <c r="SQS60" s="287"/>
      <c r="SQT60" s="287"/>
      <c r="SQU60" s="285"/>
      <c r="SQV60" s="287"/>
      <c r="SQW60" s="287"/>
      <c r="SQX60" s="285"/>
      <c r="SQY60" s="287"/>
      <c r="SQZ60" s="287"/>
      <c r="SRA60" s="285"/>
      <c r="SRB60" s="287"/>
      <c r="SRC60" s="287"/>
      <c r="SRD60" s="285"/>
      <c r="SRE60" s="287"/>
      <c r="SRF60" s="287"/>
      <c r="SRG60" s="285"/>
      <c r="SRH60" s="287"/>
      <c r="SRI60" s="287"/>
      <c r="SRJ60" s="285"/>
      <c r="SRK60" s="287"/>
      <c r="SRL60" s="287"/>
      <c r="SRM60" s="285"/>
      <c r="SRN60" s="287"/>
      <c r="SRO60" s="287"/>
      <c r="SRP60" s="285"/>
      <c r="SRQ60" s="287"/>
      <c r="SRR60" s="287"/>
      <c r="SRS60" s="285"/>
      <c r="SRT60" s="286"/>
      <c r="SRU60" s="286"/>
      <c r="SRV60" s="286"/>
      <c r="SRW60" s="287"/>
      <c r="SRX60" s="287"/>
      <c r="SRY60" s="285"/>
      <c r="SRZ60" s="286"/>
      <c r="SSA60" s="286"/>
      <c r="SSB60" s="286"/>
      <c r="SSC60" s="287"/>
      <c r="SSD60" s="287"/>
      <c r="SSE60" s="285"/>
      <c r="SSF60" s="287"/>
      <c r="SSG60" s="287"/>
      <c r="SSH60" s="285"/>
      <c r="SSI60" s="286"/>
      <c r="SSJ60" s="286"/>
      <c r="SSK60" s="286"/>
      <c r="SSL60" s="286"/>
      <c r="SSM60" s="286"/>
      <c r="SSN60" s="286"/>
      <c r="SSO60" s="163"/>
      <c r="SSP60" s="154"/>
      <c r="SSQ60" s="287"/>
      <c r="SSR60" s="287"/>
      <c r="SSS60" s="285"/>
      <c r="SST60" s="287"/>
      <c r="SSU60" s="287"/>
      <c r="SSV60" s="285"/>
      <c r="SSW60" s="287"/>
      <c r="SSX60" s="287"/>
      <c r="SSY60" s="285"/>
      <c r="SSZ60" s="287"/>
      <c r="STA60" s="287"/>
      <c r="STB60" s="285"/>
      <c r="STC60" s="287"/>
      <c r="STD60" s="287"/>
      <c r="STE60" s="285"/>
      <c r="STF60" s="287"/>
      <c r="STG60" s="287"/>
      <c r="STH60" s="285"/>
      <c r="STI60" s="287"/>
      <c r="STJ60" s="287"/>
      <c r="STK60" s="285"/>
      <c r="STL60" s="287"/>
      <c r="STM60" s="287"/>
      <c r="STN60" s="285"/>
      <c r="STO60" s="287"/>
      <c r="STP60" s="287"/>
      <c r="STQ60" s="285"/>
      <c r="STR60" s="287"/>
      <c r="STS60" s="287"/>
      <c r="STT60" s="285"/>
      <c r="STU60" s="287"/>
      <c r="STV60" s="287"/>
      <c r="STW60" s="285"/>
      <c r="STX60" s="287"/>
      <c r="STY60" s="287"/>
      <c r="STZ60" s="285"/>
      <c r="SUA60" s="287"/>
      <c r="SUB60" s="287"/>
      <c r="SUC60" s="285"/>
      <c r="SUD60" s="287"/>
      <c r="SUE60" s="287"/>
      <c r="SUF60" s="285"/>
      <c r="SUG60" s="287"/>
      <c r="SUH60" s="287"/>
      <c r="SUI60" s="285"/>
      <c r="SUJ60" s="287"/>
      <c r="SUK60" s="287"/>
      <c r="SUL60" s="285"/>
      <c r="SUM60" s="287"/>
      <c r="SUN60" s="287"/>
      <c r="SUO60" s="285"/>
      <c r="SUP60" s="287"/>
      <c r="SUQ60" s="287"/>
      <c r="SUR60" s="285"/>
      <c r="SUS60" s="287"/>
      <c r="SUT60" s="287"/>
      <c r="SUU60" s="285"/>
      <c r="SUV60" s="287"/>
      <c r="SUW60" s="287"/>
      <c r="SUX60" s="285"/>
      <c r="SUY60" s="287"/>
      <c r="SUZ60" s="287"/>
      <c r="SVA60" s="285"/>
      <c r="SVB60" s="286"/>
      <c r="SVC60" s="286"/>
      <c r="SVD60" s="286"/>
      <c r="SVE60" s="287"/>
      <c r="SVF60" s="287"/>
      <c r="SVG60" s="285"/>
      <c r="SVH60" s="286"/>
      <c r="SVI60" s="286"/>
      <c r="SVJ60" s="286"/>
      <c r="SVK60" s="287"/>
      <c r="SVL60" s="287"/>
      <c r="SVM60" s="285"/>
      <c r="SVN60" s="287"/>
      <c r="SVO60" s="287"/>
      <c r="SVP60" s="285"/>
      <c r="SVQ60" s="286"/>
      <c r="SVR60" s="286"/>
      <c r="SVS60" s="286"/>
      <c r="SVT60" s="286"/>
      <c r="SVU60" s="286"/>
      <c r="SVV60" s="286"/>
      <c r="SVW60" s="163"/>
      <c r="SVX60" s="154"/>
      <c r="SVY60" s="287"/>
      <c r="SVZ60" s="287"/>
      <c r="SWA60" s="285"/>
      <c r="SWB60" s="287"/>
      <c r="SWC60" s="287"/>
      <c r="SWD60" s="285"/>
      <c r="SWE60" s="287"/>
      <c r="SWF60" s="287"/>
      <c r="SWG60" s="285"/>
      <c r="SWH60" s="287"/>
      <c r="SWI60" s="287"/>
      <c r="SWJ60" s="285"/>
      <c r="SWK60" s="287"/>
      <c r="SWL60" s="287"/>
      <c r="SWM60" s="285"/>
      <c r="SWN60" s="287"/>
      <c r="SWO60" s="287"/>
      <c r="SWP60" s="285"/>
      <c r="SWQ60" s="287"/>
      <c r="SWR60" s="287"/>
      <c r="SWS60" s="285"/>
      <c r="SWT60" s="287"/>
      <c r="SWU60" s="287"/>
      <c r="SWV60" s="285"/>
      <c r="SWW60" s="287"/>
      <c r="SWX60" s="287"/>
      <c r="SWY60" s="285"/>
      <c r="SWZ60" s="287"/>
      <c r="SXA60" s="287"/>
      <c r="SXB60" s="285"/>
      <c r="SXC60" s="287"/>
      <c r="SXD60" s="287"/>
      <c r="SXE60" s="285"/>
      <c r="SXF60" s="287"/>
      <c r="SXG60" s="287"/>
      <c r="SXH60" s="285"/>
      <c r="SXI60" s="287"/>
      <c r="SXJ60" s="287"/>
      <c r="SXK60" s="285"/>
      <c r="SXL60" s="287"/>
      <c r="SXM60" s="287"/>
      <c r="SXN60" s="285"/>
      <c r="SXO60" s="287"/>
      <c r="SXP60" s="287"/>
      <c r="SXQ60" s="285"/>
      <c r="SXR60" s="287"/>
      <c r="SXS60" s="287"/>
      <c r="SXT60" s="285"/>
      <c r="SXU60" s="287"/>
      <c r="SXV60" s="287"/>
      <c r="SXW60" s="285"/>
      <c r="SXX60" s="287"/>
      <c r="SXY60" s="287"/>
      <c r="SXZ60" s="285"/>
      <c r="SYA60" s="287"/>
      <c r="SYB60" s="287"/>
      <c r="SYC60" s="285"/>
      <c r="SYD60" s="287"/>
      <c r="SYE60" s="287"/>
      <c r="SYF60" s="285"/>
      <c r="SYG60" s="287"/>
      <c r="SYH60" s="287"/>
      <c r="SYI60" s="285"/>
      <c r="SYJ60" s="286"/>
      <c r="SYK60" s="286"/>
      <c r="SYL60" s="286"/>
      <c r="SYM60" s="287"/>
      <c r="SYN60" s="287"/>
      <c r="SYO60" s="285"/>
      <c r="SYP60" s="286"/>
      <c r="SYQ60" s="286"/>
      <c r="SYR60" s="286"/>
      <c r="SYS60" s="287"/>
      <c r="SYT60" s="287"/>
      <c r="SYU60" s="285"/>
      <c r="SYV60" s="287"/>
      <c r="SYW60" s="287"/>
      <c r="SYX60" s="285"/>
      <c r="SYY60" s="286"/>
      <c r="SYZ60" s="286"/>
      <c r="SZA60" s="286"/>
      <c r="SZB60" s="286"/>
      <c r="SZC60" s="286"/>
      <c r="SZD60" s="286"/>
      <c r="SZE60" s="163"/>
      <c r="SZF60" s="154"/>
      <c r="SZG60" s="287"/>
      <c r="SZH60" s="287"/>
      <c r="SZI60" s="285"/>
      <c r="SZJ60" s="287"/>
      <c r="SZK60" s="287"/>
      <c r="SZL60" s="285"/>
      <c r="SZM60" s="287"/>
      <c r="SZN60" s="287"/>
      <c r="SZO60" s="285"/>
      <c r="SZP60" s="287"/>
      <c r="SZQ60" s="287"/>
      <c r="SZR60" s="285"/>
      <c r="SZS60" s="287"/>
      <c r="SZT60" s="287"/>
      <c r="SZU60" s="285"/>
      <c r="SZV60" s="287"/>
      <c r="SZW60" s="287"/>
      <c r="SZX60" s="285"/>
      <c r="SZY60" s="287"/>
      <c r="SZZ60" s="287"/>
      <c r="TAA60" s="285"/>
      <c r="TAB60" s="287"/>
      <c r="TAC60" s="287"/>
      <c r="TAD60" s="285"/>
      <c r="TAE60" s="287"/>
      <c r="TAF60" s="287"/>
      <c r="TAG60" s="285"/>
      <c r="TAH60" s="287"/>
      <c r="TAI60" s="287"/>
      <c r="TAJ60" s="285"/>
      <c r="TAK60" s="287"/>
      <c r="TAL60" s="287"/>
      <c r="TAM60" s="285"/>
      <c r="TAN60" s="287"/>
      <c r="TAO60" s="287"/>
      <c r="TAP60" s="285"/>
      <c r="TAQ60" s="287"/>
      <c r="TAR60" s="287"/>
      <c r="TAS60" s="285"/>
      <c r="TAT60" s="287"/>
      <c r="TAU60" s="287"/>
      <c r="TAV60" s="285"/>
      <c r="TAW60" s="287"/>
      <c r="TAX60" s="287"/>
      <c r="TAY60" s="285"/>
      <c r="TAZ60" s="287"/>
      <c r="TBA60" s="287"/>
      <c r="TBB60" s="285"/>
      <c r="TBC60" s="287"/>
      <c r="TBD60" s="287"/>
      <c r="TBE60" s="285"/>
      <c r="TBF60" s="287"/>
      <c r="TBG60" s="287"/>
      <c r="TBH60" s="285"/>
      <c r="TBI60" s="287"/>
      <c r="TBJ60" s="287"/>
      <c r="TBK60" s="285"/>
      <c r="TBL60" s="287"/>
      <c r="TBM60" s="287"/>
      <c r="TBN60" s="285"/>
      <c r="TBO60" s="287"/>
      <c r="TBP60" s="287"/>
      <c r="TBQ60" s="285"/>
      <c r="TBR60" s="286"/>
      <c r="TBS60" s="286"/>
      <c r="TBT60" s="286"/>
      <c r="TBU60" s="287"/>
      <c r="TBV60" s="287"/>
      <c r="TBW60" s="285"/>
      <c r="TBX60" s="286"/>
      <c r="TBY60" s="286"/>
      <c r="TBZ60" s="286"/>
      <c r="TCA60" s="287"/>
      <c r="TCB60" s="287"/>
      <c r="TCC60" s="285"/>
      <c r="TCD60" s="287"/>
      <c r="TCE60" s="287"/>
      <c r="TCF60" s="285"/>
      <c r="TCG60" s="286"/>
      <c r="TCH60" s="286"/>
      <c r="TCI60" s="286"/>
      <c r="TCJ60" s="286"/>
      <c r="TCK60" s="286"/>
      <c r="TCL60" s="286"/>
      <c r="TCM60" s="163"/>
      <c r="TCN60" s="154"/>
      <c r="TCO60" s="287"/>
      <c r="TCP60" s="287"/>
      <c r="TCQ60" s="285"/>
      <c r="TCR60" s="287"/>
      <c r="TCS60" s="287"/>
      <c r="TCT60" s="285"/>
      <c r="TCU60" s="287"/>
      <c r="TCV60" s="287"/>
      <c r="TCW60" s="285"/>
      <c r="TCX60" s="287"/>
      <c r="TCY60" s="287"/>
      <c r="TCZ60" s="285"/>
      <c r="TDA60" s="287"/>
      <c r="TDB60" s="287"/>
      <c r="TDC60" s="285"/>
      <c r="TDD60" s="287"/>
      <c r="TDE60" s="287"/>
      <c r="TDF60" s="285"/>
      <c r="TDG60" s="287"/>
      <c r="TDH60" s="287"/>
      <c r="TDI60" s="285"/>
      <c r="TDJ60" s="287"/>
      <c r="TDK60" s="287"/>
      <c r="TDL60" s="285"/>
      <c r="TDM60" s="287"/>
      <c r="TDN60" s="287"/>
      <c r="TDO60" s="285"/>
      <c r="TDP60" s="287"/>
      <c r="TDQ60" s="287"/>
      <c r="TDR60" s="285"/>
      <c r="TDS60" s="287"/>
      <c r="TDT60" s="287"/>
      <c r="TDU60" s="285"/>
      <c r="TDV60" s="287"/>
      <c r="TDW60" s="287"/>
      <c r="TDX60" s="285"/>
      <c r="TDY60" s="287"/>
      <c r="TDZ60" s="287"/>
      <c r="TEA60" s="285"/>
      <c r="TEB60" s="287"/>
      <c r="TEC60" s="287"/>
      <c r="TED60" s="285"/>
      <c r="TEE60" s="287"/>
      <c r="TEF60" s="287"/>
      <c r="TEG60" s="285"/>
      <c r="TEH60" s="287"/>
      <c r="TEI60" s="287"/>
      <c r="TEJ60" s="285"/>
      <c r="TEK60" s="287"/>
      <c r="TEL60" s="287"/>
      <c r="TEM60" s="285"/>
      <c r="TEN60" s="287"/>
      <c r="TEO60" s="287"/>
      <c r="TEP60" s="285"/>
      <c r="TEQ60" s="287"/>
      <c r="TER60" s="287"/>
      <c r="TES60" s="285"/>
      <c r="TET60" s="287"/>
      <c r="TEU60" s="287"/>
      <c r="TEV60" s="285"/>
      <c r="TEW60" s="287"/>
      <c r="TEX60" s="287"/>
      <c r="TEY60" s="285"/>
      <c r="TEZ60" s="286"/>
      <c r="TFA60" s="286"/>
      <c r="TFB60" s="286"/>
      <c r="TFC60" s="287"/>
      <c r="TFD60" s="287"/>
      <c r="TFE60" s="285"/>
      <c r="TFF60" s="286"/>
      <c r="TFG60" s="286"/>
      <c r="TFH60" s="286"/>
      <c r="TFI60" s="287"/>
      <c r="TFJ60" s="287"/>
      <c r="TFK60" s="285"/>
      <c r="TFL60" s="287"/>
      <c r="TFM60" s="287"/>
      <c r="TFN60" s="285"/>
      <c r="TFO60" s="286"/>
      <c r="TFP60" s="286"/>
      <c r="TFQ60" s="286"/>
      <c r="TFR60" s="286"/>
      <c r="TFS60" s="286"/>
      <c r="TFT60" s="286"/>
      <c r="TFU60" s="163"/>
      <c r="TFV60" s="154"/>
      <c r="TFW60" s="287"/>
      <c r="TFX60" s="287"/>
      <c r="TFY60" s="285"/>
      <c r="TFZ60" s="287"/>
      <c r="TGA60" s="287"/>
      <c r="TGB60" s="285"/>
      <c r="TGC60" s="287"/>
      <c r="TGD60" s="287"/>
      <c r="TGE60" s="285"/>
      <c r="TGF60" s="287"/>
      <c r="TGG60" s="287"/>
      <c r="TGH60" s="285"/>
      <c r="TGI60" s="287"/>
      <c r="TGJ60" s="287"/>
      <c r="TGK60" s="285"/>
      <c r="TGL60" s="287"/>
      <c r="TGM60" s="287"/>
      <c r="TGN60" s="285"/>
      <c r="TGO60" s="287"/>
      <c r="TGP60" s="287"/>
      <c r="TGQ60" s="285"/>
      <c r="TGR60" s="287"/>
      <c r="TGS60" s="287"/>
      <c r="TGT60" s="285"/>
      <c r="TGU60" s="287"/>
      <c r="TGV60" s="287"/>
      <c r="TGW60" s="285"/>
      <c r="TGX60" s="287"/>
      <c r="TGY60" s="287"/>
      <c r="TGZ60" s="285"/>
      <c r="THA60" s="287"/>
      <c r="THB60" s="287"/>
      <c r="THC60" s="285"/>
      <c r="THD60" s="287"/>
      <c r="THE60" s="287"/>
      <c r="THF60" s="285"/>
      <c r="THG60" s="287"/>
      <c r="THH60" s="287"/>
      <c r="THI60" s="285"/>
      <c r="THJ60" s="287"/>
      <c r="THK60" s="287"/>
      <c r="THL60" s="285"/>
      <c r="THM60" s="287"/>
      <c r="THN60" s="287"/>
      <c r="THO60" s="285"/>
      <c r="THP60" s="287"/>
      <c r="THQ60" s="287"/>
      <c r="THR60" s="285"/>
      <c r="THS60" s="287"/>
      <c r="THT60" s="287"/>
      <c r="THU60" s="285"/>
      <c r="THV60" s="287"/>
      <c r="THW60" s="287"/>
      <c r="THX60" s="285"/>
      <c r="THY60" s="287"/>
      <c r="THZ60" s="287"/>
      <c r="TIA60" s="285"/>
      <c r="TIB60" s="287"/>
      <c r="TIC60" s="287"/>
      <c r="TID60" s="285"/>
      <c r="TIE60" s="287"/>
      <c r="TIF60" s="287"/>
      <c r="TIG60" s="285"/>
      <c r="TIH60" s="286"/>
      <c r="TII60" s="286"/>
      <c r="TIJ60" s="286"/>
      <c r="TIK60" s="287"/>
      <c r="TIL60" s="287"/>
      <c r="TIM60" s="285"/>
      <c r="TIN60" s="286"/>
      <c r="TIO60" s="286"/>
      <c r="TIP60" s="286"/>
      <c r="TIQ60" s="287"/>
      <c r="TIR60" s="287"/>
      <c r="TIS60" s="285"/>
      <c r="TIT60" s="287"/>
      <c r="TIU60" s="287"/>
      <c r="TIV60" s="285"/>
      <c r="TIW60" s="286"/>
      <c r="TIX60" s="286"/>
      <c r="TIY60" s="286"/>
      <c r="TIZ60" s="286"/>
      <c r="TJA60" s="286"/>
      <c r="TJB60" s="286"/>
      <c r="TJC60" s="163"/>
      <c r="TJD60" s="154"/>
      <c r="TJE60" s="287"/>
      <c r="TJF60" s="287"/>
      <c r="TJG60" s="285"/>
      <c r="TJH60" s="287"/>
      <c r="TJI60" s="287"/>
      <c r="TJJ60" s="285"/>
      <c r="TJK60" s="287"/>
      <c r="TJL60" s="287"/>
      <c r="TJM60" s="285"/>
      <c r="TJN60" s="287"/>
      <c r="TJO60" s="287"/>
      <c r="TJP60" s="285"/>
      <c r="TJQ60" s="287"/>
      <c r="TJR60" s="287"/>
      <c r="TJS60" s="285"/>
      <c r="TJT60" s="287"/>
      <c r="TJU60" s="287"/>
      <c r="TJV60" s="285"/>
      <c r="TJW60" s="287"/>
      <c r="TJX60" s="287"/>
      <c r="TJY60" s="285"/>
      <c r="TJZ60" s="287"/>
      <c r="TKA60" s="287"/>
      <c r="TKB60" s="285"/>
      <c r="TKC60" s="287"/>
      <c r="TKD60" s="287"/>
      <c r="TKE60" s="285"/>
      <c r="TKF60" s="287"/>
      <c r="TKG60" s="287"/>
      <c r="TKH60" s="285"/>
      <c r="TKI60" s="287"/>
      <c r="TKJ60" s="287"/>
      <c r="TKK60" s="285"/>
      <c r="TKL60" s="287"/>
      <c r="TKM60" s="287"/>
      <c r="TKN60" s="285"/>
      <c r="TKO60" s="287"/>
      <c r="TKP60" s="287"/>
      <c r="TKQ60" s="285"/>
      <c r="TKR60" s="287"/>
      <c r="TKS60" s="287"/>
      <c r="TKT60" s="285"/>
      <c r="TKU60" s="287"/>
      <c r="TKV60" s="287"/>
      <c r="TKW60" s="285"/>
      <c r="TKX60" s="287"/>
      <c r="TKY60" s="287"/>
      <c r="TKZ60" s="285"/>
      <c r="TLA60" s="287"/>
      <c r="TLB60" s="287"/>
      <c r="TLC60" s="285"/>
      <c r="TLD60" s="287"/>
      <c r="TLE60" s="287"/>
      <c r="TLF60" s="285"/>
      <c r="TLG60" s="287"/>
      <c r="TLH60" s="287"/>
      <c r="TLI60" s="285"/>
      <c r="TLJ60" s="287"/>
      <c r="TLK60" s="287"/>
      <c r="TLL60" s="285"/>
      <c r="TLM60" s="287"/>
      <c r="TLN60" s="287"/>
      <c r="TLO60" s="285"/>
      <c r="TLP60" s="286"/>
      <c r="TLQ60" s="286"/>
      <c r="TLR60" s="286"/>
      <c r="TLS60" s="287"/>
      <c r="TLT60" s="287"/>
      <c r="TLU60" s="285"/>
      <c r="TLV60" s="286"/>
      <c r="TLW60" s="286"/>
      <c r="TLX60" s="286"/>
      <c r="TLY60" s="287"/>
      <c r="TLZ60" s="287"/>
      <c r="TMA60" s="285"/>
      <c r="TMB60" s="287"/>
      <c r="TMC60" s="287"/>
      <c r="TMD60" s="285"/>
      <c r="TME60" s="286"/>
      <c r="TMF60" s="286"/>
      <c r="TMG60" s="286"/>
      <c r="TMH60" s="286"/>
      <c r="TMI60" s="286"/>
      <c r="TMJ60" s="286"/>
      <c r="TMK60" s="163"/>
      <c r="TML60" s="154"/>
      <c r="TMM60" s="287"/>
      <c r="TMN60" s="287"/>
      <c r="TMO60" s="285"/>
      <c r="TMP60" s="287"/>
      <c r="TMQ60" s="287"/>
      <c r="TMR60" s="285"/>
      <c r="TMS60" s="287"/>
      <c r="TMT60" s="287"/>
      <c r="TMU60" s="285"/>
      <c r="TMV60" s="287"/>
      <c r="TMW60" s="287"/>
      <c r="TMX60" s="285"/>
      <c r="TMY60" s="287"/>
      <c r="TMZ60" s="287"/>
      <c r="TNA60" s="285"/>
      <c r="TNB60" s="287"/>
      <c r="TNC60" s="287"/>
      <c r="TND60" s="285"/>
      <c r="TNE60" s="287"/>
      <c r="TNF60" s="287"/>
      <c r="TNG60" s="285"/>
      <c r="TNH60" s="287"/>
      <c r="TNI60" s="287"/>
      <c r="TNJ60" s="285"/>
      <c r="TNK60" s="287"/>
      <c r="TNL60" s="287"/>
      <c r="TNM60" s="285"/>
      <c r="TNN60" s="287"/>
      <c r="TNO60" s="287"/>
      <c r="TNP60" s="285"/>
      <c r="TNQ60" s="287"/>
      <c r="TNR60" s="287"/>
      <c r="TNS60" s="285"/>
      <c r="TNT60" s="287"/>
      <c r="TNU60" s="287"/>
      <c r="TNV60" s="285"/>
      <c r="TNW60" s="287"/>
      <c r="TNX60" s="287"/>
      <c r="TNY60" s="285"/>
      <c r="TNZ60" s="287"/>
      <c r="TOA60" s="287"/>
      <c r="TOB60" s="285"/>
      <c r="TOC60" s="287"/>
      <c r="TOD60" s="287"/>
      <c r="TOE60" s="285"/>
      <c r="TOF60" s="287"/>
      <c r="TOG60" s="287"/>
      <c r="TOH60" s="285"/>
      <c r="TOI60" s="287"/>
      <c r="TOJ60" s="287"/>
      <c r="TOK60" s="285"/>
      <c r="TOL60" s="287"/>
      <c r="TOM60" s="287"/>
      <c r="TON60" s="285"/>
      <c r="TOO60" s="287"/>
      <c r="TOP60" s="287"/>
      <c r="TOQ60" s="285"/>
      <c r="TOR60" s="287"/>
      <c r="TOS60" s="287"/>
      <c r="TOT60" s="285"/>
      <c r="TOU60" s="287"/>
      <c r="TOV60" s="287"/>
      <c r="TOW60" s="285"/>
      <c r="TOX60" s="286"/>
      <c r="TOY60" s="286"/>
      <c r="TOZ60" s="286"/>
      <c r="TPA60" s="287"/>
      <c r="TPB60" s="287"/>
      <c r="TPC60" s="285"/>
      <c r="TPD60" s="286"/>
      <c r="TPE60" s="286"/>
      <c r="TPF60" s="286"/>
      <c r="TPG60" s="287"/>
      <c r="TPH60" s="287"/>
      <c r="TPI60" s="285"/>
      <c r="TPJ60" s="287"/>
      <c r="TPK60" s="287"/>
      <c r="TPL60" s="285"/>
      <c r="TPM60" s="286"/>
      <c r="TPN60" s="286"/>
      <c r="TPO60" s="286"/>
      <c r="TPP60" s="286"/>
      <c r="TPQ60" s="286"/>
      <c r="TPR60" s="286"/>
      <c r="TPS60" s="163"/>
      <c r="TPT60" s="154"/>
      <c r="TPU60" s="287"/>
      <c r="TPV60" s="287"/>
      <c r="TPW60" s="285"/>
      <c r="TPX60" s="287"/>
      <c r="TPY60" s="287"/>
      <c r="TPZ60" s="285"/>
      <c r="TQA60" s="287"/>
      <c r="TQB60" s="287"/>
      <c r="TQC60" s="285"/>
      <c r="TQD60" s="287"/>
      <c r="TQE60" s="287"/>
      <c r="TQF60" s="285"/>
      <c r="TQG60" s="287"/>
      <c r="TQH60" s="287"/>
      <c r="TQI60" s="285"/>
      <c r="TQJ60" s="287"/>
      <c r="TQK60" s="287"/>
      <c r="TQL60" s="285"/>
      <c r="TQM60" s="287"/>
      <c r="TQN60" s="287"/>
      <c r="TQO60" s="285"/>
      <c r="TQP60" s="287"/>
      <c r="TQQ60" s="287"/>
      <c r="TQR60" s="285"/>
      <c r="TQS60" s="287"/>
      <c r="TQT60" s="287"/>
      <c r="TQU60" s="285"/>
      <c r="TQV60" s="287"/>
      <c r="TQW60" s="287"/>
      <c r="TQX60" s="285"/>
      <c r="TQY60" s="287"/>
      <c r="TQZ60" s="287"/>
      <c r="TRA60" s="285"/>
      <c r="TRB60" s="287"/>
      <c r="TRC60" s="287"/>
      <c r="TRD60" s="285"/>
      <c r="TRE60" s="287"/>
      <c r="TRF60" s="287"/>
      <c r="TRG60" s="285"/>
      <c r="TRH60" s="287"/>
      <c r="TRI60" s="287"/>
      <c r="TRJ60" s="285"/>
      <c r="TRK60" s="287"/>
      <c r="TRL60" s="287"/>
      <c r="TRM60" s="285"/>
      <c r="TRN60" s="287"/>
      <c r="TRO60" s="287"/>
      <c r="TRP60" s="285"/>
      <c r="TRQ60" s="287"/>
      <c r="TRR60" s="287"/>
      <c r="TRS60" s="285"/>
      <c r="TRT60" s="287"/>
      <c r="TRU60" s="287"/>
      <c r="TRV60" s="285"/>
      <c r="TRW60" s="287"/>
      <c r="TRX60" s="287"/>
      <c r="TRY60" s="285"/>
      <c r="TRZ60" s="287"/>
      <c r="TSA60" s="287"/>
      <c r="TSB60" s="285"/>
      <c r="TSC60" s="287"/>
      <c r="TSD60" s="287"/>
      <c r="TSE60" s="285"/>
      <c r="TSF60" s="286"/>
      <c r="TSG60" s="286"/>
      <c r="TSH60" s="286"/>
      <c r="TSI60" s="287"/>
      <c r="TSJ60" s="287"/>
      <c r="TSK60" s="285"/>
      <c r="TSL60" s="286"/>
      <c r="TSM60" s="286"/>
      <c r="TSN60" s="286"/>
      <c r="TSO60" s="287"/>
      <c r="TSP60" s="287"/>
      <c r="TSQ60" s="285"/>
      <c r="TSR60" s="287"/>
      <c r="TSS60" s="287"/>
      <c r="TST60" s="285"/>
      <c r="TSU60" s="286"/>
      <c r="TSV60" s="286"/>
      <c r="TSW60" s="286"/>
      <c r="TSX60" s="286"/>
      <c r="TSY60" s="286"/>
      <c r="TSZ60" s="286"/>
      <c r="TTA60" s="163"/>
      <c r="TTB60" s="154"/>
      <c r="TTC60" s="287"/>
      <c r="TTD60" s="287"/>
      <c r="TTE60" s="285"/>
      <c r="TTF60" s="287"/>
      <c r="TTG60" s="287"/>
      <c r="TTH60" s="285"/>
      <c r="TTI60" s="287"/>
      <c r="TTJ60" s="287"/>
      <c r="TTK60" s="285"/>
      <c r="TTL60" s="287"/>
      <c r="TTM60" s="287"/>
      <c r="TTN60" s="285"/>
      <c r="TTO60" s="287"/>
      <c r="TTP60" s="287"/>
      <c r="TTQ60" s="285"/>
      <c r="TTR60" s="287"/>
      <c r="TTS60" s="287"/>
      <c r="TTT60" s="285"/>
      <c r="TTU60" s="287"/>
      <c r="TTV60" s="287"/>
      <c r="TTW60" s="285"/>
      <c r="TTX60" s="287"/>
      <c r="TTY60" s="287"/>
      <c r="TTZ60" s="285"/>
      <c r="TUA60" s="287"/>
      <c r="TUB60" s="287"/>
      <c r="TUC60" s="285"/>
      <c r="TUD60" s="287"/>
      <c r="TUE60" s="287"/>
      <c r="TUF60" s="285"/>
      <c r="TUG60" s="287"/>
      <c r="TUH60" s="287"/>
      <c r="TUI60" s="285"/>
      <c r="TUJ60" s="287"/>
      <c r="TUK60" s="287"/>
      <c r="TUL60" s="285"/>
      <c r="TUM60" s="287"/>
      <c r="TUN60" s="287"/>
      <c r="TUO60" s="285"/>
      <c r="TUP60" s="287"/>
      <c r="TUQ60" s="287"/>
      <c r="TUR60" s="285"/>
      <c r="TUS60" s="287"/>
      <c r="TUT60" s="287"/>
      <c r="TUU60" s="285"/>
      <c r="TUV60" s="287"/>
      <c r="TUW60" s="287"/>
      <c r="TUX60" s="285"/>
      <c r="TUY60" s="287"/>
      <c r="TUZ60" s="287"/>
      <c r="TVA60" s="285"/>
      <c r="TVB60" s="287"/>
      <c r="TVC60" s="287"/>
      <c r="TVD60" s="285"/>
      <c r="TVE60" s="287"/>
      <c r="TVF60" s="287"/>
      <c r="TVG60" s="285"/>
      <c r="TVH60" s="287"/>
      <c r="TVI60" s="287"/>
      <c r="TVJ60" s="285"/>
      <c r="TVK60" s="287"/>
      <c r="TVL60" s="287"/>
      <c r="TVM60" s="285"/>
      <c r="TVN60" s="286"/>
      <c r="TVO60" s="286"/>
      <c r="TVP60" s="286"/>
      <c r="TVQ60" s="287"/>
      <c r="TVR60" s="287"/>
      <c r="TVS60" s="285"/>
      <c r="TVT60" s="286"/>
      <c r="TVU60" s="286"/>
      <c r="TVV60" s="286"/>
      <c r="TVW60" s="287"/>
      <c r="TVX60" s="287"/>
      <c r="TVY60" s="285"/>
      <c r="TVZ60" s="287"/>
      <c r="TWA60" s="287"/>
      <c r="TWB60" s="285"/>
      <c r="TWC60" s="286"/>
      <c r="TWD60" s="286"/>
      <c r="TWE60" s="286"/>
      <c r="TWF60" s="286"/>
      <c r="TWG60" s="286"/>
      <c r="TWH60" s="286"/>
      <c r="TWI60" s="163"/>
      <c r="TWJ60" s="154"/>
      <c r="TWK60" s="287"/>
      <c r="TWL60" s="287"/>
      <c r="TWM60" s="285"/>
      <c r="TWN60" s="287"/>
      <c r="TWO60" s="287"/>
      <c r="TWP60" s="285"/>
      <c r="TWQ60" s="287"/>
      <c r="TWR60" s="287"/>
      <c r="TWS60" s="285"/>
      <c r="TWT60" s="287"/>
      <c r="TWU60" s="287"/>
      <c r="TWV60" s="285"/>
      <c r="TWW60" s="287"/>
      <c r="TWX60" s="287"/>
      <c r="TWY60" s="285"/>
      <c r="TWZ60" s="287"/>
      <c r="TXA60" s="287"/>
      <c r="TXB60" s="285"/>
      <c r="TXC60" s="287"/>
      <c r="TXD60" s="287"/>
      <c r="TXE60" s="285"/>
      <c r="TXF60" s="287"/>
      <c r="TXG60" s="287"/>
      <c r="TXH60" s="285"/>
      <c r="TXI60" s="287"/>
      <c r="TXJ60" s="287"/>
      <c r="TXK60" s="285"/>
      <c r="TXL60" s="287"/>
      <c r="TXM60" s="287"/>
      <c r="TXN60" s="285"/>
      <c r="TXO60" s="287"/>
      <c r="TXP60" s="287"/>
      <c r="TXQ60" s="285"/>
      <c r="TXR60" s="287"/>
      <c r="TXS60" s="287"/>
      <c r="TXT60" s="285"/>
      <c r="TXU60" s="287"/>
      <c r="TXV60" s="287"/>
      <c r="TXW60" s="285"/>
      <c r="TXX60" s="287"/>
      <c r="TXY60" s="287"/>
      <c r="TXZ60" s="285"/>
      <c r="TYA60" s="287"/>
      <c r="TYB60" s="287"/>
      <c r="TYC60" s="285"/>
      <c r="TYD60" s="287"/>
      <c r="TYE60" s="287"/>
      <c r="TYF60" s="285"/>
      <c r="TYG60" s="287"/>
      <c r="TYH60" s="287"/>
      <c r="TYI60" s="285"/>
      <c r="TYJ60" s="287"/>
      <c r="TYK60" s="287"/>
      <c r="TYL60" s="285"/>
      <c r="TYM60" s="287"/>
      <c r="TYN60" s="287"/>
      <c r="TYO60" s="285"/>
      <c r="TYP60" s="287"/>
      <c r="TYQ60" s="287"/>
      <c r="TYR60" s="285"/>
      <c r="TYS60" s="287"/>
      <c r="TYT60" s="287"/>
      <c r="TYU60" s="285"/>
      <c r="TYV60" s="286"/>
      <c r="TYW60" s="286"/>
      <c r="TYX60" s="286"/>
      <c r="TYY60" s="287"/>
      <c r="TYZ60" s="287"/>
      <c r="TZA60" s="285"/>
      <c r="TZB60" s="286"/>
      <c r="TZC60" s="286"/>
      <c r="TZD60" s="286"/>
      <c r="TZE60" s="287"/>
      <c r="TZF60" s="287"/>
      <c r="TZG60" s="285"/>
      <c r="TZH60" s="287"/>
      <c r="TZI60" s="287"/>
      <c r="TZJ60" s="285"/>
      <c r="TZK60" s="286"/>
      <c r="TZL60" s="286"/>
      <c r="TZM60" s="286"/>
      <c r="TZN60" s="286"/>
      <c r="TZO60" s="286"/>
      <c r="TZP60" s="286"/>
      <c r="TZQ60" s="163"/>
      <c r="TZR60" s="154"/>
      <c r="TZS60" s="287"/>
      <c r="TZT60" s="287"/>
      <c r="TZU60" s="285"/>
      <c r="TZV60" s="287"/>
      <c r="TZW60" s="287"/>
      <c r="TZX60" s="285"/>
      <c r="TZY60" s="287"/>
      <c r="TZZ60" s="287"/>
      <c r="UAA60" s="285"/>
      <c r="UAB60" s="287"/>
      <c r="UAC60" s="287"/>
      <c r="UAD60" s="285"/>
      <c r="UAE60" s="287"/>
      <c r="UAF60" s="287"/>
      <c r="UAG60" s="285"/>
      <c r="UAH60" s="287"/>
      <c r="UAI60" s="287"/>
      <c r="UAJ60" s="285"/>
      <c r="UAK60" s="287"/>
      <c r="UAL60" s="287"/>
      <c r="UAM60" s="285"/>
      <c r="UAN60" s="287"/>
      <c r="UAO60" s="287"/>
      <c r="UAP60" s="285"/>
      <c r="UAQ60" s="287"/>
      <c r="UAR60" s="287"/>
      <c r="UAS60" s="285"/>
      <c r="UAT60" s="287"/>
      <c r="UAU60" s="287"/>
      <c r="UAV60" s="285"/>
      <c r="UAW60" s="287"/>
      <c r="UAX60" s="287"/>
      <c r="UAY60" s="285"/>
      <c r="UAZ60" s="287"/>
      <c r="UBA60" s="287"/>
      <c r="UBB60" s="285"/>
      <c r="UBC60" s="287"/>
      <c r="UBD60" s="287"/>
      <c r="UBE60" s="285"/>
      <c r="UBF60" s="287"/>
      <c r="UBG60" s="287"/>
      <c r="UBH60" s="285"/>
      <c r="UBI60" s="287"/>
      <c r="UBJ60" s="287"/>
      <c r="UBK60" s="285"/>
      <c r="UBL60" s="287"/>
      <c r="UBM60" s="287"/>
      <c r="UBN60" s="285"/>
      <c r="UBO60" s="287"/>
      <c r="UBP60" s="287"/>
      <c r="UBQ60" s="285"/>
      <c r="UBR60" s="287"/>
      <c r="UBS60" s="287"/>
      <c r="UBT60" s="285"/>
      <c r="UBU60" s="287"/>
      <c r="UBV60" s="287"/>
      <c r="UBW60" s="285"/>
      <c r="UBX60" s="287"/>
      <c r="UBY60" s="287"/>
      <c r="UBZ60" s="285"/>
      <c r="UCA60" s="287"/>
      <c r="UCB60" s="287"/>
      <c r="UCC60" s="285"/>
      <c r="UCD60" s="286"/>
      <c r="UCE60" s="286"/>
      <c r="UCF60" s="286"/>
      <c r="UCG60" s="287"/>
      <c r="UCH60" s="287"/>
      <c r="UCI60" s="285"/>
      <c r="UCJ60" s="286"/>
      <c r="UCK60" s="286"/>
      <c r="UCL60" s="286"/>
      <c r="UCM60" s="287"/>
      <c r="UCN60" s="287"/>
      <c r="UCO60" s="285"/>
      <c r="UCP60" s="287"/>
      <c r="UCQ60" s="287"/>
      <c r="UCR60" s="285"/>
      <c r="UCS60" s="286"/>
      <c r="UCT60" s="286"/>
      <c r="UCU60" s="286"/>
      <c r="UCV60" s="286"/>
      <c r="UCW60" s="286"/>
      <c r="UCX60" s="286"/>
      <c r="UCY60" s="163"/>
      <c r="UCZ60" s="154"/>
      <c r="UDA60" s="287"/>
      <c r="UDB60" s="287"/>
      <c r="UDC60" s="285"/>
      <c r="UDD60" s="287"/>
      <c r="UDE60" s="287"/>
      <c r="UDF60" s="285"/>
      <c r="UDG60" s="287"/>
      <c r="UDH60" s="287"/>
      <c r="UDI60" s="285"/>
      <c r="UDJ60" s="287"/>
      <c r="UDK60" s="287"/>
      <c r="UDL60" s="285"/>
      <c r="UDM60" s="287"/>
      <c r="UDN60" s="287"/>
      <c r="UDO60" s="285"/>
      <c r="UDP60" s="287"/>
      <c r="UDQ60" s="287"/>
      <c r="UDR60" s="285"/>
      <c r="UDS60" s="287"/>
      <c r="UDT60" s="287"/>
      <c r="UDU60" s="285"/>
      <c r="UDV60" s="287"/>
      <c r="UDW60" s="287"/>
      <c r="UDX60" s="285"/>
      <c r="UDY60" s="287"/>
      <c r="UDZ60" s="287"/>
      <c r="UEA60" s="285"/>
      <c r="UEB60" s="287"/>
      <c r="UEC60" s="287"/>
      <c r="UED60" s="285"/>
      <c r="UEE60" s="287"/>
      <c r="UEF60" s="287"/>
      <c r="UEG60" s="285"/>
      <c r="UEH60" s="287"/>
      <c r="UEI60" s="287"/>
      <c r="UEJ60" s="285"/>
      <c r="UEK60" s="287"/>
      <c r="UEL60" s="287"/>
      <c r="UEM60" s="285"/>
      <c r="UEN60" s="287"/>
      <c r="UEO60" s="287"/>
      <c r="UEP60" s="285"/>
      <c r="UEQ60" s="287"/>
      <c r="UER60" s="287"/>
      <c r="UES60" s="285"/>
      <c r="UET60" s="287"/>
      <c r="UEU60" s="287"/>
      <c r="UEV60" s="285"/>
      <c r="UEW60" s="287"/>
      <c r="UEX60" s="287"/>
      <c r="UEY60" s="285"/>
      <c r="UEZ60" s="287"/>
      <c r="UFA60" s="287"/>
      <c r="UFB60" s="285"/>
      <c r="UFC60" s="287"/>
      <c r="UFD60" s="287"/>
      <c r="UFE60" s="285"/>
      <c r="UFF60" s="287"/>
      <c r="UFG60" s="287"/>
      <c r="UFH60" s="285"/>
      <c r="UFI60" s="287"/>
      <c r="UFJ60" s="287"/>
      <c r="UFK60" s="285"/>
      <c r="UFL60" s="286"/>
      <c r="UFM60" s="286"/>
      <c r="UFN60" s="286"/>
      <c r="UFO60" s="287"/>
      <c r="UFP60" s="287"/>
      <c r="UFQ60" s="285"/>
      <c r="UFR60" s="286"/>
      <c r="UFS60" s="286"/>
      <c r="UFT60" s="286"/>
      <c r="UFU60" s="287"/>
      <c r="UFV60" s="287"/>
      <c r="UFW60" s="285"/>
      <c r="UFX60" s="287"/>
      <c r="UFY60" s="287"/>
      <c r="UFZ60" s="285"/>
      <c r="UGA60" s="286"/>
      <c r="UGB60" s="286"/>
      <c r="UGC60" s="286"/>
      <c r="UGD60" s="286"/>
      <c r="UGE60" s="286"/>
      <c r="UGF60" s="286"/>
      <c r="UGG60" s="163"/>
      <c r="UGH60" s="154"/>
      <c r="UGI60" s="287"/>
      <c r="UGJ60" s="287"/>
      <c r="UGK60" s="285"/>
      <c r="UGL60" s="287"/>
      <c r="UGM60" s="287"/>
      <c r="UGN60" s="285"/>
      <c r="UGO60" s="287"/>
      <c r="UGP60" s="287"/>
      <c r="UGQ60" s="285"/>
      <c r="UGR60" s="287"/>
      <c r="UGS60" s="287"/>
      <c r="UGT60" s="285"/>
      <c r="UGU60" s="287"/>
      <c r="UGV60" s="287"/>
      <c r="UGW60" s="285"/>
      <c r="UGX60" s="287"/>
      <c r="UGY60" s="287"/>
      <c r="UGZ60" s="285"/>
      <c r="UHA60" s="287"/>
      <c r="UHB60" s="287"/>
      <c r="UHC60" s="285"/>
      <c r="UHD60" s="287"/>
      <c r="UHE60" s="287"/>
      <c r="UHF60" s="285"/>
      <c r="UHG60" s="287"/>
      <c r="UHH60" s="287"/>
      <c r="UHI60" s="285"/>
      <c r="UHJ60" s="287"/>
      <c r="UHK60" s="287"/>
      <c r="UHL60" s="285"/>
      <c r="UHM60" s="287"/>
      <c r="UHN60" s="287"/>
      <c r="UHO60" s="285"/>
      <c r="UHP60" s="287"/>
      <c r="UHQ60" s="287"/>
      <c r="UHR60" s="285"/>
      <c r="UHS60" s="287"/>
      <c r="UHT60" s="287"/>
      <c r="UHU60" s="285"/>
      <c r="UHV60" s="287"/>
      <c r="UHW60" s="287"/>
      <c r="UHX60" s="285"/>
      <c r="UHY60" s="287"/>
      <c r="UHZ60" s="287"/>
      <c r="UIA60" s="285"/>
      <c r="UIB60" s="287"/>
      <c r="UIC60" s="287"/>
      <c r="UID60" s="285"/>
      <c r="UIE60" s="287"/>
      <c r="UIF60" s="287"/>
      <c r="UIG60" s="285"/>
      <c r="UIH60" s="287"/>
      <c r="UII60" s="287"/>
      <c r="UIJ60" s="285"/>
      <c r="UIK60" s="287"/>
      <c r="UIL60" s="287"/>
      <c r="UIM60" s="285"/>
      <c r="UIN60" s="287"/>
      <c r="UIO60" s="287"/>
      <c r="UIP60" s="285"/>
      <c r="UIQ60" s="287"/>
      <c r="UIR60" s="287"/>
      <c r="UIS60" s="285"/>
      <c r="UIT60" s="286"/>
      <c r="UIU60" s="286"/>
      <c r="UIV60" s="286"/>
      <c r="UIW60" s="287"/>
      <c r="UIX60" s="287"/>
      <c r="UIY60" s="285"/>
      <c r="UIZ60" s="286"/>
      <c r="UJA60" s="286"/>
      <c r="UJB60" s="286"/>
      <c r="UJC60" s="287"/>
      <c r="UJD60" s="287"/>
      <c r="UJE60" s="285"/>
      <c r="UJF60" s="287"/>
      <c r="UJG60" s="287"/>
      <c r="UJH60" s="285"/>
      <c r="UJI60" s="286"/>
      <c r="UJJ60" s="286"/>
      <c r="UJK60" s="286"/>
      <c r="UJL60" s="286"/>
      <c r="UJM60" s="286"/>
      <c r="UJN60" s="286"/>
      <c r="UJO60" s="163"/>
      <c r="UJP60" s="154"/>
      <c r="UJQ60" s="287"/>
      <c r="UJR60" s="287"/>
      <c r="UJS60" s="285"/>
      <c r="UJT60" s="287"/>
      <c r="UJU60" s="287"/>
      <c r="UJV60" s="285"/>
      <c r="UJW60" s="287"/>
      <c r="UJX60" s="287"/>
      <c r="UJY60" s="285"/>
      <c r="UJZ60" s="287"/>
      <c r="UKA60" s="287"/>
      <c r="UKB60" s="285"/>
      <c r="UKC60" s="287"/>
      <c r="UKD60" s="287"/>
      <c r="UKE60" s="285"/>
      <c r="UKF60" s="287"/>
      <c r="UKG60" s="287"/>
      <c r="UKH60" s="285"/>
      <c r="UKI60" s="287"/>
      <c r="UKJ60" s="287"/>
      <c r="UKK60" s="285"/>
      <c r="UKL60" s="287"/>
      <c r="UKM60" s="287"/>
      <c r="UKN60" s="285"/>
      <c r="UKO60" s="287"/>
      <c r="UKP60" s="287"/>
      <c r="UKQ60" s="285"/>
      <c r="UKR60" s="287"/>
      <c r="UKS60" s="287"/>
      <c r="UKT60" s="285"/>
      <c r="UKU60" s="287"/>
      <c r="UKV60" s="287"/>
      <c r="UKW60" s="285"/>
      <c r="UKX60" s="287"/>
      <c r="UKY60" s="287"/>
      <c r="UKZ60" s="285"/>
      <c r="ULA60" s="287"/>
      <c r="ULB60" s="287"/>
      <c r="ULC60" s="285"/>
      <c r="ULD60" s="287"/>
      <c r="ULE60" s="287"/>
      <c r="ULF60" s="285"/>
      <c r="ULG60" s="287"/>
      <c r="ULH60" s="287"/>
      <c r="ULI60" s="285"/>
      <c r="ULJ60" s="287"/>
      <c r="ULK60" s="287"/>
      <c r="ULL60" s="285"/>
      <c r="ULM60" s="287"/>
      <c r="ULN60" s="287"/>
      <c r="ULO60" s="285"/>
      <c r="ULP60" s="287"/>
      <c r="ULQ60" s="287"/>
      <c r="ULR60" s="285"/>
      <c r="ULS60" s="287"/>
      <c r="ULT60" s="287"/>
      <c r="ULU60" s="285"/>
      <c r="ULV60" s="287"/>
      <c r="ULW60" s="287"/>
      <c r="ULX60" s="285"/>
      <c r="ULY60" s="287"/>
      <c r="ULZ60" s="287"/>
      <c r="UMA60" s="285"/>
      <c r="UMB60" s="286"/>
      <c r="UMC60" s="286"/>
      <c r="UMD60" s="286"/>
      <c r="UME60" s="287"/>
      <c r="UMF60" s="287"/>
      <c r="UMG60" s="285"/>
      <c r="UMH60" s="286"/>
      <c r="UMI60" s="286"/>
      <c r="UMJ60" s="286"/>
      <c r="UMK60" s="287"/>
      <c r="UML60" s="287"/>
      <c r="UMM60" s="285"/>
      <c r="UMN60" s="287"/>
      <c r="UMO60" s="287"/>
      <c r="UMP60" s="285"/>
      <c r="UMQ60" s="286"/>
      <c r="UMR60" s="286"/>
      <c r="UMS60" s="286"/>
      <c r="UMT60" s="286"/>
      <c r="UMU60" s="286"/>
      <c r="UMV60" s="286"/>
      <c r="UMW60" s="163"/>
      <c r="UMX60" s="154"/>
      <c r="UMY60" s="287"/>
      <c r="UMZ60" s="287"/>
      <c r="UNA60" s="285"/>
      <c r="UNB60" s="287"/>
      <c r="UNC60" s="287"/>
      <c r="UND60" s="285"/>
      <c r="UNE60" s="287"/>
      <c r="UNF60" s="287"/>
      <c r="UNG60" s="285"/>
      <c r="UNH60" s="287"/>
      <c r="UNI60" s="287"/>
      <c r="UNJ60" s="285"/>
      <c r="UNK60" s="287"/>
      <c r="UNL60" s="287"/>
      <c r="UNM60" s="285"/>
      <c r="UNN60" s="287"/>
      <c r="UNO60" s="287"/>
      <c r="UNP60" s="285"/>
      <c r="UNQ60" s="287"/>
      <c r="UNR60" s="287"/>
      <c r="UNS60" s="285"/>
      <c r="UNT60" s="287"/>
      <c r="UNU60" s="287"/>
      <c r="UNV60" s="285"/>
      <c r="UNW60" s="287"/>
      <c r="UNX60" s="287"/>
      <c r="UNY60" s="285"/>
      <c r="UNZ60" s="287"/>
      <c r="UOA60" s="287"/>
      <c r="UOB60" s="285"/>
      <c r="UOC60" s="287"/>
      <c r="UOD60" s="287"/>
      <c r="UOE60" s="285"/>
      <c r="UOF60" s="287"/>
      <c r="UOG60" s="287"/>
      <c r="UOH60" s="285"/>
      <c r="UOI60" s="287"/>
      <c r="UOJ60" s="287"/>
      <c r="UOK60" s="285"/>
      <c r="UOL60" s="287"/>
      <c r="UOM60" s="287"/>
      <c r="UON60" s="285"/>
      <c r="UOO60" s="287"/>
      <c r="UOP60" s="287"/>
      <c r="UOQ60" s="285"/>
      <c r="UOR60" s="287"/>
      <c r="UOS60" s="287"/>
      <c r="UOT60" s="285"/>
      <c r="UOU60" s="287"/>
      <c r="UOV60" s="287"/>
      <c r="UOW60" s="285"/>
      <c r="UOX60" s="287"/>
      <c r="UOY60" s="287"/>
      <c r="UOZ60" s="285"/>
      <c r="UPA60" s="287"/>
      <c r="UPB60" s="287"/>
      <c r="UPC60" s="285"/>
      <c r="UPD60" s="287"/>
      <c r="UPE60" s="287"/>
      <c r="UPF60" s="285"/>
      <c r="UPG60" s="287"/>
      <c r="UPH60" s="287"/>
      <c r="UPI60" s="285"/>
      <c r="UPJ60" s="286"/>
      <c r="UPK60" s="286"/>
      <c r="UPL60" s="286"/>
      <c r="UPM60" s="287"/>
      <c r="UPN60" s="287"/>
      <c r="UPO60" s="285"/>
      <c r="UPP60" s="286"/>
      <c r="UPQ60" s="286"/>
      <c r="UPR60" s="286"/>
      <c r="UPS60" s="287"/>
      <c r="UPT60" s="287"/>
      <c r="UPU60" s="285"/>
      <c r="UPV60" s="287"/>
      <c r="UPW60" s="287"/>
      <c r="UPX60" s="285"/>
      <c r="UPY60" s="286"/>
      <c r="UPZ60" s="286"/>
      <c r="UQA60" s="286"/>
      <c r="UQB60" s="286"/>
      <c r="UQC60" s="286"/>
      <c r="UQD60" s="286"/>
      <c r="UQE60" s="163"/>
      <c r="UQF60" s="154"/>
      <c r="UQG60" s="287"/>
      <c r="UQH60" s="287"/>
      <c r="UQI60" s="285"/>
      <c r="UQJ60" s="287"/>
      <c r="UQK60" s="287"/>
      <c r="UQL60" s="285"/>
      <c r="UQM60" s="287"/>
      <c r="UQN60" s="287"/>
      <c r="UQO60" s="285"/>
      <c r="UQP60" s="287"/>
      <c r="UQQ60" s="287"/>
      <c r="UQR60" s="285"/>
      <c r="UQS60" s="287"/>
      <c r="UQT60" s="287"/>
      <c r="UQU60" s="285"/>
      <c r="UQV60" s="287"/>
      <c r="UQW60" s="287"/>
      <c r="UQX60" s="285"/>
      <c r="UQY60" s="287"/>
      <c r="UQZ60" s="287"/>
      <c r="URA60" s="285"/>
      <c r="URB60" s="287"/>
      <c r="URC60" s="287"/>
      <c r="URD60" s="285"/>
      <c r="URE60" s="287"/>
      <c r="URF60" s="287"/>
      <c r="URG60" s="285"/>
      <c r="URH60" s="287"/>
      <c r="URI60" s="287"/>
      <c r="URJ60" s="285"/>
      <c r="URK60" s="287"/>
      <c r="URL60" s="287"/>
      <c r="URM60" s="285"/>
      <c r="URN60" s="287"/>
      <c r="URO60" s="287"/>
      <c r="URP60" s="285"/>
      <c r="URQ60" s="287"/>
      <c r="URR60" s="287"/>
      <c r="URS60" s="285"/>
      <c r="URT60" s="287"/>
      <c r="URU60" s="287"/>
      <c r="URV60" s="285"/>
      <c r="URW60" s="287"/>
      <c r="URX60" s="287"/>
      <c r="URY60" s="285"/>
      <c r="URZ60" s="287"/>
      <c r="USA60" s="287"/>
      <c r="USB60" s="285"/>
      <c r="USC60" s="287"/>
      <c r="USD60" s="287"/>
      <c r="USE60" s="285"/>
      <c r="USF60" s="287"/>
      <c r="USG60" s="287"/>
      <c r="USH60" s="285"/>
      <c r="USI60" s="287"/>
      <c r="USJ60" s="287"/>
      <c r="USK60" s="285"/>
      <c r="USL60" s="287"/>
      <c r="USM60" s="287"/>
      <c r="USN60" s="285"/>
      <c r="USO60" s="287"/>
      <c r="USP60" s="287"/>
      <c r="USQ60" s="285"/>
      <c r="USR60" s="286"/>
      <c r="USS60" s="286"/>
      <c r="UST60" s="286"/>
      <c r="USU60" s="287"/>
      <c r="USV60" s="287"/>
      <c r="USW60" s="285"/>
      <c r="USX60" s="286"/>
      <c r="USY60" s="286"/>
      <c r="USZ60" s="286"/>
      <c r="UTA60" s="287"/>
      <c r="UTB60" s="287"/>
      <c r="UTC60" s="285"/>
      <c r="UTD60" s="287"/>
      <c r="UTE60" s="287"/>
      <c r="UTF60" s="285"/>
      <c r="UTG60" s="286"/>
      <c r="UTH60" s="286"/>
      <c r="UTI60" s="286"/>
      <c r="UTJ60" s="286"/>
      <c r="UTK60" s="286"/>
      <c r="UTL60" s="286"/>
      <c r="UTM60" s="163"/>
      <c r="UTN60" s="154"/>
      <c r="UTO60" s="287"/>
      <c r="UTP60" s="287"/>
      <c r="UTQ60" s="285"/>
      <c r="UTR60" s="287"/>
      <c r="UTS60" s="287"/>
      <c r="UTT60" s="285"/>
      <c r="UTU60" s="287"/>
      <c r="UTV60" s="287"/>
      <c r="UTW60" s="285"/>
      <c r="UTX60" s="287"/>
      <c r="UTY60" s="287"/>
      <c r="UTZ60" s="285"/>
      <c r="UUA60" s="287"/>
      <c r="UUB60" s="287"/>
      <c r="UUC60" s="285"/>
      <c r="UUD60" s="287"/>
      <c r="UUE60" s="287"/>
      <c r="UUF60" s="285"/>
      <c r="UUG60" s="287"/>
      <c r="UUH60" s="287"/>
      <c r="UUI60" s="285"/>
      <c r="UUJ60" s="287"/>
      <c r="UUK60" s="287"/>
      <c r="UUL60" s="285"/>
      <c r="UUM60" s="287"/>
      <c r="UUN60" s="287"/>
      <c r="UUO60" s="285"/>
      <c r="UUP60" s="287"/>
      <c r="UUQ60" s="287"/>
      <c r="UUR60" s="285"/>
      <c r="UUS60" s="287"/>
      <c r="UUT60" s="287"/>
      <c r="UUU60" s="285"/>
      <c r="UUV60" s="287"/>
      <c r="UUW60" s="287"/>
      <c r="UUX60" s="285"/>
      <c r="UUY60" s="287"/>
      <c r="UUZ60" s="287"/>
      <c r="UVA60" s="285"/>
      <c r="UVB60" s="287"/>
      <c r="UVC60" s="287"/>
      <c r="UVD60" s="285"/>
      <c r="UVE60" s="287"/>
      <c r="UVF60" s="287"/>
      <c r="UVG60" s="285"/>
      <c r="UVH60" s="287"/>
      <c r="UVI60" s="287"/>
      <c r="UVJ60" s="285"/>
      <c r="UVK60" s="287"/>
      <c r="UVL60" s="287"/>
      <c r="UVM60" s="285"/>
      <c r="UVN60" s="287"/>
      <c r="UVO60" s="287"/>
      <c r="UVP60" s="285"/>
      <c r="UVQ60" s="287"/>
      <c r="UVR60" s="287"/>
      <c r="UVS60" s="285"/>
      <c r="UVT60" s="287"/>
      <c r="UVU60" s="287"/>
      <c r="UVV60" s="285"/>
      <c r="UVW60" s="287"/>
      <c r="UVX60" s="287"/>
      <c r="UVY60" s="285"/>
      <c r="UVZ60" s="286"/>
      <c r="UWA60" s="286"/>
      <c r="UWB60" s="286"/>
      <c r="UWC60" s="287"/>
      <c r="UWD60" s="287"/>
      <c r="UWE60" s="285"/>
      <c r="UWF60" s="286"/>
      <c r="UWG60" s="286"/>
      <c r="UWH60" s="286"/>
      <c r="UWI60" s="287"/>
      <c r="UWJ60" s="287"/>
      <c r="UWK60" s="285"/>
      <c r="UWL60" s="287"/>
      <c r="UWM60" s="287"/>
      <c r="UWN60" s="285"/>
      <c r="UWO60" s="286"/>
      <c r="UWP60" s="286"/>
      <c r="UWQ60" s="286"/>
      <c r="UWR60" s="286"/>
      <c r="UWS60" s="286"/>
      <c r="UWT60" s="286"/>
      <c r="UWU60" s="163"/>
      <c r="UWV60" s="154"/>
      <c r="UWW60" s="287"/>
      <c r="UWX60" s="287"/>
      <c r="UWY60" s="285"/>
      <c r="UWZ60" s="287"/>
      <c r="UXA60" s="287"/>
      <c r="UXB60" s="285"/>
      <c r="UXC60" s="287"/>
      <c r="UXD60" s="287"/>
      <c r="UXE60" s="285"/>
      <c r="UXF60" s="287"/>
      <c r="UXG60" s="287"/>
      <c r="UXH60" s="285"/>
      <c r="UXI60" s="287"/>
      <c r="UXJ60" s="287"/>
      <c r="UXK60" s="285"/>
      <c r="UXL60" s="287"/>
      <c r="UXM60" s="287"/>
      <c r="UXN60" s="285"/>
      <c r="UXO60" s="287"/>
      <c r="UXP60" s="287"/>
      <c r="UXQ60" s="285"/>
      <c r="UXR60" s="287"/>
      <c r="UXS60" s="287"/>
      <c r="UXT60" s="285"/>
      <c r="UXU60" s="287"/>
      <c r="UXV60" s="287"/>
      <c r="UXW60" s="285"/>
      <c r="UXX60" s="287"/>
      <c r="UXY60" s="287"/>
      <c r="UXZ60" s="285"/>
      <c r="UYA60" s="287"/>
      <c r="UYB60" s="287"/>
      <c r="UYC60" s="285"/>
      <c r="UYD60" s="287"/>
      <c r="UYE60" s="287"/>
      <c r="UYF60" s="285"/>
      <c r="UYG60" s="287"/>
      <c r="UYH60" s="287"/>
      <c r="UYI60" s="285"/>
      <c r="UYJ60" s="287"/>
      <c r="UYK60" s="287"/>
      <c r="UYL60" s="285"/>
      <c r="UYM60" s="287"/>
      <c r="UYN60" s="287"/>
      <c r="UYO60" s="285"/>
      <c r="UYP60" s="287"/>
      <c r="UYQ60" s="287"/>
      <c r="UYR60" s="285"/>
      <c r="UYS60" s="287"/>
      <c r="UYT60" s="287"/>
      <c r="UYU60" s="285"/>
      <c r="UYV60" s="287"/>
      <c r="UYW60" s="287"/>
      <c r="UYX60" s="285"/>
      <c r="UYY60" s="287"/>
      <c r="UYZ60" s="287"/>
      <c r="UZA60" s="285"/>
      <c r="UZB60" s="287"/>
      <c r="UZC60" s="287"/>
      <c r="UZD60" s="285"/>
      <c r="UZE60" s="287"/>
      <c r="UZF60" s="287"/>
      <c r="UZG60" s="285"/>
      <c r="UZH60" s="286"/>
      <c r="UZI60" s="286"/>
      <c r="UZJ60" s="286"/>
      <c r="UZK60" s="287"/>
      <c r="UZL60" s="287"/>
      <c r="UZM60" s="285"/>
      <c r="UZN60" s="286"/>
      <c r="UZO60" s="286"/>
      <c r="UZP60" s="286"/>
      <c r="UZQ60" s="287"/>
      <c r="UZR60" s="287"/>
      <c r="UZS60" s="285"/>
      <c r="UZT60" s="287"/>
      <c r="UZU60" s="287"/>
      <c r="UZV60" s="285"/>
      <c r="UZW60" s="286"/>
      <c r="UZX60" s="286"/>
      <c r="UZY60" s="286"/>
      <c r="UZZ60" s="286"/>
      <c r="VAA60" s="286"/>
      <c r="VAB60" s="286"/>
      <c r="VAC60" s="163"/>
      <c r="VAD60" s="154"/>
      <c r="VAE60" s="287"/>
      <c r="VAF60" s="287"/>
      <c r="VAG60" s="285"/>
      <c r="VAH60" s="287"/>
      <c r="VAI60" s="287"/>
      <c r="VAJ60" s="285"/>
      <c r="VAK60" s="287"/>
      <c r="VAL60" s="287"/>
      <c r="VAM60" s="285"/>
      <c r="VAN60" s="287"/>
      <c r="VAO60" s="287"/>
      <c r="VAP60" s="285"/>
      <c r="VAQ60" s="287"/>
      <c r="VAR60" s="287"/>
      <c r="VAS60" s="285"/>
      <c r="VAT60" s="287"/>
      <c r="VAU60" s="287"/>
      <c r="VAV60" s="285"/>
      <c r="VAW60" s="287"/>
      <c r="VAX60" s="287"/>
      <c r="VAY60" s="285"/>
      <c r="VAZ60" s="287"/>
      <c r="VBA60" s="287"/>
      <c r="VBB60" s="285"/>
      <c r="VBC60" s="287"/>
      <c r="VBD60" s="287"/>
      <c r="VBE60" s="285"/>
      <c r="VBF60" s="287"/>
      <c r="VBG60" s="287"/>
      <c r="VBH60" s="285"/>
      <c r="VBI60" s="287"/>
      <c r="VBJ60" s="287"/>
      <c r="VBK60" s="285"/>
      <c r="VBL60" s="287"/>
      <c r="VBM60" s="287"/>
      <c r="VBN60" s="285"/>
      <c r="VBO60" s="287"/>
      <c r="VBP60" s="287"/>
      <c r="VBQ60" s="285"/>
      <c r="VBR60" s="287"/>
      <c r="VBS60" s="287"/>
      <c r="VBT60" s="285"/>
      <c r="VBU60" s="287"/>
      <c r="VBV60" s="287"/>
      <c r="VBW60" s="285"/>
      <c r="VBX60" s="287"/>
      <c r="VBY60" s="287"/>
      <c r="VBZ60" s="285"/>
      <c r="VCA60" s="287"/>
      <c r="VCB60" s="287"/>
      <c r="VCC60" s="285"/>
      <c r="VCD60" s="287"/>
      <c r="VCE60" s="287"/>
      <c r="VCF60" s="285"/>
      <c r="VCG60" s="287"/>
      <c r="VCH60" s="287"/>
      <c r="VCI60" s="285"/>
      <c r="VCJ60" s="287"/>
      <c r="VCK60" s="287"/>
      <c r="VCL60" s="285"/>
      <c r="VCM60" s="287"/>
      <c r="VCN60" s="287"/>
      <c r="VCO60" s="285"/>
      <c r="VCP60" s="286"/>
      <c r="VCQ60" s="286"/>
      <c r="VCR60" s="286"/>
      <c r="VCS60" s="287"/>
      <c r="VCT60" s="287"/>
      <c r="VCU60" s="285"/>
      <c r="VCV60" s="286"/>
      <c r="VCW60" s="286"/>
      <c r="VCX60" s="286"/>
      <c r="VCY60" s="287"/>
      <c r="VCZ60" s="287"/>
      <c r="VDA60" s="285"/>
      <c r="VDB60" s="287"/>
      <c r="VDC60" s="287"/>
      <c r="VDD60" s="285"/>
      <c r="VDE60" s="286"/>
      <c r="VDF60" s="286"/>
      <c r="VDG60" s="286"/>
      <c r="VDH60" s="286"/>
      <c r="VDI60" s="286"/>
      <c r="VDJ60" s="286"/>
      <c r="VDK60" s="163"/>
      <c r="VDL60" s="154"/>
      <c r="VDM60" s="287"/>
      <c r="VDN60" s="287"/>
      <c r="VDO60" s="285"/>
      <c r="VDP60" s="287"/>
      <c r="VDQ60" s="287"/>
      <c r="VDR60" s="285"/>
      <c r="VDS60" s="287"/>
      <c r="VDT60" s="287"/>
      <c r="VDU60" s="285"/>
      <c r="VDV60" s="287"/>
      <c r="VDW60" s="287"/>
      <c r="VDX60" s="285"/>
      <c r="VDY60" s="287"/>
      <c r="VDZ60" s="287"/>
      <c r="VEA60" s="285"/>
      <c r="VEB60" s="287"/>
      <c r="VEC60" s="287"/>
      <c r="VED60" s="285"/>
      <c r="VEE60" s="287"/>
      <c r="VEF60" s="287"/>
      <c r="VEG60" s="285"/>
      <c r="VEH60" s="287"/>
      <c r="VEI60" s="287"/>
      <c r="VEJ60" s="285"/>
      <c r="VEK60" s="287"/>
      <c r="VEL60" s="287"/>
      <c r="VEM60" s="285"/>
      <c r="VEN60" s="287"/>
      <c r="VEO60" s="287"/>
      <c r="VEP60" s="285"/>
      <c r="VEQ60" s="287"/>
      <c r="VER60" s="287"/>
      <c r="VES60" s="285"/>
      <c r="VET60" s="287"/>
      <c r="VEU60" s="287"/>
      <c r="VEV60" s="285"/>
      <c r="VEW60" s="287"/>
      <c r="VEX60" s="287"/>
      <c r="VEY60" s="285"/>
      <c r="VEZ60" s="287"/>
      <c r="VFA60" s="287"/>
      <c r="VFB60" s="285"/>
      <c r="VFC60" s="287"/>
      <c r="VFD60" s="287"/>
      <c r="VFE60" s="285"/>
      <c r="VFF60" s="287"/>
      <c r="VFG60" s="287"/>
      <c r="VFH60" s="285"/>
      <c r="VFI60" s="287"/>
      <c r="VFJ60" s="287"/>
      <c r="VFK60" s="285"/>
      <c r="VFL60" s="287"/>
      <c r="VFM60" s="287"/>
      <c r="VFN60" s="285"/>
      <c r="VFO60" s="287"/>
      <c r="VFP60" s="287"/>
      <c r="VFQ60" s="285"/>
      <c r="VFR60" s="287"/>
      <c r="VFS60" s="287"/>
      <c r="VFT60" s="285"/>
      <c r="VFU60" s="287"/>
      <c r="VFV60" s="287"/>
      <c r="VFW60" s="285"/>
      <c r="VFX60" s="286"/>
      <c r="VFY60" s="286"/>
      <c r="VFZ60" s="286"/>
      <c r="VGA60" s="287"/>
      <c r="VGB60" s="287"/>
      <c r="VGC60" s="285"/>
      <c r="VGD60" s="286"/>
      <c r="VGE60" s="286"/>
      <c r="VGF60" s="286"/>
      <c r="VGG60" s="287"/>
      <c r="VGH60" s="287"/>
      <c r="VGI60" s="285"/>
      <c r="VGJ60" s="287"/>
      <c r="VGK60" s="287"/>
      <c r="VGL60" s="285"/>
      <c r="VGM60" s="286"/>
      <c r="VGN60" s="286"/>
      <c r="VGO60" s="286"/>
      <c r="VGP60" s="286"/>
      <c r="VGQ60" s="286"/>
      <c r="VGR60" s="286"/>
      <c r="VGS60" s="163"/>
      <c r="VGT60" s="154"/>
      <c r="VGU60" s="287"/>
      <c r="VGV60" s="287"/>
      <c r="VGW60" s="285"/>
      <c r="VGX60" s="287"/>
      <c r="VGY60" s="287"/>
      <c r="VGZ60" s="285"/>
      <c r="VHA60" s="287"/>
      <c r="VHB60" s="287"/>
      <c r="VHC60" s="285"/>
      <c r="VHD60" s="287"/>
      <c r="VHE60" s="287"/>
      <c r="VHF60" s="285"/>
      <c r="VHG60" s="287"/>
      <c r="VHH60" s="287"/>
      <c r="VHI60" s="285"/>
      <c r="VHJ60" s="287"/>
      <c r="VHK60" s="287"/>
      <c r="VHL60" s="285"/>
      <c r="VHM60" s="287"/>
      <c r="VHN60" s="287"/>
      <c r="VHO60" s="285"/>
      <c r="VHP60" s="287"/>
      <c r="VHQ60" s="287"/>
      <c r="VHR60" s="285"/>
      <c r="VHS60" s="287"/>
      <c r="VHT60" s="287"/>
      <c r="VHU60" s="285"/>
      <c r="VHV60" s="287"/>
      <c r="VHW60" s="287"/>
      <c r="VHX60" s="285"/>
      <c r="VHY60" s="287"/>
      <c r="VHZ60" s="287"/>
      <c r="VIA60" s="285"/>
      <c r="VIB60" s="287"/>
      <c r="VIC60" s="287"/>
      <c r="VID60" s="285"/>
      <c r="VIE60" s="287"/>
      <c r="VIF60" s="287"/>
      <c r="VIG60" s="285"/>
      <c r="VIH60" s="287"/>
      <c r="VII60" s="287"/>
      <c r="VIJ60" s="285"/>
      <c r="VIK60" s="287"/>
      <c r="VIL60" s="287"/>
      <c r="VIM60" s="285"/>
      <c r="VIN60" s="287"/>
      <c r="VIO60" s="287"/>
      <c r="VIP60" s="285"/>
      <c r="VIQ60" s="287"/>
      <c r="VIR60" s="287"/>
      <c r="VIS60" s="285"/>
      <c r="VIT60" s="287"/>
      <c r="VIU60" s="287"/>
      <c r="VIV60" s="285"/>
      <c r="VIW60" s="287"/>
      <c r="VIX60" s="287"/>
      <c r="VIY60" s="285"/>
      <c r="VIZ60" s="287"/>
      <c r="VJA60" s="287"/>
      <c r="VJB60" s="285"/>
      <c r="VJC60" s="287"/>
      <c r="VJD60" s="287"/>
      <c r="VJE60" s="285"/>
      <c r="VJF60" s="286"/>
      <c r="VJG60" s="286"/>
      <c r="VJH60" s="286"/>
      <c r="VJI60" s="287"/>
      <c r="VJJ60" s="287"/>
      <c r="VJK60" s="285"/>
      <c r="VJL60" s="286"/>
      <c r="VJM60" s="286"/>
      <c r="VJN60" s="286"/>
      <c r="VJO60" s="287"/>
      <c r="VJP60" s="287"/>
      <c r="VJQ60" s="285"/>
      <c r="VJR60" s="287"/>
      <c r="VJS60" s="287"/>
      <c r="VJT60" s="285"/>
      <c r="VJU60" s="286"/>
      <c r="VJV60" s="286"/>
      <c r="VJW60" s="286"/>
      <c r="VJX60" s="286"/>
      <c r="VJY60" s="286"/>
      <c r="VJZ60" s="286"/>
      <c r="VKA60" s="163"/>
      <c r="VKB60" s="154"/>
      <c r="VKC60" s="287"/>
      <c r="VKD60" s="287"/>
      <c r="VKE60" s="285"/>
      <c r="VKF60" s="287"/>
      <c r="VKG60" s="287"/>
      <c r="VKH60" s="285"/>
      <c r="VKI60" s="287"/>
      <c r="VKJ60" s="287"/>
      <c r="VKK60" s="285"/>
      <c r="VKL60" s="287"/>
      <c r="VKM60" s="287"/>
      <c r="VKN60" s="285"/>
      <c r="VKO60" s="287"/>
      <c r="VKP60" s="287"/>
      <c r="VKQ60" s="285"/>
      <c r="VKR60" s="287"/>
      <c r="VKS60" s="287"/>
      <c r="VKT60" s="285"/>
      <c r="VKU60" s="287"/>
      <c r="VKV60" s="287"/>
      <c r="VKW60" s="285"/>
      <c r="VKX60" s="287"/>
      <c r="VKY60" s="287"/>
      <c r="VKZ60" s="285"/>
      <c r="VLA60" s="287"/>
      <c r="VLB60" s="287"/>
      <c r="VLC60" s="285"/>
      <c r="VLD60" s="287"/>
      <c r="VLE60" s="287"/>
      <c r="VLF60" s="285"/>
      <c r="VLG60" s="287"/>
      <c r="VLH60" s="287"/>
      <c r="VLI60" s="285"/>
      <c r="VLJ60" s="287"/>
      <c r="VLK60" s="287"/>
      <c r="VLL60" s="285"/>
      <c r="VLM60" s="287"/>
      <c r="VLN60" s="287"/>
      <c r="VLO60" s="285"/>
      <c r="VLP60" s="287"/>
      <c r="VLQ60" s="287"/>
      <c r="VLR60" s="285"/>
      <c r="VLS60" s="287"/>
      <c r="VLT60" s="287"/>
      <c r="VLU60" s="285"/>
      <c r="VLV60" s="287"/>
      <c r="VLW60" s="287"/>
      <c r="VLX60" s="285"/>
      <c r="VLY60" s="287"/>
      <c r="VLZ60" s="287"/>
      <c r="VMA60" s="285"/>
      <c r="VMB60" s="287"/>
      <c r="VMC60" s="287"/>
      <c r="VMD60" s="285"/>
      <c r="VME60" s="287"/>
      <c r="VMF60" s="287"/>
      <c r="VMG60" s="285"/>
      <c r="VMH60" s="287"/>
      <c r="VMI60" s="287"/>
      <c r="VMJ60" s="285"/>
      <c r="VMK60" s="287"/>
      <c r="VML60" s="287"/>
      <c r="VMM60" s="285"/>
      <c r="VMN60" s="286"/>
      <c r="VMO60" s="286"/>
      <c r="VMP60" s="286"/>
      <c r="VMQ60" s="287"/>
      <c r="VMR60" s="287"/>
      <c r="VMS60" s="285"/>
      <c r="VMT60" s="286"/>
      <c r="VMU60" s="286"/>
      <c r="VMV60" s="286"/>
      <c r="VMW60" s="287"/>
      <c r="VMX60" s="287"/>
      <c r="VMY60" s="285"/>
      <c r="VMZ60" s="287"/>
      <c r="VNA60" s="287"/>
      <c r="VNB60" s="285"/>
      <c r="VNC60" s="286"/>
      <c r="VND60" s="286"/>
      <c r="VNE60" s="286"/>
      <c r="VNF60" s="286"/>
      <c r="VNG60" s="286"/>
      <c r="VNH60" s="286"/>
      <c r="VNI60" s="163"/>
      <c r="VNJ60" s="154"/>
      <c r="VNK60" s="287"/>
      <c r="VNL60" s="287"/>
      <c r="VNM60" s="285"/>
      <c r="VNN60" s="287"/>
      <c r="VNO60" s="287"/>
      <c r="VNP60" s="285"/>
      <c r="VNQ60" s="287"/>
      <c r="VNR60" s="287"/>
      <c r="VNS60" s="285"/>
      <c r="VNT60" s="287"/>
      <c r="VNU60" s="287"/>
      <c r="VNV60" s="285"/>
      <c r="VNW60" s="287"/>
      <c r="VNX60" s="287"/>
      <c r="VNY60" s="285"/>
      <c r="VNZ60" s="287"/>
      <c r="VOA60" s="287"/>
      <c r="VOB60" s="285"/>
      <c r="VOC60" s="287"/>
      <c r="VOD60" s="287"/>
      <c r="VOE60" s="285"/>
      <c r="VOF60" s="287"/>
      <c r="VOG60" s="287"/>
      <c r="VOH60" s="285"/>
      <c r="VOI60" s="287"/>
      <c r="VOJ60" s="287"/>
      <c r="VOK60" s="285"/>
      <c r="VOL60" s="287"/>
      <c r="VOM60" s="287"/>
      <c r="VON60" s="285"/>
      <c r="VOO60" s="287"/>
      <c r="VOP60" s="287"/>
      <c r="VOQ60" s="285"/>
      <c r="VOR60" s="287"/>
      <c r="VOS60" s="287"/>
      <c r="VOT60" s="285"/>
      <c r="VOU60" s="287"/>
      <c r="VOV60" s="287"/>
      <c r="VOW60" s="285"/>
      <c r="VOX60" s="287"/>
      <c r="VOY60" s="287"/>
      <c r="VOZ60" s="285"/>
      <c r="VPA60" s="287"/>
      <c r="VPB60" s="287"/>
      <c r="VPC60" s="285"/>
      <c r="VPD60" s="287"/>
      <c r="VPE60" s="287"/>
      <c r="VPF60" s="285"/>
      <c r="VPG60" s="287"/>
      <c r="VPH60" s="287"/>
      <c r="VPI60" s="285"/>
      <c r="VPJ60" s="287"/>
      <c r="VPK60" s="287"/>
      <c r="VPL60" s="285"/>
      <c r="VPM60" s="287"/>
      <c r="VPN60" s="287"/>
      <c r="VPO60" s="285"/>
      <c r="VPP60" s="287"/>
      <c r="VPQ60" s="287"/>
      <c r="VPR60" s="285"/>
      <c r="VPS60" s="287"/>
      <c r="VPT60" s="287"/>
      <c r="VPU60" s="285"/>
      <c r="VPV60" s="286"/>
      <c r="VPW60" s="286"/>
      <c r="VPX60" s="286"/>
      <c r="VPY60" s="287"/>
      <c r="VPZ60" s="287"/>
      <c r="VQA60" s="285"/>
      <c r="VQB60" s="286"/>
      <c r="VQC60" s="286"/>
      <c r="VQD60" s="286"/>
      <c r="VQE60" s="287"/>
      <c r="VQF60" s="287"/>
      <c r="VQG60" s="285"/>
      <c r="VQH60" s="287"/>
      <c r="VQI60" s="287"/>
      <c r="VQJ60" s="285"/>
      <c r="VQK60" s="286"/>
      <c r="VQL60" s="286"/>
      <c r="VQM60" s="286"/>
      <c r="VQN60" s="286"/>
      <c r="VQO60" s="286"/>
      <c r="VQP60" s="286"/>
      <c r="VQQ60" s="163"/>
      <c r="VQR60" s="154"/>
      <c r="VQS60" s="287"/>
      <c r="VQT60" s="287"/>
      <c r="VQU60" s="285"/>
      <c r="VQV60" s="287"/>
      <c r="VQW60" s="287"/>
      <c r="VQX60" s="285"/>
      <c r="VQY60" s="287"/>
      <c r="VQZ60" s="287"/>
      <c r="VRA60" s="285"/>
      <c r="VRB60" s="287"/>
      <c r="VRC60" s="287"/>
      <c r="VRD60" s="285"/>
      <c r="VRE60" s="287"/>
      <c r="VRF60" s="287"/>
      <c r="VRG60" s="285"/>
      <c r="VRH60" s="287"/>
      <c r="VRI60" s="287"/>
      <c r="VRJ60" s="285"/>
      <c r="VRK60" s="287"/>
      <c r="VRL60" s="287"/>
      <c r="VRM60" s="285"/>
      <c r="VRN60" s="287"/>
      <c r="VRO60" s="287"/>
      <c r="VRP60" s="285"/>
      <c r="VRQ60" s="287"/>
      <c r="VRR60" s="287"/>
      <c r="VRS60" s="285"/>
      <c r="VRT60" s="287"/>
      <c r="VRU60" s="287"/>
      <c r="VRV60" s="285"/>
      <c r="VRW60" s="287"/>
      <c r="VRX60" s="287"/>
      <c r="VRY60" s="285"/>
      <c r="VRZ60" s="287"/>
      <c r="VSA60" s="287"/>
      <c r="VSB60" s="285"/>
      <c r="VSC60" s="287"/>
      <c r="VSD60" s="287"/>
      <c r="VSE60" s="285"/>
      <c r="VSF60" s="287"/>
      <c r="VSG60" s="287"/>
      <c r="VSH60" s="285"/>
      <c r="VSI60" s="287"/>
      <c r="VSJ60" s="287"/>
      <c r="VSK60" s="285"/>
      <c r="VSL60" s="287"/>
      <c r="VSM60" s="287"/>
      <c r="VSN60" s="285"/>
      <c r="VSO60" s="287"/>
      <c r="VSP60" s="287"/>
      <c r="VSQ60" s="285"/>
      <c r="VSR60" s="287"/>
      <c r="VSS60" s="287"/>
      <c r="VST60" s="285"/>
      <c r="VSU60" s="287"/>
      <c r="VSV60" s="287"/>
      <c r="VSW60" s="285"/>
      <c r="VSX60" s="287"/>
      <c r="VSY60" s="287"/>
      <c r="VSZ60" s="285"/>
      <c r="VTA60" s="287"/>
      <c r="VTB60" s="287"/>
      <c r="VTC60" s="285"/>
      <c r="VTD60" s="286"/>
      <c r="VTE60" s="286"/>
      <c r="VTF60" s="286"/>
      <c r="VTG60" s="287"/>
      <c r="VTH60" s="287"/>
      <c r="VTI60" s="285"/>
      <c r="VTJ60" s="286"/>
      <c r="VTK60" s="286"/>
      <c r="VTL60" s="286"/>
      <c r="VTM60" s="287"/>
      <c r="VTN60" s="287"/>
      <c r="VTO60" s="285"/>
      <c r="VTP60" s="287"/>
      <c r="VTQ60" s="287"/>
      <c r="VTR60" s="285"/>
      <c r="VTS60" s="286"/>
      <c r="VTT60" s="286"/>
      <c r="VTU60" s="286"/>
      <c r="VTV60" s="286"/>
      <c r="VTW60" s="286"/>
      <c r="VTX60" s="286"/>
      <c r="VTY60" s="163"/>
      <c r="VTZ60" s="154"/>
      <c r="VUA60" s="287"/>
      <c r="VUB60" s="287"/>
      <c r="VUC60" s="285"/>
      <c r="VUD60" s="287"/>
      <c r="VUE60" s="287"/>
      <c r="VUF60" s="285"/>
      <c r="VUG60" s="287"/>
      <c r="VUH60" s="287"/>
      <c r="VUI60" s="285"/>
      <c r="VUJ60" s="287"/>
      <c r="VUK60" s="287"/>
      <c r="VUL60" s="285"/>
      <c r="VUM60" s="287"/>
      <c r="VUN60" s="287"/>
      <c r="VUO60" s="285"/>
      <c r="VUP60" s="287"/>
      <c r="VUQ60" s="287"/>
      <c r="VUR60" s="285"/>
      <c r="VUS60" s="287"/>
      <c r="VUT60" s="287"/>
      <c r="VUU60" s="285"/>
      <c r="VUV60" s="287"/>
      <c r="VUW60" s="287"/>
      <c r="VUX60" s="285"/>
      <c r="VUY60" s="287"/>
      <c r="VUZ60" s="287"/>
      <c r="VVA60" s="285"/>
      <c r="VVB60" s="287"/>
      <c r="VVC60" s="287"/>
      <c r="VVD60" s="285"/>
      <c r="VVE60" s="287"/>
      <c r="VVF60" s="287"/>
      <c r="VVG60" s="285"/>
      <c r="VVH60" s="287"/>
      <c r="VVI60" s="287"/>
      <c r="VVJ60" s="285"/>
      <c r="VVK60" s="287"/>
      <c r="VVL60" s="287"/>
      <c r="VVM60" s="285"/>
      <c r="VVN60" s="287"/>
      <c r="VVO60" s="287"/>
      <c r="VVP60" s="285"/>
      <c r="VVQ60" s="287"/>
      <c r="VVR60" s="287"/>
      <c r="VVS60" s="285"/>
      <c r="VVT60" s="287"/>
      <c r="VVU60" s="287"/>
      <c r="VVV60" s="285"/>
      <c r="VVW60" s="287"/>
      <c r="VVX60" s="287"/>
      <c r="VVY60" s="285"/>
      <c r="VVZ60" s="287"/>
      <c r="VWA60" s="287"/>
      <c r="VWB60" s="285"/>
      <c r="VWC60" s="287"/>
      <c r="VWD60" s="287"/>
      <c r="VWE60" s="285"/>
      <c r="VWF60" s="287"/>
      <c r="VWG60" s="287"/>
      <c r="VWH60" s="285"/>
      <c r="VWI60" s="287"/>
      <c r="VWJ60" s="287"/>
      <c r="VWK60" s="285"/>
      <c r="VWL60" s="286"/>
      <c r="VWM60" s="286"/>
      <c r="VWN60" s="286"/>
      <c r="VWO60" s="287"/>
      <c r="VWP60" s="287"/>
      <c r="VWQ60" s="285"/>
      <c r="VWR60" s="286"/>
      <c r="VWS60" s="286"/>
      <c r="VWT60" s="286"/>
      <c r="VWU60" s="287"/>
      <c r="VWV60" s="287"/>
      <c r="VWW60" s="285"/>
      <c r="VWX60" s="287"/>
      <c r="VWY60" s="287"/>
      <c r="VWZ60" s="285"/>
      <c r="VXA60" s="286"/>
      <c r="VXB60" s="286"/>
      <c r="VXC60" s="286"/>
      <c r="VXD60" s="286"/>
      <c r="VXE60" s="286"/>
      <c r="VXF60" s="286"/>
      <c r="VXG60" s="163"/>
      <c r="VXH60" s="154"/>
      <c r="VXI60" s="287"/>
      <c r="VXJ60" s="287"/>
      <c r="VXK60" s="285"/>
      <c r="VXL60" s="287"/>
      <c r="VXM60" s="287"/>
      <c r="VXN60" s="285"/>
      <c r="VXO60" s="287"/>
      <c r="VXP60" s="287"/>
      <c r="VXQ60" s="285"/>
      <c r="VXR60" s="287"/>
      <c r="VXS60" s="287"/>
      <c r="VXT60" s="285"/>
      <c r="VXU60" s="287"/>
      <c r="VXV60" s="287"/>
      <c r="VXW60" s="285"/>
      <c r="VXX60" s="287"/>
      <c r="VXY60" s="287"/>
      <c r="VXZ60" s="285"/>
      <c r="VYA60" s="287"/>
      <c r="VYB60" s="287"/>
      <c r="VYC60" s="285"/>
      <c r="VYD60" s="287"/>
      <c r="VYE60" s="287"/>
      <c r="VYF60" s="285"/>
      <c r="VYG60" s="287"/>
      <c r="VYH60" s="287"/>
      <c r="VYI60" s="285"/>
      <c r="VYJ60" s="287"/>
      <c r="VYK60" s="287"/>
      <c r="VYL60" s="285"/>
      <c r="VYM60" s="287"/>
      <c r="VYN60" s="287"/>
      <c r="VYO60" s="285"/>
      <c r="VYP60" s="287"/>
      <c r="VYQ60" s="287"/>
      <c r="VYR60" s="285"/>
      <c r="VYS60" s="287"/>
      <c r="VYT60" s="287"/>
      <c r="VYU60" s="285"/>
      <c r="VYV60" s="287"/>
      <c r="VYW60" s="287"/>
      <c r="VYX60" s="285"/>
      <c r="VYY60" s="287"/>
      <c r="VYZ60" s="287"/>
      <c r="VZA60" s="285"/>
      <c r="VZB60" s="287"/>
      <c r="VZC60" s="287"/>
      <c r="VZD60" s="285"/>
      <c r="VZE60" s="287"/>
      <c r="VZF60" s="287"/>
      <c r="VZG60" s="285"/>
      <c r="VZH60" s="287"/>
      <c r="VZI60" s="287"/>
      <c r="VZJ60" s="285"/>
      <c r="VZK60" s="287"/>
      <c r="VZL60" s="287"/>
      <c r="VZM60" s="285"/>
      <c r="VZN60" s="287"/>
      <c r="VZO60" s="287"/>
      <c r="VZP60" s="285"/>
      <c r="VZQ60" s="287"/>
      <c r="VZR60" s="287"/>
      <c r="VZS60" s="285"/>
      <c r="VZT60" s="286"/>
      <c r="VZU60" s="286"/>
      <c r="VZV60" s="286"/>
      <c r="VZW60" s="287"/>
      <c r="VZX60" s="287"/>
      <c r="VZY60" s="285"/>
      <c r="VZZ60" s="286"/>
      <c r="WAA60" s="286"/>
      <c r="WAB60" s="286"/>
      <c r="WAC60" s="287"/>
      <c r="WAD60" s="287"/>
      <c r="WAE60" s="285"/>
      <c r="WAF60" s="287"/>
      <c r="WAG60" s="287"/>
      <c r="WAH60" s="285"/>
      <c r="WAI60" s="286"/>
      <c r="WAJ60" s="286"/>
      <c r="WAK60" s="286"/>
      <c r="WAL60" s="286"/>
      <c r="WAM60" s="286"/>
      <c r="WAN60" s="286"/>
      <c r="WAO60" s="163"/>
      <c r="WAP60" s="154"/>
      <c r="WAQ60" s="287"/>
      <c r="WAR60" s="287"/>
      <c r="WAS60" s="285"/>
      <c r="WAT60" s="287"/>
      <c r="WAU60" s="287"/>
      <c r="WAV60" s="285"/>
      <c r="WAW60" s="287"/>
      <c r="WAX60" s="287"/>
      <c r="WAY60" s="285"/>
      <c r="WAZ60" s="287"/>
      <c r="WBA60" s="287"/>
      <c r="WBB60" s="285"/>
      <c r="WBC60" s="287"/>
      <c r="WBD60" s="287"/>
      <c r="WBE60" s="285"/>
      <c r="WBF60" s="287"/>
      <c r="WBG60" s="287"/>
      <c r="WBH60" s="285"/>
      <c r="WBI60" s="287"/>
      <c r="WBJ60" s="287"/>
      <c r="WBK60" s="285"/>
      <c r="WBL60" s="287"/>
      <c r="WBM60" s="287"/>
      <c r="WBN60" s="285"/>
      <c r="WBO60" s="287"/>
      <c r="WBP60" s="287"/>
      <c r="WBQ60" s="285"/>
      <c r="WBR60" s="287"/>
      <c r="WBS60" s="287"/>
      <c r="WBT60" s="285"/>
      <c r="WBU60" s="287"/>
      <c r="WBV60" s="287"/>
      <c r="WBW60" s="285"/>
      <c r="WBX60" s="287"/>
      <c r="WBY60" s="287"/>
      <c r="WBZ60" s="285"/>
      <c r="WCA60" s="287"/>
      <c r="WCB60" s="287"/>
      <c r="WCC60" s="285"/>
      <c r="WCD60" s="287"/>
      <c r="WCE60" s="287"/>
      <c r="WCF60" s="285"/>
      <c r="WCG60" s="287"/>
      <c r="WCH60" s="287"/>
      <c r="WCI60" s="285"/>
      <c r="WCJ60" s="287"/>
      <c r="WCK60" s="287"/>
      <c r="WCL60" s="285"/>
      <c r="WCM60" s="287"/>
      <c r="WCN60" s="287"/>
      <c r="WCO60" s="285"/>
      <c r="WCP60" s="287"/>
      <c r="WCQ60" s="287"/>
      <c r="WCR60" s="285"/>
      <c r="WCS60" s="287"/>
      <c r="WCT60" s="287"/>
      <c r="WCU60" s="285"/>
      <c r="WCV60" s="287"/>
      <c r="WCW60" s="287"/>
      <c r="WCX60" s="285"/>
      <c r="WCY60" s="287"/>
      <c r="WCZ60" s="287"/>
      <c r="WDA60" s="285"/>
      <c r="WDB60" s="286"/>
      <c r="WDC60" s="286"/>
      <c r="WDD60" s="286"/>
      <c r="WDE60" s="287"/>
      <c r="WDF60" s="287"/>
      <c r="WDG60" s="285"/>
      <c r="WDH60" s="286"/>
      <c r="WDI60" s="286"/>
      <c r="WDJ60" s="286"/>
      <c r="WDK60" s="287"/>
      <c r="WDL60" s="287"/>
      <c r="WDM60" s="285"/>
      <c r="WDN60" s="287"/>
      <c r="WDO60" s="287"/>
      <c r="WDP60" s="285"/>
      <c r="WDQ60" s="286"/>
      <c r="WDR60" s="286"/>
      <c r="WDS60" s="286"/>
      <c r="WDT60" s="286"/>
      <c r="WDU60" s="286"/>
      <c r="WDV60" s="286"/>
      <c r="WDW60" s="163"/>
      <c r="WDX60" s="154"/>
      <c r="WDY60" s="287"/>
      <c r="WDZ60" s="287"/>
      <c r="WEA60" s="285"/>
      <c r="WEB60" s="287"/>
      <c r="WEC60" s="287"/>
      <c r="WED60" s="285"/>
      <c r="WEE60" s="287"/>
      <c r="WEF60" s="287"/>
      <c r="WEG60" s="285"/>
      <c r="WEH60" s="287"/>
      <c r="WEI60" s="287"/>
      <c r="WEJ60" s="285"/>
      <c r="WEK60" s="287"/>
      <c r="WEL60" s="287"/>
      <c r="WEM60" s="285"/>
      <c r="WEN60" s="287"/>
      <c r="WEO60" s="287"/>
      <c r="WEP60" s="285"/>
      <c r="WEQ60" s="287"/>
      <c r="WER60" s="287"/>
      <c r="WES60" s="285"/>
      <c r="WET60" s="287"/>
      <c r="WEU60" s="287"/>
      <c r="WEV60" s="285"/>
      <c r="WEW60" s="287"/>
      <c r="WEX60" s="287"/>
      <c r="WEY60" s="285"/>
      <c r="WEZ60" s="287"/>
      <c r="WFA60" s="287"/>
      <c r="WFB60" s="285"/>
      <c r="WFC60" s="287"/>
      <c r="WFD60" s="287"/>
      <c r="WFE60" s="285"/>
      <c r="WFF60" s="287"/>
      <c r="WFG60" s="287"/>
      <c r="WFH60" s="285"/>
      <c r="WFI60" s="287"/>
      <c r="WFJ60" s="287"/>
      <c r="WFK60" s="285"/>
      <c r="WFL60" s="287"/>
      <c r="WFM60" s="287"/>
      <c r="WFN60" s="285"/>
      <c r="WFO60" s="287"/>
      <c r="WFP60" s="287"/>
      <c r="WFQ60" s="285"/>
      <c r="WFR60" s="287"/>
      <c r="WFS60" s="287"/>
      <c r="WFT60" s="285"/>
      <c r="WFU60" s="287"/>
      <c r="WFV60" s="287"/>
      <c r="WFW60" s="285"/>
      <c r="WFX60" s="287"/>
      <c r="WFY60" s="287"/>
      <c r="WFZ60" s="285"/>
      <c r="WGA60" s="287"/>
      <c r="WGB60" s="287"/>
      <c r="WGC60" s="285"/>
      <c r="WGD60" s="287"/>
      <c r="WGE60" s="287"/>
      <c r="WGF60" s="285"/>
      <c r="WGG60" s="287"/>
      <c r="WGH60" s="287"/>
      <c r="WGI60" s="285"/>
      <c r="WGJ60" s="286"/>
      <c r="WGK60" s="286"/>
      <c r="WGL60" s="286"/>
      <c r="WGM60" s="287"/>
      <c r="WGN60" s="287"/>
      <c r="WGO60" s="285"/>
      <c r="WGP60" s="286"/>
      <c r="WGQ60" s="286"/>
      <c r="WGR60" s="286"/>
      <c r="WGS60" s="287"/>
      <c r="WGT60" s="287"/>
      <c r="WGU60" s="285"/>
      <c r="WGV60" s="287"/>
      <c r="WGW60" s="287"/>
      <c r="WGX60" s="285"/>
      <c r="WGY60" s="286"/>
      <c r="WGZ60" s="286"/>
      <c r="WHA60" s="286"/>
      <c r="WHB60" s="286"/>
      <c r="WHC60" s="286"/>
      <c r="WHD60" s="286"/>
      <c r="WHE60" s="163"/>
      <c r="WHF60" s="154"/>
      <c r="WHG60" s="287"/>
      <c r="WHH60" s="287"/>
      <c r="WHI60" s="285"/>
      <c r="WHJ60" s="287"/>
      <c r="WHK60" s="287"/>
      <c r="WHL60" s="285"/>
      <c r="WHM60" s="287"/>
      <c r="WHN60" s="287"/>
      <c r="WHO60" s="285"/>
      <c r="WHP60" s="287"/>
      <c r="WHQ60" s="287"/>
      <c r="WHR60" s="285"/>
      <c r="WHS60" s="287"/>
      <c r="WHT60" s="287"/>
      <c r="WHU60" s="285"/>
      <c r="WHV60" s="287"/>
      <c r="WHW60" s="287"/>
      <c r="WHX60" s="285"/>
      <c r="WHY60" s="287"/>
      <c r="WHZ60" s="287"/>
      <c r="WIA60" s="285"/>
      <c r="WIB60" s="287"/>
      <c r="WIC60" s="287"/>
      <c r="WID60" s="285"/>
      <c r="WIE60" s="287"/>
      <c r="WIF60" s="287"/>
      <c r="WIG60" s="285"/>
      <c r="WIH60" s="287"/>
      <c r="WII60" s="287"/>
      <c r="WIJ60" s="285"/>
      <c r="WIK60" s="287"/>
      <c r="WIL60" s="287"/>
      <c r="WIM60" s="285"/>
      <c r="WIN60" s="287"/>
      <c r="WIO60" s="287"/>
      <c r="WIP60" s="285"/>
      <c r="WIQ60" s="287"/>
      <c r="WIR60" s="287"/>
      <c r="WIS60" s="285"/>
      <c r="WIT60" s="287"/>
      <c r="WIU60" s="287"/>
      <c r="WIV60" s="285"/>
      <c r="WIW60" s="287"/>
      <c r="WIX60" s="287"/>
      <c r="WIY60" s="285"/>
      <c r="WIZ60" s="287"/>
      <c r="WJA60" s="287"/>
      <c r="WJB60" s="285"/>
      <c r="WJC60" s="287"/>
      <c r="WJD60" s="287"/>
      <c r="WJE60" s="285"/>
      <c r="WJF60" s="287"/>
      <c r="WJG60" s="287"/>
      <c r="WJH60" s="285"/>
      <c r="WJI60" s="287"/>
      <c r="WJJ60" s="287"/>
      <c r="WJK60" s="285"/>
      <c r="WJL60" s="287"/>
      <c r="WJM60" s="287"/>
      <c r="WJN60" s="285"/>
      <c r="WJO60" s="287"/>
      <c r="WJP60" s="287"/>
      <c r="WJQ60" s="285"/>
      <c r="WJR60" s="286"/>
      <c r="WJS60" s="286"/>
      <c r="WJT60" s="286"/>
      <c r="WJU60" s="287"/>
      <c r="WJV60" s="287"/>
      <c r="WJW60" s="285"/>
      <c r="WJX60" s="286"/>
      <c r="WJY60" s="286"/>
      <c r="WJZ60" s="286"/>
      <c r="WKA60" s="287"/>
      <c r="WKB60" s="287"/>
      <c r="WKC60" s="285"/>
      <c r="WKD60" s="287"/>
      <c r="WKE60" s="287"/>
      <c r="WKF60" s="285"/>
      <c r="WKG60" s="286"/>
      <c r="WKH60" s="286"/>
      <c r="WKI60" s="286"/>
      <c r="WKJ60" s="286"/>
      <c r="WKK60" s="286"/>
      <c r="WKL60" s="286"/>
      <c r="WKM60" s="163"/>
      <c r="WKN60" s="154"/>
      <c r="WKO60" s="287"/>
      <c r="WKP60" s="287"/>
      <c r="WKQ60" s="285"/>
      <c r="WKR60" s="287"/>
      <c r="WKS60" s="287"/>
      <c r="WKT60" s="285"/>
      <c r="WKU60" s="287"/>
      <c r="WKV60" s="287"/>
      <c r="WKW60" s="285"/>
      <c r="WKX60" s="287"/>
      <c r="WKY60" s="287"/>
      <c r="WKZ60" s="285"/>
      <c r="WLA60" s="287"/>
      <c r="WLB60" s="287"/>
      <c r="WLC60" s="285"/>
      <c r="WLD60" s="287"/>
      <c r="WLE60" s="287"/>
      <c r="WLF60" s="285"/>
      <c r="WLG60" s="287"/>
      <c r="WLH60" s="287"/>
      <c r="WLI60" s="285"/>
      <c r="WLJ60" s="287"/>
      <c r="WLK60" s="287"/>
      <c r="WLL60" s="285"/>
      <c r="WLM60" s="287"/>
      <c r="WLN60" s="287"/>
      <c r="WLO60" s="285"/>
      <c r="WLP60" s="287"/>
      <c r="WLQ60" s="287"/>
      <c r="WLR60" s="285"/>
      <c r="WLS60" s="287"/>
      <c r="WLT60" s="287"/>
      <c r="WLU60" s="285"/>
      <c r="WLV60" s="287"/>
      <c r="WLW60" s="287"/>
      <c r="WLX60" s="285"/>
      <c r="WLY60" s="287"/>
      <c r="WLZ60" s="287"/>
      <c r="WMA60" s="285"/>
      <c r="WMB60" s="287"/>
      <c r="WMC60" s="287"/>
      <c r="WMD60" s="285"/>
      <c r="WME60" s="287"/>
      <c r="WMF60" s="287"/>
      <c r="WMG60" s="285"/>
      <c r="WMH60" s="287"/>
      <c r="WMI60" s="287"/>
      <c r="WMJ60" s="285"/>
      <c r="WMK60" s="287"/>
      <c r="WML60" s="287"/>
      <c r="WMM60" s="285"/>
      <c r="WMN60" s="287"/>
      <c r="WMO60" s="287"/>
      <c r="WMP60" s="285"/>
      <c r="WMQ60" s="287"/>
      <c r="WMR60" s="287"/>
      <c r="WMS60" s="285"/>
      <c r="WMT60" s="287"/>
      <c r="WMU60" s="287"/>
      <c r="WMV60" s="285"/>
      <c r="WMW60" s="287"/>
      <c r="WMX60" s="287"/>
      <c r="WMY60" s="285"/>
      <c r="WMZ60" s="286"/>
      <c r="WNA60" s="286"/>
      <c r="WNB60" s="286"/>
      <c r="WNC60" s="287"/>
      <c r="WND60" s="287"/>
      <c r="WNE60" s="285"/>
      <c r="WNF60" s="286"/>
      <c r="WNG60" s="286"/>
      <c r="WNH60" s="286"/>
      <c r="WNI60" s="287"/>
      <c r="WNJ60" s="287"/>
      <c r="WNK60" s="285"/>
      <c r="WNL60" s="287"/>
      <c r="WNM60" s="287"/>
      <c r="WNN60" s="285"/>
      <c r="WNO60" s="286"/>
      <c r="WNP60" s="286"/>
      <c r="WNQ60" s="286"/>
      <c r="WNR60" s="286"/>
      <c r="WNS60" s="286"/>
      <c r="WNT60" s="286"/>
      <c r="WNU60" s="163"/>
      <c r="WNV60" s="154"/>
      <c r="WNW60" s="287"/>
      <c r="WNX60" s="287"/>
      <c r="WNY60" s="285"/>
      <c r="WNZ60" s="287"/>
      <c r="WOA60" s="287"/>
      <c r="WOB60" s="285"/>
      <c r="WOC60" s="287"/>
      <c r="WOD60" s="287"/>
      <c r="WOE60" s="285"/>
      <c r="WOF60" s="287"/>
      <c r="WOG60" s="287"/>
      <c r="WOH60" s="285"/>
      <c r="WOI60" s="287"/>
      <c r="WOJ60" s="287"/>
      <c r="WOK60" s="285"/>
      <c r="WOL60" s="287"/>
      <c r="WOM60" s="287"/>
      <c r="WON60" s="285"/>
      <c r="WOO60" s="287"/>
      <c r="WOP60" s="287"/>
      <c r="WOQ60" s="285"/>
      <c r="WOR60" s="287"/>
      <c r="WOS60" s="287"/>
      <c r="WOT60" s="285"/>
      <c r="WOU60" s="287"/>
      <c r="WOV60" s="287"/>
      <c r="WOW60" s="285"/>
      <c r="WOX60" s="287"/>
      <c r="WOY60" s="287"/>
      <c r="WOZ60" s="285"/>
      <c r="WPA60" s="287"/>
      <c r="WPB60" s="287"/>
      <c r="WPC60" s="285"/>
      <c r="WPD60" s="287"/>
      <c r="WPE60" s="287"/>
      <c r="WPF60" s="285"/>
      <c r="WPG60" s="287"/>
      <c r="WPH60" s="287"/>
      <c r="WPI60" s="285"/>
      <c r="WPJ60" s="287"/>
      <c r="WPK60" s="287"/>
      <c r="WPL60" s="285"/>
      <c r="WPM60" s="287"/>
      <c r="WPN60" s="287"/>
      <c r="WPO60" s="285"/>
      <c r="WPP60" s="287"/>
      <c r="WPQ60" s="287"/>
      <c r="WPR60" s="285"/>
      <c r="WPS60" s="287"/>
      <c r="WPT60" s="287"/>
      <c r="WPU60" s="285"/>
      <c r="WPV60" s="287"/>
      <c r="WPW60" s="287"/>
      <c r="WPX60" s="285"/>
      <c r="WPY60" s="287"/>
      <c r="WPZ60" s="287"/>
      <c r="WQA60" s="285"/>
      <c r="WQB60" s="287"/>
      <c r="WQC60" s="287"/>
      <c r="WQD60" s="285"/>
      <c r="WQE60" s="287"/>
      <c r="WQF60" s="287"/>
      <c r="WQG60" s="285"/>
      <c r="WQH60" s="286"/>
      <c r="WQI60" s="286"/>
      <c r="WQJ60" s="286"/>
      <c r="WQK60" s="287"/>
      <c r="WQL60" s="287"/>
      <c r="WQM60" s="285"/>
      <c r="WQN60" s="286"/>
      <c r="WQO60" s="286"/>
      <c r="WQP60" s="286"/>
      <c r="WQQ60" s="287"/>
      <c r="WQR60" s="287"/>
      <c r="WQS60" s="285"/>
      <c r="WQT60" s="287"/>
      <c r="WQU60" s="287"/>
      <c r="WQV60" s="285"/>
      <c r="WQW60" s="286"/>
      <c r="WQX60" s="286"/>
      <c r="WQY60" s="286"/>
      <c r="WQZ60" s="286"/>
      <c r="WRA60" s="286"/>
      <c r="WRB60" s="286"/>
      <c r="WRC60" s="163"/>
      <c r="WRD60" s="154"/>
      <c r="WRE60" s="287"/>
      <c r="WRF60" s="287"/>
      <c r="WRG60" s="285"/>
      <c r="WRH60" s="287"/>
      <c r="WRI60" s="287"/>
      <c r="WRJ60" s="285"/>
      <c r="WRK60" s="287"/>
      <c r="WRL60" s="287"/>
      <c r="WRM60" s="285"/>
      <c r="WRN60" s="287"/>
      <c r="WRO60" s="287"/>
      <c r="WRP60" s="285"/>
      <c r="WRQ60" s="287"/>
      <c r="WRR60" s="287"/>
      <c r="WRS60" s="285"/>
      <c r="WRT60" s="287"/>
      <c r="WRU60" s="287"/>
      <c r="WRV60" s="285"/>
      <c r="WRW60" s="287"/>
      <c r="WRX60" s="287"/>
      <c r="WRY60" s="285"/>
      <c r="WRZ60" s="287"/>
      <c r="WSA60" s="287"/>
      <c r="WSB60" s="285"/>
      <c r="WSC60" s="287"/>
      <c r="WSD60" s="287"/>
      <c r="WSE60" s="285"/>
      <c r="WSF60" s="287"/>
      <c r="WSG60" s="287"/>
      <c r="WSH60" s="285"/>
      <c r="WSI60" s="287"/>
      <c r="WSJ60" s="287"/>
      <c r="WSK60" s="285"/>
      <c r="WSL60" s="287"/>
      <c r="WSM60" s="287"/>
      <c r="WSN60" s="285"/>
      <c r="WSO60" s="287"/>
      <c r="WSP60" s="287"/>
      <c r="WSQ60" s="285"/>
      <c r="WSR60" s="287"/>
      <c r="WSS60" s="287"/>
      <c r="WST60" s="285"/>
      <c r="WSU60" s="287"/>
      <c r="WSV60" s="287"/>
      <c r="WSW60" s="285"/>
      <c r="WSX60" s="287"/>
      <c r="WSY60" s="287"/>
      <c r="WSZ60" s="285"/>
      <c r="WTA60" s="287"/>
      <c r="WTB60" s="287"/>
      <c r="WTC60" s="285"/>
      <c r="WTD60" s="287"/>
      <c r="WTE60" s="287"/>
      <c r="WTF60" s="285"/>
      <c r="WTG60" s="287"/>
      <c r="WTH60" s="287"/>
      <c r="WTI60" s="285"/>
      <c r="WTJ60" s="287"/>
      <c r="WTK60" s="287"/>
      <c r="WTL60" s="285"/>
      <c r="WTM60" s="287"/>
      <c r="WTN60" s="287"/>
      <c r="WTO60" s="285"/>
      <c r="WTP60" s="286"/>
      <c r="WTQ60" s="286"/>
      <c r="WTR60" s="286"/>
      <c r="WTS60" s="287"/>
      <c r="WTT60" s="287"/>
      <c r="WTU60" s="285"/>
      <c r="WTV60" s="286"/>
      <c r="WTW60" s="286"/>
      <c r="WTX60" s="286"/>
      <c r="WTY60" s="287"/>
      <c r="WTZ60" s="287"/>
      <c r="WUA60" s="285"/>
      <c r="WUB60" s="287"/>
      <c r="WUC60" s="287"/>
      <c r="WUD60" s="285"/>
      <c r="WUE60" s="286"/>
      <c r="WUF60" s="286"/>
      <c r="WUG60" s="286"/>
      <c r="WUH60" s="286"/>
      <c r="WUI60" s="286"/>
      <c r="WUJ60" s="286"/>
      <c r="WUK60" s="163"/>
      <c r="WUL60" s="154"/>
      <c r="WUM60" s="287"/>
      <c r="WUN60" s="287"/>
      <c r="WUO60" s="285"/>
      <c r="WUP60" s="287"/>
      <c r="WUQ60" s="287"/>
      <c r="WUR60" s="285"/>
      <c r="WUS60" s="287"/>
      <c r="WUT60" s="287"/>
      <c r="WUU60" s="285"/>
      <c r="WUV60" s="287"/>
      <c r="WUW60" s="287"/>
      <c r="WUX60" s="285"/>
      <c r="WUY60" s="287"/>
      <c r="WUZ60" s="287"/>
      <c r="WVA60" s="285"/>
      <c r="WVB60" s="287"/>
      <c r="WVC60" s="287"/>
      <c r="WVD60" s="285"/>
      <c r="WVE60" s="287"/>
      <c r="WVF60" s="287"/>
      <c r="WVG60" s="285"/>
      <c r="WVH60" s="287"/>
      <c r="WVI60" s="287"/>
      <c r="WVJ60" s="285"/>
      <c r="WVK60" s="287"/>
      <c r="WVL60" s="287"/>
      <c r="WVM60" s="285"/>
      <c r="WVN60" s="287"/>
      <c r="WVO60" s="287"/>
      <c r="WVP60" s="285"/>
      <c r="WVQ60" s="287"/>
      <c r="WVR60" s="287"/>
      <c r="WVS60" s="285"/>
      <c r="WVT60" s="287"/>
      <c r="WVU60" s="287"/>
      <c r="WVV60" s="285"/>
      <c r="WVW60" s="287"/>
      <c r="WVX60" s="287"/>
      <c r="WVY60" s="285"/>
      <c r="WVZ60" s="287"/>
      <c r="WWA60" s="287"/>
      <c r="WWB60" s="285"/>
      <c r="WWC60" s="287"/>
      <c r="WWD60" s="287"/>
      <c r="WWE60" s="285"/>
      <c r="WWF60" s="287"/>
      <c r="WWG60" s="287"/>
      <c r="WWH60" s="285"/>
      <c r="WWI60" s="287"/>
      <c r="WWJ60" s="287"/>
      <c r="WWK60" s="285"/>
      <c r="WWL60" s="287"/>
      <c r="WWM60" s="287"/>
      <c r="WWN60" s="285"/>
      <c r="WWO60" s="287"/>
      <c r="WWP60" s="287"/>
      <c r="WWQ60" s="285"/>
      <c r="WWR60" s="287"/>
      <c r="WWS60" s="287"/>
      <c r="WWT60" s="285"/>
      <c r="WWU60" s="287"/>
      <c r="WWV60" s="287"/>
      <c r="WWW60" s="285"/>
      <c r="WWX60" s="286"/>
      <c r="WWY60" s="286"/>
      <c r="WWZ60" s="286"/>
      <c r="WXA60" s="287"/>
      <c r="WXB60" s="287"/>
      <c r="WXC60" s="285"/>
      <c r="WXD60" s="286"/>
      <c r="WXE60" s="286"/>
      <c r="WXF60" s="286"/>
      <c r="WXG60" s="287"/>
      <c r="WXH60" s="287"/>
      <c r="WXI60" s="285"/>
      <c r="WXJ60" s="287"/>
      <c r="WXK60" s="287"/>
      <c r="WXL60" s="285"/>
      <c r="WXM60" s="286"/>
      <c r="WXN60" s="286"/>
      <c r="WXO60" s="286"/>
      <c r="WXP60" s="286"/>
      <c r="WXQ60" s="286"/>
      <c r="WXR60" s="286"/>
      <c r="WXS60" s="163"/>
      <c r="WXT60" s="154"/>
      <c r="WXU60" s="287"/>
      <c r="WXV60" s="287"/>
      <c r="WXW60" s="285"/>
      <c r="WXX60" s="287"/>
      <c r="WXY60" s="287"/>
      <c r="WXZ60" s="285"/>
      <c r="WYA60" s="287"/>
      <c r="WYB60" s="287"/>
      <c r="WYC60" s="285"/>
      <c r="WYD60" s="287"/>
      <c r="WYE60" s="287"/>
      <c r="WYF60" s="285"/>
      <c r="WYG60" s="287"/>
      <c r="WYH60" s="287"/>
      <c r="WYI60" s="285"/>
      <c r="WYJ60" s="287"/>
      <c r="WYK60" s="287"/>
      <c r="WYL60" s="285"/>
      <c r="WYM60" s="287"/>
      <c r="WYN60" s="287"/>
      <c r="WYO60" s="285"/>
      <c r="WYP60" s="287"/>
      <c r="WYQ60" s="287"/>
      <c r="WYR60" s="285"/>
      <c r="WYS60" s="287"/>
      <c r="WYT60" s="287"/>
      <c r="WYU60" s="285"/>
      <c r="WYV60" s="287"/>
      <c r="WYW60" s="287"/>
      <c r="WYX60" s="285"/>
      <c r="WYY60" s="287"/>
      <c r="WYZ60" s="287"/>
      <c r="WZA60" s="285"/>
      <c r="WZB60" s="287"/>
      <c r="WZC60" s="287"/>
      <c r="WZD60" s="285"/>
      <c r="WZE60" s="287"/>
      <c r="WZF60" s="287"/>
      <c r="WZG60" s="285"/>
      <c r="WZH60" s="287"/>
      <c r="WZI60" s="287"/>
      <c r="WZJ60" s="285"/>
      <c r="WZK60" s="287"/>
      <c r="WZL60" s="287"/>
      <c r="WZM60" s="285"/>
      <c r="WZN60" s="287"/>
      <c r="WZO60" s="287"/>
      <c r="WZP60" s="285"/>
      <c r="WZQ60" s="287"/>
      <c r="WZR60" s="287"/>
      <c r="WZS60" s="285"/>
      <c r="WZT60" s="287"/>
      <c r="WZU60" s="287"/>
      <c r="WZV60" s="285"/>
      <c r="WZW60" s="287"/>
      <c r="WZX60" s="287"/>
      <c r="WZY60" s="285"/>
      <c r="WZZ60" s="287"/>
      <c r="XAA60" s="287"/>
      <c r="XAB60" s="285"/>
      <c r="XAC60" s="287"/>
      <c r="XAD60" s="287"/>
      <c r="XAE60" s="285"/>
      <c r="XAF60" s="286"/>
      <c r="XAG60" s="286"/>
      <c r="XAH60" s="286"/>
      <c r="XAI60" s="287"/>
      <c r="XAJ60" s="287"/>
      <c r="XAK60" s="285"/>
      <c r="XAL60" s="286"/>
      <c r="XAM60" s="286"/>
      <c r="XAN60" s="286"/>
      <c r="XAO60" s="287"/>
      <c r="XAP60" s="287"/>
      <c r="XAQ60" s="285"/>
      <c r="XAR60" s="287"/>
      <c r="XAS60" s="287"/>
      <c r="XAT60" s="285"/>
      <c r="XAU60" s="286"/>
      <c r="XAV60" s="286"/>
      <c r="XAW60" s="286"/>
      <c r="XAX60" s="286"/>
      <c r="XAY60" s="286"/>
      <c r="XAZ60" s="286"/>
      <c r="XBA60" s="163"/>
      <c r="XBB60" s="154"/>
      <c r="XBC60" s="287"/>
      <c r="XBD60" s="287"/>
      <c r="XBE60" s="285"/>
      <c r="XBF60" s="287"/>
      <c r="XBG60" s="287"/>
      <c r="XBH60" s="285"/>
      <c r="XBI60" s="287"/>
      <c r="XBJ60" s="287"/>
      <c r="XBK60" s="285"/>
      <c r="XBL60" s="287"/>
      <c r="XBM60" s="287"/>
      <c r="XBN60" s="285"/>
      <c r="XBO60" s="287"/>
      <c r="XBP60" s="287"/>
      <c r="XBQ60" s="285"/>
      <c r="XBR60" s="287"/>
      <c r="XBS60" s="287"/>
      <c r="XBT60" s="285"/>
      <c r="XBU60" s="287"/>
      <c r="XBV60" s="287"/>
      <c r="XBW60" s="285"/>
      <c r="XBX60" s="287"/>
      <c r="XBY60" s="287"/>
      <c r="XBZ60" s="285"/>
      <c r="XCA60" s="287"/>
      <c r="XCB60" s="287"/>
      <c r="XCC60" s="285"/>
      <c r="XCD60" s="287"/>
      <c r="XCE60" s="287"/>
      <c r="XCF60" s="285"/>
      <c r="XCG60" s="287"/>
      <c r="XCH60" s="287"/>
      <c r="XCI60" s="285"/>
      <c r="XCJ60" s="287"/>
      <c r="XCK60" s="287"/>
      <c r="XCL60" s="285"/>
      <c r="XCM60" s="287"/>
      <c r="XCN60" s="287"/>
      <c r="XCO60" s="285"/>
      <c r="XCP60" s="287"/>
      <c r="XCQ60" s="287"/>
      <c r="XCR60" s="285"/>
    </row>
    <row r="61" spans="1:16320" s="217" customFormat="1">
      <c r="A61" s="451">
        <v>52</v>
      </c>
      <c r="B61" s="152" t="s">
        <v>75</v>
      </c>
      <c r="C61" s="376">
        <v>20500000</v>
      </c>
      <c r="D61" s="376">
        <v>22729698</v>
      </c>
      <c r="E61" s="132">
        <f>SUM(D61-C61)</f>
        <v>2229698</v>
      </c>
      <c r="F61" s="376">
        <v>363409500</v>
      </c>
      <c r="G61" s="376">
        <v>278460083</v>
      </c>
      <c r="H61" s="132">
        <f>SUM(G61-F61)</f>
        <v>-84949417</v>
      </c>
      <c r="I61" s="376">
        <v>8748000</v>
      </c>
      <c r="J61" s="376">
        <v>670000</v>
      </c>
      <c r="K61" s="132">
        <f t="shared" si="12"/>
        <v>-8078000</v>
      </c>
      <c r="L61" s="54"/>
      <c r="M61" s="54"/>
      <c r="N61" s="132">
        <v>0</v>
      </c>
      <c r="O61" s="376">
        <v>5000000</v>
      </c>
      <c r="P61" s="376">
        <v>3750000</v>
      </c>
      <c r="Q61" s="132">
        <f>SUM(P61-O61)</f>
        <v>-1250000</v>
      </c>
      <c r="R61" s="450"/>
      <c r="S61" s="450"/>
      <c r="T61" s="132">
        <f t="shared" si="112"/>
        <v>0</v>
      </c>
      <c r="U61" s="54"/>
      <c r="V61" s="54"/>
      <c r="W61" s="132">
        <f t="shared" si="19"/>
        <v>0</v>
      </c>
      <c r="X61" s="54"/>
      <c r="Y61" s="54"/>
      <c r="Z61" s="132">
        <f t="shared" si="21"/>
        <v>0</v>
      </c>
      <c r="AA61" s="54"/>
      <c r="AB61" s="54"/>
      <c r="AC61" s="54">
        <f>AB61-AA61</f>
        <v>0</v>
      </c>
      <c r="AD61" s="54"/>
      <c r="AE61" s="54"/>
      <c r="AF61" s="132">
        <f t="shared" si="63"/>
        <v>0</v>
      </c>
      <c r="AG61" s="54"/>
      <c r="AH61" s="54"/>
      <c r="AI61" s="132">
        <f t="shared" si="25"/>
        <v>0</v>
      </c>
      <c r="AJ61" s="54"/>
      <c r="AK61" s="54"/>
      <c r="AL61" s="132">
        <f t="shared" si="27"/>
        <v>0</v>
      </c>
      <c r="AM61" s="54"/>
      <c r="AN61" s="54"/>
      <c r="AO61" s="132">
        <f t="shared" si="29"/>
        <v>0</v>
      </c>
      <c r="AP61" s="54"/>
      <c r="AQ61" s="54"/>
      <c r="AR61" s="132">
        <f t="shared" si="31"/>
        <v>0</v>
      </c>
      <c r="AS61" s="54"/>
      <c r="AT61" s="54"/>
      <c r="AU61" s="132">
        <v>0</v>
      </c>
      <c r="AV61" s="54"/>
      <c r="AW61" s="54"/>
      <c r="AX61" s="132">
        <f t="shared" si="35"/>
        <v>0</v>
      </c>
      <c r="AY61" s="54"/>
      <c r="AZ61" s="54"/>
      <c r="BA61" s="132">
        <f t="shared" si="37"/>
        <v>0</v>
      </c>
      <c r="BB61" s="54"/>
      <c r="BC61" s="54"/>
      <c r="BD61" s="132">
        <f t="shared" si="129"/>
        <v>0</v>
      </c>
      <c r="BE61" s="54"/>
      <c r="BF61" s="54"/>
      <c r="BG61" s="132">
        <f t="shared" si="40"/>
        <v>0</v>
      </c>
      <c r="BH61" s="54"/>
      <c r="BI61" s="54"/>
      <c r="BJ61" s="132">
        <f t="shared" si="42"/>
        <v>0</v>
      </c>
      <c r="BK61" s="54"/>
      <c r="BL61" s="54"/>
      <c r="BM61" s="132">
        <f t="shared" si="75"/>
        <v>0</v>
      </c>
      <c r="BN61" s="63">
        <f t="shared" si="154"/>
        <v>397657500</v>
      </c>
      <c r="BO61" s="63">
        <f t="shared" si="155"/>
        <v>305609781</v>
      </c>
      <c r="BP61" s="63">
        <f t="shared" si="156"/>
        <v>-92047719</v>
      </c>
      <c r="BQ61" s="54"/>
      <c r="BR61" s="54"/>
      <c r="BS61" s="132">
        <f t="shared" si="45"/>
        <v>0</v>
      </c>
      <c r="BT61" s="63">
        <f t="shared" ref="BT61:BV62" si="197">SUM(BQ61)</f>
        <v>0</v>
      </c>
      <c r="BU61" s="63">
        <f t="shared" si="197"/>
        <v>0</v>
      </c>
      <c r="BV61" s="63">
        <f t="shared" si="197"/>
        <v>0</v>
      </c>
      <c r="BW61" s="54"/>
      <c r="BX61" s="54"/>
      <c r="BY61" s="132">
        <f t="shared" si="179"/>
        <v>0</v>
      </c>
      <c r="BZ61" s="54">
        <v>0</v>
      </c>
      <c r="CA61" s="54"/>
      <c r="CB61" s="132">
        <f t="shared" si="49"/>
        <v>0</v>
      </c>
      <c r="CC61" s="63">
        <f t="shared" ref="CC61:CE62" si="198">SUM(BW61+BZ61)</f>
        <v>0</v>
      </c>
      <c r="CD61" s="63">
        <f t="shared" si="198"/>
        <v>0</v>
      </c>
      <c r="CE61" s="63">
        <f t="shared" si="198"/>
        <v>0</v>
      </c>
      <c r="CF61" s="63">
        <f t="shared" si="79"/>
        <v>397657500</v>
      </c>
      <c r="CG61" s="63">
        <f t="shared" si="79"/>
        <v>305609781</v>
      </c>
      <c r="CH61" s="63">
        <f t="shared" si="79"/>
        <v>-92047719</v>
      </c>
      <c r="CI61" s="301"/>
    </row>
    <row r="62" spans="1:16320" s="217" customFormat="1">
      <c r="A62" s="451">
        <v>53</v>
      </c>
      <c r="B62" s="152" t="s">
        <v>53</v>
      </c>
      <c r="C62" s="376">
        <v>500000</v>
      </c>
      <c r="D62" s="301">
        <v>0</v>
      </c>
      <c r="E62" s="132">
        <f t="shared" ref="E62:E63" si="199">SUM(D62-C62)</f>
        <v>-500000</v>
      </c>
      <c r="F62" s="450"/>
      <c r="G62" s="450">
        <v>0</v>
      </c>
      <c r="H62" s="132">
        <f t="shared" ref="H62:H63" si="200">SUM(G62-F62)</f>
        <v>0</v>
      </c>
      <c r="I62" s="54"/>
      <c r="J62" s="54"/>
      <c r="K62" s="132">
        <f t="shared" si="12"/>
        <v>0</v>
      </c>
      <c r="L62" s="54"/>
      <c r="M62" s="54"/>
      <c r="N62" s="132">
        <v>0</v>
      </c>
      <c r="O62" s="54"/>
      <c r="P62" s="54"/>
      <c r="Q62" s="132">
        <f t="shared" si="16"/>
        <v>0</v>
      </c>
      <c r="R62" s="54"/>
      <c r="S62" s="54"/>
      <c r="T62" s="132">
        <f t="shared" si="112"/>
        <v>0</v>
      </c>
      <c r="U62" s="54"/>
      <c r="V62" s="54"/>
      <c r="W62" s="132">
        <f t="shared" si="19"/>
        <v>0</v>
      </c>
      <c r="X62" s="54"/>
      <c r="Y62" s="54"/>
      <c r="Z62" s="132">
        <f t="shared" si="21"/>
        <v>0</v>
      </c>
      <c r="AA62" s="54"/>
      <c r="AB62" s="54"/>
      <c r="AC62" s="54">
        <f t="shared" ref="AC62:AC63" si="201">AB62-AA62</f>
        <v>0</v>
      </c>
      <c r="AD62" s="54"/>
      <c r="AE62" s="54"/>
      <c r="AF62" s="132">
        <f t="shared" si="63"/>
        <v>0</v>
      </c>
      <c r="AG62" s="54"/>
      <c r="AH62" s="54"/>
      <c r="AI62" s="132">
        <f t="shared" si="25"/>
        <v>0</v>
      </c>
      <c r="AJ62" s="54"/>
      <c r="AK62" s="54"/>
      <c r="AL62" s="132">
        <f t="shared" si="27"/>
        <v>0</v>
      </c>
      <c r="AM62" s="54"/>
      <c r="AN62" s="54"/>
      <c r="AO62" s="132">
        <f t="shared" si="29"/>
        <v>0</v>
      </c>
      <c r="AP62" s="54"/>
      <c r="AQ62" s="54"/>
      <c r="AR62" s="132">
        <f t="shared" si="31"/>
        <v>0</v>
      </c>
      <c r="AS62" s="54"/>
      <c r="AT62" s="54"/>
      <c r="AU62" s="132">
        <v>0</v>
      </c>
      <c r="AV62" s="54"/>
      <c r="AW62" s="54"/>
      <c r="AX62" s="132">
        <f t="shared" si="35"/>
        <v>0</v>
      </c>
      <c r="AY62" s="54"/>
      <c r="AZ62" s="54"/>
      <c r="BA62" s="132">
        <f t="shared" si="37"/>
        <v>0</v>
      </c>
      <c r="BB62" s="54"/>
      <c r="BC62" s="54"/>
      <c r="BD62" s="132">
        <f t="shared" si="129"/>
        <v>0</v>
      </c>
      <c r="BE62" s="54"/>
      <c r="BF62" s="54"/>
      <c r="BG62" s="132">
        <f t="shared" si="40"/>
        <v>0</v>
      </c>
      <c r="BH62" s="54"/>
      <c r="BI62" s="54"/>
      <c r="BJ62" s="132">
        <f t="shared" si="42"/>
        <v>0</v>
      </c>
      <c r="BK62" s="54"/>
      <c r="BL62" s="54"/>
      <c r="BM62" s="132">
        <f t="shared" si="75"/>
        <v>0</v>
      </c>
      <c r="BN62" s="63">
        <f t="shared" si="154"/>
        <v>500000</v>
      </c>
      <c r="BO62" s="63">
        <f t="shared" si="155"/>
        <v>0</v>
      </c>
      <c r="BP62" s="63">
        <f t="shared" si="156"/>
        <v>-500000</v>
      </c>
      <c r="BQ62" s="54"/>
      <c r="BR62" s="54"/>
      <c r="BS62" s="132">
        <f t="shared" si="45"/>
        <v>0</v>
      </c>
      <c r="BT62" s="63">
        <f t="shared" si="197"/>
        <v>0</v>
      </c>
      <c r="BU62" s="63">
        <f t="shared" si="197"/>
        <v>0</v>
      </c>
      <c r="BV62" s="63">
        <f t="shared" si="197"/>
        <v>0</v>
      </c>
      <c r="BW62" s="54"/>
      <c r="BX62" s="54"/>
      <c r="BY62" s="132">
        <f t="shared" si="179"/>
        <v>0</v>
      </c>
      <c r="BZ62" s="54"/>
      <c r="CA62" s="54"/>
      <c r="CB62" s="132">
        <f t="shared" si="49"/>
        <v>0</v>
      </c>
      <c r="CC62" s="63">
        <f t="shared" si="198"/>
        <v>0</v>
      </c>
      <c r="CD62" s="63">
        <f t="shared" si="198"/>
        <v>0</v>
      </c>
      <c r="CE62" s="63">
        <f t="shared" si="198"/>
        <v>0</v>
      </c>
      <c r="CF62" s="63">
        <f t="shared" si="79"/>
        <v>500000</v>
      </c>
      <c r="CG62" s="63">
        <f t="shared" si="79"/>
        <v>0</v>
      </c>
      <c r="CH62" s="63">
        <f t="shared" si="79"/>
        <v>-500000</v>
      </c>
      <c r="CI62" s="301"/>
    </row>
    <row r="63" spans="1:16320" s="217" customFormat="1">
      <c r="A63" s="451"/>
      <c r="B63" s="152" t="s">
        <v>323</v>
      </c>
      <c r="C63" s="376">
        <v>1500000</v>
      </c>
      <c r="D63" s="301">
        <v>0</v>
      </c>
      <c r="E63" s="132">
        <f t="shared" si="199"/>
        <v>-1500000</v>
      </c>
      <c r="F63" s="376">
        <v>3750000</v>
      </c>
      <c r="G63" s="301">
        <v>0</v>
      </c>
      <c r="H63" s="132">
        <f t="shared" si="200"/>
        <v>-3750000</v>
      </c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63"/>
      <c r="V63" s="63"/>
      <c r="W63" s="63"/>
      <c r="X63" s="54"/>
      <c r="Y63" s="54"/>
      <c r="Z63" s="54"/>
      <c r="AA63" s="63"/>
      <c r="AB63" s="63"/>
      <c r="AC63" s="54">
        <f t="shared" si="201"/>
        <v>0</v>
      </c>
      <c r="AD63" s="54"/>
      <c r="AE63" s="54"/>
      <c r="AF63" s="54"/>
      <c r="AG63" s="54"/>
      <c r="AH63" s="54"/>
      <c r="AI63" s="54"/>
      <c r="AJ63" s="452"/>
      <c r="AK63" s="452"/>
      <c r="AL63" s="452"/>
      <c r="AM63" s="63"/>
      <c r="AN63" s="63"/>
      <c r="AO63" s="63"/>
      <c r="AP63" s="453"/>
      <c r="AQ63" s="453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/>
      <c r="BF63" s="301"/>
      <c r="BG63" s="301"/>
      <c r="BH63" s="301"/>
      <c r="BI63" s="301"/>
      <c r="BJ63" s="301"/>
      <c r="BK63" s="301"/>
      <c r="BL63" s="301"/>
      <c r="BM63" s="301"/>
      <c r="BN63" s="63">
        <f t="shared" ref="BN63" si="202">SUM(C63+F63+I63+L63+O63+R63+U63+X63+AA63+AD63+AG63+AJ63+AM63+AP63+AS63+AV63+AY63+BB63+BE63+BH63+BK63)</f>
        <v>5250000</v>
      </c>
      <c r="BO63" s="63">
        <f t="shared" ref="BO63" si="203">SUM(D63+G63+J63+M63+P63+S63+V63+Y63+AB63+AE63+AH63+AK63+AN63+AQ63+AT63+AW63+AZ63+BC63+BF63+BI63+BL63)</f>
        <v>0</v>
      </c>
      <c r="BP63" s="63">
        <f t="shared" ref="BP63" si="204">SUM(E63+H63+K63+N63+Q63+T63+W63+Z63+AC63+AF63+AI63+AL63+AO63+AR63+AU63+AX63+BA63+BD63+BG63+BJ63+BM63)</f>
        <v>-5250000</v>
      </c>
      <c r="BQ63" s="301"/>
      <c r="BR63" s="301"/>
      <c r="BS63" s="301"/>
      <c r="BT63" s="63">
        <f t="shared" ref="BT63" si="205">SUM(BQ63)</f>
        <v>0</v>
      </c>
      <c r="BU63" s="63">
        <f t="shared" ref="BU63" si="206">SUM(BR63)</f>
        <v>0</v>
      </c>
      <c r="BV63" s="63">
        <f t="shared" ref="BV63" si="207">SUM(BS63)</f>
        <v>0</v>
      </c>
      <c r="BW63" s="301"/>
      <c r="BX63" s="301"/>
      <c r="BY63" s="301"/>
      <c r="BZ63" s="301"/>
      <c r="CA63" s="301"/>
      <c r="CB63" s="301"/>
      <c r="CC63" s="301"/>
      <c r="CD63" s="301"/>
      <c r="CE63" s="301"/>
      <c r="CF63" s="63">
        <f t="shared" ref="CF63" si="208">SUM(BN63+BT63+CC63)</f>
        <v>5250000</v>
      </c>
      <c r="CG63" s="63">
        <f t="shared" ref="CG63" si="209">SUM(BO63+BU63+CD63)</f>
        <v>0</v>
      </c>
      <c r="CH63" s="63">
        <f t="shared" ref="CH63" si="210">SUM(BP63+BV63+CE63)</f>
        <v>-5250000</v>
      </c>
      <c r="CI63" s="301"/>
    </row>
    <row r="64" spans="1:16320" s="288" customFormat="1">
      <c r="A64" s="163"/>
      <c r="B64" s="154" t="s">
        <v>260</v>
      </c>
      <c r="C64" s="64">
        <f>+C65</f>
        <v>0</v>
      </c>
      <c r="D64" s="64">
        <f>+D65</f>
        <v>0</v>
      </c>
      <c r="E64" s="215">
        <f t="shared" si="8"/>
        <v>0</v>
      </c>
      <c r="F64" s="64">
        <f>+F65</f>
        <v>0</v>
      </c>
      <c r="G64" s="64">
        <f>+G65</f>
        <v>0</v>
      </c>
      <c r="H64" s="215">
        <f t="shared" si="10"/>
        <v>0</v>
      </c>
      <c r="I64" s="64">
        <f>+I65</f>
        <v>0</v>
      </c>
      <c r="J64" s="64">
        <f>+J65</f>
        <v>0</v>
      </c>
      <c r="K64" s="215">
        <f t="shared" si="12"/>
        <v>0</v>
      </c>
      <c r="L64" s="64"/>
      <c r="M64" s="64"/>
      <c r="N64" s="215"/>
      <c r="O64" s="64">
        <f>+O65</f>
        <v>0</v>
      </c>
      <c r="P64" s="64">
        <f>+P65</f>
        <v>0</v>
      </c>
      <c r="Q64" s="215">
        <f t="shared" si="16"/>
        <v>0</v>
      </c>
      <c r="R64" s="64">
        <f>+R65</f>
        <v>0</v>
      </c>
      <c r="S64" s="64">
        <f>+S65</f>
        <v>0</v>
      </c>
      <c r="T64" s="215">
        <f t="shared" si="112"/>
        <v>0</v>
      </c>
      <c r="U64" s="64">
        <f>+U65</f>
        <v>0</v>
      </c>
      <c r="V64" s="64">
        <f>+V65</f>
        <v>0</v>
      </c>
      <c r="W64" s="215">
        <f t="shared" si="19"/>
        <v>0</v>
      </c>
      <c r="X64" s="64">
        <f>X65</f>
        <v>0</v>
      </c>
      <c r="Y64" s="64">
        <f t="shared" ref="Y64:AG64" si="211">Y65</f>
        <v>0</v>
      </c>
      <c r="Z64" s="215">
        <f t="shared" si="21"/>
        <v>0</v>
      </c>
      <c r="AA64" s="64">
        <f t="shared" si="211"/>
        <v>0</v>
      </c>
      <c r="AB64" s="64">
        <f t="shared" si="211"/>
        <v>0</v>
      </c>
      <c r="AC64" s="64">
        <f>AB64-AA64</f>
        <v>0</v>
      </c>
      <c r="AD64" s="64">
        <f t="shared" si="211"/>
        <v>0</v>
      </c>
      <c r="AE64" s="64">
        <f t="shared" si="211"/>
        <v>0</v>
      </c>
      <c r="AF64" s="215">
        <f t="shared" si="63"/>
        <v>0</v>
      </c>
      <c r="AG64" s="64">
        <f t="shared" si="211"/>
        <v>0</v>
      </c>
      <c r="AH64" s="64">
        <f>AH65</f>
        <v>0</v>
      </c>
      <c r="AI64" s="215">
        <f t="shared" si="25"/>
        <v>0</v>
      </c>
      <c r="AJ64" s="64">
        <f>AJ65</f>
        <v>0</v>
      </c>
      <c r="AK64" s="64">
        <f>AK65</f>
        <v>0</v>
      </c>
      <c r="AL64" s="215">
        <f t="shared" si="27"/>
        <v>0</v>
      </c>
      <c r="AM64" s="64">
        <f>AM65</f>
        <v>0</v>
      </c>
      <c r="AN64" s="64">
        <f>AN65</f>
        <v>0</v>
      </c>
      <c r="AO64" s="215">
        <f t="shared" si="29"/>
        <v>0</v>
      </c>
      <c r="AP64" s="64">
        <f>AP65</f>
        <v>0</v>
      </c>
      <c r="AQ64" s="64">
        <f>AQ65</f>
        <v>0</v>
      </c>
      <c r="AR64" s="215">
        <f t="shared" si="31"/>
        <v>0</v>
      </c>
      <c r="AS64" s="64"/>
      <c r="AT64" s="64"/>
      <c r="AU64" s="215"/>
      <c r="AV64" s="64">
        <f t="shared" ref="AV64:BC64" si="212">+AV65</f>
        <v>0</v>
      </c>
      <c r="AW64" s="64">
        <f t="shared" si="212"/>
        <v>0</v>
      </c>
      <c r="AX64" s="215">
        <f t="shared" si="35"/>
        <v>0</v>
      </c>
      <c r="AY64" s="64">
        <f t="shared" si="212"/>
        <v>0</v>
      </c>
      <c r="AZ64" s="64">
        <f t="shared" si="212"/>
        <v>0</v>
      </c>
      <c r="BA64" s="215">
        <f t="shared" si="37"/>
        <v>0</v>
      </c>
      <c r="BB64" s="64">
        <f t="shared" si="212"/>
        <v>0</v>
      </c>
      <c r="BC64" s="64">
        <f t="shared" si="212"/>
        <v>0</v>
      </c>
      <c r="BD64" s="215"/>
      <c r="BE64" s="64"/>
      <c r="BF64" s="64"/>
      <c r="BG64" s="215"/>
      <c r="BH64" s="64"/>
      <c r="BI64" s="64"/>
      <c r="BJ64" s="215"/>
      <c r="BK64" s="64"/>
      <c r="BL64" s="64"/>
      <c r="BM64" s="215"/>
      <c r="BN64" s="59"/>
      <c r="BO64" s="59"/>
      <c r="BP64" s="59"/>
      <c r="BQ64" s="64"/>
      <c r="BR64" s="64"/>
      <c r="BS64" s="215"/>
      <c r="BT64" s="59"/>
      <c r="BU64" s="59"/>
      <c r="BV64" s="59"/>
      <c r="BW64" s="64">
        <f>+BW65</f>
        <v>0</v>
      </c>
      <c r="BX64" s="64">
        <f>+BX65</f>
        <v>0</v>
      </c>
      <c r="BY64" s="215">
        <f t="shared" si="179"/>
        <v>0</v>
      </c>
      <c r="BZ64" s="64">
        <f>+BZ65</f>
        <v>0</v>
      </c>
      <c r="CA64" s="64">
        <f>+CA65</f>
        <v>0</v>
      </c>
      <c r="CB64" s="215"/>
      <c r="CC64" s="59"/>
      <c r="CD64" s="59"/>
      <c r="CE64" s="59"/>
      <c r="CF64" s="136">
        <f t="shared" ref="CF64:CF65" si="213">SUM(BN64+BT64+CC64)</f>
        <v>0</v>
      </c>
      <c r="CG64" s="136">
        <f t="shared" ref="CG64:CG65" si="214">SUM(BO64+BU64+CD64)</f>
        <v>0</v>
      </c>
      <c r="CH64" s="136">
        <f t="shared" ref="CH64:CH65" si="215">SUM(BP64+BV64+CE64)</f>
        <v>0</v>
      </c>
      <c r="CI64" s="168"/>
    </row>
    <row r="65" spans="1:16320">
      <c r="A65" s="165"/>
      <c r="B65" s="153" t="s">
        <v>261</v>
      </c>
      <c r="C65" s="54"/>
      <c r="D65" s="54"/>
      <c r="E65" s="215">
        <f t="shared" si="8"/>
        <v>0</v>
      </c>
      <c r="F65" s="54"/>
      <c r="G65" s="54"/>
      <c r="H65" s="215">
        <f t="shared" si="10"/>
        <v>0</v>
      </c>
      <c r="I65" s="167"/>
      <c r="J65" s="167"/>
      <c r="K65" s="284">
        <f t="shared" si="12"/>
        <v>0</v>
      </c>
      <c r="L65" s="167"/>
      <c r="M65" s="167"/>
      <c r="N65" s="284"/>
      <c r="O65" s="54"/>
      <c r="P65" s="54"/>
      <c r="Q65" s="215">
        <f t="shared" si="16"/>
        <v>0</v>
      </c>
      <c r="R65" s="167"/>
      <c r="S65" s="167"/>
      <c r="T65" s="284">
        <f t="shared" si="112"/>
        <v>0</v>
      </c>
      <c r="U65" s="167"/>
      <c r="V65" s="167"/>
      <c r="W65" s="284">
        <f t="shared" si="19"/>
        <v>0</v>
      </c>
      <c r="X65" s="167"/>
      <c r="Y65" s="167"/>
      <c r="Z65" s="284">
        <f t="shared" si="21"/>
        <v>0</v>
      </c>
      <c r="AA65" s="167"/>
      <c r="AB65" s="167"/>
      <c r="AC65" s="167">
        <f>AB65-AA65</f>
        <v>0</v>
      </c>
      <c r="AD65" s="167"/>
      <c r="AE65" s="167"/>
      <c r="AF65" s="284">
        <f t="shared" si="63"/>
        <v>0</v>
      </c>
      <c r="AG65" s="167"/>
      <c r="AH65" s="167"/>
      <c r="AI65" s="284">
        <f t="shared" si="25"/>
        <v>0</v>
      </c>
      <c r="AJ65" s="167"/>
      <c r="AK65" s="167"/>
      <c r="AL65" s="284">
        <f t="shared" si="27"/>
        <v>0</v>
      </c>
      <c r="AM65" s="167"/>
      <c r="AN65" s="167"/>
      <c r="AO65" s="284">
        <f t="shared" si="29"/>
        <v>0</v>
      </c>
      <c r="AP65" s="167"/>
      <c r="AQ65" s="167"/>
      <c r="AR65" s="284">
        <f t="shared" si="31"/>
        <v>0</v>
      </c>
      <c r="AS65" s="131"/>
      <c r="AT65" s="131"/>
      <c r="AU65" s="133"/>
      <c r="AV65" s="167"/>
      <c r="AW65" s="167"/>
      <c r="AX65" s="284">
        <f t="shared" si="35"/>
        <v>0</v>
      </c>
      <c r="AY65" s="167"/>
      <c r="AZ65" s="167"/>
      <c r="BA65" s="284">
        <f t="shared" si="37"/>
        <v>0</v>
      </c>
      <c r="BB65" s="167"/>
      <c r="BC65" s="167"/>
      <c r="BD65" s="284"/>
      <c r="BE65" s="167"/>
      <c r="BF65" s="167"/>
      <c r="BG65" s="284"/>
      <c r="BH65" s="167"/>
      <c r="BI65" s="167"/>
      <c r="BJ65" s="284"/>
      <c r="BK65" s="167"/>
      <c r="BL65" s="167"/>
      <c r="BM65" s="284"/>
      <c r="BN65" s="135"/>
      <c r="BO65" s="135"/>
      <c r="BP65" s="135"/>
      <c r="BQ65" s="131"/>
      <c r="BR65" s="131"/>
      <c r="BS65" s="133"/>
      <c r="BT65" s="135"/>
      <c r="BU65" s="135"/>
      <c r="BV65" s="135"/>
      <c r="BW65" s="167"/>
      <c r="BX65" s="167"/>
      <c r="BY65" s="284">
        <f t="shared" si="179"/>
        <v>0</v>
      </c>
      <c r="BZ65" s="167"/>
      <c r="CA65" s="167"/>
      <c r="CB65" s="133"/>
      <c r="CC65" s="135"/>
      <c r="CD65" s="135"/>
      <c r="CE65" s="135"/>
      <c r="CF65" s="135">
        <f t="shared" si="213"/>
        <v>0</v>
      </c>
      <c r="CG65" s="135">
        <f t="shared" si="214"/>
        <v>0</v>
      </c>
      <c r="CH65" s="135">
        <f t="shared" si="215"/>
        <v>0</v>
      </c>
      <c r="CI65" s="151"/>
    </row>
    <row r="66" spans="1:16320" s="288" customFormat="1">
      <c r="A66" s="163">
        <v>54</v>
      </c>
      <c r="B66" s="154" t="s">
        <v>77</v>
      </c>
      <c r="C66" s="64">
        <f>SUM(C67:C68)</f>
        <v>0</v>
      </c>
      <c r="D66" s="64">
        <f>SUM(D67:D68)</f>
        <v>0</v>
      </c>
      <c r="E66" s="215">
        <f t="shared" si="8"/>
        <v>0</v>
      </c>
      <c r="F66" s="64">
        <f>SUM(F67:F68)</f>
        <v>0</v>
      </c>
      <c r="G66" s="64">
        <f>SUM(G67:G68)</f>
        <v>0</v>
      </c>
      <c r="H66" s="215">
        <f t="shared" si="10"/>
        <v>0</v>
      </c>
      <c r="I66" s="64">
        <f>SUM(I67:I68)</f>
        <v>0</v>
      </c>
      <c r="J66" s="64">
        <f>SUM(J67:J68)</f>
        <v>0</v>
      </c>
      <c r="K66" s="215">
        <f t="shared" si="12"/>
        <v>0</v>
      </c>
      <c r="L66" s="64">
        <v>0</v>
      </c>
      <c r="M66" s="64">
        <v>0</v>
      </c>
      <c r="N66" s="215">
        <v>0</v>
      </c>
      <c r="O66" s="64">
        <f>SUM(O67:O68)</f>
        <v>0</v>
      </c>
      <c r="P66" s="64">
        <f>SUM(P67:P68)</f>
        <v>0</v>
      </c>
      <c r="Q66" s="215">
        <f t="shared" si="16"/>
        <v>0</v>
      </c>
      <c r="R66" s="64">
        <f>SUM(R67:R68)</f>
        <v>0</v>
      </c>
      <c r="S66" s="64">
        <f>SUM(S67:S68)</f>
        <v>0</v>
      </c>
      <c r="T66" s="215">
        <f t="shared" si="112"/>
        <v>0</v>
      </c>
      <c r="U66" s="64">
        <f>SUM(U67:U68)</f>
        <v>0</v>
      </c>
      <c r="V66" s="64">
        <f>SUM(V67:V68)</f>
        <v>0</v>
      </c>
      <c r="W66" s="215">
        <f t="shared" si="19"/>
        <v>0</v>
      </c>
      <c r="X66" s="64">
        <f>SUM(X67:X68)</f>
        <v>0</v>
      </c>
      <c r="Y66" s="64">
        <f t="shared" ref="Y66:AQ66" si="216">SUM(Y67:Y68)</f>
        <v>0</v>
      </c>
      <c r="Z66" s="215">
        <f t="shared" si="21"/>
        <v>0</v>
      </c>
      <c r="AA66" s="64">
        <f t="shared" si="216"/>
        <v>0</v>
      </c>
      <c r="AB66" s="64">
        <f t="shared" si="216"/>
        <v>0</v>
      </c>
      <c r="AC66" s="64">
        <f>AB66-AA66</f>
        <v>0</v>
      </c>
      <c r="AD66" s="64">
        <f t="shared" si="216"/>
        <v>0</v>
      </c>
      <c r="AE66" s="64">
        <f t="shared" si="216"/>
        <v>0</v>
      </c>
      <c r="AF66" s="215">
        <f t="shared" si="63"/>
        <v>0</v>
      </c>
      <c r="AG66" s="64">
        <f t="shared" si="216"/>
        <v>0</v>
      </c>
      <c r="AH66" s="64">
        <f t="shared" si="216"/>
        <v>0</v>
      </c>
      <c r="AI66" s="215">
        <f t="shared" si="25"/>
        <v>0</v>
      </c>
      <c r="AJ66" s="64">
        <f t="shared" si="216"/>
        <v>0</v>
      </c>
      <c r="AK66" s="64">
        <f t="shared" si="216"/>
        <v>0</v>
      </c>
      <c r="AL66" s="215">
        <f t="shared" si="27"/>
        <v>0</v>
      </c>
      <c r="AM66" s="64">
        <f t="shared" si="216"/>
        <v>0</v>
      </c>
      <c r="AN66" s="64">
        <f t="shared" si="216"/>
        <v>0</v>
      </c>
      <c r="AO66" s="215">
        <f t="shared" si="29"/>
        <v>0</v>
      </c>
      <c r="AP66" s="64">
        <f t="shared" si="216"/>
        <v>0</v>
      </c>
      <c r="AQ66" s="64">
        <f t="shared" si="216"/>
        <v>0</v>
      </c>
      <c r="AR66" s="215">
        <f t="shared" si="31"/>
        <v>0</v>
      </c>
      <c r="AS66" s="64">
        <v>0</v>
      </c>
      <c r="AT66" s="64">
        <v>0</v>
      </c>
      <c r="AU66" s="215">
        <v>0</v>
      </c>
      <c r="AV66" s="64">
        <f t="shared" ref="AV66:BC66" si="217">SUM(AV67:AV68)</f>
        <v>0</v>
      </c>
      <c r="AW66" s="64">
        <f t="shared" si="217"/>
        <v>0</v>
      </c>
      <c r="AX66" s="215">
        <f t="shared" si="35"/>
        <v>0</v>
      </c>
      <c r="AY66" s="64">
        <f t="shared" si="217"/>
        <v>0</v>
      </c>
      <c r="AZ66" s="64">
        <f t="shared" si="217"/>
        <v>0</v>
      </c>
      <c r="BA66" s="215">
        <f t="shared" si="37"/>
        <v>0</v>
      </c>
      <c r="BB66" s="64">
        <f t="shared" si="217"/>
        <v>0</v>
      </c>
      <c r="BC66" s="64">
        <f t="shared" si="217"/>
        <v>0</v>
      </c>
      <c r="BD66" s="215">
        <f t="shared" ref="BD66:BD71" si="218">SUM(BC66-BB66)</f>
        <v>0</v>
      </c>
      <c r="BE66" s="64">
        <f t="shared" ref="BE66:BL66" si="219">SUM(BE67:BE68)</f>
        <v>0</v>
      </c>
      <c r="BF66" s="64">
        <f t="shared" si="219"/>
        <v>0</v>
      </c>
      <c r="BG66" s="215">
        <f t="shared" si="40"/>
        <v>0</v>
      </c>
      <c r="BH66" s="64">
        <f t="shared" si="219"/>
        <v>0</v>
      </c>
      <c r="BI66" s="64">
        <f t="shared" si="219"/>
        <v>0</v>
      </c>
      <c r="BJ66" s="215">
        <f t="shared" si="42"/>
        <v>0</v>
      </c>
      <c r="BK66" s="64">
        <f t="shared" si="219"/>
        <v>0</v>
      </c>
      <c r="BL66" s="64">
        <f t="shared" si="219"/>
        <v>0</v>
      </c>
      <c r="BM66" s="215">
        <f t="shared" si="75"/>
        <v>0</v>
      </c>
      <c r="BN66" s="59">
        <f t="shared" ref="BN66:BN110" si="220">SUM(C66+F66+I66+L66+O66+R66+U66+X66+AA66+AD66+AG66+AJ66+AM66+AP66+AS66+AV66+AY66+BB66+BE66+BH66+BK66)</f>
        <v>0</v>
      </c>
      <c r="BO66" s="59">
        <f t="shared" ref="BO66:BO110" si="221">SUM(D66+G66+J66+M66+P66+S66+V66+Y66+AB66+AE66+AH66+AK66+AN66+AQ66+AT66+AW66+AZ66+BC66+BF66+BI66+BL66)</f>
        <v>0</v>
      </c>
      <c r="BP66" s="59">
        <f t="shared" ref="BP66:BP110" si="222">SUM(E66+H66+K66+N66+Q66+T66+W66+Z66+AC66+AF66+AI66+AL66+AO66+AR66+AU66+AX66+BA66+BD66+BG66+BJ66+BM66)</f>
        <v>0</v>
      </c>
      <c r="BQ66" s="64">
        <f>SUM(BQ67:BQ68)</f>
        <v>0</v>
      </c>
      <c r="BR66" s="64">
        <f>SUM(BR67:BR68)</f>
        <v>0</v>
      </c>
      <c r="BS66" s="215">
        <f t="shared" si="45"/>
        <v>0</v>
      </c>
      <c r="BT66" s="59">
        <f t="shared" si="120"/>
        <v>0</v>
      </c>
      <c r="BU66" s="59">
        <f t="shared" si="120"/>
        <v>0</v>
      </c>
      <c r="BV66" s="59">
        <f t="shared" si="120"/>
        <v>0</v>
      </c>
      <c r="BW66" s="64">
        <f>SUM(BW67:BW68)</f>
        <v>0</v>
      </c>
      <c r="BX66" s="64">
        <f>SUM(BX67:BX68)</f>
        <v>0</v>
      </c>
      <c r="BY66" s="215">
        <f t="shared" si="179"/>
        <v>0</v>
      </c>
      <c r="BZ66" s="64">
        <f>SUM(BZ67:BZ68)</f>
        <v>0</v>
      </c>
      <c r="CA66" s="64">
        <f>SUM(CA67:CA68)</f>
        <v>0</v>
      </c>
      <c r="CB66" s="215">
        <f t="shared" si="49"/>
        <v>0</v>
      </c>
      <c r="CC66" s="59">
        <f t="shared" si="50"/>
        <v>0</v>
      </c>
      <c r="CD66" s="59">
        <f t="shared" si="50"/>
        <v>0</v>
      </c>
      <c r="CE66" s="59">
        <f t="shared" si="50"/>
        <v>0</v>
      </c>
      <c r="CF66" s="59">
        <f>SUM(BN66+BT66+CC66)</f>
        <v>0</v>
      </c>
      <c r="CG66" s="59">
        <f t="shared" si="79"/>
        <v>0</v>
      </c>
      <c r="CH66" s="59">
        <f t="shared" si="79"/>
        <v>0</v>
      </c>
      <c r="CI66" s="285"/>
      <c r="CJ66" s="322"/>
      <c r="CK66" s="286"/>
      <c r="CL66" s="286"/>
      <c r="CM66" s="287"/>
      <c r="CN66" s="287"/>
      <c r="CO66" s="285"/>
      <c r="CP66" s="286"/>
      <c r="CQ66" s="286"/>
      <c r="CR66" s="286"/>
      <c r="CS66" s="287"/>
      <c r="CT66" s="287"/>
      <c r="CU66" s="285"/>
      <c r="CV66" s="287"/>
      <c r="CW66" s="287"/>
      <c r="CX66" s="285"/>
      <c r="CY66" s="286"/>
      <c r="CZ66" s="286"/>
      <c r="DA66" s="286"/>
      <c r="DB66" s="286"/>
      <c r="DC66" s="286"/>
      <c r="DD66" s="286"/>
      <c r="DE66" s="163"/>
      <c r="DF66" s="154"/>
      <c r="DG66" s="287"/>
      <c r="DH66" s="287"/>
      <c r="DI66" s="285"/>
      <c r="DJ66" s="287"/>
      <c r="DK66" s="287"/>
      <c r="DL66" s="285"/>
      <c r="DM66" s="287"/>
      <c r="DN66" s="287"/>
      <c r="DO66" s="285"/>
      <c r="DP66" s="287"/>
      <c r="DQ66" s="287"/>
      <c r="DR66" s="285"/>
      <c r="DS66" s="287"/>
      <c r="DT66" s="287"/>
      <c r="DU66" s="285"/>
      <c r="DV66" s="287"/>
      <c r="DW66" s="287"/>
      <c r="DX66" s="285"/>
      <c r="DY66" s="287"/>
      <c r="DZ66" s="287"/>
      <c r="EA66" s="285"/>
      <c r="EB66" s="287"/>
      <c r="EC66" s="287"/>
      <c r="ED66" s="285"/>
      <c r="EE66" s="287"/>
      <c r="EF66" s="287"/>
      <c r="EG66" s="285"/>
      <c r="EH66" s="287"/>
      <c r="EI66" s="287"/>
      <c r="EJ66" s="285"/>
      <c r="EK66" s="287"/>
      <c r="EL66" s="287"/>
      <c r="EM66" s="285"/>
      <c r="EN66" s="287"/>
      <c r="EO66" s="287"/>
      <c r="EP66" s="285"/>
      <c r="EQ66" s="287"/>
      <c r="ER66" s="287"/>
      <c r="ES66" s="285"/>
      <c r="ET66" s="287"/>
      <c r="EU66" s="287"/>
      <c r="EV66" s="285"/>
      <c r="EW66" s="287"/>
      <c r="EX66" s="287"/>
      <c r="EY66" s="285"/>
      <c r="EZ66" s="287"/>
      <c r="FA66" s="287"/>
      <c r="FB66" s="285"/>
      <c r="FC66" s="287"/>
      <c r="FD66" s="287"/>
      <c r="FE66" s="285"/>
      <c r="FF66" s="287"/>
      <c r="FG66" s="287"/>
      <c r="FH66" s="285"/>
      <c r="FI66" s="287"/>
      <c r="FJ66" s="287"/>
      <c r="FK66" s="285"/>
      <c r="FL66" s="287"/>
      <c r="FM66" s="287"/>
      <c r="FN66" s="285"/>
      <c r="FO66" s="287"/>
      <c r="FP66" s="287"/>
      <c r="FQ66" s="285"/>
      <c r="FR66" s="286"/>
      <c r="FS66" s="286"/>
      <c r="FT66" s="286"/>
      <c r="FU66" s="287"/>
      <c r="FV66" s="287"/>
      <c r="FW66" s="285"/>
      <c r="FX66" s="286"/>
      <c r="FY66" s="286"/>
      <c r="FZ66" s="286"/>
      <c r="GA66" s="287"/>
      <c r="GB66" s="287"/>
      <c r="GC66" s="285"/>
      <c r="GD66" s="287"/>
      <c r="GE66" s="287"/>
      <c r="GF66" s="285"/>
      <c r="GG66" s="286"/>
      <c r="GH66" s="286"/>
      <c r="GI66" s="286"/>
      <c r="GJ66" s="286"/>
      <c r="GK66" s="286"/>
      <c r="GL66" s="286"/>
      <c r="GM66" s="163"/>
      <c r="GN66" s="154"/>
      <c r="GO66" s="287"/>
      <c r="GP66" s="287"/>
      <c r="GQ66" s="285"/>
      <c r="GR66" s="287"/>
      <c r="GS66" s="287"/>
      <c r="GT66" s="285"/>
      <c r="GU66" s="287"/>
      <c r="GV66" s="287"/>
      <c r="GW66" s="285"/>
      <c r="GX66" s="287"/>
      <c r="GY66" s="287"/>
      <c r="GZ66" s="285"/>
      <c r="HA66" s="287"/>
      <c r="HB66" s="287"/>
      <c r="HC66" s="285"/>
      <c r="HD66" s="287"/>
      <c r="HE66" s="287"/>
      <c r="HF66" s="285"/>
      <c r="HG66" s="287"/>
      <c r="HH66" s="287"/>
      <c r="HI66" s="285"/>
      <c r="HJ66" s="287"/>
      <c r="HK66" s="287"/>
      <c r="HL66" s="285"/>
      <c r="HM66" s="287"/>
      <c r="HN66" s="287"/>
      <c r="HO66" s="285"/>
      <c r="HP66" s="287"/>
      <c r="HQ66" s="287"/>
      <c r="HR66" s="285"/>
      <c r="HS66" s="287"/>
      <c r="HT66" s="287"/>
      <c r="HU66" s="285"/>
      <c r="HV66" s="287"/>
      <c r="HW66" s="287"/>
      <c r="HX66" s="285"/>
      <c r="HY66" s="287"/>
      <c r="HZ66" s="287"/>
      <c r="IA66" s="285"/>
      <c r="IB66" s="287"/>
      <c r="IC66" s="287"/>
      <c r="ID66" s="285"/>
      <c r="IE66" s="287"/>
      <c r="IF66" s="287"/>
      <c r="IG66" s="285"/>
      <c r="IH66" s="287"/>
      <c r="II66" s="287"/>
      <c r="IJ66" s="285"/>
      <c r="IK66" s="287"/>
      <c r="IL66" s="287"/>
      <c r="IM66" s="285"/>
      <c r="IN66" s="287"/>
      <c r="IO66" s="287"/>
      <c r="IP66" s="285"/>
      <c r="IQ66" s="287"/>
      <c r="IR66" s="287"/>
      <c r="IS66" s="285"/>
      <c r="IT66" s="287"/>
      <c r="IU66" s="287"/>
      <c r="IV66" s="285"/>
      <c r="IW66" s="287"/>
      <c r="IX66" s="287"/>
      <c r="IY66" s="285"/>
      <c r="IZ66" s="286"/>
      <c r="JA66" s="286"/>
      <c r="JB66" s="286"/>
      <c r="JC66" s="287"/>
      <c r="JD66" s="287"/>
      <c r="JE66" s="285"/>
      <c r="JF66" s="286"/>
      <c r="JG66" s="286"/>
      <c r="JH66" s="286"/>
      <c r="JI66" s="287"/>
      <c r="JJ66" s="287"/>
      <c r="JK66" s="285"/>
      <c r="JL66" s="287"/>
      <c r="JM66" s="287"/>
      <c r="JN66" s="285"/>
      <c r="JO66" s="286"/>
      <c r="JP66" s="286"/>
      <c r="JQ66" s="286"/>
      <c r="JR66" s="286"/>
      <c r="JS66" s="286"/>
      <c r="JT66" s="286"/>
      <c r="JU66" s="163"/>
      <c r="JV66" s="154"/>
      <c r="JW66" s="287"/>
      <c r="JX66" s="287"/>
      <c r="JY66" s="285"/>
      <c r="JZ66" s="287"/>
      <c r="KA66" s="287"/>
      <c r="KB66" s="285"/>
      <c r="KC66" s="287"/>
      <c r="KD66" s="287"/>
      <c r="KE66" s="285"/>
      <c r="KF66" s="287"/>
      <c r="KG66" s="287"/>
      <c r="KH66" s="285"/>
      <c r="KI66" s="287"/>
      <c r="KJ66" s="287"/>
      <c r="KK66" s="285"/>
      <c r="KL66" s="287"/>
      <c r="KM66" s="287"/>
      <c r="KN66" s="285"/>
      <c r="KO66" s="287"/>
      <c r="KP66" s="287"/>
      <c r="KQ66" s="285"/>
      <c r="KR66" s="287"/>
      <c r="KS66" s="287"/>
      <c r="KT66" s="285"/>
      <c r="KU66" s="287"/>
      <c r="KV66" s="287"/>
      <c r="KW66" s="285"/>
      <c r="KX66" s="287"/>
      <c r="KY66" s="287"/>
      <c r="KZ66" s="285"/>
      <c r="LA66" s="287"/>
      <c r="LB66" s="287"/>
      <c r="LC66" s="285"/>
      <c r="LD66" s="287"/>
      <c r="LE66" s="287"/>
      <c r="LF66" s="285"/>
      <c r="LG66" s="287"/>
      <c r="LH66" s="287"/>
      <c r="LI66" s="285"/>
      <c r="LJ66" s="287"/>
      <c r="LK66" s="287"/>
      <c r="LL66" s="285"/>
      <c r="LM66" s="287"/>
      <c r="LN66" s="287"/>
      <c r="LO66" s="285"/>
      <c r="LP66" s="287"/>
      <c r="LQ66" s="287"/>
      <c r="LR66" s="285"/>
      <c r="LS66" s="287"/>
      <c r="LT66" s="287"/>
      <c r="LU66" s="285"/>
      <c r="LV66" s="287"/>
      <c r="LW66" s="287"/>
      <c r="LX66" s="285"/>
      <c r="LY66" s="287"/>
      <c r="LZ66" s="287"/>
      <c r="MA66" s="285"/>
      <c r="MB66" s="287"/>
      <c r="MC66" s="287"/>
      <c r="MD66" s="285"/>
      <c r="ME66" s="287"/>
      <c r="MF66" s="287"/>
      <c r="MG66" s="285"/>
      <c r="MH66" s="286"/>
      <c r="MI66" s="286"/>
      <c r="MJ66" s="286"/>
      <c r="MK66" s="287"/>
      <c r="ML66" s="287"/>
      <c r="MM66" s="285"/>
      <c r="MN66" s="286"/>
      <c r="MO66" s="286"/>
      <c r="MP66" s="286"/>
      <c r="MQ66" s="287"/>
      <c r="MR66" s="287"/>
      <c r="MS66" s="285"/>
      <c r="MT66" s="287"/>
      <c r="MU66" s="287"/>
      <c r="MV66" s="285"/>
      <c r="MW66" s="286"/>
      <c r="MX66" s="286"/>
      <c r="MY66" s="286"/>
      <c r="MZ66" s="286"/>
      <c r="NA66" s="286"/>
      <c r="NB66" s="286"/>
      <c r="NC66" s="163"/>
      <c r="ND66" s="154"/>
      <c r="NE66" s="287"/>
      <c r="NF66" s="287"/>
      <c r="NG66" s="285"/>
      <c r="NH66" s="287"/>
      <c r="NI66" s="287"/>
      <c r="NJ66" s="285"/>
      <c r="NK66" s="287"/>
      <c r="NL66" s="287"/>
      <c r="NM66" s="285"/>
      <c r="NN66" s="287"/>
      <c r="NO66" s="287"/>
      <c r="NP66" s="285"/>
      <c r="NQ66" s="287"/>
      <c r="NR66" s="287"/>
      <c r="NS66" s="285"/>
      <c r="NT66" s="287"/>
      <c r="NU66" s="287"/>
      <c r="NV66" s="285"/>
      <c r="NW66" s="287"/>
      <c r="NX66" s="287"/>
      <c r="NY66" s="285"/>
      <c r="NZ66" s="287"/>
      <c r="OA66" s="287"/>
      <c r="OB66" s="285"/>
      <c r="OC66" s="287"/>
      <c r="OD66" s="287"/>
      <c r="OE66" s="285"/>
      <c r="OF66" s="287"/>
      <c r="OG66" s="287"/>
      <c r="OH66" s="285"/>
      <c r="OI66" s="287"/>
      <c r="OJ66" s="287"/>
      <c r="OK66" s="285"/>
      <c r="OL66" s="287"/>
      <c r="OM66" s="287"/>
      <c r="ON66" s="285"/>
      <c r="OO66" s="287"/>
      <c r="OP66" s="287"/>
      <c r="OQ66" s="285"/>
      <c r="OR66" s="287"/>
      <c r="OS66" s="287"/>
      <c r="OT66" s="285"/>
      <c r="OU66" s="287"/>
      <c r="OV66" s="287"/>
      <c r="OW66" s="285"/>
      <c r="OX66" s="287"/>
      <c r="OY66" s="287"/>
      <c r="OZ66" s="285"/>
      <c r="PA66" s="287"/>
      <c r="PB66" s="287"/>
      <c r="PC66" s="285"/>
      <c r="PD66" s="287"/>
      <c r="PE66" s="287"/>
      <c r="PF66" s="285"/>
      <c r="PG66" s="287"/>
      <c r="PH66" s="287"/>
      <c r="PI66" s="285"/>
      <c r="PJ66" s="287"/>
      <c r="PK66" s="287"/>
      <c r="PL66" s="285"/>
      <c r="PM66" s="287"/>
      <c r="PN66" s="287"/>
      <c r="PO66" s="285"/>
      <c r="PP66" s="286"/>
      <c r="PQ66" s="286"/>
      <c r="PR66" s="286"/>
      <c r="PS66" s="287"/>
      <c r="PT66" s="287"/>
      <c r="PU66" s="285"/>
      <c r="PV66" s="286"/>
      <c r="PW66" s="286"/>
      <c r="PX66" s="286"/>
      <c r="PY66" s="287"/>
      <c r="PZ66" s="287"/>
      <c r="QA66" s="285"/>
      <c r="QB66" s="287"/>
      <c r="QC66" s="287"/>
      <c r="QD66" s="285"/>
      <c r="QE66" s="286"/>
      <c r="QF66" s="286"/>
      <c r="QG66" s="286"/>
      <c r="QH66" s="286"/>
      <c r="QI66" s="286"/>
      <c r="QJ66" s="286"/>
      <c r="QK66" s="163"/>
      <c r="QL66" s="154"/>
      <c r="QM66" s="287"/>
      <c r="QN66" s="287"/>
      <c r="QO66" s="285"/>
      <c r="QP66" s="287"/>
      <c r="QQ66" s="287"/>
      <c r="QR66" s="285"/>
      <c r="QS66" s="287"/>
      <c r="QT66" s="287"/>
      <c r="QU66" s="285"/>
      <c r="QV66" s="287"/>
      <c r="QW66" s="287"/>
      <c r="QX66" s="285"/>
      <c r="QY66" s="287"/>
      <c r="QZ66" s="287"/>
      <c r="RA66" s="285"/>
      <c r="RB66" s="287"/>
      <c r="RC66" s="287"/>
      <c r="RD66" s="285"/>
      <c r="RE66" s="287"/>
      <c r="RF66" s="287"/>
      <c r="RG66" s="285"/>
      <c r="RH66" s="287"/>
      <c r="RI66" s="287"/>
      <c r="RJ66" s="285"/>
      <c r="RK66" s="287"/>
      <c r="RL66" s="287"/>
      <c r="RM66" s="285"/>
      <c r="RN66" s="287"/>
      <c r="RO66" s="287"/>
      <c r="RP66" s="285"/>
      <c r="RQ66" s="287"/>
      <c r="RR66" s="287"/>
      <c r="RS66" s="285"/>
      <c r="RT66" s="287"/>
      <c r="RU66" s="287"/>
      <c r="RV66" s="285"/>
      <c r="RW66" s="287"/>
      <c r="RX66" s="287"/>
      <c r="RY66" s="285"/>
      <c r="RZ66" s="287"/>
      <c r="SA66" s="287"/>
      <c r="SB66" s="285"/>
      <c r="SC66" s="287"/>
      <c r="SD66" s="287"/>
      <c r="SE66" s="285"/>
      <c r="SF66" s="287"/>
      <c r="SG66" s="287"/>
      <c r="SH66" s="285"/>
      <c r="SI66" s="287"/>
      <c r="SJ66" s="287"/>
      <c r="SK66" s="285"/>
      <c r="SL66" s="287"/>
      <c r="SM66" s="287"/>
      <c r="SN66" s="285"/>
      <c r="SO66" s="287"/>
      <c r="SP66" s="287"/>
      <c r="SQ66" s="285"/>
      <c r="SR66" s="287"/>
      <c r="SS66" s="287"/>
      <c r="ST66" s="285"/>
      <c r="SU66" s="287"/>
      <c r="SV66" s="287"/>
      <c r="SW66" s="285"/>
      <c r="SX66" s="286"/>
      <c r="SY66" s="286"/>
      <c r="SZ66" s="286"/>
      <c r="TA66" s="287"/>
      <c r="TB66" s="287"/>
      <c r="TC66" s="285"/>
      <c r="TD66" s="286"/>
      <c r="TE66" s="286"/>
      <c r="TF66" s="286"/>
      <c r="TG66" s="287"/>
      <c r="TH66" s="287"/>
      <c r="TI66" s="285"/>
      <c r="TJ66" s="287"/>
      <c r="TK66" s="287"/>
      <c r="TL66" s="285"/>
      <c r="TM66" s="286"/>
      <c r="TN66" s="286"/>
      <c r="TO66" s="286"/>
      <c r="TP66" s="286"/>
      <c r="TQ66" s="286"/>
      <c r="TR66" s="286"/>
      <c r="TS66" s="163"/>
      <c r="TT66" s="154"/>
      <c r="TU66" s="287"/>
      <c r="TV66" s="287"/>
      <c r="TW66" s="285"/>
      <c r="TX66" s="287"/>
      <c r="TY66" s="287"/>
      <c r="TZ66" s="285"/>
      <c r="UA66" s="287"/>
      <c r="UB66" s="287"/>
      <c r="UC66" s="285"/>
      <c r="UD66" s="287"/>
      <c r="UE66" s="287"/>
      <c r="UF66" s="285"/>
      <c r="UG66" s="287"/>
      <c r="UH66" s="287"/>
      <c r="UI66" s="285"/>
      <c r="UJ66" s="287"/>
      <c r="UK66" s="287"/>
      <c r="UL66" s="285"/>
      <c r="UM66" s="287"/>
      <c r="UN66" s="287"/>
      <c r="UO66" s="285"/>
      <c r="UP66" s="287"/>
      <c r="UQ66" s="287"/>
      <c r="UR66" s="285"/>
      <c r="US66" s="287"/>
      <c r="UT66" s="287"/>
      <c r="UU66" s="285"/>
      <c r="UV66" s="287"/>
      <c r="UW66" s="287"/>
      <c r="UX66" s="285"/>
      <c r="UY66" s="287"/>
      <c r="UZ66" s="287"/>
      <c r="VA66" s="285"/>
      <c r="VB66" s="287"/>
      <c r="VC66" s="287"/>
      <c r="VD66" s="285"/>
      <c r="VE66" s="287"/>
      <c r="VF66" s="287"/>
      <c r="VG66" s="285"/>
      <c r="VH66" s="287"/>
      <c r="VI66" s="287"/>
      <c r="VJ66" s="285"/>
      <c r="VK66" s="287"/>
      <c r="VL66" s="287"/>
      <c r="VM66" s="285"/>
      <c r="VN66" s="287"/>
      <c r="VO66" s="287"/>
      <c r="VP66" s="285"/>
      <c r="VQ66" s="287"/>
      <c r="VR66" s="287"/>
      <c r="VS66" s="285"/>
      <c r="VT66" s="287"/>
      <c r="VU66" s="287"/>
      <c r="VV66" s="285"/>
      <c r="VW66" s="287"/>
      <c r="VX66" s="287"/>
      <c r="VY66" s="285"/>
      <c r="VZ66" s="287"/>
      <c r="WA66" s="287"/>
      <c r="WB66" s="285"/>
      <c r="WC66" s="287"/>
      <c r="WD66" s="287"/>
      <c r="WE66" s="285"/>
      <c r="WF66" s="286"/>
      <c r="WG66" s="286"/>
      <c r="WH66" s="286"/>
      <c r="WI66" s="287"/>
      <c r="WJ66" s="287"/>
      <c r="WK66" s="285"/>
      <c r="WL66" s="286"/>
      <c r="WM66" s="286"/>
      <c r="WN66" s="286"/>
      <c r="WO66" s="287"/>
      <c r="WP66" s="287"/>
      <c r="WQ66" s="285"/>
      <c r="WR66" s="287"/>
      <c r="WS66" s="287"/>
      <c r="WT66" s="285"/>
      <c r="WU66" s="286"/>
      <c r="WV66" s="286"/>
      <c r="WW66" s="286"/>
      <c r="WX66" s="286"/>
      <c r="WY66" s="286"/>
      <c r="WZ66" s="286"/>
      <c r="XA66" s="163"/>
      <c r="XB66" s="154"/>
      <c r="XC66" s="287"/>
      <c r="XD66" s="287"/>
      <c r="XE66" s="285"/>
      <c r="XF66" s="287"/>
      <c r="XG66" s="287"/>
      <c r="XH66" s="285"/>
      <c r="XI66" s="287"/>
      <c r="XJ66" s="287"/>
      <c r="XK66" s="285"/>
      <c r="XL66" s="287"/>
      <c r="XM66" s="287"/>
      <c r="XN66" s="285"/>
      <c r="XO66" s="287"/>
      <c r="XP66" s="287"/>
      <c r="XQ66" s="285"/>
      <c r="XR66" s="287"/>
      <c r="XS66" s="287"/>
      <c r="XT66" s="285"/>
      <c r="XU66" s="287"/>
      <c r="XV66" s="287"/>
      <c r="XW66" s="285"/>
      <c r="XX66" s="287"/>
      <c r="XY66" s="287"/>
      <c r="XZ66" s="285"/>
      <c r="YA66" s="287"/>
      <c r="YB66" s="287"/>
      <c r="YC66" s="285"/>
      <c r="YD66" s="287"/>
      <c r="YE66" s="287"/>
      <c r="YF66" s="285"/>
      <c r="YG66" s="287"/>
      <c r="YH66" s="287"/>
      <c r="YI66" s="285"/>
      <c r="YJ66" s="287"/>
      <c r="YK66" s="287"/>
      <c r="YL66" s="285"/>
      <c r="YM66" s="287"/>
      <c r="YN66" s="287"/>
      <c r="YO66" s="285"/>
      <c r="YP66" s="287"/>
      <c r="YQ66" s="287"/>
      <c r="YR66" s="285"/>
      <c r="YS66" s="287"/>
      <c r="YT66" s="287"/>
      <c r="YU66" s="285"/>
      <c r="YV66" s="287"/>
      <c r="YW66" s="287"/>
      <c r="YX66" s="285"/>
      <c r="YY66" s="287"/>
      <c r="YZ66" s="287"/>
      <c r="ZA66" s="285"/>
      <c r="ZB66" s="287"/>
      <c r="ZC66" s="287"/>
      <c r="ZD66" s="285"/>
      <c r="ZE66" s="287"/>
      <c r="ZF66" s="287"/>
      <c r="ZG66" s="285"/>
      <c r="ZH66" s="287"/>
      <c r="ZI66" s="287"/>
      <c r="ZJ66" s="285"/>
      <c r="ZK66" s="287"/>
      <c r="ZL66" s="287"/>
      <c r="ZM66" s="285"/>
      <c r="ZN66" s="286"/>
      <c r="ZO66" s="286"/>
      <c r="ZP66" s="286"/>
      <c r="ZQ66" s="287"/>
      <c r="ZR66" s="287"/>
      <c r="ZS66" s="285"/>
      <c r="ZT66" s="286"/>
      <c r="ZU66" s="286"/>
      <c r="ZV66" s="286"/>
      <c r="ZW66" s="287"/>
      <c r="ZX66" s="287"/>
      <c r="ZY66" s="285"/>
      <c r="ZZ66" s="287"/>
      <c r="AAA66" s="287"/>
      <c r="AAB66" s="285"/>
      <c r="AAC66" s="286"/>
      <c r="AAD66" s="286"/>
      <c r="AAE66" s="286"/>
      <c r="AAF66" s="286"/>
      <c r="AAG66" s="286"/>
      <c r="AAH66" s="286"/>
      <c r="AAI66" s="163"/>
      <c r="AAJ66" s="154"/>
      <c r="AAK66" s="287"/>
      <c r="AAL66" s="287"/>
      <c r="AAM66" s="285"/>
      <c r="AAN66" s="287"/>
      <c r="AAO66" s="287"/>
      <c r="AAP66" s="285"/>
      <c r="AAQ66" s="287"/>
      <c r="AAR66" s="287"/>
      <c r="AAS66" s="285"/>
      <c r="AAT66" s="287"/>
      <c r="AAU66" s="287"/>
      <c r="AAV66" s="285"/>
      <c r="AAW66" s="287"/>
      <c r="AAX66" s="287"/>
      <c r="AAY66" s="285"/>
      <c r="AAZ66" s="287"/>
      <c r="ABA66" s="287"/>
      <c r="ABB66" s="285"/>
      <c r="ABC66" s="287"/>
      <c r="ABD66" s="287"/>
      <c r="ABE66" s="285"/>
      <c r="ABF66" s="287"/>
      <c r="ABG66" s="287"/>
      <c r="ABH66" s="285"/>
      <c r="ABI66" s="287"/>
      <c r="ABJ66" s="287"/>
      <c r="ABK66" s="285"/>
      <c r="ABL66" s="287"/>
      <c r="ABM66" s="287"/>
      <c r="ABN66" s="285"/>
      <c r="ABO66" s="287"/>
      <c r="ABP66" s="287"/>
      <c r="ABQ66" s="285"/>
      <c r="ABR66" s="287"/>
      <c r="ABS66" s="287"/>
      <c r="ABT66" s="285"/>
      <c r="ABU66" s="287"/>
      <c r="ABV66" s="287"/>
      <c r="ABW66" s="285"/>
      <c r="ABX66" s="287"/>
      <c r="ABY66" s="287"/>
      <c r="ABZ66" s="285"/>
      <c r="ACA66" s="287"/>
      <c r="ACB66" s="287"/>
      <c r="ACC66" s="285"/>
      <c r="ACD66" s="287"/>
      <c r="ACE66" s="287"/>
      <c r="ACF66" s="285"/>
      <c r="ACG66" s="287"/>
      <c r="ACH66" s="287"/>
      <c r="ACI66" s="285"/>
      <c r="ACJ66" s="287"/>
      <c r="ACK66" s="287"/>
      <c r="ACL66" s="285"/>
      <c r="ACM66" s="287"/>
      <c r="ACN66" s="287"/>
      <c r="ACO66" s="285"/>
      <c r="ACP66" s="287"/>
      <c r="ACQ66" s="287"/>
      <c r="ACR66" s="285"/>
      <c r="ACS66" s="287"/>
      <c r="ACT66" s="287"/>
      <c r="ACU66" s="285"/>
      <c r="ACV66" s="286"/>
      <c r="ACW66" s="286"/>
      <c r="ACX66" s="286"/>
      <c r="ACY66" s="287"/>
      <c r="ACZ66" s="287"/>
      <c r="ADA66" s="285"/>
      <c r="ADB66" s="286"/>
      <c r="ADC66" s="286"/>
      <c r="ADD66" s="286"/>
      <c r="ADE66" s="287"/>
      <c r="ADF66" s="287"/>
      <c r="ADG66" s="285"/>
      <c r="ADH66" s="287"/>
      <c r="ADI66" s="287"/>
      <c r="ADJ66" s="285"/>
      <c r="ADK66" s="286"/>
      <c r="ADL66" s="286"/>
      <c r="ADM66" s="286"/>
      <c r="ADN66" s="286"/>
      <c r="ADO66" s="286"/>
      <c r="ADP66" s="286"/>
      <c r="ADQ66" s="163"/>
      <c r="ADR66" s="154"/>
      <c r="ADS66" s="287"/>
      <c r="ADT66" s="287"/>
      <c r="ADU66" s="285"/>
      <c r="ADV66" s="287"/>
      <c r="ADW66" s="287"/>
      <c r="ADX66" s="285"/>
      <c r="ADY66" s="287"/>
      <c r="ADZ66" s="287"/>
      <c r="AEA66" s="285"/>
      <c r="AEB66" s="287"/>
      <c r="AEC66" s="287"/>
      <c r="AED66" s="285"/>
      <c r="AEE66" s="287"/>
      <c r="AEF66" s="287"/>
      <c r="AEG66" s="285"/>
      <c r="AEH66" s="287"/>
      <c r="AEI66" s="287"/>
      <c r="AEJ66" s="285"/>
      <c r="AEK66" s="287"/>
      <c r="AEL66" s="287"/>
      <c r="AEM66" s="285"/>
      <c r="AEN66" s="287"/>
      <c r="AEO66" s="287"/>
      <c r="AEP66" s="285"/>
      <c r="AEQ66" s="287"/>
      <c r="AER66" s="287"/>
      <c r="AES66" s="285"/>
      <c r="AET66" s="287"/>
      <c r="AEU66" s="287"/>
      <c r="AEV66" s="285"/>
      <c r="AEW66" s="287"/>
      <c r="AEX66" s="287"/>
      <c r="AEY66" s="285"/>
      <c r="AEZ66" s="287"/>
      <c r="AFA66" s="287"/>
      <c r="AFB66" s="285"/>
      <c r="AFC66" s="287"/>
      <c r="AFD66" s="287"/>
      <c r="AFE66" s="285"/>
      <c r="AFF66" s="287"/>
      <c r="AFG66" s="287"/>
      <c r="AFH66" s="285"/>
      <c r="AFI66" s="287"/>
      <c r="AFJ66" s="287"/>
      <c r="AFK66" s="285"/>
      <c r="AFL66" s="287"/>
      <c r="AFM66" s="287"/>
      <c r="AFN66" s="285"/>
      <c r="AFO66" s="287"/>
      <c r="AFP66" s="287"/>
      <c r="AFQ66" s="285"/>
      <c r="AFR66" s="287"/>
      <c r="AFS66" s="287"/>
      <c r="AFT66" s="285"/>
      <c r="AFU66" s="287"/>
      <c r="AFV66" s="287"/>
      <c r="AFW66" s="285"/>
      <c r="AFX66" s="287"/>
      <c r="AFY66" s="287"/>
      <c r="AFZ66" s="285"/>
      <c r="AGA66" s="287"/>
      <c r="AGB66" s="287"/>
      <c r="AGC66" s="285"/>
      <c r="AGD66" s="286"/>
      <c r="AGE66" s="286"/>
      <c r="AGF66" s="286"/>
      <c r="AGG66" s="287"/>
      <c r="AGH66" s="287"/>
      <c r="AGI66" s="285"/>
      <c r="AGJ66" s="286"/>
      <c r="AGK66" s="286"/>
      <c r="AGL66" s="286"/>
      <c r="AGM66" s="287"/>
      <c r="AGN66" s="287"/>
      <c r="AGO66" s="285"/>
      <c r="AGP66" s="287"/>
      <c r="AGQ66" s="287"/>
      <c r="AGR66" s="285"/>
      <c r="AGS66" s="286"/>
      <c r="AGT66" s="286"/>
      <c r="AGU66" s="286"/>
      <c r="AGV66" s="286"/>
      <c r="AGW66" s="286"/>
      <c r="AGX66" s="286"/>
      <c r="AGY66" s="163"/>
      <c r="AGZ66" s="154"/>
      <c r="AHA66" s="287"/>
      <c r="AHB66" s="287"/>
      <c r="AHC66" s="285"/>
      <c r="AHD66" s="287"/>
      <c r="AHE66" s="287"/>
      <c r="AHF66" s="285"/>
      <c r="AHG66" s="287"/>
      <c r="AHH66" s="287"/>
      <c r="AHI66" s="285"/>
      <c r="AHJ66" s="287"/>
      <c r="AHK66" s="287"/>
      <c r="AHL66" s="285"/>
      <c r="AHM66" s="287"/>
      <c r="AHN66" s="287"/>
      <c r="AHO66" s="285"/>
      <c r="AHP66" s="287"/>
      <c r="AHQ66" s="287"/>
      <c r="AHR66" s="285"/>
      <c r="AHS66" s="287"/>
      <c r="AHT66" s="287"/>
      <c r="AHU66" s="285"/>
      <c r="AHV66" s="287"/>
      <c r="AHW66" s="287"/>
      <c r="AHX66" s="285"/>
      <c r="AHY66" s="287"/>
      <c r="AHZ66" s="287"/>
      <c r="AIA66" s="285"/>
      <c r="AIB66" s="287"/>
      <c r="AIC66" s="287"/>
      <c r="AID66" s="285"/>
      <c r="AIE66" s="287"/>
      <c r="AIF66" s="287"/>
      <c r="AIG66" s="285"/>
      <c r="AIH66" s="287"/>
      <c r="AII66" s="287"/>
      <c r="AIJ66" s="285"/>
      <c r="AIK66" s="287"/>
      <c r="AIL66" s="287"/>
      <c r="AIM66" s="285"/>
      <c r="AIN66" s="287"/>
      <c r="AIO66" s="287"/>
      <c r="AIP66" s="285"/>
      <c r="AIQ66" s="287"/>
      <c r="AIR66" s="287"/>
      <c r="AIS66" s="285"/>
      <c r="AIT66" s="287"/>
      <c r="AIU66" s="287"/>
      <c r="AIV66" s="285"/>
      <c r="AIW66" s="287"/>
      <c r="AIX66" s="287"/>
      <c r="AIY66" s="285"/>
      <c r="AIZ66" s="287"/>
      <c r="AJA66" s="287"/>
      <c r="AJB66" s="285"/>
      <c r="AJC66" s="287"/>
      <c r="AJD66" s="287"/>
      <c r="AJE66" s="285"/>
      <c r="AJF66" s="287"/>
      <c r="AJG66" s="287"/>
      <c r="AJH66" s="285"/>
      <c r="AJI66" s="287"/>
      <c r="AJJ66" s="287"/>
      <c r="AJK66" s="285"/>
      <c r="AJL66" s="286"/>
      <c r="AJM66" s="286"/>
      <c r="AJN66" s="286"/>
      <c r="AJO66" s="287"/>
      <c r="AJP66" s="287"/>
      <c r="AJQ66" s="285"/>
      <c r="AJR66" s="286"/>
      <c r="AJS66" s="286"/>
      <c r="AJT66" s="286"/>
      <c r="AJU66" s="287"/>
      <c r="AJV66" s="287"/>
      <c r="AJW66" s="285"/>
      <c r="AJX66" s="287"/>
      <c r="AJY66" s="287"/>
      <c r="AJZ66" s="285"/>
      <c r="AKA66" s="286"/>
      <c r="AKB66" s="286"/>
      <c r="AKC66" s="286"/>
      <c r="AKD66" s="286"/>
      <c r="AKE66" s="286"/>
      <c r="AKF66" s="286"/>
      <c r="AKG66" s="163"/>
      <c r="AKH66" s="154"/>
      <c r="AKI66" s="287"/>
      <c r="AKJ66" s="287"/>
      <c r="AKK66" s="285"/>
      <c r="AKL66" s="287"/>
      <c r="AKM66" s="287"/>
      <c r="AKN66" s="285"/>
      <c r="AKO66" s="287"/>
      <c r="AKP66" s="287"/>
      <c r="AKQ66" s="285"/>
      <c r="AKR66" s="287"/>
      <c r="AKS66" s="287"/>
      <c r="AKT66" s="285"/>
      <c r="AKU66" s="287"/>
      <c r="AKV66" s="287"/>
      <c r="AKW66" s="285"/>
      <c r="AKX66" s="287"/>
      <c r="AKY66" s="287"/>
      <c r="AKZ66" s="285"/>
      <c r="ALA66" s="287"/>
      <c r="ALB66" s="287"/>
      <c r="ALC66" s="285"/>
      <c r="ALD66" s="287"/>
      <c r="ALE66" s="287"/>
      <c r="ALF66" s="285"/>
      <c r="ALG66" s="287"/>
      <c r="ALH66" s="287"/>
      <c r="ALI66" s="285"/>
      <c r="ALJ66" s="287"/>
      <c r="ALK66" s="287"/>
      <c r="ALL66" s="285"/>
      <c r="ALM66" s="287"/>
      <c r="ALN66" s="287"/>
      <c r="ALO66" s="285"/>
      <c r="ALP66" s="287"/>
      <c r="ALQ66" s="287"/>
      <c r="ALR66" s="285"/>
      <c r="ALS66" s="287"/>
      <c r="ALT66" s="287"/>
      <c r="ALU66" s="285"/>
      <c r="ALV66" s="287"/>
      <c r="ALW66" s="287"/>
      <c r="ALX66" s="285"/>
      <c r="ALY66" s="287"/>
      <c r="ALZ66" s="287"/>
      <c r="AMA66" s="285"/>
      <c r="AMB66" s="287"/>
      <c r="AMC66" s="287"/>
      <c r="AMD66" s="285"/>
      <c r="AME66" s="287"/>
      <c r="AMF66" s="287"/>
      <c r="AMG66" s="285"/>
      <c r="AMH66" s="287"/>
      <c r="AMI66" s="287"/>
      <c r="AMJ66" s="285"/>
      <c r="AMK66" s="287"/>
      <c r="AML66" s="287"/>
      <c r="AMM66" s="285"/>
      <c r="AMN66" s="287"/>
      <c r="AMO66" s="287"/>
      <c r="AMP66" s="285"/>
      <c r="AMQ66" s="287"/>
      <c r="AMR66" s="287"/>
      <c r="AMS66" s="285"/>
      <c r="AMT66" s="286"/>
      <c r="AMU66" s="286"/>
      <c r="AMV66" s="286"/>
      <c r="AMW66" s="287"/>
      <c r="AMX66" s="287"/>
      <c r="AMY66" s="285"/>
      <c r="AMZ66" s="286"/>
      <c r="ANA66" s="286"/>
      <c r="ANB66" s="286"/>
      <c r="ANC66" s="287"/>
      <c r="AND66" s="287"/>
      <c r="ANE66" s="285"/>
      <c r="ANF66" s="287"/>
      <c r="ANG66" s="287"/>
      <c r="ANH66" s="285"/>
      <c r="ANI66" s="286"/>
      <c r="ANJ66" s="286"/>
      <c r="ANK66" s="286"/>
      <c r="ANL66" s="286"/>
      <c r="ANM66" s="286"/>
      <c r="ANN66" s="286"/>
      <c r="ANO66" s="163"/>
      <c r="ANP66" s="154"/>
      <c r="ANQ66" s="287"/>
      <c r="ANR66" s="287"/>
      <c r="ANS66" s="285"/>
      <c r="ANT66" s="287"/>
      <c r="ANU66" s="287"/>
      <c r="ANV66" s="285"/>
      <c r="ANW66" s="287"/>
      <c r="ANX66" s="287"/>
      <c r="ANY66" s="285"/>
      <c r="ANZ66" s="287"/>
      <c r="AOA66" s="287"/>
      <c r="AOB66" s="285"/>
      <c r="AOC66" s="287"/>
      <c r="AOD66" s="287"/>
      <c r="AOE66" s="285"/>
      <c r="AOF66" s="287"/>
      <c r="AOG66" s="287"/>
      <c r="AOH66" s="285"/>
      <c r="AOI66" s="287"/>
      <c r="AOJ66" s="287"/>
      <c r="AOK66" s="285"/>
      <c r="AOL66" s="287"/>
      <c r="AOM66" s="287"/>
      <c r="AON66" s="285"/>
      <c r="AOO66" s="287"/>
      <c r="AOP66" s="287"/>
      <c r="AOQ66" s="285"/>
      <c r="AOR66" s="287"/>
      <c r="AOS66" s="287"/>
      <c r="AOT66" s="285"/>
      <c r="AOU66" s="287"/>
      <c r="AOV66" s="287"/>
      <c r="AOW66" s="285"/>
      <c r="AOX66" s="287"/>
      <c r="AOY66" s="287"/>
      <c r="AOZ66" s="285"/>
      <c r="APA66" s="287"/>
      <c r="APB66" s="287"/>
      <c r="APC66" s="285"/>
      <c r="APD66" s="287"/>
      <c r="APE66" s="287"/>
      <c r="APF66" s="285"/>
      <c r="APG66" s="287"/>
      <c r="APH66" s="287"/>
      <c r="API66" s="285"/>
      <c r="APJ66" s="287"/>
      <c r="APK66" s="287"/>
      <c r="APL66" s="285"/>
      <c r="APM66" s="287"/>
      <c r="APN66" s="287"/>
      <c r="APO66" s="285"/>
      <c r="APP66" s="287"/>
      <c r="APQ66" s="287"/>
      <c r="APR66" s="285"/>
      <c r="APS66" s="287"/>
      <c r="APT66" s="287"/>
      <c r="APU66" s="285"/>
      <c r="APV66" s="287"/>
      <c r="APW66" s="287"/>
      <c r="APX66" s="285"/>
      <c r="APY66" s="287"/>
      <c r="APZ66" s="287"/>
      <c r="AQA66" s="285"/>
      <c r="AQB66" s="286"/>
      <c r="AQC66" s="286"/>
      <c r="AQD66" s="286"/>
      <c r="AQE66" s="287"/>
      <c r="AQF66" s="287"/>
      <c r="AQG66" s="285"/>
      <c r="AQH66" s="286"/>
      <c r="AQI66" s="286"/>
      <c r="AQJ66" s="286"/>
      <c r="AQK66" s="287"/>
      <c r="AQL66" s="287"/>
      <c r="AQM66" s="285"/>
      <c r="AQN66" s="287"/>
      <c r="AQO66" s="287"/>
      <c r="AQP66" s="285"/>
      <c r="AQQ66" s="286"/>
      <c r="AQR66" s="286"/>
      <c r="AQS66" s="286"/>
      <c r="AQT66" s="286"/>
      <c r="AQU66" s="286"/>
      <c r="AQV66" s="286"/>
      <c r="AQW66" s="163"/>
      <c r="AQX66" s="154"/>
      <c r="AQY66" s="287"/>
      <c r="AQZ66" s="287"/>
      <c r="ARA66" s="285"/>
      <c r="ARB66" s="287"/>
      <c r="ARC66" s="287"/>
      <c r="ARD66" s="285"/>
      <c r="ARE66" s="287"/>
      <c r="ARF66" s="287"/>
      <c r="ARG66" s="285"/>
      <c r="ARH66" s="287"/>
      <c r="ARI66" s="287"/>
      <c r="ARJ66" s="285"/>
      <c r="ARK66" s="287"/>
      <c r="ARL66" s="287"/>
      <c r="ARM66" s="285"/>
      <c r="ARN66" s="287"/>
      <c r="ARO66" s="287"/>
      <c r="ARP66" s="285"/>
      <c r="ARQ66" s="287"/>
      <c r="ARR66" s="287"/>
      <c r="ARS66" s="285"/>
      <c r="ART66" s="287"/>
      <c r="ARU66" s="287"/>
      <c r="ARV66" s="285"/>
      <c r="ARW66" s="287"/>
      <c r="ARX66" s="287"/>
      <c r="ARY66" s="285"/>
      <c r="ARZ66" s="287"/>
      <c r="ASA66" s="287"/>
      <c r="ASB66" s="285"/>
      <c r="ASC66" s="287"/>
      <c r="ASD66" s="287"/>
      <c r="ASE66" s="285"/>
      <c r="ASF66" s="287"/>
      <c r="ASG66" s="287"/>
      <c r="ASH66" s="285"/>
      <c r="ASI66" s="287"/>
      <c r="ASJ66" s="287"/>
      <c r="ASK66" s="285"/>
      <c r="ASL66" s="287"/>
      <c r="ASM66" s="287"/>
      <c r="ASN66" s="285"/>
      <c r="ASO66" s="287"/>
      <c r="ASP66" s="287"/>
      <c r="ASQ66" s="285"/>
      <c r="ASR66" s="287"/>
      <c r="ASS66" s="287"/>
      <c r="AST66" s="285"/>
      <c r="ASU66" s="287"/>
      <c r="ASV66" s="287"/>
      <c r="ASW66" s="285"/>
      <c r="ASX66" s="287"/>
      <c r="ASY66" s="287"/>
      <c r="ASZ66" s="285"/>
      <c r="ATA66" s="287"/>
      <c r="ATB66" s="287"/>
      <c r="ATC66" s="285"/>
      <c r="ATD66" s="287"/>
      <c r="ATE66" s="287"/>
      <c r="ATF66" s="285"/>
      <c r="ATG66" s="287"/>
      <c r="ATH66" s="287"/>
      <c r="ATI66" s="285"/>
      <c r="ATJ66" s="286"/>
      <c r="ATK66" s="286"/>
      <c r="ATL66" s="286"/>
      <c r="ATM66" s="287"/>
      <c r="ATN66" s="287"/>
      <c r="ATO66" s="285"/>
      <c r="ATP66" s="286"/>
      <c r="ATQ66" s="286"/>
      <c r="ATR66" s="286"/>
      <c r="ATS66" s="287"/>
      <c r="ATT66" s="287"/>
      <c r="ATU66" s="285"/>
      <c r="ATV66" s="287"/>
      <c r="ATW66" s="287"/>
      <c r="ATX66" s="285"/>
      <c r="ATY66" s="286"/>
      <c r="ATZ66" s="286"/>
      <c r="AUA66" s="286"/>
      <c r="AUB66" s="286"/>
      <c r="AUC66" s="286"/>
      <c r="AUD66" s="286"/>
      <c r="AUE66" s="163"/>
      <c r="AUF66" s="154"/>
      <c r="AUG66" s="287"/>
      <c r="AUH66" s="287"/>
      <c r="AUI66" s="285"/>
      <c r="AUJ66" s="287"/>
      <c r="AUK66" s="287"/>
      <c r="AUL66" s="285"/>
      <c r="AUM66" s="287"/>
      <c r="AUN66" s="287"/>
      <c r="AUO66" s="285"/>
      <c r="AUP66" s="287"/>
      <c r="AUQ66" s="287"/>
      <c r="AUR66" s="285"/>
      <c r="AUS66" s="287"/>
      <c r="AUT66" s="287"/>
      <c r="AUU66" s="285"/>
      <c r="AUV66" s="287"/>
      <c r="AUW66" s="287"/>
      <c r="AUX66" s="285"/>
      <c r="AUY66" s="287"/>
      <c r="AUZ66" s="287"/>
      <c r="AVA66" s="285"/>
      <c r="AVB66" s="287"/>
      <c r="AVC66" s="287"/>
      <c r="AVD66" s="285"/>
      <c r="AVE66" s="287"/>
      <c r="AVF66" s="287"/>
      <c r="AVG66" s="285"/>
      <c r="AVH66" s="287"/>
      <c r="AVI66" s="287"/>
      <c r="AVJ66" s="285"/>
      <c r="AVK66" s="287"/>
      <c r="AVL66" s="287"/>
      <c r="AVM66" s="285"/>
      <c r="AVN66" s="287"/>
      <c r="AVO66" s="287"/>
      <c r="AVP66" s="285"/>
      <c r="AVQ66" s="287"/>
      <c r="AVR66" s="287"/>
      <c r="AVS66" s="285"/>
      <c r="AVT66" s="287"/>
      <c r="AVU66" s="287"/>
      <c r="AVV66" s="285"/>
      <c r="AVW66" s="287"/>
      <c r="AVX66" s="287"/>
      <c r="AVY66" s="285"/>
      <c r="AVZ66" s="287"/>
      <c r="AWA66" s="287"/>
      <c r="AWB66" s="285"/>
      <c r="AWC66" s="287"/>
      <c r="AWD66" s="287"/>
      <c r="AWE66" s="285"/>
      <c r="AWF66" s="287"/>
      <c r="AWG66" s="287"/>
      <c r="AWH66" s="285"/>
      <c r="AWI66" s="287"/>
      <c r="AWJ66" s="287"/>
      <c r="AWK66" s="285"/>
      <c r="AWL66" s="287"/>
      <c r="AWM66" s="287"/>
      <c r="AWN66" s="285"/>
      <c r="AWO66" s="287"/>
      <c r="AWP66" s="287"/>
      <c r="AWQ66" s="285"/>
      <c r="AWR66" s="286"/>
      <c r="AWS66" s="286"/>
      <c r="AWT66" s="286"/>
      <c r="AWU66" s="287"/>
      <c r="AWV66" s="287"/>
      <c r="AWW66" s="285"/>
      <c r="AWX66" s="286"/>
      <c r="AWY66" s="286"/>
      <c r="AWZ66" s="286"/>
      <c r="AXA66" s="287"/>
      <c r="AXB66" s="287"/>
      <c r="AXC66" s="285"/>
      <c r="AXD66" s="287"/>
      <c r="AXE66" s="287"/>
      <c r="AXF66" s="285"/>
      <c r="AXG66" s="286"/>
      <c r="AXH66" s="286"/>
      <c r="AXI66" s="286"/>
      <c r="AXJ66" s="286"/>
      <c r="AXK66" s="286"/>
      <c r="AXL66" s="286"/>
      <c r="AXM66" s="163"/>
      <c r="AXN66" s="154"/>
      <c r="AXO66" s="287"/>
      <c r="AXP66" s="287"/>
      <c r="AXQ66" s="285"/>
      <c r="AXR66" s="287"/>
      <c r="AXS66" s="287"/>
      <c r="AXT66" s="285"/>
      <c r="AXU66" s="287"/>
      <c r="AXV66" s="287"/>
      <c r="AXW66" s="285"/>
      <c r="AXX66" s="287"/>
      <c r="AXY66" s="287"/>
      <c r="AXZ66" s="285"/>
      <c r="AYA66" s="287"/>
      <c r="AYB66" s="287"/>
      <c r="AYC66" s="285"/>
      <c r="AYD66" s="287"/>
      <c r="AYE66" s="287"/>
      <c r="AYF66" s="285"/>
      <c r="AYG66" s="287"/>
      <c r="AYH66" s="287"/>
      <c r="AYI66" s="285"/>
      <c r="AYJ66" s="287"/>
      <c r="AYK66" s="287"/>
      <c r="AYL66" s="285"/>
      <c r="AYM66" s="287"/>
      <c r="AYN66" s="287"/>
      <c r="AYO66" s="285"/>
      <c r="AYP66" s="287"/>
      <c r="AYQ66" s="287"/>
      <c r="AYR66" s="285"/>
      <c r="AYS66" s="287"/>
      <c r="AYT66" s="287"/>
      <c r="AYU66" s="285"/>
      <c r="AYV66" s="287"/>
      <c r="AYW66" s="287"/>
      <c r="AYX66" s="285"/>
      <c r="AYY66" s="287"/>
      <c r="AYZ66" s="287"/>
      <c r="AZA66" s="285"/>
      <c r="AZB66" s="287"/>
      <c r="AZC66" s="287"/>
      <c r="AZD66" s="285"/>
      <c r="AZE66" s="287"/>
      <c r="AZF66" s="287"/>
      <c r="AZG66" s="285"/>
      <c r="AZH66" s="287"/>
      <c r="AZI66" s="287"/>
      <c r="AZJ66" s="285"/>
      <c r="AZK66" s="287"/>
      <c r="AZL66" s="287"/>
      <c r="AZM66" s="285"/>
      <c r="AZN66" s="287"/>
      <c r="AZO66" s="287"/>
      <c r="AZP66" s="285"/>
      <c r="AZQ66" s="287"/>
      <c r="AZR66" s="287"/>
      <c r="AZS66" s="285"/>
      <c r="AZT66" s="287"/>
      <c r="AZU66" s="287"/>
      <c r="AZV66" s="285"/>
      <c r="AZW66" s="287"/>
      <c r="AZX66" s="287"/>
      <c r="AZY66" s="285"/>
      <c r="AZZ66" s="286"/>
      <c r="BAA66" s="286"/>
      <c r="BAB66" s="286"/>
      <c r="BAC66" s="287"/>
      <c r="BAD66" s="287"/>
      <c r="BAE66" s="285"/>
      <c r="BAF66" s="286"/>
      <c r="BAG66" s="286"/>
      <c r="BAH66" s="286"/>
      <c r="BAI66" s="287"/>
      <c r="BAJ66" s="287"/>
      <c r="BAK66" s="285"/>
      <c r="BAL66" s="287"/>
      <c r="BAM66" s="287"/>
      <c r="BAN66" s="285"/>
      <c r="BAO66" s="286"/>
      <c r="BAP66" s="286"/>
      <c r="BAQ66" s="286"/>
      <c r="BAR66" s="286"/>
      <c r="BAS66" s="286"/>
      <c r="BAT66" s="286"/>
      <c r="BAU66" s="163"/>
      <c r="BAV66" s="154"/>
      <c r="BAW66" s="287"/>
      <c r="BAX66" s="287"/>
      <c r="BAY66" s="285"/>
      <c r="BAZ66" s="287"/>
      <c r="BBA66" s="287"/>
      <c r="BBB66" s="285"/>
      <c r="BBC66" s="287"/>
      <c r="BBD66" s="287"/>
      <c r="BBE66" s="285"/>
      <c r="BBF66" s="287"/>
      <c r="BBG66" s="287"/>
      <c r="BBH66" s="285"/>
      <c r="BBI66" s="287"/>
      <c r="BBJ66" s="287"/>
      <c r="BBK66" s="285"/>
      <c r="BBL66" s="287"/>
      <c r="BBM66" s="287"/>
      <c r="BBN66" s="285"/>
      <c r="BBO66" s="287"/>
      <c r="BBP66" s="287"/>
      <c r="BBQ66" s="285"/>
      <c r="BBR66" s="287"/>
      <c r="BBS66" s="287"/>
      <c r="BBT66" s="285"/>
      <c r="BBU66" s="287"/>
      <c r="BBV66" s="287"/>
      <c r="BBW66" s="285"/>
      <c r="BBX66" s="287"/>
      <c r="BBY66" s="287"/>
      <c r="BBZ66" s="285"/>
      <c r="BCA66" s="287"/>
      <c r="BCB66" s="287"/>
      <c r="BCC66" s="285"/>
      <c r="BCD66" s="287"/>
      <c r="BCE66" s="287"/>
      <c r="BCF66" s="285"/>
      <c r="BCG66" s="287"/>
      <c r="BCH66" s="287"/>
      <c r="BCI66" s="285"/>
      <c r="BCJ66" s="287"/>
      <c r="BCK66" s="287"/>
      <c r="BCL66" s="285"/>
      <c r="BCM66" s="287"/>
      <c r="BCN66" s="287"/>
      <c r="BCO66" s="285"/>
      <c r="BCP66" s="287"/>
      <c r="BCQ66" s="287"/>
      <c r="BCR66" s="285"/>
      <c r="BCS66" s="287"/>
      <c r="BCT66" s="287"/>
      <c r="BCU66" s="285"/>
      <c r="BCV66" s="287"/>
      <c r="BCW66" s="287"/>
      <c r="BCX66" s="285"/>
      <c r="BCY66" s="287"/>
      <c r="BCZ66" s="287"/>
      <c r="BDA66" s="285"/>
      <c r="BDB66" s="287"/>
      <c r="BDC66" s="287"/>
      <c r="BDD66" s="285"/>
      <c r="BDE66" s="287"/>
      <c r="BDF66" s="287"/>
      <c r="BDG66" s="285"/>
      <c r="BDH66" s="286"/>
      <c r="BDI66" s="286"/>
      <c r="BDJ66" s="286"/>
      <c r="BDK66" s="287"/>
      <c r="BDL66" s="287"/>
      <c r="BDM66" s="285"/>
      <c r="BDN66" s="286"/>
      <c r="BDO66" s="286"/>
      <c r="BDP66" s="286"/>
      <c r="BDQ66" s="287"/>
      <c r="BDR66" s="287"/>
      <c r="BDS66" s="285"/>
      <c r="BDT66" s="287"/>
      <c r="BDU66" s="287"/>
      <c r="BDV66" s="285"/>
      <c r="BDW66" s="286"/>
      <c r="BDX66" s="286"/>
      <c r="BDY66" s="286"/>
      <c r="BDZ66" s="286"/>
      <c r="BEA66" s="286"/>
      <c r="BEB66" s="286"/>
      <c r="BEC66" s="163"/>
      <c r="BED66" s="154"/>
      <c r="BEE66" s="287"/>
      <c r="BEF66" s="287"/>
      <c r="BEG66" s="285"/>
      <c r="BEH66" s="287"/>
      <c r="BEI66" s="287"/>
      <c r="BEJ66" s="285"/>
      <c r="BEK66" s="287"/>
      <c r="BEL66" s="287"/>
      <c r="BEM66" s="285"/>
      <c r="BEN66" s="287"/>
      <c r="BEO66" s="287"/>
      <c r="BEP66" s="285"/>
      <c r="BEQ66" s="287"/>
      <c r="BER66" s="287"/>
      <c r="BES66" s="285"/>
      <c r="BET66" s="287"/>
      <c r="BEU66" s="287"/>
      <c r="BEV66" s="285"/>
      <c r="BEW66" s="287"/>
      <c r="BEX66" s="287"/>
      <c r="BEY66" s="285"/>
      <c r="BEZ66" s="287"/>
      <c r="BFA66" s="287"/>
      <c r="BFB66" s="285"/>
      <c r="BFC66" s="287"/>
      <c r="BFD66" s="287"/>
      <c r="BFE66" s="285"/>
      <c r="BFF66" s="287"/>
      <c r="BFG66" s="287"/>
      <c r="BFH66" s="285"/>
      <c r="BFI66" s="287"/>
      <c r="BFJ66" s="287"/>
      <c r="BFK66" s="285"/>
      <c r="BFL66" s="287"/>
      <c r="BFM66" s="287"/>
      <c r="BFN66" s="285"/>
      <c r="BFO66" s="287"/>
      <c r="BFP66" s="287"/>
      <c r="BFQ66" s="285"/>
      <c r="BFR66" s="287"/>
      <c r="BFS66" s="287"/>
      <c r="BFT66" s="285"/>
      <c r="BFU66" s="287"/>
      <c r="BFV66" s="287"/>
      <c r="BFW66" s="285"/>
      <c r="BFX66" s="287"/>
      <c r="BFY66" s="287"/>
      <c r="BFZ66" s="285"/>
      <c r="BGA66" s="287"/>
      <c r="BGB66" s="287"/>
      <c r="BGC66" s="285"/>
      <c r="BGD66" s="287"/>
      <c r="BGE66" s="287"/>
      <c r="BGF66" s="285"/>
      <c r="BGG66" s="287"/>
      <c r="BGH66" s="287"/>
      <c r="BGI66" s="285"/>
      <c r="BGJ66" s="287"/>
      <c r="BGK66" s="287"/>
      <c r="BGL66" s="285"/>
      <c r="BGM66" s="287"/>
      <c r="BGN66" s="287"/>
      <c r="BGO66" s="285"/>
      <c r="BGP66" s="286"/>
      <c r="BGQ66" s="286"/>
      <c r="BGR66" s="286"/>
      <c r="BGS66" s="287"/>
      <c r="BGT66" s="287"/>
      <c r="BGU66" s="285"/>
      <c r="BGV66" s="286"/>
      <c r="BGW66" s="286"/>
      <c r="BGX66" s="286"/>
      <c r="BGY66" s="287"/>
      <c r="BGZ66" s="287"/>
      <c r="BHA66" s="285"/>
      <c r="BHB66" s="287"/>
      <c r="BHC66" s="287"/>
      <c r="BHD66" s="285"/>
      <c r="BHE66" s="286"/>
      <c r="BHF66" s="286"/>
      <c r="BHG66" s="286"/>
      <c r="BHH66" s="286"/>
      <c r="BHI66" s="286"/>
      <c r="BHJ66" s="286"/>
      <c r="BHK66" s="163"/>
      <c r="BHL66" s="154"/>
      <c r="BHM66" s="287"/>
      <c r="BHN66" s="287"/>
      <c r="BHO66" s="285"/>
      <c r="BHP66" s="287"/>
      <c r="BHQ66" s="287"/>
      <c r="BHR66" s="285"/>
      <c r="BHS66" s="287"/>
      <c r="BHT66" s="287"/>
      <c r="BHU66" s="285"/>
      <c r="BHV66" s="287"/>
      <c r="BHW66" s="287"/>
      <c r="BHX66" s="285"/>
      <c r="BHY66" s="287"/>
      <c r="BHZ66" s="287"/>
      <c r="BIA66" s="285"/>
      <c r="BIB66" s="287"/>
      <c r="BIC66" s="287"/>
      <c r="BID66" s="285"/>
      <c r="BIE66" s="287"/>
      <c r="BIF66" s="287"/>
      <c r="BIG66" s="285"/>
      <c r="BIH66" s="287"/>
      <c r="BII66" s="287"/>
      <c r="BIJ66" s="285"/>
      <c r="BIK66" s="287"/>
      <c r="BIL66" s="287"/>
      <c r="BIM66" s="285"/>
      <c r="BIN66" s="287"/>
      <c r="BIO66" s="287"/>
      <c r="BIP66" s="285"/>
      <c r="BIQ66" s="287"/>
      <c r="BIR66" s="287"/>
      <c r="BIS66" s="285"/>
      <c r="BIT66" s="287"/>
      <c r="BIU66" s="287"/>
      <c r="BIV66" s="285"/>
      <c r="BIW66" s="287"/>
      <c r="BIX66" s="287"/>
      <c r="BIY66" s="285"/>
      <c r="BIZ66" s="287"/>
      <c r="BJA66" s="287"/>
      <c r="BJB66" s="285"/>
      <c r="BJC66" s="287"/>
      <c r="BJD66" s="287"/>
      <c r="BJE66" s="285"/>
      <c r="BJF66" s="287"/>
      <c r="BJG66" s="287"/>
      <c r="BJH66" s="285"/>
      <c r="BJI66" s="287"/>
      <c r="BJJ66" s="287"/>
      <c r="BJK66" s="285"/>
      <c r="BJL66" s="287"/>
      <c r="BJM66" s="287"/>
      <c r="BJN66" s="285"/>
      <c r="BJO66" s="287"/>
      <c r="BJP66" s="287"/>
      <c r="BJQ66" s="285"/>
      <c r="BJR66" s="287"/>
      <c r="BJS66" s="287"/>
      <c r="BJT66" s="285"/>
      <c r="BJU66" s="287"/>
      <c r="BJV66" s="287"/>
      <c r="BJW66" s="285"/>
      <c r="BJX66" s="286"/>
      <c r="BJY66" s="286"/>
      <c r="BJZ66" s="286"/>
      <c r="BKA66" s="287"/>
      <c r="BKB66" s="287"/>
      <c r="BKC66" s="285"/>
      <c r="BKD66" s="286"/>
      <c r="BKE66" s="286"/>
      <c r="BKF66" s="286"/>
      <c r="BKG66" s="287"/>
      <c r="BKH66" s="287"/>
      <c r="BKI66" s="285"/>
      <c r="BKJ66" s="287"/>
      <c r="BKK66" s="287"/>
      <c r="BKL66" s="285"/>
      <c r="BKM66" s="286"/>
      <c r="BKN66" s="286"/>
      <c r="BKO66" s="286"/>
      <c r="BKP66" s="286"/>
      <c r="BKQ66" s="286"/>
      <c r="BKR66" s="286"/>
      <c r="BKS66" s="163"/>
      <c r="BKT66" s="154"/>
      <c r="BKU66" s="287"/>
      <c r="BKV66" s="287"/>
      <c r="BKW66" s="285"/>
      <c r="BKX66" s="287"/>
      <c r="BKY66" s="287"/>
      <c r="BKZ66" s="285"/>
      <c r="BLA66" s="287"/>
      <c r="BLB66" s="287"/>
      <c r="BLC66" s="285"/>
      <c r="BLD66" s="287"/>
      <c r="BLE66" s="287"/>
      <c r="BLF66" s="285"/>
      <c r="BLG66" s="287"/>
      <c r="BLH66" s="287"/>
      <c r="BLI66" s="285"/>
      <c r="BLJ66" s="287"/>
      <c r="BLK66" s="287"/>
      <c r="BLL66" s="285"/>
      <c r="BLM66" s="287"/>
      <c r="BLN66" s="287"/>
      <c r="BLO66" s="285"/>
      <c r="BLP66" s="287"/>
      <c r="BLQ66" s="287"/>
      <c r="BLR66" s="285"/>
      <c r="BLS66" s="287"/>
      <c r="BLT66" s="287"/>
      <c r="BLU66" s="285"/>
      <c r="BLV66" s="287"/>
      <c r="BLW66" s="287"/>
      <c r="BLX66" s="285"/>
      <c r="BLY66" s="287"/>
      <c r="BLZ66" s="287"/>
      <c r="BMA66" s="285"/>
      <c r="BMB66" s="287"/>
      <c r="BMC66" s="287"/>
      <c r="BMD66" s="285"/>
      <c r="BME66" s="287"/>
      <c r="BMF66" s="287"/>
      <c r="BMG66" s="285"/>
      <c r="BMH66" s="287"/>
      <c r="BMI66" s="287"/>
      <c r="BMJ66" s="285"/>
      <c r="BMK66" s="287"/>
      <c r="BML66" s="287"/>
      <c r="BMM66" s="285"/>
      <c r="BMN66" s="287"/>
      <c r="BMO66" s="287"/>
      <c r="BMP66" s="285"/>
      <c r="BMQ66" s="287"/>
      <c r="BMR66" s="287"/>
      <c r="BMS66" s="285"/>
      <c r="BMT66" s="287"/>
      <c r="BMU66" s="287"/>
      <c r="BMV66" s="285"/>
      <c r="BMW66" s="287"/>
      <c r="BMX66" s="287"/>
      <c r="BMY66" s="285"/>
      <c r="BMZ66" s="287"/>
      <c r="BNA66" s="287"/>
      <c r="BNB66" s="285"/>
      <c r="BNC66" s="287"/>
      <c r="BND66" s="287"/>
      <c r="BNE66" s="285"/>
      <c r="BNF66" s="286"/>
      <c r="BNG66" s="286"/>
      <c r="BNH66" s="286"/>
      <c r="BNI66" s="287"/>
      <c r="BNJ66" s="287"/>
      <c r="BNK66" s="285"/>
      <c r="BNL66" s="286"/>
      <c r="BNM66" s="286"/>
      <c r="BNN66" s="286"/>
      <c r="BNO66" s="287"/>
      <c r="BNP66" s="287"/>
      <c r="BNQ66" s="285"/>
      <c r="BNR66" s="287"/>
      <c r="BNS66" s="287"/>
      <c r="BNT66" s="285"/>
      <c r="BNU66" s="286"/>
      <c r="BNV66" s="286"/>
      <c r="BNW66" s="286"/>
      <c r="BNX66" s="286"/>
      <c r="BNY66" s="286"/>
      <c r="BNZ66" s="286"/>
      <c r="BOA66" s="163"/>
      <c r="BOB66" s="154"/>
      <c r="BOC66" s="287"/>
      <c r="BOD66" s="287"/>
      <c r="BOE66" s="285"/>
      <c r="BOF66" s="287"/>
      <c r="BOG66" s="287"/>
      <c r="BOH66" s="285"/>
      <c r="BOI66" s="287"/>
      <c r="BOJ66" s="287"/>
      <c r="BOK66" s="285"/>
      <c r="BOL66" s="287"/>
      <c r="BOM66" s="287"/>
      <c r="BON66" s="285"/>
      <c r="BOO66" s="287"/>
      <c r="BOP66" s="287"/>
      <c r="BOQ66" s="285"/>
      <c r="BOR66" s="287"/>
      <c r="BOS66" s="287"/>
      <c r="BOT66" s="285"/>
      <c r="BOU66" s="287"/>
      <c r="BOV66" s="287"/>
      <c r="BOW66" s="285"/>
      <c r="BOX66" s="287"/>
      <c r="BOY66" s="287"/>
      <c r="BOZ66" s="285"/>
      <c r="BPA66" s="287"/>
      <c r="BPB66" s="287"/>
      <c r="BPC66" s="285"/>
      <c r="BPD66" s="287"/>
      <c r="BPE66" s="287"/>
      <c r="BPF66" s="285"/>
      <c r="BPG66" s="287"/>
      <c r="BPH66" s="287"/>
      <c r="BPI66" s="285"/>
      <c r="BPJ66" s="287"/>
      <c r="BPK66" s="287"/>
      <c r="BPL66" s="285"/>
      <c r="BPM66" s="287"/>
      <c r="BPN66" s="287"/>
      <c r="BPO66" s="285"/>
      <c r="BPP66" s="287"/>
      <c r="BPQ66" s="287"/>
      <c r="BPR66" s="285"/>
      <c r="BPS66" s="287"/>
      <c r="BPT66" s="287"/>
      <c r="BPU66" s="285"/>
      <c r="BPV66" s="287"/>
      <c r="BPW66" s="287"/>
      <c r="BPX66" s="285"/>
      <c r="BPY66" s="287"/>
      <c r="BPZ66" s="287"/>
      <c r="BQA66" s="285"/>
      <c r="BQB66" s="287"/>
      <c r="BQC66" s="287"/>
      <c r="BQD66" s="285"/>
      <c r="BQE66" s="287"/>
      <c r="BQF66" s="287"/>
      <c r="BQG66" s="285"/>
      <c r="BQH66" s="287"/>
      <c r="BQI66" s="287"/>
      <c r="BQJ66" s="285"/>
      <c r="BQK66" s="287"/>
      <c r="BQL66" s="287"/>
      <c r="BQM66" s="285"/>
      <c r="BQN66" s="286"/>
      <c r="BQO66" s="286"/>
      <c r="BQP66" s="286"/>
      <c r="BQQ66" s="287"/>
      <c r="BQR66" s="287"/>
      <c r="BQS66" s="285"/>
      <c r="BQT66" s="286"/>
      <c r="BQU66" s="286"/>
      <c r="BQV66" s="286"/>
      <c r="BQW66" s="287"/>
      <c r="BQX66" s="287"/>
      <c r="BQY66" s="285"/>
      <c r="BQZ66" s="287"/>
      <c r="BRA66" s="287"/>
      <c r="BRB66" s="285"/>
      <c r="BRC66" s="286"/>
      <c r="BRD66" s="286"/>
      <c r="BRE66" s="286"/>
      <c r="BRF66" s="286"/>
      <c r="BRG66" s="286"/>
      <c r="BRH66" s="286"/>
      <c r="BRI66" s="163"/>
      <c r="BRJ66" s="154"/>
      <c r="BRK66" s="287"/>
      <c r="BRL66" s="287"/>
      <c r="BRM66" s="285"/>
      <c r="BRN66" s="287"/>
      <c r="BRO66" s="287"/>
      <c r="BRP66" s="285"/>
      <c r="BRQ66" s="287"/>
      <c r="BRR66" s="287"/>
      <c r="BRS66" s="285"/>
      <c r="BRT66" s="287"/>
      <c r="BRU66" s="287"/>
      <c r="BRV66" s="285"/>
      <c r="BRW66" s="287"/>
      <c r="BRX66" s="287"/>
      <c r="BRY66" s="285"/>
      <c r="BRZ66" s="287"/>
      <c r="BSA66" s="287"/>
      <c r="BSB66" s="285"/>
      <c r="BSC66" s="287"/>
      <c r="BSD66" s="287"/>
      <c r="BSE66" s="285"/>
      <c r="BSF66" s="287"/>
      <c r="BSG66" s="287"/>
      <c r="BSH66" s="285"/>
      <c r="BSI66" s="287"/>
      <c r="BSJ66" s="287"/>
      <c r="BSK66" s="285"/>
      <c r="BSL66" s="287"/>
      <c r="BSM66" s="287"/>
      <c r="BSN66" s="285"/>
      <c r="BSO66" s="287"/>
      <c r="BSP66" s="287"/>
      <c r="BSQ66" s="285"/>
      <c r="BSR66" s="287"/>
      <c r="BSS66" s="287"/>
      <c r="BST66" s="285"/>
      <c r="BSU66" s="287"/>
      <c r="BSV66" s="287"/>
      <c r="BSW66" s="285"/>
      <c r="BSX66" s="287"/>
      <c r="BSY66" s="287"/>
      <c r="BSZ66" s="285"/>
      <c r="BTA66" s="287"/>
      <c r="BTB66" s="287"/>
      <c r="BTC66" s="285"/>
      <c r="BTD66" s="287"/>
      <c r="BTE66" s="287"/>
      <c r="BTF66" s="285"/>
      <c r="BTG66" s="287"/>
      <c r="BTH66" s="287"/>
      <c r="BTI66" s="285"/>
      <c r="BTJ66" s="287"/>
      <c r="BTK66" s="287"/>
      <c r="BTL66" s="285"/>
      <c r="BTM66" s="287"/>
      <c r="BTN66" s="287"/>
      <c r="BTO66" s="285"/>
      <c r="BTP66" s="287"/>
      <c r="BTQ66" s="287"/>
      <c r="BTR66" s="285"/>
      <c r="BTS66" s="287"/>
      <c r="BTT66" s="287"/>
      <c r="BTU66" s="285"/>
      <c r="BTV66" s="286"/>
      <c r="BTW66" s="286"/>
      <c r="BTX66" s="286"/>
      <c r="BTY66" s="287"/>
      <c r="BTZ66" s="287"/>
      <c r="BUA66" s="285"/>
      <c r="BUB66" s="286"/>
      <c r="BUC66" s="286"/>
      <c r="BUD66" s="286"/>
      <c r="BUE66" s="287"/>
      <c r="BUF66" s="287"/>
      <c r="BUG66" s="285"/>
      <c r="BUH66" s="287"/>
      <c r="BUI66" s="287"/>
      <c r="BUJ66" s="285"/>
      <c r="BUK66" s="286"/>
      <c r="BUL66" s="286"/>
      <c r="BUM66" s="286"/>
      <c r="BUN66" s="286"/>
      <c r="BUO66" s="286"/>
      <c r="BUP66" s="286"/>
      <c r="BUQ66" s="163"/>
      <c r="BUR66" s="154"/>
      <c r="BUS66" s="287"/>
      <c r="BUT66" s="287"/>
      <c r="BUU66" s="285"/>
      <c r="BUV66" s="287"/>
      <c r="BUW66" s="287"/>
      <c r="BUX66" s="285"/>
      <c r="BUY66" s="287"/>
      <c r="BUZ66" s="287"/>
      <c r="BVA66" s="285"/>
      <c r="BVB66" s="287"/>
      <c r="BVC66" s="287"/>
      <c r="BVD66" s="285"/>
      <c r="BVE66" s="287"/>
      <c r="BVF66" s="287"/>
      <c r="BVG66" s="285"/>
      <c r="BVH66" s="287"/>
      <c r="BVI66" s="287"/>
      <c r="BVJ66" s="285"/>
      <c r="BVK66" s="287"/>
      <c r="BVL66" s="287"/>
      <c r="BVM66" s="285"/>
      <c r="BVN66" s="287"/>
      <c r="BVO66" s="287"/>
      <c r="BVP66" s="285"/>
      <c r="BVQ66" s="287"/>
      <c r="BVR66" s="287"/>
      <c r="BVS66" s="285"/>
      <c r="BVT66" s="287"/>
      <c r="BVU66" s="287"/>
      <c r="BVV66" s="285"/>
      <c r="BVW66" s="287"/>
      <c r="BVX66" s="287"/>
      <c r="BVY66" s="285"/>
      <c r="BVZ66" s="287"/>
      <c r="BWA66" s="287"/>
      <c r="BWB66" s="285"/>
      <c r="BWC66" s="287"/>
      <c r="BWD66" s="287"/>
      <c r="BWE66" s="285"/>
      <c r="BWF66" s="287"/>
      <c r="BWG66" s="287"/>
      <c r="BWH66" s="285"/>
      <c r="BWI66" s="287"/>
      <c r="BWJ66" s="287"/>
      <c r="BWK66" s="285"/>
      <c r="BWL66" s="287"/>
      <c r="BWM66" s="287"/>
      <c r="BWN66" s="285"/>
      <c r="BWO66" s="287"/>
      <c r="BWP66" s="287"/>
      <c r="BWQ66" s="285"/>
      <c r="BWR66" s="287"/>
      <c r="BWS66" s="287"/>
      <c r="BWT66" s="285"/>
      <c r="BWU66" s="287"/>
      <c r="BWV66" s="287"/>
      <c r="BWW66" s="285"/>
      <c r="BWX66" s="287"/>
      <c r="BWY66" s="287"/>
      <c r="BWZ66" s="285"/>
      <c r="BXA66" s="287"/>
      <c r="BXB66" s="287"/>
      <c r="BXC66" s="285"/>
      <c r="BXD66" s="286"/>
      <c r="BXE66" s="286"/>
      <c r="BXF66" s="286"/>
      <c r="BXG66" s="287"/>
      <c r="BXH66" s="287"/>
      <c r="BXI66" s="285"/>
      <c r="BXJ66" s="286"/>
      <c r="BXK66" s="286"/>
      <c r="BXL66" s="286"/>
      <c r="BXM66" s="287"/>
      <c r="BXN66" s="287"/>
      <c r="BXO66" s="285"/>
      <c r="BXP66" s="287"/>
      <c r="BXQ66" s="287"/>
      <c r="BXR66" s="285"/>
      <c r="BXS66" s="286"/>
      <c r="BXT66" s="286"/>
      <c r="BXU66" s="286"/>
      <c r="BXV66" s="286"/>
      <c r="BXW66" s="286"/>
      <c r="BXX66" s="286"/>
      <c r="BXY66" s="163"/>
      <c r="BXZ66" s="154"/>
      <c r="BYA66" s="287"/>
      <c r="BYB66" s="287"/>
      <c r="BYC66" s="285"/>
      <c r="BYD66" s="287"/>
      <c r="BYE66" s="287"/>
      <c r="BYF66" s="285"/>
      <c r="BYG66" s="287"/>
      <c r="BYH66" s="287"/>
      <c r="BYI66" s="285"/>
      <c r="BYJ66" s="287"/>
      <c r="BYK66" s="287"/>
      <c r="BYL66" s="285"/>
      <c r="BYM66" s="287"/>
      <c r="BYN66" s="287"/>
      <c r="BYO66" s="285"/>
      <c r="BYP66" s="287"/>
      <c r="BYQ66" s="287"/>
      <c r="BYR66" s="285"/>
      <c r="BYS66" s="287"/>
      <c r="BYT66" s="287"/>
      <c r="BYU66" s="285"/>
      <c r="BYV66" s="287"/>
      <c r="BYW66" s="287"/>
      <c r="BYX66" s="285"/>
      <c r="BYY66" s="287"/>
      <c r="BYZ66" s="287"/>
      <c r="BZA66" s="285"/>
      <c r="BZB66" s="287"/>
      <c r="BZC66" s="287"/>
      <c r="BZD66" s="285"/>
      <c r="BZE66" s="287"/>
      <c r="BZF66" s="287"/>
      <c r="BZG66" s="285"/>
      <c r="BZH66" s="287"/>
      <c r="BZI66" s="287"/>
      <c r="BZJ66" s="285"/>
      <c r="BZK66" s="287"/>
      <c r="BZL66" s="287"/>
      <c r="BZM66" s="285"/>
      <c r="BZN66" s="287"/>
      <c r="BZO66" s="287"/>
      <c r="BZP66" s="285"/>
      <c r="BZQ66" s="287"/>
      <c r="BZR66" s="287"/>
      <c r="BZS66" s="285"/>
      <c r="BZT66" s="287"/>
      <c r="BZU66" s="287"/>
      <c r="BZV66" s="285"/>
      <c r="BZW66" s="287"/>
      <c r="BZX66" s="287"/>
      <c r="BZY66" s="285"/>
      <c r="BZZ66" s="287"/>
      <c r="CAA66" s="287"/>
      <c r="CAB66" s="285"/>
      <c r="CAC66" s="287"/>
      <c r="CAD66" s="287"/>
      <c r="CAE66" s="285"/>
      <c r="CAF66" s="287"/>
      <c r="CAG66" s="287"/>
      <c r="CAH66" s="285"/>
      <c r="CAI66" s="287"/>
      <c r="CAJ66" s="287"/>
      <c r="CAK66" s="285"/>
      <c r="CAL66" s="286"/>
      <c r="CAM66" s="286"/>
      <c r="CAN66" s="286"/>
      <c r="CAO66" s="287"/>
      <c r="CAP66" s="287"/>
      <c r="CAQ66" s="285"/>
      <c r="CAR66" s="286"/>
      <c r="CAS66" s="286"/>
      <c r="CAT66" s="286"/>
      <c r="CAU66" s="287"/>
      <c r="CAV66" s="287"/>
      <c r="CAW66" s="285"/>
      <c r="CAX66" s="287"/>
      <c r="CAY66" s="287"/>
      <c r="CAZ66" s="285"/>
      <c r="CBA66" s="286"/>
      <c r="CBB66" s="286"/>
      <c r="CBC66" s="286"/>
      <c r="CBD66" s="286"/>
      <c r="CBE66" s="286"/>
      <c r="CBF66" s="286"/>
      <c r="CBG66" s="163"/>
      <c r="CBH66" s="154"/>
      <c r="CBI66" s="287"/>
      <c r="CBJ66" s="287"/>
      <c r="CBK66" s="285"/>
      <c r="CBL66" s="287"/>
      <c r="CBM66" s="287"/>
      <c r="CBN66" s="285"/>
      <c r="CBO66" s="287"/>
      <c r="CBP66" s="287"/>
      <c r="CBQ66" s="285"/>
      <c r="CBR66" s="287"/>
      <c r="CBS66" s="287"/>
      <c r="CBT66" s="285"/>
      <c r="CBU66" s="287"/>
      <c r="CBV66" s="287"/>
      <c r="CBW66" s="285"/>
      <c r="CBX66" s="287"/>
      <c r="CBY66" s="287"/>
      <c r="CBZ66" s="285"/>
      <c r="CCA66" s="287"/>
      <c r="CCB66" s="287"/>
      <c r="CCC66" s="285"/>
      <c r="CCD66" s="287"/>
      <c r="CCE66" s="287"/>
      <c r="CCF66" s="285"/>
      <c r="CCG66" s="287"/>
      <c r="CCH66" s="287"/>
      <c r="CCI66" s="285"/>
      <c r="CCJ66" s="287"/>
      <c r="CCK66" s="287"/>
      <c r="CCL66" s="285"/>
      <c r="CCM66" s="287"/>
      <c r="CCN66" s="287"/>
      <c r="CCO66" s="285"/>
      <c r="CCP66" s="287"/>
      <c r="CCQ66" s="287"/>
      <c r="CCR66" s="285"/>
      <c r="CCS66" s="287"/>
      <c r="CCT66" s="287"/>
      <c r="CCU66" s="285"/>
      <c r="CCV66" s="287"/>
      <c r="CCW66" s="287"/>
      <c r="CCX66" s="285"/>
      <c r="CCY66" s="287"/>
      <c r="CCZ66" s="287"/>
      <c r="CDA66" s="285"/>
      <c r="CDB66" s="287"/>
      <c r="CDC66" s="287"/>
      <c r="CDD66" s="285"/>
      <c r="CDE66" s="287"/>
      <c r="CDF66" s="287"/>
      <c r="CDG66" s="285"/>
      <c r="CDH66" s="287"/>
      <c r="CDI66" s="287"/>
      <c r="CDJ66" s="285"/>
      <c r="CDK66" s="287"/>
      <c r="CDL66" s="287"/>
      <c r="CDM66" s="285"/>
      <c r="CDN66" s="287"/>
      <c r="CDO66" s="287"/>
      <c r="CDP66" s="285"/>
      <c r="CDQ66" s="287"/>
      <c r="CDR66" s="287"/>
      <c r="CDS66" s="285"/>
      <c r="CDT66" s="286"/>
      <c r="CDU66" s="286"/>
      <c r="CDV66" s="286"/>
      <c r="CDW66" s="287"/>
      <c r="CDX66" s="287"/>
      <c r="CDY66" s="285"/>
      <c r="CDZ66" s="286"/>
      <c r="CEA66" s="286"/>
      <c r="CEB66" s="286"/>
      <c r="CEC66" s="287"/>
      <c r="CED66" s="287"/>
      <c r="CEE66" s="285"/>
      <c r="CEF66" s="287"/>
      <c r="CEG66" s="287"/>
      <c r="CEH66" s="285"/>
      <c r="CEI66" s="286"/>
      <c r="CEJ66" s="286"/>
      <c r="CEK66" s="286"/>
      <c r="CEL66" s="286"/>
      <c r="CEM66" s="286"/>
      <c r="CEN66" s="286"/>
      <c r="CEO66" s="163"/>
      <c r="CEP66" s="154"/>
      <c r="CEQ66" s="287"/>
      <c r="CER66" s="287"/>
      <c r="CES66" s="285"/>
      <c r="CET66" s="287"/>
      <c r="CEU66" s="287"/>
      <c r="CEV66" s="285"/>
      <c r="CEW66" s="287"/>
      <c r="CEX66" s="287"/>
      <c r="CEY66" s="285"/>
      <c r="CEZ66" s="287"/>
      <c r="CFA66" s="287"/>
      <c r="CFB66" s="285"/>
      <c r="CFC66" s="287"/>
      <c r="CFD66" s="287"/>
      <c r="CFE66" s="285"/>
      <c r="CFF66" s="287"/>
      <c r="CFG66" s="287"/>
      <c r="CFH66" s="285"/>
      <c r="CFI66" s="287"/>
      <c r="CFJ66" s="287"/>
      <c r="CFK66" s="285"/>
      <c r="CFL66" s="287"/>
      <c r="CFM66" s="287"/>
      <c r="CFN66" s="285"/>
      <c r="CFO66" s="287"/>
      <c r="CFP66" s="287"/>
      <c r="CFQ66" s="285"/>
      <c r="CFR66" s="287"/>
      <c r="CFS66" s="287"/>
      <c r="CFT66" s="285"/>
      <c r="CFU66" s="287"/>
      <c r="CFV66" s="287"/>
      <c r="CFW66" s="285"/>
      <c r="CFX66" s="287"/>
      <c r="CFY66" s="287"/>
      <c r="CFZ66" s="285"/>
      <c r="CGA66" s="287"/>
      <c r="CGB66" s="287"/>
      <c r="CGC66" s="285"/>
      <c r="CGD66" s="287"/>
      <c r="CGE66" s="287"/>
      <c r="CGF66" s="285"/>
      <c r="CGG66" s="287"/>
      <c r="CGH66" s="287"/>
      <c r="CGI66" s="285"/>
      <c r="CGJ66" s="287"/>
      <c r="CGK66" s="287"/>
      <c r="CGL66" s="285"/>
      <c r="CGM66" s="287"/>
      <c r="CGN66" s="287"/>
      <c r="CGO66" s="285"/>
      <c r="CGP66" s="287"/>
      <c r="CGQ66" s="287"/>
      <c r="CGR66" s="285"/>
      <c r="CGS66" s="287"/>
      <c r="CGT66" s="287"/>
      <c r="CGU66" s="285"/>
      <c r="CGV66" s="287"/>
      <c r="CGW66" s="287"/>
      <c r="CGX66" s="285"/>
      <c r="CGY66" s="287"/>
      <c r="CGZ66" s="287"/>
      <c r="CHA66" s="285"/>
      <c r="CHB66" s="286"/>
      <c r="CHC66" s="286"/>
      <c r="CHD66" s="286"/>
      <c r="CHE66" s="287"/>
      <c r="CHF66" s="287"/>
      <c r="CHG66" s="285"/>
      <c r="CHH66" s="286"/>
      <c r="CHI66" s="286"/>
      <c r="CHJ66" s="286"/>
      <c r="CHK66" s="287"/>
      <c r="CHL66" s="287"/>
      <c r="CHM66" s="285"/>
      <c r="CHN66" s="287"/>
      <c r="CHO66" s="287"/>
      <c r="CHP66" s="285"/>
      <c r="CHQ66" s="286"/>
      <c r="CHR66" s="286"/>
      <c r="CHS66" s="286"/>
      <c r="CHT66" s="286"/>
      <c r="CHU66" s="286"/>
      <c r="CHV66" s="286"/>
      <c r="CHW66" s="163"/>
      <c r="CHX66" s="154"/>
      <c r="CHY66" s="287"/>
      <c r="CHZ66" s="287"/>
      <c r="CIA66" s="285"/>
      <c r="CIB66" s="287"/>
      <c r="CIC66" s="287"/>
      <c r="CID66" s="285"/>
      <c r="CIE66" s="287"/>
      <c r="CIF66" s="287"/>
      <c r="CIG66" s="285"/>
      <c r="CIH66" s="287"/>
      <c r="CII66" s="287"/>
      <c r="CIJ66" s="285"/>
      <c r="CIK66" s="287"/>
      <c r="CIL66" s="287"/>
      <c r="CIM66" s="285"/>
      <c r="CIN66" s="287"/>
      <c r="CIO66" s="287"/>
      <c r="CIP66" s="285"/>
      <c r="CIQ66" s="287"/>
      <c r="CIR66" s="287"/>
      <c r="CIS66" s="285"/>
      <c r="CIT66" s="287"/>
      <c r="CIU66" s="287"/>
      <c r="CIV66" s="285"/>
      <c r="CIW66" s="287"/>
      <c r="CIX66" s="287"/>
      <c r="CIY66" s="285"/>
      <c r="CIZ66" s="287"/>
      <c r="CJA66" s="287"/>
      <c r="CJB66" s="285"/>
      <c r="CJC66" s="287"/>
      <c r="CJD66" s="287"/>
      <c r="CJE66" s="285"/>
      <c r="CJF66" s="287"/>
      <c r="CJG66" s="287"/>
      <c r="CJH66" s="285"/>
      <c r="CJI66" s="287"/>
      <c r="CJJ66" s="287"/>
      <c r="CJK66" s="285"/>
      <c r="CJL66" s="287"/>
      <c r="CJM66" s="287"/>
      <c r="CJN66" s="285"/>
      <c r="CJO66" s="287"/>
      <c r="CJP66" s="287"/>
      <c r="CJQ66" s="285"/>
      <c r="CJR66" s="287"/>
      <c r="CJS66" s="287"/>
      <c r="CJT66" s="285"/>
      <c r="CJU66" s="287"/>
      <c r="CJV66" s="287"/>
      <c r="CJW66" s="285"/>
      <c r="CJX66" s="287"/>
      <c r="CJY66" s="287"/>
      <c r="CJZ66" s="285"/>
      <c r="CKA66" s="287"/>
      <c r="CKB66" s="287"/>
      <c r="CKC66" s="285"/>
      <c r="CKD66" s="287"/>
      <c r="CKE66" s="287"/>
      <c r="CKF66" s="285"/>
      <c r="CKG66" s="287"/>
      <c r="CKH66" s="287"/>
      <c r="CKI66" s="285"/>
      <c r="CKJ66" s="286"/>
      <c r="CKK66" s="286"/>
      <c r="CKL66" s="286"/>
      <c r="CKM66" s="287"/>
      <c r="CKN66" s="287"/>
      <c r="CKO66" s="285"/>
      <c r="CKP66" s="286"/>
      <c r="CKQ66" s="286"/>
      <c r="CKR66" s="286"/>
      <c r="CKS66" s="287"/>
      <c r="CKT66" s="287"/>
      <c r="CKU66" s="285"/>
      <c r="CKV66" s="287"/>
      <c r="CKW66" s="287"/>
      <c r="CKX66" s="285"/>
      <c r="CKY66" s="286"/>
      <c r="CKZ66" s="286"/>
      <c r="CLA66" s="286"/>
      <c r="CLB66" s="286"/>
      <c r="CLC66" s="286"/>
      <c r="CLD66" s="286"/>
      <c r="CLE66" s="163"/>
      <c r="CLF66" s="154"/>
      <c r="CLG66" s="287"/>
      <c r="CLH66" s="287"/>
      <c r="CLI66" s="285"/>
      <c r="CLJ66" s="287"/>
      <c r="CLK66" s="287"/>
      <c r="CLL66" s="285"/>
      <c r="CLM66" s="287"/>
      <c r="CLN66" s="287"/>
      <c r="CLO66" s="285"/>
      <c r="CLP66" s="287"/>
      <c r="CLQ66" s="287"/>
      <c r="CLR66" s="285"/>
      <c r="CLS66" s="287"/>
      <c r="CLT66" s="287"/>
      <c r="CLU66" s="285"/>
      <c r="CLV66" s="287"/>
      <c r="CLW66" s="287"/>
      <c r="CLX66" s="285"/>
      <c r="CLY66" s="287"/>
      <c r="CLZ66" s="287"/>
      <c r="CMA66" s="285"/>
      <c r="CMB66" s="287"/>
      <c r="CMC66" s="287"/>
      <c r="CMD66" s="285"/>
      <c r="CME66" s="287"/>
      <c r="CMF66" s="287"/>
      <c r="CMG66" s="285"/>
      <c r="CMH66" s="287"/>
      <c r="CMI66" s="287"/>
      <c r="CMJ66" s="285"/>
      <c r="CMK66" s="287"/>
      <c r="CML66" s="287"/>
      <c r="CMM66" s="285"/>
      <c r="CMN66" s="287"/>
      <c r="CMO66" s="287"/>
      <c r="CMP66" s="285"/>
      <c r="CMQ66" s="287"/>
      <c r="CMR66" s="287"/>
      <c r="CMS66" s="285"/>
      <c r="CMT66" s="287"/>
      <c r="CMU66" s="287"/>
      <c r="CMV66" s="285"/>
      <c r="CMW66" s="287"/>
      <c r="CMX66" s="287"/>
      <c r="CMY66" s="285"/>
      <c r="CMZ66" s="287"/>
      <c r="CNA66" s="287"/>
      <c r="CNB66" s="285"/>
      <c r="CNC66" s="287"/>
      <c r="CND66" s="287"/>
      <c r="CNE66" s="285"/>
      <c r="CNF66" s="287"/>
      <c r="CNG66" s="287"/>
      <c r="CNH66" s="285"/>
      <c r="CNI66" s="287"/>
      <c r="CNJ66" s="287"/>
      <c r="CNK66" s="285"/>
      <c r="CNL66" s="287"/>
      <c r="CNM66" s="287"/>
      <c r="CNN66" s="285"/>
      <c r="CNO66" s="287"/>
      <c r="CNP66" s="287"/>
      <c r="CNQ66" s="285"/>
      <c r="CNR66" s="286"/>
      <c r="CNS66" s="286"/>
      <c r="CNT66" s="286"/>
      <c r="CNU66" s="287"/>
      <c r="CNV66" s="287"/>
      <c r="CNW66" s="285"/>
      <c r="CNX66" s="286"/>
      <c r="CNY66" s="286"/>
      <c r="CNZ66" s="286"/>
      <c r="COA66" s="287"/>
      <c r="COB66" s="287"/>
      <c r="COC66" s="285"/>
      <c r="COD66" s="287"/>
      <c r="COE66" s="287"/>
      <c r="COF66" s="285"/>
      <c r="COG66" s="286"/>
      <c r="COH66" s="286"/>
      <c r="COI66" s="286"/>
      <c r="COJ66" s="286"/>
      <c r="COK66" s="286"/>
      <c r="COL66" s="286"/>
      <c r="COM66" s="163"/>
      <c r="CON66" s="154"/>
      <c r="COO66" s="287"/>
      <c r="COP66" s="287"/>
      <c r="COQ66" s="285"/>
      <c r="COR66" s="287"/>
      <c r="COS66" s="287"/>
      <c r="COT66" s="285"/>
      <c r="COU66" s="287"/>
      <c r="COV66" s="287"/>
      <c r="COW66" s="285"/>
      <c r="COX66" s="287"/>
      <c r="COY66" s="287"/>
      <c r="COZ66" s="285"/>
      <c r="CPA66" s="287"/>
      <c r="CPB66" s="287"/>
      <c r="CPC66" s="285"/>
      <c r="CPD66" s="287"/>
      <c r="CPE66" s="287"/>
      <c r="CPF66" s="285"/>
      <c r="CPG66" s="287"/>
      <c r="CPH66" s="287"/>
      <c r="CPI66" s="285"/>
      <c r="CPJ66" s="287"/>
      <c r="CPK66" s="287"/>
      <c r="CPL66" s="285"/>
      <c r="CPM66" s="287"/>
      <c r="CPN66" s="287"/>
      <c r="CPO66" s="285"/>
      <c r="CPP66" s="287"/>
      <c r="CPQ66" s="287"/>
      <c r="CPR66" s="285"/>
      <c r="CPS66" s="287"/>
      <c r="CPT66" s="287"/>
      <c r="CPU66" s="285"/>
      <c r="CPV66" s="287"/>
      <c r="CPW66" s="287"/>
      <c r="CPX66" s="285"/>
      <c r="CPY66" s="287"/>
      <c r="CPZ66" s="287"/>
      <c r="CQA66" s="285"/>
      <c r="CQB66" s="287"/>
      <c r="CQC66" s="287"/>
      <c r="CQD66" s="285"/>
      <c r="CQE66" s="287"/>
      <c r="CQF66" s="287"/>
      <c r="CQG66" s="285"/>
      <c r="CQH66" s="287"/>
      <c r="CQI66" s="287"/>
      <c r="CQJ66" s="285"/>
      <c r="CQK66" s="287"/>
      <c r="CQL66" s="287"/>
      <c r="CQM66" s="285"/>
      <c r="CQN66" s="287"/>
      <c r="CQO66" s="287"/>
      <c r="CQP66" s="285"/>
      <c r="CQQ66" s="287"/>
      <c r="CQR66" s="287"/>
      <c r="CQS66" s="285"/>
      <c r="CQT66" s="287"/>
      <c r="CQU66" s="287"/>
      <c r="CQV66" s="285"/>
      <c r="CQW66" s="287"/>
      <c r="CQX66" s="287"/>
      <c r="CQY66" s="285"/>
      <c r="CQZ66" s="286"/>
      <c r="CRA66" s="286"/>
      <c r="CRB66" s="286"/>
      <c r="CRC66" s="287"/>
      <c r="CRD66" s="287"/>
      <c r="CRE66" s="285"/>
      <c r="CRF66" s="286"/>
      <c r="CRG66" s="286"/>
      <c r="CRH66" s="286"/>
      <c r="CRI66" s="287"/>
      <c r="CRJ66" s="287"/>
      <c r="CRK66" s="285"/>
      <c r="CRL66" s="287"/>
      <c r="CRM66" s="287"/>
      <c r="CRN66" s="285"/>
      <c r="CRO66" s="286"/>
      <c r="CRP66" s="286"/>
      <c r="CRQ66" s="286"/>
      <c r="CRR66" s="286"/>
      <c r="CRS66" s="286"/>
      <c r="CRT66" s="286"/>
      <c r="CRU66" s="163"/>
      <c r="CRV66" s="154"/>
      <c r="CRW66" s="287"/>
      <c r="CRX66" s="287"/>
      <c r="CRY66" s="285"/>
      <c r="CRZ66" s="287"/>
      <c r="CSA66" s="287"/>
      <c r="CSB66" s="285"/>
      <c r="CSC66" s="287"/>
      <c r="CSD66" s="287"/>
      <c r="CSE66" s="285"/>
      <c r="CSF66" s="287"/>
      <c r="CSG66" s="287"/>
      <c r="CSH66" s="285"/>
      <c r="CSI66" s="287"/>
      <c r="CSJ66" s="287"/>
      <c r="CSK66" s="285"/>
      <c r="CSL66" s="287"/>
      <c r="CSM66" s="287"/>
      <c r="CSN66" s="285"/>
      <c r="CSO66" s="287"/>
      <c r="CSP66" s="287"/>
      <c r="CSQ66" s="285"/>
      <c r="CSR66" s="287"/>
      <c r="CSS66" s="287"/>
      <c r="CST66" s="285"/>
      <c r="CSU66" s="287"/>
      <c r="CSV66" s="287"/>
      <c r="CSW66" s="285"/>
      <c r="CSX66" s="287"/>
      <c r="CSY66" s="287"/>
      <c r="CSZ66" s="285"/>
      <c r="CTA66" s="287"/>
      <c r="CTB66" s="287"/>
      <c r="CTC66" s="285"/>
      <c r="CTD66" s="287"/>
      <c r="CTE66" s="287"/>
      <c r="CTF66" s="285"/>
      <c r="CTG66" s="287"/>
      <c r="CTH66" s="287"/>
      <c r="CTI66" s="285"/>
      <c r="CTJ66" s="287"/>
      <c r="CTK66" s="287"/>
      <c r="CTL66" s="285"/>
      <c r="CTM66" s="287"/>
      <c r="CTN66" s="287"/>
      <c r="CTO66" s="285"/>
      <c r="CTP66" s="287"/>
      <c r="CTQ66" s="287"/>
      <c r="CTR66" s="285"/>
      <c r="CTS66" s="287"/>
      <c r="CTT66" s="287"/>
      <c r="CTU66" s="285"/>
      <c r="CTV66" s="287"/>
      <c r="CTW66" s="287"/>
      <c r="CTX66" s="285"/>
      <c r="CTY66" s="287"/>
      <c r="CTZ66" s="287"/>
      <c r="CUA66" s="285"/>
      <c r="CUB66" s="287"/>
      <c r="CUC66" s="287"/>
      <c r="CUD66" s="285"/>
      <c r="CUE66" s="287"/>
      <c r="CUF66" s="287"/>
      <c r="CUG66" s="285"/>
      <c r="CUH66" s="286"/>
      <c r="CUI66" s="286"/>
      <c r="CUJ66" s="286"/>
      <c r="CUK66" s="287"/>
      <c r="CUL66" s="287"/>
      <c r="CUM66" s="285"/>
      <c r="CUN66" s="286"/>
      <c r="CUO66" s="286"/>
      <c r="CUP66" s="286"/>
      <c r="CUQ66" s="287"/>
      <c r="CUR66" s="287"/>
      <c r="CUS66" s="285"/>
      <c r="CUT66" s="287"/>
      <c r="CUU66" s="287"/>
      <c r="CUV66" s="285"/>
      <c r="CUW66" s="286"/>
      <c r="CUX66" s="286"/>
      <c r="CUY66" s="286"/>
      <c r="CUZ66" s="286"/>
      <c r="CVA66" s="286"/>
      <c r="CVB66" s="286"/>
      <c r="CVC66" s="163"/>
      <c r="CVD66" s="154"/>
      <c r="CVE66" s="287"/>
      <c r="CVF66" s="287"/>
      <c r="CVG66" s="285"/>
      <c r="CVH66" s="287"/>
      <c r="CVI66" s="287"/>
      <c r="CVJ66" s="285"/>
      <c r="CVK66" s="287"/>
      <c r="CVL66" s="287"/>
      <c r="CVM66" s="285"/>
      <c r="CVN66" s="287"/>
      <c r="CVO66" s="287"/>
      <c r="CVP66" s="285"/>
      <c r="CVQ66" s="287"/>
      <c r="CVR66" s="287"/>
      <c r="CVS66" s="285"/>
      <c r="CVT66" s="287"/>
      <c r="CVU66" s="287"/>
      <c r="CVV66" s="285"/>
      <c r="CVW66" s="287"/>
      <c r="CVX66" s="287"/>
      <c r="CVY66" s="285"/>
      <c r="CVZ66" s="287"/>
      <c r="CWA66" s="287"/>
      <c r="CWB66" s="285"/>
      <c r="CWC66" s="287"/>
      <c r="CWD66" s="287"/>
      <c r="CWE66" s="285"/>
      <c r="CWF66" s="287"/>
      <c r="CWG66" s="287"/>
      <c r="CWH66" s="285"/>
      <c r="CWI66" s="287"/>
      <c r="CWJ66" s="287"/>
      <c r="CWK66" s="285"/>
      <c r="CWL66" s="287"/>
      <c r="CWM66" s="287"/>
      <c r="CWN66" s="285"/>
      <c r="CWO66" s="287"/>
      <c r="CWP66" s="287"/>
      <c r="CWQ66" s="285"/>
      <c r="CWR66" s="287"/>
      <c r="CWS66" s="287"/>
      <c r="CWT66" s="285"/>
      <c r="CWU66" s="287"/>
      <c r="CWV66" s="287"/>
      <c r="CWW66" s="285"/>
      <c r="CWX66" s="287"/>
      <c r="CWY66" s="287"/>
      <c r="CWZ66" s="285"/>
      <c r="CXA66" s="287"/>
      <c r="CXB66" s="287"/>
      <c r="CXC66" s="285"/>
      <c r="CXD66" s="287"/>
      <c r="CXE66" s="287"/>
      <c r="CXF66" s="285"/>
      <c r="CXG66" s="287"/>
      <c r="CXH66" s="287"/>
      <c r="CXI66" s="285"/>
      <c r="CXJ66" s="287"/>
      <c r="CXK66" s="287"/>
      <c r="CXL66" s="285"/>
      <c r="CXM66" s="287"/>
      <c r="CXN66" s="287"/>
      <c r="CXO66" s="285"/>
      <c r="CXP66" s="286"/>
      <c r="CXQ66" s="286"/>
      <c r="CXR66" s="286"/>
      <c r="CXS66" s="287"/>
      <c r="CXT66" s="287"/>
      <c r="CXU66" s="285"/>
      <c r="CXV66" s="286"/>
      <c r="CXW66" s="286"/>
      <c r="CXX66" s="286"/>
      <c r="CXY66" s="287"/>
      <c r="CXZ66" s="287"/>
      <c r="CYA66" s="285"/>
      <c r="CYB66" s="287"/>
      <c r="CYC66" s="287"/>
      <c r="CYD66" s="285"/>
      <c r="CYE66" s="286"/>
      <c r="CYF66" s="286"/>
      <c r="CYG66" s="286"/>
      <c r="CYH66" s="286"/>
      <c r="CYI66" s="286"/>
      <c r="CYJ66" s="286"/>
      <c r="CYK66" s="163"/>
      <c r="CYL66" s="154"/>
      <c r="CYM66" s="287"/>
      <c r="CYN66" s="287"/>
      <c r="CYO66" s="285"/>
      <c r="CYP66" s="287"/>
      <c r="CYQ66" s="287"/>
      <c r="CYR66" s="285"/>
      <c r="CYS66" s="287"/>
      <c r="CYT66" s="287"/>
      <c r="CYU66" s="285"/>
      <c r="CYV66" s="287"/>
      <c r="CYW66" s="287"/>
      <c r="CYX66" s="285"/>
      <c r="CYY66" s="287"/>
      <c r="CYZ66" s="287"/>
      <c r="CZA66" s="285"/>
      <c r="CZB66" s="287"/>
      <c r="CZC66" s="287"/>
      <c r="CZD66" s="285"/>
      <c r="CZE66" s="287"/>
      <c r="CZF66" s="287"/>
      <c r="CZG66" s="285"/>
      <c r="CZH66" s="287"/>
      <c r="CZI66" s="287"/>
      <c r="CZJ66" s="285"/>
      <c r="CZK66" s="287"/>
      <c r="CZL66" s="287"/>
      <c r="CZM66" s="285"/>
      <c r="CZN66" s="287"/>
      <c r="CZO66" s="287"/>
      <c r="CZP66" s="285"/>
      <c r="CZQ66" s="287"/>
      <c r="CZR66" s="287"/>
      <c r="CZS66" s="285"/>
      <c r="CZT66" s="287"/>
      <c r="CZU66" s="287"/>
      <c r="CZV66" s="285"/>
      <c r="CZW66" s="287"/>
      <c r="CZX66" s="287"/>
      <c r="CZY66" s="285"/>
      <c r="CZZ66" s="287"/>
      <c r="DAA66" s="287"/>
      <c r="DAB66" s="285"/>
      <c r="DAC66" s="287"/>
      <c r="DAD66" s="287"/>
      <c r="DAE66" s="285"/>
      <c r="DAF66" s="287"/>
      <c r="DAG66" s="287"/>
      <c r="DAH66" s="285"/>
      <c r="DAI66" s="287"/>
      <c r="DAJ66" s="287"/>
      <c r="DAK66" s="285"/>
      <c r="DAL66" s="287"/>
      <c r="DAM66" s="287"/>
      <c r="DAN66" s="285"/>
      <c r="DAO66" s="287"/>
      <c r="DAP66" s="287"/>
      <c r="DAQ66" s="285"/>
      <c r="DAR66" s="287"/>
      <c r="DAS66" s="287"/>
      <c r="DAT66" s="285"/>
      <c r="DAU66" s="287"/>
      <c r="DAV66" s="287"/>
      <c r="DAW66" s="285"/>
      <c r="DAX66" s="286"/>
      <c r="DAY66" s="286"/>
      <c r="DAZ66" s="286"/>
      <c r="DBA66" s="287"/>
      <c r="DBB66" s="287"/>
      <c r="DBC66" s="285"/>
      <c r="DBD66" s="286"/>
      <c r="DBE66" s="286"/>
      <c r="DBF66" s="286"/>
      <c r="DBG66" s="287"/>
      <c r="DBH66" s="287"/>
      <c r="DBI66" s="285"/>
      <c r="DBJ66" s="287"/>
      <c r="DBK66" s="287"/>
      <c r="DBL66" s="285"/>
      <c r="DBM66" s="286"/>
      <c r="DBN66" s="286"/>
      <c r="DBO66" s="286"/>
      <c r="DBP66" s="286"/>
      <c r="DBQ66" s="286"/>
      <c r="DBR66" s="286"/>
      <c r="DBS66" s="163"/>
      <c r="DBT66" s="154"/>
      <c r="DBU66" s="287"/>
      <c r="DBV66" s="287"/>
      <c r="DBW66" s="285"/>
      <c r="DBX66" s="287"/>
      <c r="DBY66" s="287"/>
      <c r="DBZ66" s="285"/>
      <c r="DCA66" s="287"/>
      <c r="DCB66" s="287"/>
      <c r="DCC66" s="285"/>
      <c r="DCD66" s="287"/>
      <c r="DCE66" s="287"/>
      <c r="DCF66" s="285"/>
      <c r="DCG66" s="287"/>
      <c r="DCH66" s="287"/>
      <c r="DCI66" s="285"/>
      <c r="DCJ66" s="287"/>
      <c r="DCK66" s="287"/>
      <c r="DCL66" s="285"/>
      <c r="DCM66" s="287"/>
      <c r="DCN66" s="287"/>
      <c r="DCO66" s="285"/>
      <c r="DCP66" s="287"/>
      <c r="DCQ66" s="287"/>
      <c r="DCR66" s="285"/>
      <c r="DCS66" s="287"/>
      <c r="DCT66" s="287"/>
      <c r="DCU66" s="285"/>
      <c r="DCV66" s="287"/>
      <c r="DCW66" s="287"/>
      <c r="DCX66" s="285"/>
      <c r="DCY66" s="287"/>
      <c r="DCZ66" s="287"/>
      <c r="DDA66" s="285"/>
      <c r="DDB66" s="287"/>
      <c r="DDC66" s="287"/>
      <c r="DDD66" s="285"/>
      <c r="DDE66" s="287"/>
      <c r="DDF66" s="287"/>
      <c r="DDG66" s="285"/>
      <c r="DDH66" s="287"/>
      <c r="DDI66" s="287"/>
      <c r="DDJ66" s="285"/>
      <c r="DDK66" s="287"/>
      <c r="DDL66" s="287"/>
      <c r="DDM66" s="285"/>
      <c r="DDN66" s="287"/>
      <c r="DDO66" s="287"/>
      <c r="DDP66" s="285"/>
      <c r="DDQ66" s="287"/>
      <c r="DDR66" s="287"/>
      <c r="DDS66" s="285"/>
      <c r="DDT66" s="287"/>
      <c r="DDU66" s="287"/>
      <c r="DDV66" s="285"/>
      <c r="DDW66" s="287"/>
      <c r="DDX66" s="287"/>
      <c r="DDY66" s="285"/>
      <c r="DDZ66" s="287"/>
      <c r="DEA66" s="287"/>
      <c r="DEB66" s="285"/>
      <c r="DEC66" s="287"/>
      <c r="DED66" s="287"/>
      <c r="DEE66" s="285"/>
      <c r="DEF66" s="286"/>
      <c r="DEG66" s="286"/>
      <c r="DEH66" s="286"/>
      <c r="DEI66" s="287"/>
      <c r="DEJ66" s="287"/>
      <c r="DEK66" s="285"/>
      <c r="DEL66" s="286"/>
      <c r="DEM66" s="286"/>
      <c r="DEN66" s="286"/>
      <c r="DEO66" s="287"/>
      <c r="DEP66" s="287"/>
      <c r="DEQ66" s="285"/>
      <c r="DER66" s="287"/>
      <c r="DES66" s="287"/>
      <c r="DET66" s="285"/>
      <c r="DEU66" s="286"/>
      <c r="DEV66" s="286"/>
      <c r="DEW66" s="286"/>
      <c r="DEX66" s="286"/>
      <c r="DEY66" s="286"/>
      <c r="DEZ66" s="286"/>
      <c r="DFA66" s="163"/>
      <c r="DFB66" s="154"/>
      <c r="DFC66" s="287"/>
      <c r="DFD66" s="287"/>
      <c r="DFE66" s="285"/>
      <c r="DFF66" s="287"/>
      <c r="DFG66" s="287"/>
      <c r="DFH66" s="285"/>
      <c r="DFI66" s="287"/>
      <c r="DFJ66" s="287"/>
      <c r="DFK66" s="285"/>
      <c r="DFL66" s="287"/>
      <c r="DFM66" s="287"/>
      <c r="DFN66" s="285"/>
      <c r="DFO66" s="287"/>
      <c r="DFP66" s="287"/>
      <c r="DFQ66" s="285"/>
      <c r="DFR66" s="287"/>
      <c r="DFS66" s="287"/>
      <c r="DFT66" s="285"/>
      <c r="DFU66" s="287"/>
      <c r="DFV66" s="287"/>
      <c r="DFW66" s="285"/>
      <c r="DFX66" s="287"/>
      <c r="DFY66" s="287"/>
      <c r="DFZ66" s="285"/>
      <c r="DGA66" s="287"/>
      <c r="DGB66" s="287"/>
      <c r="DGC66" s="285"/>
      <c r="DGD66" s="287"/>
      <c r="DGE66" s="287"/>
      <c r="DGF66" s="285"/>
      <c r="DGG66" s="287"/>
      <c r="DGH66" s="287"/>
      <c r="DGI66" s="285"/>
      <c r="DGJ66" s="287"/>
      <c r="DGK66" s="287"/>
      <c r="DGL66" s="285"/>
      <c r="DGM66" s="287"/>
      <c r="DGN66" s="287"/>
      <c r="DGO66" s="285"/>
      <c r="DGP66" s="287"/>
      <c r="DGQ66" s="287"/>
      <c r="DGR66" s="285"/>
      <c r="DGS66" s="287"/>
      <c r="DGT66" s="287"/>
      <c r="DGU66" s="285"/>
      <c r="DGV66" s="287"/>
      <c r="DGW66" s="287"/>
      <c r="DGX66" s="285"/>
      <c r="DGY66" s="287"/>
      <c r="DGZ66" s="287"/>
      <c r="DHA66" s="285"/>
      <c r="DHB66" s="287"/>
      <c r="DHC66" s="287"/>
      <c r="DHD66" s="285"/>
      <c r="DHE66" s="287"/>
      <c r="DHF66" s="287"/>
      <c r="DHG66" s="285"/>
      <c r="DHH66" s="287"/>
      <c r="DHI66" s="287"/>
      <c r="DHJ66" s="285"/>
      <c r="DHK66" s="287"/>
      <c r="DHL66" s="287"/>
      <c r="DHM66" s="285"/>
      <c r="DHN66" s="286"/>
      <c r="DHO66" s="286"/>
      <c r="DHP66" s="286"/>
      <c r="DHQ66" s="287"/>
      <c r="DHR66" s="287"/>
      <c r="DHS66" s="285"/>
      <c r="DHT66" s="286"/>
      <c r="DHU66" s="286"/>
      <c r="DHV66" s="286"/>
      <c r="DHW66" s="287"/>
      <c r="DHX66" s="287"/>
      <c r="DHY66" s="285"/>
      <c r="DHZ66" s="287"/>
      <c r="DIA66" s="287"/>
      <c r="DIB66" s="285"/>
      <c r="DIC66" s="286"/>
      <c r="DID66" s="286"/>
      <c r="DIE66" s="286"/>
      <c r="DIF66" s="286"/>
      <c r="DIG66" s="286"/>
      <c r="DIH66" s="286"/>
      <c r="DII66" s="163"/>
      <c r="DIJ66" s="154"/>
      <c r="DIK66" s="287"/>
      <c r="DIL66" s="287"/>
      <c r="DIM66" s="285"/>
      <c r="DIN66" s="287"/>
      <c r="DIO66" s="287"/>
      <c r="DIP66" s="285"/>
      <c r="DIQ66" s="287"/>
      <c r="DIR66" s="287"/>
      <c r="DIS66" s="285"/>
      <c r="DIT66" s="287"/>
      <c r="DIU66" s="287"/>
      <c r="DIV66" s="285"/>
      <c r="DIW66" s="287"/>
      <c r="DIX66" s="287"/>
      <c r="DIY66" s="285"/>
      <c r="DIZ66" s="287"/>
      <c r="DJA66" s="287"/>
      <c r="DJB66" s="285"/>
      <c r="DJC66" s="287"/>
      <c r="DJD66" s="287"/>
      <c r="DJE66" s="285"/>
      <c r="DJF66" s="287"/>
      <c r="DJG66" s="287"/>
      <c r="DJH66" s="285"/>
      <c r="DJI66" s="287"/>
      <c r="DJJ66" s="287"/>
      <c r="DJK66" s="285"/>
      <c r="DJL66" s="287"/>
      <c r="DJM66" s="287"/>
      <c r="DJN66" s="285"/>
      <c r="DJO66" s="287"/>
      <c r="DJP66" s="287"/>
      <c r="DJQ66" s="285"/>
      <c r="DJR66" s="287"/>
      <c r="DJS66" s="287"/>
      <c r="DJT66" s="285"/>
      <c r="DJU66" s="287"/>
      <c r="DJV66" s="287"/>
      <c r="DJW66" s="285"/>
      <c r="DJX66" s="287"/>
      <c r="DJY66" s="287"/>
      <c r="DJZ66" s="285"/>
      <c r="DKA66" s="287"/>
      <c r="DKB66" s="287"/>
      <c r="DKC66" s="285"/>
      <c r="DKD66" s="287"/>
      <c r="DKE66" s="287"/>
      <c r="DKF66" s="285"/>
      <c r="DKG66" s="287"/>
      <c r="DKH66" s="287"/>
      <c r="DKI66" s="285"/>
      <c r="DKJ66" s="287"/>
      <c r="DKK66" s="287"/>
      <c r="DKL66" s="285"/>
      <c r="DKM66" s="287"/>
      <c r="DKN66" s="287"/>
      <c r="DKO66" s="285"/>
      <c r="DKP66" s="287"/>
      <c r="DKQ66" s="287"/>
      <c r="DKR66" s="285"/>
      <c r="DKS66" s="287"/>
      <c r="DKT66" s="287"/>
      <c r="DKU66" s="285"/>
      <c r="DKV66" s="286"/>
      <c r="DKW66" s="286"/>
      <c r="DKX66" s="286"/>
      <c r="DKY66" s="287"/>
      <c r="DKZ66" s="287"/>
      <c r="DLA66" s="285"/>
      <c r="DLB66" s="286"/>
      <c r="DLC66" s="286"/>
      <c r="DLD66" s="286"/>
      <c r="DLE66" s="287"/>
      <c r="DLF66" s="287"/>
      <c r="DLG66" s="285"/>
      <c r="DLH66" s="287"/>
      <c r="DLI66" s="287"/>
      <c r="DLJ66" s="285"/>
      <c r="DLK66" s="286"/>
      <c r="DLL66" s="286"/>
      <c r="DLM66" s="286"/>
      <c r="DLN66" s="286"/>
      <c r="DLO66" s="286"/>
      <c r="DLP66" s="286"/>
      <c r="DLQ66" s="163"/>
      <c r="DLR66" s="154"/>
      <c r="DLS66" s="287"/>
      <c r="DLT66" s="287"/>
      <c r="DLU66" s="285"/>
      <c r="DLV66" s="287"/>
      <c r="DLW66" s="287"/>
      <c r="DLX66" s="285"/>
      <c r="DLY66" s="287"/>
      <c r="DLZ66" s="287"/>
      <c r="DMA66" s="285"/>
      <c r="DMB66" s="287"/>
      <c r="DMC66" s="287"/>
      <c r="DMD66" s="285"/>
      <c r="DME66" s="287"/>
      <c r="DMF66" s="287"/>
      <c r="DMG66" s="285"/>
      <c r="DMH66" s="287"/>
      <c r="DMI66" s="287"/>
      <c r="DMJ66" s="285"/>
      <c r="DMK66" s="287"/>
      <c r="DML66" s="287"/>
      <c r="DMM66" s="285"/>
      <c r="DMN66" s="287"/>
      <c r="DMO66" s="287"/>
      <c r="DMP66" s="285"/>
      <c r="DMQ66" s="287"/>
      <c r="DMR66" s="287"/>
      <c r="DMS66" s="285"/>
      <c r="DMT66" s="287"/>
      <c r="DMU66" s="287"/>
      <c r="DMV66" s="285"/>
      <c r="DMW66" s="287"/>
      <c r="DMX66" s="287"/>
      <c r="DMY66" s="285"/>
      <c r="DMZ66" s="287"/>
      <c r="DNA66" s="287"/>
      <c r="DNB66" s="285"/>
      <c r="DNC66" s="287"/>
      <c r="DND66" s="287"/>
      <c r="DNE66" s="285"/>
      <c r="DNF66" s="287"/>
      <c r="DNG66" s="287"/>
      <c r="DNH66" s="285"/>
      <c r="DNI66" s="287"/>
      <c r="DNJ66" s="287"/>
      <c r="DNK66" s="285"/>
      <c r="DNL66" s="287"/>
      <c r="DNM66" s="287"/>
      <c r="DNN66" s="285"/>
      <c r="DNO66" s="287"/>
      <c r="DNP66" s="287"/>
      <c r="DNQ66" s="285"/>
      <c r="DNR66" s="287"/>
      <c r="DNS66" s="287"/>
      <c r="DNT66" s="285"/>
      <c r="DNU66" s="287"/>
      <c r="DNV66" s="287"/>
      <c r="DNW66" s="285"/>
      <c r="DNX66" s="287"/>
      <c r="DNY66" s="287"/>
      <c r="DNZ66" s="285"/>
      <c r="DOA66" s="287"/>
      <c r="DOB66" s="287"/>
      <c r="DOC66" s="285"/>
      <c r="DOD66" s="286"/>
      <c r="DOE66" s="286"/>
      <c r="DOF66" s="286"/>
      <c r="DOG66" s="287"/>
      <c r="DOH66" s="287"/>
      <c r="DOI66" s="285"/>
      <c r="DOJ66" s="286"/>
      <c r="DOK66" s="286"/>
      <c r="DOL66" s="286"/>
      <c r="DOM66" s="287"/>
      <c r="DON66" s="287"/>
      <c r="DOO66" s="285"/>
      <c r="DOP66" s="287"/>
      <c r="DOQ66" s="287"/>
      <c r="DOR66" s="285"/>
      <c r="DOS66" s="286"/>
      <c r="DOT66" s="286"/>
      <c r="DOU66" s="286"/>
      <c r="DOV66" s="286"/>
      <c r="DOW66" s="286"/>
      <c r="DOX66" s="286"/>
      <c r="DOY66" s="163"/>
      <c r="DOZ66" s="154"/>
      <c r="DPA66" s="287"/>
      <c r="DPB66" s="287"/>
      <c r="DPC66" s="285"/>
      <c r="DPD66" s="287"/>
      <c r="DPE66" s="287"/>
      <c r="DPF66" s="285"/>
      <c r="DPG66" s="287"/>
      <c r="DPH66" s="287"/>
      <c r="DPI66" s="285"/>
      <c r="DPJ66" s="287"/>
      <c r="DPK66" s="287"/>
      <c r="DPL66" s="285"/>
      <c r="DPM66" s="287"/>
      <c r="DPN66" s="287"/>
      <c r="DPO66" s="285"/>
      <c r="DPP66" s="287"/>
      <c r="DPQ66" s="287"/>
      <c r="DPR66" s="285"/>
      <c r="DPS66" s="287"/>
      <c r="DPT66" s="287"/>
      <c r="DPU66" s="285"/>
      <c r="DPV66" s="287"/>
      <c r="DPW66" s="287"/>
      <c r="DPX66" s="285"/>
      <c r="DPY66" s="287"/>
      <c r="DPZ66" s="287"/>
      <c r="DQA66" s="285"/>
      <c r="DQB66" s="287"/>
      <c r="DQC66" s="287"/>
      <c r="DQD66" s="285"/>
      <c r="DQE66" s="287"/>
      <c r="DQF66" s="287"/>
      <c r="DQG66" s="285"/>
      <c r="DQH66" s="287"/>
      <c r="DQI66" s="287"/>
      <c r="DQJ66" s="285"/>
      <c r="DQK66" s="287"/>
      <c r="DQL66" s="287"/>
      <c r="DQM66" s="285"/>
      <c r="DQN66" s="287"/>
      <c r="DQO66" s="287"/>
      <c r="DQP66" s="285"/>
      <c r="DQQ66" s="287"/>
      <c r="DQR66" s="287"/>
      <c r="DQS66" s="285"/>
      <c r="DQT66" s="287"/>
      <c r="DQU66" s="287"/>
      <c r="DQV66" s="285"/>
      <c r="DQW66" s="287"/>
      <c r="DQX66" s="287"/>
      <c r="DQY66" s="285"/>
      <c r="DQZ66" s="287"/>
      <c r="DRA66" s="287"/>
      <c r="DRB66" s="285"/>
      <c r="DRC66" s="287"/>
      <c r="DRD66" s="287"/>
      <c r="DRE66" s="285"/>
      <c r="DRF66" s="287"/>
      <c r="DRG66" s="287"/>
      <c r="DRH66" s="285"/>
      <c r="DRI66" s="287"/>
      <c r="DRJ66" s="287"/>
      <c r="DRK66" s="285"/>
      <c r="DRL66" s="286"/>
      <c r="DRM66" s="286"/>
      <c r="DRN66" s="286"/>
      <c r="DRO66" s="287"/>
      <c r="DRP66" s="287"/>
      <c r="DRQ66" s="285"/>
      <c r="DRR66" s="286"/>
      <c r="DRS66" s="286"/>
      <c r="DRT66" s="286"/>
      <c r="DRU66" s="287"/>
      <c r="DRV66" s="287"/>
      <c r="DRW66" s="285"/>
      <c r="DRX66" s="287"/>
      <c r="DRY66" s="287"/>
      <c r="DRZ66" s="285"/>
      <c r="DSA66" s="286"/>
      <c r="DSB66" s="286"/>
      <c r="DSC66" s="286"/>
      <c r="DSD66" s="286"/>
      <c r="DSE66" s="286"/>
      <c r="DSF66" s="286"/>
      <c r="DSG66" s="163"/>
      <c r="DSH66" s="154"/>
      <c r="DSI66" s="287"/>
      <c r="DSJ66" s="287"/>
      <c r="DSK66" s="285"/>
      <c r="DSL66" s="287"/>
      <c r="DSM66" s="287"/>
      <c r="DSN66" s="285"/>
      <c r="DSO66" s="287"/>
      <c r="DSP66" s="287"/>
      <c r="DSQ66" s="285"/>
      <c r="DSR66" s="287"/>
      <c r="DSS66" s="287"/>
      <c r="DST66" s="285"/>
      <c r="DSU66" s="287"/>
      <c r="DSV66" s="287"/>
      <c r="DSW66" s="285"/>
      <c r="DSX66" s="287"/>
      <c r="DSY66" s="287"/>
      <c r="DSZ66" s="285"/>
      <c r="DTA66" s="287"/>
      <c r="DTB66" s="287"/>
      <c r="DTC66" s="285"/>
      <c r="DTD66" s="287"/>
      <c r="DTE66" s="287"/>
      <c r="DTF66" s="285"/>
      <c r="DTG66" s="287"/>
      <c r="DTH66" s="287"/>
      <c r="DTI66" s="285"/>
      <c r="DTJ66" s="287"/>
      <c r="DTK66" s="287"/>
      <c r="DTL66" s="285"/>
      <c r="DTM66" s="287"/>
      <c r="DTN66" s="287"/>
      <c r="DTO66" s="285"/>
      <c r="DTP66" s="287"/>
      <c r="DTQ66" s="287"/>
      <c r="DTR66" s="285"/>
      <c r="DTS66" s="287"/>
      <c r="DTT66" s="287"/>
      <c r="DTU66" s="285"/>
      <c r="DTV66" s="287"/>
      <c r="DTW66" s="287"/>
      <c r="DTX66" s="285"/>
      <c r="DTY66" s="287"/>
      <c r="DTZ66" s="287"/>
      <c r="DUA66" s="285"/>
      <c r="DUB66" s="287"/>
      <c r="DUC66" s="287"/>
      <c r="DUD66" s="285"/>
      <c r="DUE66" s="287"/>
      <c r="DUF66" s="287"/>
      <c r="DUG66" s="285"/>
      <c r="DUH66" s="287"/>
      <c r="DUI66" s="287"/>
      <c r="DUJ66" s="285"/>
      <c r="DUK66" s="287"/>
      <c r="DUL66" s="287"/>
      <c r="DUM66" s="285"/>
      <c r="DUN66" s="287"/>
      <c r="DUO66" s="287"/>
      <c r="DUP66" s="285"/>
      <c r="DUQ66" s="287"/>
      <c r="DUR66" s="287"/>
      <c r="DUS66" s="285"/>
      <c r="DUT66" s="286"/>
      <c r="DUU66" s="286"/>
      <c r="DUV66" s="286"/>
      <c r="DUW66" s="287"/>
      <c r="DUX66" s="287"/>
      <c r="DUY66" s="285"/>
      <c r="DUZ66" s="286"/>
      <c r="DVA66" s="286"/>
      <c r="DVB66" s="286"/>
      <c r="DVC66" s="287"/>
      <c r="DVD66" s="287"/>
      <c r="DVE66" s="285"/>
      <c r="DVF66" s="287"/>
      <c r="DVG66" s="287"/>
      <c r="DVH66" s="285"/>
      <c r="DVI66" s="286"/>
      <c r="DVJ66" s="286"/>
      <c r="DVK66" s="286"/>
      <c r="DVL66" s="286"/>
      <c r="DVM66" s="286"/>
      <c r="DVN66" s="286"/>
      <c r="DVO66" s="163"/>
      <c r="DVP66" s="154"/>
      <c r="DVQ66" s="287"/>
      <c r="DVR66" s="287"/>
      <c r="DVS66" s="285"/>
      <c r="DVT66" s="287"/>
      <c r="DVU66" s="287"/>
      <c r="DVV66" s="285"/>
      <c r="DVW66" s="287"/>
      <c r="DVX66" s="287"/>
      <c r="DVY66" s="285"/>
      <c r="DVZ66" s="287"/>
      <c r="DWA66" s="287"/>
      <c r="DWB66" s="285"/>
      <c r="DWC66" s="287"/>
      <c r="DWD66" s="287"/>
      <c r="DWE66" s="285"/>
      <c r="DWF66" s="287"/>
      <c r="DWG66" s="287"/>
      <c r="DWH66" s="285"/>
      <c r="DWI66" s="287"/>
      <c r="DWJ66" s="287"/>
      <c r="DWK66" s="285"/>
      <c r="DWL66" s="287"/>
      <c r="DWM66" s="287"/>
      <c r="DWN66" s="285"/>
      <c r="DWO66" s="287"/>
      <c r="DWP66" s="287"/>
      <c r="DWQ66" s="285"/>
      <c r="DWR66" s="287"/>
      <c r="DWS66" s="287"/>
      <c r="DWT66" s="285"/>
      <c r="DWU66" s="287"/>
      <c r="DWV66" s="287"/>
      <c r="DWW66" s="285"/>
      <c r="DWX66" s="287"/>
      <c r="DWY66" s="287"/>
      <c r="DWZ66" s="285"/>
      <c r="DXA66" s="287"/>
      <c r="DXB66" s="287"/>
      <c r="DXC66" s="285"/>
      <c r="DXD66" s="287"/>
      <c r="DXE66" s="287"/>
      <c r="DXF66" s="285"/>
      <c r="DXG66" s="287"/>
      <c r="DXH66" s="287"/>
      <c r="DXI66" s="285"/>
      <c r="DXJ66" s="287"/>
      <c r="DXK66" s="287"/>
      <c r="DXL66" s="285"/>
      <c r="DXM66" s="287"/>
      <c r="DXN66" s="287"/>
      <c r="DXO66" s="285"/>
      <c r="DXP66" s="287"/>
      <c r="DXQ66" s="287"/>
      <c r="DXR66" s="285"/>
      <c r="DXS66" s="287"/>
      <c r="DXT66" s="287"/>
      <c r="DXU66" s="285"/>
      <c r="DXV66" s="287"/>
      <c r="DXW66" s="287"/>
      <c r="DXX66" s="285"/>
      <c r="DXY66" s="287"/>
      <c r="DXZ66" s="287"/>
      <c r="DYA66" s="285"/>
      <c r="DYB66" s="286"/>
      <c r="DYC66" s="286"/>
      <c r="DYD66" s="286"/>
      <c r="DYE66" s="287"/>
      <c r="DYF66" s="287"/>
      <c r="DYG66" s="285"/>
      <c r="DYH66" s="286"/>
      <c r="DYI66" s="286"/>
      <c r="DYJ66" s="286"/>
      <c r="DYK66" s="287"/>
      <c r="DYL66" s="287"/>
      <c r="DYM66" s="285"/>
      <c r="DYN66" s="287"/>
      <c r="DYO66" s="287"/>
      <c r="DYP66" s="285"/>
      <c r="DYQ66" s="286"/>
      <c r="DYR66" s="286"/>
      <c r="DYS66" s="286"/>
      <c r="DYT66" s="286"/>
      <c r="DYU66" s="286"/>
      <c r="DYV66" s="286"/>
      <c r="DYW66" s="163"/>
      <c r="DYX66" s="154"/>
      <c r="DYY66" s="287"/>
      <c r="DYZ66" s="287"/>
      <c r="DZA66" s="285"/>
      <c r="DZB66" s="287"/>
      <c r="DZC66" s="287"/>
      <c r="DZD66" s="285"/>
      <c r="DZE66" s="287"/>
      <c r="DZF66" s="287"/>
      <c r="DZG66" s="285"/>
      <c r="DZH66" s="287"/>
      <c r="DZI66" s="287"/>
      <c r="DZJ66" s="285"/>
      <c r="DZK66" s="287"/>
      <c r="DZL66" s="287"/>
      <c r="DZM66" s="285"/>
      <c r="DZN66" s="287"/>
      <c r="DZO66" s="287"/>
      <c r="DZP66" s="285"/>
      <c r="DZQ66" s="287"/>
      <c r="DZR66" s="287"/>
      <c r="DZS66" s="285"/>
      <c r="DZT66" s="287"/>
      <c r="DZU66" s="287"/>
      <c r="DZV66" s="285"/>
      <c r="DZW66" s="287"/>
      <c r="DZX66" s="287"/>
      <c r="DZY66" s="285"/>
      <c r="DZZ66" s="287"/>
      <c r="EAA66" s="287"/>
      <c r="EAB66" s="285"/>
      <c r="EAC66" s="287"/>
      <c r="EAD66" s="287"/>
      <c r="EAE66" s="285"/>
      <c r="EAF66" s="287"/>
      <c r="EAG66" s="287"/>
      <c r="EAH66" s="285"/>
      <c r="EAI66" s="287"/>
      <c r="EAJ66" s="287"/>
      <c r="EAK66" s="285"/>
      <c r="EAL66" s="287"/>
      <c r="EAM66" s="287"/>
      <c r="EAN66" s="285"/>
      <c r="EAO66" s="287"/>
      <c r="EAP66" s="287"/>
      <c r="EAQ66" s="285"/>
      <c r="EAR66" s="287"/>
      <c r="EAS66" s="287"/>
      <c r="EAT66" s="285"/>
      <c r="EAU66" s="287"/>
      <c r="EAV66" s="287"/>
      <c r="EAW66" s="285"/>
      <c r="EAX66" s="287"/>
      <c r="EAY66" s="287"/>
      <c r="EAZ66" s="285"/>
      <c r="EBA66" s="287"/>
      <c r="EBB66" s="287"/>
      <c r="EBC66" s="285"/>
      <c r="EBD66" s="287"/>
      <c r="EBE66" s="287"/>
      <c r="EBF66" s="285"/>
      <c r="EBG66" s="287"/>
      <c r="EBH66" s="287"/>
      <c r="EBI66" s="285"/>
      <c r="EBJ66" s="286"/>
      <c r="EBK66" s="286"/>
      <c r="EBL66" s="286"/>
      <c r="EBM66" s="287"/>
      <c r="EBN66" s="287"/>
      <c r="EBO66" s="285"/>
      <c r="EBP66" s="286"/>
      <c r="EBQ66" s="286"/>
      <c r="EBR66" s="286"/>
      <c r="EBS66" s="287"/>
      <c r="EBT66" s="287"/>
      <c r="EBU66" s="285"/>
      <c r="EBV66" s="287"/>
      <c r="EBW66" s="287"/>
      <c r="EBX66" s="285"/>
      <c r="EBY66" s="286"/>
      <c r="EBZ66" s="286"/>
      <c r="ECA66" s="286"/>
      <c r="ECB66" s="286"/>
      <c r="ECC66" s="286"/>
      <c r="ECD66" s="286"/>
      <c r="ECE66" s="163"/>
      <c r="ECF66" s="154"/>
      <c r="ECG66" s="287"/>
      <c r="ECH66" s="287"/>
      <c r="ECI66" s="285"/>
      <c r="ECJ66" s="287"/>
      <c r="ECK66" s="287"/>
      <c r="ECL66" s="285"/>
      <c r="ECM66" s="287"/>
      <c r="ECN66" s="287"/>
      <c r="ECO66" s="285"/>
      <c r="ECP66" s="287"/>
      <c r="ECQ66" s="287"/>
      <c r="ECR66" s="285"/>
      <c r="ECS66" s="287"/>
      <c r="ECT66" s="287"/>
      <c r="ECU66" s="285"/>
      <c r="ECV66" s="287"/>
      <c r="ECW66" s="287"/>
      <c r="ECX66" s="285"/>
      <c r="ECY66" s="287"/>
      <c r="ECZ66" s="287"/>
      <c r="EDA66" s="285"/>
      <c r="EDB66" s="287"/>
      <c r="EDC66" s="287"/>
      <c r="EDD66" s="285"/>
      <c r="EDE66" s="287"/>
      <c r="EDF66" s="287"/>
      <c r="EDG66" s="285"/>
      <c r="EDH66" s="287"/>
      <c r="EDI66" s="287"/>
      <c r="EDJ66" s="285"/>
      <c r="EDK66" s="287"/>
      <c r="EDL66" s="287"/>
      <c r="EDM66" s="285"/>
      <c r="EDN66" s="287"/>
      <c r="EDO66" s="287"/>
      <c r="EDP66" s="285"/>
      <c r="EDQ66" s="287"/>
      <c r="EDR66" s="287"/>
      <c r="EDS66" s="285"/>
      <c r="EDT66" s="287"/>
      <c r="EDU66" s="287"/>
      <c r="EDV66" s="285"/>
      <c r="EDW66" s="287"/>
      <c r="EDX66" s="287"/>
      <c r="EDY66" s="285"/>
      <c r="EDZ66" s="287"/>
      <c r="EEA66" s="287"/>
      <c r="EEB66" s="285"/>
      <c r="EEC66" s="287"/>
      <c r="EED66" s="287"/>
      <c r="EEE66" s="285"/>
      <c r="EEF66" s="287"/>
      <c r="EEG66" s="287"/>
      <c r="EEH66" s="285"/>
      <c r="EEI66" s="287"/>
      <c r="EEJ66" s="287"/>
      <c r="EEK66" s="285"/>
      <c r="EEL66" s="287"/>
      <c r="EEM66" s="287"/>
      <c r="EEN66" s="285"/>
      <c r="EEO66" s="287"/>
      <c r="EEP66" s="287"/>
      <c r="EEQ66" s="285"/>
      <c r="EER66" s="286"/>
      <c r="EES66" s="286"/>
      <c r="EET66" s="286"/>
      <c r="EEU66" s="287"/>
      <c r="EEV66" s="287"/>
      <c r="EEW66" s="285"/>
      <c r="EEX66" s="286"/>
      <c r="EEY66" s="286"/>
      <c r="EEZ66" s="286"/>
      <c r="EFA66" s="287"/>
      <c r="EFB66" s="287"/>
      <c r="EFC66" s="285"/>
      <c r="EFD66" s="287"/>
      <c r="EFE66" s="287"/>
      <c r="EFF66" s="285"/>
      <c r="EFG66" s="286"/>
      <c r="EFH66" s="286"/>
      <c r="EFI66" s="286"/>
      <c r="EFJ66" s="286"/>
      <c r="EFK66" s="286"/>
      <c r="EFL66" s="286"/>
      <c r="EFM66" s="163"/>
      <c r="EFN66" s="154"/>
      <c r="EFO66" s="287"/>
      <c r="EFP66" s="287"/>
      <c r="EFQ66" s="285"/>
      <c r="EFR66" s="287"/>
      <c r="EFS66" s="287"/>
      <c r="EFT66" s="285"/>
      <c r="EFU66" s="287"/>
      <c r="EFV66" s="287"/>
      <c r="EFW66" s="285"/>
      <c r="EFX66" s="287"/>
      <c r="EFY66" s="287"/>
      <c r="EFZ66" s="285"/>
      <c r="EGA66" s="287"/>
      <c r="EGB66" s="287"/>
      <c r="EGC66" s="285"/>
      <c r="EGD66" s="287"/>
      <c r="EGE66" s="287"/>
      <c r="EGF66" s="285"/>
      <c r="EGG66" s="287"/>
      <c r="EGH66" s="287"/>
      <c r="EGI66" s="285"/>
      <c r="EGJ66" s="287"/>
      <c r="EGK66" s="287"/>
      <c r="EGL66" s="285"/>
      <c r="EGM66" s="287"/>
      <c r="EGN66" s="287"/>
      <c r="EGO66" s="285"/>
      <c r="EGP66" s="287"/>
      <c r="EGQ66" s="287"/>
      <c r="EGR66" s="285"/>
      <c r="EGS66" s="287"/>
      <c r="EGT66" s="287"/>
      <c r="EGU66" s="285"/>
      <c r="EGV66" s="287"/>
      <c r="EGW66" s="287"/>
      <c r="EGX66" s="285"/>
      <c r="EGY66" s="287"/>
      <c r="EGZ66" s="287"/>
      <c r="EHA66" s="285"/>
      <c r="EHB66" s="287"/>
      <c r="EHC66" s="287"/>
      <c r="EHD66" s="285"/>
      <c r="EHE66" s="287"/>
      <c r="EHF66" s="287"/>
      <c r="EHG66" s="285"/>
      <c r="EHH66" s="287"/>
      <c r="EHI66" s="287"/>
      <c r="EHJ66" s="285"/>
      <c r="EHK66" s="287"/>
      <c r="EHL66" s="287"/>
      <c r="EHM66" s="285"/>
      <c r="EHN66" s="287"/>
      <c r="EHO66" s="287"/>
      <c r="EHP66" s="285"/>
      <c r="EHQ66" s="287"/>
      <c r="EHR66" s="287"/>
      <c r="EHS66" s="285"/>
      <c r="EHT66" s="287"/>
      <c r="EHU66" s="287"/>
      <c r="EHV66" s="285"/>
      <c r="EHW66" s="287"/>
      <c r="EHX66" s="287"/>
      <c r="EHY66" s="285"/>
      <c r="EHZ66" s="286"/>
      <c r="EIA66" s="286"/>
      <c r="EIB66" s="286"/>
      <c r="EIC66" s="287"/>
      <c r="EID66" s="287"/>
      <c r="EIE66" s="285"/>
      <c r="EIF66" s="286"/>
      <c r="EIG66" s="286"/>
      <c r="EIH66" s="286"/>
      <c r="EII66" s="287"/>
      <c r="EIJ66" s="287"/>
      <c r="EIK66" s="285"/>
      <c r="EIL66" s="287"/>
      <c r="EIM66" s="287"/>
      <c r="EIN66" s="285"/>
      <c r="EIO66" s="286"/>
      <c r="EIP66" s="286"/>
      <c r="EIQ66" s="286"/>
      <c r="EIR66" s="286"/>
      <c r="EIS66" s="286"/>
      <c r="EIT66" s="286"/>
      <c r="EIU66" s="163"/>
      <c r="EIV66" s="154"/>
      <c r="EIW66" s="287"/>
      <c r="EIX66" s="287"/>
      <c r="EIY66" s="285"/>
      <c r="EIZ66" s="287"/>
      <c r="EJA66" s="287"/>
      <c r="EJB66" s="285"/>
      <c r="EJC66" s="287"/>
      <c r="EJD66" s="287"/>
      <c r="EJE66" s="285"/>
      <c r="EJF66" s="287"/>
      <c r="EJG66" s="287"/>
      <c r="EJH66" s="285"/>
      <c r="EJI66" s="287"/>
      <c r="EJJ66" s="287"/>
      <c r="EJK66" s="285"/>
      <c r="EJL66" s="287"/>
      <c r="EJM66" s="287"/>
      <c r="EJN66" s="285"/>
      <c r="EJO66" s="287"/>
      <c r="EJP66" s="287"/>
      <c r="EJQ66" s="285"/>
      <c r="EJR66" s="287"/>
      <c r="EJS66" s="287"/>
      <c r="EJT66" s="285"/>
      <c r="EJU66" s="287"/>
      <c r="EJV66" s="287"/>
      <c r="EJW66" s="285"/>
      <c r="EJX66" s="287"/>
      <c r="EJY66" s="287"/>
      <c r="EJZ66" s="285"/>
      <c r="EKA66" s="287"/>
      <c r="EKB66" s="287"/>
      <c r="EKC66" s="285"/>
      <c r="EKD66" s="287"/>
      <c r="EKE66" s="287"/>
      <c r="EKF66" s="285"/>
      <c r="EKG66" s="287"/>
      <c r="EKH66" s="287"/>
      <c r="EKI66" s="285"/>
      <c r="EKJ66" s="287"/>
      <c r="EKK66" s="287"/>
      <c r="EKL66" s="285"/>
      <c r="EKM66" s="287"/>
      <c r="EKN66" s="287"/>
      <c r="EKO66" s="285"/>
      <c r="EKP66" s="287"/>
      <c r="EKQ66" s="287"/>
      <c r="EKR66" s="285"/>
      <c r="EKS66" s="287"/>
      <c r="EKT66" s="287"/>
      <c r="EKU66" s="285"/>
      <c r="EKV66" s="287"/>
      <c r="EKW66" s="287"/>
      <c r="EKX66" s="285"/>
      <c r="EKY66" s="287"/>
      <c r="EKZ66" s="287"/>
      <c r="ELA66" s="285"/>
      <c r="ELB66" s="287"/>
      <c r="ELC66" s="287"/>
      <c r="ELD66" s="285"/>
      <c r="ELE66" s="287"/>
      <c r="ELF66" s="287"/>
      <c r="ELG66" s="285"/>
      <c r="ELH66" s="286"/>
      <c r="ELI66" s="286"/>
      <c r="ELJ66" s="286"/>
      <c r="ELK66" s="287"/>
      <c r="ELL66" s="287"/>
      <c r="ELM66" s="285"/>
      <c r="ELN66" s="286"/>
      <c r="ELO66" s="286"/>
      <c r="ELP66" s="286"/>
      <c r="ELQ66" s="287"/>
      <c r="ELR66" s="287"/>
      <c r="ELS66" s="285"/>
      <c r="ELT66" s="287"/>
      <c r="ELU66" s="287"/>
      <c r="ELV66" s="285"/>
      <c r="ELW66" s="286"/>
      <c r="ELX66" s="286"/>
      <c r="ELY66" s="286"/>
      <c r="ELZ66" s="286"/>
      <c r="EMA66" s="286"/>
      <c r="EMB66" s="286"/>
      <c r="EMC66" s="163"/>
      <c r="EMD66" s="154"/>
      <c r="EME66" s="287"/>
      <c r="EMF66" s="287"/>
      <c r="EMG66" s="285"/>
      <c r="EMH66" s="287"/>
      <c r="EMI66" s="287"/>
      <c r="EMJ66" s="285"/>
      <c r="EMK66" s="287"/>
      <c r="EML66" s="287"/>
      <c r="EMM66" s="285"/>
      <c r="EMN66" s="287"/>
      <c r="EMO66" s="287"/>
      <c r="EMP66" s="285"/>
      <c r="EMQ66" s="287"/>
      <c r="EMR66" s="287"/>
      <c r="EMS66" s="285"/>
      <c r="EMT66" s="287"/>
      <c r="EMU66" s="287"/>
      <c r="EMV66" s="285"/>
      <c r="EMW66" s="287"/>
      <c r="EMX66" s="287"/>
      <c r="EMY66" s="285"/>
      <c r="EMZ66" s="287"/>
      <c r="ENA66" s="287"/>
      <c r="ENB66" s="285"/>
      <c r="ENC66" s="287"/>
      <c r="END66" s="287"/>
      <c r="ENE66" s="285"/>
      <c r="ENF66" s="287"/>
      <c r="ENG66" s="287"/>
      <c r="ENH66" s="285"/>
      <c r="ENI66" s="287"/>
      <c r="ENJ66" s="287"/>
      <c r="ENK66" s="285"/>
      <c r="ENL66" s="287"/>
      <c r="ENM66" s="287"/>
      <c r="ENN66" s="285"/>
      <c r="ENO66" s="287"/>
      <c r="ENP66" s="287"/>
      <c r="ENQ66" s="285"/>
      <c r="ENR66" s="287"/>
      <c r="ENS66" s="287"/>
      <c r="ENT66" s="285"/>
      <c r="ENU66" s="287"/>
      <c r="ENV66" s="287"/>
      <c r="ENW66" s="285"/>
      <c r="ENX66" s="287"/>
      <c r="ENY66" s="287"/>
      <c r="ENZ66" s="285"/>
      <c r="EOA66" s="287"/>
      <c r="EOB66" s="287"/>
      <c r="EOC66" s="285"/>
      <c r="EOD66" s="287"/>
      <c r="EOE66" s="287"/>
      <c r="EOF66" s="285"/>
      <c r="EOG66" s="287"/>
      <c r="EOH66" s="287"/>
      <c r="EOI66" s="285"/>
      <c r="EOJ66" s="287"/>
      <c r="EOK66" s="287"/>
      <c r="EOL66" s="285"/>
      <c r="EOM66" s="287"/>
      <c r="EON66" s="287"/>
      <c r="EOO66" s="285"/>
      <c r="EOP66" s="286"/>
      <c r="EOQ66" s="286"/>
      <c r="EOR66" s="286"/>
      <c r="EOS66" s="287"/>
      <c r="EOT66" s="287"/>
      <c r="EOU66" s="285"/>
      <c r="EOV66" s="286"/>
      <c r="EOW66" s="286"/>
      <c r="EOX66" s="286"/>
      <c r="EOY66" s="287"/>
      <c r="EOZ66" s="287"/>
      <c r="EPA66" s="285"/>
      <c r="EPB66" s="287"/>
      <c r="EPC66" s="287"/>
      <c r="EPD66" s="285"/>
      <c r="EPE66" s="286"/>
      <c r="EPF66" s="286"/>
      <c r="EPG66" s="286"/>
      <c r="EPH66" s="286"/>
      <c r="EPI66" s="286"/>
      <c r="EPJ66" s="286"/>
      <c r="EPK66" s="163"/>
      <c r="EPL66" s="154"/>
      <c r="EPM66" s="287"/>
      <c r="EPN66" s="287"/>
      <c r="EPO66" s="285"/>
      <c r="EPP66" s="287"/>
      <c r="EPQ66" s="287"/>
      <c r="EPR66" s="285"/>
      <c r="EPS66" s="287"/>
      <c r="EPT66" s="287"/>
      <c r="EPU66" s="285"/>
      <c r="EPV66" s="287"/>
      <c r="EPW66" s="287"/>
      <c r="EPX66" s="285"/>
      <c r="EPY66" s="287"/>
      <c r="EPZ66" s="287"/>
      <c r="EQA66" s="285"/>
      <c r="EQB66" s="287"/>
      <c r="EQC66" s="287"/>
      <c r="EQD66" s="285"/>
      <c r="EQE66" s="287"/>
      <c r="EQF66" s="287"/>
      <c r="EQG66" s="285"/>
      <c r="EQH66" s="287"/>
      <c r="EQI66" s="287"/>
      <c r="EQJ66" s="285"/>
      <c r="EQK66" s="287"/>
      <c r="EQL66" s="287"/>
      <c r="EQM66" s="285"/>
      <c r="EQN66" s="287"/>
      <c r="EQO66" s="287"/>
      <c r="EQP66" s="285"/>
      <c r="EQQ66" s="287"/>
      <c r="EQR66" s="287"/>
      <c r="EQS66" s="285"/>
      <c r="EQT66" s="287"/>
      <c r="EQU66" s="287"/>
      <c r="EQV66" s="285"/>
      <c r="EQW66" s="287"/>
      <c r="EQX66" s="287"/>
      <c r="EQY66" s="285"/>
      <c r="EQZ66" s="287"/>
      <c r="ERA66" s="287"/>
      <c r="ERB66" s="285"/>
      <c r="ERC66" s="287"/>
      <c r="ERD66" s="287"/>
      <c r="ERE66" s="285"/>
      <c r="ERF66" s="287"/>
      <c r="ERG66" s="287"/>
      <c r="ERH66" s="285"/>
      <c r="ERI66" s="287"/>
      <c r="ERJ66" s="287"/>
      <c r="ERK66" s="285"/>
      <c r="ERL66" s="287"/>
      <c r="ERM66" s="287"/>
      <c r="ERN66" s="285"/>
      <c r="ERO66" s="287"/>
      <c r="ERP66" s="287"/>
      <c r="ERQ66" s="285"/>
      <c r="ERR66" s="287"/>
      <c r="ERS66" s="287"/>
      <c r="ERT66" s="285"/>
      <c r="ERU66" s="287"/>
      <c r="ERV66" s="287"/>
      <c r="ERW66" s="285"/>
      <c r="ERX66" s="286"/>
      <c r="ERY66" s="286"/>
      <c r="ERZ66" s="286"/>
      <c r="ESA66" s="287"/>
      <c r="ESB66" s="287"/>
      <c r="ESC66" s="285"/>
      <c r="ESD66" s="286"/>
      <c r="ESE66" s="286"/>
      <c r="ESF66" s="286"/>
      <c r="ESG66" s="287"/>
      <c r="ESH66" s="287"/>
      <c r="ESI66" s="285"/>
      <c r="ESJ66" s="287"/>
      <c r="ESK66" s="287"/>
      <c r="ESL66" s="285"/>
      <c r="ESM66" s="286"/>
      <c r="ESN66" s="286"/>
      <c r="ESO66" s="286"/>
      <c r="ESP66" s="286"/>
      <c r="ESQ66" s="286"/>
      <c r="ESR66" s="286"/>
      <c r="ESS66" s="163"/>
      <c r="EST66" s="154"/>
      <c r="ESU66" s="287"/>
      <c r="ESV66" s="287"/>
      <c r="ESW66" s="285"/>
      <c r="ESX66" s="287"/>
      <c r="ESY66" s="287"/>
      <c r="ESZ66" s="285"/>
      <c r="ETA66" s="287"/>
      <c r="ETB66" s="287"/>
      <c r="ETC66" s="285"/>
      <c r="ETD66" s="287"/>
      <c r="ETE66" s="287"/>
      <c r="ETF66" s="285"/>
      <c r="ETG66" s="287"/>
      <c r="ETH66" s="287"/>
      <c r="ETI66" s="285"/>
      <c r="ETJ66" s="287"/>
      <c r="ETK66" s="287"/>
      <c r="ETL66" s="285"/>
      <c r="ETM66" s="287"/>
      <c r="ETN66" s="287"/>
      <c r="ETO66" s="285"/>
      <c r="ETP66" s="287"/>
      <c r="ETQ66" s="287"/>
      <c r="ETR66" s="285"/>
      <c r="ETS66" s="287"/>
      <c r="ETT66" s="287"/>
      <c r="ETU66" s="285"/>
      <c r="ETV66" s="287"/>
      <c r="ETW66" s="287"/>
      <c r="ETX66" s="285"/>
      <c r="ETY66" s="287"/>
      <c r="ETZ66" s="287"/>
      <c r="EUA66" s="285"/>
      <c r="EUB66" s="287"/>
      <c r="EUC66" s="287"/>
      <c r="EUD66" s="285"/>
      <c r="EUE66" s="287"/>
      <c r="EUF66" s="287"/>
      <c r="EUG66" s="285"/>
      <c r="EUH66" s="287"/>
      <c r="EUI66" s="287"/>
      <c r="EUJ66" s="285"/>
      <c r="EUK66" s="287"/>
      <c r="EUL66" s="287"/>
      <c r="EUM66" s="285"/>
      <c r="EUN66" s="287"/>
      <c r="EUO66" s="287"/>
      <c r="EUP66" s="285"/>
      <c r="EUQ66" s="287"/>
      <c r="EUR66" s="287"/>
      <c r="EUS66" s="285"/>
      <c r="EUT66" s="287"/>
      <c r="EUU66" s="287"/>
      <c r="EUV66" s="285"/>
      <c r="EUW66" s="287"/>
      <c r="EUX66" s="287"/>
      <c r="EUY66" s="285"/>
      <c r="EUZ66" s="287"/>
      <c r="EVA66" s="287"/>
      <c r="EVB66" s="285"/>
      <c r="EVC66" s="287"/>
      <c r="EVD66" s="287"/>
      <c r="EVE66" s="285"/>
      <c r="EVF66" s="286"/>
      <c r="EVG66" s="286"/>
      <c r="EVH66" s="286"/>
      <c r="EVI66" s="287"/>
      <c r="EVJ66" s="287"/>
      <c r="EVK66" s="285"/>
      <c r="EVL66" s="286"/>
      <c r="EVM66" s="286"/>
      <c r="EVN66" s="286"/>
      <c r="EVO66" s="287"/>
      <c r="EVP66" s="287"/>
      <c r="EVQ66" s="285"/>
      <c r="EVR66" s="287"/>
      <c r="EVS66" s="287"/>
      <c r="EVT66" s="285"/>
      <c r="EVU66" s="286"/>
      <c r="EVV66" s="286"/>
      <c r="EVW66" s="286"/>
      <c r="EVX66" s="286"/>
      <c r="EVY66" s="286"/>
      <c r="EVZ66" s="286"/>
      <c r="EWA66" s="163"/>
      <c r="EWB66" s="154"/>
      <c r="EWC66" s="287"/>
      <c r="EWD66" s="287"/>
      <c r="EWE66" s="285"/>
      <c r="EWF66" s="287"/>
      <c r="EWG66" s="287"/>
      <c r="EWH66" s="285"/>
      <c r="EWI66" s="287"/>
      <c r="EWJ66" s="287"/>
      <c r="EWK66" s="285"/>
      <c r="EWL66" s="287"/>
      <c r="EWM66" s="287"/>
      <c r="EWN66" s="285"/>
      <c r="EWO66" s="287"/>
      <c r="EWP66" s="287"/>
      <c r="EWQ66" s="285"/>
      <c r="EWR66" s="287"/>
      <c r="EWS66" s="287"/>
      <c r="EWT66" s="285"/>
      <c r="EWU66" s="287"/>
      <c r="EWV66" s="287"/>
      <c r="EWW66" s="285"/>
      <c r="EWX66" s="287"/>
      <c r="EWY66" s="287"/>
      <c r="EWZ66" s="285"/>
      <c r="EXA66" s="287"/>
      <c r="EXB66" s="287"/>
      <c r="EXC66" s="285"/>
      <c r="EXD66" s="287"/>
      <c r="EXE66" s="287"/>
      <c r="EXF66" s="285"/>
      <c r="EXG66" s="287"/>
      <c r="EXH66" s="287"/>
      <c r="EXI66" s="285"/>
      <c r="EXJ66" s="287"/>
      <c r="EXK66" s="287"/>
      <c r="EXL66" s="285"/>
      <c r="EXM66" s="287"/>
      <c r="EXN66" s="287"/>
      <c r="EXO66" s="285"/>
      <c r="EXP66" s="287"/>
      <c r="EXQ66" s="287"/>
      <c r="EXR66" s="285"/>
      <c r="EXS66" s="287"/>
      <c r="EXT66" s="287"/>
      <c r="EXU66" s="285"/>
      <c r="EXV66" s="287"/>
      <c r="EXW66" s="287"/>
      <c r="EXX66" s="285"/>
      <c r="EXY66" s="287"/>
      <c r="EXZ66" s="287"/>
      <c r="EYA66" s="285"/>
      <c r="EYB66" s="287"/>
      <c r="EYC66" s="287"/>
      <c r="EYD66" s="285"/>
      <c r="EYE66" s="287"/>
      <c r="EYF66" s="287"/>
      <c r="EYG66" s="285"/>
      <c r="EYH66" s="287"/>
      <c r="EYI66" s="287"/>
      <c r="EYJ66" s="285"/>
      <c r="EYK66" s="287"/>
      <c r="EYL66" s="287"/>
      <c r="EYM66" s="285"/>
      <c r="EYN66" s="286"/>
      <c r="EYO66" s="286"/>
      <c r="EYP66" s="286"/>
      <c r="EYQ66" s="287"/>
      <c r="EYR66" s="287"/>
      <c r="EYS66" s="285"/>
      <c r="EYT66" s="286"/>
      <c r="EYU66" s="286"/>
      <c r="EYV66" s="286"/>
      <c r="EYW66" s="287"/>
      <c r="EYX66" s="287"/>
      <c r="EYY66" s="285"/>
      <c r="EYZ66" s="287"/>
      <c r="EZA66" s="287"/>
      <c r="EZB66" s="285"/>
      <c r="EZC66" s="286"/>
      <c r="EZD66" s="286"/>
      <c r="EZE66" s="286"/>
      <c r="EZF66" s="286"/>
      <c r="EZG66" s="286"/>
      <c r="EZH66" s="286"/>
      <c r="EZI66" s="163"/>
      <c r="EZJ66" s="154"/>
      <c r="EZK66" s="287"/>
      <c r="EZL66" s="287"/>
      <c r="EZM66" s="285"/>
      <c r="EZN66" s="287"/>
      <c r="EZO66" s="287"/>
      <c r="EZP66" s="285"/>
      <c r="EZQ66" s="287"/>
      <c r="EZR66" s="287"/>
      <c r="EZS66" s="285"/>
      <c r="EZT66" s="287"/>
      <c r="EZU66" s="287"/>
      <c r="EZV66" s="285"/>
      <c r="EZW66" s="287"/>
      <c r="EZX66" s="287"/>
      <c r="EZY66" s="285"/>
      <c r="EZZ66" s="287"/>
      <c r="FAA66" s="287"/>
      <c r="FAB66" s="285"/>
      <c r="FAC66" s="287"/>
      <c r="FAD66" s="287"/>
      <c r="FAE66" s="285"/>
      <c r="FAF66" s="287"/>
      <c r="FAG66" s="287"/>
      <c r="FAH66" s="285"/>
      <c r="FAI66" s="287"/>
      <c r="FAJ66" s="287"/>
      <c r="FAK66" s="285"/>
      <c r="FAL66" s="287"/>
      <c r="FAM66" s="287"/>
      <c r="FAN66" s="285"/>
      <c r="FAO66" s="287"/>
      <c r="FAP66" s="287"/>
      <c r="FAQ66" s="285"/>
      <c r="FAR66" s="287"/>
      <c r="FAS66" s="287"/>
      <c r="FAT66" s="285"/>
      <c r="FAU66" s="287"/>
      <c r="FAV66" s="287"/>
      <c r="FAW66" s="285"/>
      <c r="FAX66" s="287"/>
      <c r="FAY66" s="287"/>
      <c r="FAZ66" s="285"/>
      <c r="FBA66" s="287"/>
      <c r="FBB66" s="287"/>
      <c r="FBC66" s="285"/>
      <c r="FBD66" s="287"/>
      <c r="FBE66" s="287"/>
      <c r="FBF66" s="285"/>
      <c r="FBG66" s="287"/>
      <c r="FBH66" s="287"/>
      <c r="FBI66" s="285"/>
      <c r="FBJ66" s="287"/>
      <c r="FBK66" s="287"/>
      <c r="FBL66" s="285"/>
      <c r="FBM66" s="287"/>
      <c r="FBN66" s="287"/>
      <c r="FBO66" s="285"/>
      <c r="FBP66" s="287"/>
      <c r="FBQ66" s="287"/>
      <c r="FBR66" s="285"/>
      <c r="FBS66" s="287"/>
      <c r="FBT66" s="287"/>
      <c r="FBU66" s="285"/>
      <c r="FBV66" s="286"/>
      <c r="FBW66" s="286"/>
      <c r="FBX66" s="286"/>
      <c r="FBY66" s="287"/>
      <c r="FBZ66" s="287"/>
      <c r="FCA66" s="285"/>
      <c r="FCB66" s="286"/>
      <c r="FCC66" s="286"/>
      <c r="FCD66" s="286"/>
      <c r="FCE66" s="287"/>
      <c r="FCF66" s="287"/>
      <c r="FCG66" s="285"/>
      <c r="FCH66" s="287"/>
      <c r="FCI66" s="287"/>
      <c r="FCJ66" s="285"/>
      <c r="FCK66" s="286"/>
      <c r="FCL66" s="286"/>
      <c r="FCM66" s="286"/>
      <c r="FCN66" s="286"/>
      <c r="FCO66" s="286"/>
      <c r="FCP66" s="286"/>
      <c r="FCQ66" s="163"/>
      <c r="FCR66" s="154"/>
      <c r="FCS66" s="287"/>
      <c r="FCT66" s="287"/>
      <c r="FCU66" s="285"/>
      <c r="FCV66" s="287"/>
      <c r="FCW66" s="287"/>
      <c r="FCX66" s="285"/>
      <c r="FCY66" s="287"/>
      <c r="FCZ66" s="287"/>
      <c r="FDA66" s="285"/>
      <c r="FDB66" s="287"/>
      <c r="FDC66" s="287"/>
      <c r="FDD66" s="285"/>
      <c r="FDE66" s="287"/>
      <c r="FDF66" s="287"/>
      <c r="FDG66" s="285"/>
      <c r="FDH66" s="287"/>
      <c r="FDI66" s="287"/>
      <c r="FDJ66" s="285"/>
      <c r="FDK66" s="287"/>
      <c r="FDL66" s="287"/>
      <c r="FDM66" s="285"/>
      <c r="FDN66" s="287"/>
      <c r="FDO66" s="287"/>
      <c r="FDP66" s="285"/>
      <c r="FDQ66" s="287"/>
      <c r="FDR66" s="287"/>
      <c r="FDS66" s="285"/>
      <c r="FDT66" s="287"/>
      <c r="FDU66" s="287"/>
      <c r="FDV66" s="285"/>
      <c r="FDW66" s="287"/>
      <c r="FDX66" s="287"/>
      <c r="FDY66" s="285"/>
      <c r="FDZ66" s="287"/>
      <c r="FEA66" s="287"/>
      <c r="FEB66" s="285"/>
      <c r="FEC66" s="287"/>
      <c r="FED66" s="287"/>
      <c r="FEE66" s="285"/>
      <c r="FEF66" s="287"/>
      <c r="FEG66" s="287"/>
      <c r="FEH66" s="285"/>
      <c r="FEI66" s="287"/>
      <c r="FEJ66" s="287"/>
      <c r="FEK66" s="285"/>
      <c r="FEL66" s="287"/>
      <c r="FEM66" s="287"/>
      <c r="FEN66" s="285"/>
      <c r="FEO66" s="287"/>
      <c r="FEP66" s="287"/>
      <c r="FEQ66" s="285"/>
      <c r="FER66" s="287"/>
      <c r="FES66" s="287"/>
      <c r="FET66" s="285"/>
      <c r="FEU66" s="287"/>
      <c r="FEV66" s="287"/>
      <c r="FEW66" s="285"/>
      <c r="FEX66" s="287"/>
      <c r="FEY66" s="287"/>
      <c r="FEZ66" s="285"/>
      <c r="FFA66" s="287"/>
      <c r="FFB66" s="287"/>
      <c r="FFC66" s="285"/>
      <c r="FFD66" s="286"/>
      <c r="FFE66" s="286"/>
      <c r="FFF66" s="286"/>
      <c r="FFG66" s="287"/>
      <c r="FFH66" s="287"/>
      <c r="FFI66" s="285"/>
      <c r="FFJ66" s="286"/>
      <c r="FFK66" s="286"/>
      <c r="FFL66" s="286"/>
      <c r="FFM66" s="287"/>
      <c r="FFN66" s="287"/>
      <c r="FFO66" s="285"/>
      <c r="FFP66" s="287"/>
      <c r="FFQ66" s="287"/>
      <c r="FFR66" s="285"/>
      <c r="FFS66" s="286"/>
      <c r="FFT66" s="286"/>
      <c r="FFU66" s="286"/>
      <c r="FFV66" s="286"/>
      <c r="FFW66" s="286"/>
      <c r="FFX66" s="286"/>
      <c r="FFY66" s="163"/>
      <c r="FFZ66" s="154"/>
      <c r="FGA66" s="287"/>
      <c r="FGB66" s="287"/>
      <c r="FGC66" s="285"/>
      <c r="FGD66" s="287"/>
      <c r="FGE66" s="287"/>
      <c r="FGF66" s="285"/>
      <c r="FGG66" s="287"/>
      <c r="FGH66" s="287"/>
      <c r="FGI66" s="285"/>
      <c r="FGJ66" s="287"/>
      <c r="FGK66" s="287"/>
      <c r="FGL66" s="285"/>
      <c r="FGM66" s="287"/>
      <c r="FGN66" s="287"/>
      <c r="FGO66" s="285"/>
      <c r="FGP66" s="287"/>
      <c r="FGQ66" s="287"/>
      <c r="FGR66" s="285"/>
      <c r="FGS66" s="287"/>
      <c r="FGT66" s="287"/>
      <c r="FGU66" s="285"/>
      <c r="FGV66" s="287"/>
      <c r="FGW66" s="287"/>
      <c r="FGX66" s="285"/>
      <c r="FGY66" s="287"/>
      <c r="FGZ66" s="287"/>
      <c r="FHA66" s="285"/>
      <c r="FHB66" s="287"/>
      <c r="FHC66" s="287"/>
      <c r="FHD66" s="285"/>
      <c r="FHE66" s="287"/>
      <c r="FHF66" s="287"/>
      <c r="FHG66" s="285"/>
      <c r="FHH66" s="287"/>
      <c r="FHI66" s="287"/>
      <c r="FHJ66" s="285"/>
      <c r="FHK66" s="287"/>
      <c r="FHL66" s="287"/>
      <c r="FHM66" s="285"/>
      <c r="FHN66" s="287"/>
      <c r="FHO66" s="287"/>
      <c r="FHP66" s="285"/>
      <c r="FHQ66" s="287"/>
      <c r="FHR66" s="287"/>
      <c r="FHS66" s="285"/>
      <c r="FHT66" s="287"/>
      <c r="FHU66" s="287"/>
      <c r="FHV66" s="285"/>
      <c r="FHW66" s="287"/>
      <c r="FHX66" s="287"/>
      <c r="FHY66" s="285"/>
      <c r="FHZ66" s="287"/>
      <c r="FIA66" s="287"/>
      <c r="FIB66" s="285"/>
      <c r="FIC66" s="287"/>
      <c r="FID66" s="287"/>
      <c r="FIE66" s="285"/>
      <c r="FIF66" s="287"/>
      <c r="FIG66" s="287"/>
      <c r="FIH66" s="285"/>
      <c r="FII66" s="287"/>
      <c r="FIJ66" s="287"/>
      <c r="FIK66" s="285"/>
      <c r="FIL66" s="286"/>
      <c r="FIM66" s="286"/>
      <c r="FIN66" s="286"/>
      <c r="FIO66" s="287"/>
      <c r="FIP66" s="287"/>
      <c r="FIQ66" s="285"/>
      <c r="FIR66" s="286"/>
      <c r="FIS66" s="286"/>
      <c r="FIT66" s="286"/>
      <c r="FIU66" s="287"/>
      <c r="FIV66" s="287"/>
      <c r="FIW66" s="285"/>
      <c r="FIX66" s="287"/>
      <c r="FIY66" s="287"/>
      <c r="FIZ66" s="285"/>
      <c r="FJA66" s="286"/>
      <c r="FJB66" s="286"/>
      <c r="FJC66" s="286"/>
      <c r="FJD66" s="286"/>
      <c r="FJE66" s="286"/>
      <c r="FJF66" s="286"/>
      <c r="FJG66" s="163"/>
      <c r="FJH66" s="154"/>
      <c r="FJI66" s="287"/>
      <c r="FJJ66" s="287"/>
      <c r="FJK66" s="285"/>
      <c r="FJL66" s="287"/>
      <c r="FJM66" s="287"/>
      <c r="FJN66" s="285"/>
      <c r="FJO66" s="287"/>
      <c r="FJP66" s="287"/>
      <c r="FJQ66" s="285"/>
      <c r="FJR66" s="287"/>
      <c r="FJS66" s="287"/>
      <c r="FJT66" s="285"/>
      <c r="FJU66" s="287"/>
      <c r="FJV66" s="287"/>
      <c r="FJW66" s="285"/>
      <c r="FJX66" s="287"/>
      <c r="FJY66" s="287"/>
      <c r="FJZ66" s="285"/>
      <c r="FKA66" s="287"/>
      <c r="FKB66" s="287"/>
      <c r="FKC66" s="285"/>
      <c r="FKD66" s="287"/>
      <c r="FKE66" s="287"/>
      <c r="FKF66" s="285"/>
      <c r="FKG66" s="287"/>
      <c r="FKH66" s="287"/>
      <c r="FKI66" s="285"/>
      <c r="FKJ66" s="287"/>
      <c r="FKK66" s="287"/>
      <c r="FKL66" s="285"/>
      <c r="FKM66" s="287"/>
      <c r="FKN66" s="287"/>
      <c r="FKO66" s="285"/>
      <c r="FKP66" s="287"/>
      <c r="FKQ66" s="287"/>
      <c r="FKR66" s="285"/>
      <c r="FKS66" s="287"/>
      <c r="FKT66" s="287"/>
      <c r="FKU66" s="285"/>
      <c r="FKV66" s="287"/>
      <c r="FKW66" s="287"/>
      <c r="FKX66" s="285"/>
      <c r="FKY66" s="287"/>
      <c r="FKZ66" s="287"/>
      <c r="FLA66" s="285"/>
      <c r="FLB66" s="287"/>
      <c r="FLC66" s="287"/>
      <c r="FLD66" s="285"/>
      <c r="FLE66" s="287"/>
      <c r="FLF66" s="287"/>
      <c r="FLG66" s="285"/>
      <c r="FLH66" s="287"/>
      <c r="FLI66" s="287"/>
      <c r="FLJ66" s="285"/>
      <c r="FLK66" s="287"/>
      <c r="FLL66" s="287"/>
      <c r="FLM66" s="285"/>
      <c r="FLN66" s="287"/>
      <c r="FLO66" s="287"/>
      <c r="FLP66" s="285"/>
      <c r="FLQ66" s="287"/>
      <c r="FLR66" s="287"/>
      <c r="FLS66" s="285"/>
      <c r="FLT66" s="286"/>
      <c r="FLU66" s="286"/>
      <c r="FLV66" s="286"/>
      <c r="FLW66" s="287"/>
      <c r="FLX66" s="287"/>
      <c r="FLY66" s="285"/>
      <c r="FLZ66" s="286"/>
      <c r="FMA66" s="286"/>
      <c r="FMB66" s="286"/>
      <c r="FMC66" s="287"/>
      <c r="FMD66" s="287"/>
      <c r="FME66" s="285"/>
      <c r="FMF66" s="287"/>
      <c r="FMG66" s="287"/>
      <c r="FMH66" s="285"/>
      <c r="FMI66" s="286"/>
      <c r="FMJ66" s="286"/>
      <c r="FMK66" s="286"/>
      <c r="FML66" s="286"/>
      <c r="FMM66" s="286"/>
      <c r="FMN66" s="286"/>
      <c r="FMO66" s="163"/>
      <c r="FMP66" s="154"/>
      <c r="FMQ66" s="287"/>
      <c r="FMR66" s="287"/>
      <c r="FMS66" s="285"/>
      <c r="FMT66" s="287"/>
      <c r="FMU66" s="287"/>
      <c r="FMV66" s="285"/>
      <c r="FMW66" s="287"/>
      <c r="FMX66" s="287"/>
      <c r="FMY66" s="285"/>
      <c r="FMZ66" s="287"/>
      <c r="FNA66" s="287"/>
      <c r="FNB66" s="285"/>
      <c r="FNC66" s="287"/>
      <c r="FND66" s="287"/>
      <c r="FNE66" s="285"/>
      <c r="FNF66" s="287"/>
      <c r="FNG66" s="287"/>
      <c r="FNH66" s="285"/>
      <c r="FNI66" s="287"/>
      <c r="FNJ66" s="287"/>
      <c r="FNK66" s="285"/>
      <c r="FNL66" s="287"/>
      <c r="FNM66" s="287"/>
      <c r="FNN66" s="285"/>
      <c r="FNO66" s="287"/>
      <c r="FNP66" s="287"/>
      <c r="FNQ66" s="285"/>
      <c r="FNR66" s="287"/>
      <c r="FNS66" s="287"/>
      <c r="FNT66" s="285"/>
      <c r="FNU66" s="287"/>
      <c r="FNV66" s="287"/>
      <c r="FNW66" s="285"/>
      <c r="FNX66" s="287"/>
      <c r="FNY66" s="287"/>
      <c r="FNZ66" s="285"/>
      <c r="FOA66" s="287"/>
      <c r="FOB66" s="287"/>
      <c r="FOC66" s="285"/>
      <c r="FOD66" s="287"/>
      <c r="FOE66" s="287"/>
      <c r="FOF66" s="285"/>
      <c r="FOG66" s="287"/>
      <c r="FOH66" s="287"/>
      <c r="FOI66" s="285"/>
      <c r="FOJ66" s="287"/>
      <c r="FOK66" s="287"/>
      <c r="FOL66" s="285"/>
      <c r="FOM66" s="287"/>
      <c r="FON66" s="287"/>
      <c r="FOO66" s="285"/>
      <c r="FOP66" s="287"/>
      <c r="FOQ66" s="287"/>
      <c r="FOR66" s="285"/>
      <c r="FOS66" s="287"/>
      <c r="FOT66" s="287"/>
      <c r="FOU66" s="285"/>
      <c r="FOV66" s="287"/>
      <c r="FOW66" s="287"/>
      <c r="FOX66" s="285"/>
      <c r="FOY66" s="287"/>
      <c r="FOZ66" s="287"/>
      <c r="FPA66" s="285"/>
      <c r="FPB66" s="286"/>
      <c r="FPC66" s="286"/>
      <c r="FPD66" s="286"/>
      <c r="FPE66" s="287"/>
      <c r="FPF66" s="287"/>
      <c r="FPG66" s="285"/>
      <c r="FPH66" s="286"/>
      <c r="FPI66" s="286"/>
      <c r="FPJ66" s="286"/>
      <c r="FPK66" s="287"/>
      <c r="FPL66" s="287"/>
      <c r="FPM66" s="285"/>
      <c r="FPN66" s="287"/>
      <c r="FPO66" s="287"/>
      <c r="FPP66" s="285"/>
      <c r="FPQ66" s="286"/>
      <c r="FPR66" s="286"/>
      <c r="FPS66" s="286"/>
      <c r="FPT66" s="286"/>
      <c r="FPU66" s="286"/>
      <c r="FPV66" s="286"/>
      <c r="FPW66" s="163"/>
      <c r="FPX66" s="154"/>
      <c r="FPY66" s="287"/>
      <c r="FPZ66" s="287"/>
      <c r="FQA66" s="285"/>
      <c r="FQB66" s="287"/>
      <c r="FQC66" s="287"/>
      <c r="FQD66" s="285"/>
      <c r="FQE66" s="287"/>
      <c r="FQF66" s="287"/>
      <c r="FQG66" s="285"/>
      <c r="FQH66" s="287"/>
      <c r="FQI66" s="287"/>
      <c r="FQJ66" s="285"/>
      <c r="FQK66" s="287"/>
      <c r="FQL66" s="287"/>
      <c r="FQM66" s="285"/>
      <c r="FQN66" s="287"/>
      <c r="FQO66" s="287"/>
      <c r="FQP66" s="285"/>
      <c r="FQQ66" s="287"/>
      <c r="FQR66" s="287"/>
      <c r="FQS66" s="285"/>
      <c r="FQT66" s="287"/>
      <c r="FQU66" s="287"/>
      <c r="FQV66" s="285"/>
      <c r="FQW66" s="287"/>
      <c r="FQX66" s="287"/>
      <c r="FQY66" s="285"/>
      <c r="FQZ66" s="287"/>
      <c r="FRA66" s="287"/>
      <c r="FRB66" s="285"/>
      <c r="FRC66" s="287"/>
      <c r="FRD66" s="287"/>
      <c r="FRE66" s="285"/>
      <c r="FRF66" s="287"/>
      <c r="FRG66" s="287"/>
      <c r="FRH66" s="285"/>
      <c r="FRI66" s="287"/>
      <c r="FRJ66" s="287"/>
      <c r="FRK66" s="285"/>
      <c r="FRL66" s="287"/>
      <c r="FRM66" s="287"/>
      <c r="FRN66" s="285"/>
      <c r="FRO66" s="287"/>
      <c r="FRP66" s="287"/>
      <c r="FRQ66" s="285"/>
      <c r="FRR66" s="287"/>
      <c r="FRS66" s="287"/>
      <c r="FRT66" s="285"/>
      <c r="FRU66" s="287"/>
      <c r="FRV66" s="287"/>
      <c r="FRW66" s="285"/>
      <c r="FRX66" s="287"/>
      <c r="FRY66" s="287"/>
      <c r="FRZ66" s="285"/>
      <c r="FSA66" s="287"/>
      <c r="FSB66" s="287"/>
      <c r="FSC66" s="285"/>
      <c r="FSD66" s="287"/>
      <c r="FSE66" s="287"/>
      <c r="FSF66" s="285"/>
      <c r="FSG66" s="287"/>
      <c r="FSH66" s="287"/>
      <c r="FSI66" s="285"/>
      <c r="FSJ66" s="286"/>
      <c r="FSK66" s="286"/>
      <c r="FSL66" s="286"/>
      <c r="FSM66" s="287"/>
      <c r="FSN66" s="287"/>
      <c r="FSO66" s="285"/>
      <c r="FSP66" s="286"/>
      <c r="FSQ66" s="286"/>
      <c r="FSR66" s="286"/>
      <c r="FSS66" s="287"/>
      <c r="FST66" s="287"/>
      <c r="FSU66" s="285"/>
      <c r="FSV66" s="287"/>
      <c r="FSW66" s="287"/>
      <c r="FSX66" s="285"/>
      <c r="FSY66" s="286"/>
      <c r="FSZ66" s="286"/>
      <c r="FTA66" s="286"/>
      <c r="FTB66" s="286"/>
      <c r="FTC66" s="286"/>
      <c r="FTD66" s="286"/>
      <c r="FTE66" s="163"/>
      <c r="FTF66" s="154"/>
      <c r="FTG66" s="287"/>
      <c r="FTH66" s="287"/>
      <c r="FTI66" s="285"/>
      <c r="FTJ66" s="287"/>
      <c r="FTK66" s="287"/>
      <c r="FTL66" s="285"/>
      <c r="FTM66" s="287"/>
      <c r="FTN66" s="287"/>
      <c r="FTO66" s="285"/>
      <c r="FTP66" s="287"/>
      <c r="FTQ66" s="287"/>
      <c r="FTR66" s="285"/>
      <c r="FTS66" s="287"/>
      <c r="FTT66" s="287"/>
      <c r="FTU66" s="285"/>
      <c r="FTV66" s="287"/>
      <c r="FTW66" s="287"/>
      <c r="FTX66" s="285"/>
      <c r="FTY66" s="287"/>
      <c r="FTZ66" s="287"/>
      <c r="FUA66" s="285"/>
      <c r="FUB66" s="287"/>
      <c r="FUC66" s="287"/>
      <c r="FUD66" s="285"/>
      <c r="FUE66" s="287"/>
      <c r="FUF66" s="287"/>
      <c r="FUG66" s="285"/>
      <c r="FUH66" s="287"/>
      <c r="FUI66" s="287"/>
      <c r="FUJ66" s="285"/>
      <c r="FUK66" s="287"/>
      <c r="FUL66" s="287"/>
      <c r="FUM66" s="285"/>
      <c r="FUN66" s="287"/>
      <c r="FUO66" s="287"/>
      <c r="FUP66" s="285"/>
      <c r="FUQ66" s="287"/>
      <c r="FUR66" s="287"/>
      <c r="FUS66" s="285"/>
      <c r="FUT66" s="287"/>
      <c r="FUU66" s="287"/>
      <c r="FUV66" s="285"/>
      <c r="FUW66" s="287"/>
      <c r="FUX66" s="287"/>
      <c r="FUY66" s="285"/>
      <c r="FUZ66" s="287"/>
      <c r="FVA66" s="287"/>
      <c r="FVB66" s="285"/>
      <c r="FVC66" s="287"/>
      <c r="FVD66" s="287"/>
      <c r="FVE66" s="285"/>
      <c r="FVF66" s="287"/>
      <c r="FVG66" s="287"/>
      <c r="FVH66" s="285"/>
      <c r="FVI66" s="287"/>
      <c r="FVJ66" s="287"/>
      <c r="FVK66" s="285"/>
      <c r="FVL66" s="287"/>
      <c r="FVM66" s="287"/>
      <c r="FVN66" s="285"/>
      <c r="FVO66" s="287"/>
      <c r="FVP66" s="287"/>
      <c r="FVQ66" s="285"/>
      <c r="FVR66" s="286"/>
      <c r="FVS66" s="286"/>
      <c r="FVT66" s="286"/>
      <c r="FVU66" s="287"/>
      <c r="FVV66" s="287"/>
      <c r="FVW66" s="285"/>
      <c r="FVX66" s="286"/>
      <c r="FVY66" s="286"/>
      <c r="FVZ66" s="286"/>
      <c r="FWA66" s="287"/>
      <c r="FWB66" s="287"/>
      <c r="FWC66" s="285"/>
      <c r="FWD66" s="287"/>
      <c r="FWE66" s="287"/>
      <c r="FWF66" s="285"/>
      <c r="FWG66" s="286"/>
      <c r="FWH66" s="286"/>
      <c r="FWI66" s="286"/>
      <c r="FWJ66" s="286"/>
      <c r="FWK66" s="286"/>
      <c r="FWL66" s="286"/>
      <c r="FWM66" s="163"/>
      <c r="FWN66" s="154"/>
      <c r="FWO66" s="287"/>
      <c r="FWP66" s="287"/>
      <c r="FWQ66" s="285"/>
      <c r="FWR66" s="287"/>
      <c r="FWS66" s="287"/>
      <c r="FWT66" s="285"/>
      <c r="FWU66" s="287"/>
      <c r="FWV66" s="287"/>
      <c r="FWW66" s="285"/>
      <c r="FWX66" s="287"/>
      <c r="FWY66" s="287"/>
      <c r="FWZ66" s="285"/>
      <c r="FXA66" s="287"/>
      <c r="FXB66" s="287"/>
      <c r="FXC66" s="285"/>
      <c r="FXD66" s="287"/>
      <c r="FXE66" s="287"/>
      <c r="FXF66" s="285"/>
      <c r="FXG66" s="287"/>
      <c r="FXH66" s="287"/>
      <c r="FXI66" s="285"/>
      <c r="FXJ66" s="287"/>
      <c r="FXK66" s="287"/>
      <c r="FXL66" s="285"/>
      <c r="FXM66" s="287"/>
      <c r="FXN66" s="287"/>
      <c r="FXO66" s="285"/>
      <c r="FXP66" s="287"/>
      <c r="FXQ66" s="287"/>
      <c r="FXR66" s="285"/>
      <c r="FXS66" s="287"/>
      <c r="FXT66" s="287"/>
      <c r="FXU66" s="285"/>
      <c r="FXV66" s="287"/>
      <c r="FXW66" s="287"/>
      <c r="FXX66" s="285"/>
      <c r="FXY66" s="287"/>
      <c r="FXZ66" s="287"/>
      <c r="FYA66" s="285"/>
      <c r="FYB66" s="287"/>
      <c r="FYC66" s="287"/>
      <c r="FYD66" s="285"/>
      <c r="FYE66" s="287"/>
      <c r="FYF66" s="287"/>
      <c r="FYG66" s="285"/>
      <c r="FYH66" s="287"/>
      <c r="FYI66" s="287"/>
      <c r="FYJ66" s="285"/>
      <c r="FYK66" s="287"/>
      <c r="FYL66" s="287"/>
      <c r="FYM66" s="285"/>
      <c r="FYN66" s="287"/>
      <c r="FYO66" s="287"/>
      <c r="FYP66" s="285"/>
      <c r="FYQ66" s="287"/>
      <c r="FYR66" s="287"/>
      <c r="FYS66" s="285"/>
      <c r="FYT66" s="287"/>
      <c r="FYU66" s="287"/>
      <c r="FYV66" s="285"/>
      <c r="FYW66" s="287"/>
      <c r="FYX66" s="287"/>
      <c r="FYY66" s="285"/>
      <c r="FYZ66" s="286"/>
      <c r="FZA66" s="286"/>
      <c r="FZB66" s="286"/>
      <c r="FZC66" s="287"/>
      <c r="FZD66" s="287"/>
      <c r="FZE66" s="285"/>
      <c r="FZF66" s="286"/>
      <c r="FZG66" s="286"/>
      <c r="FZH66" s="286"/>
      <c r="FZI66" s="287"/>
      <c r="FZJ66" s="287"/>
      <c r="FZK66" s="285"/>
      <c r="FZL66" s="287"/>
      <c r="FZM66" s="287"/>
      <c r="FZN66" s="285"/>
      <c r="FZO66" s="286"/>
      <c r="FZP66" s="286"/>
      <c r="FZQ66" s="286"/>
      <c r="FZR66" s="286"/>
      <c r="FZS66" s="286"/>
      <c r="FZT66" s="286"/>
      <c r="FZU66" s="163"/>
      <c r="FZV66" s="154"/>
      <c r="FZW66" s="287"/>
      <c r="FZX66" s="287"/>
      <c r="FZY66" s="285"/>
      <c r="FZZ66" s="287"/>
      <c r="GAA66" s="287"/>
      <c r="GAB66" s="285"/>
      <c r="GAC66" s="287"/>
      <c r="GAD66" s="287"/>
      <c r="GAE66" s="285"/>
      <c r="GAF66" s="287"/>
      <c r="GAG66" s="287"/>
      <c r="GAH66" s="285"/>
      <c r="GAI66" s="287"/>
      <c r="GAJ66" s="287"/>
      <c r="GAK66" s="285"/>
      <c r="GAL66" s="287"/>
      <c r="GAM66" s="287"/>
      <c r="GAN66" s="285"/>
      <c r="GAO66" s="287"/>
      <c r="GAP66" s="287"/>
      <c r="GAQ66" s="285"/>
      <c r="GAR66" s="287"/>
      <c r="GAS66" s="287"/>
      <c r="GAT66" s="285"/>
      <c r="GAU66" s="287"/>
      <c r="GAV66" s="287"/>
      <c r="GAW66" s="285"/>
      <c r="GAX66" s="287"/>
      <c r="GAY66" s="287"/>
      <c r="GAZ66" s="285"/>
      <c r="GBA66" s="287"/>
      <c r="GBB66" s="287"/>
      <c r="GBC66" s="285"/>
      <c r="GBD66" s="287"/>
      <c r="GBE66" s="287"/>
      <c r="GBF66" s="285"/>
      <c r="GBG66" s="287"/>
      <c r="GBH66" s="287"/>
      <c r="GBI66" s="285"/>
      <c r="GBJ66" s="287"/>
      <c r="GBK66" s="287"/>
      <c r="GBL66" s="285"/>
      <c r="GBM66" s="287"/>
      <c r="GBN66" s="287"/>
      <c r="GBO66" s="285"/>
      <c r="GBP66" s="287"/>
      <c r="GBQ66" s="287"/>
      <c r="GBR66" s="285"/>
      <c r="GBS66" s="287"/>
      <c r="GBT66" s="287"/>
      <c r="GBU66" s="285"/>
      <c r="GBV66" s="287"/>
      <c r="GBW66" s="287"/>
      <c r="GBX66" s="285"/>
      <c r="GBY66" s="287"/>
      <c r="GBZ66" s="287"/>
      <c r="GCA66" s="285"/>
      <c r="GCB66" s="287"/>
      <c r="GCC66" s="287"/>
      <c r="GCD66" s="285"/>
      <c r="GCE66" s="287"/>
      <c r="GCF66" s="287"/>
      <c r="GCG66" s="285"/>
      <c r="GCH66" s="286"/>
      <c r="GCI66" s="286"/>
      <c r="GCJ66" s="286"/>
      <c r="GCK66" s="287"/>
      <c r="GCL66" s="287"/>
      <c r="GCM66" s="285"/>
      <c r="GCN66" s="286"/>
      <c r="GCO66" s="286"/>
      <c r="GCP66" s="286"/>
      <c r="GCQ66" s="287"/>
      <c r="GCR66" s="287"/>
      <c r="GCS66" s="285"/>
      <c r="GCT66" s="287"/>
      <c r="GCU66" s="287"/>
      <c r="GCV66" s="285"/>
      <c r="GCW66" s="286"/>
      <c r="GCX66" s="286"/>
      <c r="GCY66" s="286"/>
      <c r="GCZ66" s="286"/>
      <c r="GDA66" s="286"/>
      <c r="GDB66" s="286"/>
      <c r="GDC66" s="163"/>
      <c r="GDD66" s="154"/>
      <c r="GDE66" s="287"/>
      <c r="GDF66" s="287"/>
      <c r="GDG66" s="285"/>
      <c r="GDH66" s="287"/>
      <c r="GDI66" s="287"/>
      <c r="GDJ66" s="285"/>
      <c r="GDK66" s="287"/>
      <c r="GDL66" s="287"/>
      <c r="GDM66" s="285"/>
      <c r="GDN66" s="287"/>
      <c r="GDO66" s="287"/>
      <c r="GDP66" s="285"/>
      <c r="GDQ66" s="287"/>
      <c r="GDR66" s="287"/>
      <c r="GDS66" s="285"/>
      <c r="GDT66" s="287"/>
      <c r="GDU66" s="287"/>
      <c r="GDV66" s="285"/>
      <c r="GDW66" s="287"/>
      <c r="GDX66" s="287"/>
      <c r="GDY66" s="285"/>
      <c r="GDZ66" s="287"/>
      <c r="GEA66" s="287"/>
      <c r="GEB66" s="285"/>
      <c r="GEC66" s="287"/>
      <c r="GED66" s="287"/>
      <c r="GEE66" s="285"/>
      <c r="GEF66" s="287"/>
      <c r="GEG66" s="287"/>
      <c r="GEH66" s="285"/>
      <c r="GEI66" s="287"/>
      <c r="GEJ66" s="287"/>
      <c r="GEK66" s="285"/>
      <c r="GEL66" s="287"/>
      <c r="GEM66" s="287"/>
      <c r="GEN66" s="285"/>
      <c r="GEO66" s="287"/>
      <c r="GEP66" s="287"/>
      <c r="GEQ66" s="285"/>
      <c r="GER66" s="287"/>
      <c r="GES66" s="287"/>
      <c r="GET66" s="285"/>
      <c r="GEU66" s="287"/>
      <c r="GEV66" s="287"/>
      <c r="GEW66" s="285"/>
      <c r="GEX66" s="287"/>
      <c r="GEY66" s="287"/>
      <c r="GEZ66" s="285"/>
      <c r="GFA66" s="287"/>
      <c r="GFB66" s="287"/>
      <c r="GFC66" s="285"/>
      <c r="GFD66" s="287"/>
      <c r="GFE66" s="287"/>
      <c r="GFF66" s="285"/>
      <c r="GFG66" s="287"/>
      <c r="GFH66" s="287"/>
      <c r="GFI66" s="285"/>
      <c r="GFJ66" s="287"/>
      <c r="GFK66" s="287"/>
      <c r="GFL66" s="285"/>
      <c r="GFM66" s="287"/>
      <c r="GFN66" s="287"/>
      <c r="GFO66" s="285"/>
      <c r="GFP66" s="286"/>
      <c r="GFQ66" s="286"/>
      <c r="GFR66" s="286"/>
      <c r="GFS66" s="287"/>
      <c r="GFT66" s="287"/>
      <c r="GFU66" s="285"/>
      <c r="GFV66" s="286"/>
      <c r="GFW66" s="286"/>
      <c r="GFX66" s="286"/>
      <c r="GFY66" s="287"/>
      <c r="GFZ66" s="287"/>
      <c r="GGA66" s="285"/>
      <c r="GGB66" s="287"/>
      <c r="GGC66" s="287"/>
      <c r="GGD66" s="285"/>
      <c r="GGE66" s="286"/>
      <c r="GGF66" s="286"/>
      <c r="GGG66" s="286"/>
      <c r="GGH66" s="286"/>
      <c r="GGI66" s="286"/>
      <c r="GGJ66" s="286"/>
      <c r="GGK66" s="163"/>
      <c r="GGL66" s="154"/>
      <c r="GGM66" s="287"/>
      <c r="GGN66" s="287"/>
      <c r="GGO66" s="285"/>
      <c r="GGP66" s="287"/>
      <c r="GGQ66" s="287"/>
      <c r="GGR66" s="285"/>
      <c r="GGS66" s="287"/>
      <c r="GGT66" s="287"/>
      <c r="GGU66" s="285"/>
      <c r="GGV66" s="287"/>
      <c r="GGW66" s="287"/>
      <c r="GGX66" s="285"/>
      <c r="GGY66" s="287"/>
      <c r="GGZ66" s="287"/>
      <c r="GHA66" s="285"/>
      <c r="GHB66" s="287"/>
      <c r="GHC66" s="287"/>
      <c r="GHD66" s="285"/>
      <c r="GHE66" s="287"/>
      <c r="GHF66" s="287"/>
      <c r="GHG66" s="285"/>
      <c r="GHH66" s="287"/>
      <c r="GHI66" s="287"/>
      <c r="GHJ66" s="285"/>
      <c r="GHK66" s="287"/>
      <c r="GHL66" s="287"/>
      <c r="GHM66" s="285"/>
      <c r="GHN66" s="287"/>
      <c r="GHO66" s="287"/>
      <c r="GHP66" s="285"/>
      <c r="GHQ66" s="287"/>
      <c r="GHR66" s="287"/>
      <c r="GHS66" s="285"/>
      <c r="GHT66" s="287"/>
      <c r="GHU66" s="287"/>
      <c r="GHV66" s="285"/>
      <c r="GHW66" s="287"/>
      <c r="GHX66" s="287"/>
      <c r="GHY66" s="285"/>
      <c r="GHZ66" s="287"/>
      <c r="GIA66" s="287"/>
      <c r="GIB66" s="285"/>
      <c r="GIC66" s="287"/>
      <c r="GID66" s="287"/>
      <c r="GIE66" s="285"/>
      <c r="GIF66" s="287"/>
      <c r="GIG66" s="287"/>
      <c r="GIH66" s="285"/>
      <c r="GII66" s="287"/>
      <c r="GIJ66" s="287"/>
      <c r="GIK66" s="285"/>
      <c r="GIL66" s="287"/>
      <c r="GIM66" s="287"/>
      <c r="GIN66" s="285"/>
      <c r="GIO66" s="287"/>
      <c r="GIP66" s="287"/>
      <c r="GIQ66" s="285"/>
      <c r="GIR66" s="287"/>
      <c r="GIS66" s="287"/>
      <c r="GIT66" s="285"/>
      <c r="GIU66" s="287"/>
      <c r="GIV66" s="287"/>
      <c r="GIW66" s="285"/>
      <c r="GIX66" s="286"/>
      <c r="GIY66" s="286"/>
      <c r="GIZ66" s="286"/>
      <c r="GJA66" s="287"/>
      <c r="GJB66" s="287"/>
      <c r="GJC66" s="285"/>
      <c r="GJD66" s="286"/>
      <c r="GJE66" s="286"/>
      <c r="GJF66" s="286"/>
      <c r="GJG66" s="287"/>
      <c r="GJH66" s="287"/>
      <c r="GJI66" s="285"/>
      <c r="GJJ66" s="287"/>
      <c r="GJK66" s="287"/>
      <c r="GJL66" s="285"/>
      <c r="GJM66" s="286"/>
      <c r="GJN66" s="286"/>
      <c r="GJO66" s="286"/>
      <c r="GJP66" s="286"/>
      <c r="GJQ66" s="286"/>
      <c r="GJR66" s="286"/>
      <c r="GJS66" s="163"/>
      <c r="GJT66" s="154"/>
      <c r="GJU66" s="287"/>
      <c r="GJV66" s="287"/>
      <c r="GJW66" s="285"/>
      <c r="GJX66" s="287"/>
      <c r="GJY66" s="287"/>
      <c r="GJZ66" s="285"/>
      <c r="GKA66" s="287"/>
      <c r="GKB66" s="287"/>
      <c r="GKC66" s="285"/>
      <c r="GKD66" s="287"/>
      <c r="GKE66" s="287"/>
      <c r="GKF66" s="285"/>
      <c r="GKG66" s="287"/>
      <c r="GKH66" s="287"/>
      <c r="GKI66" s="285"/>
      <c r="GKJ66" s="287"/>
      <c r="GKK66" s="287"/>
      <c r="GKL66" s="285"/>
      <c r="GKM66" s="287"/>
      <c r="GKN66" s="287"/>
      <c r="GKO66" s="285"/>
      <c r="GKP66" s="287"/>
      <c r="GKQ66" s="287"/>
      <c r="GKR66" s="285"/>
      <c r="GKS66" s="287"/>
      <c r="GKT66" s="287"/>
      <c r="GKU66" s="285"/>
      <c r="GKV66" s="287"/>
      <c r="GKW66" s="287"/>
      <c r="GKX66" s="285"/>
      <c r="GKY66" s="287"/>
      <c r="GKZ66" s="287"/>
      <c r="GLA66" s="285"/>
      <c r="GLB66" s="287"/>
      <c r="GLC66" s="287"/>
      <c r="GLD66" s="285"/>
      <c r="GLE66" s="287"/>
      <c r="GLF66" s="287"/>
      <c r="GLG66" s="285"/>
      <c r="GLH66" s="287"/>
      <c r="GLI66" s="287"/>
      <c r="GLJ66" s="285"/>
      <c r="GLK66" s="287"/>
      <c r="GLL66" s="287"/>
      <c r="GLM66" s="285"/>
      <c r="GLN66" s="287"/>
      <c r="GLO66" s="287"/>
      <c r="GLP66" s="285"/>
      <c r="GLQ66" s="287"/>
      <c r="GLR66" s="287"/>
      <c r="GLS66" s="285"/>
      <c r="GLT66" s="287"/>
      <c r="GLU66" s="287"/>
      <c r="GLV66" s="285"/>
      <c r="GLW66" s="287"/>
      <c r="GLX66" s="287"/>
      <c r="GLY66" s="285"/>
      <c r="GLZ66" s="287"/>
      <c r="GMA66" s="287"/>
      <c r="GMB66" s="285"/>
      <c r="GMC66" s="287"/>
      <c r="GMD66" s="287"/>
      <c r="GME66" s="285"/>
      <c r="GMF66" s="286"/>
      <c r="GMG66" s="286"/>
      <c r="GMH66" s="286"/>
      <c r="GMI66" s="287"/>
      <c r="GMJ66" s="287"/>
      <c r="GMK66" s="285"/>
      <c r="GML66" s="286"/>
      <c r="GMM66" s="286"/>
      <c r="GMN66" s="286"/>
      <c r="GMO66" s="287"/>
      <c r="GMP66" s="287"/>
      <c r="GMQ66" s="285"/>
      <c r="GMR66" s="287"/>
      <c r="GMS66" s="287"/>
      <c r="GMT66" s="285"/>
      <c r="GMU66" s="286"/>
      <c r="GMV66" s="286"/>
      <c r="GMW66" s="286"/>
      <c r="GMX66" s="286"/>
      <c r="GMY66" s="286"/>
      <c r="GMZ66" s="286"/>
      <c r="GNA66" s="163"/>
      <c r="GNB66" s="154"/>
      <c r="GNC66" s="287"/>
      <c r="GND66" s="287"/>
      <c r="GNE66" s="285"/>
      <c r="GNF66" s="287"/>
      <c r="GNG66" s="287"/>
      <c r="GNH66" s="285"/>
      <c r="GNI66" s="287"/>
      <c r="GNJ66" s="287"/>
      <c r="GNK66" s="285"/>
      <c r="GNL66" s="287"/>
      <c r="GNM66" s="287"/>
      <c r="GNN66" s="285"/>
      <c r="GNO66" s="287"/>
      <c r="GNP66" s="287"/>
      <c r="GNQ66" s="285"/>
      <c r="GNR66" s="287"/>
      <c r="GNS66" s="287"/>
      <c r="GNT66" s="285"/>
      <c r="GNU66" s="287"/>
      <c r="GNV66" s="287"/>
      <c r="GNW66" s="285"/>
      <c r="GNX66" s="287"/>
      <c r="GNY66" s="287"/>
      <c r="GNZ66" s="285"/>
      <c r="GOA66" s="287"/>
      <c r="GOB66" s="287"/>
      <c r="GOC66" s="285"/>
      <c r="GOD66" s="287"/>
      <c r="GOE66" s="287"/>
      <c r="GOF66" s="285"/>
      <c r="GOG66" s="287"/>
      <c r="GOH66" s="287"/>
      <c r="GOI66" s="285"/>
      <c r="GOJ66" s="287"/>
      <c r="GOK66" s="287"/>
      <c r="GOL66" s="285"/>
      <c r="GOM66" s="287"/>
      <c r="GON66" s="287"/>
      <c r="GOO66" s="285"/>
      <c r="GOP66" s="287"/>
      <c r="GOQ66" s="287"/>
      <c r="GOR66" s="285"/>
      <c r="GOS66" s="287"/>
      <c r="GOT66" s="287"/>
      <c r="GOU66" s="285"/>
      <c r="GOV66" s="287"/>
      <c r="GOW66" s="287"/>
      <c r="GOX66" s="285"/>
      <c r="GOY66" s="287"/>
      <c r="GOZ66" s="287"/>
      <c r="GPA66" s="285"/>
      <c r="GPB66" s="287"/>
      <c r="GPC66" s="287"/>
      <c r="GPD66" s="285"/>
      <c r="GPE66" s="287"/>
      <c r="GPF66" s="287"/>
      <c r="GPG66" s="285"/>
      <c r="GPH66" s="287"/>
      <c r="GPI66" s="287"/>
      <c r="GPJ66" s="285"/>
      <c r="GPK66" s="287"/>
      <c r="GPL66" s="287"/>
      <c r="GPM66" s="285"/>
      <c r="GPN66" s="286"/>
      <c r="GPO66" s="286"/>
      <c r="GPP66" s="286"/>
      <c r="GPQ66" s="287"/>
      <c r="GPR66" s="287"/>
      <c r="GPS66" s="285"/>
      <c r="GPT66" s="286"/>
      <c r="GPU66" s="286"/>
      <c r="GPV66" s="286"/>
      <c r="GPW66" s="287"/>
      <c r="GPX66" s="287"/>
      <c r="GPY66" s="285"/>
      <c r="GPZ66" s="287"/>
      <c r="GQA66" s="287"/>
      <c r="GQB66" s="285"/>
      <c r="GQC66" s="286"/>
      <c r="GQD66" s="286"/>
      <c r="GQE66" s="286"/>
      <c r="GQF66" s="286"/>
      <c r="GQG66" s="286"/>
      <c r="GQH66" s="286"/>
      <c r="GQI66" s="163"/>
      <c r="GQJ66" s="154"/>
      <c r="GQK66" s="287"/>
      <c r="GQL66" s="287"/>
      <c r="GQM66" s="285"/>
      <c r="GQN66" s="287"/>
      <c r="GQO66" s="287"/>
      <c r="GQP66" s="285"/>
      <c r="GQQ66" s="287"/>
      <c r="GQR66" s="287"/>
      <c r="GQS66" s="285"/>
      <c r="GQT66" s="287"/>
      <c r="GQU66" s="287"/>
      <c r="GQV66" s="285"/>
      <c r="GQW66" s="287"/>
      <c r="GQX66" s="287"/>
      <c r="GQY66" s="285"/>
      <c r="GQZ66" s="287"/>
      <c r="GRA66" s="287"/>
      <c r="GRB66" s="285"/>
      <c r="GRC66" s="287"/>
      <c r="GRD66" s="287"/>
      <c r="GRE66" s="285"/>
      <c r="GRF66" s="287"/>
      <c r="GRG66" s="287"/>
      <c r="GRH66" s="285"/>
      <c r="GRI66" s="287"/>
      <c r="GRJ66" s="287"/>
      <c r="GRK66" s="285"/>
      <c r="GRL66" s="287"/>
      <c r="GRM66" s="287"/>
      <c r="GRN66" s="285"/>
      <c r="GRO66" s="287"/>
      <c r="GRP66" s="287"/>
      <c r="GRQ66" s="285"/>
      <c r="GRR66" s="287"/>
      <c r="GRS66" s="287"/>
      <c r="GRT66" s="285"/>
      <c r="GRU66" s="287"/>
      <c r="GRV66" s="287"/>
      <c r="GRW66" s="285"/>
      <c r="GRX66" s="287"/>
      <c r="GRY66" s="287"/>
      <c r="GRZ66" s="285"/>
      <c r="GSA66" s="287"/>
      <c r="GSB66" s="287"/>
      <c r="GSC66" s="285"/>
      <c r="GSD66" s="287"/>
      <c r="GSE66" s="287"/>
      <c r="GSF66" s="285"/>
      <c r="GSG66" s="287"/>
      <c r="GSH66" s="287"/>
      <c r="GSI66" s="285"/>
      <c r="GSJ66" s="287"/>
      <c r="GSK66" s="287"/>
      <c r="GSL66" s="285"/>
      <c r="GSM66" s="287"/>
      <c r="GSN66" s="287"/>
      <c r="GSO66" s="285"/>
      <c r="GSP66" s="287"/>
      <c r="GSQ66" s="287"/>
      <c r="GSR66" s="285"/>
      <c r="GSS66" s="287"/>
      <c r="GST66" s="287"/>
      <c r="GSU66" s="285"/>
      <c r="GSV66" s="286"/>
      <c r="GSW66" s="286"/>
      <c r="GSX66" s="286"/>
      <c r="GSY66" s="287"/>
      <c r="GSZ66" s="287"/>
      <c r="GTA66" s="285"/>
      <c r="GTB66" s="286"/>
      <c r="GTC66" s="286"/>
      <c r="GTD66" s="286"/>
      <c r="GTE66" s="287"/>
      <c r="GTF66" s="287"/>
      <c r="GTG66" s="285"/>
      <c r="GTH66" s="287"/>
      <c r="GTI66" s="287"/>
      <c r="GTJ66" s="285"/>
      <c r="GTK66" s="286"/>
      <c r="GTL66" s="286"/>
      <c r="GTM66" s="286"/>
      <c r="GTN66" s="286"/>
      <c r="GTO66" s="286"/>
      <c r="GTP66" s="286"/>
      <c r="GTQ66" s="163"/>
      <c r="GTR66" s="154"/>
      <c r="GTS66" s="287"/>
      <c r="GTT66" s="287"/>
      <c r="GTU66" s="285"/>
      <c r="GTV66" s="287"/>
      <c r="GTW66" s="287"/>
      <c r="GTX66" s="285"/>
      <c r="GTY66" s="287"/>
      <c r="GTZ66" s="287"/>
      <c r="GUA66" s="285"/>
      <c r="GUB66" s="287"/>
      <c r="GUC66" s="287"/>
      <c r="GUD66" s="285"/>
      <c r="GUE66" s="287"/>
      <c r="GUF66" s="287"/>
      <c r="GUG66" s="285"/>
      <c r="GUH66" s="287"/>
      <c r="GUI66" s="287"/>
      <c r="GUJ66" s="285"/>
      <c r="GUK66" s="287"/>
      <c r="GUL66" s="287"/>
      <c r="GUM66" s="285"/>
      <c r="GUN66" s="287"/>
      <c r="GUO66" s="287"/>
      <c r="GUP66" s="285"/>
      <c r="GUQ66" s="287"/>
      <c r="GUR66" s="287"/>
      <c r="GUS66" s="285"/>
      <c r="GUT66" s="287"/>
      <c r="GUU66" s="287"/>
      <c r="GUV66" s="285"/>
      <c r="GUW66" s="287"/>
      <c r="GUX66" s="287"/>
      <c r="GUY66" s="285"/>
      <c r="GUZ66" s="287"/>
      <c r="GVA66" s="287"/>
      <c r="GVB66" s="285"/>
      <c r="GVC66" s="287"/>
      <c r="GVD66" s="287"/>
      <c r="GVE66" s="285"/>
      <c r="GVF66" s="287"/>
      <c r="GVG66" s="287"/>
      <c r="GVH66" s="285"/>
      <c r="GVI66" s="287"/>
      <c r="GVJ66" s="287"/>
      <c r="GVK66" s="285"/>
      <c r="GVL66" s="287"/>
      <c r="GVM66" s="287"/>
      <c r="GVN66" s="285"/>
      <c r="GVO66" s="287"/>
      <c r="GVP66" s="287"/>
      <c r="GVQ66" s="285"/>
      <c r="GVR66" s="287"/>
      <c r="GVS66" s="287"/>
      <c r="GVT66" s="285"/>
      <c r="GVU66" s="287"/>
      <c r="GVV66" s="287"/>
      <c r="GVW66" s="285"/>
      <c r="GVX66" s="287"/>
      <c r="GVY66" s="287"/>
      <c r="GVZ66" s="285"/>
      <c r="GWA66" s="287"/>
      <c r="GWB66" s="287"/>
      <c r="GWC66" s="285"/>
      <c r="GWD66" s="286"/>
      <c r="GWE66" s="286"/>
      <c r="GWF66" s="286"/>
      <c r="GWG66" s="287"/>
      <c r="GWH66" s="287"/>
      <c r="GWI66" s="285"/>
      <c r="GWJ66" s="286"/>
      <c r="GWK66" s="286"/>
      <c r="GWL66" s="286"/>
      <c r="GWM66" s="287"/>
      <c r="GWN66" s="287"/>
      <c r="GWO66" s="285"/>
      <c r="GWP66" s="287"/>
      <c r="GWQ66" s="287"/>
      <c r="GWR66" s="285"/>
      <c r="GWS66" s="286"/>
      <c r="GWT66" s="286"/>
      <c r="GWU66" s="286"/>
      <c r="GWV66" s="286"/>
      <c r="GWW66" s="286"/>
      <c r="GWX66" s="286"/>
      <c r="GWY66" s="163"/>
      <c r="GWZ66" s="154"/>
      <c r="GXA66" s="287"/>
      <c r="GXB66" s="287"/>
      <c r="GXC66" s="285"/>
      <c r="GXD66" s="287"/>
      <c r="GXE66" s="287"/>
      <c r="GXF66" s="285"/>
      <c r="GXG66" s="287"/>
      <c r="GXH66" s="287"/>
      <c r="GXI66" s="285"/>
      <c r="GXJ66" s="287"/>
      <c r="GXK66" s="287"/>
      <c r="GXL66" s="285"/>
      <c r="GXM66" s="287"/>
      <c r="GXN66" s="287"/>
      <c r="GXO66" s="285"/>
      <c r="GXP66" s="287"/>
      <c r="GXQ66" s="287"/>
      <c r="GXR66" s="285"/>
      <c r="GXS66" s="287"/>
      <c r="GXT66" s="287"/>
      <c r="GXU66" s="285"/>
      <c r="GXV66" s="287"/>
      <c r="GXW66" s="287"/>
      <c r="GXX66" s="285"/>
      <c r="GXY66" s="287"/>
      <c r="GXZ66" s="287"/>
      <c r="GYA66" s="285"/>
      <c r="GYB66" s="287"/>
      <c r="GYC66" s="287"/>
      <c r="GYD66" s="285"/>
      <c r="GYE66" s="287"/>
      <c r="GYF66" s="287"/>
      <c r="GYG66" s="285"/>
      <c r="GYH66" s="287"/>
      <c r="GYI66" s="287"/>
      <c r="GYJ66" s="285"/>
      <c r="GYK66" s="287"/>
      <c r="GYL66" s="287"/>
      <c r="GYM66" s="285"/>
      <c r="GYN66" s="287"/>
      <c r="GYO66" s="287"/>
      <c r="GYP66" s="285"/>
      <c r="GYQ66" s="287"/>
      <c r="GYR66" s="287"/>
      <c r="GYS66" s="285"/>
      <c r="GYT66" s="287"/>
      <c r="GYU66" s="287"/>
      <c r="GYV66" s="285"/>
      <c r="GYW66" s="287"/>
      <c r="GYX66" s="287"/>
      <c r="GYY66" s="285"/>
      <c r="GYZ66" s="287"/>
      <c r="GZA66" s="287"/>
      <c r="GZB66" s="285"/>
      <c r="GZC66" s="287"/>
      <c r="GZD66" s="287"/>
      <c r="GZE66" s="285"/>
      <c r="GZF66" s="287"/>
      <c r="GZG66" s="287"/>
      <c r="GZH66" s="285"/>
      <c r="GZI66" s="287"/>
      <c r="GZJ66" s="287"/>
      <c r="GZK66" s="285"/>
      <c r="GZL66" s="286"/>
      <c r="GZM66" s="286"/>
      <c r="GZN66" s="286"/>
      <c r="GZO66" s="287"/>
      <c r="GZP66" s="287"/>
      <c r="GZQ66" s="285"/>
      <c r="GZR66" s="286"/>
      <c r="GZS66" s="286"/>
      <c r="GZT66" s="286"/>
      <c r="GZU66" s="287"/>
      <c r="GZV66" s="287"/>
      <c r="GZW66" s="285"/>
      <c r="GZX66" s="287"/>
      <c r="GZY66" s="287"/>
      <c r="GZZ66" s="285"/>
      <c r="HAA66" s="286"/>
      <c r="HAB66" s="286"/>
      <c r="HAC66" s="286"/>
      <c r="HAD66" s="286"/>
      <c r="HAE66" s="286"/>
      <c r="HAF66" s="286"/>
      <c r="HAG66" s="163"/>
      <c r="HAH66" s="154"/>
      <c r="HAI66" s="287"/>
      <c r="HAJ66" s="287"/>
      <c r="HAK66" s="285"/>
      <c r="HAL66" s="287"/>
      <c r="HAM66" s="287"/>
      <c r="HAN66" s="285"/>
      <c r="HAO66" s="287"/>
      <c r="HAP66" s="287"/>
      <c r="HAQ66" s="285"/>
      <c r="HAR66" s="287"/>
      <c r="HAS66" s="287"/>
      <c r="HAT66" s="285"/>
      <c r="HAU66" s="287"/>
      <c r="HAV66" s="287"/>
      <c r="HAW66" s="285"/>
      <c r="HAX66" s="287"/>
      <c r="HAY66" s="287"/>
      <c r="HAZ66" s="285"/>
      <c r="HBA66" s="287"/>
      <c r="HBB66" s="287"/>
      <c r="HBC66" s="285"/>
      <c r="HBD66" s="287"/>
      <c r="HBE66" s="287"/>
      <c r="HBF66" s="285"/>
      <c r="HBG66" s="287"/>
      <c r="HBH66" s="287"/>
      <c r="HBI66" s="285"/>
      <c r="HBJ66" s="287"/>
      <c r="HBK66" s="287"/>
      <c r="HBL66" s="285"/>
      <c r="HBM66" s="287"/>
      <c r="HBN66" s="287"/>
      <c r="HBO66" s="285"/>
      <c r="HBP66" s="287"/>
      <c r="HBQ66" s="287"/>
      <c r="HBR66" s="285"/>
      <c r="HBS66" s="287"/>
      <c r="HBT66" s="287"/>
      <c r="HBU66" s="285"/>
      <c r="HBV66" s="287"/>
      <c r="HBW66" s="287"/>
      <c r="HBX66" s="285"/>
      <c r="HBY66" s="287"/>
      <c r="HBZ66" s="287"/>
      <c r="HCA66" s="285"/>
      <c r="HCB66" s="287"/>
      <c r="HCC66" s="287"/>
      <c r="HCD66" s="285"/>
      <c r="HCE66" s="287"/>
      <c r="HCF66" s="287"/>
      <c r="HCG66" s="285"/>
      <c r="HCH66" s="287"/>
      <c r="HCI66" s="287"/>
      <c r="HCJ66" s="285"/>
      <c r="HCK66" s="287"/>
      <c r="HCL66" s="287"/>
      <c r="HCM66" s="285"/>
      <c r="HCN66" s="287"/>
      <c r="HCO66" s="287"/>
      <c r="HCP66" s="285"/>
      <c r="HCQ66" s="287"/>
      <c r="HCR66" s="287"/>
      <c r="HCS66" s="285"/>
      <c r="HCT66" s="286"/>
      <c r="HCU66" s="286"/>
      <c r="HCV66" s="286"/>
      <c r="HCW66" s="287"/>
      <c r="HCX66" s="287"/>
      <c r="HCY66" s="285"/>
      <c r="HCZ66" s="286"/>
      <c r="HDA66" s="286"/>
      <c r="HDB66" s="286"/>
      <c r="HDC66" s="287"/>
      <c r="HDD66" s="287"/>
      <c r="HDE66" s="285"/>
      <c r="HDF66" s="287"/>
      <c r="HDG66" s="287"/>
      <c r="HDH66" s="285"/>
      <c r="HDI66" s="286"/>
      <c r="HDJ66" s="286"/>
      <c r="HDK66" s="286"/>
      <c r="HDL66" s="286"/>
      <c r="HDM66" s="286"/>
      <c r="HDN66" s="286"/>
      <c r="HDO66" s="163"/>
      <c r="HDP66" s="154"/>
      <c r="HDQ66" s="287"/>
      <c r="HDR66" s="287"/>
      <c r="HDS66" s="285"/>
      <c r="HDT66" s="287"/>
      <c r="HDU66" s="287"/>
      <c r="HDV66" s="285"/>
      <c r="HDW66" s="287"/>
      <c r="HDX66" s="287"/>
      <c r="HDY66" s="285"/>
      <c r="HDZ66" s="287"/>
      <c r="HEA66" s="287"/>
      <c r="HEB66" s="285"/>
      <c r="HEC66" s="287"/>
      <c r="HED66" s="287"/>
      <c r="HEE66" s="285"/>
      <c r="HEF66" s="287"/>
      <c r="HEG66" s="287"/>
      <c r="HEH66" s="285"/>
      <c r="HEI66" s="287"/>
      <c r="HEJ66" s="287"/>
      <c r="HEK66" s="285"/>
      <c r="HEL66" s="287"/>
      <c r="HEM66" s="287"/>
      <c r="HEN66" s="285"/>
      <c r="HEO66" s="287"/>
      <c r="HEP66" s="287"/>
      <c r="HEQ66" s="285"/>
      <c r="HER66" s="287"/>
      <c r="HES66" s="287"/>
      <c r="HET66" s="285"/>
      <c r="HEU66" s="287"/>
      <c r="HEV66" s="287"/>
      <c r="HEW66" s="285"/>
      <c r="HEX66" s="287"/>
      <c r="HEY66" s="287"/>
      <c r="HEZ66" s="285"/>
      <c r="HFA66" s="287"/>
      <c r="HFB66" s="287"/>
      <c r="HFC66" s="285"/>
      <c r="HFD66" s="287"/>
      <c r="HFE66" s="287"/>
      <c r="HFF66" s="285"/>
      <c r="HFG66" s="287"/>
      <c r="HFH66" s="287"/>
      <c r="HFI66" s="285"/>
      <c r="HFJ66" s="287"/>
      <c r="HFK66" s="287"/>
      <c r="HFL66" s="285"/>
      <c r="HFM66" s="287"/>
      <c r="HFN66" s="287"/>
      <c r="HFO66" s="285"/>
      <c r="HFP66" s="287"/>
      <c r="HFQ66" s="287"/>
      <c r="HFR66" s="285"/>
      <c r="HFS66" s="287"/>
      <c r="HFT66" s="287"/>
      <c r="HFU66" s="285"/>
      <c r="HFV66" s="287"/>
      <c r="HFW66" s="287"/>
      <c r="HFX66" s="285"/>
      <c r="HFY66" s="287"/>
      <c r="HFZ66" s="287"/>
      <c r="HGA66" s="285"/>
      <c r="HGB66" s="286"/>
      <c r="HGC66" s="286"/>
      <c r="HGD66" s="286"/>
      <c r="HGE66" s="287"/>
      <c r="HGF66" s="287"/>
      <c r="HGG66" s="285"/>
      <c r="HGH66" s="286"/>
      <c r="HGI66" s="286"/>
      <c r="HGJ66" s="286"/>
      <c r="HGK66" s="287"/>
      <c r="HGL66" s="287"/>
      <c r="HGM66" s="285"/>
      <c r="HGN66" s="287"/>
      <c r="HGO66" s="287"/>
      <c r="HGP66" s="285"/>
      <c r="HGQ66" s="286"/>
      <c r="HGR66" s="286"/>
      <c r="HGS66" s="286"/>
      <c r="HGT66" s="286"/>
      <c r="HGU66" s="286"/>
      <c r="HGV66" s="286"/>
      <c r="HGW66" s="163"/>
      <c r="HGX66" s="154"/>
      <c r="HGY66" s="287"/>
      <c r="HGZ66" s="287"/>
      <c r="HHA66" s="285"/>
      <c r="HHB66" s="287"/>
      <c r="HHC66" s="287"/>
      <c r="HHD66" s="285"/>
      <c r="HHE66" s="287"/>
      <c r="HHF66" s="287"/>
      <c r="HHG66" s="285"/>
      <c r="HHH66" s="287"/>
      <c r="HHI66" s="287"/>
      <c r="HHJ66" s="285"/>
      <c r="HHK66" s="287"/>
      <c r="HHL66" s="287"/>
      <c r="HHM66" s="285"/>
      <c r="HHN66" s="287"/>
      <c r="HHO66" s="287"/>
      <c r="HHP66" s="285"/>
      <c r="HHQ66" s="287"/>
      <c r="HHR66" s="287"/>
      <c r="HHS66" s="285"/>
      <c r="HHT66" s="287"/>
      <c r="HHU66" s="287"/>
      <c r="HHV66" s="285"/>
      <c r="HHW66" s="287"/>
      <c r="HHX66" s="287"/>
      <c r="HHY66" s="285"/>
      <c r="HHZ66" s="287"/>
      <c r="HIA66" s="287"/>
      <c r="HIB66" s="285"/>
      <c r="HIC66" s="287"/>
      <c r="HID66" s="287"/>
      <c r="HIE66" s="285"/>
      <c r="HIF66" s="287"/>
      <c r="HIG66" s="287"/>
      <c r="HIH66" s="285"/>
      <c r="HII66" s="287"/>
      <c r="HIJ66" s="287"/>
      <c r="HIK66" s="285"/>
      <c r="HIL66" s="287"/>
      <c r="HIM66" s="287"/>
      <c r="HIN66" s="285"/>
      <c r="HIO66" s="287"/>
      <c r="HIP66" s="287"/>
      <c r="HIQ66" s="285"/>
      <c r="HIR66" s="287"/>
      <c r="HIS66" s="287"/>
      <c r="HIT66" s="285"/>
      <c r="HIU66" s="287"/>
      <c r="HIV66" s="287"/>
      <c r="HIW66" s="285"/>
      <c r="HIX66" s="287"/>
      <c r="HIY66" s="287"/>
      <c r="HIZ66" s="285"/>
      <c r="HJA66" s="287"/>
      <c r="HJB66" s="287"/>
      <c r="HJC66" s="285"/>
      <c r="HJD66" s="287"/>
      <c r="HJE66" s="287"/>
      <c r="HJF66" s="285"/>
      <c r="HJG66" s="287"/>
      <c r="HJH66" s="287"/>
      <c r="HJI66" s="285"/>
      <c r="HJJ66" s="286"/>
      <c r="HJK66" s="286"/>
      <c r="HJL66" s="286"/>
      <c r="HJM66" s="287"/>
      <c r="HJN66" s="287"/>
      <c r="HJO66" s="285"/>
      <c r="HJP66" s="286"/>
      <c r="HJQ66" s="286"/>
      <c r="HJR66" s="286"/>
      <c r="HJS66" s="287"/>
      <c r="HJT66" s="287"/>
      <c r="HJU66" s="285"/>
      <c r="HJV66" s="287"/>
      <c r="HJW66" s="287"/>
      <c r="HJX66" s="285"/>
      <c r="HJY66" s="286"/>
      <c r="HJZ66" s="286"/>
      <c r="HKA66" s="286"/>
      <c r="HKB66" s="286"/>
      <c r="HKC66" s="286"/>
      <c r="HKD66" s="286"/>
      <c r="HKE66" s="163"/>
      <c r="HKF66" s="154"/>
      <c r="HKG66" s="287"/>
      <c r="HKH66" s="287"/>
      <c r="HKI66" s="285"/>
      <c r="HKJ66" s="287"/>
      <c r="HKK66" s="287"/>
      <c r="HKL66" s="285"/>
      <c r="HKM66" s="287"/>
      <c r="HKN66" s="287"/>
      <c r="HKO66" s="285"/>
      <c r="HKP66" s="287"/>
      <c r="HKQ66" s="287"/>
      <c r="HKR66" s="285"/>
      <c r="HKS66" s="287"/>
      <c r="HKT66" s="287"/>
      <c r="HKU66" s="285"/>
      <c r="HKV66" s="287"/>
      <c r="HKW66" s="287"/>
      <c r="HKX66" s="285"/>
      <c r="HKY66" s="287"/>
      <c r="HKZ66" s="287"/>
      <c r="HLA66" s="285"/>
      <c r="HLB66" s="287"/>
      <c r="HLC66" s="287"/>
      <c r="HLD66" s="285"/>
      <c r="HLE66" s="287"/>
      <c r="HLF66" s="287"/>
      <c r="HLG66" s="285"/>
      <c r="HLH66" s="287"/>
      <c r="HLI66" s="287"/>
      <c r="HLJ66" s="285"/>
      <c r="HLK66" s="287"/>
      <c r="HLL66" s="287"/>
      <c r="HLM66" s="285"/>
      <c r="HLN66" s="287"/>
      <c r="HLO66" s="287"/>
      <c r="HLP66" s="285"/>
      <c r="HLQ66" s="287"/>
      <c r="HLR66" s="287"/>
      <c r="HLS66" s="285"/>
      <c r="HLT66" s="287"/>
      <c r="HLU66" s="287"/>
      <c r="HLV66" s="285"/>
      <c r="HLW66" s="287"/>
      <c r="HLX66" s="287"/>
      <c r="HLY66" s="285"/>
      <c r="HLZ66" s="287"/>
      <c r="HMA66" s="287"/>
      <c r="HMB66" s="285"/>
      <c r="HMC66" s="287"/>
      <c r="HMD66" s="287"/>
      <c r="HME66" s="285"/>
      <c r="HMF66" s="287"/>
      <c r="HMG66" s="287"/>
      <c r="HMH66" s="285"/>
      <c r="HMI66" s="287"/>
      <c r="HMJ66" s="287"/>
      <c r="HMK66" s="285"/>
      <c r="HML66" s="287"/>
      <c r="HMM66" s="287"/>
      <c r="HMN66" s="285"/>
      <c r="HMO66" s="287"/>
      <c r="HMP66" s="287"/>
      <c r="HMQ66" s="285"/>
      <c r="HMR66" s="286"/>
      <c r="HMS66" s="286"/>
      <c r="HMT66" s="286"/>
      <c r="HMU66" s="287"/>
      <c r="HMV66" s="287"/>
      <c r="HMW66" s="285"/>
      <c r="HMX66" s="286"/>
      <c r="HMY66" s="286"/>
      <c r="HMZ66" s="286"/>
      <c r="HNA66" s="287"/>
      <c r="HNB66" s="287"/>
      <c r="HNC66" s="285"/>
      <c r="HND66" s="287"/>
      <c r="HNE66" s="287"/>
      <c r="HNF66" s="285"/>
      <c r="HNG66" s="286"/>
      <c r="HNH66" s="286"/>
      <c r="HNI66" s="286"/>
      <c r="HNJ66" s="286"/>
      <c r="HNK66" s="286"/>
      <c r="HNL66" s="286"/>
      <c r="HNM66" s="163"/>
      <c r="HNN66" s="154"/>
      <c r="HNO66" s="287"/>
      <c r="HNP66" s="287"/>
      <c r="HNQ66" s="285"/>
      <c r="HNR66" s="287"/>
      <c r="HNS66" s="287"/>
      <c r="HNT66" s="285"/>
      <c r="HNU66" s="287"/>
      <c r="HNV66" s="287"/>
      <c r="HNW66" s="285"/>
      <c r="HNX66" s="287"/>
      <c r="HNY66" s="287"/>
      <c r="HNZ66" s="285"/>
      <c r="HOA66" s="287"/>
      <c r="HOB66" s="287"/>
      <c r="HOC66" s="285"/>
      <c r="HOD66" s="287"/>
      <c r="HOE66" s="287"/>
      <c r="HOF66" s="285"/>
      <c r="HOG66" s="287"/>
      <c r="HOH66" s="287"/>
      <c r="HOI66" s="285"/>
      <c r="HOJ66" s="287"/>
      <c r="HOK66" s="287"/>
      <c r="HOL66" s="285"/>
      <c r="HOM66" s="287"/>
      <c r="HON66" s="287"/>
      <c r="HOO66" s="285"/>
      <c r="HOP66" s="287"/>
      <c r="HOQ66" s="287"/>
      <c r="HOR66" s="285"/>
      <c r="HOS66" s="287"/>
      <c r="HOT66" s="287"/>
      <c r="HOU66" s="285"/>
      <c r="HOV66" s="287"/>
      <c r="HOW66" s="287"/>
      <c r="HOX66" s="285"/>
      <c r="HOY66" s="287"/>
      <c r="HOZ66" s="287"/>
      <c r="HPA66" s="285"/>
      <c r="HPB66" s="287"/>
      <c r="HPC66" s="287"/>
      <c r="HPD66" s="285"/>
      <c r="HPE66" s="287"/>
      <c r="HPF66" s="287"/>
      <c r="HPG66" s="285"/>
      <c r="HPH66" s="287"/>
      <c r="HPI66" s="287"/>
      <c r="HPJ66" s="285"/>
      <c r="HPK66" s="287"/>
      <c r="HPL66" s="287"/>
      <c r="HPM66" s="285"/>
      <c r="HPN66" s="287"/>
      <c r="HPO66" s="287"/>
      <c r="HPP66" s="285"/>
      <c r="HPQ66" s="287"/>
      <c r="HPR66" s="287"/>
      <c r="HPS66" s="285"/>
      <c r="HPT66" s="287"/>
      <c r="HPU66" s="287"/>
      <c r="HPV66" s="285"/>
      <c r="HPW66" s="287"/>
      <c r="HPX66" s="287"/>
      <c r="HPY66" s="285"/>
      <c r="HPZ66" s="286"/>
      <c r="HQA66" s="286"/>
      <c r="HQB66" s="286"/>
      <c r="HQC66" s="287"/>
      <c r="HQD66" s="287"/>
      <c r="HQE66" s="285"/>
      <c r="HQF66" s="286"/>
      <c r="HQG66" s="286"/>
      <c r="HQH66" s="286"/>
      <c r="HQI66" s="287"/>
      <c r="HQJ66" s="287"/>
      <c r="HQK66" s="285"/>
      <c r="HQL66" s="287"/>
      <c r="HQM66" s="287"/>
      <c r="HQN66" s="285"/>
      <c r="HQO66" s="286"/>
      <c r="HQP66" s="286"/>
      <c r="HQQ66" s="286"/>
      <c r="HQR66" s="286"/>
      <c r="HQS66" s="286"/>
      <c r="HQT66" s="286"/>
      <c r="HQU66" s="163"/>
      <c r="HQV66" s="154"/>
      <c r="HQW66" s="287"/>
      <c r="HQX66" s="287"/>
      <c r="HQY66" s="285"/>
      <c r="HQZ66" s="287"/>
      <c r="HRA66" s="287"/>
      <c r="HRB66" s="285"/>
      <c r="HRC66" s="287"/>
      <c r="HRD66" s="287"/>
      <c r="HRE66" s="285"/>
      <c r="HRF66" s="287"/>
      <c r="HRG66" s="287"/>
      <c r="HRH66" s="285"/>
      <c r="HRI66" s="287"/>
      <c r="HRJ66" s="287"/>
      <c r="HRK66" s="285"/>
      <c r="HRL66" s="287"/>
      <c r="HRM66" s="287"/>
      <c r="HRN66" s="285"/>
      <c r="HRO66" s="287"/>
      <c r="HRP66" s="287"/>
      <c r="HRQ66" s="285"/>
      <c r="HRR66" s="287"/>
      <c r="HRS66" s="287"/>
      <c r="HRT66" s="285"/>
      <c r="HRU66" s="287"/>
      <c r="HRV66" s="287"/>
      <c r="HRW66" s="285"/>
      <c r="HRX66" s="287"/>
      <c r="HRY66" s="287"/>
      <c r="HRZ66" s="285"/>
      <c r="HSA66" s="287"/>
      <c r="HSB66" s="287"/>
      <c r="HSC66" s="285"/>
      <c r="HSD66" s="287"/>
      <c r="HSE66" s="287"/>
      <c r="HSF66" s="285"/>
      <c r="HSG66" s="287"/>
      <c r="HSH66" s="287"/>
      <c r="HSI66" s="285"/>
      <c r="HSJ66" s="287"/>
      <c r="HSK66" s="287"/>
      <c r="HSL66" s="285"/>
      <c r="HSM66" s="287"/>
      <c r="HSN66" s="287"/>
      <c r="HSO66" s="285"/>
      <c r="HSP66" s="287"/>
      <c r="HSQ66" s="287"/>
      <c r="HSR66" s="285"/>
      <c r="HSS66" s="287"/>
      <c r="HST66" s="287"/>
      <c r="HSU66" s="285"/>
      <c r="HSV66" s="287"/>
      <c r="HSW66" s="287"/>
      <c r="HSX66" s="285"/>
      <c r="HSY66" s="287"/>
      <c r="HSZ66" s="287"/>
      <c r="HTA66" s="285"/>
      <c r="HTB66" s="287"/>
      <c r="HTC66" s="287"/>
      <c r="HTD66" s="285"/>
      <c r="HTE66" s="287"/>
      <c r="HTF66" s="287"/>
      <c r="HTG66" s="285"/>
      <c r="HTH66" s="286"/>
      <c r="HTI66" s="286"/>
      <c r="HTJ66" s="286"/>
      <c r="HTK66" s="287"/>
      <c r="HTL66" s="287"/>
      <c r="HTM66" s="285"/>
      <c r="HTN66" s="286"/>
      <c r="HTO66" s="286"/>
      <c r="HTP66" s="286"/>
      <c r="HTQ66" s="287"/>
      <c r="HTR66" s="287"/>
      <c r="HTS66" s="285"/>
      <c r="HTT66" s="287"/>
      <c r="HTU66" s="287"/>
      <c r="HTV66" s="285"/>
      <c r="HTW66" s="286"/>
      <c r="HTX66" s="286"/>
      <c r="HTY66" s="286"/>
      <c r="HTZ66" s="286"/>
      <c r="HUA66" s="286"/>
      <c r="HUB66" s="286"/>
      <c r="HUC66" s="163"/>
      <c r="HUD66" s="154"/>
      <c r="HUE66" s="287"/>
      <c r="HUF66" s="287"/>
      <c r="HUG66" s="285"/>
      <c r="HUH66" s="287"/>
      <c r="HUI66" s="287"/>
      <c r="HUJ66" s="285"/>
      <c r="HUK66" s="287"/>
      <c r="HUL66" s="287"/>
      <c r="HUM66" s="285"/>
      <c r="HUN66" s="287"/>
      <c r="HUO66" s="287"/>
      <c r="HUP66" s="285"/>
      <c r="HUQ66" s="287"/>
      <c r="HUR66" s="287"/>
      <c r="HUS66" s="285"/>
      <c r="HUT66" s="287"/>
      <c r="HUU66" s="287"/>
      <c r="HUV66" s="285"/>
      <c r="HUW66" s="287"/>
      <c r="HUX66" s="287"/>
      <c r="HUY66" s="285"/>
      <c r="HUZ66" s="287"/>
      <c r="HVA66" s="287"/>
      <c r="HVB66" s="285"/>
      <c r="HVC66" s="287"/>
      <c r="HVD66" s="287"/>
      <c r="HVE66" s="285"/>
      <c r="HVF66" s="287"/>
      <c r="HVG66" s="287"/>
      <c r="HVH66" s="285"/>
      <c r="HVI66" s="287"/>
      <c r="HVJ66" s="287"/>
      <c r="HVK66" s="285"/>
      <c r="HVL66" s="287"/>
      <c r="HVM66" s="287"/>
      <c r="HVN66" s="285"/>
      <c r="HVO66" s="287"/>
      <c r="HVP66" s="287"/>
      <c r="HVQ66" s="285"/>
      <c r="HVR66" s="287"/>
      <c r="HVS66" s="287"/>
      <c r="HVT66" s="285"/>
      <c r="HVU66" s="287"/>
      <c r="HVV66" s="287"/>
      <c r="HVW66" s="285"/>
      <c r="HVX66" s="287"/>
      <c r="HVY66" s="287"/>
      <c r="HVZ66" s="285"/>
      <c r="HWA66" s="287"/>
      <c r="HWB66" s="287"/>
      <c r="HWC66" s="285"/>
      <c r="HWD66" s="287"/>
      <c r="HWE66" s="287"/>
      <c r="HWF66" s="285"/>
      <c r="HWG66" s="287"/>
      <c r="HWH66" s="287"/>
      <c r="HWI66" s="285"/>
      <c r="HWJ66" s="287"/>
      <c r="HWK66" s="287"/>
      <c r="HWL66" s="285"/>
      <c r="HWM66" s="287"/>
      <c r="HWN66" s="287"/>
      <c r="HWO66" s="285"/>
      <c r="HWP66" s="286"/>
      <c r="HWQ66" s="286"/>
      <c r="HWR66" s="286"/>
      <c r="HWS66" s="287"/>
      <c r="HWT66" s="287"/>
      <c r="HWU66" s="285"/>
      <c r="HWV66" s="286"/>
      <c r="HWW66" s="286"/>
      <c r="HWX66" s="286"/>
      <c r="HWY66" s="287"/>
      <c r="HWZ66" s="287"/>
      <c r="HXA66" s="285"/>
      <c r="HXB66" s="287"/>
      <c r="HXC66" s="287"/>
      <c r="HXD66" s="285"/>
      <c r="HXE66" s="286"/>
      <c r="HXF66" s="286"/>
      <c r="HXG66" s="286"/>
      <c r="HXH66" s="286"/>
      <c r="HXI66" s="286"/>
      <c r="HXJ66" s="286"/>
      <c r="HXK66" s="163"/>
      <c r="HXL66" s="154"/>
      <c r="HXM66" s="287"/>
      <c r="HXN66" s="287"/>
      <c r="HXO66" s="285"/>
      <c r="HXP66" s="287"/>
      <c r="HXQ66" s="287"/>
      <c r="HXR66" s="285"/>
      <c r="HXS66" s="287"/>
      <c r="HXT66" s="287"/>
      <c r="HXU66" s="285"/>
      <c r="HXV66" s="287"/>
      <c r="HXW66" s="287"/>
      <c r="HXX66" s="285"/>
      <c r="HXY66" s="287"/>
      <c r="HXZ66" s="287"/>
      <c r="HYA66" s="285"/>
      <c r="HYB66" s="287"/>
      <c r="HYC66" s="287"/>
      <c r="HYD66" s="285"/>
      <c r="HYE66" s="287"/>
      <c r="HYF66" s="287"/>
      <c r="HYG66" s="285"/>
      <c r="HYH66" s="287"/>
      <c r="HYI66" s="287"/>
      <c r="HYJ66" s="285"/>
      <c r="HYK66" s="287"/>
      <c r="HYL66" s="287"/>
      <c r="HYM66" s="285"/>
      <c r="HYN66" s="287"/>
      <c r="HYO66" s="287"/>
      <c r="HYP66" s="285"/>
      <c r="HYQ66" s="287"/>
      <c r="HYR66" s="287"/>
      <c r="HYS66" s="285"/>
      <c r="HYT66" s="287"/>
      <c r="HYU66" s="287"/>
      <c r="HYV66" s="285"/>
      <c r="HYW66" s="287"/>
      <c r="HYX66" s="287"/>
      <c r="HYY66" s="285"/>
      <c r="HYZ66" s="287"/>
      <c r="HZA66" s="287"/>
      <c r="HZB66" s="285"/>
      <c r="HZC66" s="287"/>
      <c r="HZD66" s="287"/>
      <c r="HZE66" s="285"/>
      <c r="HZF66" s="287"/>
      <c r="HZG66" s="287"/>
      <c r="HZH66" s="285"/>
      <c r="HZI66" s="287"/>
      <c r="HZJ66" s="287"/>
      <c r="HZK66" s="285"/>
      <c r="HZL66" s="287"/>
      <c r="HZM66" s="287"/>
      <c r="HZN66" s="285"/>
      <c r="HZO66" s="287"/>
      <c r="HZP66" s="287"/>
      <c r="HZQ66" s="285"/>
      <c r="HZR66" s="287"/>
      <c r="HZS66" s="287"/>
      <c r="HZT66" s="285"/>
      <c r="HZU66" s="287"/>
      <c r="HZV66" s="287"/>
      <c r="HZW66" s="285"/>
      <c r="HZX66" s="286"/>
      <c r="HZY66" s="286"/>
      <c r="HZZ66" s="286"/>
      <c r="IAA66" s="287"/>
      <c r="IAB66" s="287"/>
      <c r="IAC66" s="285"/>
      <c r="IAD66" s="286"/>
      <c r="IAE66" s="286"/>
      <c r="IAF66" s="286"/>
      <c r="IAG66" s="287"/>
      <c r="IAH66" s="287"/>
      <c r="IAI66" s="285"/>
      <c r="IAJ66" s="287"/>
      <c r="IAK66" s="287"/>
      <c r="IAL66" s="285"/>
      <c r="IAM66" s="286"/>
      <c r="IAN66" s="286"/>
      <c r="IAO66" s="286"/>
      <c r="IAP66" s="286"/>
      <c r="IAQ66" s="286"/>
      <c r="IAR66" s="286"/>
      <c r="IAS66" s="163"/>
      <c r="IAT66" s="154"/>
      <c r="IAU66" s="287"/>
      <c r="IAV66" s="287"/>
      <c r="IAW66" s="285"/>
      <c r="IAX66" s="287"/>
      <c r="IAY66" s="287"/>
      <c r="IAZ66" s="285"/>
      <c r="IBA66" s="287"/>
      <c r="IBB66" s="287"/>
      <c r="IBC66" s="285"/>
      <c r="IBD66" s="287"/>
      <c r="IBE66" s="287"/>
      <c r="IBF66" s="285"/>
      <c r="IBG66" s="287"/>
      <c r="IBH66" s="287"/>
      <c r="IBI66" s="285"/>
      <c r="IBJ66" s="287"/>
      <c r="IBK66" s="287"/>
      <c r="IBL66" s="285"/>
      <c r="IBM66" s="287"/>
      <c r="IBN66" s="287"/>
      <c r="IBO66" s="285"/>
      <c r="IBP66" s="287"/>
      <c r="IBQ66" s="287"/>
      <c r="IBR66" s="285"/>
      <c r="IBS66" s="287"/>
      <c r="IBT66" s="287"/>
      <c r="IBU66" s="285"/>
      <c r="IBV66" s="287"/>
      <c r="IBW66" s="287"/>
      <c r="IBX66" s="285"/>
      <c r="IBY66" s="287"/>
      <c r="IBZ66" s="287"/>
      <c r="ICA66" s="285"/>
      <c r="ICB66" s="287"/>
      <c r="ICC66" s="287"/>
      <c r="ICD66" s="285"/>
      <c r="ICE66" s="287"/>
      <c r="ICF66" s="287"/>
      <c r="ICG66" s="285"/>
      <c r="ICH66" s="287"/>
      <c r="ICI66" s="287"/>
      <c r="ICJ66" s="285"/>
      <c r="ICK66" s="287"/>
      <c r="ICL66" s="287"/>
      <c r="ICM66" s="285"/>
      <c r="ICN66" s="287"/>
      <c r="ICO66" s="287"/>
      <c r="ICP66" s="285"/>
      <c r="ICQ66" s="287"/>
      <c r="ICR66" s="287"/>
      <c r="ICS66" s="285"/>
      <c r="ICT66" s="287"/>
      <c r="ICU66" s="287"/>
      <c r="ICV66" s="285"/>
      <c r="ICW66" s="287"/>
      <c r="ICX66" s="287"/>
      <c r="ICY66" s="285"/>
      <c r="ICZ66" s="287"/>
      <c r="IDA66" s="287"/>
      <c r="IDB66" s="285"/>
      <c r="IDC66" s="287"/>
      <c r="IDD66" s="287"/>
      <c r="IDE66" s="285"/>
      <c r="IDF66" s="286"/>
      <c r="IDG66" s="286"/>
      <c r="IDH66" s="286"/>
      <c r="IDI66" s="287"/>
      <c r="IDJ66" s="287"/>
      <c r="IDK66" s="285"/>
      <c r="IDL66" s="286"/>
      <c r="IDM66" s="286"/>
      <c r="IDN66" s="286"/>
      <c r="IDO66" s="287"/>
      <c r="IDP66" s="287"/>
      <c r="IDQ66" s="285"/>
      <c r="IDR66" s="287"/>
      <c r="IDS66" s="287"/>
      <c r="IDT66" s="285"/>
      <c r="IDU66" s="286"/>
      <c r="IDV66" s="286"/>
      <c r="IDW66" s="286"/>
      <c r="IDX66" s="286"/>
      <c r="IDY66" s="286"/>
      <c r="IDZ66" s="286"/>
      <c r="IEA66" s="163"/>
      <c r="IEB66" s="154"/>
      <c r="IEC66" s="287"/>
      <c r="IED66" s="287"/>
      <c r="IEE66" s="285"/>
      <c r="IEF66" s="287"/>
      <c r="IEG66" s="287"/>
      <c r="IEH66" s="285"/>
      <c r="IEI66" s="287"/>
      <c r="IEJ66" s="287"/>
      <c r="IEK66" s="285"/>
      <c r="IEL66" s="287"/>
      <c r="IEM66" s="287"/>
      <c r="IEN66" s="285"/>
      <c r="IEO66" s="287"/>
      <c r="IEP66" s="287"/>
      <c r="IEQ66" s="285"/>
      <c r="IER66" s="287"/>
      <c r="IES66" s="287"/>
      <c r="IET66" s="285"/>
      <c r="IEU66" s="287"/>
      <c r="IEV66" s="287"/>
      <c r="IEW66" s="285"/>
      <c r="IEX66" s="287"/>
      <c r="IEY66" s="287"/>
      <c r="IEZ66" s="285"/>
      <c r="IFA66" s="287"/>
      <c r="IFB66" s="287"/>
      <c r="IFC66" s="285"/>
      <c r="IFD66" s="287"/>
      <c r="IFE66" s="287"/>
      <c r="IFF66" s="285"/>
      <c r="IFG66" s="287"/>
      <c r="IFH66" s="287"/>
      <c r="IFI66" s="285"/>
      <c r="IFJ66" s="287"/>
      <c r="IFK66" s="287"/>
      <c r="IFL66" s="285"/>
      <c r="IFM66" s="287"/>
      <c r="IFN66" s="287"/>
      <c r="IFO66" s="285"/>
      <c r="IFP66" s="287"/>
      <c r="IFQ66" s="287"/>
      <c r="IFR66" s="285"/>
      <c r="IFS66" s="287"/>
      <c r="IFT66" s="287"/>
      <c r="IFU66" s="285"/>
      <c r="IFV66" s="287"/>
      <c r="IFW66" s="287"/>
      <c r="IFX66" s="285"/>
      <c r="IFY66" s="287"/>
      <c r="IFZ66" s="287"/>
      <c r="IGA66" s="285"/>
      <c r="IGB66" s="287"/>
      <c r="IGC66" s="287"/>
      <c r="IGD66" s="285"/>
      <c r="IGE66" s="287"/>
      <c r="IGF66" s="287"/>
      <c r="IGG66" s="285"/>
      <c r="IGH66" s="287"/>
      <c r="IGI66" s="287"/>
      <c r="IGJ66" s="285"/>
      <c r="IGK66" s="287"/>
      <c r="IGL66" s="287"/>
      <c r="IGM66" s="285"/>
      <c r="IGN66" s="286"/>
      <c r="IGO66" s="286"/>
      <c r="IGP66" s="286"/>
      <c r="IGQ66" s="287"/>
      <c r="IGR66" s="287"/>
      <c r="IGS66" s="285"/>
      <c r="IGT66" s="286"/>
      <c r="IGU66" s="286"/>
      <c r="IGV66" s="286"/>
      <c r="IGW66" s="287"/>
      <c r="IGX66" s="287"/>
      <c r="IGY66" s="285"/>
      <c r="IGZ66" s="287"/>
      <c r="IHA66" s="287"/>
      <c r="IHB66" s="285"/>
      <c r="IHC66" s="286"/>
      <c r="IHD66" s="286"/>
      <c r="IHE66" s="286"/>
      <c r="IHF66" s="286"/>
      <c r="IHG66" s="286"/>
      <c r="IHH66" s="286"/>
      <c r="IHI66" s="163"/>
      <c r="IHJ66" s="154"/>
      <c r="IHK66" s="287"/>
      <c r="IHL66" s="287"/>
      <c r="IHM66" s="285"/>
      <c r="IHN66" s="287"/>
      <c r="IHO66" s="287"/>
      <c r="IHP66" s="285"/>
      <c r="IHQ66" s="287"/>
      <c r="IHR66" s="287"/>
      <c r="IHS66" s="285"/>
      <c r="IHT66" s="287"/>
      <c r="IHU66" s="287"/>
      <c r="IHV66" s="285"/>
      <c r="IHW66" s="287"/>
      <c r="IHX66" s="287"/>
      <c r="IHY66" s="285"/>
      <c r="IHZ66" s="287"/>
      <c r="IIA66" s="287"/>
      <c r="IIB66" s="285"/>
      <c r="IIC66" s="287"/>
      <c r="IID66" s="287"/>
      <c r="IIE66" s="285"/>
      <c r="IIF66" s="287"/>
      <c r="IIG66" s="287"/>
      <c r="IIH66" s="285"/>
      <c r="III66" s="287"/>
      <c r="IIJ66" s="287"/>
      <c r="IIK66" s="285"/>
      <c r="IIL66" s="287"/>
      <c r="IIM66" s="287"/>
      <c r="IIN66" s="285"/>
      <c r="IIO66" s="287"/>
      <c r="IIP66" s="287"/>
      <c r="IIQ66" s="285"/>
      <c r="IIR66" s="287"/>
      <c r="IIS66" s="287"/>
      <c r="IIT66" s="285"/>
      <c r="IIU66" s="287"/>
      <c r="IIV66" s="287"/>
      <c r="IIW66" s="285"/>
      <c r="IIX66" s="287"/>
      <c r="IIY66" s="287"/>
      <c r="IIZ66" s="285"/>
      <c r="IJA66" s="287"/>
      <c r="IJB66" s="287"/>
      <c r="IJC66" s="285"/>
      <c r="IJD66" s="287"/>
      <c r="IJE66" s="287"/>
      <c r="IJF66" s="285"/>
      <c r="IJG66" s="287"/>
      <c r="IJH66" s="287"/>
      <c r="IJI66" s="285"/>
      <c r="IJJ66" s="287"/>
      <c r="IJK66" s="287"/>
      <c r="IJL66" s="285"/>
      <c r="IJM66" s="287"/>
      <c r="IJN66" s="287"/>
      <c r="IJO66" s="285"/>
      <c r="IJP66" s="287"/>
      <c r="IJQ66" s="287"/>
      <c r="IJR66" s="285"/>
      <c r="IJS66" s="287"/>
      <c r="IJT66" s="287"/>
      <c r="IJU66" s="285"/>
      <c r="IJV66" s="286"/>
      <c r="IJW66" s="286"/>
      <c r="IJX66" s="286"/>
      <c r="IJY66" s="287"/>
      <c r="IJZ66" s="287"/>
      <c r="IKA66" s="285"/>
      <c r="IKB66" s="286"/>
      <c r="IKC66" s="286"/>
      <c r="IKD66" s="286"/>
      <c r="IKE66" s="287"/>
      <c r="IKF66" s="287"/>
      <c r="IKG66" s="285"/>
      <c r="IKH66" s="287"/>
      <c r="IKI66" s="287"/>
      <c r="IKJ66" s="285"/>
      <c r="IKK66" s="286"/>
      <c r="IKL66" s="286"/>
      <c r="IKM66" s="286"/>
      <c r="IKN66" s="286"/>
      <c r="IKO66" s="286"/>
      <c r="IKP66" s="286"/>
      <c r="IKQ66" s="163"/>
      <c r="IKR66" s="154"/>
      <c r="IKS66" s="287"/>
      <c r="IKT66" s="287"/>
      <c r="IKU66" s="285"/>
      <c r="IKV66" s="287"/>
      <c r="IKW66" s="287"/>
      <c r="IKX66" s="285"/>
      <c r="IKY66" s="287"/>
      <c r="IKZ66" s="287"/>
      <c r="ILA66" s="285"/>
      <c r="ILB66" s="287"/>
      <c r="ILC66" s="287"/>
      <c r="ILD66" s="285"/>
      <c r="ILE66" s="287"/>
      <c r="ILF66" s="287"/>
      <c r="ILG66" s="285"/>
      <c r="ILH66" s="287"/>
      <c r="ILI66" s="287"/>
      <c r="ILJ66" s="285"/>
      <c r="ILK66" s="287"/>
      <c r="ILL66" s="287"/>
      <c r="ILM66" s="285"/>
      <c r="ILN66" s="287"/>
      <c r="ILO66" s="287"/>
      <c r="ILP66" s="285"/>
      <c r="ILQ66" s="287"/>
      <c r="ILR66" s="287"/>
      <c r="ILS66" s="285"/>
      <c r="ILT66" s="287"/>
      <c r="ILU66" s="287"/>
      <c r="ILV66" s="285"/>
      <c r="ILW66" s="287"/>
      <c r="ILX66" s="287"/>
      <c r="ILY66" s="285"/>
      <c r="ILZ66" s="287"/>
      <c r="IMA66" s="287"/>
      <c r="IMB66" s="285"/>
      <c r="IMC66" s="287"/>
      <c r="IMD66" s="287"/>
      <c r="IME66" s="285"/>
      <c r="IMF66" s="287"/>
      <c r="IMG66" s="287"/>
      <c r="IMH66" s="285"/>
      <c r="IMI66" s="287"/>
      <c r="IMJ66" s="287"/>
      <c r="IMK66" s="285"/>
      <c r="IML66" s="287"/>
      <c r="IMM66" s="287"/>
      <c r="IMN66" s="285"/>
      <c r="IMO66" s="287"/>
      <c r="IMP66" s="287"/>
      <c r="IMQ66" s="285"/>
      <c r="IMR66" s="287"/>
      <c r="IMS66" s="287"/>
      <c r="IMT66" s="285"/>
      <c r="IMU66" s="287"/>
      <c r="IMV66" s="287"/>
      <c r="IMW66" s="285"/>
      <c r="IMX66" s="287"/>
      <c r="IMY66" s="287"/>
      <c r="IMZ66" s="285"/>
      <c r="INA66" s="287"/>
      <c r="INB66" s="287"/>
      <c r="INC66" s="285"/>
      <c r="IND66" s="286"/>
      <c r="INE66" s="286"/>
      <c r="INF66" s="286"/>
      <c r="ING66" s="287"/>
      <c r="INH66" s="287"/>
      <c r="INI66" s="285"/>
      <c r="INJ66" s="286"/>
      <c r="INK66" s="286"/>
      <c r="INL66" s="286"/>
      <c r="INM66" s="287"/>
      <c r="INN66" s="287"/>
      <c r="INO66" s="285"/>
      <c r="INP66" s="287"/>
      <c r="INQ66" s="287"/>
      <c r="INR66" s="285"/>
      <c r="INS66" s="286"/>
      <c r="INT66" s="286"/>
      <c r="INU66" s="286"/>
      <c r="INV66" s="286"/>
      <c r="INW66" s="286"/>
      <c r="INX66" s="286"/>
      <c r="INY66" s="163"/>
      <c r="INZ66" s="154"/>
      <c r="IOA66" s="287"/>
      <c r="IOB66" s="287"/>
      <c r="IOC66" s="285"/>
      <c r="IOD66" s="287"/>
      <c r="IOE66" s="287"/>
      <c r="IOF66" s="285"/>
      <c r="IOG66" s="287"/>
      <c r="IOH66" s="287"/>
      <c r="IOI66" s="285"/>
      <c r="IOJ66" s="287"/>
      <c r="IOK66" s="287"/>
      <c r="IOL66" s="285"/>
      <c r="IOM66" s="287"/>
      <c r="ION66" s="287"/>
      <c r="IOO66" s="285"/>
      <c r="IOP66" s="287"/>
      <c r="IOQ66" s="287"/>
      <c r="IOR66" s="285"/>
      <c r="IOS66" s="287"/>
      <c r="IOT66" s="287"/>
      <c r="IOU66" s="285"/>
      <c r="IOV66" s="287"/>
      <c r="IOW66" s="287"/>
      <c r="IOX66" s="285"/>
      <c r="IOY66" s="287"/>
      <c r="IOZ66" s="287"/>
      <c r="IPA66" s="285"/>
      <c r="IPB66" s="287"/>
      <c r="IPC66" s="287"/>
      <c r="IPD66" s="285"/>
      <c r="IPE66" s="287"/>
      <c r="IPF66" s="287"/>
      <c r="IPG66" s="285"/>
      <c r="IPH66" s="287"/>
      <c r="IPI66" s="287"/>
      <c r="IPJ66" s="285"/>
      <c r="IPK66" s="287"/>
      <c r="IPL66" s="287"/>
      <c r="IPM66" s="285"/>
      <c r="IPN66" s="287"/>
      <c r="IPO66" s="287"/>
      <c r="IPP66" s="285"/>
      <c r="IPQ66" s="287"/>
      <c r="IPR66" s="287"/>
      <c r="IPS66" s="285"/>
      <c r="IPT66" s="287"/>
      <c r="IPU66" s="287"/>
      <c r="IPV66" s="285"/>
      <c r="IPW66" s="287"/>
      <c r="IPX66" s="287"/>
      <c r="IPY66" s="285"/>
      <c r="IPZ66" s="287"/>
      <c r="IQA66" s="287"/>
      <c r="IQB66" s="285"/>
      <c r="IQC66" s="287"/>
      <c r="IQD66" s="287"/>
      <c r="IQE66" s="285"/>
      <c r="IQF66" s="287"/>
      <c r="IQG66" s="287"/>
      <c r="IQH66" s="285"/>
      <c r="IQI66" s="287"/>
      <c r="IQJ66" s="287"/>
      <c r="IQK66" s="285"/>
      <c r="IQL66" s="286"/>
      <c r="IQM66" s="286"/>
      <c r="IQN66" s="286"/>
      <c r="IQO66" s="287"/>
      <c r="IQP66" s="287"/>
      <c r="IQQ66" s="285"/>
      <c r="IQR66" s="286"/>
      <c r="IQS66" s="286"/>
      <c r="IQT66" s="286"/>
      <c r="IQU66" s="287"/>
      <c r="IQV66" s="287"/>
      <c r="IQW66" s="285"/>
      <c r="IQX66" s="287"/>
      <c r="IQY66" s="287"/>
      <c r="IQZ66" s="285"/>
      <c r="IRA66" s="286"/>
      <c r="IRB66" s="286"/>
      <c r="IRC66" s="286"/>
      <c r="IRD66" s="286"/>
      <c r="IRE66" s="286"/>
      <c r="IRF66" s="286"/>
      <c r="IRG66" s="163"/>
      <c r="IRH66" s="154"/>
      <c r="IRI66" s="287"/>
      <c r="IRJ66" s="287"/>
      <c r="IRK66" s="285"/>
      <c r="IRL66" s="287"/>
      <c r="IRM66" s="287"/>
      <c r="IRN66" s="285"/>
      <c r="IRO66" s="287"/>
      <c r="IRP66" s="287"/>
      <c r="IRQ66" s="285"/>
      <c r="IRR66" s="287"/>
      <c r="IRS66" s="287"/>
      <c r="IRT66" s="285"/>
      <c r="IRU66" s="287"/>
      <c r="IRV66" s="287"/>
      <c r="IRW66" s="285"/>
      <c r="IRX66" s="287"/>
      <c r="IRY66" s="287"/>
      <c r="IRZ66" s="285"/>
      <c r="ISA66" s="287"/>
      <c r="ISB66" s="287"/>
      <c r="ISC66" s="285"/>
      <c r="ISD66" s="287"/>
      <c r="ISE66" s="287"/>
      <c r="ISF66" s="285"/>
      <c r="ISG66" s="287"/>
      <c r="ISH66" s="287"/>
      <c r="ISI66" s="285"/>
      <c r="ISJ66" s="287"/>
      <c r="ISK66" s="287"/>
      <c r="ISL66" s="285"/>
      <c r="ISM66" s="287"/>
      <c r="ISN66" s="287"/>
      <c r="ISO66" s="285"/>
      <c r="ISP66" s="287"/>
      <c r="ISQ66" s="287"/>
      <c r="ISR66" s="285"/>
      <c r="ISS66" s="287"/>
      <c r="IST66" s="287"/>
      <c r="ISU66" s="285"/>
      <c r="ISV66" s="287"/>
      <c r="ISW66" s="287"/>
      <c r="ISX66" s="285"/>
      <c r="ISY66" s="287"/>
      <c r="ISZ66" s="287"/>
      <c r="ITA66" s="285"/>
      <c r="ITB66" s="287"/>
      <c r="ITC66" s="287"/>
      <c r="ITD66" s="285"/>
      <c r="ITE66" s="287"/>
      <c r="ITF66" s="287"/>
      <c r="ITG66" s="285"/>
      <c r="ITH66" s="287"/>
      <c r="ITI66" s="287"/>
      <c r="ITJ66" s="285"/>
      <c r="ITK66" s="287"/>
      <c r="ITL66" s="287"/>
      <c r="ITM66" s="285"/>
      <c r="ITN66" s="287"/>
      <c r="ITO66" s="287"/>
      <c r="ITP66" s="285"/>
      <c r="ITQ66" s="287"/>
      <c r="ITR66" s="287"/>
      <c r="ITS66" s="285"/>
      <c r="ITT66" s="286"/>
      <c r="ITU66" s="286"/>
      <c r="ITV66" s="286"/>
      <c r="ITW66" s="287"/>
      <c r="ITX66" s="287"/>
      <c r="ITY66" s="285"/>
      <c r="ITZ66" s="286"/>
      <c r="IUA66" s="286"/>
      <c r="IUB66" s="286"/>
      <c r="IUC66" s="287"/>
      <c r="IUD66" s="287"/>
      <c r="IUE66" s="285"/>
      <c r="IUF66" s="287"/>
      <c r="IUG66" s="287"/>
      <c r="IUH66" s="285"/>
      <c r="IUI66" s="286"/>
      <c r="IUJ66" s="286"/>
      <c r="IUK66" s="286"/>
      <c r="IUL66" s="286"/>
      <c r="IUM66" s="286"/>
      <c r="IUN66" s="286"/>
      <c r="IUO66" s="163"/>
      <c r="IUP66" s="154"/>
      <c r="IUQ66" s="287"/>
      <c r="IUR66" s="287"/>
      <c r="IUS66" s="285"/>
      <c r="IUT66" s="287"/>
      <c r="IUU66" s="287"/>
      <c r="IUV66" s="285"/>
      <c r="IUW66" s="287"/>
      <c r="IUX66" s="287"/>
      <c r="IUY66" s="285"/>
      <c r="IUZ66" s="287"/>
      <c r="IVA66" s="287"/>
      <c r="IVB66" s="285"/>
      <c r="IVC66" s="287"/>
      <c r="IVD66" s="287"/>
      <c r="IVE66" s="285"/>
      <c r="IVF66" s="287"/>
      <c r="IVG66" s="287"/>
      <c r="IVH66" s="285"/>
      <c r="IVI66" s="287"/>
      <c r="IVJ66" s="287"/>
      <c r="IVK66" s="285"/>
      <c r="IVL66" s="287"/>
      <c r="IVM66" s="287"/>
      <c r="IVN66" s="285"/>
      <c r="IVO66" s="287"/>
      <c r="IVP66" s="287"/>
      <c r="IVQ66" s="285"/>
      <c r="IVR66" s="287"/>
      <c r="IVS66" s="287"/>
      <c r="IVT66" s="285"/>
      <c r="IVU66" s="287"/>
      <c r="IVV66" s="287"/>
      <c r="IVW66" s="285"/>
      <c r="IVX66" s="287"/>
      <c r="IVY66" s="287"/>
      <c r="IVZ66" s="285"/>
      <c r="IWA66" s="287"/>
      <c r="IWB66" s="287"/>
      <c r="IWC66" s="285"/>
      <c r="IWD66" s="287"/>
      <c r="IWE66" s="287"/>
      <c r="IWF66" s="285"/>
      <c r="IWG66" s="287"/>
      <c r="IWH66" s="287"/>
      <c r="IWI66" s="285"/>
      <c r="IWJ66" s="287"/>
      <c r="IWK66" s="287"/>
      <c r="IWL66" s="285"/>
      <c r="IWM66" s="287"/>
      <c r="IWN66" s="287"/>
      <c r="IWO66" s="285"/>
      <c r="IWP66" s="287"/>
      <c r="IWQ66" s="287"/>
      <c r="IWR66" s="285"/>
      <c r="IWS66" s="287"/>
      <c r="IWT66" s="287"/>
      <c r="IWU66" s="285"/>
      <c r="IWV66" s="287"/>
      <c r="IWW66" s="287"/>
      <c r="IWX66" s="285"/>
      <c r="IWY66" s="287"/>
      <c r="IWZ66" s="287"/>
      <c r="IXA66" s="285"/>
      <c r="IXB66" s="286"/>
      <c r="IXC66" s="286"/>
      <c r="IXD66" s="286"/>
      <c r="IXE66" s="287"/>
      <c r="IXF66" s="287"/>
      <c r="IXG66" s="285"/>
      <c r="IXH66" s="286"/>
      <c r="IXI66" s="286"/>
      <c r="IXJ66" s="286"/>
      <c r="IXK66" s="287"/>
      <c r="IXL66" s="287"/>
      <c r="IXM66" s="285"/>
      <c r="IXN66" s="287"/>
      <c r="IXO66" s="287"/>
      <c r="IXP66" s="285"/>
      <c r="IXQ66" s="286"/>
      <c r="IXR66" s="286"/>
      <c r="IXS66" s="286"/>
      <c r="IXT66" s="286"/>
      <c r="IXU66" s="286"/>
      <c r="IXV66" s="286"/>
      <c r="IXW66" s="163"/>
      <c r="IXX66" s="154"/>
      <c r="IXY66" s="287"/>
      <c r="IXZ66" s="287"/>
      <c r="IYA66" s="285"/>
      <c r="IYB66" s="287"/>
      <c r="IYC66" s="287"/>
      <c r="IYD66" s="285"/>
      <c r="IYE66" s="287"/>
      <c r="IYF66" s="287"/>
      <c r="IYG66" s="285"/>
      <c r="IYH66" s="287"/>
      <c r="IYI66" s="287"/>
      <c r="IYJ66" s="285"/>
      <c r="IYK66" s="287"/>
      <c r="IYL66" s="287"/>
      <c r="IYM66" s="285"/>
      <c r="IYN66" s="287"/>
      <c r="IYO66" s="287"/>
      <c r="IYP66" s="285"/>
      <c r="IYQ66" s="287"/>
      <c r="IYR66" s="287"/>
      <c r="IYS66" s="285"/>
      <c r="IYT66" s="287"/>
      <c r="IYU66" s="287"/>
      <c r="IYV66" s="285"/>
      <c r="IYW66" s="287"/>
      <c r="IYX66" s="287"/>
      <c r="IYY66" s="285"/>
      <c r="IYZ66" s="287"/>
      <c r="IZA66" s="287"/>
      <c r="IZB66" s="285"/>
      <c r="IZC66" s="287"/>
      <c r="IZD66" s="287"/>
      <c r="IZE66" s="285"/>
      <c r="IZF66" s="287"/>
      <c r="IZG66" s="287"/>
      <c r="IZH66" s="285"/>
      <c r="IZI66" s="287"/>
      <c r="IZJ66" s="287"/>
      <c r="IZK66" s="285"/>
      <c r="IZL66" s="287"/>
      <c r="IZM66" s="287"/>
      <c r="IZN66" s="285"/>
      <c r="IZO66" s="287"/>
      <c r="IZP66" s="287"/>
      <c r="IZQ66" s="285"/>
      <c r="IZR66" s="287"/>
      <c r="IZS66" s="287"/>
      <c r="IZT66" s="285"/>
      <c r="IZU66" s="287"/>
      <c r="IZV66" s="287"/>
      <c r="IZW66" s="285"/>
      <c r="IZX66" s="287"/>
      <c r="IZY66" s="287"/>
      <c r="IZZ66" s="285"/>
      <c r="JAA66" s="287"/>
      <c r="JAB66" s="287"/>
      <c r="JAC66" s="285"/>
      <c r="JAD66" s="287"/>
      <c r="JAE66" s="287"/>
      <c r="JAF66" s="285"/>
      <c r="JAG66" s="287"/>
      <c r="JAH66" s="287"/>
      <c r="JAI66" s="285"/>
      <c r="JAJ66" s="286"/>
      <c r="JAK66" s="286"/>
      <c r="JAL66" s="286"/>
      <c r="JAM66" s="287"/>
      <c r="JAN66" s="287"/>
      <c r="JAO66" s="285"/>
      <c r="JAP66" s="286"/>
      <c r="JAQ66" s="286"/>
      <c r="JAR66" s="286"/>
      <c r="JAS66" s="287"/>
      <c r="JAT66" s="287"/>
      <c r="JAU66" s="285"/>
      <c r="JAV66" s="287"/>
      <c r="JAW66" s="287"/>
      <c r="JAX66" s="285"/>
      <c r="JAY66" s="286"/>
      <c r="JAZ66" s="286"/>
      <c r="JBA66" s="286"/>
      <c r="JBB66" s="286"/>
      <c r="JBC66" s="286"/>
      <c r="JBD66" s="286"/>
      <c r="JBE66" s="163"/>
      <c r="JBF66" s="154"/>
      <c r="JBG66" s="287"/>
      <c r="JBH66" s="287"/>
      <c r="JBI66" s="285"/>
      <c r="JBJ66" s="287"/>
      <c r="JBK66" s="287"/>
      <c r="JBL66" s="285"/>
      <c r="JBM66" s="287"/>
      <c r="JBN66" s="287"/>
      <c r="JBO66" s="285"/>
      <c r="JBP66" s="287"/>
      <c r="JBQ66" s="287"/>
      <c r="JBR66" s="285"/>
      <c r="JBS66" s="287"/>
      <c r="JBT66" s="287"/>
      <c r="JBU66" s="285"/>
      <c r="JBV66" s="287"/>
      <c r="JBW66" s="287"/>
      <c r="JBX66" s="285"/>
      <c r="JBY66" s="287"/>
      <c r="JBZ66" s="287"/>
      <c r="JCA66" s="285"/>
      <c r="JCB66" s="287"/>
      <c r="JCC66" s="287"/>
      <c r="JCD66" s="285"/>
      <c r="JCE66" s="287"/>
      <c r="JCF66" s="287"/>
      <c r="JCG66" s="285"/>
      <c r="JCH66" s="287"/>
      <c r="JCI66" s="287"/>
      <c r="JCJ66" s="285"/>
      <c r="JCK66" s="287"/>
      <c r="JCL66" s="287"/>
      <c r="JCM66" s="285"/>
      <c r="JCN66" s="287"/>
      <c r="JCO66" s="287"/>
      <c r="JCP66" s="285"/>
      <c r="JCQ66" s="287"/>
      <c r="JCR66" s="287"/>
      <c r="JCS66" s="285"/>
      <c r="JCT66" s="287"/>
      <c r="JCU66" s="287"/>
      <c r="JCV66" s="285"/>
      <c r="JCW66" s="287"/>
      <c r="JCX66" s="287"/>
      <c r="JCY66" s="285"/>
      <c r="JCZ66" s="287"/>
      <c r="JDA66" s="287"/>
      <c r="JDB66" s="285"/>
      <c r="JDC66" s="287"/>
      <c r="JDD66" s="287"/>
      <c r="JDE66" s="285"/>
      <c r="JDF66" s="287"/>
      <c r="JDG66" s="287"/>
      <c r="JDH66" s="285"/>
      <c r="JDI66" s="287"/>
      <c r="JDJ66" s="287"/>
      <c r="JDK66" s="285"/>
      <c r="JDL66" s="287"/>
      <c r="JDM66" s="287"/>
      <c r="JDN66" s="285"/>
      <c r="JDO66" s="287"/>
      <c r="JDP66" s="287"/>
      <c r="JDQ66" s="285"/>
      <c r="JDR66" s="286"/>
      <c r="JDS66" s="286"/>
      <c r="JDT66" s="286"/>
      <c r="JDU66" s="287"/>
      <c r="JDV66" s="287"/>
      <c r="JDW66" s="285"/>
      <c r="JDX66" s="286"/>
      <c r="JDY66" s="286"/>
      <c r="JDZ66" s="286"/>
      <c r="JEA66" s="287"/>
      <c r="JEB66" s="287"/>
      <c r="JEC66" s="285"/>
      <c r="JED66" s="287"/>
      <c r="JEE66" s="287"/>
      <c r="JEF66" s="285"/>
      <c r="JEG66" s="286"/>
      <c r="JEH66" s="286"/>
      <c r="JEI66" s="286"/>
      <c r="JEJ66" s="286"/>
      <c r="JEK66" s="286"/>
      <c r="JEL66" s="286"/>
      <c r="JEM66" s="163"/>
      <c r="JEN66" s="154"/>
      <c r="JEO66" s="287"/>
      <c r="JEP66" s="287"/>
      <c r="JEQ66" s="285"/>
      <c r="JER66" s="287"/>
      <c r="JES66" s="287"/>
      <c r="JET66" s="285"/>
      <c r="JEU66" s="287"/>
      <c r="JEV66" s="287"/>
      <c r="JEW66" s="285"/>
      <c r="JEX66" s="287"/>
      <c r="JEY66" s="287"/>
      <c r="JEZ66" s="285"/>
      <c r="JFA66" s="287"/>
      <c r="JFB66" s="287"/>
      <c r="JFC66" s="285"/>
      <c r="JFD66" s="287"/>
      <c r="JFE66" s="287"/>
      <c r="JFF66" s="285"/>
      <c r="JFG66" s="287"/>
      <c r="JFH66" s="287"/>
      <c r="JFI66" s="285"/>
      <c r="JFJ66" s="287"/>
      <c r="JFK66" s="287"/>
      <c r="JFL66" s="285"/>
      <c r="JFM66" s="287"/>
      <c r="JFN66" s="287"/>
      <c r="JFO66" s="285"/>
      <c r="JFP66" s="287"/>
      <c r="JFQ66" s="287"/>
      <c r="JFR66" s="285"/>
      <c r="JFS66" s="287"/>
      <c r="JFT66" s="287"/>
      <c r="JFU66" s="285"/>
      <c r="JFV66" s="287"/>
      <c r="JFW66" s="287"/>
      <c r="JFX66" s="285"/>
      <c r="JFY66" s="287"/>
      <c r="JFZ66" s="287"/>
      <c r="JGA66" s="285"/>
      <c r="JGB66" s="287"/>
      <c r="JGC66" s="287"/>
      <c r="JGD66" s="285"/>
      <c r="JGE66" s="287"/>
      <c r="JGF66" s="287"/>
      <c r="JGG66" s="285"/>
      <c r="JGH66" s="287"/>
      <c r="JGI66" s="287"/>
      <c r="JGJ66" s="285"/>
      <c r="JGK66" s="287"/>
      <c r="JGL66" s="287"/>
      <c r="JGM66" s="285"/>
      <c r="JGN66" s="287"/>
      <c r="JGO66" s="287"/>
      <c r="JGP66" s="285"/>
      <c r="JGQ66" s="287"/>
      <c r="JGR66" s="287"/>
      <c r="JGS66" s="285"/>
      <c r="JGT66" s="287"/>
      <c r="JGU66" s="287"/>
      <c r="JGV66" s="285"/>
      <c r="JGW66" s="287"/>
      <c r="JGX66" s="287"/>
      <c r="JGY66" s="285"/>
      <c r="JGZ66" s="286"/>
      <c r="JHA66" s="286"/>
      <c r="JHB66" s="286"/>
      <c r="JHC66" s="287"/>
      <c r="JHD66" s="287"/>
      <c r="JHE66" s="285"/>
      <c r="JHF66" s="286"/>
      <c r="JHG66" s="286"/>
      <c r="JHH66" s="286"/>
      <c r="JHI66" s="287"/>
      <c r="JHJ66" s="287"/>
      <c r="JHK66" s="285"/>
      <c r="JHL66" s="287"/>
      <c r="JHM66" s="287"/>
      <c r="JHN66" s="285"/>
      <c r="JHO66" s="286"/>
      <c r="JHP66" s="286"/>
      <c r="JHQ66" s="286"/>
      <c r="JHR66" s="286"/>
      <c r="JHS66" s="286"/>
      <c r="JHT66" s="286"/>
      <c r="JHU66" s="163"/>
      <c r="JHV66" s="154"/>
      <c r="JHW66" s="287"/>
      <c r="JHX66" s="287"/>
      <c r="JHY66" s="285"/>
      <c r="JHZ66" s="287"/>
      <c r="JIA66" s="287"/>
      <c r="JIB66" s="285"/>
      <c r="JIC66" s="287"/>
      <c r="JID66" s="287"/>
      <c r="JIE66" s="285"/>
      <c r="JIF66" s="287"/>
      <c r="JIG66" s="287"/>
      <c r="JIH66" s="285"/>
      <c r="JII66" s="287"/>
      <c r="JIJ66" s="287"/>
      <c r="JIK66" s="285"/>
      <c r="JIL66" s="287"/>
      <c r="JIM66" s="287"/>
      <c r="JIN66" s="285"/>
      <c r="JIO66" s="287"/>
      <c r="JIP66" s="287"/>
      <c r="JIQ66" s="285"/>
      <c r="JIR66" s="287"/>
      <c r="JIS66" s="287"/>
      <c r="JIT66" s="285"/>
      <c r="JIU66" s="287"/>
      <c r="JIV66" s="287"/>
      <c r="JIW66" s="285"/>
      <c r="JIX66" s="287"/>
      <c r="JIY66" s="287"/>
      <c r="JIZ66" s="285"/>
      <c r="JJA66" s="287"/>
      <c r="JJB66" s="287"/>
      <c r="JJC66" s="285"/>
      <c r="JJD66" s="287"/>
      <c r="JJE66" s="287"/>
      <c r="JJF66" s="285"/>
      <c r="JJG66" s="287"/>
      <c r="JJH66" s="287"/>
      <c r="JJI66" s="285"/>
      <c r="JJJ66" s="287"/>
      <c r="JJK66" s="287"/>
      <c r="JJL66" s="285"/>
      <c r="JJM66" s="287"/>
      <c r="JJN66" s="287"/>
      <c r="JJO66" s="285"/>
      <c r="JJP66" s="287"/>
      <c r="JJQ66" s="287"/>
      <c r="JJR66" s="285"/>
      <c r="JJS66" s="287"/>
      <c r="JJT66" s="287"/>
      <c r="JJU66" s="285"/>
      <c r="JJV66" s="287"/>
      <c r="JJW66" s="287"/>
      <c r="JJX66" s="285"/>
      <c r="JJY66" s="287"/>
      <c r="JJZ66" s="287"/>
      <c r="JKA66" s="285"/>
      <c r="JKB66" s="287"/>
      <c r="JKC66" s="287"/>
      <c r="JKD66" s="285"/>
      <c r="JKE66" s="287"/>
      <c r="JKF66" s="287"/>
      <c r="JKG66" s="285"/>
      <c r="JKH66" s="286"/>
      <c r="JKI66" s="286"/>
      <c r="JKJ66" s="286"/>
      <c r="JKK66" s="287"/>
      <c r="JKL66" s="287"/>
      <c r="JKM66" s="285"/>
      <c r="JKN66" s="286"/>
      <c r="JKO66" s="286"/>
      <c r="JKP66" s="286"/>
      <c r="JKQ66" s="287"/>
      <c r="JKR66" s="287"/>
      <c r="JKS66" s="285"/>
      <c r="JKT66" s="287"/>
      <c r="JKU66" s="287"/>
      <c r="JKV66" s="285"/>
      <c r="JKW66" s="286"/>
      <c r="JKX66" s="286"/>
      <c r="JKY66" s="286"/>
      <c r="JKZ66" s="286"/>
      <c r="JLA66" s="286"/>
      <c r="JLB66" s="286"/>
      <c r="JLC66" s="163"/>
      <c r="JLD66" s="154"/>
      <c r="JLE66" s="287"/>
      <c r="JLF66" s="287"/>
      <c r="JLG66" s="285"/>
      <c r="JLH66" s="287"/>
      <c r="JLI66" s="287"/>
      <c r="JLJ66" s="285"/>
      <c r="JLK66" s="287"/>
      <c r="JLL66" s="287"/>
      <c r="JLM66" s="285"/>
      <c r="JLN66" s="287"/>
      <c r="JLO66" s="287"/>
      <c r="JLP66" s="285"/>
      <c r="JLQ66" s="287"/>
      <c r="JLR66" s="287"/>
      <c r="JLS66" s="285"/>
      <c r="JLT66" s="287"/>
      <c r="JLU66" s="287"/>
      <c r="JLV66" s="285"/>
      <c r="JLW66" s="287"/>
      <c r="JLX66" s="287"/>
      <c r="JLY66" s="285"/>
      <c r="JLZ66" s="287"/>
      <c r="JMA66" s="287"/>
      <c r="JMB66" s="285"/>
      <c r="JMC66" s="287"/>
      <c r="JMD66" s="287"/>
      <c r="JME66" s="285"/>
      <c r="JMF66" s="287"/>
      <c r="JMG66" s="287"/>
      <c r="JMH66" s="285"/>
      <c r="JMI66" s="287"/>
      <c r="JMJ66" s="287"/>
      <c r="JMK66" s="285"/>
      <c r="JML66" s="287"/>
      <c r="JMM66" s="287"/>
      <c r="JMN66" s="285"/>
      <c r="JMO66" s="287"/>
      <c r="JMP66" s="287"/>
      <c r="JMQ66" s="285"/>
      <c r="JMR66" s="287"/>
      <c r="JMS66" s="287"/>
      <c r="JMT66" s="285"/>
      <c r="JMU66" s="287"/>
      <c r="JMV66" s="287"/>
      <c r="JMW66" s="285"/>
      <c r="JMX66" s="287"/>
      <c r="JMY66" s="287"/>
      <c r="JMZ66" s="285"/>
      <c r="JNA66" s="287"/>
      <c r="JNB66" s="287"/>
      <c r="JNC66" s="285"/>
      <c r="JND66" s="287"/>
      <c r="JNE66" s="287"/>
      <c r="JNF66" s="285"/>
      <c r="JNG66" s="287"/>
      <c r="JNH66" s="287"/>
      <c r="JNI66" s="285"/>
      <c r="JNJ66" s="287"/>
      <c r="JNK66" s="287"/>
      <c r="JNL66" s="285"/>
      <c r="JNM66" s="287"/>
      <c r="JNN66" s="287"/>
      <c r="JNO66" s="285"/>
      <c r="JNP66" s="286"/>
      <c r="JNQ66" s="286"/>
      <c r="JNR66" s="286"/>
      <c r="JNS66" s="287"/>
      <c r="JNT66" s="287"/>
      <c r="JNU66" s="285"/>
      <c r="JNV66" s="286"/>
      <c r="JNW66" s="286"/>
      <c r="JNX66" s="286"/>
      <c r="JNY66" s="287"/>
      <c r="JNZ66" s="287"/>
      <c r="JOA66" s="285"/>
      <c r="JOB66" s="287"/>
      <c r="JOC66" s="287"/>
      <c r="JOD66" s="285"/>
      <c r="JOE66" s="286"/>
      <c r="JOF66" s="286"/>
      <c r="JOG66" s="286"/>
      <c r="JOH66" s="286"/>
      <c r="JOI66" s="286"/>
      <c r="JOJ66" s="286"/>
      <c r="JOK66" s="163"/>
      <c r="JOL66" s="154"/>
      <c r="JOM66" s="287"/>
      <c r="JON66" s="287"/>
      <c r="JOO66" s="285"/>
      <c r="JOP66" s="287"/>
      <c r="JOQ66" s="287"/>
      <c r="JOR66" s="285"/>
      <c r="JOS66" s="287"/>
      <c r="JOT66" s="287"/>
      <c r="JOU66" s="285"/>
      <c r="JOV66" s="287"/>
      <c r="JOW66" s="287"/>
      <c r="JOX66" s="285"/>
      <c r="JOY66" s="287"/>
      <c r="JOZ66" s="287"/>
      <c r="JPA66" s="285"/>
      <c r="JPB66" s="287"/>
      <c r="JPC66" s="287"/>
      <c r="JPD66" s="285"/>
      <c r="JPE66" s="287"/>
      <c r="JPF66" s="287"/>
      <c r="JPG66" s="285"/>
      <c r="JPH66" s="287"/>
      <c r="JPI66" s="287"/>
      <c r="JPJ66" s="285"/>
      <c r="JPK66" s="287"/>
      <c r="JPL66" s="287"/>
      <c r="JPM66" s="285"/>
      <c r="JPN66" s="287"/>
      <c r="JPO66" s="287"/>
      <c r="JPP66" s="285"/>
      <c r="JPQ66" s="287"/>
      <c r="JPR66" s="287"/>
      <c r="JPS66" s="285"/>
      <c r="JPT66" s="287"/>
      <c r="JPU66" s="287"/>
      <c r="JPV66" s="285"/>
      <c r="JPW66" s="287"/>
      <c r="JPX66" s="287"/>
      <c r="JPY66" s="285"/>
      <c r="JPZ66" s="287"/>
      <c r="JQA66" s="287"/>
      <c r="JQB66" s="285"/>
      <c r="JQC66" s="287"/>
      <c r="JQD66" s="287"/>
      <c r="JQE66" s="285"/>
      <c r="JQF66" s="287"/>
      <c r="JQG66" s="287"/>
      <c r="JQH66" s="285"/>
      <c r="JQI66" s="287"/>
      <c r="JQJ66" s="287"/>
      <c r="JQK66" s="285"/>
      <c r="JQL66" s="287"/>
      <c r="JQM66" s="287"/>
      <c r="JQN66" s="285"/>
      <c r="JQO66" s="287"/>
      <c r="JQP66" s="287"/>
      <c r="JQQ66" s="285"/>
      <c r="JQR66" s="287"/>
      <c r="JQS66" s="287"/>
      <c r="JQT66" s="285"/>
      <c r="JQU66" s="287"/>
      <c r="JQV66" s="287"/>
      <c r="JQW66" s="285"/>
      <c r="JQX66" s="286"/>
      <c r="JQY66" s="286"/>
      <c r="JQZ66" s="286"/>
      <c r="JRA66" s="287"/>
      <c r="JRB66" s="287"/>
      <c r="JRC66" s="285"/>
      <c r="JRD66" s="286"/>
      <c r="JRE66" s="286"/>
      <c r="JRF66" s="286"/>
      <c r="JRG66" s="287"/>
      <c r="JRH66" s="287"/>
      <c r="JRI66" s="285"/>
      <c r="JRJ66" s="287"/>
      <c r="JRK66" s="287"/>
      <c r="JRL66" s="285"/>
      <c r="JRM66" s="286"/>
      <c r="JRN66" s="286"/>
      <c r="JRO66" s="286"/>
      <c r="JRP66" s="286"/>
      <c r="JRQ66" s="286"/>
      <c r="JRR66" s="286"/>
      <c r="JRS66" s="163"/>
      <c r="JRT66" s="154"/>
      <c r="JRU66" s="287"/>
      <c r="JRV66" s="287"/>
      <c r="JRW66" s="285"/>
      <c r="JRX66" s="287"/>
      <c r="JRY66" s="287"/>
      <c r="JRZ66" s="285"/>
      <c r="JSA66" s="287"/>
      <c r="JSB66" s="287"/>
      <c r="JSC66" s="285"/>
      <c r="JSD66" s="287"/>
      <c r="JSE66" s="287"/>
      <c r="JSF66" s="285"/>
      <c r="JSG66" s="287"/>
      <c r="JSH66" s="287"/>
      <c r="JSI66" s="285"/>
      <c r="JSJ66" s="287"/>
      <c r="JSK66" s="287"/>
      <c r="JSL66" s="285"/>
      <c r="JSM66" s="287"/>
      <c r="JSN66" s="287"/>
      <c r="JSO66" s="285"/>
      <c r="JSP66" s="287"/>
      <c r="JSQ66" s="287"/>
      <c r="JSR66" s="285"/>
      <c r="JSS66" s="287"/>
      <c r="JST66" s="287"/>
      <c r="JSU66" s="285"/>
      <c r="JSV66" s="287"/>
      <c r="JSW66" s="287"/>
      <c r="JSX66" s="285"/>
      <c r="JSY66" s="287"/>
      <c r="JSZ66" s="287"/>
      <c r="JTA66" s="285"/>
      <c r="JTB66" s="287"/>
      <c r="JTC66" s="287"/>
      <c r="JTD66" s="285"/>
      <c r="JTE66" s="287"/>
      <c r="JTF66" s="287"/>
      <c r="JTG66" s="285"/>
      <c r="JTH66" s="287"/>
      <c r="JTI66" s="287"/>
      <c r="JTJ66" s="285"/>
      <c r="JTK66" s="287"/>
      <c r="JTL66" s="287"/>
      <c r="JTM66" s="285"/>
      <c r="JTN66" s="287"/>
      <c r="JTO66" s="287"/>
      <c r="JTP66" s="285"/>
      <c r="JTQ66" s="287"/>
      <c r="JTR66" s="287"/>
      <c r="JTS66" s="285"/>
      <c r="JTT66" s="287"/>
      <c r="JTU66" s="287"/>
      <c r="JTV66" s="285"/>
      <c r="JTW66" s="287"/>
      <c r="JTX66" s="287"/>
      <c r="JTY66" s="285"/>
      <c r="JTZ66" s="287"/>
      <c r="JUA66" s="287"/>
      <c r="JUB66" s="285"/>
      <c r="JUC66" s="287"/>
      <c r="JUD66" s="287"/>
      <c r="JUE66" s="285"/>
      <c r="JUF66" s="286"/>
      <c r="JUG66" s="286"/>
      <c r="JUH66" s="286"/>
      <c r="JUI66" s="287"/>
      <c r="JUJ66" s="287"/>
      <c r="JUK66" s="285"/>
      <c r="JUL66" s="286"/>
      <c r="JUM66" s="286"/>
      <c r="JUN66" s="286"/>
      <c r="JUO66" s="287"/>
      <c r="JUP66" s="287"/>
      <c r="JUQ66" s="285"/>
      <c r="JUR66" s="287"/>
      <c r="JUS66" s="287"/>
      <c r="JUT66" s="285"/>
      <c r="JUU66" s="286"/>
      <c r="JUV66" s="286"/>
      <c r="JUW66" s="286"/>
      <c r="JUX66" s="286"/>
      <c r="JUY66" s="286"/>
      <c r="JUZ66" s="286"/>
      <c r="JVA66" s="163"/>
      <c r="JVB66" s="154"/>
      <c r="JVC66" s="287"/>
      <c r="JVD66" s="287"/>
      <c r="JVE66" s="285"/>
      <c r="JVF66" s="287"/>
      <c r="JVG66" s="287"/>
      <c r="JVH66" s="285"/>
      <c r="JVI66" s="287"/>
      <c r="JVJ66" s="287"/>
      <c r="JVK66" s="285"/>
      <c r="JVL66" s="287"/>
      <c r="JVM66" s="287"/>
      <c r="JVN66" s="285"/>
      <c r="JVO66" s="287"/>
      <c r="JVP66" s="287"/>
      <c r="JVQ66" s="285"/>
      <c r="JVR66" s="287"/>
      <c r="JVS66" s="287"/>
      <c r="JVT66" s="285"/>
      <c r="JVU66" s="287"/>
      <c r="JVV66" s="287"/>
      <c r="JVW66" s="285"/>
      <c r="JVX66" s="287"/>
      <c r="JVY66" s="287"/>
      <c r="JVZ66" s="285"/>
      <c r="JWA66" s="287"/>
      <c r="JWB66" s="287"/>
      <c r="JWC66" s="285"/>
      <c r="JWD66" s="287"/>
      <c r="JWE66" s="287"/>
      <c r="JWF66" s="285"/>
      <c r="JWG66" s="287"/>
      <c r="JWH66" s="287"/>
      <c r="JWI66" s="285"/>
      <c r="JWJ66" s="287"/>
      <c r="JWK66" s="287"/>
      <c r="JWL66" s="285"/>
      <c r="JWM66" s="287"/>
      <c r="JWN66" s="287"/>
      <c r="JWO66" s="285"/>
      <c r="JWP66" s="287"/>
      <c r="JWQ66" s="287"/>
      <c r="JWR66" s="285"/>
      <c r="JWS66" s="287"/>
      <c r="JWT66" s="287"/>
      <c r="JWU66" s="285"/>
      <c r="JWV66" s="287"/>
      <c r="JWW66" s="287"/>
      <c r="JWX66" s="285"/>
      <c r="JWY66" s="287"/>
      <c r="JWZ66" s="287"/>
      <c r="JXA66" s="285"/>
      <c r="JXB66" s="287"/>
      <c r="JXC66" s="287"/>
      <c r="JXD66" s="285"/>
      <c r="JXE66" s="287"/>
      <c r="JXF66" s="287"/>
      <c r="JXG66" s="285"/>
      <c r="JXH66" s="287"/>
      <c r="JXI66" s="287"/>
      <c r="JXJ66" s="285"/>
      <c r="JXK66" s="287"/>
      <c r="JXL66" s="287"/>
      <c r="JXM66" s="285"/>
      <c r="JXN66" s="286"/>
      <c r="JXO66" s="286"/>
      <c r="JXP66" s="286"/>
      <c r="JXQ66" s="287"/>
      <c r="JXR66" s="287"/>
      <c r="JXS66" s="285"/>
      <c r="JXT66" s="286"/>
      <c r="JXU66" s="286"/>
      <c r="JXV66" s="286"/>
      <c r="JXW66" s="287"/>
      <c r="JXX66" s="287"/>
      <c r="JXY66" s="285"/>
      <c r="JXZ66" s="287"/>
      <c r="JYA66" s="287"/>
      <c r="JYB66" s="285"/>
      <c r="JYC66" s="286"/>
      <c r="JYD66" s="286"/>
      <c r="JYE66" s="286"/>
      <c r="JYF66" s="286"/>
      <c r="JYG66" s="286"/>
      <c r="JYH66" s="286"/>
      <c r="JYI66" s="163"/>
      <c r="JYJ66" s="154"/>
      <c r="JYK66" s="287"/>
      <c r="JYL66" s="287"/>
      <c r="JYM66" s="285"/>
      <c r="JYN66" s="287"/>
      <c r="JYO66" s="287"/>
      <c r="JYP66" s="285"/>
      <c r="JYQ66" s="287"/>
      <c r="JYR66" s="287"/>
      <c r="JYS66" s="285"/>
      <c r="JYT66" s="287"/>
      <c r="JYU66" s="287"/>
      <c r="JYV66" s="285"/>
      <c r="JYW66" s="287"/>
      <c r="JYX66" s="287"/>
      <c r="JYY66" s="285"/>
      <c r="JYZ66" s="287"/>
      <c r="JZA66" s="287"/>
      <c r="JZB66" s="285"/>
      <c r="JZC66" s="287"/>
      <c r="JZD66" s="287"/>
      <c r="JZE66" s="285"/>
      <c r="JZF66" s="287"/>
      <c r="JZG66" s="287"/>
      <c r="JZH66" s="285"/>
      <c r="JZI66" s="287"/>
      <c r="JZJ66" s="287"/>
      <c r="JZK66" s="285"/>
      <c r="JZL66" s="287"/>
      <c r="JZM66" s="287"/>
      <c r="JZN66" s="285"/>
      <c r="JZO66" s="287"/>
      <c r="JZP66" s="287"/>
      <c r="JZQ66" s="285"/>
      <c r="JZR66" s="287"/>
      <c r="JZS66" s="287"/>
      <c r="JZT66" s="285"/>
      <c r="JZU66" s="287"/>
      <c r="JZV66" s="287"/>
      <c r="JZW66" s="285"/>
      <c r="JZX66" s="287"/>
      <c r="JZY66" s="287"/>
      <c r="JZZ66" s="285"/>
      <c r="KAA66" s="287"/>
      <c r="KAB66" s="287"/>
      <c r="KAC66" s="285"/>
      <c r="KAD66" s="287"/>
      <c r="KAE66" s="287"/>
      <c r="KAF66" s="285"/>
      <c r="KAG66" s="287"/>
      <c r="KAH66" s="287"/>
      <c r="KAI66" s="285"/>
      <c r="KAJ66" s="287"/>
      <c r="KAK66" s="287"/>
      <c r="KAL66" s="285"/>
      <c r="KAM66" s="287"/>
      <c r="KAN66" s="287"/>
      <c r="KAO66" s="285"/>
      <c r="KAP66" s="287"/>
      <c r="KAQ66" s="287"/>
      <c r="KAR66" s="285"/>
      <c r="KAS66" s="287"/>
      <c r="KAT66" s="287"/>
      <c r="KAU66" s="285"/>
      <c r="KAV66" s="286"/>
      <c r="KAW66" s="286"/>
      <c r="KAX66" s="286"/>
      <c r="KAY66" s="287"/>
      <c r="KAZ66" s="287"/>
      <c r="KBA66" s="285"/>
      <c r="KBB66" s="286"/>
      <c r="KBC66" s="286"/>
      <c r="KBD66" s="286"/>
      <c r="KBE66" s="287"/>
      <c r="KBF66" s="287"/>
      <c r="KBG66" s="285"/>
      <c r="KBH66" s="287"/>
      <c r="KBI66" s="287"/>
      <c r="KBJ66" s="285"/>
      <c r="KBK66" s="286"/>
      <c r="KBL66" s="286"/>
      <c r="KBM66" s="286"/>
      <c r="KBN66" s="286"/>
      <c r="KBO66" s="286"/>
      <c r="KBP66" s="286"/>
      <c r="KBQ66" s="163"/>
      <c r="KBR66" s="154"/>
      <c r="KBS66" s="287"/>
      <c r="KBT66" s="287"/>
      <c r="KBU66" s="285"/>
      <c r="KBV66" s="287"/>
      <c r="KBW66" s="287"/>
      <c r="KBX66" s="285"/>
      <c r="KBY66" s="287"/>
      <c r="KBZ66" s="287"/>
      <c r="KCA66" s="285"/>
      <c r="KCB66" s="287"/>
      <c r="KCC66" s="287"/>
      <c r="KCD66" s="285"/>
      <c r="KCE66" s="287"/>
      <c r="KCF66" s="287"/>
      <c r="KCG66" s="285"/>
      <c r="KCH66" s="287"/>
      <c r="KCI66" s="287"/>
      <c r="KCJ66" s="285"/>
      <c r="KCK66" s="287"/>
      <c r="KCL66" s="287"/>
      <c r="KCM66" s="285"/>
      <c r="KCN66" s="287"/>
      <c r="KCO66" s="287"/>
      <c r="KCP66" s="285"/>
      <c r="KCQ66" s="287"/>
      <c r="KCR66" s="287"/>
      <c r="KCS66" s="285"/>
      <c r="KCT66" s="287"/>
      <c r="KCU66" s="287"/>
      <c r="KCV66" s="285"/>
      <c r="KCW66" s="287"/>
      <c r="KCX66" s="287"/>
      <c r="KCY66" s="285"/>
      <c r="KCZ66" s="287"/>
      <c r="KDA66" s="287"/>
      <c r="KDB66" s="285"/>
      <c r="KDC66" s="287"/>
      <c r="KDD66" s="287"/>
      <c r="KDE66" s="285"/>
      <c r="KDF66" s="287"/>
      <c r="KDG66" s="287"/>
      <c r="KDH66" s="285"/>
      <c r="KDI66" s="287"/>
      <c r="KDJ66" s="287"/>
      <c r="KDK66" s="285"/>
      <c r="KDL66" s="287"/>
      <c r="KDM66" s="287"/>
      <c r="KDN66" s="285"/>
      <c r="KDO66" s="287"/>
      <c r="KDP66" s="287"/>
      <c r="KDQ66" s="285"/>
      <c r="KDR66" s="287"/>
      <c r="KDS66" s="287"/>
      <c r="KDT66" s="285"/>
      <c r="KDU66" s="287"/>
      <c r="KDV66" s="287"/>
      <c r="KDW66" s="285"/>
      <c r="KDX66" s="287"/>
      <c r="KDY66" s="287"/>
      <c r="KDZ66" s="285"/>
      <c r="KEA66" s="287"/>
      <c r="KEB66" s="287"/>
      <c r="KEC66" s="285"/>
      <c r="KED66" s="286"/>
      <c r="KEE66" s="286"/>
      <c r="KEF66" s="286"/>
      <c r="KEG66" s="287"/>
      <c r="KEH66" s="287"/>
      <c r="KEI66" s="285"/>
      <c r="KEJ66" s="286"/>
      <c r="KEK66" s="286"/>
      <c r="KEL66" s="286"/>
      <c r="KEM66" s="287"/>
      <c r="KEN66" s="287"/>
      <c r="KEO66" s="285"/>
      <c r="KEP66" s="287"/>
      <c r="KEQ66" s="287"/>
      <c r="KER66" s="285"/>
      <c r="KES66" s="286"/>
      <c r="KET66" s="286"/>
      <c r="KEU66" s="286"/>
      <c r="KEV66" s="286"/>
      <c r="KEW66" s="286"/>
      <c r="KEX66" s="286"/>
      <c r="KEY66" s="163"/>
      <c r="KEZ66" s="154"/>
      <c r="KFA66" s="287"/>
      <c r="KFB66" s="287"/>
      <c r="KFC66" s="285"/>
      <c r="KFD66" s="287"/>
      <c r="KFE66" s="287"/>
      <c r="KFF66" s="285"/>
      <c r="KFG66" s="287"/>
      <c r="KFH66" s="287"/>
      <c r="KFI66" s="285"/>
      <c r="KFJ66" s="287"/>
      <c r="KFK66" s="287"/>
      <c r="KFL66" s="285"/>
      <c r="KFM66" s="287"/>
      <c r="KFN66" s="287"/>
      <c r="KFO66" s="285"/>
      <c r="KFP66" s="287"/>
      <c r="KFQ66" s="287"/>
      <c r="KFR66" s="285"/>
      <c r="KFS66" s="287"/>
      <c r="KFT66" s="287"/>
      <c r="KFU66" s="285"/>
      <c r="KFV66" s="287"/>
      <c r="KFW66" s="287"/>
      <c r="KFX66" s="285"/>
      <c r="KFY66" s="287"/>
      <c r="KFZ66" s="287"/>
      <c r="KGA66" s="285"/>
      <c r="KGB66" s="287"/>
      <c r="KGC66" s="287"/>
      <c r="KGD66" s="285"/>
      <c r="KGE66" s="287"/>
      <c r="KGF66" s="287"/>
      <c r="KGG66" s="285"/>
      <c r="KGH66" s="287"/>
      <c r="KGI66" s="287"/>
      <c r="KGJ66" s="285"/>
      <c r="KGK66" s="287"/>
      <c r="KGL66" s="287"/>
      <c r="KGM66" s="285"/>
      <c r="KGN66" s="287"/>
      <c r="KGO66" s="287"/>
      <c r="KGP66" s="285"/>
      <c r="KGQ66" s="287"/>
      <c r="KGR66" s="287"/>
      <c r="KGS66" s="285"/>
      <c r="KGT66" s="287"/>
      <c r="KGU66" s="287"/>
      <c r="KGV66" s="285"/>
      <c r="KGW66" s="287"/>
      <c r="KGX66" s="287"/>
      <c r="KGY66" s="285"/>
      <c r="KGZ66" s="287"/>
      <c r="KHA66" s="287"/>
      <c r="KHB66" s="285"/>
      <c r="KHC66" s="287"/>
      <c r="KHD66" s="287"/>
      <c r="KHE66" s="285"/>
      <c r="KHF66" s="287"/>
      <c r="KHG66" s="287"/>
      <c r="KHH66" s="285"/>
      <c r="KHI66" s="287"/>
      <c r="KHJ66" s="287"/>
      <c r="KHK66" s="285"/>
      <c r="KHL66" s="286"/>
      <c r="KHM66" s="286"/>
      <c r="KHN66" s="286"/>
      <c r="KHO66" s="287"/>
      <c r="KHP66" s="287"/>
      <c r="KHQ66" s="285"/>
      <c r="KHR66" s="286"/>
      <c r="KHS66" s="286"/>
      <c r="KHT66" s="286"/>
      <c r="KHU66" s="287"/>
      <c r="KHV66" s="287"/>
      <c r="KHW66" s="285"/>
      <c r="KHX66" s="287"/>
      <c r="KHY66" s="287"/>
      <c r="KHZ66" s="285"/>
      <c r="KIA66" s="286"/>
      <c r="KIB66" s="286"/>
      <c r="KIC66" s="286"/>
      <c r="KID66" s="286"/>
      <c r="KIE66" s="286"/>
      <c r="KIF66" s="286"/>
      <c r="KIG66" s="163"/>
      <c r="KIH66" s="154"/>
      <c r="KII66" s="287"/>
      <c r="KIJ66" s="287"/>
      <c r="KIK66" s="285"/>
      <c r="KIL66" s="287"/>
      <c r="KIM66" s="287"/>
      <c r="KIN66" s="285"/>
      <c r="KIO66" s="287"/>
      <c r="KIP66" s="287"/>
      <c r="KIQ66" s="285"/>
      <c r="KIR66" s="287"/>
      <c r="KIS66" s="287"/>
      <c r="KIT66" s="285"/>
      <c r="KIU66" s="287"/>
      <c r="KIV66" s="287"/>
      <c r="KIW66" s="285"/>
      <c r="KIX66" s="287"/>
      <c r="KIY66" s="287"/>
      <c r="KIZ66" s="285"/>
      <c r="KJA66" s="287"/>
      <c r="KJB66" s="287"/>
      <c r="KJC66" s="285"/>
      <c r="KJD66" s="287"/>
      <c r="KJE66" s="287"/>
      <c r="KJF66" s="285"/>
      <c r="KJG66" s="287"/>
      <c r="KJH66" s="287"/>
      <c r="KJI66" s="285"/>
      <c r="KJJ66" s="287"/>
      <c r="KJK66" s="287"/>
      <c r="KJL66" s="285"/>
      <c r="KJM66" s="287"/>
      <c r="KJN66" s="287"/>
      <c r="KJO66" s="285"/>
      <c r="KJP66" s="287"/>
      <c r="KJQ66" s="287"/>
      <c r="KJR66" s="285"/>
      <c r="KJS66" s="287"/>
      <c r="KJT66" s="287"/>
      <c r="KJU66" s="285"/>
      <c r="KJV66" s="287"/>
      <c r="KJW66" s="287"/>
      <c r="KJX66" s="285"/>
      <c r="KJY66" s="287"/>
      <c r="KJZ66" s="287"/>
      <c r="KKA66" s="285"/>
      <c r="KKB66" s="287"/>
      <c r="KKC66" s="287"/>
      <c r="KKD66" s="285"/>
      <c r="KKE66" s="287"/>
      <c r="KKF66" s="287"/>
      <c r="KKG66" s="285"/>
      <c r="KKH66" s="287"/>
      <c r="KKI66" s="287"/>
      <c r="KKJ66" s="285"/>
      <c r="KKK66" s="287"/>
      <c r="KKL66" s="287"/>
      <c r="KKM66" s="285"/>
      <c r="KKN66" s="287"/>
      <c r="KKO66" s="287"/>
      <c r="KKP66" s="285"/>
      <c r="KKQ66" s="287"/>
      <c r="KKR66" s="287"/>
      <c r="KKS66" s="285"/>
      <c r="KKT66" s="286"/>
      <c r="KKU66" s="286"/>
      <c r="KKV66" s="286"/>
      <c r="KKW66" s="287"/>
      <c r="KKX66" s="287"/>
      <c r="KKY66" s="285"/>
      <c r="KKZ66" s="286"/>
      <c r="KLA66" s="286"/>
      <c r="KLB66" s="286"/>
      <c r="KLC66" s="287"/>
      <c r="KLD66" s="287"/>
      <c r="KLE66" s="285"/>
      <c r="KLF66" s="287"/>
      <c r="KLG66" s="287"/>
      <c r="KLH66" s="285"/>
      <c r="KLI66" s="286"/>
      <c r="KLJ66" s="286"/>
      <c r="KLK66" s="286"/>
      <c r="KLL66" s="286"/>
      <c r="KLM66" s="286"/>
      <c r="KLN66" s="286"/>
      <c r="KLO66" s="163"/>
      <c r="KLP66" s="154"/>
      <c r="KLQ66" s="287"/>
      <c r="KLR66" s="287"/>
      <c r="KLS66" s="285"/>
      <c r="KLT66" s="287"/>
      <c r="KLU66" s="287"/>
      <c r="KLV66" s="285"/>
      <c r="KLW66" s="287"/>
      <c r="KLX66" s="287"/>
      <c r="KLY66" s="285"/>
      <c r="KLZ66" s="287"/>
      <c r="KMA66" s="287"/>
      <c r="KMB66" s="285"/>
      <c r="KMC66" s="287"/>
      <c r="KMD66" s="287"/>
      <c r="KME66" s="285"/>
      <c r="KMF66" s="287"/>
      <c r="KMG66" s="287"/>
      <c r="KMH66" s="285"/>
      <c r="KMI66" s="287"/>
      <c r="KMJ66" s="287"/>
      <c r="KMK66" s="285"/>
      <c r="KML66" s="287"/>
      <c r="KMM66" s="287"/>
      <c r="KMN66" s="285"/>
      <c r="KMO66" s="287"/>
      <c r="KMP66" s="287"/>
      <c r="KMQ66" s="285"/>
      <c r="KMR66" s="287"/>
      <c r="KMS66" s="287"/>
      <c r="KMT66" s="285"/>
      <c r="KMU66" s="287"/>
      <c r="KMV66" s="287"/>
      <c r="KMW66" s="285"/>
      <c r="KMX66" s="287"/>
      <c r="KMY66" s="287"/>
      <c r="KMZ66" s="285"/>
      <c r="KNA66" s="287"/>
      <c r="KNB66" s="287"/>
      <c r="KNC66" s="285"/>
      <c r="KND66" s="287"/>
      <c r="KNE66" s="287"/>
      <c r="KNF66" s="285"/>
      <c r="KNG66" s="287"/>
      <c r="KNH66" s="287"/>
      <c r="KNI66" s="285"/>
      <c r="KNJ66" s="287"/>
      <c r="KNK66" s="287"/>
      <c r="KNL66" s="285"/>
      <c r="KNM66" s="287"/>
      <c r="KNN66" s="287"/>
      <c r="KNO66" s="285"/>
      <c r="KNP66" s="287"/>
      <c r="KNQ66" s="287"/>
      <c r="KNR66" s="285"/>
      <c r="KNS66" s="287"/>
      <c r="KNT66" s="287"/>
      <c r="KNU66" s="285"/>
      <c r="KNV66" s="287"/>
      <c r="KNW66" s="287"/>
      <c r="KNX66" s="285"/>
      <c r="KNY66" s="287"/>
      <c r="KNZ66" s="287"/>
      <c r="KOA66" s="285"/>
      <c r="KOB66" s="286"/>
      <c r="KOC66" s="286"/>
      <c r="KOD66" s="286"/>
      <c r="KOE66" s="287"/>
      <c r="KOF66" s="287"/>
      <c r="KOG66" s="285"/>
      <c r="KOH66" s="286"/>
      <c r="KOI66" s="286"/>
      <c r="KOJ66" s="286"/>
      <c r="KOK66" s="287"/>
      <c r="KOL66" s="287"/>
      <c r="KOM66" s="285"/>
      <c r="KON66" s="287"/>
      <c r="KOO66" s="287"/>
      <c r="KOP66" s="285"/>
      <c r="KOQ66" s="286"/>
      <c r="KOR66" s="286"/>
      <c r="KOS66" s="286"/>
      <c r="KOT66" s="286"/>
      <c r="KOU66" s="286"/>
      <c r="KOV66" s="286"/>
      <c r="KOW66" s="163"/>
      <c r="KOX66" s="154"/>
      <c r="KOY66" s="287"/>
      <c r="KOZ66" s="287"/>
      <c r="KPA66" s="285"/>
      <c r="KPB66" s="287"/>
      <c r="KPC66" s="287"/>
      <c r="KPD66" s="285"/>
      <c r="KPE66" s="287"/>
      <c r="KPF66" s="287"/>
      <c r="KPG66" s="285"/>
      <c r="KPH66" s="287"/>
      <c r="KPI66" s="287"/>
      <c r="KPJ66" s="285"/>
      <c r="KPK66" s="287"/>
      <c r="KPL66" s="287"/>
      <c r="KPM66" s="285"/>
      <c r="KPN66" s="287"/>
      <c r="KPO66" s="287"/>
      <c r="KPP66" s="285"/>
      <c r="KPQ66" s="287"/>
      <c r="KPR66" s="287"/>
      <c r="KPS66" s="285"/>
      <c r="KPT66" s="287"/>
      <c r="KPU66" s="287"/>
      <c r="KPV66" s="285"/>
      <c r="KPW66" s="287"/>
      <c r="KPX66" s="287"/>
      <c r="KPY66" s="285"/>
      <c r="KPZ66" s="287"/>
      <c r="KQA66" s="287"/>
      <c r="KQB66" s="285"/>
      <c r="KQC66" s="287"/>
      <c r="KQD66" s="287"/>
      <c r="KQE66" s="285"/>
      <c r="KQF66" s="287"/>
      <c r="KQG66" s="287"/>
      <c r="KQH66" s="285"/>
      <c r="KQI66" s="287"/>
      <c r="KQJ66" s="287"/>
      <c r="KQK66" s="285"/>
      <c r="KQL66" s="287"/>
      <c r="KQM66" s="287"/>
      <c r="KQN66" s="285"/>
      <c r="KQO66" s="287"/>
      <c r="KQP66" s="287"/>
      <c r="KQQ66" s="285"/>
      <c r="KQR66" s="287"/>
      <c r="KQS66" s="287"/>
      <c r="KQT66" s="285"/>
      <c r="KQU66" s="287"/>
      <c r="KQV66" s="287"/>
      <c r="KQW66" s="285"/>
      <c r="KQX66" s="287"/>
      <c r="KQY66" s="287"/>
      <c r="KQZ66" s="285"/>
      <c r="KRA66" s="287"/>
      <c r="KRB66" s="287"/>
      <c r="KRC66" s="285"/>
      <c r="KRD66" s="287"/>
      <c r="KRE66" s="287"/>
      <c r="KRF66" s="285"/>
      <c r="KRG66" s="287"/>
      <c r="KRH66" s="287"/>
      <c r="KRI66" s="285"/>
      <c r="KRJ66" s="286"/>
      <c r="KRK66" s="286"/>
      <c r="KRL66" s="286"/>
      <c r="KRM66" s="287"/>
      <c r="KRN66" s="287"/>
      <c r="KRO66" s="285"/>
      <c r="KRP66" s="286"/>
      <c r="KRQ66" s="286"/>
      <c r="KRR66" s="286"/>
      <c r="KRS66" s="287"/>
      <c r="KRT66" s="287"/>
      <c r="KRU66" s="285"/>
      <c r="KRV66" s="287"/>
      <c r="KRW66" s="287"/>
      <c r="KRX66" s="285"/>
      <c r="KRY66" s="286"/>
      <c r="KRZ66" s="286"/>
      <c r="KSA66" s="286"/>
      <c r="KSB66" s="286"/>
      <c r="KSC66" s="286"/>
      <c r="KSD66" s="286"/>
      <c r="KSE66" s="163"/>
      <c r="KSF66" s="154"/>
      <c r="KSG66" s="287"/>
      <c r="KSH66" s="287"/>
      <c r="KSI66" s="285"/>
      <c r="KSJ66" s="287"/>
      <c r="KSK66" s="287"/>
      <c r="KSL66" s="285"/>
      <c r="KSM66" s="287"/>
      <c r="KSN66" s="287"/>
      <c r="KSO66" s="285"/>
      <c r="KSP66" s="287"/>
      <c r="KSQ66" s="287"/>
      <c r="KSR66" s="285"/>
      <c r="KSS66" s="287"/>
      <c r="KST66" s="287"/>
      <c r="KSU66" s="285"/>
      <c r="KSV66" s="287"/>
      <c r="KSW66" s="287"/>
      <c r="KSX66" s="285"/>
      <c r="KSY66" s="287"/>
      <c r="KSZ66" s="287"/>
      <c r="KTA66" s="285"/>
      <c r="KTB66" s="287"/>
      <c r="KTC66" s="287"/>
      <c r="KTD66" s="285"/>
      <c r="KTE66" s="287"/>
      <c r="KTF66" s="287"/>
      <c r="KTG66" s="285"/>
      <c r="KTH66" s="287"/>
      <c r="KTI66" s="287"/>
      <c r="KTJ66" s="285"/>
      <c r="KTK66" s="287"/>
      <c r="KTL66" s="287"/>
      <c r="KTM66" s="285"/>
      <c r="KTN66" s="287"/>
      <c r="KTO66" s="287"/>
      <c r="KTP66" s="285"/>
      <c r="KTQ66" s="287"/>
      <c r="KTR66" s="287"/>
      <c r="KTS66" s="285"/>
      <c r="KTT66" s="287"/>
      <c r="KTU66" s="287"/>
      <c r="KTV66" s="285"/>
      <c r="KTW66" s="287"/>
      <c r="KTX66" s="287"/>
      <c r="KTY66" s="285"/>
      <c r="KTZ66" s="287"/>
      <c r="KUA66" s="287"/>
      <c r="KUB66" s="285"/>
      <c r="KUC66" s="287"/>
      <c r="KUD66" s="287"/>
      <c r="KUE66" s="285"/>
      <c r="KUF66" s="287"/>
      <c r="KUG66" s="287"/>
      <c r="KUH66" s="285"/>
      <c r="KUI66" s="287"/>
      <c r="KUJ66" s="287"/>
      <c r="KUK66" s="285"/>
      <c r="KUL66" s="287"/>
      <c r="KUM66" s="287"/>
      <c r="KUN66" s="285"/>
      <c r="KUO66" s="287"/>
      <c r="KUP66" s="287"/>
      <c r="KUQ66" s="285"/>
      <c r="KUR66" s="286"/>
      <c r="KUS66" s="286"/>
      <c r="KUT66" s="286"/>
      <c r="KUU66" s="287"/>
      <c r="KUV66" s="287"/>
      <c r="KUW66" s="285"/>
      <c r="KUX66" s="286"/>
      <c r="KUY66" s="286"/>
      <c r="KUZ66" s="286"/>
      <c r="KVA66" s="287"/>
      <c r="KVB66" s="287"/>
      <c r="KVC66" s="285"/>
      <c r="KVD66" s="287"/>
      <c r="KVE66" s="287"/>
      <c r="KVF66" s="285"/>
      <c r="KVG66" s="286"/>
      <c r="KVH66" s="286"/>
      <c r="KVI66" s="286"/>
      <c r="KVJ66" s="286"/>
      <c r="KVK66" s="286"/>
      <c r="KVL66" s="286"/>
      <c r="KVM66" s="163"/>
      <c r="KVN66" s="154"/>
      <c r="KVO66" s="287"/>
      <c r="KVP66" s="287"/>
      <c r="KVQ66" s="285"/>
      <c r="KVR66" s="287"/>
      <c r="KVS66" s="287"/>
      <c r="KVT66" s="285"/>
      <c r="KVU66" s="287"/>
      <c r="KVV66" s="287"/>
      <c r="KVW66" s="285"/>
      <c r="KVX66" s="287"/>
      <c r="KVY66" s="287"/>
      <c r="KVZ66" s="285"/>
      <c r="KWA66" s="287"/>
      <c r="KWB66" s="287"/>
      <c r="KWC66" s="285"/>
      <c r="KWD66" s="287"/>
      <c r="KWE66" s="287"/>
      <c r="KWF66" s="285"/>
      <c r="KWG66" s="287"/>
      <c r="KWH66" s="287"/>
      <c r="KWI66" s="285"/>
      <c r="KWJ66" s="287"/>
      <c r="KWK66" s="287"/>
      <c r="KWL66" s="285"/>
      <c r="KWM66" s="287"/>
      <c r="KWN66" s="287"/>
      <c r="KWO66" s="285"/>
      <c r="KWP66" s="287"/>
      <c r="KWQ66" s="287"/>
      <c r="KWR66" s="285"/>
      <c r="KWS66" s="287"/>
      <c r="KWT66" s="287"/>
      <c r="KWU66" s="285"/>
      <c r="KWV66" s="287"/>
      <c r="KWW66" s="287"/>
      <c r="KWX66" s="285"/>
      <c r="KWY66" s="287"/>
      <c r="KWZ66" s="287"/>
      <c r="KXA66" s="285"/>
      <c r="KXB66" s="287"/>
      <c r="KXC66" s="287"/>
      <c r="KXD66" s="285"/>
      <c r="KXE66" s="287"/>
      <c r="KXF66" s="287"/>
      <c r="KXG66" s="285"/>
      <c r="KXH66" s="287"/>
      <c r="KXI66" s="287"/>
      <c r="KXJ66" s="285"/>
      <c r="KXK66" s="287"/>
      <c r="KXL66" s="287"/>
      <c r="KXM66" s="285"/>
      <c r="KXN66" s="287"/>
      <c r="KXO66" s="287"/>
      <c r="KXP66" s="285"/>
      <c r="KXQ66" s="287"/>
      <c r="KXR66" s="287"/>
      <c r="KXS66" s="285"/>
      <c r="KXT66" s="287"/>
      <c r="KXU66" s="287"/>
      <c r="KXV66" s="285"/>
      <c r="KXW66" s="287"/>
      <c r="KXX66" s="287"/>
      <c r="KXY66" s="285"/>
      <c r="KXZ66" s="286"/>
      <c r="KYA66" s="286"/>
      <c r="KYB66" s="286"/>
      <c r="KYC66" s="287"/>
      <c r="KYD66" s="287"/>
      <c r="KYE66" s="285"/>
      <c r="KYF66" s="286"/>
      <c r="KYG66" s="286"/>
      <c r="KYH66" s="286"/>
      <c r="KYI66" s="287"/>
      <c r="KYJ66" s="287"/>
      <c r="KYK66" s="285"/>
      <c r="KYL66" s="287"/>
      <c r="KYM66" s="287"/>
      <c r="KYN66" s="285"/>
      <c r="KYO66" s="286"/>
      <c r="KYP66" s="286"/>
      <c r="KYQ66" s="286"/>
      <c r="KYR66" s="286"/>
      <c r="KYS66" s="286"/>
      <c r="KYT66" s="286"/>
      <c r="KYU66" s="163"/>
      <c r="KYV66" s="154"/>
      <c r="KYW66" s="287"/>
      <c r="KYX66" s="287"/>
      <c r="KYY66" s="285"/>
      <c r="KYZ66" s="287"/>
      <c r="KZA66" s="287"/>
      <c r="KZB66" s="285"/>
      <c r="KZC66" s="287"/>
      <c r="KZD66" s="287"/>
      <c r="KZE66" s="285"/>
      <c r="KZF66" s="287"/>
      <c r="KZG66" s="287"/>
      <c r="KZH66" s="285"/>
      <c r="KZI66" s="287"/>
      <c r="KZJ66" s="287"/>
      <c r="KZK66" s="285"/>
      <c r="KZL66" s="287"/>
      <c r="KZM66" s="287"/>
      <c r="KZN66" s="285"/>
      <c r="KZO66" s="287"/>
      <c r="KZP66" s="287"/>
      <c r="KZQ66" s="285"/>
      <c r="KZR66" s="287"/>
      <c r="KZS66" s="287"/>
      <c r="KZT66" s="285"/>
      <c r="KZU66" s="287"/>
      <c r="KZV66" s="287"/>
      <c r="KZW66" s="285"/>
      <c r="KZX66" s="287"/>
      <c r="KZY66" s="287"/>
      <c r="KZZ66" s="285"/>
      <c r="LAA66" s="287"/>
      <c r="LAB66" s="287"/>
      <c r="LAC66" s="285"/>
      <c r="LAD66" s="287"/>
      <c r="LAE66" s="287"/>
      <c r="LAF66" s="285"/>
      <c r="LAG66" s="287"/>
      <c r="LAH66" s="287"/>
      <c r="LAI66" s="285"/>
      <c r="LAJ66" s="287"/>
      <c r="LAK66" s="287"/>
      <c r="LAL66" s="285"/>
      <c r="LAM66" s="287"/>
      <c r="LAN66" s="287"/>
      <c r="LAO66" s="285"/>
      <c r="LAP66" s="287"/>
      <c r="LAQ66" s="287"/>
      <c r="LAR66" s="285"/>
      <c r="LAS66" s="287"/>
      <c r="LAT66" s="287"/>
      <c r="LAU66" s="285"/>
      <c r="LAV66" s="287"/>
      <c r="LAW66" s="287"/>
      <c r="LAX66" s="285"/>
      <c r="LAY66" s="287"/>
      <c r="LAZ66" s="287"/>
      <c r="LBA66" s="285"/>
      <c r="LBB66" s="287"/>
      <c r="LBC66" s="287"/>
      <c r="LBD66" s="285"/>
      <c r="LBE66" s="287"/>
      <c r="LBF66" s="287"/>
      <c r="LBG66" s="285"/>
      <c r="LBH66" s="286"/>
      <c r="LBI66" s="286"/>
      <c r="LBJ66" s="286"/>
      <c r="LBK66" s="287"/>
      <c r="LBL66" s="287"/>
      <c r="LBM66" s="285"/>
      <c r="LBN66" s="286"/>
      <c r="LBO66" s="286"/>
      <c r="LBP66" s="286"/>
      <c r="LBQ66" s="287"/>
      <c r="LBR66" s="287"/>
      <c r="LBS66" s="285"/>
      <c r="LBT66" s="287"/>
      <c r="LBU66" s="287"/>
      <c r="LBV66" s="285"/>
      <c r="LBW66" s="286"/>
      <c r="LBX66" s="286"/>
      <c r="LBY66" s="286"/>
      <c r="LBZ66" s="286"/>
      <c r="LCA66" s="286"/>
      <c r="LCB66" s="286"/>
      <c r="LCC66" s="163"/>
      <c r="LCD66" s="154"/>
      <c r="LCE66" s="287"/>
      <c r="LCF66" s="287"/>
      <c r="LCG66" s="285"/>
      <c r="LCH66" s="287"/>
      <c r="LCI66" s="287"/>
      <c r="LCJ66" s="285"/>
      <c r="LCK66" s="287"/>
      <c r="LCL66" s="287"/>
      <c r="LCM66" s="285"/>
      <c r="LCN66" s="287"/>
      <c r="LCO66" s="287"/>
      <c r="LCP66" s="285"/>
      <c r="LCQ66" s="287"/>
      <c r="LCR66" s="287"/>
      <c r="LCS66" s="285"/>
      <c r="LCT66" s="287"/>
      <c r="LCU66" s="287"/>
      <c r="LCV66" s="285"/>
      <c r="LCW66" s="287"/>
      <c r="LCX66" s="287"/>
      <c r="LCY66" s="285"/>
      <c r="LCZ66" s="287"/>
      <c r="LDA66" s="287"/>
      <c r="LDB66" s="285"/>
      <c r="LDC66" s="287"/>
      <c r="LDD66" s="287"/>
      <c r="LDE66" s="285"/>
      <c r="LDF66" s="287"/>
      <c r="LDG66" s="287"/>
      <c r="LDH66" s="285"/>
      <c r="LDI66" s="287"/>
      <c r="LDJ66" s="287"/>
      <c r="LDK66" s="285"/>
      <c r="LDL66" s="287"/>
      <c r="LDM66" s="287"/>
      <c r="LDN66" s="285"/>
      <c r="LDO66" s="287"/>
      <c r="LDP66" s="287"/>
      <c r="LDQ66" s="285"/>
      <c r="LDR66" s="287"/>
      <c r="LDS66" s="287"/>
      <c r="LDT66" s="285"/>
      <c r="LDU66" s="287"/>
      <c r="LDV66" s="287"/>
      <c r="LDW66" s="285"/>
      <c r="LDX66" s="287"/>
      <c r="LDY66" s="287"/>
      <c r="LDZ66" s="285"/>
      <c r="LEA66" s="287"/>
      <c r="LEB66" s="287"/>
      <c r="LEC66" s="285"/>
      <c r="LED66" s="287"/>
      <c r="LEE66" s="287"/>
      <c r="LEF66" s="285"/>
      <c r="LEG66" s="287"/>
      <c r="LEH66" s="287"/>
      <c r="LEI66" s="285"/>
      <c r="LEJ66" s="287"/>
      <c r="LEK66" s="287"/>
      <c r="LEL66" s="285"/>
      <c r="LEM66" s="287"/>
      <c r="LEN66" s="287"/>
      <c r="LEO66" s="285"/>
      <c r="LEP66" s="286"/>
      <c r="LEQ66" s="286"/>
      <c r="LER66" s="286"/>
      <c r="LES66" s="287"/>
      <c r="LET66" s="287"/>
      <c r="LEU66" s="285"/>
      <c r="LEV66" s="286"/>
      <c r="LEW66" s="286"/>
      <c r="LEX66" s="286"/>
      <c r="LEY66" s="287"/>
      <c r="LEZ66" s="287"/>
      <c r="LFA66" s="285"/>
      <c r="LFB66" s="287"/>
      <c r="LFC66" s="287"/>
      <c r="LFD66" s="285"/>
      <c r="LFE66" s="286"/>
      <c r="LFF66" s="286"/>
      <c r="LFG66" s="286"/>
      <c r="LFH66" s="286"/>
      <c r="LFI66" s="286"/>
      <c r="LFJ66" s="286"/>
      <c r="LFK66" s="163"/>
      <c r="LFL66" s="154"/>
      <c r="LFM66" s="287"/>
      <c r="LFN66" s="287"/>
      <c r="LFO66" s="285"/>
      <c r="LFP66" s="287"/>
      <c r="LFQ66" s="287"/>
      <c r="LFR66" s="285"/>
      <c r="LFS66" s="287"/>
      <c r="LFT66" s="287"/>
      <c r="LFU66" s="285"/>
      <c r="LFV66" s="287"/>
      <c r="LFW66" s="287"/>
      <c r="LFX66" s="285"/>
      <c r="LFY66" s="287"/>
      <c r="LFZ66" s="287"/>
      <c r="LGA66" s="285"/>
      <c r="LGB66" s="287"/>
      <c r="LGC66" s="287"/>
      <c r="LGD66" s="285"/>
      <c r="LGE66" s="287"/>
      <c r="LGF66" s="287"/>
      <c r="LGG66" s="285"/>
      <c r="LGH66" s="287"/>
      <c r="LGI66" s="287"/>
      <c r="LGJ66" s="285"/>
      <c r="LGK66" s="287"/>
      <c r="LGL66" s="287"/>
      <c r="LGM66" s="285"/>
      <c r="LGN66" s="287"/>
      <c r="LGO66" s="287"/>
      <c r="LGP66" s="285"/>
      <c r="LGQ66" s="287"/>
      <c r="LGR66" s="287"/>
      <c r="LGS66" s="285"/>
      <c r="LGT66" s="287"/>
      <c r="LGU66" s="287"/>
      <c r="LGV66" s="285"/>
      <c r="LGW66" s="287"/>
      <c r="LGX66" s="287"/>
      <c r="LGY66" s="285"/>
      <c r="LGZ66" s="287"/>
      <c r="LHA66" s="287"/>
      <c r="LHB66" s="285"/>
      <c r="LHC66" s="287"/>
      <c r="LHD66" s="287"/>
      <c r="LHE66" s="285"/>
      <c r="LHF66" s="287"/>
      <c r="LHG66" s="287"/>
      <c r="LHH66" s="285"/>
      <c r="LHI66" s="287"/>
      <c r="LHJ66" s="287"/>
      <c r="LHK66" s="285"/>
      <c r="LHL66" s="287"/>
      <c r="LHM66" s="287"/>
      <c r="LHN66" s="285"/>
      <c r="LHO66" s="287"/>
      <c r="LHP66" s="287"/>
      <c r="LHQ66" s="285"/>
      <c r="LHR66" s="287"/>
      <c r="LHS66" s="287"/>
      <c r="LHT66" s="285"/>
      <c r="LHU66" s="287"/>
      <c r="LHV66" s="287"/>
      <c r="LHW66" s="285"/>
      <c r="LHX66" s="286"/>
      <c r="LHY66" s="286"/>
      <c r="LHZ66" s="286"/>
      <c r="LIA66" s="287"/>
      <c r="LIB66" s="287"/>
      <c r="LIC66" s="285"/>
      <c r="LID66" s="286"/>
      <c r="LIE66" s="286"/>
      <c r="LIF66" s="286"/>
      <c r="LIG66" s="287"/>
      <c r="LIH66" s="287"/>
      <c r="LII66" s="285"/>
      <c r="LIJ66" s="287"/>
      <c r="LIK66" s="287"/>
      <c r="LIL66" s="285"/>
      <c r="LIM66" s="286"/>
      <c r="LIN66" s="286"/>
      <c r="LIO66" s="286"/>
      <c r="LIP66" s="286"/>
      <c r="LIQ66" s="286"/>
      <c r="LIR66" s="286"/>
      <c r="LIS66" s="163"/>
      <c r="LIT66" s="154"/>
      <c r="LIU66" s="287"/>
      <c r="LIV66" s="287"/>
      <c r="LIW66" s="285"/>
      <c r="LIX66" s="287"/>
      <c r="LIY66" s="287"/>
      <c r="LIZ66" s="285"/>
      <c r="LJA66" s="287"/>
      <c r="LJB66" s="287"/>
      <c r="LJC66" s="285"/>
      <c r="LJD66" s="287"/>
      <c r="LJE66" s="287"/>
      <c r="LJF66" s="285"/>
      <c r="LJG66" s="287"/>
      <c r="LJH66" s="287"/>
      <c r="LJI66" s="285"/>
      <c r="LJJ66" s="287"/>
      <c r="LJK66" s="287"/>
      <c r="LJL66" s="285"/>
      <c r="LJM66" s="287"/>
      <c r="LJN66" s="287"/>
      <c r="LJO66" s="285"/>
      <c r="LJP66" s="287"/>
      <c r="LJQ66" s="287"/>
      <c r="LJR66" s="285"/>
      <c r="LJS66" s="287"/>
      <c r="LJT66" s="287"/>
      <c r="LJU66" s="285"/>
      <c r="LJV66" s="287"/>
      <c r="LJW66" s="287"/>
      <c r="LJX66" s="285"/>
      <c r="LJY66" s="287"/>
      <c r="LJZ66" s="287"/>
      <c r="LKA66" s="285"/>
      <c r="LKB66" s="287"/>
      <c r="LKC66" s="287"/>
      <c r="LKD66" s="285"/>
      <c r="LKE66" s="287"/>
      <c r="LKF66" s="287"/>
      <c r="LKG66" s="285"/>
      <c r="LKH66" s="287"/>
      <c r="LKI66" s="287"/>
      <c r="LKJ66" s="285"/>
      <c r="LKK66" s="287"/>
      <c r="LKL66" s="287"/>
      <c r="LKM66" s="285"/>
      <c r="LKN66" s="287"/>
      <c r="LKO66" s="287"/>
      <c r="LKP66" s="285"/>
      <c r="LKQ66" s="287"/>
      <c r="LKR66" s="287"/>
      <c r="LKS66" s="285"/>
      <c r="LKT66" s="287"/>
      <c r="LKU66" s="287"/>
      <c r="LKV66" s="285"/>
      <c r="LKW66" s="287"/>
      <c r="LKX66" s="287"/>
      <c r="LKY66" s="285"/>
      <c r="LKZ66" s="287"/>
      <c r="LLA66" s="287"/>
      <c r="LLB66" s="285"/>
      <c r="LLC66" s="287"/>
      <c r="LLD66" s="287"/>
      <c r="LLE66" s="285"/>
      <c r="LLF66" s="286"/>
      <c r="LLG66" s="286"/>
      <c r="LLH66" s="286"/>
      <c r="LLI66" s="287"/>
      <c r="LLJ66" s="287"/>
      <c r="LLK66" s="285"/>
      <c r="LLL66" s="286"/>
      <c r="LLM66" s="286"/>
      <c r="LLN66" s="286"/>
      <c r="LLO66" s="287"/>
      <c r="LLP66" s="287"/>
      <c r="LLQ66" s="285"/>
      <c r="LLR66" s="287"/>
      <c r="LLS66" s="287"/>
      <c r="LLT66" s="285"/>
      <c r="LLU66" s="286"/>
      <c r="LLV66" s="286"/>
      <c r="LLW66" s="286"/>
      <c r="LLX66" s="286"/>
      <c r="LLY66" s="286"/>
      <c r="LLZ66" s="286"/>
      <c r="LMA66" s="163"/>
      <c r="LMB66" s="154"/>
      <c r="LMC66" s="287"/>
      <c r="LMD66" s="287"/>
      <c r="LME66" s="285"/>
      <c r="LMF66" s="287"/>
      <c r="LMG66" s="287"/>
      <c r="LMH66" s="285"/>
      <c r="LMI66" s="287"/>
      <c r="LMJ66" s="287"/>
      <c r="LMK66" s="285"/>
      <c r="LML66" s="287"/>
      <c r="LMM66" s="287"/>
      <c r="LMN66" s="285"/>
      <c r="LMO66" s="287"/>
      <c r="LMP66" s="287"/>
      <c r="LMQ66" s="285"/>
      <c r="LMR66" s="287"/>
      <c r="LMS66" s="287"/>
      <c r="LMT66" s="285"/>
      <c r="LMU66" s="287"/>
      <c r="LMV66" s="287"/>
      <c r="LMW66" s="285"/>
      <c r="LMX66" s="287"/>
      <c r="LMY66" s="287"/>
      <c r="LMZ66" s="285"/>
      <c r="LNA66" s="287"/>
      <c r="LNB66" s="287"/>
      <c r="LNC66" s="285"/>
      <c r="LND66" s="287"/>
      <c r="LNE66" s="287"/>
      <c r="LNF66" s="285"/>
      <c r="LNG66" s="287"/>
      <c r="LNH66" s="287"/>
      <c r="LNI66" s="285"/>
      <c r="LNJ66" s="287"/>
      <c r="LNK66" s="287"/>
      <c r="LNL66" s="285"/>
      <c r="LNM66" s="287"/>
      <c r="LNN66" s="287"/>
      <c r="LNO66" s="285"/>
      <c r="LNP66" s="287"/>
      <c r="LNQ66" s="287"/>
      <c r="LNR66" s="285"/>
      <c r="LNS66" s="287"/>
      <c r="LNT66" s="287"/>
      <c r="LNU66" s="285"/>
      <c r="LNV66" s="287"/>
      <c r="LNW66" s="287"/>
      <c r="LNX66" s="285"/>
      <c r="LNY66" s="287"/>
      <c r="LNZ66" s="287"/>
      <c r="LOA66" s="285"/>
      <c r="LOB66" s="287"/>
      <c r="LOC66" s="287"/>
      <c r="LOD66" s="285"/>
      <c r="LOE66" s="287"/>
      <c r="LOF66" s="287"/>
      <c r="LOG66" s="285"/>
      <c r="LOH66" s="287"/>
      <c r="LOI66" s="287"/>
      <c r="LOJ66" s="285"/>
      <c r="LOK66" s="287"/>
      <c r="LOL66" s="287"/>
      <c r="LOM66" s="285"/>
      <c r="LON66" s="286"/>
      <c r="LOO66" s="286"/>
      <c r="LOP66" s="286"/>
      <c r="LOQ66" s="287"/>
      <c r="LOR66" s="287"/>
      <c r="LOS66" s="285"/>
      <c r="LOT66" s="286"/>
      <c r="LOU66" s="286"/>
      <c r="LOV66" s="286"/>
      <c r="LOW66" s="287"/>
      <c r="LOX66" s="287"/>
      <c r="LOY66" s="285"/>
      <c r="LOZ66" s="287"/>
      <c r="LPA66" s="287"/>
      <c r="LPB66" s="285"/>
      <c r="LPC66" s="286"/>
      <c r="LPD66" s="286"/>
      <c r="LPE66" s="286"/>
      <c r="LPF66" s="286"/>
      <c r="LPG66" s="286"/>
      <c r="LPH66" s="286"/>
      <c r="LPI66" s="163"/>
      <c r="LPJ66" s="154"/>
      <c r="LPK66" s="287"/>
      <c r="LPL66" s="287"/>
      <c r="LPM66" s="285"/>
      <c r="LPN66" s="287"/>
      <c r="LPO66" s="287"/>
      <c r="LPP66" s="285"/>
      <c r="LPQ66" s="287"/>
      <c r="LPR66" s="287"/>
      <c r="LPS66" s="285"/>
      <c r="LPT66" s="287"/>
      <c r="LPU66" s="287"/>
      <c r="LPV66" s="285"/>
      <c r="LPW66" s="287"/>
      <c r="LPX66" s="287"/>
      <c r="LPY66" s="285"/>
      <c r="LPZ66" s="287"/>
      <c r="LQA66" s="287"/>
      <c r="LQB66" s="285"/>
      <c r="LQC66" s="287"/>
      <c r="LQD66" s="287"/>
      <c r="LQE66" s="285"/>
      <c r="LQF66" s="287"/>
      <c r="LQG66" s="287"/>
      <c r="LQH66" s="285"/>
      <c r="LQI66" s="287"/>
      <c r="LQJ66" s="287"/>
      <c r="LQK66" s="285"/>
      <c r="LQL66" s="287"/>
      <c r="LQM66" s="287"/>
      <c r="LQN66" s="285"/>
      <c r="LQO66" s="287"/>
      <c r="LQP66" s="287"/>
      <c r="LQQ66" s="285"/>
      <c r="LQR66" s="287"/>
      <c r="LQS66" s="287"/>
      <c r="LQT66" s="285"/>
      <c r="LQU66" s="287"/>
      <c r="LQV66" s="287"/>
      <c r="LQW66" s="285"/>
      <c r="LQX66" s="287"/>
      <c r="LQY66" s="287"/>
      <c r="LQZ66" s="285"/>
      <c r="LRA66" s="287"/>
      <c r="LRB66" s="287"/>
      <c r="LRC66" s="285"/>
      <c r="LRD66" s="287"/>
      <c r="LRE66" s="287"/>
      <c r="LRF66" s="285"/>
      <c r="LRG66" s="287"/>
      <c r="LRH66" s="287"/>
      <c r="LRI66" s="285"/>
      <c r="LRJ66" s="287"/>
      <c r="LRK66" s="287"/>
      <c r="LRL66" s="285"/>
      <c r="LRM66" s="287"/>
      <c r="LRN66" s="287"/>
      <c r="LRO66" s="285"/>
      <c r="LRP66" s="287"/>
      <c r="LRQ66" s="287"/>
      <c r="LRR66" s="285"/>
      <c r="LRS66" s="287"/>
      <c r="LRT66" s="287"/>
      <c r="LRU66" s="285"/>
      <c r="LRV66" s="286"/>
      <c r="LRW66" s="286"/>
      <c r="LRX66" s="286"/>
      <c r="LRY66" s="287"/>
      <c r="LRZ66" s="287"/>
      <c r="LSA66" s="285"/>
      <c r="LSB66" s="286"/>
      <c r="LSC66" s="286"/>
      <c r="LSD66" s="286"/>
      <c r="LSE66" s="287"/>
      <c r="LSF66" s="287"/>
      <c r="LSG66" s="285"/>
      <c r="LSH66" s="287"/>
      <c r="LSI66" s="287"/>
      <c r="LSJ66" s="285"/>
      <c r="LSK66" s="286"/>
      <c r="LSL66" s="286"/>
      <c r="LSM66" s="286"/>
      <c r="LSN66" s="286"/>
      <c r="LSO66" s="286"/>
      <c r="LSP66" s="286"/>
      <c r="LSQ66" s="163"/>
      <c r="LSR66" s="154"/>
      <c r="LSS66" s="287"/>
      <c r="LST66" s="287"/>
      <c r="LSU66" s="285"/>
      <c r="LSV66" s="287"/>
      <c r="LSW66" s="287"/>
      <c r="LSX66" s="285"/>
      <c r="LSY66" s="287"/>
      <c r="LSZ66" s="287"/>
      <c r="LTA66" s="285"/>
      <c r="LTB66" s="287"/>
      <c r="LTC66" s="287"/>
      <c r="LTD66" s="285"/>
      <c r="LTE66" s="287"/>
      <c r="LTF66" s="287"/>
      <c r="LTG66" s="285"/>
      <c r="LTH66" s="287"/>
      <c r="LTI66" s="287"/>
      <c r="LTJ66" s="285"/>
      <c r="LTK66" s="287"/>
      <c r="LTL66" s="287"/>
      <c r="LTM66" s="285"/>
      <c r="LTN66" s="287"/>
      <c r="LTO66" s="287"/>
      <c r="LTP66" s="285"/>
      <c r="LTQ66" s="287"/>
      <c r="LTR66" s="287"/>
      <c r="LTS66" s="285"/>
      <c r="LTT66" s="287"/>
      <c r="LTU66" s="287"/>
      <c r="LTV66" s="285"/>
      <c r="LTW66" s="287"/>
      <c r="LTX66" s="287"/>
      <c r="LTY66" s="285"/>
      <c r="LTZ66" s="287"/>
      <c r="LUA66" s="287"/>
      <c r="LUB66" s="285"/>
      <c r="LUC66" s="287"/>
      <c r="LUD66" s="287"/>
      <c r="LUE66" s="285"/>
      <c r="LUF66" s="287"/>
      <c r="LUG66" s="287"/>
      <c r="LUH66" s="285"/>
      <c r="LUI66" s="287"/>
      <c r="LUJ66" s="287"/>
      <c r="LUK66" s="285"/>
      <c r="LUL66" s="287"/>
      <c r="LUM66" s="287"/>
      <c r="LUN66" s="285"/>
      <c r="LUO66" s="287"/>
      <c r="LUP66" s="287"/>
      <c r="LUQ66" s="285"/>
      <c r="LUR66" s="287"/>
      <c r="LUS66" s="287"/>
      <c r="LUT66" s="285"/>
      <c r="LUU66" s="287"/>
      <c r="LUV66" s="287"/>
      <c r="LUW66" s="285"/>
      <c r="LUX66" s="287"/>
      <c r="LUY66" s="287"/>
      <c r="LUZ66" s="285"/>
      <c r="LVA66" s="287"/>
      <c r="LVB66" s="287"/>
      <c r="LVC66" s="285"/>
      <c r="LVD66" s="286"/>
      <c r="LVE66" s="286"/>
      <c r="LVF66" s="286"/>
      <c r="LVG66" s="287"/>
      <c r="LVH66" s="287"/>
      <c r="LVI66" s="285"/>
      <c r="LVJ66" s="286"/>
      <c r="LVK66" s="286"/>
      <c r="LVL66" s="286"/>
      <c r="LVM66" s="287"/>
      <c r="LVN66" s="287"/>
      <c r="LVO66" s="285"/>
      <c r="LVP66" s="287"/>
      <c r="LVQ66" s="287"/>
      <c r="LVR66" s="285"/>
      <c r="LVS66" s="286"/>
      <c r="LVT66" s="286"/>
      <c r="LVU66" s="286"/>
      <c r="LVV66" s="286"/>
      <c r="LVW66" s="286"/>
      <c r="LVX66" s="286"/>
      <c r="LVY66" s="163"/>
      <c r="LVZ66" s="154"/>
      <c r="LWA66" s="287"/>
      <c r="LWB66" s="287"/>
      <c r="LWC66" s="285"/>
      <c r="LWD66" s="287"/>
      <c r="LWE66" s="287"/>
      <c r="LWF66" s="285"/>
      <c r="LWG66" s="287"/>
      <c r="LWH66" s="287"/>
      <c r="LWI66" s="285"/>
      <c r="LWJ66" s="287"/>
      <c r="LWK66" s="287"/>
      <c r="LWL66" s="285"/>
      <c r="LWM66" s="287"/>
      <c r="LWN66" s="287"/>
      <c r="LWO66" s="285"/>
      <c r="LWP66" s="287"/>
      <c r="LWQ66" s="287"/>
      <c r="LWR66" s="285"/>
      <c r="LWS66" s="287"/>
      <c r="LWT66" s="287"/>
      <c r="LWU66" s="285"/>
      <c r="LWV66" s="287"/>
      <c r="LWW66" s="287"/>
      <c r="LWX66" s="285"/>
      <c r="LWY66" s="287"/>
      <c r="LWZ66" s="287"/>
      <c r="LXA66" s="285"/>
      <c r="LXB66" s="287"/>
      <c r="LXC66" s="287"/>
      <c r="LXD66" s="285"/>
      <c r="LXE66" s="287"/>
      <c r="LXF66" s="287"/>
      <c r="LXG66" s="285"/>
      <c r="LXH66" s="287"/>
      <c r="LXI66" s="287"/>
      <c r="LXJ66" s="285"/>
      <c r="LXK66" s="287"/>
      <c r="LXL66" s="287"/>
      <c r="LXM66" s="285"/>
      <c r="LXN66" s="287"/>
      <c r="LXO66" s="287"/>
      <c r="LXP66" s="285"/>
      <c r="LXQ66" s="287"/>
      <c r="LXR66" s="287"/>
      <c r="LXS66" s="285"/>
      <c r="LXT66" s="287"/>
      <c r="LXU66" s="287"/>
      <c r="LXV66" s="285"/>
      <c r="LXW66" s="287"/>
      <c r="LXX66" s="287"/>
      <c r="LXY66" s="285"/>
      <c r="LXZ66" s="287"/>
      <c r="LYA66" s="287"/>
      <c r="LYB66" s="285"/>
      <c r="LYC66" s="287"/>
      <c r="LYD66" s="287"/>
      <c r="LYE66" s="285"/>
      <c r="LYF66" s="287"/>
      <c r="LYG66" s="287"/>
      <c r="LYH66" s="285"/>
      <c r="LYI66" s="287"/>
      <c r="LYJ66" s="287"/>
      <c r="LYK66" s="285"/>
      <c r="LYL66" s="286"/>
      <c r="LYM66" s="286"/>
      <c r="LYN66" s="286"/>
      <c r="LYO66" s="287"/>
      <c r="LYP66" s="287"/>
      <c r="LYQ66" s="285"/>
      <c r="LYR66" s="286"/>
      <c r="LYS66" s="286"/>
      <c r="LYT66" s="286"/>
      <c r="LYU66" s="287"/>
      <c r="LYV66" s="287"/>
      <c r="LYW66" s="285"/>
      <c r="LYX66" s="287"/>
      <c r="LYY66" s="287"/>
      <c r="LYZ66" s="285"/>
      <c r="LZA66" s="286"/>
      <c r="LZB66" s="286"/>
      <c r="LZC66" s="286"/>
      <c r="LZD66" s="286"/>
      <c r="LZE66" s="286"/>
      <c r="LZF66" s="286"/>
      <c r="LZG66" s="163"/>
      <c r="LZH66" s="154"/>
      <c r="LZI66" s="287"/>
      <c r="LZJ66" s="287"/>
      <c r="LZK66" s="285"/>
      <c r="LZL66" s="287"/>
      <c r="LZM66" s="287"/>
      <c r="LZN66" s="285"/>
      <c r="LZO66" s="287"/>
      <c r="LZP66" s="287"/>
      <c r="LZQ66" s="285"/>
      <c r="LZR66" s="287"/>
      <c r="LZS66" s="287"/>
      <c r="LZT66" s="285"/>
      <c r="LZU66" s="287"/>
      <c r="LZV66" s="287"/>
      <c r="LZW66" s="285"/>
      <c r="LZX66" s="287"/>
      <c r="LZY66" s="287"/>
      <c r="LZZ66" s="285"/>
      <c r="MAA66" s="287"/>
      <c r="MAB66" s="287"/>
      <c r="MAC66" s="285"/>
      <c r="MAD66" s="287"/>
      <c r="MAE66" s="287"/>
      <c r="MAF66" s="285"/>
      <c r="MAG66" s="287"/>
      <c r="MAH66" s="287"/>
      <c r="MAI66" s="285"/>
      <c r="MAJ66" s="287"/>
      <c r="MAK66" s="287"/>
      <c r="MAL66" s="285"/>
      <c r="MAM66" s="287"/>
      <c r="MAN66" s="287"/>
      <c r="MAO66" s="285"/>
      <c r="MAP66" s="287"/>
      <c r="MAQ66" s="287"/>
      <c r="MAR66" s="285"/>
      <c r="MAS66" s="287"/>
      <c r="MAT66" s="287"/>
      <c r="MAU66" s="285"/>
      <c r="MAV66" s="287"/>
      <c r="MAW66" s="287"/>
      <c r="MAX66" s="285"/>
      <c r="MAY66" s="287"/>
      <c r="MAZ66" s="287"/>
      <c r="MBA66" s="285"/>
      <c r="MBB66" s="287"/>
      <c r="MBC66" s="287"/>
      <c r="MBD66" s="285"/>
      <c r="MBE66" s="287"/>
      <c r="MBF66" s="287"/>
      <c r="MBG66" s="285"/>
      <c r="MBH66" s="287"/>
      <c r="MBI66" s="287"/>
      <c r="MBJ66" s="285"/>
      <c r="MBK66" s="287"/>
      <c r="MBL66" s="287"/>
      <c r="MBM66" s="285"/>
      <c r="MBN66" s="287"/>
      <c r="MBO66" s="287"/>
      <c r="MBP66" s="285"/>
      <c r="MBQ66" s="287"/>
      <c r="MBR66" s="287"/>
      <c r="MBS66" s="285"/>
      <c r="MBT66" s="286"/>
      <c r="MBU66" s="286"/>
      <c r="MBV66" s="286"/>
      <c r="MBW66" s="287"/>
      <c r="MBX66" s="287"/>
      <c r="MBY66" s="285"/>
      <c r="MBZ66" s="286"/>
      <c r="MCA66" s="286"/>
      <c r="MCB66" s="286"/>
      <c r="MCC66" s="287"/>
      <c r="MCD66" s="287"/>
      <c r="MCE66" s="285"/>
      <c r="MCF66" s="287"/>
      <c r="MCG66" s="287"/>
      <c r="MCH66" s="285"/>
      <c r="MCI66" s="286"/>
      <c r="MCJ66" s="286"/>
      <c r="MCK66" s="286"/>
      <c r="MCL66" s="286"/>
      <c r="MCM66" s="286"/>
      <c r="MCN66" s="286"/>
      <c r="MCO66" s="163"/>
      <c r="MCP66" s="154"/>
      <c r="MCQ66" s="287"/>
      <c r="MCR66" s="287"/>
      <c r="MCS66" s="285"/>
      <c r="MCT66" s="287"/>
      <c r="MCU66" s="287"/>
      <c r="MCV66" s="285"/>
      <c r="MCW66" s="287"/>
      <c r="MCX66" s="287"/>
      <c r="MCY66" s="285"/>
      <c r="MCZ66" s="287"/>
      <c r="MDA66" s="287"/>
      <c r="MDB66" s="285"/>
      <c r="MDC66" s="287"/>
      <c r="MDD66" s="287"/>
      <c r="MDE66" s="285"/>
      <c r="MDF66" s="287"/>
      <c r="MDG66" s="287"/>
      <c r="MDH66" s="285"/>
      <c r="MDI66" s="287"/>
      <c r="MDJ66" s="287"/>
      <c r="MDK66" s="285"/>
      <c r="MDL66" s="287"/>
      <c r="MDM66" s="287"/>
      <c r="MDN66" s="285"/>
      <c r="MDO66" s="287"/>
      <c r="MDP66" s="287"/>
      <c r="MDQ66" s="285"/>
      <c r="MDR66" s="287"/>
      <c r="MDS66" s="287"/>
      <c r="MDT66" s="285"/>
      <c r="MDU66" s="287"/>
      <c r="MDV66" s="287"/>
      <c r="MDW66" s="285"/>
      <c r="MDX66" s="287"/>
      <c r="MDY66" s="287"/>
      <c r="MDZ66" s="285"/>
      <c r="MEA66" s="287"/>
      <c r="MEB66" s="287"/>
      <c r="MEC66" s="285"/>
      <c r="MED66" s="287"/>
      <c r="MEE66" s="287"/>
      <c r="MEF66" s="285"/>
      <c r="MEG66" s="287"/>
      <c r="MEH66" s="287"/>
      <c r="MEI66" s="285"/>
      <c r="MEJ66" s="287"/>
      <c r="MEK66" s="287"/>
      <c r="MEL66" s="285"/>
      <c r="MEM66" s="287"/>
      <c r="MEN66" s="287"/>
      <c r="MEO66" s="285"/>
      <c r="MEP66" s="287"/>
      <c r="MEQ66" s="287"/>
      <c r="MER66" s="285"/>
      <c r="MES66" s="287"/>
      <c r="MET66" s="287"/>
      <c r="MEU66" s="285"/>
      <c r="MEV66" s="287"/>
      <c r="MEW66" s="287"/>
      <c r="MEX66" s="285"/>
      <c r="MEY66" s="287"/>
      <c r="MEZ66" s="287"/>
      <c r="MFA66" s="285"/>
      <c r="MFB66" s="286"/>
      <c r="MFC66" s="286"/>
      <c r="MFD66" s="286"/>
      <c r="MFE66" s="287"/>
      <c r="MFF66" s="287"/>
      <c r="MFG66" s="285"/>
      <c r="MFH66" s="286"/>
      <c r="MFI66" s="286"/>
      <c r="MFJ66" s="286"/>
      <c r="MFK66" s="287"/>
      <c r="MFL66" s="287"/>
      <c r="MFM66" s="285"/>
      <c r="MFN66" s="287"/>
      <c r="MFO66" s="287"/>
      <c r="MFP66" s="285"/>
      <c r="MFQ66" s="286"/>
      <c r="MFR66" s="286"/>
      <c r="MFS66" s="286"/>
      <c r="MFT66" s="286"/>
      <c r="MFU66" s="286"/>
      <c r="MFV66" s="286"/>
      <c r="MFW66" s="163"/>
      <c r="MFX66" s="154"/>
      <c r="MFY66" s="287"/>
      <c r="MFZ66" s="287"/>
      <c r="MGA66" s="285"/>
      <c r="MGB66" s="287"/>
      <c r="MGC66" s="287"/>
      <c r="MGD66" s="285"/>
      <c r="MGE66" s="287"/>
      <c r="MGF66" s="287"/>
      <c r="MGG66" s="285"/>
      <c r="MGH66" s="287"/>
      <c r="MGI66" s="287"/>
      <c r="MGJ66" s="285"/>
      <c r="MGK66" s="287"/>
      <c r="MGL66" s="287"/>
      <c r="MGM66" s="285"/>
      <c r="MGN66" s="287"/>
      <c r="MGO66" s="287"/>
      <c r="MGP66" s="285"/>
      <c r="MGQ66" s="287"/>
      <c r="MGR66" s="287"/>
      <c r="MGS66" s="285"/>
      <c r="MGT66" s="287"/>
      <c r="MGU66" s="287"/>
      <c r="MGV66" s="285"/>
      <c r="MGW66" s="287"/>
      <c r="MGX66" s="287"/>
      <c r="MGY66" s="285"/>
      <c r="MGZ66" s="287"/>
      <c r="MHA66" s="287"/>
      <c r="MHB66" s="285"/>
      <c r="MHC66" s="287"/>
      <c r="MHD66" s="287"/>
      <c r="MHE66" s="285"/>
      <c r="MHF66" s="287"/>
      <c r="MHG66" s="287"/>
      <c r="MHH66" s="285"/>
      <c r="MHI66" s="287"/>
      <c r="MHJ66" s="287"/>
      <c r="MHK66" s="285"/>
      <c r="MHL66" s="287"/>
      <c r="MHM66" s="287"/>
      <c r="MHN66" s="285"/>
      <c r="MHO66" s="287"/>
      <c r="MHP66" s="287"/>
      <c r="MHQ66" s="285"/>
      <c r="MHR66" s="287"/>
      <c r="MHS66" s="287"/>
      <c r="MHT66" s="285"/>
      <c r="MHU66" s="287"/>
      <c r="MHV66" s="287"/>
      <c r="MHW66" s="285"/>
      <c r="MHX66" s="287"/>
      <c r="MHY66" s="287"/>
      <c r="MHZ66" s="285"/>
      <c r="MIA66" s="287"/>
      <c r="MIB66" s="287"/>
      <c r="MIC66" s="285"/>
      <c r="MID66" s="287"/>
      <c r="MIE66" s="287"/>
      <c r="MIF66" s="285"/>
      <c r="MIG66" s="287"/>
      <c r="MIH66" s="287"/>
      <c r="MII66" s="285"/>
      <c r="MIJ66" s="286"/>
      <c r="MIK66" s="286"/>
      <c r="MIL66" s="286"/>
      <c r="MIM66" s="287"/>
      <c r="MIN66" s="287"/>
      <c r="MIO66" s="285"/>
      <c r="MIP66" s="286"/>
      <c r="MIQ66" s="286"/>
      <c r="MIR66" s="286"/>
      <c r="MIS66" s="287"/>
      <c r="MIT66" s="287"/>
      <c r="MIU66" s="285"/>
      <c r="MIV66" s="287"/>
      <c r="MIW66" s="287"/>
      <c r="MIX66" s="285"/>
      <c r="MIY66" s="286"/>
      <c r="MIZ66" s="286"/>
      <c r="MJA66" s="286"/>
      <c r="MJB66" s="286"/>
      <c r="MJC66" s="286"/>
      <c r="MJD66" s="286"/>
      <c r="MJE66" s="163"/>
      <c r="MJF66" s="154"/>
      <c r="MJG66" s="287"/>
      <c r="MJH66" s="287"/>
      <c r="MJI66" s="285"/>
      <c r="MJJ66" s="287"/>
      <c r="MJK66" s="287"/>
      <c r="MJL66" s="285"/>
      <c r="MJM66" s="287"/>
      <c r="MJN66" s="287"/>
      <c r="MJO66" s="285"/>
      <c r="MJP66" s="287"/>
      <c r="MJQ66" s="287"/>
      <c r="MJR66" s="285"/>
      <c r="MJS66" s="287"/>
      <c r="MJT66" s="287"/>
      <c r="MJU66" s="285"/>
      <c r="MJV66" s="287"/>
      <c r="MJW66" s="287"/>
      <c r="MJX66" s="285"/>
      <c r="MJY66" s="287"/>
      <c r="MJZ66" s="287"/>
      <c r="MKA66" s="285"/>
      <c r="MKB66" s="287"/>
      <c r="MKC66" s="287"/>
      <c r="MKD66" s="285"/>
      <c r="MKE66" s="287"/>
      <c r="MKF66" s="287"/>
      <c r="MKG66" s="285"/>
      <c r="MKH66" s="287"/>
      <c r="MKI66" s="287"/>
      <c r="MKJ66" s="285"/>
      <c r="MKK66" s="287"/>
      <c r="MKL66" s="287"/>
      <c r="MKM66" s="285"/>
      <c r="MKN66" s="287"/>
      <c r="MKO66" s="287"/>
      <c r="MKP66" s="285"/>
      <c r="MKQ66" s="287"/>
      <c r="MKR66" s="287"/>
      <c r="MKS66" s="285"/>
      <c r="MKT66" s="287"/>
      <c r="MKU66" s="287"/>
      <c r="MKV66" s="285"/>
      <c r="MKW66" s="287"/>
      <c r="MKX66" s="287"/>
      <c r="MKY66" s="285"/>
      <c r="MKZ66" s="287"/>
      <c r="MLA66" s="287"/>
      <c r="MLB66" s="285"/>
      <c r="MLC66" s="287"/>
      <c r="MLD66" s="287"/>
      <c r="MLE66" s="285"/>
      <c r="MLF66" s="287"/>
      <c r="MLG66" s="287"/>
      <c r="MLH66" s="285"/>
      <c r="MLI66" s="287"/>
      <c r="MLJ66" s="287"/>
      <c r="MLK66" s="285"/>
      <c r="MLL66" s="287"/>
      <c r="MLM66" s="287"/>
      <c r="MLN66" s="285"/>
      <c r="MLO66" s="287"/>
      <c r="MLP66" s="287"/>
      <c r="MLQ66" s="285"/>
      <c r="MLR66" s="286"/>
      <c r="MLS66" s="286"/>
      <c r="MLT66" s="286"/>
      <c r="MLU66" s="287"/>
      <c r="MLV66" s="287"/>
      <c r="MLW66" s="285"/>
      <c r="MLX66" s="286"/>
      <c r="MLY66" s="286"/>
      <c r="MLZ66" s="286"/>
      <c r="MMA66" s="287"/>
      <c r="MMB66" s="287"/>
      <c r="MMC66" s="285"/>
      <c r="MMD66" s="287"/>
      <c r="MME66" s="287"/>
      <c r="MMF66" s="285"/>
      <c r="MMG66" s="286"/>
      <c r="MMH66" s="286"/>
      <c r="MMI66" s="286"/>
      <c r="MMJ66" s="286"/>
      <c r="MMK66" s="286"/>
      <c r="MML66" s="286"/>
      <c r="MMM66" s="163"/>
      <c r="MMN66" s="154"/>
      <c r="MMO66" s="287"/>
      <c r="MMP66" s="287"/>
      <c r="MMQ66" s="285"/>
      <c r="MMR66" s="287"/>
      <c r="MMS66" s="287"/>
      <c r="MMT66" s="285"/>
      <c r="MMU66" s="287"/>
      <c r="MMV66" s="287"/>
      <c r="MMW66" s="285"/>
      <c r="MMX66" s="287"/>
      <c r="MMY66" s="287"/>
      <c r="MMZ66" s="285"/>
      <c r="MNA66" s="287"/>
      <c r="MNB66" s="287"/>
      <c r="MNC66" s="285"/>
      <c r="MND66" s="287"/>
      <c r="MNE66" s="287"/>
      <c r="MNF66" s="285"/>
      <c r="MNG66" s="287"/>
      <c r="MNH66" s="287"/>
      <c r="MNI66" s="285"/>
      <c r="MNJ66" s="287"/>
      <c r="MNK66" s="287"/>
      <c r="MNL66" s="285"/>
      <c r="MNM66" s="287"/>
      <c r="MNN66" s="287"/>
      <c r="MNO66" s="285"/>
      <c r="MNP66" s="287"/>
      <c r="MNQ66" s="287"/>
      <c r="MNR66" s="285"/>
      <c r="MNS66" s="287"/>
      <c r="MNT66" s="287"/>
      <c r="MNU66" s="285"/>
      <c r="MNV66" s="287"/>
      <c r="MNW66" s="287"/>
      <c r="MNX66" s="285"/>
      <c r="MNY66" s="287"/>
      <c r="MNZ66" s="287"/>
      <c r="MOA66" s="285"/>
      <c r="MOB66" s="287"/>
      <c r="MOC66" s="287"/>
      <c r="MOD66" s="285"/>
      <c r="MOE66" s="287"/>
      <c r="MOF66" s="287"/>
      <c r="MOG66" s="285"/>
      <c r="MOH66" s="287"/>
      <c r="MOI66" s="287"/>
      <c r="MOJ66" s="285"/>
      <c r="MOK66" s="287"/>
      <c r="MOL66" s="287"/>
      <c r="MOM66" s="285"/>
      <c r="MON66" s="287"/>
      <c r="MOO66" s="287"/>
      <c r="MOP66" s="285"/>
      <c r="MOQ66" s="287"/>
      <c r="MOR66" s="287"/>
      <c r="MOS66" s="285"/>
      <c r="MOT66" s="287"/>
      <c r="MOU66" s="287"/>
      <c r="MOV66" s="285"/>
      <c r="MOW66" s="287"/>
      <c r="MOX66" s="287"/>
      <c r="MOY66" s="285"/>
      <c r="MOZ66" s="286"/>
      <c r="MPA66" s="286"/>
      <c r="MPB66" s="286"/>
      <c r="MPC66" s="287"/>
      <c r="MPD66" s="287"/>
      <c r="MPE66" s="285"/>
      <c r="MPF66" s="286"/>
      <c r="MPG66" s="286"/>
      <c r="MPH66" s="286"/>
      <c r="MPI66" s="287"/>
      <c r="MPJ66" s="287"/>
      <c r="MPK66" s="285"/>
      <c r="MPL66" s="287"/>
      <c r="MPM66" s="287"/>
      <c r="MPN66" s="285"/>
      <c r="MPO66" s="286"/>
      <c r="MPP66" s="286"/>
      <c r="MPQ66" s="286"/>
      <c r="MPR66" s="286"/>
      <c r="MPS66" s="286"/>
      <c r="MPT66" s="286"/>
      <c r="MPU66" s="163"/>
      <c r="MPV66" s="154"/>
      <c r="MPW66" s="287"/>
      <c r="MPX66" s="287"/>
      <c r="MPY66" s="285"/>
      <c r="MPZ66" s="287"/>
      <c r="MQA66" s="287"/>
      <c r="MQB66" s="285"/>
      <c r="MQC66" s="287"/>
      <c r="MQD66" s="287"/>
      <c r="MQE66" s="285"/>
      <c r="MQF66" s="287"/>
      <c r="MQG66" s="287"/>
      <c r="MQH66" s="285"/>
      <c r="MQI66" s="287"/>
      <c r="MQJ66" s="287"/>
      <c r="MQK66" s="285"/>
      <c r="MQL66" s="287"/>
      <c r="MQM66" s="287"/>
      <c r="MQN66" s="285"/>
      <c r="MQO66" s="287"/>
      <c r="MQP66" s="287"/>
      <c r="MQQ66" s="285"/>
      <c r="MQR66" s="287"/>
      <c r="MQS66" s="287"/>
      <c r="MQT66" s="285"/>
      <c r="MQU66" s="287"/>
      <c r="MQV66" s="287"/>
      <c r="MQW66" s="285"/>
      <c r="MQX66" s="287"/>
      <c r="MQY66" s="287"/>
      <c r="MQZ66" s="285"/>
      <c r="MRA66" s="287"/>
      <c r="MRB66" s="287"/>
      <c r="MRC66" s="285"/>
      <c r="MRD66" s="287"/>
      <c r="MRE66" s="287"/>
      <c r="MRF66" s="285"/>
      <c r="MRG66" s="287"/>
      <c r="MRH66" s="287"/>
      <c r="MRI66" s="285"/>
      <c r="MRJ66" s="287"/>
      <c r="MRK66" s="287"/>
      <c r="MRL66" s="285"/>
      <c r="MRM66" s="287"/>
      <c r="MRN66" s="287"/>
      <c r="MRO66" s="285"/>
      <c r="MRP66" s="287"/>
      <c r="MRQ66" s="287"/>
      <c r="MRR66" s="285"/>
      <c r="MRS66" s="287"/>
      <c r="MRT66" s="287"/>
      <c r="MRU66" s="285"/>
      <c r="MRV66" s="287"/>
      <c r="MRW66" s="287"/>
      <c r="MRX66" s="285"/>
      <c r="MRY66" s="287"/>
      <c r="MRZ66" s="287"/>
      <c r="MSA66" s="285"/>
      <c r="MSB66" s="287"/>
      <c r="MSC66" s="287"/>
      <c r="MSD66" s="285"/>
      <c r="MSE66" s="287"/>
      <c r="MSF66" s="287"/>
      <c r="MSG66" s="285"/>
      <c r="MSH66" s="286"/>
      <c r="MSI66" s="286"/>
      <c r="MSJ66" s="286"/>
      <c r="MSK66" s="287"/>
      <c r="MSL66" s="287"/>
      <c r="MSM66" s="285"/>
      <c r="MSN66" s="286"/>
      <c r="MSO66" s="286"/>
      <c r="MSP66" s="286"/>
      <c r="MSQ66" s="287"/>
      <c r="MSR66" s="287"/>
      <c r="MSS66" s="285"/>
      <c r="MST66" s="287"/>
      <c r="MSU66" s="287"/>
      <c r="MSV66" s="285"/>
      <c r="MSW66" s="286"/>
      <c r="MSX66" s="286"/>
      <c r="MSY66" s="286"/>
      <c r="MSZ66" s="286"/>
      <c r="MTA66" s="286"/>
      <c r="MTB66" s="286"/>
      <c r="MTC66" s="163"/>
      <c r="MTD66" s="154"/>
      <c r="MTE66" s="287"/>
      <c r="MTF66" s="287"/>
      <c r="MTG66" s="285"/>
      <c r="MTH66" s="287"/>
      <c r="MTI66" s="287"/>
      <c r="MTJ66" s="285"/>
      <c r="MTK66" s="287"/>
      <c r="MTL66" s="287"/>
      <c r="MTM66" s="285"/>
      <c r="MTN66" s="287"/>
      <c r="MTO66" s="287"/>
      <c r="MTP66" s="285"/>
      <c r="MTQ66" s="287"/>
      <c r="MTR66" s="287"/>
      <c r="MTS66" s="285"/>
      <c r="MTT66" s="287"/>
      <c r="MTU66" s="287"/>
      <c r="MTV66" s="285"/>
      <c r="MTW66" s="287"/>
      <c r="MTX66" s="287"/>
      <c r="MTY66" s="285"/>
      <c r="MTZ66" s="287"/>
      <c r="MUA66" s="287"/>
      <c r="MUB66" s="285"/>
      <c r="MUC66" s="287"/>
      <c r="MUD66" s="287"/>
      <c r="MUE66" s="285"/>
      <c r="MUF66" s="287"/>
      <c r="MUG66" s="287"/>
      <c r="MUH66" s="285"/>
      <c r="MUI66" s="287"/>
      <c r="MUJ66" s="287"/>
      <c r="MUK66" s="285"/>
      <c r="MUL66" s="287"/>
      <c r="MUM66" s="287"/>
      <c r="MUN66" s="285"/>
      <c r="MUO66" s="287"/>
      <c r="MUP66" s="287"/>
      <c r="MUQ66" s="285"/>
      <c r="MUR66" s="287"/>
      <c r="MUS66" s="287"/>
      <c r="MUT66" s="285"/>
      <c r="MUU66" s="287"/>
      <c r="MUV66" s="287"/>
      <c r="MUW66" s="285"/>
      <c r="MUX66" s="287"/>
      <c r="MUY66" s="287"/>
      <c r="MUZ66" s="285"/>
      <c r="MVA66" s="287"/>
      <c r="MVB66" s="287"/>
      <c r="MVC66" s="285"/>
      <c r="MVD66" s="287"/>
      <c r="MVE66" s="287"/>
      <c r="MVF66" s="285"/>
      <c r="MVG66" s="287"/>
      <c r="MVH66" s="287"/>
      <c r="MVI66" s="285"/>
      <c r="MVJ66" s="287"/>
      <c r="MVK66" s="287"/>
      <c r="MVL66" s="285"/>
      <c r="MVM66" s="287"/>
      <c r="MVN66" s="287"/>
      <c r="MVO66" s="285"/>
      <c r="MVP66" s="286"/>
      <c r="MVQ66" s="286"/>
      <c r="MVR66" s="286"/>
      <c r="MVS66" s="287"/>
      <c r="MVT66" s="287"/>
      <c r="MVU66" s="285"/>
      <c r="MVV66" s="286"/>
      <c r="MVW66" s="286"/>
      <c r="MVX66" s="286"/>
      <c r="MVY66" s="287"/>
      <c r="MVZ66" s="287"/>
      <c r="MWA66" s="285"/>
      <c r="MWB66" s="287"/>
      <c r="MWC66" s="287"/>
      <c r="MWD66" s="285"/>
      <c r="MWE66" s="286"/>
      <c r="MWF66" s="286"/>
      <c r="MWG66" s="286"/>
      <c r="MWH66" s="286"/>
      <c r="MWI66" s="286"/>
      <c r="MWJ66" s="286"/>
      <c r="MWK66" s="163"/>
      <c r="MWL66" s="154"/>
      <c r="MWM66" s="287"/>
      <c r="MWN66" s="287"/>
      <c r="MWO66" s="285"/>
      <c r="MWP66" s="287"/>
      <c r="MWQ66" s="287"/>
      <c r="MWR66" s="285"/>
      <c r="MWS66" s="287"/>
      <c r="MWT66" s="287"/>
      <c r="MWU66" s="285"/>
      <c r="MWV66" s="287"/>
      <c r="MWW66" s="287"/>
      <c r="MWX66" s="285"/>
      <c r="MWY66" s="287"/>
      <c r="MWZ66" s="287"/>
      <c r="MXA66" s="285"/>
      <c r="MXB66" s="287"/>
      <c r="MXC66" s="287"/>
      <c r="MXD66" s="285"/>
      <c r="MXE66" s="287"/>
      <c r="MXF66" s="287"/>
      <c r="MXG66" s="285"/>
      <c r="MXH66" s="287"/>
      <c r="MXI66" s="287"/>
      <c r="MXJ66" s="285"/>
      <c r="MXK66" s="287"/>
      <c r="MXL66" s="287"/>
      <c r="MXM66" s="285"/>
      <c r="MXN66" s="287"/>
      <c r="MXO66" s="287"/>
      <c r="MXP66" s="285"/>
      <c r="MXQ66" s="287"/>
      <c r="MXR66" s="287"/>
      <c r="MXS66" s="285"/>
      <c r="MXT66" s="287"/>
      <c r="MXU66" s="287"/>
      <c r="MXV66" s="285"/>
      <c r="MXW66" s="287"/>
      <c r="MXX66" s="287"/>
      <c r="MXY66" s="285"/>
      <c r="MXZ66" s="287"/>
      <c r="MYA66" s="287"/>
      <c r="MYB66" s="285"/>
      <c r="MYC66" s="287"/>
      <c r="MYD66" s="287"/>
      <c r="MYE66" s="285"/>
      <c r="MYF66" s="287"/>
      <c r="MYG66" s="287"/>
      <c r="MYH66" s="285"/>
      <c r="MYI66" s="287"/>
      <c r="MYJ66" s="287"/>
      <c r="MYK66" s="285"/>
      <c r="MYL66" s="287"/>
      <c r="MYM66" s="287"/>
      <c r="MYN66" s="285"/>
      <c r="MYO66" s="287"/>
      <c r="MYP66" s="287"/>
      <c r="MYQ66" s="285"/>
      <c r="MYR66" s="287"/>
      <c r="MYS66" s="287"/>
      <c r="MYT66" s="285"/>
      <c r="MYU66" s="287"/>
      <c r="MYV66" s="287"/>
      <c r="MYW66" s="285"/>
      <c r="MYX66" s="286"/>
      <c r="MYY66" s="286"/>
      <c r="MYZ66" s="286"/>
      <c r="MZA66" s="287"/>
      <c r="MZB66" s="287"/>
      <c r="MZC66" s="285"/>
      <c r="MZD66" s="286"/>
      <c r="MZE66" s="286"/>
      <c r="MZF66" s="286"/>
      <c r="MZG66" s="287"/>
      <c r="MZH66" s="287"/>
      <c r="MZI66" s="285"/>
      <c r="MZJ66" s="287"/>
      <c r="MZK66" s="287"/>
      <c r="MZL66" s="285"/>
      <c r="MZM66" s="286"/>
      <c r="MZN66" s="286"/>
      <c r="MZO66" s="286"/>
      <c r="MZP66" s="286"/>
      <c r="MZQ66" s="286"/>
      <c r="MZR66" s="286"/>
      <c r="MZS66" s="163"/>
      <c r="MZT66" s="154"/>
      <c r="MZU66" s="287"/>
      <c r="MZV66" s="287"/>
      <c r="MZW66" s="285"/>
      <c r="MZX66" s="287"/>
      <c r="MZY66" s="287"/>
      <c r="MZZ66" s="285"/>
      <c r="NAA66" s="287"/>
      <c r="NAB66" s="287"/>
      <c r="NAC66" s="285"/>
      <c r="NAD66" s="287"/>
      <c r="NAE66" s="287"/>
      <c r="NAF66" s="285"/>
      <c r="NAG66" s="287"/>
      <c r="NAH66" s="287"/>
      <c r="NAI66" s="285"/>
      <c r="NAJ66" s="287"/>
      <c r="NAK66" s="287"/>
      <c r="NAL66" s="285"/>
      <c r="NAM66" s="287"/>
      <c r="NAN66" s="287"/>
      <c r="NAO66" s="285"/>
      <c r="NAP66" s="287"/>
      <c r="NAQ66" s="287"/>
      <c r="NAR66" s="285"/>
      <c r="NAS66" s="287"/>
      <c r="NAT66" s="287"/>
      <c r="NAU66" s="285"/>
      <c r="NAV66" s="287"/>
      <c r="NAW66" s="287"/>
      <c r="NAX66" s="285"/>
      <c r="NAY66" s="287"/>
      <c r="NAZ66" s="287"/>
      <c r="NBA66" s="285"/>
      <c r="NBB66" s="287"/>
      <c r="NBC66" s="287"/>
      <c r="NBD66" s="285"/>
      <c r="NBE66" s="287"/>
      <c r="NBF66" s="287"/>
      <c r="NBG66" s="285"/>
      <c r="NBH66" s="287"/>
      <c r="NBI66" s="287"/>
      <c r="NBJ66" s="285"/>
      <c r="NBK66" s="287"/>
      <c r="NBL66" s="287"/>
      <c r="NBM66" s="285"/>
      <c r="NBN66" s="287"/>
      <c r="NBO66" s="287"/>
      <c r="NBP66" s="285"/>
      <c r="NBQ66" s="287"/>
      <c r="NBR66" s="287"/>
      <c r="NBS66" s="285"/>
      <c r="NBT66" s="287"/>
      <c r="NBU66" s="287"/>
      <c r="NBV66" s="285"/>
      <c r="NBW66" s="287"/>
      <c r="NBX66" s="287"/>
      <c r="NBY66" s="285"/>
      <c r="NBZ66" s="287"/>
      <c r="NCA66" s="287"/>
      <c r="NCB66" s="285"/>
      <c r="NCC66" s="287"/>
      <c r="NCD66" s="287"/>
      <c r="NCE66" s="285"/>
      <c r="NCF66" s="286"/>
      <c r="NCG66" s="286"/>
      <c r="NCH66" s="286"/>
      <c r="NCI66" s="287"/>
      <c r="NCJ66" s="287"/>
      <c r="NCK66" s="285"/>
      <c r="NCL66" s="286"/>
      <c r="NCM66" s="286"/>
      <c r="NCN66" s="286"/>
      <c r="NCO66" s="287"/>
      <c r="NCP66" s="287"/>
      <c r="NCQ66" s="285"/>
      <c r="NCR66" s="287"/>
      <c r="NCS66" s="287"/>
      <c r="NCT66" s="285"/>
      <c r="NCU66" s="286"/>
      <c r="NCV66" s="286"/>
      <c r="NCW66" s="286"/>
      <c r="NCX66" s="286"/>
      <c r="NCY66" s="286"/>
      <c r="NCZ66" s="286"/>
      <c r="NDA66" s="163"/>
      <c r="NDB66" s="154"/>
      <c r="NDC66" s="287"/>
      <c r="NDD66" s="287"/>
      <c r="NDE66" s="285"/>
      <c r="NDF66" s="287"/>
      <c r="NDG66" s="287"/>
      <c r="NDH66" s="285"/>
      <c r="NDI66" s="287"/>
      <c r="NDJ66" s="287"/>
      <c r="NDK66" s="285"/>
      <c r="NDL66" s="287"/>
      <c r="NDM66" s="287"/>
      <c r="NDN66" s="285"/>
      <c r="NDO66" s="287"/>
      <c r="NDP66" s="287"/>
      <c r="NDQ66" s="285"/>
      <c r="NDR66" s="287"/>
      <c r="NDS66" s="287"/>
      <c r="NDT66" s="285"/>
      <c r="NDU66" s="287"/>
      <c r="NDV66" s="287"/>
      <c r="NDW66" s="285"/>
      <c r="NDX66" s="287"/>
      <c r="NDY66" s="287"/>
      <c r="NDZ66" s="285"/>
      <c r="NEA66" s="287"/>
      <c r="NEB66" s="287"/>
      <c r="NEC66" s="285"/>
      <c r="NED66" s="287"/>
      <c r="NEE66" s="287"/>
      <c r="NEF66" s="285"/>
      <c r="NEG66" s="287"/>
      <c r="NEH66" s="287"/>
      <c r="NEI66" s="285"/>
      <c r="NEJ66" s="287"/>
      <c r="NEK66" s="287"/>
      <c r="NEL66" s="285"/>
      <c r="NEM66" s="287"/>
      <c r="NEN66" s="287"/>
      <c r="NEO66" s="285"/>
      <c r="NEP66" s="287"/>
      <c r="NEQ66" s="287"/>
      <c r="NER66" s="285"/>
      <c r="NES66" s="287"/>
      <c r="NET66" s="287"/>
      <c r="NEU66" s="285"/>
      <c r="NEV66" s="287"/>
      <c r="NEW66" s="287"/>
      <c r="NEX66" s="285"/>
      <c r="NEY66" s="287"/>
      <c r="NEZ66" s="287"/>
      <c r="NFA66" s="285"/>
      <c r="NFB66" s="287"/>
      <c r="NFC66" s="287"/>
      <c r="NFD66" s="285"/>
      <c r="NFE66" s="287"/>
      <c r="NFF66" s="287"/>
      <c r="NFG66" s="285"/>
      <c r="NFH66" s="287"/>
      <c r="NFI66" s="287"/>
      <c r="NFJ66" s="285"/>
      <c r="NFK66" s="287"/>
      <c r="NFL66" s="287"/>
      <c r="NFM66" s="285"/>
      <c r="NFN66" s="286"/>
      <c r="NFO66" s="286"/>
      <c r="NFP66" s="286"/>
      <c r="NFQ66" s="287"/>
      <c r="NFR66" s="287"/>
      <c r="NFS66" s="285"/>
      <c r="NFT66" s="286"/>
      <c r="NFU66" s="286"/>
      <c r="NFV66" s="286"/>
      <c r="NFW66" s="287"/>
      <c r="NFX66" s="287"/>
      <c r="NFY66" s="285"/>
      <c r="NFZ66" s="287"/>
      <c r="NGA66" s="287"/>
      <c r="NGB66" s="285"/>
      <c r="NGC66" s="286"/>
      <c r="NGD66" s="286"/>
      <c r="NGE66" s="286"/>
      <c r="NGF66" s="286"/>
      <c r="NGG66" s="286"/>
      <c r="NGH66" s="286"/>
      <c r="NGI66" s="163"/>
      <c r="NGJ66" s="154"/>
      <c r="NGK66" s="287"/>
      <c r="NGL66" s="287"/>
      <c r="NGM66" s="285"/>
      <c r="NGN66" s="287"/>
      <c r="NGO66" s="287"/>
      <c r="NGP66" s="285"/>
      <c r="NGQ66" s="287"/>
      <c r="NGR66" s="287"/>
      <c r="NGS66" s="285"/>
      <c r="NGT66" s="287"/>
      <c r="NGU66" s="287"/>
      <c r="NGV66" s="285"/>
      <c r="NGW66" s="287"/>
      <c r="NGX66" s="287"/>
      <c r="NGY66" s="285"/>
      <c r="NGZ66" s="287"/>
      <c r="NHA66" s="287"/>
      <c r="NHB66" s="285"/>
      <c r="NHC66" s="287"/>
      <c r="NHD66" s="287"/>
      <c r="NHE66" s="285"/>
      <c r="NHF66" s="287"/>
      <c r="NHG66" s="287"/>
      <c r="NHH66" s="285"/>
      <c r="NHI66" s="287"/>
      <c r="NHJ66" s="287"/>
      <c r="NHK66" s="285"/>
      <c r="NHL66" s="287"/>
      <c r="NHM66" s="287"/>
      <c r="NHN66" s="285"/>
      <c r="NHO66" s="287"/>
      <c r="NHP66" s="287"/>
      <c r="NHQ66" s="285"/>
      <c r="NHR66" s="287"/>
      <c r="NHS66" s="287"/>
      <c r="NHT66" s="285"/>
      <c r="NHU66" s="287"/>
      <c r="NHV66" s="287"/>
      <c r="NHW66" s="285"/>
      <c r="NHX66" s="287"/>
      <c r="NHY66" s="287"/>
      <c r="NHZ66" s="285"/>
      <c r="NIA66" s="287"/>
      <c r="NIB66" s="287"/>
      <c r="NIC66" s="285"/>
      <c r="NID66" s="287"/>
      <c r="NIE66" s="287"/>
      <c r="NIF66" s="285"/>
      <c r="NIG66" s="287"/>
      <c r="NIH66" s="287"/>
      <c r="NII66" s="285"/>
      <c r="NIJ66" s="287"/>
      <c r="NIK66" s="287"/>
      <c r="NIL66" s="285"/>
      <c r="NIM66" s="287"/>
      <c r="NIN66" s="287"/>
      <c r="NIO66" s="285"/>
      <c r="NIP66" s="287"/>
      <c r="NIQ66" s="287"/>
      <c r="NIR66" s="285"/>
      <c r="NIS66" s="287"/>
      <c r="NIT66" s="287"/>
      <c r="NIU66" s="285"/>
      <c r="NIV66" s="286"/>
      <c r="NIW66" s="286"/>
      <c r="NIX66" s="286"/>
      <c r="NIY66" s="287"/>
      <c r="NIZ66" s="287"/>
      <c r="NJA66" s="285"/>
      <c r="NJB66" s="286"/>
      <c r="NJC66" s="286"/>
      <c r="NJD66" s="286"/>
      <c r="NJE66" s="287"/>
      <c r="NJF66" s="287"/>
      <c r="NJG66" s="285"/>
      <c r="NJH66" s="287"/>
      <c r="NJI66" s="287"/>
      <c r="NJJ66" s="285"/>
      <c r="NJK66" s="286"/>
      <c r="NJL66" s="286"/>
      <c r="NJM66" s="286"/>
      <c r="NJN66" s="286"/>
      <c r="NJO66" s="286"/>
      <c r="NJP66" s="286"/>
      <c r="NJQ66" s="163"/>
      <c r="NJR66" s="154"/>
      <c r="NJS66" s="287"/>
      <c r="NJT66" s="287"/>
      <c r="NJU66" s="285"/>
      <c r="NJV66" s="287"/>
      <c r="NJW66" s="287"/>
      <c r="NJX66" s="285"/>
      <c r="NJY66" s="287"/>
      <c r="NJZ66" s="287"/>
      <c r="NKA66" s="285"/>
      <c r="NKB66" s="287"/>
      <c r="NKC66" s="287"/>
      <c r="NKD66" s="285"/>
      <c r="NKE66" s="287"/>
      <c r="NKF66" s="287"/>
      <c r="NKG66" s="285"/>
      <c r="NKH66" s="287"/>
      <c r="NKI66" s="287"/>
      <c r="NKJ66" s="285"/>
      <c r="NKK66" s="287"/>
      <c r="NKL66" s="287"/>
      <c r="NKM66" s="285"/>
      <c r="NKN66" s="287"/>
      <c r="NKO66" s="287"/>
      <c r="NKP66" s="285"/>
      <c r="NKQ66" s="287"/>
      <c r="NKR66" s="287"/>
      <c r="NKS66" s="285"/>
      <c r="NKT66" s="287"/>
      <c r="NKU66" s="287"/>
      <c r="NKV66" s="285"/>
      <c r="NKW66" s="287"/>
      <c r="NKX66" s="287"/>
      <c r="NKY66" s="285"/>
      <c r="NKZ66" s="287"/>
      <c r="NLA66" s="287"/>
      <c r="NLB66" s="285"/>
      <c r="NLC66" s="287"/>
      <c r="NLD66" s="287"/>
      <c r="NLE66" s="285"/>
      <c r="NLF66" s="287"/>
      <c r="NLG66" s="287"/>
      <c r="NLH66" s="285"/>
      <c r="NLI66" s="287"/>
      <c r="NLJ66" s="287"/>
      <c r="NLK66" s="285"/>
      <c r="NLL66" s="287"/>
      <c r="NLM66" s="287"/>
      <c r="NLN66" s="285"/>
      <c r="NLO66" s="287"/>
      <c r="NLP66" s="287"/>
      <c r="NLQ66" s="285"/>
      <c r="NLR66" s="287"/>
      <c r="NLS66" s="287"/>
      <c r="NLT66" s="285"/>
      <c r="NLU66" s="287"/>
      <c r="NLV66" s="287"/>
      <c r="NLW66" s="285"/>
      <c r="NLX66" s="287"/>
      <c r="NLY66" s="287"/>
      <c r="NLZ66" s="285"/>
      <c r="NMA66" s="287"/>
      <c r="NMB66" s="287"/>
      <c r="NMC66" s="285"/>
      <c r="NMD66" s="286"/>
      <c r="NME66" s="286"/>
      <c r="NMF66" s="286"/>
      <c r="NMG66" s="287"/>
      <c r="NMH66" s="287"/>
      <c r="NMI66" s="285"/>
      <c r="NMJ66" s="286"/>
      <c r="NMK66" s="286"/>
      <c r="NML66" s="286"/>
      <c r="NMM66" s="287"/>
      <c r="NMN66" s="287"/>
      <c r="NMO66" s="285"/>
      <c r="NMP66" s="287"/>
      <c r="NMQ66" s="287"/>
      <c r="NMR66" s="285"/>
      <c r="NMS66" s="286"/>
      <c r="NMT66" s="286"/>
      <c r="NMU66" s="286"/>
      <c r="NMV66" s="286"/>
      <c r="NMW66" s="286"/>
      <c r="NMX66" s="286"/>
      <c r="NMY66" s="163"/>
      <c r="NMZ66" s="154"/>
      <c r="NNA66" s="287"/>
      <c r="NNB66" s="287"/>
      <c r="NNC66" s="285"/>
      <c r="NND66" s="287"/>
      <c r="NNE66" s="287"/>
      <c r="NNF66" s="285"/>
      <c r="NNG66" s="287"/>
      <c r="NNH66" s="287"/>
      <c r="NNI66" s="285"/>
      <c r="NNJ66" s="287"/>
      <c r="NNK66" s="287"/>
      <c r="NNL66" s="285"/>
      <c r="NNM66" s="287"/>
      <c r="NNN66" s="287"/>
      <c r="NNO66" s="285"/>
      <c r="NNP66" s="287"/>
      <c r="NNQ66" s="287"/>
      <c r="NNR66" s="285"/>
      <c r="NNS66" s="287"/>
      <c r="NNT66" s="287"/>
      <c r="NNU66" s="285"/>
      <c r="NNV66" s="287"/>
      <c r="NNW66" s="287"/>
      <c r="NNX66" s="285"/>
      <c r="NNY66" s="287"/>
      <c r="NNZ66" s="287"/>
      <c r="NOA66" s="285"/>
      <c r="NOB66" s="287"/>
      <c r="NOC66" s="287"/>
      <c r="NOD66" s="285"/>
      <c r="NOE66" s="287"/>
      <c r="NOF66" s="287"/>
      <c r="NOG66" s="285"/>
      <c r="NOH66" s="287"/>
      <c r="NOI66" s="287"/>
      <c r="NOJ66" s="285"/>
      <c r="NOK66" s="287"/>
      <c r="NOL66" s="287"/>
      <c r="NOM66" s="285"/>
      <c r="NON66" s="287"/>
      <c r="NOO66" s="287"/>
      <c r="NOP66" s="285"/>
      <c r="NOQ66" s="287"/>
      <c r="NOR66" s="287"/>
      <c r="NOS66" s="285"/>
      <c r="NOT66" s="287"/>
      <c r="NOU66" s="287"/>
      <c r="NOV66" s="285"/>
      <c r="NOW66" s="287"/>
      <c r="NOX66" s="287"/>
      <c r="NOY66" s="285"/>
      <c r="NOZ66" s="287"/>
      <c r="NPA66" s="287"/>
      <c r="NPB66" s="285"/>
      <c r="NPC66" s="287"/>
      <c r="NPD66" s="287"/>
      <c r="NPE66" s="285"/>
      <c r="NPF66" s="287"/>
      <c r="NPG66" s="287"/>
      <c r="NPH66" s="285"/>
      <c r="NPI66" s="287"/>
      <c r="NPJ66" s="287"/>
      <c r="NPK66" s="285"/>
      <c r="NPL66" s="286"/>
      <c r="NPM66" s="286"/>
      <c r="NPN66" s="286"/>
      <c r="NPO66" s="287"/>
      <c r="NPP66" s="287"/>
      <c r="NPQ66" s="285"/>
      <c r="NPR66" s="286"/>
      <c r="NPS66" s="286"/>
      <c r="NPT66" s="286"/>
      <c r="NPU66" s="287"/>
      <c r="NPV66" s="287"/>
      <c r="NPW66" s="285"/>
      <c r="NPX66" s="287"/>
      <c r="NPY66" s="287"/>
      <c r="NPZ66" s="285"/>
      <c r="NQA66" s="286"/>
      <c r="NQB66" s="286"/>
      <c r="NQC66" s="286"/>
      <c r="NQD66" s="286"/>
      <c r="NQE66" s="286"/>
      <c r="NQF66" s="286"/>
      <c r="NQG66" s="163"/>
      <c r="NQH66" s="154"/>
      <c r="NQI66" s="287"/>
      <c r="NQJ66" s="287"/>
      <c r="NQK66" s="285"/>
      <c r="NQL66" s="287"/>
      <c r="NQM66" s="287"/>
      <c r="NQN66" s="285"/>
      <c r="NQO66" s="287"/>
      <c r="NQP66" s="287"/>
      <c r="NQQ66" s="285"/>
      <c r="NQR66" s="287"/>
      <c r="NQS66" s="287"/>
      <c r="NQT66" s="285"/>
      <c r="NQU66" s="287"/>
      <c r="NQV66" s="287"/>
      <c r="NQW66" s="285"/>
      <c r="NQX66" s="287"/>
      <c r="NQY66" s="287"/>
      <c r="NQZ66" s="285"/>
      <c r="NRA66" s="287"/>
      <c r="NRB66" s="287"/>
      <c r="NRC66" s="285"/>
      <c r="NRD66" s="287"/>
      <c r="NRE66" s="287"/>
      <c r="NRF66" s="285"/>
      <c r="NRG66" s="287"/>
      <c r="NRH66" s="287"/>
      <c r="NRI66" s="285"/>
      <c r="NRJ66" s="287"/>
      <c r="NRK66" s="287"/>
      <c r="NRL66" s="285"/>
      <c r="NRM66" s="287"/>
      <c r="NRN66" s="287"/>
      <c r="NRO66" s="285"/>
      <c r="NRP66" s="287"/>
      <c r="NRQ66" s="287"/>
      <c r="NRR66" s="285"/>
      <c r="NRS66" s="287"/>
      <c r="NRT66" s="287"/>
      <c r="NRU66" s="285"/>
      <c r="NRV66" s="287"/>
      <c r="NRW66" s="287"/>
      <c r="NRX66" s="285"/>
      <c r="NRY66" s="287"/>
      <c r="NRZ66" s="287"/>
      <c r="NSA66" s="285"/>
      <c r="NSB66" s="287"/>
      <c r="NSC66" s="287"/>
      <c r="NSD66" s="285"/>
      <c r="NSE66" s="287"/>
      <c r="NSF66" s="287"/>
      <c r="NSG66" s="285"/>
      <c r="NSH66" s="287"/>
      <c r="NSI66" s="287"/>
      <c r="NSJ66" s="285"/>
      <c r="NSK66" s="287"/>
      <c r="NSL66" s="287"/>
      <c r="NSM66" s="285"/>
      <c r="NSN66" s="287"/>
      <c r="NSO66" s="287"/>
      <c r="NSP66" s="285"/>
      <c r="NSQ66" s="287"/>
      <c r="NSR66" s="287"/>
      <c r="NSS66" s="285"/>
      <c r="NST66" s="286"/>
      <c r="NSU66" s="286"/>
      <c r="NSV66" s="286"/>
      <c r="NSW66" s="287"/>
      <c r="NSX66" s="287"/>
      <c r="NSY66" s="285"/>
      <c r="NSZ66" s="286"/>
      <c r="NTA66" s="286"/>
      <c r="NTB66" s="286"/>
      <c r="NTC66" s="287"/>
      <c r="NTD66" s="287"/>
      <c r="NTE66" s="285"/>
      <c r="NTF66" s="287"/>
      <c r="NTG66" s="287"/>
      <c r="NTH66" s="285"/>
      <c r="NTI66" s="286"/>
      <c r="NTJ66" s="286"/>
      <c r="NTK66" s="286"/>
      <c r="NTL66" s="286"/>
      <c r="NTM66" s="286"/>
      <c r="NTN66" s="286"/>
      <c r="NTO66" s="163"/>
      <c r="NTP66" s="154"/>
      <c r="NTQ66" s="287"/>
      <c r="NTR66" s="287"/>
      <c r="NTS66" s="285"/>
      <c r="NTT66" s="287"/>
      <c r="NTU66" s="287"/>
      <c r="NTV66" s="285"/>
      <c r="NTW66" s="287"/>
      <c r="NTX66" s="287"/>
      <c r="NTY66" s="285"/>
      <c r="NTZ66" s="287"/>
      <c r="NUA66" s="287"/>
      <c r="NUB66" s="285"/>
      <c r="NUC66" s="287"/>
      <c r="NUD66" s="287"/>
      <c r="NUE66" s="285"/>
      <c r="NUF66" s="287"/>
      <c r="NUG66" s="287"/>
      <c r="NUH66" s="285"/>
      <c r="NUI66" s="287"/>
      <c r="NUJ66" s="287"/>
      <c r="NUK66" s="285"/>
      <c r="NUL66" s="287"/>
      <c r="NUM66" s="287"/>
      <c r="NUN66" s="285"/>
      <c r="NUO66" s="287"/>
      <c r="NUP66" s="287"/>
      <c r="NUQ66" s="285"/>
      <c r="NUR66" s="287"/>
      <c r="NUS66" s="287"/>
      <c r="NUT66" s="285"/>
      <c r="NUU66" s="287"/>
      <c r="NUV66" s="287"/>
      <c r="NUW66" s="285"/>
      <c r="NUX66" s="287"/>
      <c r="NUY66" s="287"/>
      <c r="NUZ66" s="285"/>
      <c r="NVA66" s="287"/>
      <c r="NVB66" s="287"/>
      <c r="NVC66" s="285"/>
      <c r="NVD66" s="287"/>
      <c r="NVE66" s="287"/>
      <c r="NVF66" s="285"/>
      <c r="NVG66" s="287"/>
      <c r="NVH66" s="287"/>
      <c r="NVI66" s="285"/>
      <c r="NVJ66" s="287"/>
      <c r="NVK66" s="287"/>
      <c r="NVL66" s="285"/>
      <c r="NVM66" s="287"/>
      <c r="NVN66" s="287"/>
      <c r="NVO66" s="285"/>
      <c r="NVP66" s="287"/>
      <c r="NVQ66" s="287"/>
      <c r="NVR66" s="285"/>
      <c r="NVS66" s="287"/>
      <c r="NVT66" s="287"/>
      <c r="NVU66" s="285"/>
      <c r="NVV66" s="287"/>
      <c r="NVW66" s="287"/>
      <c r="NVX66" s="285"/>
      <c r="NVY66" s="287"/>
      <c r="NVZ66" s="287"/>
      <c r="NWA66" s="285"/>
      <c r="NWB66" s="286"/>
      <c r="NWC66" s="286"/>
      <c r="NWD66" s="286"/>
      <c r="NWE66" s="287"/>
      <c r="NWF66" s="287"/>
      <c r="NWG66" s="285"/>
      <c r="NWH66" s="286"/>
      <c r="NWI66" s="286"/>
      <c r="NWJ66" s="286"/>
      <c r="NWK66" s="287"/>
      <c r="NWL66" s="287"/>
      <c r="NWM66" s="285"/>
      <c r="NWN66" s="287"/>
      <c r="NWO66" s="287"/>
      <c r="NWP66" s="285"/>
      <c r="NWQ66" s="286"/>
      <c r="NWR66" s="286"/>
      <c r="NWS66" s="286"/>
      <c r="NWT66" s="286"/>
      <c r="NWU66" s="286"/>
      <c r="NWV66" s="286"/>
      <c r="NWW66" s="163"/>
      <c r="NWX66" s="154"/>
      <c r="NWY66" s="287"/>
      <c r="NWZ66" s="287"/>
      <c r="NXA66" s="285"/>
      <c r="NXB66" s="287"/>
      <c r="NXC66" s="287"/>
      <c r="NXD66" s="285"/>
      <c r="NXE66" s="287"/>
      <c r="NXF66" s="287"/>
      <c r="NXG66" s="285"/>
      <c r="NXH66" s="287"/>
      <c r="NXI66" s="287"/>
      <c r="NXJ66" s="285"/>
      <c r="NXK66" s="287"/>
      <c r="NXL66" s="287"/>
      <c r="NXM66" s="285"/>
      <c r="NXN66" s="287"/>
      <c r="NXO66" s="287"/>
      <c r="NXP66" s="285"/>
      <c r="NXQ66" s="287"/>
      <c r="NXR66" s="287"/>
      <c r="NXS66" s="285"/>
      <c r="NXT66" s="287"/>
      <c r="NXU66" s="287"/>
      <c r="NXV66" s="285"/>
      <c r="NXW66" s="287"/>
      <c r="NXX66" s="287"/>
      <c r="NXY66" s="285"/>
      <c r="NXZ66" s="287"/>
      <c r="NYA66" s="287"/>
      <c r="NYB66" s="285"/>
      <c r="NYC66" s="287"/>
      <c r="NYD66" s="287"/>
      <c r="NYE66" s="285"/>
      <c r="NYF66" s="287"/>
      <c r="NYG66" s="287"/>
      <c r="NYH66" s="285"/>
      <c r="NYI66" s="287"/>
      <c r="NYJ66" s="287"/>
      <c r="NYK66" s="285"/>
      <c r="NYL66" s="287"/>
      <c r="NYM66" s="287"/>
      <c r="NYN66" s="285"/>
      <c r="NYO66" s="287"/>
      <c r="NYP66" s="287"/>
      <c r="NYQ66" s="285"/>
      <c r="NYR66" s="287"/>
      <c r="NYS66" s="287"/>
      <c r="NYT66" s="285"/>
      <c r="NYU66" s="287"/>
      <c r="NYV66" s="287"/>
      <c r="NYW66" s="285"/>
      <c r="NYX66" s="287"/>
      <c r="NYY66" s="287"/>
      <c r="NYZ66" s="285"/>
      <c r="NZA66" s="287"/>
      <c r="NZB66" s="287"/>
      <c r="NZC66" s="285"/>
      <c r="NZD66" s="287"/>
      <c r="NZE66" s="287"/>
      <c r="NZF66" s="285"/>
      <c r="NZG66" s="287"/>
      <c r="NZH66" s="287"/>
      <c r="NZI66" s="285"/>
      <c r="NZJ66" s="286"/>
      <c r="NZK66" s="286"/>
      <c r="NZL66" s="286"/>
      <c r="NZM66" s="287"/>
      <c r="NZN66" s="287"/>
      <c r="NZO66" s="285"/>
      <c r="NZP66" s="286"/>
      <c r="NZQ66" s="286"/>
      <c r="NZR66" s="286"/>
      <c r="NZS66" s="287"/>
      <c r="NZT66" s="287"/>
      <c r="NZU66" s="285"/>
      <c r="NZV66" s="287"/>
      <c r="NZW66" s="287"/>
      <c r="NZX66" s="285"/>
      <c r="NZY66" s="286"/>
      <c r="NZZ66" s="286"/>
      <c r="OAA66" s="286"/>
      <c r="OAB66" s="286"/>
      <c r="OAC66" s="286"/>
      <c r="OAD66" s="286"/>
      <c r="OAE66" s="163"/>
      <c r="OAF66" s="154"/>
      <c r="OAG66" s="287"/>
      <c r="OAH66" s="287"/>
      <c r="OAI66" s="285"/>
      <c r="OAJ66" s="287"/>
      <c r="OAK66" s="287"/>
      <c r="OAL66" s="285"/>
      <c r="OAM66" s="287"/>
      <c r="OAN66" s="287"/>
      <c r="OAO66" s="285"/>
      <c r="OAP66" s="287"/>
      <c r="OAQ66" s="287"/>
      <c r="OAR66" s="285"/>
      <c r="OAS66" s="287"/>
      <c r="OAT66" s="287"/>
      <c r="OAU66" s="285"/>
      <c r="OAV66" s="287"/>
      <c r="OAW66" s="287"/>
      <c r="OAX66" s="285"/>
      <c r="OAY66" s="287"/>
      <c r="OAZ66" s="287"/>
      <c r="OBA66" s="285"/>
      <c r="OBB66" s="287"/>
      <c r="OBC66" s="287"/>
      <c r="OBD66" s="285"/>
      <c r="OBE66" s="287"/>
      <c r="OBF66" s="287"/>
      <c r="OBG66" s="285"/>
      <c r="OBH66" s="287"/>
      <c r="OBI66" s="287"/>
      <c r="OBJ66" s="285"/>
      <c r="OBK66" s="287"/>
      <c r="OBL66" s="287"/>
      <c r="OBM66" s="285"/>
      <c r="OBN66" s="287"/>
      <c r="OBO66" s="287"/>
      <c r="OBP66" s="285"/>
      <c r="OBQ66" s="287"/>
      <c r="OBR66" s="287"/>
      <c r="OBS66" s="285"/>
      <c r="OBT66" s="287"/>
      <c r="OBU66" s="287"/>
      <c r="OBV66" s="285"/>
      <c r="OBW66" s="287"/>
      <c r="OBX66" s="287"/>
      <c r="OBY66" s="285"/>
      <c r="OBZ66" s="287"/>
      <c r="OCA66" s="287"/>
      <c r="OCB66" s="285"/>
      <c r="OCC66" s="287"/>
      <c r="OCD66" s="287"/>
      <c r="OCE66" s="285"/>
      <c r="OCF66" s="287"/>
      <c r="OCG66" s="287"/>
      <c r="OCH66" s="285"/>
      <c r="OCI66" s="287"/>
      <c r="OCJ66" s="287"/>
      <c r="OCK66" s="285"/>
      <c r="OCL66" s="287"/>
      <c r="OCM66" s="287"/>
      <c r="OCN66" s="285"/>
      <c r="OCO66" s="287"/>
      <c r="OCP66" s="287"/>
      <c r="OCQ66" s="285"/>
      <c r="OCR66" s="286"/>
      <c r="OCS66" s="286"/>
      <c r="OCT66" s="286"/>
      <c r="OCU66" s="287"/>
      <c r="OCV66" s="287"/>
      <c r="OCW66" s="285"/>
      <c r="OCX66" s="286"/>
      <c r="OCY66" s="286"/>
      <c r="OCZ66" s="286"/>
      <c r="ODA66" s="287"/>
      <c r="ODB66" s="287"/>
      <c r="ODC66" s="285"/>
      <c r="ODD66" s="287"/>
      <c r="ODE66" s="287"/>
      <c r="ODF66" s="285"/>
      <c r="ODG66" s="286"/>
      <c r="ODH66" s="286"/>
      <c r="ODI66" s="286"/>
      <c r="ODJ66" s="286"/>
      <c r="ODK66" s="286"/>
      <c r="ODL66" s="286"/>
      <c r="ODM66" s="163"/>
      <c r="ODN66" s="154"/>
      <c r="ODO66" s="287"/>
      <c r="ODP66" s="287"/>
      <c r="ODQ66" s="285"/>
      <c r="ODR66" s="287"/>
      <c r="ODS66" s="287"/>
      <c r="ODT66" s="285"/>
      <c r="ODU66" s="287"/>
      <c r="ODV66" s="287"/>
      <c r="ODW66" s="285"/>
      <c r="ODX66" s="287"/>
      <c r="ODY66" s="287"/>
      <c r="ODZ66" s="285"/>
      <c r="OEA66" s="287"/>
      <c r="OEB66" s="287"/>
      <c r="OEC66" s="285"/>
      <c r="OED66" s="287"/>
      <c r="OEE66" s="287"/>
      <c r="OEF66" s="285"/>
      <c r="OEG66" s="287"/>
      <c r="OEH66" s="287"/>
      <c r="OEI66" s="285"/>
      <c r="OEJ66" s="287"/>
      <c r="OEK66" s="287"/>
      <c r="OEL66" s="285"/>
      <c r="OEM66" s="287"/>
      <c r="OEN66" s="287"/>
      <c r="OEO66" s="285"/>
      <c r="OEP66" s="287"/>
      <c r="OEQ66" s="287"/>
      <c r="OER66" s="285"/>
      <c r="OES66" s="287"/>
      <c r="OET66" s="287"/>
      <c r="OEU66" s="285"/>
      <c r="OEV66" s="287"/>
      <c r="OEW66" s="287"/>
      <c r="OEX66" s="285"/>
      <c r="OEY66" s="287"/>
      <c r="OEZ66" s="287"/>
      <c r="OFA66" s="285"/>
      <c r="OFB66" s="287"/>
      <c r="OFC66" s="287"/>
      <c r="OFD66" s="285"/>
      <c r="OFE66" s="287"/>
      <c r="OFF66" s="287"/>
      <c r="OFG66" s="285"/>
      <c r="OFH66" s="287"/>
      <c r="OFI66" s="287"/>
      <c r="OFJ66" s="285"/>
      <c r="OFK66" s="287"/>
      <c r="OFL66" s="287"/>
      <c r="OFM66" s="285"/>
      <c r="OFN66" s="287"/>
      <c r="OFO66" s="287"/>
      <c r="OFP66" s="285"/>
      <c r="OFQ66" s="287"/>
      <c r="OFR66" s="287"/>
      <c r="OFS66" s="285"/>
      <c r="OFT66" s="287"/>
      <c r="OFU66" s="287"/>
      <c r="OFV66" s="285"/>
      <c r="OFW66" s="287"/>
      <c r="OFX66" s="287"/>
      <c r="OFY66" s="285"/>
      <c r="OFZ66" s="286"/>
      <c r="OGA66" s="286"/>
      <c r="OGB66" s="286"/>
      <c r="OGC66" s="287"/>
      <c r="OGD66" s="287"/>
      <c r="OGE66" s="285"/>
      <c r="OGF66" s="286"/>
      <c r="OGG66" s="286"/>
      <c r="OGH66" s="286"/>
      <c r="OGI66" s="287"/>
      <c r="OGJ66" s="287"/>
      <c r="OGK66" s="285"/>
      <c r="OGL66" s="287"/>
      <c r="OGM66" s="287"/>
      <c r="OGN66" s="285"/>
      <c r="OGO66" s="286"/>
      <c r="OGP66" s="286"/>
      <c r="OGQ66" s="286"/>
      <c r="OGR66" s="286"/>
      <c r="OGS66" s="286"/>
      <c r="OGT66" s="286"/>
      <c r="OGU66" s="163"/>
      <c r="OGV66" s="154"/>
      <c r="OGW66" s="287"/>
      <c r="OGX66" s="287"/>
      <c r="OGY66" s="285"/>
      <c r="OGZ66" s="287"/>
      <c r="OHA66" s="287"/>
      <c r="OHB66" s="285"/>
      <c r="OHC66" s="287"/>
      <c r="OHD66" s="287"/>
      <c r="OHE66" s="285"/>
      <c r="OHF66" s="287"/>
      <c r="OHG66" s="287"/>
      <c r="OHH66" s="285"/>
      <c r="OHI66" s="287"/>
      <c r="OHJ66" s="287"/>
      <c r="OHK66" s="285"/>
      <c r="OHL66" s="287"/>
      <c r="OHM66" s="287"/>
      <c r="OHN66" s="285"/>
      <c r="OHO66" s="287"/>
      <c r="OHP66" s="287"/>
      <c r="OHQ66" s="285"/>
      <c r="OHR66" s="287"/>
      <c r="OHS66" s="287"/>
      <c r="OHT66" s="285"/>
      <c r="OHU66" s="287"/>
      <c r="OHV66" s="287"/>
      <c r="OHW66" s="285"/>
      <c r="OHX66" s="287"/>
      <c r="OHY66" s="287"/>
      <c r="OHZ66" s="285"/>
      <c r="OIA66" s="287"/>
      <c r="OIB66" s="287"/>
      <c r="OIC66" s="285"/>
      <c r="OID66" s="287"/>
      <c r="OIE66" s="287"/>
      <c r="OIF66" s="285"/>
      <c r="OIG66" s="287"/>
      <c r="OIH66" s="287"/>
      <c r="OII66" s="285"/>
      <c r="OIJ66" s="287"/>
      <c r="OIK66" s="287"/>
      <c r="OIL66" s="285"/>
      <c r="OIM66" s="287"/>
      <c r="OIN66" s="287"/>
      <c r="OIO66" s="285"/>
      <c r="OIP66" s="287"/>
      <c r="OIQ66" s="287"/>
      <c r="OIR66" s="285"/>
      <c r="OIS66" s="287"/>
      <c r="OIT66" s="287"/>
      <c r="OIU66" s="285"/>
      <c r="OIV66" s="287"/>
      <c r="OIW66" s="287"/>
      <c r="OIX66" s="285"/>
      <c r="OIY66" s="287"/>
      <c r="OIZ66" s="287"/>
      <c r="OJA66" s="285"/>
      <c r="OJB66" s="287"/>
      <c r="OJC66" s="287"/>
      <c r="OJD66" s="285"/>
      <c r="OJE66" s="287"/>
      <c r="OJF66" s="287"/>
      <c r="OJG66" s="285"/>
      <c r="OJH66" s="286"/>
      <c r="OJI66" s="286"/>
      <c r="OJJ66" s="286"/>
      <c r="OJK66" s="287"/>
      <c r="OJL66" s="287"/>
      <c r="OJM66" s="285"/>
      <c r="OJN66" s="286"/>
      <c r="OJO66" s="286"/>
      <c r="OJP66" s="286"/>
      <c r="OJQ66" s="287"/>
      <c r="OJR66" s="287"/>
      <c r="OJS66" s="285"/>
      <c r="OJT66" s="287"/>
      <c r="OJU66" s="287"/>
      <c r="OJV66" s="285"/>
      <c r="OJW66" s="286"/>
      <c r="OJX66" s="286"/>
      <c r="OJY66" s="286"/>
      <c r="OJZ66" s="286"/>
      <c r="OKA66" s="286"/>
      <c r="OKB66" s="286"/>
      <c r="OKC66" s="163"/>
      <c r="OKD66" s="154"/>
      <c r="OKE66" s="287"/>
      <c r="OKF66" s="287"/>
      <c r="OKG66" s="285"/>
      <c r="OKH66" s="287"/>
      <c r="OKI66" s="287"/>
      <c r="OKJ66" s="285"/>
      <c r="OKK66" s="287"/>
      <c r="OKL66" s="287"/>
      <c r="OKM66" s="285"/>
      <c r="OKN66" s="287"/>
      <c r="OKO66" s="287"/>
      <c r="OKP66" s="285"/>
      <c r="OKQ66" s="287"/>
      <c r="OKR66" s="287"/>
      <c r="OKS66" s="285"/>
      <c r="OKT66" s="287"/>
      <c r="OKU66" s="287"/>
      <c r="OKV66" s="285"/>
      <c r="OKW66" s="287"/>
      <c r="OKX66" s="287"/>
      <c r="OKY66" s="285"/>
      <c r="OKZ66" s="287"/>
      <c r="OLA66" s="287"/>
      <c r="OLB66" s="285"/>
      <c r="OLC66" s="287"/>
      <c r="OLD66" s="287"/>
      <c r="OLE66" s="285"/>
      <c r="OLF66" s="287"/>
      <c r="OLG66" s="287"/>
      <c r="OLH66" s="285"/>
      <c r="OLI66" s="287"/>
      <c r="OLJ66" s="287"/>
      <c r="OLK66" s="285"/>
      <c r="OLL66" s="287"/>
      <c r="OLM66" s="287"/>
      <c r="OLN66" s="285"/>
      <c r="OLO66" s="287"/>
      <c r="OLP66" s="287"/>
      <c r="OLQ66" s="285"/>
      <c r="OLR66" s="287"/>
      <c r="OLS66" s="287"/>
      <c r="OLT66" s="285"/>
      <c r="OLU66" s="287"/>
      <c r="OLV66" s="287"/>
      <c r="OLW66" s="285"/>
      <c r="OLX66" s="287"/>
      <c r="OLY66" s="287"/>
      <c r="OLZ66" s="285"/>
      <c r="OMA66" s="287"/>
      <c r="OMB66" s="287"/>
      <c r="OMC66" s="285"/>
      <c r="OMD66" s="287"/>
      <c r="OME66" s="287"/>
      <c r="OMF66" s="285"/>
      <c r="OMG66" s="287"/>
      <c r="OMH66" s="287"/>
      <c r="OMI66" s="285"/>
      <c r="OMJ66" s="287"/>
      <c r="OMK66" s="287"/>
      <c r="OML66" s="285"/>
      <c r="OMM66" s="287"/>
      <c r="OMN66" s="287"/>
      <c r="OMO66" s="285"/>
      <c r="OMP66" s="286"/>
      <c r="OMQ66" s="286"/>
      <c r="OMR66" s="286"/>
      <c r="OMS66" s="287"/>
      <c r="OMT66" s="287"/>
      <c r="OMU66" s="285"/>
      <c r="OMV66" s="286"/>
      <c r="OMW66" s="286"/>
      <c r="OMX66" s="286"/>
      <c r="OMY66" s="287"/>
      <c r="OMZ66" s="287"/>
      <c r="ONA66" s="285"/>
      <c r="ONB66" s="287"/>
      <c r="ONC66" s="287"/>
      <c r="OND66" s="285"/>
      <c r="ONE66" s="286"/>
      <c r="ONF66" s="286"/>
      <c r="ONG66" s="286"/>
      <c r="ONH66" s="286"/>
      <c r="ONI66" s="286"/>
      <c r="ONJ66" s="286"/>
      <c r="ONK66" s="163"/>
      <c r="ONL66" s="154"/>
      <c r="ONM66" s="287"/>
      <c r="ONN66" s="287"/>
      <c r="ONO66" s="285"/>
      <c r="ONP66" s="287"/>
      <c r="ONQ66" s="287"/>
      <c r="ONR66" s="285"/>
      <c r="ONS66" s="287"/>
      <c r="ONT66" s="287"/>
      <c r="ONU66" s="285"/>
      <c r="ONV66" s="287"/>
      <c r="ONW66" s="287"/>
      <c r="ONX66" s="285"/>
      <c r="ONY66" s="287"/>
      <c r="ONZ66" s="287"/>
      <c r="OOA66" s="285"/>
      <c r="OOB66" s="287"/>
      <c r="OOC66" s="287"/>
      <c r="OOD66" s="285"/>
      <c r="OOE66" s="287"/>
      <c r="OOF66" s="287"/>
      <c r="OOG66" s="285"/>
      <c r="OOH66" s="287"/>
      <c r="OOI66" s="287"/>
      <c r="OOJ66" s="285"/>
      <c r="OOK66" s="287"/>
      <c r="OOL66" s="287"/>
      <c r="OOM66" s="285"/>
      <c r="OON66" s="287"/>
      <c r="OOO66" s="287"/>
      <c r="OOP66" s="285"/>
      <c r="OOQ66" s="287"/>
      <c r="OOR66" s="287"/>
      <c r="OOS66" s="285"/>
      <c r="OOT66" s="287"/>
      <c r="OOU66" s="287"/>
      <c r="OOV66" s="285"/>
      <c r="OOW66" s="287"/>
      <c r="OOX66" s="287"/>
      <c r="OOY66" s="285"/>
      <c r="OOZ66" s="287"/>
      <c r="OPA66" s="287"/>
      <c r="OPB66" s="285"/>
      <c r="OPC66" s="287"/>
      <c r="OPD66" s="287"/>
      <c r="OPE66" s="285"/>
      <c r="OPF66" s="287"/>
      <c r="OPG66" s="287"/>
      <c r="OPH66" s="285"/>
      <c r="OPI66" s="287"/>
      <c r="OPJ66" s="287"/>
      <c r="OPK66" s="285"/>
      <c r="OPL66" s="287"/>
      <c r="OPM66" s="287"/>
      <c r="OPN66" s="285"/>
      <c r="OPO66" s="287"/>
      <c r="OPP66" s="287"/>
      <c r="OPQ66" s="285"/>
      <c r="OPR66" s="287"/>
      <c r="OPS66" s="287"/>
      <c r="OPT66" s="285"/>
      <c r="OPU66" s="287"/>
      <c r="OPV66" s="287"/>
      <c r="OPW66" s="285"/>
      <c r="OPX66" s="286"/>
      <c r="OPY66" s="286"/>
      <c r="OPZ66" s="286"/>
      <c r="OQA66" s="287"/>
      <c r="OQB66" s="287"/>
      <c r="OQC66" s="285"/>
      <c r="OQD66" s="286"/>
      <c r="OQE66" s="286"/>
      <c r="OQF66" s="286"/>
      <c r="OQG66" s="287"/>
      <c r="OQH66" s="287"/>
      <c r="OQI66" s="285"/>
      <c r="OQJ66" s="287"/>
      <c r="OQK66" s="287"/>
      <c r="OQL66" s="285"/>
      <c r="OQM66" s="286"/>
      <c r="OQN66" s="286"/>
      <c r="OQO66" s="286"/>
      <c r="OQP66" s="286"/>
      <c r="OQQ66" s="286"/>
      <c r="OQR66" s="286"/>
      <c r="OQS66" s="163"/>
      <c r="OQT66" s="154"/>
      <c r="OQU66" s="287"/>
      <c r="OQV66" s="287"/>
      <c r="OQW66" s="285"/>
      <c r="OQX66" s="287"/>
      <c r="OQY66" s="287"/>
      <c r="OQZ66" s="285"/>
      <c r="ORA66" s="287"/>
      <c r="ORB66" s="287"/>
      <c r="ORC66" s="285"/>
      <c r="ORD66" s="287"/>
      <c r="ORE66" s="287"/>
      <c r="ORF66" s="285"/>
      <c r="ORG66" s="287"/>
      <c r="ORH66" s="287"/>
      <c r="ORI66" s="285"/>
      <c r="ORJ66" s="287"/>
      <c r="ORK66" s="287"/>
      <c r="ORL66" s="285"/>
      <c r="ORM66" s="287"/>
      <c r="ORN66" s="287"/>
      <c r="ORO66" s="285"/>
      <c r="ORP66" s="287"/>
      <c r="ORQ66" s="287"/>
      <c r="ORR66" s="285"/>
      <c r="ORS66" s="287"/>
      <c r="ORT66" s="287"/>
      <c r="ORU66" s="285"/>
      <c r="ORV66" s="287"/>
      <c r="ORW66" s="287"/>
      <c r="ORX66" s="285"/>
      <c r="ORY66" s="287"/>
      <c r="ORZ66" s="287"/>
      <c r="OSA66" s="285"/>
      <c r="OSB66" s="287"/>
      <c r="OSC66" s="287"/>
      <c r="OSD66" s="285"/>
      <c r="OSE66" s="287"/>
      <c r="OSF66" s="287"/>
      <c r="OSG66" s="285"/>
      <c r="OSH66" s="287"/>
      <c r="OSI66" s="287"/>
      <c r="OSJ66" s="285"/>
      <c r="OSK66" s="287"/>
      <c r="OSL66" s="287"/>
      <c r="OSM66" s="285"/>
      <c r="OSN66" s="287"/>
      <c r="OSO66" s="287"/>
      <c r="OSP66" s="285"/>
      <c r="OSQ66" s="287"/>
      <c r="OSR66" s="287"/>
      <c r="OSS66" s="285"/>
      <c r="OST66" s="287"/>
      <c r="OSU66" s="287"/>
      <c r="OSV66" s="285"/>
      <c r="OSW66" s="287"/>
      <c r="OSX66" s="287"/>
      <c r="OSY66" s="285"/>
      <c r="OSZ66" s="287"/>
      <c r="OTA66" s="287"/>
      <c r="OTB66" s="285"/>
      <c r="OTC66" s="287"/>
      <c r="OTD66" s="287"/>
      <c r="OTE66" s="285"/>
      <c r="OTF66" s="286"/>
      <c r="OTG66" s="286"/>
      <c r="OTH66" s="286"/>
      <c r="OTI66" s="287"/>
      <c r="OTJ66" s="287"/>
      <c r="OTK66" s="285"/>
      <c r="OTL66" s="286"/>
      <c r="OTM66" s="286"/>
      <c r="OTN66" s="286"/>
      <c r="OTO66" s="287"/>
      <c r="OTP66" s="287"/>
      <c r="OTQ66" s="285"/>
      <c r="OTR66" s="287"/>
      <c r="OTS66" s="287"/>
      <c r="OTT66" s="285"/>
      <c r="OTU66" s="286"/>
      <c r="OTV66" s="286"/>
      <c r="OTW66" s="286"/>
      <c r="OTX66" s="286"/>
      <c r="OTY66" s="286"/>
      <c r="OTZ66" s="286"/>
      <c r="OUA66" s="163"/>
      <c r="OUB66" s="154"/>
      <c r="OUC66" s="287"/>
      <c r="OUD66" s="287"/>
      <c r="OUE66" s="285"/>
      <c r="OUF66" s="287"/>
      <c r="OUG66" s="287"/>
      <c r="OUH66" s="285"/>
      <c r="OUI66" s="287"/>
      <c r="OUJ66" s="287"/>
      <c r="OUK66" s="285"/>
      <c r="OUL66" s="287"/>
      <c r="OUM66" s="287"/>
      <c r="OUN66" s="285"/>
      <c r="OUO66" s="287"/>
      <c r="OUP66" s="287"/>
      <c r="OUQ66" s="285"/>
      <c r="OUR66" s="287"/>
      <c r="OUS66" s="287"/>
      <c r="OUT66" s="285"/>
      <c r="OUU66" s="287"/>
      <c r="OUV66" s="287"/>
      <c r="OUW66" s="285"/>
      <c r="OUX66" s="287"/>
      <c r="OUY66" s="287"/>
      <c r="OUZ66" s="285"/>
      <c r="OVA66" s="287"/>
      <c r="OVB66" s="287"/>
      <c r="OVC66" s="285"/>
      <c r="OVD66" s="287"/>
      <c r="OVE66" s="287"/>
      <c r="OVF66" s="285"/>
      <c r="OVG66" s="287"/>
      <c r="OVH66" s="287"/>
      <c r="OVI66" s="285"/>
      <c r="OVJ66" s="287"/>
      <c r="OVK66" s="287"/>
      <c r="OVL66" s="285"/>
      <c r="OVM66" s="287"/>
      <c r="OVN66" s="287"/>
      <c r="OVO66" s="285"/>
      <c r="OVP66" s="287"/>
      <c r="OVQ66" s="287"/>
      <c r="OVR66" s="285"/>
      <c r="OVS66" s="287"/>
      <c r="OVT66" s="287"/>
      <c r="OVU66" s="285"/>
      <c r="OVV66" s="287"/>
      <c r="OVW66" s="287"/>
      <c r="OVX66" s="285"/>
      <c r="OVY66" s="287"/>
      <c r="OVZ66" s="287"/>
      <c r="OWA66" s="285"/>
      <c r="OWB66" s="287"/>
      <c r="OWC66" s="287"/>
      <c r="OWD66" s="285"/>
      <c r="OWE66" s="287"/>
      <c r="OWF66" s="287"/>
      <c r="OWG66" s="285"/>
      <c r="OWH66" s="287"/>
      <c r="OWI66" s="287"/>
      <c r="OWJ66" s="285"/>
      <c r="OWK66" s="287"/>
      <c r="OWL66" s="287"/>
      <c r="OWM66" s="285"/>
      <c r="OWN66" s="286"/>
      <c r="OWO66" s="286"/>
      <c r="OWP66" s="286"/>
      <c r="OWQ66" s="287"/>
      <c r="OWR66" s="287"/>
      <c r="OWS66" s="285"/>
      <c r="OWT66" s="286"/>
      <c r="OWU66" s="286"/>
      <c r="OWV66" s="286"/>
      <c r="OWW66" s="287"/>
      <c r="OWX66" s="287"/>
      <c r="OWY66" s="285"/>
      <c r="OWZ66" s="287"/>
      <c r="OXA66" s="287"/>
      <c r="OXB66" s="285"/>
      <c r="OXC66" s="286"/>
      <c r="OXD66" s="286"/>
      <c r="OXE66" s="286"/>
      <c r="OXF66" s="286"/>
      <c r="OXG66" s="286"/>
      <c r="OXH66" s="286"/>
      <c r="OXI66" s="163"/>
      <c r="OXJ66" s="154"/>
      <c r="OXK66" s="287"/>
      <c r="OXL66" s="287"/>
      <c r="OXM66" s="285"/>
      <c r="OXN66" s="287"/>
      <c r="OXO66" s="287"/>
      <c r="OXP66" s="285"/>
      <c r="OXQ66" s="287"/>
      <c r="OXR66" s="287"/>
      <c r="OXS66" s="285"/>
      <c r="OXT66" s="287"/>
      <c r="OXU66" s="287"/>
      <c r="OXV66" s="285"/>
      <c r="OXW66" s="287"/>
      <c r="OXX66" s="287"/>
      <c r="OXY66" s="285"/>
      <c r="OXZ66" s="287"/>
      <c r="OYA66" s="287"/>
      <c r="OYB66" s="285"/>
      <c r="OYC66" s="287"/>
      <c r="OYD66" s="287"/>
      <c r="OYE66" s="285"/>
      <c r="OYF66" s="287"/>
      <c r="OYG66" s="287"/>
      <c r="OYH66" s="285"/>
      <c r="OYI66" s="287"/>
      <c r="OYJ66" s="287"/>
      <c r="OYK66" s="285"/>
      <c r="OYL66" s="287"/>
      <c r="OYM66" s="287"/>
      <c r="OYN66" s="285"/>
      <c r="OYO66" s="287"/>
      <c r="OYP66" s="287"/>
      <c r="OYQ66" s="285"/>
      <c r="OYR66" s="287"/>
      <c r="OYS66" s="287"/>
      <c r="OYT66" s="285"/>
      <c r="OYU66" s="287"/>
      <c r="OYV66" s="287"/>
      <c r="OYW66" s="285"/>
      <c r="OYX66" s="287"/>
      <c r="OYY66" s="287"/>
      <c r="OYZ66" s="285"/>
      <c r="OZA66" s="287"/>
      <c r="OZB66" s="287"/>
      <c r="OZC66" s="285"/>
      <c r="OZD66" s="287"/>
      <c r="OZE66" s="287"/>
      <c r="OZF66" s="285"/>
      <c r="OZG66" s="287"/>
      <c r="OZH66" s="287"/>
      <c r="OZI66" s="285"/>
      <c r="OZJ66" s="287"/>
      <c r="OZK66" s="287"/>
      <c r="OZL66" s="285"/>
      <c r="OZM66" s="287"/>
      <c r="OZN66" s="287"/>
      <c r="OZO66" s="285"/>
      <c r="OZP66" s="287"/>
      <c r="OZQ66" s="287"/>
      <c r="OZR66" s="285"/>
      <c r="OZS66" s="287"/>
      <c r="OZT66" s="287"/>
      <c r="OZU66" s="285"/>
      <c r="OZV66" s="286"/>
      <c r="OZW66" s="286"/>
      <c r="OZX66" s="286"/>
      <c r="OZY66" s="287"/>
      <c r="OZZ66" s="287"/>
      <c r="PAA66" s="285"/>
      <c r="PAB66" s="286"/>
      <c r="PAC66" s="286"/>
      <c r="PAD66" s="286"/>
      <c r="PAE66" s="287"/>
      <c r="PAF66" s="287"/>
      <c r="PAG66" s="285"/>
      <c r="PAH66" s="287"/>
      <c r="PAI66" s="287"/>
      <c r="PAJ66" s="285"/>
      <c r="PAK66" s="286"/>
      <c r="PAL66" s="286"/>
      <c r="PAM66" s="286"/>
      <c r="PAN66" s="286"/>
      <c r="PAO66" s="286"/>
      <c r="PAP66" s="286"/>
      <c r="PAQ66" s="163"/>
      <c r="PAR66" s="154"/>
      <c r="PAS66" s="287"/>
      <c r="PAT66" s="287"/>
      <c r="PAU66" s="285"/>
      <c r="PAV66" s="287"/>
      <c r="PAW66" s="287"/>
      <c r="PAX66" s="285"/>
      <c r="PAY66" s="287"/>
      <c r="PAZ66" s="287"/>
      <c r="PBA66" s="285"/>
      <c r="PBB66" s="287"/>
      <c r="PBC66" s="287"/>
      <c r="PBD66" s="285"/>
      <c r="PBE66" s="287"/>
      <c r="PBF66" s="287"/>
      <c r="PBG66" s="285"/>
      <c r="PBH66" s="287"/>
      <c r="PBI66" s="287"/>
      <c r="PBJ66" s="285"/>
      <c r="PBK66" s="287"/>
      <c r="PBL66" s="287"/>
      <c r="PBM66" s="285"/>
      <c r="PBN66" s="287"/>
      <c r="PBO66" s="287"/>
      <c r="PBP66" s="285"/>
      <c r="PBQ66" s="287"/>
      <c r="PBR66" s="287"/>
      <c r="PBS66" s="285"/>
      <c r="PBT66" s="287"/>
      <c r="PBU66" s="287"/>
      <c r="PBV66" s="285"/>
      <c r="PBW66" s="287"/>
      <c r="PBX66" s="287"/>
      <c r="PBY66" s="285"/>
      <c r="PBZ66" s="287"/>
      <c r="PCA66" s="287"/>
      <c r="PCB66" s="285"/>
      <c r="PCC66" s="287"/>
      <c r="PCD66" s="287"/>
      <c r="PCE66" s="285"/>
      <c r="PCF66" s="287"/>
      <c r="PCG66" s="287"/>
      <c r="PCH66" s="285"/>
      <c r="PCI66" s="287"/>
      <c r="PCJ66" s="287"/>
      <c r="PCK66" s="285"/>
      <c r="PCL66" s="287"/>
      <c r="PCM66" s="287"/>
      <c r="PCN66" s="285"/>
      <c r="PCO66" s="287"/>
      <c r="PCP66" s="287"/>
      <c r="PCQ66" s="285"/>
      <c r="PCR66" s="287"/>
      <c r="PCS66" s="287"/>
      <c r="PCT66" s="285"/>
      <c r="PCU66" s="287"/>
      <c r="PCV66" s="287"/>
      <c r="PCW66" s="285"/>
      <c r="PCX66" s="287"/>
      <c r="PCY66" s="287"/>
      <c r="PCZ66" s="285"/>
      <c r="PDA66" s="287"/>
      <c r="PDB66" s="287"/>
      <c r="PDC66" s="285"/>
      <c r="PDD66" s="286"/>
      <c r="PDE66" s="286"/>
      <c r="PDF66" s="286"/>
      <c r="PDG66" s="287"/>
      <c r="PDH66" s="287"/>
      <c r="PDI66" s="285"/>
      <c r="PDJ66" s="286"/>
      <c r="PDK66" s="286"/>
      <c r="PDL66" s="286"/>
      <c r="PDM66" s="287"/>
      <c r="PDN66" s="287"/>
      <c r="PDO66" s="285"/>
      <c r="PDP66" s="287"/>
      <c r="PDQ66" s="287"/>
      <c r="PDR66" s="285"/>
      <c r="PDS66" s="286"/>
      <c r="PDT66" s="286"/>
      <c r="PDU66" s="286"/>
      <c r="PDV66" s="286"/>
      <c r="PDW66" s="286"/>
      <c r="PDX66" s="286"/>
      <c r="PDY66" s="163"/>
      <c r="PDZ66" s="154"/>
      <c r="PEA66" s="287"/>
      <c r="PEB66" s="287"/>
      <c r="PEC66" s="285"/>
      <c r="PED66" s="287"/>
      <c r="PEE66" s="287"/>
      <c r="PEF66" s="285"/>
      <c r="PEG66" s="287"/>
      <c r="PEH66" s="287"/>
      <c r="PEI66" s="285"/>
      <c r="PEJ66" s="287"/>
      <c r="PEK66" s="287"/>
      <c r="PEL66" s="285"/>
      <c r="PEM66" s="287"/>
      <c r="PEN66" s="287"/>
      <c r="PEO66" s="285"/>
      <c r="PEP66" s="287"/>
      <c r="PEQ66" s="287"/>
      <c r="PER66" s="285"/>
      <c r="PES66" s="287"/>
      <c r="PET66" s="287"/>
      <c r="PEU66" s="285"/>
      <c r="PEV66" s="287"/>
      <c r="PEW66" s="287"/>
      <c r="PEX66" s="285"/>
      <c r="PEY66" s="287"/>
      <c r="PEZ66" s="287"/>
      <c r="PFA66" s="285"/>
      <c r="PFB66" s="287"/>
      <c r="PFC66" s="287"/>
      <c r="PFD66" s="285"/>
      <c r="PFE66" s="287"/>
      <c r="PFF66" s="287"/>
      <c r="PFG66" s="285"/>
      <c r="PFH66" s="287"/>
      <c r="PFI66" s="287"/>
      <c r="PFJ66" s="285"/>
      <c r="PFK66" s="287"/>
      <c r="PFL66" s="287"/>
      <c r="PFM66" s="285"/>
      <c r="PFN66" s="287"/>
      <c r="PFO66" s="287"/>
      <c r="PFP66" s="285"/>
      <c r="PFQ66" s="287"/>
      <c r="PFR66" s="287"/>
      <c r="PFS66" s="285"/>
      <c r="PFT66" s="287"/>
      <c r="PFU66" s="287"/>
      <c r="PFV66" s="285"/>
      <c r="PFW66" s="287"/>
      <c r="PFX66" s="287"/>
      <c r="PFY66" s="285"/>
      <c r="PFZ66" s="287"/>
      <c r="PGA66" s="287"/>
      <c r="PGB66" s="285"/>
      <c r="PGC66" s="287"/>
      <c r="PGD66" s="287"/>
      <c r="PGE66" s="285"/>
      <c r="PGF66" s="287"/>
      <c r="PGG66" s="287"/>
      <c r="PGH66" s="285"/>
      <c r="PGI66" s="287"/>
      <c r="PGJ66" s="287"/>
      <c r="PGK66" s="285"/>
      <c r="PGL66" s="286"/>
      <c r="PGM66" s="286"/>
      <c r="PGN66" s="286"/>
      <c r="PGO66" s="287"/>
      <c r="PGP66" s="287"/>
      <c r="PGQ66" s="285"/>
      <c r="PGR66" s="286"/>
      <c r="PGS66" s="286"/>
      <c r="PGT66" s="286"/>
      <c r="PGU66" s="287"/>
      <c r="PGV66" s="287"/>
      <c r="PGW66" s="285"/>
      <c r="PGX66" s="287"/>
      <c r="PGY66" s="287"/>
      <c r="PGZ66" s="285"/>
      <c r="PHA66" s="286"/>
      <c r="PHB66" s="286"/>
      <c r="PHC66" s="286"/>
      <c r="PHD66" s="286"/>
      <c r="PHE66" s="286"/>
      <c r="PHF66" s="286"/>
      <c r="PHG66" s="163"/>
      <c r="PHH66" s="154"/>
      <c r="PHI66" s="287"/>
      <c r="PHJ66" s="287"/>
      <c r="PHK66" s="285"/>
      <c r="PHL66" s="287"/>
      <c r="PHM66" s="287"/>
      <c r="PHN66" s="285"/>
      <c r="PHO66" s="287"/>
      <c r="PHP66" s="287"/>
      <c r="PHQ66" s="285"/>
      <c r="PHR66" s="287"/>
      <c r="PHS66" s="287"/>
      <c r="PHT66" s="285"/>
      <c r="PHU66" s="287"/>
      <c r="PHV66" s="287"/>
      <c r="PHW66" s="285"/>
      <c r="PHX66" s="287"/>
      <c r="PHY66" s="287"/>
      <c r="PHZ66" s="285"/>
      <c r="PIA66" s="287"/>
      <c r="PIB66" s="287"/>
      <c r="PIC66" s="285"/>
      <c r="PID66" s="287"/>
      <c r="PIE66" s="287"/>
      <c r="PIF66" s="285"/>
      <c r="PIG66" s="287"/>
      <c r="PIH66" s="287"/>
      <c r="PII66" s="285"/>
      <c r="PIJ66" s="287"/>
      <c r="PIK66" s="287"/>
      <c r="PIL66" s="285"/>
      <c r="PIM66" s="287"/>
      <c r="PIN66" s="287"/>
      <c r="PIO66" s="285"/>
      <c r="PIP66" s="287"/>
      <c r="PIQ66" s="287"/>
      <c r="PIR66" s="285"/>
      <c r="PIS66" s="287"/>
      <c r="PIT66" s="287"/>
      <c r="PIU66" s="285"/>
      <c r="PIV66" s="287"/>
      <c r="PIW66" s="287"/>
      <c r="PIX66" s="285"/>
      <c r="PIY66" s="287"/>
      <c r="PIZ66" s="287"/>
      <c r="PJA66" s="285"/>
      <c r="PJB66" s="287"/>
      <c r="PJC66" s="287"/>
      <c r="PJD66" s="285"/>
      <c r="PJE66" s="287"/>
      <c r="PJF66" s="287"/>
      <c r="PJG66" s="285"/>
      <c r="PJH66" s="287"/>
      <c r="PJI66" s="287"/>
      <c r="PJJ66" s="285"/>
      <c r="PJK66" s="287"/>
      <c r="PJL66" s="287"/>
      <c r="PJM66" s="285"/>
      <c r="PJN66" s="287"/>
      <c r="PJO66" s="287"/>
      <c r="PJP66" s="285"/>
      <c r="PJQ66" s="287"/>
      <c r="PJR66" s="287"/>
      <c r="PJS66" s="285"/>
      <c r="PJT66" s="286"/>
      <c r="PJU66" s="286"/>
      <c r="PJV66" s="286"/>
      <c r="PJW66" s="287"/>
      <c r="PJX66" s="287"/>
      <c r="PJY66" s="285"/>
      <c r="PJZ66" s="286"/>
      <c r="PKA66" s="286"/>
      <c r="PKB66" s="286"/>
      <c r="PKC66" s="287"/>
      <c r="PKD66" s="287"/>
      <c r="PKE66" s="285"/>
      <c r="PKF66" s="287"/>
      <c r="PKG66" s="287"/>
      <c r="PKH66" s="285"/>
      <c r="PKI66" s="286"/>
      <c r="PKJ66" s="286"/>
      <c r="PKK66" s="286"/>
      <c r="PKL66" s="286"/>
      <c r="PKM66" s="286"/>
      <c r="PKN66" s="286"/>
      <c r="PKO66" s="163"/>
      <c r="PKP66" s="154"/>
      <c r="PKQ66" s="287"/>
      <c r="PKR66" s="287"/>
      <c r="PKS66" s="285"/>
      <c r="PKT66" s="287"/>
      <c r="PKU66" s="287"/>
      <c r="PKV66" s="285"/>
      <c r="PKW66" s="287"/>
      <c r="PKX66" s="287"/>
      <c r="PKY66" s="285"/>
      <c r="PKZ66" s="287"/>
      <c r="PLA66" s="287"/>
      <c r="PLB66" s="285"/>
      <c r="PLC66" s="287"/>
      <c r="PLD66" s="287"/>
      <c r="PLE66" s="285"/>
      <c r="PLF66" s="287"/>
      <c r="PLG66" s="287"/>
      <c r="PLH66" s="285"/>
      <c r="PLI66" s="287"/>
      <c r="PLJ66" s="287"/>
      <c r="PLK66" s="285"/>
      <c r="PLL66" s="287"/>
      <c r="PLM66" s="287"/>
      <c r="PLN66" s="285"/>
      <c r="PLO66" s="287"/>
      <c r="PLP66" s="287"/>
      <c r="PLQ66" s="285"/>
      <c r="PLR66" s="287"/>
      <c r="PLS66" s="287"/>
      <c r="PLT66" s="285"/>
      <c r="PLU66" s="287"/>
      <c r="PLV66" s="287"/>
      <c r="PLW66" s="285"/>
      <c r="PLX66" s="287"/>
      <c r="PLY66" s="287"/>
      <c r="PLZ66" s="285"/>
      <c r="PMA66" s="287"/>
      <c r="PMB66" s="287"/>
      <c r="PMC66" s="285"/>
      <c r="PMD66" s="287"/>
      <c r="PME66" s="287"/>
      <c r="PMF66" s="285"/>
      <c r="PMG66" s="287"/>
      <c r="PMH66" s="287"/>
      <c r="PMI66" s="285"/>
      <c r="PMJ66" s="287"/>
      <c r="PMK66" s="287"/>
      <c r="PML66" s="285"/>
      <c r="PMM66" s="287"/>
      <c r="PMN66" s="287"/>
      <c r="PMO66" s="285"/>
      <c r="PMP66" s="287"/>
      <c r="PMQ66" s="287"/>
      <c r="PMR66" s="285"/>
      <c r="PMS66" s="287"/>
      <c r="PMT66" s="287"/>
      <c r="PMU66" s="285"/>
      <c r="PMV66" s="287"/>
      <c r="PMW66" s="287"/>
      <c r="PMX66" s="285"/>
      <c r="PMY66" s="287"/>
      <c r="PMZ66" s="287"/>
      <c r="PNA66" s="285"/>
      <c r="PNB66" s="286"/>
      <c r="PNC66" s="286"/>
      <c r="PND66" s="286"/>
      <c r="PNE66" s="287"/>
      <c r="PNF66" s="287"/>
      <c r="PNG66" s="285"/>
      <c r="PNH66" s="286"/>
      <c r="PNI66" s="286"/>
      <c r="PNJ66" s="286"/>
      <c r="PNK66" s="287"/>
      <c r="PNL66" s="287"/>
      <c r="PNM66" s="285"/>
      <c r="PNN66" s="287"/>
      <c r="PNO66" s="287"/>
      <c r="PNP66" s="285"/>
      <c r="PNQ66" s="286"/>
      <c r="PNR66" s="286"/>
      <c r="PNS66" s="286"/>
      <c r="PNT66" s="286"/>
      <c r="PNU66" s="286"/>
      <c r="PNV66" s="286"/>
      <c r="PNW66" s="163"/>
      <c r="PNX66" s="154"/>
      <c r="PNY66" s="287"/>
      <c r="PNZ66" s="287"/>
      <c r="POA66" s="285"/>
      <c r="POB66" s="287"/>
      <c r="POC66" s="287"/>
      <c r="POD66" s="285"/>
      <c r="POE66" s="287"/>
      <c r="POF66" s="287"/>
      <c r="POG66" s="285"/>
      <c r="POH66" s="287"/>
      <c r="POI66" s="287"/>
      <c r="POJ66" s="285"/>
      <c r="POK66" s="287"/>
      <c r="POL66" s="287"/>
      <c r="POM66" s="285"/>
      <c r="PON66" s="287"/>
      <c r="POO66" s="287"/>
      <c r="POP66" s="285"/>
      <c r="POQ66" s="287"/>
      <c r="POR66" s="287"/>
      <c r="POS66" s="285"/>
      <c r="POT66" s="287"/>
      <c r="POU66" s="287"/>
      <c r="POV66" s="285"/>
      <c r="POW66" s="287"/>
      <c r="POX66" s="287"/>
      <c r="POY66" s="285"/>
      <c r="POZ66" s="287"/>
      <c r="PPA66" s="287"/>
      <c r="PPB66" s="285"/>
      <c r="PPC66" s="287"/>
      <c r="PPD66" s="287"/>
      <c r="PPE66" s="285"/>
      <c r="PPF66" s="287"/>
      <c r="PPG66" s="287"/>
      <c r="PPH66" s="285"/>
      <c r="PPI66" s="287"/>
      <c r="PPJ66" s="287"/>
      <c r="PPK66" s="285"/>
      <c r="PPL66" s="287"/>
      <c r="PPM66" s="287"/>
      <c r="PPN66" s="285"/>
      <c r="PPO66" s="287"/>
      <c r="PPP66" s="287"/>
      <c r="PPQ66" s="285"/>
      <c r="PPR66" s="287"/>
      <c r="PPS66" s="287"/>
      <c r="PPT66" s="285"/>
      <c r="PPU66" s="287"/>
      <c r="PPV66" s="287"/>
      <c r="PPW66" s="285"/>
      <c r="PPX66" s="287"/>
      <c r="PPY66" s="287"/>
      <c r="PPZ66" s="285"/>
      <c r="PQA66" s="287"/>
      <c r="PQB66" s="287"/>
      <c r="PQC66" s="285"/>
      <c r="PQD66" s="287"/>
      <c r="PQE66" s="287"/>
      <c r="PQF66" s="285"/>
      <c r="PQG66" s="287"/>
      <c r="PQH66" s="287"/>
      <c r="PQI66" s="285"/>
      <c r="PQJ66" s="286"/>
      <c r="PQK66" s="286"/>
      <c r="PQL66" s="286"/>
      <c r="PQM66" s="287"/>
      <c r="PQN66" s="287"/>
      <c r="PQO66" s="285"/>
      <c r="PQP66" s="286"/>
      <c r="PQQ66" s="286"/>
      <c r="PQR66" s="286"/>
      <c r="PQS66" s="287"/>
      <c r="PQT66" s="287"/>
      <c r="PQU66" s="285"/>
      <c r="PQV66" s="287"/>
      <c r="PQW66" s="287"/>
      <c r="PQX66" s="285"/>
      <c r="PQY66" s="286"/>
      <c r="PQZ66" s="286"/>
      <c r="PRA66" s="286"/>
      <c r="PRB66" s="286"/>
      <c r="PRC66" s="286"/>
      <c r="PRD66" s="286"/>
      <c r="PRE66" s="163"/>
      <c r="PRF66" s="154"/>
      <c r="PRG66" s="287"/>
      <c r="PRH66" s="287"/>
      <c r="PRI66" s="285"/>
      <c r="PRJ66" s="287"/>
      <c r="PRK66" s="287"/>
      <c r="PRL66" s="285"/>
      <c r="PRM66" s="287"/>
      <c r="PRN66" s="287"/>
      <c r="PRO66" s="285"/>
      <c r="PRP66" s="287"/>
      <c r="PRQ66" s="287"/>
      <c r="PRR66" s="285"/>
      <c r="PRS66" s="287"/>
      <c r="PRT66" s="287"/>
      <c r="PRU66" s="285"/>
      <c r="PRV66" s="287"/>
      <c r="PRW66" s="287"/>
      <c r="PRX66" s="285"/>
      <c r="PRY66" s="287"/>
      <c r="PRZ66" s="287"/>
      <c r="PSA66" s="285"/>
      <c r="PSB66" s="287"/>
      <c r="PSC66" s="287"/>
      <c r="PSD66" s="285"/>
      <c r="PSE66" s="287"/>
      <c r="PSF66" s="287"/>
      <c r="PSG66" s="285"/>
      <c r="PSH66" s="287"/>
      <c r="PSI66" s="287"/>
      <c r="PSJ66" s="285"/>
      <c r="PSK66" s="287"/>
      <c r="PSL66" s="287"/>
      <c r="PSM66" s="285"/>
      <c r="PSN66" s="287"/>
      <c r="PSO66" s="287"/>
      <c r="PSP66" s="285"/>
      <c r="PSQ66" s="287"/>
      <c r="PSR66" s="287"/>
      <c r="PSS66" s="285"/>
      <c r="PST66" s="287"/>
      <c r="PSU66" s="287"/>
      <c r="PSV66" s="285"/>
      <c r="PSW66" s="287"/>
      <c r="PSX66" s="287"/>
      <c r="PSY66" s="285"/>
      <c r="PSZ66" s="287"/>
      <c r="PTA66" s="287"/>
      <c r="PTB66" s="285"/>
      <c r="PTC66" s="287"/>
      <c r="PTD66" s="287"/>
      <c r="PTE66" s="285"/>
      <c r="PTF66" s="287"/>
      <c r="PTG66" s="287"/>
      <c r="PTH66" s="285"/>
      <c r="PTI66" s="287"/>
      <c r="PTJ66" s="287"/>
      <c r="PTK66" s="285"/>
      <c r="PTL66" s="287"/>
      <c r="PTM66" s="287"/>
      <c r="PTN66" s="285"/>
      <c r="PTO66" s="287"/>
      <c r="PTP66" s="287"/>
      <c r="PTQ66" s="285"/>
      <c r="PTR66" s="286"/>
      <c r="PTS66" s="286"/>
      <c r="PTT66" s="286"/>
      <c r="PTU66" s="287"/>
      <c r="PTV66" s="287"/>
      <c r="PTW66" s="285"/>
      <c r="PTX66" s="286"/>
      <c r="PTY66" s="286"/>
      <c r="PTZ66" s="286"/>
      <c r="PUA66" s="287"/>
      <c r="PUB66" s="287"/>
      <c r="PUC66" s="285"/>
      <c r="PUD66" s="287"/>
      <c r="PUE66" s="287"/>
      <c r="PUF66" s="285"/>
      <c r="PUG66" s="286"/>
      <c r="PUH66" s="286"/>
      <c r="PUI66" s="286"/>
      <c r="PUJ66" s="286"/>
      <c r="PUK66" s="286"/>
      <c r="PUL66" s="286"/>
      <c r="PUM66" s="163"/>
      <c r="PUN66" s="154"/>
      <c r="PUO66" s="287"/>
      <c r="PUP66" s="287"/>
      <c r="PUQ66" s="285"/>
      <c r="PUR66" s="287"/>
      <c r="PUS66" s="287"/>
      <c r="PUT66" s="285"/>
      <c r="PUU66" s="287"/>
      <c r="PUV66" s="287"/>
      <c r="PUW66" s="285"/>
      <c r="PUX66" s="287"/>
      <c r="PUY66" s="287"/>
      <c r="PUZ66" s="285"/>
      <c r="PVA66" s="287"/>
      <c r="PVB66" s="287"/>
      <c r="PVC66" s="285"/>
      <c r="PVD66" s="287"/>
      <c r="PVE66" s="287"/>
      <c r="PVF66" s="285"/>
      <c r="PVG66" s="287"/>
      <c r="PVH66" s="287"/>
      <c r="PVI66" s="285"/>
      <c r="PVJ66" s="287"/>
      <c r="PVK66" s="287"/>
      <c r="PVL66" s="285"/>
      <c r="PVM66" s="287"/>
      <c r="PVN66" s="287"/>
      <c r="PVO66" s="285"/>
      <c r="PVP66" s="287"/>
      <c r="PVQ66" s="287"/>
      <c r="PVR66" s="285"/>
      <c r="PVS66" s="287"/>
      <c r="PVT66" s="287"/>
      <c r="PVU66" s="285"/>
      <c r="PVV66" s="287"/>
      <c r="PVW66" s="287"/>
      <c r="PVX66" s="285"/>
      <c r="PVY66" s="287"/>
      <c r="PVZ66" s="287"/>
      <c r="PWA66" s="285"/>
      <c r="PWB66" s="287"/>
      <c r="PWC66" s="287"/>
      <c r="PWD66" s="285"/>
      <c r="PWE66" s="287"/>
      <c r="PWF66" s="287"/>
      <c r="PWG66" s="285"/>
      <c r="PWH66" s="287"/>
      <c r="PWI66" s="287"/>
      <c r="PWJ66" s="285"/>
      <c r="PWK66" s="287"/>
      <c r="PWL66" s="287"/>
      <c r="PWM66" s="285"/>
      <c r="PWN66" s="287"/>
      <c r="PWO66" s="287"/>
      <c r="PWP66" s="285"/>
      <c r="PWQ66" s="287"/>
      <c r="PWR66" s="287"/>
      <c r="PWS66" s="285"/>
      <c r="PWT66" s="287"/>
      <c r="PWU66" s="287"/>
      <c r="PWV66" s="285"/>
      <c r="PWW66" s="287"/>
      <c r="PWX66" s="287"/>
      <c r="PWY66" s="285"/>
      <c r="PWZ66" s="286"/>
      <c r="PXA66" s="286"/>
      <c r="PXB66" s="286"/>
      <c r="PXC66" s="287"/>
      <c r="PXD66" s="287"/>
      <c r="PXE66" s="285"/>
      <c r="PXF66" s="286"/>
      <c r="PXG66" s="286"/>
      <c r="PXH66" s="286"/>
      <c r="PXI66" s="287"/>
      <c r="PXJ66" s="287"/>
      <c r="PXK66" s="285"/>
      <c r="PXL66" s="287"/>
      <c r="PXM66" s="287"/>
      <c r="PXN66" s="285"/>
      <c r="PXO66" s="286"/>
      <c r="PXP66" s="286"/>
      <c r="PXQ66" s="286"/>
      <c r="PXR66" s="286"/>
      <c r="PXS66" s="286"/>
      <c r="PXT66" s="286"/>
      <c r="PXU66" s="163"/>
      <c r="PXV66" s="154"/>
      <c r="PXW66" s="287"/>
      <c r="PXX66" s="287"/>
      <c r="PXY66" s="285"/>
      <c r="PXZ66" s="287"/>
      <c r="PYA66" s="287"/>
      <c r="PYB66" s="285"/>
      <c r="PYC66" s="287"/>
      <c r="PYD66" s="287"/>
      <c r="PYE66" s="285"/>
      <c r="PYF66" s="287"/>
      <c r="PYG66" s="287"/>
      <c r="PYH66" s="285"/>
      <c r="PYI66" s="287"/>
      <c r="PYJ66" s="287"/>
      <c r="PYK66" s="285"/>
      <c r="PYL66" s="287"/>
      <c r="PYM66" s="287"/>
      <c r="PYN66" s="285"/>
      <c r="PYO66" s="287"/>
      <c r="PYP66" s="287"/>
      <c r="PYQ66" s="285"/>
      <c r="PYR66" s="287"/>
      <c r="PYS66" s="287"/>
      <c r="PYT66" s="285"/>
      <c r="PYU66" s="287"/>
      <c r="PYV66" s="287"/>
      <c r="PYW66" s="285"/>
      <c r="PYX66" s="287"/>
      <c r="PYY66" s="287"/>
      <c r="PYZ66" s="285"/>
      <c r="PZA66" s="287"/>
      <c r="PZB66" s="287"/>
      <c r="PZC66" s="285"/>
      <c r="PZD66" s="287"/>
      <c r="PZE66" s="287"/>
      <c r="PZF66" s="285"/>
      <c r="PZG66" s="287"/>
      <c r="PZH66" s="287"/>
      <c r="PZI66" s="285"/>
      <c r="PZJ66" s="287"/>
      <c r="PZK66" s="287"/>
      <c r="PZL66" s="285"/>
      <c r="PZM66" s="287"/>
      <c r="PZN66" s="287"/>
      <c r="PZO66" s="285"/>
      <c r="PZP66" s="287"/>
      <c r="PZQ66" s="287"/>
      <c r="PZR66" s="285"/>
      <c r="PZS66" s="287"/>
      <c r="PZT66" s="287"/>
      <c r="PZU66" s="285"/>
      <c r="PZV66" s="287"/>
      <c r="PZW66" s="287"/>
      <c r="PZX66" s="285"/>
      <c r="PZY66" s="287"/>
      <c r="PZZ66" s="287"/>
      <c r="QAA66" s="285"/>
      <c r="QAB66" s="287"/>
      <c r="QAC66" s="287"/>
      <c r="QAD66" s="285"/>
      <c r="QAE66" s="287"/>
      <c r="QAF66" s="287"/>
      <c r="QAG66" s="285"/>
      <c r="QAH66" s="286"/>
      <c r="QAI66" s="286"/>
      <c r="QAJ66" s="286"/>
      <c r="QAK66" s="287"/>
      <c r="QAL66" s="287"/>
      <c r="QAM66" s="285"/>
      <c r="QAN66" s="286"/>
      <c r="QAO66" s="286"/>
      <c r="QAP66" s="286"/>
      <c r="QAQ66" s="287"/>
      <c r="QAR66" s="287"/>
      <c r="QAS66" s="285"/>
      <c r="QAT66" s="287"/>
      <c r="QAU66" s="287"/>
      <c r="QAV66" s="285"/>
      <c r="QAW66" s="286"/>
      <c r="QAX66" s="286"/>
      <c r="QAY66" s="286"/>
      <c r="QAZ66" s="286"/>
      <c r="QBA66" s="286"/>
      <c r="QBB66" s="286"/>
      <c r="QBC66" s="163"/>
      <c r="QBD66" s="154"/>
      <c r="QBE66" s="287"/>
      <c r="QBF66" s="287"/>
      <c r="QBG66" s="285"/>
      <c r="QBH66" s="287"/>
      <c r="QBI66" s="287"/>
      <c r="QBJ66" s="285"/>
      <c r="QBK66" s="287"/>
      <c r="QBL66" s="287"/>
      <c r="QBM66" s="285"/>
      <c r="QBN66" s="287"/>
      <c r="QBO66" s="287"/>
      <c r="QBP66" s="285"/>
      <c r="QBQ66" s="287"/>
      <c r="QBR66" s="287"/>
      <c r="QBS66" s="285"/>
      <c r="QBT66" s="287"/>
      <c r="QBU66" s="287"/>
      <c r="QBV66" s="285"/>
      <c r="QBW66" s="287"/>
      <c r="QBX66" s="287"/>
      <c r="QBY66" s="285"/>
      <c r="QBZ66" s="287"/>
      <c r="QCA66" s="287"/>
      <c r="QCB66" s="285"/>
      <c r="QCC66" s="287"/>
      <c r="QCD66" s="287"/>
      <c r="QCE66" s="285"/>
      <c r="QCF66" s="287"/>
      <c r="QCG66" s="287"/>
      <c r="QCH66" s="285"/>
      <c r="QCI66" s="287"/>
      <c r="QCJ66" s="287"/>
      <c r="QCK66" s="285"/>
      <c r="QCL66" s="287"/>
      <c r="QCM66" s="287"/>
      <c r="QCN66" s="285"/>
      <c r="QCO66" s="287"/>
      <c r="QCP66" s="287"/>
      <c r="QCQ66" s="285"/>
      <c r="QCR66" s="287"/>
      <c r="QCS66" s="287"/>
      <c r="QCT66" s="285"/>
      <c r="QCU66" s="287"/>
      <c r="QCV66" s="287"/>
      <c r="QCW66" s="285"/>
      <c r="QCX66" s="287"/>
      <c r="QCY66" s="287"/>
      <c r="QCZ66" s="285"/>
      <c r="QDA66" s="287"/>
      <c r="QDB66" s="287"/>
      <c r="QDC66" s="285"/>
      <c r="QDD66" s="287"/>
      <c r="QDE66" s="287"/>
      <c r="QDF66" s="285"/>
      <c r="QDG66" s="287"/>
      <c r="QDH66" s="287"/>
      <c r="QDI66" s="285"/>
      <c r="QDJ66" s="287"/>
      <c r="QDK66" s="287"/>
      <c r="QDL66" s="285"/>
      <c r="QDM66" s="287"/>
      <c r="QDN66" s="287"/>
      <c r="QDO66" s="285"/>
      <c r="QDP66" s="286"/>
      <c r="QDQ66" s="286"/>
      <c r="QDR66" s="286"/>
      <c r="QDS66" s="287"/>
      <c r="QDT66" s="287"/>
      <c r="QDU66" s="285"/>
      <c r="QDV66" s="286"/>
      <c r="QDW66" s="286"/>
      <c r="QDX66" s="286"/>
      <c r="QDY66" s="287"/>
      <c r="QDZ66" s="287"/>
      <c r="QEA66" s="285"/>
      <c r="QEB66" s="287"/>
      <c r="QEC66" s="287"/>
      <c r="QED66" s="285"/>
      <c r="QEE66" s="286"/>
      <c r="QEF66" s="286"/>
      <c r="QEG66" s="286"/>
      <c r="QEH66" s="286"/>
      <c r="QEI66" s="286"/>
      <c r="QEJ66" s="286"/>
      <c r="QEK66" s="163"/>
      <c r="QEL66" s="154"/>
      <c r="QEM66" s="287"/>
      <c r="QEN66" s="287"/>
      <c r="QEO66" s="285"/>
      <c r="QEP66" s="287"/>
      <c r="QEQ66" s="287"/>
      <c r="QER66" s="285"/>
      <c r="QES66" s="287"/>
      <c r="QET66" s="287"/>
      <c r="QEU66" s="285"/>
      <c r="QEV66" s="287"/>
      <c r="QEW66" s="287"/>
      <c r="QEX66" s="285"/>
      <c r="QEY66" s="287"/>
      <c r="QEZ66" s="287"/>
      <c r="QFA66" s="285"/>
      <c r="QFB66" s="287"/>
      <c r="QFC66" s="287"/>
      <c r="QFD66" s="285"/>
      <c r="QFE66" s="287"/>
      <c r="QFF66" s="287"/>
      <c r="QFG66" s="285"/>
      <c r="QFH66" s="287"/>
      <c r="QFI66" s="287"/>
      <c r="QFJ66" s="285"/>
      <c r="QFK66" s="287"/>
      <c r="QFL66" s="287"/>
      <c r="QFM66" s="285"/>
      <c r="QFN66" s="287"/>
      <c r="QFO66" s="287"/>
      <c r="QFP66" s="285"/>
      <c r="QFQ66" s="287"/>
      <c r="QFR66" s="287"/>
      <c r="QFS66" s="285"/>
      <c r="QFT66" s="287"/>
      <c r="QFU66" s="287"/>
      <c r="QFV66" s="285"/>
      <c r="QFW66" s="287"/>
      <c r="QFX66" s="287"/>
      <c r="QFY66" s="285"/>
      <c r="QFZ66" s="287"/>
      <c r="QGA66" s="287"/>
      <c r="QGB66" s="285"/>
      <c r="QGC66" s="287"/>
      <c r="QGD66" s="287"/>
      <c r="QGE66" s="285"/>
      <c r="QGF66" s="287"/>
      <c r="QGG66" s="287"/>
      <c r="QGH66" s="285"/>
      <c r="QGI66" s="287"/>
      <c r="QGJ66" s="287"/>
      <c r="QGK66" s="285"/>
      <c r="QGL66" s="287"/>
      <c r="QGM66" s="287"/>
      <c r="QGN66" s="285"/>
      <c r="QGO66" s="287"/>
      <c r="QGP66" s="287"/>
      <c r="QGQ66" s="285"/>
      <c r="QGR66" s="287"/>
      <c r="QGS66" s="287"/>
      <c r="QGT66" s="285"/>
      <c r="QGU66" s="287"/>
      <c r="QGV66" s="287"/>
      <c r="QGW66" s="285"/>
      <c r="QGX66" s="286"/>
      <c r="QGY66" s="286"/>
      <c r="QGZ66" s="286"/>
      <c r="QHA66" s="287"/>
      <c r="QHB66" s="287"/>
      <c r="QHC66" s="285"/>
      <c r="QHD66" s="286"/>
      <c r="QHE66" s="286"/>
      <c r="QHF66" s="286"/>
      <c r="QHG66" s="287"/>
      <c r="QHH66" s="287"/>
      <c r="QHI66" s="285"/>
      <c r="QHJ66" s="287"/>
      <c r="QHK66" s="287"/>
      <c r="QHL66" s="285"/>
      <c r="QHM66" s="286"/>
      <c r="QHN66" s="286"/>
      <c r="QHO66" s="286"/>
      <c r="QHP66" s="286"/>
      <c r="QHQ66" s="286"/>
      <c r="QHR66" s="286"/>
      <c r="QHS66" s="163"/>
      <c r="QHT66" s="154"/>
      <c r="QHU66" s="287"/>
      <c r="QHV66" s="287"/>
      <c r="QHW66" s="285"/>
      <c r="QHX66" s="287"/>
      <c r="QHY66" s="287"/>
      <c r="QHZ66" s="285"/>
      <c r="QIA66" s="287"/>
      <c r="QIB66" s="287"/>
      <c r="QIC66" s="285"/>
      <c r="QID66" s="287"/>
      <c r="QIE66" s="287"/>
      <c r="QIF66" s="285"/>
      <c r="QIG66" s="287"/>
      <c r="QIH66" s="287"/>
      <c r="QII66" s="285"/>
      <c r="QIJ66" s="287"/>
      <c r="QIK66" s="287"/>
      <c r="QIL66" s="285"/>
      <c r="QIM66" s="287"/>
      <c r="QIN66" s="287"/>
      <c r="QIO66" s="285"/>
      <c r="QIP66" s="287"/>
      <c r="QIQ66" s="287"/>
      <c r="QIR66" s="285"/>
      <c r="QIS66" s="287"/>
      <c r="QIT66" s="287"/>
      <c r="QIU66" s="285"/>
      <c r="QIV66" s="287"/>
      <c r="QIW66" s="287"/>
      <c r="QIX66" s="285"/>
      <c r="QIY66" s="287"/>
      <c r="QIZ66" s="287"/>
      <c r="QJA66" s="285"/>
      <c r="QJB66" s="287"/>
      <c r="QJC66" s="287"/>
      <c r="QJD66" s="285"/>
      <c r="QJE66" s="287"/>
      <c r="QJF66" s="287"/>
      <c r="QJG66" s="285"/>
      <c r="QJH66" s="287"/>
      <c r="QJI66" s="287"/>
      <c r="QJJ66" s="285"/>
      <c r="QJK66" s="287"/>
      <c r="QJL66" s="287"/>
      <c r="QJM66" s="285"/>
      <c r="QJN66" s="287"/>
      <c r="QJO66" s="287"/>
      <c r="QJP66" s="285"/>
      <c r="QJQ66" s="287"/>
      <c r="QJR66" s="287"/>
      <c r="QJS66" s="285"/>
      <c r="QJT66" s="287"/>
      <c r="QJU66" s="287"/>
      <c r="QJV66" s="285"/>
      <c r="QJW66" s="287"/>
      <c r="QJX66" s="287"/>
      <c r="QJY66" s="285"/>
      <c r="QJZ66" s="287"/>
      <c r="QKA66" s="287"/>
      <c r="QKB66" s="285"/>
      <c r="QKC66" s="287"/>
      <c r="QKD66" s="287"/>
      <c r="QKE66" s="285"/>
      <c r="QKF66" s="286"/>
      <c r="QKG66" s="286"/>
      <c r="QKH66" s="286"/>
      <c r="QKI66" s="287"/>
      <c r="QKJ66" s="287"/>
      <c r="QKK66" s="285"/>
      <c r="QKL66" s="286"/>
      <c r="QKM66" s="286"/>
      <c r="QKN66" s="286"/>
      <c r="QKO66" s="287"/>
      <c r="QKP66" s="287"/>
      <c r="QKQ66" s="285"/>
      <c r="QKR66" s="287"/>
      <c r="QKS66" s="287"/>
      <c r="QKT66" s="285"/>
      <c r="QKU66" s="286"/>
      <c r="QKV66" s="286"/>
      <c r="QKW66" s="286"/>
      <c r="QKX66" s="286"/>
      <c r="QKY66" s="286"/>
      <c r="QKZ66" s="286"/>
      <c r="QLA66" s="163"/>
      <c r="QLB66" s="154"/>
      <c r="QLC66" s="287"/>
      <c r="QLD66" s="287"/>
      <c r="QLE66" s="285"/>
      <c r="QLF66" s="287"/>
      <c r="QLG66" s="287"/>
      <c r="QLH66" s="285"/>
      <c r="QLI66" s="287"/>
      <c r="QLJ66" s="287"/>
      <c r="QLK66" s="285"/>
      <c r="QLL66" s="287"/>
      <c r="QLM66" s="287"/>
      <c r="QLN66" s="285"/>
      <c r="QLO66" s="287"/>
      <c r="QLP66" s="287"/>
      <c r="QLQ66" s="285"/>
      <c r="QLR66" s="287"/>
      <c r="QLS66" s="287"/>
      <c r="QLT66" s="285"/>
      <c r="QLU66" s="287"/>
      <c r="QLV66" s="287"/>
      <c r="QLW66" s="285"/>
      <c r="QLX66" s="287"/>
      <c r="QLY66" s="287"/>
      <c r="QLZ66" s="285"/>
      <c r="QMA66" s="287"/>
      <c r="QMB66" s="287"/>
      <c r="QMC66" s="285"/>
      <c r="QMD66" s="287"/>
      <c r="QME66" s="287"/>
      <c r="QMF66" s="285"/>
      <c r="QMG66" s="287"/>
      <c r="QMH66" s="287"/>
      <c r="QMI66" s="285"/>
      <c r="QMJ66" s="287"/>
      <c r="QMK66" s="287"/>
      <c r="QML66" s="285"/>
      <c r="QMM66" s="287"/>
      <c r="QMN66" s="287"/>
      <c r="QMO66" s="285"/>
      <c r="QMP66" s="287"/>
      <c r="QMQ66" s="287"/>
      <c r="QMR66" s="285"/>
      <c r="QMS66" s="287"/>
      <c r="QMT66" s="287"/>
      <c r="QMU66" s="285"/>
      <c r="QMV66" s="287"/>
      <c r="QMW66" s="287"/>
      <c r="QMX66" s="285"/>
      <c r="QMY66" s="287"/>
      <c r="QMZ66" s="287"/>
      <c r="QNA66" s="285"/>
      <c r="QNB66" s="287"/>
      <c r="QNC66" s="287"/>
      <c r="QND66" s="285"/>
      <c r="QNE66" s="287"/>
      <c r="QNF66" s="287"/>
      <c r="QNG66" s="285"/>
      <c r="QNH66" s="287"/>
      <c r="QNI66" s="287"/>
      <c r="QNJ66" s="285"/>
      <c r="QNK66" s="287"/>
      <c r="QNL66" s="287"/>
      <c r="QNM66" s="285"/>
      <c r="QNN66" s="286"/>
      <c r="QNO66" s="286"/>
      <c r="QNP66" s="286"/>
      <c r="QNQ66" s="287"/>
      <c r="QNR66" s="287"/>
      <c r="QNS66" s="285"/>
      <c r="QNT66" s="286"/>
      <c r="QNU66" s="286"/>
      <c r="QNV66" s="286"/>
      <c r="QNW66" s="287"/>
      <c r="QNX66" s="287"/>
      <c r="QNY66" s="285"/>
      <c r="QNZ66" s="287"/>
      <c r="QOA66" s="287"/>
      <c r="QOB66" s="285"/>
      <c r="QOC66" s="286"/>
      <c r="QOD66" s="286"/>
      <c r="QOE66" s="286"/>
      <c r="QOF66" s="286"/>
      <c r="QOG66" s="286"/>
      <c r="QOH66" s="286"/>
      <c r="QOI66" s="163"/>
      <c r="QOJ66" s="154"/>
      <c r="QOK66" s="287"/>
      <c r="QOL66" s="287"/>
      <c r="QOM66" s="285"/>
      <c r="QON66" s="287"/>
      <c r="QOO66" s="287"/>
      <c r="QOP66" s="285"/>
      <c r="QOQ66" s="287"/>
      <c r="QOR66" s="287"/>
      <c r="QOS66" s="285"/>
      <c r="QOT66" s="287"/>
      <c r="QOU66" s="287"/>
      <c r="QOV66" s="285"/>
      <c r="QOW66" s="287"/>
      <c r="QOX66" s="287"/>
      <c r="QOY66" s="285"/>
      <c r="QOZ66" s="287"/>
      <c r="QPA66" s="287"/>
      <c r="QPB66" s="285"/>
      <c r="QPC66" s="287"/>
      <c r="QPD66" s="287"/>
      <c r="QPE66" s="285"/>
      <c r="QPF66" s="287"/>
      <c r="QPG66" s="287"/>
      <c r="QPH66" s="285"/>
      <c r="QPI66" s="287"/>
      <c r="QPJ66" s="287"/>
      <c r="QPK66" s="285"/>
      <c r="QPL66" s="287"/>
      <c r="QPM66" s="287"/>
      <c r="QPN66" s="285"/>
      <c r="QPO66" s="287"/>
      <c r="QPP66" s="287"/>
      <c r="QPQ66" s="285"/>
      <c r="QPR66" s="287"/>
      <c r="QPS66" s="287"/>
      <c r="QPT66" s="285"/>
      <c r="QPU66" s="287"/>
      <c r="QPV66" s="287"/>
      <c r="QPW66" s="285"/>
      <c r="QPX66" s="287"/>
      <c r="QPY66" s="287"/>
      <c r="QPZ66" s="285"/>
      <c r="QQA66" s="287"/>
      <c r="QQB66" s="287"/>
      <c r="QQC66" s="285"/>
      <c r="QQD66" s="287"/>
      <c r="QQE66" s="287"/>
      <c r="QQF66" s="285"/>
      <c r="QQG66" s="287"/>
      <c r="QQH66" s="287"/>
      <c r="QQI66" s="285"/>
      <c r="QQJ66" s="287"/>
      <c r="QQK66" s="287"/>
      <c r="QQL66" s="285"/>
      <c r="QQM66" s="287"/>
      <c r="QQN66" s="287"/>
      <c r="QQO66" s="285"/>
      <c r="QQP66" s="287"/>
      <c r="QQQ66" s="287"/>
      <c r="QQR66" s="285"/>
      <c r="QQS66" s="287"/>
      <c r="QQT66" s="287"/>
      <c r="QQU66" s="285"/>
      <c r="QQV66" s="286"/>
      <c r="QQW66" s="286"/>
      <c r="QQX66" s="286"/>
      <c r="QQY66" s="287"/>
      <c r="QQZ66" s="287"/>
      <c r="QRA66" s="285"/>
      <c r="QRB66" s="286"/>
      <c r="QRC66" s="286"/>
      <c r="QRD66" s="286"/>
      <c r="QRE66" s="287"/>
      <c r="QRF66" s="287"/>
      <c r="QRG66" s="285"/>
      <c r="QRH66" s="287"/>
      <c r="QRI66" s="287"/>
      <c r="QRJ66" s="285"/>
      <c r="QRK66" s="286"/>
      <c r="QRL66" s="286"/>
      <c r="QRM66" s="286"/>
      <c r="QRN66" s="286"/>
      <c r="QRO66" s="286"/>
      <c r="QRP66" s="286"/>
      <c r="QRQ66" s="163"/>
      <c r="QRR66" s="154"/>
      <c r="QRS66" s="287"/>
      <c r="QRT66" s="287"/>
      <c r="QRU66" s="285"/>
      <c r="QRV66" s="287"/>
      <c r="QRW66" s="287"/>
      <c r="QRX66" s="285"/>
      <c r="QRY66" s="287"/>
      <c r="QRZ66" s="287"/>
      <c r="QSA66" s="285"/>
      <c r="QSB66" s="287"/>
      <c r="QSC66" s="287"/>
      <c r="QSD66" s="285"/>
      <c r="QSE66" s="287"/>
      <c r="QSF66" s="287"/>
      <c r="QSG66" s="285"/>
      <c r="QSH66" s="287"/>
      <c r="QSI66" s="287"/>
      <c r="QSJ66" s="285"/>
      <c r="QSK66" s="287"/>
      <c r="QSL66" s="287"/>
      <c r="QSM66" s="285"/>
      <c r="QSN66" s="287"/>
      <c r="QSO66" s="287"/>
      <c r="QSP66" s="285"/>
      <c r="QSQ66" s="287"/>
      <c r="QSR66" s="287"/>
      <c r="QSS66" s="285"/>
      <c r="QST66" s="287"/>
      <c r="QSU66" s="287"/>
      <c r="QSV66" s="285"/>
      <c r="QSW66" s="287"/>
      <c r="QSX66" s="287"/>
      <c r="QSY66" s="285"/>
      <c r="QSZ66" s="287"/>
      <c r="QTA66" s="287"/>
      <c r="QTB66" s="285"/>
      <c r="QTC66" s="287"/>
      <c r="QTD66" s="287"/>
      <c r="QTE66" s="285"/>
      <c r="QTF66" s="287"/>
      <c r="QTG66" s="287"/>
      <c r="QTH66" s="285"/>
      <c r="QTI66" s="287"/>
      <c r="QTJ66" s="287"/>
      <c r="QTK66" s="285"/>
      <c r="QTL66" s="287"/>
      <c r="QTM66" s="287"/>
      <c r="QTN66" s="285"/>
      <c r="QTO66" s="287"/>
      <c r="QTP66" s="287"/>
      <c r="QTQ66" s="285"/>
      <c r="QTR66" s="287"/>
      <c r="QTS66" s="287"/>
      <c r="QTT66" s="285"/>
      <c r="QTU66" s="287"/>
      <c r="QTV66" s="287"/>
      <c r="QTW66" s="285"/>
      <c r="QTX66" s="287"/>
      <c r="QTY66" s="287"/>
      <c r="QTZ66" s="285"/>
      <c r="QUA66" s="287"/>
      <c r="QUB66" s="287"/>
      <c r="QUC66" s="285"/>
      <c r="QUD66" s="286"/>
      <c r="QUE66" s="286"/>
      <c r="QUF66" s="286"/>
      <c r="QUG66" s="287"/>
      <c r="QUH66" s="287"/>
      <c r="QUI66" s="285"/>
      <c r="QUJ66" s="286"/>
      <c r="QUK66" s="286"/>
      <c r="QUL66" s="286"/>
      <c r="QUM66" s="287"/>
      <c r="QUN66" s="287"/>
      <c r="QUO66" s="285"/>
      <c r="QUP66" s="287"/>
      <c r="QUQ66" s="287"/>
      <c r="QUR66" s="285"/>
      <c r="QUS66" s="286"/>
      <c r="QUT66" s="286"/>
      <c r="QUU66" s="286"/>
      <c r="QUV66" s="286"/>
      <c r="QUW66" s="286"/>
      <c r="QUX66" s="286"/>
      <c r="QUY66" s="163"/>
      <c r="QUZ66" s="154"/>
      <c r="QVA66" s="287"/>
      <c r="QVB66" s="287"/>
      <c r="QVC66" s="285"/>
      <c r="QVD66" s="287"/>
      <c r="QVE66" s="287"/>
      <c r="QVF66" s="285"/>
      <c r="QVG66" s="287"/>
      <c r="QVH66" s="287"/>
      <c r="QVI66" s="285"/>
      <c r="QVJ66" s="287"/>
      <c r="QVK66" s="287"/>
      <c r="QVL66" s="285"/>
      <c r="QVM66" s="287"/>
      <c r="QVN66" s="287"/>
      <c r="QVO66" s="285"/>
      <c r="QVP66" s="287"/>
      <c r="QVQ66" s="287"/>
      <c r="QVR66" s="285"/>
      <c r="QVS66" s="287"/>
      <c r="QVT66" s="287"/>
      <c r="QVU66" s="285"/>
      <c r="QVV66" s="287"/>
      <c r="QVW66" s="287"/>
      <c r="QVX66" s="285"/>
      <c r="QVY66" s="287"/>
      <c r="QVZ66" s="287"/>
      <c r="QWA66" s="285"/>
      <c r="QWB66" s="287"/>
      <c r="QWC66" s="287"/>
      <c r="QWD66" s="285"/>
      <c r="QWE66" s="287"/>
      <c r="QWF66" s="287"/>
      <c r="QWG66" s="285"/>
      <c r="QWH66" s="287"/>
      <c r="QWI66" s="287"/>
      <c r="QWJ66" s="285"/>
      <c r="QWK66" s="287"/>
      <c r="QWL66" s="287"/>
      <c r="QWM66" s="285"/>
      <c r="QWN66" s="287"/>
      <c r="QWO66" s="287"/>
      <c r="QWP66" s="285"/>
      <c r="QWQ66" s="287"/>
      <c r="QWR66" s="287"/>
      <c r="QWS66" s="285"/>
      <c r="QWT66" s="287"/>
      <c r="QWU66" s="287"/>
      <c r="QWV66" s="285"/>
      <c r="QWW66" s="287"/>
      <c r="QWX66" s="287"/>
      <c r="QWY66" s="285"/>
      <c r="QWZ66" s="287"/>
      <c r="QXA66" s="287"/>
      <c r="QXB66" s="285"/>
      <c r="QXC66" s="287"/>
      <c r="QXD66" s="287"/>
      <c r="QXE66" s="285"/>
      <c r="QXF66" s="287"/>
      <c r="QXG66" s="287"/>
      <c r="QXH66" s="285"/>
      <c r="QXI66" s="287"/>
      <c r="QXJ66" s="287"/>
      <c r="QXK66" s="285"/>
      <c r="QXL66" s="286"/>
      <c r="QXM66" s="286"/>
      <c r="QXN66" s="286"/>
      <c r="QXO66" s="287"/>
      <c r="QXP66" s="287"/>
      <c r="QXQ66" s="285"/>
      <c r="QXR66" s="286"/>
      <c r="QXS66" s="286"/>
      <c r="QXT66" s="286"/>
      <c r="QXU66" s="287"/>
      <c r="QXV66" s="287"/>
      <c r="QXW66" s="285"/>
      <c r="QXX66" s="287"/>
      <c r="QXY66" s="287"/>
      <c r="QXZ66" s="285"/>
      <c r="QYA66" s="286"/>
      <c r="QYB66" s="286"/>
      <c r="QYC66" s="286"/>
      <c r="QYD66" s="286"/>
      <c r="QYE66" s="286"/>
      <c r="QYF66" s="286"/>
      <c r="QYG66" s="163"/>
      <c r="QYH66" s="154"/>
      <c r="QYI66" s="287"/>
      <c r="QYJ66" s="287"/>
      <c r="QYK66" s="285"/>
      <c r="QYL66" s="287"/>
      <c r="QYM66" s="287"/>
      <c r="QYN66" s="285"/>
      <c r="QYO66" s="287"/>
      <c r="QYP66" s="287"/>
      <c r="QYQ66" s="285"/>
      <c r="QYR66" s="287"/>
      <c r="QYS66" s="287"/>
      <c r="QYT66" s="285"/>
      <c r="QYU66" s="287"/>
      <c r="QYV66" s="287"/>
      <c r="QYW66" s="285"/>
      <c r="QYX66" s="287"/>
      <c r="QYY66" s="287"/>
      <c r="QYZ66" s="285"/>
      <c r="QZA66" s="287"/>
      <c r="QZB66" s="287"/>
      <c r="QZC66" s="285"/>
      <c r="QZD66" s="287"/>
      <c r="QZE66" s="287"/>
      <c r="QZF66" s="285"/>
      <c r="QZG66" s="287"/>
      <c r="QZH66" s="287"/>
      <c r="QZI66" s="285"/>
      <c r="QZJ66" s="287"/>
      <c r="QZK66" s="287"/>
      <c r="QZL66" s="285"/>
      <c r="QZM66" s="287"/>
      <c r="QZN66" s="287"/>
      <c r="QZO66" s="285"/>
      <c r="QZP66" s="287"/>
      <c r="QZQ66" s="287"/>
      <c r="QZR66" s="285"/>
      <c r="QZS66" s="287"/>
      <c r="QZT66" s="287"/>
      <c r="QZU66" s="285"/>
      <c r="QZV66" s="287"/>
      <c r="QZW66" s="287"/>
      <c r="QZX66" s="285"/>
      <c r="QZY66" s="287"/>
      <c r="QZZ66" s="287"/>
      <c r="RAA66" s="285"/>
      <c r="RAB66" s="287"/>
      <c r="RAC66" s="287"/>
      <c r="RAD66" s="285"/>
      <c r="RAE66" s="287"/>
      <c r="RAF66" s="287"/>
      <c r="RAG66" s="285"/>
      <c r="RAH66" s="287"/>
      <c r="RAI66" s="287"/>
      <c r="RAJ66" s="285"/>
      <c r="RAK66" s="287"/>
      <c r="RAL66" s="287"/>
      <c r="RAM66" s="285"/>
      <c r="RAN66" s="287"/>
      <c r="RAO66" s="287"/>
      <c r="RAP66" s="285"/>
      <c r="RAQ66" s="287"/>
      <c r="RAR66" s="287"/>
      <c r="RAS66" s="285"/>
      <c r="RAT66" s="286"/>
      <c r="RAU66" s="286"/>
      <c r="RAV66" s="286"/>
      <c r="RAW66" s="287"/>
      <c r="RAX66" s="287"/>
      <c r="RAY66" s="285"/>
      <c r="RAZ66" s="286"/>
      <c r="RBA66" s="286"/>
      <c r="RBB66" s="286"/>
      <c r="RBC66" s="287"/>
      <c r="RBD66" s="287"/>
      <c r="RBE66" s="285"/>
      <c r="RBF66" s="287"/>
      <c r="RBG66" s="287"/>
      <c r="RBH66" s="285"/>
      <c r="RBI66" s="286"/>
      <c r="RBJ66" s="286"/>
      <c r="RBK66" s="286"/>
      <c r="RBL66" s="286"/>
      <c r="RBM66" s="286"/>
      <c r="RBN66" s="286"/>
      <c r="RBO66" s="163"/>
      <c r="RBP66" s="154"/>
      <c r="RBQ66" s="287"/>
      <c r="RBR66" s="287"/>
      <c r="RBS66" s="285"/>
      <c r="RBT66" s="287"/>
      <c r="RBU66" s="287"/>
      <c r="RBV66" s="285"/>
      <c r="RBW66" s="287"/>
      <c r="RBX66" s="287"/>
      <c r="RBY66" s="285"/>
      <c r="RBZ66" s="287"/>
      <c r="RCA66" s="287"/>
      <c r="RCB66" s="285"/>
      <c r="RCC66" s="287"/>
      <c r="RCD66" s="287"/>
      <c r="RCE66" s="285"/>
      <c r="RCF66" s="287"/>
      <c r="RCG66" s="287"/>
      <c r="RCH66" s="285"/>
      <c r="RCI66" s="287"/>
      <c r="RCJ66" s="287"/>
      <c r="RCK66" s="285"/>
      <c r="RCL66" s="287"/>
      <c r="RCM66" s="287"/>
      <c r="RCN66" s="285"/>
      <c r="RCO66" s="287"/>
      <c r="RCP66" s="287"/>
      <c r="RCQ66" s="285"/>
      <c r="RCR66" s="287"/>
      <c r="RCS66" s="287"/>
      <c r="RCT66" s="285"/>
      <c r="RCU66" s="287"/>
      <c r="RCV66" s="287"/>
      <c r="RCW66" s="285"/>
      <c r="RCX66" s="287"/>
      <c r="RCY66" s="287"/>
      <c r="RCZ66" s="285"/>
      <c r="RDA66" s="287"/>
      <c r="RDB66" s="287"/>
      <c r="RDC66" s="285"/>
      <c r="RDD66" s="287"/>
      <c r="RDE66" s="287"/>
      <c r="RDF66" s="285"/>
      <c r="RDG66" s="287"/>
      <c r="RDH66" s="287"/>
      <c r="RDI66" s="285"/>
      <c r="RDJ66" s="287"/>
      <c r="RDK66" s="287"/>
      <c r="RDL66" s="285"/>
      <c r="RDM66" s="287"/>
      <c r="RDN66" s="287"/>
      <c r="RDO66" s="285"/>
      <c r="RDP66" s="287"/>
      <c r="RDQ66" s="287"/>
      <c r="RDR66" s="285"/>
      <c r="RDS66" s="287"/>
      <c r="RDT66" s="287"/>
      <c r="RDU66" s="285"/>
      <c r="RDV66" s="287"/>
      <c r="RDW66" s="287"/>
      <c r="RDX66" s="285"/>
      <c r="RDY66" s="287"/>
      <c r="RDZ66" s="287"/>
      <c r="REA66" s="285"/>
      <c r="REB66" s="286"/>
      <c r="REC66" s="286"/>
      <c r="RED66" s="286"/>
      <c r="REE66" s="287"/>
      <c r="REF66" s="287"/>
      <c r="REG66" s="285"/>
      <c r="REH66" s="286"/>
      <c r="REI66" s="286"/>
      <c r="REJ66" s="286"/>
      <c r="REK66" s="287"/>
      <c r="REL66" s="287"/>
      <c r="REM66" s="285"/>
      <c r="REN66" s="287"/>
      <c r="REO66" s="287"/>
      <c r="REP66" s="285"/>
      <c r="REQ66" s="286"/>
      <c r="RER66" s="286"/>
      <c r="RES66" s="286"/>
      <c r="RET66" s="286"/>
      <c r="REU66" s="286"/>
      <c r="REV66" s="286"/>
      <c r="REW66" s="163"/>
      <c r="REX66" s="154"/>
      <c r="REY66" s="287"/>
      <c r="REZ66" s="287"/>
      <c r="RFA66" s="285"/>
      <c r="RFB66" s="287"/>
      <c r="RFC66" s="287"/>
      <c r="RFD66" s="285"/>
      <c r="RFE66" s="287"/>
      <c r="RFF66" s="287"/>
      <c r="RFG66" s="285"/>
      <c r="RFH66" s="287"/>
      <c r="RFI66" s="287"/>
      <c r="RFJ66" s="285"/>
      <c r="RFK66" s="287"/>
      <c r="RFL66" s="287"/>
      <c r="RFM66" s="285"/>
      <c r="RFN66" s="287"/>
      <c r="RFO66" s="287"/>
      <c r="RFP66" s="285"/>
      <c r="RFQ66" s="287"/>
      <c r="RFR66" s="287"/>
      <c r="RFS66" s="285"/>
      <c r="RFT66" s="287"/>
      <c r="RFU66" s="287"/>
      <c r="RFV66" s="285"/>
      <c r="RFW66" s="287"/>
      <c r="RFX66" s="287"/>
      <c r="RFY66" s="285"/>
      <c r="RFZ66" s="287"/>
      <c r="RGA66" s="287"/>
      <c r="RGB66" s="285"/>
      <c r="RGC66" s="287"/>
      <c r="RGD66" s="287"/>
      <c r="RGE66" s="285"/>
      <c r="RGF66" s="287"/>
      <c r="RGG66" s="287"/>
      <c r="RGH66" s="285"/>
      <c r="RGI66" s="287"/>
      <c r="RGJ66" s="287"/>
      <c r="RGK66" s="285"/>
      <c r="RGL66" s="287"/>
      <c r="RGM66" s="287"/>
      <c r="RGN66" s="285"/>
      <c r="RGO66" s="287"/>
      <c r="RGP66" s="287"/>
      <c r="RGQ66" s="285"/>
      <c r="RGR66" s="287"/>
      <c r="RGS66" s="287"/>
      <c r="RGT66" s="285"/>
      <c r="RGU66" s="287"/>
      <c r="RGV66" s="287"/>
      <c r="RGW66" s="285"/>
      <c r="RGX66" s="287"/>
      <c r="RGY66" s="287"/>
      <c r="RGZ66" s="285"/>
      <c r="RHA66" s="287"/>
      <c r="RHB66" s="287"/>
      <c r="RHC66" s="285"/>
      <c r="RHD66" s="287"/>
      <c r="RHE66" s="287"/>
      <c r="RHF66" s="285"/>
      <c r="RHG66" s="287"/>
      <c r="RHH66" s="287"/>
      <c r="RHI66" s="285"/>
      <c r="RHJ66" s="286"/>
      <c r="RHK66" s="286"/>
      <c r="RHL66" s="286"/>
      <c r="RHM66" s="287"/>
      <c r="RHN66" s="287"/>
      <c r="RHO66" s="285"/>
      <c r="RHP66" s="286"/>
      <c r="RHQ66" s="286"/>
      <c r="RHR66" s="286"/>
      <c r="RHS66" s="287"/>
      <c r="RHT66" s="287"/>
      <c r="RHU66" s="285"/>
      <c r="RHV66" s="287"/>
      <c r="RHW66" s="287"/>
      <c r="RHX66" s="285"/>
      <c r="RHY66" s="286"/>
      <c r="RHZ66" s="286"/>
      <c r="RIA66" s="286"/>
      <c r="RIB66" s="286"/>
      <c r="RIC66" s="286"/>
      <c r="RID66" s="286"/>
      <c r="RIE66" s="163"/>
      <c r="RIF66" s="154"/>
      <c r="RIG66" s="287"/>
      <c r="RIH66" s="287"/>
      <c r="RII66" s="285"/>
      <c r="RIJ66" s="287"/>
      <c r="RIK66" s="287"/>
      <c r="RIL66" s="285"/>
      <c r="RIM66" s="287"/>
      <c r="RIN66" s="287"/>
      <c r="RIO66" s="285"/>
      <c r="RIP66" s="287"/>
      <c r="RIQ66" s="287"/>
      <c r="RIR66" s="285"/>
      <c r="RIS66" s="287"/>
      <c r="RIT66" s="287"/>
      <c r="RIU66" s="285"/>
      <c r="RIV66" s="287"/>
      <c r="RIW66" s="287"/>
      <c r="RIX66" s="285"/>
      <c r="RIY66" s="287"/>
      <c r="RIZ66" s="287"/>
      <c r="RJA66" s="285"/>
      <c r="RJB66" s="287"/>
      <c r="RJC66" s="287"/>
      <c r="RJD66" s="285"/>
      <c r="RJE66" s="287"/>
      <c r="RJF66" s="287"/>
      <c r="RJG66" s="285"/>
      <c r="RJH66" s="287"/>
      <c r="RJI66" s="287"/>
      <c r="RJJ66" s="285"/>
      <c r="RJK66" s="287"/>
      <c r="RJL66" s="287"/>
      <c r="RJM66" s="285"/>
      <c r="RJN66" s="287"/>
      <c r="RJO66" s="287"/>
      <c r="RJP66" s="285"/>
      <c r="RJQ66" s="287"/>
      <c r="RJR66" s="287"/>
      <c r="RJS66" s="285"/>
      <c r="RJT66" s="287"/>
      <c r="RJU66" s="287"/>
      <c r="RJV66" s="285"/>
      <c r="RJW66" s="287"/>
      <c r="RJX66" s="287"/>
      <c r="RJY66" s="285"/>
      <c r="RJZ66" s="287"/>
      <c r="RKA66" s="287"/>
      <c r="RKB66" s="285"/>
      <c r="RKC66" s="287"/>
      <c r="RKD66" s="287"/>
      <c r="RKE66" s="285"/>
      <c r="RKF66" s="287"/>
      <c r="RKG66" s="287"/>
      <c r="RKH66" s="285"/>
      <c r="RKI66" s="287"/>
      <c r="RKJ66" s="287"/>
      <c r="RKK66" s="285"/>
      <c r="RKL66" s="287"/>
      <c r="RKM66" s="287"/>
      <c r="RKN66" s="285"/>
      <c r="RKO66" s="287"/>
      <c r="RKP66" s="287"/>
      <c r="RKQ66" s="285"/>
      <c r="RKR66" s="286"/>
      <c r="RKS66" s="286"/>
      <c r="RKT66" s="286"/>
      <c r="RKU66" s="287"/>
      <c r="RKV66" s="287"/>
      <c r="RKW66" s="285"/>
      <c r="RKX66" s="286"/>
      <c r="RKY66" s="286"/>
      <c r="RKZ66" s="286"/>
      <c r="RLA66" s="287"/>
      <c r="RLB66" s="287"/>
      <c r="RLC66" s="285"/>
      <c r="RLD66" s="287"/>
      <c r="RLE66" s="287"/>
      <c r="RLF66" s="285"/>
      <c r="RLG66" s="286"/>
      <c r="RLH66" s="286"/>
      <c r="RLI66" s="286"/>
      <c r="RLJ66" s="286"/>
      <c r="RLK66" s="286"/>
      <c r="RLL66" s="286"/>
      <c r="RLM66" s="163"/>
      <c r="RLN66" s="154"/>
      <c r="RLO66" s="287"/>
      <c r="RLP66" s="287"/>
      <c r="RLQ66" s="285"/>
      <c r="RLR66" s="287"/>
      <c r="RLS66" s="287"/>
      <c r="RLT66" s="285"/>
      <c r="RLU66" s="287"/>
      <c r="RLV66" s="287"/>
      <c r="RLW66" s="285"/>
      <c r="RLX66" s="287"/>
      <c r="RLY66" s="287"/>
      <c r="RLZ66" s="285"/>
      <c r="RMA66" s="287"/>
      <c r="RMB66" s="287"/>
      <c r="RMC66" s="285"/>
      <c r="RMD66" s="287"/>
      <c r="RME66" s="287"/>
      <c r="RMF66" s="285"/>
      <c r="RMG66" s="287"/>
      <c r="RMH66" s="287"/>
      <c r="RMI66" s="285"/>
      <c r="RMJ66" s="287"/>
      <c r="RMK66" s="287"/>
      <c r="RML66" s="285"/>
      <c r="RMM66" s="287"/>
      <c r="RMN66" s="287"/>
      <c r="RMO66" s="285"/>
      <c r="RMP66" s="287"/>
      <c r="RMQ66" s="287"/>
      <c r="RMR66" s="285"/>
      <c r="RMS66" s="287"/>
      <c r="RMT66" s="287"/>
      <c r="RMU66" s="285"/>
      <c r="RMV66" s="287"/>
      <c r="RMW66" s="287"/>
      <c r="RMX66" s="285"/>
      <c r="RMY66" s="287"/>
      <c r="RMZ66" s="287"/>
      <c r="RNA66" s="285"/>
      <c r="RNB66" s="287"/>
      <c r="RNC66" s="287"/>
      <c r="RND66" s="285"/>
      <c r="RNE66" s="287"/>
      <c r="RNF66" s="287"/>
      <c r="RNG66" s="285"/>
      <c r="RNH66" s="287"/>
      <c r="RNI66" s="287"/>
      <c r="RNJ66" s="285"/>
      <c r="RNK66" s="287"/>
      <c r="RNL66" s="287"/>
      <c r="RNM66" s="285"/>
      <c r="RNN66" s="287"/>
      <c r="RNO66" s="287"/>
      <c r="RNP66" s="285"/>
      <c r="RNQ66" s="287"/>
      <c r="RNR66" s="287"/>
      <c r="RNS66" s="285"/>
      <c r="RNT66" s="287"/>
      <c r="RNU66" s="287"/>
      <c r="RNV66" s="285"/>
      <c r="RNW66" s="287"/>
      <c r="RNX66" s="287"/>
      <c r="RNY66" s="285"/>
      <c r="RNZ66" s="286"/>
      <c r="ROA66" s="286"/>
      <c r="ROB66" s="286"/>
      <c r="ROC66" s="287"/>
      <c r="ROD66" s="287"/>
      <c r="ROE66" s="285"/>
      <c r="ROF66" s="286"/>
      <c r="ROG66" s="286"/>
      <c r="ROH66" s="286"/>
      <c r="ROI66" s="287"/>
      <c r="ROJ66" s="287"/>
      <c r="ROK66" s="285"/>
      <c r="ROL66" s="287"/>
      <c r="ROM66" s="287"/>
      <c r="RON66" s="285"/>
      <c r="ROO66" s="286"/>
      <c r="ROP66" s="286"/>
      <c r="ROQ66" s="286"/>
      <c r="ROR66" s="286"/>
      <c r="ROS66" s="286"/>
      <c r="ROT66" s="286"/>
      <c r="ROU66" s="163"/>
      <c r="ROV66" s="154"/>
      <c r="ROW66" s="287"/>
      <c r="ROX66" s="287"/>
      <c r="ROY66" s="285"/>
      <c r="ROZ66" s="287"/>
      <c r="RPA66" s="287"/>
      <c r="RPB66" s="285"/>
      <c r="RPC66" s="287"/>
      <c r="RPD66" s="287"/>
      <c r="RPE66" s="285"/>
      <c r="RPF66" s="287"/>
      <c r="RPG66" s="287"/>
      <c r="RPH66" s="285"/>
      <c r="RPI66" s="287"/>
      <c r="RPJ66" s="287"/>
      <c r="RPK66" s="285"/>
      <c r="RPL66" s="287"/>
      <c r="RPM66" s="287"/>
      <c r="RPN66" s="285"/>
      <c r="RPO66" s="287"/>
      <c r="RPP66" s="287"/>
      <c r="RPQ66" s="285"/>
      <c r="RPR66" s="287"/>
      <c r="RPS66" s="287"/>
      <c r="RPT66" s="285"/>
      <c r="RPU66" s="287"/>
      <c r="RPV66" s="287"/>
      <c r="RPW66" s="285"/>
      <c r="RPX66" s="287"/>
      <c r="RPY66" s="287"/>
      <c r="RPZ66" s="285"/>
      <c r="RQA66" s="287"/>
      <c r="RQB66" s="287"/>
      <c r="RQC66" s="285"/>
      <c r="RQD66" s="287"/>
      <c r="RQE66" s="287"/>
      <c r="RQF66" s="285"/>
      <c r="RQG66" s="287"/>
      <c r="RQH66" s="287"/>
      <c r="RQI66" s="285"/>
      <c r="RQJ66" s="287"/>
      <c r="RQK66" s="287"/>
      <c r="RQL66" s="285"/>
      <c r="RQM66" s="287"/>
      <c r="RQN66" s="287"/>
      <c r="RQO66" s="285"/>
      <c r="RQP66" s="287"/>
      <c r="RQQ66" s="287"/>
      <c r="RQR66" s="285"/>
      <c r="RQS66" s="287"/>
      <c r="RQT66" s="287"/>
      <c r="RQU66" s="285"/>
      <c r="RQV66" s="287"/>
      <c r="RQW66" s="287"/>
      <c r="RQX66" s="285"/>
      <c r="RQY66" s="287"/>
      <c r="RQZ66" s="287"/>
      <c r="RRA66" s="285"/>
      <c r="RRB66" s="287"/>
      <c r="RRC66" s="287"/>
      <c r="RRD66" s="285"/>
      <c r="RRE66" s="287"/>
      <c r="RRF66" s="287"/>
      <c r="RRG66" s="285"/>
      <c r="RRH66" s="286"/>
      <c r="RRI66" s="286"/>
      <c r="RRJ66" s="286"/>
      <c r="RRK66" s="287"/>
      <c r="RRL66" s="287"/>
      <c r="RRM66" s="285"/>
      <c r="RRN66" s="286"/>
      <c r="RRO66" s="286"/>
      <c r="RRP66" s="286"/>
      <c r="RRQ66" s="287"/>
      <c r="RRR66" s="287"/>
      <c r="RRS66" s="285"/>
      <c r="RRT66" s="287"/>
      <c r="RRU66" s="287"/>
      <c r="RRV66" s="285"/>
      <c r="RRW66" s="286"/>
      <c r="RRX66" s="286"/>
      <c r="RRY66" s="286"/>
      <c r="RRZ66" s="286"/>
      <c r="RSA66" s="286"/>
      <c r="RSB66" s="286"/>
      <c r="RSC66" s="163"/>
      <c r="RSD66" s="154"/>
      <c r="RSE66" s="287"/>
      <c r="RSF66" s="287"/>
      <c r="RSG66" s="285"/>
      <c r="RSH66" s="287"/>
      <c r="RSI66" s="287"/>
      <c r="RSJ66" s="285"/>
      <c r="RSK66" s="287"/>
      <c r="RSL66" s="287"/>
      <c r="RSM66" s="285"/>
      <c r="RSN66" s="287"/>
      <c r="RSO66" s="287"/>
      <c r="RSP66" s="285"/>
      <c r="RSQ66" s="287"/>
      <c r="RSR66" s="287"/>
      <c r="RSS66" s="285"/>
      <c r="RST66" s="287"/>
      <c r="RSU66" s="287"/>
      <c r="RSV66" s="285"/>
      <c r="RSW66" s="287"/>
      <c r="RSX66" s="287"/>
      <c r="RSY66" s="285"/>
      <c r="RSZ66" s="287"/>
      <c r="RTA66" s="287"/>
      <c r="RTB66" s="285"/>
      <c r="RTC66" s="287"/>
      <c r="RTD66" s="287"/>
      <c r="RTE66" s="285"/>
      <c r="RTF66" s="287"/>
      <c r="RTG66" s="287"/>
      <c r="RTH66" s="285"/>
      <c r="RTI66" s="287"/>
      <c r="RTJ66" s="287"/>
      <c r="RTK66" s="285"/>
      <c r="RTL66" s="287"/>
      <c r="RTM66" s="287"/>
      <c r="RTN66" s="285"/>
      <c r="RTO66" s="287"/>
      <c r="RTP66" s="287"/>
      <c r="RTQ66" s="285"/>
      <c r="RTR66" s="287"/>
      <c r="RTS66" s="287"/>
      <c r="RTT66" s="285"/>
      <c r="RTU66" s="287"/>
      <c r="RTV66" s="287"/>
      <c r="RTW66" s="285"/>
      <c r="RTX66" s="287"/>
      <c r="RTY66" s="287"/>
      <c r="RTZ66" s="285"/>
      <c r="RUA66" s="287"/>
      <c r="RUB66" s="287"/>
      <c r="RUC66" s="285"/>
      <c r="RUD66" s="287"/>
      <c r="RUE66" s="287"/>
      <c r="RUF66" s="285"/>
      <c r="RUG66" s="287"/>
      <c r="RUH66" s="287"/>
      <c r="RUI66" s="285"/>
      <c r="RUJ66" s="287"/>
      <c r="RUK66" s="287"/>
      <c r="RUL66" s="285"/>
      <c r="RUM66" s="287"/>
      <c r="RUN66" s="287"/>
      <c r="RUO66" s="285"/>
      <c r="RUP66" s="286"/>
      <c r="RUQ66" s="286"/>
      <c r="RUR66" s="286"/>
      <c r="RUS66" s="287"/>
      <c r="RUT66" s="287"/>
      <c r="RUU66" s="285"/>
      <c r="RUV66" s="286"/>
      <c r="RUW66" s="286"/>
      <c r="RUX66" s="286"/>
      <c r="RUY66" s="287"/>
      <c r="RUZ66" s="287"/>
      <c r="RVA66" s="285"/>
      <c r="RVB66" s="287"/>
      <c r="RVC66" s="287"/>
      <c r="RVD66" s="285"/>
      <c r="RVE66" s="286"/>
      <c r="RVF66" s="286"/>
      <c r="RVG66" s="286"/>
      <c r="RVH66" s="286"/>
      <c r="RVI66" s="286"/>
      <c r="RVJ66" s="286"/>
      <c r="RVK66" s="163"/>
      <c r="RVL66" s="154"/>
      <c r="RVM66" s="287"/>
      <c r="RVN66" s="287"/>
      <c r="RVO66" s="285"/>
      <c r="RVP66" s="287"/>
      <c r="RVQ66" s="287"/>
      <c r="RVR66" s="285"/>
      <c r="RVS66" s="287"/>
      <c r="RVT66" s="287"/>
      <c r="RVU66" s="285"/>
      <c r="RVV66" s="287"/>
      <c r="RVW66" s="287"/>
      <c r="RVX66" s="285"/>
      <c r="RVY66" s="287"/>
      <c r="RVZ66" s="287"/>
      <c r="RWA66" s="285"/>
      <c r="RWB66" s="287"/>
      <c r="RWC66" s="287"/>
      <c r="RWD66" s="285"/>
      <c r="RWE66" s="287"/>
      <c r="RWF66" s="287"/>
      <c r="RWG66" s="285"/>
      <c r="RWH66" s="287"/>
      <c r="RWI66" s="287"/>
      <c r="RWJ66" s="285"/>
      <c r="RWK66" s="287"/>
      <c r="RWL66" s="287"/>
      <c r="RWM66" s="285"/>
      <c r="RWN66" s="287"/>
      <c r="RWO66" s="287"/>
      <c r="RWP66" s="285"/>
      <c r="RWQ66" s="287"/>
      <c r="RWR66" s="287"/>
      <c r="RWS66" s="285"/>
      <c r="RWT66" s="287"/>
      <c r="RWU66" s="287"/>
      <c r="RWV66" s="285"/>
      <c r="RWW66" s="287"/>
      <c r="RWX66" s="287"/>
      <c r="RWY66" s="285"/>
      <c r="RWZ66" s="287"/>
      <c r="RXA66" s="287"/>
      <c r="RXB66" s="285"/>
      <c r="RXC66" s="287"/>
      <c r="RXD66" s="287"/>
      <c r="RXE66" s="285"/>
      <c r="RXF66" s="287"/>
      <c r="RXG66" s="287"/>
      <c r="RXH66" s="285"/>
      <c r="RXI66" s="287"/>
      <c r="RXJ66" s="287"/>
      <c r="RXK66" s="285"/>
      <c r="RXL66" s="287"/>
      <c r="RXM66" s="287"/>
      <c r="RXN66" s="285"/>
      <c r="RXO66" s="287"/>
      <c r="RXP66" s="287"/>
      <c r="RXQ66" s="285"/>
      <c r="RXR66" s="287"/>
      <c r="RXS66" s="287"/>
      <c r="RXT66" s="285"/>
      <c r="RXU66" s="287"/>
      <c r="RXV66" s="287"/>
      <c r="RXW66" s="285"/>
      <c r="RXX66" s="286"/>
      <c r="RXY66" s="286"/>
      <c r="RXZ66" s="286"/>
      <c r="RYA66" s="287"/>
      <c r="RYB66" s="287"/>
      <c r="RYC66" s="285"/>
      <c r="RYD66" s="286"/>
      <c r="RYE66" s="286"/>
      <c r="RYF66" s="286"/>
      <c r="RYG66" s="287"/>
      <c r="RYH66" s="287"/>
      <c r="RYI66" s="285"/>
      <c r="RYJ66" s="287"/>
      <c r="RYK66" s="287"/>
      <c r="RYL66" s="285"/>
      <c r="RYM66" s="286"/>
      <c r="RYN66" s="286"/>
      <c r="RYO66" s="286"/>
      <c r="RYP66" s="286"/>
      <c r="RYQ66" s="286"/>
      <c r="RYR66" s="286"/>
      <c r="RYS66" s="163"/>
      <c r="RYT66" s="154"/>
      <c r="RYU66" s="287"/>
      <c r="RYV66" s="287"/>
      <c r="RYW66" s="285"/>
      <c r="RYX66" s="287"/>
      <c r="RYY66" s="287"/>
      <c r="RYZ66" s="285"/>
      <c r="RZA66" s="287"/>
      <c r="RZB66" s="287"/>
      <c r="RZC66" s="285"/>
      <c r="RZD66" s="287"/>
      <c r="RZE66" s="287"/>
      <c r="RZF66" s="285"/>
      <c r="RZG66" s="287"/>
      <c r="RZH66" s="287"/>
      <c r="RZI66" s="285"/>
      <c r="RZJ66" s="287"/>
      <c r="RZK66" s="287"/>
      <c r="RZL66" s="285"/>
      <c r="RZM66" s="287"/>
      <c r="RZN66" s="287"/>
      <c r="RZO66" s="285"/>
      <c r="RZP66" s="287"/>
      <c r="RZQ66" s="287"/>
      <c r="RZR66" s="285"/>
      <c r="RZS66" s="287"/>
      <c r="RZT66" s="287"/>
      <c r="RZU66" s="285"/>
      <c r="RZV66" s="287"/>
      <c r="RZW66" s="287"/>
      <c r="RZX66" s="285"/>
      <c r="RZY66" s="287"/>
      <c r="RZZ66" s="287"/>
      <c r="SAA66" s="285"/>
      <c r="SAB66" s="287"/>
      <c r="SAC66" s="287"/>
      <c r="SAD66" s="285"/>
      <c r="SAE66" s="287"/>
      <c r="SAF66" s="287"/>
      <c r="SAG66" s="285"/>
      <c r="SAH66" s="287"/>
      <c r="SAI66" s="287"/>
      <c r="SAJ66" s="285"/>
      <c r="SAK66" s="287"/>
      <c r="SAL66" s="287"/>
      <c r="SAM66" s="285"/>
      <c r="SAN66" s="287"/>
      <c r="SAO66" s="287"/>
      <c r="SAP66" s="285"/>
      <c r="SAQ66" s="287"/>
      <c r="SAR66" s="287"/>
      <c r="SAS66" s="285"/>
      <c r="SAT66" s="287"/>
      <c r="SAU66" s="287"/>
      <c r="SAV66" s="285"/>
      <c r="SAW66" s="287"/>
      <c r="SAX66" s="287"/>
      <c r="SAY66" s="285"/>
      <c r="SAZ66" s="287"/>
      <c r="SBA66" s="287"/>
      <c r="SBB66" s="285"/>
      <c r="SBC66" s="287"/>
      <c r="SBD66" s="287"/>
      <c r="SBE66" s="285"/>
      <c r="SBF66" s="286"/>
      <c r="SBG66" s="286"/>
      <c r="SBH66" s="286"/>
      <c r="SBI66" s="287"/>
      <c r="SBJ66" s="287"/>
      <c r="SBK66" s="285"/>
      <c r="SBL66" s="286"/>
      <c r="SBM66" s="286"/>
      <c r="SBN66" s="286"/>
      <c r="SBO66" s="287"/>
      <c r="SBP66" s="287"/>
      <c r="SBQ66" s="285"/>
      <c r="SBR66" s="287"/>
      <c r="SBS66" s="287"/>
      <c r="SBT66" s="285"/>
      <c r="SBU66" s="286"/>
      <c r="SBV66" s="286"/>
      <c r="SBW66" s="286"/>
      <c r="SBX66" s="286"/>
      <c r="SBY66" s="286"/>
      <c r="SBZ66" s="286"/>
      <c r="SCA66" s="163"/>
      <c r="SCB66" s="154"/>
      <c r="SCC66" s="287"/>
      <c r="SCD66" s="287"/>
      <c r="SCE66" s="285"/>
      <c r="SCF66" s="287"/>
      <c r="SCG66" s="287"/>
      <c r="SCH66" s="285"/>
      <c r="SCI66" s="287"/>
      <c r="SCJ66" s="287"/>
      <c r="SCK66" s="285"/>
      <c r="SCL66" s="287"/>
      <c r="SCM66" s="287"/>
      <c r="SCN66" s="285"/>
      <c r="SCO66" s="287"/>
      <c r="SCP66" s="287"/>
      <c r="SCQ66" s="285"/>
      <c r="SCR66" s="287"/>
      <c r="SCS66" s="287"/>
      <c r="SCT66" s="285"/>
      <c r="SCU66" s="287"/>
      <c r="SCV66" s="287"/>
      <c r="SCW66" s="285"/>
      <c r="SCX66" s="287"/>
      <c r="SCY66" s="287"/>
      <c r="SCZ66" s="285"/>
      <c r="SDA66" s="287"/>
      <c r="SDB66" s="287"/>
      <c r="SDC66" s="285"/>
      <c r="SDD66" s="287"/>
      <c r="SDE66" s="287"/>
      <c r="SDF66" s="285"/>
      <c r="SDG66" s="287"/>
      <c r="SDH66" s="287"/>
      <c r="SDI66" s="285"/>
      <c r="SDJ66" s="287"/>
      <c r="SDK66" s="287"/>
      <c r="SDL66" s="285"/>
      <c r="SDM66" s="287"/>
      <c r="SDN66" s="287"/>
      <c r="SDO66" s="285"/>
      <c r="SDP66" s="287"/>
      <c r="SDQ66" s="287"/>
      <c r="SDR66" s="285"/>
      <c r="SDS66" s="287"/>
      <c r="SDT66" s="287"/>
      <c r="SDU66" s="285"/>
      <c r="SDV66" s="287"/>
      <c r="SDW66" s="287"/>
      <c r="SDX66" s="285"/>
      <c r="SDY66" s="287"/>
      <c r="SDZ66" s="287"/>
      <c r="SEA66" s="285"/>
      <c r="SEB66" s="287"/>
      <c r="SEC66" s="287"/>
      <c r="SED66" s="285"/>
      <c r="SEE66" s="287"/>
      <c r="SEF66" s="287"/>
      <c r="SEG66" s="285"/>
      <c r="SEH66" s="287"/>
      <c r="SEI66" s="287"/>
      <c r="SEJ66" s="285"/>
      <c r="SEK66" s="287"/>
      <c r="SEL66" s="287"/>
      <c r="SEM66" s="285"/>
      <c r="SEN66" s="286"/>
      <c r="SEO66" s="286"/>
      <c r="SEP66" s="286"/>
      <c r="SEQ66" s="287"/>
      <c r="SER66" s="287"/>
      <c r="SES66" s="285"/>
      <c r="SET66" s="286"/>
      <c r="SEU66" s="286"/>
      <c r="SEV66" s="286"/>
      <c r="SEW66" s="287"/>
      <c r="SEX66" s="287"/>
      <c r="SEY66" s="285"/>
      <c r="SEZ66" s="287"/>
      <c r="SFA66" s="287"/>
      <c r="SFB66" s="285"/>
      <c r="SFC66" s="286"/>
      <c r="SFD66" s="286"/>
      <c r="SFE66" s="286"/>
      <c r="SFF66" s="286"/>
      <c r="SFG66" s="286"/>
      <c r="SFH66" s="286"/>
      <c r="SFI66" s="163"/>
      <c r="SFJ66" s="154"/>
      <c r="SFK66" s="287"/>
      <c r="SFL66" s="287"/>
      <c r="SFM66" s="285"/>
      <c r="SFN66" s="287"/>
      <c r="SFO66" s="287"/>
      <c r="SFP66" s="285"/>
      <c r="SFQ66" s="287"/>
      <c r="SFR66" s="287"/>
      <c r="SFS66" s="285"/>
      <c r="SFT66" s="287"/>
      <c r="SFU66" s="287"/>
      <c r="SFV66" s="285"/>
      <c r="SFW66" s="287"/>
      <c r="SFX66" s="287"/>
      <c r="SFY66" s="285"/>
      <c r="SFZ66" s="287"/>
      <c r="SGA66" s="287"/>
      <c r="SGB66" s="285"/>
      <c r="SGC66" s="287"/>
      <c r="SGD66" s="287"/>
      <c r="SGE66" s="285"/>
      <c r="SGF66" s="287"/>
      <c r="SGG66" s="287"/>
      <c r="SGH66" s="285"/>
      <c r="SGI66" s="287"/>
      <c r="SGJ66" s="287"/>
      <c r="SGK66" s="285"/>
      <c r="SGL66" s="287"/>
      <c r="SGM66" s="287"/>
      <c r="SGN66" s="285"/>
      <c r="SGO66" s="287"/>
      <c r="SGP66" s="287"/>
      <c r="SGQ66" s="285"/>
      <c r="SGR66" s="287"/>
      <c r="SGS66" s="287"/>
      <c r="SGT66" s="285"/>
      <c r="SGU66" s="287"/>
      <c r="SGV66" s="287"/>
      <c r="SGW66" s="285"/>
      <c r="SGX66" s="287"/>
      <c r="SGY66" s="287"/>
      <c r="SGZ66" s="285"/>
      <c r="SHA66" s="287"/>
      <c r="SHB66" s="287"/>
      <c r="SHC66" s="285"/>
      <c r="SHD66" s="287"/>
      <c r="SHE66" s="287"/>
      <c r="SHF66" s="285"/>
      <c r="SHG66" s="287"/>
      <c r="SHH66" s="287"/>
      <c r="SHI66" s="285"/>
      <c r="SHJ66" s="287"/>
      <c r="SHK66" s="287"/>
      <c r="SHL66" s="285"/>
      <c r="SHM66" s="287"/>
      <c r="SHN66" s="287"/>
      <c r="SHO66" s="285"/>
      <c r="SHP66" s="287"/>
      <c r="SHQ66" s="287"/>
      <c r="SHR66" s="285"/>
      <c r="SHS66" s="287"/>
      <c r="SHT66" s="287"/>
      <c r="SHU66" s="285"/>
      <c r="SHV66" s="286"/>
      <c r="SHW66" s="286"/>
      <c r="SHX66" s="286"/>
      <c r="SHY66" s="287"/>
      <c r="SHZ66" s="287"/>
      <c r="SIA66" s="285"/>
      <c r="SIB66" s="286"/>
      <c r="SIC66" s="286"/>
      <c r="SID66" s="286"/>
      <c r="SIE66" s="287"/>
      <c r="SIF66" s="287"/>
      <c r="SIG66" s="285"/>
      <c r="SIH66" s="287"/>
      <c r="SII66" s="287"/>
      <c r="SIJ66" s="285"/>
      <c r="SIK66" s="286"/>
      <c r="SIL66" s="286"/>
      <c r="SIM66" s="286"/>
      <c r="SIN66" s="286"/>
      <c r="SIO66" s="286"/>
      <c r="SIP66" s="286"/>
      <c r="SIQ66" s="163"/>
      <c r="SIR66" s="154"/>
      <c r="SIS66" s="287"/>
      <c r="SIT66" s="287"/>
      <c r="SIU66" s="285"/>
      <c r="SIV66" s="287"/>
      <c r="SIW66" s="287"/>
      <c r="SIX66" s="285"/>
      <c r="SIY66" s="287"/>
      <c r="SIZ66" s="287"/>
      <c r="SJA66" s="285"/>
      <c r="SJB66" s="287"/>
      <c r="SJC66" s="287"/>
      <c r="SJD66" s="285"/>
      <c r="SJE66" s="287"/>
      <c r="SJF66" s="287"/>
      <c r="SJG66" s="285"/>
      <c r="SJH66" s="287"/>
      <c r="SJI66" s="287"/>
      <c r="SJJ66" s="285"/>
      <c r="SJK66" s="287"/>
      <c r="SJL66" s="287"/>
      <c r="SJM66" s="285"/>
      <c r="SJN66" s="287"/>
      <c r="SJO66" s="287"/>
      <c r="SJP66" s="285"/>
      <c r="SJQ66" s="287"/>
      <c r="SJR66" s="287"/>
      <c r="SJS66" s="285"/>
      <c r="SJT66" s="287"/>
      <c r="SJU66" s="287"/>
      <c r="SJV66" s="285"/>
      <c r="SJW66" s="287"/>
      <c r="SJX66" s="287"/>
      <c r="SJY66" s="285"/>
      <c r="SJZ66" s="287"/>
      <c r="SKA66" s="287"/>
      <c r="SKB66" s="285"/>
      <c r="SKC66" s="287"/>
      <c r="SKD66" s="287"/>
      <c r="SKE66" s="285"/>
      <c r="SKF66" s="287"/>
      <c r="SKG66" s="287"/>
      <c r="SKH66" s="285"/>
      <c r="SKI66" s="287"/>
      <c r="SKJ66" s="287"/>
      <c r="SKK66" s="285"/>
      <c r="SKL66" s="287"/>
      <c r="SKM66" s="287"/>
      <c r="SKN66" s="285"/>
      <c r="SKO66" s="287"/>
      <c r="SKP66" s="287"/>
      <c r="SKQ66" s="285"/>
      <c r="SKR66" s="287"/>
      <c r="SKS66" s="287"/>
      <c r="SKT66" s="285"/>
      <c r="SKU66" s="287"/>
      <c r="SKV66" s="287"/>
      <c r="SKW66" s="285"/>
      <c r="SKX66" s="287"/>
      <c r="SKY66" s="287"/>
      <c r="SKZ66" s="285"/>
      <c r="SLA66" s="287"/>
      <c r="SLB66" s="287"/>
      <c r="SLC66" s="285"/>
      <c r="SLD66" s="286"/>
      <c r="SLE66" s="286"/>
      <c r="SLF66" s="286"/>
      <c r="SLG66" s="287"/>
      <c r="SLH66" s="287"/>
      <c r="SLI66" s="285"/>
      <c r="SLJ66" s="286"/>
      <c r="SLK66" s="286"/>
      <c r="SLL66" s="286"/>
      <c r="SLM66" s="287"/>
      <c r="SLN66" s="287"/>
      <c r="SLO66" s="285"/>
      <c r="SLP66" s="287"/>
      <c r="SLQ66" s="287"/>
      <c r="SLR66" s="285"/>
      <c r="SLS66" s="286"/>
      <c r="SLT66" s="286"/>
      <c r="SLU66" s="286"/>
      <c r="SLV66" s="286"/>
      <c r="SLW66" s="286"/>
      <c r="SLX66" s="286"/>
      <c r="SLY66" s="163"/>
      <c r="SLZ66" s="154"/>
      <c r="SMA66" s="287"/>
      <c r="SMB66" s="287"/>
      <c r="SMC66" s="285"/>
      <c r="SMD66" s="287"/>
      <c r="SME66" s="287"/>
      <c r="SMF66" s="285"/>
      <c r="SMG66" s="287"/>
      <c r="SMH66" s="287"/>
      <c r="SMI66" s="285"/>
      <c r="SMJ66" s="287"/>
      <c r="SMK66" s="287"/>
      <c r="SML66" s="285"/>
      <c r="SMM66" s="287"/>
      <c r="SMN66" s="287"/>
      <c r="SMO66" s="285"/>
      <c r="SMP66" s="287"/>
      <c r="SMQ66" s="287"/>
      <c r="SMR66" s="285"/>
      <c r="SMS66" s="287"/>
      <c r="SMT66" s="287"/>
      <c r="SMU66" s="285"/>
      <c r="SMV66" s="287"/>
      <c r="SMW66" s="287"/>
      <c r="SMX66" s="285"/>
      <c r="SMY66" s="287"/>
      <c r="SMZ66" s="287"/>
      <c r="SNA66" s="285"/>
      <c r="SNB66" s="287"/>
      <c r="SNC66" s="287"/>
      <c r="SND66" s="285"/>
      <c r="SNE66" s="287"/>
      <c r="SNF66" s="287"/>
      <c r="SNG66" s="285"/>
      <c r="SNH66" s="287"/>
      <c r="SNI66" s="287"/>
      <c r="SNJ66" s="285"/>
      <c r="SNK66" s="287"/>
      <c r="SNL66" s="287"/>
      <c r="SNM66" s="285"/>
      <c r="SNN66" s="287"/>
      <c r="SNO66" s="287"/>
      <c r="SNP66" s="285"/>
      <c r="SNQ66" s="287"/>
      <c r="SNR66" s="287"/>
      <c r="SNS66" s="285"/>
      <c r="SNT66" s="287"/>
      <c r="SNU66" s="287"/>
      <c r="SNV66" s="285"/>
      <c r="SNW66" s="287"/>
      <c r="SNX66" s="287"/>
      <c r="SNY66" s="285"/>
      <c r="SNZ66" s="287"/>
      <c r="SOA66" s="287"/>
      <c r="SOB66" s="285"/>
      <c r="SOC66" s="287"/>
      <c r="SOD66" s="287"/>
      <c r="SOE66" s="285"/>
      <c r="SOF66" s="287"/>
      <c r="SOG66" s="287"/>
      <c r="SOH66" s="285"/>
      <c r="SOI66" s="287"/>
      <c r="SOJ66" s="287"/>
      <c r="SOK66" s="285"/>
      <c r="SOL66" s="286"/>
      <c r="SOM66" s="286"/>
      <c r="SON66" s="286"/>
      <c r="SOO66" s="287"/>
      <c r="SOP66" s="287"/>
      <c r="SOQ66" s="285"/>
      <c r="SOR66" s="286"/>
      <c r="SOS66" s="286"/>
      <c r="SOT66" s="286"/>
      <c r="SOU66" s="287"/>
      <c r="SOV66" s="287"/>
      <c r="SOW66" s="285"/>
      <c r="SOX66" s="287"/>
      <c r="SOY66" s="287"/>
      <c r="SOZ66" s="285"/>
      <c r="SPA66" s="286"/>
      <c r="SPB66" s="286"/>
      <c r="SPC66" s="286"/>
      <c r="SPD66" s="286"/>
      <c r="SPE66" s="286"/>
      <c r="SPF66" s="286"/>
      <c r="SPG66" s="163"/>
      <c r="SPH66" s="154"/>
      <c r="SPI66" s="287"/>
      <c r="SPJ66" s="287"/>
      <c r="SPK66" s="285"/>
      <c r="SPL66" s="287"/>
      <c r="SPM66" s="287"/>
      <c r="SPN66" s="285"/>
      <c r="SPO66" s="287"/>
      <c r="SPP66" s="287"/>
      <c r="SPQ66" s="285"/>
      <c r="SPR66" s="287"/>
      <c r="SPS66" s="287"/>
      <c r="SPT66" s="285"/>
      <c r="SPU66" s="287"/>
      <c r="SPV66" s="287"/>
      <c r="SPW66" s="285"/>
      <c r="SPX66" s="287"/>
      <c r="SPY66" s="287"/>
      <c r="SPZ66" s="285"/>
      <c r="SQA66" s="287"/>
      <c r="SQB66" s="287"/>
      <c r="SQC66" s="285"/>
      <c r="SQD66" s="287"/>
      <c r="SQE66" s="287"/>
      <c r="SQF66" s="285"/>
      <c r="SQG66" s="287"/>
      <c r="SQH66" s="287"/>
      <c r="SQI66" s="285"/>
      <c r="SQJ66" s="287"/>
      <c r="SQK66" s="287"/>
      <c r="SQL66" s="285"/>
      <c r="SQM66" s="287"/>
      <c r="SQN66" s="287"/>
      <c r="SQO66" s="285"/>
      <c r="SQP66" s="287"/>
      <c r="SQQ66" s="287"/>
      <c r="SQR66" s="285"/>
      <c r="SQS66" s="287"/>
      <c r="SQT66" s="287"/>
      <c r="SQU66" s="285"/>
      <c r="SQV66" s="287"/>
      <c r="SQW66" s="287"/>
      <c r="SQX66" s="285"/>
      <c r="SQY66" s="287"/>
      <c r="SQZ66" s="287"/>
      <c r="SRA66" s="285"/>
      <c r="SRB66" s="287"/>
      <c r="SRC66" s="287"/>
      <c r="SRD66" s="285"/>
      <c r="SRE66" s="287"/>
      <c r="SRF66" s="287"/>
      <c r="SRG66" s="285"/>
      <c r="SRH66" s="287"/>
      <c r="SRI66" s="287"/>
      <c r="SRJ66" s="285"/>
      <c r="SRK66" s="287"/>
      <c r="SRL66" s="287"/>
      <c r="SRM66" s="285"/>
      <c r="SRN66" s="287"/>
      <c r="SRO66" s="287"/>
      <c r="SRP66" s="285"/>
      <c r="SRQ66" s="287"/>
      <c r="SRR66" s="287"/>
      <c r="SRS66" s="285"/>
      <c r="SRT66" s="286"/>
      <c r="SRU66" s="286"/>
      <c r="SRV66" s="286"/>
      <c r="SRW66" s="287"/>
      <c r="SRX66" s="287"/>
      <c r="SRY66" s="285"/>
      <c r="SRZ66" s="286"/>
      <c r="SSA66" s="286"/>
      <c r="SSB66" s="286"/>
      <c r="SSC66" s="287"/>
      <c r="SSD66" s="287"/>
      <c r="SSE66" s="285"/>
      <c r="SSF66" s="287"/>
      <c r="SSG66" s="287"/>
      <c r="SSH66" s="285"/>
      <c r="SSI66" s="286"/>
      <c r="SSJ66" s="286"/>
      <c r="SSK66" s="286"/>
      <c r="SSL66" s="286"/>
      <c r="SSM66" s="286"/>
      <c r="SSN66" s="286"/>
      <c r="SSO66" s="163"/>
      <c r="SSP66" s="154"/>
      <c r="SSQ66" s="287"/>
      <c r="SSR66" s="287"/>
      <c r="SSS66" s="285"/>
      <c r="SST66" s="287"/>
      <c r="SSU66" s="287"/>
      <c r="SSV66" s="285"/>
      <c r="SSW66" s="287"/>
      <c r="SSX66" s="287"/>
      <c r="SSY66" s="285"/>
      <c r="SSZ66" s="287"/>
      <c r="STA66" s="287"/>
      <c r="STB66" s="285"/>
      <c r="STC66" s="287"/>
      <c r="STD66" s="287"/>
      <c r="STE66" s="285"/>
      <c r="STF66" s="287"/>
      <c r="STG66" s="287"/>
      <c r="STH66" s="285"/>
      <c r="STI66" s="287"/>
      <c r="STJ66" s="287"/>
      <c r="STK66" s="285"/>
      <c r="STL66" s="287"/>
      <c r="STM66" s="287"/>
      <c r="STN66" s="285"/>
      <c r="STO66" s="287"/>
      <c r="STP66" s="287"/>
      <c r="STQ66" s="285"/>
      <c r="STR66" s="287"/>
      <c r="STS66" s="287"/>
      <c r="STT66" s="285"/>
      <c r="STU66" s="287"/>
      <c r="STV66" s="287"/>
      <c r="STW66" s="285"/>
      <c r="STX66" s="287"/>
      <c r="STY66" s="287"/>
      <c r="STZ66" s="285"/>
      <c r="SUA66" s="287"/>
      <c r="SUB66" s="287"/>
      <c r="SUC66" s="285"/>
      <c r="SUD66" s="287"/>
      <c r="SUE66" s="287"/>
      <c r="SUF66" s="285"/>
      <c r="SUG66" s="287"/>
      <c r="SUH66" s="287"/>
      <c r="SUI66" s="285"/>
      <c r="SUJ66" s="287"/>
      <c r="SUK66" s="287"/>
      <c r="SUL66" s="285"/>
      <c r="SUM66" s="287"/>
      <c r="SUN66" s="287"/>
      <c r="SUO66" s="285"/>
      <c r="SUP66" s="287"/>
      <c r="SUQ66" s="287"/>
      <c r="SUR66" s="285"/>
      <c r="SUS66" s="287"/>
      <c r="SUT66" s="287"/>
      <c r="SUU66" s="285"/>
      <c r="SUV66" s="287"/>
      <c r="SUW66" s="287"/>
      <c r="SUX66" s="285"/>
      <c r="SUY66" s="287"/>
      <c r="SUZ66" s="287"/>
      <c r="SVA66" s="285"/>
      <c r="SVB66" s="286"/>
      <c r="SVC66" s="286"/>
      <c r="SVD66" s="286"/>
      <c r="SVE66" s="287"/>
      <c r="SVF66" s="287"/>
      <c r="SVG66" s="285"/>
      <c r="SVH66" s="286"/>
      <c r="SVI66" s="286"/>
      <c r="SVJ66" s="286"/>
      <c r="SVK66" s="287"/>
      <c r="SVL66" s="287"/>
      <c r="SVM66" s="285"/>
      <c r="SVN66" s="287"/>
      <c r="SVO66" s="287"/>
      <c r="SVP66" s="285"/>
      <c r="SVQ66" s="286"/>
      <c r="SVR66" s="286"/>
      <c r="SVS66" s="286"/>
      <c r="SVT66" s="286"/>
      <c r="SVU66" s="286"/>
      <c r="SVV66" s="286"/>
      <c r="SVW66" s="163"/>
      <c r="SVX66" s="154"/>
      <c r="SVY66" s="287"/>
      <c r="SVZ66" s="287"/>
      <c r="SWA66" s="285"/>
      <c r="SWB66" s="287"/>
      <c r="SWC66" s="287"/>
      <c r="SWD66" s="285"/>
      <c r="SWE66" s="287"/>
      <c r="SWF66" s="287"/>
      <c r="SWG66" s="285"/>
      <c r="SWH66" s="287"/>
      <c r="SWI66" s="287"/>
      <c r="SWJ66" s="285"/>
      <c r="SWK66" s="287"/>
      <c r="SWL66" s="287"/>
      <c r="SWM66" s="285"/>
      <c r="SWN66" s="287"/>
      <c r="SWO66" s="287"/>
      <c r="SWP66" s="285"/>
      <c r="SWQ66" s="287"/>
      <c r="SWR66" s="287"/>
      <c r="SWS66" s="285"/>
      <c r="SWT66" s="287"/>
      <c r="SWU66" s="287"/>
      <c r="SWV66" s="285"/>
      <c r="SWW66" s="287"/>
      <c r="SWX66" s="287"/>
      <c r="SWY66" s="285"/>
      <c r="SWZ66" s="287"/>
      <c r="SXA66" s="287"/>
      <c r="SXB66" s="285"/>
      <c r="SXC66" s="287"/>
      <c r="SXD66" s="287"/>
      <c r="SXE66" s="285"/>
      <c r="SXF66" s="287"/>
      <c r="SXG66" s="287"/>
      <c r="SXH66" s="285"/>
      <c r="SXI66" s="287"/>
      <c r="SXJ66" s="287"/>
      <c r="SXK66" s="285"/>
      <c r="SXL66" s="287"/>
      <c r="SXM66" s="287"/>
      <c r="SXN66" s="285"/>
      <c r="SXO66" s="287"/>
      <c r="SXP66" s="287"/>
      <c r="SXQ66" s="285"/>
      <c r="SXR66" s="287"/>
      <c r="SXS66" s="287"/>
      <c r="SXT66" s="285"/>
      <c r="SXU66" s="287"/>
      <c r="SXV66" s="287"/>
      <c r="SXW66" s="285"/>
      <c r="SXX66" s="287"/>
      <c r="SXY66" s="287"/>
      <c r="SXZ66" s="285"/>
      <c r="SYA66" s="287"/>
      <c r="SYB66" s="287"/>
      <c r="SYC66" s="285"/>
      <c r="SYD66" s="287"/>
      <c r="SYE66" s="287"/>
      <c r="SYF66" s="285"/>
      <c r="SYG66" s="287"/>
      <c r="SYH66" s="287"/>
      <c r="SYI66" s="285"/>
      <c r="SYJ66" s="286"/>
      <c r="SYK66" s="286"/>
      <c r="SYL66" s="286"/>
      <c r="SYM66" s="287"/>
      <c r="SYN66" s="287"/>
      <c r="SYO66" s="285"/>
      <c r="SYP66" s="286"/>
      <c r="SYQ66" s="286"/>
      <c r="SYR66" s="286"/>
      <c r="SYS66" s="287"/>
      <c r="SYT66" s="287"/>
      <c r="SYU66" s="285"/>
      <c r="SYV66" s="287"/>
      <c r="SYW66" s="287"/>
      <c r="SYX66" s="285"/>
      <c r="SYY66" s="286"/>
      <c r="SYZ66" s="286"/>
      <c r="SZA66" s="286"/>
      <c r="SZB66" s="286"/>
      <c r="SZC66" s="286"/>
      <c r="SZD66" s="286"/>
      <c r="SZE66" s="163"/>
      <c r="SZF66" s="154"/>
      <c r="SZG66" s="287"/>
      <c r="SZH66" s="287"/>
      <c r="SZI66" s="285"/>
      <c r="SZJ66" s="287"/>
      <c r="SZK66" s="287"/>
      <c r="SZL66" s="285"/>
      <c r="SZM66" s="287"/>
      <c r="SZN66" s="287"/>
      <c r="SZO66" s="285"/>
      <c r="SZP66" s="287"/>
      <c r="SZQ66" s="287"/>
      <c r="SZR66" s="285"/>
      <c r="SZS66" s="287"/>
      <c r="SZT66" s="287"/>
      <c r="SZU66" s="285"/>
      <c r="SZV66" s="287"/>
      <c r="SZW66" s="287"/>
      <c r="SZX66" s="285"/>
      <c r="SZY66" s="287"/>
      <c r="SZZ66" s="287"/>
      <c r="TAA66" s="285"/>
      <c r="TAB66" s="287"/>
      <c r="TAC66" s="287"/>
      <c r="TAD66" s="285"/>
      <c r="TAE66" s="287"/>
      <c r="TAF66" s="287"/>
      <c r="TAG66" s="285"/>
      <c r="TAH66" s="287"/>
      <c r="TAI66" s="287"/>
      <c r="TAJ66" s="285"/>
      <c r="TAK66" s="287"/>
      <c r="TAL66" s="287"/>
      <c r="TAM66" s="285"/>
      <c r="TAN66" s="287"/>
      <c r="TAO66" s="287"/>
      <c r="TAP66" s="285"/>
      <c r="TAQ66" s="287"/>
      <c r="TAR66" s="287"/>
      <c r="TAS66" s="285"/>
      <c r="TAT66" s="287"/>
      <c r="TAU66" s="287"/>
      <c r="TAV66" s="285"/>
      <c r="TAW66" s="287"/>
      <c r="TAX66" s="287"/>
      <c r="TAY66" s="285"/>
      <c r="TAZ66" s="287"/>
      <c r="TBA66" s="287"/>
      <c r="TBB66" s="285"/>
      <c r="TBC66" s="287"/>
      <c r="TBD66" s="287"/>
      <c r="TBE66" s="285"/>
      <c r="TBF66" s="287"/>
      <c r="TBG66" s="287"/>
      <c r="TBH66" s="285"/>
      <c r="TBI66" s="287"/>
      <c r="TBJ66" s="287"/>
      <c r="TBK66" s="285"/>
      <c r="TBL66" s="287"/>
      <c r="TBM66" s="287"/>
      <c r="TBN66" s="285"/>
      <c r="TBO66" s="287"/>
      <c r="TBP66" s="287"/>
      <c r="TBQ66" s="285"/>
      <c r="TBR66" s="286"/>
      <c r="TBS66" s="286"/>
      <c r="TBT66" s="286"/>
      <c r="TBU66" s="287"/>
      <c r="TBV66" s="287"/>
      <c r="TBW66" s="285"/>
      <c r="TBX66" s="286"/>
      <c r="TBY66" s="286"/>
      <c r="TBZ66" s="286"/>
      <c r="TCA66" s="287"/>
      <c r="TCB66" s="287"/>
      <c r="TCC66" s="285"/>
      <c r="TCD66" s="287"/>
      <c r="TCE66" s="287"/>
      <c r="TCF66" s="285"/>
      <c r="TCG66" s="286"/>
      <c r="TCH66" s="286"/>
      <c r="TCI66" s="286"/>
      <c r="TCJ66" s="286"/>
      <c r="TCK66" s="286"/>
      <c r="TCL66" s="286"/>
      <c r="TCM66" s="163"/>
      <c r="TCN66" s="154"/>
      <c r="TCO66" s="287"/>
      <c r="TCP66" s="287"/>
      <c r="TCQ66" s="285"/>
      <c r="TCR66" s="287"/>
      <c r="TCS66" s="287"/>
      <c r="TCT66" s="285"/>
      <c r="TCU66" s="287"/>
      <c r="TCV66" s="287"/>
      <c r="TCW66" s="285"/>
      <c r="TCX66" s="287"/>
      <c r="TCY66" s="287"/>
      <c r="TCZ66" s="285"/>
      <c r="TDA66" s="287"/>
      <c r="TDB66" s="287"/>
      <c r="TDC66" s="285"/>
      <c r="TDD66" s="287"/>
      <c r="TDE66" s="287"/>
      <c r="TDF66" s="285"/>
      <c r="TDG66" s="287"/>
      <c r="TDH66" s="287"/>
      <c r="TDI66" s="285"/>
      <c r="TDJ66" s="287"/>
      <c r="TDK66" s="287"/>
      <c r="TDL66" s="285"/>
      <c r="TDM66" s="287"/>
      <c r="TDN66" s="287"/>
      <c r="TDO66" s="285"/>
      <c r="TDP66" s="287"/>
      <c r="TDQ66" s="287"/>
      <c r="TDR66" s="285"/>
      <c r="TDS66" s="287"/>
      <c r="TDT66" s="287"/>
      <c r="TDU66" s="285"/>
      <c r="TDV66" s="287"/>
      <c r="TDW66" s="287"/>
      <c r="TDX66" s="285"/>
      <c r="TDY66" s="287"/>
      <c r="TDZ66" s="287"/>
      <c r="TEA66" s="285"/>
      <c r="TEB66" s="287"/>
      <c r="TEC66" s="287"/>
      <c r="TED66" s="285"/>
      <c r="TEE66" s="287"/>
      <c r="TEF66" s="287"/>
      <c r="TEG66" s="285"/>
      <c r="TEH66" s="287"/>
      <c r="TEI66" s="287"/>
      <c r="TEJ66" s="285"/>
      <c r="TEK66" s="287"/>
      <c r="TEL66" s="287"/>
      <c r="TEM66" s="285"/>
      <c r="TEN66" s="287"/>
      <c r="TEO66" s="287"/>
      <c r="TEP66" s="285"/>
      <c r="TEQ66" s="287"/>
      <c r="TER66" s="287"/>
      <c r="TES66" s="285"/>
      <c r="TET66" s="287"/>
      <c r="TEU66" s="287"/>
      <c r="TEV66" s="285"/>
      <c r="TEW66" s="287"/>
      <c r="TEX66" s="287"/>
      <c r="TEY66" s="285"/>
      <c r="TEZ66" s="286"/>
      <c r="TFA66" s="286"/>
      <c r="TFB66" s="286"/>
      <c r="TFC66" s="287"/>
      <c r="TFD66" s="287"/>
      <c r="TFE66" s="285"/>
      <c r="TFF66" s="286"/>
      <c r="TFG66" s="286"/>
      <c r="TFH66" s="286"/>
      <c r="TFI66" s="287"/>
      <c r="TFJ66" s="287"/>
      <c r="TFK66" s="285"/>
      <c r="TFL66" s="287"/>
      <c r="TFM66" s="287"/>
      <c r="TFN66" s="285"/>
      <c r="TFO66" s="286"/>
      <c r="TFP66" s="286"/>
      <c r="TFQ66" s="286"/>
      <c r="TFR66" s="286"/>
      <c r="TFS66" s="286"/>
      <c r="TFT66" s="286"/>
      <c r="TFU66" s="163"/>
      <c r="TFV66" s="154"/>
      <c r="TFW66" s="287"/>
      <c r="TFX66" s="287"/>
      <c r="TFY66" s="285"/>
      <c r="TFZ66" s="287"/>
      <c r="TGA66" s="287"/>
      <c r="TGB66" s="285"/>
      <c r="TGC66" s="287"/>
      <c r="TGD66" s="287"/>
      <c r="TGE66" s="285"/>
      <c r="TGF66" s="287"/>
      <c r="TGG66" s="287"/>
      <c r="TGH66" s="285"/>
      <c r="TGI66" s="287"/>
      <c r="TGJ66" s="287"/>
      <c r="TGK66" s="285"/>
      <c r="TGL66" s="287"/>
      <c r="TGM66" s="287"/>
      <c r="TGN66" s="285"/>
      <c r="TGO66" s="287"/>
      <c r="TGP66" s="287"/>
      <c r="TGQ66" s="285"/>
      <c r="TGR66" s="287"/>
      <c r="TGS66" s="287"/>
      <c r="TGT66" s="285"/>
      <c r="TGU66" s="287"/>
      <c r="TGV66" s="287"/>
      <c r="TGW66" s="285"/>
      <c r="TGX66" s="287"/>
      <c r="TGY66" s="287"/>
      <c r="TGZ66" s="285"/>
      <c r="THA66" s="287"/>
      <c r="THB66" s="287"/>
      <c r="THC66" s="285"/>
      <c r="THD66" s="287"/>
      <c r="THE66" s="287"/>
      <c r="THF66" s="285"/>
      <c r="THG66" s="287"/>
      <c r="THH66" s="287"/>
      <c r="THI66" s="285"/>
      <c r="THJ66" s="287"/>
      <c r="THK66" s="287"/>
      <c r="THL66" s="285"/>
      <c r="THM66" s="287"/>
      <c r="THN66" s="287"/>
      <c r="THO66" s="285"/>
      <c r="THP66" s="287"/>
      <c r="THQ66" s="287"/>
      <c r="THR66" s="285"/>
      <c r="THS66" s="287"/>
      <c r="THT66" s="287"/>
      <c r="THU66" s="285"/>
      <c r="THV66" s="287"/>
      <c r="THW66" s="287"/>
      <c r="THX66" s="285"/>
      <c r="THY66" s="287"/>
      <c r="THZ66" s="287"/>
      <c r="TIA66" s="285"/>
      <c r="TIB66" s="287"/>
      <c r="TIC66" s="287"/>
      <c r="TID66" s="285"/>
      <c r="TIE66" s="287"/>
      <c r="TIF66" s="287"/>
      <c r="TIG66" s="285"/>
      <c r="TIH66" s="286"/>
      <c r="TII66" s="286"/>
      <c r="TIJ66" s="286"/>
      <c r="TIK66" s="287"/>
      <c r="TIL66" s="287"/>
      <c r="TIM66" s="285"/>
      <c r="TIN66" s="286"/>
      <c r="TIO66" s="286"/>
      <c r="TIP66" s="286"/>
      <c r="TIQ66" s="287"/>
      <c r="TIR66" s="287"/>
      <c r="TIS66" s="285"/>
      <c r="TIT66" s="287"/>
      <c r="TIU66" s="287"/>
      <c r="TIV66" s="285"/>
      <c r="TIW66" s="286"/>
      <c r="TIX66" s="286"/>
      <c r="TIY66" s="286"/>
      <c r="TIZ66" s="286"/>
      <c r="TJA66" s="286"/>
      <c r="TJB66" s="286"/>
      <c r="TJC66" s="163"/>
      <c r="TJD66" s="154"/>
      <c r="TJE66" s="287"/>
      <c r="TJF66" s="287"/>
      <c r="TJG66" s="285"/>
      <c r="TJH66" s="287"/>
      <c r="TJI66" s="287"/>
      <c r="TJJ66" s="285"/>
      <c r="TJK66" s="287"/>
      <c r="TJL66" s="287"/>
      <c r="TJM66" s="285"/>
      <c r="TJN66" s="287"/>
      <c r="TJO66" s="287"/>
      <c r="TJP66" s="285"/>
      <c r="TJQ66" s="287"/>
      <c r="TJR66" s="287"/>
      <c r="TJS66" s="285"/>
      <c r="TJT66" s="287"/>
      <c r="TJU66" s="287"/>
      <c r="TJV66" s="285"/>
      <c r="TJW66" s="287"/>
      <c r="TJX66" s="287"/>
      <c r="TJY66" s="285"/>
      <c r="TJZ66" s="287"/>
      <c r="TKA66" s="287"/>
      <c r="TKB66" s="285"/>
      <c r="TKC66" s="287"/>
      <c r="TKD66" s="287"/>
      <c r="TKE66" s="285"/>
      <c r="TKF66" s="287"/>
      <c r="TKG66" s="287"/>
      <c r="TKH66" s="285"/>
      <c r="TKI66" s="287"/>
      <c r="TKJ66" s="287"/>
      <c r="TKK66" s="285"/>
      <c r="TKL66" s="287"/>
      <c r="TKM66" s="287"/>
      <c r="TKN66" s="285"/>
      <c r="TKO66" s="287"/>
      <c r="TKP66" s="287"/>
      <c r="TKQ66" s="285"/>
      <c r="TKR66" s="287"/>
      <c r="TKS66" s="287"/>
      <c r="TKT66" s="285"/>
      <c r="TKU66" s="287"/>
      <c r="TKV66" s="287"/>
      <c r="TKW66" s="285"/>
      <c r="TKX66" s="287"/>
      <c r="TKY66" s="287"/>
      <c r="TKZ66" s="285"/>
      <c r="TLA66" s="287"/>
      <c r="TLB66" s="287"/>
      <c r="TLC66" s="285"/>
      <c r="TLD66" s="287"/>
      <c r="TLE66" s="287"/>
      <c r="TLF66" s="285"/>
      <c r="TLG66" s="287"/>
      <c r="TLH66" s="287"/>
      <c r="TLI66" s="285"/>
      <c r="TLJ66" s="287"/>
      <c r="TLK66" s="287"/>
      <c r="TLL66" s="285"/>
      <c r="TLM66" s="287"/>
      <c r="TLN66" s="287"/>
      <c r="TLO66" s="285"/>
      <c r="TLP66" s="286"/>
      <c r="TLQ66" s="286"/>
      <c r="TLR66" s="286"/>
      <c r="TLS66" s="287"/>
      <c r="TLT66" s="287"/>
      <c r="TLU66" s="285"/>
      <c r="TLV66" s="286"/>
      <c r="TLW66" s="286"/>
      <c r="TLX66" s="286"/>
      <c r="TLY66" s="287"/>
      <c r="TLZ66" s="287"/>
      <c r="TMA66" s="285"/>
      <c r="TMB66" s="287"/>
      <c r="TMC66" s="287"/>
      <c r="TMD66" s="285"/>
      <c r="TME66" s="286"/>
      <c r="TMF66" s="286"/>
      <c r="TMG66" s="286"/>
      <c r="TMH66" s="286"/>
      <c r="TMI66" s="286"/>
      <c r="TMJ66" s="286"/>
      <c r="TMK66" s="163"/>
      <c r="TML66" s="154"/>
      <c r="TMM66" s="287"/>
      <c r="TMN66" s="287"/>
      <c r="TMO66" s="285"/>
      <c r="TMP66" s="287"/>
      <c r="TMQ66" s="287"/>
      <c r="TMR66" s="285"/>
      <c r="TMS66" s="287"/>
      <c r="TMT66" s="287"/>
      <c r="TMU66" s="285"/>
      <c r="TMV66" s="287"/>
      <c r="TMW66" s="287"/>
      <c r="TMX66" s="285"/>
      <c r="TMY66" s="287"/>
      <c r="TMZ66" s="287"/>
      <c r="TNA66" s="285"/>
      <c r="TNB66" s="287"/>
      <c r="TNC66" s="287"/>
      <c r="TND66" s="285"/>
      <c r="TNE66" s="287"/>
      <c r="TNF66" s="287"/>
      <c r="TNG66" s="285"/>
      <c r="TNH66" s="287"/>
      <c r="TNI66" s="287"/>
      <c r="TNJ66" s="285"/>
      <c r="TNK66" s="287"/>
      <c r="TNL66" s="287"/>
      <c r="TNM66" s="285"/>
      <c r="TNN66" s="287"/>
      <c r="TNO66" s="287"/>
      <c r="TNP66" s="285"/>
      <c r="TNQ66" s="287"/>
      <c r="TNR66" s="287"/>
      <c r="TNS66" s="285"/>
      <c r="TNT66" s="287"/>
      <c r="TNU66" s="287"/>
      <c r="TNV66" s="285"/>
      <c r="TNW66" s="287"/>
      <c r="TNX66" s="287"/>
      <c r="TNY66" s="285"/>
      <c r="TNZ66" s="287"/>
      <c r="TOA66" s="287"/>
      <c r="TOB66" s="285"/>
      <c r="TOC66" s="287"/>
      <c r="TOD66" s="287"/>
      <c r="TOE66" s="285"/>
      <c r="TOF66" s="287"/>
      <c r="TOG66" s="287"/>
      <c r="TOH66" s="285"/>
      <c r="TOI66" s="287"/>
      <c r="TOJ66" s="287"/>
      <c r="TOK66" s="285"/>
      <c r="TOL66" s="287"/>
      <c r="TOM66" s="287"/>
      <c r="TON66" s="285"/>
      <c r="TOO66" s="287"/>
      <c r="TOP66" s="287"/>
      <c r="TOQ66" s="285"/>
      <c r="TOR66" s="287"/>
      <c r="TOS66" s="287"/>
      <c r="TOT66" s="285"/>
      <c r="TOU66" s="287"/>
      <c r="TOV66" s="287"/>
      <c r="TOW66" s="285"/>
      <c r="TOX66" s="286"/>
      <c r="TOY66" s="286"/>
      <c r="TOZ66" s="286"/>
      <c r="TPA66" s="287"/>
      <c r="TPB66" s="287"/>
      <c r="TPC66" s="285"/>
      <c r="TPD66" s="286"/>
      <c r="TPE66" s="286"/>
      <c r="TPF66" s="286"/>
      <c r="TPG66" s="287"/>
      <c r="TPH66" s="287"/>
      <c r="TPI66" s="285"/>
      <c r="TPJ66" s="287"/>
      <c r="TPK66" s="287"/>
      <c r="TPL66" s="285"/>
      <c r="TPM66" s="286"/>
      <c r="TPN66" s="286"/>
      <c r="TPO66" s="286"/>
      <c r="TPP66" s="286"/>
      <c r="TPQ66" s="286"/>
      <c r="TPR66" s="286"/>
      <c r="TPS66" s="163"/>
      <c r="TPT66" s="154"/>
      <c r="TPU66" s="287"/>
      <c r="TPV66" s="287"/>
      <c r="TPW66" s="285"/>
      <c r="TPX66" s="287"/>
      <c r="TPY66" s="287"/>
      <c r="TPZ66" s="285"/>
      <c r="TQA66" s="287"/>
      <c r="TQB66" s="287"/>
      <c r="TQC66" s="285"/>
      <c r="TQD66" s="287"/>
      <c r="TQE66" s="287"/>
      <c r="TQF66" s="285"/>
      <c r="TQG66" s="287"/>
      <c r="TQH66" s="287"/>
      <c r="TQI66" s="285"/>
      <c r="TQJ66" s="287"/>
      <c r="TQK66" s="287"/>
      <c r="TQL66" s="285"/>
      <c r="TQM66" s="287"/>
      <c r="TQN66" s="287"/>
      <c r="TQO66" s="285"/>
      <c r="TQP66" s="287"/>
      <c r="TQQ66" s="287"/>
      <c r="TQR66" s="285"/>
      <c r="TQS66" s="287"/>
      <c r="TQT66" s="287"/>
      <c r="TQU66" s="285"/>
      <c r="TQV66" s="287"/>
      <c r="TQW66" s="287"/>
      <c r="TQX66" s="285"/>
      <c r="TQY66" s="287"/>
      <c r="TQZ66" s="287"/>
      <c r="TRA66" s="285"/>
      <c r="TRB66" s="287"/>
      <c r="TRC66" s="287"/>
      <c r="TRD66" s="285"/>
      <c r="TRE66" s="287"/>
      <c r="TRF66" s="287"/>
      <c r="TRG66" s="285"/>
      <c r="TRH66" s="287"/>
      <c r="TRI66" s="287"/>
      <c r="TRJ66" s="285"/>
      <c r="TRK66" s="287"/>
      <c r="TRL66" s="287"/>
      <c r="TRM66" s="285"/>
      <c r="TRN66" s="287"/>
      <c r="TRO66" s="287"/>
      <c r="TRP66" s="285"/>
      <c r="TRQ66" s="287"/>
      <c r="TRR66" s="287"/>
      <c r="TRS66" s="285"/>
      <c r="TRT66" s="287"/>
      <c r="TRU66" s="287"/>
      <c r="TRV66" s="285"/>
      <c r="TRW66" s="287"/>
      <c r="TRX66" s="287"/>
      <c r="TRY66" s="285"/>
      <c r="TRZ66" s="287"/>
      <c r="TSA66" s="287"/>
      <c r="TSB66" s="285"/>
      <c r="TSC66" s="287"/>
      <c r="TSD66" s="287"/>
      <c r="TSE66" s="285"/>
      <c r="TSF66" s="286"/>
      <c r="TSG66" s="286"/>
      <c r="TSH66" s="286"/>
      <c r="TSI66" s="287"/>
      <c r="TSJ66" s="287"/>
      <c r="TSK66" s="285"/>
      <c r="TSL66" s="286"/>
      <c r="TSM66" s="286"/>
      <c r="TSN66" s="286"/>
      <c r="TSO66" s="287"/>
      <c r="TSP66" s="287"/>
      <c r="TSQ66" s="285"/>
      <c r="TSR66" s="287"/>
      <c r="TSS66" s="287"/>
      <c r="TST66" s="285"/>
      <c r="TSU66" s="286"/>
      <c r="TSV66" s="286"/>
      <c r="TSW66" s="286"/>
      <c r="TSX66" s="286"/>
      <c r="TSY66" s="286"/>
      <c r="TSZ66" s="286"/>
      <c r="TTA66" s="163"/>
      <c r="TTB66" s="154"/>
      <c r="TTC66" s="287"/>
      <c r="TTD66" s="287"/>
      <c r="TTE66" s="285"/>
      <c r="TTF66" s="287"/>
      <c r="TTG66" s="287"/>
      <c r="TTH66" s="285"/>
      <c r="TTI66" s="287"/>
      <c r="TTJ66" s="287"/>
      <c r="TTK66" s="285"/>
      <c r="TTL66" s="287"/>
      <c r="TTM66" s="287"/>
      <c r="TTN66" s="285"/>
      <c r="TTO66" s="287"/>
      <c r="TTP66" s="287"/>
      <c r="TTQ66" s="285"/>
      <c r="TTR66" s="287"/>
      <c r="TTS66" s="287"/>
      <c r="TTT66" s="285"/>
      <c r="TTU66" s="287"/>
      <c r="TTV66" s="287"/>
      <c r="TTW66" s="285"/>
      <c r="TTX66" s="287"/>
      <c r="TTY66" s="287"/>
      <c r="TTZ66" s="285"/>
      <c r="TUA66" s="287"/>
      <c r="TUB66" s="287"/>
      <c r="TUC66" s="285"/>
      <c r="TUD66" s="287"/>
      <c r="TUE66" s="287"/>
      <c r="TUF66" s="285"/>
      <c r="TUG66" s="287"/>
      <c r="TUH66" s="287"/>
      <c r="TUI66" s="285"/>
      <c r="TUJ66" s="287"/>
      <c r="TUK66" s="287"/>
      <c r="TUL66" s="285"/>
      <c r="TUM66" s="287"/>
      <c r="TUN66" s="287"/>
      <c r="TUO66" s="285"/>
      <c r="TUP66" s="287"/>
      <c r="TUQ66" s="287"/>
      <c r="TUR66" s="285"/>
      <c r="TUS66" s="287"/>
      <c r="TUT66" s="287"/>
      <c r="TUU66" s="285"/>
      <c r="TUV66" s="287"/>
      <c r="TUW66" s="287"/>
      <c r="TUX66" s="285"/>
      <c r="TUY66" s="287"/>
      <c r="TUZ66" s="287"/>
      <c r="TVA66" s="285"/>
      <c r="TVB66" s="287"/>
      <c r="TVC66" s="287"/>
      <c r="TVD66" s="285"/>
      <c r="TVE66" s="287"/>
      <c r="TVF66" s="287"/>
      <c r="TVG66" s="285"/>
      <c r="TVH66" s="287"/>
      <c r="TVI66" s="287"/>
      <c r="TVJ66" s="285"/>
      <c r="TVK66" s="287"/>
      <c r="TVL66" s="287"/>
      <c r="TVM66" s="285"/>
      <c r="TVN66" s="286"/>
      <c r="TVO66" s="286"/>
      <c r="TVP66" s="286"/>
      <c r="TVQ66" s="287"/>
      <c r="TVR66" s="287"/>
      <c r="TVS66" s="285"/>
      <c r="TVT66" s="286"/>
      <c r="TVU66" s="286"/>
      <c r="TVV66" s="286"/>
      <c r="TVW66" s="287"/>
      <c r="TVX66" s="287"/>
      <c r="TVY66" s="285"/>
      <c r="TVZ66" s="287"/>
      <c r="TWA66" s="287"/>
      <c r="TWB66" s="285"/>
      <c r="TWC66" s="286"/>
      <c r="TWD66" s="286"/>
      <c r="TWE66" s="286"/>
      <c r="TWF66" s="286"/>
      <c r="TWG66" s="286"/>
      <c r="TWH66" s="286"/>
      <c r="TWI66" s="163"/>
      <c r="TWJ66" s="154"/>
      <c r="TWK66" s="287"/>
      <c r="TWL66" s="287"/>
      <c r="TWM66" s="285"/>
      <c r="TWN66" s="287"/>
      <c r="TWO66" s="287"/>
      <c r="TWP66" s="285"/>
      <c r="TWQ66" s="287"/>
      <c r="TWR66" s="287"/>
      <c r="TWS66" s="285"/>
      <c r="TWT66" s="287"/>
      <c r="TWU66" s="287"/>
      <c r="TWV66" s="285"/>
      <c r="TWW66" s="287"/>
      <c r="TWX66" s="287"/>
      <c r="TWY66" s="285"/>
      <c r="TWZ66" s="287"/>
      <c r="TXA66" s="287"/>
      <c r="TXB66" s="285"/>
      <c r="TXC66" s="287"/>
      <c r="TXD66" s="287"/>
      <c r="TXE66" s="285"/>
      <c r="TXF66" s="287"/>
      <c r="TXG66" s="287"/>
      <c r="TXH66" s="285"/>
      <c r="TXI66" s="287"/>
      <c r="TXJ66" s="287"/>
      <c r="TXK66" s="285"/>
      <c r="TXL66" s="287"/>
      <c r="TXM66" s="287"/>
      <c r="TXN66" s="285"/>
      <c r="TXO66" s="287"/>
      <c r="TXP66" s="287"/>
      <c r="TXQ66" s="285"/>
      <c r="TXR66" s="287"/>
      <c r="TXS66" s="287"/>
      <c r="TXT66" s="285"/>
      <c r="TXU66" s="287"/>
      <c r="TXV66" s="287"/>
      <c r="TXW66" s="285"/>
      <c r="TXX66" s="287"/>
      <c r="TXY66" s="287"/>
      <c r="TXZ66" s="285"/>
      <c r="TYA66" s="287"/>
      <c r="TYB66" s="287"/>
      <c r="TYC66" s="285"/>
      <c r="TYD66" s="287"/>
      <c r="TYE66" s="287"/>
      <c r="TYF66" s="285"/>
      <c r="TYG66" s="287"/>
      <c r="TYH66" s="287"/>
      <c r="TYI66" s="285"/>
      <c r="TYJ66" s="287"/>
      <c r="TYK66" s="287"/>
      <c r="TYL66" s="285"/>
      <c r="TYM66" s="287"/>
      <c r="TYN66" s="287"/>
      <c r="TYO66" s="285"/>
      <c r="TYP66" s="287"/>
      <c r="TYQ66" s="287"/>
      <c r="TYR66" s="285"/>
      <c r="TYS66" s="287"/>
      <c r="TYT66" s="287"/>
      <c r="TYU66" s="285"/>
      <c r="TYV66" s="286"/>
      <c r="TYW66" s="286"/>
      <c r="TYX66" s="286"/>
      <c r="TYY66" s="287"/>
      <c r="TYZ66" s="287"/>
      <c r="TZA66" s="285"/>
      <c r="TZB66" s="286"/>
      <c r="TZC66" s="286"/>
      <c r="TZD66" s="286"/>
      <c r="TZE66" s="287"/>
      <c r="TZF66" s="287"/>
      <c r="TZG66" s="285"/>
      <c r="TZH66" s="287"/>
      <c r="TZI66" s="287"/>
      <c r="TZJ66" s="285"/>
      <c r="TZK66" s="286"/>
      <c r="TZL66" s="286"/>
      <c r="TZM66" s="286"/>
      <c r="TZN66" s="286"/>
      <c r="TZO66" s="286"/>
      <c r="TZP66" s="286"/>
      <c r="TZQ66" s="163"/>
      <c r="TZR66" s="154"/>
      <c r="TZS66" s="287"/>
      <c r="TZT66" s="287"/>
      <c r="TZU66" s="285"/>
      <c r="TZV66" s="287"/>
      <c r="TZW66" s="287"/>
      <c r="TZX66" s="285"/>
      <c r="TZY66" s="287"/>
      <c r="TZZ66" s="287"/>
      <c r="UAA66" s="285"/>
      <c r="UAB66" s="287"/>
      <c r="UAC66" s="287"/>
      <c r="UAD66" s="285"/>
      <c r="UAE66" s="287"/>
      <c r="UAF66" s="287"/>
      <c r="UAG66" s="285"/>
      <c r="UAH66" s="287"/>
      <c r="UAI66" s="287"/>
      <c r="UAJ66" s="285"/>
      <c r="UAK66" s="287"/>
      <c r="UAL66" s="287"/>
      <c r="UAM66" s="285"/>
      <c r="UAN66" s="287"/>
      <c r="UAO66" s="287"/>
      <c r="UAP66" s="285"/>
      <c r="UAQ66" s="287"/>
      <c r="UAR66" s="287"/>
      <c r="UAS66" s="285"/>
      <c r="UAT66" s="287"/>
      <c r="UAU66" s="287"/>
      <c r="UAV66" s="285"/>
      <c r="UAW66" s="287"/>
      <c r="UAX66" s="287"/>
      <c r="UAY66" s="285"/>
      <c r="UAZ66" s="287"/>
      <c r="UBA66" s="287"/>
      <c r="UBB66" s="285"/>
      <c r="UBC66" s="287"/>
      <c r="UBD66" s="287"/>
      <c r="UBE66" s="285"/>
      <c r="UBF66" s="287"/>
      <c r="UBG66" s="287"/>
      <c r="UBH66" s="285"/>
      <c r="UBI66" s="287"/>
      <c r="UBJ66" s="287"/>
      <c r="UBK66" s="285"/>
      <c r="UBL66" s="287"/>
      <c r="UBM66" s="287"/>
      <c r="UBN66" s="285"/>
      <c r="UBO66" s="287"/>
      <c r="UBP66" s="287"/>
      <c r="UBQ66" s="285"/>
      <c r="UBR66" s="287"/>
      <c r="UBS66" s="287"/>
      <c r="UBT66" s="285"/>
      <c r="UBU66" s="287"/>
      <c r="UBV66" s="287"/>
      <c r="UBW66" s="285"/>
      <c r="UBX66" s="287"/>
      <c r="UBY66" s="287"/>
      <c r="UBZ66" s="285"/>
      <c r="UCA66" s="287"/>
      <c r="UCB66" s="287"/>
      <c r="UCC66" s="285"/>
      <c r="UCD66" s="286"/>
      <c r="UCE66" s="286"/>
      <c r="UCF66" s="286"/>
      <c r="UCG66" s="287"/>
      <c r="UCH66" s="287"/>
      <c r="UCI66" s="285"/>
      <c r="UCJ66" s="286"/>
      <c r="UCK66" s="286"/>
      <c r="UCL66" s="286"/>
      <c r="UCM66" s="287"/>
      <c r="UCN66" s="287"/>
      <c r="UCO66" s="285"/>
      <c r="UCP66" s="287"/>
      <c r="UCQ66" s="287"/>
      <c r="UCR66" s="285"/>
      <c r="UCS66" s="286"/>
      <c r="UCT66" s="286"/>
      <c r="UCU66" s="286"/>
      <c r="UCV66" s="286"/>
      <c r="UCW66" s="286"/>
      <c r="UCX66" s="286"/>
      <c r="UCY66" s="163"/>
      <c r="UCZ66" s="154"/>
      <c r="UDA66" s="287"/>
      <c r="UDB66" s="287"/>
      <c r="UDC66" s="285"/>
      <c r="UDD66" s="287"/>
      <c r="UDE66" s="287"/>
      <c r="UDF66" s="285"/>
      <c r="UDG66" s="287"/>
      <c r="UDH66" s="287"/>
      <c r="UDI66" s="285"/>
      <c r="UDJ66" s="287"/>
      <c r="UDK66" s="287"/>
      <c r="UDL66" s="285"/>
      <c r="UDM66" s="287"/>
      <c r="UDN66" s="287"/>
      <c r="UDO66" s="285"/>
      <c r="UDP66" s="287"/>
      <c r="UDQ66" s="287"/>
      <c r="UDR66" s="285"/>
      <c r="UDS66" s="287"/>
      <c r="UDT66" s="287"/>
      <c r="UDU66" s="285"/>
      <c r="UDV66" s="287"/>
      <c r="UDW66" s="287"/>
      <c r="UDX66" s="285"/>
      <c r="UDY66" s="287"/>
      <c r="UDZ66" s="287"/>
      <c r="UEA66" s="285"/>
      <c r="UEB66" s="287"/>
      <c r="UEC66" s="287"/>
      <c r="UED66" s="285"/>
      <c r="UEE66" s="287"/>
      <c r="UEF66" s="287"/>
      <c r="UEG66" s="285"/>
      <c r="UEH66" s="287"/>
      <c r="UEI66" s="287"/>
      <c r="UEJ66" s="285"/>
      <c r="UEK66" s="287"/>
      <c r="UEL66" s="287"/>
      <c r="UEM66" s="285"/>
      <c r="UEN66" s="287"/>
      <c r="UEO66" s="287"/>
      <c r="UEP66" s="285"/>
      <c r="UEQ66" s="287"/>
      <c r="UER66" s="287"/>
      <c r="UES66" s="285"/>
      <c r="UET66" s="287"/>
      <c r="UEU66" s="287"/>
      <c r="UEV66" s="285"/>
      <c r="UEW66" s="287"/>
      <c r="UEX66" s="287"/>
      <c r="UEY66" s="285"/>
      <c r="UEZ66" s="287"/>
      <c r="UFA66" s="287"/>
      <c r="UFB66" s="285"/>
      <c r="UFC66" s="287"/>
      <c r="UFD66" s="287"/>
      <c r="UFE66" s="285"/>
      <c r="UFF66" s="287"/>
      <c r="UFG66" s="287"/>
      <c r="UFH66" s="285"/>
      <c r="UFI66" s="287"/>
      <c r="UFJ66" s="287"/>
      <c r="UFK66" s="285"/>
      <c r="UFL66" s="286"/>
      <c r="UFM66" s="286"/>
      <c r="UFN66" s="286"/>
      <c r="UFO66" s="287"/>
      <c r="UFP66" s="287"/>
      <c r="UFQ66" s="285"/>
      <c r="UFR66" s="286"/>
      <c r="UFS66" s="286"/>
      <c r="UFT66" s="286"/>
      <c r="UFU66" s="287"/>
      <c r="UFV66" s="287"/>
      <c r="UFW66" s="285"/>
      <c r="UFX66" s="287"/>
      <c r="UFY66" s="287"/>
      <c r="UFZ66" s="285"/>
      <c r="UGA66" s="286"/>
      <c r="UGB66" s="286"/>
      <c r="UGC66" s="286"/>
      <c r="UGD66" s="286"/>
      <c r="UGE66" s="286"/>
      <c r="UGF66" s="286"/>
      <c r="UGG66" s="163"/>
      <c r="UGH66" s="154"/>
      <c r="UGI66" s="287"/>
      <c r="UGJ66" s="287"/>
      <c r="UGK66" s="285"/>
      <c r="UGL66" s="287"/>
      <c r="UGM66" s="287"/>
      <c r="UGN66" s="285"/>
      <c r="UGO66" s="287"/>
      <c r="UGP66" s="287"/>
      <c r="UGQ66" s="285"/>
      <c r="UGR66" s="287"/>
      <c r="UGS66" s="287"/>
      <c r="UGT66" s="285"/>
      <c r="UGU66" s="287"/>
      <c r="UGV66" s="287"/>
      <c r="UGW66" s="285"/>
      <c r="UGX66" s="287"/>
      <c r="UGY66" s="287"/>
      <c r="UGZ66" s="285"/>
      <c r="UHA66" s="287"/>
      <c r="UHB66" s="287"/>
      <c r="UHC66" s="285"/>
      <c r="UHD66" s="287"/>
      <c r="UHE66" s="287"/>
      <c r="UHF66" s="285"/>
      <c r="UHG66" s="287"/>
      <c r="UHH66" s="287"/>
      <c r="UHI66" s="285"/>
      <c r="UHJ66" s="287"/>
      <c r="UHK66" s="287"/>
      <c r="UHL66" s="285"/>
      <c r="UHM66" s="287"/>
      <c r="UHN66" s="287"/>
      <c r="UHO66" s="285"/>
      <c r="UHP66" s="287"/>
      <c r="UHQ66" s="287"/>
      <c r="UHR66" s="285"/>
      <c r="UHS66" s="287"/>
      <c r="UHT66" s="287"/>
      <c r="UHU66" s="285"/>
      <c r="UHV66" s="287"/>
      <c r="UHW66" s="287"/>
      <c r="UHX66" s="285"/>
      <c r="UHY66" s="287"/>
      <c r="UHZ66" s="287"/>
      <c r="UIA66" s="285"/>
      <c r="UIB66" s="287"/>
      <c r="UIC66" s="287"/>
      <c r="UID66" s="285"/>
      <c r="UIE66" s="287"/>
      <c r="UIF66" s="287"/>
      <c r="UIG66" s="285"/>
      <c r="UIH66" s="287"/>
      <c r="UII66" s="287"/>
      <c r="UIJ66" s="285"/>
      <c r="UIK66" s="287"/>
      <c r="UIL66" s="287"/>
      <c r="UIM66" s="285"/>
      <c r="UIN66" s="287"/>
      <c r="UIO66" s="287"/>
      <c r="UIP66" s="285"/>
      <c r="UIQ66" s="287"/>
      <c r="UIR66" s="287"/>
      <c r="UIS66" s="285"/>
      <c r="UIT66" s="286"/>
      <c r="UIU66" s="286"/>
      <c r="UIV66" s="286"/>
      <c r="UIW66" s="287"/>
      <c r="UIX66" s="287"/>
      <c r="UIY66" s="285"/>
      <c r="UIZ66" s="286"/>
      <c r="UJA66" s="286"/>
      <c r="UJB66" s="286"/>
      <c r="UJC66" s="287"/>
      <c r="UJD66" s="287"/>
      <c r="UJE66" s="285"/>
      <c r="UJF66" s="287"/>
      <c r="UJG66" s="287"/>
      <c r="UJH66" s="285"/>
      <c r="UJI66" s="286"/>
      <c r="UJJ66" s="286"/>
      <c r="UJK66" s="286"/>
      <c r="UJL66" s="286"/>
      <c r="UJM66" s="286"/>
      <c r="UJN66" s="286"/>
      <c r="UJO66" s="163"/>
      <c r="UJP66" s="154"/>
      <c r="UJQ66" s="287"/>
      <c r="UJR66" s="287"/>
      <c r="UJS66" s="285"/>
      <c r="UJT66" s="287"/>
      <c r="UJU66" s="287"/>
      <c r="UJV66" s="285"/>
      <c r="UJW66" s="287"/>
      <c r="UJX66" s="287"/>
      <c r="UJY66" s="285"/>
      <c r="UJZ66" s="287"/>
      <c r="UKA66" s="287"/>
      <c r="UKB66" s="285"/>
      <c r="UKC66" s="287"/>
      <c r="UKD66" s="287"/>
      <c r="UKE66" s="285"/>
      <c r="UKF66" s="287"/>
      <c r="UKG66" s="287"/>
      <c r="UKH66" s="285"/>
      <c r="UKI66" s="287"/>
      <c r="UKJ66" s="287"/>
      <c r="UKK66" s="285"/>
      <c r="UKL66" s="287"/>
      <c r="UKM66" s="287"/>
      <c r="UKN66" s="285"/>
      <c r="UKO66" s="287"/>
      <c r="UKP66" s="287"/>
      <c r="UKQ66" s="285"/>
      <c r="UKR66" s="287"/>
      <c r="UKS66" s="287"/>
      <c r="UKT66" s="285"/>
      <c r="UKU66" s="287"/>
      <c r="UKV66" s="287"/>
      <c r="UKW66" s="285"/>
      <c r="UKX66" s="287"/>
      <c r="UKY66" s="287"/>
      <c r="UKZ66" s="285"/>
      <c r="ULA66" s="287"/>
      <c r="ULB66" s="287"/>
      <c r="ULC66" s="285"/>
      <c r="ULD66" s="287"/>
      <c r="ULE66" s="287"/>
      <c r="ULF66" s="285"/>
      <c r="ULG66" s="287"/>
      <c r="ULH66" s="287"/>
      <c r="ULI66" s="285"/>
      <c r="ULJ66" s="287"/>
      <c r="ULK66" s="287"/>
      <c r="ULL66" s="285"/>
      <c r="ULM66" s="287"/>
      <c r="ULN66" s="287"/>
      <c r="ULO66" s="285"/>
      <c r="ULP66" s="287"/>
      <c r="ULQ66" s="287"/>
      <c r="ULR66" s="285"/>
      <c r="ULS66" s="287"/>
      <c r="ULT66" s="287"/>
      <c r="ULU66" s="285"/>
      <c r="ULV66" s="287"/>
      <c r="ULW66" s="287"/>
      <c r="ULX66" s="285"/>
      <c r="ULY66" s="287"/>
      <c r="ULZ66" s="287"/>
      <c r="UMA66" s="285"/>
      <c r="UMB66" s="286"/>
      <c r="UMC66" s="286"/>
      <c r="UMD66" s="286"/>
      <c r="UME66" s="287"/>
      <c r="UMF66" s="287"/>
      <c r="UMG66" s="285"/>
      <c r="UMH66" s="286"/>
      <c r="UMI66" s="286"/>
      <c r="UMJ66" s="286"/>
      <c r="UMK66" s="287"/>
      <c r="UML66" s="287"/>
      <c r="UMM66" s="285"/>
      <c r="UMN66" s="287"/>
      <c r="UMO66" s="287"/>
      <c r="UMP66" s="285"/>
      <c r="UMQ66" s="286"/>
      <c r="UMR66" s="286"/>
      <c r="UMS66" s="286"/>
      <c r="UMT66" s="286"/>
      <c r="UMU66" s="286"/>
      <c r="UMV66" s="286"/>
      <c r="UMW66" s="163"/>
      <c r="UMX66" s="154"/>
      <c r="UMY66" s="287"/>
      <c r="UMZ66" s="287"/>
      <c r="UNA66" s="285"/>
      <c r="UNB66" s="287"/>
      <c r="UNC66" s="287"/>
      <c r="UND66" s="285"/>
      <c r="UNE66" s="287"/>
      <c r="UNF66" s="287"/>
      <c r="UNG66" s="285"/>
      <c r="UNH66" s="287"/>
      <c r="UNI66" s="287"/>
      <c r="UNJ66" s="285"/>
      <c r="UNK66" s="287"/>
      <c r="UNL66" s="287"/>
      <c r="UNM66" s="285"/>
      <c r="UNN66" s="287"/>
      <c r="UNO66" s="287"/>
      <c r="UNP66" s="285"/>
      <c r="UNQ66" s="287"/>
      <c r="UNR66" s="287"/>
      <c r="UNS66" s="285"/>
      <c r="UNT66" s="287"/>
      <c r="UNU66" s="287"/>
      <c r="UNV66" s="285"/>
      <c r="UNW66" s="287"/>
      <c r="UNX66" s="287"/>
      <c r="UNY66" s="285"/>
      <c r="UNZ66" s="287"/>
      <c r="UOA66" s="287"/>
      <c r="UOB66" s="285"/>
      <c r="UOC66" s="287"/>
      <c r="UOD66" s="287"/>
      <c r="UOE66" s="285"/>
      <c r="UOF66" s="287"/>
      <c r="UOG66" s="287"/>
      <c r="UOH66" s="285"/>
      <c r="UOI66" s="287"/>
      <c r="UOJ66" s="287"/>
      <c r="UOK66" s="285"/>
      <c r="UOL66" s="287"/>
      <c r="UOM66" s="287"/>
      <c r="UON66" s="285"/>
      <c r="UOO66" s="287"/>
      <c r="UOP66" s="287"/>
      <c r="UOQ66" s="285"/>
      <c r="UOR66" s="287"/>
      <c r="UOS66" s="287"/>
      <c r="UOT66" s="285"/>
      <c r="UOU66" s="287"/>
      <c r="UOV66" s="287"/>
      <c r="UOW66" s="285"/>
      <c r="UOX66" s="287"/>
      <c r="UOY66" s="287"/>
      <c r="UOZ66" s="285"/>
      <c r="UPA66" s="287"/>
      <c r="UPB66" s="287"/>
      <c r="UPC66" s="285"/>
      <c r="UPD66" s="287"/>
      <c r="UPE66" s="287"/>
      <c r="UPF66" s="285"/>
      <c r="UPG66" s="287"/>
      <c r="UPH66" s="287"/>
      <c r="UPI66" s="285"/>
      <c r="UPJ66" s="286"/>
      <c r="UPK66" s="286"/>
      <c r="UPL66" s="286"/>
      <c r="UPM66" s="287"/>
      <c r="UPN66" s="287"/>
      <c r="UPO66" s="285"/>
      <c r="UPP66" s="286"/>
      <c r="UPQ66" s="286"/>
      <c r="UPR66" s="286"/>
      <c r="UPS66" s="287"/>
      <c r="UPT66" s="287"/>
      <c r="UPU66" s="285"/>
      <c r="UPV66" s="287"/>
      <c r="UPW66" s="287"/>
      <c r="UPX66" s="285"/>
      <c r="UPY66" s="286"/>
      <c r="UPZ66" s="286"/>
      <c r="UQA66" s="286"/>
      <c r="UQB66" s="286"/>
      <c r="UQC66" s="286"/>
      <c r="UQD66" s="286"/>
      <c r="UQE66" s="163"/>
      <c r="UQF66" s="154"/>
      <c r="UQG66" s="287"/>
      <c r="UQH66" s="287"/>
      <c r="UQI66" s="285"/>
      <c r="UQJ66" s="287"/>
      <c r="UQK66" s="287"/>
      <c r="UQL66" s="285"/>
      <c r="UQM66" s="287"/>
      <c r="UQN66" s="287"/>
      <c r="UQO66" s="285"/>
      <c r="UQP66" s="287"/>
      <c r="UQQ66" s="287"/>
      <c r="UQR66" s="285"/>
      <c r="UQS66" s="287"/>
      <c r="UQT66" s="287"/>
      <c r="UQU66" s="285"/>
      <c r="UQV66" s="287"/>
      <c r="UQW66" s="287"/>
      <c r="UQX66" s="285"/>
      <c r="UQY66" s="287"/>
      <c r="UQZ66" s="287"/>
      <c r="URA66" s="285"/>
      <c r="URB66" s="287"/>
      <c r="URC66" s="287"/>
      <c r="URD66" s="285"/>
      <c r="URE66" s="287"/>
      <c r="URF66" s="287"/>
      <c r="URG66" s="285"/>
      <c r="URH66" s="287"/>
      <c r="URI66" s="287"/>
      <c r="URJ66" s="285"/>
      <c r="URK66" s="287"/>
      <c r="URL66" s="287"/>
      <c r="URM66" s="285"/>
      <c r="URN66" s="287"/>
      <c r="URO66" s="287"/>
      <c r="URP66" s="285"/>
      <c r="URQ66" s="287"/>
      <c r="URR66" s="287"/>
      <c r="URS66" s="285"/>
      <c r="URT66" s="287"/>
      <c r="URU66" s="287"/>
      <c r="URV66" s="285"/>
      <c r="URW66" s="287"/>
      <c r="URX66" s="287"/>
      <c r="URY66" s="285"/>
      <c r="URZ66" s="287"/>
      <c r="USA66" s="287"/>
      <c r="USB66" s="285"/>
      <c r="USC66" s="287"/>
      <c r="USD66" s="287"/>
      <c r="USE66" s="285"/>
      <c r="USF66" s="287"/>
      <c r="USG66" s="287"/>
      <c r="USH66" s="285"/>
      <c r="USI66" s="287"/>
      <c r="USJ66" s="287"/>
      <c r="USK66" s="285"/>
      <c r="USL66" s="287"/>
      <c r="USM66" s="287"/>
      <c r="USN66" s="285"/>
      <c r="USO66" s="287"/>
      <c r="USP66" s="287"/>
      <c r="USQ66" s="285"/>
      <c r="USR66" s="286"/>
      <c r="USS66" s="286"/>
      <c r="UST66" s="286"/>
      <c r="USU66" s="287"/>
      <c r="USV66" s="287"/>
      <c r="USW66" s="285"/>
      <c r="USX66" s="286"/>
      <c r="USY66" s="286"/>
      <c r="USZ66" s="286"/>
      <c r="UTA66" s="287"/>
      <c r="UTB66" s="287"/>
      <c r="UTC66" s="285"/>
      <c r="UTD66" s="287"/>
      <c r="UTE66" s="287"/>
      <c r="UTF66" s="285"/>
      <c r="UTG66" s="286"/>
      <c r="UTH66" s="286"/>
      <c r="UTI66" s="286"/>
      <c r="UTJ66" s="286"/>
      <c r="UTK66" s="286"/>
      <c r="UTL66" s="286"/>
      <c r="UTM66" s="163"/>
      <c r="UTN66" s="154"/>
      <c r="UTO66" s="287"/>
      <c r="UTP66" s="287"/>
      <c r="UTQ66" s="285"/>
      <c r="UTR66" s="287"/>
      <c r="UTS66" s="287"/>
      <c r="UTT66" s="285"/>
      <c r="UTU66" s="287"/>
      <c r="UTV66" s="287"/>
      <c r="UTW66" s="285"/>
      <c r="UTX66" s="287"/>
      <c r="UTY66" s="287"/>
      <c r="UTZ66" s="285"/>
      <c r="UUA66" s="287"/>
      <c r="UUB66" s="287"/>
      <c r="UUC66" s="285"/>
      <c r="UUD66" s="287"/>
      <c r="UUE66" s="287"/>
      <c r="UUF66" s="285"/>
      <c r="UUG66" s="287"/>
      <c r="UUH66" s="287"/>
      <c r="UUI66" s="285"/>
      <c r="UUJ66" s="287"/>
      <c r="UUK66" s="287"/>
      <c r="UUL66" s="285"/>
      <c r="UUM66" s="287"/>
      <c r="UUN66" s="287"/>
      <c r="UUO66" s="285"/>
      <c r="UUP66" s="287"/>
      <c r="UUQ66" s="287"/>
      <c r="UUR66" s="285"/>
      <c r="UUS66" s="287"/>
      <c r="UUT66" s="287"/>
      <c r="UUU66" s="285"/>
      <c r="UUV66" s="287"/>
      <c r="UUW66" s="287"/>
      <c r="UUX66" s="285"/>
      <c r="UUY66" s="287"/>
      <c r="UUZ66" s="287"/>
      <c r="UVA66" s="285"/>
      <c r="UVB66" s="287"/>
      <c r="UVC66" s="287"/>
      <c r="UVD66" s="285"/>
      <c r="UVE66" s="287"/>
      <c r="UVF66" s="287"/>
      <c r="UVG66" s="285"/>
      <c r="UVH66" s="287"/>
      <c r="UVI66" s="287"/>
      <c r="UVJ66" s="285"/>
      <c r="UVK66" s="287"/>
      <c r="UVL66" s="287"/>
      <c r="UVM66" s="285"/>
      <c r="UVN66" s="287"/>
      <c r="UVO66" s="287"/>
      <c r="UVP66" s="285"/>
      <c r="UVQ66" s="287"/>
      <c r="UVR66" s="287"/>
      <c r="UVS66" s="285"/>
      <c r="UVT66" s="287"/>
      <c r="UVU66" s="287"/>
      <c r="UVV66" s="285"/>
      <c r="UVW66" s="287"/>
      <c r="UVX66" s="287"/>
      <c r="UVY66" s="285"/>
      <c r="UVZ66" s="286"/>
      <c r="UWA66" s="286"/>
      <c r="UWB66" s="286"/>
      <c r="UWC66" s="287"/>
      <c r="UWD66" s="287"/>
      <c r="UWE66" s="285"/>
      <c r="UWF66" s="286"/>
      <c r="UWG66" s="286"/>
      <c r="UWH66" s="286"/>
      <c r="UWI66" s="287"/>
      <c r="UWJ66" s="287"/>
      <c r="UWK66" s="285"/>
      <c r="UWL66" s="287"/>
      <c r="UWM66" s="287"/>
      <c r="UWN66" s="285"/>
      <c r="UWO66" s="286"/>
      <c r="UWP66" s="286"/>
      <c r="UWQ66" s="286"/>
      <c r="UWR66" s="286"/>
      <c r="UWS66" s="286"/>
      <c r="UWT66" s="286"/>
      <c r="UWU66" s="163"/>
      <c r="UWV66" s="154"/>
      <c r="UWW66" s="287"/>
      <c r="UWX66" s="287"/>
      <c r="UWY66" s="285"/>
      <c r="UWZ66" s="287"/>
      <c r="UXA66" s="287"/>
      <c r="UXB66" s="285"/>
      <c r="UXC66" s="287"/>
      <c r="UXD66" s="287"/>
      <c r="UXE66" s="285"/>
      <c r="UXF66" s="287"/>
      <c r="UXG66" s="287"/>
      <c r="UXH66" s="285"/>
      <c r="UXI66" s="287"/>
      <c r="UXJ66" s="287"/>
      <c r="UXK66" s="285"/>
      <c r="UXL66" s="287"/>
      <c r="UXM66" s="287"/>
      <c r="UXN66" s="285"/>
      <c r="UXO66" s="287"/>
      <c r="UXP66" s="287"/>
      <c r="UXQ66" s="285"/>
      <c r="UXR66" s="287"/>
      <c r="UXS66" s="287"/>
      <c r="UXT66" s="285"/>
      <c r="UXU66" s="287"/>
      <c r="UXV66" s="287"/>
      <c r="UXW66" s="285"/>
      <c r="UXX66" s="287"/>
      <c r="UXY66" s="287"/>
      <c r="UXZ66" s="285"/>
      <c r="UYA66" s="287"/>
      <c r="UYB66" s="287"/>
      <c r="UYC66" s="285"/>
      <c r="UYD66" s="287"/>
      <c r="UYE66" s="287"/>
      <c r="UYF66" s="285"/>
      <c r="UYG66" s="287"/>
      <c r="UYH66" s="287"/>
      <c r="UYI66" s="285"/>
      <c r="UYJ66" s="287"/>
      <c r="UYK66" s="287"/>
      <c r="UYL66" s="285"/>
      <c r="UYM66" s="287"/>
      <c r="UYN66" s="287"/>
      <c r="UYO66" s="285"/>
      <c r="UYP66" s="287"/>
      <c r="UYQ66" s="287"/>
      <c r="UYR66" s="285"/>
      <c r="UYS66" s="287"/>
      <c r="UYT66" s="287"/>
      <c r="UYU66" s="285"/>
      <c r="UYV66" s="287"/>
      <c r="UYW66" s="287"/>
      <c r="UYX66" s="285"/>
      <c r="UYY66" s="287"/>
      <c r="UYZ66" s="287"/>
      <c r="UZA66" s="285"/>
      <c r="UZB66" s="287"/>
      <c r="UZC66" s="287"/>
      <c r="UZD66" s="285"/>
      <c r="UZE66" s="287"/>
      <c r="UZF66" s="287"/>
      <c r="UZG66" s="285"/>
      <c r="UZH66" s="286"/>
      <c r="UZI66" s="286"/>
      <c r="UZJ66" s="286"/>
      <c r="UZK66" s="287"/>
      <c r="UZL66" s="287"/>
      <c r="UZM66" s="285"/>
      <c r="UZN66" s="286"/>
      <c r="UZO66" s="286"/>
      <c r="UZP66" s="286"/>
      <c r="UZQ66" s="287"/>
      <c r="UZR66" s="287"/>
      <c r="UZS66" s="285"/>
      <c r="UZT66" s="287"/>
      <c r="UZU66" s="287"/>
      <c r="UZV66" s="285"/>
      <c r="UZW66" s="286"/>
      <c r="UZX66" s="286"/>
      <c r="UZY66" s="286"/>
      <c r="UZZ66" s="286"/>
      <c r="VAA66" s="286"/>
      <c r="VAB66" s="286"/>
      <c r="VAC66" s="163"/>
      <c r="VAD66" s="154"/>
      <c r="VAE66" s="287"/>
      <c r="VAF66" s="287"/>
      <c r="VAG66" s="285"/>
      <c r="VAH66" s="287"/>
      <c r="VAI66" s="287"/>
      <c r="VAJ66" s="285"/>
      <c r="VAK66" s="287"/>
      <c r="VAL66" s="287"/>
      <c r="VAM66" s="285"/>
      <c r="VAN66" s="287"/>
      <c r="VAO66" s="287"/>
      <c r="VAP66" s="285"/>
      <c r="VAQ66" s="287"/>
      <c r="VAR66" s="287"/>
      <c r="VAS66" s="285"/>
      <c r="VAT66" s="287"/>
      <c r="VAU66" s="287"/>
      <c r="VAV66" s="285"/>
      <c r="VAW66" s="287"/>
      <c r="VAX66" s="287"/>
      <c r="VAY66" s="285"/>
      <c r="VAZ66" s="287"/>
      <c r="VBA66" s="287"/>
      <c r="VBB66" s="285"/>
      <c r="VBC66" s="287"/>
      <c r="VBD66" s="287"/>
      <c r="VBE66" s="285"/>
      <c r="VBF66" s="287"/>
      <c r="VBG66" s="287"/>
      <c r="VBH66" s="285"/>
      <c r="VBI66" s="287"/>
      <c r="VBJ66" s="287"/>
      <c r="VBK66" s="285"/>
      <c r="VBL66" s="287"/>
      <c r="VBM66" s="287"/>
      <c r="VBN66" s="285"/>
      <c r="VBO66" s="287"/>
      <c r="VBP66" s="287"/>
      <c r="VBQ66" s="285"/>
      <c r="VBR66" s="287"/>
      <c r="VBS66" s="287"/>
      <c r="VBT66" s="285"/>
      <c r="VBU66" s="287"/>
      <c r="VBV66" s="287"/>
      <c r="VBW66" s="285"/>
      <c r="VBX66" s="287"/>
      <c r="VBY66" s="287"/>
      <c r="VBZ66" s="285"/>
      <c r="VCA66" s="287"/>
      <c r="VCB66" s="287"/>
      <c r="VCC66" s="285"/>
      <c r="VCD66" s="287"/>
      <c r="VCE66" s="287"/>
      <c r="VCF66" s="285"/>
      <c r="VCG66" s="287"/>
      <c r="VCH66" s="287"/>
      <c r="VCI66" s="285"/>
      <c r="VCJ66" s="287"/>
      <c r="VCK66" s="287"/>
      <c r="VCL66" s="285"/>
      <c r="VCM66" s="287"/>
      <c r="VCN66" s="287"/>
      <c r="VCO66" s="285"/>
      <c r="VCP66" s="286"/>
      <c r="VCQ66" s="286"/>
      <c r="VCR66" s="286"/>
      <c r="VCS66" s="287"/>
      <c r="VCT66" s="287"/>
      <c r="VCU66" s="285"/>
      <c r="VCV66" s="286"/>
      <c r="VCW66" s="286"/>
      <c r="VCX66" s="286"/>
      <c r="VCY66" s="287"/>
      <c r="VCZ66" s="287"/>
      <c r="VDA66" s="285"/>
      <c r="VDB66" s="287"/>
      <c r="VDC66" s="287"/>
      <c r="VDD66" s="285"/>
      <c r="VDE66" s="286"/>
      <c r="VDF66" s="286"/>
      <c r="VDG66" s="286"/>
      <c r="VDH66" s="286"/>
      <c r="VDI66" s="286"/>
      <c r="VDJ66" s="286"/>
      <c r="VDK66" s="163"/>
      <c r="VDL66" s="154"/>
      <c r="VDM66" s="287"/>
      <c r="VDN66" s="287"/>
      <c r="VDO66" s="285"/>
      <c r="VDP66" s="287"/>
      <c r="VDQ66" s="287"/>
      <c r="VDR66" s="285"/>
      <c r="VDS66" s="287"/>
      <c r="VDT66" s="287"/>
      <c r="VDU66" s="285"/>
      <c r="VDV66" s="287"/>
      <c r="VDW66" s="287"/>
      <c r="VDX66" s="285"/>
      <c r="VDY66" s="287"/>
      <c r="VDZ66" s="287"/>
      <c r="VEA66" s="285"/>
      <c r="VEB66" s="287"/>
      <c r="VEC66" s="287"/>
      <c r="VED66" s="285"/>
      <c r="VEE66" s="287"/>
      <c r="VEF66" s="287"/>
      <c r="VEG66" s="285"/>
      <c r="VEH66" s="287"/>
      <c r="VEI66" s="287"/>
      <c r="VEJ66" s="285"/>
      <c r="VEK66" s="287"/>
      <c r="VEL66" s="287"/>
      <c r="VEM66" s="285"/>
      <c r="VEN66" s="287"/>
      <c r="VEO66" s="287"/>
      <c r="VEP66" s="285"/>
      <c r="VEQ66" s="287"/>
      <c r="VER66" s="287"/>
      <c r="VES66" s="285"/>
      <c r="VET66" s="287"/>
      <c r="VEU66" s="287"/>
      <c r="VEV66" s="285"/>
      <c r="VEW66" s="287"/>
      <c r="VEX66" s="287"/>
      <c r="VEY66" s="285"/>
      <c r="VEZ66" s="287"/>
      <c r="VFA66" s="287"/>
      <c r="VFB66" s="285"/>
      <c r="VFC66" s="287"/>
      <c r="VFD66" s="287"/>
      <c r="VFE66" s="285"/>
      <c r="VFF66" s="287"/>
      <c r="VFG66" s="287"/>
      <c r="VFH66" s="285"/>
      <c r="VFI66" s="287"/>
      <c r="VFJ66" s="287"/>
      <c r="VFK66" s="285"/>
      <c r="VFL66" s="287"/>
      <c r="VFM66" s="287"/>
      <c r="VFN66" s="285"/>
      <c r="VFO66" s="287"/>
      <c r="VFP66" s="287"/>
      <c r="VFQ66" s="285"/>
      <c r="VFR66" s="287"/>
      <c r="VFS66" s="287"/>
      <c r="VFT66" s="285"/>
      <c r="VFU66" s="287"/>
      <c r="VFV66" s="287"/>
      <c r="VFW66" s="285"/>
      <c r="VFX66" s="286"/>
      <c r="VFY66" s="286"/>
      <c r="VFZ66" s="286"/>
      <c r="VGA66" s="287"/>
      <c r="VGB66" s="287"/>
      <c r="VGC66" s="285"/>
      <c r="VGD66" s="286"/>
      <c r="VGE66" s="286"/>
      <c r="VGF66" s="286"/>
      <c r="VGG66" s="287"/>
      <c r="VGH66" s="287"/>
      <c r="VGI66" s="285"/>
      <c r="VGJ66" s="287"/>
      <c r="VGK66" s="287"/>
      <c r="VGL66" s="285"/>
      <c r="VGM66" s="286"/>
      <c r="VGN66" s="286"/>
      <c r="VGO66" s="286"/>
      <c r="VGP66" s="286"/>
      <c r="VGQ66" s="286"/>
      <c r="VGR66" s="286"/>
      <c r="VGS66" s="163"/>
      <c r="VGT66" s="154"/>
      <c r="VGU66" s="287"/>
      <c r="VGV66" s="287"/>
      <c r="VGW66" s="285"/>
      <c r="VGX66" s="287"/>
      <c r="VGY66" s="287"/>
      <c r="VGZ66" s="285"/>
      <c r="VHA66" s="287"/>
      <c r="VHB66" s="287"/>
      <c r="VHC66" s="285"/>
      <c r="VHD66" s="287"/>
      <c r="VHE66" s="287"/>
      <c r="VHF66" s="285"/>
      <c r="VHG66" s="287"/>
      <c r="VHH66" s="287"/>
      <c r="VHI66" s="285"/>
      <c r="VHJ66" s="287"/>
      <c r="VHK66" s="287"/>
      <c r="VHL66" s="285"/>
      <c r="VHM66" s="287"/>
      <c r="VHN66" s="287"/>
      <c r="VHO66" s="285"/>
      <c r="VHP66" s="287"/>
      <c r="VHQ66" s="287"/>
      <c r="VHR66" s="285"/>
      <c r="VHS66" s="287"/>
      <c r="VHT66" s="287"/>
      <c r="VHU66" s="285"/>
      <c r="VHV66" s="287"/>
      <c r="VHW66" s="287"/>
      <c r="VHX66" s="285"/>
      <c r="VHY66" s="287"/>
      <c r="VHZ66" s="287"/>
      <c r="VIA66" s="285"/>
      <c r="VIB66" s="287"/>
      <c r="VIC66" s="287"/>
      <c r="VID66" s="285"/>
      <c r="VIE66" s="287"/>
      <c r="VIF66" s="287"/>
      <c r="VIG66" s="285"/>
      <c r="VIH66" s="287"/>
      <c r="VII66" s="287"/>
      <c r="VIJ66" s="285"/>
      <c r="VIK66" s="287"/>
      <c r="VIL66" s="287"/>
      <c r="VIM66" s="285"/>
      <c r="VIN66" s="287"/>
      <c r="VIO66" s="287"/>
      <c r="VIP66" s="285"/>
      <c r="VIQ66" s="287"/>
      <c r="VIR66" s="287"/>
      <c r="VIS66" s="285"/>
      <c r="VIT66" s="287"/>
      <c r="VIU66" s="287"/>
      <c r="VIV66" s="285"/>
      <c r="VIW66" s="287"/>
      <c r="VIX66" s="287"/>
      <c r="VIY66" s="285"/>
      <c r="VIZ66" s="287"/>
      <c r="VJA66" s="287"/>
      <c r="VJB66" s="285"/>
      <c r="VJC66" s="287"/>
      <c r="VJD66" s="287"/>
      <c r="VJE66" s="285"/>
      <c r="VJF66" s="286"/>
      <c r="VJG66" s="286"/>
      <c r="VJH66" s="286"/>
      <c r="VJI66" s="287"/>
      <c r="VJJ66" s="287"/>
      <c r="VJK66" s="285"/>
      <c r="VJL66" s="286"/>
      <c r="VJM66" s="286"/>
      <c r="VJN66" s="286"/>
      <c r="VJO66" s="287"/>
      <c r="VJP66" s="287"/>
      <c r="VJQ66" s="285"/>
      <c r="VJR66" s="287"/>
      <c r="VJS66" s="287"/>
      <c r="VJT66" s="285"/>
      <c r="VJU66" s="286"/>
      <c r="VJV66" s="286"/>
      <c r="VJW66" s="286"/>
      <c r="VJX66" s="286"/>
      <c r="VJY66" s="286"/>
      <c r="VJZ66" s="286"/>
      <c r="VKA66" s="163"/>
      <c r="VKB66" s="154"/>
      <c r="VKC66" s="287"/>
      <c r="VKD66" s="287"/>
      <c r="VKE66" s="285"/>
      <c r="VKF66" s="287"/>
      <c r="VKG66" s="287"/>
      <c r="VKH66" s="285"/>
      <c r="VKI66" s="287"/>
      <c r="VKJ66" s="287"/>
      <c r="VKK66" s="285"/>
      <c r="VKL66" s="287"/>
      <c r="VKM66" s="287"/>
      <c r="VKN66" s="285"/>
      <c r="VKO66" s="287"/>
      <c r="VKP66" s="287"/>
      <c r="VKQ66" s="285"/>
      <c r="VKR66" s="287"/>
      <c r="VKS66" s="287"/>
      <c r="VKT66" s="285"/>
      <c r="VKU66" s="287"/>
      <c r="VKV66" s="287"/>
      <c r="VKW66" s="285"/>
      <c r="VKX66" s="287"/>
      <c r="VKY66" s="287"/>
      <c r="VKZ66" s="285"/>
      <c r="VLA66" s="287"/>
      <c r="VLB66" s="287"/>
      <c r="VLC66" s="285"/>
      <c r="VLD66" s="287"/>
      <c r="VLE66" s="287"/>
      <c r="VLF66" s="285"/>
      <c r="VLG66" s="287"/>
      <c r="VLH66" s="287"/>
      <c r="VLI66" s="285"/>
      <c r="VLJ66" s="287"/>
      <c r="VLK66" s="287"/>
      <c r="VLL66" s="285"/>
      <c r="VLM66" s="287"/>
      <c r="VLN66" s="287"/>
      <c r="VLO66" s="285"/>
      <c r="VLP66" s="287"/>
      <c r="VLQ66" s="287"/>
      <c r="VLR66" s="285"/>
      <c r="VLS66" s="287"/>
      <c r="VLT66" s="287"/>
      <c r="VLU66" s="285"/>
      <c r="VLV66" s="287"/>
      <c r="VLW66" s="287"/>
      <c r="VLX66" s="285"/>
      <c r="VLY66" s="287"/>
      <c r="VLZ66" s="287"/>
      <c r="VMA66" s="285"/>
      <c r="VMB66" s="287"/>
      <c r="VMC66" s="287"/>
      <c r="VMD66" s="285"/>
      <c r="VME66" s="287"/>
      <c r="VMF66" s="287"/>
      <c r="VMG66" s="285"/>
      <c r="VMH66" s="287"/>
      <c r="VMI66" s="287"/>
      <c r="VMJ66" s="285"/>
      <c r="VMK66" s="287"/>
      <c r="VML66" s="287"/>
      <c r="VMM66" s="285"/>
      <c r="VMN66" s="286"/>
      <c r="VMO66" s="286"/>
      <c r="VMP66" s="286"/>
      <c r="VMQ66" s="287"/>
      <c r="VMR66" s="287"/>
      <c r="VMS66" s="285"/>
      <c r="VMT66" s="286"/>
      <c r="VMU66" s="286"/>
      <c r="VMV66" s="286"/>
      <c r="VMW66" s="287"/>
      <c r="VMX66" s="287"/>
      <c r="VMY66" s="285"/>
      <c r="VMZ66" s="287"/>
      <c r="VNA66" s="287"/>
      <c r="VNB66" s="285"/>
      <c r="VNC66" s="286"/>
      <c r="VND66" s="286"/>
      <c r="VNE66" s="286"/>
      <c r="VNF66" s="286"/>
      <c r="VNG66" s="286"/>
      <c r="VNH66" s="286"/>
      <c r="VNI66" s="163"/>
      <c r="VNJ66" s="154"/>
      <c r="VNK66" s="287"/>
      <c r="VNL66" s="287"/>
      <c r="VNM66" s="285"/>
      <c r="VNN66" s="287"/>
      <c r="VNO66" s="287"/>
      <c r="VNP66" s="285"/>
      <c r="VNQ66" s="287"/>
      <c r="VNR66" s="287"/>
      <c r="VNS66" s="285"/>
      <c r="VNT66" s="287"/>
      <c r="VNU66" s="287"/>
      <c r="VNV66" s="285"/>
      <c r="VNW66" s="287"/>
      <c r="VNX66" s="287"/>
      <c r="VNY66" s="285"/>
      <c r="VNZ66" s="287"/>
      <c r="VOA66" s="287"/>
      <c r="VOB66" s="285"/>
      <c r="VOC66" s="287"/>
      <c r="VOD66" s="287"/>
      <c r="VOE66" s="285"/>
      <c r="VOF66" s="287"/>
      <c r="VOG66" s="287"/>
      <c r="VOH66" s="285"/>
      <c r="VOI66" s="287"/>
      <c r="VOJ66" s="287"/>
      <c r="VOK66" s="285"/>
      <c r="VOL66" s="287"/>
      <c r="VOM66" s="287"/>
      <c r="VON66" s="285"/>
      <c r="VOO66" s="287"/>
      <c r="VOP66" s="287"/>
      <c r="VOQ66" s="285"/>
      <c r="VOR66" s="287"/>
      <c r="VOS66" s="287"/>
      <c r="VOT66" s="285"/>
      <c r="VOU66" s="287"/>
      <c r="VOV66" s="287"/>
      <c r="VOW66" s="285"/>
      <c r="VOX66" s="287"/>
      <c r="VOY66" s="287"/>
      <c r="VOZ66" s="285"/>
      <c r="VPA66" s="287"/>
      <c r="VPB66" s="287"/>
      <c r="VPC66" s="285"/>
      <c r="VPD66" s="287"/>
      <c r="VPE66" s="287"/>
      <c r="VPF66" s="285"/>
      <c r="VPG66" s="287"/>
      <c r="VPH66" s="287"/>
      <c r="VPI66" s="285"/>
      <c r="VPJ66" s="287"/>
      <c r="VPK66" s="287"/>
      <c r="VPL66" s="285"/>
      <c r="VPM66" s="287"/>
      <c r="VPN66" s="287"/>
      <c r="VPO66" s="285"/>
      <c r="VPP66" s="287"/>
      <c r="VPQ66" s="287"/>
      <c r="VPR66" s="285"/>
      <c r="VPS66" s="287"/>
      <c r="VPT66" s="287"/>
      <c r="VPU66" s="285"/>
      <c r="VPV66" s="286"/>
      <c r="VPW66" s="286"/>
      <c r="VPX66" s="286"/>
      <c r="VPY66" s="287"/>
      <c r="VPZ66" s="287"/>
      <c r="VQA66" s="285"/>
      <c r="VQB66" s="286"/>
      <c r="VQC66" s="286"/>
      <c r="VQD66" s="286"/>
      <c r="VQE66" s="287"/>
      <c r="VQF66" s="287"/>
      <c r="VQG66" s="285"/>
      <c r="VQH66" s="287"/>
      <c r="VQI66" s="287"/>
      <c r="VQJ66" s="285"/>
      <c r="VQK66" s="286"/>
      <c r="VQL66" s="286"/>
      <c r="VQM66" s="286"/>
      <c r="VQN66" s="286"/>
      <c r="VQO66" s="286"/>
      <c r="VQP66" s="286"/>
      <c r="VQQ66" s="163"/>
      <c r="VQR66" s="154"/>
      <c r="VQS66" s="287"/>
      <c r="VQT66" s="287"/>
      <c r="VQU66" s="285"/>
      <c r="VQV66" s="287"/>
      <c r="VQW66" s="287"/>
      <c r="VQX66" s="285"/>
      <c r="VQY66" s="287"/>
      <c r="VQZ66" s="287"/>
      <c r="VRA66" s="285"/>
      <c r="VRB66" s="287"/>
      <c r="VRC66" s="287"/>
      <c r="VRD66" s="285"/>
      <c r="VRE66" s="287"/>
      <c r="VRF66" s="287"/>
      <c r="VRG66" s="285"/>
      <c r="VRH66" s="287"/>
      <c r="VRI66" s="287"/>
      <c r="VRJ66" s="285"/>
      <c r="VRK66" s="287"/>
      <c r="VRL66" s="287"/>
      <c r="VRM66" s="285"/>
      <c r="VRN66" s="287"/>
      <c r="VRO66" s="287"/>
      <c r="VRP66" s="285"/>
      <c r="VRQ66" s="287"/>
      <c r="VRR66" s="287"/>
      <c r="VRS66" s="285"/>
      <c r="VRT66" s="287"/>
      <c r="VRU66" s="287"/>
      <c r="VRV66" s="285"/>
      <c r="VRW66" s="287"/>
      <c r="VRX66" s="287"/>
      <c r="VRY66" s="285"/>
      <c r="VRZ66" s="287"/>
      <c r="VSA66" s="287"/>
      <c r="VSB66" s="285"/>
      <c r="VSC66" s="287"/>
      <c r="VSD66" s="287"/>
      <c r="VSE66" s="285"/>
      <c r="VSF66" s="287"/>
      <c r="VSG66" s="287"/>
      <c r="VSH66" s="285"/>
      <c r="VSI66" s="287"/>
      <c r="VSJ66" s="287"/>
      <c r="VSK66" s="285"/>
      <c r="VSL66" s="287"/>
      <c r="VSM66" s="287"/>
      <c r="VSN66" s="285"/>
      <c r="VSO66" s="287"/>
      <c r="VSP66" s="287"/>
      <c r="VSQ66" s="285"/>
      <c r="VSR66" s="287"/>
      <c r="VSS66" s="287"/>
      <c r="VST66" s="285"/>
      <c r="VSU66" s="287"/>
      <c r="VSV66" s="287"/>
      <c r="VSW66" s="285"/>
      <c r="VSX66" s="287"/>
      <c r="VSY66" s="287"/>
      <c r="VSZ66" s="285"/>
      <c r="VTA66" s="287"/>
      <c r="VTB66" s="287"/>
      <c r="VTC66" s="285"/>
      <c r="VTD66" s="286"/>
      <c r="VTE66" s="286"/>
      <c r="VTF66" s="286"/>
      <c r="VTG66" s="287"/>
      <c r="VTH66" s="287"/>
      <c r="VTI66" s="285"/>
      <c r="VTJ66" s="286"/>
      <c r="VTK66" s="286"/>
      <c r="VTL66" s="286"/>
      <c r="VTM66" s="287"/>
      <c r="VTN66" s="287"/>
      <c r="VTO66" s="285"/>
      <c r="VTP66" s="287"/>
      <c r="VTQ66" s="287"/>
      <c r="VTR66" s="285"/>
      <c r="VTS66" s="286"/>
      <c r="VTT66" s="286"/>
      <c r="VTU66" s="286"/>
      <c r="VTV66" s="286"/>
      <c r="VTW66" s="286"/>
      <c r="VTX66" s="286"/>
      <c r="VTY66" s="163"/>
      <c r="VTZ66" s="154"/>
      <c r="VUA66" s="287"/>
      <c r="VUB66" s="287"/>
      <c r="VUC66" s="285"/>
      <c r="VUD66" s="287"/>
      <c r="VUE66" s="287"/>
      <c r="VUF66" s="285"/>
      <c r="VUG66" s="287"/>
      <c r="VUH66" s="287"/>
      <c r="VUI66" s="285"/>
      <c r="VUJ66" s="287"/>
      <c r="VUK66" s="287"/>
      <c r="VUL66" s="285"/>
      <c r="VUM66" s="287"/>
      <c r="VUN66" s="287"/>
      <c r="VUO66" s="285"/>
      <c r="VUP66" s="287"/>
      <c r="VUQ66" s="287"/>
      <c r="VUR66" s="285"/>
      <c r="VUS66" s="287"/>
      <c r="VUT66" s="287"/>
      <c r="VUU66" s="285"/>
      <c r="VUV66" s="287"/>
      <c r="VUW66" s="287"/>
      <c r="VUX66" s="285"/>
      <c r="VUY66" s="287"/>
      <c r="VUZ66" s="287"/>
      <c r="VVA66" s="285"/>
      <c r="VVB66" s="287"/>
      <c r="VVC66" s="287"/>
      <c r="VVD66" s="285"/>
      <c r="VVE66" s="287"/>
      <c r="VVF66" s="287"/>
      <c r="VVG66" s="285"/>
      <c r="VVH66" s="287"/>
      <c r="VVI66" s="287"/>
      <c r="VVJ66" s="285"/>
      <c r="VVK66" s="287"/>
      <c r="VVL66" s="287"/>
      <c r="VVM66" s="285"/>
      <c r="VVN66" s="287"/>
      <c r="VVO66" s="287"/>
      <c r="VVP66" s="285"/>
      <c r="VVQ66" s="287"/>
      <c r="VVR66" s="287"/>
      <c r="VVS66" s="285"/>
      <c r="VVT66" s="287"/>
      <c r="VVU66" s="287"/>
      <c r="VVV66" s="285"/>
      <c r="VVW66" s="287"/>
      <c r="VVX66" s="287"/>
      <c r="VVY66" s="285"/>
      <c r="VVZ66" s="287"/>
      <c r="VWA66" s="287"/>
      <c r="VWB66" s="285"/>
      <c r="VWC66" s="287"/>
      <c r="VWD66" s="287"/>
      <c r="VWE66" s="285"/>
      <c r="VWF66" s="287"/>
      <c r="VWG66" s="287"/>
      <c r="VWH66" s="285"/>
      <c r="VWI66" s="287"/>
      <c r="VWJ66" s="287"/>
      <c r="VWK66" s="285"/>
      <c r="VWL66" s="286"/>
      <c r="VWM66" s="286"/>
      <c r="VWN66" s="286"/>
      <c r="VWO66" s="287"/>
      <c r="VWP66" s="287"/>
      <c r="VWQ66" s="285"/>
      <c r="VWR66" s="286"/>
      <c r="VWS66" s="286"/>
      <c r="VWT66" s="286"/>
      <c r="VWU66" s="287"/>
      <c r="VWV66" s="287"/>
      <c r="VWW66" s="285"/>
      <c r="VWX66" s="287"/>
      <c r="VWY66" s="287"/>
      <c r="VWZ66" s="285"/>
      <c r="VXA66" s="286"/>
      <c r="VXB66" s="286"/>
      <c r="VXC66" s="286"/>
      <c r="VXD66" s="286"/>
      <c r="VXE66" s="286"/>
      <c r="VXF66" s="286"/>
      <c r="VXG66" s="163"/>
      <c r="VXH66" s="154"/>
      <c r="VXI66" s="287"/>
      <c r="VXJ66" s="287"/>
      <c r="VXK66" s="285"/>
      <c r="VXL66" s="287"/>
      <c r="VXM66" s="287"/>
      <c r="VXN66" s="285"/>
      <c r="VXO66" s="287"/>
      <c r="VXP66" s="287"/>
      <c r="VXQ66" s="285"/>
      <c r="VXR66" s="287"/>
      <c r="VXS66" s="287"/>
      <c r="VXT66" s="285"/>
      <c r="VXU66" s="287"/>
      <c r="VXV66" s="287"/>
      <c r="VXW66" s="285"/>
      <c r="VXX66" s="287"/>
      <c r="VXY66" s="287"/>
      <c r="VXZ66" s="285"/>
      <c r="VYA66" s="287"/>
      <c r="VYB66" s="287"/>
      <c r="VYC66" s="285"/>
      <c r="VYD66" s="287"/>
      <c r="VYE66" s="287"/>
      <c r="VYF66" s="285"/>
      <c r="VYG66" s="287"/>
      <c r="VYH66" s="287"/>
      <c r="VYI66" s="285"/>
      <c r="VYJ66" s="287"/>
      <c r="VYK66" s="287"/>
      <c r="VYL66" s="285"/>
      <c r="VYM66" s="287"/>
      <c r="VYN66" s="287"/>
      <c r="VYO66" s="285"/>
      <c r="VYP66" s="287"/>
      <c r="VYQ66" s="287"/>
      <c r="VYR66" s="285"/>
      <c r="VYS66" s="287"/>
      <c r="VYT66" s="287"/>
      <c r="VYU66" s="285"/>
      <c r="VYV66" s="287"/>
      <c r="VYW66" s="287"/>
      <c r="VYX66" s="285"/>
      <c r="VYY66" s="287"/>
      <c r="VYZ66" s="287"/>
      <c r="VZA66" s="285"/>
      <c r="VZB66" s="287"/>
      <c r="VZC66" s="287"/>
      <c r="VZD66" s="285"/>
      <c r="VZE66" s="287"/>
      <c r="VZF66" s="287"/>
      <c r="VZG66" s="285"/>
      <c r="VZH66" s="287"/>
      <c r="VZI66" s="287"/>
      <c r="VZJ66" s="285"/>
      <c r="VZK66" s="287"/>
      <c r="VZL66" s="287"/>
      <c r="VZM66" s="285"/>
      <c r="VZN66" s="287"/>
      <c r="VZO66" s="287"/>
      <c r="VZP66" s="285"/>
      <c r="VZQ66" s="287"/>
      <c r="VZR66" s="287"/>
      <c r="VZS66" s="285"/>
      <c r="VZT66" s="286"/>
      <c r="VZU66" s="286"/>
      <c r="VZV66" s="286"/>
      <c r="VZW66" s="287"/>
      <c r="VZX66" s="287"/>
      <c r="VZY66" s="285"/>
      <c r="VZZ66" s="286"/>
      <c r="WAA66" s="286"/>
      <c r="WAB66" s="286"/>
      <c r="WAC66" s="287"/>
      <c r="WAD66" s="287"/>
      <c r="WAE66" s="285"/>
      <c r="WAF66" s="287"/>
      <c r="WAG66" s="287"/>
      <c r="WAH66" s="285"/>
      <c r="WAI66" s="286"/>
      <c r="WAJ66" s="286"/>
      <c r="WAK66" s="286"/>
      <c r="WAL66" s="286"/>
      <c r="WAM66" s="286"/>
      <c r="WAN66" s="286"/>
      <c r="WAO66" s="163"/>
      <c r="WAP66" s="154"/>
      <c r="WAQ66" s="287"/>
      <c r="WAR66" s="287"/>
      <c r="WAS66" s="285"/>
      <c r="WAT66" s="287"/>
      <c r="WAU66" s="287"/>
      <c r="WAV66" s="285"/>
      <c r="WAW66" s="287"/>
      <c r="WAX66" s="287"/>
      <c r="WAY66" s="285"/>
      <c r="WAZ66" s="287"/>
      <c r="WBA66" s="287"/>
      <c r="WBB66" s="285"/>
      <c r="WBC66" s="287"/>
      <c r="WBD66" s="287"/>
      <c r="WBE66" s="285"/>
      <c r="WBF66" s="287"/>
      <c r="WBG66" s="287"/>
      <c r="WBH66" s="285"/>
      <c r="WBI66" s="287"/>
      <c r="WBJ66" s="287"/>
      <c r="WBK66" s="285"/>
      <c r="WBL66" s="287"/>
      <c r="WBM66" s="287"/>
      <c r="WBN66" s="285"/>
      <c r="WBO66" s="287"/>
      <c r="WBP66" s="287"/>
      <c r="WBQ66" s="285"/>
      <c r="WBR66" s="287"/>
      <c r="WBS66" s="287"/>
      <c r="WBT66" s="285"/>
      <c r="WBU66" s="287"/>
      <c r="WBV66" s="287"/>
      <c r="WBW66" s="285"/>
      <c r="WBX66" s="287"/>
      <c r="WBY66" s="287"/>
      <c r="WBZ66" s="285"/>
      <c r="WCA66" s="287"/>
      <c r="WCB66" s="287"/>
      <c r="WCC66" s="285"/>
      <c r="WCD66" s="287"/>
      <c r="WCE66" s="287"/>
      <c r="WCF66" s="285"/>
      <c r="WCG66" s="287"/>
      <c r="WCH66" s="287"/>
      <c r="WCI66" s="285"/>
      <c r="WCJ66" s="287"/>
      <c r="WCK66" s="287"/>
      <c r="WCL66" s="285"/>
      <c r="WCM66" s="287"/>
      <c r="WCN66" s="287"/>
      <c r="WCO66" s="285"/>
      <c r="WCP66" s="287"/>
      <c r="WCQ66" s="287"/>
      <c r="WCR66" s="285"/>
      <c r="WCS66" s="287"/>
      <c r="WCT66" s="287"/>
      <c r="WCU66" s="285"/>
      <c r="WCV66" s="287"/>
      <c r="WCW66" s="287"/>
      <c r="WCX66" s="285"/>
      <c r="WCY66" s="287"/>
      <c r="WCZ66" s="287"/>
      <c r="WDA66" s="285"/>
      <c r="WDB66" s="286"/>
      <c r="WDC66" s="286"/>
      <c r="WDD66" s="286"/>
      <c r="WDE66" s="287"/>
      <c r="WDF66" s="287"/>
      <c r="WDG66" s="285"/>
      <c r="WDH66" s="286"/>
      <c r="WDI66" s="286"/>
      <c r="WDJ66" s="286"/>
      <c r="WDK66" s="287"/>
      <c r="WDL66" s="287"/>
      <c r="WDM66" s="285"/>
      <c r="WDN66" s="287"/>
      <c r="WDO66" s="287"/>
      <c r="WDP66" s="285"/>
      <c r="WDQ66" s="286"/>
      <c r="WDR66" s="286"/>
      <c r="WDS66" s="286"/>
      <c r="WDT66" s="286"/>
      <c r="WDU66" s="286"/>
      <c r="WDV66" s="286"/>
      <c r="WDW66" s="163"/>
      <c r="WDX66" s="154"/>
      <c r="WDY66" s="287"/>
      <c r="WDZ66" s="287"/>
      <c r="WEA66" s="285"/>
      <c r="WEB66" s="287"/>
      <c r="WEC66" s="287"/>
      <c r="WED66" s="285"/>
      <c r="WEE66" s="287"/>
      <c r="WEF66" s="287"/>
      <c r="WEG66" s="285"/>
      <c r="WEH66" s="287"/>
      <c r="WEI66" s="287"/>
      <c r="WEJ66" s="285"/>
      <c r="WEK66" s="287"/>
      <c r="WEL66" s="287"/>
      <c r="WEM66" s="285"/>
      <c r="WEN66" s="287"/>
      <c r="WEO66" s="287"/>
      <c r="WEP66" s="285"/>
      <c r="WEQ66" s="287"/>
      <c r="WER66" s="287"/>
      <c r="WES66" s="285"/>
      <c r="WET66" s="287"/>
      <c r="WEU66" s="287"/>
      <c r="WEV66" s="285"/>
      <c r="WEW66" s="287"/>
      <c r="WEX66" s="287"/>
      <c r="WEY66" s="285"/>
      <c r="WEZ66" s="287"/>
      <c r="WFA66" s="287"/>
      <c r="WFB66" s="285"/>
      <c r="WFC66" s="287"/>
      <c r="WFD66" s="287"/>
      <c r="WFE66" s="285"/>
      <c r="WFF66" s="287"/>
      <c r="WFG66" s="287"/>
      <c r="WFH66" s="285"/>
      <c r="WFI66" s="287"/>
      <c r="WFJ66" s="287"/>
      <c r="WFK66" s="285"/>
      <c r="WFL66" s="287"/>
      <c r="WFM66" s="287"/>
      <c r="WFN66" s="285"/>
      <c r="WFO66" s="287"/>
      <c r="WFP66" s="287"/>
      <c r="WFQ66" s="285"/>
      <c r="WFR66" s="287"/>
      <c r="WFS66" s="287"/>
      <c r="WFT66" s="285"/>
      <c r="WFU66" s="287"/>
      <c r="WFV66" s="287"/>
      <c r="WFW66" s="285"/>
      <c r="WFX66" s="287"/>
      <c r="WFY66" s="287"/>
      <c r="WFZ66" s="285"/>
      <c r="WGA66" s="287"/>
      <c r="WGB66" s="287"/>
      <c r="WGC66" s="285"/>
      <c r="WGD66" s="287"/>
      <c r="WGE66" s="287"/>
      <c r="WGF66" s="285"/>
      <c r="WGG66" s="287"/>
      <c r="WGH66" s="287"/>
      <c r="WGI66" s="285"/>
      <c r="WGJ66" s="286"/>
      <c r="WGK66" s="286"/>
      <c r="WGL66" s="286"/>
      <c r="WGM66" s="287"/>
      <c r="WGN66" s="287"/>
      <c r="WGO66" s="285"/>
      <c r="WGP66" s="286"/>
      <c r="WGQ66" s="286"/>
      <c r="WGR66" s="286"/>
      <c r="WGS66" s="287"/>
      <c r="WGT66" s="287"/>
      <c r="WGU66" s="285"/>
      <c r="WGV66" s="287"/>
      <c r="WGW66" s="287"/>
      <c r="WGX66" s="285"/>
      <c r="WGY66" s="286"/>
      <c r="WGZ66" s="286"/>
      <c r="WHA66" s="286"/>
      <c r="WHB66" s="286"/>
      <c r="WHC66" s="286"/>
      <c r="WHD66" s="286"/>
      <c r="WHE66" s="163"/>
      <c r="WHF66" s="154"/>
      <c r="WHG66" s="287"/>
      <c r="WHH66" s="287"/>
      <c r="WHI66" s="285"/>
      <c r="WHJ66" s="287"/>
      <c r="WHK66" s="287"/>
      <c r="WHL66" s="285"/>
      <c r="WHM66" s="287"/>
      <c r="WHN66" s="287"/>
      <c r="WHO66" s="285"/>
      <c r="WHP66" s="287"/>
      <c r="WHQ66" s="287"/>
      <c r="WHR66" s="285"/>
      <c r="WHS66" s="287"/>
      <c r="WHT66" s="287"/>
      <c r="WHU66" s="285"/>
      <c r="WHV66" s="287"/>
      <c r="WHW66" s="287"/>
      <c r="WHX66" s="285"/>
      <c r="WHY66" s="287"/>
      <c r="WHZ66" s="287"/>
      <c r="WIA66" s="285"/>
      <c r="WIB66" s="287"/>
      <c r="WIC66" s="287"/>
      <c r="WID66" s="285"/>
      <c r="WIE66" s="287"/>
      <c r="WIF66" s="287"/>
      <c r="WIG66" s="285"/>
      <c r="WIH66" s="287"/>
      <c r="WII66" s="287"/>
      <c r="WIJ66" s="285"/>
      <c r="WIK66" s="287"/>
      <c r="WIL66" s="287"/>
      <c r="WIM66" s="285"/>
      <c r="WIN66" s="287"/>
      <c r="WIO66" s="287"/>
      <c r="WIP66" s="285"/>
      <c r="WIQ66" s="287"/>
      <c r="WIR66" s="287"/>
      <c r="WIS66" s="285"/>
      <c r="WIT66" s="287"/>
      <c r="WIU66" s="287"/>
      <c r="WIV66" s="285"/>
      <c r="WIW66" s="287"/>
      <c r="WIX66" s="287"/>
      <c r="WIY66" s="285"/>
      <c r="WIZ66" s="287"/>
      <c r="WJA66" s="287"/>
      <c r="WJB66" s="285"/>
      <c r="WJC66" s="287"/>
      <c r="WJD66" s="287"/>
      <c r="WJE66" s="285"/>
      <c r="WJF66" s="287"/>
      <c r="WJG66" s="287"/>
      <c r="WJH66" s="285"/>
      <c r="WJI66" s="287"/>
      <c r="WJJ66" s="287"/>
      <c r="WJK66" s="285"/>
      <c r="WJL66" s="287"/>
      <c r="WJM66" s="287"/>
      <c r="WJN66" s="285"/>
      <c r="WJO66" s="287"/>
      <c r="WJP66" s="287"/>
      <c r="WJQ66" s="285"/>
      <c r="WJR66" s="286"/>
      <c r="WJS66" s="286"/>
      <c r="WJT66" s="286"/>
      <c r="WJU66" s="287"/>
      <c r="WJV66" s="287"/>
      <c r="WJW66" s="285"/>
      <c r="WJX66" s="286"/>
      <c r="WJY66" s="286"/>
      <c r="WJZ66" s="286"/>
      <c r="WKA66" s="287"/>
      <c r="WKB66" s="287"/>
      <c r="WKC66" s="285"/>
      <c r="WKD66" s="287"/>
      <c r="WKE66" s="287"/>
      <c r="WKF66" s="285"/>
      <c r="WKG66" s="286"/>
      <c r="WKH66" s="286"/>
      <c r="WKI66" s="286"/>
      <c r="WKJ66" s="286"/>
      <c r="WKK66" s="286"/>
      <c r="WKL66" s="286"/>
      <c r="WKM66" s="163"/>
      <c r="WKN66" s="154"/>
      <c r="WKO66" s="287"/>
      <c r="WKP66" s="287"/>
      <c r="WKQ66" s="285"/>
      <c r="WKR66" s="287"/>
      <c r="WKS66" s="287"/>
      <c r="WKT66" s="285"/>
      <c r="WKU66" s="287"/>
      <c r="WKV66" s="287"/>
      <c r="WKW66" s="285"/>
      <c r="WKX66" s="287"/>
      <c r="WKY66" s="287"/>
      <c r="WKZ66" s="285"/>
      <c r="WLA66" s="287"/>
      <c r="WLB66" s="287"/>
      <c r="WLC66" s="285"/>
      <c r="WLD66" s="287"/>
      <c r="WLE66" s="287"/>
      <c r="WLF66" s="285"/>
      <c r="WLG66" s="287"/>
      <c r="WLH66" s="287"/>
      <c r="WLI66" s="285"/>
      <c r="WLJ66" s="287"/>
      <c r="WLK66" s="287"/>
      <c r="WLL66" s="285"/>
      <c r="WLM66" s="287"/>
      <c r="WLN66" s="287"/>
      <c r="WLO66" s="285"/>
      <c r="WLP66" s="287"/>
      <c r="WLQ66" s="287"/>
      <c r="WLR66" s="285"/>
      <c r="WLS66" s="287"/>
      <c r="WLT66" s="287"/>
      <c r="WLU66" s="285"/>
      <c r="WLV66" s="287"/>
      <c r="WLW66" s="287"/>
      <c r="WLX66" s="285"/>
      <c r="WLY66" s="287"/>
      <c r="WLZ66" s="287"/>
      <c r="WMA66" s="285"/>
      <c r="WMB66" s="287"/>
      <c r="WMC66" s="287"/>
      <c r="WMD66" s="285"/>
      <c r="WME66" s="287"/>
      <c r="WMF66" s="287"/>
      <c r="WMG66" s="285"/>
      <c r="WMH66" s="287"/>
      <c r="WMI66" s="287"/>
      <c r="WMJ66" s="285"/>
      <c r="WMK66" s="287"/>
      <c r="WML66" s="287"/>
      <c r="WMM66" s="285"/>
      <c r="WMN66" s="287"/>
      <c r="WMO66" s="287"/>
      <c r="WMP66" s="285"/>
      <c r="WMQ66" s="287"/>
      <c r="WMR66" s="287"/>
      <c r="WMS66" s="285"/>
      <c r="WMT66" s="287"/>
      <c r="WMU66" s="287"/>
      <c r="WMV66" s="285"/>
      <c r="WMW66" s="287"/>
      <c r="WMX66" s="287"/>
      <c r="WMY66" s="285"/>
      <c r="WMZ66" s="286"/>
      <c r="WNA66" s="286"/>
      <c r="WNB66" s="286"/>
      <c r="WNC66" s="287"/>
      <c r="WND66" s="287"/>
      <c r="WNE66" s="285"/>
      <c r="WNF66" s="286"/>
      <c r="WNG66" s="286"/>
      <c r="WNH66" s="286"/>
      <c r="WNI66" s="287"/>
      <c r="WNJ66" s="287"/>
      <c r="WNK66" s="285"/>
      <c r="WNL66" s="287"/>
      <c r="WNM66" s="287"/>
      <c r="WNN66" s="285"/>
      <c r="WNO66" s="286"/>
      <c r="WNP66" s="286"/>
      <c r="WNQ66" s="286"/>
      <c r="WNR66" s="286"/>
      <c r="WNS66" s="286"/>
      <c r="WNT66" s="286"/>
      <c r="WNU66" s="163"/>
      <c r="WNV66" s="154"/>
      <c r="WNW66" s="287"/>
      <c r="WNX66" s="287"/>
      <c r="WNY66" s="285"/>
      <c r="WNZ66" s="287"/>
      <c r="WOA66" s="287"/>
      <c r="WOB66" s="285"/>
      <c r="WOC66" s="287"/>
      <c r="WOD66" s="287"/>
      <c r="WOE66" s="285"/>
      <c r="WOF66" s="287"/>
      <c r="WOG66" s="287"/>
      <c r="WOH66" s="285"/>
      <c r="WOI66" s="287"/>
      <c r="WOJ66" s="287"/>
      <c r="WOK66" s="285"/>
      <c r="WOL66" s="287"/>
      <c r="WOM66" s="287"/>
      <c r="WON66" s="285"/>
      <c r="WOO66" s="287"/>
      <c r="WOP66" s="287"/>
      <c r="WOQ66" s="285"/>
      <c r="WOR66" s="287"/>
      <c r="WOS66" s="287"/>
      <c r="WOT66" s="285"/>
      <c r="WOU66" s="287"/>
      <c r="WOV66" s="287"/>
      <c r="WOW66" s="285"/>
      <c r="WOX66" s="287"/>
      <c r="WOY66" s="287"/>
      <c r="WOZ66" s="285"/>
      <c r="WPA66" s="287"/>
      <c r="WPB66" s="287"/>
      <c r="WPC66" s="285"/>
      <c r="WPD66" s="287"/>
      <c r="WPE66" s="287"/>
      <c r="WPF66" s="285"/>
      <c r="WPG66" s="287"/>
      <c r="WPH66" s="287"/>
      <c r="WPI66" s="285"/>
      <c r="WPJ66" s="287"/>
      <c r="WPK66" s="287"/>
      <c r="WPL66" s="285"/>
      <c r="WPM66" s="287"/>
      <c r="WPN66" s="287"/>
      <c r="WPO66" s="285"/>
      <c r="WPP66" s="287"/>
      <c r="WPQ66" s="287"/>
      <c r="WPR66" s="285"/>
      <c r="WPS66" s="287"/>
      <c r="WPT66" s="287"/>
      <c r="WPU66" s="285"/>
      <c r="WPV66" s="287"/>
      <c r="WPW66" s="287"/>
      <c r="WPX66" s="285"/>
      <c r="WPY66" s="287"/>
      <c r="WPZ66" s="287"/>
      <c r="WQA66" s="285"/>
      <c r="WQB66" s="287"/>
      <c r="WQC66" s="287"/>
      <c r="WQD66" s="285"/>
      <c r="WQE66" s="287"/>
      <c r="WQF66" s="287"/>
      <c r="WQG66" s="285"/>
      <c r="WQH66" s="286"/>
      <c r="WQI66" s="286"/>
      <c r="WQJ66" s="286"/>
      <c r="WQK66" s="287"/>
      <c r="WQL66" s="287"/>
      <c r="WQM66" s="285"/>
      <c r="WQN66" s="286"/>
      <c r="WQO66" s="286"/>
      <c r="WQP66" s="286"/>
      <c r="WQQ66" s="287"/>
      <c r="WQR66" s="287"/>
      <c r="WQS66" s="285"/>
      <c r="WQT66" s="287"/>
      <c r="WQU66" s="287"/>
      <c r="WQV66" s="285"/>
      <c r="WQW66" s="286"/>
      <c r="WQX66" s="286"/>
      <c r="WQY66" s="286"/>
      <c r="WQZ66" s="286"/>
      <c r="WRA66" s="286"/>
      <c r="WRB66" s="286"/>
      <c r="WRC66" s="163"/>
      <c r="WRD66" s="154"/>
      <c r="WRE66" s="287"/>
      <c r="WRF66" s="287"/>
      <c r="WRG66" s="285"/>
      <c r="WRH66" s="287"/>
      <c r="WRI66" s="287"/>
      <c r="WRJ66" s="285"/>
      <c r="WRK66" s="287"/>
      <c r="WRL66" s="287"/>
      <c r="WRM66" s="285"/>
      <c r="WRN66" s="287"/>
      <c r="WRO66" s="287"/>
      <c r="WRP66" s="285"/>
      <c r="WRQ66" s="287"/>
      <c r="WRR66" s="287"/>
      <c r="WRS66" s="285"/>
      <c r="WRT66" s="287"/>
      <c r="WRU66" s="287"/>
      <c r="WRV66" s="285"/>
      <c r="WRW66" s="287"/>
      <c r="WRX66" s="287"/>
      <c r="WRY66" s="285"/>
      <c r="WRZ66" s="287"/>
      <c r="WSA66" s="287"/>
      <c r="WSB66" s="285"/>
      <c r="WSC66" s="287"/>
      <c r="WSD66" s="287"/>
      <c r="WSE66" s="285"/>
      <c r="WSF66" s="287"/>
      <c r="WSG66" s="287"/>
      <c r="WSH66" s="285"/>
      <c r="WSI66" s="287"/>
      <c r="WSJ66" s="287"/>
      <c r="WSK66" s="285"/>
      <c r="WSL66" s="287"/>
      <c r="WSM66" s="287"/>
      <c r="WSN66" s="285"/>
      <c r="WSO66" s="287"/>
      <c r="WSP66" s="287"/>
      <c r="WSQ66" s="285"/>
      <c r="WSR66" s="287"/>
      <c r="WSS66" s="287"/>
      <c r="WST66" s="285"/>
      <c r="WSU66" s="287"/>
      <c r="WSV66" s="287"/>
      <c r="WSW66" s="285"/>
      <c r="WSX66" s="287"/>
      <c r="WSY66" s="287"/>
      <c r="WSZ66" s="285"/>
      <c r="WTA66" s="287"/>
      <c r="WTB66" s="287"/>
      <c r="WTC66" s="285"/>
      <c r="WTD66" s="287"/>
      <c r="WTE66" s="287"/>
      <c r="WTF66" s="285"/>
      <c r="WTG66" s="287"/>
      <c r="WTH66" s="287"/>
      <c r="WTI66" s="285"/>
      <c r="WTJ66" s="287"/>
      <c r="WTK66" s="287"/>
      <c r="WTL66" s="285"/>
      <c r="WTM66" s="287"/>
      <c r="WTN66" s="287"/>
      <c r="WTO66" s="285"/>
      <c r="WTP66" s="286"/>
      <c r="WTQ66" s="286"/>
      <c r="WTR66" s="286"/>
      <c r="WTS66" s="287"/>
      <c r="WTT66" s="287"/>
      <c r="WTU66" s="285"/>
      <c r="WTV66" s="286"/>
      <c r="WTW66" s="286"/>
      <c r="WTX66" s="286"/>
      <c r="WTY66" s="287"/>
      <c r="WTZ66" s="287"/>
      <c r="WUA66" s="285"/>
      <c r="WUB66" s="287"/>
      <c r="WUC66" s="287"/>
      <c r="WUD66" s="285"/>
      <c r="WUE66" s="286"/>
      <c r="WUF66" s="286"/>
      <c r="WUG66" s="286"/>
      <c r="WUH66" s="286"/>
      <c r="WUI66" s="286"/>
      <c r="WUJ66" s="286"/>
      <c r="WUK66" s="163"/>
      <c r="WUL66" s="154"/>
      <c r="WUM66" s="287"/>
      <c r="WUN66" s="287"/>
      <c r="WUO66" s="285"/>
      <c r="WUP66" s="287"/>
      <c r="WUQ66" s="287"/>
      <c r="WUR66" s="285"/>
      <c r="WUS66" s="287"/>
      <c r="WUT66" s="287"/>
      <c r="WUU66" s="285"/>
      <c r="WUV66" s="287"/>
      <c r="WUW66" s="287"/>
      <c r="WUX66" s="285"/>
      <c r="WUY66" s="287"/>
      <c r="WUZ66" s="287"/>
      <c r="WVA66" s="285"/>
      <c r="WVB66" s="287"/>
      <c r="WVC66" s="287"/>
      <c r="WVD66" s="285"/>
      <c r="WVE66" s="287"/>
      <c r="WVF66" s="287"/>
      <c r="WVG66" s="285"/>
      <c r="WVH66" s="287"/>
      <c r="WVI66" s="287"/>
      <c r="WVJ66" s="285"/>
      <c r="WVK66" s="287"/>
      <c r="WVL66" s="287"/>
      <c r="WVM66" s="285"/>
      <c r="WVN66" s="287"/>
      <c r="WVO66" s="287"/>
      <c r="WVP66" s="285"/>
      <c r="WVQ66" s="287"/>
      <c r="WVR66" s="287"/>
      <c r="WVS66" s="285"/>
      <c r="WVT66" s="287"/>
      <c r="WVU66" s="287"/>
      <c r="WVV66" s="285"/>
      <c r="WVW66" s="287"/>
      <c r="WVX66" s="287"/>
      <c r="WVY66" s="285"/>
      <c r="WVZ66" s="287"/>
      <c r="WWA66" s="287"/>
      <c r="WWB66" s="285"/>
      <c r="WWC66" s="287"/>
      <c r="WWD66" s="287"/>
      <c r="WWE66" s="285"/>
      <c r="WWF66" s="287"/>
      <c r="WWG66" s="287"/>
      <c r="WWH66" s="285"/>
      <c r="WWI66" s="287"/>
      <c r="WWJ66" s="287"/>
      <c r="WWK66" s="285"/>
      <c r="WWL66" s="287"/>
      <c r="WWM66" s="287"/>
      <c r="WWN66" s="285"/>
      <c r="WWO66" s="287"/>
      <c r="WWP66" s="287"/>
      <c r="WWQ66" s="285"/>
      <c r="WWR66" s="287"/>
      <c r="WWS66" s="287"/>
      <c r="WWT66" s="285"/>
      <c r="WWU66" s="287"/>
      <c r="WWV66" s="287"/>
      <c r="WWW66" s="285"/>
      <c r="WWX66" s="286"/>
      <c r="WWY66" s="286"/>
      <c r="WWZ66" s="286"/>
      <c r="WXA66" s="287"/>
      <c r="WXB66" s="287"/>
      <c r="WXC66" s="285"/>
      <c r="WXD66" s="286"/>
      <c r="WXE66" s="286"/>
      <c r="WXF66" s="286"/>
      <c r="WXG66" s="287"/>
      <c r="WXH66" s="287"/>
      <c r="WXI66" s="285"/>
      <c r="WXJ66" s="287"/>
      <c r="WXK66" s="287"/>
      <c r="WXL66" s="285"/>
      <c r="WXM66" s="286"/>
      <c r="WXN66" s="286"/>
      <c r="WXO66" s="286"/>
      <c r="WXP66" s="286"/>
      <c r="WXQ66" s="286"/>
      <c r="WXR66" s="286"/>
      <c r="WXS66" s="163"/>
      <c r="WXT66" s="154"/>
      <c r="WXU66" s="287"/>
      <c r="WXV66" s="287"/>
      <c r="WXW66" s="285"/>
      <c r="WXX66" s="287"/>
      <c r="WXY66" s="287"/>
      <c r="WXZ66" s="285"/>
      <c r="WYA66" s="287"/>
      <c r="WYB66" s="287"/>
      <c r="WYC66" s="285"/>
      <c r="WYD66" s="287"/>
      <c r="WYE66" s="287"/>
      <c r="WYF66" s="285"/>
      <c r="WYG66" s="287"/>
      <c r="WYH66" s="287"/>
      <c r="WYI66" s="285"/>
      <c r="WYJ66" s="287"/>
      <c r="WYK66" s="287"/>
      <c r="WYL66" s="285"/>
      <c r="WYM66" s="287"/>
      <c r="WYN66" s="287"/>
      <c r="WYO66" s="285"/>
      <c r="WYP66" s="287"/>
      <c r="WYQ66" s="287"/>
      <c r="WYR66" s="285"/>
      <c r="WYS66" s="287"/>
      <c r="WYT66" s="287"/>
      <c r="WYU66" s="285"/>
      <c r="WYV66" s="287"/>
      <c r="WYW66" s="287"/>
      <c r="WYX66" s="285"/>
      <c r="WYY66" s="287"/>
      <c r="WYZ66" s="287"/>
      <c r="WZA66" s="285"/>
      <c r="WZB66" s="287"/>
      <c r="WZC66" s="287"/>
      <c r="WZD66" s="285"/>
      <c r="WZE66" s="287"/>
      <c r="WZF66" s="287"/>
      <c r="WZG66" s="285"/>
      <c r="WZH66" s="287"/>
      <c r="WZI66" s="287"/>
      <c r="WZJ66" s="285"/>
      <c r="WZK66" s="287"/>
      <c r="WZL66" s="287"/>
      <c r="WZM66" s="285"/>
      <c r="WZN66" s="287"/>
      <c r="WZO66" s="287"/>
      <c r="WZP66" s="285"/>
      <c r="WZQ66" s="287"/>
      <c r="WZR66" s="287"/>
      <c r="WZS66" s="285"/>
      <c r="WZT66" s="287"/>
      <c r="WZU66" s="287"/>
      <c r="WZV66" s="285"/>
      <c r="WZW66" s="287"/>
      <c r="WZX66" s="287"/>
      <c r="WZY66" s="285"/>
      <c r="WZZ66" s="287"/>
      <c r="XAA66" s="287"/>
      <c r="XAB66" s="285"/>
      <c r="XAC66" s="287"/>
      <c r="XAD66" s="287"/>
      <c r="XAE66" s="285"/>
      <c r="XAF66" s="286"/>
      <c r="XAG66" s="286"/>
      <c r="XAH66" s="286"/>
      <c r="XAI66" s="287"/>
      <c r="XAJ66" s="287"/>
      <c r="XAK66" s="285"/>
      <c r="XAL66" s="286"/>
      <c r="XAM66" s="286"/>
      <c r="XAN66" s="286"/>
      <c r="XAO66" s="287"/>
      <c r="XAP66" s="287"/>
      <c r="XAQ66" s="285"/>
      <c r="XAR66" s="287"/>
      <c r="XAS66" s="287"/>
      <c r="XAT66" s="285"/>
      <c r="XAU66" s="286"/>
      <c r="XAV66" s="286"/>
      <c r="XAW66" s="286"/>
      <c r="XAX66" s="286"/>
      <c r="XAY66" s="286"/>
      <c r="XAZ66" s="286"/>
      <c r="XBA66" s="163"/>
      <c r="XBB66" s="154"/>
      <c r="XBC66" s="287"/>
      <c r="XBD66" s="287"/>
      <c r="XBE66" s="285"/>
      <c r="XBF66" s="287"/>
      <c r="XBG66" s="287"/>
      <c r="XBH66" s="285"/>
      <c r="XBI66" s="287"/>
      <c r="XBJ66" s="287"/>
      <c r="XBK66" s="285"/>
      <c r="XBL66" s="287"/>
      <c r="XBM66" s="287"/>
      <c r="XBN66" s="285"/>
      <c r="XBO66" s="287"/>
      <c r="XBP66" s="287"/>
      <c r="XBQ66" s="285"/>
      <c r="XBR66" s="287"/>
      <c r="XBS66" s="287"/>
      <c r="XBT66" s="285"/>
      <c r="XBU66" s="287"/>
      <c r="XBV66" s="287"/>
      <c r="XBW66" s="285"/>
      <c r="XBX66" s="287"/>
      <c r="XBY66" s="287"/>
      <c r="XBZ66" s="285"/>
      <c r="XCA66" s="287"/>
      <c r="XCB66" s="287"/>
      <c r="XCC66" s="285"/>
      <c r="XCD66" s="287"/>
      <c r="XCE66" s="287"/>
      <c r="XCF66" s="285"/>
      <c r="XCG66" s="287"/>
      <c r="XCH66" s="287"/>
      <c r="XCI66" s="285"/>
      <c r="XCJ66" s="287"/>
      <c r="XCK66" s="287"/>
      <c r="XCL66" s="285"/>
      <c r="XCM66" s="287"/>
      <c r="XCN66" s="287"/>
      <c r="XCO66" s="285"/>
      <c r="XCP66" s="287"/>
      <c r="XCQ66" s="287"/>
      <c r="XCR66" s="285"/>
    </row>
    <row r="67" spans="1:16320">
      <c r="A67" s="165">
        <v>55</v>
      </c>
      <c r="B67" s="152" t="s">
        <v>54</v>
      </c>
      <c r="C67" s="54"/>
      <c r="D67" s="54"/>
      <c r="E67" s="215">
        <f t="shared" si="8"/>
        <v>0</v>
      </c>
      <c r="F67" s="54"/>
      <c r="G67" s="54"/>
      <c r="H67" s="215">
        <f t="shared" si="10"/>
        <v>0</v>
      </c>
      <c r="I67" s="167"/>
      <c r="J67" s="167"/>
      <c r="K67" s="284">
        <f t="shared" si="12"/>
        <v>0</v>
      </c>
      <c r="L67" s="167"/>
      <c r="M67" s="167"/>
      <c r="N67" s="284">
        <v>0</v>
      </c>
      <c r="O67" s="54"/>
      <c r="P67" s="54"/>
      <c r="Q67" s="215">
        <f t="shared" si="16"/>
        <v>0</v>
      </c>
      <c r="R67" s="167"/>
      <c r="S67" s="167"/>
      <c r="T67" s="284">
        <f t="shared" si="112"/>
        <v>0</v>
      </c>
      <c r="U67" s="167"/>
      <c r="V67" s="167"/>
      <c r="W67" s="284">
        <f t="shared" si="19"/>
        <v>0</v>
      </c>
      <c r="X67" s="167"/>
      <c r="Y67" s="167"/>
      <c r="Z67" s="284">
        <f t="shared" si="21"/>
        <v>0</v>
      </c>
      <c r="AA67" s="167"/>
      <c r="AB67" s="167"/>
      <c r="AC67" s="167">
        <f>AB67-AA67</f>
        <v>0</v>
      </c>
      <c r="AD67" s="167"/>
      <c r="AE67" s="167"/>
      <c r="AF67" s="284">
        <f t="shared" si="63"/>
        <v>0</v>
      </c>
      <c r="AG67" s="167"/>
      <c r="AH67" s="167"/>
      <c r="AI67" s="284">
        <f t="shared" si="25"/>
        <v>0</v>
      </c>
      <c r="AJ67" s="167"/>
      <c r="AK67" s="167"/>
      <c r="AL67" s="284">
        <f t="shared" si="27"/>
        <v>0</v>
      </c>
      <c r="AM67" s="167"/>
      <c r="AN67" s="167"/>
      <c r="AO67" s="284">
        <f t="shared" si="29"/>
        <v>0</v>
      </c>
      <c r="AP67" s="167"/>
      <c r="AQ67" s="167"/>
      <c r="AR67" s="284">
        <f t="shared" si="31"/>
        <v>0</v>
      </c>
      <c r="AS67" s="131"/>
      <c r="AT67" s="131"/>
      <c r="AU67" s="133">
        <v>0</v>
      </c>
      <c r="AV67" s="167"/>
      <c r="AW67" s="167"/>
      <c r="AX67" s="284">
        <f t="shared" si="35"/>
        <v>0</v>
      </c>
      <c r="AY67" s="167"/>
      <c r="AZ67" s="167"/>
      <c r="BA67" s="284">
        <f t="shared" si="37"/>
        <v>0</v>
      </c>
      <c r="BB67" s="167"/>
      <c r="BC67" s="167"/>
      <c r="BD67" s="284">
        <f t="shared" si="218"/>
        <v>0</v>
      </c>
      <c r="BE67" s="167"/>
      <c r="BF67" s="167"/>
      <c r="BG67" s="284">
        <f t="shared" si="40"/>
        <v>0</v>
      </c>
      <c r="BH67" s="167"/>
      <c r="BI67" s="167"/>
      <c r="BJ67" s="284">
        <f t="shared" si="42"/>
        <v>0</v>
      </c>
      <c r="BK67" s="167"/>
      <c r="BL67" s="167"/>
      <c r="BM67" s="284">
        <f t="shared" si="75"/>
        <v>0</v>
      </c>
      <c r="BN67" s="135">
        <f t="shared" si="220"/>
        <v>0</v>
      </c>
      <c r="BO67" s="135">
        <f t="shared" si="221"/>
        <v>0</v>
      </c>
      <c r="BP67" s="135">
        <f t="shared" si="222"/>
        <v>0</v>
      </c>
      <c r="BQ67" s="131"/>
      <c r="BR67" s="131"/>
      <c r="BS67" s="133">
        <f t="shared" si="45"/>
        <v>0</v>
      </c>
      <c r="BT67" s="135">
        <f t="shared" ref="BT67:BV68" si="223">SUM(BQ67)</f>
        <v>0</v>
      </c>
      <c r="BU67" s="135">
        <f t="shared" si="223"/>
        <v>0</v>
      </c>
      <c r="BV67" s="135">
        <f t="shared" si="223"/>
        <v>0</v>
      </c>
      <c r="BW67" s="167"/>
      <c r="BX67" s="167"/>
      <c r="BY67" s="284">
        <f t="shared" si="179"/>
        <v>0</v>
      </c>
      <c r="BZ67" s="167"/>
      <c r="CA67" s="167"/>
      <c r="CB67" s="133">
        <f t="shared" si="49"/>
        <v>0</v>
      </c>
      <c r="CC67" s="135">
        <f t="shared" ref="CC67:CE68" si="224">SUM(BW67+BZ67)</f>
        <v>0</v>
      </c>
      <c r="CD67" s="135">
        <f t="shared" si="224"/>
        <v>0</v>
      </c>
      <c r="CE67" s="135">
        <f t="shared" si="224"/>
        <v>0</v>
      </c>
      <c r="CF67" s="135">
        <f t="shared" si="79"/>
        <v>0</v>
      </c>
      <c r="CG67" s="135">
        <f t="shared" si="79"/>
        <v>0</v>
      </c>
      <c r="CH67" s="135">
        <f t="shared" si="79"/>
        <v>0</v>
      </c>
      <c r="CI67" s="151"/>
    </row>
    <row r="68" spans="1:16320">
      <c r="A68" s="165">
        <v>56</v>
      </c>
      <c r="B68" s="152" t="s">
        <v>55</v>
      </c>
      <c r="C68" s="54"/>
      <c r="D68" s="54"/>
      <c r="E68" s="215">
        <f t="shared" si="8"/>
        <v>0</v>
      </c>
      <c r="F68" s="54"/>
      <c r="G68" s="54"/>
      <c r="H68" s="215">
        <f t="shared" si="10"/>
        <v>0</v>
      </c>
      <c r="I68" s="167"/>
      <c r="J68" s="167"/>
      <c r="K68" s="284">
        <f t="shared" si="12"/>
        <v>0</v>
      </c>
      <c r="L68" s="167"/>
      <c r="M68" s="167"/>
      <c r="N68" s="284">
        <v>0</v>
      </c>
      <c r="O68" s="54"/>
      <c r="P68" s="54"/>
      <c r="Q68" s="215">
        <f t="shared" si="16"/>
        <v>0</v>
      </c>
      <c r="R68" s="167"/>
      <c r="S68" s="167"/>
      <c r="T68" s="284">
        <f t="shared" si="112"/>
        <v>0</v>
      </c>
      <c r="U68" s="167"/>
      <c r="V68" s="167"/>
      <c r="W68" s="284">
        <f t="shared" si="19"/>
        <v>0</v>
      </c>
      <c r="X68" s="167"/>
      <c r="Y68" s="167"/>
      <c r="Z68" s="284">
        <f t="shared" si="21"/>
        <v>0</v>
      </c>
      <c r="AA68" s="167"/>
      <c r="AB68" s="167"/>
      <c r="AC68" s="167">
        <f t="shared" si="142"/>
        <v>0</v>
      </c>
      <c r="AD68" s="167"/>
      <c r="AE68" s="167"/>
      <c r="AF68" s="284">
        <f t="shared" si="63"/>
        <v>0</v>
      </c>
      <c r="AG68" s="167"/>
      <c r="AH68" s="167"/>
      <c r="AI68" s="284">
        <f t="shared" si="25"/>
        <v>0</v>
      </c>
      <c r="AJ68" s="167"/>
      <c r="AK68" s="167"/>
      <c r="AL68" s="284">
        <f t="shared" si="27"/>
        <v>0</v>
      </c>
      <c r="AM68" s="167"/>
      <c r="AN68" s="167"/>
      <c r="AO68" s="284">
        <f t="shared" si="29"/>
        <v>0</v>
      </c>
      <c r="AP68" s="167"/>
      <c r="AQ68" s="167"/>
      <c r="AR68" s="284">
        <f t="shared" si="31"/>
        <v>0</v>
      </c>
      <c r="AS68" s="131"/>
      <c r="AT68" s="131"/>
      <c r="AU68" s="133">
        <v>0</v>
      </c>
      <c r="AV68" s="167"/>
      <c r="AW68" s="167"/>
      <c r="AX68" s="284">
        <f t="shared" si="35"/>
        <v>0</v>
      </c>
      <c r="AY68" s="167"/>
      <c r="AZ68" s="167"/>
      <c r="BA68" s="284">
        <f t="shared" si="37"/>
        <v>0</v>
      </c>
      <c r="BB68" s="167"/>
      <c r="BC68" s="167"/>
      <c r="BD68" s="284">
        <f t="shared" si="218"/>
        <v>0</v>
      </c>
      <c r="BE68" s="167"/>
      <c r="BF68" s="167"/>
      <c r="BG68" s="284">
        <f t="shared" si="40"/>
        <v>0</v>
      </c>
      <c r="BH68" s="167"/>
      <c r="BI68" s="167"/>
      <c r="BJ68" s="284">
        <f t="shared" si="42"/>
        <v>0</v>
      </c>
      <c r="BK68" s="167"/>
      <c r="BL68" s="167"/>
      <c r="BM68" s="284">
        <f t="shared" si="75"/>
        <v>0</v>
      </c>
      <c r="BN68" s="135">
        <f t="shared" si="220"/>
        <v>0</v>
      </c>
      <c r="BO68" s="135">
        <f t="shared" si="221"/>
        <v>0</v>
      </c>
      <c r="BP68" s="135">
        <f t="shared" si="222"/>
        <v>0</v>
      </c>
      <c r="BQ68" s="131"/>
      <c r="BR68" s="131"/>
      <c r="BS68" s="133">
        <f t="shared" si="45"/>
        <v>0</v>
      </c>
      <c r="BT68" s="135">
        <f t="shared" si="223"/>
        <v>0</v>
      </c>
      <c r="BU68" s="135">
        <f t="shared" si="223"/>
        <v>0</v>
      </c>
      <c r="BV68" s="135">
        <f t="shared" si="223"/>
        <v>0</v>
      </c>
      <c r="BW68" s="167"/>
      <c r="BX68" s="167"/>
      <c r="BY68" s="284">
        <f t="shared" si="179"/>
        <v>0</v>
      </c>
      <c r="BZ68" s="167"/>
      <c r="CA68" s="167"/>
      <c r="CB68" s="133">
        <f t="shared" si="49"/>
        <v>0</v>
      </c>
      <c r="CC68" s="135">
        <f t="shared" si="224"/>
        <v>0</v>
      </c>
      <c r="CD68" s="135">
        <f t="shared" si="224"/>
        <v>0</v>
      </c>
      <c r="CE68" s="135">
        <f t="shared" si="224"/>
        <v>0</v>
      </c>
      <c r="CF68" s="135">
        <f t="shared" si="79"/>
        <v>0</v>
      </c>
      <c r="CG68" s="135">
        <f t="shared" si="79"/>
        <v>0</v>
      </c>
      <c r="CH68" s="135">
        <f t="shared" si="79"/>
        <v>0</v>
      </c>
      <c r="CI68" s="151"/>
    </row>
    <row r="69" spans="1:16320" s="288" customFormat="1">
      <c r="A69" s="163">
        <v>57</v>
      </c>
      <c r="B69" s="154" t="s">
        <v>78</v>
      </c>
      <c r="C69" s="64">
        <f>SUM(C70:C77)</f>
        <v>0</v>
      </c>
      <c r="D69" s="64">
        <f>SUM(D70:D77)</f>
        <v>0</v>
      </c>
      <c r="E69" s="215">
        <f t="shared" si="8"/>
        <v>0</v>
      </c>
      <c r="F69" s="64">
        <f>SUM(F70:F77)</f>
        <v>505000000</v>
      </c>
      <c r="G69" s="64">
        <f>SUM(G70:G77)</f>
        <v>599800000</v>
      </c>
      <c r="H69" s="215">
        <f t="shared" si="10"/>
        <v>94800000</v>
      </c>
      <c r="I69" s="64">
        <f>SUM(I70:I77)</f>
        <v>0</v>
      </c>
      <c r="J69" s="64">
        <f>SUM(J70:J77)</f>
        <v>0</v>
      </c>
      <c r="K69" s="215">
        <f t="shared" si="12"/>
        <v>0</v>
      </c>
      <c r="L69" s="64">
        <v>0</v>
      </c>
      <c r="M69" s="64">
        <v>0</v>
      </c>
      <c r="N69" s="215">
        <v>0</v>
      </c>
      <c r="O69" s="64">
        <f>SUM(O70:O77)</f>
        <v>0</v>
      </c>
      <c r="P69" s="64">
        <f>SUM(P70:P77)</f>
        <v>0</v>
      </c>
      <c r="Q69" s="215">
        <f t="shared" si="16"/>
        <v>0</v>
      </c>
      <c r="R69" s="64">
        <f>SUM(R70:R77)</f>
        <v>0</v>
      </c>
      <c r="S69" s="64">
        <f>SUM(S70:S77)</f>
        <v>0</v>
      </c>
      <c r="T69" s="215">
        <f t="shared" si="112"/>
        <v>0</v>
      </c>
      <c r="U69" s="64">
        <f>SUM(U70:U77)</f>
        <v>0</v>
      </c>
      <c r="V69" s="64">
        <f>SUM(V70:V77)</f>
        <v>0</v>
      </c>
      <c r="W69" s="215">
        <f t="shared" si="19"/>
        <v>0</v>
      </c>
      <c r="X69" s="64">
        <f>SUM(X70:X77)</f>
        <v>0</v>
      </c>
      <c r="Y69" s="64">
        <f t="shared" ref="Y69:AG69" si="225">SUM(Y70:Y77)</f>
        <v>0</v>
      </c>
      <c r="Z69" s="215">
        <f t="shared" si="21"/>
        <v>0</v>
      </c>
      <c r="AA69" s="64">
        <f t="shared" si="225"/>
        <v>0</v>
      </c>
      <c r="AB69" s="64">
        <f t="shared" si="225"/>
        <v>0</v>
      </c>
      <c r="AC69" s="64">
        <f t="shared" si="142"/>
        <v>0</v>
      </c>
      <c r="AD69" s="64">
        <f t="shared" si="225"/>
        <v>0</v>
      </c>
      <c r="AE69" s="64">
        <f t="shared" si="225"/>
        <v>0</v>
      </c>
      <c r="AF69" s="215">
        <f t="shared" si="63"/>
        <v>0</v>
      </c>
      <c r="AG69" s="64">
        <f t="shared" si="225"/>
        <v>0</v>
      </c>
      <c r="AH69" s="64">
        <f>SUM(AH70:AH77)</f>
        <v>0</v>
      </c>
      <c r="AI69" s="215">
        <f t="shared" si="25"/>
        <v>0</v>
      </c>
      <c r="AJ69" s="64">
        <f>SUM(AJ70:AJ77)</f>
        <v>0</v>
      </c>
      <c r="AK69" s="64">
        <f>SUM(AK70:AK77)</f>
        <v>0</v>
      </c>
      <c r="AL69" s="215">
        <f t="shared" si="27"/>
        <v>0</v>
      </c>
      <c r="AM69" s="64">
        <f>SUM(AM70:AM77)</f>
        <v>0</v>
      </c>
      <c r="AN69" s="64">
        <f>SUM(AN70:AN77)</f>
        <v>0</v>
      </c>
      <c r="AO69" s="215">
        <f t="shared" si="29"/>
        <v>0</v>
      </c>
      <c r="AP69" s="64">
        <f>SUM(AP70:AP77)</f>
        <v>0</v>
      </c>
      <c r="AQ69" s="64">
        <f>SUM(AQ70:AQ77)</f>
        <v>0</v>
      </c>
      <c r="AR69" s="215">
        <f t="shared" si="31"/>
        <v>0</v>
      </c>
      <c r="AS69" s="64">
        <v>0</v>
      </c>
      <c r="AT69" s="64">
        <v>0</v>
      </c>
      <c r="AU69" s="215">
        <v>0</v>
      </c>
      <c r="AV69" s="64">
        <f t="shared" ref="AV69:BC69" si="226">SUM(AV70:AV77)</f>
        <v>0</v>
      </c>
      <c r="AW69" s="64">
        <f t="shared" si="226"/>
        <v>0</v>
      </c>
      <c r="AX69" s="215">
        <f t="shared" si="35"/>
        <v>0</v>
      </c>
      <c r="AY69" s="64">
        <f t="shared" si="226"/>
        <v>0</v>
      </c>
      <c r="AZ69" s="64">
        <f t="shared" si="226"/>
        <v>0</v>
      </c>
      <c r="BA69" s="215">
        <f t="shared" si="37"/>
        <v>0</v>
      </c>
      <c r="BB69" s="64">
        <f t="shared" si="226"/>
        <v>0</v>
      </c>
      <c r="BC69" s="64">
        <f t="shared" si="226"/>
        <v>0</v>
      </c>
      <c r="BD69" s="215">
        <f t="shared" si="218"/>
        <v>0</v>
      </c>
      <c r="BE69" s="64">
        <f t="shared" ref="BE69:BL69" si="227">SUM(BE70:BE77)</f>
        <v>0</v>
      </c>
      <c r="BF69" s="64">
        <f t="shared" si="227"/>
        <v>0</v>
      </c>
      <c r="BG69" s="215">
        <f t="shared" si="40"/>
        <v>0</v>
      </c>
      <c r="BH69" s="64">
        <f t="shared" si="227"/>
        <v>0</v>
      </c>
      <c r="BI69" s="64">
        <f t="shared" si="227"/>
        <v>0</v>
      </c>
      <c r="BJ69" s="215">
        <f t="shared" si="42"/>
        <v>0</v>
      </c>
      <c r="BK69" s="64">
        <f t="shared" si="227"/>
        <v>0</v>
      </c>
      <c r="BL69" s="64">
        <f t="shared" si="227"/>
        <v>0</v>
      </c>
      <c r="BM69" s="215">
        <f t="shared" si="75"/>
        <v>0</v>
      </c>
      <c r="BN69" s="59">
        <f t="shared" si="220"/>
        <v>505000000</v>
      </c>
      <c r="BO69" s="59">
        <f t="shared" si="221"/>
        <v>599800000</v>
      </c>
      <c r="BP69" s="59">
        <f t="shared" si="222"/>
        <v>94800000</v>
      </c>
      <c r="BQ69" s="64">
        <f>SUM(BQ70:BQ77)</f>
        <v>261014900</v>
      </c>
      <c r="BR69" s="64">
        <f>SUM(BR70:BR77)</f>
        <v>0</v>
      </c>
      <c r="BS69" s="215">
        <f t="shared" si="45"/>
        <v>-261014900</v>
      </c>
      <c r="BT69" s="59">
        <f t="shared" si="120"/>
        <v>261014900</v>
      </c>
      <c r="BU69" s="59">
        <f t="shared" si="120"/>
        <v>0</v>
      </c>
      <c r="BV69" s="59">
        <f t="shared" si="120"/>
        <v>-261014900</v>
      </c>
      <c r="BW69" s="64">
        <f>SUM(BW70:BW77)</f>
        <v>0</v>
      </c>
      <c r="BX69" s="64">
        <f>SUM(BX70:BX77)</f>
        <v>0</v>
      </c>
      <c r="BY69" s="215">
        <f t="shared" si="179"/>
        <v>0</v>
      </c>
      <c r="BZ69" s="64">
        <f>SUM(BZ70:BZ77)</f>
        <v>0</v>
      </c>
      <c r="CA69" s="64">
        <f>SUM(CA70:CA77)</f>
        <v>0</v>
      </c>
      <c r="CB69" s="215">
        <f t="shared" si="49"/>
        <v>0</v>
      </c>
      <c r="CC69" s="59">
        <f t="shared" si="50"/>
        <v>0</v>
      </c>
      <c r="CD69" s="59">
        <f t="shared" si="50"/>
        <v>0</v>
      </c>
      <c r="CE69" s="59">
        <f t="shared" si="50"/>
        <v>0</v>
      </c>
      <c r="CF69" s="59">
        <f t="shared" si="79"/>
        <v>766014900</v>
      </c>
      <c r="CG69" s="59">
        <f t="shared" si="79"/>
        <v>599800000</v>
      </c>
      <c r="CH69" s="59">
        <f t="shared" si="79"/>
        <v>-166214900</v>
      </c>
      <c r="CI69" s="285"/>
      <c r="CJ69" s="322"/>
      <c r="CK69" s="286"/>
      <c r="CL69" s="286"/>
      <c r="CM69" s="287"/>
      <c r="CN69" s="287"/>
      <c r="CO69" s="285"/>
      <c r="CP69" s="286"/>
      <c r="CQ69" s="286"/>
      <c r="CR69" s="286"/>
      <c r="CS69" s="287"/>
      <c r="CT69" s="287"/>
      <c r="CU69" s="285"/>
      <c r="CV69" s="287"/>
      <c r="CW69" s="287"/>
      <c r="CX69" s="285"/>
      <c r="CY69" s="286"/>
      <c r="CZ69" s="286"/>
      <c r="DA69" s="286"/>
      <c r="DB69" s="286"/>
      <c r="DC69" s="286"/>
      <c r="DD69" s="286"/>
      <c r="DE69" s="163"/>
      <c r="DF69" s="154"/>
      <c r="DG69" s="287"/>
      <c r="DH69" s="287"/>
      <c r="DI69" s="285"/>
      <c r="DJ69" s="287"/>
      <c r="DK69" s="287"/>
      <c r="DL69" s="285"/>
      <c r="DM69" s="287"/>
      <c r="DN69" s="287"/>
      <c r="DO69" s="285"/>
      <c r="DP69" s="287"/>
      <c r="DQ69" s="287"/>
      <c r="DR69" s="285"/>
      <c r="DS69" s="287"/>
      <c r="DT69" s="287"/>
      <c r="DU69" s="285"/>
      <c r="DV69" s="287"/>
      <c r="DW69" s="287"/>
      <c r="DX69" s="285"/>
      <c r="DY69" s="287"/>
      <c r="DZ69" s="287"/>
      <c r="EA69" s="285"/>
      <c r="EB69" s="287"/>
      <c r="EC69" s="287"/>
      <c r="ED69" s="285"/>
      <c r="EE69" s="287"/>
      <c r="EF69" s="287"/>
      <c r="EG69" s="285"/>
      <c r="EH69" s="287"/>
      <c r="EI69" s="287"/>
      <c r="EJ69" s="285"/>
      <c r="EK69" s="287"/>
      <c r="EL69" s="287"/>
      <c r="EM69" s="285"/>
      <c r="EN69" s="287"/>
      <c r="EO69" s="287"/>
      <c r="EP69" s="285"/>
      <c r="EQ69" s="287"/>
      <c r="ER69" s="287"/>
      <c r="ES69" s="285"/>
      <c r="ET69" s="287"/>
      <c r="EU69" s="287"/>
      <c r="EV69" s="285"/>
      <c r="EW69" s="287"/>
      <c r="EX69" s="287"/>
      <c r="EY69" s="285"/>
      <c r="EZ69" s="287"/>
      <c r="FA69" s="287"/>
      <c r="FB69" s="285"/>
      <c r="FC69" s="287"/>
      <c r="FD69" s="287"/>
      <c r="FE69" s="285"/>
      <c r="FF69" s="287"/>
      <c r="FG69" s="287"/>
      <c r="FH69" s="285"/>
      <c r="FI69" s="287"/>
      <c r="FJ69" s="287"/>
      <c r="FK69" s="285"/>
      <c r="FL69" s="287"/>
      <c r="FM69" s="287"/>
      <c r="FN69" s="285"/>
      <c r="FO69" s="287"/>
      <c r="FP69" s="287"/>
      <c r="FQ69" s="285"/>
      <c r="FR69" s="286"/>
      <c r="FS69" s="286"/>
      <c r="FT69" s="286"/>
      <c r="FU69" s="287"/>
      <c r="FV69" s="287"/>
      <c r="FW69" s="285"/>
      <c r="FX69" s="286"/>
      <c r="FY69" s="286"/>
      <c r="FZ69" s="286"/>
      <c r="GA69" s="287"/>
      <c r="GB69" s="287"/>
      <c r="GC69" s="285"/>
      <c r="GD69" s="287"/>
      <c r="GE69" s="287"/>
      <c r="GF69" s="285"/>
      <c r="GG69" s="286"/>
      <c r="GH69" s="286"/>
      <c r="GI69" s="286"/>
      <c r="GJ69" s="286"/>
      <c r="GK69" s="286"/>
      <c r="GL69" s="286"/>
      <c r="GM69" s="163"/>
      <c r="GN69" s="154"/>
      <c r="GO69" s="287"/>
      <c r="GP69" s="287"/>
      <c r="GQ69" s="285"/>
      <c r="GR69" s="287"/>
      <c r="GS69" s="287"/>
      <c r="GT69" s="285"/>
      <c r="GU69" s="287"/>
      <c r="GV69" s="287"/>
      <c r="GW69" s="285"/>
      <c r="GX69" s="287"/>
      <c r="GY69" s="287"/>
      <c r="GZ69" s="285"/>
      <c r="HA69" s="287"/>
      <c r="HB69" s="287"/>
      <c r="HC69" s="285"/>
      <c r="HD69" s="287"/>
      <c r="HE69" s="287"/>
      <c r="HF69" s="285"/>
      <c r="HG69" s="287"/>
      <c r="HH69" s="287"/>
      <c r="HI69" s="285"/>
      <c r="HJ69" s="287"/>
      <c r="HK69" s="287"/>
      <c r="HL69" s="285"/>
      <c r="HM69" s="287"/>
      <c r="HN69" s="287"/>
      <c r="HO69" s="285"/>
      <c r="HP69" s="287"/>
      <c r="HQ69" s="287"/>
      <c r="HR69" s="285"/>
      <c r="HS69" s="287"/>
      <c r="HT69" s="287"/>
      <c r="HU69" s="285"/>
      <c r="HV69" s="287"/>
      <c r="HW69" s="287"/>
      <c r="HX69" s="285"/>
      <c r="HY69" s="287"/>
      <c r="HZ69" s="287"/>
      <c r="IA69" s="285"/>
      <c r="IB69" s="287"/>
      <c r="IC69" s="287"/>
      <c r="ID69" s="285"/>
      <c r="IE69" s="287"/>
      <c r="IF69" s="287"/>
      <c r="IG69" s="285"/>
      <c r="IH69" s="287"/>
      <c r="II69" s="287"/>
      <c r="IJ69" s="285"/>
      <c r="IK69" s="287"/>
      <c r="IL69" s="287"/>
      <c r="IM69" s="285"/>
      <c r="IN69" s="287"/>
      <c r="IO69" s="287"/>
      <c r="IP69" s="285"/>
      <c r="IQ69" s="287"/>
      <c r="IR69" s="287"/>
      <c r="IS69" s="285"/>
      <c r="IT69" s="287"/>
      <c r="IU69" s="287"/>
      <c r="IV69" s="285"/>
      <c r="IW69" s="287"/>
      <c r="IX69" s="287"/>
      <c r="IY69" s="285"/>
      <c r="IZ69" s="286"/>
      <c r="JA69" s="286"/>
      <c r="JB69" s="286"/>
      <c r="JC69" s="287"/>
      <c r="JD69" s="287"/>
      <c r="JE69" s="285"/>
      <c r="JF69" s="286"/>
      <c r="JG69" s="286"/>
      <c r="JH69" s="286"/>
      <c r="JI69" s="287"/>
      <c r="JJ69" s="287"/>
      <c r="JK69" s="285"/>
      <c r="JL69" s="287"/>
      <c r="JM69" s="287"/>
      <c r="JN69" s="285"/>
      <c r="JO69" s="286"/>
      <c r="JP69" s="286"/>
      <c r="JQ69" s="286"/>
      <c r="JR69" s="286"/>
      <c r="JS69" s="286"/>
      <c r="JT69" s="286"/>
      <c r="JU69" s="163"/>
      <c r="JV69" s="154"/>
      <c r="JW69" s="287"/>
      <c r="JX69" s="287"/>
      <c r="JY69" s="285"/>
      <c r="JZ69" s="287"/>
      <c r="KA69" s="287"/>
      <c r="KB69" s="285"/>
      <c r="KC69" s="287"/>
      <c r="KD69" s="287"/>
      <c r="KE69" s="285"/>
      <c r="KF69" s="287"/>
      <c r="KG69" s="287"/>
      <c r="KH69" s="285"/>
      <c r="KI69" s="287"/>
      <c r="KJ69" s="287"/>
      <c r="KK69" s="285"/>
      <c r="KL69" s="287"/>
      <c r="KM69" s="287"/>
      <c r="KN69" s="285"/>
      <c r="KO69" s="287"/>
      <c r="KP69" s="287"/>
      <c r="KQ69" s="285"/>
      <c r="KR69" s="287"/>
      <c r="KS69" s="287"/>
      <c r="KT69" s="285"/>
      <c r="KU69" s="287"/>
      <c r="KV69" s="287"/>
      <c r="KW69" s="285"/>
      <c r="KX69" s="287"/>
      <c r="KY69" s="287"/>
      <c r="KZ69" s="285"/>
      <c r="LA69" s="287"/>
      <c r="LB69" s="287"/>
      <c r="LC69" s="285"/>
      <c r="LD69" s="287"/>
      <c r="LE69" s="287"/>
      <c r="LF69" s="285"/>
      <c r="LG69" s="287"/>
      <c r="LH69" s="287"/>
      <c r="LI69" s="285"/>
      <c r="LJ69" s="287"/>
      <c r="LK69" s="287"/>
      <c r="LL69" s="285"/>
      <c r="LM69" s="287"/>
      <c r="LN69" s="287"/>
      <c r="LO69" s="285"/>
      <c r="LP69" s="287"/>
      <c r="LQ69" s="287"/>
      <c r="LR69" s="285"/>
      <c r="LS69" s="287"/>
      <c r="LT69" s="287"/>
      <c r="LU69" s="285"/>
      <c r="LV69" s="287"/>
      <c r="LW69" s="287"/>
      <c r="LX69" s="285"/>
      <c r="LY69" s="287"/>
      <c r="LZ69" s="287"/>
      <c r="MA69" s="285"/>
      <c r="MB69" s="287"/>
      <c r="MC69" s="287"/>
      <c r="MD69" s="285"/>
      <c r="ME69" s="287"/>
      <c r="MF69" s="287"/>
      <c r="MG69" s="285"/>
      <c r="MH69" s="286"/>
      <c r="MI69" s="286"/>
      <c r="MJ69" s="286"/>
      <c r="MK69" s="287"/>
      <c r="ML69" s="287"/>
      <c r="MM69" s="285"/>
      <c r="MN69" s="286"/>
      <c r="MO69" s="286"/>
      <c r="MP69" s="286"/>
      <c r="MQ69" s="287"/>
      <c r="MR69" s="287"/>
      <c r="MS69" s="285"/>
      <c r="MT69" s="287"/>
      <c r="MU69" s="287"/>
      <c r="MV69" s="285"/>
      <c r="MW69" s="286"/>
      <c r="MX69" s="286"/>
      <c r="MY69" s="286"/>
      <c r="MZ69" s="286"/>
      <c r="NA69" s="286"/>
      <c r="NB69" s="286"/>
      <c r="NC69" s="163"/>
      <c r="ND69" s="154"/>
      <c r="NE69" s="287"/>
      <c r="NF69" s="287"/>
      <c r="NG69" s="285"/>
      <c r="NH69" s="287"/>
      <c r="NI69" s="287"/>
      <c r="NJ69" s="285"/>
      <c r="NK69" s="287"/>
      <c r="NL69" s="287"/>
      <c r="NM69" s="285"/>
      <c r="NN69" s="287"/>
      <c r="NO69" s="287"/>
      <c r="NP69" s="285"/>
      <c r="NQ69" s="287"/>
      <c r="NR69" s="287"/>
      <c r="NS69" s="285"/>
      <c r="NT69" s="287"/>
      <c r="NU69" s="287"/>
      <c r="NV69" s="285"/>
      <c r="NW69" s="287"/>
      <c r="NX69" s="287"/>
      <c r="NY69" s="285"/>
      <c r="NZ69" s="287"/>
      <c r="OA69" s="287"/>
      <c r="OB69" s="285"/>
      <c r="OC69" s="287"/>
      <c r="OD69" s="287"/>
      <c r="OE69" s="285"/>
      <c r="OF69" s="287"/>
      <c r="OG69" s="287"/>
      <c r="OH69" s="285"/>
      <c r="OI69" s="287"/>
      <c r="OJ69" s="287"/>
      <c r="OK69" s="285"/>
      <c r="OL69" s="287"/>
      <c r="OM69" s="287"/>
      <c r="ON69" s="285"/>
      <c r="OO69" s="287"/>
      <c r="OP69" s="287"/>
      <c r="OQ69" s="285"/>
      <c r="OR69" s="287"/>
      <c r="OS69" s="287"/>
      <c r="OT69" s="285"/>
      <c r="OU69" s="287"/>
      <c r="OV69" s="287"/>
      <c r="OW69" s="285"/>
      <c r="OX69" s="287"/>
      <c r="OY69" s="287"/>
      <c r="OZ69" s="285"/>
      <c r="PA69" s="287"/>
      <c r="PB69" s="287"/>
      <c r="PC69" s="285"/>
      <c r="PD69" s="287"/>
      <c r="PE69" s="287"/>
      <c r="PF69" s="285"/>
      <c r="PG69" s="287"/>
      <c r="PH69" s="287"/>
      <c r="PI69" s="285"/>
      <c r="PJ69" s="287"/>
      <c r="PK69" s="287"/>
      <c r="PL69" s="285"/>
      <c r="PM69" s="287"/>
      <c r="PN69" s="287"/>
      <c r="PO69" s="285"/>
      <c r="PP69" s="286"/>
      <c r="PQ69" s="286"/>
      <c r="PR69" s="286"/>
      <c r="PS69" s="287"/>
      <c r="PT69" s="287"/>
      <c r="PU69" s="285"/>
      <c r="PV69" s="286"/>
      <c r="PW69" s="286"/>
      <c r="PX69" s="286"/>
      <c r="PY69" s="287"/>
      <c r="PZ69" s="287"/>
      <c r="QA69" s="285"/>
      <c r="QB69" s="287"/>
      <c r="QC69" s="287"/>
      <c r="QD69" s="285"/>
      <c r="QE69" s="286"/>
      <c r="QF69" s="286"/>
      <c r="QG69" s="286"/>
      <c r="QH69" s="286"/>
      <c r="QI69" s="286"/>
      <c r="QJ69" s="286"/>
      <c r="QK69" s="163"/>
      <c r="QL69" s="154"/>
      <c r="QM69" s="287"/>
      <c r="QN69" s="287"/>
      <c r="QO69" s="285"/>
      <c r="QP69" s="287"/>
      <c r="QQ69" s="287"/>
      <c r="QR69" s="285"/>
      <c r="QS69" s="287"/>
      <c r="QT69" s="287"/>
      <c r="QU69" s="285"/>
      <c r="QV69" s="287"/>
      <c r="QW69" s="287"/>
      <c r="QX69" s="285"/>
      <c r="QY69" s="287"/>
      <c r="QZ69" s="287"/>
      <c r="RA69" s="285"/>
      <c r="RB69" s="287"/>
      <c r="RC69" s="287"/>
      <c r="RD69" s="285"/>
      <c r="RE69" s="287"/>
      <c r="RF69" s="287"/>
      <c r="RG69" s="285"/>
      <c r="RH69" s="287"/>
      <c r="RI69" s="287"/>
      <c r="RJ69" s="285"/>
      <c r="RK69" s="287"/>
      <c r="RL69" s="287"/>
      <c r="RM69" s="285"/>
      <c r="RN69" s="287"/>
      <c r="RO69" s="287"/>
      <c r="RP69" s="285"/>
      <c r="RQ69" s="287"/>
      <c r="RR69" s="287"/>
      <c r="RS69" s="285"/>
      <c r="RT69" s="287"/>
      <c r="RU69" s="287"/>
      <c r="RV69" s="285"/>
      <c r="RW69" s="287"/>
      <c r="RX69" s="287"/>
      <c r="RY69" s="285"/>
      <c r="RZ69" s="287"/>
      <c r="SA69" s="287"/>
      <c r="SB69" s="285"/>
      <c r="SC69" s="287"/>
      <c r="SD69" s="287"/>
      <c r="SE69" s="285"/>
      <c r="SF69" s="287"/>
      <c r="SG69" s="287"/>
      <c r="SH69" s="285"/>
      <c r="SI69" s="287"/>
      <c r="SJ69" s="287"/>
      <c r="SK69" s="285"/>
      <c r="SL69" s="287"/>
      <c r="SM69" s="287"/>
      <c r="SN69" s="285"/>
      <c r="SO69" s="287"/>
      <c r="SP69" s="287"/>
      <c r="SQ69" s="285"/>
      <c r="SR69" s="287"/>
      <c r="SS69" s="287"/>
      <c r="ST69" s="285"/>
      <c r="SU69" s="287"/>
      <c r="SV69" s="287"/>
      <c r="SW69" s="285"/>
      <c r="SX69" s="286"/>
      <c r="SY69" s="286"/>
      <c r="SZ69" s="286"/>
      <c r="TA69" s="287"/>
      <c r="TB69" s="287"/>
      <c r="TC69" s="285"/>
      <c r="TD69" s="286"/>
      <c r="TE69" s="286"/>
      <c r="TF69" s="286"/>
      <c r="TG69" s="287"/>
      <c r="TH69" s="287"/>
      <c r="TI69" s="285"/>
      <c r="TJ69" s="287"/>
      <c r="TK69" s="287"/>
      <c r="TL69" s="285"/>
      <c r="TM69" s="286"/>
      <c r="TN69" s="286"/>
      <c r="TO69" s="286"/>
      <c r="TP69" s="286"/>
      <c r="TQ69" s="286"/>
      <c r="TR69" s="286"/>
      <c r="TS69" s="163"/>
      <c r="TT69" s="154"/>
      <c r="TU69" s="287"/>
      <c r="TV69" s="287"/>
      <c r="TW69" s="285"/>
      <c r="TX69" s="287"/>
      <c r="TY69" s="287"/>
      <c r="TZ69" s="285"/>
      <c r="UA69" s="287"/>
      <c r="UB69" s="287"/>
      <c r="UC69" s="285"/>
      <c r="UD69" s="287"/>
      <c r="UE69" s="287"/>
      <c r="UF69" s="285"/>
      <c r="UG69" s="287"/>
      <c r="UH69" s="287"/>
      <c r="UI69" s="285"/>
      <c r="UJ69" s="287"/>
      <c r="UK69" s="287"/>
      <c r="UL69" s="285"/>
      <c r="UM69" s="287"/>
      <c r="UN69" s="287"/>
      <c r="UO69" s="285"/>
      <c r="UP69" s="287"/>
      <c r="UQ69" s="287"/>
      <c r="UR69" s="285"/>
      <c r="US69" s="287"/>
      <c r="UT69" s="287"/>
      <c r="UU69" s="285"/>
      <c r="UV69" s="287"/>
      <c r="UW69" s="287"/>
      <c r="UX69" s="285"/>
      <c r="UY69" s="287"/>
      <c r="UZ69" s="287"/>
      <c r="VA69" s="285"/>
      <c r="VB69" s="287"/>
      <c r="VC69" s="287"/>
      <c r="VD69" s="285"/>
      <c r="VE69" s="287"/>
      <c r="VF69" s="287"/>
      <c r="VG69" s="285"/>
      <c r="VH69" s="287"/>
      <c r="VI69" s="287"/>
      <c r="VJ69" s="285"/>
      <c r="VK69" s="287"/>
      <c r="VL69" s="287"/>
      <c r="VM69" s="285"/>
      <c r="VN69" s="287"/>
      <c r="VO69" s="287"/>
      <c r="VP69" s="285"/>
      <c r="VQ69" s="287"/>
      <c r="VR69" s="287"/>
      <c r="VS69" s="285"/>
      <c r="VT69" s="287"/>
      <c r="VU69" s="287"/>
      <c r="VV69" s="285"/>
      <c r="VW69" s="287"/>
      <c r="VX69" s="287"/>
      <c r="VY69" s="285"/>
      <c r="VZ69" s="287"/>
      <c r="WA69" s="287"/>
      <c r="WB69" s="285"/>
      <c r="WC69" s="287"/>
      <c r="WD69" s="287"/>
      <c r="WE69" s="285"/>
      <c r="WF69" s="286"/>
      <c r="WG69" s="286"/>
      <c r="WH69" s="286"/>
      <c r="WI69" s="287"/>
      <c r="WJ69" s="287"/>
      <c r="WK69" s="285"/>
      <c r="WL69" s="286"/>
      <c r="WM69" s="286"/>
      <c r="WN69" s="286"/>
      <c r="WO69" s="287"/>
      <c r="WP69" s="287"/>
      <c r="WQ69" s="285"/>
      <c r="WR69" s="287"/>
      <c r="WS69" s="287"/>
      <c r="WT69" s="285"/>
      <c r="WU69" s="286"/>
      <c r="WV69" s="286"/>
      <c r="WW69" s="286"/>
      <c r="WX69" s="286"/>
      <c r="WY69" s="286"/>
      <c r="WZ69" s="286"/>
      <c r="XA69" s="163"/>
      <c r="XB69" s="154"/>
      <c r="XC69" s="287"/>
      <c r="XD69" s="287"/>
      <c r="XE69" s="285"/>
      <c r="XF69" s="287"/>
      <c r="XG69" s="287"/>
      <c r="XH69" s="285"/>
      <c r="XI69" s="287"/>
      <c r="XJ69" s="287"/>
      <c r="XK69" s="285"/>
      <c r="XL69" s="287"/>
      <c r="XM69" s="287"/>
      <c r="XN69" s="285"/>
      <c r="XO69" s="287"/>
      <c r="XP69" s="287"/>
      <c r="XQ69" s="285"/>
      <c r="XR69" s="287"/>
      <c r="XS69" s="287"/>
      <c r="XT69" s="285"/>
      <c r="XU69" s="287"/>
      <c r="XV69" s="287"/>
      <c r="XW69" s="285"/>
      <c r="XX69" s="287"/>
      <c r="XY69" s="287"/>
      <c r="XZ69" s="285"/>
      <c r="YA69" s="287"/>
      <c r="YB69" s="287"/>
      <c r="YC69" s="285"/>
      <c r="YD69" s="287"/>
      <c r="YE69" s="287"/>
      <c r="YF69" s="285"/>
      <c r="YG69" s="287"/>
      <c r="YH69" s="287"/>
      <c r="YI69" s="285"/>
      <c r="YJ69" s="287"/>
      <c r="YK69" s="287"/>
      <c r="YL69" s="285"/>
      <c r="YM69" s="287"/>
      <c r="YN69" s="287"/>
      <c r="YO69" s="285"/>
      <c r="YP69" s="287"/>
      <c r="YQ69" s="287"/>
      <c r="YR69" s="285"/>
      <c r="YS69" s="287"/>
      <c r="YT69" s="287"/>
      <c r="YU69" s="285"/>
      <c r="YV69" s="287"/>
      <c r="YW69" s="287"/>
      <c r="YX69" s="285"/>
      <c r="YY69" s="287"/>
      <c r="YZ69" s="287"/>
      <c r="ZA69" s="285"/>
      <c r="ZB69" s="287"/>
      <c r="ZC69" s="287"/>
      <c r="ZD69" s="285"/>
      <c r="ZE69" s="287"/>
      <c r="ZF69" s="287"/>
      <c r="ZG69" s="285"/>
      <c r="ZH69" s="287"/>
      <c r="ZI69" s="287"/>
      <c r="ZJ69" s="285"/>
      <c r="ZK69" s="287"/>
      <c r="ZL69" s="287"/>
      <c r="ZM69" s="285"/>
      <c r="ZN69" s="286"/>
      <c r="ZO69" s="286"/>
      <c r="ZP69" s="286"/>
      <c r="ZQ69" s="287"/>
      <c r="ZR69" s="287"/>
      <c r="ZS69" s="285"/>
      <c r="ZT69" s="286"/>
      <c r="ZU69" s="286"/>
      <c r="ZV69" s="286"/>
      <c r="ZW69" s="287"/>
      <c r="ZX69" s="287"/>
      <c r="ZY69" s="285"/>
      <c r="ZZ69" s="287"/>
      <c r="AAA69" s="287"/>
      <c r="AAB69" s="285"/>
      <c r="AAC69" s="286"/>
      <c r="AAD69" s="286"/>
      <c r="AAE69" s="286"/>
      <c r="AAF69" s="286"/>
      <c r="AAG69" s="286"/>
      <c r="AAH69" s="286"/>
      <c r="AAI69" s="163"/>
      <c r="AAJ69" s="154"/>
      <c r="AAK69" s="287"/>
      <c r="AAL69" s="287"/>
      <c r="AAM69" s="285"/>
      <c r="AAN69" s="287"/>
      <c r="AAO69" s="287"/>
      <c r="AAP69" s="285"/>
      <c r="AAQ69" s="287"/>
      <c r="AAR69" s="287"/>
      <c r="AAS69" s="285"/>
      <c r="AAT69" s="287"/>
      <c r="AAU69" s="287"/>
      <c r="AAV69" s="285"/>
      <c r="AAW69" s="287"/>
      <c r="AAX69" s="287"/>
      <c r="AAY69" s="285"/>
      <c r="AAZ69" s="287"/>
      <c r="ABA69" s="287"/>
      <c r="ABB69" s="285"/>
      <c r="ABC69" s="287"/>
      <c r="ABD69" s="287"/>
      <c r="ABE69" s="285"/>
      <c r="ABF69" s="287"/>
      <c r="ABG69" s="287"/>
      <c r="ABH69" s="285"/>
      <c r="ABI69" s="287"/>
      <c r="ABJ69" s="287"/>
      <c r="ABK69" s="285"/>
      <c r="ABL69" s="287"/>
      <c r="ABM69" s="287"/>
      <c r="ABN69" s="285"/>
      <c r="ABO69" s="287"/>
      <c r="ABP69" s="287"/>
      <c r="ABQ69" s="285"/>
      <c r="ABR69" s="287"/>
      <c r="ABS69" s="287"/>
      <c r="ABT69" s="285"/>
      <c r="ABU69" s="287"/>
      <c r="ABV69" s="287"/>
      <c r="ABW69" s="285"/>
      <c r="ABX69" s="287"/>
      <c r="ABY69" s="287"/>
      <c r="ABZ69" s="285"/>
      <c r="ACA69" s="287"/>
      <c r="ACB69" s="287"/>
      <c r="ACC69" s="285"/>
      <c r="ACD69" s="287"/>
      <c r="ACE69" s="287"/>
      <c r="ACF69" s="285"/>
      <c r="ACG69" s="287"/>
      <c r="ACH69" s="287"/>
      <c r="ACI69" s="285"/>
      <c r="ACJ69" s="287"/>
      <c r="ACK69" s="287"/>
      <c r="ACL69" s="285"/>
      <c r="ACM69" s="287"/>
      <c r="ACN69" s="287"/>
      <c r="ACO69" s="285"/>
      <c r="ACP69" s="287"/>
      <c r="ACQ69" s="287"/>
      <c r="ACR69" s="285"/>
      <c r="ACS69" s="287"/>
      <c r="ACT69" s="287"/>
      <c r="ACU69" s="285"/>
      <c r="ACV69" s="286"/>
      <c r="ACW69" s="286"/>
      <c r="ACX69" s="286"/>
      <c r="ACY69" s="287"/>
      <c r="ACZ69" s="287"/>
      <c r="ADA69" s="285"/>
      <c r="ADB69" s="286"/>
      <c r="ADC69" s="286"/>
      <c r="ADD69" s="286"/>
      <c r="ADE69" s="287"/>
      <c r="ADF69" s="287"/>
      <c r="ADG69" s="285"/>
      <c r="ADH69" s="287"/>
      <c r="ADI69" s="287"/>
      <c r="ADJ69" s="285"/>
      <c r="ADK69" s="286"/>
      <c r="ADL69" s="286"/>
      <c r="ADM69" s="286"/>
      <c r="ADN69" s="286"/>
      <c r="ADO69" s="286"/>
      <c r="ADP69" s="286"/>
      <c r="ADQ69" s="163"/>
      <c r="ADR69" s="154"/>
      <c r="ADS69" s="287"/>
      <c r="ADT69" s="287"/>
      <c r="ADU69" s="285"/>
      <c r="ADV69" s="287"/>
      <c r="ADW69" s="287"/>
      <c r="ADX69" s="285"/>
      <c r="ADY69" s="287"/>
      <c r="ADZ69" s="287"/>
      <c r="AEA69" s="285"/>
      <c r="AEB69" s="287"/>
      <c r="AEC69" s="287"/>
      <c r="AED69" s="285"/>
      <c r="AEE69" s="287"/>
      <c r="AEF69" s="287"/>
      <c r="AEG69" s="285"/>
      <c r="AEH69" s="287"/>
      <c r="AEI69" s="287"/>
      <c r="AEJ69" s="285"/>
      <c r="AEK69" s="287"/>
      <c r="AEL69" s="287"/>
      <c r="AEM69" s="285"/>
      <c r="AEN69" s="287"/>
      <c r="AEO69" s="287"/>
      <c r="AEP69" s="285"/>
      <c r="AEQ69" s="287"/>
      <c r="AER69" s="287"/>
      <c r="AES69" s="285"/>
      <c r="AET69" s="287"/>
      <c r="AEU69" s="287"/>
      <c r="AEV69" s="285"/>
      <c r="AEW69" s="287"/>
      <c r="AEX69" s="287"/>
      <c r="AEY69" s="285"/>
      <c r="AEZ69" s="287"/>
      <c r="AFA69" s="287"/>
      <c r="AFB69" s="285"/>
      <c r="AFC69" s="287"/>
      <c r="AFD69" s="287"/>
      <c r="AFE69" s="285"/>
      <c r="AFF69" s="287"/>
      <c r="AFG69" s="287"/>
      <c r="AFH69" s="285"/>
      <c r="AFI69" s="287"/>
      <c r="AFJ69" s="287"/>
      <c r="AFK69" s="285"/>
      <c r="AFL69" s="287"/>
      <c r="AFM69" s="287"/>
      <c r="AFN69" s="285"/>
      <c r="AFO69" s="287"/>
      <c r="AFP69" s="287"/>
      <c r="AFQ69" s="285"/>
      <c r="AFR69" s="287"/>
      <c r="AFS69" s="287"/>
      <c r="AFT69" s="285"/>
      <c r="AFU69" s="287"/>
      <c r="AFV69" s="287"/>
      <c r="AFW69" s="285"/>
      <c r="AFX69" s="287"/>
      <c r="AFY69" s="287"/>
      <c r="AFZ69" s="285"/>
      <c r="AGA69" s="287"/>
      <c r="AGB69" s="287"/>
      <c r="AGC69" s="285"/>
      <c r="AGD69" s="286"/>
      <c r="AGE69" s="286"/>
      <c r="AGF69" s="286"/>
      <c r="AGG69" s="287"/>
      <c r="AGH69" s="287"/>
      <c r="AGI69" s="285"/>
      <c r="AGJ69" s="286"/>
      <c r="AGK69" s="286"/>
      <c r="AGL69" s="286"/>
      <c r="AGM69" s="287"/>
      <c r="AGN69" s="287"/>
      <c r="AGO69" s="285"/>
      <c r="AGP69" s="287"/>
      <c r="AGQ69" s="287"/>
      <c r="AGR69" s="285"/>
      <c r="AGS69" s="286"/>
      <c r="AGT69" s="286"/>
      <c r="AGU69" s="286"/>
      <c r="AGV69" s="286"/>
      <c r="AGW69" s="286"/>
      <c r="AGX69" s="286"/>
      <c r="AGY69" s="163"/>
      <c r="AGZ69" s="154"/>
      <c r="AHA69" s="287"/>
      <c r="AHB69" s="287"/>
      <c r="AHC69" s="285"/>
      <c r="AHD69" s="287"/>
      <c r="AHE69" s="287"/>
      <c r="AHF69" s="285"/>
      <c r="AHG69" s="287"/>
      <c r="AHH69" s="287"/>
      <c r="AHI69" s="285"/>
      <c r="AHJ69" s="287"/>
      <c r="AHK69" s="287"/>
      <c r="AHL69" s="285"/>
      <c r="AHM69" s="287"/>
      <c r="AHN69" s="287"/>
      <c r="AHO69" s="285"/>
      <c r="AHP69" s="287"/>
      <c r="AHQ69" s="287"/>
      <c r="AHR69" s="285"/>
      <c r="AHS69" s="287"/>
      <c r="AHT69" s="287"/>
      <c r="AHU69" s="285"/>
      <c r="AHV69" s="287"/>
      <c r="AHW69" s="287"/>
      <c r="AHX69" s="285"/>
      <c r="AHY69" s="287"/>
      <c r="AHZ69" s="287"/>
      <c r="AIA69" s="285"/>
      <c r="AIB69" s="287"/>
      <c r="AIC69" s="287"/>
      <c r="AID69" s="285"/>
      <c r="AIE69" s="287"/>
      <c r="AIF69" s="287"/>
      <c r="AIG69" s="285"/>
      <c r="AIH69" s="287"/>
      <c r="AII69" s="287"/>
      <c r="AIJ69" s="285"/>
      <c r="AIK69" s="287"/>
      <c r="AIL69" s="287"/>
      <c r="AIM69" s="285"/>
      <c r="AIN69" s="287"/>
      <c r="AIO69" s="287"/>
      <c r="AIP69" s="285"/>
      <c r="AIQ69" s="287"/>
      <c r="AIR69" s="287"/>
      <c r="AIS69" s="285"/>
      <c r="AIT69" s="287"/>
      <c r="AIU69" s="287"/>
      <c r="AIV69" s="285"/>
      <c r="AIW69" s="287"/>
      <c r="AIX69" s="287"/>
      <c r="AIY69" s="285"/>
      <c r="AIZ69" s="287"/>
      <c r="AJA69" s="287"/>
      <c r="AJB69" s="285"/>
      <c r="AJC69" s="287"/>
      <c r="AJD69" s="287"/>
      <c r="AJE69" s="285"/>
      <c r="AJF69" s="287"/>
      <c r="AJG69" s="287"/>
      <c r="AJH69" s="285"/>
      <c r="AJI69" s="287"/>
      <c r="AJJ69" s="287"/>
      <c r="AJK69" s="285"/>
      <c r="AJL69" s="286"/>
      <c r="AJM69" s="286"/>
      <c r="AJN69" s="286"/>
      <c r="AJO69" s="287"/>
      <c r="AJP69" s="287"/>
      <c r="AJQ69" s="285"/>
      <c r="AJR69" s="286"/>
      <c r="AJS69" s="286"/>
      <c r="AJT69" s="286"/>
      <c r="AJU69" s="287"/>
      <c r="AJV69" s="287"/>
      <c r="AJW69" s="285"/>
      <c r="AJX69" s="287"/>
      <c r="AJY69" s="287"/>
      <c r="AJZ69" s="285"/>
      <c r="AKA69" s="286"/>
      <c r="AKB69" s="286"/>
      <c r="AKC69" s="286"/>
      <c r="AKD69" s="286"/>
      <c r="AKE69" s="286"/>
      <c r="AKF69" s="286"/>
      <c r="AKG69" s="163"/>
      <c r="AKH69" s="154"/>
      <c r="AKI69" s="287"/>
      <c r="AKJ69" s="287"/>
      <c r="AKK69" s="285"/>
      <c r="AKL69" s="287"/>
      <c r="AKM69" s="287"/>
      <c r="AKN69" s="285"/>
      <c r="AKO69" s="287"/>
      <c r="AKP69" s="287"/>
      <c r="AKQ69" s="285"/>
      <c r="AKR69" s="287"/>
      <c r="AKS69" s="287"/>
      <c r="AKT69" s="285"/>
      <c r="AKU69" s="287"/>
      <c r="AKV69" s="287"/>
      <c r="AKW69" s="285"/>
      <c r="AKX69" s="287"/>
      <c r="AKY69" s="287"/>
      <c r="AKZ69" s="285"/>
      <c r="ALA69" s="287"/>
      <c r="ALB69" s="287"/>
      <c r="ALC69" s="285"/>
      <c r="ALD69" s="287"/>
      <c r="ALE69" s="287"/>
      <c r="ALF69" s="285"/>
      <c r="ALG69" s="287"/>
      <c r="ALH69" s="287"/>
      <c r="ALI69" s="285"/>
      <c r="ALJ69" s="287"/>
      <c r="ALK69" s="287"/>
      <c r="ALL69" s="285"/>
      <c r="ALM69" s="287"/>
      <c r="ALN69" s="287"/>
      <c r="ALO69" s="285"/>
      <c r="ALP69" s="287"/>
      <c r="ALQ69" s="287"/>
      <c r="ALR69" s="285"/>
      <c r="ALS69" s="287"/>
      <c r="ALT69" s="287"/>
      <c r="ALU69" s="285"/>
      <c r="ALV69" s="287"/>
      <c r="ALW69" s="287"/>
      <c r="ALX69" s="285"/>
      <c r="ALY69" s="287"/>
      <c r="ALZ69" s="287"/>
      <c r="AMA69" s="285"/>
      <c r="AMB69" s="287"/>
      <c r="AMC69" s="287"/>
      <c r="AMD69" s="285"/>
      <c r="AME69" s="287"/>
      <c r="AMF69" s="287"/>
      <c r="AMG69" s="285"/>
      <c r="AMH69" s="287"/>
      <c r="AMI69" s="287"/>
      <c r="AMJ69" s="285"/>
      <c r="AMK69" s="287"/>
      <c r="AML69" s="287"/>
      <c r="AMM69" s="285"/>
      <c r="AMN69" s="287"/>
      <c r="AMO69" s="287"/>
      <c r="AMP69" s="285"/>
      <c r="AMQ69" s="287"/>
      <c r="AMR69" s="287"/>
      <c r="AMS69" s="285"/>
      <c r="AMT69" s="286"/>
      <c r="AMU69" s="286"/>
      <c r="AMV69" s="286"/>
      <c r="AMW69" s="287"/>
      <c r="AMX69" s="287"/>
      <c r="AMY69" s="285"/>
      <c r="AMZ69" s="286"/>
      <c r="ANA69" s="286"/>
      <c r="ANB69" s="286"/>
      <c r="ANC69" s="287"/>
      <c r="AND69" s="287"/>
      <c r="ANE69" s="285"/>
      <c r="ANF69" s="287"/>
      <c r="ANG69" s="287"/>
      <c r="ANH69" s="285"/>
      <c r="ANI69" s="286"/>
      <c r="ANJ69" s="286"/>
      <c r="ANK69" s="286"/>
      <c r="ANL69" s="286"/>
      <c r="ANM69" s="286"/>
      <c r="ANN69" s="286"/>
      <c r="ANO69" s="163"/>
      <c r="ANP69" s="154"/>
      <c r="ANQ69" s="287"/>
      <c r="ANR69" s="287"/>
      <c r="ANS69" s="285"/>
      <c r="ANT69" s="287"/>
      <c r="ANU69" s="287"/>
      <c r="ANV69" s="285"/>
      <c r="ANW69" s="287"/>
      <c r="ANX69" s="287"/>
      <c r="ANY69" s="285"/>
      <c r="ANZ69" s="287"/>
      <c r="AOA69" s="287"/>
      <c r="AOB69" s="285"/>
      <c r="AOC69" s="287"/>
      <c r="AOD69" s="287"/>
      <c r="AOE69" s="285"/>
      <c r="AOF69" s="287"/>
      <c r="AOG69" s="287"/>
      <c r="AOH69" s="285"/>
      <c r="AOI69" s="287"/>
      <c r="AOJ69" s="287"/>
      <c r="AOK69" s="285"/>
      <c r="AOL69" s="287"/>
      <c r="AOM69" s="287"/>
      <c r="AON69" s="285"/>
      <c r="AOO69" s="287"/>
      <c r="AOP69" s="287"/>
      <c r="AOQ69" s="285"/>
      <c r="AOR69" s="287"/>
      <c r="AOS69" s="287"/>
      <c r="AOT69" s="285"/>
      <c r="AOU69" s="287"/>
      <c r="AOV69" s="287"/>
      <c r="AOW69" s="285"/>
      <c r="AOX69" s="287"/>
      <c r="AOY69" s="287"/>
      <c r="AOZ69" s="285"/>
      <c r="APA69" s="287"/>
      <c r="APB69" s="287"/>
      <c r="APC69" s="285"/>
      <c r="APD69" s="287"/>
      <c r="APE69" s="287"/>
      <c r="APF69" s="285"/>
      <c r="APG69" s="287"/>
      <c r="APH69" s="287"/>
      <c r="API69" s="285"/>
      <c r="APJ69" s="287"/>
      <c r="APK69" s="287"/>
      <c r="APL69" s="285"/>
      <c r="APM69" s="287"/>
      <c r="APN69" s="287"/>
      <c r="APO69" s="285"/>
      <c r="APP69" s="287"/>
      <c r="APQ69" s="287"/>
      <c r="APR69" s="285"/>
      <c r="APS69" s="287"/>
      <c r="APT69" s="287"/>
      <c r="APU69" s="285"/>
      <c r="APV69" s="287"/>
      <c r="APW69" s="287"/>
      <c r="APX69" s="285"/>
      <c r="APY69" s="287"/>
      <c r="APZ69" s="287"/>
      <c r="AQA69" s="285"/>
      <c r="AQB69" s="286"/>
      <c r="AQC69" s="286"/>
      <c r="AQD69" s="286"/>
      <c r="AQE69" s="287"/>
      <c r="AQF69" s="287"/>
      <c r="AQG69" s="285"/>
      <c r="AQH69" s="286"/>
      <c r="AQI69" s="286"/>
      <c r="AQJ69" s="286"/>
      <c r="AQK69" s="287"/>
      <c r="AQL69" s="287"/>
      <c r="AQM69" s="285"/>
      <c r="AQN69" s="287"/>
      <c r="AQO69" s="287"/>
      <c r="AQP69" s="285"/>
      <c r="AQQ69" s="286"/>
      <c r="AQR69" s="286"/>
      <c r="AQS69" s="286"/>
      <c r="AQT69" s="286"/>
      <c r="AQU69" s="286"/>
      <c r="AQV69" s="286"/>
      <c r="AQW69" s="163"/>
      <c r="AQX69" s="154"/>
      <c r="AQY69" s="287"/>
      <c r="AQZ69" s="287"/>
      <c r="ARA69" s="285"/>
      <c r="ARB69" s="287"/>
      <c r="ARC69" s="287"/>
      <c r="ARD69" s="285"/>
      <c r="ARE69" s="287"/>
      <c r="ARF69" s="287"/>
      <c r="ARG69" s="285"/>
      <c r="ARH69" s="287"/>
      <c r="ARI69" s="287"/>
      <c r="ARJ69" s="285"/>
      <c r="ARK69" s="287"/>
      <c r="ARL69" s="287"/>
      <c r="ARM69" s="285"/>
      <c r="ARN69" s="287"/>
      <c r="ARO69" s="287"/>
      <c r="ARP69" s="285"/>
      <c r="ARQ69" s="287"/>
      <c r="ARR69" s="287"/>
      <c r="ARS69" s="285"/>
      <c r="ART69" s="287"/>
      <c r="ARU69" s="287"/>
      <c r="ARV69" s="285"/>
      <c r="ARW69" s="287"/>
      <c r="ARX69" s="287"/>
      <c r="ARY69" s="285"/>
      <c r="ARZ69" s="287"/>
      <c r="ASA69" s="287"/>
      <c r="ASB69" s="285"/>
      <c r="ASC69" s="287"/>
      <c r="ASD69" s="287"/>
      <c r="ASE69" s="285"/>
      <c r="ASF69" s="287"/>
      <c r="ASG69" s="287"/>
      <c r="ASH69" s="285"/>
      <c r="ASI69" s="287"/>
      <c r="ASJ69" s="287"/>
      <c r="ASK69" s="285"/>
      <c r="ASL69" s="287"/>
      <c r="ASM69" s="287"/>
      <c r="ASN69" s="285"/>
      <c r="ASO69" s="287"/>
      <c r="ASP69" s="287"/>
      <c r="ASQ69" s="285"/>
      <c r="ASR69" s="287"/>
      <c r="ASS69" s="287"/>
      <c r="AST69" s="285"/>
      <c r="ASU69" s="287"/>
      <c r="ASV69" s="287"/>
      <c r="ASW69" s="285"/>
      <c r="ASX69" s="287"/>
      <c r="ASY69" s="287"/>
      <c r="ASZ69" s="285"/>
      <c r="ATA69" s="287"/>
      <c r="ATB69" s="287"/>
      <c r="ATC69" s="285"/>
      <c r="ATD69" s="287"/>
      <c r="ATE69" s="287"/>
      <c r="ATF69" s="285"/>
      <c r="ATG69" s="287"/>
      <c r="ATH69" s="287"/>
      <c r="ATI69" s="285"/>
      <c r="ATJ69" s="286"/>
      <c r="ATK69" s="286"/>
      <c r="ATL69" s="286"/>
      <c r="ATM69" s="287"/>
      <c r="ATN69" s="287"/>
      <c r="ATO69" s="285"/>
      <c r="ATP69" s="286"/>
      <c r="ATQ69" s="286"/>
      <c r="ATR69" s="286"/>
      <c r="ATS69" s="287"/>
      <c r="ATT69" s="287"/>
      <c r="ATU69" s="285"/>
      <c r="ATV69" s="287"/>
      <c r="ATW69" s="287"/>
      <c r="ATX69" s="285"/>
      <c r="ATY69" s="286"/>
      <c r="ATZ69" s="286"/>
      <c r="AUA69" s="286"/>
      <c r="AUB69" s="286"/>
      <c r="AUC69" s="286"/>
      <c r="AUD69" s="286"/>
      <c r="AUE69" s="163"/>
      <c r="AUF69" s="154"/>
      <c r="AUG69" s="287"/>
      <c r="AUH69" s="287"/>
      <c r="AUI69" s="285"/>
      <c r="AUJ69" s="287"/>
      <c r="AUK69" s="287"/>
      <c r="AUL69" s="285"/>
      <c r="AUM69" s="287"/>
      <c r="AUN69" s="287"/>
      <c r="AUO69" s="285"/>
      <c r="AUP69" s="287"/>
      <c r="AUQ69" s="287"/>
      <c r="AUR69" s="285"/>
      <c r="AUS69" s="287"/>
      <c r="AUT69" s="287"/>
      <c r="AUU69" s="285"/>
      <c r="AUV69" s="287"/>
      <c r="AUW69" s="287"/>
      <c r="AUX69" s="285"/>
      <c r="AUY69" s="287"/>
      <c r="AUZ69" s="287"/>
      <c r="AVA69" s="285"/>
      <c r="AVB69" s="287"/>
      <c r="AVC69" s="287"/>
      <c r="AVD69" s="285"/>
      <c r="AVE69" s="287"/>
      <c r="AVF69" s="287"/>
      <c r="AVG69" s="285"/>
      <c r="AVH69" s="287"/>
      <c r="AVI69" s="287"/>
      <c r="AVJ69" s="285"/>
      <c r="AVK69" s="287"/>
      <c r="AVL69" s="287"/>
      <c r="AVM69" s="285"/>
      <c r="AVN69" s="287"/>
      <c r="AVO69" s="287"/>
      <c r="AVP69" s="285"/>
      <c r="AVQ69" s="287"/>
      <c r="AVR69" s="287"/>
      <c r="AVS69" s="285"/>
      <c r="AVT69" s="287"/>
      <c r="AVU69" s="287"/>
      <c r="AVV69" s="285"/>
      <c r="AVW69" s="287"/>
      <c r="AVX69" s="287"/>
      <c r="AVY69" s="285"/>
      <c r="AVZ69" s="287"/>
      <c r="AWA69" s="287"/>
      <c r="AWB69" s="285"/>
      <c r="AWC69" s="287"/>
      <c r="AWD69" s="287"/>
      <c r="AWE69" s="285"/>
      <c r="AWF69" s="287"/>
      <c r="AWG69" s="287"/>
      <c r="AWH69" s="285"/>
      <c r="AWI69" s="287"/>
      <c r="AWJ69" s="287"/>
      <c r="AWK69" s="285"/>
      <c r="AWL69" s="287"/>
      <c r="AWM69" s="287"/>
      <c r="AWN69" s="285"/>
      <c r="AWO69" s="287"/>
      <c r="AWP69" s="287"/>
      <c r="AWQ69" s="285"/>
      <c r="AWR69" s="286"/>
      <c r="AWS69" s="286"/>
      <c r="AWT69" s="286"/>
      <c r="AWU69" s="287"/>
      <c r="AWV69" s="287"/>
      <c r="AWW69" s="285"/>
      <c r="AWX69" s="286"/>
      <c r="AWY69" s="286"/>
      <c r="AWZ69" s="286"/>
      <c r="AXA69" s="287"/>
      <c r="AXB69" s="287"/>
      <c r="AXC69" s="285"/>
      <c r="AXD69" s="287"/>
      <c r="AXE69" s="287"/>
      <c r="AXF69" s="285"/>
      <c r="AXG69" s="286"/>
      <c r="AXH69" s="286"/>
      <c r="AXI69" s="286"/>
      <c r="AXJ69" s="286"/>
      <c r="AXK69" s="286"/>
      <c r="AXL69" s="286"/>
      <c r="AXM69" s="163"/>
      <c r="AXN69" s="154"/>
      <c r="AXO69" s="287"/>
      <c r="AXP69" s="287"/>
      <c r="AXQ69" s="285"/>
      <c r="AXR69" s="287"/>
      <c r="AXS69" s="287"/>
      <c r="AXT69" s="285"/>
      <c r="AXU69" s="287"/>
      <c r="AXV69" s="287"/>
      <c r="AXW69" s="285"/>
      <c r="AXX69" s="287"/>
      <c r="AXY69" s="287"/>
      <c r="AXZ69" s="285"/>
      <c r="AYA69" s="287"/>
      <c r="AYB69" s="287"/>
      <c r="AYC69" s="285"/>
      <c r="AYD69" s="287"/>
      <c r="AYE69" s="287"/>
      <c r="AYF69" s="285"/>
      <c r="AYG69" s="287"/>
      <c r="AYH69" s="287"/>
      <c r="AYI69" s="285"/>
      <c r="AYJ69" s="287"/>
      <c r="AYK69" s="287"/>
      <c r="AYL69" s="285"/>
      <c r="AYM69" s="287"/>
      <c r="AYN69" s="287"/>
      <c r="AYO69" s="285"/>
      <c r="AYP69" s="287"/>
      <c r="AYQ69" s="287"/>
      <c r="AYR69" s="285"/>
      <c r="AYS69" s="287"/>
      <c r="AYT69" s="287"/>
      <c r="AYU69" s="285"/>
      <c r="AYV69" s="287"/>
      <c r="AYW69" s="287"/>
      <c r="AYX69" s="285"/>
      <c r="AYY69" s="287"/>
      <c r="AYZ69" s="287"/>
      <c r="AZA69" s="285"/>
      <c r="AZB69" s="287"/>
      <c r="AZC69" s="287"/>
      <c r="AZD69" s="285"/>
      <c r="AZE69" s="287"/>
      <c r="AZF69" s="287"/>
      <c r="AZG69" s="285"/>
      <c r="AZH69" s="287"/>
      <c r="AZI69" s="287"/>
      <c r="AZJ69" s="285"/>
      <c r="AZK69" s="287"/>
      <c r="AZL69" s="287"/>
      <c r="AZM69" s="285"/>
      <c r="AZN69" s="287"/>
      <c r="AZO69" s="287"/>
      <c r="AZP69" s="285"/>
      <c r="AZQ69" s="287"/>
      <c r="AZR69" s="287"/>
      <c r="AZS69" s="285"/>
      <c r="AZT69" s="287"/>
      <c r="AZU69" s="287"/>
      <c r="AZV69" s="285"/>
      <c r="AZW69" s="287"/>
      <c r="AZX69" s="287"/>
      <c r="AZY69" s="285"/>
      <c r="AZZ69" s="286"/>
      <c r="BAA69" s="286"/>
      <c r="BAB69" s="286"/>
      <c r="BAC69" s="287"/>
      <c r="BAD69" s="287"/>
      <c r="BAE69" s="285"/>
      <c r="BAF69" s="286"/>
      <c r="BAG69" s="286"/>
      <c r="BAH69" s="286"/>
      <c r="BAI69" s="287"/>
      <c r="BAJ69" s="287"/>
      <c r="BAK69" s="285"/>
      <c r="BAL69" s="287"/>
      <c r="BAM69" s="287"/>
      <c r="BAN69" s="285"/>
      <c r="BAO69" s="286"/>
      <c r="BAP69" s="286"/>
      <c r="BAQ69" s="286"/>
      <c r="BAR69" s="286"/>
      <c r="BAS69" s="286"/>
      <c r="BAT69" s="286"/>
      <c r="BAU69" s="163"/>
      <c r="BAV69" s="154"/>
      <c r="BAW69" s="287"/>
      <c r="BAX69" s="287"/>
      <c r="BAY69" s="285"/>
      <c r="BAZ69" s="287"/>
      <c r="BBA69" s="287"/>
      <c r="BBB69" s="285"/>
      <c r="BBC69" s="287"/>
      <c r="BBD69" s="287"/>
      <c r="BBE69" s="285"/>
      <c r="BBF69" s="287"/>
      <c r="BBG69" s="287"/>
      <c r="BBH69" s="285"/>
      <c r="BBI69" s="287"/>
      <c r="BBJ69" s="287"/>
      <c r="BBK69" s="285"/>
      <c r="BBL69" s="287"/>
      <c r="BBM69" s="287"/>
      <c r="BBN69" s="285"/>
      <c r="BBO69" s="287"/>
      <c r="BBP69" s="287"/>
      <c r="BBQ69" s="285"/>
      <c r="BBR69" s="287"/>
      <c r="BBS69" s="287"/>
      <c r="BBT69" s="285"/>
      <c r="BBU69" s="287"/>
      <c r="BBV69" s="287"/>
      <c r="BBW69" s="285"/>
      <c r="BBX69" s="287"/>
      <c r="BBY69" s="287"/>
      <c r="BBZ69" s="285"/>
      <c r="BCA69" s="287"/>
      <c r="BCB69" s="287"/>
      <c r="BCC69" s="285"/>
      <c r="BCD69" s="287"/>
      <c r="BCE69" s="287"/>
      <c r="BCF69" s="285"/>
      <c r="BCG69" s="287"/>
      <c r="BCH69" s="287"/>
      <c r="BCI69" s="285"/>
      <c r="BCJ69" s="287"/>
      <c r="BCK69" s="287"/>
      <c r="BCL69" s="285"/>
      <c r="BCM69" s="287"/>
      <c r="BCN69" s="287"/>
      <c r="BCO69" s="285"/>
      <c r="BCP69" s="287"/>
      <c r="BCQ69" s="287"/>
      <c r="BCR69" s="285"/>
      <c r="BCS69" s="287"/>
      <c r="BCT69" s="287"/>
      <c r="BCU69" s="285"/>
      <c r="BCV69" s="287"/>
      <c r="BCW69" s="287"/>
      <c r="BCX69" s="285"/>
      <c r="BCY69" s="287"/>
      <c r="BCZ69" s="287"/>
      <c r="BDA69" s="285"/>
      <c r="BDB69" s="287"/>
      <c r="BDC69" s="287"/>
      <c r="BDD69" s="285"/>
      <c r="BDE69" s="287"/>
      <c r="BDF69" s="287"/>
      <c r="BDG69" s="285"/>
      <c r="BDH69" s="286"/>
      <c r="BDI69" s="286"/>
      <c r="BDJ69" s="286"/>
      <c r="BDK69" s="287"/>
      <c r="BDL69" s="287"/>
      <c r="BDM69" s="285"/>
      <c r="BDN69" s="286"/>
      <c r="BDO69" s="286"/>
      <c r="BDP69" s="286"/>
      <c r="BDQ69" s="287"/>
      <c r="BDR69" s="287"/>
      <c r="BDS69" s="285"/>
      <c r="BDT69" s="287"/>
      <c r="BDU69" s="287"/>
      <c r="BDV69" s="285"/>
      <c r="BDW69" s="286"/>
      <c r="BDX69" s="286"/>
      <c r="BDY69" s="286"/>
      <c r="BDZ69" s="286"/>
      <c r="BEA69" s="286"/>
      <c r="BEB69" s="286"/>
      <c r="BEC69" s="163"/>
      <c r="BED69" s="154"/>
      <c r="BEE69" s="287"/>
      <c r="BEF69" s="287"/>
      <c r="BEG69" s="285"/>
      <c r="BEH69" s="287"/>
      <c r="BEI69" s="287"/>
      <c r="BEJ69" s="285"/>
      <c r="BEK69" s="287"/>
      <c r="BEL69" s="287"/>
      <c r="BEM69" s="285"/>
      <c r="BEN69" s="287"/>
      <c r="BEO69" s="287"/>
      <c r="BEP69" s="285"/>
      <c r="BEQ69" s="287"/>
      <c r="BER69" s="287"/>
      <c r="BES69" s="285"/>
      <c r="BET69" s="287"/>
      <c r="BEU69" s="287"/>
      <c r="BEV69" s="285"/>
      <c r="BEW69" s="287"/>
      <c r="BEX69" s="287"/>
      <c r="BEY69" s="285"/>
      <c r="BEZ69" s="287"/>
      <c r="BFA69" s="287"/>
      <c r="BFB69" s="285"/>
      <c r="BFC69" s="287"/>
      <c r="BFD69" s="287"/>
      <c r="BFE69" s="285"/>
      <c r="BFF69" s="287"/>
      <c r="BFG69" s="287"/>
      <c r="BFH69" s="285"/>
      <c r="BFI69" s="287"/>
      <c r="BFJ69" s="287"/>
      <c r="BFK69" s="285"/>
      <c r="BFL69" s="287"/>
      <c r="BFM69" s="287"/>
      <c r="BFN69" s="285"/>
      <c r="BFO69" s="287"/>
      <c r="BFP69" s="287"/>
      <c r="BFQ69" s="285"/>
      <c r="BFR69" s="287"/>
      <c r="BFS69" s="287"/>
      <c r="BFT69" s="285"/>
      <c r="BFU69" s="287"/>
      <c r="BFV69" s="287"/>
      <c r="BFW69" s="285"/>
      <c r="BFX69" s="287"/>
      <c r="BFY69" s="287"/>
      <c r="BFZ69" s="285"/>
      <c r="BGA69" s="287"/>
      <c r="BGB69" s="287"/>
      <c r="BGC69" s="285"/>
      <c r="BGD69" s="287"/>
      <c r="BGE69" s="287"/>
      <c r="BGF69" s="285"/>
      <c r="BGG69" s="287"/>
      <c r="BGH69" s="287"/>
      <c r="BGI69" s="285"/>
      <c r="BGJ69" s="287"/>
      <c r="BGK69" s="287"/>
      <c r="BGL69" s="285"/>
      <c r="BGM69" s="287"/>
      <c r="BGN69" s="287"/>
      <c r="BGO69" s="285"/>
      <c r="BGP69" s="286"/>
      <c r="BGQ69" s="286"/>
      <c r="BGR69" s="286"/>
      <c r="BGS69" s="287"/>
      <c r="BGT69" s="287"/>
      <c r="BGU69" s="285"/>
      <c r="BGV69" s="286"/>
      <c r="BGW69" s="286"/>
      <c r="BGX69" s="286"/>
      <c r="BGY69" s="287"/>
      <c r="BGZ69" s="287"/>
      <c r="BHA69" s="285"/>
      <c r="BHB69" s="287"/>
      <c r="BHC69" s="287"/>
      <c r="BHD69" s="285"/>
      <c r="BHE69" s="286"/>
      <c r="BHF69" s="286"/>
      <c r="BHG69" s="286"/>
      <c r="BHH69" s="286"/>
      <c r="BHI69" s="286"/>
      <c r="BHJ69" s="286"/>
      <c r="BHK69" s="163"/>
      <c r="BHL69" s="154"/>
      <c r="BHM69" s="287"/>
      <c r="BHN69" s="287"/>
      <c r="BHO69" s="285"/>
      <c r="BHP69" s="287"/>
      <c r="BHQ69" s="287"/>
      <c r="BHR69" s="285"/>
      <c r="BHS69" s="287"/>
      <c r="BHT69" s="287"/>
      <c r="BHU69" s="285"/>
      <c r="BHV69" s="287"/>
      <c r="BHW69" s="287"/>
      <c r="BHX69" s="285"/>
      <c r="BHY69" s="287"/>
      <c r="BHZ69" s="287"/>
      <c r="BIA69" s="285"/>
      <c r="BIB69" s="287"/>
      <c r="BIC69" s="287"/>
      <c r="BID69" s="285"/>
      <c r="BIE69" s="287"/>
      <c r="BIF69" s="287"/>
      <c r="BIG69" s="285"/>
      <c r="BIH69" s="287"/>
      <c r="BII69" s="287"/>
      <c r="BIJ69" s="285"/>
      <c r="BIK69" s="287"/>
      <c r="BIL69" s="287"/>
      <c r="BIM69" s="285"/>
      <c r="BIN69" s="287"/>
      <c r="BIO69" s="287"/>
      <c r="BIP69" s="285"/>
      <c r="BIQ69" s="287"/>
      <c r="BIR69" s="287"/>
      <c r="BIS69" s="285"/>
      <c r="BIT69" s="287"/>
      <c r="BIU69" s="287"/>
      <c r="BIV69" s="285"/>
      <c r="BIW69" s="287"/>
      <c r="BIX69" s="287"/>
      <c r="BIY69" s="285"/>
      <c r="BIZ69" s="287"/>
      <c r="BJA69" s="287"/>
      <c r="BJB69" s="285"/>
      <c r="BJC69" s="287"/>
      <c r="BJD69" s="287"/>
      <c r="BJE69" s="285"/>
      <c r="BJF69" s="287"/>
      <c r="BJG69" s="287"/>
      <c r="BJH69" s="285"/>
      <c r="BJI69" s="287"/>
      <c r="BJJ69" s="287"/>
      <c r="BJK69" s="285"/>
      <c r="BJL69" s="287"/>
      <c r="BJM69" s="287"/>
      <c r="BJN69" s="285"/>
      <c r="BJO69" s="287"/>
      <c r="BJP69" s="287"/>
      <c r="BJQ69" s="285"/>
      <c r="BJR69" s="287"/>
      <c r="BJS69" s="287"/>
      <c r="BJT69" s="285"/>
      <c r="BJU69" s="287"/>
      <c r="BJV69" s="287"/>
      <c r="BJW69" s="285"/>
      <c r="BJX69" s="286"/>
      <c r="BJY69" s="286"/>
      <c r="BJZ69" s="286"/>
      <c r="BKA69" s="287"/>
      <c r="BKB69" s="287"/>
      <c r="BKC69" s="285"/>
      <c r="BKD69" s="286"/>
      <c r="BKE69" s="286"/>
      <c r="BKF69" s="286"/>
      <c r="BKG69" s="287"/>
      <c r="BKH69" s="287"/>
      <c r="BKI69" s="285"/>
      <c r="BKJ69" s="287"/>
      <c r="BKK69" s="287"/>
      <c r="BKL69" s="285"/>
      <c r="BKM69" s="286"/>
      <c r="BKN69" s="286"/>
      <c r="BKO69" s="286"/>
      <c r="BKP69" s="286"/>
      <c r="BKQ69" s="286"/>
      <c r="BKR69" s="286"/>
      <c r="BKS69" s="163"/>
      <c r="BKT69" s="154"/>
      <c r="BKU69" s="287"/>
      <c r="BKV69" s="287"/>
      <c r="BKW69" s="285"/>
      <c r="BKX69" s="287"/>
      <c r="BKY69" s="287"/>
      <c r="BKZ69" s="285"/>
      <c r="BLA69" s="287"/>
      <c r="BLB69" s="287"/>
      <c r="BLC69" s="285"/>
      <c r="BLD69" s="287"/>
      <c r="BLE69" s="287"/>
      <c r="BLF69" s="285"/>
      <c r="BLG69" s="287"/>
      <c r="BLH69" s="287"/>
      <c r="BLI69" s="285"/>
      <c r="BLJ69" s="287"/>
      <c r="BLK69" s="287"/>
      <c r="BLL69" s="285"/>
      <c r="BLM69" s="287"/>
      <c r="BLN69" s="287"/>
      <c r="BLO69" s="285"/>
      <c r="BLP69" s="287"/>
      <c r="BLQ69" s="287"/>
      <c r="BLR69" s="285"/>
      <c r="BLS69" s="287"/>
      <c r="BLT69" s="287"/>
      <c r="BLU69" s="285"/>
      <c r="BLV69" s="287"/>
      <c r="BLW69" s="287"/>
      <c r="BLX69" s="285"/>
      <c r="BLY69" s="287"/>
      <c r="BLZ69" s="287"/>
      <c r="BMA69" s="285"/>
      <c r="BMB69" s="287"/>
      <c r="BMC69" s="287"/>
      <c r="BMD69" s="285"/>
      <c r="BME69" s="287"/>
      <c r="BMF69" s="287"/>
      <c r="BMG69" s="285"/>
      <c r="BMH69" s="287"/>
      <c r="BMI69" s="287"/>
      <c r="BMJ69" s="285"/>
      <c r="BMK69" s="287"/>
      <c r="BML69" s="287"/>
      <c r="BMM69" s="285"/>
      <c r="BMN69" s="287"/>
      <c r="BMO69" s="287"/>
      <c r="BMP69" s="285"/>
      <c r="BMQ69" s="287"/>
      <c r="BMR69" s="287"/>
      <c r="BMS69" s="285"/>
      <c r="BMT69" s="287"/>
      <c r="BMU69" s="287"/>
      <c r="BMV69" s="285"/>
      <c r="BMW69" s="287"/>
      <c r="BMX69" s="287"/>
      <c r="BMY69" s="285"/>
      <c r="BMZ69" s="287"/>
      <c r="BNA69" s="287"/>
      <c r="BNB69" s="285"/>
      <c r="BNC69" s="287"/>
      <c r="BND69" s="287"/>
      <c r="BNE69" s="285"/>
      <c r="BNF69" s="286"/>
      <c r="BNG69" s="286"/>
      <c r="BNH69" s="286"/>
      <c r="BNI69" s="287"/>
      <c r="BNJ69" s="287"/>
      <c r="BNK69" s="285"/>
      <c r="BNL69" s="286"/>
      <c r="BNM69" s="286"/>
      <c r="BNN69" s="286"/>
      <c r="BNO69" s="287"/>
      <c r="BNP69" s="287"/>
      <c r="BNQ69" s="285"/>
      <c r="BNR69" s="287"/>
      <c r="BNS69" s="287"/>
      <c r="BNT69" s="285"/>
      <c r="BNU69" s="286"/>
      <c r="BNV69" s="286"/>
      <c r="BNW69" s="286"/>
      <c r="BNX69" s="286"/>
      <c r="BNY69" s="286"/>
      <c r="BNZ69" s="286"/>
      <c r="BOA69" s="163"/>
      <c r="BOB69" s="154"/>
      <c r="BOC69" s="287"/>
      <c r="BOD69" s="287"/>
      <c r="BOE69" s="285"/>
      <c r="BOF69" s="287"/>
      <c r="BOG69" s="287"/>
      <c r="BOH69" s="285"/>
      <c r="BOI69" s="287"/>
      <c r="BOJ69" s="287"/>
      <c r="BOK69" s="285"/>
      <c r="BOL69" s="287"/>
      <c r="BOM69" s="287"/>
      <c r="BON69" s="285"/>
      <c r="BOO69" s="287"/>
      <c r="BOP69" s="287"/>
      <c r="BOQ69" s="285"/>
      <c r="BOR69" s="287"/>
      <c r="BOS69" s="287"/>
      <c r="BOT69" s="285"/>
      <c r="BOU69" s="287"/>
      <c r="BOV69" s="287"/>
      <c r="BOW69" s="285"/>
      <c r="BOX69" s="287"/>
      <c r="BOY69" s="287"/>
      <c r="BOZ69" s="285"/>
      <c r="BPA69" s="287"/>
      <c r="BPB69" s="287"/>
      <c r="BPC69" s="285"/>
      <c r="BPD69" s="287"/>
      <c r="BPE69" s="287"/>
      <c r="BPF69" s="285"/>
      <c r="BPG69" s="287"/>
      <c r="BPH69" s="287"/>
      <c r="BPI69" s="285"/>
      <c r="BPJ69" s="287"/>
      <c r="BPK69" s="287"/>
      <c r="BPL69" s="285"/>
      <c r="BPM69" s="287"/>
      <c r="BPN69" s="287"/>
      <c r="BPO69" s="285"/>
      <c r="BPP69" s="287"/>
      <c r="BPQ69" s="287"/>
      <c r="BPR69" s="285"/>
      <c r="BPS69" s="287"/>
      <c r="BPT69" s="287"/>
      <c r="BPU69" s="285"/>
      <c r="BPV69" s="287"/>
      <c r="BPW69" s="287"/>
      <c r="BPX69" s="285"/>
      <c r="BPY69" s="287"/>
      <c r="BPZ69" s="287"/>
      <c r="BQA69" s="285"/>
      <c r="BQB69" s="287"/>
      <c r="BQC69" s="287"/>
      <c r="BQD69" s="285"/>
      <c r="BQE69" s="287"/>
      <c r="BQF69" s="287"/>
      <c r="BQG69" s="285"/>
      <c r="BQH69" s="287"/>
      <c r="BQI69" s="287"/>
      <c r="BQJ69" s="285"/>
      <c r="BQK69" s="287"/>
      <c r="BQL69" s="287"/>
      <c r="BQM69" s="285"/>
      <c r="BQN69" s="286"/>
      <c r="BQO69" s="286"/>
      <c r="BQP69" s="286"/>
      <c r="BQQ69" s="287"/>
      <c r="BQR69" s="287"/>
      <c r="BQS69" s="285"/>
      <c r="BQT69" s="286"/>
      <c r="BQU69" s="286"/>
      <c r="BQV69" s="286"/>
      <c r="BQW69" s="287"/>
      <c r="BQX69" s="287"/>
      <c r="BQY69" s="285"/>
      <c r="BQZ69" s="287"/>
      <c r="BRA69" s="287"/>
      <c r="BRB69" s="285"/>
      <c r="BRC69" s="286"/>
      <c r="BRD69" s="286"/>
      <c r="BRE69" s="286"/>
      <c r="BRF69" s="286"/>
      <c r="BRG69" s="286"/>
      <c r="BRH69" s="286"/>
      <c r="BRI69" s="163"/>
      <c r="BRJ69" s="154"/>
      <c r="BRK69" s="287"/>
      <c r="BRL69" s="287"/>
      <c r="BRM69" s="285"/>
      <c r="BRN69" s="287"/>
      <c r="BRO69" s="287"/>
      <c r="BRP69" s="285"/>
      <c r="BRQ69" s="287"/>
      <c r="BRR69" s="287"/>
      <c r="BRS69" s="285"/>
      <c r="BRT69" s="287"/>
      <c r="BRU69" s="287"/>
      <c r="BRV69" s="285"/>
      <c r="BRW69" s="287"/>
      <c r="BRX69" s="287"/>
      <c r="BRY69" s="285"/>
      <c r="BRZ69" s="287"/>
      <c r="BSA69" s="287"/>
      <c r="BSB69" s="285"/>
      <c r="BSC69" s="287"/>
      <c r="BSD69" s="287"/>
      <c r="BSE69" s="285"/>
      <c r="BSF69" s="287"/>
      <c r="BSG69" s="287"/>
      <c r="BSH69" s="285"/>
      <c r="BSI69" s="287"/>
      <c r="BSJ69" s="287"/>
      <c r="BSK69" s="285"/>
      <c r="BSL69" s="287"/>
      <c r="BSM69" s="287"/>
      <c r="BSN69" s="285"/>
      <c r="BSO69" s="287"/>
      <c r="BSP69" s="287"/>
      <c r="BSQ69" s="285"/>
      <c r="BSR69" s="287"/>
      <c r="BSS69" s="287"/>
      <c r="BST69" s="285"/>
      <c r="BSU69" s="287"/>
      <c r="BSV69" s="287"/>
      <c r="BSW69" s="285"/>
      <c r="BSX69" s="287"/>
      <c r="BSY69" s="287"/>
      <c r="BSZ69" s="285"/>
      <c r="BTA69" s="287"/>
      <c r="BTB69" s="287"/>
      <c r="BTC69" s="285"/>
      <c r="BTD69" s="287"/>
      <c r="BTE69" s="287"/>
      <c r="BTF69" s="285"/>
      <c r="BTG69" s="287"/>
      <c r="BTH69" s="287"/>
      <c r="BTI69" s="285"/>
      <c r="BTJ69" s="287"/>
      <c r="BTK69" s="287"/>
      <c r="BTL69" s="285"/>
      <c r="BTM69" s="287"/>
      <c r="BTN69" s="287"/>
      <c r="BTO69" s="285"/>
      <c r="BTP69" s="287"/>
      <c r="BTQ69" s="287"/>
      <c r="BTR69" s="285"/>
      <c r="BTS69" s="287"/>
      <c r="BTT69" s="287"/>
      <c r="BTU69" s="285"/>
      <c r="BTV69" s="286"/>
      <c r="BTW69" s="286"/>
      <c r="BTX69" s="286"/>
      <c r="BTY69" s="287"/>
      <c r="BTZ69" s="287"/>
      <c r="BUA69" s="285"/>
      <c r="BUB69" s="286"/>
      <c r="BUC69" s="286"/>
      <c r="BUD69" s="286"/>
      <c r="BUE69" s="287"/>
      <c r="BUF69" s="287"/>
      <c r="BUG69" s="285"/>
      <c r="BUH69" s="287"/>
      <c r="BUI69" s="287"/>
      <c r="BUJ69" s="285"/>
      <c r="BUK69" s="286"/>
      <c r="BUL69" s="286"/>
      <c r="BUM69" s="286"/>
      <c r="BUN69" s="286"/>
      <c r="BUO69" s="286"/>
      <c r="BUP69" s="286"/>
      <c r="BUQ69" s="163"/>
      <c r="BUR69" s="154"/>
      <c r="BUS69" s="287"/>
      <c r="BUT69" s="287"/>
      <c r="BUU69" s="285"/>
      <c r="BUV69" s="287"/>
      <c r="BUW69" s="287"/>
      <c r="BUX69" s="285"/>
      <c r="BUY69" s="287"/>
      <c r="BUZ69" s="287"/>
      <c r="BVA69" s="285"/>
      <c r="BVB69" s="287"/>
      <c r="BVC69" s="287"/>
      <c r="BVD69" s="285"/>
      <c r="BVE69" s="287"/>
      <c r="BVF69" s="287"/>
      <c r="BVG69" s="285"/>
      <c r="BVH69" s="287"/>
      <c r="BVI69" s="287"/>
      <c r="BVJ69" s="285"/>
      <c r="BVK69" s="287"/>
      <c r="BVL69" s="287"/>
      <c r="BVM69" s="285"/>
      <c r="BVN69" s="287"/>
      <c r="BVO69" s="287"/>
      <c r="BVP69" s="285"/>
      <c r="BVQ69" s="287"/>
      <c r="BVR69" s="287"/>
      <c r="BVS69" s="285"/>
      <c r="BVT69" s="287"/>
      <c r="BVU69" s="287"/>
      <c r="BVV69" s="285"/>
      <c r="BVW69" s="287"/>
      <c r="BVX69" s="287"/>
      <c r="BVY69" s="285"/>
      <c r="BVZ69" s="287"/>
      <c r="BWA69" s="287"/>
      <c r="BWB69" s="285"/>
      <c r="BWC69" s="287"/>
      <c r="BWD69" s="287"/>
      <c r="BWE69" s="285"/>
      <c r="BWF69" s="287"/>
      <c r="BWG69" s="287"/>
      <c r="BWH69" s="285"/>
      <c r="BWI69" s="287"/>
      <c r="BWJ69" s="287"/>
      <c r="BWK69" s="285"/>
      <c r="BWL69" s="287"/>
      <c r="BWM69" s="287"/>
      <c r="BWN69" s="285"/>
      <c r="BWO69" s="287"/>
      <c r="BWP69" s="287"/>
      <c r="BWQ69" s="285"/>
      <c r="BWR69" s="287"/>
      <c r="BWS69" s="287"/>
      <c r="BWT69" s="285"/>
      <c r="BWU69" s="287"/>
      <c r="BWV69" s="287"/>
      <c r="BWW69" s="285"/>
      <c r="BWX69" s="287"/>
      <c r="BWY69" s="287"/>
      <c r="BWZ69" s="285"/>
      <c r="BXA69" s="287"/>
      <c r="BXB69" s="287"/>
      <c r="BXC69" s="285"/>
      <c r="BXD69" s="286"/>
      <c r="BXE69" s="286"/>
      <c r="BXF69" s="286"/>
      <c r="BXG69" s="287"/>
      <c r="BXH69" s="287"/>
      <c r="BXI69" s="285"/>
      <c r="BXJ69" s="286"/>
      <c r="BXK69" s="286"/>
      <c r="BXL69" s="286"/>
      <c r="BXM69" s="287"/>
      <c r="BXN69" s="287"/>
      <c r="BXO69" s="285"/>
      <c r="BXP69" s="287"/>
      <c r="BXQ69" s="287"/>
      <c r="BXR69" s="285"/>
      <c r="BXS69" s="286"/>
      <c r="BXT69" s="286"/>
      <c r="BXU69" s="286"/>
      <c r="BXV69" s="286"/>
      <c r="BXW69" s="286"/>
      <c r="BXX69" s="286"/>
      <c r="BXY69" s="163"/>
      <c r="BXZ69" s="154"/>
      <c r="BYA69" s="287"/>
      <c r="BYB69" s="287"/>
      <c r="BYC69" s="285"/>
      <c r="BYD69" s="287"/>
      <c r="BYE69" s="287"/>
      <c r="BYF69" s="285"/>
      <c r="BYG69" s="287"/>
      <c r="BYH69" s="287"/>
      <c r="BYI69" s="285"/>
      <c r="BYJ69" s="287"/>
      <c r="BYK69" s="287"/>
      <c r="BYL69" s="285"/>
      <c r="BYM69" s="287"/>
      <c r="BYN69" s="287"/>
      <c r="BYO69" s="285"/>
      <c r="BYP69" s="287"/>
      <c r="BYQ69" s="287"/>
      <c r="BYR69" s="285"/>
      <c r="BYS69" s="287"/>
      <c r="BYT69" s="287"/>
      <c r="BYU69" s="285"/>
      <c r="BYV69" s="287"/>
      <c r="BYW69" s="287"/>
      <c r="BYX69" s="285"/>
      <c r="BYY69" s="287"/>
      <c r="BYZ69" s="287"/>
      <c r="BZA69" s="285"/>
      <c r="BZB69" s="287"/>
      <c r="BZC69" s="287"/>
      <c r="BZD69" s="285"/>
      <c r="BZE69" s="287"/>
      <c r="BZF69" s="287"/>
      <c r="BZG69" s="285"/>
      <c r="BZH69" s="287"/>
      <c r="BZI69" s="287"/>
      <c r="BZJ69" s="285"/>
      <c r="BZK69" s="287"/>
      <c r="BZL69" s="287"/>
      <c r="BZM69" s="285"/>
      <c r="BZN69" s="287"/>
      <c r="BZO69" s="287"/>
      <c r="BZP69" s="285"/>
      <c r="BZQ69" s="287"/>
      <c r="BZR69" s="287"/>
      <c r="BZS69" s="285"/>
      <c r="BZT69" s="287"/>
      <c r="BZU69" s="287"/>
      <c r="BZV69" s="285"/>
      <c r="BZW69" s="287"/>
      <c r="BZX69" s="287"/>
      <c r="BZY69" s="285"/>
      <c r="BZZ69" s="287"/>
      <c r="CAA69" s="287"/>
      <c r="CAB69" s="285"/>
      <c r="CAC69" s="287"/>
      <c r="CAD69" s="287"/>
      <c r="CAE69" s="285"/>
      <c r="CAF69" s="287"/>
      <c r="CAG69" s="287"/>
      <c r="CAH69" s="285"/>
      <c r="CAI69" s="287"/>
      <c r="CAJ69" s="287"/>
      <c r="CAK69" s="285"/>
      <c r="CAL69" s="286"/>
      <c r="CAM69" s="286"/>
      <c r="CAN69" s="286"/>
      <c r="CAO69" s="287"/>
      <c r="CAP69" s="287"/>
      <c r="CAQ69" s="285"/>
      <c r="CAR69" s="286"/>
      <c r="CAS69" s="286"/>
      <c r="CAT69" s="286"/>
      <c r="CAU69" s="287"/>
      <c r="CAV69" s="287"/>
      <c r="CAW69" s="285"/>
      <c r="CAX69" s="287"/>
      <c r="CAY69" s="287"/>
      <c r="CAZ69" s="285"/>
      <c r="CBA69" s="286"/>
      <c r="CBB69" s="286"/>
      <c r="CBC69" s="286"/>
      <c r="CBD69" s="286"/>
      <c r="CBE69" s="286"/>
      <c r="CBF69" s="286"/>
      <c r="CBG69" s="163"/>
      <c r="CBH69" s="154"/>
      <c r="CBI69" s="287"/>
      <c r="CBJ69" s="287"/>
      <c r="CBK69" s="285"/>
      <c r="CBL69" s="287"/>
      <c r="CBM69" s="287"/>
      <c r="CBN69" s="285"/>
      <c r="CBO69" s="287"/>
      <c r="CBP69" s="287"/>
      <c r="CBQ69" s="285"/>
      <c r="CBR69" s="287"/>
      <c r="CBS69" s="287"/>
      <c r="CBT69" s="285"/>
      <c r="CBU69" s="287"/>
      <c r="CBV69" s="287"/>
      <c r="CBW69" s="285"/>
      <c r="CBX69" s="287"/>
      <c r="CBY69" s="287"/>
      <c r="CBZ69" s="285"/>
      <c r="CCA69" s="287"/>
      <c r="CCB69" s="287"/>
      <c r="CCC69" s="285"/>
      <c r="CCD69" s="287"/>
      <c r="CCE69" s="287"/>
      <c r="CCF69" s="285"/>
      <c r="CCG69" s="287"/>
      <c r="CCH69" s="287"/>
      <c r="CCI69" s="285"/>
      <c r="CCJ69" s="287"/>
      <c r="CCK69" s="287"/>
      <c r="CCL69" s="285"/>
      <c r="CCM69" s="287"/>
      <c r="CCN69" s="287"/>
      <c r="CCO69" s="285"/>
      <c r="CCP69" s="287"/>
      <c r="CCQ69" s="287"/>
      <c r="CCR69" s="285"/>
      <c r="CCS69" s="287"/>
      <c r="CCT69" s="287"/>
      <c r="CCU69" s="285"/>
      <c r="CCV69" s="287"/>
      <c r="CCW69" s="287"/>
      <c r="CCX69" s="285"/>
      <c r="CCY69" s="287"/>
      <c r="CCZ69" s="287"/>
      <c r="CDA69" s="285"/>
      <c r="CDB69" s="287"/>
      <c r="CDC69" s="287"/>
      <c r="CDD69" s="285"/>
      <c r="CDE69" s="287"/>
      <c r="CDF69" s="287"/>
      <c r="CDG69" s="285"/>
      <c r="CDH69" s="287"/>
      <c r="CDI69" s="287"/>
      <c r="CDJ69" s="285"/>
      <c r="CDK69" s="287"/>
      <c r="CDL69" s="287"/>
      <c r="CDM69" s="285"/>
      <c r="CDN69" s="287"/>
      <c r="CDO69" s="287"/>
      <c r="CDP69" s="285"/>
      <c r="CDQ69" s="287"/>
      <c r="CDR69" s="287"/>
      <c r="CDS69" s="285"/>
      <c r="CDT69" s="286"/>
      <c r="CDU69" s="286"/>
      <c r="CDV69" s="286"/>
      <c r="CDW69" s="287"/>
      <c r="CDX69" s="287"/>
      <c r="CDY69" s="285"/>
      <c r="CDZ69" s="286"/>
      <c r="CEA69" s="286"/>
      <c r="CEB69" s="286"/>
      <c r="CEC69" s="287"/>
      <c r="CED69" s="287"/>
      <c r="CEE69" s="285"/>
      <c r="CEF69" s="287"/>
      <c r="CEG69" s="287"/>
      <c r="CEH69" s="285"/>
      <c r="CEI69" s="286"/>
      <c r="CEJ69" s="286"/>
      <c r="CEK69" s="286"/>
      <c r="CEL69" s="286"/>
      <c r="CEM69" s="286"/>
      <c r="CEN69" s="286"/>
      <c r="CEO69" s="163"/>
      <c r="CEP69" s="154"/>
      <c r="CEQ69" s="287"/>
      <c r="CER69" s="287"/>
      <c r="CES69" s="285"/>
      <c r="CET69" s="287"/>
      <c r="CEU69" s="287"/>
      <c r="CEV69" s="285"/>
      <c r="CEW69" s="287"/>
      <c r="CEX69" s="287"/>
      <c r="CEY69" s="285"/>
      <c r="CEZ69" s="287"/>
      <c r="CFA69" s="287"/>
      <c r="CFB69" s="285"/>
      <c r="CFC69" s="287"/>
      <c r="CFD69" s="287"/>
      <c r="CFE69" s="285"/>
      <c r="CFF69" s="287"/>
      <c r="CFG69" s="287"/>
      <c r="CFH69" s="285"/>
      <c r="CFI69" s="287"/>
      <c r="CFJ69" s="287"/>
      <c r="CFK69" s="285"/>
      <c r="CFL69" s="287"/>
      <c r="CFM69" s="287"/>
      <c r="CFN69" s="285"/>
      <c r="CFO69" s="287"/>
      <c r="CFP69" s="287"/>
      <c r="CFQ69" s="285"/>
      <c r="CFR69" s="287"/>
      <c r="CFS69" s="287"/>
      <c r="CFT69" s="285"/>
      <c r="CFU69" s="287"/>
      <c r="CFV69" s="287"/>
      <c r="CFW69" s="285"/>
      <c r="CFX69" s="287"/>
      <c r="CFY69" s="287"/>
      <c r="CFZ69" s="285"/>
      <c r="CGA69" s="287"/>
      <c r="CGB69" s="287"/>
      <c r="CGC69" s="285"/>
      <c r="CGD69" s="287"/>
      <c r="CGE69" s="287"/>
      <c r="CGF69" s="285"/>
      <c r="CGG69" s="287"/>
      <c r="CGH69" s="287"/>
      <c r="CGI69" s="285"/>
      <c r="CGJ69" s="287"/>
      <c r="CGK69" s="287"/>
      <c r="CGL69" s="285"/>
      <c r="CGM69" s="287"/>
      <c r="CGN69" s="287"/>
      <c r="CGO69" s="285"/>
      <c r="CGP69" s="287"/>
      <c r="CGQ69" s="287"/>
      <c r="CGR69" s="285"/>
      <c r="CGS69" s="287"/>
      <c r="CGT69" s="287"/>
      <c r="CGU69" s="285"/>
      <c r="CGV69" s="287"/>
      <c r="CGW69" s="287"/>
      <c r="CGX69" s="285"/>
      <c r="CGY69" s="287"/>
      <c r="CGZ69" s="287"/>
      <c r="CHA69" s="285"/>
      <c r="CHB69" s="286"/>
      <c r="CHC69" s="286"/>
      <c r="CHD69" s="286"/>
      <c r="CHE69" s="287"/>
      <c r="CHF69" s="287"/>
      <c r="CHG69" s="285"/>
      <c r="CHH69" s="286"/>
      <c r="CHI69" s="286"/>
      <c r="CHJ69" s="286"/>
      <c r="CHK69" s="287"/>
      <c r="CHL69" s="287"/>
      <c r="CHM69" s="285"/>
      <c r="CHN69" s="287"/>
      <c r="CHO69" s="287"/>
      <c r="CHP69" s="285"/>
      <c r="CHQ69" s="286"/>
      <c r="CHR69" s="286"/>
      <c r="CHS69" s="286"/>
      <c r="CHT69" s="286"/>
      <c r="CHU69" s="286"/>
      <c r="CHV69" s="286"/>
      <c r="CHW69" s="163"/>
      <c r="CHX69" s="154"/>
      <c r="CHY69" s="287"/>
      <c r="CHZ69" s="287"/>
      <c r="CIA69" s="285"/>
      <c r="CIB69" s="287"/>
      <c r="CIC69" s="287"/>
      <c r="CID69" s="285"/>
      <c r="CIE69" s="287"/>
      <c r="CIF69" s="287"/>
      <c r="CIG69" s="285"/>
      <c r="CIH69" s="287"/>
      <c r="CII69" s="287"/>
      <c r="CIJ69" s="285"/>
      <c r="CIK69" s="287"/>
      <c r="CIL69" s="287"/>
      <c r="CIM69" s="285"/>
      <c r="CIN69" s="287"/>
      <c r="CIO69" s="287"/>
      <c r="CIP69" s="285"/>
      <c r="CIQ69" s="287"/>
      <c r="CIR69" s="287"/>
      <c r="CIS69" s="285"/>
      <c r="CIT69" s="287"/>
      <c r="CIU69" s="287"/>
      <c r="CIV69" s="285"/>
      <c r="CIW69" s="287"/>
      <c r="CIX69" s="287"/>
      <c r="CIY69" s="285"/>
      <c r="CIZ69" s="287"/>
      <c r="CJA69" s="287"/>
      <c r="CJB69" s="285"/>
      <c r="CJC69" s="287"/>
      <c r="CJD69" s="287"/>
      <c r="CJE69" s="285"/>
      <c r="CJF69" s="287"/>
      <c r="CJG69" s="287"/>
      <c r="CJH69" s="285"/>
      <c r="CJI69" s="287"/>
      <c r="CJJ69" s="287"/>
      <c r="CJK69" s="285"/>
      <c r="CJL69" s="287"/>
      <c r="CJM69" s="287"/>
      <c r="CJN69" s="285"/>
      <c r="CJO69" s="287"/>
      <c r="CJP69" s="287"/>
      <c r="CJQ69" s="285"/>
      <c r="CJR69" s="287"/>
      <c r="CJS69" s="287"/>
      <c r="CJT69" s="285"/>
      <c r="CJU69" s="287"/>
      <c r="CJV69" s="287"/>
      <c r="CJW69" s="285"/>
      <c r="CJX69" s="287"/>
      <c r="CJY69" s="287"/>
      <c r="CJZ69" s="285"/>
      <c r="CKA69" s="287"/>
      <c r="CKB69" s="287"/>
      <c r="CKC69" s="285"/>
      <c r="CKD69" s="287"/>
      <c r="CKE69" s="287"/>
      <c r="CKF69" s="285"/>
      <c r="CKG69" s="287"/>
      <c r="CKH69" s="287"/>
      <c r="CKI69" s="285"/>
      <c r="CKJ69" s="286"/>
      <c r="CKK69" s="286"/>
      <c r="CKL69" s="286"/>
      <c r="CKM69" s="287"/>
      <c r="CKN69" s="287"/>
      <c r="CKO69" s="285"/>
      <c r="CKP69" s="286"/>
      <c r="CKQ69" s="286"/>
      <c r="CKR69" s="286"/>
      <c r="CKS69" s="287"/>
      <c r="CKT69" s="287"/>
      <c r="CKU69" s="285"/>
      <c r="CKV69" s="287"/>
      <c r="CKW69" s="287"/>
      <c r="CKX69" s="285"/>
      <c r="CKY69" s="286"/>
      <c r="CKZ69" s="286"/>
      <c r="CLA69" s="286"/>
      <c r="CLB69" s="286"/>
      <c r="CLC69" s="286"/>
      <c r="CLD69" s="286"/>
      <c r="CLE69" s="163"/>
      <c r="CLF69" s="154"/>
      <c r="CLG69" s="287"/>
      <c r="CLH69" s="287"/>
      <c r="CLI69" s="285"/>
      <c r="CLJ69" s="287"/>
      <c r="CLK69" s="287"/>
      <c r="CLL69" s="285"/>
      <c r="CLM69" s="287"/>
      <c r="CLN69" s="287"/>
      <c r="CLO69" s="285"/>
      <c r="CLP69" s="287"/>
      <c r="CLQ69" s="287"/>
      <c r="CLR69" s="285"/>
      <c r="CLS69" s="287"/>
      <c r="CLT69" s="287"/>
      <c r="CLU69" s="285"/>
      <c r="CLV69" s="287"/>
      <c r="CLW69" s="287"/>
      <c r="CLX69" s="285"/>
      <c r="CLY69" s="287"/>
      <c r="CLZ69" s="287"/>
      <c r="CMA69" s="285"/>
      <c r="CMB69" s="287"/>
      <c r="CMC69" s="287"/>
      <c r="CMD69" s="285"/>
      <c r="CME69" s="287"/>
      <c r="CMF69" s="287"/>
      <c r="CMG69" s="285"/>
      <c r="CMH69" s="287"/>
      <c r="CMI69" s="287"/>
      <c r="CMJ69" s="285"/>
      <c r="CMK69" s="287"/>
      <c r="CML69" s="287"/>
      <c r="CMM69" s="285"/>
      <c r="CMN69" s="287"/>
      <c r="CMO69" s="287"/>
      <c r="CMP69" s="285"/>
      <c r="CMQ69" s="287"/>
      <c r="CMR69" s="287"/>
      <c r="CMS69" s="285"/>
      <c r="CMT69" s="287"/>
      <c r="CMU69" s="287"/>
      <c r="CMV69" s="285"/>
      <c r="CMW69" s="287"/>
      <c r="CMX69" s="287"/>
      <c r="CMY69" s="285"/>
      <c r="CMZ69" s="287"/>
      <c r="CNA69" s="287"/>
      <c r="CNB69" s="285"/>
      <c r="CNC69" s="287"/>
      <c r="CND69" s="287"/>
      <c r="CNE69" s="285"/>
      <c r="CNF69" s="287"/>
      <c r="CNG69" s="287"/>
      <c r="CNH69" s="285"/>
      <c r="CNI69" s="287"/>
      <c r="CNJ69" s="287"/>
      <c r="CNK69" s="285"/>
      <c r="CNL69" s="287"/>
      <c r="CNM69" s="287"/>
      <c r="CNN69" s="285"/>
      <c r="CNO69" s="287"/>
      <c r="CNP69" s="287"/>
      <c r="CNQ69" s="285"/>
      <c r="CNR69" s="286"/>
      <c r="CNS69" s="286"/>
      <c r="CNT69" s="286"/>
      <c r="CNU69" s="287"/>
      <c r="CNV69" s="287"/>
      <c r="CNW69" s="285"/>
      <c r="CNX69" s="286"/>
      <c r="CNY69" s="286"/>
      <c r="CNZ69" s="286"/>
      <c r="COA69" s="287"/>
      <c r="COB69" s="287"/>
      <c r="COC69" s="285"/>
      <c r="COD69" s="287"/>
      <c r="COE69" s="287"/>
      <c r="COF69" s="285"/>
      <c r="COG69" s="286"/>
      <c r="COH69" s="286"/>
      <c r="COI69" s="286"/>
      <c r="COJ69" s="286"/>
      <c r="COK69" s="286"/>
      <c r="COL69" s="286"/>
      <c r="COM69" s="163"/>
      <c r="CON69" s="154"/>
      <c r="COO69" s="287"/>
      <c r="COP69" s="287"/>
      <c r="COQ69" s="285"/>
      <c r="COR69" s="287"/>
      <c r="COS69" s="287"/>
      <c r="COT69" s="285"/>
      <c r="COU69" s="287"/>
      <c r="COV69" s="287"/>
      <c r="COW69" s="285"/>
      <c r="COX69" s="287"/>
      <c r="COY69" s="287"/>
      <c r="COZ69" s="285"/>
      <c r="CPA69" s="287"/>
      <c r="CPB69" s="287"/>
      <c r="CPC69" s="285"/>
      <c r="CPD69" s="287"/>
      <c r="CPE69" s="287"/>
      <c r="CPF69" s="285"/>
      <c r="CPG69" s="287"/>
      <c r="CPH69" s="287"/>
      <c r="CPI69" s="285"/>
      <c r="CPJ69" s="287"/>
      <c r="CPK69" s="287"/>
      <c r="CPL69" s="285"/>
      <c r="CPM69" s="287"/>
      <c r="CPN69" s="287"/>
      <c r="CPO69" s="285"/>
      <c r="CPP69" s="287"/>
      <c r="CPQ69" s="287"/>
      <c r="CPR69" s="285"/>
      <c r="CPS69" s="287"/>
      <c r="CPT69" s="287"/>
      <c r="CPU69" s="285"/>
      <c r="CPV69" s="287"/>
      <c r="CPW69" s="287"/>
      <c r="CPX69" s="285"/>
      <c r="CPY69" s="287"/>
      <c r="CPZ69" s="287"/>
      <c r="CQA69" s="285"/>
      <c r="CQB69" s="287"/>
      <c r="CQC69" s="287"/>
      <c r="CQD69" s="285"/>
      <c r="CQE69" s="287"/>
      <c r="CQF69" s="287"/>
      <c r="CQG69" s="285"/>
      <c r="CQH69" s="287"/>
      <c r="CQI69" s="287"/>
      <c r="CQJ69" s="285"/>
      <c r="CQK69" s="287"/>
      <c r="CQL69" s="287"/>
      <c r="CQM69" s="285"/>
      <c r="CQN69" s="287"/>
      <c r="CQO69" s="287"/>
      <c r="CQP69" s="285"/>
      <c r="CQQ69" s="287"/>
      <c r="CQR69" s="287"/>
      <c r="CQS69" s="285"/>
      <c r="CQT69" s="287"/>
      <c r="CQU69" s="287"/>
      <c r="CQV69" s="285"/>
      <c r="CQW69" s="287"/>
      <c r="CQX69" s="287"/>
      <c r="CQY69" s="285"/>
      <c r="CQZ69" s="286"/>
      <c r="CRA69" s="286"/>
      <c r="CRB69" s="286"/>
      <c r="CRC69" s="287"/>
      <c r="CRD69" s="287"/>
      <c r="CRE69" s="285"/>
      <c r="CRF69" s="286"/>
      <c r="CRG69" s="286"/>
      <c r="CRH69" s="286"/>
      <c r="CRI69" s="287"/>
      <c r="CRJ69" s="287"/>
      <c r="CRK69" s="285"/>
      <c r="CRL69" s="287"/>
      <c r="CRM69" s="287"/>
      <c r="CRN69" s="285"/>
      <c r="CRO69" s="286"/>
      <c r="CRP69" s="286"/>
      <c r="CRQ69" s="286"/>
      <c r="CRR69" s="286"/>
      <c r="CRS69" s="286"/>
      <c r="CRT69" s="286"/>
      <c r="CRU69" s="163"/>
      <c r="CRV69" s="154"/>
      <c r="CRW69" s="287"/>
      <c r="CRX69" s="287"/>
      <c r="CRY69" s="285"/>
      <c r="CRZ69" s="287"/>
      <c r="CSA69" s="287"/>
      <c r="CSB69" s="285"/>
      <c r="CSC69" s="287"/>
      <c r="CSD69" s="287"/>
      <c r="CSE69" s="285"/>
      <c r="CSF69" s="287"/>
      <c r="CSG69" s="287"/>
      <c r="CSH69" s="285"/>
      <c r="CSI69" s="287"/>
      <c r="CSJ69" s="287"/>
      <c r="CSK69" s="285"/>
      <c r="CSL69" s="287"/>
      <c r="CSM69" s="287"/>
      <c r="CSN69" s="285"/>
      <c r="CSO69" s="287"/>
      <c r="CSP69" s="287"/>
      <c r="CSQ69" s="285"/>
      <c r="CSR69" s="287"/>
      <c r="CSS69" s="287"/>
      <c r="CST69" s="285"/>
      <c r="CSU69" s="287"/>
      <c r="CSV69" s="287"/>
      <c r="CSW69" s="285"/>
      <c r="CSX69" s="287"/>
      <c r="CSY69" s="287"/>
      <c r="CSZ69" s="285"/>
      <c r="CTA69" s="287"/>
      <c r="CTB69" s="287"/>
      <c r="CTC69" s="285"/>
      <c r="CTD69" s="287"/>
      <c r="CTE69" s="287"/>
      <c r="CTF69" s="285"/>
      <c r="CTG69" s="287"/>
      <c r="CTH69" s="287"/>
      <c r="CTI69" s="285"/>
      <c r="CTJ69" s="287"/>
      <c r="CTK69" s="287"/>
      <c r="CTL69" s="285"/>
      <c r="CTM69" s="287"/>
      <c r="CTN69" s="287"/>
      <c r="CTO69" s="285"/>
      <c r="CTP69" s="287"/>
      <c r="CTQ69" s="287"/>
      <c r="CTR69" s="285"/>
      <c r="CTS69" s="287"/>
      <c r="CTT69" s="287"/>
      <c r="CTU69" s="285"/>
      <c r="CTV69" s="287"/>
      <c r="CTW69" s="287"/>
      <c r="CTX69" s="285"/>
      <c r="CTY69" s="287"/>
      <c r="CTZ69" s="287"/>
      <c r="CUA69" s="285"/>
      <c r="CUB69" s="287"/>
      <c r="CUC69" s="287"/>
      <c r="CUD69" s="285"/>
      <c r="CUE69" s="287"/>
      <c r="CUF69" s="287"/>
      <c r="CUG69" s="285"/>
      <c r="CUH69" s="286"/>
      <c r="CUI69" s="286"/>
      <c r="CUJ69" s="286"/>
      <c r="CUK69" s="287"/>
      <c r="CUL69" s="287"/>
      <c r="CUM69" s="285"/>
      <c r="CUN69" s="286"/>
      <c r="CUO69" s="286"/>
      <c r="CUP69" s="286"/>
      <c r="CUQ69" s="287"/>
      <c r="CUR69" s="287"/>
      <c r="CUS69" s="285"/>
      <c r="CUT69" s="287"/>
      <c r="CUU69" s="287"/>
      <c r="CUV69" s="285"/>
      <c r="CUW69" s="286"/>
      <c r="CUX69" s="286"/>
      <c r="CUY69" s="286"/>
      <c r="CUZ69" s="286"/>
      <c r="CVA69" s="286"/>
      <c r="CVB69" s="286"/>
      <c r="CVC69" s="163"/>
      <c r="CVD69" s="154"/>
      <c r="CVE69" s="287"/>
      <c r="CVF69" s="287"/>
      <c r="CVG69" s="285"/>
      <c r="CVH69" s="287"/>
      <c r="CVI69" s="287"/>
      <c r="CVJ69" s="285"/>
      <c r="CVK69" s="287"/>
      <c r="CVL69" s="287"/>
      <c r="CVM69" s="285"/>
      <c r="CVN69" s="287"/>
      <c r="CVO69" s="287"/>
      <c r="CVP69" s="285"/>
      <c r="CVQ69" s="287"/>
      <c r="CVR69" s="287"/>
      <c r="CVS69" s="285"/>
      <c r="CVT69" s="287"/>
      <c r="CVU69" s="287"/>
      <c r="CVV69" s="285"/>
      <c r="CVW69" s="287"/>
      <c r="CVX69" s="287"/>
      <c r="CVY69" s="285"/>
      <c r="CVZ69" s="287"/>
      <c r="CWA69" s="287"/>
      <c r="CWB69" s="285"/>
      <c r="CWC69" s="287"/>
      <c r="CWD69" s="287"/>
      <c r="CWE69" s="285"/>
      <c r="CWF69" s="287"/>
      <c r="CWG69" s="287"/>
      <c r="CWH69" s="285"/>
      <c r="CWI69" s="287"/>
      <c r="CWJ69" s="287"/>
      <c r="CWK69" s="285"/>
      <c r="CWL69" s="287"/>
      <c r="CWM69" s="287"/>
      <c r="CWN69" s="285"/>
      <c r="CWO69" s="287"/>
      <c r="CWP69" s="287"/>
      <c r="CWQ69" s="285"/>
      <c r="CWR69" s="287"/>
      <c r="CWS69" s="287"/>
      <c r="CWT69" s="285"/>
      <c r="CWU69" s="287"/>
      <c r="CWV69" s="287"/>
      <c r="CWW69" s="285"/>
      <c r="CWX69" s="287"/>
      <c r="CWY69" s="287"/>
      <c r="CWZ69" s="285"/>
      <c r="CXA69" s="287"/>
      <c r="CXB69" s="287"/>
      <c r="CXC69" s="285"/>
      <c r="CXD69" s="287"/>
      <c r="CXE69" s="287"/>
      <c r="CXF69" s="285"/>
      <c r="CXG69" s="287"/>
      <c r="CXH69" s="287"/>
      <c r="CXI69" s="285"/>
      <c r="CXJ69" s="287"/>
      <c r="CXK69" s="287"/>
      <c r="CXL69" s="285"/>
      <c r="CXM69" s="287"/>
      <c r="CXN69" s="287"/>
      <c r="CXO69" s="285"/>
      <c r="CXP69" s="286"/>
      <c r="CXQ69" s="286"/>
      <c r="CXR69" s="286"/>
      <c r="CXS69" s="287"/>
      <c r="CXT69" s="287"/>
      <c r="CXU69" s="285"/>
      <c r="CXV69" s="286"/>
      <c r="CXW69" s="286"/>
      <c r="CXX69" s="286"/>
      <c r="CXY69" s="287"/>
      <c r="CXZ69" s="287"/>
      <c r="CYA69" s="285"/>
      <c r="CYB69" s="287"/>
      <c r="CYC69" s="287"/>
      <c r="CYD69" s="285"/>
      <c r="CYE69" s="286"/>
      <c r="CYF69" s="286"/>
      <c r="CYG69" s="286"/>
      <c r="CYH69" s="286"/>
      <c r="CYI69" s="286"/>
      <c r="CYJ69" s="286"/>
      <c r="CYK69" s="163"/>
      <c r="CYL69" s="154"/>
      <c r="CYM69" s="287"/>
      <c r="CYN69" s="287"/>
      <c r="CYO69" s="285"/>
      <c r="CYP69" s="287"/>
      <c r="CYQ69" s="287"/>
      <c r="CYR69" s="285"/>
      <c r="CYS69" s="287"/>
      <c r="CYT69" s="287"/>
      <c r="CYU69" s="285"/>
      <c r="CYV69" s="287"/>
      <c r="CYW69" s="287"/>
      <c r="CYX69" s="285"/>
      <c r="CYY69" s="287"/>
      <c r="CYZ69" s="287"/>
      <c r="CZA69" s="285"/>
      <c r="CZB69" s="287"/>
      <c r="CZC69" s="287"/>
      <c r="CZD69" s="285"/>
      <c r="CZE69" s="287"/>
      <c r="CZF69" s="287"/>
      <c r="CZG69" s="285"/>
      <c r="CZH69" s="287"/>
      <c r="CZI69" s="287"/>
      <c r="CZJ69" s="285"/>
      <c r="CZK69" s="287"/>
      <c r="CZL69" s="287"/>
      <c r="CZM69" s="285"/>
      <c r="CZN69" s="287"/>
      <c r="CZO69" s="287"/>
      <c r="CZP69" s="285"/>
      <c r="CZQ69" s="287"/>
      <c r="CZR69" s="287"/>
      <c r="CZS69" s="285"/>
      <c r="CZT69" s="287"/>
      <c r="CZU69" s="287"/>
      <c r="CZV69" s="285"/>
      <c r="CZW69" s="287"/>
      <c r="CZX69" s="287"/>
      <c r="CZY69" s="285"/>
      <c r="CZZ69" s="287"/>
      <c r="DAA69" s="287"/>
      <c r="DAB69" s="285"/>
      <c r="DAC69" s="287"/>
      <c r="DAD69" s="287"/>
      <c r="DAE69" s="285"/>
      <c r="DAF69" s="287"/>
      <c r="DAG69" s="287"/>
      <c r="DAH69" s="285"/>
      <c r="DAI69" s="287"/>
      <c r="DAJ69" s="287"/>
      <c r="DAK69" s="285"/>
      <c r="DAL69" s="287"/>
      <c r="DAM69" s="287"/>
      <c r="DAN69" s="285"/>
      <c r="DAO69" s="287"/>
      <c r="DAP69" s="287"/>
      <c r="DAQ69" s="285"/>
      <c r="DAR69" s="287"/>
      <c r="DAS69" s="287"/>
      <c r="DAT69" s="285"/>
      <c r="DAU69" s="287"/>
      <c r="DAV69" s="287"/>
      <c r="DAW69" s="285"/>
      <c r="DAX69" s="286"/>
      <c r="DAY69" s="286"/>
      <c r="DAZ69" s="286"/>
      <c r="DBA69" s="287"/>
      <c r="DBB69" s="287"/>
      <c r="DBC69" s="285"/>
      <c r="DBD69" s="286"/>
      <c r="DBE69" s="286"/>
      <c r="DBF69" s="286"/>
      <c r="DBG69" s="287"/>
      <c r="DBH69" s="287"/>
      <c r="DBI69" s="285"/>
      <c r="DBJ69" s="287"/>
      <c r="DBK69" s="287"/>
      <c r="DBL69" s="285"/>
      <c r="DBM69" s="286"/>
      <c r="DBN69" s="286"/>
      <c r="DBO69" s="286"/>
      <c r="DBP69" s="286"/>
      <c r="DBQ69" s="286"/>
      <c r="DBR69" s="286"/>
      <c r="DBS69" s="163"/>
      <c r="DBT69" s="154"/>
      <c r="DBU69" s="287"/>
      <c r="DBV69" s="287"/>
      <c r="DBW69" s="285"/>
      <c r="DBX69" s="287"/>
      <c r="DBY69" s="287"/>
      <c r="DBZ69" s="285"/>
      <c r="DCA69" s="287"/>
      <c r="DCB69" s="287"/>
      <c r="DCC69" s="285"/>
      <c r="DCD69" s="287"/>
      <c r="DCE69" s="287"/>
      <c r="DCF69" s="285"/>
      <c r="DCG69" s="287"/>
      <c r="DCH69" s="287"/>
      <c r="DCI69" s="285"/>
      <c r="DCJ69" s="287"/>
      <c r="DCK69" s="287"/>
      <c r="DCL69" s="285"/>
      <c r="DCM69" s="287"/>
      <c r="DCN69" s="287"/>
      <c r="DCO69" s="285"/>
      <c r="DCP69" s="287"/>
      <c r="DCQ69" s="287"/>
      <c r="DCR69" s="285"/>
      <c r="DCS69" s="287"/>
      <c r="DCT69" s="287"/>
      <c r="DCU69" s="285"/>
      <c r="DCV69" s="287"/>
      <c r="DCW69" s="287"/>
      <c r="DCX69" s="285"/>
      <c r="DCY69" s="287"/>
      <c r="DCZ69" s="287"/>
      <c r="DDA69" s="285"/>
      <c r="DDB69" s="287"/>
      <c r="DDC69" s="287"/>
      <c r="DDD69" s="285"/>
      <c r="DDE69" s="287"/>
      <c r="DDF69" s="287"/>
      <c r="DDG69" s="285"/>
      <c r="DDH69" s="287"/>
      <c r="DDI69" s="287"/>
      <c r="DDJ69" s="285"/>
      <c r="DDK69" s="287"/>
      <c r="DDL69" s="287"/>
      <c r="DDM69" s="285"/>
      <c r="DDN69" s="287"/>
      <c r="DDO69" s="287"/>
      <c r="DDP69" s="285"/>
      <c r="DDQ69" s="287"/>
      <c r="DDR69" s="287"/>
      <c r="DDS69" s="285"/>
      <c r="DDT69" s="287"/>
      <c r="DDU69" s="287"/>
      <c r="DDV69" s="285"/>
      <c r="DDW69" s="287"/>
      <c r="DDX69" s="287"/>
      <c r="DDY69" s="285"/>
      <c r="DDZ69" s="287"/>
      <c r="DEA69" s="287"/>
      <c r="DEB69" s="285"/>
      <c r="DEC69" s="287"/>
      <c r="DED69" s="287"/>
      <c r="DEE69" s="285"/>
      <c r="DEF69" s="286"/>
      <c r="DEG69" s="286"/>
      <c r="DEH69" s="286"/>
      <c r="DEI69" s="287"/>
      <c r="DEJ69" s="287"/>
      <c r="DEK69" s="285"/>
      <c r="DEL69" s="286"/>
      <c r="DEM69" s="286"/>
      <c r="DEN69" s="286"/>
      <c r="DEO69" s="287"/>
      <c r="DEP69" s="287"/>
      <c r="DEQ69" s="285"/>
      <c r="DER69" s="287"/>
      <c r="DES69" s="287"/>
      <c r="DET69" s="285"/>
      <c r="DEU69" s="286"/>
      <c r="DEV69" s="286"/>
      <c r="DEW69" s="286"/>
      <c r="DEX69" s="286"/>
      <c r="DEY69" s="286"/>
      <c r="DEZ69" s="286"/>
      <c r="DFA69" s="163"/>
      <c r="DFB69" s="154"/>
      <c r="DFC69" s="287"/>
      <c r="DFD69" s="287"/>
      <c r="DFE69" s="285"/>
      <c r="DFF69" s="287"/>
      <c r="DFG69" s="287"/>
      <c r="DFH69" s="285"/>
      <c r="DFI69" s="287"/>
      <c r="DFJ69" s="287"/>
      <c r="DFK69" s="285"/>
      <c r="DFL69" s="287"/>
      <c r="DFM69" s="287"/>
      <c r="DFN69" s="285"/>
      <c r="DFO69" s="287"/>
      <c r="DFP69" s="287"/>
      <c r="DFQ69" s="285"/>
      <c r="DFR69" s="287"/>
      <c r="DFS69" s="287"/>
      <c r="DFT69" s="285"/>
      <c r="DFU69" s="287"/>
      <c r="DFV69" s="287"/>
      <c r="DFW69" s="285"/>
      <c r="DFX69" s="287"/>
      <c r="DFY69" s="287"/>
      <c r="DFZ69" s="285"/>
      <c r="DGA69" s="287"/>
      <c r="DGB69" s="287"/>
      <c r="DGC69" s="285"/>
      <c r="DGD69" s="287"/>
      <c r="DGE69" s="287"/>
      <c r="DGF69" s="285"/>
      <c r="DGG69" s="287"/>
      <c r="DGH69" s="287"/>
      <c r="DGI69" s="285"/>
      <c r="DGJ69" s="287"/>
      <c r="DGK69" s="287"/>
      <c r="DGL69" s="285"/>
      <c r="DGM69" s="287"/>
      <c r="DGN69" s="287"/>
      <c r="DGO69" s="285"/>
      <c r="DGP69" s="287"/>
      <c r="DGQ69" s="287"/>
      <c r="DGR69" s="285"/>
      <c r="DGS69" s="287"/>
      <c r="DGT69" s="287"/>
      <c r="DGU69" s="285"/>
      <c r="DGV69" s="287"/>
      <c r="DGW69" s="287"/>
      <c r="DGX69" s="285"/>
      <c r="DGY69" s="287"/>
      <c r="DGZ69" s="287"/>
      <c r="DHA69" s="285"/>
      <c r="DHB69" s="287"/>
      <c r="DHC69" s="287"/>
      <c r="DHD69" s="285"/>
      <c r="DHE69" s="287"/>
      <c r="DHF69" s="287"/>
      <c r="DHG69" s="285"/>
      <c r="DHH69" s="287"/>
      <c r="DHI69" s="287"/>
      <c r="DHJ69" s="285"/>
      <c r="DHK69" s="287"/>
      <c r="DHL69" s="287"/>
      <c r="DHM69" s="285"/>
      <c r="DHN69" s="286"/>
      <c r="DHO69" s="286"/>
      <c r="DHP69" s="286"/>
      <c r="DHQ69" s="287"/>
      <c r="DHR69" s="287"/>
      <c r="DHS69" s="285"/>
      <c r="DHT69" s="286"/>
      <c r="DHU69" s="286"/>
      <c r="DHV69" s="286"/>
      <c r="DHW69" s="287"/>
      <c r="DHX69" s="287"/>
      <c r="DHY69" s="285"/>
      <c r="DHZ69" s="287"/>
      <c r="DIA69" s="287"/>
      <c r="DIB69" s="285"/>
      <c r="DIC69" s="286"/>
      <c r="DID69" s="286"/>
      <c r="DIE69" s="286"/>
      <c r="DIF69" s="286"/>
      <c r="DIG69" s="286"/>
      <c r="DIH69" s="286"/>
      <c r="DII69" s="163"/>
      <c r="DIJ69" s="154"/>
      <c r="DIK69" s="287"/>
      <c r="DIL69" s="287"/>
      <c r="DIM69" s="285"/>
      <c r="DIN69" s="287"/>
      <c r="DIO69" s="287"/>
      <c r="DIP69" s="285"/>
      <c r="DIQ69" s="287"/>
      <c r="DIR69" s="287"/>
      <c r="DIS69" s="285"/>
      <c r="DIT69" s="287"/>
      <c r="DIU69" s="287"/>
      <c r="DIV69" s="285"/>
      <c r="DIW69" s="287"/>
      <c r="DIX69" s="287"/>
      <c r="DIY69" s="285"/>
      <c r="DIZ69" s="287"/>
      <c r="DJA69" s="287"/>
      <c r="DJB69" s="285"/>
      <c r="DJC69" s="287"/>
      <c r="DJD69" s="287"/>
      <c r="DJE69" s="285"/>
      <c r="DJF69" s="287"/>
      <c r="DJG69" s="287"/>
      <c r="DJH69" s="285"/>
      <c r="DJI69" s="287"/>
      <c r="DJJ69" s="287"/>
      <c r="DJK69" s="285"/>
      <c r="DJL69" s="287"/>
      <c r="DJM69" s="287"/>
      <c r="DJN69" s="285"/>
      <c r="DJO69" s="287"/>
      <c r="DJP69" s="287"/>
      <c r="DJQ69" s="285"/>
      <c r="DJR69" s="287"/>
      <c r="DJS69" s="287"/>
      <c r="DJT69" s="285"/>
      <c r="DJU69" s="287"/>
      <c r="DJV69" s="287"/>
      <c r="DJW69" s="285"/>
      <c r="DJX69" s="287"/>
      <c r="DJY69" s="287"/>
      <c r="DJZ69" s="285"/>
      <c r="DKA69" s="287"/>
      <c r="DKB69" s="287"/>
      <c r="DKC69" s="285"/>
      <c r="DKD69" s="287"/>
      <c r="DKE69" s="287"/>
      <c r="DKF69" s="285"/>
      <c r="DKG69" s="287"/>
      <c r="DKH69" s="287"/>
      <c r="DKI69" s="285"/>
      <c r="DKJ69" s="287"/>
      <c r="DKK69" s="287"/>
      <c r="DKL69" s="285"/>
      <c r="DKM69" s="287"/>
      <c r="DKN69" s="287"/>
      <c r="DKO69" s="285"/>
      <c r="DKP69" s="287"/>
      <c r="DKQ69" s="287"/>
      <c r="DKR69" s="285"/>
      <c r="DKS69" s="287"/>
      <c r="DKT69" s="287"/>
      <c r="DKU69" s="285"/>
      <c r="DKV69" s="286"/>
      <c r="DKW69" s="286"/>
      <c r="DKX69" s="286"/>
      <c r="DKY69" s="287"/>
      <c r="DKZ69" s="287"/>
      <c r="DLA69" s="285"/>
      <c r="DLB69" s="286"/>
      <c r="DLC69" s="286"/>
      <c r="DLD69" s="286"/>
      <c r="DLE69" s="287"/>
      <c r="DLF69" s="287"/>
      <c r="DLG69" s="285"/>
      <c r="DLH69" s="287"/>
      <c r="DLI69" s="287"/>
      <c r="DLJ69" s="285"/>
      <c r="DLK69" s="286"/>
      <c r="DLL69" s="286"/>
      <c r="DLM69" s="286"/>
      <c r="DLN69" s="286"/>
      <c r="DLO69" s="286"/>
      <c r="DLP69" s="286"/>
      <c r="DLQ69" s="163"/>
      <c r="DLR69" s="154"/>
      <c r="DLS69" s="287"/>
      <c r="DLT69" s="287"/>
      <c r="DLU69" s="285"/>
      <c r="DLV69" s="287"/>
      <c r="DLW69" s="287"/>
      <c r="DLX69" s="285"/>
      <c r="DLY69" s="287"/>
      <c r="DLZ69" s="287"/>
      <c r="DMA69" s="285"/>
      <c r="DMB69" s="287"/>
      <c r="DMC69" s="287"/>
      <c r="DMD69" s="285"/>
      <c r="DME69" s="287"/>
      <c r="DMF69" s="287"/>
      <c r="DMG69" s="285"/>
      <c r="DMH69" s="287"/>
      <c r="DMI69" s="287"/>
      <c r="DMJ69" s="285"/>
      <c r="DMK69" s="287"/>
      <c r="DML69" s="287"/>
      <c r="DMM69" s="285"/>
      <c r="DMN69" s="287"/>
      <c r="DMO69" s="287"/>
      <c r="DMP69" s="285"/>
      <c r="DMQ69" s="287"/>
      <c r="DMR69" s="287"/>
      <c r="DMS69" s="285"/>
      <c r="DMT69" s="287"/>
      <c r="DMU69" s="287"/>
      <c r="DMV69" s="285"/>
      <c r="DMW69" s="287"/>
      <c r="DMX69" s="287"/>
      <c r="DMY69" s="285"/>
      <c r="DMZ69" s="287"/>
      <c r="DNA69" s="287"/>
      <c r="DNB69" s="285"/>
      <c r="DNC69" s="287"/>
      <c r="DND69" s="287"/>
      <c r="DNE69" s="285"/>
      <c r="DNF69" s="287"/>
      <c r="DNG69" s="287"/>
      <c r="DNH69" s="285"/>
      <c r="DNI69" s="287"/>
      <c r="DNJ69" s="287"/>
      <c r="DNK69" s="285"/>
      <c r="DNL69" s="287"/>
      <c r="DNM69" s="287"/>
      <c r="DNN69" s="285"/>
      <c r="DNO69" s="287"/>
      <c r="DNP69" s="287"/>
      <c r="DNQ69" s="285"/>
      <c r="DNR69" s="287"/>
      <c r="DNS69" s="287"/>
      <c r="DNT69" s="285"/>
      <c r="DNU69" s="287"/>
      <c r="DNV69" s="287"/>
      <c r="DNW69" s="285"/>
      <c r="DNX69" s="287"/>
      <c r="DNY69" s="287"/>
      <c r="DNZ69" s="285"/>
      <c r="DOA69" s="287"/>
      <c r="DOB69" s="287"/>
      <c r="DOC69" s="285"/>
      <c r="DOD69" s="286"/>
      <c r="DOE69" s="286"/>
      <c r="DOF69" s="286"/>
      <c r="DOG69" s="287"/>
      <c r="DOH69" s="287"/>
      <c r="DOI69" s="285"/>
      <c r="DOJ69" s="286"/>
      <c r="DOK69" s="286"/>
      <c r="DOL69" s="286"/>
      <c r="DOM69" s="287"/>
      <c r="DON69" s="287"/>
      <c r="DOO69" s="285"/>
      <c r="DOP69" s="287"/>
      <c r="DOQ69" s="287"/>
      <c r="DOR69" s="285"/>
      <c r="DOS69" s="286"/>
      <c r="DOT69" s="286"/>
      <c r="DOU69" s="286"/>
      <c r="DOV69" s="286"/>
      <c r="DOW69" s="286"/>
      <c r="DOX69" s="286"/>
      <c r="DOY69" s="163"/>
      <c r="DOZ69" s="154"/>
      <c r="DPA69" s="287"/>
      <c r="DPB69" s="287"/>
      <c r="DPC69" s="285"/>
      <c r="DPD69" s="287"/>
      <c r="DPE69" s="287"/>
      <c r="DPF69" s="285"/>
      <c r="DPG69" s="287"/>
      <c r="DPH69" s="287"/>
      <c r="DPI69" s="285"/>
      <c r="DPJ69" s="287"/>
      <c r="DPK69" s="287"/>
      <c r="DPL69" s="285"/>
      <c r="DPM69" s="287"/>
      <c r="DPN69" s="287"/>
      <c r="DPO69" s="285"/>
      <c r="DPP69" s="287"/>
      <c r="DPQ69" s="287"/>
      <c r="DPR69" s="285"/>
      <c r="DPS69" s="287"/>
      <c r="DPT69" s="287"/>
      <c r="DPU69" s="285"/>
      <c r="DPV69" s="287"/>
      <c r="DPW69" s="287"/>
      <c r="DPX69" s="285"/>
      <c r="DPY69" s="287"/>
      <c r="DPZ69" s="287"/>
      <c r="DQA69" s="285"/>
      <c r="DQB69" s="287"/>
      <c r="DQC69" s="287"/>
      <c r="DQD69" s="285"/>
      <c r="DQE69" s="287"/>
      <c r="DQF69" s="287"/>
      <c r="DQG69" s="285"/>
      <c r="DQH69" s="287"/>
      <c r="DQI69" s="287"/>
      <c r="DQJ69" s="285"/>
      <c r="DQK69" s="287"/>
      <c r="DQL69" s="287"/>
      <c r="DQM69" s="285"/>
      <c r="DQN69" s="287"/>
      <c r="DQO69" s="287"/>
      <c r="DQP69" s="285"/>
      <c r="DQQ69" s="287"/>
      <c r="DQR69" s="287"/>
      <c r="DQS69" s="285"/>
      <c r="DQT69" s="287"/>
      <c r="DQU69" s="287"/>
      <c r="DQV69" s="285"/>
      <c r="DQW69" s="287"/>
      <c r="DQX69" s="287"/>
      <c r="DQY69" s="285"/>
      <c r="DQZ69" s="287"/>
      <c r="DRA69" s="287"/>
      <c r="DRB69" s="285"/>
      <c r="DRC69" s="287"/>
      <c r="DRD69" s="287"/>
      <c r="DRE69" s="285"/>
      <c r="DRF69" s="287"/>
      <c r="DRG69" s="287"/>
      <c r="DRH69" s="285"/>
      <c r="DRI69" s="287"/>
      <c r="DRJ69" s="287"/>
      <c r="DRK69" s="285"/>
      <c r="DRL69" s="286"/>
      <c r="DRM69" s="286"/>
      <c r="DRN69" s="286"/>
      <c r="DRO69" s="287"/>
      <c r="DRP69" s="287"/>
      <c r="DRQ69" s="285"/>
      <c r="DRR69" s="286"/>
      <c r="DRS69" s="286"/>
      <c r="DRT69" s="286"/>
      <c r="DRU69" s="287"/>
      <c r="DRV69" s="287"/>
      <c r="DRW69" s="285"/>
      <c r="DRX69" s="287"/>
      <c r="DRY69" s="287"/>
      <c r="DRZ69" s="285"/>
      <c r="DSA69" s="286"/>
      <c r="DSB69" s="286"/>
      <c r="DSC69" s="286"/>
      <c r="DSD69" s="286"/>
      <c r="DSE69" s="286"/>
      <c r="DSF69" s="286"/>
      <c r="DSG69" s="163"/>
      <c r="DSH69" s="154"/>
      <c r="DSI69" s="287"/>
      <c r="DSJ69" s="287"/>
      <c r="DSK69" s="285"/>
      <c r="DSL69" s="287"/>
      <c r="DSM69" s="287"/>
      <c r="DSN69" s="285"/>
      <c r="DSO69" s="287"/>
      <c r="DSP69" s="287"/>
      <c r="DSQ69" s="285"/>
      <c r="DSR69" s="287"/>
      <c r="DSS69" s="287"/>
      <c r="DST69" s="285"/>
      <c r="DSU69" s="287"/>
      <c r="DSV69" s="287"/>
      <c r="DSW69" s="285"/>
      <c r="DSX69" s="287"/>
      <c r="DSY69" s="287"/>
      <c r="DSZ69" s="285"/>
      <c r="DTA69" s="287"/>
      <c r="DTB69" s="287"/>
      <c r="DTC69" s="285"/>
      <c r="DTD69" s="287"/>
      <c r="DTE69" s="287"/>
      <c r="DTF69" s="285"/>
      <c r="DTG69" s="287"/>
      <c r="DTH69" s="287"/>
      <c r="DTI69" s="285"/>
      <c r="DTJ69" s="287"/>
      <c r="DTK69" s="287"/>
      <c r="DTL69" s="285"/>
      <c r="DTM69" s="287"/>
      <c r="DTN69" s="287"/>
      <c r="DTO69" s="285"/>
      <c r="DTP69" s="287"/>
      <c r="DTQ69" s="287"/>
      <c r="DTR69" s="285"/>
      <c r="DTS69" s="287"/>
      <c r="DTT69" s="287"/>
      <c r="DTU69" s="285"/>
      <c r="DTV69" s="287"/>
      <c r="DTW69" s="287"/>
      <c r="DTX69" s="285"/>
      <c r="DTY69" s="287"/>
      <c r="DTZ69" s="287"/>
      <c r="DUA69" s="285"/>
      <c r="DUB69" s="287"/>
      <c r="DUC69" s="287"/>
      <c r="DUD69" s="285"/>
      <c r="DUE69" s="287"/>
      <c r="DUF69" s="287"/>
      <c r="DUG69" s="285"/>
      <c r="DUH69" s="287"/>
      <c r="DUI69" s="287"/>
      <c r="DUJ69" s="285"/>
      <c r="DUK69" s="287"/>
      <c r="DUL69" s="287"/>
      <c r="DUM69" s="285"/>
      <c r="DUN69" s="287"/>
      <c r="DUO69" s="287"/>
      <c r="DUP69" s="285"/>
      <c r="DUQ69" s="287"/>
      <c r="DUR69" s="287"/>
      <c r="DUS69" s="285"/>
      <c r="DUT69" s="286"/>
      <c r="DUU69" s="286"/>
      <c r="DUV69" s="286"/>
      <c r="DUW69" s="287"/>
      <c r="DUX69" s="287"/>
      <c r="DUY69" s="285"/>
      <c r="DUZ69" s="286"/>
      <c r="DVA69" s="286"/>
      <c r="DVB69" s="286"/>
      <c r="DVC69" s="287"/>
      <c r="DVD69" s="287"/>
      <c r="DVE69" s="285"/>
      <c r="DVF69" s="287"/>
      <c r="DVG69" s="287"/>
      <c r="DVH69" s="285"/>
      <c r="DVI69" s="286"/>
      <c r="DVJ69" s="286"/>
      <c r="DVK69" s="286"/>
      <c r="DVL69" s="286"/>
      <c r="DVM69" s="286"/>
      <c r="DVN69" s="286"/>
      <c r="DVO69" s="163"/>
      <c r="DVP69" s="154"/>
      <c r="DVQ69" s="287"/>
      <c r="DVR69" s="287"/>
      <c r="DVS69" s="285"/>
      <c r="DVT69" s="287"/>
      <c r="DVU69" s="287"/>
      <c r="DVV69" s="285"/>
      <c r="DVW69" s="287"/>
      <c r="DVX69" s="287"/>
      <c r="DVY69" s="285"/>
      <c r="DVZ69" s="287"/>
      <c r="DWA69" s="287"/>
      <c r="DWB69" s="285"/>
      <c r="DWC69" s="287"/>
      <c r="DWD69" s="287"/>
      <c r="DWE69" s="285"/>
      <c r="DWF69" s="287"/>
      <c r="DWG69" s="287"/>
      <c r="DWH69" s="285"/>
      <c r="DWI69" s="287"/>
      <c r="DWJ69" s="287"/>
      <c r="DWK69" s="285"/>
      <c r="DWL69" s="287"/>
      <c r="DWM69" s="287"/>
      <c r="DWN69" s="285"/>
      <c r="DWO69" s="287"/>
      <c r="DWP69" s="287"/>
      <c r="DWQ69" s="285"/>
      <c r="DWR69" s="287"/>
      <c r="DWS69" s="287"/>
      <c r="DWT69" s="285"/>
      <c r="DWU69" s="287"/>
      <c r="DWV69" s="287"/>
      <c r="DWW69" s="285"/>
      <c r="DWX69" s="287"/>
      <c r="DWY69" s="287"/>
      <c r="DWZ69" s="285"/>
      <c r="DXA69" s="287"/>
      <c r="DXB69" s="287"/>
      <c r="DXC69" s="285"/>
      <c r="DXD69" s="287"/>
      <c r="DXE69" s="287"/>
      <c r="DXF69" s="285"/>
      <c r="DXG69" s="287"/>
      <c r="DXH69" s="287"/>
      <c r="DXI69" s="285"/>
      <c r="DXJ69" s="287"/>
      <c r="DXK69" s="287"/>
      <c r="DXL69" s="285"/>
      <c r="DXM69" s="287"/>
      <c r="DXN69" s="287"/>
      <c r="DXO69" s="285"/>
      <c r="DXP69" s="287"/>
      <c r="DXQ69" s="287"/>
      <c r="DXR69" s="285"/>
      <c r="DXS69" s="287"/>
      <c r="DXT69" s="287"/>
      <c r="DXU69" s="285"/>
      <c r="DXV69" s="287"/>
      <c r="DXW69" s="287"/>
      <c r="DXX69" s="285"/>
      <c r="DXY69" s="287"/>
      <c r="DXZ69" s="287"/>
      <c r="DYA69" s="285"/>
      <c r="DYB69" s="286"/>
      <c r="DYC69" s="286"/>
      <c r="DYD69" s="286"/>
      <c r="DYE69" s="287"/>
      <c r="DYF69" s="287"/>
      <c r="DYG69" s="285"/>
      <c r="DYH69" s="286"/>
      <c r="DYI69" s="286"/>
      <c r="DYJ69" s="286"/>
      <c r="DYK69" s="287"/>
      <c r="DYL69" s="287"/>
      <c r="DYM69" s="285"/>
      <c r="DYN69" s="287"/>
      <c r="DYO69" s="287"/>
      <c r="DYP69" s="285"/>
      <c r="DYQ69" s="286"/>
      <c r="DYR69" s="286"/>
      <c r="DYS69" s="286"/>
      <c r="DYT69" s="286"/>
      <c r="DYU69" s="286"/>
      <c r="DYV69" s="286"/>
      <c r="DYW69" s="163"/>
      <c r="DYX69" s="154"/>
      <c r="DYY69" s="287"/>
      <c r="DYZ69" s="287"/>
      <c r="DZA69" s="285"/>
      <c r="DZB69" s="287"/>
      <c r="DZC69" s="287"/>
      <c r="DZD69" s="285"/>
      <c r="DZE69" s="287"/>
      <c r="DZF69" s="287"/>
      <c r="DZG69" s="285"/>
      <c r="DZH69" s="287"/>
      <c r="DZI69" s="287"/>
      <c r="DZJ69" s="285"/>
      <c r="DZK69" s="287"/>
      <c r="DZL69" s="287"/>
      <c r="DZM69" s="285"/>
      <c r="DZN69" s="287"/>
      <c r="DZO69" s="287"/>
      <c r="DZP69" s="285"/>
      <c r="DZQ69" s="287"/>
      <c r="DZR69" s="287"/>
      <c r="DZS69" s="285"/>
      <c r="DZT69" s="287"/>
      <c r="DZU69" s="287"/>
      <c r="DZV69" s="285"/>
      <c r="DZW69" s="287"/>
      <c r="DZX69" s="287"/>
      <c r="DZY69" s="285"/>
      <c r="DZZ69" s="287"/>
      <c r="EAA69" s="287"/>
      <c r="EAB69" s="285"/>
      <c r="EAC69" s="287"/>
      <c r="EAD69" s="287"/>
      <c r="EAE69" s="285"/>
      <c r="EAF69" s="287"/>
      <c r="EAG69" s="287"/>
      <c r="EAH69" s="285"/>
      <c r="EAI69" s="287"/>
      <c r="EAJ69" s="287"/>
      <c r="EAK69" s="285"/>
      <c r="EAL69" s="287"/>
      <c r="EAM69" s="287"/>
      <c r="EAN69" s="285"/>
      <c r="EAO69" s="287"/>
      <c r="EAP69" s="287"/>
      <c r="EAQ69" s="285"/>
      <c r="EAR69" s="287"/>
      <c r="EAS69" s="287"/>
      <c r="EAT69" s="285"/>
      <c r="EAU69" s="287"/>
      <c r="EAV69" s="287"/>
      <c r="EAW69" s="285"/>
      <c r="EAX69" s="287"/>
      <c r="EAY69" s="287"/>
      <c r="EAZ69" s="285"/>
      <c r="EBA69" s="287"/>
      <c r="EBB69" s="287"/>
      <c r="EBC69" s="285"/>
      <c r="EBD69" s="287"/>
      <c r="EBE69" s="287"/>
      <c r="EBF69" s="285"/>
      <c r="EBG69" s="287"/>
      <c r="EBH69" s="287"/>
      <c r="EBI69" s="285"/>
      <c r="EBJ69" s="286"/>
      <c r="EBK69" s="286"/>
      <c r="EBL69" s="286"/>
      <c r="EBM69" s="287"/>
      <c r="EBN69" s="287"/>
      <c r="EBO69" s="285"/>
      <c r="EBP69" s="286"/>
      <c r="EBQ69" s="286"/>
      <c r="EBR69" s="286"/>
      <c r="EBS69" s="287"/>
      <c r="EBT69" s="287"/>
      <c r="EBU69" s="285"/>
      <c r="EBV69" s="287"/>
      <c r="EBW69" s="287"/>
      <c r="EBX69" s="285"/>
      <c r="EBY69" s="286"/>
      <c r="EBZ69" s="286"/>
      <c r="ECA69" s="286"/>
      <c r="ECB69" s="286"/>
      <c r="ECC69" s="286"/>
      <c r="ECD69" s="286"/>
      <c r="ECE69" s="163"/>
      <c r="ECF69" s="154"/>
      <c r="ECG69" s="287"/>
      <c r="ECH69" s="287"/>
      <c r="ECI69" s="285"/>
      <c r="ECJ69" s="287"/>
      <c r="ECK69" s="287"/>
      <c r="ECL69" s="285"/>
      <c r="ECM69" s="287"/>
      <c r="ECN69" s="287"/>
      <c r="ECO69" s="285"/>
      <c r="ECP69" s="287"/>
      <c r="ECQ69" s="287"/>
      <c r="ECR69" s="285"/>
      <c r="ECS69" s="287"/>
      <c r="ECT69" s="287"/>
      <c r="ECU69" s="285"/>
      <c r="ECV69" s="287"/>
      <c r="ECW69" s="287"/>
      <c r="ECX69" s="285"/>
      <c r="ECY69" s="287"/>
      <c r="ECZ69" s="287"/>
      <c r="EDA69" s="285"/>
      <c r="EDB69" s="287"/>
      <c r="EDC69" s="287"/>
      <c r="EDD69" s="285"/>
      <c r="EDE69" s="287"/>
      <c r="EDF69" s="287"/>
      <c r="EDG69" s="285"/>
      <c r="EDH69" s="287"/>
      <c r="EDI69" s="287"/>
      <c r="EDJ69" s="285"/>
      <c r="EDK69" s="287"/>
      <c r="EDL69" s="287"/>
      <c r="EDM69" s="285"/>
      <c r="EDN69" s="287"/>
      <c r="EDO69" s="287"/>
      <c r="EDP69" s="285"/>
      <c r="EDQ69" s="287"/>
      <c r="EDR69" s="287"/>
      <c r="EDS69" s="285"/>
      <c r="EDT69" s="287"/>
      <c r="EDU69" s="287"/>
      <c r="EDV69" s="285"/>
      <c r="EDW69" s="287"/>
      <c r="EDX69" s="287"/>
      <c r="EDY69" s="285"/>
      <c r="EDZ69" s="287"/>
      <c r="EEA69" s="287"/>
      <c r="EEB69" s="285"/>
      <c r="EEC69" s="287"/>
      <c r="EED69" s="287"/>
      <c r="EEE69" s="285"/>
      <c r="EEF69" s="287"/>
      <c r="EEG69" s="287"/>
      <c r="EEH69" s="285"/>
      <c r="EEI69" s="287"/>
      <c r="EEJ69" s="287"/>
      <c r="EEK69" s="285"/>
      <c r="EEL69" s="287"/>
      <c r="EEM69" s="287"/>
      <c r="EEN69" s="285"/>
      <c r="EEO69" s="287"/>
      <c r="EEP69" s="287"/>
      <c r="EEQ69" s="285"/>
      <c r="EER69" s="286"/>
      <c r="EES69" s="286"/>
      <c r="EET69" s="286"/>
      <c r="EEU69" s="287"/>
      <c r="EEV69" s="287"/>
      <c r="EEW69" s="285"/>
      <c r="EEX69" s="286"/>
      <c r="EEY69" s="286"/>
      <c r="EEZ69" s="286"/>
      <c r="EFA69" s="287"/>
      <c r="EFB69" s="287"/>
      <c r="EFC69" s="285"/>
      <c r="EFD69" s="287"/>
      <c r="EFE69" s="287"/>
      <c r="EFF69" s="285"/>
      <c r="EFG69" s="286"/>
      <c r="EFH69" s="286"/>
      <c r="EFI69" s="286"/>
      <c r="EFJ69" s="286"/>
      <c r="EFK69" s="286"/>
      <c r="EFL69" s="286"/>
      <c r="EFM69" s="163"/>
      <c r="EFN69" s="154"/>
      <c r="EFO69" s="287"/>
      <c r="EFP69" s="287"/>
      <c r="EFQ69" s="285"/>
      <c r="EFR69" s="287"/>
      <c r="EFS69" s="287"/>
      <c r="EFT69" s="285"/>
      <c r="EFU69" s="287"/>
      <c r="EFV69" s="287"/>
      <c r="EFW69" s="285"/>
      <c r="EFX69" s="287"/>
      <c r="EFY69" s="287"/>
      <c r="EFZ69" s="285"/>
      <c r="EGA69" s="287"/>
      <c r="EGB69" s="287"/>
      <c r="EGC69" s="285"/>
      <c r="EGD69" s="287"/>
      <c r="EGE69" s="287"/>
      <c r="EGF69" s="285"/>
      <c r="EGG69" s="287"/>
      <c r="EGH69" s="287"/>
      <c r="EGI69" s="285"/>
      <c r="EGJ69" s="287"/>
      <c r="EGK69" s="287"/>
      <c r="EGL69" s="285"/>
      <c r="EGM69" s="287"/>
      <c r="EGN69" s="287"/>
      <c r="EGO69" s="285"/>
      <c r="EGP69" s="287"/>
      <c r="EGQ69" s="287"/>
      <c r="EGR69" s="285"/>
      <c r="EGS69" s="287"/>
      <c r="EGT69" s="287"/>
      <c r="EGU69" s="285"/>
      <c r="EGV69" s="287"/>
      <c r="EGW69" s="287"/>
      <c r="EGX69" s="285"/>
      <c r="EGY69" s="287"/>
      <c r="EGZ69" s="287"/>
      <c r="EHA69" s="285"/>
      <c r="EHB69" s="287"/>
      <c r="EHC69" s="287"/>
      <c r="EHD69" s="285"/>
      <c r="EHE69" s="287"/>
      <c r="EHF69" s="287"/>
      <c r="EHG69" s="285"/>
      <c r="EHH69" s="287"/>
      <c r="EHI69" s="287"/>
      <c r="EHJ69" s="285"/>
      <c r="EHK69" s="287"/>
      <c r="EHL69" s="287"/>
      <c r="EHM69" s="285"/>
      <c r="EHN69" s="287"/>
      <c r="EHO69" s="287"/>
      <c r="EHP69" s="285"/>
      <c r="EHQ69" s="287"/>
      <c r="EHR69" s="287"/>
      <c r="EHS69" s="285"/>
      <c r="EHT69" s="287"/>
      <c r="EHU69" s="287"/>
      <c r="EHV69" s="285"/>
      <c r="EHW69" s="287"/>
      <c r="EHX69" s="287"/>
      <c r="EHY69" s="285"/>
      <c r="EHZ69" s="286"/>
      <c r="EIA69" s="286"/>
      <c r="EIB69" s="286"/>
      <c r="EIC69" s="287"/>
      <c r="EID69" s="287"/>
      <c r="EIE69" s="285"/>
      <c r="EIF69" s="286"/>
      <c r="EIG69" s="286"/>
      <c r="EIH69" s="286"/>
      <c r="EII69" s="287"/>
      <c r="EIJ69" s="287"/>
      <c r="EIK69" s="285"/>
      <c r="EIL69" s="287"/>
      <c r="EIM69" s="287"/>
      <c r="EIN69" s="285"/>
      <c r="EIO69" s="286"/>
      <c r="EIP69" s="286"/>
      <c r="EIQ69" s="286"/>
      <c r="EIR69" s="286"/>
      <c r="EIS69" s="286"/>
      <c r="EIT69" s="286"/>
      <c r="EIU69" s="163"/>
      <c r="EIV69" s="154"/>
      <c r="EIW69" s="287"/>
      <c r="EIX69" s="287"/>
      <c r="EIY69" s="285"/>
      <c r="EIZ69" s="287"/>
      <c r="EJA69" s="287"/>
      <c r="EJB69" s="285"/>
      <c r="EJC69" s="287"/>
      <c r="EJD69" s="287"/>
      <c r="EJE69" s="285"/>
      <c r="EJF69" s="287"/>
      <c r="EJG69" s="287"/>
      <c r="EJH69" s="285"/>
      <c r="EJI69" s="287"/>
      <c r="EJJ69" s="287"/>
      <c r="EJK69" s="285"/>
      <c r="EJL69" s="287"/>
      <c r="EJM69" s="287"/>
      <c r="EJN69" s="285"/>
      <c r="EJO69" s="287"/>
      <c r="EJP69" s="287"/>
      <c r="EJQ69" s="285"/>
      <c r="EJR69" s="287"/>
      <c r="EJS69" s="287"/>
      <c r="EJT69" s="285"/>
      <c r="EJU69" s="287"/>
      <c r="EJV69" s="287"/>
      <c r="EJW69" s="285"/>
      <c r="EJX69" s="287"/>
      <c r="EJY69" s="287"/>
      <c r="EJZ69" s="285"/>
      <c r="EKA69" s="287"/>
      <c r="EKB69" s="287"/>
      <c r="EKC69" s="285"/>
      <c r="EKD69" s="287"/>
      <c r="EKE69" s="287"/>
      <c r="EKF69" s="285"/>
      <c r="EKG69" s="287"/>
      <c r="EKH69" s="287"/>
      <c r="EKI69" s="285"/>
      <c r="EKJ69" s="287"/>
      <c r="EKK69" s="287"/>
      <c r="EKL69" s="285"/>
      <c r="EKM69" s="287"/>
      <c r="EKN69" s="287"/>
      <c r="EKO69" s="285"/>
      <c r="EKP69" s="287"/>
      <c r="EKQ69" s="287"/>
      <c r="EKR69" s="285"/>
      <c r="EKS69" s="287"/>
      <c r="EKT69" s="287"/>
      <c r="EKU69" s="285"/>
      <c r="EKV69" s="287"/>
      <c r="EKW69" s="287"/>
      <c r="EKX69" s="285"/>
      <c r="EKY69" s="287"/>
      <c r="EKZ69" s="287"/>
      <c r="ELA69" s="285"/>
      <c r="ELB69" s="287"/>
      <c r="ELC69" s="287"/>
      <c r="ELD69" s="285"/>
      <c r="ELE69" s="287"/>
      <c r="ELF69" s="287"/>
      <c r="ELG69" s="285"/>
      <c r="ELH69" s="286"/>
      <c r="ELI69" s="286"/>
      <c r="ELJ69" s="286"/>
      <c r="ELK69" s="287"/>
      <c r="ELL69" s="287"/>
      <c r="ELM69" s="285"/>
      <c r="ELN69" s="286"/>
      <c r="ELO69" s="286"/>
      <c r="ELP69" s="286"/>
      <c r="ELQ69" s="287"/>
      <c r="ELR69" s="287"/>
      <c r="ELS69" s="285"/>
      <c r="ELT69" s="287"/>
      <c r="ELU69" s="287"/>
      <c r="ELV69" s="285"/>
      <c r="ELW69" s="286"/>
      <c r="ELX69" s="286"/>
      <c r="ELY69" s="286"/>
      <c r="ELZ69" s="286"/>
      <c r="EMA69" s="286"/>
      <c r="EMB69" s="286"/>
      <c r="EMC69" s="163"/>
      <c r="EMD69" s="154"/>
      <c r="EME69" s="287"/>
      <c r="EMF69" s="287"/>
      <c r="EMG69" s="285"/>
      <c r="EMH69" s="287"/>
      <c r="EMI69" s="287"/>
      <c r="EMJ69" s="285"/>
      <c r="EMK69" s="287"/>
      <c r="EML69" s="287"/>
      <c r="EMM69" s="285"/>
      <c r="EMN69" s="287"/>
      <c r="EMO69" s="287"/>
      <c r="EMP69" s="285"/>
      <c r="EMQ69" s="287"/>
      <c r="EMR69" s="287"/>
      <c r="EMS69" s="285"/>
      <c r="EMT69" s="287"/>
      <c r="EMU69" s="287"/>
      <c r="EMV69" s="285"/>
      <c r="EMW69" s="287"/>
      <c r="EMX69" s="287"/>
      <c r="EMY69" s="285"/>
      <c r="EMZ69" s="287"/>
      <c r="ENA69" s="287"/>
      <c r="ENB69" s="285"/>
      <c r="ENC69" s="287"/>
      <c r="END69" s="287"/>
      <c r="ENE69" s="285"/>
      <c r="ENF69" s="287"/>
      <c r="ENG69" s="287"/>
      <c r="ENH69" s="285"/>
      <c r="ENI69" s="287"/>
      <c r="ENJ69" s="287"/>
      <c r="ENK69" s="285"/>
      <c r="ENL69" s="287"/>
      <c r="ENM69" s="287"/>
      <c r="ENN69" s="285"/>
      <c r="ENO69" s="287"/>
      <c r="ENP69" s="287"/>
      <c r="ENQ69" s="285"/>
      <c r="ENR69" s="287"/>
      <c r="ENS69" s="287"/>
      <c r="ENT69" s="285"/>
      <c r="ENU69" s="287"/>
      <c r="ENV69" s="287"/>
      <c r="ENW69" s="285"/>
      <c r="ENX69" s="287"/>
      <c r="ENY69" s="287"/>
      <c r="ENZ69" s="285"/>
      <c r="EOA69" s="287"/>
      <c r="EOB69" s="287"/>
      <c r="EOC69" s="285"/>
      <c r="EOD69" s="287"/>
      <c r="EOE69" s="287"/>
      <c r="EOF69" s="285"/>
      <c r="EOG69" s="287"/>
      <c r="EOH69" s="287"/>
      <c r="EOI69" s="285"/>
      <c r="EOJ69" s="287"/>
      <c r="EOK69" s="287"/>
      <c r="EOL69" s="285"/>
      <c r="EOM69" s="287"/>
      <c r="EON69" s="287"/>
      <c r="EOO69" s="285"/>
      <c r="EOP69" s="286"/>
      <c r="EOQ69" s="286"/>
      <c r="EOR69" s="286"/>
      <c r="EOS69" s="287"/>
      <c r="EOT69" s="287"/>
      <c r="EOU69" s="285"/>
      <c r="EOV69" s="286"/>
      <c r="EOW69" s="286"/>
      <c r="EOX69" s="286"/>
      <c r="EOY69" s="287"/>
      <c r="EOZ69" s="287"/>
      <c r="EPA69" s="285"/>
      <c r="EPB69" s="287"/>
      <c r="EPC69" s="287"/>
      <c r="EPD69" s="285"/>
      <c r="EPE69" s="286"/>
      <c r="EPF69" s="286"/>
      <c r="EPG69" s="286"/>
      <c r="EPH69" s="286"/>
      <c r="EPI69" s="286"/>
      <c r="EPJ69" s="286"/>
      <c r="EPK69" s="163"/>
      <c r="EPL69" s="154"/>
      <c r="EPM69" s="287"/>
      <c r="EPN69" s="287"/>
      <c r="EPO69" s="285"/>
      <c r="EPP69" s="287"/>
      <c r="EPQ69" s="287"/>
      <c r="EPR69" s="285"/>
      <c r="EPS69" s="287"/>
      <c r="EPT69" s="287"/>
      <c r="EPU69" s="285"/>
      <c r="EPV69" s="287"/>
      <c r="EPW69" s="287"/>
      <c r="EPX69" s="285"/>
      <c r="EPY69" s="287"/>
      <c r="EPZ69" s="287"/>
      <c r="EQA69" s="285"/>
      <c r="EQB69" s="287"/>
      <c r="EQC69" s="287"/>
      <c r="EQD69" s="285"/>
      <c r="EQE69" s="287"/>
      <c r="EQF69" s="287"/>
      <c r="EQG69" s="285"/>
      <c r="EQH69" s="287"/>
      <c r="EQI69" s="287"/>
      <c r="EQJ69" s="285"/>
      <c r="EQK69" s="287"/>
      <c r="EQL69" s="287"/>
      <c r="EQM69" s="285"/>
      <c r="EQN69" s="287"/>
      <c r="EQO69" s="287"/>
      <c r="EQP69" s="285"/>
      <c r="EQQ69" s="287"/>
      <c r="EQR69" s="287"/>
      <c r="EQS69" s="285"/>
      <c r="EQT69" s="287"/>
      <c r="EQU69" s="287"/>
      <c r="EQV69" s="285"/>
      <c r="EQW69" s="287"/>
      <c r="EQX69" s="287"/>
      <c r="EQY69" s="285"/>
      <c r="EQZ69" s="287"/>
      <c r="ERA69" s="287"/>
      <c r="ERB69" s="285"/>
      <c r="ERC69" s="287"/>
      <c r="ERD69" s="287"/>
      <c r="ERE69" s="285"/>
      <c r="ERF69" s="287"/>
      <c r="ERG69" s="287"/>
      <c r="ERH69" s="285"/>
      <c r="ERI69" s="287"/>
      <c r="ERJ69" s="287"/>
      <c r="ERK69" s="285"/>
      <c r="ERL69" s="287"/>
      <c r="ERM69" s="287"/>
      <c r="ERN69" s="285"/>
      <c r="ERO69" s="287"/>
      <c r="ERP69" s="287"/>
      <c r="ERQ69" s="285"/>
      <c r="ERR69" s="287"/>
      <c r="ERS69" s="287"/>
      <c r="ERT69" s="285"/>
      <c r="ERU69" s="287"/>
      <c r="ERV69" s="287"/>
      <c r="ERW69" s="285"/>
      <c r="ERX69" s="286"/>
      <c r="ERY69" s="286"/>
      <c r="ERZ69" s="286"/>
      <c r="ESA69" s="287"/>
      <c r="ESB69" s="287"/>
      <c r="ESC69" s="285"/>
      <c r="ESD69" s="286"/>
      <c r="ESE69" s="286"/>
      <c r="ESF69" s="286"/>
      <c r="ESG69" s="287"/>
      <c r="ESH69" s="287"/>
      <c r="ESI69" s="285"/>
      <c r="ESJ69" s="287"/>
      <c r="ESK69" s="287"/>
      <c r="ESL69" s="285"/>
      <c r="ESM69" s="286"/>
      <c r="ESN69" s="286"/>
      <c r="ESO69" s="286"/>
      <c r="ESP69" s="286"/>
      <c r="ESQ69" s="286"/>
      <c r="ESR69" s="286"/>
      <c r="ESS69" s="163"/>
      <c r="EST69" s="154"/>
      <c r="ESU69" s="287"/>
      <c r="ESV69" s="287"/>
      <c r="ESW69" s="285"/>
      <c r="ESX69" s="287"/>
      <c r="ESY69" s="287"/>
      <c r="ESZ69" s="285"/>
      <c r="ETA69" s="287"/>
      <c r="ETB69" s="287"/>
      <c r="ETC69" s="285"/>
      <c r="ETD69" s="287"/>
      <c r="ETE69" s="287"/>
      <c r="ETF69" s="285"/>
      <c r="ETG69" s="287"/>
      <c r="ETH69" s="287"/>
      <c r="ETI69" s="285"/>
      <c r="ETJ69" s="287"/>
      <c r="ETK69" s="287"/>
      <c r="ETL69" s="285"/>
      <c r="ETM69" s="287"/>
      <c r="ETN69" s="287"/>
      <c r="ETO69" s="285"/>
      <c r="ETP69" s="287"/>
      <c r="ETQ69" s="287"/>
      <c r="ETR69" s="285"/>
      <c r="ETS69" s="287"/>
      <c r="ETT69" s="287"/>
      <c r="ETU69" s="285"/>
      <c r="ETV69" s="287"/>
      <c r="ETW69" s="287"/>
      <c r="ETX69" s="285"/>
      <c r="ETY69" s="287"/>
      <c r="ETZ69" s="287"/>
      <c r="EUA69" s="285"/>
      <c r="EUB69" s="287"/>
      <c r="EUC69" s="287"/>
      <c r="EUD69" s="285"/>
      <c r="EUE69" s="287"/>
      <c r="EUF69" s="287"/>
      <c r="EUG69" s="285"/>
      <c r="EUH69" s="287"/>
      <c r="EUI69" s="287"/>
      <c r="EUJ69" s="285"/>
      <c r="EUK69" s="287"/>
      <c r="EUL69" s="287"/>
      <c r="EUM69" s="285"/>
      <c r="EUN69" s="287"/>
      <c r="EUO69" s="287"/>
      <c r="EUP69" s="285"/>
      <c r="EUQ69" s="287"/>
      <c r="EUR69" s="287"/>
      <c r="EUS69" s="285"/>
      <c r="EUT69" s="287"/>
      <c r="EUU69" s="287"/>
      <c r="EUV69" s="285"/>
      <c r="EUW69" s="287"/>
      <c r="EUX69" s="287"/>
      <c r="EUY69" s="285"/>
      <c r="EUZ69" s="287"/>
      <c r="EVA69" s="287"/>
      <c r="EVB69" s="285"/>
      <c r="EVC69" s="287"/>
      <c r="EVD69" s="287"/>
      <c r="EVE69" s="285"/>
      <c r="EVF69" s="286"/>
      <c r="EVG69" s="286"/>
      <c r="EVH69" s="286"/>
      <c r="EVI69" s="287"/>
      <c r="EVJ69" s="287"/>
      <c r="EVK69" s="285"/>
      <c r="EVL69" s="286"/>
      <c r="EVM69" s="286"/>
      <c r="EVN69" s="286"/>
      <c r="EVO69" s="287"/>
      <c r="EVP69" s="287"/>
      <c r="EVQ69" s="285"/>
      <c r="EVR69" s="287"/>
      <c r="EVS69" s="287"/>
      <c r="EVT69" s="285"/>
      <c r="EVU69" s="286"/>
      <c r="EVV69" s="286"/>
      <c r="EVW69" s="286"/>
      <c r="EVX69" s="286"/>
      <c r="EVY69" s="286"/>
      <c r="EVZ69" s="286"/>
      <c r="EWA69" s="163"/>
      <c r="EWB69" s="154"/>
      <c r="EWC69" s="287"/>
      <c r="EWD69" s="287"/>
      <c r="EWE69" s="285"/>
      <c r="EWF69" s="287"/>
      <c r="EWG69" s="287"/>
      <c r="EWH69" s="285"/>
      <c r="EWI69" s="287"/>
      <c r="EWJ69" s="287"/>
      <c r="EWK69" s="285"/>
      <c r="EWL69" s="287"/>
      <c r="EWM69" s="287"/>
      <c r="EWN69" s="285"/>
      <c r="EWO69" s="287"/>
      <c r="EWP69" s="287"/>
      <c r="EWQ69" s="285"/>
      <c r="EWR69" s="287"/>
      <c r="EWS69" s="287"/>
      <c r="EWT69" s="285"/>
      <c r="EWU69" s="287"/>
      <c r="EWV69" s="287"/>
      <c r="EWW69" s="285"/>
      <c r="EWX69" s="287"/>
      <c r="EWY69" s="287"/>
      <c r="EWZ69" s="285"/>
      <c r="EXA69" s="287"/>
      <c r="EXB69" s="287"/>
      <c r="EXC69" s="285"/>
      <c r="EXD69" s="287"/>
      <c r="EXE69" s="287"/>
      <c r="EXF69" s="285"/>
      <c r="EXG69" s="287"/>
      <c r="EXH69" s="287"/>
      <c r="EXI69" s="285"/>
      <c r="EXJ69" s="287"/>
      <c r="EXK69" s="287"/>
      <c r="EXL69" s="285"/>
      <c r="EXM69" s="287"/>
      <c r="EXN69" s="287"/>
      <c r="EXO69" s="285"/>
      <c r="EXP69" s="287"/>
      <c r="EXQ69" s="287"/>
      <c r="EXR69" s="285"/>
      <c r="EXS69" s="287"/>
      <c r="EXT69" s="287"/>
      <c r="EXU69" s="285"/>
      <c r="EXV69" s="287"/>
      <c r="EXW69" s="287"/>
      <c r="EXX69" s="285"/>
      <c r="EXY69" s="287"/>
      <c r="EXZ69" s="287"/>
      <c r="EYA69" s="285"/>
      <c r="EYB69" s="287"/>
      <c r="EYC69" s="287"/>
      <c r="EYD69" s="285"/>
      <c r="EYE69" s="287"/>
      <c r="EYF69" s="287"/>
      <c r="EYG69" s="285"/>
      <c r="EYH69" s="287"/>
      <c r="EYI69" s="287"/>
      <c r="EYJ69" s="285"/>
      <c r="EYK69" s="287"/>
      <c r="EYL69" s="287"/>
      <c r="EYM69" s="285"/>
      <c r="EYN69" s="286"/>
      <c r="EYO69" s="286"/>
      <c r="EYP69" s="286"/>
      <c r="EYQ69" s="287"/>
      <c r="EYR69" s="287"/>
      <c r="EYS69" s="285"/>
      <c r="EYT69" s="286"/>
      <c r="EYU69" s="286"/>
      <c r="EYV69" s="286"/>
      <c r="EYW69" s="287"/>
      <c r="EYX69" s="287"/>
      <c r="EYY69" s="285"/>
      <c r="EYZ69" s="287"/>
      <c r="EZA69" s="287"/>
      <c r="EZB69" s="285"/>
      <c r="EZC69" s="286"/>
      <c r="EZD69" s="286"/>
      <c r="EZE69" s="286"/>
      <c r="EZF69" s="286"/>
      <c r="EZG69" s="286"/>
      <c r="EZH69" s="286"/>
      <c r="EZI69" s="163"/>
      <c r="EZJ69" s="154"/>
      <c r="EZK69" s="287"/>
      <c r="EZL69" s="287"/>
      <c r="EZM69" s="285"/>
      <c r="EZN69" s="287"/>
      <c r="EZO69" s="287"/>
      <c r="EZP69" s="285"/>
      <c r="EZQ69" s="287"/>
      <c r="EZR69" s="287"/>
      <c r="EZS69" s="285"/>
      <c r="EZT69" s="287"/>
      <c r="EZU69" s="287"/>
      <c r="EZV69" s="285"/>
      <c r="EZW69" s="287"/>
      <c r="EZX69" s="287"/>
      <c r="EZY69" s="285"/>
      <c r="EZZ69" s="287"/>
      <c r="FAA69" s="287"/>
      <c r="FAB69" s="285"/>
      <c r="FAC69" s="287"/>
      <c r="FAD69" s="287"/>
      <c r="FAE69" s="285"/>
      <c r="FAF69" s="287"/>
      <c r="FAG69" s="287"/>
      <c r="FAH69" s="285"/>
      <c r="FAI69" s="287"/>
      <c r="FAJ69" s="287"/>
      <c r="FAK69" s="285"/>
      <c r="FAL69" s="287"/>
      <c r="FAM69" s="287"/>
      <c r="FAN69" s="285"/>
      <c r="FAO69" s="287"/>
      <c r="FAP69" s="287"/>
      <c r="FAQ69" s="285"/>
      <c r="FAR69" s="287"/>
      <c r="FAS69" s="287"/>
      <c r="FAT69" s="285"/>
      <c r="FAU69" s="287"/>
      <c r="FAV69" s="287"/>
      <c r="FAW69" s="285"/>
      <c r="FAX69" s="287"/>
      <c r="FAY69" s="287"/>
      <c r="FAZ69" s="285"/>
      <c r="FBA69" s="287"/>
      <c r="FBB69" s="287"/>
      <c r="FBC69" s="285"/>
      <c r="FBD69" s="287"/>
      <c r="FBE69" s="287"/>
      <c r="FBF69" s="285"/>
      <c r="FBG69" s="287"/>
      <c r="FBH69" s="287"/>
      <c r="FBI69" s="285"/>
      <c r="FBJ69" s="287"/>
      <c r="FBK69" s="287"/>
      <c r="FBL69" s="285"/>
      <c r="FBM69" s="287"/>
      <c r="FBN69" s="287"/>
      <c r="FBO69" s="285"/>
      <c r="FBP69" s="287"/>
      <c r="FBQ69" s="287"/>
      <c r="FBR69" s="285"/>
      <c r="FBS69" s="287"/>
      <c r="FBT69" s="287"/>
      <c r="FBU69" s="285"/>
      <c r="FBV69" s="286"/>
      <c r="FBW69" s="286"/>
      <c r="FBX69" s="286"/>
      <c r="FBY69" s="287"/>
      <c r="FBZ69" s="287"/>
      <c r="FCA69" s="285"/>
      <c r="FCB69" s="286"/>
      <c r="FCC69" s="286"/>
      <c r="FCD69" s="286"/>
      <c r="FCE69" s="287"/>
      <c r="FCF69" s="287"/>
      <c r="FCG69" s="285"/>
      <c r="FCH69" s="287"/>
      <c r="FCI69" s="287"/>
      <c r="FCJ69" s="285"/>
      <c r="FCK69" s="286"/>
      <c r="FCL69" s="286"/>
      <c r="FCM69" s="286"/>
      <c r="FCN69" s="286"/>
      <c r="FCO69" s="286"/>
      <c r="FCP69" s="286"/>
      <c r="FCQ69" s="163"/>
      <c r="FCR69" s="154"/>
      <c r="FCS69" s="287"/>
      <c r="FCT69" s="287"/>
      <c r="FCU69" s="285"/>
      <c r="FCV69" s="287"/>
      <c r="FCW69" s="287"/>
      <c r="FCX69" s="285"/>
      <c r="FCY69" s="287"/>
      <c r="FCZ69" s="287"/>
      <c r="FDA69" s="285"/>
      <c r="FDB69" s="287"/>
      <c r="FDC69" s="287"/>
      <c r="FDD69" s="285"/>
      <c r="FDE69" s="287"/>
      <c r="FDF69" s="287"/>
      <c r="FDG69" s="285"/>
      <c r="FDH69" s="287"/>
      <c r="FDI69" s="287"/>
      <c r="FDJ69" s="285"/>
      <c r="FDK69" s="287"/>
      <c r="FDL69" s="287"/>
      <c r="FDM69" s="285"/>
      <c r="FDN69" s="287"/>
      <c r="FDO69" s="287"/>
      <c r="FDP69" s="285"/>
      <c r="FDQ69" s="287"/>
      <c r="FDR69" s="287"/>
      <c r="FDS69" s="285"/>
      <c r="FDT69" s="287"/>
      <c r="FDU69" s="287"/>
      <c r="FDV69" s="285"/>
      <c r="FDW69" s="287"/>
      <c r="FDX69" s="287"/>
      <c r="FDY69" s="285"/>
      <c r="FDZ69" s="287"/>
      <c r="FEA69" s="287"/>
      <c r="FEB69" s="285"/>
      <c r="FEC69" s="287"/>
      <c r="FED69" s="287"/>
      <c r="FEE69" s="285"/>
      <c r="FEF69" s="287"/>
      <c r="FEG69" s="287"/>
      <c r="FEH69" s="285"/>
      <c r="FEI69" s="287"/>
      <c r="FEJ69" s="287"/>
      <c r="FEK69" s="285"/>
      <c r="FEL69" s="287"/>
      <c r="FEM69" s="287"/>
      <c r="FEN69" s="285"/>
      <c r="FEO69" s="287"/>
      <c r="FEP69" s="287"/>
      <c r="FEQ69" s="285"/>
      <c r="FER69" s="287"/>
      <c r="FES69" s="287"/>
      <c r="FET69" s="285"/>
      <c r="FEU69" s="287"/>
      <c r="FEV69" s="287"/>
      <c r="FEW69" s="285"/>
      <c r="FEX69" s="287"/>
      <c r="FEY69" s="287"/>
      <c r="FEZ69" s="285"/>
      <c r="FFA69" s="287"/>
      <c r="FFB69" s="287"/>
      <c r="FFC69" s="285"/>
      <c r="FFD69" s="286"/>
      <c r="FFE69" s="286"/>
      <c r="FFF69" s="286"/>
      <c r="FFG69" s="287"/>
      <c r="FFH69" s="287"/>
      <c r="FFI69" s="285"/>
      <c r="FFJ69" s="286"/>
      <c r="FFK69" s="286"/>
      <c r="FFL69" s="286"/>
      <c r="FFM69" s="287"/>
      <c r="FFN69" s="287"/>
      <c r="FFO69" s="285"/>
      <c r="FFP69" s="287"/>
      <c r="FFQ69" s="287"/>
      <c r="FFR69" s="285"/>
      <c r="FFS69" s="286"/>
      <c r="FFT69" s="286"/>
      <c r="FFU69" s="286"/>
      <c r="FFV69" s="286"/>
      <c r="FFW69" s="286"/>
      <c r="FFX69" s="286"/>
      <c r="FFY69" s="163"/>
      <c r="FFZ69" s="154"/>
      <c r="FGA69" s="287"/>
      <c r="FGB69" s="287"/>
      <c r="FGC69" s="285"/>
      <c r="FGD69" s="287"/>
      <c r="FGE69" s="287"/>
      <c r="FGF69" s="285"/>
      <c r="FGG69" s="287"/>
      <c r="FGH69" s="287"/>
      <c r="FGI69" s="285"/>
      <c r="FGJ69" s="287"/>
      <c r="FGK69" s="287"/>
      <c r="FGL69" s="285"/>
      <c r="FGM69" s="287"/>
      <c r="FGN69" s="287"/>
      <c r="FGO69" s="285"/>
      <c r="FGP69" s="287"/>
      <c r="FGQ69" s="287"/>
      <c r="FGR69" s="285"/>
      <c r="FGS69" s="287"/>
      <c r="FGT69" s="287"/>
      <c r="FGU69" s="285"/>
      <c r="FGV69" s="287"/>
      <c r="FGW69" s="287"/>
      <c r="FGX69" s="285"/>
      <c r="FGY69" s="287"/>
      <c r="FGZ69" s="287"/>
      <c r="FHA69" s="285"/>
      <c r="FHB69" s="287"/>
      <c r="FHC69" s="287"/>
      <c r="FHD69" s="285"/>
      <c r="FHE69" s="287"/>
      <c r="FHF69" s="287"/>
      <c r="FHG69" s="285"/>
      <c r="FHH69" s="287"/>
      <c r="FHI69" s="287"/>
      <c r="FHJ69" s="285"/>
      <c r="FHK69" s="287"/>
      <c r="FHL69" s="287"/>
      <c r="FHM69" s="285"/>
      <c r="FHN69" s="287"/>
      <c r="FHO69" s="287"/>
      <c r="FHP69" s="285"/>
      <c r="FHQ69" s="287"/>
      <c r="FHR69" s="287"/>
      <c r="FHS69" s="285"/>
      <c r="FHT69" s="287"/>
      <c r="FHU69" s="287"/>
      <c r="FHV69" s="285"/>
      <c r="FHW69" s="287"/>
      <c r="FHX69" s="287"/>
      <c r="FHY69" s="285"/>
      <c r="FHZ69" s="287"/>
      <c r="FIA69" s="287"/>
      <c r="FIB69" s="285"/>
      <c r="FIC69" s="287"/>
      <c r="FID69" s="287"/>
      <c r="FIE69" s="285"/>
      <c r="FIF69" s="287"/>
      <c r="FIG69" s="287"/>
      <c r="FIH69" s="285"/>
      <c r="FII69" s="287"/>
      <c r="FIJ69" s="287"/>
      <c r="FIK69" s="285"/>
      <c r="FIL69" s="286"/>
      <c r="FIM69" s="286"/>
      <c r="FIN69" s="286"/>
      <c r="FIO69" s="287"/>
      <c r="FIP69" s="287"/>
      <c r="FIQ69" s="285"/>
      <c r="FIR69" s="286"/>
      <c r="FIS69" s="286"/>
      <c r="FIT69" s="286"/>
      <c r="FIU69" s="287"/>
      <c r="FIV69" s="287"/>
      <c r="FIW69" s="285"/>
      <c r="FIX69" s="287"/>
      <c r="FIY69" s="287"/>
      <c r="FIZ69" s="285"/>
      <c r="FJA69" s="286"/>
      <c r="FJB69" s="286"/>
      <c r="FJC69" s="286"/>
      <c r="FJD69" s="286"/>
      <c r="FJE69" s="286"/>
      <c r="FJF69" s="286"/>
      <c r="FJG69" s="163"/>
      <c r="FJH69" s="154"/>
      <c r="FJI69" s="287"/>
      <c r="FJJ69" s="287"/>
      <c r="FJK69" s="285"/>
      <c r="FJL69" s="287"/>
      <c r="FJM69" s="287"/>
      <c r="FJN69" s="285"/>
      <c r="FJO69" s="287"/>
      <c r="FJP69" s="287"/>
      <c r="FJQ69" s="285"/>
      <c r="FJR69" s="287"/>
      <c r="FJS69" s="287"/>
      <c r="FJT69" s="285"/>
      <c r="FJU69" s="287"/>
      <c r="FJV69" s="287"/>
      <c r="FJW69" s="285"/>
      <c r="FJX69" s="287"/>
      <c r="FJY69" s="287"/>
      <c r="FJZ69" s="285"/>
      <c r="FKA69" s="287"/>
      <c r="FKB69" s="287"/>
      <c r="FKC69" s="285"/>
      <c r="FKD69" s="287"/>
      <c r="FKE69" s="287"/>
      <c r="FKF69" s="285"/>
      <c r="FKG69" s="287"/>
      <c r="FKH69" s="287"/>
      <c r="FKI69" s="285"/>
      <c r="FKJ69" s="287"/>
      <c r="FKK69" s="287"/>
      <c r="FKL69" s="285"/>
      <c r="FKM69" s="287"/>
      <c r="FKN69" s="287"/>
      <c r="FKO69" s="285"/>
      <c r="FKP69" s="287"/>
      <c r="FKQ69" s="287"/>
      <c r="FKR69" s="285"/>
      <c r="FKS69" s="287"/>
      <c r="FKT69" s="287"/>
      <c r="FKU69" s="285"/>
      <c r="FKV69" s="287"/>
      <c r="FKW69" s="287"/>
      <c r="FKX69" s="285"/>
      <c r="FKY69" s="287"/>
      <c r="FKZ69" s="287"/>
      <c r="FLA69" s="285"/>
      <c r="FLB69" s="287"/>
      <c r="FLC69" s="287"/>
      <c r="FLD69" s="285"/>
      <c r="FLE69" s="287"/>
      <c r="FLF69" s="287"/>
      <c r="FLG69" s="285"/>
      <c r="FLH69" s="287"/>
      <c r="FLI69" s="287"/>
      <c r="FLJ69" s="285"/>
      <c r="FLK69" s="287"/>
      <c r="FLL69" s="287"/>
      <c r="FLM69" s="285"/>
      <c r="FLN69" s="287"/>
      <c r="FLO69" s="287"/>
      <c r="FLP69" s="285"/>
      <c r="FLQ69" s="287"/>
      <c r="FLR69" s="287"/>
      <c r="FLS69" s="285"/>
      <c r="FLT69" s="286"/>
      <c r="FLU69" s="286"/>
      <c r="FLV69" s="286"/>
      <c r="FLW69" s="287"/>
      <c r="FLX69" s="287"/>
      <c r="FLY69" s="285"/>
      <c r="FLZ69" s="286"/>
      <c r="FMA69" s="286"/>
      <c r="FMB69" s="286"/>
      <c r="FMC69" s="287"/>
      <c r="FMD69" s="287"/>
      <c r="FME69" s="285"/>
      <c r="FMF69" s="287"/>
      <c r="FMG69" s="287"/>
      <c r="FMH69" s="285"/>
      <c r="FMI69" s="286"/>
      <c r="FMJ69" s="286"/>
      <c r="FMK69" s="286"/>
      <c r="FML69" s="286"/>
      <c r="FMM69" s="286"/>
      <c r="FMN69" s="286"/>
      <c r="FMO69" s="163"/>
      <c r="FMP69" s="154"/>
      <c r="FMQ69" s="287"/>
      <c r="FMR69" s="287"/>
      <c r="FMS69" s="285"/>
      <c r="FMT69" s="287"/>
      <c r="FMU69" s="287"/>
      <c r="FMV69" s="285"/>
      <c r="FMW69" s="287"/>
      <c r="FMX69" s="287"/>
      <c r="FMY69" s="285"/>
      <c r="FMZ69" s="287"/>
      <c r="FNA69" s="287"/>
      <c r="FNB69" s="285"/>
      <c r="FNC69" s="287"/>
      <c r="FND69" s="287"/>
      <c r="FNE69" s="285"/>
      <c r="FNF69" s="287"/>
      <c r="FNG69" s="287"/>
      <c r="FNH69" s="285"/>
      <c r="FNI69" s="287"/>
      <c r="FNJ69" s="287"/>
      <c r="FNK69" s="285"/>
      <c r="FNL69" s="287"/>
      <c r="FNM69" s="287"/>
      <c r="FNN69" s="285"/>
      <c r="FNO69" s="287"/>
      <c r="FNP69" s="287"/>
      <c r="FNQ69" s="285"/>
      <c r="FNR69" s="287"/>
      <c r="FNS69" s="287"/>
      <c r="FNT69" s="285"/>
      <c r="FNU69" s="287"/>
      <c r="FNV69" s="287"/>
      <c r="FNW69" s="285"/>
      <c r="FNX69" s="287"/>
      <c r="FNY69" s="287"/>
      <c r="FNZ69" s="285"/>
      <c r="FOA69" s="287"/>
      <c r="FOB69" s="287"/>
      <c r="FOC69" s="285"/>
      <c r="FOD69" s="287"/>
      <c r="FOE69" s="287"/>
      <c r="FOF69" s="285"/>
      <c r="FOG69" s="287"/>
      <c r="FOH69" s="287"/>
      <c r="FOI69" s="285"/>
      <c r="FOJ69" s="287"/>
      <c r="FOK69" s="287"/>
      <c r="FOL69" s="285"/>
      <c r="FOM69" s="287"/>
      <c r="FON69" s="287"/>
      <c r="FOO69" s="285"/>
      <c r="FOP69" s="287"/>
      <c r="FOQ69" s="287"/>
      <c r="FOR69" s="285"/>
      <c r="FOS69" s="287"/>
      <c r="FOT69" s="287"/>
      <c r="FOU69" s="285"/>
      <c r="FOV69" s="287"/>
      <c r="FOW69" s="287"/>
      <c r="FOX69" s="285"/>
      <c r="FOY69" s="287"/>
      <c r="FOZ69" s="287"/>
      <c r="FPA69" s="285"/>
      <c r="FPB69" s="286"/>
      <c r="FPC69" s="286"/>
      <c r="FPD69" s="286"/>
      <c r="FPE69" s="287"/>
      <c r="FPF69" s="287"/>
      <c r="FPG69" s="285"/>
      <c r="FPH69" s="286"/>
      <c r="FPI69" s="286"/>
      <c r="FPJ69" s="286"/>
      <c r="FPK69" s="287"/>
      <c r="FPL69" s="287"/>
      <c r="FPM69" s="285"/>
      <c r="FPN69" s="287"/>
      <c r="FPO69" s="287"/>
      <c r="FPP69" s="285"/>
      <c r="FPQ69" s="286"/>
      <c r="FPR69" s="286"/>
      <c r="FPS69" s="286"/>
      <c r="FPT69" s="286"/>
      <c r="FPU69" s="286"/>
      <c r="FPV69" s="286"/>
      <c r="FPW69" s="163"/>
      <c r="FPX69" s="154"/>
      <c r="FPY69" s="287"/>
      <c r="FPZ69" s="287"/>
      <c r="FQA69" s="285"/>
      <c r="FQB69" s="287"/>
      <c r="FQC69" s="287"/>
      <c r="FQD69" s="285"/>
      <c r="FQE69" s="287"/>
      <c r="FQF69" s="287"/>
      <c r="FQG69" s="285"/>
      <c r="FQH69" s="287"/>
      <c r="FQI69" s="287"/>
      <c r="FQJ69" s="285"/>
      <c r="FQK69" s="287"/>
      <c r="FQL69" s="287"/>
      <c r="FQM69" s="285"/>
      <c r="FQN69" s="287"/>
      <c r="FQO69" s="287"/>
      <c r="FQP69" s="285"/>
      <c r="FQQ69" s="287"/>
      <c r="FQR69" s="287"/>
      <c r="FQS69" s="285"/>
      <c r="FQT69" s="287"/>
      <c r="FQU69" s="287"/>
      <c r="FQV69" s="285"/>
      <c r="FQW69" s="287"/>
      <c r="FQX69" s="287"/>
      <c r="FQY69" s="285"/>
      <c r="FQZ69" s="287"/>
      <c r="FRA69" s="287"/>
      <c r="FRB69" s="285"/>
      <c r="FRC69" s="287"/>
      <c r="FRD69" s="287"/>
      <c r="FRE69" s="285"/>
      <c r="FRF69" s="287"/>
      <c r="FRG69" s="287"/>
      <c r="FRH69" s="285"/>
      <c r="FRI69" s="287"/>
      <c r="FRJ69" s="287"/>
      <c r="FRK69" s="285"/>
      <c r="FRL69" s="287"/>
      <c r="FRM69" s="287"/>
      <c r="FRN69" s="285"/>
      <c r="FRO69" s="287"/>
      <c r="FRP69" s="287"/>
      <c r="FRQ69" s="285"/>
      <c r="FRR69" s="287"/>
      <c r="FRS69" s="287"/>
      <c r="FRT69" s="285"/>
      <c r="FRU69" s="287"/>
      <c r="FRV69" s="287"/>
      <c r="FRW69" s="285"/>
      <c r="FRX69" s="287"/>
      <c r="FRY69" s="287"/>
      <c r="FRZ69" s="285"/>
      <c r="FSA69" s="287"/>
      <c r="FSB69" s="287"/>
      <c r="FSC69" s="285"/>
      <c r="FSD69" s="287"/>
      <c r="FSE69" s="287"/>
      <c r="FSF69" s="285"/>
      <c r="FSG69" s="287"/>
      <c r="FSH69" s="287"/>
      <c r="FSI69" s="285"/>
      <c r="FSJ69" s="286"/>
      <c r="FSK69" s="286"/>
      <c r="FSL69" s="286"/>
      <c r="FSM69" s="287"/>
      <c r="FSN69" s="287"/>
      <c r="FSO69" s="285"/>
      <c r="FSP69" s="286"/>
      <c r="FSQ69" s="286"/>
      <c r="FSR69" s="286"/>
      <c r="FSS69" s="287"/>
      <c r="FST69" s="287"/>
      <c r="FSU69" s="285"/>
      <c r="FSV69" s="287"/>
      <c r="FSW69" s="287"/>
      <c r="FSX69" s="285"/>
      <c r="FSY69" s="286"/>
      <c r="FSZ69" s="286"/>
      <c r="FTA69" s="286"/>
      <c r="FTB69" s="286"/>
      <c r="FTC69" s="286"/>
      <c r="FTD69" s="286"/>
      <c r="FTE69" s="163"/>
      <c r="FTF69" s="154"/>
      <c r="FTG69" s="287"/>
      <c r="FTH69" s="287"/>
      <c r="FTI69" s="285"/>
      <c r="FTJ69" s="287"/>
      <c r="FTK69" s="287"/>
      <c r="FTL69" s="285"/>
      <c r="FTM69" s="287"/>
      <c r="FTN69" s="287"/>
      <c r="FTO69" s="285"/>
      <c r="FTP69" s="287"/>
      <c r="FTQ69" s="287"/>
      <c r="FTR69" s="285"/>
      <c r="FTS69" s="287"/>
      <c r="FTT69" s="287"/>
      <c r="FTU69" s="285"/>
      <c r="FTV69" s="287"/>
      <c r="FTW69" s="287"/>
      <c r="FTX69" s="285"/>
      <c r="FTY69" s="287"/>
      <c r="FTZ69" s="287"/>
      <c r="FUA69" s="285"/>
      <c r="FUB69" s="287"/>
      <c r="FUC69" s="287"/>
      <c r="FUD69" s="285"/>
      <c r="FUE69" s="287"/>
      <c r="FUF69" s="287"/>
      <c r="FUG69" s="285"/>
      <c r="FUH69" s="287"/>
      <c r="FUI69" s="287"/>
      <c r="FUJ69" s="285"/>
      <c r="FUK69" s="287"/>
      <c r="FUL69" s="287"/>
      <c r="FUM69" s="285"/>
      <c r="FUN69" s="287"/>
      <c r="FUO69" s="287"/>
      <c r="FUP69" s="285"/>
      <c r="FUQ69" s="287"/>
      <c r="FUR69" s="287"/>
      <c r="FUS69" s="285"/>
      <c r="FUT69" s="287"/>
      <c r="FUU69" s="287"/>
      <c r="FUV69" s="285"/>
      <c r="FUW69" s="287"/>
      <c r="FUX69" s="287"/>
      <c r="FUY69" s="285"/>
      <c r="FUZ69" s="287"/>
      <c r="FVA69" s="287"/>
      <c r="FVB69" s="285"/>
      <c r="FVC69" s="287"/>
      <c r="FVD69" s="287"/>
      <c r="FVE69" s="285"/>
      <c r="FVF69" s="287"/>
      <c r="FVG69" s="287"/>
      <c r="FVH69" s="285"/>
      <c r="FVI69" s="287"/>
      <c r="FVJ69" s="287"/>
      <c r="FVK69" s="285"/>
      <c r="FVL69" s="287"/>
      <c r="FVM69" s="287"/>
      <c r="FVN69" s="285"/>
      <c r="FVO69" s="287"/>
      <c r="FVP69" s="287"/>
      <c r="FVQ69" s="285"/>
      <c r="FVR69" s="286"/>
      <c r="FVS69" s="286"/>
      <c r="FVT69" s="286"/>
      <c r="FVU69" s="287"/>
      <c r="FVV69" s="287"/>
      <c r="FVW69" s="285"/>
      <c r="FVX69" s="286"/>
      <c r="FVY69" s="286"/>
      <c r="FVZ69" s="286"/>
      <c r="FWA69" s="287"/>
      <c r="FWB69" s="287"/>
      <c r="FWC69" s="285"/>
      <c r="FWD69" s="287"/>
      <c r="FWE69" s="287"/>
      <c r="FWF69" s="285"/>
      <c r="FWG69" s="286"/>
      <c r="FWH69" s="286"/>
      <c r="FWI69" s="286"/>
      <c r="FWJ69" s="286"/>
      <c r="FWK69" s="286"/>
      <c r="FWL69" s="286"/>
      <c r="FWM69" s="163"/>
      <c r="FWN69" s="154"/>
      <c r="FWO69" s="287"/>
      <c r="FWP69" s="287"/>
      <c r="FWQ69" s="285"/>
      <c r="FWR69" s="287"/>
      <c r="FWS69" s="287"/>
      <c r="FWT69" s="285"/>
      <c r="FWU69" s="287"/>
      <c r="FWV69" s="287"/>
      <c r="FWW69" s="285"/>
      <c r="FWX69" s="287"/>
      <c r="FWY69" s="287"/>
      <c r="FWZ69" s="285"/>
      <c r="FXA69" s="287"/>
      <c r="FXB69" s="287"/>
      <c r="FXC69" s="285"/>
      <c r="FXD69" s="287"/>
      <c r="FXE69" s="287"/>
      <c r="FXF69" s="285"/>
      <c r="FXG69" s="287"/>
      <c r="FXH69" s="287"/>
      <c r="FXI69" s="285"/>
      <c r="FXJ69" s="287"/>
      <c r="FXK69" s="287"/>
      <c r="FXL69" s="285"/>
      <c r="FXM69" s="287"/>
      <c r="FXN69" s="287"/>
      <c r="FXO69" s="285"/>
      <c r="FXP69" s="287"/>
      <c r="FXQ69" s="287"/>
      <c r="FXR69" s="285"/>
      <c r="FXS69" s="287"/>
      <c r="FXT69" s="287"/>
      <c r="FXU69" s="285"/>
      <c r="FXV69" s="287"/>
      <c r="FXW69" s="287"/>
      <c r="FXX69" s="285"/>
      <c r="FXY69" s="287"/>
      <c r="FXZ69" s="287"/>
      <c r="FYA69" s="285"/>
      <c r="FYB69" s="287"/>
      <c r="FYC69" s="287"/>
      <c r="FYD69" s="285"/>
      <c r="FYE69" s="287"/>
      <c r="FYF69" s="287"/>
      <c r="FYG69" s="285"/>
      <c r="FYH69" s="287"/>
      <c r="FYI69" s="287"/>
      <c r="FYJ69" s="285"/>
      <c r="FYK69" s="287"/>
      <c r="FYL69" s="287"/>
      <c r="FYM69" s="285"/>
      <c r="FYN69" s="287"/>
      <c r="FYO69" s="287"/>
      <c r="FYP69" s="285"/>
      <c r="FYQ69" s="287"/>
      <c r="FYR69" s="287"/>
      <c r="FYS69" s="285"/>
      <c r="FYT69" s="287"/>
      <c r="FYU69" s="287"/>
      <c r="FYV69" s="285"/>
      <c r="FYW69" s="287"/>
      <c r="FYX69" s="287"/>
      <c r="FYY69" s="285"/>
      <c r="FYZ69" s="286"/>
      <c r="FZA69" s="286"/>
      <c r="FZB69" s="286"/>
      <c r="FZC69" s="287"/>
      <c r="FZD69" s="287"/>
      <c r="FZE69" s="285"/>
      <c r="FZF69" s="286"/>
      <c r="FZG69" s="286"/>
      <c r="FZH69" s="286"/>
      <c r="FZI69" s="287"/>
      <c r="FZJ69" s="287"/>
      <c r="FZK69" s="285"/>
      <c r="FZL69" s="287"/>
      <c r="FZM69" s="287"/>
      <c r="FZN69" s="285"/>
      <c r="FZO69" s="286"/>
      <c r="FZP69" s="286"/>
      <c r="FZQ69" s="286"/>
      <c r="FZR69" s="286"/>
      <c r="FZS69" s="286"/>
      <c r="FZT69" s="286"/>
      <c r="FZU69" s="163"/>
      <c r="FZV69" s="154"/>
      <c r="FZW69" s="287"/>
      <c r="FZX69" s="287"/>
      <c r="FZY69" s="285"/>
      <c r="FZZ69" s="287"/>
      <c r="GAA69" s="287"/>
      <c r="GAB69" s="285"/>
      <c r="GAC69" s="287"/>
      <c r="GAD69" s="287"/>
      <c r="GAE69" s="285"/>
      <c r="GAF69" s="287"/>
      <c r="GAG69" s="287"/>
      <c r="GAH69" s="285"/>
      <c r="GAI69" s="287"/>
      <c r="GAJ69" s="287"/>
      <c r="GAK69" s="285"/>
      <c r="GAL69" s="287"/>
      <c r="GAM69" s="287"/>
      <c r="GAN69" s="285"/>
      <c r="GAO69" s="287"/>
      <c r="GAP69" s="287"/>
      <c r="GAQ69" s="285"/>
      <c r="GAR69" s="287"/>
      <c r="GAS69" s="287"/>
      <c r="GAT69" s="285"/>
      <c r="GAU69" s="287"/>
      <c r="GAV69" s="287"/>
      <c r="GAW69" s="285"/>
      <c r="GAX69" s="287"/>
      <c r="GAY69" s="287"/>
      <c r="GAZ69" s="285"/>
      <c r="GBA69" s="287"/>
      <c r="GBB69" s="287"/>
      <c r="GBC69" s="285"/>
      <c r="GBD69" s="287"/>
      <c r="GBE69" s="287"/>
      <c r="GBF69" s="285"/>
      <c r="GBG69" s="287"/>
      <c r="GBH69" s="287"/>
      <c r="GBI69" s="285"/>
      <c r="GBJ69" s="287"/>
      <c r="GBK69" s="287"/>
      <c r="GBL69" s="285"/>
      <c r="GBM69" s="287"/>
      <c r="GBN69" s="287"/>
      <c r="GBO69" s="285"/>
      <c r="GBP69" s="287"/>
      <c r="GBQ69" s="287"/>
      <c r="GBR69" s="285"/>
      <c r="GBS69" s="287"/>
      <c r="GBT69" s="287"/>
      <c r="GBU69" s="285"/>
      <c r="GBV69" s="287"/>
      <c r="GBW69" s="287"/>
      <c r="GBX69" s="285"/>
      <c r="GBY69" s="287"/>
      <c r="GBZ69" s="287"/>
      <c r="GCA69" s="285"/>
      <c r="GCB69" s="287"/>
      <c r="GCC69" s="287"/>
      <c r="GCD69" s="285"/>
      <c r="GCE69" s="287"/>
      <c r="GCF69" s="287"/>
      <c r="GCG69" s="285"/>
      <c r="GCH69" s="286"/>
      <c r="GCI69" s="286"/>
      <c r="GCJ69" s="286"/>
      <c r="GCK69" s="287"/>
      <c r="GCL69" s="287"/>
      <c r="GCM69" s="285"/>
      <c r="GCN69" s="286"/>
      <c r="GCO69" s="286"/>
      <c r="GCP69" s="286"/>
      <c r="GCQ69" s="287"/>
      <c r="GCR69" s="287"/>
      <c r="GCS69" s="285"/>
      <c r="GCT69" s="287"/>
      <c r="GCU69" s="287"/>
      <c r="GCV69" s="285"/>
      <c r="GCW69" s="286"/>
      <c r="GCX69" s="286"/>
      <c r="GCY69" s="286"/>
      <c r="GCZ69" s="286"/>
      <c r="GDA69" s="286"/>
      <c r="GDB69" s="286"/>
      <c r="GDC69" s="163"/>
      <c r="GDD69" s="154"/>
      <c r="GDE69" s="287"/>
      <c r="GDF69" s="287"/>
      <c r="GDG69" s="285"/>
      <c r="GDH69" s="287"/>
      <c r="GDI69" s="287"/>
      <c r="GDJ69" s="285"/>
      <c r="GDK69" s="287"/>
      <c r="GDL69" s="287"/>
      <c r="GDM69" s="285"/>
      <c r="GDN69" s="287"/>
      <c r="GDO69" s="287"/>
      <c r="GDP69" s="285"/>
      <c r="GDQ69" s="287"/>
      <c r="GDR69" s="287"/>
      <c r="GDS69" s="285"/>
      <c r="GDT69" s="287"/>
      <c r="GDU69" s="287"/>
      <c r="GDV69" s="285"/>
      <c r="GDW69" s="287"/>
      <c r="GDX69" s="287"/>
      <c r="GDY69" s="285"/>
      <c r="GDZ69" s="287"/>
      <c r="GEA69" s="287"/>
      <c r="GEB69" s="285"/>
      <c r="GEC69" s="287"/>
      <c r="GED69" s="287"/>
      <c r="GEE69" s="285"/>
      <c r="GEF69" s="287"/>
      <c r="GEG69" s="287"/>
      <c r="GEH69" s="285"/>
      <c r="GEI69" s="287"/>
      <c r="GEJ69" s="287"/>
      <c r="GEK69" s="285"/>
      <c r="GEL69" s="287"/>
      <c r="GEM69" s="287"/>
      <c r="GEN69" s="285"/>
      <c r="GEO69" s="287"/>
      <c r="GEP69" s="287"/>
      <c r="GEQ69" s="285"/>
      <c r="GER69" s="287"/>
      <c r="GES69" s="287"/>
      <c r="GET69" s="285"/>
      <c r="GEU69" s="287"/>
      <c r="GEV69" s="287"/>
      <c r="GEW69" s="285"/>
      <c r="GEX69" s="287"/>
      <c r="GEY69" s="287"/>
      <c r="GEZ69" s="285"/>
      <c r="GFA69" s="287"/>
      <c r="GFB69" s="287"/>
      <c r="GFC69" s="285"/>
      <c r="GFD69" s="287"/>
      <c r="GFE69" s="287"/>
      <c r="GFF69" s="285"/>
      <c r="GFG69" s="287"/>
      <c r="GFH69" s="287"/>
      <c r="GFI69" s="285"/>
      <c r="GFJ69" s="287"/>
      <c r="GFK69" s="287"/>
      <c r="GFL69" s="285"/>
      <c r="GFM69" s="287"/>
      <c r="GFN69" s="287"/>
      <c r="GFO69" s="285"/>
      <c r="GFP69" s="286"/>
      <c r="GFQ69" s="286"/>
      <c r="GFR69" s="286"/>
      <c r="GFS69" s="287"/>
      <c r="GFT69" s="287"/>
      <c r="GFU69" s="285"/>
      <c r="GFV69" s="286"/>
      <c r="GFW69" s="286"/>
      <c r="GFX69" s="286"/>
      <c r="GFY69" s="287"/>
      <c r="GFZ69" s="287"/>
      <c r="GGA69" s="285"/>
      <c r="GGB69" s="287"/>
      <c r="GGC69" s="287"/>
      <c r="GGD69" s="285"/>
      <c r="GGE69" s="286"/>
      <c r="GGF69" s="286"/>
      <c r="GGG69" s="286"/>
      <c r="GGH69" s="286"/>
      <c r="GGI69" s="286"/>
      <c r="GGJ69" s="286"/>
      <c r="GGK69" s="163"/>
      <c r="GGL69" s="154"/>
      <c r="GGM69" s="287"/>
      <c r="GGN69" s="287"/>
      <c r="GGO69" s="285"/>
      <c r="GGP69" s="287"/>
      <c r="GGQ69" s="287"/>
      <c r="GGR69" s="285"/>
      <c r="GGS69" s="287"/>
      <c r="GGT69" s="287"/>
      <c r="GGU69" s="285"/>
      <c r="GGV69" s="287"/>
      <c r="GGW69" s="287"/>
      <c r="GGX69" s="285"/>
      <c r="GGY69" s="287"/>
      <c r="GGZ69" s="287"/>
      <c r="GHA69" s="285"/>
      <c r="GHB69" s="287"/>
      <c r="GHC69" s="287"/>
      <c r="GHD69" s="285"/>
      <c r="GHE69" s="287"/>
      <c r="GHF69" s="287"/>
      <c r="GHG69" s="285"/>
      <c r="GHH69" s="287"/>
      <c r="GHI69" s="287"/>
      <c r="GHJ69" s="285"/>
      <c r="GHK69" s="287"/>
      <c r="GHL69" s="287"/>
      <c r="GHM69" s="285"/>
      <c r="GHN69" s="287"/>
      <c r="GHO69" s="287"/>
      <c r="GHP69" s="285"/>
      <c r="GHQ69" s="287"/>
      <c r="GHR69" s="287"/>
      <c r="GHS69" s="285"/>
      <c r="GHT69" s="287"/>
      <c r="GHU69" s="287"/>
      <c r="GHV69" s="285"/>
      <c r="GHW69" s="287"/>
      <c r="GHX69" s="287"/>
      <c r="GHY69" s="285"/>
      <c r="GHZ69" s="287"/>
      <c r="GIA69" s="287"/>
      <c r="GIB69" s="285"/>
      <c r="GIC69" s="287"/>
      <c r="GID69" s="287"/>
      <c r="GIE69" s="285"/>
      <c r="GIF69" s="287"/>
      <c r="GIG69" s="287"/>
      <c r="GIH69" s="285"/>
      <c r="GII69" s="287"/>
      <c r="GIJ69" s="287"/>
      <c r="GIK69" s="285"/>
      <c r="GIL69" s="287"/>
      <c r="GIM69" s="287"/>
      <c r="GIN69" s="285"/>
      <c r="GIO69" s="287"/>
      <c r="GIP69" s="287"/>
      <c r="GIQ69" s="285"/>
      <c r="GIR69" s="287"/>
      <c r="GIS69" s="287"/>
      <c r="GIT69" s="285"/>
      <c r="GIU69" s="287"/>
      <c r="GIV69" s="287"/>
      <c r="GIW69" s="285"/>
      <c r="GIX69" s="286"/>
      <c r="GIY69" s="286"/>
      <c r="GIZ69" s="286"/>
      <c r="GJA69" s="287"/>
      <c r="GJB69" s="287"/>
      <c r="GJC69" s="285"/>
      <c r="GJD69" s="286"/>
      <c r="GJE69" s="286"/>
      <c r="GJF69" s="286"/>
      <c r="GJG69" s="287"/>
      <c r="GJH69" s="287"/>
      <c r="GJI69" s="285"/>
      <c r="GJJ69" s="287"/>
      <c r="GJK69" s="287"/>
      <c r="GJL69" s="285"/>
      <c r="GJM69" s="286"/>
      <c r="GJN69" s="286"/>
      <c r="GJO69" s="286"/>
      <c r="GJP69" s="286"/>
      <c r="GJQ69" s="286"/>
      <c r="GJR69" s="286"/>
      <c r="GJS69" s="163"/>
      <c r="GJT69" s="154"/>
      <c r="GJU69" s="287"/>
      <c r="GJV69" s="287"/>
      <c r="GJW69" s="285"/>
      <c r="GJX69" s="287"/>
      <c r="GJY69" s="287"/>
      <c r="GJZ69" s="285"/>
      <c r="GKA69" s="287"/>
      <c r="GKB69" s="287"/>
      <c r="GKC69" s="285"/>
      <c r="GKD69" s="287"/>
      <c r="GKE69" s="287"/>
      <c r="GKF69" s="285"/>
      <c r="GKG69" s="287"/>
      <c r="GKH69" s="287"/>
      <c r="GKI69" s="285"/>
      <c r="GKJ69" s="287"/>
      <c r="GKK69" s="287"/>
      <c r="GKL69" s="285"/>
      <c r="GKM69" s="287"/>
      <c r="GKN69" s="287"/>
      <c r="GKO69" s="285"/>
      <c r="GKP69" s="287"/>
      <c r="GKQ69" s="287"/>
      <c r="GKR69" s="285"/>
      <c r="GKS69" s="287"/>
      <c r="GKT69" s="287"/>
      <c r="GKU69" s="285"/>
      <c r="GKV69" s="287"/>
      <c r="GKW69" s="287"/>
      <c r="GKX69" s="285"/>
      <c r="GKY69" s="287"/>
      <c r="GKZ69" s="287"/>
      <c r="GLA69" s="285"/>
      <c r="GLB69" s="287"/>
      <c r="GLC69" s="287"/>
      <c r="GLD69" s="285"/>
      <c r="GLE69" s="287"/>
      <c r="GLF69" s="287"/>
      <c r="GLG69" s="285"/>
      <c r="GLH69" s="287"/>
      <c r="GLI69" s="287"/>
      <c r="GLJ69" s="285"/>
      <c r="GLK69" s="287"/>
      <c r="GLL69" s="287"/>
      <c r="GLM69" s="285"/>
      <c r="GLN69" s="287"/>
      <c r="GLO69" s="287"/>
      <c r="GLP69" s="285"/>
      <c r="GLQ69" s="287"/>
      <c r="GLR69" s="287"/>
      <c r="GLS69" s="285"/>
      <c r="GLT69" s="287"/>
      <c r="GLU69" s="287"/>
      <c r="GLV69" s="285"/>
      <c r="GLW69" s="287"/>
      <c r="GLX69" s="287"/>
      <c r="GLY69" s="285"/>
      <c r="GLZ69" s="287"/>
      <c r="GMA69" s="287"/>
      <c r="GMB69" s="285"/>
      <c r="GMC69" s="287"/>
      <c r="GMD69" s="287"/>
      <c r="GME69" s="285"/>
      <c r="GMF69" s="286"/>
      <c r="GMG69" s="286"/>
      <c r="GMH69" s="286"/>
      <c r="GMI69" s="287"/>
      <c r="GMJ69" s="287"/>
      <c r="GMK69" s="285"/>
      <c r="GML69" s="286"/>
      <c r="GMM69" s="286"/>
      <c r="GMN69" s="286"/>
      <c r="GMO69" s="287"/>
      <c r="GMP69" s="287"/>
      <c r="GMQ69" s="285"/>
      <c r="GMR69" s="287"/>
      <c r="GMS69" s="287"/>
      <c r="GMT69" s="285"/>
      <c r="GMU69" s="286"/>
      <c r="GMV69" s="286"/>
      <c r="GMW69" s="286"/>
      <c r="GMX69" s="286"/>
      <c r="GMY69" s="286"/>
      <c r="GMZ69" s="286"/>
      <c r="GNA69" s="163"/>
      <c r="GNB69" s="154"/>
      <c r="GNC69" s="287"/>
      <c r="GND69" s="287"/>
      <c r="GNE69" s="285"/>
      <c r="GNF69" s="287"/>
      <c r="GNG69" s="287"/>
      <c r="GNH69" s="285"/>
      <c r="GNI69" s="287"/>
      <c r="GNJ69" s="287"/>
      <c r="GNK69" s="285"/>
      <c r="GNL69" s="287"/>
      <c r="GNM69" s="287"/>
      <c r="GNN69" s="285"/>
      <c r="GNO69" s="287"/>
      <c r="GNP69" s="287"/>
      <c r="GNQ69" s="285"/>
      <c r="GNR69" s="287"/>
      <c r="GNS69" s="287"/>
      <c r="GNT69" s="285"/>
      <c r="GNU69" s="287"/>
      <c r="GNV69" s="287"/>
      <c r="GNW69" s="285"/>
      <c r="GNX69" s="287"/>
      <c r="GNY69" s="287"/>
      <c r="GNZ69" s="285"/>
      <c r="GOA69" s="287"/>
      <c r="GOB69" s="287"/>
      <c r="GOC69" s="285"/>
      <c r="GOD69" s="287"/>
      <c r="GOE69" s="287"/>
      <c r="GOF69" s="285"/>
      <c r="GOG69" s="287"/>
      <c r="GOH69" s="287"/>
      <c r="GOI69" s="285"/>
      <c r="GOJ69" s="287"/>
      <c r="GOK69" s="287"/>
      <c r="GOL69" s="285"/>
      <c r="GOM69" s="287"/>
      <c r="GON69" s="287"/>
      <c r="GOO69" s="285"/>
      <c r="GOP69" s="287"/>
      <c r="GOQ69" s="287"/>
      <c r="GOR69" s="285"/>
      <c r="GOS69" s="287"/>
      <c r="GOT69" s="287"/>
      <c r="GOU69" s="285"/>
      <c r="GOV69" s="287"/>
      <c r="GOW69" s="287"/>
      <c r="GOX69" s="285"/>
      <c r="GOY69" s="287"/>
      <c r="GOZ69" s="287"/>
      <c r="GPA69" s="285"/>
      <c r="GPB69" s="287"/>
      <c r="GPC69" s="287"/>
      <c r="GPD69" s="285"/>
      <c r="GPE69" s="287"/>
      <c r="GPF69" s="287"/>
      <c r="GPG69" s="285"/>
      <c r="GPH69" s="287"/>
      <c r="GPI69" s="287"/>
      <c r="GPJ69" s="285"/>
      <c r="GPK69" s="287"/>
      <c r="GPL69" s="287"/>
      <c r="GPM69" s="285"/>
      <c r="GPN69" s="286"/>
      <c r="GPO69" s="286"/>
      <c r="GPP69" s="286"/>
      <c r="GPQ69" s="287"/>
      <c r="GPR69" s="287"/>
      <c r="GPS69" s="285"/>
      <c r="GPT69" s="286"/>
      <c r="GPU69" s="286"/>
      <c r="GPV69" s="286"/>
      <c r="GPW69" s="287"/>
      <c r="GPX69" s="287"/>
      <c r="GPY69" s="285"/>
      <c r="GPZ69" s="287"/>
      <c r="GQA69" s="287"/>
      <c r="GQB69" s="285"/>
      <c r="GQC69" s="286"/>
      <c r="GQD69" s="286"/>
      <c r="GQE69" s="286"/>
      <c r="GQF69" s="286"/>
      <c r="GQG69" s="286"/>
      <c r="GQH69" s="286"/>
      <c r="GQI69" s="163"/>
      <c r="GQJ69" s="154"/>
      <c r="GQK69" s="287"/>
      <c r="GQL69" s="287"/>
      <c r="GQM69" s="285"/>
      <c r="GQN69" s="287"/>
      <c r="GQO69" s="287"/>
      <c r="GQP69" s="285"/>
      <c r="GQQ69" s="287"/>
      <c r="GQR69" s="287"/>
      <c r="GQS69" s="285"/>
      <c r="GQT69" s="287"/>
      <c r="GQU69" s="287"/>
      <c r="GQV69" s="285"/>
      <c r="GQW69" s="287"/>
      <c r="GQX69" s="287"/>
      <c r="GQY69" s="285"/>
      <c r="GQZ69" s="287"/>
      <c r="GRA69" s="287"/>
      <c r="GRB69" s="285"/>
      <c r="GRC69" s="287"/>
      <c r="GRD69" s="287"/>
      <c r="GRE69" s="285"/>
      <c r="GRF69" s="287"/>
      <c r="GRG69" s="287"/>
      <c r="GRH69" s="285"/>
      <c r="GRI69" s="287"/>
      <c r="GRJ69" s="287"/>
      <c r="GRK69" s="285"/>
      <c r="GRL69" s="287"/>
      <c r="GRM69" s="287"/>
      <c r="GRN69" s="285"/>
      <c r="GRO69" s="287"/>
      <c r="GRP69" s="287"/>
      <c r="GRQ69" s="285"/>
      <c r="GRR69" s="287"/>
      <c r="GRS69" s="287"/>
      <c r="GRT69" s="285"/>
      <c r="GRU69" s="287"/>
      <c r="GRV69" s="287"/>
      <c r="GRW69" s="285"/>
      <c r="GRX69" s="287"/>
      <c r="GRY69" s="287"/>
      <c r="GRZ69" s="285"/>
      <c r="GSA69" s="287"/>
      <c r="GSB69" s="287"/>
      <c r="GSC69" s="285"/>
      <c r="GSD69" s="287"/>
      <c r="GSE69" s="287"/>
      <c r="GSF69" s="285"/>
      <c r="GSG69" s="287"/>
      <c r="GSH69" s="287"/>
      <c r="GSI69" s="285"/>
      <c r="GSJ69" s="287"/>
      <c r="GSK69" s="287"/>
      <c r="GSL69" s="285"/>
      <c r="GSM69" s="287"/>
      <c r="GSN69" s="287"/>
      <c r="GSO69" s="285"/>
      <c r="GSP69" s="287"/>
      <c r="GSQ69" s="287"/>
      <c r="GSR69" s="285"/>
      <c r="GSS69" s="287"/>
      <c r="GST69" s="287"/>
      <c r="GSU69" s="285"/>
      <c r="GSV69" s="286"/>
      <c r="GSW69" s="286"/>
      <c r="GSX69" s="286"/>
      <c r="GSY69" s="287"/>
      <c r="GSZ69" s="287"/>
      <c r="GTA69" s="285"/>
      <c r="GTB69" s="286"/>
      <c r="GTC69" s="286"/>
      <c r="GTD69" s="286"/>
      <c r="GTE69" s="287"/>
      <c r="GTF69" s="287"/>
      <c r="GTG69" s="285"/>
      <c r="GTH69" s="287"/>
      <c r="GTI69" s="287"/>
      <c r="GTJ69" s="285"/>
      <c r="GTK69" s="286"/>
      <c r="GTL69" s="286"/>
      <c r="GTM69" s="286"/>
      <c r="GTN69" s="286"/>
      <c r="GTO69" s="286"/>
      <c r="GTP69" s="286"/>
      <c r="GTQ69" s="163"/>
      <c r="GTR69" s="154"/>
      <c r="GTS69" s="287"/>
      <c r="GTT69" s="287"/>
      <c r="GTU69" s="285"/>
      <c r="GTV69" s="287"/>
      <c r="GTW69" s="287"/>
      <c r="GTX69" s="285"/>
      <c r="GTY69" s="287"/>
      <c r="GTZ69" s="287"/>
      <c r="GUA69" s="285"/>
      <c r="GUB69" s="287"/>
      <c r="GUC69" s="287"/>
      <c r="GUD69" s="285"/>
      <c r="GUE69" s="287"/>
      <c r="GUF69" s="287"/>
      <c r="GUG69" s="285"/>
      <c r="GUH69" s="287"/>
      <c r="GUI69" s="287"/>
      <c r="GUJ69" s="285"/>
      <c r="GUK69" s="287"/>
      <c r="GUL69" s="287"/>
      <c r="GUM69" s="285"/>
      <c r="GUN69" s="287"/>
      <c r="GUO69" s="287"/>
      <c r="GUP69" s="285"/>
      <c r="GUQ69" s="287"/>
      <c r="GUR69" s="287"/>
      <c r="GUS69" s="285"/>
      <c r="GUT69" s="287"/>
      <c r="GUU69" s="287"/>
      <c r="GUV69" s="285"/>
      <c r="GUW69" s="287"/>
      <c r="GUX69" s="287"/>
      <c r="GUY69" s="285"/>
      <c r="GUZ69" s="287"/>
      <c r="GVA69" s="287"/>
      <c r="GVB69" s="285"/>
      <c r="GVC69" s="287"/>
      <c r="GVD69" s="287"/>
      <c r="GVE69" s="285"/>
      <c r="GVF69" s="287"/>
      <c r="GVG69" s="287"/>
      <c r="GVH69" s="285"/>
      <c r="GVI69" s="287"/>
      <c r="GVJ69" s="287"/>
      <c r="GVK69" s="285"/>
      <c r="GVL69" s="287"/>
      <c r="GVM69" s="287"/>
      <c r="GVN69" s="285"/>
      <c r="GVO69" s="287"/>
      <c r="GVP69" s="287"/>
      <c r="GVQ69" s="285"/>
      <c r="GVR69" s="287"/>
      <c r="GVS69" s="287"/>
      <c r="GVT69" s="285"/>
      <c r="GVU69" s="287"/>
      <c r="GVV69" s="287"/>
      <c r="GVW69" s="285"/>
      <c r="GVX69" s="287"/>
      <c r="GVY69" s="287"/>
      <c r="GVZ69" s="285"/>
      <c r="GWA69" s="287"/>
      <c r="GWB69" s="287"/>
      <c r="GWC69" s="285"/>
      <c r="GWD69" s="286"/>
      <c r="GWE69" s="286"/>
      <c r="GWF69" s="286"/>
      <c r="GWG69" s="287"/>
      <c r="GWH69" s="287"/>
      <c r="GWI69" s="285"/>
      <c r="GWJ69" s="286"/>
      <c r="GWK69" s="286"/>
      <c r="GWL69" s="286"/>
      <c r="GWM69" s="287"/>
      <c r="GWN69" s="287"/>
      <c r="GWO69" s="285"/>
      <c r="GWP69" s="287"/>
      <c r="GWQ69" s="287"/>
      <c r="GWR69" s="285"/>
      <c r="GWS69" s="286"/>
      <c r="GWT69" s="286"/>
      <c r="GWU69" s="286"/>
      <c r="GWV69" s="286"/>
      <c r="GWW69" s="286"/>
      <c r="GWX69" s="286"/>
      <c r="GWY69" s="163"/>
      <c r="GWZ69" s="154"/>
      <c r="GXA69" s="287"/>
      <c r="GXB69" s="287"/>
      <c r="GXC69" s="285"/>
      <c r="GXD69" s="287"/>
      <c r="GXE69" s="287"/>
      <c r="GXF69" s="285"/>
      <c r="GXG69" s="287"/>
      <c r="GXH69" s="287"/>
      <c r="GXI69" s="285"/>
      <c r="GXJ69" s="287"/>
      <c r="GXK69" s="287"/>
      <c r="GXL69" s="285"/>
      <c r="GXM69" s="287"/>
      <c r="GXN69" s="287"/>
      <c r="GXO69" s="285"/>
      <c r="GXP69" s="287"/>
      <c r="GXQ69" s="287"/>
      <c r="GXR69" s="285"/>
      <c r="GXS69" s="287"/>
      <c r="GXT69" s="287"/>
      <c r="GXU69" s="285"/>
      <c r="GXV69" s="287"/>
      <c r="GXW69" s="287"/>
      <c r="GXX69" s="285"/>
      <c r="GXY69" s="287"/>
      <c r="GXZ69" s="287"/>
      <c r="GYA69" s="285"/>
      <c r="GYB69" s="287"/>
      <c r="GYC69" s="287"/>
      <c r="GYD69" s="285"/>
      <c r="GYE69" s="287"/>
      <c r="GYF69" s="287"/>
      <c r="GYG69" s="285"/>
      <c r="GYH69" s="287"/>
      <c r="GYI69" s="287"/>
      <c r="GYJ69" s="285"/>
      <c r="GYK69" s="287"/>
      <c r="GYL69" s="287"/>
      <c r="GYM69" s="285"/>
      <c r="GYN69" s="287"/>
      <c r="GYO69" s="287"/>
      <c r="GYP69" s="285"/>
      <c r="GYQ69" s="287"/>
      <c r="GYR69" s="287"/>
      <c r="GYS69" s="285"/>
      <c r="GYT69" s="287"/>
      <c r="GYU69" s="287"/>
      <c r="GYV69" s="285"/>
      <c r="GYW69" s="287"/>
      <c r="GYX69" s="287"/>
      <c r="GYY69" s="285"/>
      <c r="GYZ69" s="287"/>
      <c r="GZA69" s="287"/>
      <c r="GZB69" s="285"/>
      <c r="GZC69" s="287"/>
      <c r="GZD69" s="287"/>
      <c r="GZE69" s="285"/>
      <c r="GZF69" s="287"/>
      <c r="GZG69" s="287"/>
      <c r="GZH69" s="285"/>
      <c r="GZI69" s="287"/>
      <c r="GZJ69" s="287"/>
      <c r="GZK69" s="285"/>
      <c r="GZL69" s="286"/>
      <c r="GZM69" s="286"/>
      <c r="GZN69" s="286"/>
      <c r="GZO69" s="287"/>
      <c r="GZP69" s="287"/>
      <c r="GZQ69" s="285"/>
      <c r="GZR69" s="286"/>
      <c r="GZS69" s="286"/>
      <c r="GZT69" s="286"/>
      <c r="GZU69" s="287"/>
      <c r="GZV69" s="287"/>
      <c r="GZW69" s="285"/>
      <c r="GZX69" s="287"/>
      <c r="GZY69" s="287"/>
      <c r="GZZ69" s="285"/>
      <c r="HAA69" s="286"/>
      <c r="HAB69" s="286"/>
      <c r="HAC69" s="286"/>
      <c r="HAD69" s="286"/>
      <c r="HAE69" s="286"/>
      <c r="HAF69" s="286"/>
      <c r="HAG69" s="163"/>
      <c r="HAH69" s="154"/>
      <c r="HAI69" s="287"/>
      <c r="HAJ69" s="287"/>
      <c r="HAK69" s="285"/>
      <c r="HAL69" s="287"/>
      <c r="HAM69" s="287"/>
      <c r="HAN69" s="285"/>
      <c r="HAO69" s="287"/>
      <c r="HAP69" s="287"/>
      <c r="HAQ69" s="285"/>
      <c r="HAR69" s="287"/>
      <c r="HAS69" s="287"/>
      <c r="HAT69" s="285"/>
      <c r="HAU69" s="287"/>
      <c r="HAV69" s="287"/>
      <c r="HAW69" s="285"/>
      <c r="HAX69" s="287"/>
      <c r="HAY69" s="287"/>
      <c r="HAZ69" s="285"/>
      <c r="HBA69" s="287"/>
      <c r="HBB69" s="287"/>
      <c r="HBC69" s="285"/>
      <c r="HBD69" s="287"/>
      <c r="HBE69" s="287"/>
      <c r="HBF69" s="285"/>
      <c r="HBG69" s="287"/>
      <c r="HBH69" s="287"/>
      <c r="HBI69" s="285"/>
      <c r="HBJ69" s="287"/>
      <c r="HBK69" s="287"/>
      <c r="HBL69" s="285"/>
      <c r="HBM69" s="287"/>
      <c r="HBN69" s="287"/>
      <c r="HBO69" s="285"/>
      <c r="HBP69" s="287"/>
      <c r="HBQ69" s="287"/>
      <c r="HBR69" s="285"/>
      <c r="HBS69" s="287"/>
      <c r="HBT69" s="287"/>
      <c r="HBU69" s="285"/>
      <c r="HBV69" s="287"/>
      <c r="HBW69" s="287"/>
      <c r="HBX69" s="285"/>
      <c r="HBY69" s="287"/>
      <c r="HBZ69" s="287"/>
      <c r="HCA69" s="285"/>
      <c r="HCB69" s="287"/>
      <c r="HCC69" s="287"/>
      <c r="HCD69" s="285"/>
      <c r="HCE69" s="287"/>
      <c r="HCF69" s="287"/>
      <c r="HCG69" s="285"/>
      <c r="HCH69" s="287"/>
      <c r="HCI69" s="287"/>
      <c r="HCJ69" s="285"/>
      <c r="HCK69" s="287"/>
      <c r="HCL69" s="287"/>
      <c r="HCM69" s="285"/>
      <c r="HCN69" s="287"/>
      <c r="HCO69" s="287"/>
      <c r="HCP69" s="285"/>
      <c r="HCQ69" s="287"/>
      <c r="HCR69" s="287"/>
      <c r="HCS69" s="285"/>
      <c r="HCT69" s="286"/>
      <c r="HCU69" s="286"/>
      <c r="HCV69" s="286"/>
      <c r="HCW69" s="287"/>
      <c r="HCX69" s="287"/>
      <c r="HCY69" s="285"/>
      <c r="HCZ69" s="286"/>
      <c r="HDA69" s="286"/>
      <c r="HDB69" s="286"/>
      <c r="HDC69" s="287"/>
      <c r="HDD69" s="287"/>
      <c r="HDE69" s="285"/>
      <c r="HDF69" s="287"/>
      <c r="HDG69" s="287"/>
      <c r="HDH69" s="285"/>
      <c r="HDI69" s="286"/>
      <c r="HDJ69" s="286"/>
      <c r="HDK69" s="286"/>
      <c r="HDL69" s="286"/>
      <c r="HDM69" s="286"/>
      <c r="HDN69" s="286"/>
      <c r="HDO69" s="163"/>
      <c r="HDP69" s="154"/>
      <c r="HDQ69" s="287"/>
      <c r="HDR69" s="287"/>
      <c r="HDS69" s="285"/>
      <c r="HDT69" s="287"/>
      <c r="HDU69" s="287"/>
      <c r="HDV69" s="285"/>
      <c r="HDW69" s="287"/>
      <c r="HDX69" s="287"/>
      <c r="HDY69" s="285"/>
      <c r="HDZ69" s="287"/>
      <c r="HEA69" s="287"/>
      <c r="HEB69" s="285"/>
      <c r="HEC69" s="287"/>
      <c r="HED69" s="287"/>
      <c r="HEE69" s="285"/>
      <c r="HEF69" s="287"/>
      <c r="HEG69" s="287"/>
      <c r="HEH69" s="285"/>
      <c r="HEI69" s="287"/>
      <c r="HEJ69" s="287"/>
      <c r="HEK69" s="285"/>
      <c r="HEL69" s="287"/>
      <c r="HEM69" s="287"/>
      <c r="HEN69" s="285"/>
      <c r="HEO69" s="287"/>
      <c r="HEP69" s="287"/>
      <c r="HEQ69" s="285"/>
      <c r="HER69" s="287"/>
      <c r="HES69" s="287"/>
      <c r="HET69" s="285"/>
      <c r="HEU69" s="287"/>
      <c r="HEV69" s="287"/>
      <c r="HEW69" s="285"/>
      <c r="HEX69" s="287"/>
      <c r="HEY69" s="287"/>
      <c r="HEZ69" s="285"/>
      <c r="HFA69" s="287"/>
      <c r="HFB69" s="287"/>
      <c r="HFC69" s="285"/>
      <c r="HFD69" s="287"/>
      <c r="HFE69" s="287"/>
      <c r="HFF69" s="285"/>
      <c r="HFG69" s="287"/>
      <c r="HFH69" s="287"/>
      <c r="HFI69" s="285"/>
      <c r="HFJ69" s="287"/>
      <c r="HFK69" s="287"/>
      <c r="HFL69" s="285"/>
      <c r="HFM69" s="287"/>
      <c r="HFN69" s="287"/>
      <c r="HFO69" s="285"/>
      <c r="HFP69" s="287"/>
      <c r="HFQ69" s="287"/>
      <c r="HFR69" s="285"/>
      <c r="HFS69" s="287"/>
      <c r="HFT69" s="287"/>
      <c r="HFU69" s="285"/>
      <c r="HFV69" s="287"/>
      <c r="HFW69" s="287"/>
      <c r="HFX69" s="285"/>
      <c r="HFY69" s="287"/>
      <c r="HFZ69" s="287"/>
      <c r="HGA69" s="285"/>
      <c r="HGB69" s="286"/>
      <c r="HGC69" s="286"/>
      <c r="HGD69" s="286"/>
      <c r="HGE69" s="287"/>
      <c r="HGF69" s="287"/>
      <c r="HGG69" s="285"/>
      <c r="HGH69" s="286"/>
      <c r="HGI69" s="286"/>
      <c r="HGJ69" s="286"/>
      <c r="HGK69" s="287"/>
      <c r="HGL69" s="287"/>
      <c r="HGM69" s="285"/>
      <c r="HGN69" s="287"/>
      <c r="HGO69" s="287"/>
      <c r="HGP69" s="285"/>
      <c r="HGQ69" s="286"/>
      <c r="HGR69" s="286"/>
      <c r="HGS69" s="286"/>
      <c r="HGT69" s="286"/>
      <c r="HGU69" s="286"/>
      <c r="HGV69" s="286"/>
      <c r="HGW69" s="163"/>
      <c r="HGX69" s="154"/>
      <c r="HGY69" s="287"/>
      <c r="HGZ69" s="287"/>
      <c r="HHA69" s="285"/>
      <c r="HHB69" s="287"/>
      <c r="HHC69" s="287"/>
      <c r="HHD69" s="285"/>
      <c r="HHE69" s="287"/>
      <c r="HHF69" s="287"/>
      <c r="HHG69" s="285"/>
      <c r="HHH69" s="287"/>
      <c r="HHI69" s="287"/>
      <c r="HHJ69" s="285"/>
      <c r="HHK69" s="287"/>
      <c r="HHL69" s="287"/>
      <c r="HHM69" s="285"/>
      <c r="HHN69" s="287"/>
      <c r="HHO69" s="287"/>
      <c r="HHP69" s="285"/>
      <c r="HHQ69" s="287"/>
      <c r="HHR69" s="287"/>
      <c r="HHS69" s="285"/>
      <c r="HHT69" s="287"/>
      <c r="HHU69" s="287"/>
      <c r="HHV69" s="285"/>
      <c r="HHW69" s="287"/>
      <c r="HHX69" s="287"/>
      <c r="HHY69" s="285"/>
      <c r="HHZ69" s="287"/>
      <c r="HIA69" s="287"/>
      <c r="HIB69" s="285"/>
      <c r="HIC69" s="287"/>
      <c r="HID69" s="287"/>
      <c r="HIE69" s="285"/>
      <c r="HIF69" s="287"/>
      <c r="HIG69" s="287"/>
      <c r="HIH69" s="285"/>
      <c r="HII69" s="287"/>
      <c r="HIJ69" s="287"/>
      <c r="HIK69" s="285"/>
      <c r="HIL69" s="287"/>
      <c r="HIM69" s="287"/>
      <c r="HIN69" s="285"/>
      <c r="HIO69" s="287"/>
      <c r="HIP69" s="287"/>
      <c r="HIQ69" s="285"/>
      <c r="HIR69" s="287"/>
      <c r="HIS69" s="287"/>
      <c r="HIT69" s="285"/>
      <c r="HIU69" s="287"/>
      <c r="HIV69" s="287"/>
      <c r="HIW69" s="285"/>
      <c r="HIX69" s="287"/>
      <c r="HIY69" s="287"/>
      <c r="HIZ69" s="285"/>
      <c r="HJA69" s="287"/>
      <c r="HJB69" s="287"/>
      <c r="HJC69" s="285"/>
      <c r="HJD69" s="287"/>
      <c r="HJE69" s="287"/>
      <c r="HJF69" s="285"/>
      <c r="HJG69" s="287"/>
      <c r="HJH69" s="287"/>
      <c r="HJI69" s="285"/>
      <c r="HJJ69" s="286"/>
      <c r="HJK69" s="286"/>
      <c r="HJL69" s="286"/>
      <c r="HJM69" s="287"/>
      <c r="HJN69" s="287"/>
      <c r="HJO69" s="285"/>
      <c r="HJP69" s="286"/>
      <c r="HJQ69" s="286"/>
      <c r="HJR69" s="286"/>
      <c r="HJS69" s="287"/>
      <c r="HJT69" s="287"/>
      <c r="HJU69" s="285"/>
      <c r="HJV69" s="287"/>
      <c r="HJW69" s="287"/>
      <c r="HJX69" s="285"/>
      <c r="HJY69" s="286"/>
      <c r="HJZ69" s="286"/>
      <c r="HKA69" s="286"/>
      <c r="HKB69" s="286"/>
      <c r="HKC69" s="286"/>
      <c r="HKD69" s="286"/>
      <c r="HKE69" s="163"/>
      <c r="HKF69" s="154"/>
      <c r="HKG69" s="287"/>
      <c r="HKH69" s="287"/>
      <c r="HKI69" s="285"/>
      <c r="HKJ69" s="287"/>
      <c r="HKK69" s="287"/>
      <c r="HKL69" s="285"/>
      <c r="HKM69" s="287"/>
      <c r="HKN69" s="287"/>
      <c r="HKO69" s="285"/>
      <c r="HKP69" s="287"/>
      <c r="HKQ69" s="287"/>
      <c r="HKR69" s="285"/>
      <c r="HKS69" s="287"/>
      <c r="HKT69" s="287"/>
      <c r="HKU69" s="285"/>
      <c r="HKV69" s="287"/>
      <c r="HKW69" s="287"/>
      <c r="HKX69" s="285"/>
      <c r="HKY69" s="287"/>
      <c r="HKZ69" s="287"/>
      <c r="HLA69" s="285"/>
      <c r="HLB69" s="287"/>
      <c r="HLC69" s="287"/>
      <c r="HLD69" s="285"/>
      <c r="HLE69" s="287"/>
      <c r="HLF69" s="287"/>
      <c r="HLG69" s="285"/>
      <c r="HLH69" s="287"/>
      <c r="HLI69" s="287"/>
      <c r="HLJ69" s="285"/>
      <c r="HLK69" s="287"/>
      <c r="HLL69" s="287"/>
      <c r="HLM69" s="285"/>
      <c r="HLN69" s="287"/>
      <c r="HLO69" s="287"/>
      <c r="HLP69" s="285"/>
      <c r="HLQ69" s="287"/>
      <c r="HLR69" s="287"/>
      <c r="HLS69" s="285"/>
      <c r="HLT69" s="287"/>
      <c r="HLU69" s="287"/>
      <c r="HLV69" s="285"/>
      <c r="HLW69" s="287"/>
      <c r="HLX69" s="287"/>
      <c r="HLY69" s="285"/>
      <c r="HLZ69" s="287"/>
      <c r="HMA69" s="287"/>
      <c r="HMB69" s="285"/>
      <c r="HMC69" s="287"/>
      <c r="HMD69" s="287"/>
      <c r="HME69" s="285"/>
      <c r="HMF69" s="287"/>
      <c r="HMG69" s="287"/>
      <c r="HMH69" s="285"/>
      <c r="HMI69" s="287"/>
      <c r="HMJ69" s="287"/>
      <c r="HMK69" s="285"/>
      <c r="HML69" s="287"/>
      <c r="HMM69" s="287"/>
      <c r="HMN69" s="285"/>
      <c r="HMO69" s="287"/>
      <c r="HMP69" s="287"/>
      <c r="HMQ69" s="285"/>
      <c r="HMR69" s="286"/>
      <c r="HMS69" s="286"/>
      <c r="HMT69" s="286"/>
      <c r="HMU69" s="287"/>
      <c r="HMV69" s="287"/>
      <c r="HMW69" s="285"/>
      <c r="HMX69" s="286"/>
      <c r="HMY69" s="286"/>
      <c r="HMZ69" s="286"/>
      <c r="HNA69" s="287"/>
      <c r="HNB69" s="287"/>
      <c r="HNC69" s="285"/>
      <c r="HND69" s="287"/>
      <c r="HNE69" s="287"/>
      <c r="HNF69" s="285"/>
      <c r="HNG69" s="286"/>
      <c r="HNH69" s="286"/>
      <c r="HNI69" s="286"/>
      <c r="HNJ69" s="286"/>
      <c r="HNK69" s="286"/>
      <c r="HNL69" s="286"/>
      <c r="HNM69" s="163"/>
      <c r="HNN69" s="154"/>
      <c r="HNO69" s="287"/>
      <c r="HNP69" s="287"/>
      <c r="HNQ69" s="285"/>
      <c r="HNR69" s="287"/>
      <c r="HNS69" s="287"/>
      <c r="HNT69" s="285"/>
      <c r="HNU69" s="287"/>
      <c r="HNV69" s="287"/>
      <c r="HNW69" s="285"/>
      <c r="HNX69" s="287"/>
      <c r="HNY69" s="287"/>
      <c r="HNZ69" s="285"/>
      <c r="HOA69" s="287"/>
      <c r="HOB69" s="287"/>
      <c r="HOC69" s="285"/>
      <c r="HOD69" s="287"/>
      <c r="HOE69" s="287"/>
      <c r="HOF69" s="285"/>
      <c r="HOG69" s="287"/>
      <c r="HOH69" s="287"/>
      <c r="HOI69" s="285"/>
      <c r="HOJ69" s="287"/>
      <c r="HOK69" s="287"/>
      <c r="HOL69" s="285"/>
      <c r="HOM69" s="287"/>
      <c r="HON69" s="287"/>
      <c r="HOO69" s="285"/>
      <c r="HOP69" s="287"/>
      <c r="HOQ69" s="287"/>
      <c r="HOR69" s="285"/>
      <c r="HOS69" s="287"/>
      <c r="HOT69" s="287"/>
      <c r="HOU69" s="285"/>
      <c r="HOV69" s="287"/>
      <c r="HOW69" s="287"/>
      <c r="HOX69" s="285"/>
      <c r="HOY69" s="287"/>
      <c r="HOZ69" s="287"/>
      <c r="HPA69" s="285"/>
      <c r="HPB69" s="287"/>
      <c r="HPC69" s="287"/>
      <c r="HPD69" s="285"/>
      <c r="HPE69" s="287"/>
      <c r="HPF69" s="287"/>
      <c r="HPG69" s="285"/>
      <c r="HPH69" s="287"/>
      <c r="HPI69" s="287"/>
      <c r="HPJ69" s="285"/>
      <c r="HPK69" s="287"/>
      <c r="HPL69" s="287"/>
      <c r="HPM69" s="285"/>
      <c r="HPN69" s="287"/>
      <c r="HPO69" s="287"/>
      <c r="HPP69" s="285"/>
      <c r="HPQ69" s="287"/>
      <c r="HPR69" s="287"/>
      <c r="HPS69" s="285"/>
      <c r="HPT69" s="287"/>
      <c r="HPU69" s="287"/>
      <c r="HPV69" s="285"/>
      <c r="HPW69" s="287"/>
      <c r="HPX69" s="287"/>
      <c r="HPY69" s="285"/>
      <c r="HPZ69" s="286"/>
      <c r="HQA69" s="286"/>
      <c r="HQB69" s="286"/>
      <c r="HQC69" s="287"/>
      <c r="HQD69" s="287"/>
      <c r="HQE69" s="285"/>
      <c r="HQF69" s="286"/>
      <c r="HQG69" s="286"/>
      <c r="HQH69" s="286"/>
      <c r="HQI69" s="287"/>
      <c r="HQJ69" s="287"/>
      <c r="HQK69" s="285"/>
      <c r="HQL69" s="287"/>
      <c r="HQM69" s="287"/>
      <c r="HQN69" s="285"/>
      <c r="HQO69" s="286"/>
      <c r="HQP69" s="286"/>
      <c r="HQQ69" s="286"/>
      <c r="HQR69" s="286"/>
      <c r="HQS69" s="286"/>
      <c r="HQT69" s="286"/>
      <c r="HQU69" s="163"/>
      <c r="HQV69" s="154"/>
      <c r="HQW69" s="287"/>
      <c r="HQX69" s="287"/>
      <c r="HQY69" s="285"/>
      <c r="HQZ69" s="287"/>
      <c r="HRA69" s="287"/>
      <c r="HRB69" s="285"/>
      <c r="HRC69" s="287"/>
      <c r="HRD69" s="287"/>
      <c r="HRE69" s="285"/>
      <c r="HRF69" s="287"/>
      <c r="HRG69" s="287"/>
      <c r="HRH69" s="285"/>
      <c r="HRI69" s="287"/>
      <c r="HRJ69" s="287"/>
      <c r="HRK69" s="285"/>
      <c r="HRL69" s="287"/>
      <c r="HRM69" s="287"/>
      <c r="HRN69" s="285"/>
      <c r="HRO69" s="287"/>
      <c r="HRP69" s="287"/>
      <c r="HRQ69" s="285"/>
      <c r="HRR69" s="287"/>
      <c r="HRS69" s="287"/>
      <c r="HRT69" s="285"/>
      <c r="HRU69" s="287"/>
      <c r="HRV69" s="287"/>
      <c r="HRW69" s="285"/>
      <c r="HRX69" s="287"/>
      <c r="HRY69" s="287"/>
      <c r="HRZ69" s="285"/>
      <c r="HSA69" s="287"/>
      <c r="HSB69" s="287"/>
      <c r="HSC69" s="285"/>
      <c r="HSD69" s="287"/>
      <c r="HSE69" s="287"/>
      <c r="HSF69" s="285"/>
      <c r="HSG69" s="287"/>
      <c r="HSH69" s="287"/>
      <c r="HSI69" s="285"/>
      <c r="HSJ69" s="287"/>
      <c r="HSK69" s="287"/>
      <c r="HSL69" s="285"/>
      <c r="HSM69" s="287"/>
      <c r="HSN69" s="287"/>
      <c r="HSO69" s="285"/>
      <c r="HSP69" s="287"/>
      <c r="HSQ69" s="287"/>
      <c r="HSR69" s="285"/>
      <c r="HSS69" s="287"/>
      <c r="HST69" s="287"/>
      <c r="HSU69" s="285"/>
      <c r="HSV69" s="287"/>
      <c r="HSW69" s="287"/>
      <c r="HSX69" s="285"/>
      <c r="HSY69" s="287"/>
      <c r="HSZ69" s="287"/>
      <c r="HTA69" s="285"/>
      <c r="HTB69" s="287"/>
      <c r="HTC69" s="287"/>
      <c r="HTD69" s="285"/>
      <c r="HTE69" s="287"/>
      <c r="HTF69" s="287"/>
      <c r="HTG69" s="285"/>
      <c r="HTH69" s="286"/>
      <c r="HTI69" s="286"/>
      <c r="HTJ69" s="286"/>
      <c r="HTK69" s="287"/>
      <c r="HTL69" s="287"/>
      <c r="HTM69" s="285"/>
      <c r="HTN69" s="286"/>
      <c r="HTO69" s="286"/>
      <c r="HTP69" s="286"/>
      <c r="HTQ69" s="287"/>
      <c r="HTR69" s="287"/>
      <c r="HTS69" s="285"/>
      <c r="HTT69" s="287"/>
      <c r="HTU69" s="287"/>
      <c r="HTV69" s="285"/>
      <c r="HTW69" s="286"/>
      <c r="HTX69" s="286"/>
      <c r="HTY69" s="286"/>
      <c r="HTZ69" s="286"/>
      <c r="HUA69" s="286"/>
      <c r="HUB69" s="286"/>
      <c r="HUC69" s="163"/>
      <c r="HUD69" s="154"/>
      <c r="HUE69" s="287"/>
      <c r="HUF69" s="287"/>
      <c r="HUG69" s="285"/>
      <c r="HUH69" s="287"/>
      <c r="HUI69" s="287"/>
      <c r="HUJ69" s="285"/>
      <c r="HUK69" s="287"/>
      <c r="HUL69" s="287"/>
      <c r="HUM69" s="285"/>
      <c r="HUN69" s="287"/>
      <c r="HUO69" s="287"/>
      <c r="HUP69" s="285"/>
      <c r="HUQ69" s="287"/>
      <c r="HUR69" s="287"/>
      <c r="HUS69" s="285"/>
      <c r="HUT69" s="287"/>
      <c r="HUU69" s="287"/>
      <c r="HUV69" s="285"/>
      <c r="HUW69" s="287"/>
      <c r="HUX69" s="287"/>
      <c r="HUY69" s="285"/>
      <c r="HUZ69" s="287"/>
      <c r="HVA69" s="287"/>
      <c r="HVB69" s="285"/>
      <c r="HVC69" s="287"/>
      <c r="HVD69" s="287"/>
      <c r="HVE69" s="285"/>
      <c r="HVF69" s="287"/>
      <c r="HVG69" s="287"/>
      <c r="HVH69" s="285"/>
      <c r="HVI69" s="287"/>
      <c r="HVJ69" s="287"/>
      <c r="HVK69" s="285"/>
      <c r="HVL69" s="287"/>
      <c r="HVM69" s="287"/>
      <c r="HVN69" s="285"/>
      <c r="HVO69" s="287"/>
      <c r="HVP69" s="287"/>
      <c r="HVQ69" s="285"/>
      <c r="HVR69" s="287"/>
      <c r="HVS69" s="287"/>
      <c r="HVT69" s="285"/>
      <c r="HVU69" s="287"/>
      <c r="HVV69" s="287"/>
      <c r="HVW69" s="285"/>
      <c r="HVX69" s="287"/>
      <c r="HVY69" s="287"/>
      <c r="HVZ69" s="285"/>
      <c r="HWA69" s="287"/>
      <c r="HWB69" s="287"/>
      <c r="HWC69" s="285"/>
      <c r="HWD69" s="287"/>
      <c r="HWE69" s="287"/>
      <c r="HWF69" s="285"/>
      <c r="HWG69" s="287"/>
      <c r="HWH69" s="287"/>
      <c r="HWI69" s="285"/>
      <c r="HWJ69" s="287"/>
      <c r="HWK69" s="287"/>
      <c r="HWL69" s="285"/>
      <c r="HWM69" s="287"/>
      <c r="HWN69" s="287"/>
      <c r="HWO69" s="285"/>
      <c r="HWP69" s="286"/>
      <c r="HWQ69" s="286"/>
      <c r="HWR69" s="286"/>
      <c r="HWS69" s="287"/>
      <c r="HWT69" s="287"/>
      <c r="HWU69" s="285"/>
      <c r="HWV69" s="286"/>
      <c r="HWW69" s="286"/>
      <c r="HWX69" s="286"/>
      <c r="HWY69" s="287"/>
      <c r="HWZ69" s="287"/>
      <c r="HXA69" s="285"/>
      <c r="HXB69" s="287"/>
      <c r="HXC69" s="287"/>
      <c r="HXD69" s="285"/>
      <c r="HXE69" s="286"/>
      <c r="HXF69" s="286"/>
      <c r="HXG69" s="286"/>
      <c r="HXH69" s="286"/>
      <c r="HXI69" s="286"/>
      <c r="HXJ69" s="286"/>
      <c r="HXK69" s="163"/>
      <c r="HXL69" s="154"/>
      <c r="HXM69" s="287"/>
      <c r="HXN69" s="287"/>
      <c r="HXO69" s="285"/>
      <c r="HXP69" s="287"/>
      <c r="HXQ69" s="287"/>
      <c r="HXR69" s="285"/>
      <c r="HXS69" s="287"/>
      <c r="HXT69" s="287"/>
      <c r="HXU69" s="285"/>
      <c r="HXV69" s="287"/>
      <c r="HXW69" s="287"/>
      <c r="HXX69" s="285"/>
      <c r="HXY69" s="287"/>
      <c r="HXZ69" s="287"/>
      <c r="HYA69" s="285"/>
      <c r="HYB69" s="287"/>
      <c r="HYC69" s="287"/>
      <c r="HYD69" s="285"/>
      <c r="HYE69" s="287"/>
      <c r="HYF69" s="287"/>
      <c r="HYG69" s="285"/>
      <c r="HYH69" s="287"/>
      <c r="HYI69" s="287"/>
      <c r="HYJ69" s="285"/>
      <c r="HYK69" s="287"/>
      <c r="HYL69" s="287"/>
      <c r="HYM69" s="285"/>
      <c r="HYN69" s="287"/>
      <c r="HYO69" s="287"/>
      <c r="HYP69" s="285"/>
      <c r="HYQ69" s="287"/>
      <c r="HYR69" s="287"/>
      <c r="HYS69" s="285"/>
      <c r="HYT69" s="287"/>
      <c r="HYU69" s="287"/>
      <c r="HYV69" s="285"/>
      <c r="HYW69" s="287"/>
      <c r="HYX69" s="287"/>
      <c r="HYY69" s="285"/>
      <c r="HYZ69" s="287"/>
      <c r="HZA69" s="287"/>
      <c r="HZB69" s="285"/>
      <c r="HZC69" s="287"/>
      <c r="HZD69" s="287"/>
      <c r="HZE69" s="285"/>
      <c r="HZF69" s="287"/>
      <c r="HZG69" s="287"/>
      <c r="HZH69" s="285"/>
      <c r="HZI69" s="287"/>
      <c r="HZJ69" s="287"/>
      <c r="HZK69" s="285"/>
      <c r="HZL69" s="287"/>
      <c r="HZM69" s="287"/>
      <c r="HZN69" s="285"/>
      <c r="HZO69" s="287"/>
      <c r="HZP69" s="287"/>
      <c r="HZQ69" s="285"/>
      <c r="HZR69" s="287"/>
      <c r="HZS69" s="287"/>
      <c r="HZT69" s="285"/>
      <c r="HZU69" s="287"/>
      <c r="HZV69" s="287"/>
      <c r="HZW69" s="285"/>
      <c r="HZX69" s="286"/>
      <c r="HZY69" s="286"/>
      <c r="HZZ69" s="286"/>
      <c r="IAA69" s="287"/>
      <c r="IAB69" s="287"/>
      <c r="IAC69" s="285"/>
      <c r="IAD69" s="286"/>
      <c r="IAE69" s="286"/>
      <c r="IAF69" s="286"/>
      <c r="IAG69" s="287"/>
      <c r="IAH69" s="287"/>
      <c r="IAI69" s="285"/>
      <c r="IAJ69" s="287"/>
      <c r="IAK69" s="287"/>
      <c r="IAL69" s="285"/>
      <c r="IAM69" s="286"/>
      <c r="IAN69" s="286"/>
      <c r="IAO69" s="286"/>
      <c r="IAP69" s="286"/>
      <c r="IAQ69" s="286"/>
      <c r="IAR69" s="286"/>
      <c r="IAS69" s="163"/>
      <c r="IAT69" s="154"/>
      <c r="IAU69" s="287"/>
      <c r="IAV69" s="287"/>
      <c r="IAW69" s="285"/>
      <c r="IAX69" s="287"/>
      <c r="IAY69" s="287"/>
      <c r="IAZ69" s="285"/>
      <c r="IBA69" s="287"/>
      <c r="IBB69" s="287"/>
      <c r="IBC69" s="285"/>
      <c r="IBD69" s="287"/>
      <c r="IBE69" s="287"/>
      <c r="IBF69" s="285"/>
      <c r="IBG69" s="287"/>
      <c r="IBH69" s="287"/>
      <c r="IBI69" s="285"/>
      <c r="IBJ69" s="287"/>
      <c r="IBK69" s="287"/>
      <c r="IBL69" s="285"/>
      <c r="IBM69" s="287"/>
      <c r="IBN69" s="287"/>
      <c r="IBO69" s="285"/>
      <c r="IBP69" s="287"/>
      <c r="IBQ69" s="287"/>
      <c r="IBR69" s="285"/>
      <c r="IBS69" s="287"/>
      <c r="IBT69" s="287"/>
      <c r="IBU69" s="285"/>
      <c r="IBV69" s="287"/>
      <c r="IBW69" s="287"/>
      <c r="IBX69" s="285"/>
      <c r="IBY69" s="287"/>
      <c r="IBZ69" s="287"/>
      <c r="ICA69" s="285"/>
      <c r="ICB69" s="287"/>
      <c r="ICC69" s="287"/>
      <c r="ICD69" s="285"/>
      <c r="ICE69" s="287"/>
      <c r="ICF69" s="287"/>
      <c r="ICG69" s="285"/>
      <c r="ICH69" s="287"/>
      <c r="ICI69" s="287"/>
      <c r="ICJ69" s="285"/>
      <c r="ICK69" s="287"/>
      <c r="ICL69" s="287"/>
      <c r="ICM69" s="285"/>
      <c r="ICN69" s="287"/>
      <c r="ICO69" s="287"/>
      <c r="ICP69" s="285"/>
      <c r="ICQ69" s="287"/>
      <c r="ICR69" s="287"/>
      <c r="ICS69" s="285"/>
      <c r="ICT69" s="287"/>
      <c r="ICU69" s="287"/>
      <c r="ICV69" s="285"/>
      <c r="ICW69" s="287"/>
      <c r="ICX69" s="287"/>
      <c r="ICY69" s="285"/>
      <c r="ICZ69" s="287"/>
      <c r="IDA69" s="287"/>
      <c r="IDB69" s="285"/>
      <c r="IDC69" s="287"/>
      <c r="IDD69" s="287"/>
      <c r="IDE69" s="285"/>
      <c r="IDF69" s="286"/>
      <c r="IDG69" s="286"/>
      <c r="IDH69" s="286"/>
      <c r="IDI69" s="287"/>
      <c r="IDJ69" s="287"/>
      <c r="IDK69" s="285"/>
      <c r="IDL69" s="286"/>
      <c r="IDM69" s="286"/>
      <c r="IDN69" s="286"/>
      <c r="IDO69" s="287"/>
      <c r="IDP69" s="287"/>
      <c r="IDQ69" s="285"/>
      <c r="IDR69" s="287"/>
      <c r="IDS69" s="287"/>
      <c r="IDT69" s="285"/>
      <c r="IDU69" s="286"/>
      <c r="IDV69" s="286"/>
      <c r="IDW69" s="286"/>
      <c r="IDX69" s="286"/>
      <c r="IDY69" s="286"/>
      <c r="IDZ69" s="286"/>
      <c r="IEA69" s="163"/>
      <c r="IEB69" s="154"/>
      <c r="IEC69" s="287"/>
      <c r="IED69" s="287"/>
      <c r="IEE69" s="285"/>
      <c r="IEF69" s="287"/>
      <c r="IEG69" s="287"/>
      <c r="IEH69" s="285"/>
      <c r="IEI69" s="287"/>
      <c r="IEJ69" s="287"/>
      <c r="IEK69" s="285"/>
      <c r="IEL69" s="287"/>
      <c r="IEM69" s="287"/>
      <c r="IEN69" s="285"/>
      <c r="IEO69" s="287"/>
      <c r="IEP69" s="287"/>
      <c r="IEQ69" s="285"/>
      <c r="IER69" s="287"/>
      <c r="IES69" s="287"/>
      <c r="IET69" s="285"/>
      <c r="IEU69" s="287"/>
      <c r="IEV69" s="287"/>
      <c r="IEW69" s="285"/>
      <c r="IEX69" s="287"/>
      <c r="IEY69" s="287"/>
      <c r="IEZ69" s="285"/>
      <c r="IFA69" s="287"/>
      <c r="IFB69" s="287"/>
      <c r="IFC69" s="285"/>
      <c r="IFD69" s="287"/>
      <c r="IFE69" s="287"/>
      <c r="IFF69" s="285"/>
      <c r="IFG69" s="287"/>
      <c r="IFH69" s="287"/>
      <c r="IFI69" s="285"/>
      <c r="IFJ69" s="287"/>
      <c r="IFK69" s="287"/>
      <c r="IFL69" s="285"/>
      <c r="IFM69" s="287"/>
      <c r="IFN69" s="287"/>
      <c r="IFO69" s="285"/>
      <c r="IFP69" s="287"/>
      <c r="IFQ69" s="287"/>
      <c r="IFR69" s="285"/>
      <c r="IFS69" s="287"/>
      <c r="IFT69" s="287"/>
      <c r="IFU69" s="285"/>
      <c r="IFV69" s="287"/>
      <c r="IFW69" s="287"/>
      <c r="IFX69" s="285"/>
      <c r="IFY69" s="287"/>
      <c r="IFZ69" s="287"/>
      <c r="IGA69" s="285"/>
      <c r="IGB69" s="287"/>
      <c r="IGC69" s="287"/>
      <c r="IGD69" s="285"/>
      <c r="IGE69" s="287"/>
      <c r="IGF69" s="287"/>
      <c r="IGG69" s="285"/>
      <c r="IGH69" s="287"/>
      <c r="IGI69" s="287"/>
      <c r="IGJ69" s="285"/>
      <c r="IGK69" s="287"/>
      <c r="IGL69" s="287"/>
      <c r="IGM69" s="285"/>
      <c r="IGN69" s="286"/>
      <c r="IGO69" s="286"/>
      <c r="IGP69" s="286"/>
      <c r="IGQ69" s="287"/>
      <c r="IGR69" s="287"/>
      <c r="IGS69" s="285"/>
      <c r="IGT69" s="286"/>
      <c r="IGU69" s="286"/>
      <c r="IGV69" s="286"/>
      <c r="IGW69" s="287"/>
      <c r="IGX69" s="287"/>
      <c r="IGY69" s="285"/>
      <c r="IGZ69" s="287"/>
      <c r="IHA69" s="287"/>
      <c r="IHB69" s="285"/>
      <c r="IHC69" s="286"/>
      <c r="IHD69" s="286"/>
      <c r="IHE69" s="286"/>
      <c r="IHF69" s="286"/>
      <c r="IHG69" s="286"/>
      <c r="IHH69" s="286"/>
      <c r="IHI69" s="163"/>
      <c r="IHJ69" s="154"/>
      <c r="IHK69" s="287"/>
      <c r="IHL69" s="287"/>
      <c r="IHM69" s="285"/>
      <c r="IHN69" s="287"/>
      <c r="IHO69" s="287"/>
      <c r="IHP69" s="285"/>
      <c r="IHQ69" s="287"/>
      <c r="IHR69" s="287"/>
      <c r="IHS69" s="285"/>
      <c r="IHT69" s="287"/>
      <c r="IHU69" s="287"/>
      <c r="IHV69" s="285"/>
      <c r="IHW69" s="287"/>
      <c r="IHX69" s="287"/>
      <c r="IHY69" s="285"/>
      <c r="IHZ69" s="287"/>
      <c r="IIA69" s="287"/>
      <c r="IIB69" s="285"/>
      <c r="IIC69" s="287"/>
      <c r="IID69" s="287"/>
      <c r="IIE69" s="285"/>
      <c r="IIF69" s="287"/>
      <c r="IIG69" s="287"/>
      <c r="IIH69" s="285"/>
      <c r="III69" s="287"/>
      <c r="IIJ69" s="287"/>
      <c r="IIK69" s="285"/>
      <c r="IIL69" s="287"/>
      <c r="IIM69" s="287"/>
      <c r="IIN69" s="285"/>
      <c r="IIO69" s="287"/>
      <c r="IIP69" s="287"/>
      <c r="IIQ69" s="285"/>
      <c r="IIR69" s="287"/>
      <c r="IIS69" s="287"/>
      <c r="IIT69" s="285"/>
      <c r="IIU69" s="287"/>
      <c r="IIV69" s="287"/>
      <c r="IIW69" s="285"/>
      <c r="IIX69" s="287"/>
      <c r="IIY69" s="287"/>
      <c r="IIZ69" s="285"/>
      <c r="IJA69" s="287"/>
      <c r="IJB69" s="287"/>
      <c r="IJC69" s="285"/>
      <c r="IJD69" s="287"/>
      <c r="IJE69" s="287"/>
      <c r="IJF69" s="285"/>
      <c r="IJG69" s="287"/>
      <c r="IJH69" s="287"/>
      <c r="IJI69" s="285"/>
      <c r="IJJ69" s="287"/>
      <c r="IJK69" s="287"/>
      <c r="IJL69" s="285"/>
      <c r="IJM69" s="287"/>
      <c r="IJN69" s="287"/>
      <c r="IJO69" s="285"/>
      <c r="IJP69" s="287"/>
      <c r="IJQ69" s="287"/>
      <c r="IJR69" s="285"/>
      <c r="IJS69" s="287"/>
      <c r="IJT69" s="287"/>
      <c r="IJU69" s="285"/>
      <c r="IJV69" s="286"/>
      <c r="IJW69" s="286"/>
      <c r="IJX69" s="286"/>
      <c r="IJY69" s="287"/>
      <c r="IJZ69" s="287"/>
      <c r="IKA69" s="285"/>
      <c r="IKB69" s="286"/>
      <c r="IKC69" s="286"/>
      <c r="IKD69" s="286"/>
      <c r="IKE69" s="287"/>
      <c r="IKF69" s="287"/>
      <c r="IKG69" s="285"/>
      <c r="IKH69" s="287"/>
      <c r="IKI69" s="287"/>
      <c r="IKJ69" s="285"/>
      <c r="IKK69" s="286"/>
      <c r="IKL69" s="286"/>
      <c r="IKM69" s="286"/>
      <c r="IKN69" s="286"/>
      <c r="IKO69" s="286"/>
      <c r="IKP69" s="286"/>
      <c r="IKQ69" s="163"/>
      <c r="IKR69" s="154"/>
      <c r="IKS69" s="287"/>
      <c r="IKT69" s="287"/>
      <c r="IKU69" s="285"/>
      <c r="IKV69" s="287"/>
      <c r="IKW69" s="287"/>
      <c r="IKX69" s="285"/>
      <c r="IKY69" s="287"/>
      <c r="IKZ69" s="287"/>
      <c r="ILA69" s="285"/>
      <c r="ILB69" s="287"/>
      <c r="ILC69" s="287"/>
      <c r="ILD69" s="285"/>
      <c r="ILE69" s="287"/>
      <c r="ILF69" s="287"/>
      <c r="ILG69" s="285"/>
      <c r="ILH69" s="287"/>
      <c r="ILI69" s="287"/>
      <c r="ILJ69" s="285"/>
      <c r="ILK69" s="287"/>
      <c r="ILL69" s="287"/>
      <c r="ILM69" s="285"/>
      <c r="ILN69" s="287"/>
      <c r="ILO69" s="287"/>
      <c r="ILP69" s="285"/>
      <c r="ILQ69" s="287"/>
      <c r="ILR69" s="287"/>
      <c r="ILS69" s="285"/>
      <c r="ILT69" s="287"/>
      <c r="ILU69" s="287"/>
      <c r="ILV69" s="285"/>
      <c r="ILW69" s="287"/>
      <c r="ILX69" s="287"/>
      <c r="ILY69" s="285"/>
      <c r="ILZ69" s="287"/>
      <c r="IMA69" s="287"/>
      <c r="IMB69" s="285"/>
      <c r="IMC69" s="287"/>
      <c r="IMD69" s="287"/>
      <c r="IME69" s="285"/>
      <c r="IMF69" s="287"/>
      <c r="IMG69" s="287"/>
      <c r="IMH69" s="285"/>
      <c r="IMI69" s="287"/>
      <c r="IMJ69" s="287"/>
      <c r="IMK69" s="285"/>
      <c r="IML69" s="287"/>
      <c r="IMM69" s="287"/>
      <c r="IMN69" s="285"/>
      <c r="IMO69" s="287"/>
      <c r="IMP69" s="287"/>
      <c r="IMQ69" s="285"/>
      <c r="IMR69" s="287"/>
      <c r="IMS69" s="287"/>
      <c r="IMT69" s="285"/>
      <c r="IMU69" s="287"/>
      <c r="IMV69" s="287"/>
      <c r="IMW69" s="285"/>
      <c r="IMX69" s="287"/>
      <c r="IMY69" s="287"/>
      <c r="IMZ69" s="285"/>
      <c r="INA69" s="287"/>
      <c r="INB69" s="287"/>
      <c r="INC69" s="285"/>
      <c r="IND69" s="286"/>
      <c r="INE69" s="286"/>
      <c r="INF69" s="286"/>
      <c r="ING69" s="287"/>
      <c r="INH69" s="287"/>
      <c r="INI69" s="285"/>
      <c r="INJ69" s="286"/>
      <c r="INK69" s="286"/>
      <c r="INL69" s="286"/>
      <c r="INM69" s="287"/>
      <c r="INN69" s="287"/>
      <c r="INO69" s="285"/>
      <c r="INP69" s="287"/>
      <c r="INQ69" s="287"/>
      <c r="INR69" s="285"/>
      <c r="INS69" s="286"/>
      <c r="INT69" s="286"/>
      <c r="INU69" s="286"/>
      <c r="INV69" s="286"/>
      <c r="INW69" s="286"/>
      <c r="INX69" s="286"/>
      <c r="INY69" s="163"/>
      <c r="INZ69" s="154"/>
      <c r="IOA69" s="287"/>
      <c r="IOB69" s="287"/>
      <c r="IOC69" s="285"/>
      <c r="IOD69" s="287"/>
      <c r="IOE69" s="287"/>
      <c r="IOF69" s="285"/>
      <c r="IOG69" s="287"/>
      <c r="IOH69" s="287"/>
      <c r="IOI69" s="285"/>
      <c r="IOJ69" s="287"/>
      <c r="IOK69" s="287"/>
      <c r="IOL69" s="285"/>
      <c r="IOM69" s="287"/>
      <c r="ION69" s="287"/>
      <c r="IOO69" s="285"/>
      <c r="IOP69" s="287"/>
      <c r="IOQ69" s="287"/>
      <c r="IOR69" s="285"/>
      <c r="IOS69" s="287"/>
      <c r="IOT69" s="287"/>
      <c r="IOU69" s="285"/>
      <c r="IOV69" s="287"/>
      <c r="IOW69" s="287"/>
      <c r="IOX69" s="285"/>
      <c r="IOY69" s="287"/>
      <c r="IOZ69" s="287"/>
      <c r="IPA69" s="285"/>
      <c r="IPB69" s="287"/>
      <c r="IPC69" s="287"/>
      <c r="IPD69" s="285"/>
      <c r="IPE69" s="287"/>
      <c r="IPF69" s="287"/>
      <c r="IPG69" s="285"/>
      <c r="IPH69" s="287"/>
      <c r="IPI69" s="287"/>
      <c r="IPJ69" s="285"/>
      <c r="IPK69" s="287"/>
      <c r="IPL69" s="287"/>
      <c r="IPM69" s="285"/>
      <c r="IPN69" s="287"/>
      <c r="IPO69" s="287"/>
      <c r="IPP69" s="285"/>
      <c r="IPQ69" s="287"/>
      <c r="IPR69" s="287"/>
      <c r="IPS69" s="285"/>
      <c r="IPT69" s="287"/>
      <c r="IPU69" s="287"/>
      <c r="IPV69" s="285"/>
      <c r="IPW69" s="287"/>
      <c r="IPX69" s="287"/>
      <c r="IPY69" s="285"/>
      <c r="IPZ69" s="287"/>
      <c r="IQA69" s="287"/>
      <c r="IQB69" s="285"/>
      <c r="IQC69" s="287"/>
      <c r="IQD69" s="287"/>
      <c r="IQE69" s="285"/>
      <c r="IQF69" s="287"/>
      <c r="IQG69" s="287"/>
      <c r="IQH69" s="285"/>
      <c r="IQI69" s="287"/>
      <c r="IQJ69" s="287"/>
      <c r="IQK69" s="285"/>
      <c r="IQL69" s="286"/>
      <c r="IQM69" s="286"/>
      <c r="IQN69" s="286"/>
      <c r="IQO69" s="287"/>
      <c r="IQP69" s="287"/>
      <c r="IQQ69" s="285"/>
      <c r="IQR69" s="286"/>
      <c r="IQS69" s="286"/>
      <c r="IQT69" s="286"/>
      <c r="IQU69" s="287"/>
      <c r="IQV69" s="287"/>
      <c r="IQW69" s="285"/>
      <c r="IQX69" s="287"/>
      <c r="IQY69" s="287"/>
      <c r="IQZ69" s="285"/>
      <c r="IRA69" s="286"/>
      <c r="IRB69" s="286"/>
      <c r="IRC69" s="286"/>
      <c r="IRD69" s="286"/>
      <c r="IRE69" s="286"/>
      <c r="IRF69" s="286"/>
      <c r="IRG69" s="163"/>
      <c r="IRH69" s="154"/>
      <c r="IRI69" s="287"/>
      <c r="IRJ69" s="287"/>
      <c r="IRK69" s="285"/>
      <c r="IRL69" s="287"/>
      <c r="IRM69" s="287"/>
      <c r="IRN69" s="285"/>
      <c r="IRO69" s="287"/>
      <c r="IRP69" s="287"/>
      <c r="IRQ69" s="285"/>
      <c r="IRR69" s="287"/>
      <c r="IRS69" s="287"/>
      <c r="IRT69" s="285"/>
      <c r="IRU69" s="287"/>
      <c r="IRV69" s="287"/>
      <c r="IRW69" s="285"/>
      <c r="IRX69" s="287"/>
      <c r="IRY69" s="287"/>
      <c r="IRZ69" s="285"/>
      <c r="ISA69" s="287"/>
      <c r="ISB69" s="287"/>
      <c r="ISC69" s="285"/>
      <c r="ISD69" s="287"/>
      <c r="ISE69" s="287"/>
      <c r="ISF69" s="285"/>
      <c r="ISG69" s="287"/>
      <c r="ISH69" s="287"/>
      <c r="ISI69" s="285"/>
      <c r="ISJ69" s="287"/>
      <c r="ISK69" s="287"/>
      <c r="ISL69" s="285"/>
      <c r="ISM69" s="287"/>
      <c r="ISN69" s="287"/>
      <c r="ISO69" s="285"/>
      <c r="ISP69" s="287"/>
      <c r="ISQ69" s="287"/>
      <c r="ISR69" s="285"/>
      <c r="ISS69" s="287"/>
      <c r="IST69" s="287"/>
      <c r="ISU69" s="285"/>
      <c r="ISV69" s="287"/>
      <c r="ISW69" s="287"/>
      <c r="ISX69" s="285"/>
      <c r="ISY69" s="287"/>
      <c r="ISZ69" s="287"/>
      <c r="ITA69" s="285"/>
      <c r="ITB69" s="287"/>
      <c r="ITC69" s="287"/>
      <c r="ITD69" s="285"/>
      <c r="ITE69" s="287"/>
      <c r="ITF69" s="287"/>
      <c r="ITG69" s="285"/>
      <c r="ITH69" s="287"/>
      <c r="ITI69" s="287"/>
      <c r="ITJ69" s="285"/>
      <c r="ITK69" s="287"/>
      <c r="ITL69" s="287"/>
      <c r="ITM69" s="285"/>
      <c r="ITN69" s="287"/>
      <c r="ITO69" s="287"/>
      <c r="ITP69" s="285"/>
      <c r="ITQ69" s="287"/>
      <c r="ITR69" s="287"/>
      <c r="ITS69" s="285"/>
      <c r="ITT69" s="286"/>
      <c r="ITU69" s="286"/>
      <c r="ITV69" s="286"/>
      <c r="ITW69" s="287"/>
      <c r="ITX69" s="287"/>
      <c r="ITY69" s="285"/>
      <c r="ITZ69" s="286"/>
      <c r="IUA69" s="286"/>
      <c r="IUB69" s="286"/>
      <c r="IUC69" s="287"/>
      <c r="IUD69" s="287"/>
      <c r="IUE69" s="285"/>
      <c r="IUF69" s="287"/>
      <c r="IUG69" s="287"/>
      <c r="IUH69" s="285"/>
      <c r="IUI69" s="286"/>
      <c r="IUJ69" s="286"/>
      <c r="IUK69" s="286"/>
      <c r="IUL69" s="286"/>
      <c r="IUM69" s="286"/>
      <c r="IUN69" s="286"/>
      <c r="IUO69" s="163"/>
      <c r="IUP69" s="154"/>
      <c r="IUQ69" s="287"/>
      <c r="IUR69" s="287"/>
      <c r="IUS69" s="285"/>
      <c r="IUT69" s="287"/>
      <c r="IUU69" s="287"/>
      <c r="IUV69" s="285"/>
      <c r="IUW69" s="287"/>
      <c r="IUX69" s="287"/>
      <c r="IUY69" s="285"/>
      <c r="IUZ69" s="287"/>
      <c r="IVA69" s="287"/>
      <c r="IVB69" s="285"/>
      <c r="IVC69" s="287"/>
      <c r="IVD69" s="287"/>
      <c r="IVE69" s="285"/>
      <c r="IVF69" s="287"/>
      <c r="IVG69" s="287"/>
      <c r="IVH69" s="285"/>
      <c r="IVI69" s="287"/>
      <c r="IVJ69" s="287"/>
      <c r="IVK69" s="285"/>
      <c r="IVL69" s="287"/>
      <c r="IVM69" s="287"/>
      <c r="IVN69" s="285"/>
      <c r="IVO69" s="287"/>
      <c r="IVP69" s="287"/>
      <c r="IVQ69" s="285"/>
      <c r="IVR69" s="287"/>
      <c r="IVS69" s="287"/>
      <c r="IVT69" s="285"/>
      <c r="IVU69" s="287"/>
      <c r="IVV69" s="287"/>
      <c r="IVW69" s="285"/>
      <c r="IVX69" s="287"/>
      <c r="IVY69" s="287"/>
      <c r="IVZ69" s="285"/>
      <c r="IWA69" s="287"/>
      <c r="IWB69" s="287"/>
      <c r="IWC69" s="285"/>
      <c r="IWD69" s="287"/>
      <c r="IWE69" s="287"/>
      <c r="IWF69" s="285"/>
      <c r="IWG69" s="287"/>
      <c r="IWH69" s="287"/>
      <c r="IWI69" s="285"/>
      <c r="IWJ69" s="287"/>
      <c r="IWK69" s="287"/>
      <c r="IWL69" s="285"/>
      <c r="IWM69" s="287"/>
      <c r="IWN69" s="287"/>
      <c r="IWO69" s="285"/>
      <c r="IWP69" s="287"/>
      <c r="IWQ69" s="287"/>
      <c r="IWR69" s="285"/>
      <c r="IWS69" s="287"/>
      <c r="IWT69" s="287"/>
      <c r="IWU69" s="285"/>
      <c r="IWV69" s="287"/>
      <c r="IWW69" s="287"/>
      <c r="IWX69" s="285"/>
      <c r="IWY69" s="287"/>
      <c r="IWZ69" s="287"/>
      <c r="IXA69" s="285"/>
      <c r="IXB69" s="286"/>
      <c r="IXC69" s="286"/>
      <c r="IXD69" s="286"/>
      <c r="IXE69" s="287"/>
      <c r="IXF69" s="287"/>
      <c r="IXG69" s="285"/>
      <c r="IXH69" s="286"/>
      <c r="IXI69" s="286"/>
      <c r="IXJ69" s="286"/>
      <c r="IXK69" s="287"/>
      <c r="IXL69" s="287"/>
      <c r="IXM69" s="285"/>
      <c r="IXN69" s="287"/>
      <c r="IXO69" s="287"/>
      <c r="IXP69" s="285"/>
      <c r="IXQ69" s="286"/>
      <c r="IXR69" s="286"/>
      <c r="IXS69" s="286"/>
      <c r="IXT69" s="286"/>
      <c r="IXU69" s="286"/>
      <c r="IXV69" s="286"/>
      <c r="IXW69" s="163"/>
      <c r="IXX69" s="154"/>
      <c r="IXY69" s="287"/>
      <c r="IXZ69" s="287"/>
      <c r="IYA69" s="285"/>
      <c r="IYB69" s="287"/>
      <c r="IYC69" s="287"/>
      <c r="IYD69" s="285"/>
      <c r="IYE69" s="287"/>
      <c r="IYF69" s="287"/>
      <c r="IYG69" s="285"/>
      <c r="IYH69" s="287"/>
      <c r="IYI69" s="287"/>
      <c r="IYJ69" s="285"/>
      <c r="IYK69" s="287"/>
      <c r="IYL69" s="287"/>
      <c r="IYM69" s="285"/>
      <c r="IYN69" s="287"/>
      <c r="IYO69" s="287"/>
      <c r="IYP69" s="285"/>
      <c r="IYQ69" s="287"/>
      <c r="IYR69" s="287"/>
      <c r="IYS69" s="285"/>
      <c r="IYT69" s="287"/>
      <c r="IYU69" s="287"/>
      <c r="IYV69" s="285"/>
      <c r="IYW69" s="287"/>
      <c r="IYX69" s="287"/>
      <c r="IYY69" s="285"/>
      <c r="IYZ69" s="287"/>
      <c r="IZA69" s="287"/>
      <c r="IZB69" s="285"/>
      <c r="IZC69" s="287"/>
      <c r="IZD69" s="287"/>
      <c r="IZE69" s="285"/>
      <c r="IZF69" s="287"/>
      <c r="IZG69" s="287"/>
      <c r="IZH69" s="285"/>
      <c r="IZI69" s="287"/>
      <c r="IZJ69" s="287"/>
      <c r="IZK69" s="285"/>
      <c r="IZL69" s="287"/>
      <c r="IZM69" s="287"/>
      <c r="IZN69" s="285"/>
      <c r="IZO69" s="287"/>
      <c r="IZP69" s="287"/>
      <c r="IZQ69" s="285"/>
      <c r="IZR69" s="287"/>
      <c r="IZS69" s="287"/>
      <c r="IZT69" s="285"/>
      <c r="IZU69" s="287"/>
      <c r="IZV69" s="287"/>
      <c r="IZW69" s="285"/>
      <c r="IZX69" s="287"/>
      <c r="IZY69" s="287"/>
      <c r="IZZ69" s="285"/>
      <c r="JAA69" s="287"/>
      <c r="JAB69" s="287"/>
      <c r="JAC69" s="285"/>
      <c r="JAD69" s="287"/>
      <c r="JAE69" s="287"/>
      <c r="JAF69" s="285"/>
      <c r="JAG69" s="287"/>
      <c r="JAH69" s="287"/>
      <c r="JAI69" s="285"/>
      <c r="JAJ69" s="286"/>
      <c r="JAK69" s="286"/>
      <c r="JAL69" s="286"/>
      <c r="JAM69" s="287"/>
      <c r="JAN69" s="287"/>
      <c r="JAO69" s="285"/>
      <c r="JAP69" s="286"/>
      <c r="JAQ69" s="286"/>
      <c r="JAR69" s="286"/>
      <c r="JAS69" s="287"/>
      <c r="JAT69" s="287"/>
      <c r="JAU69" s="285"/>
      <c r="JAV69" s="287"/>
      <c r="JAW69" s="287"/>
      <c r="JAX69" s="285"/>
      <c r="JAY69" s="286"/>
      <c r="JAZ69" s="286"/>
      <c r="JBA69" s="286"/>
      <c r="JBB69" s="286"/>
      <c r="JBC69" s="286"/>
      <c r="JBD69" s="286"/>
      <c r="JBE69" s="163"/>
      <c r="JBF69" s="154"/>
      <c r="JBG69" s="287"/>
      <c r="JBH69" s="287"/>
      <c r="JBI69" s="285"/>
      <c r="JBJ69" s="287"/>
      <c r="JBK69" s="287"/>
      <c r="JBL69" s="285"/>
      <c r="JBM69" s="287"/>
      <c r="JBN69" s="287"/>
      <c r="JBO69" s="285"/>
      <c r="JBP69" s="287"/>
      <c r="JBQ69" s="287"/>
      <c r="JBR69" s="285"/>
      <c r="JBS69" s="287"/>
      <c r="JBT69" s="287"/>
      <c r="JBU69" s="285"/>
      <c r="JBV69" s="287"/>
      <c r="JBW69" s="287"/>
      <c r="JBX69" s="285"/>
      <c r="JBY69" s="287"/>
      <c r="JBZ69" s="287"/>
      <c r="JCA69" s="285"/>
      <c r="JCB69" s="287"/>
      <c r="JCC69" s="287"/>
      <c r="JCD69" s="285"/>
      <c r="JCE69" s="287"/>
      <c r="JCF69" s="287"/>
      <c r="JCG69" s="285"/>
      <c r="JCH69" s="287"/>
      <c r="JCI69" s="287"/>
      <c r="JCJ69" s="285"/>
      <c r="JCK69" s="287"/>
      <c r="JCL69" s="287"/>
      <c r="JCM69" s="285"/>
      <c r="JCN69" s="287"/>
      <c r="JCO69" s="287"/>
      <c r="JCP69" s="285"/>
      <c r="JCQ69" s="287"/>
      <c r="JCR69" s="287"/>
      <c r="JCS69" s="285"/>
      <c r="JCT69" s="287"/>
      <c r="JCU69" s="287"/>
      <c r="JCV69" s="285"/>
      <c r="JCW69" s="287"/>
      <c r="JCX69" s="287"/>
      <c r="JCY69" s="285"/>
      <c r="JCZ69" s="287"/>
      <c r="JDA69" s="287"/>
      <c r="JDB69" s="285"/>
      <c r="JDC69" s="287"/>
      <c r="JDD69" s="287"/>
      <c r="JDE69" s="285"/>
      <c r="JDF69" s="287"/>
      <c r="JDG69" s="287"/>
      <c r="JDH69" s="285"/>
      <c r="JDI69" s="287"/>
      <c r="JDJ69" s="287"/>
      <c r="JDK69" s="285"/>
      <c r="JDL69" s="287"/>
      <c r="JDM69" s="287"/>
      <c r="JDN69" s="285"/>
      <c r="JDO69" s="287"/>
      <c r="JDP69" s="287"/>
      <c r="JDQ69" s="285"/>
      <c r="JDR69" s="286"/>
      <c r="JDS69" s="286"/>
      <c r="JDT69" s="286"/>
      <c r="JDU69" s="287"/>
      <c r="JDV69" s="287"/>
      <c r="JDW69" s="285"/>
      <c r="JDX69" s="286"/>
      <c r="JDY69" s="286"/>
      <c r="JDZ69" s="286"/>
      <c r="JEA69" s="287"/>
      <c r="JEB69" s="287"/>
      <c r="JEC69" s="285"/>
      <c r="JED69" s="287"/>
      <c r="JEE69" s="287"/>
      <c r="JEF69" s="285"/>
      <c r="JEG69" s="286"/>
      <c r="JEH69" s="286"/>
      <c r="JEI69" s="286"/>
      <c r="JEJ69" s="286"/>
      <c r="JEK69" s="286"/>
      <c r="JEL69" s="286"/>
      <c r="JEM69" s="163"/>
      <c r="JEN69" s="154"/>
      <c r="JEO69" s="287"/>
      <c r="JEP69" s="287"/>
      <c r="JEQ69" s="285"/>
      <c r="JER69" s="287"/>
      <c r="JES69" s="287"/>
      <c r="JET69" s="285"/>
      <c r="JEU69" s="287"/>
      <c r="JEV69" s="287"/>
      <c r="JEW69" s="285"/>
      <c r="JEX69" s="287"/>
      <c r="JEY69" s="287"/>
      <c r="JEZ69" s="285"/>
      <c r="JFA69" s="287"/>
      <c r="JFB69" s="287"/>
      <c r="JFC69" s="285"/>
      <c r="JFD69" s="287"/>
      <c r="JFE69" s="287"/>
      <c r="JFF69" s="285"/>
      <c r="JFG69" s="287"/>
      <c r="JFH69" s="287"/>
      <c r="JFI69" s="285"/>
      <c r="JFJ69" s="287"/>
      <c r="JFK69" s="287"/>
      <c r="JFL69" s="285"/>
      <c r="JFM69" s="287"/>
      <c r="JFN69" s="287"/>
      <c r="JFO69" s="285"/>
      <c r="JFP69" s="287"/>
      <c r="JFQ69" s="287"/>
      <c r="JFR69" s="285"/>
      <c r="JFS69" s="287"/>
      <c r="JFT69" s="287"/>
      <c r="JFU69" s="285"/>
      <c r="JFV69" s="287"/>
      <c r="JFW69" s="287"/>
      <c r="JFX69" s="285"/>
      <c r="JFY69" s="287"/>
      <c r="JFZ69" s="287"/>
      <c r="JGA69" s="285"/>
      <c r="JGB69" s="287"/>
      <c r="JGC69" s="287"/>
      <c r="JGD69" s="285"/>
      <c r="JGE69" s="287"/>
      <c r="JGF69" s="287"/>
      <c r="JGG69" s="285"/>
      <c r="JGH69" s="287"/>
      <c r="JGI69" s="287"/>
      <c r="JGJ69" s="285"/>
      <c r="JGK69" s="287"/>
      <c r="JGL69" s="287"/>
      <c r="JGM69" s="285"/>
      <c r="JGN69" s="287"/>
      <c r="JGO69" s="287"/>
      <c r="JGP69" s="285"/>
      <c r="JGQ69" s="287"/>
      <c r="JGR69" s="287"/>
      <c r="JGS69" s="285"/>
      <c r="JGT69" s="287"/>
      <c r="JGU69" s="287"/>
      <c r="JGV69" s="285"/>
      <c r="JGW69" s="287"/>
      <c r="JGX69" s="287"/>
      <c r="JGY69" s="285"/>
      <c r="JGZ69" s="286"/>
      <c r="JHA69" s="286"/>
      <c r="JHB69" s="286"/>
      <c r="JHC69" s="287"/>
      <c r="JHD69" s="287"/>
      <c r="JHE69" s="285"/>
      <c r="JHF69" s="286"/>
      <c r="JHG69" s="286"/>
      <c r="JHH69" s="286"/>
      <c r="JHI69" s="287"/>
      <c r="JHJ69" s="287"/>
      <c r="JHK69" s="285"/>
      <c r="JHL69" s="287"/>
      <c r="JHM69" s="287"/>
      <c r="JHN69" s="285"/>
      <c r="JHO69" s="286"/>
      <c r="JHP69" s="286"/>
      <c r="JHQ69" s="286"/>
      <c r="JHR69" s="286"/>
      <c r="JHS69" s="286"/>
      <c r="JHT69" s="286"/>
      <c r="JHU69" s="163"/>
      <c r="JHV69" s="154"/>
      <c r="JHW69" s="287"/>
      <c r="JHX69" s="287"/>
      <c r="JHY69" s="285"/>
      <c r="JHZ69" s="287"/>
      <c r="JIA69" s="287"/>
      <c r="JIB69" s="285"/>
      <c r="JIC69" s="287"/>
      <c r="JID69" s="287"/>
      <c r="JIE69" s="285"/>
      <c r="JIF69" s="287"/>
      <c r="JIG69" s="287"/>
      <c r="JIH69" s="285"/>
      <c r="JII69" s="287"/>
      <c r="JIJ69" s="287"/>
      <c r="JIK69" s="285"/>
      <c r="JIL69" s="287"/>
      <c r="JIM69" s="287"/>
      <c r="JIN69" s="285"/>
      <c r="JIO69" s="287"/>
      <c r="JIP69" s="287"/>
      <c r="JIQ69" s="285"/>
      <c r="JIR69" s="287"/>
      <c r="JIS69" s="287"/>
      <c r="JIT69" s="285"/>
      <c r="JIU69" s="287"/>
      <c r="JIV69" s="287"/>
      <c r="JIW69" s="285"/>
      <c r="JIX69" s="287"/>
      <c r="JIY69" s="287"/>
      <c r="JIZ69" s="285"/>
      <c r="JJA69" s="287"/>
      <c r="JJB69" s="287"/>
      <c r="JJC69" s="285"/>
      <c r="JJD69" s="287"/>
      <c r="JJE69" s="287"/>
      <c r="JJF69" s="285"/>
      <c r="JJG69" s="287"/>
      <c r="JJH69" s="287"/>
      <c r="JJI69" s="285"/>
      <c r="JJJ69" s="287"/>
      <c r="JJK69" s="287"/>
      <c r="JJL69" s="285"/>
      <c r="JJM69" s="287"/>
      <c r="JJN69" s="287"/>
      <c r="JJO69" s="285"/>
      <c r="JJP69" s="287"/>
      <c r="JJQ69" s="287"/>
      <c r="JJR69" s="285"/>
      <c r="JJS69" s="287"/>
      <c r="JJT69" s="287"/>
      <c r="JJU69" s="285"/>
      <c r="JJV69" s="287"/>
      <c r="JJW69" s="287"/>
      <c r="JJX69" s="285"/>
      <c r="JJY69" s="287"/>
      <c r="JJZ69" s="287"/>
      <c r="JKA69" s="285"/>
      <c r="JKB69" s="287"/>
      <c r="JKC69" s="287"/>
      <c r="JKD69" s="285"/>
      <c r="JKE69" s="287"/>
      <c r="JKF69" s="287"/>
      <c r="JKG69" s="285"/>
      <c r="JKH69" s="286"/>
      <c r="JKI69" s="286"/>
      <c r="JKJ69" s="286"/>
      <c r="JKK69" s="287"/>
      <c r="JKL69" s="287"/>
      <c r="JKM69" s="285"/>
      <c r="JKN69" s="286"/>
      <c r="JKO69" s="286"/>
      <c r="JKP69" s="286"/>
      <c r="JKQ69" s="287"/>
      <c r="JKR69" s="287"/>
      <c r="JKS69" s="285"/>
      <c r="JKT69" s="287"/>
      <c r="JKU69" s="287"/>
      <c r="JKV69" s="285"/>
      <c r="JKW69" s="286"/>
      <c r="JKX69" s="286"/>
      <c r="JKY69" s="286"/>
      <c r="JKZ69" s="286"/>
      <c r="JLA69" s="286"/>
      <c r="JLB69" s="286"/>
      <c r="JLC69" s="163"/>
      <c r="JLD69" s="154"/>
      <c r="JLE69" s="287"/>
      <c r="JLF69" s="287"/>
      <c r="JLG69" s="285"/>
      <c r="JLH69" s="287"/>
      <c r="JLI69" s="287"/>
      <c r="JLJ69" s="285"/>
      <c r="JLK69" s="287"/>
      <c r="JLL69" s="287"/>
      <c r="JLM69" s="285"/>
      <c r="JLN69" s="287"/>
      <c r="JLO69" s="287"/>
      <c r="JLP69" s="285"/>
      <c r="JLQ69" s="287"/>
      <c r="JLR69" s="287"/>
      <c r="JLS69" s="285"/>
      <c r="JLT69" s="287"/>
      <c r="JLU69" s="287"/>
      <c r="JLV69" s="285"/>
      <c r="JLW69" s="287"/>
      <c r="JLX69" s="287"/>
      <c r="JLY69" s="285"/>
      <c r="JLZ69" s="287"/>
      <c r="JMA69" s="287"/>
      <c r="JMB69" s="285"/>
      <c r="JMC69" s="287"/>
      <c r="JMD69" s="287"/>
      <c r="JME69" s="285"/>
      <c r="JMF69" s="287"/>
      <c r="JMG69" s="287"/>
      <c r="JMH69" s="285"/>
      <c r="JMI69" s="287"/>
      <c r="JMJ69" s="287"/>
      <c r="JMK69" s="285"/>
      <c r="JML69" s="287"/>
      <c r="JMM69" s="287"/>
      <c r="JMN69" s="285"/>
      <c r="JMO69" s="287"/>
      <c r="JMP69" s="287"/>
      <c r="JMQ69" s="285"/>
      <c r="JMR69" s="287"/>
      <c r="JMS69" s="287"/>
      <c r="JMT69" s="285"/>
      <c r="JMU69" s="287"/>
      <c r="JMV69" s="287"/>
      <c r="JMW69" s="285"/>
      <c r="JMX69" s="287"/>
      <c r="JMY69" s="287"/>
      <c r="JMZ69" s="285"/>
      <c r="JNA69" s="287"/>
      <c r="JNB69" s="287"/>
      <c r="JNC69" s="285"/>
      <c r="JND69" s="287"/>
      <c r="JNE69" s="287"/>
      <c r="JNF69" s="285"/>
      <c r="JNG69" s="287"/>
      <c r="JNH69" s="287"/>
      <c r="JNI69" s="285"/>
      <c r="JNJ69" s="287"/>
      <c r="JNK69" s="287"/>
      <c r="JNL69" s="285"/>
      <c r="JNM69" s="287"/>
      <c r="JNN69" s="287"/>
      <c r="JNO69" s="285"/>
      <c r="JNP69" s="286"/>
      <c r="JNQ69" s="286"/>
      <c r="JNR69" s="286"/>
      <c r="JNS69" s="287"/>
      <c r="JNT69" s="287"/>
      <c r="JNU69" s="285"/>
      <c r="JNV69" s="286"/>
      <c r="JNW69" s="286"/>
      <c r="JNX69" s="286"/>
      <c r="JNY69" s="287"/>
      <c r="JNZ69" s="287"/>
      <c r="JOA69" s="285"/>
      <c r="JOB69" s="287"/>
      <c r="JOC69" s="287"/>
      <c r="JOD69" s="285"/>
      <c r="JOE69" s="286"/>
      <c r="JOF69" s="286"/>
      <c r="JOG69" s="286"/>
      <c r="JOH69" s="286"/>
      <c r="JOI69" s="286"/>
      <c r="JOJ69" s="286"/>
      <c r="JOK69" s="163"/>
      <c r="JOL69" s="154"/>
      <c r="JOM69" s="287"/>
      <c r="JON69" s="287"/>
      <c r="JOO69" s="285"/>
      <c r="JOP69" s="287"/>
      <c r="JOQ69" s="287"/>
      <c r="JOR69" s="285"/>
      <c r="JOS69" s="287"/>
      <c r="JOT69" s="287"/>
      <c r="JOU69" s="285"/>
      <c r="JOV69" s="287"/>
      <c r="JOW69" s="287"/>
      <c r="JOX69" s="285"/>
      <c r="JOY69" s="287"/>
      <c r="JOZ69" s="287"/>
      <c r="JPA69" s="285"/>
      <c r="JPB69" s="287"/>
      <c r="JPC69" s="287"/>
      <c r="JPD69" s="285"/>
      <c r="JPE69" s="287"/>
      <c r="JPF69" s="287"/>
      <c r="JPG69" s="285"/>
      <c r="JPH69" s="287"/>
      <c r="JPI69" s="287"/>
      <c r="JPJ69" s="285"/>
      <c r="JPK69" s="287"/>
      <c r="JPL69" s="287"/>
      <c r="JPM69" s="285"/>
      <c r="JPN69" s="287"/>
      <c r="JPO69" s="287"/>
      <c r="JPP69" s="285"/>
      <c r="JPQ69" s="287"/>
      <c r="JPR69" s="287"/>
      <c r="JPS69" s="285"/>
      <c r="JPT69" s="287"/>
      <c r="JPU69" s="287"/>
      <c r="JPV69" s="285"/>
      <c r="JPW69" s="287"/>
      <c r="JPX69" s="287"/>
      <c r="JPY69" s="285"/>
      <c r="JPZ69" s="287"/>
      <c r="JQA69" s="287"/>
      <c r="JQB69" s="285"/>
      <c r="JQC69" s="287"/>
      <c r="JQD69" s="287"/>
      <c r="JQE69" s="285"/>
      <c r="JQF69" s="287"/>
      <c r="JQG69" s="287"/>
      <c r="JQH69" s="285"/>
      <c r="JQI69" s="287"/>
      <c r="JQJ69" s="287"/>
      <c r="JQK69" s="285"/>
      <c r="JQL69" s="287"/>
      <c r="JQM69" s="287"/>
      <c r="JQN69" s="285"/>
      <c r="JQO69" s="287"/>
      <c r="JQP69" s="287"/>
      <c r="JQQ69" s="285"/>
      <c r="JQR69" s="287"/>
      <c r="JQS69" s="287"/>
      <c r="JQT69" s="285"/>
      <c r="JQU69" s="287"/>
      <c r="JQV69" s="287"/>
      <c r="JQW69" s="285"/>
      <c r="JQX69" s="286"/>
      <c r="JQY69" s="286"/>
      <c r="JQZ69" s="286"/>
      <c r="JRA69" s="287"/>
      <c r="JRB69" s="287"/>
      <c r="JRC69" s="285"/>
      <c r="JRD69" s="286"/>
      <c r="JRE69" s="286"/>
      <c r="JRF69" s="286"/>
      <c r="JRG69" s="287"/>
      <c r="JRH69" s="287"/>
      <c r="JRI69" s="285"/>
      <c r="JRJ69" s="287"/>
      <c r="JRK69" s="287"/>
      <c r="JRL69" s="285"/>
      <c r="JRM69" s="286"/>
      <c r="JRN69" s="286"/>
      <c r="JRO69" s="286"/>
      <c r="JRP69" s="286"/>
      <c r="JRQ69" s="286"/>
      <c r="JRR69" s="286"/>
      <c r="JRS69" s="163"/>
      <c r="JRT69" s="154"/>
      <c r="JRU69" s="287"/>
      <c r="JRV69" s="287"/>
      <c r="JRW69" s="285"/>
      <c r="JRX69" s="287"/>
      <c r="JRY69" s="287"/>
      <c r="JRZ69" s="285"/>
      <c r="JSA69" s="287"/>
      <c r="JSB69" s="287"/>
      <c r="JSC69" s="285"/>
      <c r="JSD69" s="287"/>
      <c r="JSE69" s="287"/>
      <c r="JSF69" s="285"/>
      <c r="JSG69" s="287"/>
      <c r="JSH69" s="287"/>
      <c r="JSI69" s="285"/>
      <c r="JSJ69" s="287"/>
      <c r="JSK69" s="287"/>
      <c r="JSL69" s="285"/>
      <c r="JSM69" s="287"/>
      <c r="JSN69" s="287"/>
      <c r="JSO69" s="285"/>
      <c r="JSP69" s="287"/>
      <c r="JSQ69" s="287"/>
      <c r="JSR69" s="285"/>
      <c r="JSS69" s="287"/>
      <c r="JST69" s="287"/>
      <c r="JSU69" s="285"/>
      <c r="JSV69" s="287"/>
      <c r="JSW69" s="287"/>
      <c r="JSX69" s="285"/>
      <c r="JSY69" s="287"/>
      <c r="JSZ69" s="287"/>
      <c r="JTA69" s="285"/>
      <c r="JTB69" s="287"/>
      <c r="JTC69" s="287"/>
      <c r="JTD69" s="285"/>
      <c r="JTE69" s="287"/>
      <c r="JTF69" s="287"/>
      <c r="JTG69" s="285"/>
      <c r="JTH69" s="287"/>
      <c r="JTI69" s="287"/>
      <c r="JTJ69" s="285"/>
      <c r="JTK69" s="287"/>
      <c r="JTL69" s="287"/>
      <c r="JTM69" s="285"/>
      <c r="JTN69" s="287"/>
      <c r="JTO69" s="287"/>
      <c r="JTP69" s="285"/>
      <c r="JTQ69" s="287"/>
      <c r="JTR69" s="287"/>
      <c r="JTS69" s="285"/>
      <c r="JTT69" s="287"/>
      <c r="JTU69" s="287"/>
      <c r="JTV69" s="285"/>
      <c r="JTW69" s="287"/>
      <c r="JTX69" s="287"/>
      <c r="JTY69" s="285"/>
      <c r="JTZ69" s="287"/>
      <c r="JUA69" s="287"/>
      <c r="JUB69" s="285"/>
      <c r="JUC69" s="287"/>
      <c r="JUD69" s="287"/>
      <c r="JUE69" s="285"/>
      <c r="JUF69" s="286"/>
      <c r="JUG69" s="286"/>
      <c r="JUH69" s="286"/>
      <c r="JUI69" s="287"/>
      <c r="JUJ69" s="287"/>
      <c r="JUK69" s="285"/>
      <c r="JUL69" s="286"/>
      <c r="JUM69" s="286"/>
      <c r="JUN69" s="286"/>
      <c r="JUO69" s="287"/>
      <c r="JUP69" s="287"/>
      <c r="JUQ69" s="285"/>
      <c r="JUR69" s="287"/>
      <c r="JUS69" s="287"/>
      <c r="JUT69" s="285"/>
      <c r="JUU69" s="286"/>
      <c r="JUV69" s="286"/>
      <c r="JUW69" s="286"/>
      <c r="JUX69" s="286"/>
      <c r="JUY69" s="286"/>
      <c r="JUZ69" s="286"/>
      <c r="JVA69" s="163"/>
      <c r="JVB69" s="154"/>
      <c r="JVC69" s="287"/>
      <c r="JVD69" s="287"/>
      <c r="JVE69" s="285"/>
      <c r="JVF69" s="287"/>
      <c r="JVG69" s="287"/>
      <c r="JVH69" s="285"/>
      <c r="JVI69" s="287"/>
      <c r="JVJ69" s="287"/>
      <c r="JVK69" s="285"/>
      <c r="JVL69" s="287"/>
      <c r="JVM69" s="287"/>
      <c r="JVN69" s="285"/>
      <c r="JVO69" s="287"/>
      <c r="JVP69" s="287"/>
      <c r="JVQ69" s="285"/>
      <c r="JVR69" s="287"/>
      <c r="JVS69" s="287"/>
      <c r="JVT69" s="285"/>
      <c r="JVU69" s="287"/>
      <c r="JVV69" s="287"/>
      <c r="JVW69" s="285"/>
      <c r="JVX69" s="287"/>
      <c r="JVY69" s="287"/>
      <c r="JVZ69" s="285"/>
      <c r="JWA69" s="287"/>
      <c r="JWB69" s="287"/>
      <c r="JWC69" s="285"/>
      <c r="JWD69" s="287"/>
      <c r="JWE69" s="287"/>
      <c r="JWF69" s="285"/>
      <c r="JWG69" s="287"/>
      <c r="JWH69" s="287"/>
      <c r="JWI69" s="285"/>
      <c r="JWJ69" s="287"/>
      <c r="JWK69" s="287"/>
      <c r="JWL69" s="285"/>
      <c r="JWM69" s="287"/>
      <c r="JWN69" s="287"/>
      <c r="JWO69" s="285"/>
      <c r="JWP69" s="287"/>
      <c r="JWQ69" s="287"/>
      <c r="JWR69" s="285"/>
      <c r="JWS69" s="287"/>
      <c r="JWT69" s="287"/>
      <c r="JWU69" s="285"/>
      <c r="JWV69" s="287"/>
      <c r="JWW69" s="287"/>
      <c r="JWX69" s="285"/>
      <c r="JWY69" s="287"/>
      <c r="JWZ69" s="287"/>
      <c r="JXA69" s="285"/>
      <c r="JXB69" s="287"/>
      <c r="JXC69" s="287"/>
      <c r="JXD69" s="285"/>
      <c r="JXE69" s="287"/>
      <c r="JXF69" s="287"/>
      <c r="JXG69" s="285"/>
      <c r="JXH69" s="287"/>
      <c r="JXI69" s="287"/>
      <c r="JXJ69" s="285"/>
      <c r="JXK69" s="287"/>
      <c r="JXL69" s="287"/>
      <c r="JXM69" s="285"/>
      <c r="JXN69" s="286"/>
      <c r="JXO69" s="286"/>
      <c r="JXP69" s="286"/>
      <c r="JXQ69" s="287"/>
      <c r="JXR69" s="287"/>
      <c r="JXS69" s="285"/>
      <c r="JXT69" s="286"/>
      <c r="JXU69" s="286"/>
      <c r="JXV69" s="286"/>
      <c r="JXW69" s="287"/>
      <c r="JXX69" s="287"/>
      <c r="JXY69" s="285"/>
      <c r="JXZ69" s="287"/>
      <c r="JYA69" s="287"/>
      <c r="JYB69" s="285"/>
      <c r="JYC69" s="286"/>
      <c r="JYD69" s="286"/>
      <c r="JYE69" s="286"/>
      <c r="JYF69" s="286"/>
      <c r="JYG69" s="286"/>
      <c r="JYH69" s="286"/>
      <c r="JYI69" s="163"/>
      <c r="JYJ69" s="154"/>
      <c r="JYK69" s="287"/>
      <c r="JYL69" s="287"/>
      <c r="JYM69" s="285"/>
      <c r="JYN69" s="287"/>
      <c r="JYO69" s="287"/>
      <c r="JYP69" s="285"/>
      <c r="JYQ69" s="287"/>
      <c r="JYR69" s="287"/>
      <c r="JYS69" s="285"/>
      <c r="JYT69" s="287"/>
      <c r="JYU69" s="287"/>
      <c r="JYV69" s="285"/>
      <c r="JYW69" s="287"/>
      <c r="JYX69" s="287"/>
      <c r="JYY69" s="285"/>
      <c r="JYZ69" s="287"/>
      <c r="JZA69" s="287"/>
      <c r="JZB69" s="285"/>
      <c r="JZC69" s="287"/>
      <c r="JZD69" s="287"/>
      <c r="JZE69" s="285"/>
      <c r="JZF69" s="287"/>
      <c r="JZG69" s="287"/>
      <c r="JZH69" s="285"/>
      <c r="JZI69" s="287"/>
      <c r="JZJ69" s="287"/>
      <c r="JZK69" s="285"/>
      <c r="JZL69" s="287"/>
      <c r="JZM69" s="287"/>
      <c r="JZN69" s="285"/>
      <c r="JZO69" s="287"/>
      <c r="JZP69" s="287"/>
      <c r="JZQ69" s="285"/>
      <c r="JZR69" s="287"/>
      <c r="JZS69" s="287"/>
      <c r="JZT69" s="285"/>
      <c r="JZU69" s="287"/>
      <c r="JZV69" s="287"/>
      <c r="JZW69" s="285"/>
      <c r="JZX69" s="287"/>
      <c r="JZY69" s="287"/>
      <c r="JZZ69" s="285"/>
      <c r="KAA69" s="287"/>
      <c r="KAB69" s="287"/>
      <c r="KAC69" s="285"/>
      <c r="KAD69" s="287"/>
      <c r="KAE69" s="287"/>
      <c r="KAF69" s="285"/>
      <c r="KAG69" s="287"/>
      <c r="KAH69" s="287"/>
      <c r="KAI69" s="285"/>
      <c r="KAJ69" s="287"/>
      <c r="KAK69" s="287"/>
      <c r="KAL69" s="285"/>
      <c r="KAM69" s="287"/>
      <c r="KAN69" s="287"/>
      <c r="KAO69" s="285"/>
      <c r="KAP69" s="287"/>
      <c r="KAQ69" s="287"/>
      <c r="KAR69" s="285"/>
      <c r="KAS69" s="287"/>
      <c r="KAT69" s="287"/>
      <c r="KAU69" s="285"/>
      <c r="KAV69" s="286"/>
      <c r="KAW69" s="286"/>
      <c r="KAX69" s="286"/>
      <c r="KAY69" s="287"/>
      <c r="KAZ69" s="287"/>
      <c r="KBA69" s="285"/>
      <c r="KBB69" s="286"/>
      <c r="KBC69" s="286"/>
      <c r="KBD69" s="286"/>
      <c r="KBE69" s="287"/>
      <c r="KBF69" s="287"/>
      <c r="KBG69" s="285"/>
      <c r="KBH69" s="287"/>
      <c r="KBI69" s="287"/>
      <c r="KBJ69" s="285"/>
      <c r="KBK69" s="286"/>
      <c r="KBL69" s="286"/>
      <c r="KBM69" s="286"/>
      <c r="KBN69" s="286"/>
      <c r="KBO69" s="286"/>
      <c r="KBP69" s="286"/>
      <c r="KBQ69" s="163"/>
      <c r="KBR69" s="154"/>
      <c r="KBS69" s="287"/>
      <c r="KBT69" s="287"/>
      <c r="KBU69" s="285"/>
      <c r="KBV69" s="287"/>
      <c r="KBW69" s="287"/>
      <c r="KBX69" s="285"/>
      <c r="KBY69" s="287"/>
      <c r="KBZ69" s="287"/>
      <c r="KCA69" s="285"/>
      <c r="KCB69" s="287"/>
      <c r="KCC69" s="287"/>
      <c r="KCD69" s="285"/>
      <c r="KCE69" s="287"/>
      <c r="KCF69" s="287"/>
      <c r="KCG69" s="285"/>
      <c r="KCH69" s="287"/>
      <c r="KCI69" s="287"/>
      <c r="KCJ69" s="285"/>
      <c r="KCK69" s="287"/>
      <c r="KCL69" s="287"/>
      <c r="KCM69" s="285"/>
      <c r="KCN69" s="287"/>
      <c r="KCO69" s="287"/>
      <c r="KCP69" s="285"/>
      <c r="KCQ69" s="287"/>
      <c r="KCR69" s="287"/>
      <c r="KCS69" s="285"/>
      <c r="KCT69" s="287"/>
      <c r="KCU69" s="287"/>
      <c r="KCV69" s="285"/>
      <c r="KCW69" s="287"/>
      <c r="KCX69" s="287"/>
      <c r="KCY69" s="285"/>
      <c r="KCZ69" s="287"/>
      <c r="KDA69" s="287"/>
      <c r="KDB69" s="285"/>
      <c r="KDC69" s="287"/>
      <c r="KDD69" s="287"/>
      <c r="KDE69" s="285"/>
      <c r="KDF69" s="287"/>
      <c r="KDG69" s="287"/>
      <c r="KDH69" s="285"/>
      <c r="KDI69" s="287"/>
      <c r="KDJ69" s="287"/>
      <c r="KDK69" s="285"/>
      <c r="KDL69" s="287"/>
      <c r="KDM69" s="287"/>
      <c r="KDN69" s="285"/>
      <c r="KDO69" s="287"/>
      <c r="KDP69" s="287"/>
      <c r="KDQ69" s="285"/>
      <c r="KDR69" s="287"/>
      <c r="KDS69" s="287"/>
      <c r="KDT69" s="285"/>
      <c r="KDU69" s="287"/>
      <c r="KDV69" s="287"/>
      <c r="KDW69" s="285"/>
      <c r="KDX69" s="287"/>
      <c r="KDY69" s="287"/>
      <c r="KDZ69" s="285"/>
      <c r="KEA69" s="287"/>
      <c r="KEB69" s="287"/>
      <c r="KEC69" s="285"/>
      <c r="KED69" s="286"/>
      <c r="KEE69" s="286"/>
      <c r="KEF69" s="286"/>
      <c r="KEG69" s="287"/>
      <c r="KEH69" s="287"/>
      <c r="KEI69" s="285"/>
      <c r="KEJ69" s="286"/>
      <c r="KEK69" s="286"/>
      <c r="KEL69" s="286"/>
      <c r="KEM69" s="287"/>
      <c r="KEN69" s="287"/>
      <c r="KEO69" s="285"/>
      <c r="KEP69" s="287"/>
      <c r="KEQ69" s="287"/>
      <c r="KER69" s="285"/>
      <c r="KES69" s="286"/>
      <c r="KET69" s="286"/>
      <c r="KEU69" s="286"/>
      <c r="KEV69" s="286"/>
      <c r="KEW69" s="286"/>
      <c r="KEX69" s="286"/>
      <c r="KEY69" s="163"/>
      <c r="KEZ69" s="154"/>
      <c r="KFA69" s="287"/>
      <c r="KFB69" s="287"/>
      <c r="KFC69" s="285"/>
      <c r="KFD69" s="287"/>
      <c r="KFE69" s="287"/>
      <c r="KFF69" s="285"/>
      <c r="KFG69" s="287"/>
      <c r="KFH69" s="287"/>
      <c r="KFI69" s="285"/>
      <c r="KFJ69" s="287"/>
      <c r="KFK69" s="287"/>
      <c r="KFL69" s="285"/>
      <c r="KFM69" s="287"/>
      <c r="KFN69" s="287"/>
      <c r="KFO69" s="285"/>
      <c r="KFP69" s="287"/>
      <c r="KFQ69" s="287"/>
      <c r="KFR69" s="285"/>
      <c r="KFS69" s="287"/>
      <c r="KFT69" s="287"/>
      <c r="KFU69" s="285"/>
      <c r="KFV69" s="287"/>
      <c r="KFW69" s="287"/>
      <c r="KFX69" s="285"/>
      <c r="KFY69" s="287"/>
      <c r="KFZ69" s="287"/>
      <c r="KGA69" s="285"/>
      <c r="KGB69" s="287"/>
      <c r="KGC69" s="287"/>
      <c r="KGD69" s="285"/>
      <c r="KGE69" s="287"/>
      <c r="KGF69" s="287"/>
      <c r="KGG69" s="285"/>
      <c r="KGH69" s="287"/>
      <c r="KGI69" s="287"/>
      <c r="KGJ69" s="285"/>
      <c r="KGK69" s="287"/>
      <c r="KGL69" s="287"/>
      <c r="KGM69" s="285"/>
      <c r="KGN69" s="287"/>
      <c r="KGO69" s="287"/>
      <c r="KGP69" s="285"/>
      <c r="KGQ69" s="287"/>
      <c r="KGR69" s="287"/>
      <c r="KGS69" s="285"/>
      <c r="KGT69" s="287"/>
      <c r="KGU69" s="287"/>
      <c r="KGV69" s="285"/>
      <c r="KGW69" s="287"/>
      <c r="KGX69" s="287"/>
      <c r="KGY69" s="285"/>
      <c r="KGZ69" s="287"/>
      <c r="KHA69" s="287"/>
      <c r="KHB69" s="285"/>
      <c r="KHC69" s="287"/>
      <c r="KHD69" s="287"/>
      <c r="KHE69" s="285"/>
      <c r="KHF69" s="287"/>
      <c r="KHG69" s="287"/>
      <c r="KHH69" s="285"/>
      <c r="KHI69" s="287"/>
      <c r="KHJ69" s="287"/>
      <c r="KHK69" s="285"/>
      <c r="KHL69" s="286"/>
      <c r="KHM69" s="286"/>
      <c r="KHN69" s="286"/>
      <c r="KHO69" s="287"/>
      <c r="KHP69" s="287"/>
      <c r="KHQ69" s="285"/>
      <c r="KHR69" s="286"/>
      <c r="KHS69" s="286"/>
      <c r="KHT69" s="286"/>
      <c r="KHU69" s="287"/>
      <c r="KHV69" s="287"/>
      <c r="KHW69" s="285"/>
      <c r="KHX69" s="287"/>
      <c r="KHY69" s="287"/>
      <c r="KHZ69" s="285"/>
      <c r="KIA69" s="286"/>
      <c r="KIB69" s="286"/>
      <c r="KIC69" s="286"/>
      <c r="KID69" s="286"/>
      <c r="KIE69" s="286"/>
      <c r="KIF69" s="286"/>
      <c r="KIG69" s="163"/>
      <c r="KIH69" s="154"/>
      <c r="KII69" s="287"/>
      <c r="KIJ69" s="287"/>
      <c r="KIK69" s="285"/>
      <c r="KIL69" s="287"/>
      <c r="KIM69" s="287"/>
      <c r="KIN69" s="285"/>
      <c r="KIO69" s="287"/>
      <c r="KIP69" s="287"/>
      <c r="KIQ69" s="285"/>
      <c r="KIR69" s="287"/>
      <c r="KIS69" s="287"/>
      <c r="KIT69" s="285"/>
      <c r="KIU69" s="287"/>
      <c r="KIV69" s="287"/>
      <c r="KIW69" s="285"/>
      <c r="KIX69" s="287"/>
      <c r="KIY69" s="287"/>
      <c r="KIZ69" s="285"/>
      <c r="KJA69" s="287"/>
      <c r="KJB69" s="287"/>
      <c r="KJC69" s="285"/>
      <c r="KJD69" s="287"/>
      <c r="KJE69" s="287"/>
      <c r="KJF69" s="285"/>
      <c r="KJG69" s="287"/>
      <c r="KJH69" s="287"/>
      <c r="KJI69" s="285"/>
      <c r="KJJ69" s="287"/>
      <c r="KJK69" s="287"/>
      <c r="KJL69" s="285"/>
      <c r="KJM69" s="287"/>
      <c r="KJN69" s="287"/>
      <c r="KJO69" s="285"/>
      <c r="KJP69" s="287"/>
      <c r="KJQ69" s="287"/>
      <c r="KJR69" s="285"/>
      <c r="KJS69" s="287"/>
      <c r="KJT69" s="287"/>
      <c r="KJU69" s="285"/>
      <c r="KJV69" s="287"/>
      <c r="KJW69" s="287"/>
      <c r="KJX69" s="285"/>
      <c r="KJY69" s="287"/>
      <c r="KJZ69" s="287"/>
      <c r="KKA69" s="285"/>
      <c r="KKB69" s="287"/>
      <c r="KKC69" s="287"/>
      <c r="KKD69" s="285"/>
      <c r="KKE69" s="287"/>
      <c r="KKF69" s="287"/>
      <c r="KKG69" s="285"/>
      <c r="KKH69" s="287"/>
      <c r="KKI69" s="287"/>
      <c r="KKJ69" s="285"/>
      <c r="KKK69" s="287"/>
      <c r="KKL69" s="287"/>
      <c r="KKM69" s="285"/>
      <c r="KKN69" s="287"/>
      <c r="KKO69" s="287"/>
      <c r="KKP69" s="285"/>
      <c r="KKQ69" s="287"/>
      <c r="KKR69" s="287"/>
      <c r="KKS69" s="285"/>
      <c r="KKT69" s="286"/>
      <c r="KKU69" s="286"/>
      <c r="KKV69" s="286"/>
      <c r="KKW69" s="287"/>
      <c r="KKX69" s="287"/>
      <c r="KKY69" s="285"/>
      <c r="KKZ69" s="286"/>
      <c r="KLA69" s="286"/>
      <c r="KLB69" s="286"/>
      <c r="KLC69" s="287"/>
      <c r="KLD69" s="287"/>
      <c r="KLE69" s="285"/>
      <c r="KLF69" s="287"/>
      <c r="KLG69" s="287"/>
      <c r="KLH69" s="285"/>
      <c r="KLI69" s="286"/>
      <c r="KLJ69" s="286"/>
      <c r="KLK69" s="286"/>
      <c r="KLL69" s="286"/>
      <c r="KLM69" s="286"/>
      <c r="KLN69" s="286"/>
      <c r="KLO69" s="163"/>
      <c r="KLP69" s="154"/>
      <c r="KLQ69" s="287"/>
      <c r="KLR69" s="287"/>
      <c r="KLS69" s="285"/>
      <c r="KLT69" s="287"/>
      <c r="KLU69" s="287"/>
      <c r="KLV69" s="285"/>
      <c r="KLW69" s="287"/>
      <c r="KLX69" s="287"/>
      <c r="KLY69" s="285"/>
      <c r="KLZ69" s="287"/>
      <c r="KMA69" s="287"/>
      <c r="KMB69" s="285"/>
      <c r="KMC69" s="287"/>
      <c r="KMD69" s="287"/>
      <c r="KME69" s="285"/>
      <c r="KMF69" s="287"/>
      <c r="KMG69" s="287"/>
      <c r="KMH69" s="285"/>
      <c r="KMI69" s="287"/>
      <c r="KMJ69" s="287"/>
      <c r="KMK69" s="285"/>
      <c r="KML69" s="287"/>
      <c r="KMM69" s="287"/>
      <c r="KMN69" s="285"/>
      <c r="KMO69" s="287"/>
      <c r="KMP69" s="287"/>
      <c r="KMQ69" s="285"/>
      <c r="KMR69" s="287"/>
      <c r="KMS69" s="287"/>
      <c r="KMT69" s="285"/>
      <c r="KMU69" s="287"/>
      <c r="KMV69" s="287"/>
      <c r="KMW69" s="285"/>
      <c r="KMX69" s="287"/>
      <c r="KMY69" s="287"/>
      <c r="KMZ69" s="285"/>
      <c r="KNA69" s="287"/>
      <c r="KNB69" s="287"/>
      <c r="KNC69" s="285"/>
      <c r="KND69" s="287"/>
      <c r="KNE69" s="287"/>
      <c r="KNF69" s="285"/>
      <c r="KNG69" s="287"/>
      <c r="KNH69" s="287"/>
      <c r="KNI69" s="285"/>
      <c r="KNJ69" s="287"/>
      <c r="KNK69" s="287"/>
      <c r="KNL69" s="285"/>
      <c r="KNM69" s="287"/>
      <c r="KNN69" s="287"/>
      <c r="KNO69" s="285"/>
      <c r="KNP69" s="287"/>
      <c r="KNQ69" s="287"/>
      <c r="KNR69" s="285"/>
      <c r="KNS69" s="287"/>
      <c r="KNT69" s="287"/>
      <c r="KNU69" s="285"/>
      <c r="KNV69" s="287"/>
      <c r="KNW69" s="287"/>
      <c r="KNX69" s="285"/>
      <c r="KNY69" s="287"/>
      <c r="KNZ69" s="287"/>
      <c r="KOA69" s="285"/>
      <c r="KOB69" s="286"/>
      <c r="KOC69" s="286"/>
      <c r="KOD69" s="286"/>
      <c r="KOE69" s="287"/>
      <c r="KOF69" s="287"/>
      <c r="KOG69" s="285"/>
      <c r="KOH69" s="286"/>
      <c r="KOI69" s="286"/>
      <c r="KOJ69" s="286"/>
      <c r="KOK69" s="287"/>
      <c r="KOL69" s="287"/>
      <c r="KOM69" s="285"/>
      <c r="KON69" s="287"/>
      <c r="KOO69" s="287"/>
      <c r="KOP69" s="285"/>
      <c r="KOQ69" s="286"/>
      <c r="KOR69" s="286"/>
      <c r="KOS69" s="286"/>
      <c r="KOT69" s="286"/>
      <c r="KOU69" s="286"/>
      <c r="KOV69" s="286"/>
      <c r="KOW69" s="163"/>
      <c r="KOX69" s="154"/>
      <c r="KOY69" s="287"/>
      <c r="KOZ69" s="287"/>
      <c r="KPA69" s="285"/>
      <c r="KPB69" s="287"/>
      <c r="KPC69" s="287"/>
      <c r="KPD69" s="285"/>
      <c r="KPE69" s="287"/>
      <c r="KPF69" s="287"/>
      <c r="KPG69" s="285"/>
      <c r="KPH69" s="287"/>
      <c r="KPI69" s="287"/>
      <c r="KPJ69" s="285"/>
      <c r="KPK69" s="287"/>
      <c r="KPL69" s="287"/>
      <c r="KPM69" s="285"/>
      <c r="KPN69" s="287"/>
      <c r="KPO69" s="287"/>
      <c r="KPP69" s="285"/>
      <c r="KPQ69" s="287"/>
      <c r="KPR69" s="287"/>
      <c r="KPS69" s="285"/>
      <c r="KPT69" s="287"/>
      <c r="KPU69" s="287"/>
      <c r="KPV69" s="285"/>
      <c r="KPW69" s="287"/>
      <c r="KPX69" s="287"/>
      <c r="KPY69" s="285"/>
      <c r="KPZ69" s="287"/>
      <c r="KQA69" s="287"/>
      <c r="KQB69" s="285"/>
      <c r="KQC69" s="287"/>
      <c r="KQD69" s="287"/>
      <c r="KQE69" s="285"/>
      <c r="KQF69" s="287"/>
      <c r="KQG69" s="287"/>
      <c r="KQH69" s="285"/>
      <c r="KQI69" s="287"/>
      <c r="KQJ69" s="287"/>
      <c r="KQK69" s="285"/>
      <c r="KQL69" s="287"/>
      <c r="KQM69" s="287"/>
      <c r="KQN69" s="285"/>
      <c r="KQO69" s="287"/>
      <c r="KQP69" s="287"/>
      <c r="KQQ69" s="285"/>
      <c r="KQR69" s="287"/>
      <c r="KQS69" s="287"/>
      <c r="KQT69" s="285"/>
      <c r="KQU69" s="287"/>
      <c r="KQV69" s="287"/>
      <c r="KQW69" s="285"/>
      <c r="KQX69" s="287"/>
      <c r="KQY69" s="287"/>
      <c r="KQZ69" s="285"/>
      <c r="KRA69" s="287"/>
      <c r="KRB69" s="287"/>
      <c r="KRC69" s="285"/>
      <c r="KRD69" s="287"/>
      <c r="KRE69" s="287"/>
      <c r="KRF69" s="285"/>
      <c r="KRG69" s="287"/>
      <c r="KRH69" s="287"/>
      <c r="KRI69" s="285"/>
      <c r="KRJ69" s="286"/>
      <c r="KRK69" s="286"/>
      <c r="KRL69" s="286"/>
      <c r="KRM69" s="287"/>
      <c r="KRN69" s="287"/>
      <c r="KRO69" s="285"/>
      <c r="KRP69" s="286"/>
      <c r="KRQ69" s="286"/>
      <c r="KRR69" s="286"/>
      <c r="KRS69" s="287"/>
      <c r="KRT69" s="287"/>
      <c r="KRU69" s="285"/>
      <c r="KRV69" s="287"/>
      <c r="KRW69" s="287"/>
      <c r="KRX69" s="285"/>
      <c r="KRY69" s="286"/>
      <c r="KRZ69" s="286"/>
      <c r="KSA69" s="286"/>
      <c r="KSB69" s="286"/>
      <c r="KSC69" s="286"/>
      <c r="KSD69" s="286"/>
      <c r="KSE69" s="163"/>
      <c r="KSF69" s="154"/>
      <c r="KSG69" s="287"/>
      <c r="KSH69" s="287"/>
      <c r="KSI69" s="285"/>
      <c r="KSJ69" s="287"/>
      <c r="KSK69" s="287"/>
      <c r="KSL69" s="285"/>
      <c r="KSM69" s="287"/>
      <c r="KSN69" s="287"/>
      <c r="KSO69" s="285"/>
      <c r="KSP69" s="287"/>
      <c r="KSQ69" s="287"/>
      <c r="KSR69" s="285"/>
      <c r="KSS69" s="287"/>
      <c r="KST69" s="287"/>
      <c r="KSU69" s="285"/>
      <c r="KSV69" s="287"/>
      <c r="KSW69" s="287"/>
      <c r="KSX69" s="285"/>
      <c r="KSY69" s="287"/>
      <c r="KSZ69" s="287"/>
      <c r="KTA69" s="285"/>
      <c r="KTB69" s="287"/>
      <c r="KTC69" s="287"/>
      <c r="KTD69" s="285"/>
      <c r="KTE69" s="287"/>
      <c r="KTF69" s="287"/>
      <c r="KTG69" s="285"/>
      <c r="KTH69" s="287"/>
      <c r="KTI69" s="287"/>
      <c r="KTJ69" s="285"/>
      <c r="KTK69" s="287"/>
      <c r="KTL69" s="287"/>
      <c r="KTM69" s="285"/>
      <c r="KTN69" s="287"/>
      <c r="KTO69" s="287"/>
      <c r="KTP69" s="285"/>
      <c r="KTQ69" s="287"/>
      <c r="KTR69" s="287"/>
      <c r="KTS69" s="285"/>
      <c r="KTT69" s="287"/>
      <c r="KTU69" s="287"/>
      <c r="KTV69" s="285"/>
      <c r="KTW69" s="287"/>
      <c r="KTX69" s="287"/>
      <c r="KTY69" s="285"/>
      <c r="KTZ69" s="287"/>
      <c r="KUA69" s="287"/>
      <c r="KUB69" s="285"/>
      <c r="KUC69" s="287"/>
      <c r="KUD69" s="287"/>
      <c r="KUE69" s="285"/>
      <c r="KUF69" s="287"/>
      <c r="KUG69" s="287"/>
      <c r="KUH69" s="285"/>
      <c r="KUI69" s="287"/>
      <c r="KUJ69" s="287"/>
      <c r="KUK69" s="285"/>
      <c r="KUL69" s="287"/>
      <c r="KUM69" s="287"/>
      <c r="KUN69" s="285"/>
      <c r="KUO69" s="287"/>
      <c r="KUP69" s="287"/>
      <c r="KUQ69" s="285"/>
      <c r="KUR69" s="286"/>
      <c r="KUS69" s="286"/>
      <c r="KUT69" s="286"/>
      <c r="KUU69" s="287"/>
      <c r="KUV69" s="287"/>
      <c r="KUW69" s="285"/>
      <c r="KUX69" s="286"/>
      <c r="KUY69" s="286"/>
      <c r="KUZ69" s="286"/>
      <c r="KVA69" s="287"/>
      <c r="KVB69" s="287"/>
      <c r="KVC69" s="285"/>
      <c r="KVD69" s="287"/>
      <c r="KVE69" s="287"/>
      <c r="KVF69" s="285"/>
      <c r="KVG69" s="286"/>
      <c r="KVH69" s="286"/>
      <c r="KVI69" s="286"/>
      <c r="KVJ69" s="286"/>
      <c r="KVK69" s="286"/>
      <c r="KVL69" s="286"/>
      <c r="KVM69" s="163"/>
      <c r="KVN69" s="154"/>
      <c r="KVO69" s="287"/>
      <c r="KVP69" s="287"/>
      <c r="KVQ69" s="285"/>
      <c r="KVR69" s="287"/>
      <c r="KVS69" s="287"/>
      <c r="KVT69" s="285"/>
      <c r="KVU69" s="287"/>
      <c r="KVV69" s="287"/>
      <c r="KVW69" s="285"/>
      <c r="KVX69" s="287"/>
      <c r="KVY69" s="287"/>
      <c r="KVZ69" s="285"/>
      <c r="KWA69" s="287"/>
      <c r="KWB69" s="287"/>
      <c r="KWC69" s="285"/>
      <c r="KWD69" s="287"/>
      <c r="KWE69" s="287"/>
      <c r="KWF69" s="285"/>
      <c r="KWG69" s="287"/>
      <c r="KWH69" s="287"/>
      <c r="KWI69" s="285"/>
      <c r="KWJ69" s="287"/>
      <c r="KWK69" s="287"/>
      <c r="KWL69" s="285"/>
      <c r="KWM69" s="287"/>
      <c r="KWN69" s="287"/>
      <c r="KWO69" s="285"/>
      <c r="KWP69" s="287"/>
      <c r="KWQ69" s="287"/>
      <c r="KWR69" s="285"/>
      <c r="KWS69" s="287"/>
      <c r="KWT69" s="287"/>
      <c r="KWU69" s="285"/>
      <c r="KWV69" s="287"/>
      <c r="KWW69" s="287"/>
      <c r="KWX69" s="285"/>
      <c r="KWY69" s="287"/>
      <c r="KWZ69" s="287"/>
      <c r="KXA69" s="285"/>
      <c r="KXB69" s="287"/>
      <c r="KXC69" s="287"/>
      <c r="KXD69" s="285"/>
      <c r="KXE69" s="287"/>
      <c r="KXF69" s="287"/>
      <c r="KXG69" s="285"/>
      <c r="KXH69" s="287"/>
      <c r="KXI69" s="287"/>
      <c r="KXJ69" s="285"/>
      <c r="KXK69" s="287"/>
      <c r="KXL69" s="287"/>
      <c r="KXM69" s="285"/>
      <c r="KXN69" s="287"/>
      <c r="KXO69" s="287"/>
      <c r="KXP69" s="285"/>
      <c r="KXQ69" s="287"/>
      <c r="KXR69" s="287"/>
      <c r="KXS69" s="285"/>
      <c r="KXT69" s="287"/>
      <c r="KXU69" s="287"/>
      <c r="KXV69" s="285"/>
      <c r="KXW69" s="287"/>
      <c r="KXX69" s="287"/>
      <c r="KXY69" s="285"/>
      <c r="KXZ69" s="286"/>
      <c r="KYA69" s="286"/>
      <c r="KYB69" s="286"/>
      <c r="KYC69" s="287"/>
      <c r="KYD69" s="287"/>
      <c r="KYE69" s="285"/>
      <c r="KYF69" s="286"/>
      <c r="KYG69" s="286"/>
      <c r="KYH69" s="286"/>
      <c r="KYI69" s="287"/>
      <c r="KYJ69" s="287"/>
      <c r="KYK69" s="285"/>
      <c r="KYL69" s="287"/>
      <c r="KYM69" s="287"/>
      <c r="KYN69" s="285"/>
      <c r="KYO69" s="286"/>
      <c r="KYP69" s="286"/>
      <c r="KYQ69" s="286"/>
      <c r="KYR69" s="286"/>
      <c r="KYS69" s="286"/>
      <c r="KYT69" s="286"/>
      <c r="KYU69" s="163"/>
      <c r="KYV69" s="154"/>
      <c r="KYW69" s="287"/>
      <c r="KYX69" s="287"/>
      <c r="KYY69" s="285"/>
      <c r="KYZ69" s="287"/>
      <c r="KZA69" s="287"/>
      <c r="KZB69" s="285"/>
      <c r="KZC69" s="287"/>
      <c r="KZD69" s="287"/>
      <c r="KZE69" s="285"/>
      <c r="KZF69" s="287"/>
      <c r="KZG69" s="287"/>
      <c r="KZH69" s="285"/>
      <c r="KZI69" s="287"/>
      <c r="KZJ69" s="287"/>
      <c r="KZK69" s="285"/>
      <c r="KZL69" s="287"/>
      <c r="KZM69" s="287"/>
      <c r="KZN69" s="285"/>
      <c r="KZO69" s="287"/>
      <c r="KZP69" s="287"/>
      <c r="KZQ69" s="285"/>
      <c r="KZR69" s="287"/>
      <c r="KZS69" s="287"/>
      <c r="KZT69" s="285"/>
      <c r="KZU69" s="287"/>
      <c r="KZV69" s="287"/>
      <c r="KZW69" s="285"/>
      <c r="KZX69" s="287"/>
      <c r="KZY69" s="287"/>
      <c r="KZZ69" s="285"/>
      <c r="LAA69" s="287"/>
      <c r="LAB69" s="287"/>
      <c r="LAC69" s="285"/>
      <c r="LAD69" s="287"/>
      <c r="LAE69" s="287"/>
      <c r="LAF69" s="285"/>
      <c r="LAG69" s="287"/>
      <c r="LAH69" s="287"/>
      <c r="LAI69" s="285"/>
      <c r="LAJ69" s="287"/>
      <c r="LAK69" s="287"/>
      <c r="LAL69" s="285"/>
      <c r="LAM69" s="287"/>
      <c r="LAN69" s="287"/>
      <c r="LAO69" s="285"/>
      <c r="LAP69" s="287"/>
      <c r="LAQ69" s="287"/>
      <c r="LAR69" s="285"/>
      <c r="LAS69" s="287"/>
      <c r="LAT69" s="287"/>
      <c r="LAU69" s="285"/>
      <c r="LAV69" s="287"/>
      <c r="LAW69" s="287"/>
      <c r="LAX69" s="285"/>
      <c r="LAY69" s="287"/>
      <c r="LAZ69" s="287"/>
      <c r="LBA69" s="285"/>
      <c r="LBB69" s="287"/>
      <c r="LBC69" s="287"/>
      <c r="LBD69" s="285"/>
      <c r="LBE69" s="287"/>
      <c r="LBF69" s="287"/>
      <c r="LBG69" s="285"/>
      <c r="LBH69" s="286"/>
      <c r="LBI69" s="286"/>
      <c r="LBJ69" s="286"/>
      <c r="LBK69" s="287"/>
      <c r="LBL69" s="287"/>
      <c r="LBM69" s="285"/>
      <c r="LBN69" s="286"/>
      <c r="LBO69" s="286"/>
      <c r="LBP69" s="286"/>
      <c r="LBQ69" s="287"/>
      <c r="LBR69" s="287"/>
      <c r="LBS69" s="285"/>
      <c r="LBT69" s="287"/>
      <c r="LBU69" s="287"/>
      <c r="LBV69" s="285"/>
      <c r="LBW69" s="286"/>
      <c r="LBX69" s="286"/>
      <c r="LBY69" s="286"/>
      <c r="LBZ69" s="286"/>
      <c r="LCA69" s="286"/>
      <c r="LCB69" s="286"/>
      <c r="LCC69" s="163"/>
      <c r="LCD69" s="154"/>
      <c r="LCE69" s="287"/>
      <c r="LCF69" s="287"/>
      <c r="LCG69" s="285"/>
      <c r="LCH69" s="287"/>
      <c r="LCI69" s="287"/>
      <c r="LCJ69" s="285"/>
      <c r="LCK69" s="287"/>
      <c r="LCL69" s="287"/>
      <c r="LCM69" s="285"/>
      <c r="LCN69" s="287"/>
      <c r="LCO69" s="287"/>
      <c r="LCP69" s="285"/>
      <c r="LCQ69" s="287"/>
      <c r="LCR69" s="287"/>
      <c r="LCS69" s="285"/>
      <c r="LCT69" s="287"/>
      <c r="LCU69" s="287"/>
      <c r="LCV69" s="285"/>
      <c r="LCW69" s="287"/>
      <c r="LCX69" s="287"/>
      <c r="LCY69" s="285"/>
      <c r="LCZ69" s="287"/>
      <c r="LDA69" s="287"/>
      <c r="LDB69" s="285"/>
      <c r="LDC69" s="287"/>
      <c r="LDD69" s="287"/>
      <c r="LDE69" s="285"/>
      <c r="LDF69" s="287"/>
      <c r="LDG69" s="287"/>
      <c r="LDH69" s="285"/>
      <c r="LDI69" s="287"/>
      <c r="LDJ69" s="287"/>
      <c r="LDK69" s="285"/>
      <c r="LDL69" s="287"/>
      <c r="LDM69" s="287"/>
      <c r="LDN69" s="285"/>
      <c r="LDO69" s="287"/>
      <c r="LDP69" s="287"/>
      <c r="LDQ69" s="285"/>
      <c r="LDR69" s="287"/>
      <c r="LDS69" s="287"/>
      <c r="LDT69" s="285"/>
      <c r="LDU69" s="287"/>
      <c r="LDV69" s="287"/>
      <c r="LDW69" s="285"/>
      <c r="LDX69" s="287"/>
      <c r="LDY69" s="287"/>
      <c r="LDZ69" s="285"/>
      <c r="LEA69" s="287"/>
      <c r="LEB69" s="287"/>
      <c r="LEC69" s="285"/>
      <c r="LED69" s="287"/>
      <c r="LEE69" s="287"/>
      <c r="LEF69" s="285"/>
      <c r="LEG69" s="287"/>
      <c r="LEH69" s="287"/>
      <c r="LEI69" s="285"/>
      <c r="LEJ69" s="287"/>
      <c r="LEK69" s="287"/>
      <c r="LEL69" s="285"/>
      <c r="LEM69" s="287"/>
      <c r="LEN69" s="287"/>
      <c r="LEO69" s="285"/>
      <c r="LEP69" s="286"/>
      <c r="LEQ69" s="286"/>
      <c r="LER69" s="286"/>
      <c r="LES69" s="287"/>
      <c r="LET69" s="287"/>
      <c r="LEU69" s="285"/>
      <c r="LEV69" s="286"/>
      <c r="LEW69" s="286"/>
      <c r="LEX69" s="286"/>
      <c r="LEY69" s="287"/>
      <c r="LEZ69" s="287"/>
      <c r="LFA69" s="285"/>
      <c r="LFB69" s="287"/>
      <c r="LFC69" s="287"/>
      <c r="LFD69" s="285"/>
      <c r="LFE69" s="286"/>
      <c r="LFF69" s="286"/>
      <c r="LFG69" s="286"/>
      <c r="LFH69" s="286"/>
      <c r="LFI69" s="286"/>
      <c r="LFJ69" s="286"/>
      <c r="LFK69" s="163"/>
      <c r="LFL69" s="154"/>
      <c r="LFM69" s="287"/>
      <c r="LFN69" s="287"/>
      <c r="LFO69" s="285"/>
      <c r="LFP69" s="287"/>
      <c r="LFQ69" s="287"/>
      <c r="LFR69" s="285"/>
      <c r="LFS69" s="287"/>
      <c r="LFT69" s="287"/>
      <c r="LFU69" s="285"/>
      <c r="LFV69" s="287"/>
      <c r="LFW69" s="287"/>
      <c r="LFX69" s="285"/>
      <c r="LFY69" s="287"/>
      <c r="LFZ69" s="287"/>
      <c r="LGA69" s="285"/>
      <c r="LGB69" s="287"/>
      <c r="LGC69" s="287"/>
      <c r="LGD69" s="285"/>
      <c r="LGE69" s="287"/>
      <c r="LGF69" s="287"/>
      <c r="LGG69" s="285"/>
      <c r="LGH69" s="287"/>
      <c r="LGI69" s="287"/>
      <c r="LGJ69" s="285"/>
      <c r="LGK69" s="287"/>
      <c r="LGL69" s="287"/>
      <c r="LGM69" s="285"/>
      <c r="LGN69" s="287"/>
      <c r="LGO69" s="287"/>
      <c r="LGP69" s="285"/>
      <c r="LGQ69" s="287"/>
      <c r="LGR69" s="287"/>
      <c r="LGS69" s="285"/>
      <c r="LGT69" s="287"/>
      <c r="LGU69" s="287"/>
      <c r="LGV69" s="285"/>
      <c r="LGW69" s="287"/>
      <c r="LGX69" s="287"/>
      <c r="LGY69" s="285"/>
      <c r="LGZ69" s="287"/>
      <c r="LHA69" s="287"/>
      <c r="LHB69" s="285"/>
      <c r="LHC69" s="287"/>
      <c r="LHD69" s="287"/>
      <c r="LHE69" s="285"/>
      <c r="LHF69" s="287"/>
      <c r="LHG69" s="287"/>
      <c r="LHH69" s="285"/>
      <c r="LHI69" s="287"/>
      <c r="LHJ69" s="287"/>
      <c r="LHK69" s="285"/>
      <c r="LHL69" s="287"/>
      <c r="LHM69" s="287"/>
      <c r="LHN69" s="285"/>
      <c r="LHO69" s="287"/>
      <c r="LHP69" s="287"/>
      <c r="LHQ69" s="285"/>
      <c r="LHR69" s="287"/>
      <c r="LHS69" s="287"/>
      <c r="LHT69" s="285"/>
      <c r="LHU69" s="287"/>
      <c r="LHV69" s="287"/>
      <c r="LHW69" s="285"/>
      <c r="LHX69" s="286"/>
      <c r="LHY69" s="286"/>
      <c r="LHZ69" s="286"/>
      <c r="LIA69" s="287"/>
      <c r="LIB69" s="287"/>
      <c r="LIC69" s="285"/>
      <c r="LID69" s="286"/>
      <c r="LIE69" s="286"/>
      <c r="LIF69" s="286"/>
      <c r="LIG69" s="287"/>
      <c r="LIH69" s="287"/>
      <c r="LII69" s="285"/>
      <c r="LIJ69" s="287"/>
      <c r="LIK69" s="287"/>
      <c r="LIL69" s="285"/>
      <c r="LIM69" s="286"/>
      <c r="LIN69" s="286"/>
      <c r="LIO69" s="286"/>
      <c r="LIP69" s="286"/>
      <c r="LIQ69" s="286"/>
      <c r="LIR69" s="286"/>
      <c r="LIS69" s="163"/>
      <c r="LIT69" s="154"/>
      <c r="LIU69" s="287"/>
      <c r="LIV69" s="287"/>
      <c r="LIW69" s="285"/>
      <c r="LIX69" s="287"/>
      <c r="LIY69" s="287"/>
      <c r="LIZ69" s="285"/>
      <c r="LJA69" s="287"/>
      <c r="LJB69" s="287"/>
      <c r="LJC69" s="285"/>
      <c r="LJD69" s="287"/>
      <c r="LJE69" s="287"/>
      <c r="LJF69" s="285"/>
      <c r="LJG69" s="287"/>
      <c r="LJH69" s="287"/>
      <c r="LJI69" s="285"/>
      <c r="LJJ69" s="287"/>
      <c r="LJK69" s="287"/>
      <c r="LJL69" s="285"/>
      <c r="LJM69" s="287"/>
      <c r="LJN69" s="287"/>
      <c r="LJO69" s="285"/>
      <c r="LJP69" s="287"/>
      <c r="LJQ69" s="287"/>
      <c r="LJR69" s="285"/>
      <c r="LJS69" s="287"/>
      <c r="LJT69" s="287"/>
      <c r="LJU69" s="285"/>
      <c r="LJV69" s="287"/>
      <c r="LJW69" s="287"/>
      <c r="LJX69" s="285"/>
      <c r="LJY69" s="287"/>
      <c r="LJZ69" s="287"/>
      <c r="LKA69" s="285"/>
      <c r="LKB69" s="287"/>
      <c r="LKC69" s="287"/>
      <c r="LKD69" s="285"/>
      <c r="LKE69" s="287"/>
      <c r="LKF69" s="287"/>
      <c r="LKG69" s="285"/>
      <c r="LKH69" s="287"/>
      <c r="LKI69" s="287"/>
      <c r="LKJ69" s="285"/>
      <c r="LKK69" s="287"/>
      <c r="LKL69" s="287"/>
      <c r="LKM69" s="285"/>
      <c r="LKN69" s="287"/>
      <c r="LKO69" s="287"/>
      <c r="LKP69" s="285"/>
      <c r="LKQ69" s="287"/>
      <c r="LKR69" s="287"/>
      <c r="LKS69" s="285"/>
      <c r="LKT69" s="287"/>
      <c r="LKU69" s="287"/>
      <c r="LKV69" s="285"/>
      <c r="LKW69" s="287"/>
      <c r="LKX69" s="287"/>
      <c r="LKY69" s="285"/>
      <c r="LKZ69" s="287"/>
      <c r="LLA69" s="287"/>
      <c r="LLB69" s="285"/>
      <c r="LLC69" s="287"/>
      <c r="LLD69" s="287"/>
      <c r="LLE69" s="285"/>
      <c r="LLF69" s="286"/>
      <c r="LLG69" s="286"/>
      <c r="LLH69" s="286"/>
      <c r="LLI69" s="287"/>
      <c r="LLJ69" s="287"/>
      <c r="LLK69" s="285"/>
      <c r="LLL69" s="286"/>
      <c r="LLM69" s="286"/>
      <c r="LLN69" s="286"/>
      <c r="LLO69" s="287"/>
      <c r="LLP69" s="287"/>
      <c r="LLQ69" s="285"/>
      <c r="LLR69" s="287"/>
      <c r="LLS69" s="287"/>
      <c r="LLT69" s="285"/>
      <c r="LLU69" s="286"/>
      <c r="LLV69" s="286"/>
      <c r="LLW69" s="286"/>
      <c r="LLX69" s="286"/>
      <c r="LLY69" s="286"/>
      <c r="LLZ69" s="286"/>
      <c r="LMA69" s="163"/>
      <c r="LMB69" s="154"/>
      <c r="LMC69" s="287"/>
      <c r="LMD69" s="287"/>
      <c r="LME69" s="285"/>
      <c r="LMF69" s="287"/>
      <c r="LMG69" s="287"/>
      <c r="LMH69" s="285"/>
      <c r="LMI69" s="287"/>
      <c r="LMJ69" s="287"/>
      <c r="LMK69" s="285"/>
      <c r="LML69" s="287"/>
      <c r="LMM69" s="287"/>
      <c r="LMN69" s="285"/>
      <c r="LMO69" s="287"/>
      <c r="LMP69" s="287"/>
      <c r="LMQ69" s="285"/>
      <c r="LMR69" s="287"/>
      <c r="LMS69" s="287"/>
      <c r="LMT69" s="285"/>
      <c r="LMU69" s="287"/>
      <c r="LMV69" s="287"/>
      <c r="LMW69" s="285"/>
      <c r="LMX69" s="287"/>
      <c r="LMY69" s="287"/>
      <c r="LMZ69" s="285"/>
      <c r="LNA69" s="287"/>
      <c r="LNB69" s="287"/>
      <c r="LNC69" s="285"/>
      <c r="LND69" s="287"/>
      <c r="LNE69" s="287"/>
      <c r="LNF69" s="285"/>
      <c r="LNG69" s="287"/>
      <c r="LNH69" s="287"/>
      <c r="LNI69" s="285"/>
      <c r="LNJ69" s="287"/>
      <c r="LNK69" s="287"/>
      <c r="LNL69" s="285"/>
      <c r="LNM69" s="287"/>
      <c r="LNN69" s="287"/>
      <c r="LNO69" s="285"/>
      <c r="LNP69" s="287"/>
      <c r="LNQ69" s="287"/>
      <c r="LNR69" s="285"/>
      <c r="LNS69" s="287"/>
      <c r="LNT69" s="287"/>
      <c r="LNU69" s="285"/>
      <c r="LNV69" s="287"/>
      <c r="LNW69" s="287"/>
      <c r="LNX69" s="285"/>
      <c r="LNY69" s="287"/>
      <c r="LNZ69" s="287"/>
      <c r="LOA69" s="285"/>
      <c r="LOB69" s="287"/>
      <c r="LOC69" s="287"/>
      <c r="LOD69" s="285"/>
      <c r="LOE69" s="287"/>
      <c r="LOF69" s="287"/>
      <c r="LOG69" s="285"/>
      <c r="LOH69" s="287"/>
      <c r="LOI69" s="287"/>
      <c r="LOJ69" s="285"/>
      <c r="LOK69" s="287"/>
      <c r="LOL69" s="287"/>
      <c r="LOM69" s="285"/>
      <c r="LON69" s="286"/>
      <c r="LOO69" s="286"/>
      <c r="LOP69" s="286"/>
      <c r="LOQ69" s="287"/>
      <c r="LOR69" s="287"/>
      <c r="LOS69" s="285"/>
      <c r="LOT69" s="286"/>
      <c r="LOU69" s="286"/>
      <c r="LOV69" s="286"/>
      <c r="LOW69" s="287"/>
      <c r="LOX69" s="287"/>
      <c r="LOY69" s="285"/>
      <c r="LOZ69" s="287"/>
      <c r="LPA69" s="287"/>
      <c r="LPB69" s="285"/>
      <c r="LPC69" s="286"/>
      <c r="LPD69" s="286"/>
      <c r="LPE69" s="286"/>
      <c r="LPF69" s="286"/>
      <c r="LPG69" s="286"/>
      <c r="LPH69" s="286"/>
      <c r="LPI69" s="163"/>
      <c r="LPJ69" s="154"/>
      <c r="LPK69" s="287"/>
      <c r="LPL69" s="287"/>
      <c r="LPM69" s="285"/>
      <c r="LPN69" s="287"/>
      <c r="LPO69" s="287"/>
      <c r="LPP69" s="285"/>
      <c r="LPQ69" s="287"/>
      <c r="LPR69" s="287"/>
      <c r="LPS69" s="285"/>
      <c r="LPT69" s="287"/>
      <c r="LPU69" s="287"/>
      <c r="LPV69" s="285"/>
      <c r="LPW69" s="287"/>
      <c r="LPX69" s="287"/>
      <c r="LPY69" s="285"/>
      <c r="LPZ69" s="287"/>
      <c r="LQA69" s="287"/>
      <c r="LQB69" s="285"/>
      <c r="LQC69" s="287"/>
      <c r="LQD69" s="287"/>
      <c r="LQE69" s="285"/>
      <c r="LQF69" s="287"/>
      <c r="LQG69" s="287"/>
      <c r="LQH69" s="285"/>
      <c r="LQI69" s="287"/>
      <c r="LQJ69" s="287"/>
      <c r="LQK69" s="285"/>
      <c r="LQL69" s="287"/>
      <c r="LQM69" s="287"/>
      <c r="LQN69" s="285"/>
      <c r="LQO69" s="287"/>
      <c r="LQP69" s="287"/>
      <c r="LQQ69" s="285"/>
      <c r="LQR69" s="287"/>
      <c r="LQS69" s="287"/>
      <c r="LQT69" s="285"/>
      <c r="LQU69" s="287"/>
      <c r="LQV69" s="287"/>
      <c r="LQW69" s="285"/>
      <c r="LQX69" s="287"/>
      <c r="LQY69" s="287"/>
      <c r="LQZ69" s="285"/>
      <c r="LRA69" s="287"/>
      <c r="LRB69" s="287"/>
      <c r="LRC69" s="285"/>
      <c r="LRD69" s="287"/>
      <c r="LRE69" s="287"/>
      <c r="LRF69" s="285"/>
      <c r="LRG69" s="287"/>
      <c r="LRH69" s="287"/>
      <c r="LRI69" s="285"/>
      <c r="LRJ69" s="287"/>
      <c r="LRK69" s="287"/>
      <c r="LRL69" s="285"/>
      <c r="LRM69" s="287"/>
      <c r="LRN69" s="287"/>
      <c r="LRO69" s="285"/>
      <c r="LRP69" s="287"/>
      <c r="LRQ69" s="287"/>
      <c r="LRR69" s="285"/>
      <c r="LRS69" s="287"/>
      <c r="LRT69" s="287"/>
      <c r="LRU69" s="285"/>
      <c r="LRV69" s="286"/>
      <c r="LRW69" s="286"/>
      <c r="LRX69" s="286"/>
      <c r="LRY69" s="287"/>
      <c r="LRZ69" s="287"/>
      <c r="LSA69" s="285"/>
      <c r="LSB69" s="286"/>
      <c r="LSC69" s="286"/>
      <c r="LSD69" s="286"/>
      <c r="LSE69" s="287"/>
      <c r="LSF69" s="287"/>
      <c r="LSG69" s="285"/>
      <c r="LSH69" s="287"/>
      <c r="LSI69" s="287"/>
      <c r="LSJ69" s="285"/>
      <c r="LSK69" s="286"/>
      <c r="LSL69" s="286"/>
      <c r="LSM69" s="286"/>
      <c r="LSN69" s="286"/>
      <c r="LSO69" s="286"/>
      <c r="LSP69" s="286"/>
      <c r="LSQ69" s="163"/>
      <c r="LSR69" s="154"/>
      <c r="LSS69" s="287"/>
      <c r="LST69" s="287"/>
      <c r="LSU69" s="285"/>
      <c r="LSV69" s="287"/>
      <c r="LSW69" s="287"/>
      <c r="LSX69" s="285"/>
      <c r="LSY69" s="287"/>
      <c r="LSZ69" s="287"/>
      <c r="LTA69" s="285"/>
      <c r="LTB69" s="287"/>
      <c r="LTC69" s="287"/>
      <c r="LTD69" s="285"/>
      <c r="LTE69" s="287"/>
      <c r="LTF69" s="287"/>
      <c r="LTG69" s="285"/>
      <c r="LTH69" s="287"/>
      <c r="LTI69" s="287"/>
      <c r="LTJ69" s="285"/>
      <c r="LTK69" s="287"/>
      <c r="LTL69" s="287"/>
      <c r="LTM69" s="285"/>
      <c r="LTN69" s="287"/>
      <c r="LTO69" s="287"/>
      <c r="LTP69" s="285"/>
      <c r="LTQ69" s="287"/>
      <c r="LTR69" s="287"/>
      <c r="LTS69" s="285"/>
      <c r="LTT69" s="287"/>
      <c r="LTU69" s="287"/>
      <c r="LTV69" s="285"/>
      <c r="LTW69" s="287"/>
      <c r="LTX69" s="287"/>
      <c r="LTY69" s="285"/>
      <c r="LTZ69" s="287"/>
      <c r="LUA69" s="287"/>
      <c r="LUB69" s="285"/>
      <c r="LUC69" s="287"/>
      <c r="LUD69" s="287"/>
      <c r="LUE69" s="285"/>
      <c r="LUF69" s="287"/>
      <c r="LUG69" s="287"/>
      <c r="LUH69" s="285"/>
      <c r="LUI69" s="287"/>
      <c r="LUJ69" s="287"/>
      <c r="LUK69" s="285"/>
      <c r="LUL69" s="287"/>
      <c r="LUM69" s="287"/>
      <c r="LUN69" s="285"/>
      <c r="LUO69" s="287"/>
      <c r="LUP69" s="287"/>
      <c r="LUQ69" s="285"/>
      <c r="LUR69" s="287"/>
      <c r="LUS69" s="287"/>
      <c r="LUT69" s="285"/>
      <c r="LUU69" s="287"/>
      <c r="LUV69" s="287"/>
      <c r="LUW69" s="285"/>
      <c r="LUX69" s="287"/>
      <c r="LUY69" s="287"/>
      <c r="LUZ69" s="285"/>
      <c r="LVA69" s="287"/>
      <c r="LVB69" s="287"/>
      <c r="LVC69" s="285"/>
      <c r="LVD69" s="286"/>
      <c r="LVE69" s="286"/>
      <c r="LVF69" s="286"/>
      <c r="LVG69" s="287"/>
      <c r="LVH69" s="287"/>
      <c r="LVI69" s="285"/>
      <c r="LVJ69" s="286"/>
      <c r="LVK69" s="286"/>
      <c r="LVL69" s="286"/>
      <c r="LVM69" s="287"/>
      <c r="LVN69" s="287"/>
      <c r="LVO69" s="285"/>
      <c r="LVP69" s="287"/>
      <c r="LVQ69" s="287"/>
      <c r="LVR69" s="285"/>
      <c r="LVS69" s="286"/>
      <c r="LVT69" s="286"/>
      <c r="LVU69" s="286"/>
      <c r="LVV69" s="286"/>
      <c r="LVW69" s="286"/>
      <c r="LVX69" s="286"/>
      <c r="LVY69" s="163"/>
      <c r="LVZ69" s="154"/>
      <c r="LWA69" s="287"/>
      <c r="LWB69" s="287"/>
      <c r="LWC69" s="285"/>
      <c r="LWD69" s="287"/>
      <c r="LWE69" s="287"/>
      <c r="LWF69" s="285"/>
      <c r="LWG69" s="287"/>
      <c r="LWH69" s="287"/>
      <c r="LWI69" s="285"/>
      <c r="LWJ69" s="287"/>
      <c r="LWK69" s="287"/>
      <c r="LWL69" s="285"/>
      <c r="LWM69" s="287"/>
      <c r="LWN69" s="287"/>
      <c r="LWO69" s="285"/>
      <c r="LWP69" s="287"/>
      <c r="LWQ69" s="287"/>
      <c r="LWR69" s="285"/>
      <c r="LWS69" s="287"/>
      <c r="LWT69" s="287"/>
      <c r="LWU69" s="285"/>
      <c r="LWV69" s="287"/>
      <c r="LWW69" s="287"/>
      <c r="LWX69" s="285"/>
      <c r="LWY69" s="287"/>
      <c r="LWZ69" s="287"/>
      <c r="LXA69" s="285"/>
      <c r="LXB69" s="287"/>
      <c r="LXC69" s="287"/>
      <c r="LXD69" s="285"/>
      <c r="LXE69" s="287"/>
      <c r="LXF69" s="287"/>
      <c r="LXG69" s="285"/>
      <c r="LXH69" s="287"/>
      <c r="LXI69" s="287"/>
      <c r="LXJ69" s="285"/>
      <c r="LXK69" s="287"/>
      <c r="LXL69" s="287"/>
      <c r="LXM69" s="285"/>
      <c r="LXN69" s="287"/>
      <c r="LXO69" s="287"/>
      <c r="LXP69" s="285"/>
      <c r="LXQ69" s="287"/>
      <c r="LXR69" s="287"/>
      <c r="LXS69" s="285"/>
      <c r="LXT69" s="287"/>
      <c r="LXU69" s="287"/>
      <c r="LXV69" s="285"/>
      <c r="LXW69" s="287"/>
      <c r="LXX69" s="287"/>
      <c r="LXY69" s="285"/>
      <c r="LXZ69" s="287"/>
      <c r="LYA69" s="287"/>
      <c r="LYB69" s="285"/>
      <c r="LYC69" s="287"/>
      <c r="LYD69" s="287"/>
      <c r="LYE69" s="285"/>
      <c r="LYF69" s="287"/>
      <c r="LYG69" s="287"/>
      <c r="LYH69" s="285"/>
      <c r="LYI69" s="287"/>
      <c r="LYJ69" s="287"/>
      <c r="LYK69" s="285"/>
      <c r="LYL69" s="286"/>
      <c r="LYM69" s="286"/>
      <c r="LYN69" s="286"/>
      <c r="LYO69" s="287"/>
      <c r="LYP69" s="287"/>
      <c r="LYQ69" s="285"/>
      <c r="LYR69" s="286"/>
      <c r="LYS69" s="286"/>
      <c r="LYT69" s="286"/>
      <c r="LYU69" s="287"/>
      <c r="LYV69" s="287"/>
      <c r="LYW69" s="285"/>
      <c r="LYX69" s="287"/>
      <c r="LYY69" s="287"/>
      <c r="LYZ69" s="285"/>
      <c r="LZA69" s="286"/>
      <c r="LZB69" s="286"/>
      <c r="LZC69" s="286"/>
      <c r="LZD69" s="286"/>
      <c r="LZE69" s="286"/>
      <c r="LZF69" s="286"/>
      <c r="LZG69" s="163"/>
      <c r="LZH69" s="154"/>
      <c r="LZI69" s="287"/>
      <c r="LZJ69" s="287"/>
      <c r="LZK69" s="285"/>
      <c r="LZL69" s="287"/>
      <c r="LZM69" s="287"/>
      <c r="LZN69" s="285"/>
      <c r="LZO69" s="287"/>
      <c r="LZP69" s="287"/>
      <c r="LZQ69" s="285"/>
      <c r="LZR69" s="287"/>
      <c r="LZS69" s="287"/>
      <c r="LZT69" s="285"/>
      <c r="LZU69" s="287"/>
      <c r="LZV69" s="287"/>
      <c r="LZW69" s="285"/>
      <c r="LZX69" s="287"/>
      <c r="LZY69" s="287"/>
      <c r="LZZ69" s="285"/>
      <c r="MAA69" s="287"/>
      <c r="MAB69" s="287"/>
      <c r="MAC69" s="285"/>
      <c r="MAD69" s="287"/>
      <c r="MAE69" s="287"/>
      <c r="MAF69" s="285"/>
      <c r="MAG69" s="287"/>
      <c r="MAH69" s="287"/>
      <c r="MAI69" s="285"/>
      <c r="MAJ69" s="287"/>
      <c r="MAK69" s="287"/>
      <c r="MAL69" s="285"/>
      <c r="MAM69" s="287"/>
      <c r="MAN69" s="287"/>
      <c r="MAO69" s="285"/>
      <c r="MAP69" s="287"/>
      <c r="MAQ69" s="287"/>
      <c r="MAR69" s="285"/>
      <c r="MAS69" s="287"/>
      <c r="MAT69" s="287"/>
      <c r="MAU69" s="285"/>
      <c r="MAV69" s="287"/>
      <c r="MAW69" s="287"/>
      <c r="MAX69" s="285"/>
      <c r="MAY69" s="287"/>
      <c r="MAZ69" s="287"/>
      <c r="MBA69" s="285"/>
      <c r="MBB69" s="287"/>
      <c r="MBC69" s="287"/>
      <c r="MBD69" s="285"/>
      <c r="MBE69" s="287"/>
      <c r="MBF69" s="287"/>
      <c r="MBG69" s="285"/>
      <c r="MBH69" s="287"/>
      <c r="MBI69" s="287"/>
      <c r="MBJ69" s="285"/>
      <c r="MBK69" s="287"/>
      <c r="MBL69" s="287"/>
      <c r="MBM69" s="285"/>
      <c r="MBN69" s="287"/>
      <c r="MBO69" s="287"/>
      <c r="MBP69" s="285"/>
      <c r="MBQ69" s="287"/>
      <c r="MBR69" s="287"/>
      <c r="MBS69" s="285"/>
      <c r="MBT69" s="286"/>
      <c r="MBU69" s="286"/>
      <c r="MBV69" s="286"/>
      <c r="MBW69" s="287"/>
      <c r="MBX69" s="287"/>
      <c r="MBY69" s="285"/>
      <c r="MBZ69" s="286"/>
      <c r="MCA69" s="286"/>
      <c r="MCB69" s="286"/>
      <c r="MCC69" s="287"/>
      <c r="MCD69" s="287"/>
      <c r="MCE69" s="285"/>
      <c r="MCF69" s="287"/>
      <c r="MCG69" s="287"/>
      <c r="MCH69" s="285"/>
      <c r="MCI69" s="286"/>
      <c r="MCJ69" s="286"/>
      <c r="MCK69" s="286"/>
      <c r="MCL69" s="286"/>
      <c r="MCM69" s="286"/>
      <c r="MCN69" s="286"/>
      <c r="MCO69" s="163"/>
      <c r="MCP69" s="154"/>
      <c r="MCQ69" s="287"/>
      <c r="MCR69" s="287"/>
      <c r="MCS69" s="285"/>
      <c r="MCT69" s="287"/>
      <c r="MCU69" s="287"/>
      <c r="MCV69" s="285"/>
      <c r="MCW69" s="287"/>
      <c r="MCX69" s="287"/>
      <c r="MCY69" s="285"/>
      <c r="MCZ69" s="287"/>
      <c r="MDA69" s="287"/>
      <c r="MDB69" s="285"/>
      <c r="MDC69" s="287"/>
      <c r="MDD69" s="287"/>
      <c r="MDE69" s="285"/>
      <c r="MDF69" s="287"/>
      <c r="MDG69" s="287"/>
      <c r="MDH69" s="285"/>
      <c r="MDI69" s="287"/>
      <c r="MDJ69" s="287"/>
      <c r="MDK69" s="285"/>
      <c r="MDL69" s="287"/>
      <c r="MDM69" s="287"/>
      <c r="MDN69" s="285"/>
      <c r="MDO69" s="287"/>
      <c r="MDP69" s="287"/>
      <c r="MDQ69" s="285"/>
      <c r="MDR69" s="287"/>
      <c r="MDS69" s="287"/>
      <c r="MDT69" s="285"/>
      <c r="MDU69" s="287"/>
      <c r="MDV69" s="287"/>
      <c r="MDW69" s="285"/>
      <c r="MDX69" s="287"/>
      <c r="MDY69" s="287"/>
      <c r="MDZ69" s="285"/>
      <c r="MEA69" s="287"/>
      <c r="MEB69" s="287"/>
      <c r="MEC69" s="285"/>
      <c r="MED69" s="287"/>
      <c r="MEE69" s="287"/>
      <c r="MEF69" s="285"/>
      <c r="MEG69" s="287"/>
      <c r="MEH69" s="287"/>
      <c r="MEI69" s="285"/>
      <c r="MEJ69" s="287"/>
      <c r="MEK69" s="287"/>
      <c r="MEL69" s="285"/>
      <c r="MEM69" s="287"/>
      <c r="MEN69" s="287"/>
      <c r="MEO69" s="285"/>
      <c r="MEP69" s="287"/>
      <c r="MEQ69" s="287"/>
      <c r="MER69" s="285"/>
      <c r="MES69" s="287"/>
      <c r="MET69" s="287"/>
      <c r="MEU69" s="285"/>
      <c r="MEV69" s="287"/>
      <c r="MEW69" s="287"/>
      <c r="MEX69" s="285"/>
      <c r="MEY69" s="287"/>
      <c r="MEZ69" s="287"/>
      <c r="MFA69" s="285"/>
      <c r="MFB69" s="286"/>
      <c r="MFC69" s="286"/>
      <c r="MFD69" s="286"/>
      <c r="MFE69" s="287"/>
      <c r="MFF69" s="287"/>
      <c r="MFG69" s="285"/>
      <c r="MFH69" s="286"/>
      <c r="MFI69" s="286"/>
      <c r="MFJ69" s="286"/>
      <c r="MFK69" s="287"/>
      <c r="MFL69" s="287"/>
      <c r="MFM69" s="285"/>
      <c r="MFN69" s="287"/>
      <c r="MFO69" s="287"/>
      <c r="MFP69" s="285"/>
      <c r="MFQ69" s="286"/>
      <c r="MFR69" s="286"/>
      <c r="MFS69" s="286"/>
      <c r="MFT69" s="286"/>
      <c r="MFU69" s="286"/>
      <c r="MFV69" s="286"/>
      <c r="MFW69" s="163"/>
      <c r="MFX69" s="154"/>
      <c r="MFY69" s="287"/>
      <c r="MFZ69" s="287"/>
      <c r="MGA69" s="285"/>
      <c r="MGB69" s="287"/>
      <c r="MGC69" s="287"/>
      <c r="MGD69" s="285"/>
      <c r="MGE69" s="287"/>
      <c r="MGF69" s="287"/>
      <c r="MGG69" s="285"/>
      <c r="MGH69" s="287"/>
      <c r="MGI69" s="287"/>
      <c r="MGJ69" s="285"/>
      <c r="MGK69" s="287"/>
      <c r="MGL69" s="287"/>
      <c r="MGM69" s="285"/>
      <c r="MGN69" s="287"/>
      <c r="MGO69" s="287"/>
      <c r="MGP69" s="285"/>
      <c r="MGQ69" s="287"/>
      <c r="MGR69" s="287"/>
      <c r="MGS69" s="285"/>
      <c r="MGT69" s="287"/>
      <c r="MGU69" s="287"/>
      <c r="MGV69" s="285"/>
      <c r="MGW69" s="287"/>
      <c r="MGX69" s="287"/>
      <c r="MGY69" s="285"/>
      <c r="MGZ69" s="287"/>
      <c r="MHA69" s="287"/>
      <c r="MHB69" s="285"/>
      <c r="MHC69" s="287"/>
      <c r="MHD69" s="287"/>
      <c r="MHE69" s="285"/>
      <c r="MHF69" s="287"/>
      <c r="MHG69" s="287"/>
      <c r="MHH69" s="285"/>
      <c r="MHI69" s="287"/>
      <c r="MHJ69" s="287"/>
      <c r="MHK69" s="285"/>
      <c r="MHL69" s="287"/>
      <c r="MHM69" s="287"/>
      <c r="MHN69" s="285"/>
      <c r="MHO69" s="287"/>
      <c r="MHP69" s="287"/>
      <c r="MHQ69" s="285"/>
      <c r="MHR69" s="287"/>
      <c r="MHS69" s="287"/>
      <c r="MHT69" s="285"/>
      <c r="MHU69" s="287"/>
      <c r="MHV69" s="287"/>
      <c r="MHW69" s="285"/>
      <c r="MHX69" s="287"/>
      <c r="MHY69" s="287"/>
      <c r="MHZ69" s="285"/>
      <c r="MIA69" s="287"/>
      <c r="MIB69" s="287"/>
      <c r="MIC69" s="285"/>
      <c r="MID69" s="287"/>
      <c r="MIE69" s="287"/>
      <c r="MIF69" s="285"/>
      <c r="MIG69" s="287"/>
      <c r="MIH69" s="287"/>
      <c r="MII69" s="285"/>
      <c r="MIJ69" s="286"/>
      <c r="MIK69" s="286"/>
      <c r="MIL69" s="286"/>
      <c r="MIM69" s="287"/>
      <c r="MIN69" s="287"/>
      <c r="MIO69" s="285"/>
      <c r="MIP69" s="286"/>
      <c r="MIQ69" s="286"/>
      <c r="MIR69" s="286"/>
      <c r="MIS69" s="287"/>
      <c r="MIT69" s="287"/>
      <c r="MIU69" s="285"/>
      <c r="MIV69" s="287"/>
      <c r="MIW69" s="287"/>
      <c r="MIX69" s="285"/>
      <c r="MIY69" s="286"/>
      <c r="MIZ69" s="286"/>
      <c r="MJA69" s="286"/>
      <c r="MJB69" s="286"/>
      <c r="MJC69" s="286"/>
      <c r="MJD69" s="286"/>
      <c r="MJE69" s="163"/>
      <c r="MJF69" s="154"/>
      <c r="MJG69" s="287"/>
      <c r="MJH69" s="287"/>
      <c r="MJI69" s="285"/>
      <c r="MJJ69" s="287"/>
      <c r="MJK69" s="287"/>
      <c r="MJL69" s="285"/>
      <c r="MJM69" s="287"/>
      <c r="MJN69" s="287"/>
      <c r="MJO69" s="285"/>
      <c r="MJP69" s="287"/>
      <c r="MJQ69" s="287"/>
      <c r="MJR69" s="285"/>
      <c r="MJS69" s="287"/>
      <c r="MJT69" s="287"/>
      <c r="MJU69" s="285"/>
      <c r="MJV69" s="287"/>
      <c r="MJW69" s="287"/>
      <c r="MJX69" s="285"/>
      <c r="MJY69" s="287"/>
      <c r="MJZ69" s="287"/>
      <c r="MKA69" s="285"/>
      <c r="MKB69" s="287"/>
      <c r="MKC69" s="287"/>
      <c r="MKD69" s="285"/>
      <c r="MKE69" s="287"/>
      <c r="MKF69" s="287"/>
      <c r="MKG69" s="285"/>
      <c r="MKH69" s="287"/>
      <c r="MKI69" s="287"/>
      <c r="MKJ69" s="285"/>
      <c r="MKK69" s="287"/>
      <c r="MKL69" s="287"/>
      <c r="MKM69" s="285"/>
      <c r="MKN69" s="287"/>
      <c r="MKO69" s="287"/>
      <c r="MKP69" s="285"/>
      <c r="MKQ69" s="287"/>
      <c r="MKR69" s="287"/>
      <c r="MKS69" s="285"/>
      <c r="MKT69" s="287"/>
      <c r="MKU69" s="287"/>
      <c r="MKV69" s="285"/>
      <c r="MKW69" s="287"/>
      <c r="MKX69" s="287"/>
      <c r="MKY69" s="285"/>
      <c r="MKZ69" s="287"/>
      <c r="MLA69" s="287"/>
      <c r="MLB69" s="285"/>
      <c r="MLC69" s="287"/>
      <c r="MLD69" s="287"/>
      <c r="MLE69" s="285"/>
      <c r="MLF69" s="287"/>
      <c r="MLG69" s="287"/>
      <c r="MLH69" s="285"/>
      <c r="MLI69" s="287"/>
      <c r="MLJ69" s="287"/>
      <c r="MLK69" s="285"/>
      <c r="MLL69" s="287"/>
      <c r="MLM69" s="287"/>
      <c r="MLN69" s="285"/>
      <c r="MLO69" s="287"/>
      <c r="MLP69" s="287"/>
      <c r="MLQ69" s="285"/>
      <c r="MLR69" s="286"/>
      <c r="MLS69" s="286"/>
      <c r="MLT69" s="286"/>
      <c r="MLU69" s="287"/>
      <c r="MLV69" s="287"/>
      <c r="MLW69" s="285"/>
      <c r="MLX69" s="286"/>
      <c r="MLY69" s="286"/>
      <c r="MLZ69" s="286"/>
      <c r="MMA69" s="287"/>
      <c r="MMB69" s="287"/>
      <c r="MMC69" s="285"/>
      <c r="MMD69" s="287"/>
      <c r="MME69" s="287"/>
      <c r="MMF69" s="285"/>
      <c r="MMG69" s="286"/>
      <c r="MMH69" s="286"/>
      <c r="MMI69" s="286"/>
      <c r="MMJ69" s="286"/>
      <c r="MMK69" s="286"/>
      <c r="MML69" s="286"/>
      <c r="MMM69" s="163"/>
      <c r="MMN69" s="154"/>
      <c r="MMO69" s="287"/>
      <c r="MMP69" s="287"/>
      <c r="MMQ69" s="285"/>
      <c r="MMR69" s="287"/>
      <c r="MMS69" s="287"/>
      <c r="MMT69" s="285"/>
      <c r="MMU69" s="287"/>
      <c r="MMV69" s="287"/>
      <c r="MMW69" s="285"/>
      <c r="MMX69" s="287"/>
      <c r="MMY69" s="287"/>
      <c r="MMZ69" s="285"/>
      <c r="MNA69" s="287"/>
      <c r="MNB69" s="287"/>
      <c r="MNC69" s="285"/>
      <c r="MND69" s="287"/>
      <c r="MNE69" s="287"/>
      <c r="MNF69" s="285"/>
      <c r="MNG69" s="287"/>
      <c r="MNH69" s="287"/>
      <c r="MNI69" s="285"/>
      <c r="MNJ69" s="287"/>
      <c r="MNK69" s="287"/>
      <c r="MNL69" s="285"/>
      <c r="MNM69" s="287"/>
      <c r="MNN69" s="287"/>
      <c r="MNO69" s="285"/>
      <c r="MNP69" s="287"/>
      <c r="MNQ69" s="287"/>
      <c r="MNR69" s="285"/>
      <c r="MNS69" s="287"/>
      <c r="MNT69" s="287"/>
      <c r="MNU69" s="285"/>
      <c r="MNV69" s="287"/>
      <c r="MNW69" s="287"/>
      <c r="MNX69" s="285"/>
      <c r="MNY69" s="287"/>
      <c r="MNZ69" s="287"/>
      <c r="MOA69" s="285"/>
      <c r="MOB69" s="287"/>
      <c r="MOC69" s="287"/>
      <c r="MOD69" s="285"/>
      <c r="MOE69" s="287"/>
      <c r="MOF69" s="287"/>
      <c r="MOG69" s="285"/>
      <c r="MOH69" s="287"/>
      <c r="MOI69" s="287"/>
      <c r="MOJ69" s="285"/>
      <c r="MOK69" s="287"/>
      <c r="MOL69" s="287"/>
      <c r="MOM69" s="285"/>
      <c r="MON69" s="287"/>
      <c r="MOO69" s="287"/>
      <c r="MOP69" s="285"/>
      <c r="MOQ69" s="287"/>
      <c r="MOR69" s="287"/>
      <c r="MOS69" s="285"/>
      <c r="MOT69" s="287"/>
      <c r="MOU69" s="287"/>
      <c r="MOV69" s="285"/>
      <c r="MOW69" s="287"/>
      <c r="MOX69" s="287"/>
      <c r="MOY69" s="285"/>
      <c r="MOZ69" s="286"/>
      <c r="MPA69" s="286"/>
      <c r="MPB69" s="286"/>
      <c r="MPC69" s="287"/>
      <c r="MPD69" s="287"/>
      <c r="MPE69" s="285"/>
      <c r="MPF69" s="286"/>
      <c r="MPG69" s="286"/>
      <c r="MPH69" s="286"/>
      <c r="MPI69" s="287"/>
      <c r="MPJ69" s="287"/>
      <c r="MPK69" s="285"/>
      <c r="MPL69" s="287"/>
      <c r="MPM69" s="287"/>
      <c r="MPN69" s="285"/>
      <c r="MPO69" s="286"/>
      <c r="MPP69" s="286"/>
      <c r="MPQ69" s="286"/>
      <c r="MPR69" s="286"/>
      <c r="MPS69" s="286"/>
      <c r="MPT69" s="286"/>
      <c r="MPU69" s="163"/>
      <c r="MPV69" s="154"/>
      <c r="MPW69" s="287"/>
      <c r="MPX69" s="287"/>
      <c r="MPY69" s="285"/>
      <c r="MPZ69" s="287"/>
      <c r="MQA69" s="287"/>
      <c r="MQB69" s="285"/>
      <c r="MQC69" s="287"/>
      <c r="MQD69" s="287"/>
      <c r="MQE69" s="285"/>
      <c r="MQF69" s="287"/>
      <c r="MQG69" s="287"/>
      <c r="MQH69" s="285"/>
      <c r="MQI69" s="287"/>
      <c r="MQJ69" s="287"/>
      <c r="MQK69" s="285"/>
      <c r="MQL69" s="287"/>
      <c r="MQM69" s="287"/>
      <c r="MQN69" s="285"/>
      <c r="MQO69" s="287"/>
      <c r="MQP69" s="287"/>
      <c r="MQQ69" s="285"/>
      <c r="MQR69" s="287"/>
      <c r="MQS69" s="287"/>
      <c r="MQT69" s="285"/>
      <c r="MQU69" s="287"/>
      <c r="MQV69" s="287"/>
      <c r="MQW69" s="285"/>
      <c r="MQX69" s="287"/>
      <c r="MQY69" s="287"/>
      <c r="MQZ69" s="285"/>
      <c r="MRA69" s="287"/>
      <c r="MRB69" s="287"/>
      <c r="MRC69" s="285"/>
      <c r="MRD69" s="287"/>
      <c r="MRE69" s="287"/>
      <c r="MRF69" s="285"/>
      <c r="MRG69" s="287"/>
      <c r="MRH69" s="287"/>
      <c r="MRI69" s="285"/>
      <c r="MRJ69" s="287"/>
      <c r="MRK69" s="287"/>
      <c r="MRL69" s="285"/>
      <c r="MRM69" s="287"/>
      <c r="MRN69" s="287"/>
      <c r="MRO69" s="285"/>
      <c r="MRP69" s="287"/>
      <c r="MRQ69" s="287"/>
      <c r="MRR69" s="285"/>
      <c r="MRS69" s="287"/>
      <c r="MRT69" s="287"/>
      <c r="MRU69" s="285"/>
      <c r="MRV69" s="287"/>
      <c r="MRW69" s="287"/>
      <c r="MRX69" s="285"/>
      <c r="MRY69" s="287"/>
      <c r="MRZ69" s="287"/>
      <c r="MSA69" s="285"/>
      <c r="MSB69" s="287"/>
      <c r="MSC69" s="287"/>
      <c r="MSD69" s="285"/>
      <c r="MSE69" s="287"/>
      <c r="MSF69" s="287"/>
      <c r="MSG69" s="285"/>
      <c r="MSH69" s="286"/>
      <c r="MSI69" s="286"/>
      <c r="MSJ69" s="286"/>
      <c r="MSK69" s="287"/>
      <c r="MSL69" s="287"/>
      <c r="MSM69" s="285"/>
      <c r="MSN69" s="286"/>
      <c r="MSO69" s="286"/>
      <c r="MSP69" s="286"/>
      <c r="MSQ69" s="287"/>
      <c r="MSR69" s="287"/>
      <c r="MSS69" s="285"/>
      <c r="MST69" s="287"/>
      <c r="MSU69" s="287"/>
      <c r="MSV69" s="285"/>
      <c r="MSW69" s="286"/>
      <c r="MSX69" s="286"/>
      <c r="MSY69" s="286"/>
      <c r="MSZ69" s="286"/>
      <c r="MTA69" s="286"/>
      <c r="MTB69" s="286"/>
      <c r="MTC69" s="163"/>
      <c r="MTD69" s="154"/>
      <c r="MTE69" s="287"/>
      <c r="MTF69" s="287"/>
      <c r="MTG69" s="285"/>
      <c r="MTH69" s="287"/>
      <c r="MTI69" s="287"/>
      <c r="MTJ69" s="285"/>
      <c r="MTK69" s="287"/>
      <c r="MTL69" s="287"/>
      <c r="MTM69" s="285"/>
      <c r="MTN69" s="287"/>
      <c r="MTO69" s="287"/>
      <c r="MTP69" s="285"/>
      <c r="MTQ69" s="287"/>
      <c r="MTR69" s="287"/>
      <c r="MTS69" s="285"/>
      <c r="MTT69" s="287"/>
      <c r="MTU69" s="287"/>
      <c r="MTV69" s="285"/>
      <c r="MTW69" s="287"/>
      <c r="MTX69" s="287"/>
      <c r="MTY69" s="285"/>
      <c r="MTZ69" s="287"/>
      <c r="MUA69" s="287"/>
      <c r="MUB69" s="285"/>
      <c r="MUC69" s="287"/>
      <c r="MUD69" s="287"/>
      <c r="MUE69" s="285"/>
      <c r="MUF69" s="287"/>
      <c r="MUG69" s="287"/>
      <c r="MUH69" s="285"/>
      <c r="MUI69" s="287"/>
      <c r="MUJ69" s="287"/>
      <c r="MUK69" s="285"/>
      <c r="MUL69" s="287"/>
      <c r="MUM69" s="287"/>
      <c r="MUN69" s="285"/>
      <c r="MUO69" s="287"/>
      <c r="MUP69" s="287"/>
      <c r="MUQ69" s="285"/>
      <c r="MUR69" s="287"/>
      <c r="MUS69" s="287"/>
      <c r="MUT69" s="285"/>
      <c r="MUU69" s="287"/>
      <c r="MUV69" s="287"/>
      <c r="MUW69" s="285"/>
      <c r="MUX69" s="287"/>
      <c r="MUY69" s="287"/>
      <c r="MUZ69" s="285"/>
      <c r="MVA69" s="287"/>
      <c r="MVB69" s="287"/>
      <c r="MVC69" s="285"/>
      <c r="MVD69" s="287"/>
      <c r="MVE69" s="287"/>
      <c r="MVF69" s="285"/>
      <c r="MVG69" s="287"/>
      <c r="MVH69" s="287"/>
      <c r="MVI69" s="285"/>
      <c r="MVJ69" s="287"/>
      <c r="MVK69" s="287"/>
      <c r="MVL69" s="285"/>
      <c r="MVM69" s="287"/>
      <c r="MVN69" s="287"/>
      <c r="MVO69" s="285"/>
      <c r="MVP69" s="286"/>
      <c r="MVQ69" s="286"/>
      <c r="MVR69" s="286"/>
      <c r="MVS69" s="287"/>
      <c r="MVT69" s="287"/>
      <c r="MVU69" s="285"/>
      <c r="MVV69" s="286"/>
      <c r="MVW69" s="286"/>
      <c r="MVX69" s="286"/>
      <c r="MVY69" s="287"/>
      <c r="MVZ69" s="287"/>
      <c r="MWA69" s="285"/>
      <c r="MWB69" s="287"/>
      <c r="MWC69" s="287"/>
      <c r="MWD69" s="285"/>
      <c r="MWE69" s="286"/>
      <c r="MWF69" s="286"/>
      <c r="MWG69" s="286"/>
      <c r="MWH69" s="286"/>
      <c r="MWI69" s="286"/>
      <c r="MWJ69" s="286"/>
      <c r="MWK69" s="163"/>
      <c r="MWL69" s="154"/>
      <c r="MWM69" s="287"/>
      <c r="MWN69" s="287"/>
      <c r="MWO69" s="285"/>
      <c r="MWP69" s="287"/>
      <c r="MWQ69" s="287"/>
      <c r="MWR69" s="285"/>
      <c r="MWS69" s="287"/>
      <c r="MWT69" s="287"/>
      <c r="MWU69" s="285"/>
      <c r="MWV69" s="287"/>
      <c r="MWW69" s="287"/>
      <c r="MWX69" s="285"/>
      <c r="MWY69" s="287"/>
      <c r="MWZ69" s="287"/>
      <c r="MXA69" s="285"/>
      <c r="MXB69" s="287"/>
      <c r="MXC69" s="287"/>
      <c r="MXD69" s="285"/>
      <c r="MXE69" s="287"/>
      <c r="MXF69" s="287"/>
      <c r="MXG69" s="285"/>
      <c r="MXH69" s="287"/>
      <c r="MXI69" s="287"/>
      <c r="MXJ69" s="285"/>
      <c r="MXK69" s="287"/>
      <c r="MXL69" s="287"/>
      <c r="MXM69" s="285"/>
      <c r="MXN69" s="287"/>
      <c r="MXO69" s="287"/>
      <c r="MXP69" s="285"/>
      <c r="MXQ69" s="287"/>
      <c r="MXR69" s="287"/>
      <c r="MXS69" s="285"/>
      <c r="MXT69" s="287"/>
      <c r="MXU69" s="287"/>
      <c r="MXV69" s="285"/>
      <c r="MXW69" s="287"/>
      <c r="MXX69" s="287"/>
      <c r="MXY69" s="285"/>
      <c r="MXZ69" s="287"/>
      <c r="MYA69" s="287"/>
      <c r="MYB69" s="285"/>
      <c r="MYC69" s="287"/>
      <c r="MYD69" s="287"/>
      <c r="MYE69" s="285"/>
      <c r="MYF69" s="287"/>
      <c r="MYG69" s="287"/>
      <c r="MYH69" s="285"/>
      <c r="MYI69" s="287"/>
      <c r="MYJ69" s="287"/>
      <c r="MYK69" s="285"/>
      <c r="MYL69" s="287"/>
      <c r="MYM69" s="287"/>
      <c r="MYN69" s="285"/>
      <c r="MYO69" s="287"/>
      <c r="MYP69" s="287"/>
      <c r="MYQ69" s="285"/>
      <c r="MYR69" s="287"/>
      <c r="MYS69" s="287"/>
      <c r="MYT69" s="285"/>
      <c r="MYU69" s="287"/>
      <c r="MYV69" s="287"/>
      <c r="MYW69" s="285"/>
      <c r="MYX69" s="286"/>
      <c r="MYY69" s="286"/>
      <c r="MYZ69" s="286"/>
      <c r="MZA69" s="287"/>
      <c r="MZB69" s="287"/>
      <c r="MZC69" s="285"/>
      <c r="MZD69" s="286"/>
      <c r="MZE69" s="286"/>
      <c r="MZF69" s="286"/>
      <c r="MZG69" s="287"/>
      <c r="MZH69" s="287"/>
      <c r="MZI69" s="285"/>
      <c r="MZJ69" s="287"/>
      <c r="MZK69" s="287"/>
      <c r="MZL69" s="285"/>
      <c r="MZM69" s="286"/>
      <c r="MZN69" s="286"/>
      <c r="MZO69" s="286"/>
      <c r="MZP69" s="286"/>
      <c r="MZQ69" s="286"/>
      <c r="MZR69" s="286"/>
      <c r="MZS69" s="163"/>
      <c r="MZT69" s="154"/>
      <c r="MZU69" s="287"/>
      <c r="MZV69" s="287"/>
      <c r="MZW69" s="285"/>
      <c r="MZX69" s="287"/>
      <c r="MZY69" s="287"/>
      <c r="MZZ69" s="285"/>
      <c r="NAA69" s="287"/>
      <c r="NAB69" s="287"/>
      <c r="NAC69" s="285"/>
      <c r="NAD69" s="287"/>
      <c r="NAE69" s="287"/>
      <c r="NAF69" s="285"/>
      <c r="NAG69" s="287"/>
      <c r="NAH69" s="287"/>
      <c r="NAI69" s="285"/>
      <c r="NAJ69" s="287"/>
      <c r="NAK69" s="287"/>
      <c r="NAL69" s="285"/>
      <c r="NAM69" s="287"/>
      <c r="NAN69" s="287"/>
      <c r="NAO69" s="285"/>
      <c r="NAP69" s="287"/>
      <c r="NAQ69" s="287"/>
      <c r="NAR69" s="285"/>
      <c r="NAS69" s="287"/>
      <c r="NAT69" s="287"/>
      <c r="NAU69" s="285"/>
      <c r="NAV69" s="287"/>
      <c r="NAW69" s="287"/>
      <c r="NAX69" s="285"/>
      <c r="NAY69" s="287"/>
      <c r="NAZ69" s="287"/>
      <c r="NBA69" s="285"/>
      <c r="NBB69" s="287"/>
      <c r="NBC69" s="287"/>
      <c r="NBD69" s="285"/>
      <c r="NBE69" s="287"/>
      <c r="NBF69" s="287"/>
      <c r="NBG69" s="285"/>
      <c r="NBH69" s="287"/>
      <c r="NBI69" s="287"/>
      <c r="NBJ69" s="285"/>
      <c r="NBK69" s="287"/>
      <c r="NBL69" s="287"/>
      <c r="NBM69" s="285"/>
      <c r="NBN69" s="287"/>
      <c r="NBO69" s="287"/>
      <c r="NBP69" s="285"/>
      <c r="NBQ69" s="287"/>
      <c r="NBR69" s="287"/>
      <c r="NBS69" s="285"/>
      <c r="NBT69" s="287"/>
      <c r="NBU69" s="287"/>
      <c r="NBV69" s="285"/>
      <c r="NBW69" s="287"/>
      <c r="NBX69" s="287"/>
      <c r="NBY69" s="285"/>
      <c r="NBZ69" s="287"/>
      <c r="NCA69" s="287"/>
      <c r="NCB69" s="285"/>
      <c r="NCC69" s="287"/>
      <c r="NCD69" s="287"/>
      <c r="NCE69" s="285"/>
      <c r="NCF69" s="286"/>
      <c r="NCG69" s="286"/>
      <c r="NCH69" s="286"/>
      <c r="NCI69" s="287"/>
      <c r="NCJ69" s="287"/>
      <c r="NCK69" s="285"/>
      <c r="NCL69" s="286"/>
      <c r="NCM69" s="286"/>
      <c r="NCN69" s="286"/>
      <c r="NCO69" s="287"/>
      <c r="NCP69" s="287"/>
      <c r="NCQ69" s="285"/>
      <c r="NCR69" s="287"/>
      <c r="NCS69" s="287"/>
      <c r="NCT69" s="285"/>
      <c r="NCU69" s="286"/>
      <c r="NCV69" s="286"/>
      <c r="NCW69" s="286"/>
      <c r="NCX69" s="286"/>
      <c r="NCY69" s="286"/>
      <c r="NCZ69" s="286"/>
      <c r="NDA69" s="163"/>
      <c r="NDB69" s="154"/>
      <c r="NDC69" s="287"/>
      <c r="NDD69" s="287"/>
      <c r="NDE69" s="285"/>
      <c r="NDF69" s="287"/>
      <c r="NDG69" s="287"/>
      <c r="NDH69" s="285"/>
      <c r="NDI69" s="287"/>
      <c r="NDJ69" s="287"/>
      <c r="NDK69" s="285"/>
      <c r="NDL69" s="287"/>
      <c r="NDM69" s="287"/>
      <c r="NDN69" s="285"/>
      <c r="NDO69" s="287"/>
      <c r="NDP69" s="287"/>
      <c r="NDQ69" s="285"/>
      <c r="NDR69" s="287"/>
      <c r="NDS69" s="287"/>
      <c r="NDT69" s="285"/>
      <c r="NDU69" s="287"/>
      <c r="NDV69" s="287"/>
      <c r="NDW69" s="285"/>
      <c r="NDX69" s="287"/>
      <c r="NDY69" s="287"/>
      <c r="NDZ69" s="285"/>
      <c r="NEA69" s="287"/>
      <c r="NEB69" s="287"/>
      <c r="NEC69" s="285"/>
      <c r="NED69" s="287"/>
      <c r="NEE69" s="287"/>
      <c r="NEF69" s="285"/>
      <c r="NEG69" s="287"/>
      <c r="NEH69" s="287"/>
      <c r="NEI69" s="285"/>
      <c r="NEJ69" s="287"/>
      <c r="NEK69" s="287"/>
      <c r="NEL69" s="285"/>
      <c r="NEM69" s="287"/>
      <c r="NEN69" s="287"/>
      <c r="NEO69" s="285"/>
      <c r="NEP69" s="287"/>
      <c r="NEQ69" s="287"/>
      <c r="NER69" s="285"/>
      <c r="NES69" s="287"/>
      <c r="NET69" s="287"/>
      <c r="NEU69" s="285"/>
      <c r="NEV69" s="287"/>
      <c r="NEW69" s="287"/>
      <c r="NEX69" s="285"/>
      <c r="NEY69" s="287"/>
      <c r="NEZ69" s="287"/>
      <c r="NFA69" s="285"/>
      <c r="NFB69" s="287"/>
      <c r="NFC69" s="287"/>
      <c r="NFD69" s="285"/>
      <c r="NFE69" s="287"/>
      <c r="NFF69" s="287"/>
      <c r="NFG69" s="285"/>
      <c r="NFH69" s="287"/>
      <c r="NFI69" s="287"/>
      <c r="NFJ69" s="285"/>
      <c r="NFK69" s="287"/>
      <c r="NFL69" s="287"/>
      <c r="NFM69" s="285"/>
      <c r="NFN69" s="286"/>
      <c r="NFO69" s="286"/>
      <c r="NFP69" s="286"/>
      <c r="NFQ69" s="287"/>
      <c r="NFR69" s="287"/>
      <c r="NFS69" s="285"/>
      <c r="NFT69" s="286"/>
      <c r="NFU69" s="286"/>
      <c r="NFV69" s="286"/>
      <c r="NFW69" s="287"/>
      <c r="NFX69" s="287"/>
      <c r="NFY69" s="285"/>
      <c r="NFZ69" s="287"/>
      <c r="NGA69" s="287"/>
      <c r="NGB69" s="285"/>
      <c r="NGC69" s="286"/>
      <c r="NGD69" s="286"/>
      <c r="NGE69" s="286"/>
      <c r="NGF69" s="286"/>
      <c r="NGG69" s="286"/>
      <c r="NGH69" s="286"/>
      <c r="NGI69" s="163"/>
      <c r="NGJ69" s="154"/>
      <c r="NGK69" s="287"/>
      <c r="NGL69" s="287"/>
      <c r="NGM69" s="285"/>
      <c r="NGN69" s="287"/>
      <c r="NGO69" s="287"/>
      <c r="NGP69" s="285"/>
      <c r="NGQ69" s="287"/>
      <c r="NGR69" s="287"/>
      <c r="NGS69" s="285"/>
      <c r="NGT69" s="287"/>
      <c r="NGU69" s="287"/>
      <c r="NGV69" s="285"/>
      <c r="NGW69" s="287"/>
      <c r="NGX69" s="287"/>
      <c r="NGY69" s="285"/>
      <c r="NGZ69" s="287"/>
      <c r="NHA69" s="287"/>
      <c r="NHB69" s="285"/>
      <c r="NHC69" s="287"/>
      <c r="NHD69" s="287"/>
      <c r="NHE69" s="285"/>
      <c r="NHF69" s="287"/>
      <c r="NHG69" s="287"/>
      <c r="NHH69" s="285"/>
      <c r="NHI69" s="287"/>
      <c r="NHJ69" s="287"/>
      <c r="NHK69" s="285"/>
      <c r="NHL69" s="287"/>
      <c r="NHM69" s="287"/>
      <c r="NHN69" s="285"/>
      <c r="NHO69" s="287"/>
      <c r="NHP69" s="287"/>
      <c r="NHQ69" s="285"/>
      <c r="NHR69" s="287"/>
      <c r="NHS69" s="287"/>
      <c r="NHT69" s="285"/>
      <c r="NHU69" s="287"/>
      <c r="NHV69" s="287"/>
      <c r="NHW69" s="285"/>
      <c r="NHX69" s="287"/>
      <c r="NHY69" s="287"/>
      <c r="NHZ69" s="285"/>
      <c r="NIA69" s="287"/>
      <c r="NIB69" s="287"/>
      <c r="NIC69" s="285"/>
      <c r="NID69" s="287"/>
      <c r="NIE69" s="287"/>
      <c r="NIF69" s="285"/>
      <c r="NIG69" s="287"/>
      <c r="NIH69" s="287"/>
      <c r="NII69" s="285"/>
      <c r="NIJ69" s="287"/>
      <c r="NIK69" s="287"/>
      <c r="NIL69" s="285"/>
      <c r="NIM69" s="287"/>
      <c r="NIN69" s="287"/>
      <c r="NIO69" s="285"/>
      <c r="NIP69" s="287"/>
      <c r="NIQ69" s="287"/>
      <c r="NIR69" s="285"/>
      <c r="NIS69" s="287"/>
      <c r="NIT69" s="287"/>
      <c r="NIU69" s="285"/>
      <c r="NIV69" s="286"/>
      <c r="NIW69" s="286"/>
      <c r="NIX69" s="286"/>
      <c r="NIY69" s="287"/>
      <c r="NIZ69" s="287"/>
      <c r="NJA69" s="285"/>
      <c r="NJB69" s="286"/>
      <c r="NJC69" s="286"/>
      <c r="NJD69" s="286"/>
      <c r="NJE69" s="287"/>
      <c r="NJF69" s="287"/>
      <c r="NJG69" s="285"/>
      <c r="NJH69" s="287"/>
      <c r="NJI69" s="287"/>
      <c r="NJJ69" s="285"/>
      <c r="NJK69" s="286"/>
      <c r="NJL69" s="286"/>
      <c r="NJM69" s="286"/>
      <c r="NJN69" s="286"/>
      <c r="NJO69" s="286"/>
      <c r="NJP69" s="286"/>
      <c r="NJQ69" s="163"/>
      <c r="NJR69" s="154"/>
      <c r="NJS69" s="287"/>
      <c r="NJT69" s="287"/>
      <c r="NJU69" s="285"/>
      <c r="NJV69" s="287"/>
      <c r="NJW69" s="287"/>
      <c r="NJX69" s="285"/>
      <c r="NJY69" s="287"/>
      <c r="NJZ69" s="287"/>
      <c r="NKA69" s="285"/>
      <c r="NKB69" s="287"/>
      <c r="NKC69" s="287"/>
      <c r="NKD69" s="285"/>
      <c r="NKE69" s="287"/>
      <c r="NKF69" s="287"/>
      <c r="NKG69" s="285"/>
      <c r="NKH69" s="287"/>
      <c r="NKI69" s="287"/>
      <c r="NKJ69" s="285"/>
      <c r="NKK69" s="287"/>
      <c r="NKL69" s="287"/>
      <c r="NKM69" s="285"/>
      <c r="NKN69" s="287"/>
      <c r="NKO69" s="287"/>
      <c r="NKP69" s="285"/>
      <c r="NKQ69" s="287"/>
      <c r="NKR69" s="287"/>
      <c r="NKS69" s="285"/>
      <c r="NKT69" s="287"/>
      <c r="NKU69" s="287"/>
      <c r="NKV69" s="285"/>
      <c r="NKW69" s="287"/>
      <c r="NKX69" s="287"/>
      <c r="NKY69" s="285"/>
      <c r="NKZ69" s="287"/>
      <c r="NLA69" s="287"/>
      <c r="NLB69" s="285"/>
      <c r="NLC69" s="287"/>
      <c r="NLD69" s="287"/>
      <c r="NLE69" s="285"/>
      <c r="NLF69" s="287"/>
      <c r="NLG69" s="287"/>
      <c r="NLH69" s="285"/>
      <c r="NLI69" s="287"/>
      <c r="NLJ69" s="287"/>
      <c r="NLK69" s="285"/>
      <c r="NLL69" s="287"/>
      <c r="NLM69" s="287"/>
      <c r="NLN69" s="285"/>
      <c r="NLO69" s="287"/>
      <c r="NLP69" s="287"/>
      <c r="NLQ69" s="285"/>
      <c r="NLR69" s="287"/>
      <c r="NLS69" s="287"/>
      <c r="NLT69" s="285"/>
      <c r="NLU69" s="287"/>
      <c r="NLV69" s="287"/>
      <c r="NLW69" s="285"/>
      <c r="NLX69" s="287"/>
      <c r="NLY69" s="287"/>
      <c r="NLZ69" s="285"/>
      <c r="NMA69" s="287"/>
      <c r="NMB69" s="287"/>
      <c r="NMC69" s="285"/>
      <c r="NMD69" s="286"/>
      <c r="NME69" s="286"/>
      <c r="NMF69" s="286"/>
      <c r="NMG69" s="287"/>
      <c r="NMH69" s="287"/>
      <c r="NMI69" s="285"/>
      <c r="NMJ69" s="286"/>
      <c r="NMK69" s="286"/>
      <c r="NML69" s="286"/>
      <c r="NMM69" s="287"/>
      <c r="NMN69" s="287"/>
      <c r="NMO69" s="285"/>
      <c r="NMP69" s="287"/>
      <c r="NMQ69" s="287"/>
      <c r="NMR69" s="285"/>
      <c r="NMS69" s="286"/>
      <c r="NMT69" s="286"/>
      <c r="NMU69" s="286"/>
      <c r="NMV69" s="286"/>
      <c r="NMW69" s="286"/>
      <c r="NMX69" s="286"/>
      <c r="NMY69" s="163"/>
      <c r="NMZ69" s="154"/>
      <c r="NNA69" s="287"/>
      <c r="NNB69" s="287"/>
      <c r="NNC69" s="285"/>
      <c r="NND69" s="287"/>
      <c r="NNE69" s="287"/>
      <c r="NNF69" s="285"/>
      <c r="NNG69" s="287"/>
      <c r="NNH69" s="287"/>
      <c r="NNI69" s="285"/>
      <c r="NNJ69" s="287"/>
      <c r="NNK69" s="287"/>
      <c r="NNL69" s="285"/>
      <c r="NNM69" s="287"/>
      <c r="NNN69" s="287"/>
      <c r="NNO69" s="285"/>
      <c r="NNP69" s="287"/>
      <c r="NNQ69" s="287"/>
      <c r="NNR69" s="285"/>
      <c r="NNS69" s="287"/>
      <c r="NNT69" s="287"/>
      <c r="NNU69" s="285"/>
      <c r="NNV69" s="287"/>
      <c r="NNW69" s="287"/>
      <c r="NNX69" s="285"/>
      <c r="NNY69" s="287"/>
      <c r="NNZ69" s="287"/>
      <c r="NOA69" s="285"/>
      <c r="NOB69" s="287"/>
      <c r="NOC69" s="287"/>
      <c r="NOD69" s="285"/>
      <c r="NOE69" s="287"/>
      <c r="NOF69" s="287"/>
      <c r="NOG69" s="285"/>
      <c r="NOH69" s="287"/>
      <c r="NOI69" s="287"/>
      <c r="NOJ69" s="285"/>
      <c r="NOK69" s="287"/>
      <c r="NOL69" s="287"/>
      <c r="NOM69" s="285"/>
      <c r="NON69" s="287"/>
      <c r="NOO69" s="287"/>
      <c r="NOP69" s="285"/>
      <c r="NOQ69" s="287"/>
      <c r="NOR69" s="287"/>
      <c r="NOS69" s="285"/>
      <c r="NOT69" s="287"/>
      <c r="NOU69" s="287"/>
      <c r="NOV69" s="285"/>
      <c r="NOW69" s="287"/>
      <c r="NOX69" s="287"/>
      <c r="NOY69" s="285"/>
      <c r="NOZ69" s="287"/>
      <c r="NPA69" s="287"/>
      <c r="NPB69" s="285"/>
      <c r="NPC69" s="287"/>
      <c r="NPD69" s="287"/>
      <c r="NPE69" s="285"/>
      <c r="NPF69" s="287"/>
      <c r="NPG69" s="287"/>
      <c r="NPH69" s="285"/>
      <c r="NPI69" s="287"/>
      <c r="NPJ69" s="287"/>
      <c r="NPK69" s="285"/>
      <c r="NPL69" s="286"/>
      <c r="NPM69" s="286"/>
      <c r="NPN69" s="286"/>
      <c r="NPO69" s="287"/>
      <c r="NPP69" s="287"/>
      <c r="NPQ69" s="285"/>
      <c r="NPR69" s="286"/>
      <c r="NPS69" s="286"/>
      <c r="NPT69" s="286"/>
      <c r="NPU69" s="287"/>
      <c r="NPV69" s="287"/>
      <c r="NPW69" s="285"/>
      <c r="NPX69" s="287"/>
      <c r="NPY69" s="287"/>
      <c r="NPZ69" s="285"/>
      <c r="NQA69" s="286"/>
      <c r="NQB69" s="286"/>
      <c r="NQC69" s="286"/>
      <c r="NQD69" s="286"/>
      <c r="NQE69" s="286"/>
      <c r="NQF69" s="286"/>
      <c r="NQG69" s="163"/>
      <c r="NQH69" s="154"/>
      <c r="NQI69" s="287"/>
      <c r="NQJ69" s="287"/>
      <c r="NQK69" s="285"/>
      <c r="NQL69" s="287"/>
      <c r="NQM69" s="287"/>
      <c r="NQN69" s="285"/>
      <c r="NQO69" s="287"/>
      <c r="NQP69" s="287"/>
      <c r="NQQ69" s="285"/>
      <c r="NQR69" s="287"/>
      <c r="NQS69" s="287"/>
      <c r="NQT69" s="285"/>
      <c r="NQU69" s="287"/>
      <c r="NQV69" s="287"/>
      <c r="NQW69" s="285"/>
      <c r="NQX69" s="287"/>
      <c r="NQY69" s="287"/>
      <c r="NQZ69" s="285"/>
      <c r="NRA69" s="287"/>
      <c r="NRB69" s="287"/>
      <c r="NRC69" s="285"/>
      <c r="NRD69" s="287"/>
      <c r="NRE69" s="287"/>
      <c r="NRF69" s="285"/>
      <c r="NRG69" s="287"/>
      <c r="NRH69" s="287"/>
      <c r="NRI69" s="285"/>
      <c r="NRJ69" s="287"/>
      <c r="NRK69" s="287"/>
      <c r="NRL69" s="285"/>
      <c r="NRM69" s="287"/>
      <c r="NRN69" s="287"/>
      <c r="NRO69" s="285"/>
      <c r="NRP69" s="287"/>
      <c r="NRQ69" s="287"/>
      <c r="NRR69" s="285"/>
      <c r="NRS69" s="287"/>
      <c r="NRT69" s="287"/>
      <c r="NRU69" s="285"/>
      <c r="NRV69" s="287"/>
      <c r="NRW69" s="287"/>
      <c r="NRX69" s="285"/>
      <c r="NRY69" s="287"/>
      <c r="NRZ69" s="287"/>
      <c r="NSA69" s="285"/>
      <c r="NSB69" s="287"/>
      <c r="NSC69" s="287"/>
      <c r="NSD69" s="285"/>
      <c r="NSE69" s="287"/>
      <c r="NSF69" s="287"/>
      <c r="NSG69" s="285"/>
      <c r="NSH69" s="287"/>
      <c r="NSI69" s="287"/>
      <c r="NSJ69" s="285"/>
      <c r="NSK69" s="287"/>
      <c r="NSL69" s="287"/>
      <c r="NSM69" s="285"/>
      <c r="NSN69" s="287"/>
      <c r="NSO69" s="287"/>
      <c r="NSP69" s="285"/>
      <c r="NSQ69" s="287"/>
      <c r="NSR69" s="287"/>
      <c r="NSS69" s="285"/>
      <c r="NST69" s="286"/>
      <c r="NSU69" s="286"/>
      <c r="NSV69" s="286"/>
      <c r="NSW69" s="287"/>
      <c r="NSX69" s="287"/>
      <c r="NSY69" s="285"/>
      <c r="NSZ69" s="286"/>
      <c r="NTA69" s="286"/>
      <c r="NTB69" s="286"/>
      <c r="NTC69" s="287"/>
      <c r="NTD69" s="287"/>
      <c r="NTE69" s="285"/>
      <c r="NTF69" s="287"/>
      <c r="NTG69" s="287"/>
      <c r="NTH69" s="285"/>
      <c r="NTI69" s="286"/>
      <c r="NTJ69" s="286"/>
      <c r="NTK69" s="286"/>
      <c r="NTL69" s="286"/>
      <c r="NTM69" s="286"/>
      <c r="NTN69" s="286"/>
      <c r="NTO69" s="163"/>
      <c r="NTP69" s="154"/>
      <c r="NTQ69" s="287"/>
      <c r="NTR69" s="287"/>
      <c r="NTS69" s="285"/>
      <c r="NTT69" s="287"/>
      <c r="NTU69" s="287"/>
      <c r="NTV69" s="285"/>
      <c r="NTW69" s="287"/>
      <c r="NTX69" s="287"/>
      <c r="NTY69" s="285"/>
      <c r="NTZ69" s="287"/>
      <c r="NUA69" s="287"/>
      <c r="NUB69" s="285"/>
      <c r="NUC69" s="287"/>
      <c r="NUD69" s="287"/>
      <c r="NUE69" s="285"/>
      <c r="NUF69" s="287"/>
      <c r="NUG69" s="287"/>
      <c r="NUH69" s="285"/>
      <c r="NUI69" s="287"/>
      <c r="NUJ69" s="287"/>
      <c r="NUK69" s="285"/>
      <c r="NUL69" s="287"/>
      <c r="NUM69" s="287"/>
      <c r="NUN69" s="285"/>
      <c r="NUO69" s="287"/>
      <c r="NUP69" s="287"/>
      <c r="NUQ69" s="285"/>
      <c r="NUR69" s="287"/>
      <c r="NUS69" s="287"/>
      <c r="NUT69" s="285"/>
      <c r="NUU69" s="287"/>
      <c r="NUV69" s="287"/>
      <c r="NUW69" s="285"/>
      <c r="NUX69" s="287"/>
      <c r="NUY69" s="287"/>
      <c r="NUZ69" s="285"/>
      <c r="NVA69" s="287"/>
      <c r="NVB69" s="287"/>
      <c r="NVC69" s="285"/>
      <c r="NVD69" s="287"/>
      <c r="NVE69" s="287"/>
      <c r="NVF69" s="285"/>
      <c r="NVG69" s="287"/>
      <c r="NVH69" s="287"/>
      <c r="NVI69" s="285"/>
      <c r="NVJ69" s="287"/>
      <c r="NVK69" s="287"/>
      <c r="NVL69" s="285"/>
      <c r="NVM69" s="287"/>
      <c r="NVN69" s="287"/>
      <c r="NVO69" s="285"/>
      <c r="NVP69" s="287"/>
      <c r="NVQ69" s="287"/>
      <c r="NVR69" s="285"/>
      <c r="NVS69" s="287"/>
      <c r="NVT69" s="287"/>
      <c r="NVU69" s="285"/>
      <c r="NVV69" s="287"/>
      <c r="NVW69" s="287"/>
      <c r="NVX69" s="285"/>
      <c r="NVY69" s="287"/>
      <c r="NVZ69" s="287"/>
      <c r="NWA69" s="285"/>
      <c r="NWB69" s="286"/>
      <c r="NWC69" s="286"/>
      <c r="NWD69" s="286"/>
      <c r="NWE69" s="287"/>
      <c r="NWF69" s="287"/>
      <c r="NWG69" s="285"/>
      <c r="NWH69" s="286"/>
      <c r="NWI69" s="286"/>
      <c r="NWJ69" s="286"/>
      <c r="NWK69" s="287"/>
      <c r="NWL69" s="287"/>
      <c r="NWM69" s="285"/>
      <c r="NWN69" s="287"/>
      <c r="NWO69" s="287"/>
      <c r="NWP69" s="285"/>
      <c r="NWQ69" s="286"/>
      <c r="NWR69" s="286"/>
      <c r="NWS69" s="286"/>
      <c r="NWT69" s="286"/>
      <c r="NWU69" s="286"/>
      <c r="NWV69" s="286"/>
      <c r="NWW69" s="163"/>
      <c r="NWX69" s="154"/>
      <c r="NWY69" s="287"/>
      <c r="NWZ69" s="287"/>
      <c r="NXA69" s="285"/>
      <c r="NXB69" s="287"/>
      <c r="NXC69" s="287"/>
      <c r="NXD69" s="285"/>
      <c r="NXE69" s="287"/>
      <c r="NXF69" s="287"/>
      <c r="NXG69" s="285"/>
      <c r="NXH69" s="287"/>
      <c r="NXI69" s="287"/>
      <c r="NXJ69" s="285"/>
      <c r="NXK69" s="287"/>
      <c r="NXL69" s="287"/>
      <c r="NXM69" s="285"/>
      <c r="NXN69" s="287"/>
      <c r="NXO69" s="287"/>
      <c r="NXP69" s="285"/>
      <c r="NXQ69" s="287"/>
      <c r="NXR69" s="287"/>
      <c r="NXS69" s="285"/>
      <c r="NXT69" s="287"/>
      <c r="NXU69" s="287"/>
      <c r="NXV69" s="285"/>
      <c r="NXW69" s="287"/>
      <c r="NXX69" s="287"/>
      <c r="NXY69" s="285"/>
      <c r="NXZ69" s="287"/>
      <c r="NYA69" s="287"/>
      <c r="NYB69" s="285"/>
      <c r="NYC69" s="287"/>
      <c r="NYD69" s="287"/>
      <c r="NYE69" s="285"/>
      <c r="NYF69" s="287"/>
      <c r="NYG69" s="287"/>
      <c r="NYH69" s="285"/>
      <c r="NYI69" s="287"/>
      <c r="NYJ69" s="287"/>
      <c r="NYK69" s="285"/>
      <c r="NYL69" s="287"/>
      <c r="NYM69" s="287"/>
      <c r="NYN69" s="285"/>
      <c r="NYO69" s="287"/>
      <c r="NYP69" s="287"/>
      <c r="NYQ69" s="285"/>
      <c r="NYR69" s="287"/>
      <c r="NYS69" s="287"/>
      <c r="NYT69" s="285"/>
      <c r="NYU69" s="287"/>
      <c r="NYV69" s="287"/>
      <c r="NYW69" s="285"/>
      <c r="NYX69" s="287"/>
      <c r="NYY69" s="287"/>
      <c r="NYZ69" s="285"/>
      <c r="NZA69" s="287"/>
      <c r="NZB69" s="287"/>
      <c r="NZC69" s="285"/>
      <c r="NZD69" s="287"/>
      <c r="NZE69" s="287"/>
      <c r="NZF69" s="285"/>
      <c r="NZG69" s="287"/>
      <c r="NZH69" s="287"/>
      <c r="NZI69" s="285"/>
      <c r="NZJ69" s="286"/>
      <c r="NZK69" s="286"/>
      <c r="NZL69" s="286"/>
      <c r="NZM69" s="287"/>
      <c r="NZN69" s="287"/>
      <c r="NZO69" s="285"/>
      <c r="NZP69" s="286"/>
      <c r="NZQ69" s="286"/>
      <c r="NZR69" s="286"/>
      <c r="NZS69" s="287"/>
      <c r="NZT69" s="287"/>
      <c r="NZU69" s="285"/>
      <c r="NZV69" s="287"/>
      <c r="NZW69" s="287"/>
      <c r="NZX69" s="285"/>
      <c r="NZY69" s="286"/>
      <c r="NZZ69" s="286"/>
      <c r="OAA69" s="286"/>
      <c r="OAB69" s="286"/>
      <c r="OAC69" s="286"/>
      <c r="OAD69" s="286"/>
      <c r="OAE69" s="163"/>
      <c r="OAF69" s="154"/>
      <c r="OAG69" s="287"/>
      <c r="OAH69" s="287"/>
      <c r="OAI69" s="285"/>
      <c r="OAJ69" s="287"/>
      <c r="OAK69" s="287"/>
      <c r="OAL69" s="285"/>
      <c r="OAM69" s="287"/>
      <c r="OAN69" s="287"/>
      <c r="OAO69" s="285"/>
      <c r="OAP69" s="287"/>
      <c r="OAQ69" s="287"/>
      <c r="OAR69" s="285"/>
      <c r="OAS69" s="287"/>
      <c r="OAT69" s="287"/>
      <c r="OAU69" s="285"/>
      <c r="OAV69" s="287"/>
      <c r="OAW69" s="287"/>
      <c r="OAX69" s="285"/>
      <c r="OAY69" s="287"/>
      <c r="OAZ69" s="287"/>
      <c r="OBA69" s="285"/>
      <c r="OBB69" s="287"/>
      <c r="OBC69" s="287"/>
      <c r="OBD69" s="285"/>
      <c r="OBE69" s="287"/>
      <c r="OBF69" s="287"/>
      <c r="OBG69" s="285"/>
      <c r="OBH69" s="287"/>
      <c r="OBI69" s="287"/>
      <c r="OBJ69" s="285"/>
      <c r="OBK69" s="287"/>
      <c r="OBL69" s="287"/>
      <c r="OBM69" s="285"/>
      <c r="OBN69" s="287"/>
      <c r="OBO69" s="287"/>
      <c r="OBP69" s="285"/>
      <c r="OBQ69" s="287"/>
      <c r="OBR69" s="287"/>
      <c r="OBS69" s="285"/>
      <c r="OBT69" s="287"/>
      <c r="OBU69" s="287"/>
      <c r="OBV69" s="285"/>
      <c r="OBW69" s="287"/>
      <c r="OBX69" s="287"/>
      <c r="OBY69" s="285"/>
      <c r="OBZ69" s="287"/>
      <c r="OCA69" s="287"/>
      <c r="OCB69" s="285"/>
      <c r="OCC69" s="287"/>
      <c r="OCD69" s="287"/>
      <c r="OCE69" s="285"/>
      <c r="OCF69" s="287"/>
      <c r="OCG69" s="287"/>
      <c r="OCH69" s="285"/>
      <c r="OCI69" s="287"/>
      <c r="OCJ69" s="287"/>
      <c r="OCK69" s="285"/>
      <c r="OCL69" s="287"/>
      <c r="OCM69" s="287"/>
      <c r="OCN69" s="285"/>
      <c r="OCO69" s="287"/>
      <c r="OCP69" s="287"/>
      <c r="OCQ69" s="285"/>
      <c r="OCR69" s="286"/>
      <c r="OCS69" s="286"/>
      <c r="OCT69" s="286"/>
      <c r="OCU69" s="287"/>
      <c r="OCV69" s="287"/>
      <c r="OCW69" s="285"/>
      <c r="OCX69" s="286"/>
      <c r="OCY69" s="286"/>
      <c r="OCZ69" s="286"/>
      <c r="ODA69" s="287"/>
      <c r="ODB69" s="287"/>
      <c r="ODC69" s="285"/>
      <c r="ODD69" s="287"/>
      <c r="ODE69" s="287"/>
      <c r="ODF69" s="285"/>
      <c r="ODG69" s="286"/>
      <c r="ODH69" s="286"/>
      <c r="ODI69" s="286"/>
      <c r="ODJ69" s="286"/>
      <c r="ODK69" s="286"/>
      <c r="ODL69" s="286"/>
      <c r="ODM69" s="163"/>
      <c r="ODN69" s="154"/>
      <c r="ODO69" s="287"/>
      <c r="ODP69" s="287"/>
      <c r="ODQ69" s="285"/>
      <c r="ODR69" s="287"/>
      <c r="ODS69" s="287"/>
      <c r="ODT69" s="285"/>
      <c r="ODU69" s="287"/>
      <c r="ODV69" s="287"/>
      <c r="ODW69" s="285"/>
      <c r="ODX69" s="287"/>
      <c r="ODY69" s="287"/>
      <c r="ODZ69" s="285"/>
      <c r="OEA69" s="287"/>
      <c r="OEB69" s="287"/>
      <c r="OEC69" s="285"/>
      <c r="OED69" s="287"/>
      <c r="OEE69" s="287"/>
      <c r="OEF69" s="285"/>
      <c r="OEG69" s="287"/>
      <c r="OEH69" s="287"/>
      <c r="OEI69" s="285"/>
      <c r="OEJ69" s="287"/>
      <c r="OEK69" s="287"/>
      <c r="OEL69" s="285"/>
      <c r="OEM69" s="287"/>
      <c r="OEN69" s="287"/>
      <c r="OEO69" s="285"/>
      <c r="OEP69" s="287"/>
      <c r="OEQ69" s="287"/>
      <c r="OER69" s="285"/>
      <c r="OES69" s="287"/>
      <c r="OET69" s="287"/>
      <c r="OEU69" s="285"/>
      <c r="OEV69" s="287"/>
      <c r="OEW69" s="287"/>
      <c r="OEX69" s="285"/>
      <c r="OEY69" s="287"/>
      <c r="OEZ69" s="287"/>
      <c r="OFA69" s="285"/>
      <c r="OFB69" s="287"/>
      <c r="OFC69" s="287"/>
      <c r="OFD69" s="285"/>
      <c r="OFE69" s="287"/>
      <c r="OFF69" s="287"/>
      <c r="OFG69" s="285"/>
      <c r="OFH69" s="287"/>
      <c r="OFI69" s="287"/>
      <c r="OFJ69" s="285"/>
      <c r="OFK69" s="287"/>
      <c r="OFL69" s="287"/>
      <c r="OFM69" s="285"/>
      <c r="OFN69" s="287"/>
      <c r="OFO69" s="287"/>
      <c r="OFP69" s="285"/>
      <c r="OFQ69" s="287"/>
      <c r="OFR69" s="287"/>
      <c r="OFS69" s="285"/>
      <c r="OFT69" s="287"/>
      <c r="OFU69" s="287"/>
      <c r="OFV69" s="285"/>
      <c r="OFW69" s="287"/>
      <c r="OFX69" s="287"/>
      <c r="OFY69" s="285"/>
      <c r="OFZ69" s="286"/>
      <c r="OGA69" s="286"/>
      <c r="OGB69" s="286"/>
      <c r="OGC69" s="287"/>
      <c r="OGD69" s="287"/>
      <c r="OGE69" s="285"/>
      <c r="OGF69" s="286"/>
      <c r="OGG69" s="286"/>
      <c r="OGH69" s="286"/>
      <c r="OGI69" s="287"/>
      <c r="OGJ69" s="287"/>
      <c r="OGK69" s="285"/>
      <c r="OGL69" s="287"/>
      <c r="OGM69" s="287"/>
      <c r="OGN69" s="285"/>
      <c r="OGO69" s="286"/>
      <c r="OGP69" s="286"/>
      <c r="OGQ69" s="286"/>
      <c r="OGR69" s="286"/>
      <c r="OGS69" s="286"/>
      <c r="OGT69" s="286"/>
      <c r="OGU69" s="163"/>
      <c r="OGV69" s="154"/>
      <c r="OGW69" s="287"/>
      <c r="OGX69" s="287"/>
      <c r="OGY69" s="285"/>
      <c r="OGZ69" s="287"/>
      <c r="OHA69" s="287"/>
      <c r="OHB69" s="285"/>
      <c r="OHC69" s="287"/>
      <c r="OHD69" s="287"/>
      <c r="OHE69" s="285"/>
      <c r="OHF69" s="287"/>
      <c r="OHG69" s="287"/>
      <c r="OHH69" s="285"/>
      <c r="OHI69" s="287"/>
      <c r="OHJ69" s="287"/>
      <c r="OHK69" s="285"/>
      <c r="OHL69" s="287"/>
      <c r="OHM69" s="287"/>
      <c r="OHN69" s="285"/>
      <c r="OHO69" s="287"/>
      <c r="OHP69" s="287"/>
      <c r="OHQ69" s="285"/>
      <c r="OHR69" s="287"/>
      <c r="OHS69" s="287"/>
      <c r="OHT69" s="285"/>
      <c r="OHU69" s="287"/>
      <c r="OHV69" s="287"/>
      <c r="OHW69" s="285"/>
      <c r="OHX69" s="287"/>
      <c r="OHY69" s="287"/>
      <c r="OHZ69" s="285"/>
      <c r="OIA69" s="287"/>
      <c r="OIB69" s="287"/>
      <c r="OIC69" s="285"/>
      <c r="OID69" s="287"/>
      <c r="OIE69" s="287"/>
      <c r="OIF69" s="285"/>
      <c r="OIG69" s="287"/>
      <c r="OIH69" s="287"/>
      <c r="OII69" s="285"/>
      <c r="OIJ69" s="287"/>
      <c r="OIK69" s="287"/>
      <c r="OIL69" s="285"/>
      <c r="OIM69" s="287"/>
      <c r="OIN69" s="287"/>
      <c r="OIO69" s="285"/>
      <c r="OIP69" s="287"/>
      <c r="OIQ69" s="287"/>
      <c r="OIR69" s="285"/>
      <c r="OIS69" s="287"/>
      <c r="OIT69" s="287"/>
      <c r="OIU69" s="285"/>
      <c r="OIV69" s="287"/>
      <c r="OIW69" s="287"/>
      <c r="OIX69" s="285"/>
      <c r="OIY69" s="287"/>
      <c r="OIZ69" s="287"/>
      <c r="OJA69" s="285"/>
      <c r="OJB69" s="287"/>
      <c r="OJC69" s="287"/>
      <c r="OJD69" s="285"/>
      <c r="OJE69" s="287"/>
      <c r="OJF69" s="287"/>
      <c r="OJG69" s="285"/>
      <c r="OJH69" s="286"/>
      <c r="OJI69" s="286"/>
      <c r="OJJ69" s="286"/>
      <c r="OJK69" s="287"/>
      <c r="OJL69" s="287"/>
      <c r="OJM69" s="285"/>
      <c r="OJN69" s="286"/>
      <c r="OJO69" s="286"/>
      <c r="OJP69" s="286"/>
      <c r="OJQ69" s="287"/>
      <c r="OJR69" s="287"/>
      <c r="OJS69" s="285"/>
      <c r="OJT69" s="287"/>
      <c r="OJU69" s="287"/>
      <c r="OJV69" s="285"/>
      <c r="OJW69" s="286"/>
      <c r="OJX69" s="286"/>
      <c r="OJY69" s="286"/>
      <c r="OJZ69" s="286"/>
      <c r="OKA69" s="286"/>
      <c r="OKB69" s="286"/>
      <c r="OKC69" s="163"/>
      <c r="OKD69" s="154"/>
      <c r="OKE69" s="287"/>
      <c r="OKF69" s="287"/>
      <c r="OKG69" s="285"/>
      <c r="OKH69" s="287"/>
      <c r="OKI69" s="287"/>
      <c r="OKJ69" s="285"/>
      <c r="OKK69" s="287"/>
      <c r="OKL69" s="287"/>
      <c r="OKM69" s="285"/>
      <c r="OKN69" s="287"/>
      <c r="OKO69" s="287"/>
      <c r="OKP69" s="285"/>
      <c r="OKQ69" s="287"/>
      <c r="OKR69" s="287"/>
      <c r="OKS69" s="285"/>
      <c r="OKT69" s="287"/>
      <c r="OKU69" s="287"/>
      <c r="OKV69" s="285"/>
      <c r="OKW69" s="287"/>
      <c r="OKX69" s="287"/>
      <c r="OKY69" s="285"/>
      <c r="OKZ69" s="287"/>
      <c r="OLA69" s="287"/>
      <c r="OLB69" s="285"/>
      <c r="OLC69" s="287"/>
      <c r="OLD69" s="287"/>
      <c r="OLE69" s="285"/>
      <c r="OLF69" s="287"/>
      <c r="OLG69" s="287"/>
      <c r="OLH69" s="285"/>
      <c r="OLI69" s="287"/>
      <c r="OLJ69" s="287"/>
      <c r="OLK69" s="285"/>
      <c r="OLL69" s="287"/>
      <c r="OLM69" s="287"/>
      <c r="OLN69" s="285"/>
      <c r="OLO69" s="287"/>
      <c r="OLP69" s="287"/>
      <c r="OLQ69" s="285"/>
      <c r="OLR69" s="287"/>
      <c r="OLS69" s="287"/>
      <c r="OLT69" s="285"/>
      <c r="OLU69" s="287"/>
      <c r="OLV69" s="287"/>
      <c r="OLW69" s="285"/>
      <c r="OLX69" s="287"/>
      <c r="OLY69" s="287"/>
      <c r="OLZ69" s="285"/>
      <c r="OMA69" s="287"/>
      <c r="OMB69" s="287"/>
      <c r="OMC69" s="285"/>
      <c r="OMD69" s="287"/>
      <c r="OME69" s="287"/>
      <c r="OMF69" s="285"/>
      <c r="OMG69" s="287"/>
      <c r="OMH69" s="287"/>
      <c r="OMI69" s="285"/>
      <c r="OMJ69" s="287"/>
      <c r="OMK69" s="287"/>
      <c r="OML69" s="285"/>
      <c r="OMM69" s="287"/>
      <c r="OMN69" s="287"/>
      <c r="OMO69" s="285"/>
      <c r="OMP69" s="286"/>
      <c r="OMQ69" s="286"/>
      <c r="OMR69" s="286"/>
      <c r="OMS69" s="287"/>
      <c r="OMT69" s="287"/>
      <c r="OMU69" s="285"/>
      <c r="OMV69" s="286"/>
      <c r="OMW69" s="286"/>
      <c r="OMX69" s="286"/>
      <c r="OMY69" s="287"/>
      <c r="OMZ69" s="287"/>
      <c r="ONA69" s="285"/>
      <c r="ONB69" s="287"/>
      <c r="ONC69" s="287"/>
      <c r="OND69" s="285"/>
      <c r="ONE69" s="286"/>
      <c r="ONF69" s="286"/>
      <c r="ONG69" s="286"/>
      <c r="ONH69" s="286"/>
      <c r="ONI69" s="286"/>
      <c r="ONJ69" s="286"/>
      <c r="ONK69" s="163"/>
      <c r="ONL69" s="154"/>
      <c r="ONM69" s="287"/>
      <c r="ONN69" s="287"/>
      <c r="ONO69" s="285"/>
      <c r="ONP69" s="287"/>
      <c r="ONQ69" s="287"/>
      <c r="ONR69" s="285"/>
      <c r="ONS69" s="287"/>
      <c r="ONT69" s="287"/>
      <c r="ONU69" s="285"/>
      <c r="ONV69" s="287"/>
      <c r="ONW69" s="287"/>
      <c r="ONX69" s="285"/>
      <c r="ONY69" s="287"/>
      <c r="ONZ69" s="287"/>
      <c r="OOA69" s="285"/>
      <c r="OOB69" s="287"/>
      <c r="OOC69" s="287"/>
      <c r="OOD69" s="285"/>
      <c r="OOE69" s="287"/>
      <c r="OOF69" s="287"/>
      <c r="OOG69" s="285"/>
      <c r="OOH69" s="287"/>
      <c r="OOI69" s="287"/>
      <c r="OOJ69" s="285"/>
      <c r="OOK69" s="287"/>
      <c r="OOL69" s="287"/>
      <c r="OOM69" s="285"/>
      <c r="OON69" s="287"/>
      <c r="OOO69" s="287"/>
      <c r="OOP69" s="285"/>
      <c r="OOQ69" s="287"/>
      <c r="OOR69" s="287"/>
      <c r="OOS69" s="285"/>
      <c r="OOT69" s="287"/>
      <c r="OOU69" s="287"/>
      <c r="OOV69" s="285"/>
      <c r="OOW69" s="287"/>
      <c r="OOX69" s="287"/>
      <c r="OOY69" s="285"/>
      <c r="OOZ69" s="287"/>
      <c r="OPA69" s="287"/>
      <c r="OPB69" s="285"/>
      <c r="OPC69" s="287"/>
      <c r="OPD69" s="287"/>
      <c r="OPE69" s="285"/>
      <c r="OPF69" s="287"/>
      <c r="OPG69" s="287"/>
      <c r="OPH69" s="285"/>
      <c r="OPI69" s="287"/>
      <c r="OPJ69" s="287"/>
      <c r="OPK69" s="285"/>
      <c r="OPL69" s="287"/>
      <c r="OPM69" s="287"/>
      <c r="OPN69" s="285"/>
      <c r="OPO69" s="287"/>
      <c r="OPP69" s="287"/>
      <c r="OPQ69" s="285"/>
      <c r="OPR69" s="287"/>
      <c r="OPS69" s="287"/>
      <c r="OPT69" s="285"/>
      <c r="OPU69" s="287"/>
      <c r="OPV69" s="287"/>
      <c r="OPW69" s="285"/>
      <c r="OPX69" s="286"/>
      <c r="OPY69" s="286"/>
      <c r="OPZ69" s="286"/>
      <c r="OQA69" s="287"/>
      <c r="OQB69" s="287"/>
      <c r="OQC69" s="285"/>
      <c r="OQD69" s="286"/>
      <c r="OQE69" s="286"/>
      <c r="OQF69" s="286"/>
      <c r="OQG69" s="287"/>
      <c r="OQH69" s="287"/>
      <c r="OQI69" s="285"/>
      <c r="OQJ69" s="287"/>
      <c r="OQK69" s="287"/>
      <c r="OQL69" s="285"/>
      <c r="OQM69" s="286"/>
      <c r="OQN69" s="286"/>
      <c r="OQO69" s="286"/>
      <c r="OQP69" s="286"/>
      <c r="OQQ69" s="286"/>
      <c r="OQR69" s="286"/>
      <c r="OQS69" s="163"/>
      <c r="OQT69" s="154"/>
      <c r="OQU69" s="287"/>
      <c r="OQV69" s="287"/>
      <c r="OQW69" s="285"/>
      <c r="OQX69" s="287"/>
      <c r="OQY69" s="287"/>
      <c r="OQZ69" s="285"/>
      <c r="ORA69" s="287"/>
      <c r="ORB69" s="287"/>
      <c r="ORC69" s="285"/>
      <c r="ORD69" s="287"/>
      <c r="ORE69" s="287"/>
      <c r="ORF69" s="285"/>
      <c r="ORG69" s="287"/>
      <c r="ORH69" s="287"/>
      <c r="ORI69" s="285"/>
      <c r="ORJ69" s="287"/>
      <c r="ORK69" s="287"/>
      <c r="ORL69" s="285"/>
      <c r="ORM69" s="287"/>
      <c r="ORN69" s="287"/>
      <c r="ORO69" s="285"/>
      <c r="ORP69" s="287"/>
      <c r="ORQ69" s="287"/>
      <c r="ORR69" s="285"/>
      <c r="ORS69" s="287"/>
      <c r="ORT69" s="287"/>
      <c r="ORU69" s="285"/>
      <c r="ORV69" s="287"/>
      <c r="ORW69" s="287"/>
      <c r="ORX69" s="285"/>
      <c r="ORY69" s="287"/>
      <c r="ORZ69" s="287"/>
      <c r="OSA69" s="285"/>
      <c r="OSB69" s="287"/>
      <c r="OSC69" s="287"/>
      <c r="OSD69" s="285"/>
      <c r="OSE69" s="287"/>
      <c r="OSF69" s="287"/>
      <c r="OSG69" s="285"/>
      <c r="OSH69" s="287"/>
      <c r="OSI69" s="287"/>
      <c r="OSJ69" s="285"/>
      <c r="OSK69" s="287"/>
      <c r="OSL69" s="287"/>
      <c r="OSM69" s="285"/>
      <c r="OSN69" s="287"/>
      <c r="OSO69" s="287"/>
      <c r="OSP69" s="285"/>
      <c r="OSQ69" s="287"/>
      <c r="OSR69" s="287"/>
      <c r="OSS69" s="285"/>
      <c r="OST69" s="287"/>
      <c r="OSU69" s="287"/>
      <c r="OSV69" s="285"/>
      <c r="OSW69" s="287"/>
      <c r="OSX69" s="287"/>
      <c r="OSY69" s="285"/>
      <c r="OSZ69" s="287"/>
      <c r="OTA69" s="287"/>
      <c r="OTB69" s="285"/>
      <c r="OTC69" s="287"/>
      <c r="OTD69" s="287"/>
      <c r="OTE69" s="285"/>
      <c r="OTF69" s="286"/>
      <c r="OTG69" s="286"/>
      <c r="OTH69" s="286"/>
      <c r="OTI69" s="287"/>
      <c r="OTJ69" s="287"/>
      <c r="OTK69" s="285"/>
      <c r="OTL69" s="286"/>
      <c r="OTM69" s="286"/>
      <c r="OTN69" s="286"/>
      <c r="OTO69" s="287"/>
      <c r="OTP69" s="287"/>
      <c r="OTQ69" s="285"/>
      <c r="OTR69" s="287"/>
      <c r="OTS69" s="287"/>
      <c r="OTT69" s="285"/>
      <c r="OTU69" s="286"/>
      <c r="OTV69" s="286"/>
      <c r="OTW69" s="286"/>
      <c r="OTX69" s="286"/>
      <c r="OTY69" s="286"/>
      <c r="OTZ69" s="286"/>
      <c r="OUA69" s="163"/>
      <c r="OUB69" s="154"/>
      <c r="OUC69" s="287"/>
      <c r="OUD69" s="287"/>
      <c r="OUE69" s="285"/>
      <c r="OUF69" s="287"/>
      <c r="OUG69" s="287"/>
      <c r="OUH69" s="285"/>
      <c r="OUI69" s="287"/>
      <c r="OUJ69" s="287"/>
      <c r="OUK69" s="285"/>
      <c r="OUL69" s="287"/>
      <c r="OUM69" s="287"/>
      <c r="OUN69" s="285"/>
      <c r="OUO69" s="287"/>
      <c r="OUP69" s="287"/>
      <c r="OUQ69" s="285"/>
      <c r="OUR69" s="287"/>
      <c r="OUS69" s="287"/>
      <c r="OUT69" s="285"/>
      <c r="OUU69" s="287"/>
      <c r="OUV69" s="287"/>
      <c r="OUW69" s="285"/>
      <c r="OUX69" s="287"/>
      <c r="OUY69" s="287"/>
      <c r="OUZ69" s="285"/>
      <c r="OVA69" s="287"/>
      <c r="OVB69" s="287"/>
      <c r="OVC69" s="285"/>
      <c r="OVD69" s="287"/>
      <c r="OVE69" s="287"/>
      <c r="OVF69" s="285"/>
      <c r="OVG69" s="287"/>
      <c r="OVH69" s="287"/>
      <c r="OVI69" s="285"/>
      <c r="OVJ69" s="287"/>
      <c r="OVK69" s="287"/>
      <c r="OVL69" s="285"/>
      <c r="OVM69" s="287"/>
      <c r="OVN69" s="287"/>
      <c r="OVO69" s="285"/>
      <c r="OVP69" s="287"/>
      <c r="OVQ69" s="287"/>
      <c r="OVR69" s="285"/>
      <c r="OVS69" s="287"/>
      <c r="OVT69" s="287"/>
      <c r="OVU69" s="285"/>
      <c r="OVV69" s="287"/>
      <c r="OVW69" s="287"/>
      <c r="OVX69" s="285"/>
      <c r="OVY69" s="287"/>
      <c r="OVZ69" s="287"/>
      <c r="OWA69" s="285"/>
      <c r="OWB69" s="287"/>
      <c r="OWC69" s="287"/>
      <c r="OWD69" s="285"/>
      <c r="OWE69" s="287"/>
      <c r="OWF69" s="287"/>
      <c r="OWG69" s="285"/>
      <c r="OWH69" s="287"/>
      <c r="OWI69" s="287"/>
      <c r="OWJ69" s="285"/>
      <c r="OWK69" s="287"/>
      <c r="OWL69" s="287"/>
      <c r="OWM69" s="285"/>
      <c r="OWN69" s="286"/>
      <c r="OWO69" s="286"/>
      <c r="OWP69" s="286"/>
      <c r="OWQ69" s="287"/>
      <c r="OWR69" s="287"/>
      <c r="OWS69" s="285"/>
      <c r="OWT69" s="286"/>
      <c r="OWU69" s="286"/>
      <c r="OWV69" s="286"/>
      <c r="OWW69" s="287"/>
      <c r="OWX69" s="287"/>
      <c r="OWY69" s="285"/>
      <c r="OWZ69" s="287"/>
      <c r="OXA69" s="287"/>
      <c r="OXB69" s="285"/>
      <c r="OXC69" s="286"/>
      <c r="OXD69" s="286"/>
      <c r="OXE69" s="286"/>
      <c r="OXF69" s="286"/>
      <c r="OXG69" s="286"/>
      <c r="OXH69" s="286"/>
      <c r="OXI69" s="163"/>
      <c r="OXJ69" s="154"/>
      <c r="OXK69" s="287"/>
      <c r="OXL69" s="287"/>
      <c r="OXM69" s="285"/>
      <c r="OXN69" s="287"/>
      <c r="OXO69" s="287"/>
      <c r="OXP69" s="285"/>
      <c r="OXQ69" s="287"/>
      <c r="OXR69" s="287"/>
      <c r="OXS69" s="285"/>
      <c r="OXT69" s="287"/>
      <c r="OXU69" s="287"/>
      <c r="OXV69" s="285"/>
      <c r="OXW69" s="287"/>
      <c r="OXX69" s="287"/>
      <c r="OXY69" s="285"/>
      <c r="OXZ69" s="287"/>
      <c r="OYA69" s="287"/>
      <c r="OYB69" s="285"/>
      <c r="OYC69" s="287"/>
      <c r="OYD69" s="287"/>
      <c r="OYE69" s="285"/>
      <c r="OYF69" s="287"/>
      <c r="OYG69" s="287"/>
      <c r="OYH69" s="285"/>
      <c r="OYI69" s="287"/>
      <c r="OYJ69" s="287"/>
      <c r="OYK69" s="285"/>
      <c r="OYL69" s="287"/>
      <c r="OYM69" s="287"/>
      <c r="OYN69" s="285"/>
      <c r="OYO69" s="287"/>
      <c r="OYP69" s="287"/>
      <c r="OYQ69" s="285"/>
      <c r="OYR69" s="287"/>
      <c r="OYS69" s="287"/>
      <c r="OYT69" s="285"/>
      <c r="OYU69" s="287"/>
      <c r="OYV69" s="287"/>
      <c r="OYW69" s="285"/>
      <c r="OYX69" s="287"/>
      <c r="OYY69" s="287"/>
      <c r="OYZ69" s="285"/>
      <c r="OZA69" s="287"/>
      <c r="OZB69" s="287"/>
      <c r="OZC69" s="285"/>
      <c r="OZD69" s="287"/>
      <c r="OZE69" s="287"/>
      <c r="OZF69" s="285"/>
      <c r="OZG69" s="287"/>
      <c r="OZH69" s="287"/>
      <c r="OZI69" s="285"/>
      <c r="OZJ69" s="287"/>
      <c r="OZK69" s="287"/>
      <c r="OZL69" s="285"/>
      <c r="OZM69" s="287"/>
      <c r="OZN69" s="287"/>
      <c r="OZO69" s="285"/>
      <c r="OZP69" s="287"/>
      <c r="OZQ69" s="287"/>
      <c r="OZR69" s="285"/>
      <c r="OZS69" s="287"/>
      <c r="OZT69" s="287"/>
      <c r="OZU69" s="285"/>
      <c r="OZV69" s="286"/>
      <c r="OZW69" s="286"/>
      <c r="OZX69" s="286"/>
      <c r="OZY69" s="287"/>
      <c r="OZZ69" s="287"/>
      <c r="PAA69" s="285"/>
      <c r="PAB69" s="286"/>
      <c r="PAC69" s="286"/>
      <c r="PAD69" s="286"/>
      <c r="PAE69" s="287"/>
      <c r="PAF69" s="287"/>
      <c r="PAG69" s="285"/>
      <c r="PAH69" s="287"/>
      <c r="PAI69" s="287"/>
      <c r="PAJ69" s="285"/>
      <c r="PAK69" s="286"/>
      <c r="PAL69" s="286"/>
      <c r="PAM69" s="286"/>
      <c r="PAN69" s="286"/>
      <c r="PAO69" s="286"/>
      <c r="PAP69" s="286"/>
      <c r="PAQ69" s="163"/>
      <c r="PAR69" s="154"/>
      <c r="PAS69" s="287"/>
      <c r="PAT69" s="287"/>
      <c r="PAU69" s="285"/>
      <c r="PAV69" s="287"/>
      <c r="PAW69" s="287"/>
      <c r="PAX69" s="285"/>
      <c r="PAY69" s="287"/>
      <c r="PAZ69" s="287"/>
      <c r="PBA69" s="285"/>
      <c r="PBB69" s="287"/>
      <c r="PBC69" s="287"/>
      <c r="PBD69" s="285"/>
      <c r="PBE69" s="287"/>
      <c r="PBF69" s="287"/>
      <c r="PBG69" s="285"/>
      <c r="PBH69" s="287"/>
      <c r="PBI69" s="287"/>
      <c r="PBJ69" s="285"/>
      <c r="PBK69" s="287"/>
      <c r="PBL69" s="287"/>
      <c r="PBM69" s="285"/>
      <c r="PBN69" s="287"/>
      <c r="PBO69" s="287"/>
      <c r="PBP69" s="285"/>
      <c r="PBQ69" s="287"/>
      <c r="PBR69" s="287"/>
      <c r="PBS69" s="285"/>
      <c r="PBT69" s="287"/>
      <c r="PBU69" s="287"/>
      <c r="PBV69" s="285"/>
      <c r="PBW69" s="287"/>
      <c r="PBX69" s="287"/>
      <c r="PBY69" s="285"/>
      <c r="PBZ69" s="287"/>
      <c r="PCA69" s="287"/>
      <c r="PCB69" s="285"/>
      <c r="PCC69" s="287"/>
      <c r="PCD69" s="287"/>
      <c r="PCE69" s="285"/>
      <c r="PCF69" s="287"/>
      <c r="PCG69" s="287"/>
      <c r="PCH69" s="285"/>
      <c r="PCI69" s="287"/>
      <c r="PCJ69" s="287"/>
      <c r="PCK69" s="285"/>
      <c r="PCL69" s="287"/>
      <c r="PCM69" s="287"/>
      <c r="PCN69" s="285"/>
      <c r="PCO69" s="287"/>
      <c r="PCP69" s="287"/>
      <c r="PCQ69" s="285"/>
      <c r="PCR69" s="287"/>
      <c r="PCS69" s="287"/>
      <c r="PCT69" s="285"/>
      <c r="PCU69" s="287"/>
      <c r="PCV69" s="287"/>
      <c r="PCW69" s="285"/>
      <c r="PCX69" s="287"/>
      <c r="PCY69" s="287"/>
      <c r="PCZ69" s="285"/>
      <c r="PDA69" s="287"/>
      <c r="PDB69" s="287"/>
      <c r="PDC69" s="285"/>
      <c r="PDD69" s="286"/>
      <c r="PDE69" s="286"/>
      <c r="PDF69" s="286"/>
      <c r="PDG69" s="287"/>
      <c r="PDH69" s="287"/>
      <c r="PDI69" s="285"/>
      <c r="PDJ69" s="286"/>
      <c r="PDK69" s="286"/>
      <c r="PDL69" s="286"/>
      <c r="PDM69" s="287"/>
      <c r="PDN69" s="287"/>
      <c r="PDO69" s="285"/>
      <c r="PDP69" s="287"/>
      <c r="PDQ69" s="287"/>
      <c r="PDR69" s="285"/>
      <c r="PDS69" s="286"/>
      <c r="PDT69" s="286"/>
      <c r="PDU69" s="286"/>
      <c r="PDV69" s="286"/>
      <c r="PDW69" s="286"/>
      <c r="PDX69" s="286"/>
      <c r="PDY69" s="163"/>
      <c r="PDZ69" s="154"/>
      <c r="PEA69" s="287"/>
      <c r="PEB69" s="287"/>
      <c r="PEC69" s="285"/>
      <c r="PED69" s="287"/>
      <c r="PEE69" s="287"/>
      <c r="PEF69" s="285"/>
      <c r="PEG69" s="287"/>
      <c r="PEH69" s="287"/>
      <c r="PEI69" s="285"/>
      <c r="PEJ69" s="287"/>
      <c r="PEK69" s="287"/>
      <c r="PEL69" s="285"/>
      <c r="PEM69" s="287"/>
      <c r="PEN69" s="287"/>
      <c r="PEO69" s="285"/>
      <c r="PEP69" s="287"/>
      <c r="PEQ69" s="287"/>
      <c r="PER69" s="285"/>
      <c r="PES69" s="287"/>
      <c r="PET69" s="287"/>
      <c r="PEU69" s="285"/>
      <c r="PEV69" s="287"/>
      <c r="PEW69" s="287"/>
      <c r="PEX69" s="285"/>
      <c r="PEY69" s="287"/>
      <c r="PEZ69" s="287"/>
      <c r="PFA69" s="285"/>
      <c r="PFB69" s="287"/>
      <c r="PFC69" s="287"/>
      <c r="PFD69" s="285"/>
      <c r="PFE69" s="287"/>
      <c r="PFF69" s="287"/>
      <c r="PFG69" s="285"/>
      <c r="PFH69" s="287"/>
      <c r="PFI69" s="287"/>
      <c r="PFJ69" s="285"/>
      <c r="PFK69" s="287"/>
      <c r="PFL69" s="287"/>
      <c r="PFM69" s="285"/>
      <c r="PFN69" s="287"/>
      <c r="PFO69" s="287"/>
      <c r="PFP69" s="285"/>
      <c r="PFQ69" s="287"/>
      <c r="PFR69" s="287"/>
      <c r="PFS69" s="285"/>
      <c r="PFT69" s="287"/>
      <c r="PFU69" s="287"/>
      <c r="PFV69" s="285"/>
      <c r="PFW69" s="287"/>
      <c r="PFX69" s="287"/>
      <c r="PFY69" s="285"/>
      <c r="PFZ69" s="287"/>
      <c r="PGA69" s="287"/>
      <c r="PGB69" s="285"/>
      <c r="PGC69" s="287"/>
      <c r="PGD69" s="287"/>
      <c r="PGE69" s="285"/>
      <c r="PGF69" s="287"/>
      <c r="PGG69" s="287"/>
      <c r="PGH69" s="285"/>
      <c r="PGI69" s="287"/>
      <c r="PGJ69" s="287"/>
      <c r="PGK69" s="285"/>
      <c r="PGL69" s="286"/>
      <c r="PGM69" s="286"/>
      <c r="PGN69" s="286"/>
      <c r="PGO69" s="287"/>
      <c r="PGP69" s="287"/>
      <c r="PGQ69" s="285"/>
      <c r="PGR69" s="286"/>
      <c r="PGS69" s="286"/>
      <c r="PGT69" s="286"/>
      <c r="PGU69" s="287"/>
      <c r="PGV69" s="287"/>
      <c r="PGW69" s="285"/>
      <c r="PGX69" s="287"/>
      <c r="PGY69" s="287"/>
      <c r="PGZ69" s="285"/>
      <c r="PHA69" s="286"/>
      <c r="PHB69" s="286"/>
      <c r="PHC69" s="286"/>
      <c r="PHD69" s="286"/>
      <c r="PHE69" s="286"/>
      <c r="PHF69" s="286"/>
      <c r="PHG69" s="163"/>
      <c r="PHH69" s="154"/>
      <c r="PHI69" s="287"/>
      <c r="PHJ69" s="287"/>
      <c r="PHK69" s="285"/>
      <c r="PHL69" s="287"/>
      <c r="PHM69" s="287"/>
      <c r="PHN69" s="285"/>
      <c r="PHO69" s="287"/>
      <c r="PHP69" s="287"/>
      <c r="PHQ69" s="285"/>
      <c r="PHR69" s="287"/>
      <c r="PHS69" s="287"/>
      <c r="PHT69" s="285"/>
      <c r="PHU69" s="287"/>
      <c r="PHV69" s="287"/>
      <c r="PHW69" s="285"/>
      <c r="PHX69" s="287"/>
      <c r="PHY69" s="287"/>
      <c r="PHZ69" s="285"/>
      <c r="PIA69" s="287"/>
      <c r="PIB69" s="287"/>
      <c r="PIC69" s="285"/>
      <c r="PID69" s="287"/>
      <c r="PIE69" s="287"/>
      <c r="PIF69" s="285"/>
      <c r="PIG69" s="287"/>
      <c r="PIH69" s="287"/>
      <c r="PII69" s="285"/>
      <c r="PIJ69" s="287"/>
      <c r="PIK69" s="287"/>
      <c r="PIL69" s="285"/>
      <c r="PIM69" s="287"/>
      <c r="PIN69" s="287"/>
      <c r="PIO69" s="285"/>
      <c r="PIP69" s="287"/>
      <c r="PIQ69" s="287"/>
      <c r="PIR69" s="285"/>
      <c r="PIS69" s="287"/>
      <c r="PIT69" s="287"/>
      <c r="PIU69" s="285"/>
      <c r="PIV69" s="287"/>
      <c r="PIW69" s="287"/>
      <c r="PIX69" s="285"/>
      <c r="PIY69" s="287"/>
      <c r="PIZ69" s="287"/>
      <c r="PJA69" s="285"/>
      <c r="PJB69" s="287"/>
      <c r="PJC69" s="287"/>
      <c r="PJD69" s="285"/>
      <c r="PJE69" s="287"/>
      <c r="PJF69" s="287"/>
      <c r="PJG69" s="285"/>
      <c r="PJH69" s="287"/>
      <c r="PJI69" s="287"/>
      <c r="PJJ69" s="285"/>
      <c r="PJK69" s="287"/>
      <c r="PJL69" s="287"/>
      <c r="PJM69" s="285"/>
      <c r="PJN69" s="287"/>
      <c r="PJO69" s="287"/>
      <c r="PJP69" s="285"/>
      <c r="PJQ69" s="287"/>
      <c r="PJR69" s="287"/>
      <c r="PJS69" s="285"/>
      <c r="PJT69" s="286"/>
      <c r="PJU69" s="286"/>
      <c r="PJV69" s="286"/>
      <c r="PJW69" s="287"/>
      <c r="PJX69" s="287"/>
      <c r="PJY69" s="285"/>
      <c r="PJZ69" s="286"/>
      <c r="PKA69" s="286"/>
      <c r="PKB69" s="286"/>
      <c r="PKC69" s="287"/>
      <c r="PKD69" s="287"/>
      <c r="PKE69" s="285"/>
      <c r="PKF69" s="287"/>
      <c r="PKG69" s="287"/>
      <c r="PKH69" s="285"/>
      <c r="PKI69" s="286"/>
      <c r="PKJ69" s="286"/>
      <c r="PKK69" s="286"/>
      <c r="PKL69" s="286"/>
      <c r="PKM69" s="286"/>
      <c r="PKN69" s="286"/>
      <c r="PKO69" s="163"/>
      <c r="PKP69" s="154"/>
      <c r="PKQ69" s="287"/>
      <c r="PKR69" s="287"/>
      <c r="PKS69" s="285"/>
      <c r="PKT69" s="287"/>
      <c r="PKU69" s="287"/>
      <c r="PKV69" s="285"/>
      <c r="PKW69" s="287"/>
      <c r="PKX69" s="287"/>
      <c r="PKY69" s="285"/>
      <c r="PKZ69" s="287"/>
      <c r="PLA69" s="287"/>
      <c r="PLB69" s="285"/>
      <c r="PLC69" s="287"/>
      <c r="PLD69" s="287"/>
      <c r="PLE69" s="285"/>
      <c r="PLF69" s="287"/>
      <c r="PLG69" s="287"/>
      <c r="PLH69" s="285"/>
      <c r="PLI69" s="287"/>
      <c r="PLJ69" s="287"/>
      <c r="PLK69" s="285"/>
      <c r="PLL69" s="287"/>
      <c r="PLM69" s="287"/>
      <c r="PLN69" s="285"/>
      <c r="PLO69" s="287"/>
      <c r="PLP69" s="287"/>
      <c r="PLQ69" s="285"/>
      <c r="PLR69" s="287"/>
      <c r="PLS69" s="287"/>
      <c r="PLT69" s="285"/>
      <c r="PLU69" s="287"/>
      <c r="PLV69" s="287"/>
      <c r="PLW69" s="285"/>
      <c r="PLX69" s="287"/>
      <c r="PLY69" s="287"/>
      <c r="PLZ69" s="285"/>
      <c r="PMA69" s="287"/>
      <c r="PMB69" s="287"/>
      <c r="PMC69" s="285"/>
      <c r="PMD69" s="287"/>
      <c r="PME69" s="287"/>
      <c r="PMF69" s="285"/>
      <c r="PMG69" s="287"/>
      <c r="PMH69" s="287"/>
      <c r="PMI69" s="285"/>
      <c r="PMJ69" s="287"/>
      <c r="PMK69" s="287"/>
      <c r="PML69" s="285"/>
      <c r="PMM69" s="287"/>
      <c r="PMN69" s="287"/>
      <c r="PMO69" s="285"/>
      <c r="PMP69" s="287"/>
      <c r="PMQ69" s="287"/>
      <c r="PMR69" s="285"/>
      <c r="PMS69" s="287"/>
      <c r="PMT69" s="287"/>
      <c r="PMU69" s="285"/>
      <c r="PMV69" s="287"/>
      <c r="PMW69" s="287"/>
      <c r="PMX69" s="285"/>
      <c r="PMY69" s="287"/>
      <c r="PMZ69" s="287"/>
      <c r="PNA69" s="285"/>
      <c r="PNB69" s="286"/>
      <c r="PNC69" s="286"/>
      <c r="PND69" s="286"/>
      <c r="PNE69" s="287"/>
      <c r="PNF69" s="287"/>
      <c r="PNG69" s="285"/>
      <c r="PNH69" s="286"/>
      <c r="PNI69" s="286"/>
      <c r="PNJ69" s="286"/>
      <c r="PNK69" s="287"/>
      <c r="PNL69" s="287"/>
      <c r="PNM69" s="285"/>
      <c r="PNN69" s="287"/>
      <c r="PNO69" s="287"/>
      <c r="PNP69" s="285"/>
      <c r="PNQ69" s="286"/>
      <c r="PNR69" s="286"/>
      <c r="PNS69" s="286"/>
      <c r="PNT69" s="286"/>
      <c r="PNU69" s="286"/>
      <c r="PNV69" s="286"/>
      <c r="PNW69" s="163"/>
      <c r="PNX69" s="154"/>
      <c r="PNY69" s="287"/>
      <c r="PNZ69" s="287"/>
      <c r="POA69" s="285"/>
      <c r="POB69" s="287"/>
      <c r="POC69" s="287"/>
      <c r="POD69" s="285"/>
      <c r="POE69" s="287"/>
      <c r="POF69" s="287"/>
      <c r="POG69" s="285"/>
      <c r="POH69" s="287"/>
      <c r="POI69" s="287"/>
      <c r="POJ69" s="285"/>
      <c r="POK69" s="287"/>
      <c r="POL69" s="287"/>
      <c r="POM69" s="285"/>
      <c r="PON69" s="287"/>
      <c r="POO69" s="287"/>
      <c r="POP69" s="285"/>
      <c r="POQ69" s="287"/>
      <c r="POR69" s="287"/>
      <c r="POS69" s="285"/>
      <c r="POT69" s="287"/>
      <c r="POU69" s="287"/>
      <c r="POV69" s="285"/>
      <c r="POW69" s="287"/>
      <c r="POX69" s="287"/>
      <c r="POY69" s="285"/>
      <c r="POZ69" s="287"/>
      <c r="PPA69" s="287"/>
      <c r="PPB69" s="285"/>
      <c r="PPC69" s="287"/>
      <c r="PPD69" s="287"/>
      <c r="PPE69" s="285"/>
      <c r="PPF69" s="287"/>
      <c r="PPG69" s="287"/>
      <c r="PPH69" s="285"/>
      <c r="PPI69" s="287"/>
      <c r="PPJ69" s="287"/>
      <c r="PPK69" s="285"/>
      <c r="PPL69" s="287"/>
      <c r="PPM69" s="287"/>
      <c r="PPN69" s="285"/>
      <c r="PPO69" s="287"/>
      <c r="PPP69" s="287"/>
      <c r="PPQ69" s="285"/>
      <c r="PPR69" s="287"/>
      <c r="PPS69" s="287"/>
      <c r="PPT69" s="285"/>
      <c r="PPU69" s="287"/>
      <c r="PPV69" s="287"/>
      <c r="PPW69" s="285"/>
      <c r="PPX69" s="287"/>
      <c r="PPY69" s="287"/>
      <c r="PPZ69" s="285"/>
      <c r="PQA69" s="287"/>
      <c r="PQB69" s="287"/>
      <c r="PQC69" s="285"/>
      <c r="PQD69" s="287"/>
      <c r="PQE69" s="287"/>
      <c r="PQF69" s="285"/>
      <c r="PQG69" s="287"/>
      <c r="PQH69" s="287"/>
      <c r="PQI69" s="285"/>
      <c r="PQJ69" s="286"/>
      <c r="PQK69" s="286"/>
      <c r="PQL69" s="286"/>
      <c r="PQM69" s="287"/>
      <c r="PQN69" s="287"/>
      <c r="PQO69" s="285"/>
      <c r="PQP69" s="286"/>
      <c r="PQQ69" s="286"/>
      <c r="PQR69" s="286"/>
      <c r="PQS69" s="287"/>
      <c r="PQT69" s="287"/>
      <c r="PQU69" s="285"/>
      <c r="PQV69" s="287"/>
      <c r="PQW69" s="287"/>
      <c r="PQX69" s="285"/>
      <c r="PQY69" s="286"/>
      <c r="PQZ69" s="286"/>
      <c r="PRA69" s="286"/>
      <c r="PRB69" s="286"/>
      <c r="PRC69" s="286"/>
      <c r="PRD69" s="286"/>
      <c r="PRE69" s="163"/>
      <c r="PRF69" s="154"/>
      <c r="PRG69" s="287"/>
      <c r="PRH69" s="287"/>
      <c r="PRI69" s="285"/>
      <c r="PRJ69" s="287"/>
      <c r="PRK69" s="287"/>
      <c r="PRL69" s="285"/>
      <c r="PRM69" s="287"/>
      <c r="PRN69" s="287"/>
      <c r="PRO69" s="285"/>
      <c r="PRP69" s="287"/>
      <c r="PRQ69" s="287"/>
      <c r="PRR69" s="285"/>
      <c r="PRS69" s="287"/>
      <c r="PRT69" s="287"/>
      <c r="PRU69" s="285"/>
      <c r="PRV69" s="287"/>
      <c r="PRW69" s="287"/>
      <c r="PRX69" s="285"/>
      <c r="PRY69" s="287"/>
      <c r="PRZ69" s="287"/>
      <c r="PSA69" s="285"/>
      <c r="PSB69" s="287"/>
      <c r="PSC69" s="287"/>
      <c r="PSD69" s="285"/>
      <c r="PSE69" s="287"/>
      <c r="PSF69" s="287"/>
      <c r="PSG69" s="285"/>
      <c r="PSH69" s="287"/>
      <c r="PSI69" s="287"/>
      <c r="PSJ69" s="285"/>
      <c r="PSK69" s="287"/>
      <c r="PSL69" s="287"/>
      <c r="PSM69" s="285"/>
      <c r="PSN69" s="287"/>
      <c r="PSO69" s="287"/>
      <c r="PSP69" s="285"/>
      <c r="PSQ69" s="287"/>
      <c r="PSR69" s="287"/>
      <c r="PSS69" s="285"/>
      <c r="PST69" s="287"/>
      <c r="PSU69" s="287"/>
      <c r="PSV69" s="285"/>
      <c r="PSW69" s="287"/>
      <c r="PSX69" s="287"/>
      <c r="PSY69" s="285"/>
      <c r="PSZ69" s="287"/>
      <c r="PTA69" s="287"/>
      <c r="PTB69" s="285"/>
      <c r="PTC69" s="287"/>
      <c r="PTD69" s="287"/>
      <c r="PTE69" s="285"/>
      <c r="PTF69" s="287"/>
      <c r="PTG69" s="287"/>
      <c r="PTH69" s="285"/>
      <c r="PTI69" s="287"/>
      <c r="PTJ69" s="287"/>
      <c r="PTK69" s="285"/>
      <c r="PTL69" s="287"/>
      <c r="PTM69" s="287"/>
      <c r="PTN69" s="285"/>
      <c r="PTO69" s="287"/>
      <c r="PTP69" s="287"/>
      <c r="PTQ69" s="285"/>
      <c r="PTR69" s="286"/>
      <c r="PTS69" s="286"/>
      <c r="PTT69" s="286"/>
      <c r="PTU69" s="287"/>
      <c r="PTV69" s="287"/>
      <c r="PTW69" s="285"/>
      <c r="PTX69" s="286"/>
      <c r="PTY69" s="286"/>
      <c r="PTZ69" s="286"/>
      <c r="PUA69" s="287"/>
      <c r="PUB69" s="287"/>
      <c r="PUC69" s="285"/>
      <c r="PUD69" s="287"/>
      <c r="PUE69" s="287"/>
      <c r="PUF69" s="285"/>
      <c r="PUG69" s="286"/>
      <c r="PUH69" s="286"/>
      <c r="PUI69" s="286"/>
      <c r="PUJ69" s="286"/>
      <c r="PUK69" s="286"/>
      <c r="PUL69" s="286"/>
      <c r="PUM69" s="163"/>
      <c r="PUN69" s="154"/>
      <c r="PUO69" s="287"/>
      <c r="PUP69" s="287"/>
      <c r="PUQ69" s="285"/>
      <c r="PUR69" s="287"/>
      <c r="PUS69" s="287"/>
      <c r="PUT69" s="285"/>
      <c r="PUU69" s="287"/>
      <c r="PUV69" s="287"/>
      <c r="PUW69" s="285"/>
      <c r="PUX69" s="287"/>
      <c r="PUY69" s="287"/>
      <c r="PUZ69" s="285"/>
      <c r="PVA69" s="287"/>
      <c r="PVB69" s="287"/>
      <c r="PVC69" s="285"/>
      <c r="PVD69" s="287"/>
      <c r="PVE69" s="287"/>
      <c r="PVF69" s="285"/>
      <c r="PVG69" s="287"/>
      <c r="PVH69" s="287"/>
      <c r="PVI69" s="285"/>
      <c r="PVJ69" s="287"/>
      <c r="PVK69" s="287"/>
      <c r="PVL69" s="285"/>
      <c r="PVM69" s="287"/>
      <c r="PVN69" s="287"/>
      <c r="PVO69" s="285"/>
      <c r="PVP69" s="287"/>
      <c r="PVQ69" s="287"/>
      <c r="PVR69" s="285"/>
      <c r="PVS69" s="287"/>
      <c r="PVT69" s="287"/>
      <c r="PVU69" s="285"/>
      <c r="PVV69" s="287"/>
      <c r="PVW69" s="287"/>
      <c r="PVX69" s="285"/>
      <c r="PVY69" s="287"/>
      <c r="PVZ69" s="287"/>
      <c r="PWA69" s="285"/>
      <c r="PWB69" s="287"/>
      <c r="PWC69" s="287"/>
      <c r="PWD69" s="285"/>
      <c r="PWE69" s="287"/>
      <c r="PWF69" s="287"/>
      <c r="PWG69" s="285"/>
      <c r="PWH69" s="287"/>
      <c r="PWI69" s="287"/>
      <c r="PWJ69" s="285"/>
      <c r="PWK69" s="287"/>
      <c r="PWL69" s="287"/>
      <c r="PWM69" s="285"/>
      <c r="PWN69" s="287"/>
      <c r="PWO69" s="287"/>
      <c r="PWP69" s="285"/>
      <c r="PWQ69" s="287"/>
      <c r="PWR69" s="287"/>
      <c r="PWS69" s="285"/>
      <c r="PWT69" s="287"/>
      <c r="PWU69" s="287"/>
      <c r="PWV69" s="285"/>
      <c r="PWW69" s="287"/>
      <c r="PWX69" s="287"/>
      <c r="PWY69" s="285"/>
      <c r="PWZ69" s="286"/>
      <c r="PXA69" s="286"/>
      <c r="PXB69" s="286"/>
      <c r="PXC69" s="287"/>
      <c r="PXD69" s="287"/>
      <c r="PXE69" s="285"/>
      <c r="PXF69" s="286"/>
      <c r="PXG69" s="286"/>
      <c r="PXH69" s="286"/>
      <c r="PXI69" s="287"/>
      <c r="PXJ69" s="287"/>
      <c r="PXK69" s="285"/>
      <c r="PXL69" s="287"/>
      <c r="PXM69" s="287"/>
      <c r="PXN69" s="285"/>
      <c r="PXO69" s="286"/>
      <c r="PXP69" s="286"/>
      <c r="PXQ69" s="286"/>
      <c r="PXR69" s="286"/>
      <c r="PXS69" s="286"/>
      <c r="PXT69" s="286"/>
      <c r="PXU69" s="163"/>
      <c r="PXV69" s="154"/>
      <c r="PXW69" s="287"/>
      <c r="PXX69" s="287"/>
      <c r="PXY69" s="285"/>
      <c r="PXZ69" s="287"/>
      <c r="PYA69" s="287"/>
      <c r="PYB69" s="285"/>
      <c r="PYC69" s="287"/>
      <c r="PYD69" s="287"/>
      <c r="PYE69" s="285"/>
      <c r="PYF69" s="287"/>
      <c r="PYG69" s="287"/>
      <c r="PYH69" s="285"/>
      <c r="PYI69" s="287"/>
      <c r="PYJ69" s="287"/>
      <c r="PYK69" s="285"/>
      <c r="PYL69" s="287"/>
      <c r="PYM69" s="287"/>
      <c r="PYN69" s="285"/>
      <c r="PYO69" s="287"/>
      <c r="PYP69" s="287"/>
      <c r="PYQ69" s="285"/>
      <c r="PYR69" s="287"/>
      <c r="PYS69" s="287"/>
      <c r="PYT69" s="285"/>
      <c r="PYU69" s="287"/>
      <c r="PYV69" s="287"/>
      <c r="PYW69" s="285"/>
      <c r="PYX69" s="287"/>
      <c r="PYY69" s="287"/>
      <c r="PYZ69" s="285"/>
      <c r="PZA69" s="287"/>
      <c r="PZB69" s="287"/>
      <c r="PZC69" s="285"/>
      <c r="PZD69" s="287"/>
      <c r="PZE69" s="287"/>
      <c r="PZF69" s="285"/>
      <c r="PZG69" s="287"/>
      <c r="PZH69" s="287"/>
      <c r="PZI69" s="285"/>
      <c r="PZJ69" s="287"/>
      <c r="PZK69" s="287"/>
      <c r="PZL69" s="285"/>
      <c r="PZM69" s="287"/>
      <c r="PZN69" s="287"/>
      <c r="PZO69" s="285"/>
      <c r="PZP69" s="287"/>
      <c r="PZQ69" s="287"/>
      <c r="PZR69" s="285"/>
      <c r="PZS69" s="287"/>
      <c r="PZT69" s="287"/>
      <c r="PZU69" s="285"/>
      <c r="PZV69" s="287"/>
      <c r="PZW69" s="287"/>
      <c r="PZX69" s="285"/>
      <c r="PZY69" s="287"/>
      <c r="PZZ69" s="287"/>
      <c r="QAA69" s="285"/>
      <c r="QAB69" s="287"/>
      <c r="QAC69" s="287"/>
      <c r="QAD69" s="285"/>
      <c r="QAE69" s="287"/>
      <c r="QAF69" s="287"/>
      <c r="QAG69" s="285"/>
      <c r="QAH69" s="286"/>
      <c r="QAI69" s="286"/>
      <c r="QAJ69" s="286"/>
      <c r="QAK69" s="287"/>
      <c r="QAL69" s="287"/>
      <c r="QAM69" s="285"/>
      <c r="QAN69" s="286"/>
      <c r="QAO69" s="286"/>
      <c r="QAP69" s="286"/>
      <c r="QAQ69" s="287"/>
      <c r="QAR69" s="287"/>
      <c r="QAS69" s="285"/>
      <c r="QAT69" s="287"/>
      <c r="QAU69" s="287"/>
      <c r="QAV69" s="285"/>
      <c r="QAW69" s="286"/>
      <c r="QAX69" s="286"/>
      <c r="QAY69" s="286"/>
      <c r="QAZ69" s="286"/>
      <c r="QBA69" s="286"/>
      <c r="QBB69" s="286"/>
      <c r="QBC69" s="163"/>
      <c r="QBD69" s="154"/>
      <c r="QBE69" s="287"/>
      <c r="QBF69" s="287"/>
      <c r="QBG69" s="285"/>
      <c r="QBH69" s="287"/>
      <c r="QBI69" s="287"/>
      <c r="QBJ69" s="285"/>
      <c r="QBK69" s="287"/>
      <c r="QBL69" s="287"/>
      <c r="QBM69" s="285"/>
      <c r="QBN69" s="287"/>
      <c r="QBO69" s="287"/>
      <c r="QBP69" s="285"/>
      <c r="QBQ69" s="287"/>
      <c r="QBR69" s="287"/>
      <c r="QBS69" s="285"/>
      <c r="QBT69" s="287"/>
      <c r="QBU69" s="287"/>
      <c r="QBV69" s="285"/>
      <c r="QBW69" s="287"/>
      <c r="QBX69" s="287"/>
      <c r="QBY69" s="285"/>
      <c r="QBZ69" s="287"/>
      <c r="QCA69" s="287"/>
      <c r="QCB69" s="285"/>
      <c r="QCC69" s="287"/>
      <c r="QCD69" s="287"/>
      <c r="QCE69" s="285"/>
      <c r="QCF69" s="287"/>
      <c r="QCG69" s="287"/>
      <c r="QCH69" s="285"/>
      <c r="QCI69" s="287"/>
      <c r="QCJ69" s="287"/>
      <c r="QCK69" s="285"/>
      <c r="QCL69" s="287"/>
      <c r="QCM69" s="287"/>
      <c r="QCN69" s="285"/>
      <c r="QCO69" s="287"/>
      <c r="QCP69" s="287"/>
      <c r="QCQ69" s="285"/>
      <c r="QCR69" s="287"/>
      <c r="QCS69" s="287"/>
      <c r="QCT69" s="285"/>
      <c r="QCU69" s="287"/>
      <c r="QCV69" s="287"/>
      <c r="QCW69" s="285"/>
      <c r="QCX69" s="287"/>
      <c r="QCY69" s="287"/>
      <c r="QCZ69" s="285"/>
      <c r="QDA69" s="287"/>
      <c r="QDB69" s="287"/>
      <c r="QDC69" s="285"/>
      <c r="QDD69" s="287"/>
      <c r="QDE69" s="287"/>
      <c r="QDF69" s="285"/>
      <c r="QDG69" s="287"/>
      <c r="QDH69" s="287"/>
      <c r="QDI69" s="285"/>
      <c r="QDJ69" s="287"/>
      <c r="QDK69" s="287"/>
      <c r="QDL69" s="285"/>
      <c r="QDM69" s="287"/>
      <c r="QDN69" s="287"/>
      <c r="QDO69" s="285"/>
      <c r="QDP69" s="286"/>
      <c r="QDQ69" s="286"/>
      <c r="QDR69" s="286"/>
      <c r="QDS69" s="287"/>
      <c r="QDT69" s="287"/>
      <c r="QDU69" s="285"/>
      <c r="QDV69" s="286"/>
      <c r="QDW69" s="286"/>
      <c r="QDX69" s="286"/>
      <c r="QDY69" s="287"/>
      <c r="QDZ69" s="287"/>
      <c r="QEA69" s="285"/>
      <c r="QEB69" s="287"/>
      <c r="QEC69" s="287"/>
      <c r="QED69" s="285"/>
      <c r="QEE69" s="286"/>
      <c r="QEF69" s="286"/>
      <c r="QEG69" s="286"/>
      <c r="QEH69" s="286"/>
      <c r="QEI69" s="286"/>
      <c r="QEJ69" s="286"/>
      <c r="QEK69" s="163"/>
      <c r="QEL69" s="154"/>
      <c r="QEM69" s="287"/>
      <c r="QEN69" s="287"/>
      <c r="QEO69" s="285"/>
      <c r="QEP69" s="287"/>
      <c r="QEQ69" s="287"/>
      <c r="QER69" s="285"/>
      <c r="QES69" s="287"/>
      <c r="QET69" s="287"/>
      <c r="QEU69" s="285"/>
      <c r="QEV69" s="287"/>
      <c r="QEW69" s="287"/>
      <c r="QEX69" s="285"/>
      <c r="QEY69" s="287"/>
      <c r="QEZ69" s="287"/>
      <c r="QFA69" s="285"/>
      <c r="QFB69" s="287"/>
      <c r="QFC69" s="287"/>
      <c r="QFD69" s="285"/>
      <c r="QFE69" s="287"/>
      <c r="QFF69" s="287"/>
      <c r="QFG69" s="285"/>
      <c r="QFH69" s="287"/>
      <c r="QFI69" s="287"/>
      <c r="QFJ69" s="285"/>
      <c r="QFK69" s="287"/>
      <c r="QFL69" s="287"/>
      <c r="QFM69" s="285"/>
      <c r="QFN69" s="287"/>
      <c r="QFO69" s="287"/>
      <c r="QFP69" s="285"/>
      <c r="QFQ69" s="287"/>
      <c r="QFR69" s="287"/>
      <c r="QFS69" s="285"/>
      <c r="QFT69" s="287"/>
      <c r="QFU69" s="287"/>
      <c r="QFV69" s="285"/>
      <c r="QFW69" s="287"/>
      <c r="QFX69" s="287"/>
      <c r="QFY69" s="285"/>
      <c r="QFZ69" s="287"/>
      <c r="QGA69" s="287"/>
      <c r="QGB69" s="285"/>
      <c r="QGC69" s="287"/>
      <c r="QGD69" s="287"/>
      <c r="QGE69" s="285"/>
      <c r="QGF69" s="287"/>
      <c r="QGG69" s="287"/>
      <c r="QGH69" s="285"/>
      <c r="QGI69" s="287"/>
      <c r="QGJ69" s="287"/>
      <c r="QGK69" s="285"/>
      <c r="QGL69" s="287"/>
      <c r="QGM69" s="287"/>
      <c r="QGN69" s="285"/>
      <c r="QGO69" s="287"/>
      <c r="QGP69" s="287"/>
      <c r="QGQ69" s="285"/>
      <c r="QGR69" s="287"/>
      <c r="QGS69" s="287"/>
      <c r="QGT69" s="285"/>
      <c r="QGU69" s="287"/>
      <c r="QGV69" s="287"/>
      <c r="QGW69" s="285"/>
      <c r="QGX69" s="286"/>
      <c r="QGY69" s="286"/>
      <c r="QGZ69" s="286"/>
      <c r="QHA69" s="287"/>
      <c r="QHB69" s="287"/>
      <c r="QHC69" s="285"/>
      <c r="QHD69" s="286"/>
      <c r="QHE69" s="286"/>
      <c r="QHF69" s="286"/>
      <c r="QHG69" s="287"/>
      <c r="QHH69" s="287"/>
      <c r="QHI69" s="285"/>
      <c r="QHJ69" s="287"/>
      <c r="QHK69" s="287"/>
      <c r="QHL69" s="285"/>
      <c r="QHM69" s="286"/>
      <c r="QHN69" s="286"/>
      <c r="QHO69" s="286"/>
      <c r="QHP69" s="286"/>
      <c r="QHQ69" s="286"/>
      <c r="QHR69" s="286"/>
      <c r="QHS69" s="163"/>
      <c r="QHT69" s="154"/>
      <c r="QHU69" s="287"/>
      <c r="QHV69" s="287"/>
      <c r="QHW69" s="285"/>
      <c r="QHX69" s="287"/>
      <c r="QHY69" s="287"/>
      <c r="QHZ69" s="285"/>
      <c r="QIA69" s="287"/>
      <c r="QIB69" s="287"/>
      <c r="QIC69" s="285"/>
      <c r="QID69" s="287"/>
      <c r="QIE69" s="287"/>
      <c r="QIF69" s="285"/>
      <c r="QIG69" s="287"/>
      <c r="QIH69" s="287"/>
      <c r="QII69" s="285"/>
      <c r="QIJ69" s="287"/>
      <c r="QIK69" s="287"/>
      <c r="QIL69" s="285"/>
      <c r="QIM69" s="287"/>
      <c r="QIN69" s="287"/>
      <c r="QIO69" s="285"/>
      <c r="QIP69" s="287"/>
      <c r="QIQ69" s="287"/>
      <c r="QIR69" s="285"/>
      <c r="QIS69" s="287"/>
      <c r="QIT69" s="287"/>
      <c r="QIU69" s="285"/>
      <c r="QIV69" s="287"/>
      <c r="QIW69" s="287"/>
      <c r="QIX69" s="285"/>
      <c r="QIY69" s="287"/>
      <c r="QIZ69" s="287"/>
      <c r="QJA69" s="285"/>
      <c r="QJB69" s="287"/>
      <c r="QJC69" s="287"/>
      <c r="QJD69" s="285"/>
      <c r="QJE69" s="287"/>
      <c r="QJF69" s="287"/>
      <c r="QJG69" s="285"/>
      <c r="QJH69" s="287"/>
      <c r="QJI69" s="287"/>
      <c r="QJJ69" s="285"/>
      <c r="QJK69" s="287"/>
      <c r="QJL69" s="287"/>
      <c r="QJM69" s="285"/>
      <c r="QJN69" s="287"/>
      <c r="QJO69" s="287"/>
      <c r="QJP69" s="285"/>
      <c r="QJQ69" s="287"/>
      <c r="QJR69" s="287"/>
      <c r="QJS69" s="285"/>
      <c r="QJT69" s="287"/>
      <c r="QJU69" s="287"/>
      <c r="QJV69" s="285"/>
      <c r="QJW69" s="287"/>
      <c r="QJX69" s="287"/>
      <c r="QJY69" s="285"/>
      <c r="QJZ69" s="287"/>
      <c r="QKA69" s="287"/>
      <c r="QKB69" s="285"/>
      <c r="QKC69" s="287"/>
      <c r="QKD69" s="287"/>
      <c r="QKE69" s="285"/>
      <c r="QKF69" s="286"/>
      <c r="QKG69" s="286"/>
      <c r="QKH69" s="286"/>
      <c r="QKI69" s="287"/>
      <c r="QKJ69" s="287"/>
      <c r="QKK69" s="285"/>
      <c r="QKL69" s="286"/>
      <c r="QKM69" s="286"/>
      <c r="QKN69" s="286"/>
      <c r="QKO69" s="287"/>
      <c r="QKP69" s="287"/>
      <c r="QKQ69" s="285"/>
      <c r="QKR69" s="287"/>
      <c r="QKS69" s="287"/>
      <c r="QKT69" s="285"/>
      <c r="QKU69" s="286"/>
      <c r="QKV69" s="286"/>
      <c r="QKW69" s="286"/>
      <c r="QKX69" s="286"/>
      <c r="QKY69" s="286"/>
      <c r="QKZ69" s="286"/>
      <c r="QLA69" s="163"/>
      <c r="QLB69" s="154"/>
      <c r="QLC69" s="287"/>
      <c r="QLD69" s="287"/>
      <c r="QLE69" s="285"/>
      <c r="QLF69" s="287"/>
      <c r="QLG69" s="287"/>
      <c r="QLH69" s="285"/>
      <c r="QLI69" s="287"/>
      <c r="QLJ69" s="287"/>
      <c r="QLK69" s="285"/>
      <c r="QLL69" s="287"/>
      <c r="QLM69" s="287"/>
      <c r="QLN69" s="285"/>
      <c r="QLO69" s="287"/>
      <c r="QLP69" s="287"/>
      <c r="QLQ69" s="285"/>
      <c r="QLR69" s="287"/>
      <c r="QLS69" s="287"/>
      <c r="QLT69" s="285"/>
      <c r="QLU69" s="287"/>
      <c r="QLV69" s="287"/>
      <c r="QLW69" s="285"/>
      <c r="QLX69" s="287"/>
      <c r="QLY69" s="287"/>
      <c r="QLZ69" s="285"/>
      <c r="QMA69" s="287"/>
      <c r="QMB69" s="287"/>
      <c r="QMC69" s="285"/>
      <c r="QMD69" s="287"/>
      <c r="QME69" s="287"/>
      <c r="QMF69" s="285"/>
      <c r="QMG69" s="287"/>
      <c r="QMH69" s="287"/>
      <c r="QMI69" s="285"/>
      <c r="QMJ69" s="287"/>
      <c r="QMK69" s="287"/>
      <c r="QML69" s="285"/>
      <c r="QMM69" s="287"/>
      <c r="QMN69" s="287"/>
      <c r="QMO69" s="285"/>
      <c r="QMP69" s="287"/>
      <c r="QMQ69" s="287"/>
      <c r="QMR69" s="285"/>
      <c r="QMS69" s="287"/>
      <c r="QMT69" s="287"/>
      <c r="QMU69" s="285"/>
      <c r="QMV69" s="287"/>
      <c r="QMW69" s="287"/>
      <c r="QMX69" s="285"/>
      <c r="QMY69" s="287"/>
      <c r="QMZ69" s="287"/>
      <c r="QNA69" s="285"/>
      <c r="QNB69" s="287"/>
      <c r="QNC69" s="287"/>
      <c r="QND69" s="285"/>
      <c r="QNE69" s="287"/>
      <c r="QNF69" s="287"/>
      <c r="QNG69" s="285"/>
      <c r="QNH69" s="287"/>
      <c r="QNI69" s="287"/>
      <c r="QNJ69" s="285"/>
      <c r="QNK69" s="287"/>
      <c r="QNL69" s="287"/>
      <c r="QNM69" s="285"/>
      <c r="QNN69" s="286"/>
      <c r="QNO69" s="286"/>
      <c r="QNP69" s="286"/>
      <c r="QNQ69" s="287"/>
      <c r="QNR69" s="287"/>
      <c r="QNS69" s="285"/>
      <c r="QNT69" s="286"/>
      <c r="QNU69" s="286"/>
      <c r="QNV69" s="286"/>
      <c r="QNW69" s="287"/>
      <c r="QNX69" s="287"/>
      <c r="QNY69" s="285"/>
      <c r="QNZ69" s="287"/>
      <c r="QOA69" s="287"/>
      <c r="QOB69" s="285"/>
      <c r="QOC69" s="286"/>
      <c r="QOD69" s="286"/>
      <c r="QOE69" s="286"/>
      <c r="QOF69" s="286"/>
      <c r="QOG69" s="286"/>
      <c r="QOH69" s="286"/>
      <c r="QOI69" s="163"/>
      <c r="QOJ69" s="154"/>
      <c r="QOK69" s="287"/>
      <c r="QOL69" s="287"/>
      <c r="QOM69" s="285"/>
      <c r="QON69" s="287"/>
      <c r="QOO69" s="287"/>
      <c r="QOP69" s="285"/>
      <c r="QOQ69" s="287"/>
      <c r="QOR69" s="287"/>
      <c r="QOS69" s="285"/>
      <c r="QOT69" s="287"/>
      <c r="QOU69" s="287"/>
      <c r="QOV69" s="285"/>
      <c r="QOW69" s="287"/>
      <c r="QOX69" s="287"/>
      <c r="QOY69" s="285"/>
      <c r="QOZ69" s="287"/>
      <c r="QPA69" s="287"/>
      <c r="QPB69" s="285"/>
      <c r="QPC69" s="287"/>
      <c r="QPD69" s="287"/>
      <c r="QPE69" s="285"/>
      <c r="QPF69" s="287"/>
      <c r="QPG69" s="287"/>
      <c r="QPH69" s="285"/>
      <c r="QPI69" s="287"/>
      <c r="QPJ69" s="287"/>
      <c r="QPK69" s="285"/>
      <c r="QPL69" s="287"/>
      <c r="QPM69" s="287"/>
      <c r="QPN69" s="285"/>
      <c r="QPO69" s="287"/>
      <c r="QPP69" s="287"/>
      <c r="QPQ69" s="285"/>
      <c r="QPR69" s="287"/>
      <c r="QPS69" s="287"/>
      <c r="QPT69" s="285"/>
      <c r="QPU69" s="287"/>
      <c r="QPV69" s="287"/>
      <c r="QPW69" s="285"/>
      <c r="QPX69" s="287"/>
      <c r="QPY69" s="287"/>
      <c r="QPZ69" s="285"/>
      <c r="QQA69" s="287"/>
      <c r="QQB69" s="287"/>
      <c r="QQC69" s="285"/>
      <c r="QQD69" s="287"/>
      <c r="QQE69" s="287"/>
      <c r="QQF69" s="285"/>
      <c r="QQG69" s="287"/>
      <c r="QQH69" s="287"/>
      <c r="QQI69" s="285"/>
      <c r="QQJ69" s="287"/>
      <c r="QQK69" s="287"/>
      <c r="QQL69" s="285"/>
      <c r="QQM69" s="287"/>
      <c r="QQN69" s="287"/>
      <c r="QQO69" s="285"/>
      <c r="QQP69" s="287"/>
      <c r="QQQ69" s="287"/>
      <c r="QQR69" s="285"/>
      <c r="QQS69" s="287"/>
      <c r="QQT69" s="287"/>
      <c r="QQU69" s="285"/>
      <c r="QQV69" s="286"/>
      <c r="QQW69" s="286"/>
      <c r="QQX69" s="286"/>
      <c r="QQY69" s="287"/>
      <c r="QQZ69" s="287"/>
      <c r="QRA69" s="285"/>
      <c r="QRB69" s="286"/>
      <c r="QRC69" s="286"/>
      <c r="QRD69" s="286"/>
      <c r="QRE69" s="287"/>
      <c r="QRF69" s="287"/>
      <c r="QRG69" s="285"/>
      <c r="QRH69" s="287"/>
      <c r="QRI69" s="287"/>
      <c r="QRJ69" s="285"/>
      <c r="QRK69" s="286"/>
      <c r="QRL69" s="286"/>
      <c r="QRM69" s="286"/>
      <c r="QRN69" s="286"/>
      <c r="QRO69" s="286"/>
      <c r="QRP69" s="286"/>
      <c r="QRQ69" s="163"/>
      <c r="QRR69" s="154"/>
      <c r="QRS69" s="287"/>
      <c r="QRT69" s="287"/>
      <c r="QRU69" s="285"/>
      <c r="QRV69" s="287"/>
      <c r="QRW69" s="287"/>
      <c r="QRX69" s="285"/>
      <c r="QRY69" s="287"/>
      <c r="QRZ69" s="287"/>
      <c r="QSA69" s="285"/>
      <c r="QSB69" s="287"/>
      <c r="QSC69" s="287"/>
      <c r="QSD69" s="285"/>
      <c r="QSE69" s="287"/>
      <c r="QSF69" s="287"/>
      <c r="QSG69" s="285"/>
      <c r="QSH69" s="287"/>
      <c r="QSI69" s="287"/>
      <c r="QSJ69" s="285"/>
      <c r="QSK69" s="287"/>
      <c r="QSL69" s="287"/>
      <c r="QSM69" s="285"/>
      <c r="QSN69" s="287"/>
      <c r="QSO69" s="287"/>
      <c r="QSP69" s="285"/>
      <c r="QSQ69" s="287"/>
      <c r="QSR69" s="287"/>
      <c r="QSS69" s="285"/>
      <c r="QST69" s="287"/>
      <c r="QSU69" s="287"/>
      <c r="QSV69" s="285"/>
      <c r="QSW69" s="287"/>
      <c r="QSX69" s="287"/>
      <c r="QSY69" s="285"/>
      <c r="QSZ69" s="287"/>
      <c r="QTA69" s="287"/>
      <c r="QTB69" s="285"/>
      <c r="QTC69" s="287"/>
      <c r="QTD69" s="287"/>
      <c r="QTE69" s="285"/>
      <c r="QTF69" s="287"/>
      <c r="QTG69" s="287"/>
      <c r="QTH69" s="285"/>
      <c r="QTI69" s="287"/>
      <c r="QTJ69" s="287"/>
      <c r="QTK69" s="285"/>
      <c r="QTL69" s="287"/>
      <c r="QTM69" s="287"/>
      <c r="QTN69" s="285"/>
      <c r="QTO69" s="287"/>
      <c r="QTP69" s="287"/>
      <c r="QTQ69" s="285"/>
      <c r="QTR69" s="287"/>
      <c r="QTS69" s="287"/>
      <c r="QTT69" s="285"/>
      <c r="QTU69" s="287"/>
      <c r="QTV69" s="287"/>
      <c r="QTW69" s="285"/>
      <c r="QTX69" s="287"/>
      <c r="QTY69" s="287"/>
      <c r="QTZ69" s="285"/>
      <c r="QUA69" s="287"/>
      <c r="QUB69" s="287"/>
      <c r="QUC69" s="285"/>
      <c r="QUD69" s="286"/>
      <c r="QUE69" s="286"/>
      <c r="QUF69" s="286"/>
      <c r="QUG69" s="287"/>
      <c r="QUH69" s="287"/>
      <c r="QUI69" s="285"/>
      <c r="QUJ69" s="286"/>
      <c r="QUK69" s="286"/>
      <c r="QUL69" s="286"/>
      <c r="QUM69" s="287"/>
      <c r="QUN69" s="287"/>
      <c r="QUO69" s="285"/>
      <c r="QUP69" s="287"/>
      <c r="QUQ69" s="287"/>
      <c r="QUR69" s="285"/>
      <c r="QUS69" s="286"/>
      <c r="QUT69" s="286"/>
      <c r="QUU69" s="286"/>
      <c r="QUV69" s="286"/>
      <c r="QUW69" s="286"/>
      <c r="QUX69" s="286"/>
      <c r="QUY69" s="163"/>
      <c r="QUZ69" s="154"/>
      <c r="QVA69" s="287"/>
      <c r="QVB69" s="287"/>
      <c r="QVC69" s="285"/>
      <c r="QVD69" s="287"/>
      <c r="QVE69" s="287"/>
      <c r="QVF69" s="285"/>
      <c r="QVG69" s="287"/>
      <c r="QVH69" s="287"/>
      <c r="QVI69" s="285"/>
      <c r="QVJ69" s="287"/>
      <c r="QVK69" s="287"/>
      <c r="QVL69" s="285"/>
      <c r="QVM69" s="287"/>
      <c r="QVN69" s="287"/>
      <c r="QVO69" s="285"/>
      <c r="QVP69" s="287"/>
      <c r="QVQ69" s="287"/>
      <c r="QVR69" s="285"/>
      <c r="QVS69" s="287"/>
      <c r="QVT69" s="287"/>
      <c r="QVU69" s="285"/>
      <c r="QVV69" s="287"/>
      <c r="QVW69" s="287"/>
      <c r="QVX69" s="285"/>
      <c r="QVY69" s="287"/>
      <c r="QVZ69" s="287"/>
      <c r="QWA69" s="285"/>
      <c r="QWB69" s="287"/>
      <c r="QWC69" s="287"/>
      <c r="QWD69" s="285"/>
      <c r="QWE69" s="287"/>
      <c r="QWF69" s="287"/>
      <c r="QWG69" s="285"/>
      <c r="QWH69" s="287"/>
      <c r="QWI69" s="287"/>
      <c r="QWJ69" s="285"/>
      <c r="QWK69" s="287"/>
      <c r="QWL69" s="287"/>
      <c r="QWM69" s="285"/>
      <c r="QWN69" s="287"/>
      <c r="QWO69" s="287"/>
      <c r="QWP69" s="285"/>
      <c r="QWQ69" s="287"/>
      <c r="QWR69" s="287"/>
      <c r="QWS69" s="285"/>
      <c r="QWT69" s="287"/>
      <c r="QWU69" s="287"/>
      <c r="QWV69" s="285"/>
      <c r="QWW69" s="287"/>
      <c r="QWX69" s="287"/>
      <c r="QWY69" s="285"/>
      <c r="QWZ69" s="287"/>
      <c r="QXA69" s="287"/>
      <c r="QXB69" s="285"/>
      <c r="QXC69" s="287"/>
      <c r="QXD69" s="287"/>
      <c r="QXE69" s="285"/>
      <c r="QXF69" s="287"/>
      <c r="QXG69" s="287"/>
      <c r="QXH69" s="285"/>
      <c r="QXI69" s="287"/>
      <c r="QXJ69" s="287"/>
      <c r="QXK69" s="285"/>
      <c r="QXL69" s="286"/>
      <c r="QXM69" s="286"/>
      <c r="QXN69" s="286"/>
      <c r="QXO69" s="287"/>
      <c r="QXP69" s="287"/>
      <c r="QXQ69" s="285"/>
      <c r="QXR69" s="286"/>
      <c r="QXS69" s="286"/>
      <c r="QXT69" s="286"/>
      <c r="QXU69" s="287"/>
      <c r="QXV69" s="287"/>
      <c r="QXW69" s="285"/>
      <c r="QXX69" s="287"/>
      <c r="QXY69" s="287"/>
      <c r="QXZ69" s="285"/>
      <c r="QYA69" s="286"/>
      <c r="QYB69" s="286"/>
      <c r="QYC69" s="286"/>
      <c r="QYD69" s="286"/>
      <c r="QYE69" s="286"/>
      <c r="QYF69" s="286"/>
      <c r="QYG69" s="163"/>
      <c r="QYH69" s="154"/>
      <c r="QYI69" s="287"/>
      <c r="QYJ69" s="287"/>
      <c r="QYK69" s="285"/>
      <c r="QYL69" s="287"/>
      <c r="QYM69" s="287"/>
      <c r="QYN69" s="285"/>
      <c r="QYO69" s="287"/>
      <c r="QYP69" s="287"/>
      <c r="QYQ69" s="285"/>
      <c r="QYR69" s="287"/>
      <c r="QYS69" s="287"/>
      <c r="QYT69" s="285"/>
      <c r="QYU69" s="287"/>
      <c r="QYV69" s="287"/>
      <c r="QYW69" s="285"/>
      <c r="QYX69" s="287"/>
      <c r="QYY69" s="287"/>
      <c r="QYZ69" s="285"/>
      <c r="QZA69" s="287"/>
      <c r="QZB69" s="287"/>
      <c r="QZC69" s="285"/>
      <c r="QZD69" s="287"/>
      <c r="QZE69" s="287"/>
      <c r="QZF69" s="285"/>
      <c r="QZG69" s="287"/>
      <c r="QZH69" s="287"/>
      <c r="QZI69" s="285"/>
      <c r="QZJ69" s="287"/>
      <c r="QZK69" s="287"/>
      <c r="QZL69" s="285"/>
      <c r="QZM69" s="287"/>
      <c r="QZN69" s="287"/>
      <c r="QZO69" s="285"/>
      <c r="QZP69" s="287"/>
      <c r="QZQ69" s="287"/>
      <c r="QZR69" s="285"/>
      <c r="QZS69" s="287"/>
      <c r="QZT69" s="287"/>
      <c r="QZU69" s="285"/>
      <c r="QZV69" s="287"/>
      <c r="QZW69" s="287"/>
      <c r="QZX69" s="285"/>
      <c r="QZY69" s="287"/>
      <c r="QZZ69" s="287"/>
      <c r="RAA69" s="285"/>
      <c r="RAB69" s="287"/>
      <c r="RAC69" s="287"/>
      <c r="RAD69" s="285"/>
      <c r="RAE69" s="287"/>
      <c r="RAF69" s="287"/>
      <c r="RAG69" s="285"/>
      <c r="RAH69" s="287"/>
      <c r="RAI69" s="287"/>
      <c r="RAJ69" s="285"/>
      <c r="RAK69" s="287"/>
      <c r="RAL69" s="287"/>
      <c r="RAM69" s="285"/>
      <c r="RAN69" s="287"/>
      <c r="RAO69" s="287"/>
      <c r="RAP69" s="285"/>
      <c r="RAQ69" s="287"/>
      <c r="RAR69" s="287"/>
      <c r="RAS69" s="285"/>
      <c r="RAT69" s="286"/>
      <c r="RAU69" s="286"/>
      <c r="RAV69" s="286"/>
      <c r="RAW69" s="287"/>
      <c r="RAX69" s="287"/>
      <c r="RAY69" s="285"/>
      <c r="RAZ69" s="286"/>
      <c r="RBA69" s="286"/>
      <c r="RBB69" s="286"/>
      <c r="RBC69" s="287"/>
      <c r="RBD69" s="287"/>
      <c r="RBE69" s="285"/>
      <c r="RBF69" s="287"/>
      <c r="RBG69" s="287"/>
      <c r="RBH69" s="285"/>
      <c r="RBI69" s="286"/>
      <c r="RBJ69" s="286"/>
      <c r="RBK69" s="286"/>
      <c r="RBL69" s="286"/>
      <c r="RBM69" s="286"/>
      <c r="RBN69" s="286"/>
      <c r="RBO69" s="163"/>
      <c r="RBP69" s="154"/>
      <c r="RBQ69" s="287"/>
      <c r="RBR69" s="287"/>
      <c r="RBS69" s="285"/>
      <c r="RBT69" s="287"/>
      <c r="RBU69" s="287"/>
      <c r="RBV69" s="285"/>
      <c r="RBW69" s="287"/>
      <c r="RBX69" s="287"/>
      <c r="RBY69" s="285"/>
      <c r="RBZ69" s="287"/>
      <c r="RCA69" s="287"/>
      <c r="RCB69" s="285"/>
      <c r="RCC69" s="287"/>
      <c r="RCD69" s="287"/>
      <c r="RCE69" s="285"/>
      <c r="RCF69" s="287"/>
      <c r="RCG69" s="287"/>
      <c r="RCH69" s="285"/>
      <c r="RCI69" s="287"/>
      <c r="RCJ69" s="287"/>
      <c r="RCK69" s="285"/>
      <c r="RCL69" s="287"/>
      <c r="RCM69" s="287"/>
      <c r="RCN69" s="285"/>
      <c r="RCO69" s="287"/>
      <c r="RCP69" s="287"/>
      <c r="RCQ69" s="285"/>
      <c r="RCR69" s="287"/>
      <c r="RCS69" s="287"/>
      <c r="RCT69" s="285"/>
      <c r="RCU69" s="287"/>
      <c r="RCV69" s="287"/>
      <c r="RCW69" s="285"/>
      <c r="RCX69" s="287"/>
      <c r="RCY69" s="287"/>
      <c r="RCZ69" s="285"/>
      <c r="RDA69" s="287"/>
      <c r="RDB69" s="287"/>
      <c r="RDC69" s="285"/>
      <c r="RDD69" s="287"/>
      <c r="RDE69" s="287"/>
      <c r="RDF69" s="285"/>
      <c r="RDG69" s="287"/>
      <c r="RDH69" s="287"/>
      <c r="RDI69" s="285"/>
      <c r="RDJ69" s="287"/>
      <c r="RDK69" s="287"/>
      <c r="RDL69" s="285"/>
      <c r="RDM69" s="287"/>
      <c r="RDN69" s="287"/>
      <c r="RDO69" s="285"/>
      <c r="RDP69" s="287"/>
      <c r="RDQ69" s="287"/>
      <c r="RDR69" s="285"/>
      <c r="RDS69" s="287"/>
      <c r="RDT69" s="287"/>
      <c r="RDU69" s="285"/>
      <c r="RDV69" s="287"/>
      <c r="RDW69" s="287"/>
      <c r="RDX69" s="285"/>
      <c r="RDY69" s="287"/>
      <c r="RDZ69" s="287"/>
      <c r="REA69" s="285"/>
      <c r="REB69" s="286"/>
      <c r="REC69" s="286"/>
      <c r="RED69" s="286"/>
      <c r="REE69" s="287"/>
      <c r="REF69" s="287"/>
      <c r="REG69" s="285"/>
      <c r="REH69" s="286"/>
      <c r="REI69" s="286"/>
      <c r="REJ69" s="286"/>
      <c r="REK69" s="287"/>
      <c r="REL69" s="287"/>
      <c r="REM69" s="285"/>
      <c r="REN69" s="287"/>
      <c r="REO69" s="287"/>
      <c r="REP69" s="285"/>
      <c r="REQ69" s="286"/>
      <c r="RER69" s="286"/>
      <c r="RES69" s="286"/>
      <c r="RET69" s="286"/>
      <c r="REU69" s="286"/>
      <c r="REV69" s="286"/>
      <c r="REW69" s="163"/>
      <c r="REX69" s="154"/>
      <c r="REY69" s="287"/>
      <c r="REZ69" s="287"/>
      <c r="RFA69" s="285"/>
      <c r="RFB69" s="287"/>
      <c r="RFC69" s="287"/>
      <c r="RFD69" s="285"/>
      <c r="RFE69" s="287"/>
      <c r="RFF69" s="287"/>
      <c r="RFG69" s="285"/>
      <c r="RFH69" s="287"/>
      <c r="RFI69" s="287"/>
      <c r="RFJ69" s="285"/>
      <c r="RFK69" s="287"/>
      <c r="RFL69" s="287"/>
      <c r="RFM69" s="285"/>
      <c r="RFN69" s="287"/>
      <c r="RFO69" s="287"/>
      <c r="RFP69" s="285"/>
      <c r="RFQ69" s="287"/>
      <c r="RFR69" s="287"/>
      <c r="RFS69" s="285"/>
      <c r="RFT69" s="287"/>
      <c r="RFU69" s="287"/>
      <c r="RFV69" s="285"/>
      <c r="RFW69" s="287"/>
      <c r="RFX69" s="287"/>
      <c r="RFY69" s="285"/>
      <c r="RFZ69" s="287"/>
      <c r="RGA69" s="287"/>
      <c r="RGB69" s="285"/>
      <c r="RGC69" s="287"/>
      <c r="RGD69" s="287"/>
      <c r="RGE69" s="285"/>
      <c r="RGF69" s="287"/>
      <c r="RGG69" s="287"/>
      <c r="RGH69" s="285"/>
      <c r="RGI69" s="287"/>
      <c r="RGJ69" s="287"/>
      <c r="RGK69" s="285"/>
      <c r="RGL69" s="287"/>
      <c r="RGM69" s="287"/>
      <c r="RGN69" s="285"/>
      <c r="RGO69" s="287"/>
      <c r="RGP69" s="287"/>
      <c r="RGQ69" s="285"/>
      <c r="RGR69" s="287"/>
      <c r="RGS69" s="287"/>
      <c r="RGT69" s="285"/>
      <c r="RGU69" s="287"/>
      <c r="RGV69" s="287"/>
      <c r="RGW69" s="285"/>
      <c r="RGX69" s="287"/>
      <c r="RGY69" s="287"/>
      <c r="RGZ69" s="285"/>
      <c r="RHA69" s="287"/>
      <c r="RHB69" s="287"/>
      <c r="RHC69" s="285"/>
      <c r="RHD69" s="287"/>
      <c r="RHE69" s="287"/>
      <c r="RHF69" s="285"/>
      <c r="RHG69" s="287"/>
      <c r="RHH69" s="287"/>
      <c r="RHI69" s="285"/>
      <c r="RHJ69" s="286"/>
      <c r="RHK69" s="286"/>
      <c r="RHL69" s="286"/>
      <c r="RHM69" s="287"/>
      <c r="RHN69" s="287"/>
      <c r="RHO69" s="285"/>
      <c r="RHP69" s="286"/>
      <c r="RHQ69" s="286"/>
      <c r="RHR69" s="286"/>
      <c r="RHS69" s="287"/>
      <c r="RHT69" s="287"/>
      <c r="RHU69" s="285"/>
      <c r="RHV69" s="287"/>
      <c r="RHW69" s="287"/>
      <c r="RHX69" s="285"/>
      <c r="RHY69" s="286"/>
      <c r="RHZ69" s="286"/>
      <c r="RIA69" s="286"/>
      <c r="RIB69" s="286"/>
      <c r="RIC69" s="286"/>
      <c r="RID69" s="286"/>
      <c r="RIE69" s="163"/>
      <c r="RIF69" s="154"/>
      <c r="RIG69" s="287"/>
      <c r="RIH69" s="287"/>
      <c r="RII69" s="285"/>
      <c r="RIJ69" s="287"/>
      <c r="RIK69" s="287"/>
      <c r="RIL69" s="285"/>
      <c r="RIM69" s="287"/>
      <c r="RIN69" s="287"/>
      <c r="RIO69" s="285"/>
      <c r="RIP69" s="287"/>
      <c r="RIQ69" s="287"/>
      <c r="RIR69" s="285"/>
      <c r="RIS69" s="287"/>
      <c r="RIT69" s="287"/>
      <c r="RIU69" s="285"/>
      <c r="RIV69" s="287"/>
      <c r="RIW69" s="287"/>
      <c r="RIX69" s="285"/>
      <c r="RIY69" s="287"/>
      <c r="RIZ69" s="287"/>
      <c r="RJA69" s="285"/>
      <c r="RJB69" s="287"/>
      <c r="RJC69" s="287"/>
      <c r="RJD69" s="285"/>
      <c r="RJE69" s="287"/>
      <c r="RJF69" s="287"/>
      <c r="RJG69" s="285"/>
      <c r="RJH69" s="287"/>
      <c r="RJI69" s="287"/>
      <c r="RJJ69" s="285"/>
      <c r="RJK69" s="287"/>
      <c r="RJL69" s="287"/>
      <c r="RJM69" s="285"/>
      <c r="RJN69" s="287"/>
      <c r="RJO69" s="287"/>
      <c r="RJP69" s="285"/>
      <c r="RJQ69" s="287"/>
      <c r="RJR69" s="287"/>
      <c r="RJS69" s="285"/>
      <c r="RJT69" s="287"/>
      <c r="RJU69" s="287"/>
      <c r="RJV69" s="285"/>
      <c r="RJW69" s="287"/>
      <c r="RJX69" s="287"/>
      <c r="RJY69" s="285"/>
      <c r="RJZ69" s="287"/>
      <c r="RKA69" s="287"/>
      <c r="RKB69" s="285"/>
      <c r="RKC69" s="287"/>
      <c r="RKD69" s="287"/>
      <c r="RKE69" s="285"/>
      <c r="RKF69" s="287"/>
      <c r="RKG69" s="287"/>
      <c r="RKH69" s="285"/>
      <c r="RKI69" s="287"/>
      <c r="RKJ69" s="287"/>
      <c r="RKK69" s="285"/>
      <c r="RKL69" s="287"/>
      <c r="RKM69" s="287"/>
      <c r="RKN69" s="285"/>
      <c r="RKO69" s="287"/>
      <c r="RKP69" s="287"/>
      <c r="RKQ69" s="285"/>
      <c r="RKR69" s="286"/>
      <c r="RKS69" s="286"/>
      <c r="RKT69" s="286"/>
      <c r="RKU69" s="287"/>
      <c r="RKV69" s="287"/>
      <c r="RKW69" s="285"/>
      <c r="RKX69" s="286"/>
      <c r="RKY69" s="286"/>
      <c r="RKZ69" s="286"/>
      <c r="RLA69" s="287"/>
      <c r="RLB69" s="287"/>
      <c r="RLC69" s="285"/>
      <c r="RLD69" s="287"/>
      <c r="RLE69" s="287"/>
      <c r="RLF69" s="285"/>
      <c r="RLG69" s="286"/>
      <c r="RLH69" s="286"/>
      <c r="RLI69" s="286"/>
      <c r="RLJ69" s="286"/>
      <c r="RLK69" s="286"/>
      <c r="RLL69" s="286"/>
      <c r="RLM69" s="163"/>
      <c r="RLN69" s="154"/>
      <c r="RLO69" s="287"/>
      <c r="RLP69" s="287"/>
      <c r="RLQ69" s="285"/>
      <c r="RLR69" s="287"/>
      <c r="RLS69" s="287"/>
      <c r="RLT69" s="285"/>
      <c r="RLU69" s="287"/>
      <c r="RLV69" s="287"/>
      <c r="RLW69" s="285"/>
      <c r="RLX69" s="287"/>
      <c r="RLY69" s="287"/>
      <c r="RLZ69" s="285"/>
      <c r="RMA69" s="287"/>
      <c r="RMB69" s="287"/>
      <c r="RMC69" s="285"/>
      <c r="RMD69" s="287"/>
      <c r="RME69" s="287"/>
      <c r="RMF69" s="285"/>
      <c r="RMG69" s="287"/>
      <c r="RMH69" s="287"/>
      <c r="RMI69" s="285"/>
      <c r="RMJ69" s="287"/>
      <c r="RMK69" s="287"/>
      <c r="RML69" s="285"/>
      <c r="RMM69" s="287"/>
      <c r="RMN69" s="287"/>
      <c r="RMO69" s="285"/>
      <c r="RMP69" s="287"/>
      <c r="RMQ69" s="287"/>
      <c r="RMR69" s="285"/>
      <c r="RMS69" s="287"/>
      <c r="RMT69" s="287"/>
      <c r="RMU69" s="285"/>
      <c r="RMV69" s="287"/>
      <c r="RMW69" s="287"/>
      <c r="RMX69" s="285"/>
      <c r="RMY69" s="287"/>
      <c r="RMZ69" s="287"/>
      <c r="RNA69" s="285"/>
      <c r="RNB69" s="287"/>
      <c r="RNC69" s="287"/>
      <c r="RND69" s="285"/>
      <c r="RNE69" s="287"/>
      <c r="RNF69" s="287"/>
      <c r="RNG69" s="285"/>
      <c r="RNH69" s="287"/>
      <c r="RNI69" s="287"/>
      <c r="RNJ69" s="285"/>
      <c r="RNK69" s="287"/>
      <c r="RNL69" s="287"/>
      <c r="RNM69" s="285"/>
      <c r="RNN69" s="287"/>
      <c r="RNO69" s="287"/>
      <c r="RNP69" s="285"/>
      <c r="RNQ69" s="287"/>
      <c r="RNR69" s="287"/>
      <c r="RNS69" s="285"/>
      <c r="RNT69" s="287"/>
      <c r="RNU69" s="287"/>
      <c r="RNV69" s="285"/>
      <c r="RNW69" s="287"/>
      <c r="RNX69" s="287"/>
      <c r="RNY69" s="285"/>
      <c r="RNZ69" s="286"/>
      <c r="ROA69" s="286"/>
      <c r="ROB69" s="286"/>
      <c r="ROC69" s="287"/>
      <c r="ROD69" s="287"/>
      <c r="ROE69" s="285"/>
      <c r="ROF69" s="286"/>
      <c r="ROG69" s="286"/>
      <c r="ROH69" s="286"/>
      <c r="ROI69" s="287"/>
      <c r="ROJ69" s="287"/>
      <c r="ROK69" s="285"/>
      <c r="ROL69" s="287"/>
      <c r="ROM69" s="287"/>
      <c r="RON69" s="285"/>
      <c r="ROO69" s="286"/>
      <c r="ROP69" s="286"/>
      <c r="ROQ69" s="286"/>
      <c r="ROR69" s="286"/>
      <c r="ROS69" s="286"/>
      <c r="ROT69" s="286"/>
      <c r="ROU69" s="163"/>
      <c r="ROV69" s="154"/>
      <c r="ROW69" s="287"/>
      <c r="ROX69" s="287"/>
      <c r="ROY69" s="285"/>
      <c r="ROZ69" s="287"/>
      <c r="RPA69" s="287"/>
      <c r="RPB69" s="285"/>
      <c r="RPC69" s="287"/>
      <c r="RPD69" s="287"/>
      <c r="RPE69" s="285"/>
      <c r="RPF69" s="287"/>
      <c r="RPG69" s="287"/>
      <c r="RPH69" s="285"/>
      <c r="RPI69" s="287"/>
      <c r="RPJ69" s="287"/>
      <c r="RPK69" s="285"/>
      <c r="RPL69" s="287"/>
      <c r="RPM69" s="287"/>
      <c r="RPN69" s="285"/>
      <c r="RPO69" s="287"/>
      <c r="RPP69" s="287"/>
      <c r="RPQ69" s="285"/>
      <c r="RPR69" s="287"/>
      <c r="RPS69" s="287"/>
      <c r="RPT69" s="285"/>
      <c r="RPU69" s="287"/>
      <c r="RPV69" s="287"/>
      <c r="RPW69" s="285"/>
      <c r="RPX69" s="287"/>
      <c r="RPY69" s="287"/>
      <c r="RPZ69" s="285"/>
      <c r="RQA69" s="287"/>
      <c r="RQB69" s="287"/>
      <c r="RQC69" s="285"/>
      <c r="RQD69" s="287"/>
      <c r="RQE69" s="287"/>
      <c r="RQF69" s="285"/>
      <c r="RQG69" s="287"/>
      <c r="RQH69" s="287"/>
      <c r="RQI69" s="285"/>
      <c r="RQJ69" s="287"/>
      <c r="RQK69" s="287"/>
      <c r="RQL69" s="285"/>
      <c r="RQM69" s="287"/>
      <c r="RQN69" s="287"/>
      <c r="RQO69" s="285"/>
      <c r="RQP69" s="287"/>
      <c r="RQQ69" s="287"/>
      <c r="RQR69" s="285"/>
      <c r="RQS69" s="287"/>
      <c r="RQT69" s="287"/>
      <c r="RQU69" s="285"/>
      <c r="RQV69" s="287"/>
      <c r="RQW69" s="287"/>
      <c r="RQX69" s="285"/>
      <c r="RQY69" s="287"/>
      <c r="RQZ69" s="287"/>
      <c r="RRA69" s="285"/>
      <c r="RRB69" s="287"/>
      <c r="RRC69" s="287"/>
      <c r="RRD69" s="285"/>
      <c r="RRE69" s="287"/>
      <c r="RRF69" s="287"/>
      <c r="RRG69" s="285"/>
      <c r="RRH69" s="286"/>
      <c r="RRI69" s="286"/>
      <c r="RRJ69" s="286"/>
      <c r="RRK69" s="287"/>
      <c r="RRL69" s="287"/>
      <c r="RRM69" s="285"/>
      <c r="RRN69" s="286"/>
      <c r="RRO69" s="286"/>
      <c r="RRP69" s="286"/>
      <c r="RRQ69" s="287"/>
      <c r="RRR69" s="287"/>
      <c r="RRS69" s="285"/>
      <c r="RRT69" s="287"/>
      <c r="RRU69" s="287"/>
      <c r="RRV69" s="285"/>
      <c r="RRW69" s="286"/>
      <c r="RRX69" s="286"/>
      <c r="RRY69" s="286"/>
      <c r="RRZ69" s="286"/>
      <c r="RSA69" s="286"/>
      <c r="RSB69" s="286"/>
      <c r="RSC69" s="163"/>
      <c r="RSD69" s="154"/>
      <c r="RSE69" s="287"/>
      <c r="RSF69" s="287"/>
      <c r="RSG69" s="285"/>
      <c r="RSH69" s="287"/>
      <c r="RSI69" s="287"/>
      <c r="RSJ69" s="285"/>
      <c r="RSK69" s="287"/>
      <c r="RSL69" s="287"/>
      <c r="RSM69" s="285"/>
      <c r="RSN69" s="287"/>
      <c r="RSO69" s="287"/>
      <c r="RSP69" s="285"/>
      <c r="RSQ69" s="287"/>
      <c r="RSR69" s="287"/>
      <c r="RSS69" s="285"/>
      <c r="RST69" s="287"/>
      <c r="RSU69" s="287"/>
      <c r="RSV69" s="285"/>
      <c r="RSW69" s="287"/>
      <c r="RSX69" s="287"/>
      <c r="RSY69" s="285"/>
      <c r="RSZ69" s="287"/>
      <c r="RTA69" s="287"/>
      <c r="RTB69" s="285"/>
      <c r="RTC69" s="287"/>
      <c r="RTD69" s="287"/>
      <c r="RTE69" s="285"/>
      <c r="RTF69" s="287"/>
      <c r="RTG69" s="287"/>
      <c r="RTH69" s="285"/>
      <c r="RTI69" s="287"/>
      <c r="RTJ69" s="287"/>
      <c r="RTK69" s="285"/>
      <c r="RTL69" s="287"/>
      <c r="RTM69" s="287"/>
      <c r="RTN69" s="285"/>
      <c r="RTO69" s="287"/>
      <c r="RTP69" s="287"/>
      <c r="RTQ69" s="285"/>
      <c r="RTR69" s="287"/>
      <c r="RTS69" s="287"/>
      <c r="RTT69" s="285"/>
      <c r="RTU69" s="287"/>
      <c r="RTV69" s="287"/>
      <c r="RTW69" s="285"/>
      <c r="RTX69" s="287"/>
      <c r="RTY69" s="287"/>
      <c r="RTZ69" s="285"/>
      <c r="RUA69" s="287"/>
      <c r="RUB69" s="287"/>
      <c r="RUC69" s="285"/>
      <c r="RUD69" s="287"/>
      <c r="RUE69" s="287"/>
      <c r="RUF69" s="285"/>
      <c r="RUG69" s="287"/>
      <c r="RUH69" s="287"/>
      <c r="RUI69" s="285"/>
      <c r="RUJ69" s="287"/>
      <c r="RUK69" s="287"/>
      <c r="RUL69" s="285"/>
      <c r="RUM69" s="287"/>
      <c r="RUN69" s="287"/>
      <c r="RUO69" s="285"/>
      <c r="RUP69" s="286"/>
      <c r="RUQ69" s="286"/>
      <c r="RUR69" s="286"/>
      <c r="RUS69" s="287"/>
      <c r="RUT69" s="287"/>
      <c r="RUU69" s="285"/>
      <c r="RUV69" s="286"/>
      <c r="RUW69" s="286"/>
      <c r="RUX69" s="286"/>
      <c r="RUY69" s="287"/>
      <c r="RUZ69" s="287"/>
      <c r="RVA69" s="285"/>
      <c r="RVB69" s="287"/>
      <c r="RVC69" s="287"/>
      <c r="RVD69" s="285"/>
      <c r="RVE69" s="286"/>
      <c r="RVF69" s="286"/>
      <c r="RVG69" s="286"/>
      <c r="RVH69" s="286"/>
      <c r="RVI69" s="286"/>
      <c r="RVJ69" s="286"/>
      <c r="RVK69" s="163"/>
      <c r="RVL69" s="154"/>
      <c r="RVM69" s="287"/>
      <c r="RVN69" s="287"/>
      <c r="RVO69" s="285"/>
      <c r="RVP69" s="287"/>
      <c r="RVQ69" s="287"/>
      <c r="RVR69" s="285"/>
      <c r="RVS69" s="287"/>
      <c r="RVT69" s="287"/>
      <c r="RVU69" s="285"/>
      <c r="RVV69" s="287"/>
      <c r="RVW69" s="287"/>
      <c r="RVX69" s="285"/>
      <c r="RVY69" s="287"/>
      <c r="RVZ69" s="287"/>
      <c r="RWA69" s="285"/>
      <c r="RWB69" s="287"/>
      <c r="RWC69" s="287"/>
      <c r="RWD69" s="285"/>
      <c r="RWE69" s="287"/>
      <c r="RWF69" s="287"/>
      <c r="RWG69" s="285"/>
      <c r="RWH69" s="287"/>
      <c r="RWI69" s="287"/>
      <c r="RWJ69" s="285"/>
      <c r="RWK69" s="287"/>
      <c r="RWL69" s="287"/>
      <c r="RWM69" s="285"/>
      <c r="RWN69" s="287"/>
      <c r="RWO69" s="287"/>
      <c r="RWP69" s="285"/>
      <c r="RWQ69" s="287"/>
      <c r="RWR69" s="287"/>
      <c r="RWS69" s="285"/>
      <c r="RWT69" s="287"/>
      <c r="RWU69" s="287"/>
      <c r="RWV69" s="285"/>
      <c r="RWW69" s="287"/>
      <c r="RWX69" s="287"/>
      <c r="RWY69" s="285"/>
      <c r="RWZ69" s="287"/>
      <c r="RXA69" s="287"/>
      <c r="RXB69" s="285"/>
      <c r="RXC69" s="287"/>
      <c r="RXD69" s="287"/>
      <c r="RXE69" s="285"/>
      <c r="RXF69" s="287"/>
      <c r="RXG69" s="287"/>
      <c r="RXH69" s="285"/>
      <c r="RXI69" s="287"/>
      <c r="RXJ69" s="287"/>
      <c r="RXK69" s="285"/>
      <c r="RXL69" s="287"/>
      <c r="RXM69" s="287"/>
      <c r="RXN69" s="285"/>
      <c r="RXO69" s="287"/>
      <c r="RXP69" s="287"/>
      <c r="RXQ69" s="285"/>
      <c r="RXR69" s="287"/>
      <c r="RXS69" s="287"/>
      <c r="RXT69" s="285"/>
      <c r="RXU69" s="287"/>
      <c r="RXV69" s="287"/>
      <c r="RXW69" s="285"/>
      <c r="RXX69" s="286"/>
      <c r="RXY69" s="286"/>
      <c r="RXZ69" s="286"/>
      <c r="RYA69" s="287"/>
      <c r="RYB69" s="287"/>
      <c r="RYC69" s="285"/>
      <c r="RYD69" s="286"/>
      <c r="RYE69" s="286"/>
      <c r="RYF69" s="286"/>
      <c r="RYG69" s="287"/>
      <c r="RYH69" s="287"/>
      <c r="RYI69" s="285"/>
      <c r="RYJ69" s="287"/>
      <c r="RYK69" s="287"/>
      <c r="RYL69" s="285"/>
      <c r="RYM69" s="286"/>
      <c r="RYN69" s="286"/>
      <c r="RYO69" s="286"/>
      <c r="RYP69" s="286"/>
      <c r="RYQ69" s="286"/>
      <c r="RYR69" s="286"/>
      <c r="RYS69" s="163"/>
      <c r="RYT69" s="154"/>
      <c r="RYU69" s="287"/>
      <c r="RYV69" s="287"/>
      <c r="RYW69" s="285"/>
      <c r="RYX69" s="287"/>
      <c r="RYY69" s="287"/>
      <c r="RYZ69" s="285"/>
      <c r="RZA69" s="287"/>
      <c r="RZB69" s="287"/>
      <c r="RZC69" s="285"/>
      <c r="RZD69" s="287"/>
      <c r="RZE69" s="287"/>
      <c r="RZF69" s="285"/>
      <c r="RZG69" s="287"/>
      <c r="RZH69" s="287"/>
      <c r="RZI69" s="285"/>
      <c r="RZJ69" s="287"/>
      <c r="RZK69" s="287"/>
      <c r="RZL69" s="285"/>
      <c r="RZM69" s="287"/>
      <c r="RZN69" s="287"/>
      <c r="RZO69" s="285"/>
      <c r="RZP69" s="287"/>
      <c r="RZQ69" s="287"/>
      <c r="RZR69" s="285"/>
      <c r="RZS69" s="287"/>
      <c r="RZT69" s="287"/>
      <c r="RZU69" s="285"/>
      <c r="RZV69" s="287"/>
      <c r="RZW69" s="287"/>
      <c r="RZX69" s="285"/>
      <c r="RZY69" s="287"/>
      <c r="RZZ69" s="287"/>
      <c r="SAA69" s="285"/>
      <c r="SAB69" s="287"/>
      <c r="SAC69" s="287"/>
      <c r="SAD69" s="285"/>
      <c r="SAE69" s="287"/>
      <c r="SAF69" s="287"/>
      <c r="SAG69" s="285"/>
      <c r="SAH69" s="287"/>
      <c r="SAI69" s="287"/>
      <c r="SAJ69" s="285"/>
      <c r="SAK69" s="287"/>
      <c r="SAL69" s="287"/>
      <c r="SAM69" s="285"/>
      <c r="SAN69" s="287"/>
      <c r="SAO69" s="287"/>
      <c r="SAP69" s="285"/>
      <c r="SAQ69" s="287"/>
      <c r="SAR69" s="287"/>
      <c r="SAS69" s="285"/>
      <c r="SAT69" s="287"/>
      <c r="SAU69" s="287"/>
      <c r="SAV69" s="285"/>
      <c r="SAW69" s="287"/>
      <c r="SAX69" s="287"/>
      <c r="SAY69" s="285"/>
      <c r="SAZ69" s="287"/>
      <c r="SBA69" s="287"/>
      <c r="SBB69" s="285"/>
      <c r="SBC69" s="287"/>
      <c r="SBD69" s="287"/>
      <c r="SBE69" s="285"/>
      <c r="SBF69" s="286"/>
      <c r="SBG69" s="286"/>
      <c r="SBH69" s="286"/>
      <c r="SBI69" s="287"/>
      <c r="SBJ69" s="287"/>
      <c r="SBK69" s="285"/>
      <c r="SBL69" s="286"/>
      <c r="SBM69" s="286"/>
      <c r="SBN69" s="286"/>
      <c r="SBO69" s="287"/>
      <c r="SBP69" s="287"/>
      <c r="SBQ69" s="285"/>
      <c r="SBR69" s="287"/>
      <c r="SBS69" s="287"/>
      <c r="SBT69" s="285"/>
      <c r="SBU69" s="286"/>
      <c r="SBV69" s="286"/>
      <c r="SBW69" s="286"/>
      <c r="SBX69" s="286"/>
      <c r="SBY69" s="286"/>
      <c r="SBZ69" s="286"/>
      <c r="SCA69" s="163"/>
      <c r="SCB69" s="154"/>
      <c r="SCC69" s="287"/>
      <c r="SCD69" s="287"/>
      <c r="SCE69" s="285"/>
      <c r="SCF69" s="287"/>
      <c r="SCG69" s="287"/>
      <c r="SCH69" s="285"/>
      <c r="SCI69" s="287"/>
      <c r="SCJ69" s="287"/>
      <c r="SCK69" s="285"/>
      <c r="SCL69" s="287"/>
      <c r="SCM69" s="287"/>
      <c r="SCN69" s="285"/>
      <c r="SCO69" s="287"/>
      <c r="SCP69" s="287"/>
      <c r="SCQ69" s="285"/>
      <c r="SCR69" s="287"/>
      <c r="SCS69" s="287"/>
      <c r="SCT69" s="285"/>
      <c r="SCU69" s="287"/>
      <c r="SCV69" s="287"/>
      <c r="SCW69" s="285"/>
      <c r="SCX69" s="287"/>
      <c r="SCY69" s="287"/>
      <c r="SCZ69" s="285"/>
      <c r="SDA69" s="287"/>
      <c r="SDB69" s="287"/>
      <c r="SDC69" s="285"/>
      <c r="SDD69" s="287"/>
      <c r="SDE69" s="287"/>
      <c r="SDF69" s="285"/>
      <c r="SDG69" s="287"/>
      <c r="SDH69" s="287"/>
      <c r="SDI69" s="285"/>
      <c r="SDJ69" s="287"/>
      <c r="SDK69" s="287"/>
      <c r="SDL69" s="285"/>
      <c r="SDM69" s="287"/>
      <c r="SDN69" s="287"/>
      <c r="SDO69" s="285"/>
      <c r="SDP69" s="287"/>
      <c r="SDQ69" s="287"/>
      <c r="SDR69" s="285"/>
      <c r="SDS69" s="287"/>
      <c r="SDT69" s="287"/>
      <c r="SDU69" s="285"/>
      <c r="SDV69" s="287"/>
      <c r="SDW69" s="287"/>
      <c r="SDX69" s="285"/>
      <c r="SDY69" s="287"/>
      <c r="SDZ69" s="287"/>
      <c r="SEA69" s="285"/>
      <c r="SEB69" s="287"/>
      <c r="SEC69" s="287"/>
      <c r="SED69" s="285"/>
      <c r="SEE69" s="287"/>
      <c r="SEF69" s="287"/>
      <c r="SEG69" s="285"/>
      <c r="SEH69" s="287"/>
      <c r="SEI69" s="287"/>
      <c r="SEJ69" s="285"/>
      <c r="SEK69" s="287"/>
      <c r="SEL69" s="287"/>
      <c r="SEM69" s="285"/>
      <c r="SEN69" s="286"/>
      <c r="SEO69" s="286"/>
      <c r="SEP69" s="286"/>
      <c r="SEQ69" s="287"/>
      <c r="SER69" s="287"/>
      <c r="SES69" s="285"/>
      <c r="SET69" s="286"/>
      <c r="SEU69" s="286"/>
      <c r="SEV69" s="286"/>
      <c r="SEW69" s="287"/>
      <c r="SEX69" s="287"/>
      <c r="SEY69" s="285"/>
      <c r="SEZ69" s="287"/>
      <c r="SFA69" s="287"/>
      <c r="SFB69" s="285"/>
      <c r="SFC69" s="286"/>
      <c r="SFD69" s="286"/>
      <c r="SFE69" s="286"/>
      <c r="SFF69" s="286"/>
      <c r="SFG69" s="286"/>
      <c r="SFH69" s="286"/>
      <c r="SFI69" s="163"/>
      <c r="SFJ69" s="154"/>
      <c r="SFK69" s="287"/>
      <c r="SFL69" s="287"/>
      <c r="SFM69" s="285"/>
      <c r="SFN69" s="287"/>
      <c r="SFO69" s="287"/>
      <c r="SFP69" s="285"/>
      <c r="SFQ69" s="287"/>
      <c r="SFR69" s="287"/>
      <c r="SFS69" s="285"/>
      <c r="SFT69" s="287"/>
      <c r="SFU69" s="287"/>
      <c r="SFV69" s="285"/>
      <c r="SFW69" s="287"/>
      <c r="SFX69" s="287"/>
      <c r="SFY69" s="285"/>
      <c r="SFZ69" s="287"/>
      <c r="SGA69" s="287"/>
      <c r="SGB69" s="285"/>
      <c r="SGC69" s="287"/>
      <c r="SGD69" s="287"/>
      <c r="SGE69" s="285"/>
      <c r="SGF69" s="287"/>
      <c r="SGG69" s="287"/>
      <c r="SGH69" s="285"/>
      <c r="SGI69" s="287"/>
      <c r="SGJ69" s="287"/>
      <c r="SGK69" s="285"/>
      <c r="SGL69" s="287"/>
      <c r="SGM69" s="287"/>
      <c r="SGN69" s="285"/>
      <c r="SGO69" s="287"/>
      <c r="SGP69" s="287"/>
      <c r="SGQ69" s="285"/>
      <c r="SGR69" s="287"/>
      <c r="SGS69" s="287"/>
      <c r="SGT69" s="285"/>
      <c r="SGU69" s="287"/>
      <c r="SGV69" s="287"/>
      <c r="SGW69" s="285"/>
      <c r="SGX69" s="287"/>
      <c r="SGY69" s="287"/>
      <c r="SGZ69" s="285"/>
      <c r="SHA69" s="287"/>
      <c r="SHB69" s="287"/>
      <c r="SHC69" s="285"/>
      <c r="SHD69" s="287"/>
      <c r="SHE69" s="287"/>
      <c r="SHF69" s="285"/>
      <c r="SHG69" s="287"/>
      <c r="SHH69" s="287"/>
      <c r="SHI69" s="285"/>
      <c r="SHJ69" s="287"/>
      <c r="SHK69" s="287"/>
      <c r="SHL69" s="285"/>
      <c r="SHM69" s="287"/>
      <c r="SHN69" s="287"/>
      <c r="SHO69" s="285"/>
      <c r="SHP69" s="287"/>
      <c r="SHQ69" s="287"/>
      <c r="SHR69" s="285"/>
      <c r="SHS69" s="287"/>
      <c r="SHT69" s="287"/>
      <c r="SHU69" s="285"/>
      <c r="SHV69" s="286"/>
      <c r="SHW69" s="286"/>
      <c r="SHX69" s="286"/>
      <c r="SHY69" s="287"/>
      <c r="SHZ69" s="287"/>
      <c r="SIA69" s="285"/>
      <c r="SIB69" s="286"/>
      <c r="SIC69" s="286"/>
      <c r="SID69" s="286"/>
      <c r="SIE69" s="287"/>
      <c r="SIF69" s="287"/>
      <c r="SIG69" s="285"/>
      <c r="SIH69" s="287"/>
      <c r="SII69" s="287"/>
      <c r="SIJ69" s="285"/>
      <c r="SIK69" s="286"/>
      <c r="SIL69" s="286"/>
      <c r="SIM69" s="286"/>
      <c r="SIN69" s="286"/>
      <c r="SIO69" s="286"/>
      <c r="SIP69" s="286"/>
      <c r="SIQ69" s="163"/>
      <c r="SIR69" s="154"/>
      <c r="SIS69" s="287"/>
      <c r="SIT69" s="287"/>
      <c r="SIU69" s="285"/>
      <c r="SIV69" s="287"/>
      <c r="SIW69" s="287"/>
      <c r="SIX69" s="285"/>
      <c r="SIY69" s="287"/>
      <c r="SIZ69" s="287"/>
      <c r="SJA69" s="285"/>
      <c r="SJB69" s="287"/>
      <c r="SJC69" s="287"/>
      <c r="SJD69" s="285"/>
      <c r="SJE69" s="287"/>
      <c r="SJF69" s="287"/>
      <c r="SJG69" s="285"/>
      <c r="SJH69" s="287"/>
      <c r="SJI69" s="287"/>
      <c r="SJJ69" s="285"/>
      <c r="SJK69" s="287"/>
      <c r="SJL69" s="287"/>
      <c r="SJM69" s="285"/>
      <c r="SJN69" s="287"/>
      <c r="SJO69" s="287"/>
      <c r="SJP69" s="285"/>
      <c r="SJQ69" s="287"/>
      <c r="SJR69" s="287"/>
      <c r="SJS69" s="285"/>
      <c r="SJT69" s="287"/>
      <c r="SJU69" s="287"/>
      <c r="SJV69" s="285"/>
      <c r="SJW69" s="287"/>
      <c r="SJX69" s="287"/>
      <c r="SJY69" s="285"/>
      <c r="SJZ69" s="287"/>
      <c r="SKA69" s="287"/>
      <c r="SKB69" s="285"/>
      <c r="SKC69" s="287"/>
      <c r="SKD69" s="287"/>
      <c r="SKE69" s="285"/>
      <c r="SKF69" s="287"/>
      <c r="SKG69" s="287"/>
      <c r="SKH69" s="285"/>
      <c r="SKI69" s="287"/>
      <c r="SKJ69" s="287"/>
      <c r="SKK69" s="285"/>
      <c r="SKL69" s="287"/>
      <c r="SKM69" s="287"/>
      <c r="SKN69" s="285"/>
      <c r="SKO69" s="287"/>
      <c r="SKP69" s="287"/>
      <c r="SKQ69" s="285"/>
      <c r="SKR69" s="287"/>
      <c r="SKS69" s="287"/>
      <c r="SKT69" s="285"/>
      <c r="SKU69" s="287"/>
      <c r="SKV69" s="287"/>
      <c r="SKW69" s="285"/>
      <c r="SKX69" s="287"/>
      <c r="SKY69" s="287"/>
      <c r="SKZ69" s="285"/>
      <c r="SLA69" s="287"/>
      <c r="SLB69" s="287"/>
      <c r="SLC69" s="285"/>
      <c r="SLD69" s="286"/>
      <c r="SLE69" s="286"/>
      <c r="SLF69" s="286"/>
      <c r="SLG69" s="287"/>
      <c r="SLH69" s="287"/>
      <c r="SLI69" s="285"/>
      <c r="SLJ69" s="286"/>
      <c r="SLK69" s="286"/>
      <c r="SLL69" s="286"/>
      <c r="SLM69" s="287"/>
      <c r="SLN69" s="287"/>
      <c r="SLO69" s="285"/>
      <c r="SLP69" s="287"/>
      <c r="SLQ69" s="287"/>
      <c r="SLR69" s="285"/>
      <c r="SLS69" s="286"/>
      <c r="SLT69" s="286"/>
      <c r="SLU69" s="286"/>
      <c r="SLV69" s="286"/>
      <c r="SLW69" s="286"/>
      <c r="SLX69" s="286"/>
      <c r="SLY69" s="163"/>
      <c r="SLZ69" s="154"/>
      <c r="SMA69" s="287"/>
      <c r="SMB69" s="287"/>
      <c r="SMC69" s="285"/>
      <c r="SMD69" s="287"/>
      <c r="SME69" s="287"/>
      <c r="SMF69" s="285"/>
      <c r="SMG69" s="287"/>
      <c r="SMH69" s="287"/>
      <c r="SMI69" s="285"/>
      <c r="SMJ69" s="287"/>
      <c r="SMK69" s="287"/>
      <c r="SML69" s="285"/>
      <c r="SMM69" s="287"/>
      <c r="SMN69" s="287"/>
      <c r="SMO69" s="285"/>
      <c r="SMP69" s="287"/>
      <c r="SMQ69" s="287"/>
      <c r="SMR69" s="285"/>
      <c r="SMS69" s="287"/>
      <c r="SMT69" s="287"/>
      <c r="SMU69" s="285"/>
      <c r="SMV69" s="287"/>
      <c r="SMW69" s="287"/>
      <c r="SMX69" s="285"/>
      <c r="SMY69" s="287"/>
      <c r="SMZ69" s="287"/>
      <c r="SNA69" s="285"/>
      <c r="SNB69" s="287"/>
      <c r="SNC69" s="287"/>
      <c r="SND69" s="285"/>
      <c r="SNE69" s="287"/>
      <c r="SNF69" s="287"/>
      <c r="SNG69" s="285"/>
      <c r="SNH69" s="287"/>
      <c r="SNI69" s="287"/>
      <c r="SNJ69" s="285"/>
      <c r="SNK69" s="287"/>
      <c r="SNL69" s="287"/>
      <c r="SNM69" s="285"/>
      <c r="SNN69" s="287"/>
      <c r="SNO69" s="287"/>
      <c r="SNP69" s="285"/>
      <c r="SNQ69" s="287"/>
      <c r="SNR69" s="287"/>
      <c r="SNS69" s="285"/>
      <c r="SNT69" s="287"/>
      <c r="SNU69" s="287"/>
      <c r="SNV69" s="285"/>
      <c r="SNW69" s="287"/>
      <c r="SNX69" s="287"/>
      <c r="SNY69" s="285"/>
      <c r="SNZ69" s="287"/>
      <c r="SOA69" s="287"/>
      <c r="SOB69" s="285"/>
      <c r="SOC69" s="287"/>
      <c r="SOD69" s="287"/>
      <c r="SOE69" s="285"/>
      <c r="SOF69" s="287"/>
      <c r="SOG69" s="287"/>
      <c r="SOH69" s="285"/>
      <c r="SOI69" s="287"/>
      <c r="SOJ69" s="287"/>
      <c r="SOK69" s="285"/>
      <c r="SOL69" s="286"/>
      <c r="SOM69" s="286"/>
      <c r="SON69" s="286"/>
      <c r="SOO69" s="287"/>
      <c r="SOP69" s="287"/>
      <c r="SOQ69" s="285"/>
      <c r="SOR69" s="286"/>
      <c r="SOS69" s="286"/>
      <c r="SOT69" s="286"/>
      <c r="SOU69" s="287"/>
      <c r="SOV69" s="287"/>
      <c r="SOW69" s="285"/>
      <c r="SOX69" s="287"/>
      <c r="SOY69" s="287"/>
      <c r="SOZ69" s="285"/>
      <c r="SPA69" s="286"/>
      <c r="SPB69" s="286"/>
      <c r="SPC69" s="286"/>
      <c r="SPD69" s="286"/>
      <c r="SPE69" s="286"/>
      <c r="SPF69" s="286"/>
      <c r="SPG69" s="163"/>
      <c r="SPH69" s="154"/>
      <c r="SPI69" s="287"/>
      <c r="SPJ69" s="287"/>
      <c r="SPK69" s="285"/>
      <c r="SPL69" s="287"/>
      <c r="SPM69" s="287"/>
      <c r="SPN69" s="285"/>
      <c r="SPO69" s="287"/>
      <c r="SPP69" s="287"/>
      <c r="SPQ69" s="285"/>
      <c r="SPR69" s="287"/>
      <c r="SPS69" s="287"/>
      <c r="SPT69" s="285"/>
      <c r="SPU69" s="287"/>
      <c r="SPV69" s="287"/>
      <c r="SPW69" s="285"/>
      <c r="SPX69" s="287"/>
      <c r="SPY69" s="287"/>
      <c r="SPZ69" s="285"/>
      <c r="SQA69" s="287"/>
      <c r="SQB69" s="287"/>
      <c r="SQC69" s="285"/>
      <c r="SQD69" s="287"/>
      <c r="SQE69" s="287"/>
      <c r="SQF69" s="285"/>
      <c r="SQG69" s="287"/>
      <c r="SQH69" s="287"/>
      <c r="SQI69" s="285"/>
      <c r="SQJ69" s="287"/>
      <c r="SQK69" s="287"/>
      <c r="SQL69" s="285"/>
      <c r="SQM69" s="287"/>
      <c r="SQN69" s="287"/>
      <c r="SQO69" s="285"/>
      <c r="SQP69" s="287"/>
      <c r="SQQ69" s="287"/>
      <c r="SQR69" s="285"/>
      <c r="SQS69" s="287"/>
      <c r="SQT69" s="287"/>
      <c r="SQU69" s="285"/>
      <c r="SQV69" s="287"/>
      <c r="SQW69" s="287"/>
      <c r="SQX69" s="285"/>
      <c r="SQY69" s="287"/>
      <c r="SQZ69" s="287"/>
      <c r="SRA69" s="285"/>
      <c r="SRB69" s="287"/>
      <c r="SRC69" s="287"/>
      <c r="SRD69" s="285"/>
      <c r="SRE69" s="287"/>
      <c r="SRF69" s="287"/>
      <c r="SRG69" s="285"/>
      <c r="SRH69" s="287"/>
      <c r="SRI69" s="287"/>
      <c r="SRJ69" s="285"/>
      <c r="SRK69" s="287"/>
      <c r="SRL69" s="287"/>
      <c r="SRM69" s="285"/>
      <c r="SRN69" s="287"/>
      <c r="SRO69" s="287"/>
      <c r="SRP69" s="285"/>
      <c r="SRQ69" s="287"/>
      <c r="SRR69" s="287"/>
      <c r="SRS69" s="285"/>
      <c r="SRT69" s="286"/>
      <c r="SRU69" s="286"/>
      <c r="SRV69" s="286"/>
      <c r="SRW69" s="287"/>
      <c r="SRX69" s="287"/>
      <c r="SRY69" s="285"/>
      <c r="SRZ69" s="286"/>
      <c r="SSA69" s="286"/>
      <c r="SSB69" s="286"/>
      <c r="SSC69" s="287"/>
      <c r="SSD69" s="287"/>
      <c r="SSE69" s="285"/>
      <c r="SSF69" s="287"/>
      <c r="SSG69" s="287"/>
      <c r="SSH69" s="285"/>
      <c r="SSI69" s="286"/>
      <c r="SSJ69" s="286"/>
      <c r="SSK69" s="286"/>
      <c r="SSL69" s="286"/>
      <c r="SSM69" s="286"/>
      <c r="SSN69" s="286"/>
      <c r="SSO69" s="163"/>
      <c r="SSP69" s="154"/>
      <c r="SSQ69" s="287"/>
      <c r="SSR69" s="287"/>
      <c r="SSS69" s="285"/>
      <c r="SST69" s="287"/>
      <c r="SSU69" s="287"/>
      <c r="SSV69" s="285"/>
      <c r="SSW69" s="287"/>
      <c r="SSX69" s="287"/>
      <c r="SSY69" s="285"/>
      <c r="SSZ69" s="287"/>
      <c r="STA69" s="287"/>
      <c r="STB69" s="285"/>
      <c r="STC69" s="287"/>
      <c r="STD69" s="287"/>
      <c r="STE69" s="285"/>
      <c r="STF69" s="287"/>
      <c r="STG69" s="287"/>
      <c r="STH69" s="285"/>
      <c r="STI69" s="287"/>
      <c r="STJ69" s="287"/>
      <c r="STK69" s="285"/>
      <c r="STL69" s="287"/>
      <c r="STM69" s="287"/>
      <c r="STN69" s="285"/>
      <c r="STO69" s="287"/>
      <c r="STP69" s="287"/>
      <c r="STQ69" s="285"/>
      <c r="STR69" s="287"/>
      <c r="STS69" s="287"/>
      <c r="STT69" s="285"/>
      <c r="STU69" s="287"/>
      <c r="STV69" s="287"/>
      <c r="STW69" s="285"/>
      <c r="STX69" s="287"/>
      <c r="STY69" s="287"/>
      <c r="STZ69" s="285"/>
      <c r="SUA69" s="287"/>
      <c r="SUB69" s="287"/>
      <c r="SUC69" s="285"/>
      <c r="SUD69" s="287"/>
      <c r="SUE69" s="287"/>
      <c r="SUF69" s="285"/>
      <c r="SUG69" s="287"/>
      <c r="SUH69" s="287"/>
      <c r="SUI69" s="285"/>
      <c r="SUJ69" s="287"/>
      <c r="SUK69" s="287"/>
      <c r="SUL69" s="285"/>
      <c r="SUM69" s="287"/>
      <c r="SUN69" s="287"/>
      <c r="SUO69" s="285"/>
      <c r="SUP69" s="287"/>
      <c r="SUQ69" s="287"/>
      <c r="SUR69" s="285"/>
      <c r="SUS69" s="287"/>
      <c r="SUT69" s="287"/>
      <c r="SUU69" s="285"/>
      <c r="SUV69" s="287"/>
      <c r="SUW69" s="287"/>
      <c r="SUX69" s="285"/>
      <c r="SUY69" s="287"/>
      <c r="SUZ69" s="287"/>
      <c r="SVA69" s="285"/>
      <c r="SVB69" s="286"/>
      <c r="SVC69" s="286"/>
      <c r="SVD69" s="286"/>
      <c r="SVE69" s="287"/>
      <c r="SVF69" s="287"/>
      <c r="SVG69" s="285"/>
      <c r="SVH69" s="286"/>
      <c r="SVI69" s="286"/>
      <c r="SVJ69" s="286"/>
      <c r="SVK69" s="287"/>
      <c r="SVL69" s="287"/>
      <c r="SVM69" s="285"/>
      <c r="SVN69" s="287"/>
      <c r="SVO69" s="287"/>
      <c r="SVP69" s="285"/>
      <c r="SVQ69" s="286"/>
      <c r="SVR69" s="286"/>
      <c r="SVS69" s="286"/>
      <c r="SVT69" s="286"/>
      <c r="SVU69" s="286"/>
      <c r="SVV69" s="286"/>
      <c r="SVW69" s="163"/>
      <c r="SVX69" s="154"/>
      <c r="SVY69" s="287"/>
      <c r="SVZ69" s="287"/>
      <c r="SWA69" s="285"/>
      <c r="SWB69" s="287"/>
      <c r="SWC69" s="287"/>
      <c r="SWD69" s="285"/>
      <c r="SWE69" s="287"/>
      <c r="SWF69" s="287"/>
      <c r="SWG69" s="285"/>
      <c r="SWH69" s="287"/>
      <c r="SWI69" s="287"/>
      <c r="SWJ69" s="285"/>
      <c r="SWK69" s="287"/>
      <c r="SWL69" s="287"/>
      <c r="SWM69" s="285"/>
      <c r="SWN69" s="287"/>
      <c r="SWO69" s="287"/>
      <c r="SWP69" s="285"/>
      <c r="SWQ69" s="287"/>
      <c r="SWR69" s="287"/>
      <c r="SWS69" s="285"/>
      <c r="SWT69" s="287"/>
      <c r="SWU69" s="287"/>
      <c r="SWV69" s="285"/>
      <c r="SWW69" s="287"/>
      <c r="SWX69" s="287"/>
      <c r="SWY69" s="285"/>
      <c r="SWZ69" s="287"/>
      <c r="SXA69" s="287"/>
      <c r="SXB69" s="285"/>
      <c r="SXC69" s="287"/>
      <c r="SXD69" s="287"/>
      <c r="SXE69" s="285"/>
      <c r="SXF69" s="287"/>
      <c r="SXG69" s="287"/>
      <c r="SXH69" s="285"/>
      <c r="SXI69" s="287"/>
      <c r="SXJ69" s="287"/>
      <c r="SXK69" s="285"/>
      <c r="SXL69" s="287"/>
      <c r="SXM69" s="287"/>
      <c r="SXN69" s="285"/>
      <c r="SXO69" s="287"/>
      <c r="SXP69" s="287"/>
      <c r="SXQ69" s="285"/>
      <c r="SXR69" s="287"/>
      <c r="SXS69" s="287"/>
      <c r="SXT69" s="285"/>
      <c r="SXU69" s="287"/>
      <c r="SXV69" s="287"/>
      <c r="SXW69" s="285"/>
      <c r="SXX69" s="287"/>
      <c r="SXY69" s="287"/>
      <c r="SXZ69" s="285"/>
      <c r="SYA69" s="287"/>
      <c r="SYB69" s="287"/>
      <c r="SYC69" s="285"/>
      <c r="SYD69" s="287"/>
      <c r="SYE69" s="287"/>
      <c r="SYF69" s="285"/>
      <c r="SYG69" s="287"/>
      <c r="SYH69" s="287"/>
      <c r="SYI69" s="285"/>
      <c r="SYJ69" s="286"/>
      <c r="SYK69" s="286"/>
      <c r="SYL69" s="286"/>
      <c r="SYM69" s="287"/>
      <c r="SYN69" s="287"/>
      <c r="SYO69" s="285"/>
      <c r="SYP69" s="286"/>
      <c r="SYQ69" s="286"/>
      <c r="SYR69" s="286"/>
      <c r="SYS69" s="287"/>
      <c r="SYT69" s="287"/>
      <c r="SYU69" s="285"/>
      <c r="SYV69" s="287"/>
      <c r="SYW69" s="287"/>
      <c r="SYX69" s="285"/>
      <c r="SYY69" s="286"/>
      <c r="SYZ69" s="286"/>
      <c r="SZA69" s="286"/>
      <c r="SZB69" s="286"/>
      <c r="SZC69" s="286"/>
      <c r="SZD69" s="286"/>
      <c r="SZE69" s="163"/>
      <c r="SZF69" s="154"/>
      <c r="SZG69" s="287"/>
      <c r="SZH69" s="287"/>
      <c r="SZI69" s="285"/>
      <c r="SZJ69" s="287"/>
      <c r="SZK69" s="287"/>
      <c r="SZL69" s="285"/>
      <c r="SZM69" s="287"/>
      <c r="SZN69" s="287"/>
      <c r="SZO69" s="285"/>
      <c r="SZP69" s="287"/>
      <c r="SZQ69" s="287"/>
      <c r="SZR69" s="285"/>
      <c r="SZS69" s="287"/>
      <c r="SZT69" s="287"/>
      <c r="SZU69" s="285"/>
      <c r="SZV69" s="287"/>
      <c r="SZW69" s="287"/>
      <c r="SZX69" s="285"/>
      <c r="SZY69" s="287"/>
      <c r="SZZ69" s="287"/>
      <c r="TAA69" s="285"/>
      <c r="TAB69" s="287"/>
      <c r="TAC69" s="287"/>
      <c r="TAD69" s="285"/>
      <c r="TAE69" s="287"/>
      <c r="TAF69" s="287"/>
      <c r="TAG69" s="285"/>
      <c r="TAH69" s="287"/>
      <c r="TAI69" s="287"/>
      <c r="TAJ69" s="285"/>
      <c r="TAK69" s="287"/>
      <c r="TAL69" s="287"/>
      <c r="TAM69" s="285"/>
      <c r="TAN69" s="287"/>
      <c r="TAO69" s="287"/>
      <c r="TAP69" s="285"/>
      <c r="TAQ69" s="287"/>
      <c r="TAR69" s="287"/>
      <c r="TAS69" s="285"/>
      <c r="TAT69" s="287"/>
      <c r="TAU69" s="287"/>
      <c r="TAV69" s="285"/>
      <c r="TAW69" s="287"/>
      <c r="TAX69" s="287"/>
      <c r="TAY69" s="285"/>
      <c r="TAZ69" s="287"/>
      <c r="TBA69" s="287"/>
      <c r="TBB69" s="285"/>
      <c r="TBC69" s="287"/>
      <c r="TBD69" s="287"/>
      <c r="TBE69" s="285"/>
      <c r="TBF69" s="287"/>
      <c r="TBG69" s="287"/>
      <c r="TBH69" s="285"/>
      <c r="TBI69" s="287"/>
      <c r="TBJ69" s="287"/>
      <c r="TBK69" s="285"/>
      <c r="TBL69" s="287"/>
      <c r="TBM69" s="287"/>
      <c r="TBN69" s="285"/>
      <c r="TBO69" s="287"/>
      <c r="TBP69" s="287"/>
      <c r="TBQ69" s="285"/>
      <c r="TBR69" s="286"/>
      <c r="TBS69" s="286"/>
      <c r="TBT69" s="286"/>
      <c r="TBU69" s="287"/>
      <c r="TBV69" s="287"/>
      <c r="TBW69" s="285"/>
      <c r="TBX69" s="286"/>
      <c r="TBY69" s="286"/>
      <c r="TBZ69" s="286"/>
      <c r="TCA69" s="287"/>
      <c r="TCB69" s="287"/>
      <c r="TCC69" s="285"/>
      <c r="TCD69" s="287"/>
      <c r="TCE69" s="287"/>
      <c r="TCF69" s="285"/>
      <c r="TCG69" s="286"/>
      <c r="TCH69" s="286"/>
      <c r="TCI69" s="286"/>
      <c r="TCJ69" s="286"/>
      <c r="TCK69" s="286"/>
      <c r="TCL69" s="286"/>
      <c r="TCM69" s="163"/>
      <c r="TCN69" s="154"/>
      <c r="TCO69" s="287"/>
      <c r="TCP69" s="287"/>
      <c r="TCQ69" s="285"/>
      <c r="TCR69" s="287"/>
      <c r="TCS69" s="287"/>
      <c r="TCT69" s="285"/>
      <c r="TCU69" s="287"/>
      <c r="TCV69" s="287"/>
      <c r="TCW69" s="285"/>
      <c r="TCX69" s="287"/>
      <c r="TCY69" s="287"/>
      <c r="TCZ69" s="285"/>
      <c r="TDA69" s="287"/>
      <c r="TDB69" s="287"/>
      <c r="TDC69" s="285"/>
      <c r="TDD69" s="287"/>
      <c r="TDE69" s="287"/>
      <c r="TDF69" s="285"/>
      <c r="TDG69" s="287"/>
      <c r="TDH69" s="287"/>
      <c r="TDI69" s="285"/>
      <c r="TDJ69" s="287"/>
      <c r="TDK69" s="287"/>
      <c r="TDL69" s="285"/>
      <c r="TDM69" s="287"/>
      <c r="TDN69" s="287"/>
      <c r="TDO69" s="285"/>
      <c r="TDP69" s="287"/>
      <c r="TDQ69" s="287"/>
      <c r="TDR69" s="285"/>
      <c r="TDS69" s="287"/>
      <c r="TDT69" s="287"/>
      <c r="TDU69" s="285"/>
      <c r="TDV69" s="287"/>
      <c r="TDW69" s="287"/>
      <c r="TDX69" s="285"/>
      <c r="TDY69" s="287"/>
      <c r="TDZ69" s="287"/>
      <c r="TEA69" s="285"/>
      <c r="TEB69" s="287"/>
      <c r="TEC69" s="287"/>
      <c r="TED69" s="285"/>
      <c r="TEE69" s="287"/>
      <c r="TEF69" s="287"/>
      <c r="TEG69" s="285"/>
      <c r="TEH69" s="287"/>
      <c r="TEI69" s="287"/>
      <c r="TEJ69" s="285"/>
      <c r="TEK69" s="287"/>
      <c r="TEL69" s="287"/>
      <c r="TEM69" s="285"/>
      <c r="TEN69" s="287"/>
      <c r="TEO69" s="287"/>
      <c r="TEP69" s="285"/>
      <c r="TEQ69" s="287"/>
      <c r="TER69" s="287"/>
      <c r="TES69" s="285"/>
      <c r="TET69" s="287"/>
      <c r="TEU69" s="287"/>
      <c r="TEV69" s="285"/>
      <c r="TEW69" s="287"/>
      <c r="TEX69" s="287"/>
      <c r="TEY69" s="285"/>
      <c r="TEZ69" s="286"/>
      <c r="TFA69" s="286"/>
      <c r="TFB69" s="286"/>
      <c r="TFC69" s="287"/>
      <c r="TFD69" s="287"/>
      <c r="TFE69" s="285"/>
      <c r="TFF69" s="286"/>
      <c r="TFG69" s="286"/>
      <c r="TFH69" s="286"/>
      <c r="TFI69" s="287"/>
      <c r="TFJ69" s="287"/>
      <c r="TFK69" s="285"/>
      <c r="TFL69" s="287"/>
      <c r="TFM69" s="287"/>
      <c r="TFN69" s="285"/>
      <c r="TFO69" s="286"/>
      <c r="TFP69" s="286"/>
      <c r="TFQ69" s="286"/>
      <c r="TFR69" s="286"/>
      <c r="TFS69" s="286"/>
      <c r="TFT69" s="286"/>
      <c r="TFU69" s="163"/>
      <c r="TFV69" s="154"/>
      <c r="TFW69" s="287"/>
      <c r="TFX69" s="287"/>
      <c r="TFY69" s="285"/>
      <c r="TFZ69" s="287"/>
      <c r="TGA69" s="287"/>
      <c r="TGB69" s="285"/>
      <c r="TGC69" s="287"/>
      <c r="TGD69" s="287"/>
      <c r="TGE69" s="285"/>
      <c r="TGF69" s="287"/>
      <c r="TGG69" s="287"/>
      <c r="TGH69" s="285"/>
      <c r="TGI69" s="287"/>
      <c r="TGJ69" s="287"/>
      <c r="TGK69" s="285"/>
      <c r="TGL69" s="287"/>
      <c r="TGM69" s="287"/>
      <c r="TGN69" s="285"/>
      <c r="TGO69" s="287"/>
      <c r="TGP69" s="287"/>
      <c r="TGQ69" s="285"/>
      <c r="TGR69" s="287"/>
      <c r="TGS69" s="287"/>
      <c r="TGT69" s="285"/>
      <c r="TGU69" s="287"/>
      <c r="TGV69" s="287"/>
      <c r="TGW69" s="285"/>
      <c r="TGX69" s="287"/>
      <c r="TGY69" s="287"/>
      <c r="TGZ69" s="285"/>
      <c r="THA69" s="287"/>
      <c r="THB69" s="287"/>
      <c r="THC69" s="285"/>
      <c r="THD69" s="287"/>
      <c r="THE69" s="287"/>
      <c r="THF69" s="285"/>
      <c r="THG69" s="287"/>
      <c r="THH69" s="287"/>
      <c r="THI69" s="285"/>
      <c r="THJ69" s="287"/>
      <c r="THK69" s="287"/>
      <c r="THL69" s="285"/>
      <c r="THM69" s="287"/>
      <c r="THN69" s="287"/>
      <c r="THO69" s="285"/>
      <c r="THP69" s="287"/>
      <c r="THQ69" s="287"/>
      <c r="THR69" s="285"/>
      <c r="THS69" s="287"/>
      <c r="THT69" s="287"/>
      <c r="THU69" s="285"/>
      <c r="THV69" s="287"/>
      <c r="THW69" s="287"/>
      <c r="THX69" s="285"/>
      <c r="THY69" s="287"/>
      <c r="THZ69" s="287"/>
      <c r="TIA69" s="285"/>
      <c r="TIB69" s="287"/>
      <c r="TIC69" s="287"/>
      <c r="TID69" s="285"/>
      <c r="TIE69" s="287"/>
      <c r="TIF69" s="287"/>
      <c r="TIG69" s="285"/>
      <c r="TIH69" s="286"/>
      <c r="TII69" s="286"/>
      <c r="TIJ69" s="286"/>
      <c r="TIK69" s="287"/>
      <c r="TIL69" s="287"/>
      <c r="TIM69" s="285"/>
      <c r="TIN69" s="286"/>
      <c r="TIO69" s="286"/>
      <c r="TIP69" s="286"/>
      <c r="TIQ69" s="287"/>
      <c r="TIR69" s="287"/>
      <c r="TIS69" s="285"/>
      <c r="TIT69" s="287"/>
      <c r="TIU69" s="287"/>
      <c r="TIV69" s="285"/>
      <c r="TIW69" s="286"/>
      <c r="TIX69" s="286"/>
      <c r="TIY69" s="286"/>
      <c r="TIZ69" s="286"/>
      <c r="TJA69" s="286"/>
      <c r="TJB69" s="286"/>
      <c r="TJC69" s="163"/>
      <c r="TJD69" s="154"/>
      <c r="TJE69" s="287"/>
      <c r="TJF69" s="287"/>
      <c r="TJG69" s="285"/>
      <c r="TJH69" s="287"/>
      <c r="TJI69" s="287"/>
      <c r="TJJ69" s="285"/>
      <c r="TJK69" s="287"/>
      <c r="TJL69" s="287"/>
      <c r="TJM69" s="285"/>
      <c r="TJN69" s="287"/>
      <c r="TJO69" s="287"/>
      <c r="TJP69" s="285"/>
      <c r="TJQ69" s="287"/>
      <c r="TJR69" s="287"/>
      <c r="TJS69" s="285"/>
      <c r="TJT69" s="287"/>
      <c r="TJU69" s="287"/>
      <c r="TJV69" s="285"/>
      <c r="TJW69" s="287"/>
      <c r="TJX69" s="287"/>
      <c r="TJY69" s="285"/>
      <c r="TJZ69" s="287"/>
      <c r="TKA69" s="287"/>
      <c r="TKB69" s="285"/>
      <c r="TKC69" s="287"/>
      <c r="TKD69" s="287"/>
      <c r="TKE69" s="285"/>
      <c r="TKF69" s="287"/>
      <c r="TKG69" s="287"/>
      <c r="TKH69" s="285"/>
      <c r="TKI69" s="287"/>
      <c r="TKJ69" s="287"/>
      <c r="TKK69" s="285"/>
      <c r="TKL69" s="287"/>
      <c r="TKM69" s="287"/>
      <c r="TKN69" s="285"/>
      <c r="TKO69" s="287"/>
      <c r="TKP69" s="287"/>
      <c r="TKQ69" s="285"/>
      <c r="TKR69" s="287"/>
      <c r="TKS69" s="287"/>
      <c r="TKT69" s="285"/>
      <c r="TKU69" s="287"/>
      <c r="TKV69" s="287"/>
      <c r="TKW69" s="285"/>
      <c r="TKX69" s="287"/>
      <c r="TKY69" s="287"/>
      <c r="TKZ69" s="285"/>
      <c r="TLA69" s="287"/>
      <c r="TLB69" s="287"/>
      <c r="TLC69" s="285"/>
      <c r="TLD69" s="287"/>
      <c r="TLE69" s="287"/>
      <c r="TLF69" s="285"/>
      <c r="TLG69" s="287"/>
      <c r="TLH69" s="287"/>
      <c r="TLI69" s="285"/>
      <c r="TLJ69" s="287"/>
      <c r="TLK69" s="287"/>
      <c r="TLL69" s="285"/>
      <c r="TLM69" s="287"/>
      <c r="TLN69" s="287"/>
      <c r="TLO69" s="285"/>
      <c r="TLP69" s="286"/>
      <c r="TLQ69" s="286"/>
      <c r="TLR69" s="286"/>
      <c r="TLS69" s="287"/>
      <c r="TLT69" s="287"/>
      <c r="TLU69" s="285"/>
      <c r="TLV69" s="286"/>
      <c r="TLW69" s="286"/>
      <c r="TLX69" s="286"/>
      <c r="TLY69" s="287"/>
      <c r="TLZ69" s="287"/>
      <c r="TMA69" s="285"/>
      <c r="TMB69" s="287"/>
      <c r="TMC69" s="287"/>
      <c r="TMD69" s="285"/>
      <c r="TME69" s="286"/>
      <c r="TMF69" s="286"/>
      <c r="TMG69" s="286"/>
      <c r="TMH69" s="286"/>
      <c r="TMI69" s="286"/>
      <c r="TMJ69" s="286"/>
      <c r="TMK69" s="163"/>
      <c r="TML69" s="154"/>
      <c r="TMM69" s="287"/>
      <c r="TMN69" s="287"/>
      <c r="TMO69" s="285"/>
      <c r="TMP69" s="287"/>
      <c r="TMQ69" s="287"/>
      <c r="TMR69" s="285"/>
      <c r="TMS69" s="287"/>
      <c r="TMT69" s="287"/>
      <c r="TMU69" s="285"/>
      <c r="TMV69" s="287"/>
      <c r="TMW69" s="287"/>
      <c r="TMX69" s="285"/>
      <c r="TMY69" s="287"/>
      <c r="TMZ69" s="287"/>
      <c r="TNA69" s="285"/>
      <c r="TNB69" s="287"/>
      <c r="TNC69" s="287"/>
      <c r="TND69" s="285"/>
      <c r="TNE69" s="287"/>
      <c r="TNF69" s="287"/>
      <c r="TNG69" s="285"/>
      <c r="TNH69" s="287"/>
      <c r="TNI69" s="287"/>
      <c r="TNJ69" s="285"/>
      <c r="TNK69" s="287"/>
      <c r="TNL69" s="287"/>
      <c r="TNM69" s="285"/>
      <c r="TNN69" s="287"/>
      <c r="TNO69" s="287"/>
      <c r="TNP69" s="285"/>
      <c r="TNQ69" s="287"/>
      <c r="TNR69" s="287"/>
      <c r="TNS69" s="285"/>
      <c r="TNT69" s="287"/>
      <c r="TNU69" s="287"/>
      <c r="TNV69" s="285"/>
      <c r="TNW69" s="287"/>
      <c r="TNX69" s="287"/>
      <c r="TNY69" s="285"/>
      <c r="TNZ69" s="287"/>
      <c r="TOA69" s="287"/>
      <c r="TOB69" s="285"/>
      <c r="TOC69" s="287"/>
      <c r="TOD69" s="287"/>
      <c r="TOE69" s="285"/>
      <c r="TOF69" s="287"/>
      <c r="TOG69" s="287"/>
      <c r="TOH69" s="285"/>
      <c r="TOI69" s="287"/>
      <c r="TOJ69" s="287"/>
      <c r="TOK69" s="285"/>
      <c r="TOL69" s="287"/>
      <c r="TOM69" s="287"/>
      <c r="TON69" s="285"/>
      <c r="TOO69" s="287"/>
      <c r="TOP69" s="287"/>
      <c r="TOQ69" s="285"/>
      <c r="TOR69" s="287"/>
      <c r="TOS69" s="287"/>
      <c r="TOT69" s="285"/>
      <c r="TOU69" s="287"/>
      <c r="TOV69" s="287"/>
      <c r="TOW69" s="285"/>
      <c r="TOX69" s="286"/>
      <c r="TOY69" s="286"/>
      <c r="TOZ69" s="286"/>
      <c r="TPA69" s="287"/>
      <c r="TPB69" s="287"/>
      <c r="TPC69" s="285"/>
      <c r="TPD69" s="286"/>
      <c r="TPE69" s="286"/>
      <c r="TPF69" s="286"/>
      <c r="TPG69" s="287"/>
      <c r="TPH69" s="287"/>
      <c r="TPI69" s="285"/>
      <c r="TPJ69" s="287"/>
      <c r="TPK69" s="287"/>
      <c r="TPL69" s="285"/>
      <c r="TPM69" s="286"/>
      <c r="TPN69" s="286"/>
      <c r="TPO69" s="286"/>
      <c r="TPP69" s="286"/>
      <c r="TPQ69" s="286"/>
      <c r="TPR69" s="286"/>
      <c r="TPS69" s="163"/>
      <c r="TPT69" s="154"/>
      <c r="TPU69" s="287"/>
      <c r="TPV69" s="287"/>
      <c r="TPW69" s="285"/>
      <c r="TPX69" s="287"/>
      <c r="TPY69" s="287"/>
      <c r="TPZ69" s="285"/>
      <c r="TQA69" s="287"/>
      <c r="TQB69" s="287"/>
      <c r="TQC69" s="285"/>
      <c r="TQD69" s="287"/>
      <c r="TQE69" s="287"/>
      <c r="TQF69" s="285"/>
      <c r="TQG69" s="287"/>
      <c r="TQH69" s="287"/>
      <c r="TQI69" s="285"/>
      <c r="TQJ69" s="287"/>
      <c r="TQK69" s="287"/>
      <c r="TQL69" s="285"/>
      <c r="TQM69" s="287"/>
      <c r="TQN69" s="287"/>
      <c r="TQO69" s="285"/>
      <c r="TQP69" s="287"/>
      <c r="TQQ69" s="287"/>
      <c r="TQR69" s="285"/>
      <c r="TQS69" s="287"/>
      <c r="TQT69" s="287"/>
      <c r="TQU69" s="285"/>
      <c r="TQV69" s="287"/>
      <c r="TQW69" s="287"/>
      <c r="TQX69" s="285"/>
      <c r="TQY69" s="287"/>
      <c r="TQZ69" s="287"/>
      <c r="TRA69" s="285"/>
      <c r="TRB69" s="287"/>
      <c r="TRC69" s="287"/>
      <c r="TRD69" s="285"/>
      <c r="TRE69" s="287"/>
      <c r="TRF69" s="287"/>
      <c r="TRG69" s="285"/>
      <c r="TRH69" s="287"/>
      <c r="TRI69" s="287"/>
      <c r="TRJ69" s="285"/>
      <c r="TRK69" s="287"/>
      <c r="TRL69" s="287"/>
      <c r="TRM69" s="285"/>
      <c r="TRN69" s="287"/>
      <c r="TRO69" s="287"/>
      <c r="TRP69" s="285"/>
      <c r="TRQ69" s="287"/>
      <c r="TRR69" s="287"/>
      <c r="TRS69" s="285"/>
      <c r="TRT69" s="287"/>
      <c r="TRU69" s="287"/>
      <c r="TRV69" s="285"/>
      <c r="TRW69" s="287"/>
      <c r="TRX69" s="287"/>
      <c r="TRY69" s="285"/>
      <c r="TRZ69" s="287"/>
      <c r="TSA69" s="287"/>
      <c r="TSB69" s="285"/>
      <c r="TSC69" s="287"/>
      <c r="TSD69" s="287"/>
      <c r="TSE69" s="285"/>
      <c r="TSF69" s="286"/>
      <c r="TSG69" s="286"/>
      <c r="TSH69" s="286"/>
      <c r="TSI69" s="287"/>
      <c r="TSJ69" s="287"/>
      <c r="TSK69" s="285"/>
      <c r="TSL69" s="286"/>
      <c r="TSM69" s="286"/>
      <c r="TSN69" s="286"/>
      <c r="TSO69" s="287"/>
      <c r="TSP69" s="287"/>
      <c r="TSQ69" s="285"/>
      <c r="TSR69" s="287"/>
      <c r="TSS69" s="287"/>
      <c r="TST69" s="285"/>
      <c r="TSU69" s="286"/>
      <c r="TSV69" s="286"/>
      <c r="TSW69" s="286"/>
      <c r="TSX69" s="286"/>
      <c r="TSY69" s="286"/>
      <c r="TSZ69" s="286"/>
      <c r="TTA69" s="163"/>
      <c r="TTB69" s="154"/>
      <c r="TTC69" s="287"/>
      <c r="TTD69" s="287"/>
      <c r="TTE69" s="285"/>
      <c r="TTF69" s="287"/>
      <c r="TTG69" s="287"/>
      <c r="TTH69" s="285"/>
      <c r="TTI69" s="287"/>
      <c r="TTJ69" s="287"/>
      <c r="TTK69" s="285"/>
      <c r="TTL69" s="287"/>
      <c r="TTM69" s="287"/>
      <c r="TTN69" s="285"/>
      <c r="TTO69" s="287"/>
      <c r="TTP69" s="287"/>
      <c r="TTQ69" s="285"/>
      <c r="TTR69" s="287"/>
      <c r="TTS69" s="287"/>
      <c r="TTT69" s="285"/>
      <c r="TTU69" s="287"/>
      <c r="TTV69" s="287"/>
      <c r="TTW69" s="285"/>
      <c r="TTX69" s="287"/>
      <c r="TTY69" s="287"/>
      <c r="TTZ69" s="285"/>
      <c r="TUA69" s="287"/>
      <c r="TUB69" s="287"/>
      <c r="TUC69" s="285"/>
      <c r="TUD69" s="287"/>
      <c r="TUE69" s="287"/>
      <c r="TUF69" s="285"/>
      <c r="TUG69" s="287"/>
      <c r="TUH69" s="287"/>
      <c r="TUI69" s="285"/>
      <c r="TUJ69" s="287"/>
      <c r="TUK69" s="287"/>
      <c r="TUL69" s="285"/>
      <c r="TUM69" s="287"/>
      <c r="TUN69" s="287"/>
      <c r="TUO69" s="285"/>
      <c r="TUP69" s="287"/>
      <c r="TUQ69" s="287"/>
      <c r="TUR69" s="285"/>
      <c r="TUS69" s="287"/>
      <c r="TUT69" s="287"/>
      <c r="TUU69" s="285"/>
      <c r="TUV69" s="287"/>
      <c r="TUW69" s="287"/>
      <c r="TUX69" s="285"/>
      <c r="TUY69" s="287"/>
      <c r="TUZ69" s="287"/>
      <c r="TVA69" s="285"/>
      <c r="TVB69" s="287"/>
      <c r="TVC69" s="287"/>
      <c r="TVD69" s="285"/>
      <c r="TVE69" s="287"/>
      <c r="TVF69" s="287"/>
      <c r="TVG69" s="285"/>
      <c r="TVH69" s="287"/>
      <c r="TVI69" s="287"/>
      <c r="TVJ69" s="285"/>
      <c r="TVK69" s="287"/>
      <c r="TVL69" s="287"/>
      <c r="TVM69" s="285"/>
      <c r="TVN69" s="286"/>
      <c r="TVO69" s="286"/>
      <c r="TVP69" s="286"/>
      <c r="TVQ69" s="287"/>
      <c r="TVR69" s="287"/>
      <c r="TVS69" s="285"/>
      <c r="TVT69" s="286"/>
      <c r="TVU69" s="286"/>
      <c r="TVV69" s="286"/>
      <c r="TVW69" s="287"/>
      <c r="TVX69" s="287"/>
      <c r="TVY69" s="285"/>
      <c r="TVZ69" s="287"/>
      <c r="TWA69" s="287"/>
      <c r="TWB69" s="285"/>
      <c r="TWC69" s="286"/>
      <c r="TWD69" s="286"/>
      <c r="TWE69" s="286"/>
      <c r="TWF69" s="286"/>
      <c r="TWG69" s="286"/>
      <c r="TWH69" s="286"/>
      <c r="TWI69" s="163"/>
      <c r="TWJ69" s="154"/>
      <c r="TWK69" s="287"/>
      <c r="TWL69" s="287"/>
      <c r="TWM69" s="285"/>
      <c r="TWN69" s="287"/>
      <c r="TWO69" s="287"/>
      <c r="TWP69" s="285"/>
      <c r="TWQ69" s="287"/>
      <c r="TWR69" s="287"/>
      <c r="TWS69" s="285"/>
      <c r="TWT69" s="287"/>
      <c r="TWU69" s="287"/>
      <c r="TWV69" s="285"/>
      <c r="TWW69" s="287"/>
      <c r="TWX69" s="287"/>
      <c r="TWY69" s="285"/>
      <c r="TWZ69" s="287"/>
      <c r="TXA69" s="287"/>
      <c r="TXB69" s="285"/>
      <c r="TXC69" s="287"/>
      <c r="TXD69" s="287"/>
      <c r="TXE69" s="285"/>
      <c r="TXF69" s="287"/>
      <c r="TXG69" s="287"/>
      <c r="TXH69" s="285"/>
      <c r="TXI69" s="287"/>
      <c r="TXJ69" s="287"/>
      <c r="TXK69" s="285"/>
      <c r="TXL69" s="287"/>
      <c r="TXM69" s="287"/>
      <c r="TXN69" s="285"/>
      <c r="TXO69" s="287"/>
      <c r="TXP69" s="287"/>
      <c r="TXQ69" s="285"/>
      <c r="TXR69" s="287"/>
      <c r="TXS69" s="287"/>
      <c r="TXT69" s="285"/>
      <c r="TXU69" s="287"/>
      <c r="TXV69" s="287"/>
      <c r="TXW69" s="285"/>
      <c r="TXX69" s="287"/>
      <c r="TXY69" s="287"/>
      <c r="TXZ69" s="285"/>
      <c r="TYA69" s="287"/>
      <c r="TYB69" s="287"/>
      <c r="TYC69" s="285"/>
      <c r="TYD69" s="287"/>
      <c r="TYE69" s="287"/>
      <c r="TYF69" s="285"/>
      <c r="TYG69" s="287"/>
      <c r="TYH69" s="287"/>
      <c r="TYI69" s="285"/>
      <c r="TYJ69" s="287"/>
      <c r="TYK69" s="287"/>
      <c r="TYL69" s="285"/>
      <c r="TYM69" s="287"/>
      <c r="TYN69" s="287"/>
      <c r="TYO69" s="285"/>
      <c r="TYP69" s="287"/>
      <c r="TYQ69" s="287"/>
      <c r="TYR69" s="285"/>
      <c r="TYS69" s="287"/>
      <c r="TYT69" s="287"/>
      <c r="TYU69" s="285"/>
      <c r="TYV69" s="286"/>
      <c r="TYW69" s="286"/>
      <c r="TYX69" s="286"/>
      <c r="TYY69" s="287"/>
      <c r="TYZ69" s="287"/>
      <c r="TZA69" s="285"/>
      <c r="TZB69" s="286"/>
      <c r="TZC69" s="286"/>
      <c r="TZD69" s="286"/>
      <c r="TZE69" s="287"/>
      <c r="TZF69" s="287"/>
      <c r="TZG69" s="285"/>
      <c r="TZH69" s="287"/>
      <c r="TZI69" s="287"/>
      <c r="TZJ69" s="285"/>
      <c r="TZK69" s="286"/>
      <c r="TZL69" s="286"/>
      <c r="TZM69" s="286"/>
      <c r="TZN69" s="286"/>
      <c r="TZO69" s="286"/>
      <c r="TZP69" s="286"/>
      <c r="TZQ69" s="163"/>
      <c r="TZR69" s="154"/>
      <c r="TZS69" s="287"/>
      <c r="TZT69" s="287"/>
      <c r="TZU69" s="285"/>
      <c r="TZV69" s="287"/>
      <c r="TZW69" s="287"/>
      <c r="TZX69" s="285"/>
      <c r="TZY69" s="287"/>
      <c r="TZZ69" s="287"/>
      <c r="UAA69" s="285"/>
      <c r="UAB69" s="287"/>
      <c r="UAC69" s="287"/>
      <c r="UAD69" s="285"/>
      <c r="UAE69" s="287"/>
      <c r="UAF69" s="287"/>
      <c r="UAG69" s="285"/>
      <c r="UAH69" s="287"/>
      <c r="UAI69" s="287"/>
      <c r="UAJ69" s="285"/>
      <c r="UAK69" s="287"/>
      <c r="UAL69" s="287"/>
      <c r="UAM69" s="285"/>
      <c r="UAN69" s="287"/>
      <c r="UAO69" s="287"/>
      <c r="UAP69" s="285"/>
      <c r="UAQ69" s="287"/>
      <c r="UAR69" s="287"/>
      <c r="UAS69" s="285"/>
      <c r="UAT69" s="287"/>
      <c r="UAU69" s="287"/>
      <c r="UAV69" s="285"/>
      <c r="UAW69" s="287"/>
      <c r="UAX69" s="287"/>
      <c r="UAY69" s="285"/>
      <c r="UAZ69" s="287"/>
      <c r="UBA69" s="287"/>
      <c r="UBB69" s="285"/>
      <c r="UBC69" s="287"/>
      <c r="UBD69" s="287"/>
      <c r="UBE69" s="285"/>
      <c r="UBF69" s="287"/>
      <c r="UBG69" s="287"/>
      <c r="UBH69" s="285"/>
      <c r="UBI69" s="287"/>
      <c r="UBJ69" s="287"/>
      <c r="UBK69" s="285"/>
      <c r="UBL69" s="287"/>
      <c r="UBM69" s="287"/>
      <c r="UBN69" s="285"/>
      <c r="UBO69" s="287"/>
      <c r="UBP69" s="287"/>
      <c r="UBQ69" s="285"/>
      <c r="UBR69" s="287"/>
      <c r="UBS69" s="287"/>
      <c r="UBT69" s="285"/>
      <c r="UBU69" s="287"/>
      <c r="UBV69" s="287"/>
      <c r="UBW69" s="285"/>
      <c r="UBX69" s="287"/>
      <c r="UBY69" s="287"/>
      <c r="UBZ69" s="285"/>
      <c r="UCA69" s="287"/>
      <c r="UCB69" s="287"/>
      <c r="UCC69" s="285"/>
      <c r="UCD69" s="286"/>
      <c r="UCE69" s="286"/>
      <c r="UCF69" s="286"/>
      <c r="UCG69" s="287"/>
      <c r="UCH69" s="287"/>
      <c r="UCI69" s="285"/>
      <c r="UCJ69" s="286"/>
      <c r="UCK69" s="286"/>
      <c r="UCL69" s="286"/>
      <c r="UCM69" s="287"/>
      <c r="UCN69" s="287"/>
      <c r="UCO69" s="285"/>
      <c r="UCP69" s="287"/>
      <c r="UCQ69" s="287"/>
      <c r="UCR69" s="285"/>
      <c r="UCS69" s="286"/>
      <c r="UCT69" s="286"/>
      <c r="UCU69" s="286"/>
      <c r="UCV69" s="286"/>
      <c r="UCW69" s="286"/>
      <c r="UCX69" s="286"/>
      <c r="UCY69" s="163"/>
      <c r="UCZ69" s="154"/>
      <c r="UDA69" s="287"/>
      <c r="UDB69" s="287"/>
      <c r="UDC69" s="285"/>
      <c r="UDD69" s="287"/>
      <c r="UDE69" s="287"/>
      <c r="UDF69" s="285"/>
      <c r="UDG69" s="287"/>
      <c r="UDH69" s="287"/>
      <c r="UDI69" s="285"/>
      <c r="UDJ69" s="287"/>
      <c r="UDK69" s="287"/>
      <c r="UDL69" s="285"/>
      <c r="UDM69" s="287"/>
      <c r="UDN69" s="287"/>
      <c r="UDO69" s="285"/>
      <c r="UDP69" s="287"/>
      <c r="UDQ69" s="287"/>
      <c r="UDR69" s="285"/>
      <c r="UDS69" s="287"/>
      <c r="UDT69" s="287"/>
      <c r="UDU69" s="285"/>
      <c r="UDV69" s="287"/>
      <c r="UDW69" s="287"/>
      <c r="UDX69" s="285"/>
      <c r="UDY69" s="287"/>
      <c r="UDZ69" s="287"/>
      <c r="UEA69" s="285"/>
      <c r="UEB69" s="287"/>
      <c r="UEC69" s="287"/>
      <c r="UED69" s="285"/>
      <c r="UEE69" s="287"/>
      <c r="UEF69" s="287"/>
      <c r="UEG69" s="285"/>
      <c r="UEH69" s="287"/>
      <c r="UEI69" s="287"/>
      <c r="UEJ69" s="285"/>
      <c r="UEK69" s="287"/>
      <c r="UEL69" s="287"/>
      <c r="UEM69" s="285"/>
      <c r="UEN69" s="287"/>
      <c r="UEO69" s="287"/>
      <c r="UEP69" s="285"/>
      <c r="UEQ69" s="287"/>
      <c r="UER69" s="287"/>
      <c r="UES69" s="285"/>
      <c r="UET69" s="287"/>
      <c r="UEU69" s="287"/>
      <c r="UEV69" s="285"/>
      <c r="UEW69" s="287"/>
      <c r="UEX69" s="287"/>
      <c r="UEY69" s="285"/>
      <c r="UEZ69" s="287"/>
      <c r="UFA69" s="287"/>
      <c r="UFB69" s="285"/>
      <c r="UFC69" s="287"/>
      <c r="UFD69" s="287"/>
      <c r="UFE69" s="285"/>
      <c r="UFF69" s="287"/>
      <c r="UFG69" s="287"/>
      <c r="UFH69" s="285"/>
      <c r="UFI69" s="287"/>
      <c r="UFJ69" s="287"/>
      <c r="UFK69" s="285"/>
      <c r="UFL69" s="286"/>
      <c r="UFM69" s="286"/>
      <c r="UFN69" s="286"/>
      <c r="UFO69" s="287"/>
      <c r="UFP69" s="287"/>
      <c r="UFQ69" s="285"/>
      <c r="UFR69" s="286"/>
      <c r="UFS69" s="286"/>
      <c r="UFT69" s="286"/>
      <c r="UFU69" s="287"/>
      <c r="UFV69" s="287"/>
      <c r="UFW69" s="285"/>
      <c r="UFX69" s="287"/>
      <c r="UFY69" s="287"/>
      <c r="UFZ69" s="285"/>
      <c r="UGA69" s="286"/>
      <c r="UGB69" s="286"/>
      <c r="UGC69" s="286"/>
      <c r="UGD69" s="286"/>
      <c r="UGE69" s="286"/>
      <c r="UGF69" s="286"/>
      <c r="UGG69" s="163"/>
      <c r="UGH69" s="154"/>
      <c r="UGI69" s="287"/>
      <c r="UGJ69" s="287"/>
      <c r="UGK69" s="285"/>
      <c r="UGL69" s="287"/>
      <c r="UGM69" s="287"/>
      <c r="UGN69" s="285"/>
      <c r="UGO69" s="287"/>
      <c r="UGP69" s="287"/>
      <c r="UGQ69" s="285"/>
      <c r="UGR69" s="287"/>
      <c r="UGS69" s="287"/>
      <c r="UGT69" s="285"/>
      <c r="UGU69" s="287"/>
      <c r="UGV69" s="287"/>
      <c r="UGW69" s="285"/>
      <c r="UGX69" s="287"/>
      <c r="UGY69" s="287"/>
      <c r="UGZ69" s="285"/>
      <c r="UHA69" s="287"/>
      <c r="UHB69" s="287"/>
      <c r="UHC69" s="285"/>
      <c r="UHD69" s="287"/>
      <c r="UHE69" s="287"/>
      <c r="UHF69" s="285"/>
      <c r="UHG69" s="287"/>
      <c r="UHH69" s="287"/>
      <c r="UHI69" s="285"/>
      <c r="UHJ69" s="287"/>
      <c r="UHK69" s="287"/>
      <c r="UHL69" s="285"/>
      <c r="UHM69" s="287"/>
      <c r="UHN69" s="287"/>
      <c r="UHO69" s="285"/>
      <c r="UHP69" s="287"/>
      <c r="UHQ69" s="287"/>
      <c r="UHR69" s="285"/>
      <c r="UHS69" s="287"/>
      <c r="UHT69" s="287"/>
      <c r="UHU69" s="285"/>
      <c r="UHV69" s="287"/>
      <c r="UHW69" s="287"/>
      <c r="UHX69" s="285"/>
      <c r="UHY69" s="287"/>
      <c r="UHZ69" s="287"/>
      <c r="UIA69" s="285"/>
      <c r="UIB69" s="287"/>
      <c r="UIC69" s="287"/>
      <c r="UID69" s="285"/>
      <c r="UIE69" s="287"/>
      <c r="UIF69" s="287"/>
      <c r="UIG69" s="285"/>
      <c r="UIH69" s="287"/>
      <c r="UII69" s="287"/>
      <c r="UIJ69" s="285"/>
      <c r="UIK69" s="287"/>
      <c r="UIL69" s="287"/>
      <c r="UIM69" s="285"/>
      <c r="UIN69" s="287"/>
      <c r="UIO69" s="287"/>
      <c r="UIP69" s="285"/>
      <c r="UIQ69" s="287"/>
      <c r="UIR69" s="287"/>
      <c r="UIS69" s="285"/>
      <c r="UIT69" s="286"/>
      <c r="UIU69" s="286"/>
      <c r="UIV69" s="286"/>
      <c r="UIW69" s="287"/>
      <c r="UIX69" s="287"/>
      <c r="UIY69" s="285"/>
      <c r="UIZ69" s="286"/>
      <c r="UJA69" s="286"/>
      <c r="UJB69" s="286"/>
      <c r="UJC69" s="287"/>
      <c r="UJD69" s="287"/>
      <c r="UJE69" s="285"/>
      <c r="UJF69" s="287"/>
      <c r="UJG69" s="287"/>
      <c r="UJH69" s="285"/>
      <c r="UJI69" s="286"/>
      <c r="UJJ69" s="286"/>
      <c r="UJK69" s="286"/>
      <c r="UJL69" s="286"/>
      <c r="UJM69" s="286"/>
      <c r="UJN69" s="286"/>
      <c r="UJO69" s="163"/>
      <c r="UJP69" s="154"/>
      <c r="UJQ69" s="287"/>
      <c r="UJR69" s="287"/>
      <c r="UJS69" s="285"/>
      <c r="UJT69" s="287"/>
      <c r="UJU69" s="287"/>
      <c r="UJV69" s="285"/>
      <c r="UJW69" s="287"/>
      <c r="UJX69" s="287"/>
      <c r="UJY69" s="285"/>
      <c r="UJZ69" s="287"/>
      <c r="UKA69" s="287"/>
      <c r="UKB69" s="285"/>
      <c r="UKC69" s="287"/>
      <c r="UKD69" s="287"/>
      <c r="UKE69" s="285"/>
      <c r="UKF69" s="287"/>
      <c r="UKG69" s="287"/>
      <c r="UKH69" s="285"/>
      <c r="UKI69" s="287"/>
      <c r="UKJ69" s="287"/>
      <c r="UKK69" s="285"/>
      <c r="UKL69" s="287"/>
      <c r="UKM69" s="287"/>
      <c r="UKN69" s="285"/>
      <c r="UKO69" s="287"/>
      <c r="UKP69" s="287"/>
      <c r="UKQ69" s="285"/>
      <c r="UKR69" s="287"/>
      <c r="UKS69" s="287"/>
      <c r="UKT69" s="285"/>
      <c r="UKU69" s="287"/>
      <c r="UKV69" s="287"/>
      <c r="UKW69" s="285"/>
      <c r="UKX69" s="287"/>
      <c r="UKY69" s="287"/>
      <c r="UKZ69" s="285"/>
      <c r="ULA69" s="287"/>
      <c r="ULB69" s="287"/>
      <c r="ULC69" s="285"/>
      <c r="ULD69" s="287"/>
      <c r="ULE69" s="287"/>
      <c r="ULF69" s="285"/>
      <c r="ULG69" s="287"/>
      <c r="ULH69" s="287"/>
      <c r="ULI69" s="285"/>
      <c r="ULJ69" s="287"/>
      <c r="ULK69" s="287"/>
      <c r="ULL69" s="285"/>
      <c r="ULM69" s="287"/>
      <c r="ULN69" s="287"/>
      <c r="ULO69" s="285"/>
      <c r="ULP69" s="287"/>
      <c r="ULQ69" s="287"/>
      <c r="ULR69" s="285"/>
      <c r="ULS69" s="287"/>
      <c r="ULT69" s="287"/>
      <c r="ULU69" s="285"/>
      <c r="ULV69" s="287"/>
      <c r="ULW69" s="287"/>
      <c r="ULX69" s="285"/>
      <c r="ULY69" s="287"/>
      <c r="ULZ69" s="287"/>
      <c r="UMA69" s="285"/>
      <c r="UMB69" s="286"/>
      <c r="UMC69" s="286"/>
      <c r="UMD69" s="286"/>
      <c r="UME69" s="287"/>
      <c r="UMF69" s="287"/>
      <c r="UMG69" s="285"/>
      <c r="UMH69" s="286"/>
      <c r="UMI69" s="286"/>
      <c r="UMJ69" s="286"/>
      <c r="UMK69" s="287"/>
      <c r="UML69" s="287"/>
      <c r="UMM69" s="285"/>
      <c r="UMN69" s="287"/>
      <c r="UMO69" s="287"/>
      <c r="UMP69" s="285"/>
      <c r="UMQ69" s="286"/>
      <c r="UMR69" s="286"/>
      <c r="UMS69" s="286"/>
      <c r="UMT69" s="286"/>
      <c r="UMU69" s="286"/>
      <c r="UMV69" s="286"/>
      <c r="UMW69" s="163"/>
      <c r="UMX69" s="154"/>
      <c r="UMY69" s="287"/>
      <c r="UMZ69" s="287"/>
      <c r="UNA69" s="285"/>
      <c r="UNB69" s="287"/>
      <c r="UNC69" s="287"/>
      <c r="UND69" s="285"/>
      <c r="UNE69" s="287"/>
      <c r="UNF69" s="287"/>
      <c r="UNG69" s="285"/>
      <c r="UNH69" s="287"/>
      <c r="UNI69" s="287"/>
      <c r="UNJ69" s="285"/>
      <c r="UNK69" s="287"/>
      <c r="UNL69" s="287"/>
      <c r="UNM69" s="285"/>
      <c r="UNN69" s="287"/>
      <c r="UNO69" s="287"/>
      <c r="UNP69" s="285"/>
      <c r="UNQ69" s="287"/>
      <c r="UNR69" s="287"/>
      <c r="UNS69" s="285"/>
      <c r="UNT69" s="287"/>
      <c r="UNU69" s="287"/>
      <c r="UNV69" s="285"/>
      <c r="UNW69" s="287"/>
      <c r="UNX69" s="287"/>
      <c r="UNY69" s="285"/>
      <c r="UNZ69" s="287"/>
      <c r="UOA69" s="287"/>
      <c r="UOB69" s="285"/>
      <c r="UOC69" s="287"/>
      <c r="UOD69" s="287"/>
      <c r="UOE69" s="285"/>
      <c r="UOF69" s="287"/>
      <c r="UOG69" s="287"/>
      <c r="UOH69" s="285"/>
      <c r="UOI69" s="287"/>
      <c r="UOJ69" s="287"/>
      <c r="UOK69" s="285"/>
      <c r="UOL69" s="287"/>
      <c r="UOM69" s="287"/>
      <c r="UON69" s="285"/>
      <c r="UOO69" s="287"/>
      <c r="UOP69" s="287"/>
      <c r="UOQ69" s="285"/>
      <c r="UOR69" s="287"/>
      <c r="UOS69" s="287"/>
      <c r="UOT69" s="285"/>
      <c r="UOU69" s="287"/>
      <c r="UOV69" s="287"/>
      <c r="UOW69" s="285"/>
      <c r="UOX69" s="287"/>
      <c r="UOY69" s="287"/>
      <c r="UOZ69" s="285"/>
      <c r="UPA69" s="287"/>
      <c r="UPB69" s="287"/>
      <c r="UPC69" s="285"/>
      <c r="UPD69" s="287"/>
      <c r="UPE69" s="287"/>
      <c r="UPF69" s="285"/>
      <c r="UPG69" s="287"/>
      <c r="UPH69" s="287"/>
      <c r="UPI69" s="285"/>
      <c r="UPJ69" s="286"/>
      <c r="UPK69" s="286"/>
      <c r="UPL69" s="286"/>
      <c r="UPM69" s="287"/>
      <c r="UPN69" s="287"/>
      <c r="UPO69" s="285"/>
      <c r="UPP69" s="286"/>
      <c r="UPQ69" s="286"/>
      <c r="UPR69" s="286"/>
      <c r="UPS69" s="287"/>
      <c r="UPT69" s="287"/>
      <c r="UPU69" s="285"/>
      <c r="UPV69" s="287"/>
      <c r="UPW69" s="287"/>
      <c r="UPX69" s="285"/>
      <c r="UPY69" s="286"/>
      <c r="UPZ69" s="286"/>
      <c r="UQA69" s="286"/>
      <c r="UQB69" s="286"/>
      <c r="UQC69" s="286"/>
      <c r="UQD69" s="286"/>
      <c r="UQE69" s="163"/>
      <c r="UQF69" s="154"/>
      <c r="UQG69" s="287"/>
      <c r="UQH69" s="287"/>
      <c r="UQI69" s="285"/>
      <c r="UQJ69" s="287"/>
      <c r="UQK69" s="287"/>
      <c r="UQL69" s="285"/>
      <c r="UQM69" s="287"/>
      <c r="UQN69" s="287"/>
      <c r="UQO69" s="285"/>
      <c r="UQP69" s="287"/>
      <c r="UQQ69" s="287"/>
      <c r="UQR69" s="285"/>
      <c r="UQS69" s="287"/>
      <c r="UQT69" s="287"/>
      <c r="UQU69" s="285"/>
      <c r="UQV69" s="287"/>
      <c r="UQW69" s="287"/>
      <c r="UQX69" s="285"/>
      <c r="UQY69" s="287"/>
      <c r="UQZ69" s="287"/>
      <c r="URA69" s="285"/>
      <c r="URB69" s="287"/>
      <c r="URC69" s="287"/>
      <c r="URD69" s="285"/>
      <c r="URE69" s="287"/>
      <c r="URF69" s="287"/>
      <c r="URG69" s="285"/>
      <c r="URH69" s="287"/>
      <c r="URI69" s="287"/>
      <c r="URJ69" s="285"/>
      <c r="URK69" s="287"/>
      <c r="URL69" s="287"/>
      <c r="URM69" s="285"/>
      <c r="URN69" s="287"/>
      <c r="URO69" s="287"/>
      <c r="URP69" s="285"/>
      <c r="URQ69" s="287"/>
      <c r="URR69" s="287"/>
      <c r="URS69" s="285"/>
      <c r="URT69" s="287"/>
      <c r="URU69" s="287"/>
      <c r="URV69" s="285"/>
      <c r="URW69" s="287"/>
      <c r="URX69" s="287"/>
      <c r="URY69" s="285"/>
      <c r="URZ69" s="287"/>
      <c r="USA69" s="287"/>
      <c r="USB69" s="285"/>
      <c r="USC69" s="287"/>
      <c r="USD69" s="287"/>
      <c r="USE69" s="285"/>
      <c r="USF69" s="287"/>
      <c r="USG69" s="287"/>
      <c r="USH69" s="285"/>
      <c r="USI69" s="287"/>
      <c r="USJ69" s="287"/>
      <c r="USK69" s="285"/>
      <c r="USL69" s="287"/>
      <c r="USM69" s="287"/>
      <c r="USN69" s="285"/>
      <c r="USO69" s="287"/>
      <c r="USP69" s="287"/>
      <c r="USQ69" s="285"/>
      <c r="USR69" s="286"/>
      <c r="USS69" s="286"/>
      <c r="UST69" s="286"/>
      <c r="USU69" s="287"/>
      <c r="USV69" s="287"/>
      <c r="USW69" s="285"/>
      <c r="USX69" s="286"/>
      <c r="USY69" s="286"/>
      <c r="USZ69" s="286"/>
      <c r="UTA69" s="287"/>
      <c r="UTB69" s="287"/>
      <c r="UTC69" s="285"/>
      <c r="UTD69" s="287"/>
      <c r="UTE69" s="287"/>
      <c r="UTF69" s="285"/>
      <c r="UTG69" s="286"/>
      <c r="UTH69" s="286"/>
      <c r="UTI69" s="286"/>
      <c r="UTJ69" s="286"/>
      <c r="UTK69" s="286"/>
      <c r="UTL69" s="286"/>
      <c r="UTM69" s="163"/>
      <c r="UTN69" s="154"/>
      <c r="UTO69" s="287"/>
      <c r="UTP69" s="287"/>
      <c r="UTQ69" s="285"/>
      <c r="UTR69" s="287"/>
      <c r="UTS69" s="287"/>
      <c r="UTT69" s="285"/>
      <c r="UTU69" s="287"/>
      <c r="UTV69" s="287"/>
      <c r="UTW69" s="285"/>
      <c r="UTX69" s="287"/>
      <c r="UTY69" s="287"/>
      <c r="UTZ69" s="285"/>
      <c r="UUA69" s="287"/>
      <c r="UUB69" s="287"/>
      <c r="UUC69" s="285"/>
      <c r="UUD69" s="287"/>
      <c r="UUE69" s="287"/>
      <c r="UUF69" s="285"/>
      <c r="UUG69" s="287"/>
      <c r="UUH69" s="287"/>
      <c r="UUI69" s="285"/>
      <c r="UUJ69" s="287"/>
      <c r="UUK69" s="287"/>
      <c r="UUL69" s="285"/>
      <c r="UUM69" s="287"/>
      <c r="UUN69" s="287"/>
      <c r="UUO69" s="285"/>
      <c r="UUP69" s="287"/>
      <c r="UUQ69" s="287"/>
      <c r="UUR69" s="285"/>
      <c r="UUS69" s="287"/>
      <c r="UUT69" s="287"/>
      <c r="UUU69" s="285"/>
      <c r="UUV69" s="287"/>
      <c r="UUW69" s="287"/>
      <c r="UUX69" s="285"/>
      <c r="UUY69" s="287"/>
      <c r="UUZ69" s="287"/>
      <c r="UVA69" s="285"/>
      <c r="UVB69" s="287"/>
      <c r="UVC69" s="287"/>
      <c r="UVD69" s="285"/>
      <c r="UVE69" s="287"/>
      <c r="UVF69" s="287"/>
      <c r="UVG69" s="285"/>
      <c r="UVH69" s="287"/>
      <c r="UVI69" s="287"/>
      <c r="UVJ69" s="285"/>
      <c r="UVK69" s="287"/>
      <c r="UVL69" s="287"/>
      <c r="UVM69" s="285"/>
      <c r="UVN69" s="287"/>
      <c r="UVO69" s="287"/>
      <c r="UVP69" s="285"/>
      <c r="UVQ69" s="287"/>
      <c r="UVR69" s="287"/>
      <c r="UVS69" s="285"/>
      <c r="UVT69" s="287"/>
      <c r="UVU69" s="287"/>
      <c r="UVV69" s="285"/>
      <c r="UVW69" s="287"/>
      <c r="UVX69" s="287"/>
      <c r="UVY69" s="285"/>
      <c r="UVZ69" s="286"/>
      <c r="UWA69" s="286"/>
      <c r="UWB69" s="286"/>
      <c r="UWC69" s="287"/>
      <c r="UWD69" s="287"/>
      <c r="UWE69" s="285"/>
      <c r="UWF69" s="286"/>
      <c r="UWG69" s="286"/>
      <c r="UWH69" s="286"/>
      <c r="UWI69" s="287"/>
      <c r="UWJ69" s="287"/>
      <c r="UWK69" s="285"/>
      <c r="UWL69" s="287"/>
      <c r="UWM69" s="287"/>
      <c r="UWN69" s="285"/>
      <c r="UWO69" s="286"/>
      <c r="UWP69" s="286"/>
      <c r="UWQ69" s="286"/>
      <c r="UWR69" s="286"/>
      <c r="UWS69" s="286"/>
      <c r="UWT69" s="286"/>
      <c r="UWU69" s="163"/>
      <c r="UWV69" s="154"/>
      <c r="UWW69" s="287"/>
      <c r="UWX69" s="287"/>
      <c r="UWY69" s="285"/>
      <c r="UWZ69" s="287"/>
      <c r="UXA69" s="287"/>
      <c r="UXB69" s="285"/>
      <c r="UXC69" s="287"/>
      <c r="UXD69" s="287"/>
      <c r="UXE69" s="285"/>
      <c r="UXF69" s="287"/>
      <c r="UXG69" s="287"/>
      <c r="UXH69" s="285"/>
      <c r="UXI69" s="287"/>
      <c r="UXJ69" s="287"/>
      <c r="UXK69" s="285"/>
      <c r="UXL69" s="287"/>
      <c r="UXM69" s="287"/>
      <c r="UXN69" s="285"/>
      <c r="UXO69" s="287"/>
      <c r="UXP69" s="287"/>
      <c r="UXQ69" s="285"/>
      <c r="UXR69" s="287"/>
      <c r="UXS69" s="287"/>
      <c r="UXT69" s="285"/>
      <c r="UXU69" s="287"/>
      <c r="UXV69" s="287"/>
      <c r="UXW69" s="285"/>
      <c r="UXX69" s="287"/>
      <c r="UXY69" s="287"/>
      <c r="UXZ69" s="285"/>
      <c r="UYA69" s="287"/>
      <c r="UYB69" s="287"/>
      <c r="UYC69" s="285"/>
      <c r="UYD69" s="287"/>
      <c r="UYE69" s="287"/>
      <c r="UYF69" s="285"/>
      <c r="UYG69" s="287"/>
      <c r="UYH69" s="287"/>
      <c r="UYI69" s="285"/>
      <c r="UYJ69" s="287"/>
      <c r="UYK69" s="287"/>
      <c r="UYL69" s="285"/>
      <c r="UYM69" s="287"/>
      <c r="UYN69" s="287"/>
      <c r="UYO69" s="285"/>
      <c r="UYP69" s="287"/>
      <c r="UYQ69" s="287"/>
      <c r="UYR69" s="285"/>
      <c r="UYS69" s="287"/>
      <c r="UYT69" s="287"/>
      <c r="UYU69" s="285"/>
      <c r="UYV69" s="287"/>
      <c r="UYW69" s="287"/>
      <c r="UYX69" s="285"/>
      <c r="UYY69" s="287"/>
      <c r="UYZ69" s="287"/>
      <c r="UZA69" s="285"/>
      <c r="UZB69" s="287"/>
      <c r="UZC69" s="287"/>
      <c r="UZD69" s="285"/>
      <c r="UZE69" s="287"/>
      <c r="UZF69" s="287"/>
      <c r="UZG69" s="285"/>
      <c r="UZH69" s="286"/>
      <c r="UZI69" s="286"/>
      <c r="UZJ69" s="286"/>
      <c r="UZK69" s="287"/>
      <c r="UZL69" s="287"/>
      <c r="UZM69" s="285"/>
      <c r="UZN69" s="286"/>
      <c r="UZO69" s="286"/>
      <c r="UZP69" s="286"/>
      <c r="UZQ69" s="287"/>
      <c r="UZR69" s="287"/>
      <c r="UZS69" s="285"/>
      <c r="UZT69" s="287"/>
      <c r="UZU69" s="287"/>
      <c r="UZV69" s="285"/>
      <c r="UZW69" s="286"/>
      <c r="UZX69" s="286"/>
      <c r="UZY69" s="286"/>
      <c r="UZZ69" s="286"/>
      <c r="VAA69" s="286"/>
      <c r="VAB69" s="286"/>
      <c r="VAC69" s="163"/>
      <c r="VAD69" s="154"/>
      <c r="VAE69" s="287"/>
      <c r="VAF69" s="287"/>
      <c r="VAG69" s="285"/>
      <c r="VAH69" s="287"/>
      <c r="VAI69" s="287"/>
      <c r="VAJ69" s="285"/>
      <c r="VAK69" s="287"/>
      <c r="VAL69" s="287"/>
      <c r="VAM69" s="285"/>
      <c r="VAN69" s="287"/>
      <c r="VAO69" s="287"/>
      <c r="VAP69" s="285"/>
      <c r="VAQ69" s="287"/>
      <c r="VAR69" s="287"/>
      <c r="VAS69" s="285"/>
      <c r="VAT69" s="287"/>
      <c r="VAU69" s="287"/>
      <c r="VAV69" s="285"/>
      <c r="VAW69" s="287"/>
      <c r="VAX69" s="287"/>
      <c r="VAY69" s="285"/>
      <c r="VAZ69" s="287"/>
      <c r="VBA69" s="287"/>
      <c r="VBB69" s="285"/>
      <c r="VBC69" s="287"/>
      <c r="VBD69" s="287"/>
      <c r="VBE69" s="285"/>
      <c r="VBF69" s="287"/>
      <c r="VBG69" s="287"/>
      <c r="VBH69" s="285"/>
      <c r="VBI69" s="287"/>
      <c r="VBJ69" s="287"/>
      <c r="VBK69" s="285"/>
      <c r="VBL69" s="287"/>
      <c r="VBM69" s="287"/>
      <c r="VBN69" s="285"/>
      <c r="VBO69" s="287"/>
      <c r="VBP69" s="287"/>
      <c r="VBQ69" s="285"/>
      <c r="VBR69" s="287"/>
      <c r="VBS69" s="287"/>
      <c r="VBT69" s="285"/>
      <c r="VBU69" s="287"/>
      <c r="VBV69" s="287"/>
      <c r="VBW69" s="285"/>
      <c r="VBX69" s="287"/>
      <c r="VBY69" s="287"/>
      <c r="VBZ69" s="285"/>
      <c r="VCA69" s="287"/>
      <c r="VCB69" s="287"/>
      <c r="VCC69" s="285"/>
      <c r="VCD69" s="287"/>
      <c r="VCE69" s="287"/>
      <c r="VCF69" s="285"/>
      <c r="VCG69" s="287"/>
      <c r="VCH69" s="287"/>
      <c r="VCI69" s="285"/>
      <c r="VCJ69" s="287"/>
      <c r="VCK69" s="287"/>
      <c r="VCL69" s="285"/>
      <c r="VCM69" s="287"/>
      <c r="VCN69" s="287"/>
      <c r="VCO69" s="285"/>
      <c r="VCP69" s="286"/>
      <c r="VCQ69" s="286"/>
      <c r="VCR69" s="286"/>
      <c r="VCS69" s="287"/>
      <c r="VCT69" s="287"/>
      <c r="VCU69" s="285"/>
      <c r="VCV69" s="286"/>
      <c r="VCW69" s="286"/>
      <c r="VCX69" s="286"/>
      <c r="VCY69" s="287"/>
      <c r="VCZ69" s="287"/>
      <c r="VDA69" s="285"/>
      <c r="VDB69" s="287"/>
      <c r="VDC69" s="287"/>
      <c r="VDD69" s="285"/>
      <c r="VDE69" s="286"/>
      <c r="VDF69" s="286"/>
      <c r="VDG69" s="286"/>
      <c r="VDH69" s="286"/>
      <c r="VDI69" s="286"/>
      <c r="VDJ69" s="286"/>
      <c r="VDK69" s="163"/>
      <c r="VDL69" s="154"/>
      <c r="VDM69" s="287"/>
      <c r="VDN69" s="287"/>
      <c r="VDO69" s="285"/>
      <c r="VDP69" s="287"/>
      <c r="VDQ69" s="287"/>
      <c r="VDR69" s="285"/>
      <c r="VDS69" s="287"/>
      <c r="VDT69" s="287"/>
      <c r="VDU69" s="285"/>
      <c r="VDV69" s="287"/>
      <c r="VDW69" s="287"/>
      <c r="VDX69" s="285"/>
      <c r="VDY69" s="287"/>
      <c r="VDZ69" s="287"/>
      <c r="VEA69" s="285"/>
      <c r="VEB69" s="287"/>
      <c r="VEC69" s="287"/>
      <c r="VED69" s="285"/>
      <c r="VEE69" s="287"/>
      <c r="VEF69" s="287"/>
      <c r="VEG69" s="285"/>
      <c r="VEH69" s="287"/>
      <c r="VEI69" s="287"/>
      <c r="VEJ69" s="285"/>
      <c r="VEK69" s="287"/>
      <c r="VEL69" s="287"/>
      <c r="VEM69" s="285"/>
      <c r="VEN69" s="287"/>
      <c r="VEO69" s="287"/>
      <c r="VEP69" s="285"/>
      <c r="VEQ69" s="287"/>
      <c r="VER69" s="287"/>
      <c r="VES69" s="285"/>
      <c r="VET69" s="287"/>
      <c r="VEU69" s="287"/>
      <c r="VEV69" s="285"/>
      <c r="VEW69" s="287"/>
      <c r="VEX69" s="287"/>
      <c r="VEY69" s="285"/>
      <c r="VEZ69" s="287"/>
      <c r="VFA69" s="287"/>
      <c r="VFB69" s="285"/>
      <c r="VFC69" s="287"/>
      <c r="VFD69" s="287"/>
      <c r="VFE69" s="285"/>
      <c r="VFF69" s="287"/>
      <c r="VFG69" s="287"/>
      <c r="VFH69" s="285"/>
      <c r="VFI69" s="287"/>
      <c r="VFJ69" s="287"/>
      <c r="VFK69" s="285"/>
      <c r="VFL69" s="287"/>
      <c r="VFM69" s="287"/>
      <c r="VFN69" s="285"/>
      <c r="VFO69" s="287"/>
      <c r="VFP69" s="287"/>
      <c r="VFQ69" s="285"/>
      <c r="VFR69" s="287"/>
      <c r="VFS69" s="287"/>
      <c r="VFT69" s="285"/>
      <c r="VFU69" s="287"/>
      <c r="VFV69" s="287"/>
      <c r="VFW69" s="285"/>
      <c r="VFX69" s="286"/>
      <c r="VFY69" s="286"/>
      <c r="VFZ69" s="286"/>
      <c r="VGA69" s="287"/>
      <c r="VGB69" s="287"/>
      <c r="VGC69" s="285"/>
      <c r="VGD69" s="286"/>
      <c r="VGE69" s="286"/>
      <c r="VGF69" s="286"/>
      <c r="VGG69" s="287"/>
      <c r="VGH69" s="287"/>
      <c r="VGI69" s="285"/>
      <c r="VGJ69" s="287"/>
      <c r="VGK69" s="287"/>
      <c r="VGL69" s="285"/>
      <c r="VGM69" s="286"/>
      <c r="VGN69" s="286"/>
      <c r="VGO69" s="286"/>
      <c r="VGP69" s="286"/>
      <c r="VGQ69" s="286"/>
      <c r="VGR69" s="286"/>
      <c r="VGS69" s="163"/>
      <c r="VGT69" s="154"/>
      <c r="VGU69" s="287"/>
      <c r="VGV69" s="287"/>
      <c r="VGW69" s="285"/>
      <c r="VGX69" s="287"/>
      <c r="VGY69" s="287"/>
      <c r="VGZ69" s="285"/>
      <c r="VHA69" s="287"/>
      <c r="VHB69" s="287"/>
      <c r="VHC69" s="285"/>
      <c r="VHD69" s="287"/>
      <c r="VHE69" s="287"/>
      <c r="VHF69" s="285"/>
      <c r="VHG69" s="287"/>
      <c r="VHH69" s="287"/>
      <c r="VHI69" s="285"/>
      <c r="VHJ69" s="287"/>
      <c r="VHK69" s="287"/>
      <c r="VHL69" s="285"/>
      <c r="VHM69" s="287"/>
      <c r="VHN69" s="287"/>
      <c r="VHO69" s="285"/>
      <c r="VHP69" s="287"/>
      <c r="VHQ69" s="287"/>
      <c r="VHR69" s="285"/>
      <c r="VHS69" s="287"/>
      <c r="VHT69" s="287"/>
      <c r="VHU69" s="285"/>
      <c r="VHV69" s="287"/>
      <c r="VHW69" s="287"/>
      <c r="VHX69" s="285"/>
      <c r="VHY69" s="287"/>
      <c r="VHZ69" s="287"/>
      <c r="VIA69" s="285"/>
      <c r="VIB69" s="287"/>
      <c r="VIC69" s="287"/>
      <c r="VID69" s="285"/>
      <c r="VIE69" s="287"/>
      <c r="VIF69" s="287"/>
      <c r="VIG69" s="285"/>
      <c r="VIH69" s="287"/>
      <c r="VII69" s="287"/>
      <c r="VIJ69" s="285"/>
      <c r="VIK69" s="287"/>
      <c r="VIL69" s="287"/>
      <c r="VIM69" s="285"/>
      <c r="VIN69" s="287"/>
      <c r="VIO69" s="287"/>
      <c r="VIP69" s="285"/>
      <c r="VIQ69" s="287"/>
      <c r="VIR69" s="287"/>
      <c r="VIS69" s="285"/>
      <c r="VIT69" s="287"/>
      <c r="VIU69" s="287"/>
      <c r="VIV69" s="285"/>
      <c r="VIW69" s="287"/>
      <c r="VIX69" s="287"/>
      <c r="VIY69" s="285"/>
      <c r="VIZ69" s="287"/>
      <c r="VJA69" s="287"/>
      <c r="VJB69" s="285"/>
      <c r="VJC69" s="287"/>
      <c r="VJD69" s="287"/>
      <c r="VJE69" s="285"/>
      <c r="VJF69" s="286"/>
      <c r="VJG69" s="286"/>
      <c r="VJH69" s="286"/>
      <c r="VJI69" s="287"/>
      <c r="VJJ69" s="287"/>
      <c r="VJK69" s="285"/>
      <c r="VJL69" s="286"/>
      <c r="VJM69" s="286"/>
      <c r="VJN69" s="286"/>
      <c r="VJO69" s="287"/>
      <c r="VJP69" s="287"/>
      <c r="VJQ69" s="285"/>
      <c r="VJR69" s="287"/>
      <c r="VJS69" s="287"/>
      <c r="VJT69" s="285"/>
      <c r="VJU69" s="286"/>
      <c r="VJV69" s="286"/>
      <c r="VJW69" s="286"/>
      <c r="VJX69" s="286"/>
      <c r="VJY69" s="286"/>
      <c r="VJZ69" s="286"/>
      <c r="VKA69" s="163"/>
      <c r="VKB69" s="154"/>
      <c r="VKC69" s="287"/>
      <c r="VKD69" s="287"/>
      <c r="VKE69" s="285"/>
      <c r="VKF69" s="287"/>
      <c r="VKG69" s="287"/>
      <c r="VKH69" s="285"/>
      <c r="VKI69" s="287"/>
      <c r="VKJ69" s="287"/>
      <c r="VKK69" s="285"/>
      <c r="VKL69" s="287"/>
      <c r="VKM69" s="287"/>
      <c r="VKN69" s="285"/>
      <c r="VKO69" s="287"/>
      <c r="VKP69" s="287"/>
      <c r="VKQ69" s="285"/>
      <c r="VKR69" s="287"/>
      <c r="VKS69" s="287"/>
      <c r="VKT69" s="285"/>
      <c r="VKU69" s="287"/>
      <c r="VKV69" s="287"/>
      <c r="VKW69" s="285"/>
      <c r="VKX69" s="287"/>
      <c r="VKY69" s="287"/>
      <c r="VKZ69" s="285"/>
      <c r="VLA69" s="287"/>
      <c r="VLB69" s="287"/>
      <c r="VLC69" s="285"/>
      <c r="VLD69" s="287"/>
      <c r="VLE69" s="287"/>
      <c r="VLF69" s="285"/>
      <c r="VLG69" s="287"/>
      <c r="VLH69" s="287"/>
      <c r="VLI69" s="285"/>
      <c r="VLJ69" s="287"/>
      <c r="VLK69" s="287"/>
      <c r="VLL69" s="285"/>
      <c r="VLM69" s="287"/>
      <c r="VLN69" s="287"/>
      <c r="VLO69" s="285"/>
      <c r="VLP69" s="287"/>
      <c r="VLQ69" s="287"/>
      <c r="VLR69" s="285"/>
      <c r="VLS69" s="287"/>
      <c r="VLT69" s="287"/>
      <c r="VLU69" s="285"/>
      <c r="VLV69" s="287"/>
      <c r="VLW69" s="287"/>
      <c r="VLX69" s="285"/>
      <c r="VLY69" s="287"/>
      <c r="VLZ69" s="287"/>
      <c r="VMA69" s="285"/>
      <c r="VMB69" s="287"/>
      <c r="VMC69" s="287"/>
      <c r="VMD69" s="285"/>
      <c r="VME69" s="287"/>
      <c r="VMF69" s="287"/>
      <c r="VMG69" s="285"/>
      <c r="VMH69" s="287"/>
      <c r="VMI69" s="287"/>
      <c r="VMJ69" s="285"/>
      <c r="VMK69" s="287"/>
      <c r="VML69" s="287"/>
      <c r="VMM69" s="285"/>
      <c r="VMN69" s="286"/>
      <c r="VMO69" s="286"/>
      <c r="VMP69" s="286"/>
      <c r="VMQ69" s="287"/>
      <c r="VMR69" s="287"/>
      <c r="VMS69" s="285"/>
      <c r="VMT69" s="286"/>
      <c r="VMU69" s="286"/>
      <c r="VMV69" s="286"/>
      <c r="VMW69" s="287"/>
      <c r="VMX69" s="287"/>
      <c r="VMY69" s="285"/>
      <c r="VMZ69" s="287"/>
      <c r="VNA69" s="287"/>
      <c r="VNB69" s="285"/>
      <c r="VNC69" s="286"/>
      <c r="VND69" s="286"/>
      <c r="VNE69" s="286"/>
      <c r="VNF69" s="286"/>
      <c r="VNG69" s="286"/>
      <c r="VNH69" s="286"/>
      <c r="VNI69" s="163"/>
      <c r="VNJ69" s="154"/>
      <c r="VNK69" s="287"/>
      <c r="VNL69" s="287"/>
      <c r="VNM69" s="285"/>
      <c r="VNN69" s="287"/>
      <c r="VNO69" s="287"/>
      <c r="VNP69" s="285"/>
      <c r="VNQ69" s="287"/>
      <c r="VNR69" s="287"/>
      <c r="VNS69" s="285"/>
      <c r="VNT69" s="287"/>
      <c r="VNU69" s="287"/>
      <c r="VNV69" s="285"/>
      <c r="VNW69" s="287"/>
      <c r="VNX69" s="287"/>
      <c r="VNY69" s="285"/>
      <c r="VNZ69" s="287"/>
      <c r="VOA69" s="287"/>
      <c r="VOB69" s="285"/>
      <c r="VOC69" s="287"/>
      <c r="VOD69" s="287"/>
      <c r="VOE69" s="285"/>
      <c r="VOF69" s="287"/>
      <c r="VOG69" s="287"/>
      <c r="VOH69" s="285"/>
      <c r="VOI69" s="287"/>
      <c r="VOJ69" s="287"/>
      <c r="VOK69" s="285"/>
      <c r="VOL69" s="287"/>
      <c r="VOM69" s="287"/>
      <c r="VON69" s="285"/>
      <c r="VOO69" s="287"/>
      <c r="VOP69" s="287"/>
      <c r="VOQ69" s="285"/>
      <c r="VOR69" s="287"/>
      <c r="VOS69" s="287"/>
      <c r="VOT69" s="285"/>
      <c r="VOU69" s="287"/>
      <c r="VOV69" s="287"/>
      <c r="VOW69" s="285"/>
      <c r="VOX69" s="287"/>
      <c r="VOY69" s="287"/>
      <c r="VOZ69" s="285"/>
      <c r="VPA69" s="287"/>
      <c r="VPB69" s="287"/>
      <c r="VPC69" s="285"/>
      <c r="VPD69" s="287"/>
      <c r="VPE69" s="287"/>
      <c r="VPF69" s="285"/>
      <c r="VPG69" s="287"/>
      <c r="VPH69" s="287"/>
      <c r="VPI69" s="285"/>
      <c r="VPJ69" s="287"/>
      <c r="VPK69" s="287"/>
      <c r="VPL69" s="285"/>
      <c r="VPM69" s="287"/>
      <c r="VPN69" s="287"/>
      <c r="VPO69" s="285"/>
      <c r="VPP69" s="287"/>
      <c r="VPQ69" s="287"/>
      <c r="VPR69" s="285"/>
      <c r="VPS69" s="287"/>
      <c r="VPT69" s="287"/>
      <c r="VPU69" s="285"/>
      <c r="VPV69" s="286"/>
      <c r="VPW69" s="286"/>
      <c r="VPX69" s="286"/>
      <c r="VPY69" s="287"/>
      <c r="VPZ69" s="287"/>
      <c r="VQA69" s="285"/>
      <c r="VQB69" s="286"/>
      <c r="VQC69" s="286"/>
      <c r="VQD69" s="286"/>
      <c r="VQE69" s="287"/>
      <c r="VQF69" s="287"/>
      <c r="VQG69" s="285"/>
      <c r="VQH69" s="287"/>
      <c r="VQI69" s="287"/>
      <c r="VQJ69" s="285"/>
      <c r="VQK69" s="286"/>
      <c r="VQL69" s="286"/>
      <c r="VQM69" s="286"/>
      <c r="VQN69" s="286"/>
      <c r="VQO69" s="286"/>
      <c r="VQP69" s="286"/>
      <c r="VQQ69" s="163"/>
      <c r="VQR69" s="154"/>
      <c r="VQS69" s="287"/>
      <c r="VQT69" s="287"/>
      <c r="VQU69" s="285"/>
      <c r="VQV69" s="287"/>
      <c r="VQW69" s="287"/>
      <c r="VQX69" s="285"/>
      <c r="VQY69" s="287"/>
      <c r="VQZ69" s="287"/>
      <c r="VRA69" s="285"/>
      <c r="VRB69" s="287"/>
      <c r="VRC69" s="287"/>
      <c r="VRD69" s="285"/>
      <c r="VRE69" s="287"/>
      <c r="VRF69" s="287"/>
      <c r="VRG69" s="285"/>
      <c r="VRH69" s="287"/>
      <c r="VRI69" s="287"/>
      <c r="VRJ69" s="285"/>
      <c r="VRK69" s="287"/>
      <c r="VRL69" s="287"/>
      <c r="VRM69" s="285"/>
      <c r="VRN69" s="287"/>
      <c r="VRO69" s="287"/>
      <c r="VRP69" s="285"/>
      <c r="VRQ69" s="287"/>
      <c r="VRR69" s="287"/>
      <c r="VRS69" s="285"/>
      <c r="VRT69" s="287"/>
      <c r="VRU69" s="287"/>
      <c r="VRV69" s="285"/>
      <c r="VRW69" s="287"/>
      <c r="VRX69" s="287"/>
      <c r="VRY69" s="285"/>
      <c r="VRZ69" s="287"/>
      <c r="VSA69" s="287"/>
      <c r="VSB69" s="285"/>
      <c r="VSC69" s="287"/>
      <c r="VSD69" s="287"/>
      <c r="VSE69" s="285"/>
      <c r="VSF69" s="287"/>
      <c r="VSG69" s="287"/>
      <c r="VSH69" s="285"/>
      <c r="VSI69" s="287"/>
      <c r="VSJ69" s="287"/>
      <c r="VSK69" s="285"/>
      <c r="VSL69" s="287"/>
      <c r="VSM69" s="287"/>
      <c r="VSN69" s="285"/>
      <c r="VSO69" s="287"/>
      <c r="VSP69" s="287"/>
      <c r="VSQ69" s="285"/>
      <c r="VSR69" s="287"/>
      <c r="VSS69" s="287"/>
      <c r="VST69" s="285"/>
      <c r="VSU69" s="287"/>
      <c r="VSV69" s="287"/>
      <c r="VSW69" s="285"/>
      <c r="VSX69" s="287"/>
      <c r="VSY69" s="287"/>
      <c r="VSZ69" s="285"/>
      <c r="VTA69" s="287"/>
      <c r="VTB69" s="287"/>
      <c r="VTC69" s="285"/>
      <c r="VTD69" s="286"/>
      <c r="VTE69" s="286"/>
      <c r="VTF69" s="286"/>
      <c r="VTG69" s="287"/>
      <c r="VTH69" s="287"/>
      <c r="VTI69" s="285"/>
      <c r="VTJ69" s="286"/>
      <c r="VTK69" s="286"/>
      <c r="VTL69" s="286"/>
      <c r="VTM69" s="287"/>
      <c r="VTN69" s="287"/>
      <c r="VTO69" s="285"/>
      <c r="VTP69" s="287"/>
      <c r="VTQ69" s="287"/>
      <c r="VTR69" s="285"/>
      <c r="VTS69" s="286"/>
      <c r="VTT69" s="286"/>
      <c r="VTU69" s="286"/>
      <c r="VTV69" s="286"/>
      <c r="VTW69" s="286"/>
      <c r="VTX69" s="286"/>
      <c r="VTY69" s="163"/>
      <c r="VTZ69" s="154"/>
      <c r="VUA69" s="287"/>
      <c r="VUB69" s="287"/>
      <c r="VUC69" s="285"/>
      <c r="VUD69" s="287"/>
      <c r="VUE69" s="287"/>
      <c r="VUF69" s="285"/>
      <c r="VUG69" s="287"/>
      <c r="VUH69" s="287"/>
      <c r="VUI69" s="285"/>
      <c r="VUJ69" s="287"/>
      <c r="VUK69" s="287"/>
      <c r="VUL69" s="285"/>
      <c r="VUM69" s="287"/>
      <c r="VUN69" s="287"/>
      <c r="VUO69" s="285"/>
      <c r="VUP69" s="287"/>
      <c r="VUQ69" s="287"/>
      <c r="VUR69" s="285"/>
      <c r="VUS69" s="287"/>
      <c r="VUT69" s="287"/>
      <c r="VUU69" s="285"/>
      <c r="VUV69" s="287"/>
      <c r="VUW69" s="287"/>
      <c r="VUX69" s="285"/>
      <c r="VUY69" s="287"/>
      <c r="VUZ69" s="287"/>
      <c r="VVA69" s="285"/>
      <c r="VVB69" s="287"/>
      <c r="VVC69" s="287"/>
      <c r="VVD69" s="285"/>
      <c r="VVE69" s="287"/>
      <c r="VVF69" s="287"/>
      <c r="VVG69" s="285"/>
      <c r="VVH69" s="287"/>
      <c r="VVI69" s="287"/>
      <c r="VVJ69" s="285"/>
      <c r="VVK69" s="287"/>
      <c r="VVL69" s="287"/>
      <c r="VVM69" s="285"/>
      <c r="VVN69" s="287"/>
      <c r="VVO69" s="287"/>
      <c r="VVP69" s="285"/>
      <c r="VVQ69" s="287"/>
      <c r="VVR69" s="287"/>
      <c r="VVS69" s="285"/>
      <c r="VVT69" s="287"/>
      <c r="VVU69" s="287"/>
      <c r="VVV69" s="285"/>
      <c r="VVW69" s="287"/>
      <c r="VVX69" s="287"/>
      <c r="VVY69" s="285"/>
      <c r="VVZ69" s="287"/>
      <c r="VWA69" s="287"/>
      <c r="VWB69" s="285"/>
      <c r="VWC69" s="287"/>
      <c r="VWD69" s="287"/>
      <c r="VWE69" s="285"/>
      <c r="VWF69" s="287"/>
      <c r="VWG69" s="287"/>
      <c r="VWH69" s="285"/>
      <c r="VWI69" s="287"/>
      <c r="VWJ69" s="287"/>
      <c r="VWK69" s="285"/>
      <c r="VWL69" s="286"/>
      <c r="VWM69" s="286"/>
      <c r="VWN69" s="286"/>
      <c r="VWO69" s="287"/>
      <c r="VWP69" s="287"/>
      <c r="VWQ69" s="285"/>
      <c r="VWR69" s="286"/>
      <c r="VWS69" s="286"/>
      <c r="VWT69" s="286"/>
      <c r="VWU69" s="287"/>
      <c r="VWV69" s="287"/>
      <c r="VWW69" s="285"/>
      <c r="VWX69" s="287"/>
      <c r="VWY69" s="287"/>
      <c r="VWZ69" s="285"/>
      <c r="VXA69" s="286"/>
      <c r="VXB69" s="286"/>
      <c r="VXC69" s="286"/>
      <c r="VXD69" s="286"/>
      <c r="VXE69" s="286"/>
      <c r="VXF69" s="286"/>
      <c r="VXG69" s="163"/>
      <c r="VXH69" s="154"/>
      <c r="VXI69" s="287"/>
      <c r="VXJ69" s="287"/>
      <c r="VXK69" s="285"/>
      <c r="VXL69" s="287"/>
      <c r="VXM69" s="287"/>
      <c r="VXN69" s="285"/>
      <c r="VXO69" s="287"/>
      <c r="VXP69" s="287"/>
      <c r="VXQ69" s="285"/>
      <c r="VXR69" s="287"/>
      <c r="VXS69" s="287"/>
      <c r="VXT69" s="285"/>
      <c r="VXU69" s="287"/>
      <c r="VXV69" s="287"/>
      <c r="VXW69" s="285"/>
      <c r="VXX69" s="287"/>
      <c r="VXY69" s="287"/>
      <c r="VXZ69" s="285"/>
      <c r="VYA69" s="287"/>
      <c r="VYB69" s="287"/>
      <c r="VYC69" s="285"/>
      <c r="VYD69" s="287"/>
      <c r="VYE69" s="287"/>
      <c r="VYF69" s="285"/>
      <c r="VYG69" s="287"/>
      <c r="VYH69" s="287"/>
      <c r="VYI69" s="285"/>
      <c r="VYJ69" s="287"/>
      <c r="VYK69" s="287"/>
      <c r="VYL69" s="285"/>
      <c r="VYM69" s="287"/>
      <c r="VYN69" s="287"/>
      <c r="VYO69" s="285"/>
      <c r="VYP69" s="287"/>
      <c r="VYQ69" s="287"/>
      <c r="VYR69" s="285"/>
      <c r="VYS69" s="287"/>
      <c r="VYT69" s="287"/>
      <c r="VYU69" s="285"/>
      <c r="VYV69" s="287"/>
      <c r="VYW69" s="287"/>
      <c r="VYX69" s="285"/>
      <c r="VYY69" s="287"/>
      <c r="VYZ69" s="287"/>
      <c r="VZA69" s="285"/>
      <c r="VZB69" s="287"/>
      <c r="VZC69" s="287"/>
      <c r="VZD69" s="285"/>
      <c r="VZE69" s="287"/>
      <c r="VZF69" s="287"/>
      <c r="VZG69" s="285"/>
      <c r="VZH69" s="287"/>
      <c r="VZI69" s="287"/>
      <c r="VZJ69" s="285"/>
      <c r="VZK69" s="287"/>
      <c r="VZL69" s="287"/>
      <c r="VZM69" s="285"/>
      <c r="VZN69" s="287"/>
      <c r="VZO69" s="287"/>
      <c r="VZP69" s="285"/>
      <c r="VZQ69" s="287"/>
      <c r="VZR69" s="287"/>
      <c r="VZS69" s="285"/>
      <c r="VZT69" s="286"/>
      <c r="VZU69" s="286"/>
      <c r="VZV69" s="286"/>
      <c r="VZW69" s="287"/>
      <c r="VZX69" s="287"/>
      <c r="VZY69" s="285"/>
      <c r="VZZ69" s="286"/>
      <c r="WAA69" s="286"/>
      <c r="WAB69" s="286"/>
      <c r="WAC69" s="287"/>
      <c r="WAD69" s="287"/>
      <c r="WAE69" s="285"/>
      <c r="WAF69" s="287"/>
      <c r="WAG69" s="287"/>
      <c r="WAH69" s="285"/>
      <c r="WAI69" s="286"/>
      <c r="WAJ69" s="286"/>
      <c r="WAK69" s="286"/>
      <c r="WAL69" s="286"/>
      <c r="WAM69" s="286"/>
      <c r="WAN69" s="286"/>
      <c r="WAO69" s="163"/>
      <c r="WAP69" s="154"/>
      <c r="WAQ69" s="287"/>
      <c r="WAR69" s="287"/>
      <c r="WAS69" s="285"/>
      <c r="WAT69" s="287"/>
      <c r="WAU69" s="287"/>
      <c r="WAV69" s="285"/>
      <c r="WAW69" s="287"/>
      <c r="WAX69" s="287"/>
      <c r="WAY69" s="285"/>
      <c r="WAZ69" s="287"/>
      <c r="WBA69" s="287"/>
      <c r="WBB69" s="285"/>
      <c r="WBC69" s="287"/>
      <c r="WBD69" s="287"/>
      <c r="WBE69" s="285"/>
      <c r="WBF69" s="287"/>
      <c r="WBG69" s="287"/>
      <c r="WBH69" s="285"/>
      <c r="WBI69" s="287"/>
      <c r="WBJ69" s="287"/>
      <c r="WBK69" s="285"/>
      <c r="WBL69" s="287"/>
      <c r="WBM69" s="287"/>
      <c r="WBN69" s="285"/>
      <c r="WBO69" s="287"/>
      <c r="WBP69" s="287"/>
      <c r="WBQ69" s="285"/>
      <c r="WBR69" s="287"/>
      <c r="WBS69" s="287"/>
      <c r="WBT69" s="285"/>
      <c r="WBU69" s="287"/>
      <c r="WBV69" s="287"/>
      <c r="WBW69" s="285"/>
      <c r="WBX69" s="287"/>
      <c r="WBY69" s="287"/>
      <c r="WBZ69" s="285"/>
      <c r="WCA69" s="287"/>
      <c r="WCB69" s="287"/>
      <c r="WCC69" s="285"/>
      <c r="WCD69" s="287"/>
      <c r="WCE69" s="287"/>
      <c r="WCF69" s="285"/>
      <c r="WCG69" s="287"/>
      <c r="WCH69" s="287"/>
      <c r="WCI69" s="285"/>
      <c r="WCJ69" s="287"/>
      <c r="WCK69" s="287"/>
      <c r="WCL69" s="285"/>
      <c r="WCM69" s="287"/>
      <c r="WCN69" s="287"/>
      <c r="WCO69" s="285"/>
      <c r="WCP69" s="287"/>
      <c r="WCQ69" s="287"/>
      <c r="WCR69" s="285"/>
      <c r="WCS69" s="287"/>
      <c r="WCT69" s="287"/>
      <c r="WCU69" s="285"/>
      <c r="WCV69" s="287"/>
      <c r="WCW69" s="287"/>
      <c r="WCX69" s="285"/>
      <c r="WCY69" s="287"/>
      <c r="WCZ69" s="287"/>
      <c r="WDA69" s="285"/>
      <c r="WDB69" s="286"/>
      <c r="WDC69" s="286"/>
      <c r="WDD69" s="286"/>
      <c r="WDE69" s="287"/>
      <c r="WDF69" s="287"/>
      <c r="WDG69" s="285"/>
      <c r="WDH69" s="286"/>
      <c r="WDI69" s="286"/>
      <c r="WDJ69" s="286"/>
      <c r="WDK69" s="287"/>
      <c r="WDL69" s="287"/>
      <c r="WDM69" s="285"/>
      <c r="WDN69" s="287"/>
      <c r="WDO69" s="287"/>
      <c r="WDP69" s="285"/>
      <c r="WDQ69" s="286"/>
      <c r="WDR69" s="286"/>
      <c r="WDS69" s="286"/>
      <c r="WDT69" s="286"/>
      <c r="WDU69" s="286"/>
      <c r="WDV69" s="286"/>
      <c r="WDW69" s="163"/>
      <c r="WDX69" s="154"/>
      <c r="WDY69" s="287"/>
      <c r="WDZ69" s="287"/>
      <c r="WEA69" s="285"/>
      <c r="WEB69" s="287"/>
      <c r="WEC69" s="287"/>
      <c r="WED69" s="285"/>
      <c r="WEE69" s="287"/>
      <c r="WEF69" s="287"/>
      <c r="WEG69" s="285"/>
      <c r="WEH69" s="287"/>
      <c r="WEI69" s="287"/>
      <c r="WEJ69" s="285"/>
      <c r="WEK69" s="287"/>
      <c r="WEL69" s="287"/>
      <c r="WEM69" s="285"/>
      <c r="WEN69" s="287"/>
      <c r="WEO69" s="287"/>
      <c r="WEP69" s="285"/>
      <c r="WEQ69" s="287"/>
      <c r="WER69" s="287"/>
      <c r="WES69" s="285"/>
      <c r="WET69" s="287"/>
      <c r="WEU69" s="287"/>
      <c r="WEV69" s="285"/>
      <c r="WEW69" s="287"/>
      <c r="WEX69" s="287"/>
      <c r="WEY69" s="285"/>
      <c r="WEZ69" s="287"/>
      <c r="WFA69" s="287"/>
      <c r="WFB69" s="285"/>
      <c r="WFC69" s="287"/>
      <c r="WFD69" s="287"/>
      <c r="WFE69" s="285"/>
      <c r="WFF69" s="287"/>
      <c r="WFG69" s="287"/>
      <c r="WFH69" s="285"/>
      <c r="WFI69" s="287"/>
      <c r="WFJ69" s="287"/>
      <c r="WFK69" s="285"/>
      <c r="WFL69" s="287"/>
      <c r="WFM69" s="287"/>
      <c r="WFN69" s="285"/>
      <c r="WFO69" s="287"/>
      <c r="WFP69" s="287"/>
      <c r="WFQ69" s="285"/>
      <c r="WFR69" s="287"/>
      <c r="WFS69" s="287"/>
      <c r="WFT69" s="285"/>
      <c r="WFU69" s="287"/>
      <c r="WFV69" s="287"/>
      <c r="WFW69" s="285"/>
      <c r="WFX69" s="287"/>
      <c r="WFY69" s="287"/>
      <c r="WFZ69" s="285"/>
      <c r="WGA69" s="287"/>
      <c r="WGB69" s="287"/>
      <c r="WGC69" s="285"/>
      <c r="WGD69" s="287"/>
      <c r="WGE69" s="287"/>
      <c r="WGF69" s="285"/>
      <c r="WGG69" s="287"/>
      <c r="WGH69" s="287"/>
      <c r="WGI69" s="285"/>
      <c r="WGJ69" s="286"/>
      <c r="WGK69" s="286"/>
      <c r="WGL69" s="286"/>
      <c r="WGM69" s="287"/>
      <c r="WGN69" s="287"/>
      <c r="WGO69" s="285"/>
      <c r="WGP69" s="286"/>
      <c r="WGQ69" s="286"/>
      <c r="WGR69" s="286"/>
      <c r="WGS69" s="287"/>
      <c r="WGT69" s="287"/>
      <c r="WGU69" s="285"/>
      <c r="WGV69" s="287"/>
      <c r="WGW69" s="287"/>
      <c r="WGX69" s="285"/>
      <c r="WGY69" s="286"/>
      <c r="WGZ69" s="286"/>
      <c r="WHA69" s="286"/>
      <c r="WHB69" s="286"/>
      <c r="WHC69" s="286"/>
      <c r="WHD69" s="286"/>
      <c r="WHE69" s="163"/>
      <c r="WHF69" s="154"/>
      <c r="WHG69" s="287"/>
      <c r="WHH69" s="287"/>
      <c r="WHI69" s="285"/>
      <c r="WHJ69" s="287"/>
      <c r="WHK69" s="287"/>
      <c r="WHL69" s="285"/>
      <c r="WHM69" s="287"/>
      <c r="WHN69" s="287"/>
      <c r="WHO69" s="285"/>
      <c r="WHP69" s="287"/>
      <c r="WHQ69" s="287"/>
      <c r="WHR69" s="285"/>
      <c r="WHS69" s="287"/>
      <c r="WHT69" s="287"/>
      <c r="WHU69" s="285"/>
      <c r="WHV69" s="287"/>
      <c r="WHW69" s="287"/>
      <c r="WHX69" s="285"/>
      <c r="WHY69" s="287"/>
      <c r="WHZ69" s="287"/>
      <c r="WIA69" s="285"/>
      <c r="WIB69" s="287"/>
      <c r="WIC69" s="287"/>
      <c r="WID69" s="285"/>
      <c r="WIE69" s="287"/>
      <c r="WIF69" s="287"/>
      <c r="WIG69" s="285"/>
      <c r="WIH69" s="287"/>
      <c r="WII69" s="287"/>
      <c r="WIJ69" s="285"/>
      <c r="WIK69" s="287"/>
      <c r="WIL69" s="287"/>
      <c r="WIM69" s="285"/>
      <c r="WIN69" s="287"/>
      <c r="WIO69" s="287"/>
      <c r="WIP69" s="285"/>
      <c r="WIQ69" s="287"/>
      <c r="WIR69" s="287"/>
      <c r="WIS69" s="285"/>
      <c r="WIT69" s="287"/>
      <c r="WIU69" s="287"/>
      <c r="WIV69" s="285"/>
      <c r="WIW69" s="287"/>
      <c r="WIX69" s="287"/>
      <c r="WIY69" s="285"/>
      <c r="WIZ69" s="287"/>
      <c r="WJA69" s="287"/>
      <c r="WJB69" s="285"/>
      <c r="WJC69" s="287"/>
      <c r="WJD69" s="287"/>
      <c r="WJE69" s="285"/>
      <c r="WJF69" s="287"/>
      <c r="WJG69" s="287"/>
      <c r="WJH69" s="285"/>
      <c r="WJI69" s="287"/>
      <c r="WJJ69" s="287"/>
      <c r="WJK69" s="285"/>
      <c r="WJL69" s="287"/>
      <c r="WJM69" s="287"/>
      <c r="WJN69" s="285"/>
      <c r="WJO69" s="287"/>
      <c r="WJP69" s="287"/>
      <c r="WJQ69" s="285"/>
      <c r="WJR69" s="286"/>
      <c r="WJS69" s="286"/>
      <c r="WJT69" s="286"/>
      <c r="WJU69" s="287"/>
      <c r="WJV69" s="287"/>
      <c r="WJW69" s="285"/>
      <c r="WJX69" s="286"/>
      <c r="WJY69" s="286"/>
      <c r="WJZ69" s="286"/>
      <c r="WKA69" s="287"/>
      <c r="WKB69" s="287"/>
      <c r="WKC69" s="285"/>
      <c r="WKD69" s="287"/>
      <c r="WKE69" s="287"/>
      <c r="WKF69" s="285"/>
      <c r="WKG69" s="286"/>
      <c r="WKH69" s="286"/>
      <c r="WKI69" s="286"/>
      <c r="WKJ69" s="286"/>
      <c r="WKK69" s="286"/>
      <c r="WKL69" s="286"/>
      <c r="WKM69" s="163"/>
      <c r="WKN69" s="154"/>
      <c r="WKO69" s="287"/>
      <c r="WKP69" s="287"/>
      <c r="WKQ69" s="285"/>
      <c r="WKR69" s="287"/>
      <c r="WKS69" s="287"/>
      <c r="WKT69" s="285"/>
      <c r="WKU69" s="287"/>
      <c r="WKV69" s="287"/>
      <c r="WKW69" s="285"/>
      <c r="WKX69" s="287"/>
      <c r="WKY69" s="287"/>
      <c r="WKZ69" s="285"/>
      <c r="WLA69" s="287"/>
      <c r="WLB69" s="287"/>
      <c r="WLC69" s="285"/>
      <c r="WLD69" s="287"/>
      <c r="WLE69" s="287"/>
      <c r="WLF69" s="285"/>
      <c r="WLG69" s="287"/>
      <c r="WLH69" s="287"/>
      <c r="WLI69" s="285"/>
      <c r="WLJ69" s="287"/>
      <c r="WLK69" s="287"/>
      <c r="WLL69" s="285"/>
      <c r="WLM69" s="287"/>
      <c r="WLN69" s="287"/>
      <c r="WLO69" s="285"/>
      <c r="WLP69" s="287"/>
      <c r="WLQ69" s="287"/>
      <c r="WLR69" s="285"/>
      <c r="WLS69" s="287"/>
      <c r="WLT69" s="287"/>
      <c r="WLU69" s="285"/>
      <c r="WLV69" s="287"/>
      <c r="WLW69" s="287"/>
      <c r="WLX69" s="285"/>
      <c r="WLY69" s="287"/>
      <c r="WLZ69" s="287"/>
      <c r="WMA69" s="285"/>
      <c r="WMB69" s="287"/>
      <c r="WMC69" s="287"/>
      <c r="WMD69" s="285"/>
      <c r="WME69" s="287"/>
      <c r="WMF69" s="287"/>
      <c r="WMG69" s="285"/>
      <c r="WMH69" s="287"/>
      <c r="WMI69" s="287"/>
      <c r="WMJ69" s="285"/>
      <c r="WMK69" s="287"/>
      <c r="WML69" s="287"/>
      <c r="WMM69" s="285"/>
      <c r="WMN69" s="287"/>
      <c r="WMO69" s="287"/>
      <c r="WMP69" s="285"/>
      <c r="WMQ69" s="287"/>
      <c r="WMR69" s="287"/>
      <c r="WMS69" s="285"/>
      <c r="WMT69" s="287"/>
      <c r="WMU69" s="287"/>
      <c r="WMV69" s="285"/>
      <c r="WMW69" s="287"/>
      <c r="WMX69" s="287"/>
      <c r="WMY69" s="285"/>
      <c r="WMZ69" s="286"/>
      <c r="WNA69" s="286"/>
      <c r="WNB69" s="286"/>
      <c r="WNC69" s="287"/>
      <c r="WND69" s="287"/>
      <c r="WNE69" s="285"/>
      <c r="WNF69" s="286"/>
      <c r="WNG69" s="286"/>
      <c r="WNH69" s="286"/>
      <c r="WNI69" s="287"/>
      <c r="WNJ69" s="287"/>
      <c r="WNK69" s="285"/>
      <c r="WNL69" s="287"/>
      <c r="WNM69" s="287"/>
      <c r="WNN69" s="285"/>
      <c r="WNO69" s="286"/>
      <c r="WNP69" s="286"/>
      <c r="WNQ69" s="286"/>
      <c r="WNR69" s="286"/>
      <c r="WNS69" s="286"/>
      <c r="WNT69" s="286"/>
      <c r="WNU69" s="163"/>
      <c r="WNV69" s="154"/>
      <c r="WNW69" s="287"/>
      <c r="WNX69" s="287"/>
      <c r="WNY69" s="285"/>
      <c r="WNZ69" s="287"/>
      <c r="WOA69" s="287"/>
      <c r="WOB69" s="285"/>
      <c r="WOC69" s="287"/>
      <c r="WOD69" s="287"/>
      <c r="WOE69" s="285"/>
      <c r="WOF69" s="287"/>
      <c r="WOG69" s="287"/>
      <c r="WOH69" s="285"/>
      <c r="WOI69" s="287"/>
      <c r="WOJ69" s="287"/>
      <c r="WOK69" s="285"/>
      <c r="WOL69" s="287"/>
      <c r="WOM69" s="287"/>
      <c r="WON69" s="285"/>
      <c r="WOO69" s="287"/>
      <c r="WOP69" s="287"/>
      <c r="WOQ69" s="285"/>
      <c r="WOR69" s="287"/>
      <c r="WOS69" s="287"/>
      <c r="WOT69" s="285"/>
      <c r="WOU69" s="287"/>
      <c r="WOV69" s="287"/>
      <c r="WOW69" s="285"/>
      <c r="WOX69" s="287"/>
      <c r="WOY69" s="287"/>
      <c r="WOZ69" s="285"/>
      <c r="WPA69" s="287"/>
      <c r="WPB69" s="287"/>
      <c r="WPC69" s="285"/>
      <c r="WPD69" s="287"/>
      <c r="WPE69" s="287"/>
      <c r="WPF69" s="285"/>
      <c r="WPG69" s="287"/>
      <c r="WPH69" s="287"/>
      <c r="WPI69" s="285"/>
      <c r="WPJ69" s="287"/>
      <c r="WPK69" s="287"/>
      <c r="WPL69" s="285"/>
      <c r="WPM69" s="287"/>
      <c r="WPN69" s="287"/>
      <c r="WPO69" s="285"/>
      <c r="WPP69" s="287"/>
      <c r="WPQ69" s="287"/>
      <c r="WPR69" s="285"/>
      <c r="WPS69" s="287"/>
      <c r="WPT69" s="287"/>
      <c r="WPU69" s="285"/>
      <c r="WPV69" s="287"/>
      <c r="WPW69" s="287"/>
      <c r="WPX69" s="285"/>
      <c r="WPY69" s="287"/>
      <c r="WPZ69" s="287"/>
      <c r="WQA69" s="285"/>
      <c r="WQB69" s="287"/>
      <c r="WQC69" s="287"/>
      <c r="WQD69" s="285"/>
      <c r="WQE69" s="287"/>
      <c r="WQF69" s="287"/>
      <c r="WQG69" s="285"/>
      <c r="WQH69" s="286"/>
      <c r="WQI69" s="286"/>
      <c r="WQJ69" s="286"/>
      <c r="WQK69" s="287"/>
      <c r="WQL69" s="287"/>
      <c r="WQM69" s="285"/>
      <c r="WQN69" s="286"/>
      <c r="WQO69" s="286"/>
      <c r="WQP69" s="286"/>
      <c r="WQQ69" s="287"/>
      <c r="WQR69" s="287"/>
      <c r="WQS69" s="285"/>
      <c r="WQT69" s="287"/>
      <c r="WQU69" s="287"/>
      <c r="WQV69" s="285"/>
      <c r="WQW69" s="286"/>
      <c r="WQX69" s="286"/>
      <c r="WQY69" s="286"/>
      <c r="WQZ69" s="286"/>
      <c r="WRA69" s="286"/>
      <c r="WRB69" s="286"/>
      <c r="WRC69" s="163"/>
      <c r="WRD69" s="154"/>
      <c r="WRE69" s="287"/>
      <c r="WRF69" s="287"/>
      <c r="WRG69" s="285"/>
      <c r="WRH69" s="287"/>
      <c r="WRI69" s="287"/>
      <c r="WRJ69" s="285"/>
      <c r="WRK69" s="287"/>
      <c r="WRL69" s="287"/>
      <c r="WRM69" s="285"/>
      <c r="WRN69" s="287"/>
      <c r="WRO69" s="287"/>
      <c r="WRP69" s="285"/>
      <c r="WRQ69" s="287"/>
      <c r="WRR69" s="287"/>
      <c r="WRS69" s="285"/>
      <c r="WRT69" s="287"/>
      <c r="WRU69" s="287"/>
      <c r="WRV69" s="285"/>
      <c r="WRW69" s="287"/>
      <c r="WRX69" s="287"/>
      <c r="WRY69" s="285"/>
      <c r="WRZ69" s="287"/>
      <c r="WSA69" s="287"/>
      <c r="WSB69" s="285"/>
      <c r="WSC69" s="287"/>
      <c r="WSD69" s="287"/>
      <c r="WSE69" s="285"/>
      <c r="WSF69" s="287"/>
      <c r="WSG69" s="287"/>
      <c r="WSH69" s="285"/>
      <c r="WSI69" s="287"/>
      <c r="WSJ69" s="287"/>
      <c r="WSK69" s="285"/>
      <c r="WSL69" s="287"/>
      <c r="WSM69" s="287"/>
      <c r="WSN69" s="285"/>
      <c r="WSO69" s="287"/>
      <c r="WSP69" s="287"/>
      <c r="WSQ69" s="285"/>
      <c r="WSR69" s="287"/>
      <c r="WSS69" s="287"/>
      <c r="WST69" s="285"/>
      <c r="WSU69" s="287"/>
      <c r="WSV69" s="287"/>
      <c r="WSW69" s="285"/>
      <c r="WSX69" s="287"/>
      <c r="WSY69" s="287"/>
      <c r="WSZ69" s="285"/>
      <c r="WTA69" s="287"/>
      <c r="WTB69" s="287"/>
      <c r="WTC69" s="285"/>
      <c r="WTD69" s="287"/>
      <c r="WTE69" s="287"/>
      <c r="WTF69" s="285"/>
      <c r="WTG69" s="287"/>
      <c r="WTH69" s="287"/>
      <c r="WTI69" s="285"/>
      <c r="WTJ69" s="287"/>
      <c r="WTK69" s="287"/>
      <c r="WTL69" s="285"/>
      <c r="WTM69" s="287"/>
      <c r="WTN69" s="287"/>
      <c r="WTO69" s="285"/>
      <c r="WTP69" s="286"/>
      <c r="WTQ69" s="286"/>
      <c r="WTR69" s="286"/>
      <c r="WTS69" s="287"/>
      <c r="WTT69" s="287"/>
      <c r="WTU69" s="285"/>
      <c r="WTV69" s="286"/>
      <c r="WTW69" s="286"/>
      <c r="WTX69" s="286"/>
      <c r="WTY69" s="287"/>
      <c r="WTZ69" s="287"/>
      <c r="WUA69" s="285"/>
      <c r="WUB69" s="287"/>
      <c r="WUC69" s="287"/>
      <c r="WUD69" s="285"/>
      <c r="WUE69" s="286"/>
      <c r="WUF69" s="286"/>
      <c r="WUG69" s="286"/>
      <c r="WUH69" s="286"/>
      <c r="WUI69" s="286"/>
      <c r="WUJ69" s="286"/>
      <c r="WUK69" s="163"/>
      <c r="WUL69" s="154"/>
      <c r="WUM69" s="287"/>
      <c r="WUN69" s="287"/>
      <c r="WUO69" s="285"/>
      <c r="WUP69" s="287"/>
      <c r="WUQ69" s="287"/>
      <c r="WUR69" s="285"/>
      <c r="WUS69" s="287"/>
      <c r="WUT69" s="287"/>
      <c r="WUU69" s="285"/>
      <c r="WUV69" s="287"/>
      <c r="WUW69" s="287"/>
      <c r="WUX69" s="285"/>
      <c r="WUY69" s="287"/>
      <c r="WUZ69" s="287"/>
      <c r="WVA69" s="285"/>
      <c r="WVB69" s="287"/>
      <c r="WVC69" s="287"/>
      <c r="WVD69" s="285"/>
      <c r="WVE69" s="287"/>
      <c r="WVF69" s="287"/>
      <c r="WVG69" s="285"/>
      <c r="WVH69" s="287"/>
      <c r="WVI69" s="287"/>
      <c r="WVJ69" s="285"/>
      <c r="WVK69" s="287"/>
      <c r="WVL69" s="287"/>
      <c r="WVM69" s="285"/>
      <c r="WVN69" s="287"/>
      <c r="WVO69" s="287"/>
      <c r="WVP69" s="285"/>
      <c r="WVQ69" s="287"/>
      <c r="WVR69" s="287"/>
      <c r="WVS69" s="285"/>
      <c r="WVT69" s="287"/>
      <c r="WVU69" s="287"/>
      <c r="WVV69" s="285"/>
      <c r="WVW69" s="287"/>
      <c r="WVX69" s="287"/>
      <c r="WVY69" s="285"/>
      <c r="WVZ69" s="287"/>
      <c r="WWA69" s="287"/>
      <c r="WWB69" s="285"/>
      <c r="WWC69" s="287"/>
      <c r="WWD69" s="287"/>
      <c r="WWE69" s="285"/>
      <c r="WWF69" s="287"/>
      <c r="WWG69" s="287"/>
      <c r="WWH69" s="285"/>
      <c r="WWI69" s="287"/>
      <c r="WWJ69" s="287"/>
      <c r="WWK69" s="285"/>
      <c r="WWL69" s="287"/>
      <c r="WWM69" s="287"/>
      <c r="WWN69" s="285"/>
      <c r="WWO69" s="287"/>
      <c r="WWP69" s="287"/>
      <c r="WWQ69" s="285"/>
      <c r="WWR69" s="287"/>
      <c r="WWS69" s="287"/>
      <c r="WWT69" s="285"/>
      <c r="WWU69" s="287"/>
      <c r="WWV69" s="287"/>
      <c r="WWW69" s="285"/>
      <c r="WWX69" s="286"/>
      <c r="WWY69" s="286"/>
      <c r="WWZ69" s="286"/>
      <c r="WXA69" s="287"/>
      <c r="WXB69" s="287"/>
      <c r="WXC69" s="285"/>
      <c r="WXD69" s="286"/>
      <c r="WXE69" s="286"/>
      <c r="WXF69" s="286"/>
      <c r="WXG69" s="287"/>
      <c r="WXH69" s="287"/>
      <c r="WXI69" s="285"/>
      <c r="WXJ69" s="287"/>
      <c r="WXK69" s="287"/>
      <c r="WXL69" s="285"/>
      <c r="WXM69" s="286"/>
      <c r="WXN69" s="286"/>
      <c r="WXO69" s="286"/>
      <c r="WXP69" s="286"/>
      <c r="WXQ69" s="286"/>
      <c r="WXR69" s="286"/>
      <c r="WXS69" s="163"/>
      <c r="WXT69" s="154"/>
      <c r="WXU69" s="287"/>
      <c r="WXV69" s="287"/>
      <c r="WXW69" s="285"/>
      <c r="WXX69" s="287"/>
      <c r="WXY69" s="287"/>
      <c r="WXZ69" s="285"/>
      <c r="WYA69" s="287"/>
      <c r="WYB69" s="287"/>
      <c r="WYC69" s="285"/>
      <c r="WYD69" s="287"/>
      <c r="WYE69" s="287"/>
      <c r="WYF69" s="285"/>
      <c r="WYG69" s="287"/>
      <c r="WYH69" s="287"/>
      <c r="WYI69" s="285"/>
      <c r="WYJ69" s="287"/>
      <c r="WYK69" s="287"/>
      <c r="WYL69" s="285"/>
      <c r="WYM69" s="287"/>
      <c r="WYN69" s="287"/>
      <c r="WYO69" s="285"/>
      <c r="WYP69" s="287"/>
      <c r="WYQ69" s="287"/>
      <c r="WYR69" s="285"/>
      <c r="WYS69" s="287"/>
      <c r="WYT69" s="287"/>
      <c r="WYU69" s="285"/>
      <c r="WYV69" s="287"/>
      <c r="WYW69" s="287"/>
      <c r="WYX69" s="285"/>
      <c r="WYY69" s="287"/>
      <c r="WYZ69" s="287"/>
      <c r="WZA69" s="285"/>
      <c r="WZB69" s="287"/>
      <c r="WZC69" s="287"/>
      <c r="WZD69" s="285"/>
      <c r="WZE69" s="287"/>
      <c r="WZF69" s="287"/>
      <c r="WZG69" s="285"/>
      <c r="WZH69" s="287"/>
      <c r="WZI69" s="287"/>
      <c r="WZJ69" s="285"/>
      <c r="WZK69" s="287"/>
      <c r="WZL69" s="287"/>
      <c r="WZM69" s="285"/>
      <c r="WZN69" s="287"/>
      <c r="WZO69" s="287"/>
      <c r="WZP69" s="285"/>
      <c r="WZQ69" s="287"/>
      <c r="WZR69" s="287"/>
      <c r="WZS69" s="285"/>
      <c r="WZT69" s="287"/>
      <c r="WZU69" s="287"/>
      <c r="WZV69" s="285"/>
      <c r="WZW69" s="287"/>
      <c r="WZX69" s="287"/>
      <c r="WZY69" s="285"/>
      <c r="WZZ69" s="287"/>
      <c r="XAA69" s="287"/>
      <c r="XAB69" s="285"/>
      <c r="XAC69" s="287"/>
      <c r="XAD69" s="287"/>
      <c r="XAE69" s="285"/>
      <c r="XAF69" s="286"/>
      <c r="XAG69" s="286"/>
      <c r="XAH69" s="286"/>
      <c r="XAI69" s="287"/>
      <c r="XAJ69" s="287"/>
      <c r="XAK69" s="285"/>
      <c r="XAL69" s="286"/>
      <c r="XAM69" s="286"/>
      <c r="XAN69" s="286"/>
      <c r="XAO69" s="287"/>
      <c r="XAP69" s="287"/>
      <c r="XAQ69" s="285"/>
      <c r="XAR69" s="287"/>
      <c r="XAS69" s="287"/>
      <c r="XAT69" s="285"/>
      <c r="XAU69" s="286"/>
      <c r="XAV69" s="286"/>
      <c r="XAW69" s="286"/>
      <c r="XAX69" s="286"/>
      <c r="XAY69" s="286"/>
      <c r="XAZ69" s="286"/>
      <c r="XBA69" s="163"/>
      <c r="XBB69" s="154"/>
      <c r="XBC69" s="287"/>
      <c r="XBD69" s="287"/>
      <c r="XBE69" s="285"/>
      <c r="XBF69" s="287"/>
      <c r="XBG69" s="287"/>
      <c r="XBH69" s="285"/>
      <c r="XBI69" s="287"/>
      <c r="XBJ69" s="287"/>
      <c r="XBK69" s="285"/>
      <c r="XBL69" s="287"/>
      <c r="XBM69" s="287"/>
      <c r="XBN69" s="285"/>
      <c r="XBO69" s="287"/>
      <c r="XBP69" s="287"/>
      <c r="XBQ69" s="285"/>
      <c r="XBR69" s="287"/>
      <c r="XBS69" s="287"/>
      <c r="XBT69" s="285"/>
      <c r="XBU69" s="287"/>
      <c r="XBV69" s="287"/>
      <c r="XBW69" s="285"/>
      <c r="XBX69" s="287"/>
      <c r="XBY69" s="287"/>
      <c r="XBZ69" s="285"/>
      <c r="XCA69" s="287"/>
      <c r="XCB69" s="287"/>
      <c r="XCC69" s="285"/>
      <c r="XCD69" s="287"/>
      <c r="XCE69" s="287"/>
      <c r="XCF69" s="285"/>
      <c r="XCG69" s="287"/>
      <c r="XCH69" s="287"/>
      <c r="XCI69" s="285"/>
      <c r="XCJ69" s="287"/>
      <c r="XCK69" s="287"/>
      <c r="XCL69" s="285"/>
      <c r="XCM69" s="287"/>
      <c r="XCN69" s="287"/>
      <c r="XCO69" s="285"/>
      <c r="XCP69" s="287"/>
      <c r="XCQ69" s="287"/>
      <c r="XCR69" s="285"/>
    </row>
    <row r="70" spans="1:16320" s="217" customFormat="1">
      <c r="A70" s="451">
        <v>58</v>
      </c>
      <c r="B70" s="152" t="s">
        <v>90</v>
      </c>
      <c r="C70" s="54"/>
      <c r="D70" s="54"/>
      <c r="E70" s="132">
        <f t="shared" si="8"/>
        <v>0</v>
      </c>
      <c r="F70" s="54"/>
      <c r="G70" s="54"/>
      <c r="H70" s="132">
        <f t="shared" si="10"/>
        <v>0</v>
      </c>
      <c r="I70" s="54"/>
      <c r="J70" s="54"/>
      <c r="K70" s="132">
        <f t="shared" si="12"/>
        <v>0</v>
      </c>
      <c r="L70" s="54"/>
      <c r="M70" s="54"/>
      <c r="N70" s="132">
        <v>0</v>
      </c>
      <c r="O70" s="54"/>
      <c r="P70" s="54"/>
      <c r="Q70" s="132">
        <f t="shared" si="16"/>
        <v>0</v>
      </c>
      <c r="R70" s="54"/>
      <c r="S70" s="54"/>
      <c r="T70" s="132">
        <f t="shared" si="112"/>
        <v>0</v>
      </c>
      <c r="U70" s="54"/>
      <c r="V70" s="54"/>
      <c r="W70" s="132">
        <f t="shared" si="19"/>
        <v>0</v>
      </c>
      <c r="X70" s="54"/>
      <c r="Y70" s="54"/>
      <c r="Z70" s="132">
        <f t="shared" si="21"/>
        <v>0</v>
      </c>
      <c r="AA70" s="54"/>
      <c r="AB70" s="54"/>
      <c r="AC70" s="54">
        <f t="shared" si="142"/>
        <v>0</v>
      </c>
      <c r="AD70" s="54"/>
      <c r="AE70" s="54"/>
      <c r="AF70" s="132">
        <f t="shared" si="63"/>
        <v>0</v>
      </c>
      <c r="AG70" s="54"/>
      <c r="AH70" s="54"/>
      <c r="AI70" s="132">
        <f t="shared" si="25"/>
        <v>0</v>
      </c>
      <c r="AJ70" s="54"/>
      <c r="AK70" s="54"/>
      <c r="AL70" s="132">
        <f t="shared" si="27"/>
        <v>0</v>
      </c>
      <c r="AM70" s="54"/>
      <c r="AN70" s="54"/>
      <c r="AO70" s="132">
        <f t="shared" si="29"/>
        <v>0</v>
      </c>
      <c r="AP70" s="54"/>
      <c r="AQ70" s="54"/>
      <c r="AR70" s="132">
        <f t="shared" si="31"/>
        <v>0</v>
      </c>
      <c r="AS70" s="54"/>
      <c r="AT70" s="54"/>
      <c r="AU70" s="132">
        <v>0</v>
      </c>
      <c r="AV70" s="54"/>
      <c r="AW70" s="54"/>
      <c r="AX70" s="132">
        <f t="shared" si="35"/>
        <v>0</v>
      </c>
      <c r="AY70" s="54"/>
      <c r="AZ70" s="54"/>
      <c r="BA70" s="132">
        <f t="shared" si="37"/>
        <v>0</v>
      </c>
      <c r="BB70" s="54"/>
      <c r="BC70" s="54"/>
      <c r="BD70" s="132">
        <f t="shared" si="218"/>
        <v>0</v>
      </c>
      <c r="BE70" s="54"/>
      <c r="BF70" s="54"/>
      <c r="BG70" s="132">
        <f t="shared" si="40"/>
        <v>0</v>
      </c>
      <c r="BH70" s="54"/>
      <c r="BI70" s="54"/>
      <c r="BJ70" s="132">
        <f t="shared" si="42"/>
        <v>0</v>
      </c>
      <c r="BK70" s="54"/>
      <c r="BL70" s="54"/>
      <c r="BM70" s="132">
        <f t="shared" si="75"/>
        <v>0</v>
      </c>
      <c r="BN70" s="63">
        <f t="shared" si="220"/>
        <v>0</v>
      </c>
      <c r="BO70" s="63">
        <f t="shared" si="221"/>
        <v>0</v>
      </c>
      <c r="BP70" s="63">
        <f t="shared" si="222"/>
        <v>0</v>
      </c>
      <c r="BQ70" s="376">
        <v>261014900</v>
      </c>
      <c r="BR70" s="301">
        <v>0</v>
      </c>
      <c r="BS70" s="132">
        <f t="shared" si="45"/>
        <v>-261014900</v>
      </c>
      <c r="BT70" s="63">
        <f t="shared" ref="BT70:BV77" si="228">SUM(BQ70)</f>
        <v>261014900</v>
      </c>
      <c r="BU70" s="63">
        <f t="shared" si="228"/>
        <v>0</v>
      </c>
      <c r="BV70" s="63">
        <f t="shared" si="228"/>
        <v>-261014900</v>
      </c>
      <c r="BW70" s="54"/>
      <c r="BX70" s="54"/>
      <c r="BY70" s="132">
        <f t="shared" si="179"/>
        <v>0</v>
      </c>
      <c r="BZ70" s="54"/>
      <c r="CA70" s="54"/>
      <c r="CB70" s="132">
        <f t="shared" si="49"/>
        <v>0</v>
      </c>
      <c r="CC70" s="63">
        <f t="shared" ref="CC70:CE77" si="229">SUM(BW70+BZ70)</f>
        <v>0</v>
      </c>
      <c r="CD70" s="63">
        <f t="shared" si="229"/>
        <v>0</v>
      </c>
      <c r="CE70" s="63">
        <f t="shared" si="229"/>
        <v>0</v>
      </c>
      <c r="CF70" s="63">
        <f t="shared" si="79"/>
        <v>261014900</v>
      </c>
      <c r="CG70" s="63">
        <f t="shared" si="79"/>
        <v>0</v>
      </c>
      <c r="CH70" s="63">
        <f t="shared" si="79"/>
        <v>-261014900</v>
      </c>
      <c r="CI70" s="301"/>
    </row>
    <row r="71" spans="1:16320" s="217" customFormat="1">
      <c r="A71" s="451">
        <v>59</v>
      </c>
      <c r="B71" s="152" t="s">
        <v>85</v>
      </c>
      <c r="C71" s="54"/>
      <c r="D71" s="54"/>
      <c r="E71" s="132">
        <f t="shared" si="8"/>
        <v>0</v>
      </c>
      <c r="F71" s="54"/>
      <c r="G71" s="54"/>
      <c r="H71" s="132">
        <f t="shared" si="10"/>
        <v>0</v>
      </c>
      <c r="I71" s="54"/>
      <c r="J71" s="54"/>
      <c r="K71" s="132">
        <f t="shared" si="12"/>
        <v>0</v>
      </c>
      <c r="L71" s="54"/>
      <c r="M71" s="54"/>
      <c r="N71" s="132">
        <v>0</v>
      </c>
      <c r="O71" s="54"/>
      <c r="P71" s="54"/>
      <c r="Q71" s="132">
        <f t="shared" si="16"/>
        <v>0</v>
      </c>
      <c r="R71" s="54"/>
      <c r="S71" s="54"/>
      <c r="T71" s="132">
        <f t="shared" si="112"/>
        <v>0</v>
      </c>
      <c r="U71" s="54"/>
      <c r="V71" s="54"/>
      <c r="W71" s="132">
        <f t="shared" si="19"/>
        <v>0</v>
      </c>
      <c r="X71" s="54"/>
      <c r="Y71" s="54"/>
      <c r="Z71" s="132">
        <f t="shared" si="21"/>
        <v>0</v>
      </c>
      <c r="AA71" s="54"/>
      <c r="AB71" s="54"/>
      <c r="AC71" s="54">
        <f t="shared" si="142"/>
        <v>0</v>
      </c>
      <c r="AD71" s="54"/>
      <c r="AE71" s="54"/>
      <c r="AF71" s="132">
        <f t="shared" si="63"/>
        <v>0</v>
      </c>
      <c r="AG71" s="54"/>
      <c r="AH71" s="54"/>
      <c r="AI71" s="132">
        <f t="shared" si="25"/>
        <v>0</v>
      </c>
      <c r="AJ71" s="54"/>
      <c r="AK71" s="54"/>
      <c r="AL71" s="132">
        <f t="shared" si="27"/>
        <v>0</v>
      </c>
      <c r="AM71" s="54"/>
      <c r="AN71" s="54"/>
      <c r="AO71" s="132">
        <f t="shared" si="29"/>
        <v>0</v>
      </c>
      <c r="AP71" s="54"/>
      <c r="AQ71" s="54"/>
      <c r="AR71" s="132">
        <f t="shared" si="31"/>
        <v>0</v>
      </c>
      <c r="AS71" s="54"/>
      <c r="AT71" s="54"/>
      <c r="AU71" s="132">
        <v>0</v>
      </c>
      <c r="AV71" s="54"/>
      <c r="AW71" s="54"/>
      <c r="AX71" s="132">
        <f t="shared" si="35"/>
        <v>0</v>
      </c>
      <c r="AY71" s="54"/>
      <c r="AZ71" s="54"/>
      <c r="BA71" s="132">
        <f t="shared" si="37"/>
        <v>0</v>
      </c>
      <c r="BB71" s="54"/>
      <c r="BC71" s="54"/>
      <c r="BD71" s="132">
        <f t="shared" si="218"/>
        <v>0</v>
      </c>
      <c r="BE71" s="54"/>
      <c r="BF71" s="54"/>
      <c r="BG71" s="132">
        <f t="shared" si="40"/>
        <v>0</v>
      </c>
      <c r="BH71" s="54"/>
      <c r="BI71" s="54"/>
      <c r="BJ71" s="132">
        <f t="shared" si="42"/>
        <v>0</v>
      </c>
      <c r="BK71" s="54"/>
      <c r="BL71" s="54"/>
      <c r="BM71" s="132">
        <f t="shared" si="75"/>
        <v>0</v>
      </c>
      <c r="BN71" s="63">
        <f t="shared" si="220"/>
        <v>0</v>
      </c>
      <c r="BO71" s="63">
        <f t="shared" si="221"/>
        <v>0</v>
      </c>
      <c r="BP71" s="63">
        <f t="shared" si="222"/>
        <v>0</v>
      </c>
      <c r="BQ71" s="54"/>
      <c r="BR71" s="54"/>
      <c r="BS71" s="132">
        <f t="shared" si="45"/>
        <v>0</v>
      </c>
      <c r="BT71" s="63">
        <f t="shared" si="228"/>
        <v>0</v>
      </c>
      <c r="BU71" s="63">
        <f t="shared" si="228"/>
        <v>0</v>
      </c>
      <c r="BV71" s="63">
        <f t="shared" si="228"/>
        <v>0</v>
      </c>
      <c r="BW71" s="54"/>
      <c r="BX71" s="54"/>
      <c r="BY71" s="132">
        <f t="shared" si="179"/>
        <v>0</v>
      </c>
      <c r="BZ71" s="54"/>
      <c r="CA71" s="54"/>
      <c r="CB71" s="132">
        <f t="shared" si="49"/>
        <v>0</v>
      </c>
      <c r="CC71" s="63">
        <f t="shared" si="229"/>
        <v>0</v>
      </c>
      <c r="CD71" s="63">
        <f t="shared" si="229"/>
        <v>0</v>
      </c>
      <c r="CE71" s="63">
        <f t="shared" si="229"/>
        <v>0</v>
      </c>
      <c r="CF71" s="63">
        <f t="shared" si="79"/>
        <v>0</v>
      </c>
      <c r="CG71" s="63">
        <f t="shared" si="79"/>
        <v>0</v>
      </c>
      <c r="CH71" s="63">
        <f t="shared" si="79"/>
        <v>0</v>
      </c>
      <c r="CI71" s="301"/>
    </row>
    <row r="72" spans="1:16320" s="217" customFormat="1">
      <c r="A72" s="451"/>
      <c r="B72" s="301" t="s">
        <v>266</v>
      </c>
      <c r="C72" s="54"/>
      <c r="D72" s="54"/>
      <c r="E72" s="132">
        <f>SUM(D72-C72)</f>
        <v>0</v>
      </c>
      <c r="F72" s="54"/>
      <c r="G72" s="54"/>
      <c r="H72" s="132">
        <f t="shared" si="10"/>
        <v>0</v>
      </c>
      <c r="I72" s="54"/>
      <c r="J72" s="54"/>
      <c r="K72" s="132">
        <f t="shared" si="12"/>
        <v>0</v>
      </c>
      <c r="L72" s="54"/>
      <c r="M72" s="54"/>
      <c r="N72" s="132"/>
      <c r="O72" s="54"/>
      <c r="P72" s="54"/>
      <c r="Q72" s="132">
        <f t="shared" si="16"/>
        <v>0</v>
      </c>
      <c r="R72" s="54"/>
      <c r="S72" s="54"/>
      <c r="T72" s="132">
        <f t="shared" si="112"/>
        <v>0</v>
      </c>
      <c r="U72" s="54"/>
      <c r="V72" s="54"/>
      <c r="W72" s="132">
        <f t="shared" si="19"/>
        <v>0</v>
      </c>
      <c r="X72" s="54"/>
      <c r="Y72" s="54"/>
      <c r="Z72" s="132">
        <f t="shared" si="21"/>
        <v>0</v>
      </c>
      <c r="AA72" s="54"/>
      <c r="AB72" s="54"/>
      <c r="AC72" s="54"/>
      <c r="AD72" s="54"/>
      <c r="AE72" s="54"/>
      <c r="AF72" s="132">
        <f t="shared" si="63"/>
        <v>0</v>
      </c>
      <c r="AG72" s="54"/>
      <c r="AH72" s="54"/>
      <c r="AI72" s="132">
        <f t="shared" si="25"/>
        <v>0</v>
      </c>
      <c r="AJ72" s="54"/>
      <c r="AK72" s="54"/>
      <c r="AL72" s="132">
        <f t="shared" si="27"/>
        <v>0</v>
      </c>
      <c r="AM72" s="54"/>
      <c r="AN72" s="54"/>
      <c r="AO72" s="132">
        <f t="shared" si="29"/>
        <v>0</v>
      </c>
      <c r="AP72" s="54"/>
      <c r="AQ72" s="54"/>
      <c r="AR72" s="132">
        <f t="shared" si="31"/>
        <v>0</v>
      </c>
      <c r="AS72" s="54"/>
      <c r="AT72" s="54"/>
      <c r="AU72" s="132"/>
      <c r="AV72" s="54"/>
      <c r="AW72" s="54"/>
      <c r="AX72" s="132">
        <f t="shared" si="35"/>
        <v>0</v>
      </c>
      <c r="AY72" s="54"/>
      <c r="AZ72" s="54"/>
      <c r="BA72" s="132">
        <f t="shared" si="37"/>
        <v>0</v>
      </c>
      <c r="BB72" s="54"/>
      <c r="BC72" s="54"/>
      <c r="BD72" s="132"/>
      <c r="BE72" s="54"/>
      <c r="BF72" s="54"/>
      <c r="BG72" s="132"/>
      <c r="BH72" s="54"/>
      <c r="BI72" s="54"/>
      <c r="BJ72" s="132"/>
      <c r="BK72" s="54"/>
      <c r="BL72" s="54"/>
      <c r="BM72" s="132"/>
      <c r="BN72" s="63">
        <f t="shared" si="220"/>
        <v>0</v>
      </c>
      <c r="BO72" s="63">
        <f t="shared" si="221"/>
        <v>0</v>
      </c>
      <c r="BP72" s="63">
        <f t="shared" si="222"/>
        <v>0</v>
      </c>
      <c r="BQ72" s="54"/>
      <c r="BR72" s="54"/>
      <c r="BS72" s="132"/>
      <c r="BT72" s="63"/>
      <c r="BU72" s="63"/>
      <c r="BV72" s="63"/>
      <c r="BW72" s="54"/>
      <c r="BX72" s="54"/>
      <c r="BY72" s="132">
        <f t="shared" si="179"/>
        <v>0</v>
      </c>
      <c r="BZ72" s="54"/>
      <c r="CA72" s="54"/>
      <c r="CB72" s="132"/>
      <c r="CC72" s="63"/>
      <c r="CD72" s="63"/>
      <c r="CE72" s="63"/>
      <c r="CF72" s="63">
        <f t="shared" si="79"/>
        <v>0</v>
      </c>
      <c r="CG72" s="63">
        <f t="shared" si="79"/>
        <v>0</v>
      </c>
      <c r="CH72" s="63">
        <f t="shared" si="79"/>
        <v>0</v>
      </c>
      <c r="CI72" s="301"/>
    </row>
    <row r="73" spans="1:16320" s="217" customFormat="1">
      <c r="A73" s="451">
        <v>60</v>
      </c>
      <c r="B73" s="152" t="s">
        <v>56</v>
      </c>
      <c r="C73" s="450"/>
      <c r="D73" s="450"/>
      <c r="E73" s="132">
        <f t="shared" si="8"/>
        <v>0</v>
      </c>
      <c r="F73" s="376">
        <v>496400000</v>
      </c>
      <c r="G73" s="376">
        <v>599800000</v>
      </c>
      <c r="H73" s="132">
        <f t="shared" si="10"/>
        <v>103400000</v>
      </c>
      <c r="I73" s="54"/>
      <c r="J73" s="54"/>
      <c r="K73" s="132">
        <f t="shared" si="12"/>
        <v>0</v>
      </c>
      <c r="L73" s="54"/>
      <c r="M73" s="54"/>
      <c r="N73" s="132">
        <v>0</v>
      </c>
      <c r="O73" s="54"/>
      <c r="P73" s="54"/>
      <c r="Q73" s="132">
        <f t="shared" si="16"/>
        <v>0</v>
      </c>
      <c r="R73" s="54"/>
      <c r="S73" s="54"/>
      <c r="T73" s="132">
        <f t="shared" si="112"/>
        <v>0</v>
      </c>
      <c r="U73" s="54"/>
      <c r="V73" s="54"/>
      <c r="W73" s="132">
        <f t="shared" si="19"/>
        <v>0</v>
      </c>
      <c r="X73" s="54"/>
      <c r="Y73" s="54"/>
      <c r="Z73" s="132">
        <f t="shared" si="21"/>
        <v>0</v>
      </c>
      <c r="AA73" s="54"/>
      <c r="AB73" s="54"/>
      <c r="AC73" s="54">
        <f t="shared" si="142"/>
        <v>0</v>
      </c>
      <c r="AD73" s="54"/>
      <c r="AE73" s="54"/>
      <c r="AF73" s="132">
        <f t="shared" si="63"/>
        <v>0</v>
      </c>
      <c r="AG73" s="54"/>
      <c r="AH73" s="54"/>
      <c r="AI73" s="132">
        <f t="shared" si="25"/>
        <v>0</v>
      </c>
      <c r="AJ73" s="54">
        <v>0</v>
      </c>
      <c r="AK73" s="54">
        <v>0</v>
      </c>
      <c r="AL73" s="132">
        <f t="shared" si="27"/>
        <v>0</v>
      </c>
      <c r="AM73" s="54"/>
      <c r="AN73" s="54"/>
      <c r="AO73" s="132">
        <f t="shared" si="29"/>
        <v>0</v>
      </c>
      <c r="AP73" s="54"/>
      <c r="AQ73" s="54"/>
      <c r="AR73" s="132">
        <f t="shared" si="31"/>
        <v>0</v>
      </c>
      <c r="AS73" s="54"/>
      <c r="AT73" s="54"/>
      <c r="AU73" s="132">
        <v>0</v>
      </c>
      <c r="AV73" s="54"/>
      <c r="AW73" s="54"/>
      <c r="AX73" s="132">
        <f t="shared" si="35"/>
        <v>0</v>
      </c>
      <c r="AY73" s="54"/>
      <c r="AZ73" s="54"/>
      <c r="BA73" s="132">
        <f t="shared" si="37"/>
        <v>0</v>
      </c>
      <c r="BB73" s="54"/>
      <c r="BC73" s="54"/>
      <c r="BD73" s="132">
        <f t="shared" ref="BD73:BD80" si="230">SUM(BC73-BB73)</f>
        <v>0</v>
      </c>
      <c r="BE73" s="54"/>
      <c r="BF73" s="54"/>
      <c r="BG73" s="132">
        <f t="shared" si="40"/>
        <v>0</v>
      </c>
      <c r="BH73" s="54"/>
      <c r="BI73" s="54"/>
      <c r="BJ73" s="132">
        <f t="shared" si="42"/>
        <v>0</v>
      </c>
      <c r="BK73" s="54"/>
      <c r="BL73" s="54"/>
      <c r="BM73" s="132">
        <f t="shared" si="75"/>
        <v>0</v>
      </c>
      <c r="BN73" s="63">
        <f t="shared" si="220"/>
        <v>496400000</v>
      </c>
      <c r="BO73" s="63">
        <f t="shared" si="221"/>
        <v>599800000</v>
      </c>
      <c r="BP73" s="63">
        <f t="shared" si="222"/>
        <v>103400000</v>
      </c>
      <c r="BQ73" s="54"/>
      <c r="BR73" s="54"/>
      <c r="BS73" s="132">
        <f t="shared" si="45"/>
        <v>0</v>
      </c>
      <c r="BT73" s="63">
        <f t="shared" si="228"/>
        <v>0</v>
      </c>
      <c r="BU73" s="63">
        <f t="shared" si="228"/>
        <v>0</v>
      </c>
      <c r="BV73" s="63">
        <f t="shared" si="228"/>
        <v>0</v>
      </c>
      <c r="BW73" s="54"/>
      <c r="BX73" s="54"/>
      <c r="BY73" s="132">
        <f t="shared" si="179"/>
        <v>0</v>
      </c>
      <c r="BZ73" s="54"/>
      <c r="CA73" s="54"/>
      <c r="CB73" s="132">
        <f t="shared" si="49"/>
        <v>0</v>
      </c>
      <c r="CC73" s="63">
        <f t="shared" si="229"/>
        <v>0</v>
      </c>
      <c r="CD73" s="63">
        <f t="shared" si="229"/>
        <v>0</v>
      </c>
      <c r="CE73" s="63">
        <f t="shared" si="229"/>
        <v>0</v>
      </c>
      <c r="CF73" s="63">
        <f t="shared" si="79"/>
        <v>496400000</v>
      </c>
      <c r="CG73" s="63">
        <f t="shared" si="79"/>
        <v>599800000</v>
      </c>
      <c r="CH73" s="63">
        <f t="shared" si="79"/>
        <v>103400000</v>
      </c>
      <c r="CI73" s="301"/>
    </row>
    <row r="74" spans="1:16320" s="217" customFormat="1">
      <c r="A74" s="451">
        <v>61</v>
      </c>
      <c r="B74" s="152" t="s">
        <v>57</v>
      </c>
      <c r="C74" s="54"/>
      <c r="D74" s="54"/>
      <c r="E74" s="132">
        <f t="shared" si="8"/>
        <v>0</v>
      </c>
      <c r="F74" s="54"/>
      <c r="G74" s="54"/>
      <c r="H74" s="132">
        <f t="shared" si="10"/>
        <v>0</v>
      </c>
      <c r="I74" s="54"/>
      <c r="J74" s="54"/>
      <c r="K74" s="132">
        <f t="shared" si="12"/>
        <v>0</v>
      </c>
      <c r="L74" s="54"/>
      <c r="M74" s="54"/>
      <c r="N74" s="132">
        <v>0</v>
      </c>
      <c r="O74" s="54"/>
      <c r="P74" s="54"/>
      <c r="Q74" s="132">
        <f t="shared" si="16"/>
        <v>0</v>
      </c>
      <c r="R74" s="54"/>
      <c r="S74" s="54"/>
      <c r="T74" s="132">
        <f t="shared" si="112"/>
        <v>0</v>
      </c>
      <c r="U74" s="54"/>
      <c r="V74" s="54"/>
      <c r="W74" s="132">
        <f t="shared" si="19"/>
        <v>0</v>
      </c>
      <c r="X74" s="54"/>
      <c r="Y74" s="54"/>
      <c r="Z74" s="132">
        <f t="shared" si="21"/>
        <v>0</v>
      </c>
      <c r="AA74" s="54"/>
      <c r="AB74" s="54"/>
      <c r="AC74" s="54">
        <f t="shared" si="142"/>
        <v>0</v>
      </c>
      <c r="AD74" s="54"/>
      <c r="AE74" s="54"/>
      <c r="AF74" s="132">
        <f t="shared" si="63"/>
        <v>0</v>
      </c>
      <c r="AG74" s="54"/>
      <c r="AH74" s="54"/>
      <c r="AI74" s="132">
        <f t="shared" si="25"/>
        <v>0</v>
      </c>
      <c r="AJ74" s="54"/>
      <c r="AK74" s="54"/>
      <c r="AL74" s="132">
        <f t="shared" si="27"/>
        <v>0</v>
      </c>
      <c r="AM74" s="54"/>
      <c r="AN74" s="54"/>
      <c r="AO74" s="132">
        <f t="shared" si="29"/>
        <v>0</v>
      </c>
      <c r="AP74" s="54"/>
      <c r="AQ74" s="54"/>
      <c r="AR74" s="132">
        <f t="shared" si="31"/>
        <v>0</v>
      </c>
      <c r="AS74" s="54"/>
      <c r="AT74" s="54"/>
      <c r="AU74" s="132">
        <v>0</v>
      </c>
      <c r="AV74" s="54"/>
      <c r="AW74" s="54"/>
      <c r="AX74" s="132">
        <f t="shared" si="35"/>
        <v>0</v>
      </c>
      <c r="AY74" s="54"/>
      <c r="AZ74" s="54"/>
      <c r="BA74" s="132">
        <f t="shared" si="37"/>
        <v>0</v>
      </c>
      <c r="BB74" s="54"/>
      <c r="BC74" s="54"/>
      <c r="BD74" s="132">
        <f t="shared" si="230"/>
        <v>0</v>
      </c>
      <c r="BE74" s="54"/>
      <c r="BF74" s="54"/>
      <c r="BG74" s="132">
        <f t="shared" si="40"/>
        <v>0</v>
      </c>
      <c r="BH74" s="54"/>
      <c r="BI74" s="54"/>
      <c r="BJ74" s="132">
        <f t="shared" si="42"/>
        <v>0</v>
      </c>
      <c r="BK74" s="54"/>
      <c r="BL74" s="54"/>
      <c r="BM74" s="132">
        <f t="shared" si="75"/>
        <v>0</v>
      </c>
      <c r="BN74" s="63">
        <f t="shared" si="220"/>
        <v>0</v>
      </c>
      <c r="BO74" s="63">
        <f t="shared" si="221"/>
        <v>0</v>
      </c>
      <c r="BP74" s="63">
        <f t="shared" si="222"/>
        <v>0</v>
      </c>
      <c r="BQ74" s="54"/>
      <c r="BR74" s="54"/>
      <c r="BS74" s="132">
        <f t="shared" si="45"/>
        <v>0</v>
      </c>
      <c r="BT74" s="63">
        <f t="shared" si="228"/>
        <v>0</v>
      </c>
      <c r="BU74" s="63">
        <f t="shared" si="228"/>
        <v>0</v>
      </c>
      <c r="BV74" s="63">
        <f t="shared" si="228"/>
        <v>0</v>
      </c>
      <c r="BW74" s="54"/>
      <c r="BX74" s="54"/>
      <c r="BY74" s="132">
        <f t="shared" si="179"/>
        <v>0</v>
      </c>
      <c r="BZ74" s="54"/>
      <c r="CA74" s="54"/>
      <c r="CB74" s="132">
        <f t="shared" si="49"/>
        <v>0</v>
      </c>
      <c r="CC74" s="63">
        <f t="shared" si="229"/>
        <v>0</v>
      </c>
      <c r="CD74" s="63">
        <f t="shared" si="229"/>
        <v>0</v>
      </c>
      <c r="CE74" s="63">
        <f t="shared" si="229"/>
        <v>0</v>
      </c>
      <c r="CF74" s="63">
        <f t="shared" si="79"/>
        <v>0</v>
      </c>
      <c r="CG74" s="63">
        <f t="shared" si="79"/>
        <v>0</v>
      </c>
      <c r="CH74" s="63">
        <f t="shared" si="79"/>
        <v>0</v>
      </c>
      <c r="CI74" s="301"/>
    </row>
    <row r="75" spans="1:16320" s="217" customFormat="1">
      <c r="A75" s="451">
        <v>62</v>
      </c>
      <c r="B75" s="152" t="s">
        <v>58</v>
      </c>
      <c r="C75" s="54"/>
      <c r="D75" s="54"/>
      <c r="E75" s="132">
        <f t="shared" ref="E75:E95" si="231">SUM(D75-C75)</f>
        <v>0</v>
      </c>
      <c r="F75" s="450"/>
      <c r="G75" s="450"/>
      <c r="H75" s="132">
        <f t="shared" ref="H75:H95" si="232">SUM(G75-F75)</f>
        <v>0</v>
      </c>
      <c r="I75" s="54"/>
      <c r="J75" s="54"/>
      <c r="K75" s="132">
        <f t="shared" ref="K75:K95" si="233">SUM(J75-I75)</f>
        <v>0</v>
      </c>
      <c r="L75" s="54"/>
      <c r="M75" s="54"/>
      <c r="N75" s="132">
        <v>0</v>
      </c>
      <c r="O75" s="54"/>
      <c r="P75" s="54"/>
      <c r="Q75" s="132">
        <f t="shared" ref="Q75:Q95" si="234">SUM(P75-O75)</f>
        <v>0</v>
      </c>
      <c r="R75" s="329">
        <v>0</v>
      </c>
      <c r="S75" s="329">
        <v>0</v>
      </c>
      <c r="T75" s="132">
        <f t="shared" ref="T75:T95" si="235">SUM(S75-R75)</f>
        <v>0</v>
      </c>
      <c r="U75" s="54"/>
      <c r="V75" s="54"/>
      <c r="W75" s="132">
        <f t="shared" ref="W75:W95" si="236">SUM(V75-U75)</f>
        <v>0</v>
      </c>
      <c r="X75" s="54"/>
      <c r="Y75" s="54"/>
      <c r="Z75" s="132">
        <f t="shared" ref="Z75:Z95" si="237">SUM(Y75-X75)</f>
        <v>0</v>
      </c>
      <c r="AA75" s="54"/>
      <c r="AB75" s="54"/>
      <c r="AC75" s="54">
        <f t="shared" si="142"/>
        <v>0</v>
      </c>
      <c r="AD75" s="54"/>
      <c r="AE75" s="54"/>
      <c r="AF75" s="132">
        <f t="shared" ref="AF75:AF95" si="238">SUM(AE75-AD75)</f>
        <v>0</v>
      </c>
      <c r="AG75" s="54"/>
      <c r="AH75" s="54"/>
      <c r="AI75" s="132">
        <f t="shared" ref="AI75:AI95" si="239">SUM(AH75-AG75)</f>
        <v>0</v>
      </c>
      <c r="AJ75" s="54"/>
      <c r="AK75" s="54"/>
      <c r="AL75" s="132">
        <f t="shared" ref="AL75:AL95" si="240">SUM(AK75-AJ75)</f>
        <v>0</v>
      </c>
      <c r="AM75" s="54"/>
      <c r="AN75" s="54"/>
      <c r="AO75" s="132">
        <f t="shared" ref="AO75:AO95" si="241">SUM(AN75-AM75)</f>
        <v>0</v>
      </c>
      <c r="AP75" s="54"/>
      <c r="AQ75" s="54"/>
      <c r="AR75" s="132">
        <f t="shared" ref="AR75:AR95" si="242">SUM(AQ75-AP75)</f>
        <v>0</v>
      </c>
      <c r="AS75" s="54"/>
      <c r="AT75" s="54"/>
      <c r="AU75" s="132">
        <v>0</v>
      </c>
      <c r="AV75" s="54"/>
      <c r="AW75" s="54"/>
      <c r="AX75" s="132">
        <f t="shared" ref="AX75:AX95" si="243">SUM(AW75-AV75)</f>
        <v>0</v>
      </c>
      <c r="AY75" s="54"/>
      <c r="AZ75" s="54"/>
      <c r="BA75" s="132">
        <f t="shared" ref="BA75:BA95" si="244">SUM(AZ75-AY75)</f>
        <v>0</v>
      </c>
      <c r="BB75" s="54"/>
      <c r="BC75" s="54"/>
      <c r="BD75" s="132">
        <f t="shared" si="230"/>
        <v>0</v>
      </c>
      <c r="BE75" s="54"/>
      <c r="BF75" s="54"/>
      <c r="BG75" s="132">
        <f t="shared" si="40"/>
        <v>0</v>
      </c>
      <c r="BH75" s="54"/>
      <c r="BI75" s="54"/>
      <c r="BJ75" s="132">
        <f t="shared" si="42"/>
        <v>0</v>
      </c>
      <c r="BK75" s="54"/>
      <c r="BL75" s="54"/>
      <c r="BM75" s="132">
        <f t="shared" si="75"/>
        <v>0</v>
      </c>
      <c r="BN75" s="63">
        <f t="shared" si="220"/>
        <v>0</v>
      </c>
      <c r="BO75" s="63">
        <f t="shared" si="221"/>
        <v>0</v>
      </c>
      <c r="BP75" s="63">
        <f t="shared" si="222"/>
        <v>0</v>
      </c>
      <c r="BQ75" s="54"/>
      <c r="BR75" s="54"/>
      <c r="BS75" s="132">
        <f t="shared" si="45"/>
        <v>0</v>
      </c>
      <c r="BT75" s="63">
        <f t="shared" si="228"/>
        <v>0</v>
      </c>
      <c r="BU75" s="63">
        <f t="shared" si="228"/>
        <v>0</v>
      </c>
      <c r="BV75" s="63">
        <f t="shared" si="228"/>
        <v>0</v>
      </c>
      <c r="BW75" s="54"/>
      <c r="BX75" s="54"/>
      <c r="BY75" s="132">
        <f t="shared" si="179"/>
        <v>0</v>
      </c>
      <c r="BZ75" s="54"/>
      <c r="CA75" s="54"/>
      <c r="CB75" s="132">
        <f t="shared" si="49"/>
        <v>0</v>
      </c>
      <c r="CC75" s="63">
        <f t="shared" si="229"/>
        <v>0</v>
      </c>
      <c r="CD75" s="63">
        <f t="shared" si="229"/>
        <v>0</v>
      </c>
      <c r="CE75" s="63">
        <f t="shared" si="229"/>
        <v>0</v>
      </c>
      <c r="CF75" s="63">
        <f t="shared" si="79"/>
        <v>0</v>
      </c>
      <c r="CG75" s="63">
        <f t="shared" si="79"/>
        <v>0</v>
      </c>
      <c r="CH75" s="63">
        <f t="shared" si="79"/>
        <v>0</v>
      </c>
      <c r="CI75" s="301"/>
    </row>
    <row r="76" spans="1:16320" s="217" customFormat="1">
      <c r="A76" s="451">
        <v>63</v>
      </c>
      <c r="B76" s="152" t="s">
        <v>59</v>
      </c>
      <c r="C76" s="54"/>
      <c r="D76" s="54"/>
      <c r="E76" s="132">
        <f t="shared" si="231"/>
        <v>0</v>
      </c>
      <c r="F76" s="54"/>
      <c r="G76" s="54"/>
      <c r="H76" s="132">
        <f t="shared" si="232"/>
        <v>0</v>
      </c>
      <c r="I76" s="54"/>
      <c r="J76" s="54"/>
      <c r="K76" s="132">
        <f t="shared" si="233"/>
        <v>0</v>
      </c>
      <c r="L76" s="54"/>
      <c r="M76" s="54"/>
      <c r="N76" s="132">
        <v>0</v>
      </c>
      <c r="O76" s="54"/>
      <c r="P76" s="54"/>
      <c r="Q76" s="132">
        <f t="shared" si="234"/>
        <v>0</v>
      </c>
      <c r="R76" s="54"/>
      <c r="S76" s="54"/>
      <c r="T76" s="132">
        <f t="shared" si="235"/>
        <v>0</v>
      </c>
      <c r="U76" s="54"/>
      <c r="V76" s="54"/>
      <c r="W76" s="132">
        <f t="shared" si="236"/>
        <v>0</v>
      </c>
      <c r="X76" s="54"/>
      <c r="Y76" s="54"/>
      <c r="Z76" s="132">
        <f t="shared" si="237"/>
        <v>0</v>
      </c>
      <c r="AA76" s="54"/>
      <c r="AB76" s="54"/>
      <c r="AC76" s="54">
        <f t="shared" si="142"/>
        <v>0</v>
      </c>
      <c r="AD76" s="54"/>
      <c r="AE76" s="54"/>
      <c r="AF76" s="132">
        <f t="shared" si="238"/>
        <v>0</v>
      </c>
      <c r="AG76" s="54"/>
      <c r="AH76" s="54"/>
      <c r="AI76" s="132">
        <f t="shared" si="239"/>
        <v>0</v>
      </c>
      <c r="AJ76" s="54"/>
      <c r="AK76" s="54"/>
      <c r="AL76" s="132">
        <f t="shared" si="240"/>
        <v>0</v>
      </c>
      <c r="AM76" s="54"/>
      <c r="AN76" s="54"/>
      <c r="AO76" s="132">
        <f t="shared" si="241"/>
        <v>0</v>
      </c>
      <c r="AP76" s="54"/>
      <c r="AQ76" s="54"/>
      <c r="AR76" s="132">
        <f t="shared" si="242"/>
        <v>0</v>
      </c>
      <c r="AS76" s="54"/>
      <c r="AT76" s="54"/>
      <c r="AU76" s="132">
        <v>0</v>
      </c>
      <c r="AV76" s="54"/>
      <c r="AW76" s="54"/>
      <c r="AX76" s="132">
        <f t="shared" si="243"/>
        <v>0</v>
      </c>
      <c r="AY76" s="54"/>
      <c r="AZ76" s="54"/>
      <c r="BA76" s="132">
        <f t="shared" si="244"/>
        <v>0</v>
      </c>
      <c r="BB76" s="54"/>
      <c r="BC76" s="54"/>
      <c r="BD76" s="132">
        <f t="shared" si="230"/>
        <v>0</v>
      </c>
      <c r="BE76" s="54"/>
      <c r="BF76" s="54"/>
      <c r="BG76" s="132">
        <f t="shared" si="40"/>
        <v>0</v>
      </c>
      <c r="BH76" s="54"/>
      <c r="BI76" s="54"/>
      <c r="BJ76" s="132">
        <f t="shared" si="42"/>
        <v>0</v>
      </c>
      <c r="BK76" s="54"/>
      <c r="BL76" s="54"/>
      <c r="BM76" s="132">
        <f>SUM(BL76-BK76)</f>
        <v>0</v>
      </c>
      <c r="BN76" s="63">
        <f t="shared" si="220"/>
        <v>0</v>
      </c>
      <c r="BO76" s="63">
        <f t="shared" si="221"/>
        <v>0</v>
      </c>
      <c r="BP76" s="63">
        <f t="shared" si="222"/>
        <v>0</v>
      </c>
      <c r="BQ76" s="54"/>
      <c r="BR76" s="54"/>
      <c r="BS76" s="132">
        <f t="shared" si="45"/>
        <v>0</v>
      </c>
      <c r="BT76" s="63">
        <f t="shared" si="228"/>
        <v>0</v>
      </c>
      <c r="BU76" s="63">
        <f t="shared" si="228"/>
        <v>0</v>
      </c>
      <c r="BV76" s="63">
        <f t="shared" si="228"/>
        <v>0</v>
      </c>
      <c r="BW76" s="54"/>
      <c r="BX76" s="54"/>
      <c r="BY76" s="132">
        <f t="shared" si="179"/>
        <v>0</v>
      </c>
      <c r="BZ76" s="54"/>
      <c r="CA76" s="54"/>
      <c r="CB76" s="132">
        <f t="shared" si="49"/>
        <v>0</v>
      </c>
      <c r="CC76" s="63">
        <f t="shared" si="229"/>
        <v>0</v>
      </c>
      <c r="CD76" s="63">
        <f t="shared" si="229"/>
        <v>0</v>
      </c>
      <c r="CE76" s="63">
        <f t="shared" si="229"/>
        <v>0</v>
      </c>
      <c r="CF76" s="63">
        <f t="shared" si="79"/>
        <v>0</v>
      </c>
      <c r="CG76" s="63">
        <f t="shared" si="79"/>
        <v>0</v>
      </c>
      <c r="CH76" s="63">
        <f t="shared" si="79"/>
        <v>0</v>
      </c>
      <c r="CI76" s="301"/>
    </row>
    <row r="77" spans="1:16320" s="217" customFormat="1">
      <c r="A77" s="451">
        <v>64</v>
      </c>
      <c r="B77" s="152" t="s">
        <v>60</v>
      </c>
      <c r="C77" s="376"/>
      <c r="D77" s="376"/>
      <c r="E77" s="132">
        <f t="shared" si="231"/>
        <v>0</v>
      </c>
      <c r="F77" s="376">
        <v>8600000</v>
      </c>
      <c r="G77" s="301">
        <v>0</v>
      </c>
      <c r="H77" s="132">
        <f t="shared" si="232"/>
        <v>-8600000</v>
      </c>
      <c r="I77" s="54"/>
      <c r="J77" s="54"/>
      <c r="K77" s="132">
        <f t="shared" si="233"/>
        <v>0</v>
      </c>
      <c r="L77" s="54"/>
      <c r="M77" s="54"/>
      <c r="N77" s="132">
        <v>0</v>
      </c>
      <c r="O77" s="54"/>
      <c r="P77" s="54"/>
      <c r="Q77" s="132">
        <f t="shared" si="234"/>
        <v>0</v>
      </c>
      <c r="R77" s="54"/>
      <c r="S77" s="54"/>
      <c r="T77" s="132">
        <f t="shared" si="235"/>
        <v>0</v>
      </c>
      <c r="U77" s="54"/>
      <c r="V77" s="54"/>
      <c r="W77" s="132">
        <f t="shared" si="236"/>
        <v>0</v>
      </c>
      <c r="X77" s="54"/>
      <c r="Y77" s="54"/>
      <c r="Z77" s="132">
        <f t="shared" si="237"/>
        <v>0</v>
      </c>
      <c r="AA77" s="54"/>
      <c r="AB77" s="54"/>
      <c r="AC77" s="54">
        <f t="shared" si="142"/>
        <v>0</v>
      </c>
      <c r="AD77" s="54"/>
      <c r="AE77" s="54"/>
      <c r="AF77" s="132">
        <f t="shared" si="238"/>
        <v>0</v>
      </c>
      <c r="AG77" s="54"/>
      <c r="AH77" s="54"/>
      <c r="AI77" s="132">
        <f t="shared" si="239"/>
        <v>0</v>
      </c>
      <c r="AJ77" s="54"/>
      <c r="AK77" s="54"/>
      <c r="AL77" s="132">
        <f t="shared" si="240"/>
        <v>0</v>
      </c>
      <c r="AM77" s="54"/>
      <c r="AN77" s="54"/>
      <c r="AO77" s="132">
        <f t="shared" si="241"/>
        <v>0</v>
      </c>
      <c r="AP77" s="54"/>
      <c r="AQ77" s="54"/>
      <c r="AR77" s="132">
        <f t="shared" si="242"/>
        <v>0</v>
      </c>
      <c r="AS77" s="54"/>
      <c r="AT77" s="54"/>
      <c r="AU77" s="132">
        <v>0</v>
      </c>
      <c r="AV77" s="54"/>
      <c r="AW77" s="54"/>
      <c r="AX77" s="132">
        <f t="shared" si="243"/>
        <v>0</v>
      </c>
      <c r="AY77" s="54"/>
      <c r="AZ77" s="54"/>
      <c r="BA77" s="132">
        <f t="shared" si="244"/>
        <v>0</v>
      </c>
      <c r="BB77" s="54"/>
      <c r="BC77" s="54"/>
      <c r="BD77" s="132">
        <f t="shared" si="230"/>
        <v>0</v>
      </c>
      <c r="BE77" s="54"/>
      <c r="BF77" s="54"/>
      <c r="BG77" s="132">
        <f t="shared" si="40"/>
        <v>0</v>
      </c>
      <c r="BH77" s="54"/>
      <c r="BI77" s="54"/>
      <c r="BJ77" s="132">
        <f t="shared" si="42"/>
        <v>0</v>
      </c>
      <c r="BK77" s="54"/>
      <c r="BL77" s="54"/>
      <c r="BM77" s="132">
        <f t="shared" si="75"/>
        <v>0</v>
      </c>
      <c r="BN77" s="63">
        <f t="shared" si="220"/>
        <v>8600000</v>
      </c>
      <c r="BO77" s="63">
        <f t="shared" si="221"/>
        <v>0</v>
      </c>
      <c r="BP77" s="63">
        <f t="shared" si="222"/>
        <v>-8600000</v>
      </c>
      <c r="BQ77" s="54"/>
      <c r="BR77" s="54"/>
      <c r="BS77" s="132">
        <f t="shared" si="45"/>
        <v>0</v>
      </c>
      <c r="BT77" s="63">
        <f t="shared" si="228"/>
        <v>0</v>
      </c>
      <c r="BU77" s="63">
        <f t="shared" si="228"/>
        <v>0</v>
      </c>
      <c r="BV77" s="63">
        <f t="shared" si="228"/>
        <v>0</v>
      </c>
      <c r="BW77" s="54"/>
      <c r="BX77" s="54"/>
      <c r="BY77" s="132">
        <f t="shared" si="179"/>
        <v>0</v>
      </c>
      <c r="BZ77" s="54"/>
      <c r="CA77" s="54"/>
      <c r="CB77" s="132">
        <f t="shared" si="49"/>
        <v>0</v>
      </c>
      <c r="CC77" s="63">
        <f t="shared" si="229"/>
        <v>0</v>
      </c>
      <c r="CD77" s="63">
        <f t="shared" si="229"/>
        <v>0</v>
      </c>
      <c r="CE77" s="63">
        <f t="shared" si="229"/>
        <v>0</v>
      </c>
      <c r="CF77" s="63">
        <f t="shared" si="79"/>
        <v>8600000</v>
      </c>
      <c r="CG77" s="63">
        <f t="shared" si="79"/>
        <v>0</v>
      </c>
      <c r="CH77" s="63">
        <f t="shared" si="79"/>
        <v>-8600000</v>
      </c>
      <c r="CI77" s="301"/>
    </row>
    <row r="78" spans="1:16320" s="288" customFormat="1">
      <c r="A78" s="163">
        <v>65</v>
      </c>
      <c r="B78" s="154" t="s">
        <v>61</v>
      </c>
      <c r="C78" s="64">
        <f>SUM(C79:C80)</f>
        <v>0</v>
      </c>
      <c r="D78" s="64">
        <f>SUM(D79:D80)</f>
        <v>0</v>
      </c>
      <c r="E78" s="215">
        <f t="shared" si="231"/>
        <v>0</v>
      </c>
      <c r="F78" s="64">
        <f>SUM(F79:F80)</f>
        <v>0</v>
      </c>
      <c r="G78" s="64">
        <f>SUM(G79:G80)</f>
        <v>0</v>
      </c>
      <c r="H78" s="215">
        <f t="shared" si="232"/>
        <v>0</v>
      </c>
      <c r="I78" s="64">
        <f>SUM(I79:I80)</f>
        <v>0</v>
      </c>
      <c r="J78" s="64">
        <f>SUM(J79:J80)</f>
        <v>0</v>
      </c>
      <c r="K78" s="215">
        <f t="shared" si="233"/>
        <v>0</v>
      </c>
      <c r="L78" s="64">
        <f>SUM(L79:L81)</f>
        <v>4642751900</v>
      </c>
      <c r="M78" s="64">
        <f t="shared" ref="M78:N78" si="245">SUM(M79:M81)</f>
        <v>4642751884</v>
      </c>
      <c r="N78" s="64">
        <f t="shared" si="245"/>
        <v>-16</v>
      </c>
      <c r="O78" s="64">
        <f>SUM(O79:O80)</f>
        <v>0</v>
      </c>
      <c r="P78" s="64">
        <f>SUM(P79:P80)</f>
        <v>0</v>
      </c>
      <c r="Q78" s="215">
        <f t="shared" si="234"/>
        <v>0</v>
      </c>
      <c r="R78" s="64">
        <f>SUM(R79:R80)</f>
        <v>0</v>
      </c>
      <c r="S78" s="64">
        <f>SUM(S79:S80)</f>
        <v>0</v>
      </c>
      <c r="T78" s="215">
        <f t="shared" si="235"/>
        <v>0</v>
      </c>
      <c r="U78" s="64">
        <f>SUM(U79:U80)</f>
        <v>0</v>
      </c>
      <c r="V78" s="64">
        <f>SUM(V79:V80)</f>
        <v>0</v>
      </c>
      <c r="W78" s="215">
        <f t="shared" si="236"/>
        <v>0</v>
      </c>
      <c r="X78" s="64">
        <f>SUM(X79:X80)</f>
        <v>0</v>
      </c>
      <c r="Y78" s="64">
        <f t="shared" ref="Y78:AD78" si="246">SUM(Y79:Y80)</f>
        <v>0</v>
      </c>
      <c r="Z78" s="215">
        <f t="shared" si="237"/>
        <v>0</v>
      </c>
      <c r="AA78" s="64">
        <f t="shared" si="246"/>
        <v>0</v>
      </c>
      <c r="AB78" s="64">
        <f t="shared" si="246"/>
        <v>0</v>
      </c>
      <c r="AC78" s="64">
        <f t="shared" si="142"/>
        <v>0</v>
      </c>
      <c r="AD78" s="64">
        <f t="shared" si="246"/>
        <v>0</v>
      </c>
      <c r="AE78" s="64">
        <f>SUM(AE79:AE80)</f>
        <v>0</v>
      </c>
      <c r="AF78" s="215">
        <f t="shared" si="238"/>
        <v>0</v>
      </c>
      <c r="AG78" s="64">
        <f>SUM(AG79:AG80)</f>
        <v>0</v>
      </c>
      <c r="AH78" s="64">
        <f>SUM(AH79:AH80)</f>
        <v>0</v>
      </c>
      <c r="AI78" s="215">
        <f t="shared" si="239"/>
        <v>0</v>
      </c>
      <c r="AJ78" s="64">
        <f>SUM(AJ79:AJ80)</f>
        <v>0</v>
      </c>
      <c r="AK78" s="64">
        <f>SUM(AK79:AK80)</f>
        <v>0</v>
      </c>
      <c r="AL78" s="215">
        <f t="shared" si="240"/>
        <v>0</v>
      </c>
      <c r="AM78" s="64">
        <f>SUM(AM79:AM80)</f>
        <v>0</v>
      </c>
      <c r="AN78" s="64">
        <f>SUM(AN79:AN80)</f>
        <v>0</v>
      </c>
      <c r="AO78" s="215">
        <f t="shared" si="241"/>
        <v>0</v>
      </c>
      <c r="AP78" s="64">
        <f>SUM(AP79:AP80)</f>
        <v>0</v>
      </c>
      <c r="AQ78" s="64">
        <f>SUM(AQ79:AQ80)</f>
        <v>0</v>
      </c>
      <c r="AR78" s="215">
        <f t="shared" si="242"/>
        <v>0</v>
      </c>
      <c r="AS78" s="64">
        <v>0</v>
      </c>
      <c r="AT78" s="64">
        <v>0</v>
      </c>
      <c r="AU78" s="215">
        <v>0</v>
      </c>
      <c r="AV78" s="64">
        <f t="shared" ref="AV78:BC78" si="247">SUM(AV79:AV80)</f>
        <v>0</v>
      </c>
      <c r="AW78" s="64">
        <f t="shared" si="247"/>
        <v>0</v>
      </c>
      <c r="AX78" s="215">
        <f t="shared" si="243"/>
        <v>0</v>
      </c>
      <c r="AY78" s="64">
        <f t="shared" si="247"/>
        <v>0</v>
      </c>
      <c r="AZ78" s="64">
        <f t="shared" si="247"/>
        <v>0</v>
      </c>
      <c r="BA78" s="215">
        <f t="shared" si="244"/>
        <v>0</v>
      </c>
      <c r="BB78" s="64">
        <f t="shared" si="247"/>
        <v>0</v>
      </c>
      <c r="BC78" s="64">
        <f t="shared" si="247"/>
        <v>0</v>
      </c>
      <c r="BD78" s="215">
        <f t="shared" si="230"/>
        <v>0</v>
      </c>
      <c r="BE78" s="64">
        <f t="shared" ref="BE78:BL78" si="248">SUM(BE79:BE80)</f>
        <v>0</v>
      </c>
      <c r="BF78" s="64">
        <f t="shared" si="248"/>
        <v>0</v>
      </c>
      <c r="BG78" s="215">
        <f t="shared" ref="BG78:BG95" si="249">SUM(BF78-BE78)</f>
        <v>0</v>
      </c>
      <c r="BH78" s="64">
        <f t="shared" si="248"/>
        <v>0</v>
      </c>
      <c r="BI78" s="64">
        <f t="shared" si="248"/>
        <v>0</v>
      </c>
      <c r="BJ78" s="215">
        <f t="shared" ref="BJ78:BJ95" si="250">SUM(BI78-BH78)</f>
        <v>0</v>
      </c>
      <c r="BK78" s="64">
        <f t="shared" si="248"/>
        <v>0</v>
      </c>
      <c r="BL78" s="64">
        <f t="shared" si="248"/>
        <v>0</v>
      </c>
      <c r="BM78" s="215">
        <f t="shared" si="75"/>
        <v>0</v>
      </c>
      <c r="BN78" s="59">
        <f t="shared" si="220"/>
        <v>4642751900</v>
      </c>
      <c r="BO78" s="59">
        <f t="shared" si="221"/>
        <v>4642751884</v>
      </c>
      <c r="BP78" s="59">
        <f t="shared" si="222"/>
        <v>-16</v>
      </c>
      <c r="BQ78" s="215">
        <f>+BQ79+BQ80+BQ81</f>
        <v>0</v>
      </c>
      <c r="BR78" s="215">
        <f>+BR79+BR80+BR81</f>
        <v>0</v>
      </c>
      <c r="BS78" s="215">
        <f t="shared" ref="BS78:BS110" si="251">SUM(BR78-BQ78)</f>
        <v>0</v>
      </c>
      <c r="BT78" s="59">
        <f t="shared" si="120"/>
        <v>0</v>
      </c>
      <c r="BU78" s="59">
        <f t="shared" si="120"/>
        <v>0</v>
      </c>
      <c r="BV78" s="59">
        <f t="shared" si="120"/>
        <v>0</v>
      </c>
      <c r="BW78" s="64">
        <f>SUM(BW79:BW80)</f>
        <v>0</v>
      </c>
      <c r="BX78" s="64">
        <f>SUM(BX79:BX80)</f>
        <v>0</v>
      </c>
      <c r="BY78" s="215">
        <f t="shared" si="179"/>
        <v>0</v>
      </c>
      <c r="BZ78" s="64">
        <f>SUM(BZ79:BZ80)</f>
        <v>0</v>
      </c>
      <c r="CA78" s="64">
        <f>SUM(CA79:CA80)</f>
        <v>0</v>
      </c>
      <c r="CB78" s="215">
        <f t="shared" ref="CB78:CB110" si="252">SUM(CA78-BZ78)</f>
        <v>0</v>
      </c>
      <c r="CC78" s="59">
        <f t="shared" ref="CC78:CE110" si="253">SUM(BW78+BZ78)</f>
        <v>0</v>
      </c>
      <c r="CD78" s="59">
        <f t="shared" si="253"/>
        <v>0</v>
      </c>
      <c r="CE78" s="59">
        <f t="shared" si="253"/>
        <v>0</v>
      </c>
      <c r="CF78" s="59">
        <f t="shared" ref="CF78:CH110" si="254">SUM(BN78+BT78+CC78)</f>
        <v>4642751900</v>
      </c>
      <c r="CG78" s="59">
        <f t="shared" si="254"/>
        <v>4642751884</v>
      </c>
      <c r="CH78" s="59">
        <f t="shared" si="254"/>
        <v>-16</v>
      </c>
      <c r="CI78" s="285"/>
      <c r="CJ78" s="322"/>
      <c r="CK78" s="286"/>
      <c r="CL78" s="286"/>
      <c r="CM78" s="287"/>
      <c r="CN78" s="287"/>
      <c r="CO78" s="285"/>
      <c r="CP78" s="286"/>
      <c r="CQ78" s="286"/>
      <c r="CR78" s="286"/>
      <c r="CS78" s="287"/>
      <c r="CT78" s="287"/>
      <c r="CU78" s="285"/>
      <c r="CV78" s="287"/>
      <c r="CW78" s="287"/>
      <c r="CX78" s="285"/>
      <c r="CY78" s="286"/>
      <c r="CZ78" s="286"/>
      <c r="DA78" s="286"/>
      <c r="DB78" s="286"/>
      <c r="DC78" s="286"/>
      <c r="DD78" s="286"/>
      <c r="DE78" s="163"/>
      <c r="DF78" s="154"/>
      <c r="DG78" s="287"/>
      <c r="DH78" s="287"/>
      <c r="DI78" s="285"/>
      <c r="DJ78" s="287"/>
      <c r="DK78" s="287"/>
      <c r="DL78" s="285"/>
      <c r="DM78" s="287"/>
      <c r="DN78" s="287"/>
      <c r="DO78" s="285"/>
      <c r="DP78" s="287"/>
      <c r="DQ78" s="287"/>
      <c r="DR78" s="285"/>
      <c r="DS78" s="287"/>
      <c r="DT78" s="287"/>
      <c r="DU78" s="285"/>
      <c r="DV78" s="287"/>
      <c r="DW78" s="287"/>
      <c r="DX78" s="285"/>
      <c r="DY78" s="287"/>
      <c r="DZ78" s="287"/>
      <c r="EA78" s="285"/>
      <c r="EB78" s="287"/>
      <c r="EC78" s="287"/>
      <c r="ED78" s="285"/>
      <c r="EE78" s="287"/>
      <c r="EF78" s="287"/>
      <c r="EG78" s="285"/>
      <c r="EH78" s="287"/>
      <c r="EI78" s="287"/>
      <c r="EJ78" s="285"/>
      <c r="EK78" s="287"/>
      <c r="EL78" s="287"/>
      <c r="EM78" s="285"/>
      <c r="EN78" s="287"/>
      <c r="EO78" s="287"/>
      <c r="EP78" s="285"/>
      <c r="EQ78" s="287"/>
      <c r="ER78" s="287"/>
      <c r="ES78" s="285"/>
      <c r="ET78" s="287"/>
      <c r="EU78" s="287"/>
      <c r="EV78" s="285"/>
      <c r="EW78" s="287"/>
      <c r="EX78" s="287"/>
      <c r="EY78" s="285"/>
      <c r="EZ78" s="287"/>
      <c r="FA78" s="287"/>
      <c r="FB78" s="285"/>
      <c r="FC78" s="287"/>
      <c r="FD78" s="287"/>
      <c r="FE78" s="285"/>
      <c r="FF78" s="287"/>
      <c r="FG78" s="287"/>
      <c r="FH78" s="285"/>
      <c r="FI78" s="287"/>
      <c r="FJ78" s="287"/>
      <c r="FK78" s="285"/>
      <c r="FL78" s="287"/>
      <c r="FM78" s="287"/>
      <c r="FN78" s="285"/>
      <c r="FO78" s="287"/>
      <c r="FP78" s="287"/>
      <c r="FQ78" s="285"/>
      <c r="FR78" s="286"/>
      <c r="FS78" s="286"/>
      <c r="FT78" s="286"/>
      <c r="FU78" s="287"/>
      <c r="FV78" s="287"/>
      <c r="FW78" s="285"/>
      <c r="FX78" s="286"/>
      <c r="FY78" s="286"/>
      <c r="FZ78" s="286"/>
      <c r="GA78" s="287"/>
      <c r="GB78" s="287"/>
      <c r="GC78" s="285"/>
      <c r="GD78" s="287"/>
      <c r="GE78" s="287"/>
      <c r="GF78" s="285"/>
      <c r="GG78" s="286"/>
      <c r="GH78" s="286"/>
      <c r="GI78" s="286"/>
      <c r="GJ78" s="286"/>
      <c r="GK78" s="286"/>
      <c r="GL78" s="286"/>
      <c r="GM78" s="163"/>
      <c r="GN78" s="154"/>
      <c r="GO78" s="287"/>
      <c r="GP78" s="287"/>
      <c r="GQ78" s="285"/>
      <c r="GR78" s="287"/>
      <c r="GS78" s="287"/>
      <c r="GT78" s="285"/>
      <c r="GU78" s="287"/>
      <c r="GV78" s="287"/>
      <c r="GW78" s="285"/>
      <c r="GX78" s="287"/>
      <c r="GY78" s="287"/>
      <c r="GZ78" s="285"/>
      <c r="HA78" s="287"/>
      <c r="HB78" s="287"/>
      <c r="HC78" s="285"/>
      <c r="HD78" s="287"/>
      <c r="HE78" s="287"/>
      <c r="HF78" s="285"/>
      <c r="HG78" s="287"/>
      <c r="HH78" s="287"/>
      <c r="HI78" s="285"/>
      <c r="HJ78" s="287"/>
      <c r="HK78" s="287"/>
      <c r="HL78" s="285"/>
      <c r="HM78" s="287"/>
      <c r="HN78" s="287"/>
      <c r="HO78" s="285"/>
      <c r="HP78" s="287"/>
      <c r="HQ78" s="287"/>
      <c r="HR78" s="285"/>
      <c r="HS78" s="287"/>
      <c r="HT78" s="287"/>
      <c r="HU78" s="285"/>
      <c r="HV78" s="287"/>
      <c r="HW78" s="287"/>
      <c r="HX78" s="285"/>
      <c r="HY78" s="287"/>
      <c r="HZ78" s="287"/>
      <c r="IA78" s="285"/>
      <c r="IB78" s="287"/>
      <c r="IC78" s="287"/>
      <c r="ID78" s="285"/>
      <c r="IE78" s="287"/>
      <c r="IF78" s="287"/>
      <c r="IG78" s="285"/>
      <c r="IH78" s="287"/>
      <c r="II78" s="287"/>
      <c r="IJ78" s="285"/>
      <c r="IK78" s="287"/>
      <c r="IL78" s="287"/>
      <c r="IM78" s="285"/>
      <c r="IN78" s="287"/>
      <c r="IO78" s="287"/>
      <c r="IP78" s="285"/>
      <c r="IQ78" s="287"/>
      <c r="IR78" s="287"/>
      <c r="IS78" s="285"/>
      <c r="IT78" s="287"/>
      <c r="IU78" s="287"/>
      <c r="IV78" s="285"/>
      <c r="IW78" s="287"/>
      <c r="IX78" s="287"/>
      <c r="IY78" s="285"/>
      <c r="IZ78" s="286"/>
      <c r="JA78" s="286"/>
      <c r="JB78" s="286"/>
      <c r="JC78" s="287"/>
      <c r="JD78" s="287"/>
      <c r="JE78" s="285"/>
      <c r="JF78" s="286"/>
      <c r="JG78" s="286"/>
      <c r="JH78" s="286"/>
      <c r="JI78" s="287"/>
      <c r="JJ78" s="287"/>
      <c r="JK78" s="285"/>
      <c r="JL78" s="287"/>
      <c r="JM78" s="287"/>
      <c r="JN78" s="285"/>
      <c r="JO78" s="286"/>
      <c r="JP78" s="286"/>
      <c r="JQ78" s="286"/>
      <c r="JR78" s="286"/>
      <c r="JS78" s="286"/>
      <c r="JT78" s="286"/>
      <c r="JU78" s="163"/>
      <c r="JV78" s="154"/>
      <c r="JW78" s="287"/>
      <c r="JX78" s="287"/>
      <c r="JY78" s="285"/>
      <c r="JZ78" s="287"/>
      <c r="KA78" s="287"/>
      <c r="KB78" s="285"/>
      <c r="KC78" s="287"/>
      <c r="KD78" s="287"/>
      <c r="KE78" s="285"/>
      <c r="KF78" s="287"/>
      <c r="KG78" s="287"/>
      <c r="KH78" s="285"/>
      <c r="KI78" s="287"/>
      <c r="KJ78" s="287"/>
      <c r="KK78" s="285"/>
      <c r="KL78" s="287"/>
      <c r="KM78" s="287"/>
      <c r="KN78" s="285"/>
      <c r="KO78" s="287"/>
      <c r="KP78" s="287"/>
      <c r="KQ78" s="285"/>
      <c r="KR78" s="287"/>
      <c r="KS78" s="287"/>
      <c r="KT78" s="285"/>
      <c r="KU78" s="287"/>
      <c r="KV78" s="287"/>
      <c r="KW78" s="285"/>
      <c r="KX78" s="287"/>
      <c r="KY78" s="287"/>
      <c r="KZ78" s="285"/>
      <c r="LA78" s="287"/>
      <c r="LB78" s="287"/>
      <c r="LC78" s="285"/>
      <c r="LD78" s="287"/>
      <c r="LE78" s="287"/>
      <c r="LF78" s="285"/>
      <c r="LG78" s="287"/>
      <c r="LH78" s="287"/>
      <c r="LI78" s="285"/>
      <c r="LJ78" s="287"/>
      <c r="LK78" s="287"/>
      <c r="LL78" s="285"/>
      <c r="LM78" s="287"/>
      <c r="LN78" s="287"/>
      <c r="LO78" s="285"/>
      <c r="LP78" s="287"/>
      <c r="LQ78" s="287"/>
      <c r="LR78" s="285"/>
      <c r="LS78" s="287"/>
      <c r="LT78" s="287"/>
      <c r="LU78" s="285"/>
      <c r="LV78" s="287"/>
      <c r="LW78" s="287"/>
      <c r="LX78" s="285"/>
      <c r="LY78" s="287"/>
      <c r="LZ78" s="287"/>
      <c r="MA78" s="285"/>
      <c r="MB78" s="287"/>
      <c r="MC78" s="287"/>
      <c r="MD78" s="285"/>
      <c r="ME78" s="287"/>
      <c r="MF78" s="287"/>
      <c r="MG78" s="285"/>
      <c r="MH78" s="286"/>
      <c r="MI78" s="286"/>
      <c r="MJ78" s="286"/>
      <c r="MK78" s="287"/>
      <c r="ML78" s="287"/>
      <c r="MM78" s="285"/>
      <c r="MN78" s="286"/>
      <c r="MO78" s="286"/>
      <c r="MP78" s="286"/>
      <c r="MQ78" s="287"/>
      <c r="MR78" s="287"/>
      <c r="MS78" s="285"/>
      <c r="MT78" s="287"/>
      <c r="MU78" s="287"/>
      <c r="MV78" s="285"/>
      <c r="MW78" s="286"/>
      <c r="MX78" s="286"/>
      <c r="MY78" s="286"/>
      <c r="MZ78" s="286"/>
      <c r="NA78" s="286"/>
      <c r="NB78" s="286"/>
      <c r="NC78" s="163"/>
      <c r="ND78" s="154"/>
      <c r="NE78" s="287"/>
      <c r="NF78" s="287"/>
      <c r="NG78" s="285"/>
      <c r="NH78" s="287"/>
      <c r="NI78" s="287"/>
      <c r="NJ78" s="285"/>
      <c r="NK78" s="287"/>
      <c r="NL78" s="287"/>
      <c r="NM78" s="285"/>
      <c r="NN78" s="287"/>
      <c r="NO78" s="287"/>
      <c r="NP78" s="285"/>
      <c r="NQ78" s="287"/>
      <c r="NR78" s="287"/>
      <c r="NS78" s="285"/>
      <c r="NT78" s="287"/>
      <c r="NU78" s="287"/>
      <c r="NV78" s="285"/>
      <c r="NW78" s="287"/>
      <c r="NX78" s="287"/>
      <c r="NY78" s="285"/>
      <c r="NZ78" s="287"/>
      <c r="OA78" s="287"/>
      <c r="OB78" s="285"/>
      <c r="OC78" s="287"/>
      <c r="OD78" s="287"/>
      <c r="OE78" s="285"/>
      <c r="OF78" s="287"/>
      <c r="OG78" s="287"/>
      <c r="OH78" s="285"/>
      <c r="OI78" s="287"/>
      <c r="OJ78" s="287"/>
      <c r="OK78" s="285"/>
      <c r="OL78" s="287"/>
      <c r="OM78" s="287"/>
      <c r="ON78" s="285"/>
      <c r="OO78" s="287"/>
      <c r="OP78" s="287"/>
      <c r="OQ78" s="285"/>
      <c r="OR78" s="287"/>
      <c r="OS78" s="287"/>
      <c r="OT78" s="285"/>
      <c r="OU78" s="287"/>
      <c r="OV78" s="287"/>
      <c r="OW78" s="285"/>
      <c r="OX78" s="287"/>
      <c r="OY78" s="287"/>
      <c r="OZ78" s="285"/>
      <c r="PA78" s="287"/>
      <c r="PB78" s="287"/>
      <c r="PC78" s="285"/>
      <c r="PD78" s="287"/>
      <c r="PE78" s="287"/>
      <c r="PF78" s="285"/>
      <c r="PG78" s="287"/>
      <c r="PH78" s="287"/>
      <c r="PI78" s="285"/>
      <c r="PJ78" s="287"/>
      <c r="PK78" s="287"/>
      <c r="PL78" s="285"/>
      <c r="PM78" s="287"/>
      <c r="PN78" s="287"/>
      <c r="PO78" s="285"/>
      <c r="PP78" s="286"/>
      <c r="PQ78" s="286"/>
      <c r="PR78" s="286"/>
      <c r="PS78" s="287"/>
      <c r="PT78" s="287"/>
      <c r="PU78" s="285"/>
      <c r="PV78" s="286"/>
      <c r="PW78" s="286"/>
      <c r="PX78" s="286"/>
      <c r="PY78" s="287"/>
      <c r="PZ78" s="287"/>
      <c r="QA78" s="285"/>
      <c r="QB78" s="287"/>
      <c r="QC78" s="287"/>
      <c r="QD78" s="285"/>
      <c r="QE78" s="286"/>
      <c r="QF78" s="286"/>
      <c r="QG78" s="286"/>
      <c r="QH78" s="286"/>
      <c r="QI78" s="286"/>
      <c r="QJ78" s="286"/>
      <c r="QK78" s="163"/>
      <c r="QL78" s="154"/>
      <c r="QM78" s="287"/>
      <c r="QN78" s="287"/>
      <c r="QO78" s="285"/>
      <c r="QP78" s="287"/>
      <c r="QQ78" s="287"/>
      <c r="QR78" s="285"/>
      <c r="QS78" s="287"/>
      <c r="QT78" s="287"/>
      <c r="QU78" s="285"/>
      <c r="QV78" s="287"/>
      <c r="QW78" s="287"/>
      <c r="QX78" s="285"/>
      <c r="QY78" s="287"/>
      <c r="QZ78" s="287"/>
      <c r="RA78" s="285"/>
      <c r="RB78" s="287"/>
      <c r="RC78" s="287"/>
      <c r="RD78" s="285"/>
      <c r="RE78" s="287"/>
      <c r="RF78" s="287"/>
      <c r="RG78" s="285"/>
      <c r="RH78" s="287"/>
      <c r="RI78" s="287"/>
      <c r="RJ78" s="285"/>
      <c r="RK78" s="287"/>
      <c r="RL78" s="287"/>
      <c r="RM78" s="285"/>
      <c r="RN78" s="287"/>
      <c r="RO78" s="287"/>
      <c r="RP78" s="285"/>
      <c r="RQ78" s="287"/>
      <c r="RR78" s="287"/>
      <c r="RS78" s="285"/>
      <c r="RT78" s="287"/>
      <c r="RU78" s="287"/>
      <c r="RV78" s="285"/>
      <c r="RW78" s="287"/>
      <c r="RX78" s="287"/>
      <c r="RY78" s="285"/>
      <c r="RZ78" s="287"/>
      <c r="SA78" s="287"/>
      <c r="SB78" s="285"/>
      <c r="SC78" s="287"/>
      <c r="SD78" s="287"/>
      <c r="SE78" s="285"/>
      <c r="SF78" s="287"/>
      <c r="SG78" s="287"/>
      <c r="SH78" s="285"/>
      <c r="SI78" s="287"/>
      <c r="SJ78" s="287"/>
      <c r="SK78" s="285"/>
      <c r="SL78" s="287"/>
      <c r="SM78" s="287"/>
      <c r="SN78" s="285"/>
      <c r="SO78" s="287"/>
      <c r="SP78" s="287"/>
      <c r="SQ78" s="285"/>
      <c r="SR78" s="287"/>
      <c r="SS78" s="287"/>
      <c r="ST78" s="285"/>
      <c r="SU78" s="287"/>
      <c r="SV78" s="287"/>
      <c r="SW78" s="285"/>
      <c r="SX78" s="286"/>
      <c r="SY78" s="286"/>
      <c r="SZ78" s="286"/>
      <c r="TA78" s="287"/>
      <c r="TB78" s="287"/>
      <c r="TC78" s="285"/>
      <c r="TD78" s="286"/>
      <c r="TE78" s="286"/>
      <c r="TF78" s="286"/>
      <c r="TG78" s="287"/>
      <c r="TH78" s="287"/>
      <c r="TI78" s="285"/>
      <c r="TJ78" s="287"/>
      <c r="TK78" s="287"/>
      <c r="TL78" s="285"/>
      <c r="TM78" s="286"/>
      <c r="TN78" s="286"/>
      <c r="TO78" s="286"/>
      <c r="TP78" s="286"/>
      <c r="TQ78" s="286"/>
      <c r="TR78" s="286"/>
      <c r="TS78" s="163"/>
      <c r="TT78" s="154"/>
      <c r="TU78" s="287"/>
      <c r="TV78" s="287"/>
      <c r="TW78" s="285"/>
      <c r="TX78" s="287"/>
      <c r="TY78" s="287"/>
      <c r="TZ78" s="285"/>
      <c r="UA78" s="287"/>
      <c r="UB78" s="287"/>
      <c r="UC78" s="285"/>
      <c r="UD78" s="287"/>
      <c r="UE78" s="287"/>
      <c r="UF78" s="285"/>
      <c r="UG78" s="287"/>
      <c r="UH78" s="287"/>
      <c r="UI78" s="285"/>
      <c r="UJ78" s="287"/>
      <c r="UK78" s="287"/>
      <c r="UL78" s="285"/>
      <c r="UM78" s="287"/>
      <c r="UN78" s="287"/>
      <c r="UO78" s="285"/>
      <c r="UP78" s="287"/>
      <c r="UQ78" s="287"/>
      <c r="UR78" s="285"/>
      <c r="US78" s="287"/>
      <c r="UT78" s="287"/>
      <c r="UU78" s="285"/>
      <c r="UV78" s="287"/>
      <c r="UW78" s="287"/>
      <c r="UX78" s="285"/>
      <c r="UY78" s="287"/>
      <c r="UZ78" s="287"/>
      <c r="VA78" s="285"/>
      <c r="VB78" s="287"/>
      <c r="VC78" s="287"/>
      <c r="VD78" s="285"/>
      <c r="VE78" s="287"/>
      <c r="VF78" s="287"/>
      <c r="VG78" s="285"/>
      <c r="VH78" s="287"/>
      <c r="VI78" s="287"/>
      <c r="VJ78" s="285"/>
      <c r="VK78" s="287"/>
      <c r="VL78" s="287"/>
      <c r="VM78" s="285"/>
      <c r="VN78" s="287"/>
      <c r="VO78" s="287"/>
      <c r="VP78" s="285"/>
      <c r="VQ78" s="287"/>
      <c r="VR78" s="287"/>
      <c r="VS78" s="285"/>
      <c r="VT78" s="287"/>
      <c r="VU78" s="287"/>
      <c r="VV78" s="285"/>
      <c r="VW78" s="287"/>
      <c r="VX78" s="287"/>
      <c r="VY78" s="285"/>
      <c r="VZ78" s="287"/>
      <c r="WA78" s="287"/>
      <c r="WB78" s="285"/>
      <c r="WC78" s="287"/>
      <c r="WD78" s="287"/>
      <c r="WE78" s="285"/>
      <c r="WF78" s="286"/>
      <c r="WG78" s="286"/>
      <c r="WH78" s="286"/>
      <c r="WI78" s="287"/>
      <c r="WJ78" s="287"/>
      <c r="WK78" s="285"/>
      <c r="WL78" s="286"/>
      <c r="WM78" s="286"/>
      <c r="WN78" s="286"/>
      <c r="WO78" s="287"/>
      <c r="WP78" s="287"/>
      <c r="WQ78" s="285"/>
      <c r="WR78" s="287"/>
      <c r="WS78" s="287"/>
      <c r="WT78" s="285"/>
      <c r="WU78" s="286"/>
      <c r="WV78" s="286"/>
      <c r="WW78" s="286"/>
      <c r="WX78" s="286"/>
      <c r="WY78" s="286"/>
      <c r="WZ78" s="286"/>
      <c r="XA78" s="163"/>
      <c r="XB78" s="154"/>
      <c r="XC78" s="287"/>
      <c r="XD78" s="287"/>
      <c r="XE78" s="285"/>
      <c r="XF78" s="287"/>
      <c r="XG78" s="287"/>
      <c r="XH78" s="285"/>
      <c r="XI78" s="287"/>
      <c r="XJ78" s="287"/>
      <c r="XK78" s="285"/>
      <c r="XL78" s="287"/>
      <c r="XM78" s="287"/>
      <c r="XN78" s="285"/>
      <c r="XO78" s="287"/>
      <c r="XP78" s="287"/>
      <c r="XQ78" s="285"/>
      <c r="XR78" s="287"/>
      <c r="XS78" s="287"/>
      <c r="XT78" s="285"/>
      <c r="XU78" s="287"/>
      <c r="XV78" s="287"/>
      <c r="XW78" s="285"/>
      <c r="XX78" s="287"/>
      <c r="XY78" s="287"/>
      <c r="XZ78" s="285"/>
      <c r="YA78" s="287"/>
      <c r="YB78" s="287"/>
      <c r="YC78" s="285"/>
      <c r="YD78" s="287"/>
      <c r="YE78" s="287"/>
      <c r="YF78" s="285"/>
      <c r="YG78" s="287"/>
      <c r="YH78" s="287"/>
      <c r="YI78" s="285"/>
      <c r="YJ78" s="287"/>
      <c r="YK78" s="287"/>
      <c r="YL78" s="285"/>
      <c r="YM78" s="287"/>
      <c r="YN78" s="287"/>
      <c r="YO78" s="285"/>
      <c r="YP78" s="287"/>
      <c r="YQ78" s="287"/>
      <c r="YR78" s="285"/>
      <c r="YS78" s="287"/>
      <c r="YT78" s="287"/>
      <c r="YU78" s="285"/>
      <c r="YV78" s="287"/>
      <c r="YW78" s="287"/>
      <c r="YX78" s="285"/>
      <c r="YY78" s="287"/>
      <c r="YZ78" s="287"/>
      <c r="ZA78" s="285"/>
      <c r="ZB78" s="287"/>
      <c r="ZC78" s="287"/>
      <c r="ZD78" s="285"/>
      <c r="ZE78" s="287"/>
      <c r="ZF78" s="287"/>
      <c r="ZG78" s="285"/>
      <c r="ZH78" s="287"/>
      <c r="ZI78" s="287"/>
      <c r="ZJ78" s="285"/>
      <c r="ZK78" s="287"/>
      <c r="ZL78" s="287"/>
      <c r="ZM78" s="285"/>
      <c r="ZN78" s="286"/>
      <c r="ZO78" s="286"/>
      <c r="ZP78" s="286"/>
      <c r="ZQ78" s="287"/>
      <c r="ZR78" s="287"/>
      <c r="ZS78" s="285"/>
      <c r="ZT78" s="286"/>
      <c r="ZU78" s="286"/>
      <c r="ZV78" s="286"/>
      <c r="ZW78" s="287"/>
      <c r="ZX78" s="287"/>
      <c r="ZY78" s="285"/>
      <c r="ZZ78" s="287"/>
      <c r="AAA78" s="287"/>
      <c r="AAB78" s="285"/>
      <c r="AAC78" s="286"/>
      <c r="AAD78" s="286"/>
      <c r="AAE78" s="286"/>
      <c r="AAF78" s="286"/>
      <c r="AAG78" s="286"/>
      <c r="AAH78" s="286"/>
      <c r="AAI78" s="163"/>
      <c r="AAJ78" s="154"/>
      <c r="AAK78" s="287"/>
      <c r="AAL78" s="287"/>
      <c r="AAM78" s="285"/>
      <c r="AAN78" s="287"/>
      <c r="AAO78" s="287"/>
      <c r="AAP78" s="285"/>
      <c r="AAQ78" s="287"/>
      <c r="AAR78" s="287"/>
      <c r="AAS78" s="285"/>
      <c r="AAT78" s="287"/>
      <c r="AAU78" s="287"/>
      <c r="AAV78" s="285"/>
      <c r="AAW78" s="287"/>
      <c r="AAX78" s="287"/>
      <c r="AAY78" s="285"/>
      <c r="AAZ78" s="287"/>
      <c r="ABA78" s="287"/>
      <c r="ABB78" s="285"/>
      <c r="ABC78" s="287"/>
      <c r="ABD78" s="287"/>
      <c r="ABE78" s="285"/>
      <c r="ABF78" s="287"/>
      <c r="ABG78" s="287"/>
      <c r="ABH78" s="285"/>
      <c r="ABI78" s="287"/>
      <c r="ABJ78" s="287"/>
      <c r="ABK78" s="285"/>
      <c r="ABL78" s="287"/>
      <c r="ABM78" s="287"/>
      <c r="ABN78" s="285"/>
      <c r="ABO78" s="287"/>
      <c r="ABP78" s="287"/>
      <c r="ABQ78" s="285"/>
      <c r="ABR78" s="287"/>
      <c r="ABS78" s="287"/>
      <c r="ABT78" s="285"/>
      <c r="ABU78" s="287"/>
      <c r="ABV78" s="287"/>
      <c r="ABW78" s="285"/>
      <c r="ABX78" s="287"/>
      <c r="ABY78" s="287"/>
      <c r="ABZ78" s="285"/>
      <c r="ACA78" s="287"/>
      <c r="ACB78" s="287"/>
      <c r="ACC78" s="285"/>
      <c r="ACD78" s="287"/>
      <c r="ACE78" s="287"/>
      <c r="ACF78" s="285"/>
      <c r="ACG78" s="287"/>
      <c r="ACH78" s="287"/>
      <c r="ACI78" s="285"/>
      <c r="ACJ78" s="287"/>
      <c r="ACK78" s="287"/>
      <c r="ACL78" s="285"/>
      <c r="ACM78" s="287"/>
      <c r="ACN78" s="287"/>
      <c r="ACO78" s="285"/>
      <c r="ACP78" s="287"/>
      <c r="ACQ78" s="287"/>
      <c r="ACR78" s="285"/>
      <c r="ACS78" s="287"/>
      <c r="ACT78" s="287"/>
      <c r="ACU78" s="285"/>
      <c r="ACV78" s="286"/>
      <c r="ACW78" s="286"/>
      <c r="ACX78" s="286"/>
      <c r="ACY78" s="287"/>
      <c r="ACZ78" s="287"/>
      <c r="ADA78" s="285"/>
      <c r="ADB78" s="286"/>
      <c r="ADC78" s="286"/>
      <c r="ADD78" s="286"/>
      <c r="ADE78" s="287"/>
      <c r="ADF78" s="287"/>
      <c r="ADG78" s="285"/>
      <c r="ADH78" s="287"/>
      <c r="ADI78" s="287"/>
      <c r="ADJ78" s="285"/>
      <c r="ADK78" s="286"/>
      <c r="ADL78" s="286"/>
      <c r="ADM78" s="286"/>
      <c r="ADN78" s="286"/>
      <c r="ADO78" s="286"/>
      <c r="ADP78" s="286"/>
      <c r="ADQ78" s="163"/>
      <c r="ADR78" s="154"/>
      <c r="ADS78" s="287"/>
      <c r="ADT78" s="287"/>
      <c r="ADU78" s="285"/>
      <c r="ADV78" s="287"/>
      <c r="ADW78" s="287"/>
      <c r="ADX78" s="285"/>
      <c r="ADY78" s="287"/>
      <c r="ADZ78" s="287"/>
      <c r="AEA78" s="285"/>
      <c r="AEB78" s="287"/>
      <c r="AEC78" s="287"/>
      <c r="AED78" s="285"/>
      <c r="AEE78" s="287"/>
      <c r="AEF78" s="287"/>
      <c r="AEG78" s="285"/>
      <c r="AEH78" s="287"/>
      <c r="AEI78" s="287"/>
      <c r="AEJ78" s="285"/>
      <c r="AEK78" s="287"/>
      <c r="AEL78" s="287"/>
      <c r="AEM78" s="285"/>
      <c r="AEN78" s="287"/>
      <c r="AEO78" s="287"/>
      <c r="AEP78" s="285"/>
      <c r="AEQ78" s="287"/>
      <c r="AER78" s="287"/>
      <c r="AES78" s="285"/>
      <c r="AET78" s="287"/>
      <c r="AEU78" s="287"/>
      <c r="AEV78" s="285"/>
      <c r="AEW78" s="287"/>
      <c r="AEX78" s="287"/>
      <c r="AEY78" s="285"/>
      <c r="AEZ78" s="287"/>
      <c r="AFA78" s="287"/>
      <c r="AFB78" s="285"/>
      <c r="AFC78" s="287"/>
      <c r="AFD78" s="287"/>
      <c r="AFE78" s="285"/>
      <c r="AFF78" s="287"/>
      <c r="AFG78" s="287"/>
      <c r="AFH78" s="285"/>
      <c r="AFI78" s="287"/>
      <c r="AFJ78" s="287"/>
      <c r="AFK78" s="285"/>
      <c r="AFL78" s="287"/>
      <c r="AFM78" s="287"/>
      <c r="AFN78" s="285"/>
      <c r="AFO78" s="287"/>
      <c r="AFP78" s="287"/>
      <c r="AFQ78" s="285"/>
      <c r="AFR78" s="287"/>
      <c r="AFS78" s="287"/>
      <c r="AFT78" s="285"/>
      <c r="AFU78" s="287"/>
      <c r="AFV78" s="287"/>
      <c r="AFW78" s="285"/>
      <c r="AFX78" s="287"/>
      <c r="AFY78" s="287"/>
      <c r="AFZ78" s="285"/>
      <c r="AGA78" s="287"/>
      <c r="AGB78" s="287"/>
      <c r="AGC78" s="285"/>
      <c r="AGD78" s="286"/>
      <c r="AGE78" s="286"/>
      <c r="AGF78" s="286"/>
      <c r="AGG78" s="287"/>
      <c r="AGH78" s="287"/>
      <c r="AGI78" s="285"/>
      <c r="AGJ78" s="286"/>
      <c r="AGK78" s="286"/>
      <c r="AGL78" s="286"/>
      <c r="AGM78" s="287"/>
      <c r="AGN78" s="287"/>
      <c r="AGO78" s="285"/>
      <c r="AGP78" s="287"/>
      <c r="AGQ78" s="287"/>
      <c r="AGR78" s="285"/>
      <c r="AGS78" s="286"/>
      <c r="AGT78" s="286"/>
      <c r="AGU78" s="286"/>
      <c r="AGV78" s="286"/>
      <c r="AGW78" s="286"/>
      <c r="AGX78" s="286"/>
      <c r="AGY78" s="163"/>
      <c r="AGZ78" s="154"/>
      <c r="AHA78" s="287"/>
      <c r="AHB78" s="287"/>
      <c r="AHC78" s="285"/>
      <c r="AHD78" s="287"/>
      <c r="AHE78" s="287"/>
      <c r="AHF78" s="285"/>
      <c r="AHG78" s="287"/>
      <c r="AHH78" s="287"/>
      <c r="AHI78" s="285"/>
      <c r="AHJ78" s="287"/>
      <c r="AHK78" s="287"/>
      <c r="AHL78" s="285"/>
      <c r="AHM78" s="287"/>
      <c r="AHN78" s="287"/>
      <c r="AHO78" s="285"/>
      <c r="AHP78" s="287"/>
      <c r="AHQ78" s="287"/>
      <c r="AHR78" s="285"/>
      <c r="AHS78" s="287"/>
      <c r="AHT78" s="287"/>
      <c r="AHU78" s="285"/>
      <c r="AHV78" s="287"/>
      <c r="AHW78" s="287"/>
      <c r="AHX78" s="285"/>
      <c r="AHY78" s="287"/>
      <c r="AHZ78" s="287"/>
      <c r="AIA78" s="285"/>
      <c r="AIB78" s="287"/>
      <c r="AIC78" s="287"/>
      <c r="AID78" s="285"/>
      <c r="AIE78" s="287"/>
      <c r="AIF78" s="287"/>
      <c r="AIG78" s="285"/>
      <c r="AIH78" s="287"/>
      <c r="AII78" s="287"/>
      <c r="AIJ78" s="285"/>
      <c r="AIK78" s="287"/>
      <c r="AIL78" s="287"/>
      <c r="AIM78" s="285"/>
      <c r="AIN78" s="287"/>
      <c r="AIO78" s="287"/>
      <c r="AIP78" s="285"/>
      <c r="AIQ78" s="287"/>
      <c r="AIR78" s="287"/>
      <c r="AIS78" s="285"/>
      <c r="AIT78" s="287"/>
      <c r="AIU78" s="287"/>
      <c r="AIV78" s="285"/>
      <c r="AIW78" s="287"/>
      <c r="AIX78" s="287"/>
      <c r="AIY78" s="285"/>
      <c r="AIZ78" s="287"/>
      <c r="AJA78" s="287"/>
      <c r="AJB78" s="285"/>
      <c r="AJC78" s="287"/>
      <c r="AJD78" s="287"/>
      <c r="AJE78" s="285"/>
      <c r="AJF78" s="287"/>
      <c r="AJG78" s="287"/>
      <c r="AJH78" s="285"/>
      <c r="AJI78" s="287"/>
      <c r="AJJ78" s="287"/>
      <c r="AJK78" s="285"/>
      <c r="AJL78" s="286"/>
      <c r="AJM78" s="286"/>
      <c r="AJN78" s="286"/>
      <c r="AJO78" s="287"/>
      <c r="AJP78" s="287"/>
      <c r="AJQ78" s="285"/>
      <c r="AJR78" s="286"/>
      <c r="AJS78" s="286"/>
      <c r="AJT78" s="286"/>
      <c r="AJU78" s="287"/>
      <c r="AJV78" s="287"/>
      <c r="AJW78" s="285"/>
      <c r="AJX78" s="287"/>
      <c r="AJY78" s="287"/>
      <c r="AJZ78" s="285"/>
      <c r="AKA78" s="286"/>
      <c r="AKB78" s="286"/>
      <c r="AKC78" s="286"/>
      <c r="AKD78" s="286"/>
      <c r="AKE78" s="286"/>
      <c r="AKF78" s="286"/>
      <c r="AKG78" s="163"/>
      <c r="AKH78" s="154"/>
      <c r="AKI78" s="287"/>
      <c r="AKJ78" s="287"/>
      <c r="AKK78" s="285"/>
      <c r="AKL78" s="287"/>
      <c r="AKM78" s="287"/>
      <c r="AKN78" s="285"/>
      <c r="AKO78" s="287"/>
      <c r="AKP78" s="287"/>
      <c r="AKQ78" s="285"/>
      <c r="AKR78" s="287"/>
      <c r="AKS78" s="287"/>
      <c r="AKT78" s="285"/>
      <c r="AKU78" s="287"/>
      <c r="AKV78" s="287"/>
      <c r="AKW78" s="285"/>
      <c r="AKX78" s="287"/>
      <c r="AKY78" s="287"/>
      <c r="AKZ78" s="285"/>
      <c r="ALA78" s="287"/>
      <c r="ALB78" s="287"/>
      <c r="ALC78" s="285"/>
      <c r="ALD78" s="287"/>
      <c r="ALE78" s="287"/>
      <c r="ALF78" s="285"/>
      <c r="ALG78" s="287"/>
      <c r="ALH78" s="287"/>
      <c r="ALI78" s="285"/>
      <c r="ALJ78" s="287"/>
      <c r="ALK78" s="287"/>
      <c r="ALL78" s="285"/>
      <c r="ALM78" s="287"/>
      <c r="ALN78" s="287"/>
      <c r="ALO78" s="285"/>
      <c r="ALP78" s="287"/>
      <c r="ALQ78" s="287"/>
      <c r="ALR78" s="285"/>
      <c r="ALS78" s="287"/>
      <c r="ALT78" s="287"/>
      <c r="ALU78" s="285"/>
      <c r="ALV78" s="287"/>
      <c r="ALW78" s="287"/>
      <c r="ALX78" s="285"/>
      <c r="ALY78" s="287"/>
      <c r="ALZ78" s="287"/>
      <c r="AMA78" s="285"/>
      <c r="AMB78" s="287"/>
      <c r="AMC78" s="287"/>
      <c r="AMD78" s="285"/>
      <c r="AME78" s="287"/>
      <c r="AMF78" s="287"/>
      <c r="AMG78" s="285"/>
      <c r="AMH78" s="287"/>
      <c r="AMI78" s="287"/>
      <c r="AMJ78" s="285"/>
      <c r="AMK78" s="287"/>
      <c r="AML78" s="287"/>
      <c r="AMM78" s="285"/>
      <c r="AMN78" s="287"/>
      <c r="AMO78" s="287"/>
      <c r="AMP78" s="285"/>
      <c r="AMQ78" s="287"/>
      <c r="AMR78" s="287"/>
      <c r="AMS78" s="285"/>
      <c r="AMT78" s="286"/>
      <c r="AMU78" s="286"/>
      <c r="AMV78" s="286"/>
      <c r="AMW78" s="287"/>
      <c r="AMX78" s="287"/>
      <c r="AMY78" s="285"/>
      <c r="AMZ78" s="286"/>
      <c r="ANA78" s="286"/>
      <c r="ANB78" s="286"/>
      <c r="ANC78" s="287"/>
      <c r="AND78" s="287"/>
      <c r="ANE78" s="285"/>
      <c r="ANF78" s="287"/>
      <c r="ANG78" s="287"/>
      <c r="ANH78" s="285"/>
      <c r="ANI78" s="286"/>
      <c r="ANJ78" s="286"/>
      <c r="ANK78" s="286"/>
      <c r="ANL78" s="286"/>
      <c r="ANM78" s="286"/>
      <c r="ANN78" s="286"/>
      <c r="ANO78" s="163"/>
      <c r="ANP78" s="154"/>
      <c r="ANQ78" s="287"/>
      <c r="ANR78" s="287"/>
      <c r="ANS78" s="285"/>
      <c r="ANT78" s="287"/>
      <c r="ANU78" s="287"/>
      <c r="ANV78" s="285"/>
      <c r="ANW78" s="287"/>
      <c r="ANX78" s="287"/>
      <c r="ANY78" s="285"/>
      <c r="ANZ78" s="287"/>
      <c r="AOA78" s="287"/>
      <c r="AOB78" s="285"/>
      <c r="AOC78" s="287"/>
      <c r="AOD78" s="287"/>
      <c r="AOE78" s="285"/>
      <c r="AOF78" s="287"/>
      <c r="AOG78" s="287"/>
      <c r="AOH78" s="285"/>
      <c r="AOI78" s="287"/>
      <c r="AOJ78" s="287"/>
      <c r="AOK78" s="285"/>
      <c r="AOL78" s="287"/>
      <c r="AOM78" s="287"/>
      <c r="AON78" s="285"/>
      <c r="AOO78" s="287"/>
      <c r="AOP78" s="287"/>
      <c r="AOQ78" s="285"/>
      <c r="AOR78" s="287"/>
      <c r="AOS78" s="287"/>
      <c r="AOT78" s="285"/>
      <c r="AOU78" s="287"/>
      <c r="AOV78" s="287"/>
      <c r="AOW78" s="285"/>
      <c r="AOX78" s="287"/>
      <c r="AOY78" s="287"/>
      <c r="AOZ78" s="285"/>
      <c r="APA78" s="287"/>
      <c r="APB78" s="287"/>
      <c r="APC78" s="285"/>
      <c r="APD78" s="287"/>
      <c r="APE78" s="287"/>
      <c r="APF78" s="285"/>
      <c r="APG78" s="287"/>
      <c r="APH78" s="287"/>
      <c r="API78" s="285"/>
      <c r="APJ78" s="287"/>
      <c r="APK78" s="287"/>
      <c r="APL78" s="285"/>
      <c r="APM78" s="287"/>
      <c r="APN78" s="287"/>
      <c r="APO78" s="285"/>
      <c r="APP78" s="287"/>
      <c r="APQ78" s="287"/>
      <c r="APR78" s="285"/>
      <c r="APS78" s="287"/>
      <c r="APT78" s="287"/>
      <c r="APU78" s="285"/>
      <c r="APV78" s="287"/>
      <c r="APW78" s="287"/>
      <c r="APX78" s="285"/>
      <c r="APY78" s="287"/>
      <c r="APZ78" s="287"/>
      <c r="AQA78" s="285"/>
      <c r="AQB78" s="286"/>
      <c r="AQC78" s="286"/>
      <c r="AQD78" s="286"/>
      <c r="AQE78" s="287"/>
      <c r="AQF78" s="287"/>
      <c r="AQG78" s="285"/>
      <c r="AQH78" s="286"/>
      <c r="AQI78" s="286"/>
      <c r="AQJ78" s="286"/>
      <c r="AQK78" s="287"/>
      <c r="AQL78" s="287"/>
      <c r="AQM78" s="285"/>
      <c r="AQN78" s="287"/>
      <c r="AQO78" s="287"/>
      <c r="AQP78" s="285"/>
      <c r="AQQ78" s="286"/>
      <c r="AQR78" s="286"/>
      <c r="AQS78" s="286"/>
      <c r="AQT78" s="286"/>
      <c r="AQU78" s="286"/>
      <c r="AQV78" s="286"/>
      <c r="AQW78" s="163"/>
      <c r="AQX78" s="154"/>
      <c r="AQY78" s="287"/>
      <c r="AQZ78" s="287"/>
      <c r="ARA78" s="285"/>
      <c r="ARB78" s="287"/>
      <c r="ARC78" s="287"/>
      <c r="ARD78" s="285"/>
      <c r="ARE78" s="287"/>
      <c r="ARF78" s="287"/>
      <c r="ARG78" s="285"/>
      <c r="ARH78" s="287"/>
      <c r="ARI78" s="287"/>
      <c r="ARJ78" s="285"/>
      <c r="ARK78" s="287"/>
      <c r="ARL78" s="287"/>
      <c r="ARM78" s="285"/>
      <c r="ARN78" s="287"/>
      <c r="ARO78" s="287"/>
      <c r="ARP78" s="285"/>
      <c r="ARQ78" s="287"/>
      <c r="ARR78" s="287"/>
      <c r="ARS78" s="285"/>
      <c r="ART78" s="287"/>
      <c r="ARU78" s="287"/>
      <c r="ARV78" s="285"/>
      <c r="ARW78" s="287"/>
      <c r="ARX78" s="287"/>
      <c r="ARY78" s="285"/>
      <c r="ARZ78" s="287"/>
      <c r="ASA78" s="287"/>
      <c r="ASB78" s="285"/>
      <c r="ASC78" s="287"/>
      <c r="ASD78" s="287"/>
      <c r="ASE78" s="285"/>
      <c r="ASF78" s="287"/>
      <c r="ASG78" s="287"/>
      <c r="ASH78" s="285"/>
      <c r="ASI78" s="287"/>
      <c r="ASJ78" s="287"/>
      <c r="ASK78" s="285"/>
      <c r="ASL78" s="287"/>
      <c r="ASM78" s="287"/>
      <c r="ASN78" s="285"/>
      <c r="ASO78" s="287"/>
      <c r="ASP78" s="287"/>
      <c r="ASQ78" s="285"/>
      <c r="ASR78" s="287"/>
      <c r="ASS78" s="287"/>
      <c r="AST78" s="285"/>
      <c r="ASU78" s="287"/>
      <c r="ASV78" s="287"/>
      <c r="ASW78" s="285"/>
      <c r="ASX78" s="287"/>
      <c r="ASY78" s="287"/>
      <c r="ASZ78" s="285"/>
      <c r="ATA78" s="287"/>
      <c r="ATB78" s="287"/>
      <c r="ATC78" s="285"/>
      <c r="ATD78" s="287"/>
      <c r="ATE78" s="287"/>
      <c r="ATF78" s="285"/>
      <c r="ATG78" s="287"/>
      <c r="ATH78" s="287"/>
      <c r="ATI78" s="285"/>
      <c r="ATJ78" s="286"/>
      <c r="ATK78" s="286"/>
      <c r="ATL78" s="286"/>
      <c r="ATM78" s="287"/>
      <c r="ATN78" s="287"/>
      <c r="ATO78" s="285"/>
      <c r="ATP78" s="286"/>
      <c r="ATQ78" s="286"/>
      <c r="ATR78" s="286"/>
      <c r="ATS78" s="287"/>
      <c r="ATT78" s="287"/>
      <c r="ATU78" s="285"/>
      <c r="ATV78" s="287"/>
      <c r="ATW78" s="287"/>
      <c r="ATX78" s="285"/>
      <c r="ATY78" s="286"/>
      <c r="ATZ78" s="286"/>
      <c r="AUA78" s="286"/>
      <c r="AUB78" s="286"/>
      <c r="AUC78" s="286"/>
      <c r="AUD78" s="286"/>
      <c r="AUE78" s="163"/>
      <c r="AUF78" s="154"/>
      <c r="AUG78" s="287"/>
      <c r="AUH78" s="287"/>
      <c r="AUI78" s="285"/>
      <c r="AUJ78" s="287"/>
      <c r="AUK78" s="287"/>
      <c r="AUL78" s="285"/>
      <c r="AUM78" s="287"/>
      <c r="AUN78" s="287"/>
      <c r="AUO78" s="285"/>
      <c r="AUP78" s="287"/>
      <c r="AUQ78" s="287"/>
      <c r="AUR78" s="285"/>
      <c r="AUS78" s="287"/>
      <c r="AUT78" s="287"/>
      <c r="AUU78" s="285"/>
      <c r="AUV78" s="287"/>
      <c r="AUW78" s="287"/>
      <c r="AUX78" s="285"/>
      <c r="AUY78" s="287"/>
      <c r="AUZ78" s="287"/>
      <c r="AVA78" s="285"/>
      <c r="AVB78" s="287"/>
      <c r="AVC78" s="287"/>
      <c r="AVD78" s="285"/>
      <c r="AVE78" s="287"/>
      <c r="AVF78" s="287"/>
      <c r="AVG78" s="285"/>
      <c r="AVH78" s="287"/>
      <c r="AVI78" s="287"/>
      <c r="AVJ78" s="285"/>
      <c r="AVK78" s="287"/>
      <c r="AVL78" s="287"/>
      <c r="AVM78" s="285"/>
      <c r="AVN78" s="287"/>
      <c r="AVO78" s="287"/>
      <c r="AVP78" s="285"/>
      <c r="AVQ78" s="287"/>
      <c r="AVR78" s="287"/>
      <c r="AVS78" s="285"/>
      <c r="AVT78" s="287"/>
      <c r="AVU78" s="287"/>
      <c r="AVV78" s="285"/>
      <c r="AVW78" s="287"/>
      <c r="AVX78" s="287"/>
      <c r="AVY78" s="285"/>
      <c r="AVZ78" s="287"/>
      <c r="AWA78" s="287"/>
      <c r="AWB78" s="285"/>
      <c r="AWC78" s="287"/>
      <c r="AWD78" s="287"/>
      <c r="AWE78" s="285"/>
      <c r="AWF78" s="287"/>
      <c r="AWG78" s="287"/>
      <c r="AWH78" s="285"/>
      <c r="AWI78" s="287"/>
      <c r="AWJ78" s="287"/>
      <c r="AWK78" s="285"/>
      <c r="AWL78" s="287"/>
      <c r="AWM78" s="287"/>
      <c r="AWN78" s="285"/>
      <c r="AWO78" s="287"/>
      <c r="AWP78" s="287"/>
      <c r="AWQ78" s="285"/>
      <c r="AWR78" s="286"/>
      <c r="AWS78" s="286"/>
      <c r="AWT78" s="286"/>
      <c r="AWU78" s="287"/>
      <c r="AWV78" s="287"/>
      <c r="AWW78" s="285"/>
      <c r="AWX78" s="286"/>
      <c r="AWY78" s="286"/>
      <c r="AWZ78" s="286"/>
      <c r="AXA78" s="287"/>
      <c r="AXB78" s="287"/>
      <c r="AXC78" s="285"/>
      <c r="AXD78" s="287"/>
      <c r="AXE78" s="287"/>
      <c r="AXF78" s="285"/>
      <c r="AXG78" s="286"/>
      <c r="AXH78" s="286"/>
      <c r="AXI78" s="286"/>
      <c r="AXJ78" s="286"/>
      <c r="AXK78" s="286"/>
      <c r="AXL78" s="286"/>
      <c r="AXM78" s="163"/>
      <c r="AXN78" s="154"/>
      <c r="AXO78" s="287"/>
      <c r="AXP78" s="287"/>
      <c r="AXQ78" s="285"/>
      <c r="AXR78" s="287"/>
      <c r="AXS78" s="287"/>
      <c r="AXT78" s="285"/>
      <c r="AXU78" s="287"/>
      <c r="AXV78" s="287"/>
      <c r="AXW78" s="285"/>
      <c r="AXX78" s="287"/>
      <c r="AXY78" s="287"/>
      <c r="AXZ78" s="285"/>
      <c r="AYA78" s="287"/>
      <c r="AYB78" s="287"/>
      <c r="AYC78" s="285"/>
      <c r="AYD78" s="287"/>
      <c r="AYE78" s="287"/>
      <c r="AYF78" s="285"/>
      <c r="AYG78" s="287"/>
      <c r="AYH78" s="287"/>
      <c r="AYI78" s="285"/>
      <c r="AYJ78" s="287"/>
      <c r="AYK78" s="287"/>
      <c r="AYL78" s="285"/>
      <c r="AYM78" s="287"/>
      <c r="AYN78" s="287"/>
      <c r="AYO78" s="285"/>
      <c r="AYP78" s="287"/>
      <c r="AYQ78" s="287"/>
      <c r="AYR78" s="285"/>
      <c r="AYS78" s="287"/>
      <c r="AYT78" s="287"/>
      <c r="AYU78" s="285"/>
      <c r="AYV78" s="287"/>
      <c r="AYW78" s="287"/>
      <c r="AYX78" s="285"/>
      <c r="AYY78" s="287"/>
      <c r="AYZ78" s="287"/>
      <c r="AZA78" s="285"/>
      <c r="AZB78" s="287"/>
      <c r="AZC78" s="287"/>
      <c r="AZD78" s="285"/>
      <c r="AZE78" s="287"/>
      <c r="AZF78" s="287"/>
      <c r="AZG78" s="285"/>
      <c r="AZH78" s="287"/>
      <c r="AZI78" s="287"/>
      <c r="AZJ78" s="285"/>
      <c r="AZK78" s="287"/>
      <c r="AZL78" s="287"/>
      <c r="AZM78" s="285"/>
      <c r="AZN78" s="287"/>
      <c r="AZO78" s="287"/>
      <c r="AZP78" s="285"/>
      <c r="AZQ78" s="287"/>
      <c r="AZR78" s="287"/>
      <c r="AZS78" s="285"/>
      <c r="AZT78" s="287"/>
      <c r="AZU78" s="287"/>
      <c r="AZV78" s="285"/>
      <c r="AZW78" s="287"/>
      <c r="AZX78" s="287"/>
      <c r="AZY78" s="285"/>
      <c r="AZZ78" s="286"/>
      <c r="BAA78" s="286"/>
      <c r="BAB78" s="286"/>
      <c r="BAC78" s="287"/>
      <c r="BAD78" s="287"/>
      <c r="BAE78" s="285"/>
      <c r="BAF78" s="286"/>
      <c r="BAG78" s="286"/>
      <c r="BAH78" s="286"/>
      <c r="BAI78" s="287"/>
      <c r="BAJ78" s="287"/>
      <c r="BAK78" s="285"/>
      <c r="BAL78" s="287"/>
      <c r="BAM78" s="287"/>
      <c r="BAN78" s="285"/>
      <c r="BAO78" s="286"/>
      <c r="BAP78" s="286"/>
      <c r="BAQ78" s="286"/>
      <c r="BAR78" s="286"/>
      <c r="BAS78" s="286"/>
      <c r="BAT78" s="286"/>
      <c r="BAU78" s="163"/>
      <c r="BAV78" s="154"/>
      <c r="BAW78" s="287"/>
      <c r="BAX78" s="287"/>
      <c r="BAY78" s="285"/>
      <c r="BAZ78" s="287"/>
      <c r="BBA78" s="287"/>
      <c r="BBB78" s="285"/>
      <c r="BBC78" s="287"/>
      <c r="BBD78" s="287"/>
      <c r="BBE78" s="285"/>
      <c r="BBF78" s="287"/>
      <c r="BBG78" s="287"/>
      <c r="BBH78" s="285"/>
      <c r="BBI78" s="287"/>
      <c r="BBJ78" s="287"/>
      <c r="BBK78" s="285"/>
      <c r="BBL78" s="287"/>
      <c r="BBM78" s="287"/>
      <c r="BBN78" s="285"/>
      <c r="BBO78" s="287"/>
      <c r="BBP78" s="287"/>
      <c r="BBQ78" s="285"/>
      <c r="BBR78" s="287"/>
      <c r="BBS78" s="287"/>
      <c r="BBT78" s="285"/>
      <c r="BBU78" s="287"/>
      <c r="BBV78" s="287"/>
      <c r="BBW78" s="285"/>
      <c r="BBX78" s="287"/>
      <c r="BBY78" s="287"/>
      <c r="BBZ78" s="285"/>
      <c r="BCA78" s="287"/>
      <c r="BCB78" s="287"/>
      <c r="BCC78" s="285"/>
      <c r="BCD78" s="287"/>
      <c r="BCE78" s="287"/>
      <c r="BCF78" s="285"/>
      <c r="BCG78" s="287"/>
      <c r="BCH78" s="287"/>
      <c r="BCI78" s="285"/>
      <c r="BCJ78" s="287"/>
      <c r="BCK78" s="287"/>
      <c r="BCL78" s="285"/>
      <c r="BCM78" s="287"/>
      <c r="BCN78" s="287"/>
      <c r="BCO78" s="285"/>
      <c r="BCP78" s="287"/>
      <c r="BCQ78" s="287"/>
      <c r="BCR78" s="285"/>
      <c r="BCS78" s="287"/>
      <c r="BCT78" s="287"/>
      <c r="BCU78" s="285"/>
      <c r="BCV78" s="287"/>
      <c r="BCW78" s="287"/>
      <c r="BCX78" s="285"/>
      <c r="BCY78" s="287"/>
      <c r="BCZ78" s="287"/>
      <c r="BDA78" s="285"/>
      <c r="BDB78" s="287"/>
      <c r="BDC78" s="287"/>
      <c r="BDD78" s="285"/>
      <c r="BDE78" s="287"/>
      <c r="BDF78" s="287"/>
      <c r="BDG78" s="285"/>
      <c r="BDH78" s="286"/>
      <c r="BDI78" s="286"/>
      <c r="BDJ78" s="286"/>
      <c r="BDK78" s="287"/>
      <c r="BDL78" s="287"/>
      <c r="BDM78" s="285"/>
      <c r="BDN78" s="286"/>
      <c r="BDO78" s="286"/>
      <c r="BDP78" s="286"/>
      <c r="BDQ78" s="287"/>
      <c r="BDR78" s="287"/>
      <c r="BDS78" s="285"/>
      <c r="BDT78" s="287"/>
      <c r="BDU78" s="287"/>
      <c r="BDV78" s="285"/>
      <c r="BDW78" s="286"/>
      <c r="BDX78" s="286"/>
      <c r="BDY78" s="286"/>
      <c r="BDZ78" s="286"/>
      <c r="BEA78" s="286"/>
      <c r="BEB78" s="286"/>
      <c r="BEC78" s="163"/>
      <c r="BED78" s="154"/>
      <c r="BEE78" s="287"/>
      <c r="BEF78" s="287"/>
      <c r="BEG78" s="285"/>
      <c r="BEH78" s="287"/>
      <c r="BEI78" s="287"/>
      <c r="BEJ78" s="285"/>
      <c r="BEK78" s="287"/>
      <c r="BEL78" s="287"/>
      <c r="BEM78" s="285"/>
      <c r="BEN78" s="287"/>
      <c r="BEO78" s="287"/>
      <c r="BEP78" s="285"/>
      <c r="BEQ78" s="287"/>
      <c r="BER78" s="287"/>
      <c r="BES78" s="285"/>
      <c r="BET78" s="287"/>
      <c r="BEU78" s="287"/>
      <c r="BEV78" s="285"/>
      <c r="BEW78" s="287"/>
      <c r="BEX78" s="287"/>
      <c r="BEY78" s="285"/>
      <c r="BEZ78" s="287"/>
      <c r="BFA78" s="287"/>
      <c r="BFB78" s="285"/>
      <c r="BFC78" s="287"/>
      <c r="BFD78" s="287"/>
      <c r="BFE78" s="285"/>
      <c r="BFF78" s="287"/>
      <c r="BFG78" s="287"/>
      <c r="BFH78" s="285"/>
      <c r="BFI78" s="287"/>
      <c r="BFJ78" s="287"/>
      <c r="BFK78" s="285"/>
      <c r="BFL78" s="287"/>
      <c r="BFM78" s="287"/>
      <c r="BFN78" s="285"/>
      <c r="BFO78" s="287"/>
      <c r="BFP78" s="287"/>
      <c r="BFQ78" s="285"/>
      <c r="BFR78" s="287"/>
      <c r="BFS78" s="287"/>
      <c r="BFT78" s="285"/>
      <c r="BFU78" s="287"/>
      <c r="BFV78" s="287"/>
      <c r="BFW78" s="285"/>
      <c r="BFX78" s="287"/>
      <c r="BFY78" s="287"/>
      <c r="BFZ78" s="285"/>
      <c r="BGA78" s="287"/>
      <c r="BGB78" s="287"/>
      <c r="BGC78" s="285"/>
      <c r="BGD78" s="287"/>
      <c r="BGE78" s="287"/>
      <c r="BGF78" s="285"/>
      <c r="BGG78" s="287"/>
      <c r="BGH78" s="287"/>
      <c r="BGI78" s="285"/>
      <c r="BGJ78" s="287"/>
      <c r="BGK78" s="287"/>
      <c r="BGL78" s="285"/>
      <c r="BGM78" s="287"/>
      <c r="BGN78" s="287"/>
      <c r="BGO78" s="285"/>
      <c r="BGP78" s="286"/>
      <c r="BGQ78" s="286"/>
      <c r="BGR78" s="286"/>
      <c r="BGS78" s="287"/>
      <c r="BGT78" s="287"/>
      <c r="BGU78" s="285"/>
      <c r="BGV78" s="286"/>
      <c r="BGW78" s="286"/>
      <c r="BGX78" s="286"/>
      <c r="BGY78" s="287"/>
      <c r="BGZ78" s="287"/>
      <c r="BHA78" s="285"/>
      <c r="BHB78" s="287"/>
      <c r="BHC78" s="287"/>
      <c r="BHD78" s="285"/>
      <c r="BHE78" s="286"/>
      <c r="BHF78" s="286"/>
      <c r="BHG78" s="286"/>
      <c r="BHH78" s="286"/>
      <c r="BHI78" s="286"/>
      <c r="BHJ78" s="286"/>
      <c r="BHK78" s="163"/>
      <c r="BHL78" s="154"/>
      <c r="BHM78" s="287"/>
      <c r="BHN78" s="287"/>
      <c r="BHO78" s="285"/>
      <c r="BHP78" s="287"/>
      <c r="BHQ78" s="287"/>
      <c r="BHR78" s="285"/>
      <c r="BHS78" s="287"/>
      <c r="BHT78" s="287"/>
      <c r="BHU78" s="285"/>
      <c r="BHV78" s="287"/>
      <c r="BHW78" s="287"/>
      <c r="BHX78" s="285"/>
      <c r="BHY78" s="287"/>
      <c r="BHZ78" s="287"/>
      <c r="BIA78" s="285"/>
      <c r="BIB78" s="287"/>
      <c r="BIC78" s="287"/>
      <c r="BID78" s="285"/>
      <c r="BIE78" s="287"/>
      <c r="BIF78" s="287"/>
      <c r="BIG78" s="285"/>
      <c r="BIH78" s="287"/>
      <c r="BII78" s="287"/>
      <c r="BIJ78" s="285"/>
      <c r="BIK78" s="287"/>
      <c r="BIL78" s="287"/>
      <c r="BIM78" s="285"/>
      <c r="BIN78" s="287"/>
      <c r="BIO78" s="287"/>
      <c r="BIP78" s="285"/>
      <c r="BIQ78" s="287"/>
      <c r="BIR78" s="287"/>
      <c r="BIS78" s="285"/>
      <c r="BIT78" s="287"/>
      <c r="BIU78" s="287"/>
      <c r="BIV78" s="285"/>
      <c r="BIW78" s="287"/>
      <c r="BIX78" s="287"/>
      <c r="BIY78" s="285"/>
      <c r="BIZ78" s="287"/>
      <c r="BJA78" s="287"/>
      <c r="BJB78" s="285"/>
      <c r="BJC78" s="287"/>
      <c r="BJD78" s="287"/>
      <c r="BJE78" s="285"/>
      <c r="BJF78" s="287"/>
      <c r="BJG78" s="287"/>
      <c r="BJH78" s="285"/>
      <c r="BJI78" s="287"/>
      <c r="BJJ78" s="287"/>
      <c r="BJK78" s="285"/>
      <c r="BJL78" s="287"/>
      <c r="BJM78" s="287"/>
      <c r="BJN78" s="285"/>
      <c r="BJO78" s="287"/>
      <c r="BJP78" s="287"/>
      <c r="BJQ78" s="285"/>
      <c r="BJR78" s="287"/>
      <c r="BJS78" s="287"/>
      <c r="BJT78" s="285"/>
      <c r="BJU78" s="287"/>
      <c r="BJV78" s="287"/>
      <c r="BJW78" s="285"/>
      <c r="BJX78" s="286"/>
      <c r="BJY78" s="286"/>
      <c r="BJZ78" s="286"/>
      <c r="BKA78" s="287"/>
      <c r="BKB78" s="287"/>
      <c r="BKC78" s="285"/>
      <c r="BKD78" s="286"/>
      <c r="BKE78" s="286"/>
      <c r="BKF78" s="286"/>
      <c r="BKG78" s="287"/>
      <c r="BKH78" s="287"/>
      <c r="BKI78" s="285"/>
      <c r="BKJ78" s="287"/>
      <c r="BKK78" s="287"/>
      <c r="BKL78" s="285"/>
      <c r="BKM78" s="286"/>
      <c r="BKN78" s="286"/>
      <c r="BKO78" s="286"/>
      <c r="BKP78" s="286"/>
      <c r="BKQ78" s="286"/>
      <c r="BKR78" s="286"/>
      <c r="BKS78" s="163"/>
      <c r="BKT78" s="154"/>
      <c r="BKU78" s="287"/>
      <c r="BKV78" s="287"/>
      <c r="BKW78" s="285"/>
      <c r="BKX78" s="287"/>
      <c r="BKY78" s="287"/>
      <c r="BKZ78" s="285"/>
      <c r="BLA78" s="287"/>
      <c r="BLB78" s="287"/>
      <c r="BLC78" s="285"/>
      <c r="BLD78" s="287"/>
      <c r="BLE78" s="287"/>
      <c r="BLF78" s="285"/>
      <c r="BLG78" s="287"/>
      <c r="BLH78" s="287"/>
      <c r="BLI78" s="285"/>
      <c r="BLJ78" s="287"/>
      <c r="BLK78" s="287"/>
      <c r="BLL78" s="285"/>
      <c r="BLM78" s="287"/>
      <c r="BLN78" s="287"/>
      <c r="BLO78" s="285"/>
      <c r="BLP78" s="287"/>
      <c r="BLQ78" s="287"/>
      <c r="BLR78" s="285"/>
      <c r="BLS78" s="287"/>
      <c r="BLT78" s="287"/>
      <c r="BLU78" s="285"/>
      <c r="BLV78" s="287"/>
      <c r="BLW78" s="287"/>
      <c r="BLX78" s="285"/>
      <c r="BLY78" s="287"/>
      <c r="BLZ78" s="287"/>
      <c r="BMA78" s="285"/>
      <c r="BMB78" s="287"/>
      <c r="BMC78" s="287"/>
      <c r="BMD78" s="285"/>
      <c r="BME78" s="287"/>
      <c r="BMF78" s="287"/>
      <c r="BMG78" s="285"/>
      <c r="BMH78" s="287"/>
      <c r="BMI78" s="287"/>
      <c r="BMJ78" s="285"/>
      <c r="BMK78" s="287"/>
      <c r="BML78" s="287"/>
      <c r="BMM78" s="285"/>
      <c r="BMN78" s="287"/>
      <c r="BMO78" s="287"/>
      <c r="BMP78" s="285"/>
      <c r="BMQ78" s="287"/>
      <c r="BMR78" s="287"/>
      <c r="BMS78" s="285"/>
      <c r="BMT78" s="287"/>
      <c r="BMU78" s="287"/>
      <c r="BMV78" s="285"/>
      <c r="BMW78" s="287"/>
      <c r="BMX78" s="287"/>
      <c r="BMY78" s="285"/>
      <c r="BMZ78" s="287"/>
      <c r="BNA78" s="287"/>
      <c r="BNB78" s="285"/>
      <c r="BNC78" s="287"/>
      <c r="BND78" s="287"/>
      <c r="BNE78" s="285"/>
      <c r="BNF78" s="286"/>
      <c r="BNG78" s="286"/>
      <c r="BNH78" s="286"/>
      <c r="BNI78" s="287"/>
      <c r="BNJ78" s="287"/>
      <c r="BNK78" s="285"/>
      <c r="BNL78" s="286"/>
      <c r="BNM78" s="286"/>
      <c r="BNN78" s="286"/>
      <c r="BNO78" s="287"/>
      <c r="BNP78" s="287"/>
      <c r="BNQ78" s="285"/>
      <c r="BNR78" s="287"/>
      <c r="BNS78" s="287"/>
      <c r="BNT78" s="285"/>
      <c r="BNU78" s="286"/>
      <c r="BNV78" s="286"/>
      <c r="BNW78" s="286"/>
      <c r="BNX78" s="286"/>
      <c r="BNY78" s="286"/>
      <c r="BNZ78" s="286"/>
      <c r="BOA78" s="163"/>
      <c r="BOB78" s="154"/>
      <c r="BOC78" s="287"/>
      <c r="BOD78" s="287"/>
      <c r="BOE78" s="285"/>
      <c r="BOF78" s="287"/>
      <c r="BOG78" s="287"/>
      <c r="BOH78" s="285"/>
      <c r="BOI78" s="287"/>
      <c r="BOJ78" s="287"/>
      <c r="BOK78" s="285"/>
      <c r="BOL78" s="287"/>
      <c r="BOM78" s="287"/>
      <c r="BON78" s="285"/>
      <c r="BOO78" s="287"/>
      <c r="BOP78" s="287"/>
      <c r="BOQ78" s="285"/>
      <c r="BOR78" s="287"/>
      <c r="BOS78" s="287"/>
      <c r="BOT78" s="285"/>
      <c r="BOU78" s="287"/>
      <c r="BOV78" s="287"/>
      <c r="BOW78" s="285"/>
      <c r="BOX78" s="287"/>
      <c r="BOY78" s="287"/>
      <c r="BOZ78" s="285"/>
      <c r="BPA78" s="287"/>
      <c r="BPB78" s="287"/>
      <c r="BPC78" s="285"/>
      <c r="BPD78" s="287"/>
      <c r="BPE78" s="287"/>
      <c r="BPF78" s="285"/>
      <c r="BPG78" s="287"/>
      <c r="BPH78" s="287"/>
      <c r="BPI78" s="285"/>
      <c r="BPJ78" s="287"/>
      <c r="BPK78" s="287"/>
      <c r="BPL78" s="285"/>
      <c r="BPM78" s="287"/>
      <c r="BPN78" s="287"/>
      <c r="BPO78" s="285"/>
      <c r="BPP78" s="287"/>
      <c r="BPQ78" s="287"/>
      <c r="BPR78" s="285"/>
      <c r="BPS78" s="287"/>
      <c r="BPT78" s="287"/>
      <c r="BPU78" s="285"/>
      <c r="BPV78" s="287"/>
      <c r="BPW78" s="287"/>
      <c r="BPX78" s="285"/>
      <c r="BPY78" s="287"/>
      <c r="BPZ78" s="287"/>
      <c r="BQA78" s="285"/>
      <c r="BQB78" s="287"/>
      <c r="BQC78" s="287"/>
      <c r="BQD78" s="285"/>
      <c r="BQE78" s="287"/>
      <c r="BQF78" s="287"/>
      <c r="BQG78" s="285"/>
      <c r="BQH78" s="287"/>
      <c r="BQI78" s="287"/>
      <c r="BQJ78" s="285"/>
      <c r="BQK78" s="287"/>
      <c r="BQL78" s="287"/>
      <c r="BQM78" s="285"/>
      <c r="BQN78" s="286"/>
      <c r="BQO78" s="286"/>
      <c r="BQP78" s="286"/>
      <c r="BQQ78" s="287"/>
      <c r="BQR78" s="287"/>
      <c r="BQS78" s="285"/>
      <c r="BQT78" s="286"/>
      <c r="BQU78" s="286"/>
      <c r="BQV78" s="286"/>
      <c r="BQW78" s="287"/>
      <c r="BQX78" s="287"/>
      <c r="BQY78" s="285"/>
      <c r="BQZ78" s="287"/>
      <c r="BRA78" s="287"/>
      <c r="BRB78" s="285"/>
      <c r="BRC78" s="286"/>
      <c r="BRD78" s="286"/>
      <c r="BRE78" s="286"/>
      <c r="BRF78" s="286"/>
      <c r="BRG78" s="286"/>
      <c r="BRH78" s="286"/>
      <c r="BRI78" s="163"/>
      <c r="BRJ78" s="154"/>
      <c r="BRK78" s="287"/>
      <c r="BRL78" s="287"/>
      <c r="BRM78" s="285"/>
      <c r="BRN78" s="287"/>
      <c r="BRO78" s="287"/>
      <c r="BRP78" s="285"/>
      <c r="BRQ78" s="287"/>
      <c r="BRR78" s="287"/>
      <c r="BRS78" s="285"/>
      <c r="BRT78" s="287"/>
      <c r="BRU78" s="287"/>
      <c r="BRV78" s="285"/>
      <c r="BRW78" s="287"/>
      <c r="BRX78" s="287"/>
      <c r="BRY78" s="285"/>
      <c r="BRZ78" s="287"/>
      <c r="BSA78" s="287"/>
      <c r="BSB78" s="285"/>
      <c r="BSC78" s="287"/>
      <c r="BSD78" s="287"/>
      <c r="BSE78" s="285"/>
      <c r="BSF78" s="287"/>
      <c r="BSG78" s="287"/>
      <c r="BSH78" s="285"/>
      <c r="BSI78" s="287"/>
      <c r="BSJ78" s="287"/>
      <c r="BSK78" s="285"/>
      <c r="BSL78" s="287"/>
      <c r="BSM78" s="287"/>
      <c r="BSN78" s="285"/>
      <c r="BSO78" s="287"/>
      <c r="BSP78" s="287"/>
      <c r="BSQ78" s="285"/>
      <c r="BSR78" s="287"/>
      <c r="BSS78" s="287"/>
      <c r="BST78" s="285"/>
      <c r="BSU78" s="287"/>
      <c r="BSV78" s="287"/>
      <c r="BSW78" s="285"/>
      <c r="BSX78" s="287"/>
      <c r="BSY78" s="287"/>
      <c r="BSZ78" s="285"/>
      <c r="BTA78" s="287"/>
      <c r="BTB78" s="287"/>
      <c r="BTC78" s="285"/>
      <c r="BTD78" s="287"/>
      <c r="BTE78" s="287"/>
      <c r="BTF78" s="285"/>
      <c r="BTG78" s="287"/>
      <c r="BTH78" s="287"/>
      <c r="BTI78" s="285"/>
      <c r="BTJ78" s="287"/>
      <c r="BTK78" s="287"/>
      <c r="BTL78" s="285"/>
      <c r="BTM78" s="287"/>
      <c r="BTN78" s="287"/>
      <c r="BTO78" s="285"/>
      <c r="BTP78" s="287"/>
      <c r="BTQ78" s="287"/>
      <c r="BTR78" s="285"/>
      <c r="BTS78" s="287"/>
      <c r="BTT78" s="287"/>
      <c r="BTU78" s="285"/>
      <c r="BTV78" s="286"/>
      <c r="BTW78" s="286"/>
      <c r="BTX78" s="286"/>
      <c r="BTY78" s="287"/>
      <c r="BTZ78" s="287"/>
      <c r="BUA78" s="285"/>
      <c r="BUB78" s="286"/>
      <c r="BUC78" s="286"/>
      <c r="BUD78" s="286"/>
      <c r="BUE78" s="287"/>
      <c r="BUF78" s="287"/>
      <c r="BUG78" s="285"/>
      <c r="BUH78" s="287"/>
      <c r="BUI78" s="287"/>
      <c r="BUJ78" s="285"/>
      <c r="BUK78" s="286"/>
      <c r="BUL78" s="286"/>
      <c r="BUM78" s="286"/>
      <c r="BUN78" s="286"/>
      <c r="BUO78" s="286"/>
      <c r="BUP78" s="286"/>
      <c r="BUQ78" s="163"/>
      <c r="BUR78" s="154"/>
      <c r="BUS78" s="287"/>
      <c r="BUT78" s="287"/>
      <c r="BUU78" s="285"/>
      <c r="BUV78" s="287"/>
      <c r="BUW78" s="287"/>
      <c r="BUX78" s="285"/>
      <c r="BUY78" s="287"/>
      <c r="BUZ78" s="287"/>
      <c r="BVA78" s="285"/>
      <c r="BVB78" s="287"/>
      <c r="BVC78" s="287"/>
      <c r="BVD78" s="285"/>
      <c r="BVE78" s="287"/>
      <c r="BVF78" s="287"/>
      <c r="BVG78" s="285"/>
      <c r="BVH78" s="287"/>
      <c r="BVI78" s="287"/>
      <c r="BVJ78" s="285"/>
      <c r="BVK78" s="287"/>
      <c r="BVL78" s="287"/>
      <c r="BVM78" s="285"/>
      <c r="BVN78" s="287"/>
      <c r="BVO78" s="287"/>
      <c r="BVP78" s="285"/>
      <c r="BVQ78" s="287"/>
      <c r="BVR78" s="287"/>
      <c r="BVS78" s="285"/>
      <c r="BVT78" s="287"/>
      <c r="BVU78" s="287"/>
      <c r="BVV78" s="285"/>
      <c r="BVW78" s="287"/>
      <c r="BVX78" s="287"/>
      <c r="BVY78" s="285"/>
      <c r="BVZ78" s="287"/>
      <c r="BWA78" s="287"/>
      <c r="BWB78" s="285"/>
      <c r="BWC78" s="287"/>
      <c r="BWD78" s="287"/>
      <c r="BWE78" s="285"/>
      <c r="BWF78" s="287"/>
      <c r="BWG78" s="287"/>
      <c r="BWH78" s="285"/>
      <c r="BWI78" s="287"/>
      <c r="BWJ78" s="287"/>
      <c r="BWK78" s="285"/>
      <c r="BWL78" s="287"/>
      <c r="BWM78" s="287"/>
      <c r="BWN78" s="285"/>
      <c r="BWO78" s="287"/>
      <c r="BWP78" s="287"/>
      <c r="BWQ78" s="285"/>
      <c r="BWR78" s="287"/>
      <c r="BWS78" s="287"/>
      <c r="BWT78" s="285"/>
      <c r="BWU78" s="287"/>
      <c r="BWV78" s="287"/>
      <c r="BWW78" s="285"/>
      <c r="BWX78" s="287"/>
      <c r="BWY78" s="287"/>
      <c r="BWZ78" s="285"/>
      <c r="BXA78" s="287"/>
      <c r="BXB78" s="287"/>
      <c r="BXC78" s="285"/>
      <c r="BXD78" s="286"/>
      <c r="BXE78" s="286"/>
      <c r="BXF78" s="286"/>
      <c r="BXG78" s="287"/>
      <c r="BXH78" s="287"/>
      <c r="BXI78" s="285"/>
      <c r="BXJ78" s="286"/>
      <c r="BXK78" s="286"/>
      <c r="BXL78" s="286"/>
      <c r="BXM78" s="287"/>
      <c r="BXN78" s="287"/>
      <c r="BXO78" s="285"/>
      <c r="BXP78" s="287"/>
      <c r="BXQ78" s="287"/>
      <c r="BXR78" s="285"/>
      <c r="BXS78" s="286"/>
      <c r="BXT78" s="286"/>
      <c r="BXU78" s="286"/>
      <c r="BXV78" s="286"/>
      <c r="BXW78" s="286"/>
      <c r="BXX78" s="286"/>
      <c r="BXY78" s="163"/>
      <c r="BXZ78" s="154"/>
      <c r="BYA78" s="287"/>
      <c r="BYB78" s="287"/>
      <c r="BYC78" s="285"/>
      <c r="BYD78" s="287"/>
      <c r="BYE78" s="287"/>
      <c r="BYF78" s="285"/>
      <c r="BYG78" s="287"/>
      <c r="BYH78" s="287"/>
      <c r="BYI78" s="285"/>
      <c r="BYJ78" s="287"/>
      <c r="BYK78" s="287"/>
      <c r="BYL78" s="285"/>
      <c r="BYM78" s="287"/>
      <c r="BYN78" s="287"/>
      <c r="BYO78" s="285"/>
      <c r="BYP78" s="287"/>
      <c r="BYQ78" s="287"/>
      <c r="BYR78" s="285"/>
      <c r="BYS78" s="287"/>
      <c r="BYT78" s="287"/>
      <c r="BYU78" s="285"/>
      <c r="BYV78" s="287"/>
      <c r="BYW78" s="287"/>
      <c r="BYX78" s="285"/>
      <c r="BYY78" s="287"/>
      <c r="BYZ78" s="287"/>
      <c r="BZA78" s="285"/>
      <c r="BZB78" s="287"/>
      <c r="BZC78" s="287"/>
      <c r="BZD78" s="285"/>
      <c r="BZE78" s="287"/>
      <c r="BZF78" s="287"/>
      <c r="BZG78" s="285"/>
      <c r="BZH78" s="287"/>
      <c r="BZI78" s="287"/>
      <c r="BZJ78" s="285"/>
      <c r="BZK78" s="287"/>
      <c r="BZL78" s="287"/>
      <c r="BZM78" s="285"/>
      <c r="BZN78" s="287"/>
      <c r="BZO78" s="287"/>
      <c r="BZP78" s="285"/>
      <c r="BZQ78" s="287"/>
      <c r="BZR78" s="287"/>
      <c r="BZS78" s="285"/>
      <c r="BZT78" s="287"/>
      <c r="BZU78" s="287"/>
      <c r="BZV78" s="285"/>
      <c r="BZW78" s="287"/>
      <c r="BZX78" s="287"/>
      <c r="BZY78" s="285"/>
      <c r="BZZ78" s="287"/>
      <c r="CAA78" s="287"/>
      <c r="CAB78" s="285"/>
      <c r="CAC78" s="287"/>
      <c r="CAD78" s="287"/>
      <c r="CAE78" s="285"/>
      <c r="CAF78" s="287"/>
      <c r="CAG78" s="287"/>
      <c r="CAH78" s="285"/>
      <c r="CAI78" s="287"/>
      <c r="CAJ78" s="287"/>
      <c r="CAK78" s="285"/>
      <c r="CAL78" s="286"/>
      <c r="CAM78" s="286"/>
      <c r="CAN78" s="286"/>
      <c r="CAO78" s="287"/>
      <c r="CAP78" s="287"/>
      <c r="CAQ78" s="285"/>
      <c r="CAR78" s="286"/>
      <c r="CAS78" s="286"/>
      <c r="CAT78" s="286"/>
      <c r="CAU78" s="287"/>
      <c r="CAV78" s="287"/>
      <c r="CAW78" s="285"/>
      <c r="CAX78" s="287"/>
      <c r="CAY78" s="287"/>
      <c r="CAZ78" s="285"/>
      <c r="CBA78" s="286"/>
      <c r="CBB78" s="286"/>
      <c r="CBC78" s="286"/>
      <c r="CBD78" s="286"/>
      <c r="CBE78" s="286"/>
      <c r="CBF78" s="286"/>
      <c r="CBG78" s="163"/>
      <c r="CBH78" s="154"/>
      <c r="CBI78" s="287"/>
      <c r="CBJ78" s="287"/>
      <c r="CBK78" s="285"/>
      <c r="CBL78" s="287"/>
      <c r="CBM78" s="287"/>
      <c r="CBN78" s="285"/>
      <c r="CBO78" s="287"/>
      <c r="CBP78" s="287"/>
      <c r="CBQ78" s="285"/>
      <c r="CBR78" s="287"/>
      <c r="CBS78" s="287"/>
      <c r="CBT78" s="285"/>
      <c r="CBU78" s="287"/>
      <c r="CBV78" s="287"/>
      <c r="CBW78" s="285"/>
      <c r="CBX78" s="287"/>
      <c r="CBY78" s="287"/>
      <c r="CBZ78" s="285"/>
      <c r="CCA78" s="287"/>
      <c r="CCB78" s="287"/>
      <c r="CCC78" s="285"/>
      <c r="CCD78" s="287"/>
      <c r="CCE78" s="287"/>
      <c r="CCF78" s="285"/>
      <c r="CCG78" s="287"/>
      <c r="CCH78" s="287"/>
      <c r="CCI78" s="285"/>
      <c r="CCJ78" s="287"/>
      <c r="CCK78" s="287"/>
      <c r="CCL78" s="285"/>
      <c r="CCM78" s="287"/>
      <c r="CCN78" s="287"/>
      <c r="CCO78" s="285"/>
      <c r="CCP78" s="287"/>
      <c r="CCQ78" s="287"/>
      <c r="CCR78" s="285"/>
      <c r="CCS78" s="287"/>
      <c r="CCT78" s="287"/>
      <c r="CCU78" s="285"/>
      <c r="CCV78" s="287"/>
      <c r="CCW78" s="287"/>
      <c r="CCX78" s="285"/>
      <c r="CCY78" s="287"/>
      <c r="CCZ78" s="287"/>
      <c r="CDA78" s="285"/>
      <c r="CDB78" s="287"/>
      <c r="CDC78" s="287"/>
      <c r="CDD78" s="285"/>
      <c r="CDE78" s="287"/>
      <c r="CDF78" s="287"/>
      <c r="CDG78" s="285"/>
      <c r="CDH78" s="287"/>
      <c r="CDI78" s="287"/>
      <c r="CDJ78" s="285"/>
      <c r="CDK78" s="287"/>
      <c r="CDL78" s="287"/>
      <c r="CDM78" s="285"/>
      <c r="CDN78" s="287"/>
      <c r="CDO78" s="287"/>
      <c r="CDP78" s="285"/>
      <c r="CDQ78" s="287"/>
      <c r="CDR78" s="287"/>
      <c r="CDS78" s="285"/>
      <c r="CDT78" s="286"/>
      <c r="CDU78" s="286"/>
      <c r="CDV78" s="286"/>
      <c r="CDW78" s="287"/>
      <c r="CDX78" s="287"/>
      <c r="CDY78" s="285"/>
      <c r="CDZ78" s="286"/>
      <c r="CEA78" s="286"/>
      <c r="CEB78" s="286"/>
      <c r="CEC78" s="287"/>
      <c r="CED78" s="287"/>
      <c r="CEE78" s="285"/>
      <c r="CEF78" s="287"/>
      <c r="CEG78" s="287"/>
      <c r="CEH78" s="285"/>
      <c r="CEI78" s="286"/>
      <c r="CEJ78" s="286"/>
      <c r="CEK78" s="286"/>
      <c r="CEL78" s="286"/>
      <c r="CEM78" s="286"/>
      <c r="CEN78" s="286"/>
      <c r="CEO78" s="163"/>
      <c r="CEP78" s="154"/>
      <c r="CEQ78" s="287"/>
      <c r="CER78" s="287"/>
      <c r="CES78" s="285"/>
      <c r="CET78" s="287"/>
      <c r="CEU78" s="287"/>
      <c r="CEV78" s="285"/>
      <c r="CEW78" s="287"/>
      <c r="CEX78" s="287"/>
      <c r="CEY78" s="285"/>
      <c r="CEZ78" s="287"/>
      <c r="CFA78" s="287"/>
      <c r="CFB78" s="285"/>
      <c r="CFC78" s="287"/>
      <c r="CFD78" s="287"/>
      <c r="CFE78" s="285"/>
      <c r="CFF78" s="287"/>
      <c r="CFG78" s="287"/>
      <c r="CFH78" s="285"/>
      <c r="CFI78" s="287"/>
      <c r="CFJ78" s="287"/>
      <c r="CFK78" s="285"/>
      <c r="CFL78" s="287"/>
      <c r="CFM78" s="287"/>
      <c r="CFN78" s="285"/>
      <c r="CFO78" s="287"/>
      <c r="CFP78" s="287"/>
      <c r="CFQ78" s="285"/>
      <c r="CFR78" s="287"/>
      <c r="CFS78" s="287"/>
      <c r="CFT78" s="285"/>
      <c r="CFU78" s="287"/>
      <c r="CFV78" s="287"/>
      <c r="CFW78" s="285"/>
      <c r="CFX78" s="287"/>
      <c r="CFY78" s="287"/>
      <c r="CFZ78" s="285"/>
      <c r="CGA78" s="287"/>
      <c r="CGB78" s="287"/>
      <c r="CGC78" s="285"/>
      <c r="CGD78" s="287"/>
      <c r="CGE78" s="287"/>
      <c r="CGF78" s="285"/>
      <c r="CGG78" s="287"/>
      <c r="CGH78" s="287"/>
      <c r="CGI78" s="285"/>
      <c r="CGJ78" s="287"/>
      <c r="CGK78" s="287"/>
      <c r="CGL78" s="285"/>
      <c r="CGM78" s="287"/>
      <c r="CGN78" s="287"/>
      <c r="CGO78" s="285"/>
      <c r="CGP78" s="287"/>
      <c r="CGQ78" s="287"/>
      <c r="CGR78" s="285"/>
      <c r="CGS78" s="287"/>
      <c r="CGT78" s="287"/>
      <c r="CGU78" s="285"/>
      <c r="CGV78" s="287"/>
      <c r="CGW78" s="287"/>
      <c r="CGX78" s="285"/>
      <c r="CGY78" s="287"/>
      <c r="CGZ78" s="287"/>
      <c r="CHA78" s="285"/>
      <c r="CHB78" s="286"/>
      <c r="CHC78" s="286"/>
      <c r="CHD78" s="286"/>
      <c r="CHE78" s="287"/>
      <c r="CHF78" s="287"/>
      <c r="CHG78" s="285"/>
      <c r="CHH78" s="286"/>
      <c r="CHI78" s="286"/>
      <c r="CHJ78" s="286"/>
      <c r="CHK78" s="287"/>
      <c r="CHL78" s="287"/>
      <c r="CHM78" s="285"/>
      <c r="CHN78" s="287"/>
      <c r="CHO78" s="287"/>
      <c r="CHP78" s="285"/>
      <c r="CHQ78" s="286"/>
      <c r="CHR78" s="286"/>
      <c r="CHS78" s="286"/>
      <c r="CHT78" s="286"/>
      <c r="CHU78" s="286"/>
      <c r="CHV78" s="286"/>
      <c r="CHW78" s="163"/>
      <c r="CHX78" s="154"/>
      <c r="CHY78" s="287"/>
      <c r="CHZ78" s="287"/>
      <c r="CIA78" s="285"/>
      <c r="CIB78" s="287"/>
      <c r="CIC78" s="287"/>
      <c r="CID78" s="285"/>
      <c r="CIE78" s="287"/>
      <c r="CIF78" s="287"/>
      <c r="CIG78" s="285"/>
      <c r="CIH78" s="287"/>
      <c r="CII78" s="287"/>
      <c r="CIJ78" s="285"/>
      <c r="CIK78" s="287"/>
      <c r="CIL78" s="287"/>
      <c r="CIM78" s="285"/>
      <c r="CIN78" s="287"/>
      <c r="CIO78" s="287"/>
      <c r="CIP78" s="285"/>
      <c r="CIQ78" s="287"/>
      <c r="CIR78" s="287"/>
      <c r="CIS78" s="285"/>
      <c r="CIT78" s="287"/>
      <c r="CIU78" s="287"/>
      <c r="CIV78" s="285"/>
      <c r="CIW78" s="287"/>
      <c r="CIX78" s="287"/>
      <c r="CIY78" s="285"/>
      <c r="CIZ78" s="287"/>
      <c r="CJA78" s="287"/>
      <c r="CJB78" s="285"/>
      <c r="CJC78" s="287"/>
      <c r="CJD78" s="287"/>
      <c r="CJE78" s="285"/>
      <c r="CJF78" s="287"/>
      <c r="CJG78" s="287"/>
      <c r="CJH78" s="285"/>
      <c r="CJI78" s="287"/>
      <c r="CJJ78" s="287"/>
      <c r="CJK78" s="285"/>
      <c r="CJL78" s="287"/>
      <c r="CJM78" s="287"/>
      <c r="CJN78" s="285"/>
      <c r="CJO78" s="287"/>
      <c r="CJP78" s="287"/>
      <c r="CJQ78" s="285"/>
      <c r="CJR78" s="287"/>
      <c r="CJS78" s="287"/>
      <c r="CJT78" s="285"/>
      <c r="CJU78" s="287"/>
      <c r="CJV78" s="287"/>
      <c r="CJW78" s="285"/>
      <c r="CJX78" s="287"/>
      <c r="CJY78" s="287"/>
      <c r="CJZ78" s="285"/>
      <c r="CKA78" s="287"/>
      <c r="CKB78" s="287"/>
      <c r="CKC78" s="285"/>
      <c r="CKD78" s="287"/>
      <c r="CKE78" s="287"/>
      <c r="CKF78" s="285"/>
      <c r="CKG78" s="287"/>
      <c r="CKH78" s="287"/>
      <c r="CKI78" s="285"/>
      <c r="CKJ78" s="286"/>
      <c r="CKK78" s="286"/>
      <c r="CKL78" s="286"/>
      <c r="CKM78" s="287"/>
      <c r="CKN78" s="287"/>
      <c r="CKO78" s="285"/>
      <c r="CKP78" s="286"/>
      <c r="CKQ78" s="286"/>
      <c r="CKR78" s="286"/>
      <c r="CKS78" s="287"/>
      <c r="CKT78" s="287"/>
      <c r="CKU78" s="285"/>
      <c r="CKV78" s="287"/>
      <c r="CKW78" s="287"/>
      <c r="CKX78" s="285"/>
      <c r="CKY78" s="286"/>
      <c r="CKZ78" s="286"/>
      <c r="CLA78" s="286"/>
      <c r="CLB78" s="286"/>
      <c r="CLC78" s="286"/>
      <c r="CLD78" s="286"/>
      <c r="CLE78" s="163"/>
      <c r="CLF78" s="154"/>
      <c r="CLG78" s="287"/>
      <c r="CLH78" s="287"/>
      <c r="CLI78" s="285"/>
      <c r="CLJ78" s="287"/>
      <c r="CLK78" s="287"/>
      <c r="CLL78" s="285"/>
      <c r="CLM78" s="287"/>
      <c r="CLN78" s="287"/>
      <c r="CLO78" s="285"/>
      <c r="CLP78" s="287"/>
      <c r="CLQ78" s="287"/>
      <c r="CLR78" s="285"/>
      <c r="CLS78" s="287"/>
      <c r="CLT78" s="287"/>
      <c r="CLU78" s="285"/>
      <c r="CLV78" s="287"/>
      <c r="CLW78" s="287"/>
      <c r="CLX78" s="285"/>
      <c r="CLY78" s="287"/>
      <c r="CLZ78" s="287"/>
      <c r="CMA78" s="285"/>
      <c r="CMB78" s="287"/>
      <c r="CMC78" s="287"/>
      <c r="CMD78" s="285"/>
      <c r="CME78" s="287"/>
      <c r="CMF78" s="287"/>
      <c r="CMG78" s="285"/>
      <c r="CMH78" s="287"/>
      <c r="CMI78" s="287"/>
      <c r="CMJ78" s="285"/>
      <c r="CMK78" s="287"/>
      <c r="CML78" s="287"/>
      <c r="CMM78" s="285"/>
      <c r="CMN78" s="287"/>
      <c r="CMO78" s="287"/>
      <c r="CMP78" s="285"/>
      <c r="CMQ78" s="287"/>
      <c r="CMR78" s="287"/>
      <c r="CMS78" s="285"/>
      <c r="CMT78" s="287"/>
      <c r="CMU78" s="287"/>
      <c r="CMV78" s="285"/>
      <c r="CMW78" s="287"/>
      <c r="CMX78" s="287"/>
      <c r="CMY78" s="285"/>
      <c r="CMZ78" s="287"/>
      <c r="CNA78" s="287"/>
      <c r="CNB78" s="285"/>
      <c r="CNC78" s="287"/>
      <c r="CND78" s="287"/>
      <c r="CNE78" s="285"/>
      <c r="CNF78" s="287"/>
      <c r="CNG78" s="287"/>
      <c r="CNH78" s="285"/>
      <c r="CNI78" s="287"/>
      <c r="CNJ78" s="287"/>
      <c r="CNK78" s="285"/>
      <c r="CNL78" s="287"/>
      <c r="CNM78" s="287"/>
      <c r="CNN78" s="285"/>
      <c r="CNO78" s="287"/>
      <c r="CNP78" s="287"/>
      <c r="CNQ78" s="285"/>
      <c r="CNR78" s="286"/>
      <c r="CNS78" s="286"/>
      <c r="CNT78" s="286"/>
      <c r="CNU78" s="287"/>
      <c r="CNV78" s="287"/>
      <c r="CNW78" s="285"/>
      <c r="CNX78" s="286"/>
      <c r="CNY78" s="286"/>
      <c r="CNZ78" s="286"/>
      <c r="COA78" s="287"/>
      <c r="COB78" s="287"/>
      <c r="COC78" s="285"/>
      <c r="COD78" s="287"/>
      <c r="COE78" s="287"/>
      <c r="COF78" s="285"/>
      <c r="COG78" s="286"/>
      <c r="COH78" s="286"/>
      <c r="COI78" s="286"/>
      <c r="COJ78" s="286"/>
      <c r="COK78" s="286"/>
      <c r="COL78" s="286"/>
      <c r="COM78" s="163"/>
      <c r="CON78" s="154"/>
      <c r="COO78" s="287"/>
      <c r="COP78" s="287"/>
      <c r="COQ78" s="285"/>
      <c r="COR78" s="287"/>
      <c r="COS78" s="287"/>
      <c r="COT78" s="285"/>
      <c r="COU78" s="287"/>
      <c r="COV78" s="287"/>
      <c r="COW78" s="285"/>
      <c r="COX78" s="287"/>
      <c r="COY78" s="287"/>
      <c r="COZ78" s="285"/>
      <c r="CPA78" s="287"/>
      <c r="CPB78" s="287"/>
      <c r="CPC78" s="285"/>
      <c r="CPD78" s="287"/>
      <c r="CPE78" s="287"/>
      <c r="CPF78" s="285"/>
      <c r="CPG78" s="287"/>
      <c r="CPH78" s="287"/>
      <c r="CPI78" s="285"/>
      <c r="CPJ78" s="287"/>
      <c r="CPK78" s="287"/>
      <c r="CPL78" s="285"/>
      <c r="CPM78" s="287"/>
      <c r="CPN78" s="287"/>
      <c r="CPO78" s="285"/>
      <c r="CPP78" s="287"/>
      <c r="CPQ78" s="287"/>
      <c r="CPR78" s="285"/>
      <c r="CPS78" s="287"/>
      <c r="CPT78" s="287"/>
      <c r="CPU78" s="285"/>
      <c r="CPV78" s="287"/>
      <c r="CPW78" s="287"/>
      <c r="CPX78" s="285"/>
      <c r="CPY78" s="287"/>
      <c r="CPZ78" s="287"/>
      <c r="CQA78" s="285"/>
      <c r="CQB78" s="287"/>
      <c r="CQC78" s="287"/>
      <c r="CQD78" s="285"/>
      <c r="CQE78" s="287"/>
      <c r="CQF78" s="287"/>
      <c r="CQG78" s="285"/>
      <c r="CQH78" s="287"/>
      <c r="CQI78" s="287"/>
      <c r="CQJ78" s="285"/>
      <c r="CQK78" s="287"/>
      <c r="CQL78" s="287"/>
      <c r="CQM78" s="285"/>
      <c r="CQN78" s="287"/>
      <c r="CQO78" s="287"/>
      <c r="CQP78" s="285"/>
      <c r="CQQ78" s="287"/>
      <c r="CQR78" s="287"/>
      <c r="CQS78" s="285"/>
      <c r="CQT78" s="287"/>
      <c r="CQU78" s="287"/>
      <c r="CQV78" s="285"/>
      <c r="CQW78" s="287"/>
      <c r="CQX78" s="287"/>
      <c r="CQY78" s="285"/>
      <c r="CQZ78" s="286"/>
      <c r="CRA78" s="286"/>
      <c r="CRB78" s="286"/>
      <c r="CRC78" s="287"/>
      <c r="CRD78" s="287"/>
      <c r="CRE78" s="285"/>
      <c r="CRF78" s="286"/>
      <c r="CRG78" s="286"/>
      <c r="CRH78" s="286"/>
      <c r="CRI78" s="287"/>
      <c r="CRJ78" s="287"/>
      <c r="CRK78" s="285"/>
      <c r="CRL78" s="287"/>
      <c r="CRM78" s="287"/>
      <c r="CRN78" s="285"/>
      <c r="CRO78" s="286"/>
      <c r="CRP78" s="286"/>
      <c r="CRQ78" s="286"/>
      <c r="CRR78" s="286"/>
      <c r="CRS78" s="286"/>
      <c r="CRT78" s="286"/>
      <c r="CRU78" s="163"/>
      <c r="CRV78" s="154"/>
      <c r="CRW78" s="287"/>
      <c r="CRX78" s="287"/>
      <c r="CRY78" s="285"/>
      <c r="CRZ78" s="287"/>
      <c r="CSA78" s="287"/>
      <c r="CSB78" s="285"/>
      <c r="CSC78" s="287"/>
      <c r="CSD78" s="287"/>
      <c r="CSE78" s="285"/>
      <c r="CSF78" s="287"/>
      <c r="CSG78" s="287"/>
      <c r="CSH78" s="285"/>
      <c r="CSI78" s="287"/>
      <c r="CSJ78" s="287"/>
      <c r="CSK78" s="285"/>
      <c r="CSL78" s="287"/>
      <c r="CSM78" s="287"/>
      <c r="CSN78" s="285"/>
      <c r="CSO78" s="287"/>
      <c r="CSP78" s="287"/>
      <c r="CSQ78" s="285"/>
      <c r="CSR78" s="287"/>
      <c r="CSS78" s="287"/>
      <c r="CST78" s="285"/>
      <c r="CSU78" s="287"/>
      <c r="CSV78" s="287"/>
      <c r="CSW78" s="285"/>
      <c r="CSX78" s="287"/>
      <c r="CSY78" s="287"/>
      <c r="CSZ78" s="285"/>
      <c r="CTA78" s="287"/>
      <c r="CTB78" s="287"/>
      <c r="CTC78" s="285"/>
      <c r="CTD78" s="287"/>
      <c r="CTE78" s="287"/>
      <c r="CTF78" s="285"/>
      <c r="CTG78" s="287"/>
      <c r="CTH78" s="287"/>
      <c r="CTI78" s="285"/>
      <c r="CTJ78" s="287"/>
      <c r="CTK78" s="287"/>
      <c r="CTL78" s="285"/>
      <c r="CTM78" s="287"/>
      <c r="CTN78" s="287"/>
      <c r="CTO78" s="285"/>
      <c r="CTP78" s="287"/>
      <c r="CTQ78" s="287"/>
      <c r="CTR78" s="285"/>
      <c r="CTS78" s="287"/>
      <c r="CTT78" s="287"/>
      <c r="CTU78" s="285"/>
      <c r="CTV78" s="287"/>
      <c r="CTW78" s="287"/>
      <c r="CTX78" s="285"/>
      <c r="CTY78" s="287"/>
      <c r="CTZ78" s="287"/>
      <c r="CUA78" s="285"/>
      <c r="CUB78" s="287"/>
      <c r="CUC78" s="287"/>
      <c r="CUD78" s="285"/>
      <c r="CUE78" s="287"/>
      <c r="CUF78" s="287"/>
      <c r="CUG78" s="285"/>
      <c r="CUH78" s="286"/>
      <c r="CUI78" s="286"/>
      <c r="CUJ78" s="286"/>
      <c r="CUK78" s="287"/>
      <c r="CUL78" s="287"/>
      <c r="CUM78" s="285"/>
      <c r="CUN78" s="286"/>
      <c r="CUO78" s="286"/>
      <c r="CUP78" s="286"/>
      <c r="CUQ78" s="287"/>
      <c r="CUR78" s="287"/>
      <c r="CUS78" s="285"/>
      <c r="CUT78" s="287"/>
      <c r="CUU78" s="287"/>
      <c r="CUV78" s="285"/>
      <c r="CUW78" s="286"/>
      <c r="CUX78" s="286"/>
      <c r="CUY78" s="286"/>
      <c r="CUZ78" s="286"/>
      <c r="CVA78" s="286"/>
      <c r="CVB78" s="286"/>
      <c r="CVC78" s="163"/>
      <c r="CVD78" s="154"/>
      <c r="CVE78" s="287"/>
      <c r="CVF78" s="287"/>
      <c r="CVG78" s="285"/>
      <c r="CVH78" s="287"/>
      <c r="CVI78" s="287"/>
      <c r="CVJ78" s="285"/>
      <c r="CVK78" s="287"/>
      <c r="CVL78" s="287"/>
      <c r="CVM78" s="285"/>
      <c r="CVN78" s="287"/>
      <c r="CVO78" s="287"/>
      <c r="CVP78" s="285"/>
      <c r="CVQ78" s="287"/>
      <c r="CVR78" s="287"/>
      <c r="CVS78" s="285"/>
      <c r="CVT78" s="287"/>
      <c r="CVU78" s="287"/>
      <c r="CVV78" s="285"/>
      <c r="CVW78" s="287"/>
      <c r="CVX78" s="287"/>
      <c r="CVY78" s="285"/>
      <c r="CVZ78" s="287"/>
      <c r="CWA78" s="287"/>
      <c r="CWB78" s="285"/>
      <c r="CWC78" s="287"/>
      <c r="CWD78" s="287"/>
      <c r="CWE78" s="285"/>
      <c r="CWF78" s="287"/>
      <c r="CWG78" s="287"/>
      <c r="CWH78" s="285"/>
      <c r="CWI78" s="287"/>
      <c r="CWJ78" s="287"/>
      <c r="CWK78" s="285"/>
      <c r="CWL78" s="287"/>
      <c r="CWM78" s="287"/>
      <c r="CWN78" s="285"/>
      <c r="CWO78" s="287"/>
      <c r="CWP78" s="287"/>
      <c r="CWQ78" s="285"/>
      <c r="CWR78" s="287"/>
      <c r="CWS78" s="287"/>
      <c r="CWT78" s="285"/>
      <c r="CWU78" s="287"/>
      <c r="CWV78" s="287"/>
      <c r="CWW78" s="285"/>
      <c r="CWX78" s="287"/>
      <c r="CWY78" s="287"/>
      <c r="CWZ78" s="285"/>
      <c r="CXA78" s="287"/>
      <c r="CXB78" s="287"/>
      <c r="CXC78" s="285"/>
      <c r="CXD78" s="287"/>
      <c r="CXE78" s="287"/>
      <c r="CXF78" s="285"/>
      <c r="CXG78" s="287"/>
      <c r="CXH78" s="287"/>
      <c r="CXI78" s="285"/>
      <c r="CXJ78" s="287"/>
      <c r="CXK78" s="287"/>
      <c r="CXL78" s="285"/>
      <c r="CXM78" s="287"/>
      <c r="CXN78" s="287"/>
      <c r="CXO78" s="285"/>
      <c r="CXP78" s="286"/>
      <c r="CXQ78" s="286"/>
      <c r="CXR78" s="286"/>
      <c r="CXS78" s="287"/>
      <c r="CXT78" s="287"/>
      <c r="CXU78" s="285"/>
      <c r="CXV78" s="286"/>
      <c r="CXW78" s="286"/>
      <c r="CXX78" s="286"/>
      <c r="CXY78" s="287"/>
      <c r="CXZ78" s="287"/>
      <c r="CYA78" s="285"/>
      <c r="CYB78" s="287"/>
      <c r="CYC78" s="287"/>
      <c r="CYD78" s="285"/>
      <c r="CYE78" s="286"/>
      <c r="CYF78" s="286"/>
      <c r="CYG78" s="286"/>
      <c r="CYH78" s="286"/>
      <c r="CYI78" s="286"/>
      <c r="CYJ78" s="286"/>
      <c r="CYK78" s="163"/>
      <c r="CYL78" s="154"/>
      <c r="CYM78" s="287"/>
      <c r="CYN78" s="287"/>
      <c r="CYO78" s="285"/>
      <c r="CYP78" s="287"/>
      <c r="CYQ78" s="287"/>
      <c r="CYR78" s="285"/>
      <c r="CYS78" s="287"/>
      <c r="CYT78" s="287"/>
      <c r="CYU78" s="285"/>
      <c r="CYV78" s="287"/>
      <c r="CYW78" s="287"/>
      <c r="CYX78" s="285"/>
      <c r="CYY78" s="287"/>
      <c r="CYZ78" s="287"/>
      <c r="CZA78" s="285"/>
      <c r="CZB78" s="287"/>
      <c r="CZC78" s="287"/>
      <c r="CZD78" s="285"/>
      <c r="CZE78" s="287"/>
      <c r="CZF78" s="287"/>
      <c r="CZG78" s="285"/>
      <c r="CZH78" s="287"/>
      <c r="CZI78" s="287"/>
      <c r="CZJ78" s="285"/>
      <c r="CZK78" s="287"/>
      <c r="CZL78" s="287"/>
      <c r="CZM78" s="285"/>
      <c r="CZN78" s="287"/>
      <c r="CZO78" s="287"/>
      <c r="CZP78" s="285"/>
      <c r="CZQ78" s="287"/>
      <c r="CZR78" s="287"/>
      <c r="CZS78" s="285"/>
      <c r="CZT78" s="287"/>
      <c r="CZU78" s="287"/>
      <c r="CZV78" s="285"/>
      <c r="CZW78" s="287"/>
      <c r="CZX78" s="287"/>
      <c r="CZY78" s="285"/>
      <c r="CZZ78" s="287"/>
      <c r="DAA78" s="287"/>
      <c r="DAB78" s="285"/>
      <c r="DAC78" s="287"/>
      <c r="DAD78" s="287"/>
      <c r="DAE78" s="285"/>
      <c r="DAF78" s="287"/>
      <c r="DAG78" s="287"/>
      <c r="DAH78" s="285"/>
      <c r="DAI78" s="287"/>
      <c r="DAJ78" s="287"/>
      <c r="DAK78" s="285"/>
      <c r="DAL78" s="287"/>
      <c r="DAM78" s="287"/>
      <c r="DAN78" s="285"/>
      <c r="DAO78" s="287"/>
      <c r="DAP78" s="287"/>
      <c r="DAQ78" s="285"/>
      <c r="DAR78" s="287"/>
      <c r="DAS78" s="287"/>
      <c r="DAT78" s="285"/>
      <c r="DAU78" s="287"/>
      <c r="DAV78" s="287"/>
      <c r="DAW78" s="285"/>
      <c r="DAX78" s="286"/>
      <c r="DAY78" s="286"/>
      <c r="DAZ78" s="286"/>
      <c r="DBA78" s="287"/>
      <c r="DBB78" s="287"/>
      <c r="DBC78" s="285"/>
      <c r="DBD78" s="286"/>
      <c r="DBE78" s="286"/>
      <c r="DBF78" s="286"/>
      <c r="DBG78" s="287"/>
      <c r="DBH78" s="287"/>
      <c r="DBI78" s="285"/>
      <c r="DBJ78" s="287"/>
      <c r="DBK78" s="287"/>
      <c r="DBL78" s="285"/>
      <c r="DBM78" s="286"/>
      <c r="DBN78" s="286"/>
      <c r="DBO78" s="286"/>
      <c r="DBP78" s="286"/>
      <c r="DBQ78" s="286"/>
      <c r="DBR78" s="286"/>
      <c r="DBS78" s="163"/>
      <c r="DBT78" s="154"/>
      <c r="DBU78" s="287"/>
      <c r="DBV78" s="287"/>
      <c r="DBW78" s="285"/>
      <c r="DBX78" s="287"/>
      <c r="DBY78" s="287"/>
      <c r="DBZ78" s="285"/>
      <c r="DCA78" s="287"/>
      <c r="DCB78" s="287"/>
      <c r="DCC78" s="285"/>
      <c r="DCD78" s="287"/>
      <c r="DCE78" s="287"/>
      <c r="DCF78" s="285"/>
      <c r="DCG78" s="287"/>
      <c r="DCH78" s="287"/>
      <c r="DCI78" s="285"/>
      <c r="DCJ78" s="287"/>
      <c r="DCK78" s="287"/>
      <c r="DCL78" s="285"/>
      <c r="DCM78" s="287"/>
      <c r="DCN78" s="287"/>
      <c r="DCO78" s="285"/>
      <c r="DCP78" s="287"/>
      <c r="DCQ78" s="287"/>
      <c r="DCR78" s="285"/>
      <c r="DCS78" s="287"/>
      <c r="DCT78" s="287"/>
      <c r="DCU78" s="285"/>
      <c r="DCV78" s="287"/>
      <c r="DCW78" s="287"/>
      <c r="DCX78" s="285"/>
      <c r="DCY78" s="287"/>
      <c r="DCZ78" s="287"/>
      <c r="DDA78" s="285"/>
      <c r="DDB78" s="287"/>
      <c r="DDC78" s="287"/>
      <c r="DDD78" s="285"/>
      <c r="DDE78" s="287"/>
      <c r="DDF78" s="287"/>
      <c r="DDG78" s="285"/>
      <c r="DDH78" s="287"/>
      <c r="DDI78" s="287"/>
      <c r="DDJ78" s="285"/>
      <c r="DDK78" s="287"/>
      <c r="DDL78" s="287"/>
      <c r="DDM78" s="285"/>
      <c r="DDN78" s="287"/>
      <c r="DDO78" s="287"/>
      <c r="DDP78" s="285"/>
      <c r="DDQ78" s="287"/>
      <c r="DDR78" s="287"/>
      <c r="DDS78" s="285"/>
      <c r="DDT78" s="287"/>
      <c r="DDU78" s="287"/>
      <c r="DDV78" s="285"/>
      <c r="DDW78" s="287"/>
      <c r="DDX78" s="287"/>
      <c r="DDY78" s="285"/>
      <c r="DDZ78" s="287"/>
      <c r="DEA78" s="287"/>
      <c r="DEB78" s="285"/>
      <c r="DEC78" s="287"/>
      <c r="DED78" s="287"/>
      <c r="DEE78" s="285"/>
      <c r="DEF78" s="286"/>
      <c r="DEG78" s="286"/>
      <c r="DEH78" s="286"/>
      <c r="DEI78" s="287"/>
      <c r="DEJ78" s="287"/>
      <c r="DEK78" s="285"/>
      <c r="DEL78" s="286"/>
      <c r="DEM78" s="286"/>
      <c r="DEN78" s="286"/>
      <c r="DEO78" s="287"/>
      <c r="DEP78" s="287"/>
      <c r="DEQ78" s="285"/>
      <c r="DER78" s="287"/>
      <c r="DES78" s="287"/>
      <c r="DET78" s="285"/>
      <c r="DEU78" s="286"/>
      <c r="DEV78" s="286"/>
      <c r="DEW78" s="286"/>
      <c r="DEX78" s="286"/>
      <c r="DEY78" s="286"/>
      <c r="DEZ78" s="286"/>
      <c r="DFA78" s="163"/>
      <c r="DFB78" s="154"/>
      <c r="DFC78" s="287"/>
      <c r="DFD78" s="287"/>
      <c r="DFE78" s="285"/>
      <c r="DFF78" s="287"/>
      <c r="DFG78" s="287"/>
      <c r="DFH78" s="285"/>
      <c r="DFI78" s="287"/>
      <c r="DFJ78" s="287"/>
      <c r="DFK78" s="285"/>
      <c r="DFL78" s="287"/>
      <c r="DFM78" s="287"/>
      <c r="DFN78" s="285"/>
      <c r="DFO78" s="287"/>
      <c r="DFP78" s="287"/>
      <c r="DFQ78" s="285"/>
      <c r="DFR78" s="287"/>
      <c r="DFS78" s="287"/>
      <c r="DFT78" s="285"/>
      <c r="DFU78" s="287"/>
      <c r="DFV78" s="287"/>
      <c r="DFW78" s="285"/>
      <c r="DFX78" s="287"/>
      <c r="DFY78" s="287"/>
      <c r="DFZ78" s="285"/>
      <c r="DGA78" s="287"/>
      <c r="DGB78" s="287"/>
      <c r="DGC78" s="285"/>
      <c r="DGD78" s="287"/>
      <c r="DGE78" s="287"/>
      <c r="DGF78" s="285"/>
      <c r="DGG78" s="287"/>
      <c r="DGH78" s="287"/>
      <c r="DGI78" s="285"/>
      <c r="DGJ78" s="287"/>
      <c r="DGK78" s="287"/>
      <c r="DGL78" s="285"/>
      <c r="DGM78" s="287"/>
      <c r="DGN78" s="287"/>
      <c r="DGO78" s="285"/>
      <c r="DGP78" s="287"/>
      <c r="DGQ78" s="287"/>
      <c r="DGR78" s="285"/>
      <c r="DGS78" s="287"/>
      <c r="DGT78" s="287"/>
      <c r="DGU78" s="285"/>
      <c r="DGV78" s="287"/>
      <c r="DGW78" s="287"/>
      <c r="DGX78" s="285"/>
      <c r="DGY78" s="287"/>
      <c r="DGZ78" s="287"/>
      <c r="DHA78" s="285"/>
      <c r="DHB78" s="287"/>
      <c r="DHC78" s="287"/>
      <c r="DHD78" s="285"/>
      <c r="DHE78" s="287"/>
      <c r="DHF78" s="287"/>
      <c r="DHG78" s="285"/>
      <c r="DHH78" s="287"/>
      <c r="DHI78" s="287"/>
      <c r="DHJ78" s="285"/>
      <c r="DHK78" s="287"/>
      <c r="DHL78" s="287"/>
      <c r="DHM78" s="285"/>
      <c r="DHN78" s="286"/>
      <c r="DHO78" s="286"/>
      <c r="DHP78" s="286"/>
      <c r="DHQ78" s="287"/>
      <c r="DHR78" s="287"/>
      <c r="DHS78" s="285"/>
      <c r="DHT78" s="286"/>
      <c r="DHU78" s="286"/>
      <c r="DHV78" s="286"/>
      <c r="DHW78" s="287"/>
      <c r="DHX78" s="287"/>
      <c r="DHY78" s="285"/>
      <c r="DHZ78" s="287"/>
      <c r="DIA78" s="287"/>
      <c r="DIB78" s="285"/>
      <c r="DIC78" s="286"/>
      <c r="DID78" s="286"/>
      <c r="DIE78" s="286"/>
      <c r="DIF78" s="286"/>
      <c r="DIG78" s="286"/>
      <c r="DIH78" s="286"/>
      <c r="DII78" s="163"/>
      <c r="DIJ78" s="154"/>
      <c r="DIK78" s="287"/>
      <c r="DIL78" s="287"/>
      <c r="DIM78" s="285"/>
      <c r="DIN78" s="287"/>
      <c r="DIO78" s="287"/>
      <c r="DIP78" s="285"/>
      <c r="DIQ78" s="287"/>
      <c r="DIR78" s="287"/>
      <c r="DIS78" s="285"/>
      <c r="DIT78" s="287"/>
      <c r="DIU78" s="287"/>
      <c r="DIV78" s="285"/>
      <c r="DIW78" s="287"/>
      <c r="DIX78" s="287"/>
      <c r="DIY78" s="285"/>
      <c r="DIZ78" s="287"/>
      <c r="DJA78" s="287"/>
      <c r="DJB78" s="285"/>
      <c r="DJC78" s="287"/>
      <c r="DJD78" s="287"/>
      <c r="DJE78" s="285"/>
      <c r="DJF78" s="287"/>
      <c r="DJG78" s="287"/>
      <c r="DJH78" s="285"/>
      <c r="DJI78" s="287"/>
      <c r="DJJ78" s="287"/>
      <c r="DJK78" s="285"/>
      <c r="DJL78" s="287"/>
      <c r="DJM78" s="287"/>
      <c r="DJN78" s="285"/>
      <c r="DJO78" s="287"/>
      <c r="DJP78" s="287"/>
      <c r="DJQ78" s="285"/>
      <c r="DJR78" s="287"/>
      <c r="DJS78" s="287"/>
      <c r="DJT78" s="285"/>
      <c r="DJU78" s="287"/>
      <c r="DJV78" s="287"/>
      <c r="DJW78" s="285"/>
      <c r="DJX78" s="287"/>
      <c r="DJY78" s="287"/>
      <c r="DJZ78" s="285"/>
      <c r="DKA78" s="287"/>
      <c r="DKB78" s="287"/>
      <c r="DKC78" s="285"/>
      <c r="DKD78" s="287"/>
      <c r="DKE78" s="287"/>
      <c r="DKF78" s="285"/>
      <c r="DKG78" s="287"/>
      <c r="DKH78" s="287"/>
      <c r="DKI78" s="285"/>
      <c r="DKJ78" s="287"/>
      <c r="DKK78" s="287"/>
      <c r="DKL78" s="285"/>
      <c r="DKM78" s="287"/>
      <c r="DKN78" s="287"/>
      <c r="DKO78" s="285"/>
      <c r="DKP78" s="287"/>
      <c r="DKQ78" s="287"/>
      <c r="DKR78" s="285"/>
      <c r="DKS78" s="287"/>
      <c r="DKT78" s="287"/>
      <c r="DKU78" s="285"/>
      <c r="DKV78" s="286"/>
      <c r="DKW78" s="286"/>
      <c r="DKX78" s="286"/>
      <c r="DKY78" s="287"/>
      <c r="DKZ78" s="287"/>
      <c r="DLA78" s="285"/>
      <c r="DLB78" s="286"/>
      <c r="DLC78" s="286"/>
      <c r="DLD78" s="286"/>
      <c r="DLE78" s="287"/>
      <c r="DLF78" s="287"/>
      <c r="DLG78" s="285"/>
      <c r="DLH78" s="287"/>
      <c r="DLI78" s="287"/>
      <c r="DLJ78" s="285"/>
      <c r="DLK78" s="286"/>
      <c r="DLL78" s="286"/>
      <c r="DLM78" s="286"/>
      <c r="DLN78" s="286"/>
      <c r="DLO78" s="286"/>
      <c r="DLP78" s="286"/>
      <c r="DLQ78" s="163"/>
      <c r="DLR78" s="154"/>
      <c r="DLS78" s="287"/>
      <c r="DLT78" s="287"/>
      <c r="DLU78" s="285"/>
      <c r="DLV78" s="287"/>
      <c r="DLW78" s="287"/>
      <c r="DLX78" s="285"/>
      <c r="DLY78" s="287"/>
      <c r="DLZ78" s="287"/>
      <c r="DMA78" s="285"/>
      <c r="DMB78" s="287"/>
      <c r="DMC78" s="287"/>
      <c r="DMD78" s="285"/>
      <c r="DME78" s="287"/>
      <c r="DMF78" s="287"/>
      <c r="DMG78" s="285"/>
      <c r="DMH78" s="287"/>
      <c r="DMI78" s="287"/>
      <c r="DMJ78" s="285"/>
      <c r="DMK78" s="287"/>
      <c r="DML78" s="287"/>
      <c r="DMM78" s="285"/>
      <c r="DMN78" s="287"/>
      <c r="DMO78" s="287"/>
      <c r="DMP78" s="285"/>
      <c r="DMQ78" s="287"/>
      <c r="DMR78" s="287"/>
      <c r="DMS78" s="285"/>
      <c r="DMT78" s="287"/>
      <c r="DMU78" s="287"/>
      <c r="DMV78" s="285"/>
      <c r="DMW78" s="287"/>
      <c r="DMX78" s="287"/>
      <c r="DMY78" s="285"/>
      <c r="DMZ78" s="287"/>
      <c r="DNA78" s="287"/>
      <c r="DNB78" s="285"/>
      <c r="DNC78" s="287"/>
      <c r="DND78" s="287"/>
      <c r="DNE78" s="285"/>
      <c r="DNF78" s="287"/>
      <c r="DNG78" s="287"/>
      <c r="DNH78" s="285"/>
      <c r="DNI78" s="287"/>
      <c r="DNJ78" s="287"/>
      <c r="DNK78" s="285"/>
      <c r="DNL78" s="287"/>
      <c r="DNM78" s="287"/>
      <c r="DNN78" s="285"/>
      <c r="DNO78" s="287"/>
      <c r="DNP78" s="287"/>
      <c r="DNQ78" s="285"/>
      <c r="DNR78" s="287"/>
      <c r="DNS78" s="287"/>
      <c r="DNT78" s="285"/>
      <c r="DNU78" s="287"/>
      <c r="DNV78" s="287"/>
      <c r="DNW78" s="285"/>
      <c r="DNX78" s="287"/>
      <c r="DNY78" s="287"/>
      <c r="DNZ78" s="285"/>
      <c r="DOA78" s="287"/>
      <c r="DOB78" s="287"/>
      <c r="DOC78" s="285"/>
      <c r="DOD78" s="286"/>
      <c r="DOE78" s="286"/>
      <c r="DOF78" s="286"/>
      <c r="DOG78" s="287"/>
      <c r="DOH78" s="287"/>
      <c r="DOI78" s="285"/>
      <c r="DOJ78" s="286"/>
      <c r="DOK78" s="286"/>
      <c r="DOL78" s="286"/>
      <c r="DOM78" s="287"/>
      <c r="DON78" s="287"/>
      <c r="DOO78" s="285"/>
      <c r="DOP78" s="287"/>
      <c r="DOQ78" s="287"/>
      <c r="DOR78" s="285"/>
      <c r="DOS78" s="286"/>
      <c r="DOT78" s="286"/>
      <c r="DOU78" s="286"/>
      <c r="DOV78" s="286"/>
      <c r="DOW78" s="286"/>
      <c r="DOX78" s="286"/>
      <c r="DOY78" s="163"/>
      <c r="DOZ78" s="154"/>
      <c r="DPA78" s="287"/>
      <c r="DPB78" s="287"/>
      <c r="DPC78" s="285"/>
      <c r="DPD78" s="287"/>
      <c r="DPE78" s="287"/>
      <c r="DPF78" s="285"/>
      <c r="DPG78" s="287"/>
      <c r="DPH78" s="287"/>
      <c r="DPI78" s="285"/>
      <c r="DPJ78" s="287"/>
      <c r="DPK78" s="287"/>
      <c r="DPL78" s="285"/>
      <c r="DPM78" s="287"/>
      <c r="DPN78" s="287"/>
      <c r="DPO78" s="285"/>
      <c r="DPP78" s="287"/>
      <c r="DPQ78" s="287"/>
      <c r="DPR78" s="285"/>
      <c r="DPS78" s="287"/>
      <c r="DPT78" s="287"/>
      <c r="DPU78" s="285"/>
      <c r="DPV78" s="287"/>
      <c r="DPW78" s="287"/>
      <c r="DPX78" s="285"/>
      <c r="DPY78" s="287"/>
      <c r="DPZ78" s="287"/>
      <c r="DQA78" s="285"/>
      <c r="DQB78" s="287"/>
      <c r="DQC78" s="287"/>
      <c r="DQD78" s="285"/>
      <c r="DQE78" s="287"/>
      <c r="DQF78" s="287"/>
      <c r="DQG78" s="285"/>
      <c r="DQH78" s="287"/>
      <c r="DQI78" s="287"/>
      <c r="DQJ78" s="285"/>
      <c r="DQK78" s="287"/>
      <c r="DQL78" s="287"/>
      <c r="DQM78" s="285"/>
      <c r="DQN78" s="287"/>
      <c r="DQO78" s="287"/>
      <c r="DQP78" s="285"/>
      <c r="DQQ78" s="287"/>
      <c r="DQR78" s="287"/>
      <c r="DQS78" s="285"/>
      <c r="DQT78" s="287"/>
      <c r="DQU78" s="287"/>
      <c r="DQV78" s="285"/>
      <c r="DQW78" s="287"/>
      <c r="DQX78" s="287"/>
      <c r="DQY78" s="285"/>
      <c r="DQZ78" s="287"/>
      <c r="DRA78" s="287"/>
      <c r="DRB78" s="285"/>
      <c r="DRC78" s="287"/>
      <c r="DRD78" s="287"/>
      <c r="DRE78" s="285"/>
      <c r="DRF78" s="287"/>
      <c r="DRG78" s="287"/>
      <c r="DRH78" s="285"/>
      <c r="DRI78" s="287"/>
      <c r="DRJ78" s="287"/>
      <c r="DRK78" s="285"/>
      <c r="DRL78" s="286"/>
      <c r="DRM78" s="286"/>
      <c r="DRN78" s="286"/>
      <c r="DRO78" s="287"/>
      <c r="DRP78" s="287"/>
      <c r="DRQ78" s="285"/>
      <c r="DRR78" s="286"/>
      <c r="DRS78" s="286"/>
      <c r="DRT78" s="286"/>
      <c r="DRU78" s="287"/>
      <c r="DRV78" s="287"/>
      <c r="DRW78" s="285"/>
      <c r="DRX78" s="287"/>
      <c r="DRY78" s="287"/>
      <c r="DRZ78" s="285"/>
      <c r="DSA78" s="286"/>
      <c r="DSB78" s="286"/>
      <c r="DSC78" s="286"/>
      <c r="DSD78" s="286"/>
      <c r="DSE78" s="286"/>
      <c r="DSF78" s="286"/>
      <c r="DSG78" s="163"/>
      <c r="DSH78" s="154"/>
      <c r="DSI78" s="287"/>
      <c r="DSJ78" s="287"/>
      <c r="DSK78" s="285"/>
      <c r="DSL78" s="287"/>
      <c r="DSM78" s="287"/>
      <c r="DSN78" s="285"/>
      <c r="DSO78" s="287"/>
      <c r="DSP78" s="287"/>
      <c r="DSQ78" s="285"/>
      <c r="DSR78" s="287"/>
      <c r="DSS78" s="287"/>
      <c r="DST78" s="285"/>
      <c r="DSU78" s="287"/>
      <c r="DSV78" s="287"/>
      <c r="DSW78" s="285"/>
      <c r="DSX78" s="287"/>
      <c r="DSY78" s="287"/>
      <c r="DSZ78" s="285"/>
      <c r="DTA78" s="287"/>
      <c r="DTB78" s="287"/>
      <c r="DTC78" s="285"/>
      <c r="DTD78" s="287"/>
      <c r="DTE78" s="287"/>
      <c r="DTF78" s="285"/>
      <c r="DTG78" s="287"/>
      <c r="DTH78" s="287"/>
      <c r="DTI78" s="285"/>
      <c r="DTJ78" s="287"/>
      <c r="DTK78" s="287"/>
      <c r="DTL78" s="285"/>
      <c r="DTM78" s="287"/>
      <c r="DTN78" s="287"/>
      <c r="DTO78" s="285"/>
      <c r="DTP78" s="287"/>
      <c r="DTQ78" s="287"/>
      <c r="DTR78" s="285"/>
      <c r="DTS78" s="287"/>
      <c r="DTT78" s="287"/>
      <c r="DTU78" s="285"/>
      <c r="DTV78" s="287"/>
      <c r="DTW78" s="287"/>
      <c r="DTX78" s="285"/>
      <c r="DTY78" s="287"/>
      <c r="DTZ78" s="287"/>
      <c r="DUA78" s="285"/>
      <c r="DUB78" s="287"/>
      <c r="DUC78" s="287"/>
      <c r="DUD78" s="285"/>
      <c r="DUE78" s="287"/>
      <c r="DUF78" s="287"/>
      <c r="DUG78" s="285"/>
      <c r="DUH78" s="287"/>
      <c r="DUI78" s="287"/>
      <c r="DUJ78" s="285"/>
      <c r="DUK78" s="287"/>
      <c r="DUL78" s="287"/>
      <c r="DUM78" s="285"/>
      <c r="DUN78" s="287"/>
      <c r="DUO78" s="287"/>
      <c r="DUP78" s="285"/>
      <c r="DUQ78" s="287"/>
      <c r="DUR78" s="287"/>
      <c r="DUS78" s="285"/>
      <c r="DUT78" s="286"/>
      <c r="DUU78" s="286"/>
      <c r="DUV78" s="286"/>
      <c r="DUW78" s="287"/>
      <c r="DUX78" s="287"/>
      <c r="DUY78" s="285"/>
      <c r="DUZ78" s="286"/>
      <c r="DVA78" s="286"/>
      <c r="DVB78" s="286"/>
      <c r="DVC78" s="287"/>
      <c r="DVD78" s="287"/>
      <c r="DVE78" s="285"/>
      <c r="DVF78" s="287"/>
      <c r="DVG78" s="287"/>
      <c r="DVH78" s="285"/>
      <c r="DVI78" s="286"/>
      <c r="DVJ78" s="286"/>
      <c r="DVK78" s="286"/>
      <c r="DVL78" s="286"/>
      <c r="DVM78" s="286"/>
      <c r="DVN78" s="286"/>
      <c r="DVO78" s="163"/>
      <c r="DVP78" s="154"/>
      <c r="DVQ78" s="287"/>
      <c r="DVR78" s="287"/>
      <c r="DVS78" s="285"/>
      <c r="DVT78" s="287"/>
      <c r="DVU78" s="287"/>
      <c r="DVV78" s="285"/>
      <c r="DVW78" s="287"/>
      <c r="DVX78" s="287"/>
      <c r="DVY78" s="285"/>
      <c r="DVZ78" s="287"/>
      <c r="DWA78" s="287"/>
      <c r="DWB78" s="285"/>
      <c r="DWC78" s="287"/>
      <c r="DWD78" s="287"/>
      <c r="DWE78" s="285"/>
      <c r="DWF78" s="287"/>
      <c r="DWG78" s="287"/>
      <c r="DWH78" s="285"/>
      <c r="DWI78" s="287"/>
      <c r="DWJ78" s="287"/>
      <c r="DWK78" s="285"/>
      <c r="DWL78" s="287"/>
      <c r="DWM78" s="287"/>
      <c r="DWN78" s="285"/>
      <c r="DWO78" s="287"/>
      <c r="DWP78" s="287"/>
      <c r="DWQ78" s="285"/>
      <c r="DWR78" s="287"/>
      <c r="DWS78" s="287"/>
      <c r="DWT78" s="285"/>
      <c r="DWU78" s="287"/>
      <c r="DWV78" s="287"/>
      <c r="DWW78" s="285"/>
      <c r="DWX78" s="287"/>
      <c r="DWY78" s="287"/>
      <c r="DWZ78" s="285"/>
      <c r="DXA78" s="287"/>
      <c r="DXB78" s="287"/>
      <c r="DXC78" s="285"/>
      <c r="DXD78" s="287"/>
      <c r="DXE78" s="287"/>
      <c r="DXF78" s="285"/>
      <c r="DXG78" s="287"/>
      <c r="DXH78" s="287"/>
      <c r="DXI78" s="285"/>
      <c r="DXJ78" s="287"/>
      <c r="DXK78" s="287"/>
      <c r="DXL78" s="285"/>
      <c r="DXM78" s="287"/>
      <c r="DXN78" s="287"/>
      <c r="DXO78" s="285"/>
      <c r="DXP78" s="287"/>
      <c r="DXQ78" s="287"/>
      <c r="DXR78" s="285"/>
      <c r="DXS78" s="287"/>
      <c r="DXT78" s="287"/>
      <c r="DXU78" s="285"/>
      <c r="DXV78" s="287"/>
      <c r="DXW78" s="287"/>
      <c r="DXX78" s="285"/>
      <c r="DXY78" s="287"/>
      <c r="DXZ78" s="287"/>
      <c r="DYA78" s="285"/>
      <c r="DYB78" s="286"/>
      <c r="DYC78" s="286"/>
      <c r="DYD78" s="286"/>
      <c r="DYE78" s="287"/>
      <c r="DYF78" s="287"/>
      <c r="DYG78" s="285"/>
      <c r="DYH78" s="286"/>
      <c r="DYI78" s="286"/>
      <c r="DYJ78" s="286"/>
      <c r="DYK78" s="287"/>
      <c r="DYL78" s="287"/>
      <c r="DYM78" s="285"/>
      <c r="DYN78" s="287"/>
      <c r="DYO78" s="287"/>
      <c r="DYP78" s="285"/>
      <c r="DYQ78" s="286"/>
      <c r="DYR78" s="286"/>
      <c r="DYS78" s="286"/>
      <c r="DYT78" s="286"/>
      <c r="DYU78" s="286"/>
      <c r="DYV78" s="286"/>
      <c r="DYW78" s="163"/>
      <c r="DYX78" s="154"/>
      <c r="DYY78" s="287"/>
      <c r="DYZ78" s="287"/>
      <c r="DZA78" s="285"/>
      <c r="DZB78" s="287"/>
      <c r="DZC78" s="287"/>
      <c r="DZD78" s="285"/>
      <c r="DZE78" s="287"/>
      <c r="DZF78" s="287"/>
      <c r="DZG78" s="285"/>
      <c r="DZH78" s="287"/>
      <c r="DZI78" s="287"/>
      <c r="DZJ78" s="285"/>
      <c r="DZK78" s="287"/>
      <c r="DZL78" s="287"/>
      <c r="DZM78" s="285"/>
      <c r="DZN78" s="287"/>
      <c r="DZO78" s="287"/>
      <c r="DZP78" s="285"/>
      <c r="DZQ78" s="287"/>
      <c r="DZR78" s="287"/>
      <c r="DZS78" s="285"/>
      <c r="DZT78" s="287"/>
      <c r="DZU78" s="287"/>
      <c r="DZV78" s="285"/>
      <c r="DZW78" s="287"/>
      <c r="DZX78" s="287"/>
      <c r="DZY78" s="285"/>
      <c r="DZZ78" s="287"/>
      <c r="EAA78" s="287"/>
      <c r="EAB78" s="285"/>
      <c r="EAC78" s="287"/>
      <c r="EAD78" s="287"/>
      <c r="EAE78" s="285"/>
      <c r="EAF78" s="287"/>
      <c r="EAG78" s="287"/>
      <c r="EAH78" s="285"/>
      <c r="EAI78" s="287"/>
      <c r="EAJ78" s="287"/>
      <c r="EAK78" s="285"/>
      <c r="EAL78" s="287"/>
      <c r="EAM78" s="287"/>
      <c r="EAN78" s="285"/>
      <c r="EAO78" s="287"/>
      <c r="EAP78" s="287"/>
      <c r="EAQ78" s="285"/>
      <c r="EAR78" s="287"/>
      <c r="EAS78" s="287"/>
      <c r="EAT78" s="285"/>
      <c r="EAU78" s="287"/>
      <c r="EAV78" s="287"/>
      <c r="EAW78" s="285"/>
      <c r="EAX78" s="287"/>
      <c r="EAY78" s="287"/>
      <c r="EAZ78" s="285"/>
      <c r="EBA78" s="287"/>
      <c r="EBB78" s="287"/>
      <c r="EBC78" s="285"/>
      <c r="EBD78" s="287"/>
      <c r="EBE78" s="287"/>
      <c r="EBF78" s="285"/>
      <c r="EBG78" s="287"/>
      <c r="EBH78" s="287"/>
      <c r="EBI78" s="285"/>
      <c r="EBJ78" s="286"/>
      <c r="EBK78" s="286"/>
      <c r="EBL78" s="286"/>
      <c r="EBM78" s="287"/>
      <c r="EBN78" s="287"/>
      <c r="EBO78" s="285"/>
      <c r="EBP78" s="286"/>
      <c r="EBQ78" s="286"/>
      <c r="EBR78" s="286"/>
      <c r="EBS78" s="287"/>
      <c r="EBT78" s="287"/>
      <c r="EBU78" s="285"/>
      <c r="EBV78" s="287"/>
      <c r="EBW78" s="287"/>
      <c r="EBX78" s="285"/>
      <c r="EBY78" s="286"/>
      <c r="EBZ78" s="286"/>
      <c r="ECA78" s="286"/>
      <c r="ECB78" s="286"/>
      <c r="ECC78" s="286"/>
      <c r="ECD78" s="286"/>
      <c r="ECE78" s="163"/>
      <c r="ECF78" s="154"/>
      <c r="ECG78" s="287"/>
      <c r="ECH78" s="287"/>
      <c r="ECI78" s="285"/>
      <c r="ECJ78" s="287"/>
      <c r="ECK78" s="287"/>
      <c r="ECL78" s="285"/>
      <c r="ECM78" s="287"/>
      <c r="ECN78" s="287"/>
      <c r="ECO78" s="285"/>
      <c r="ECP78" s="287"/>
      <c r="ECQ78" s="287"/>
      <c r="ECR78" s="285"/>
      <c r="ECS78" s="287"/>
      <c r="ECT78" s="287"/>
      <c r="ECU78" s="285"/>
      <c r="ECV78" s="287"/>
      <c r="ECW78" s="287"/>
      <c r="ECX78" s="285"/>
      <c r="ECY78" s="287"/>
      <c r="ECZ78" s="287"/>
      <c r="EDA78" s="285"/>
      <c r="EDB78" s="287"/>
      <c r="EDC78" s="287"/>
      <c r="EDD78" s="285"/>
      <c r="EDE78" s="287"/>
      <c r="EDF78" s="287"/>
      <c r="EDG78" s="285"/>
      <c r="EDH78" s="287"/>
      <c r="EDI78" s="287"/>
      <c r="EDJ78" s="285"/>
      <c r="EDK78" s="287"/>
      <c r="EDL78" s="287"/>
      <c r="EDM78" s="285"/>
      <c r="EDN78" s="287"/>
      <c r="EDO78" s="287"/>
      <c r="EDP78" s="285"/>
      <c r="EDQ78" s="287"/>
      <c r="EDR78" s="287"/>
      <c r="EDS78" s="285"/>
      <c r="EDT78" s="287"/>
      <c r="EDU78" s="287"/>
      <c r="EDV78" s="285"/>
      <c r="EDW78" s="287"/>
      <c r="EDX78" s="287"/>
      <c r="EDY78" s="285"/>
      <c r="EDZ78" s="287"/>
      <c r="EEA78" s="287"/>
      <c r="EEB78" s="285"/>
      <c r="EEC78" s="287"/>
      <c r="EED78" s="287"/>
      <c r="EEE78" s="285"/>
      <c r="EEF78" s="287"/>
      <c r="EEG78" s="287"/>
      <c r="EEH78" s="285"/>
      <c r="EEI78" s="287"/>
      <c r="EEJ78" s="287"/>
      <c r="EEK78" s="285"/>
      <c r="EEL78" s="287"/>
      <c r="EEM78" s="287"/>
      <c r="EEN78" s="285"/>
      <c r="EEO78" s="287"/>
      <c r="EEP78" s="287"/>
      <c r="EEQ78" s="285"/>
      <c r="EER78" s="286"/>
      <c r="EES78" s="286"/>
      <c r="EET78" s="286"/>
      <c r="EEU78" s="287"/>
      <c r="EEV78" s="287"/>
      <c r="EEW78" s="285"/>
      <c r="EEX78" s="286"/>
      <c r="EEY78" s="286"/>
      <c r="EEZ78" s="286"/>
      <c r="EFA78" s="287"/>
      <c r="EFB78" s="287"/>
      <c r="EFC78" s="285"/>
      <c r="EFD78" s="287"/>
      <c r="EFE78" s="287"/>
      <c r="EFF78" s="285"/>
      <c r="EFG78" s="286"/>
      <c r="EFH78" s="286"/>
      <c r="EFI78" s="286"/>
      <c r="EFJ78" s="286"/>
      <c r="EFK78" s="286"/>
      <c r="EFL78" s="286"/>
      <c r="EFM78" s="163"/>
      <c r="EFN78" s="154"/>
      <c r="EFO78" s="287"/>
      <c r="EFP78" s="287"/>
      <c r="EFQ78" s="285"/>
      <c r="EFR78" s="287"/>
      <c r="EFS78" s="287"/>
      <c r="EFT78" s="285"/>
      <c r="EFU78" s="287"/>
      <c r="EFV78" s="287"/>
      <c r="EFW78" s="285"/>
      <c r="EFX78" s="287"/>
      <c r="EFY78" s="287"/>
      <c r="EFZ78" s="285"/>
      <c r="EGA78" s="287"/>
      <c r="EGB78" s="287"/>
      <c r="EGC78" s="285"/>
      <c r="EGD78" s="287"/>
      <c r="EGE78" s="287"/>
      <c r="EGF78" s="285"/>
      <c r="EGG78" s="287"/>
      <c r="EGH78" s="287"/>
      <c r="EGI78" s="285"/>
      <c r="EGJ78" s="287"/>
      <c r="EGK78" s="287"/>
      <c r="EGL78" s="285"/>
      <c r="EGM78" s="287"/>
      <c r="EGN78" s="287"/>
      <c r="EGO78" s="285"/>
      <c r="EGP78" s="287"/>
      <c r="EGQ78" s="287"/>
      <c r="EGR78" s="285"/>
      <c r="EGS78" s="287"/>
      <c r="EGT78" s="287"/>
      <c r="EGU78" s="285"/>
      <c r="EGV78" s="287"/>
      <c r="EGW78" s="287"/>
      <c r="EGX78" s="285"/>
      <c r="EGY78" s="287"/>
      <c r="EGZ78" s="287"/>
      <c r="EHA78" s="285"/>
      <c r="EHB78" s="287"/>
      <c r="EHC78" s="287"/>
      <c r="EHD78" s="285"/>
      <c r="EHE78" s="287"/>
      <c r="EHF78" s="287"/>
      <c r="EHG78" s="285"/>
      <c r="EHH78" s="287"/>
      <c r="EHI78" s="287"/>
      <c r="EHJ78" s="285"/>
      <c r="EHK78" s="287"/>
      <c r="EHL78" s="287"/>
      <c r="EHM78" s="285"/>
      <c r="EHN78" s="287"/>
      <c r="EHO78" s="287"/>
      <c r="EHP78" s="285"/>
      <c r="EHQ78" s="287"/>
      <c r="EHR78" s="287"/>
      <c r="EHS78" s="285"/>
      <c r="EHT78" s="287"/>
      <c r="EHU78" s="287"/>
      <c r="EHV78" s="285"/>
      <c r="EHW78" s="287"/>
      <c r="EHX78" s="287"/>
      <c r="EHY78" s="285"/>
      <c r="EHZ78" s="286"/>
      <c r="EIA78" s="286"/>
      <c r="EIB78" s="286"/>
      <c r="EIC78" s="287"/>
      <c r="EID78" s="287"/>
      <c r="EIE78" s="285"/>
      <c r="EIF78" s="286"/>
      <c r="EIG78" s="286"/>
      <c r="EIH78" s="286"/>
      <c r="EII78" s="287"/>
      <c r="EIJ78" s="287"/>
      <c r="EIK78" s="285"/>
      <c r="EIL78" s="287"/>
      <c r="EIM78" s="287"/>
      <c r="EIN78" s="285"/>
      <c r="EIO78" s="286"/>
      <c r="EIP78" s="286"/>
      <c r="EIQ78" s="286"/>
      <c r="EIR78" s="286"/>
      <c r="EIS78" s="286"/>
      <c r="EIT78" s="286"/>
      <c r="EIU78" s="163"/>
      <c r="EIV78" s="154"/>
      <c r="EIW78" s="287"/>
      <c r="EIX78" s="287"/>
      <c r="EIY78" s="285"/>
      <c r="EIZ78" s="287"/>
      <c r="EJA78" s="287"/>
      <c r="EJB78" s="285"/>
      <c r="EJC78" s="287"/>
      <c r="EJD78" s="287"/>
      <c r="EJE78" s="285"/>
      <c r="EJF78" s="287"/>
      <c r="EJG78" s="287"/>
      <c r="EJH78" s="285"/>
      <c r="EJI78" s="287"/>
      <c r="EJJ78" s="287"/>
      <c r="EJK78" s="285"/>
      <c r="EJL78" s="287"/>
      <c r="EJM78" s="287"/>
      <c r="EJN78" s="285"/>
      <c r="EJO78" s="287"/>
      <c r="EJP78" s="287"/>
      <c r="EJQ78" s="285"/>
      <c r="EJR78" s="287"/>
      <c r="EJS78" s="287"/>
      <c r="EJT78" s="285"/>
      <c r="EJU78" s="287"/>
      <c r="EJV78" s="287"/>
      <c r="EJW78" s="285"/>
      <c r="EJX78" s="287"/>
      <c r="EJY78" s="287"/>
      <c r="EJZ78" s="285"/>
      <c r="EKA78" s="287"/>
      <c r="EKB78" s="287"/>
      <c r="EKC78" s="285"/>
      <c r="EKD78" s="287"/>
      <c r="EKE78" s="287"/>
      <c r="EKF78" s="285"/>
      <c r="EKG78" s="287"/>
      <c r="EKH78" s="287"/>
      <c r="EKI78" s="285"/>
      <c r="EKJ78" s="287"/>
      <c r="EKK78" s="287"/>
      <c r="EKL78" s="285"/>
      <c r="EKM78" s="287"/>
      <c r="EKN78" s="287"/>
      <c r="EKO78" s="285"/>
      <c r="EKP78" s="287"/>
      <c r="EKQ78" s="287"/>
      <c r="EKR78" s="285"/>
      <c r="EKS78" s="287"/>
      <c r="EKT78" s="287"/>
      <c r="EKU78" s="285"/>
      <c r="EKV78" s="287"/>
      <c r="EKW78" s="287"/>
      <c r="EKX78" s="285"/>
      <c r="EKY78" s="287"/>
      <c r="EKZ78" s="287"/>
      <c r="ELA78" s="285"/>
      <c r="ELB78" s="287"/>
      <c r="ELC78" s="287"/>
      <c r="ELD78" s="285"/>
      <c r="ELE78" s="287"/>
      <c r="ELF78" s="287"/>
      <c r="ELG78" s="285"/>
      <c r="ELH78" s="286"/>
      <c r="ELI78" s="286"/>
      <c r="ELJ78" s="286"/>
      <c r="ELK78" s="287"/>
      <c r="ELL78" s="287"/>
      <c r="ELM78" s="285"/>
      <c r="ELN78" s="286"/>
      <c r="ELO78" s="286"/>
      <c r="ELP78" s="286"/>
      <c r="ELQ78" s="287"/>
      <c r="ELR78" s="287"/>
      <c r="ELS78" s="285"/>
      <c r="ELT78" s="287"/>
      <c r="ELU78" s="287"/>
      <c r="ELV78" s="285"/>
      <c r="ELW78" s="286"/>
      <c r="ELX78" s="286"/>
      <c r="ELY78" s="286"/>
      <c r="ELZ78" s="286"/>
      <c r="EMA78" s="286"/>
      <c r="EMB78" s="286"/>
      <c r="EMC78" s="163"/>
      <c r="EMD78" s="154"/>
      <c r="EME78" s="287"/>
      <c r="EMF78" s="287"/>
      <c r="EMG78" s="285"/>
      <c r="EMH78" s="287"/>
      <c r="EMI78" s="287"/>
      <c r="EMJ78" s="285"/>
      <c r="EMK78" s="287"/>
      <c r="EML78" s="287"/>
      <c r="EMM78" s="285"/>
      <c r="EMN78" s="287"/>
      <c r="EMO78" s="287"/>
      <c r="EMP78" s="285"/>
      <c r="EMQ78" s="287"/>
      <c r="EMR78" s="287"/>
      <c r="EMS78" s="285"/>
      <c r="EMT78" s="287"/>
      <c r="EMU78" s="287"/>
      <c r="EMV78" s="285"/>
      <c r="EMW78" s="287"/>
      <c r="EMX78" s="287"/>
      <c r="EMY78" s="285"/>
      <c r="EMZ78" s="287"/>
      <c r="ENA78" s="287"/>
      <c r="ENB78" s="285"/>
      <c r="ENC78" s="287"/>
      <c r="END78" s="287"/>
      <c r="ENE78" s="285"/>
      <c r="ENF78" s="287"/>
      <c r="ENG78" s="287"/>
      <c r="ENH78" s="285"/>
      <c r="ENI78" s="287"/>
      <c r="ENJ78" s="287"/>
      <c r="ENK78" s="285"/>
      <c r="ENL78" s="287"/>
      <c r="ENM78" s="287"/>
      <c r="ENN78" s="285"/>
      <c r="ENO78" s="287"/>
      <c r="ENP78" s="287"/>
      <c r="ENQ78" s="285"/>
      <c r="ENR78" s="287"/>
      <c r="ENS78" s="287"/>
      <c r="ENT78" s="285"/>
      <c r="ENU78" s="287"/>
      <c r="ENV78" s="287"/>
      <c r="ENW78" s="285"/>
      <c r="ENX78" s="287"/>
      <c r="ENY78" s="287"/>
      <c r="ENZ78" s="285"/>
      <c r="EOA78" s="287"/>
      <c r="EOB78" s="287"/>
      <c r="EOC78" s="285"/>
      <c r="EOD78" s="287"/>
      <c r="EOE78" s="287"/>
      <c r="EOF78" s="285"/>
      <c r="EOG78" s="287"/>
      <c r="EOH78" s="287"/>
      <c r="EOI78" s="285"/>
      <c r="EOJ78" s="287"/>
      <c r="EOK78" s="287"/>
      <c r="EOL78" s="285"/>
      <c r="EOM78" s="287"/>
      <c r="EON78" s="287"/>
      <c r="EOO78" s="285"/>
      <c r="EOP78" s="286"/>
      <c r="EOQ78" s="286"/>
      <c r="EOR78" s="286"/>
      <c r="EOS78" s="287"/>
      <c r="EOT78" s="287"/>
      <c r="EOU78" s="285"/>
      <c r="EOV78" s="286"/>
      <c r="EOW78" s="286"/>
      <c r="EOX78" s="286"/>
      <c r="EOY78" s="287"/>
      <c r="EOZ78" s="287"/>
      <c r="EPA78" s="285"/>
      <c r="EPB78" s="287"/>
      <c r="EPC78" s="287"/>
      <c r="EPD78" s="285"/>
      <c r="EPE78" s="286"/>
      <c r="EPF78" s="286"/>
      <c r="EPG78" s="286"/>
      <c r="EPH78" s="286"/>
      <c r="EPI78" s="286"/>
      <c r="EPJ78" s="286"/>
      <c r="EPK78" s="163"/>
      <c r="EPL78" s="154"/>
      <c r="EPM78" s="287"/>
      <c r="EPN78" s="287"/>
      <c r="EPO78" s="285"/>
      <c r="EPP78" s="287"/>
      <c r="EPQ78" s="287"/>
      <c r="EPR78" s="285"/>
      <c r="EPS78" s="287"/>
      <c r="EPT78" s="287"/>
      <c r="EPU78" s="285"/>
      <c r="EPV78" s="287"/>
      <c r="EPW78" s="287"/>
      <c r="EPX78" s="285"/>
      <c r="EPY78" s="287"/>
      <c r="EPZ78" s="287"/>
      <c r="EQA78" s="285"/>
      <c r="EQB78" s="287"/>
      <c r="EQC78" s="287"/>
      <c r="EQD78" s="285"/>
      <c r="EQE78" s="287"/>
      <c r="EQF78" s="287"/>
      <c r="EQG78" s="285"/>
      <c r="EQH78" s="287"/>
      <c r="EQI78" s="287"/>
      <c r="EQJ78" s="285"/>
      <c r="EQK78" s="287"/>
      <c r="EQL78" s="287"/>
      <c r="EQM78" s="285"/>
      <c r="EQN78" s="287"/>
      <c r="EQO78" s="287"/>
      <c r="EQP78" s="285"/>
      <c r="EQQ78" s="287"/>
      <c r="EQR78" s="287"/>
      <c r="EQS78" s="285"/>
      <c r="EQT78" s="287"/>
      <c r="EQU78" s="287"/>
      <c r="EQV78" s="285"/>
      <c r="EQW78" s="287"/>
      <c r="EQX78" s="287"/>
      <c r="EQY78" s="285"/>
      <c r="EQZ78" s="287"/>
      <c r="ERA78" s="287"/>
      <c r="ERB78" s="285"/>
      <c r="ERC78" s="287"/>
      <c r="ERD78" s="287"/>
      <c r="ERE78" s="285"/>
      <c r="ERF78" s="287"/>
      <c r="ERG78" s="287"/>
      <c r="ERH78" s="285"/>
      <c r="ERI78" s="287"/>
      <c r="ERJ78" s="287"/>
      <c r="ERK78" s="285"/>
      <c r="ERL78" s="287"/>
      <c r="ERM78" s="287"/>
      <c r="ERN78" s="285"/>
      <c r="ERO78" s="287"/>
      <c r="ERP78" s="287"/>
      <c r="ERQ78" s="285"/>
      <c r="ERR78" s="287"/>
      <c r="ERS78" s="287"/>
      <c r="ERT78" s="285"/>
      <c r="ERU78" s="287"/>
      <c r="ERV78" s="287"/>
      <c r="ERW78" s="285"/>
      <c r="ERX78" s="286"/>
      <c r="ERY78" s="286"/>
      <c r="ERZ78" s="286"/>
      <c r="ESA78" s="287"/>
      <c r="ESB78" s="287"/>
      <c r="ESC78" s="285"/>
      <c r="ESD78" s="286"/>
      <c r="ESE78" s="286"/>
      <c r="ESF78" s="286"/>
      <c r="ESG78" s="287"/>
      <c r="ESH78" s="287"/>
      <c r="ESI78" s="285"/>
      <c r="ESJ78" s="287"/>
      <c r="ESK78" s="287"/>
      <c r="ESL78" s="285"/>
      <c r="ESM78" s="286"/>
      <c r="ESN78" s="286"/>
      <c r="ESO78" s="286"/>
      <c r="ESP78" s="286"/>
      <c r="ESQ78" s="286"/>
      <c r="ESR78" s="286"/>
      <c r="ESS78" s="163"/>
      <c r="EST78" s="154"/>
      <c r="ESU78" s="287"/>
      <c r="ESV78" s="287"/>
      <c r="ESW78" s="285"/>
      <c r="ESX78" s="287"/>
      <c r="ESY78" s="287"/>
      <c r="ESZ78" s="285"/>
      <c r="ETA78" s="287"/>
      <c r="ETB78" s="287"/>
      <c r="ETC78" s="285"/>
      <c r="ETD78" s="287"/>
      <c r="ETE78" s="287"/>
      <c r="ETF78" s="285"/>
      <c r="ETG78" s="287"/>
      <c r="ETH78" s="287"/>
      <c r="ETI78" s="285"/>
      <c r="ETJ78" s="287"/>
      <c r="ETK78" s="287"/>
      <c r="ETL78" s="285"/>
      <c r="ETM78" s="287"/>
      <c r="ETN78" s="287"/>
      <c r="ETO78" s="285"/>
      <c r="ETP78" s="287"/>
      <c r="ETQ78" s="287"/>
      <c r="ETR78" s="285"/>
      <c r="ETS78" s="287"/>
      <c r="ETT78" s="287"/>
      <c r="ETU78" s="285"/>
      <c r="ETV78" s="287"/>
      <c r="ETW78" s="287"/>
      <c r="ETX78" s="285"/>
      <c r="ETY78" s="287"/>
      <c r="ETZ78" s="287"/>
      <c r="EUA78" s="285"/>
      <c r="EUB78" s="287"/>
      <c r="EUC78" s="287"/>
      <c r="EUD78" s="285"/>
      <c r="EUE78" s="287"/>
      <c r="EUF78" s="287"/>
      <c r="EUG78" s="285"/>
      <c r="EUH78" s="287"/>
      <c r="EUI78" s="287"/>
      <c r="EUJ78" s="285"/>
      <c r="EUK78" s="287"/>
      <c r="EUL78" s="287"/>
      <c r="EUM78" s="285"/>
      <c r="EUN78" s="287"/>
      <c r="EUO78" s="287"/>
      <c r="EUP78" s="285"/>
      <c r="EUQ78" s="287"/>
      <c r="EUR78" s="287"/>
      <c r="EUS78" s="285"/>
      <c r="EUT78" s="287"/>
      <c r="EUU78" s="287"/>
      <c r="EUV78" s="285"/>
      <c r="EUW78" s="287"/>
      <c r="EUX78" s="287"/>
      <c r="EUY78" s="285"/>
      <c r="EUZ78" s="287"/>
      <c r="EVA78" s="287"/>
      <c r="EVB78" s="285"/>
      <c r="EVC78" s="287"/>
      <c r="EVD78" s="287"/>
      <c r="EVE78" s="285"/>
      <c r="EVF78" s="286"/>
      <c r="EVG78" s="286"/>
      <c r="EVH78" s="286"/>
      <c r="EVI78" s="287"/>
      <c r="EVJ78" s="287"/>
      <c r="EVK78" s="285"/>
      <c r="EVL78" s="286"/>
      <c r="EVM78" s="286"/>
      <c r="EVN78" s="286"/>
      <c r="EVO78" s="287"/>
      <c r="EVP78" s="287"/>
      <c r="EVQ78" s="285"/>
      <c r="EVR78" s="287"/>
      <c r="EVS78" s="287"/>
      <c r="EVT78" s="285"/>
      <c r="EVU78" s="286"/>
      <c r="EVV78" s="286"/>
      <c r="EVW78" s="286"/>
      <c r="EVX78" s="286"/>
      <c r="EVY78" s="286"/>
      <c r="EVZ78" s="286"/>
      <c r="EWA78" s="163"/>
      <c r="EWB78" s="154"/>
      <c r="EWC78" s="287"/>
      <c r="EWD78" s="287"/>
      <c r="EWE78" s="285"/>
      <c r="EWF78" s="287"/>
      <c r="EWG78" s="287"/>
      <c r="EWH78" s="285"/>
      <c r="EWI78" s="287"/>
      <c r="EWJ78" s="287"/>
      <c r="EWK78" s="285"/>
      <c r="EWL78" s="287"/>
      <c r="EWM78" s="287"/>
      <c r="EWN78" s="285"/>
      <c r="EWO78" s="287"/>
      <c r="EWP78" s="287"/>
      <c r="EWQ78" s="285"/>
      <c r="EWR78" s="287"/>
      <c r="EWS78" s="287"/>
      <c r="EWT78" s="285"/>
      <c r="EWU78" s="287"/>
      <c r="EWV78" s="287"/>
      <c r="EWW78" s="285"/>
      <c r="EWX78" s="287"/>
      <c r="EWY78" s="287"/>
      <c r="EWZ78" s="285"/>
      <c r="EXA78" s="287"/>
      <c r="EXB78" s="287"/>
      <c r="EXC78" s="285"/>
      <c r="EXD78" s="287"/>
      <c r="EXE78" s="287"/>
      <c r="EXF78" s="285"/>
      <c r="EXG78" s="287"/>
      <c r="EXH78" s="287"/>
      <c r="EXI78" s="285"/>
      <c r="EXJ78" s="287"/>
      <c r="EXK78" s="287"/>
      <c r="EXL78" s="285"/>
      <c r="EXM78" s="287"/>
      <c r="EXN78" s="287"/>
      <c r="EXO78" s="285"/>
      <c r="EXP78" s="287"/>
      <c r="EXQ78" s="287"/>
      <c r="EXR78" s="285"/>
      <c r="EXS78" s="287"/>
      <c r="EXT78" s="287"/>
      <c r="EXU78" s="285"/>
      <c r="EXV78" s="287"/>
      <c r="EXW78" s="287"/>
      <c r="EXX78" s="285"/>
      <c r="EXY78" s="287"/>
      <c r="EXZ78" s="287"/>
      <c r="EYA78" s="285"/>
      <c r="EYB78" s="287"/>
      <c r="EYC78" s="287"/>
      <c r="EYD78" s="285"/>
      <c r="EYE78" s="287"/>
      <c r="EYF78" s="287"/>
      <c r="EYG78" s="285"/>
      <c r="EYH78" s="287"/>
      <c r="EYI78" s="287"/>
      <c r="EYJ78" s="285"/>
      <c r="EYK78" s="287"/>
      <c r="EYL78" s="287"/>
      <c r="EYM78" s="285"/>
      <c r="EYN78" s="286"/>
      <c r="EYO78" s="286"/>
      <c r="EYP78" s="286"/>
      <c r="EYQ78" s="287"/>
      <c r="EYR78" s="287"/>
      <c r="EYS78" s="285"/>
      <c r="EYT78" s="286"/>
      <c r="EYU78" s="286"/>
      <c r="EYV78" s="286"/>
      <c r="EYW78" s="287"/>
      <c r="EYX78" s="287"/>
      <c r="EYY78" s="285"/>
      <c r="EYZ78" s="287"/>
      <c r="EZA78" s="287"/>
      <c r="EZB78" s="285"/>
      <c r="EZC78" s="286"/>
      <c r="EZD78" s="286"/>
      <c r="EZE78" s="286"/>
      <c r="EZF78" s="286"/>
      <c r="EZG78" s="286"/>
      <c r="EZH78" s="286"/>
      <c r="EZI78" s="163"/>
      <c r="EZJ78" s="154"/>
      <c r="EZK78" s="287"/>
      <c r="EZL78" s="287"/>
      <c r="EZM78" s="285"/>
      <c r="EZN78" s="287"/>
      <c r="EZO78" s="287"/>
      <c r="EZP78" s="285"/>
      <c r="EZQ78" s="287"/>
      <c r="EZR78" s="287"/>
      <c r="EZS78" s="285"/>
      <c r="EZT78" s="287"/>
      <c r="EZU78" s="287"/>
      <c r="EZV78" s="285"/>
      <c r="EZW78" s="287"/>
      <c r="EZX78" s="287"/>
      <c r="EZY78" s="285"/>
      <c r="EZZ78" s="287"/>
      <c r="FAA78" s="287"/>
      <c r="FAB78" s="285"/>
      <c r="FAC78" s="287"/>
      <c r="FAD78" s="287"/>
      <c r="FAE78" s="285"/>
      <c r="FAF78" s="287"/>
      <c r="FAG78" s="287"/>
      <c r="FAH78" s="285"/>
      <c r="FAI78" s="287"/>
      <c r="FAJ78" s="287"/>
      <c r="FAK78" s="285"/>
      <c r="FAL78" s="287"/>
      <c r="FAM78" s="287"/>
      <c r="FAN78" s="285"/>
      <c r="FAO78" s="287"/>
      <c r="FAP78" s="287"/>
      <c r="FAQ78" s="285"/>
      <c r="FAR78" s="287"/>
      <c r="FAS78" s="287"/>
      <c r="FAT78" s="285"/>
      <c r="FAU78" s="287"/>
      <c r="FAV78" s="287"/>
      <c r="FAW78" s="285"/>
      <c r="FAX78" s="287"/>
      <c r="FAY78" s="287"/>
      <c r="FAZ78" s="285"/>
      <c r="FBA78" s="287"/>
      <c r="FBB78" s="287"/>
      <c r="FBC78" s="285"/>
      <c r="FBD78" s="287"/>
      <c r="FBE78" s="287"/>
      <c r="FBF78" s="285"/>
      <c r="FBG78" s="287"/>
      <c r="FBH78" s="287"/>
      <c r="FBI78" s="285"/>
      <c r="FBJ78" s="287"/>
      <c r="FBK78" s="287"/>
      <c r="FBL78" s="285"/>
      <c r="FBM78" s="287"/>
      <c r="FBN78" s="287"/>
      <c r="FBO78" s="285"/>
      <c r="FBP78" s="287"/>
      <c r="FBQ78" s="287"/>
      <c r="FBR78" s="285"/>
      <c r="FBS78" s="287"/>
      <c r="FBT78" s="287"/>
      <c r="FBU78" s="285"/>
      <c r="FBV78" s="286"/>
      <c r="FBW78" s="286"/>
      <c r="FBX78" s="286"/>
      <c r="FBY78" s="287"/>
      <c r="FBZ78" s="287"/>
      <c r="FCA78" s="285"/>
      <c r="FCB78" s="286"/>
      <c r="FCC78" s="286"/>
      <c r="FCD78" s="286"/>
      <c r="FCE78" s="287"/>
      <c r="FCF78" s="287"/>
      <c r="FCG78" s="285"/>
      <c r="FCH78" s="287"/>
      <c r="FCI78" s="287"/>
      <c r="FCJ78" s="285"/>
      <c r="FCK78" s="286"/>
      <c r="FCL78" s="286"/>
      <c r="FCM78" s="286"/>
      <c r="FCN78" s="286"/>
      <c r="FCO78" s="286"/>
      <c r="FCP78" s="286"/>
      <c r="FCQ78" s="163"/>
      <c r="FCR78" s="154"/>
      <c r="FCS78" s="287"/>
      <c r="FCT78" s="287"/>
      <c r="FCU78" s="285"/>
      <c r="FCV78" s="287"/>
      <c r="FCW78" s="287"/>
      <c r="FCX78" s="285"/>
      <c r="FCY78" s="287"/>
      <c r="FCZ78" s="287"/>
      <c r="FDA78" s="285"/>
      <c r="FDB78" s="287"/>
      <c r="FDC78" s="287"/>
      <c r="FDD78" s="285"/>
      <c r="FDE78" s="287"/>
      <c r="FDF78" s="287"/>
      <c r="FDG78" s="285"/>
      <c r="FDH78" s="287"/>
      <c r="FDI78" s="287"/>
      <c r="FDJ78" s="285"/>
      <c r="FDK78" s="287"/>
      <c r="FDL78" s="287"/>
      <c r="FDM78" s="285"/>
      <c r="FDN78" s="287"/>
      <c r="FDO78" s="287"/>
      <c r="FDP78" s="285"/>
      <c r="FDQ78" s="287"/>
      <c r="FDR78" s="287"/>
      <c r="FDS78" s="285"/>
      <c r="FDT78" s="287"/>
      <c r="FDU78" s="287"/>
      <c r="FDV78" s="285"/>
      <c r="FDW78" s="287"/>
      <c r="FDX78" s="287"/>
      <c r="FDY78" s="285"/>
      <c r="FDZ78" s="287"/>
      <c r="FEA78" s="287"/>
      <c r="FEB78" s="285"/>
      <c r="FEC78" s="287"/>
      <c r="FED78" s="287"/>
      <c r="FEE78" s="285"/>
      <c r="FEF78" s="287"/>
      <c r="FEG78" s="287"/>
      <c r="FEH78" s="285"/>
      <c r="FEI78" s="287"/>
      <c r="FEJ78" s="287"/>
      <c r="FEK78" s="285"/>
      <c r="FEL78" s="287"/>
      <c r="FEM78" s="287"/>
      <c r="FEN78" s="285"/>
      <c r="FEO78" s="287"/>
      <c r="FEP78" s="287"/>
      <c r="FEQ78" s="285"/>
      <c r="FER78" s="287"/>
      <c r="FES78" s="287"/>
      <c r="FET78" s="285"/>
      <c r="FEU78" s="287"/>
      <c r="FEV78" s="287"/>
      <c r="FEW78" s="285"/>
      <c r="FEX78" s="287"/>
      <c r="FEY78" s="287"/>
      <c r="FEZ78" s="285"/>
      <c r="FFA78" s="287"/>
      <c r="FFB78" s="287"/>
      <c r="FFC78" s="285"/>
      <c r="FFD78" s="286"/>
      <c r="FFE78" s="286"/>
      <c r="FFF78" s="286"/>
      <c r="FFG78" s="287"/>
      <c r="FFH78" s="287"/>
      <c r="FFI78" s="285"/>
      <c r="FFJ78" s="286"/>
      <c r="FFK78" s="286"/>
      <c r="FFL78" s="286"/>
      <c r="FFM78" s="287"/>
      <c r="FFN78" s="287"/>
      <c r="FFO78" s="285"/>
      <c r="FFP78" s="287"/>
      <c r="FFQ78" s="287"/>
      <c r="FFR78" s="285"/>
      <c r="FFS78" s="286"/>
      <c r="FFT78" s="286"/>
      <c r="FFU78" s="286"/>
      <c r="FFV78" s="286"/>
      <c r="FFW78" s="286"/>
      <c r="FFX78" s="286"/>
      <c r="FFY78" s="163"/>
      <c r="FFZ78" s="154"/>
      <c r="FGA78" s="287"/>
      <c r="FGB78" s="287"/>
      <c r="FGC78" s="285"/>
      <c r="FGD78" s="287"/>
      <c r="FGE78" s="287"/>
      <c r="FGF78" s="285"/>
      <c r="FGG78" s="287"/>
      <c r="FGH78" s="287"/>
      <c r="FGI78" s="285"/>
      <c r="FGJ78" s="287"/>
      <c r="FGK78" s="287"/>
      <c r="FGL78" s="285"/>
      <c r="FGM78" s="287"/>
      <c r="FGN78" s="287"/>
      <c r="FGO78" s="285"/>
      <c r="FGP78" s="287"/>
      <c r="FGQ78" s="287"/>
      <c r="FGR78" s="285"/>
      <c r="FGS78" s="287"/>
      <c r="FGT78" s="287"/>
      <c r="FGU78" s="285"/>
      <c r="FGV78" s="287"/>
      <c r="FGW78" s="287"/>
      <c r="FGX78" s="285"/>
      <c r="FGY78" s="287"/>
      <c r="FGZ78" s="287"/>
      <c r="FHA78" s="285"/>
      <c r="FHB78" s="287"/>
      <c r="FHC78" s="287"/>
      <c r="FHD78" s="285"/>
      <c r="FHE78" s="287"/>
      <c r="FHF78" s="287"/>
      <c r="FHG78" s="285"/>
      <c r="FHH78" s="287"/>
      <c r="FHI78" s="287"/>
      <c r="FHJ78" s="285"/>
      <c r="FHK78" s="287"/>
      <c r="FHL78" s="287"/>
      <c r="FHM78" s="285"/>
      <c r="FHN78" s="287"/>
      <c r="FHO78" s="287"/>
      <c r="FHP78" s="285"/>
      <c r="FHQ78" s="287"/>
      <c r="FHR78" s="287"/>
      <c r="FHS78" s="285"/>
      <c r="FHT78" s="287"/>
      <c r="FHU78" s="287"/>
      <c r="FHV78" s="285"/>
      <c r="FHW78" s="287"/>
      <c r="FHX78" s="287"/>
      <c r="FHY78" s="285"/>
      <c r="FHZ78" s="287"/>
      <c r="FIA78" s="287"/>
      <c r="FIB78" s="285"/>
      <c r="FIC78" s="287"/>
      <c r="FID78" s="287"/>
      <c r="FIE78" s="285"/>
      <c r="FIF78" s="287"/>
      <c r="FIG78" s="287"/>
      <c r="FIH78" s="285"/>
      <c r="FII78" s="287"/>
      <c r="FIJ78" s="287"/>
      <c r="FIK78" s="285"/>
      <c r="FIL78" s="286"/>
      <c r="FIM78" s="286"/>
      <c r="FIN78" s="286"/>
      <c r="FIO78" s="287"/>
      <c r="FIP78" s="287"/>
      <c r="FIQ78" s="285"/>
      <c r="FIR78" s="286"/>
      <c r="FIS78" s="286"/>
      <c r="FIT78" s="286"/>
      <c r="FIU78" s="287"/>
      <c r="FIV78" s="287"/>
      <c r="FIW78" s="285"/>
      <c r="FIX78" s="287"/>
      <c r="FIY78" s="287"/>
      <c r="FIZ78" s="285"/>
      <c r="FJA78" s="286"/>
      <c r="FJB78" s="286"/>
      <c r="FJC78" s="286"/>
      <c r="FJD78" s="286"/>
      <c r="FJE78" s="286"/>
      <c r="FJF78" s="286"/>
      <c r="FJG78" s="163"/>
      <c r="FJH78" s="154"/>
      <c r="FJI78" s="287"/>
      <c r="FJJ78" s="287"/>
      <c r="FJK78" s="285"/>
      <c r="FJL78" s="287"/>
      <c r="FJM78" s="287"/>
      <c r="FJN78" s="285"/>
      <c r="FJO78" s="287"/>
      <c r="FJP78" s="287"/>
      <c r="FJQ78" s="285"/>
      <c r="FJR78" s="287"/>
      <c r="FJS78" s="287"/>
      <c r="FJT78" s="285"/>
      <c r="FJU78" s="287"/>
      <c r="FJV78" s="287"/>
      <c r="FJW78" s="285"/>
      <c r="FJX78" s="287"/>
      <c r="FJY78" s="287"/>
      <c r="FJZ78" s="285"/>
      <c r="FKA78" s="287"/>
      <c r="FKB78" s="287"/>
      <c r="FKC78" s="285"/>
      <c r="FKD78" s="287"/>
      <c r="FKE78" s="287"/>
      <c r="FKF78" s="285"/>
      <c r="FKG78" s="287"/>
      <c r="FKH78" s="287"/>
      <c r="FKI78" s="285"/>
      <c r="FKJ78" s="287"/>
      <c r="FKK78" s="287"/>
      <c r="FKL78" s="285"/>
      <c r="FKM78" s="287"/>
      <c r="FKN78" s="287"/>
      <c r="FKO78" s="285"/>
      <c r="FKP78" s="287"/>
      <c r="FKQ78" s="287"/>
      <c r="FKR78" s="285"/>
      <c r="FKS78" s="287"/>
      <c r="FKT78" s="287"/>
      <c r="FKU78" s="285"/>
      <c r="FKV78" s="287"/>
      <c r="FKW78" s="287"/>
      <c r="FKX78" s="285"/>
      <c r="FKY78" s="287"/>
      <c r="FKZ78" s="287"/>
      <c r="FLA78" s="285"/>
      <c r="FLB78" s="287"/>
      <c r="FLC78" s="287"/>
      <c r="FLD78" s="285"/>
      <c r="FLE78" s="287"/>
      <c r="FLF78" s="287"/>
      <c r="FLG78" s="285"/>
      <c r="FLH78" s="287"/>
      <c r="FLI78" s="287"/>
      <c r="FLJ78" s="285"/>
      <c r="FLK78" s="287"/>
      <c r="FLL78" s="287"/>
      <c r="FLM78" s="285"/>
      <c r="FLN78" s="287"/>
      <c r="FLO78" s="287"/>
      <c r="FLP78" s="285"/>
      <c r="FLQ78" s="287"/>
      <c r="FLR78" s="287"/>
      <c r="FLS78" s="285"/>
      <c r="FLT78" s="286"/>
      <c r="FLU78" s="286"/>
      <c r="FLV78" s="286"/>
      <c r="FLW78" s="287"/>
      <c r="FLX78" s="287"/>
      <c r="FLY78" s="285"/>
      <c r="FLZ78" s="286"/>
      <c r="FMA78" s="286"/>
      <c r="FMB78" s="286"/>
      <c r="FMC78" s="287"/>
      <c r="FMD78" s="287"/>
      <c r="FME78" s="285"/>
      <c r="FMF78" s="287"/>
      <c r="FMG78" s="287"/>
      <c r="FMH78" s="285"/>
      <c r="FMI78" s="286"/>
      <c r="FMJ78" s="286"/>
      <c r="FMK78" s="286"/>
      <c r="FML78" s="286"/>
      <c r="FMM78" s="286"/>
      <c r="FMN78" s="286"/>
      <c r="FMO78" s="163"/>
      <c r="FMP78" s="154"/>
      <c r="FMQ78" s="287"/>
      <c r="FMR78" s="287"/>
      <c r="FMS78" s="285"/>
      <c r="FMT78" s="287"/>
      <c r="FMU78" s="287"/>
      <c r="FMV78" s="285"/>
      <c r="FMW78" s="287"/>
      <c r="FMX78" s="287"/>
      <c r="FMY78" s="285"/>
      <c r="FMZ78" s="287"/>
      <c r="FNA78" s="287"/>
      <c r="FNB78" s="285"/>
      <c r="FNC78" s="287"/>
      <c r="FND78" s="287"/>
      <c r="FNE78" s="285"/>
      <c r="FNF78" s="287"/>
      <c r="FNG78" s="287"/>
      <c r="FNH78" s="285"/>
      <c r="FNI78" s="287"/>
      <c r="FNJ78" s="287"/>
      <c r="FNK78" s="285"/>
      <c r="FNL78" s="287"/>
      <c r="FNM78" s="287"/>
      <c r="FNN78" s="285"/>
      <c r="FNO78" s="287"/>
      <c r="FNP78" s="287"/>
      <c r="FNQ78" s="285"/>
      <c r="FNR78" s="287"/>
      <c r="FNS78" s="287"/>
      <c r="FNT78" s="285"/>
      <c r="FNU78" s="287"/>
      <c r="FNV78" s="287"/>
      <c r="FNW78" s="285"/>
      <c r="FNX78" s="287"/>
      <c r="FNY78" s="287"/>
      <c r="FNZ78" s="285"/>
      <c r="FOA78" s="287"/>
      <c r="FOB78" s="287"/>
      <c r="FOC78" s="285"/>
      <c r="FOD78" s="287"/>
      <c r="FOE78" s="287"/>
      <c r="FOF78" s="285"/>
      <c r="FOG78" s="287"/>
      <c r="FOH78" s="287"/>
      <c r="FOI78" s="285"/>
      <c r="FOJ78" s="287"/>
      <c r="FOK78" s="287"/>
      <c r="FOL78" s="285"/>
      <c r="FOM78" s="287"/>
      <c r="FON78" s="287"/>
      <c r="FOO78" s="285"/>
      <c r="FOP78" s="287"/>
      <c r="FOQ78" s="287"/>
      <c r="FOR78" s="285"/>
      <c r="FOS78" s="287"/>
      <c r="FOT78" s="287"/>
      <c r="FOU78" s="285"/>
      <c r="FOV78" s="287"/>
      <c r="FOW78" s="287"/>
      <c r="FOX78" s="285"/>
      <c r="FOY78" s="287"/>
      <c r="FOZ78" s="287"/>
      <c r="FPA78" s="285"/>
      <c r="FPB78" s="286"/>
      <c r="FPC78" s="286"/>
      <c r="FPD78" s="286"/>
      <c r="FPE78" s="287"/>
      <c r="FPF78" s="287"/>
      <c r="FPG78" s="285"/>
      <c r="FPH78" s="286"/>
      <c r="FPI78" s="286"/>
      <c r="FPJ78" s="286"/>
      <c r="FPK78" s="287"/>
      <c r="FPL78" s="287"/>
      <c r="FPM78" s="285"/>
      <c r="FPN78" s="287"/>
      <c r="FPO78" s="287"/>
      <c r="FPP78" s="285"/>
      <c r="FPQ78" s="286"/>
      <c r="FPR78" s="286"/>
      <c r="FPS78" s="286"/>
      <c r="FPT78" s="286"/>
      <c r="FPU78" s="286"/>
      <c r="FPV78" s="286"/>
      <c r="FPW78" s="163"/>
      <c r="FPX78" s="154"/>
      <c r="FPY78" s="287"/>
      <c r="FPZ78" s="287"/>
      <c r="FQA78" s="285"/>
      <c r="FQB78" s="287"/>
      <c r="FQC78" s="287"/>
      <c r="FQD78" s="285"/>
      <c r="FQE78" s="287"/>
      <c r="FQF78" s="287"/>
      <c r="FQG78" s="285"/>
      <c r="FQH78" s="287"/>
      <c r="FQI78" s="287"/>
      <c r="FQJ78" s="285"/>
      <c r="FQK78" s="287"/>
      <c r="FQL78" s="287"/>
      <c r="FQM78" s="285"/>
      <c r="FQN78" s="287"/>
      <c r="FQO78" s="287"/>
      <c r="FQP78" s="285"/>
      <c r="FQQ78" s="287"/>
      <c r="FQR78" s="287"/>
      <c r="FQS78" s="285"/>
      <c r="FQT78" s="287"/>
      <c r="FQU78" s="287"/>
      <c r="FQV78" s="285"/>
      <c r="FQW78" s="287"/>
      <c r="FQX78" s="287"/>
      <c r="FQY78" s="285"/>
      <c r="FQZ78" s="287"/>
      <c r="FRA78" s="287"/>
      <c r="FRB78" s="285"/>
      <c r="FRC78" s="287"/>
      <c r="FRD78" s="287"/>
      <c r="FRE78" s="285"/>
      <c r="FRF78" s="287"/>
      <c r="FRG78" s="287"/>
      <c r="FRH78" s="285"/>
      <c r="FRI78" s="287"/>
      <c r="FRJ78" s="287"/>
      <c r="FRK78" s="285"/>
      <c r="FRL78" s="287"/>
      <c r="FRM78" s="287"/>
      <c r="FRN78" s="285"/>
      <c r="FRO78" s="287"/>
      <c r="FRP78" s="287"/>
      <c r="FRQ78" s="285"/>
      <c r="FRR78" s="287"/>
      <c r="FRS78" s="287"/>
      <c r="FRT78" s="285"/>
      <c r="FRU78" s="287"/>
      <c r="FRV78" s="287"/>
      <c r="FRW78" s="285"/>
      <c r="FRX78" s="287"/>
      <c r="FRY78" s="287"/>
      <c r="FRZ78" s="285"/>
      <c r="FSA78" s="287"/>
      <c r="FSB78" s="287"/>
      <c r="FSC78" s="285"/>
      <c r="FSD78" s="287"/>
      <c r="FSE78" s="287"/>
      <c r="FSF78" s="285"/>
      <c r="FSG78" s="287"/>
      <c r="FSH78" s="287"/>
      <c r="FSI78" s="285"/>
      <c r="FSJ78" s="286"/>
      <c r="FSK78" s="286"/>
      <c r="FSL78" s="286"/>
      <c r="FSM78" s="287"/>
      <c r="FSN78" s="287"/>
      <c r="FSO78" s="285"/>
      <c r="FSP78" s="286"/>
      <c r="FSQ78" s="286"/>
      <c r="FSR78" s="286"/>
      <c r="FSS78" s="287"/>
      <c r="FST78" s="287"/>
      <c r="FSU78" s="285"/>
      <c r="FSV78" s="287"/>
      <c r="FSW78" s="287"/>
      <c r="FSX78" s="285"/>
      <c r="FSY78" s="286"/>
      <c r="FSZ78" s="286"/>
      <c r="FTA78" s="286"/>
      <c r="FTB78" s="286"/>
      <c r="FTC78" s="286"/>
      <c r="FTD78" s="286"/>
      <c r="FTE78" s="163"/>
      <c r="FTF78" s="154"/>
      <c r="FTG78" s="287"/>
      <c r="FTH78" s="287"/>
      <c r="FTI78" s="285"/>
      <c r="FTJ78" s="287"/>
      <c r="FTK78" s="287"/>
      <c r="FTL78" s="285"/>
      <c r="FTM78" s="287"/>
      <c r="FTN78" s="287"/>
      <c r="FTO78" s="285"/>
      <c r="FTP78" s="287"/>
      <c r="FTQ78" s="287"/>
      <c r="FTR78" s="285"/>
      <c r="FTS78" s="287"/>
      <c r="FTT78" s="287"/>
      <c r="FTU78" s="285"/>
      <c r="FTV78" s="287"/>
      <c r="FTW78" s="287"/>
      <c r="FTX78" s="285"/>
      <c r="FTY78" s="287"/>
      <c r="FTZ78" s="287"/>
      <c r="FUA78" s="285"/>
      <c r="FUB78" s="287"/>
      <c r="FUC78" s="287"/>
      <c r="FUD78" s="285"/>
      <c r="FUE78" s="287"/>
      <c r="FUF78" s="287"/>
      <c r="FUG78" s="285"/>
      <c r="FUH78" s="287"/>
      <c r="FUI78" s="287"/>
      <c r="FUJ78" s="285"/>
      <c r="FUK78" s="287"/>
      <c r="FUL78" s="287"/>
      <c r="FUM78" s="285"/>
      <c r="FUN78" s="287"/>
      <c r="FUO78" s="287"/>
      <c r="FUP78" s="285"/>
      <c r="FUQ78" s="287"/>
      <c r="FUR78" s="287"/>
      <c r="FUS78" s="285"/>
      <c r="FUT78" s="287"/>
      <c r="FUU78" s="287"/>
      <c r="FUV78" s="285"/>
      <c r="FUW78" s="287"/>
      <c r="FUX78" s="287"/>
      <c r="FUY78" s="285"/>
      <c r="FUZ78" s="287"/>
      <c r="FVA78" s="287"/>
      <c r="FVB78" s="285"/>
      <c r="FVC78" s="287"/>
      <c r="FVD78" s="287"/>
      <c r="FVE78" s="285"/>
      <c r="FVF78" s="287"/>
      <c r="FVG78" s="287"/>
      <c r="FVH78" s="285"/>
      <c r="FVI78" s="287"/>
      <c r="FVJ78" s="287"/>
      <c r="FVK78" s="285"/>
      <c r="FVL78" s="287"/>
      <c r="FVM78" s="287"/>
      <c r="FVN78" s="285"/>
      <c r="FVO78" s="287"/>
      <c r="FVP78" s="287"/>
      <c r="FVQ78" s="285"/>
      <c r="FVR78" s="286"/>
      <c r="FVS78" s="286"/>
      <c r="FVT78" s="286"/>
      <c r="FVU78" s="287"/>
      <c r="FVV78" s="287"/>
      <c r="FVW78" s="285"/>
      <c r="FVX78" s="286"/>
      <c r="FVY78" s="286"/>
      <c r="FVZ78" s="286"/>
      <c r="FWA78" s="287"/>
      <c r="FWB78" s="287"/>
      <c r="FWC78" s="285"/>
      <c r="FWD78" s="287"/>
      <c r="FWE78" s="287"/>
      <c r="FWF78" s="285"/>
      <c r="FWG78" s="286"/>
      <c r="FWH78" s="286"/>
      <c r="FWI78" s="286"/>
      <c r="FWJ78" s="286"/>
      <c r="FWK78" s="286"/>
      <c r="FWL78" s="286"/>
      <c r="FWM78" s="163"/>
      <c r="FWN78" s="154"/>
      <c r="FWO78" s="287"/>
      <c r="FWP78" s="287"/>
      <c r="FWQ78" s="285"/>
      <c r="FWR78" s="287"/>
      <c r="FWS78" s="287"/>
      <c r="FWT78" s="285"/>
      <c r="FWU78" s="287"/>
      <c r="FWV78" s="287"/>
      <c r="FWW78" s="285"/>
      <c r="FWX78" s="287"/>
      <c r="FWY78" s="287"/>
      <c r="FWZ78" s="285"/>
      <c r="FXA78" s="287"/>
      <c r="FXB78" s="287"/>
      <c r="FXC78" s="285"/>
      <c r="FXD78" s="287"/>
      <c r="FXE78" s="287"/>
      <c r="FXF78" s="285"/>
      <c r="FXG78" s="287"/>
      <c r="FXH78" s="287"/>
      <c r="FXI78" s="285"/>
      <c r="FXJ78" s="287"/>
      <c r="FXK78" s="287"/>
      <c r="FXL78" s="285"/>
      <c r="FXM78" s="287"/>
      <c r="FXN78" s="287"/>
      <c r="FXO78" s="285"/>
      <c r="FXP78" s="287"/>
      <c r="FXQ78" s="287"/>
      <c r="FXR78" s="285"/>
      <c r="FXS78" s="287"/>
      <c r="FXT78" s="287"/>
      <c r="FXU78" s="285"/>
      <c r="FXV78" s="287"/>
      <c r="FXW78" s="287"/>
      <c r="FXX78" s="285"/>
      <c r="FXY78" s="287"/>
      <c r="FXZ78" s="287"/>
      <c r="FYA78" s="285"/>
      <c r="FYB78" s="287"/>
      <c r="FYC78" s="287"/>
      <c r="FYD78" s="285"/>
      <c r="FYE78" s="287"/>
      <c r="FYF78" s="287"/>
      <c r="FYG78" s="285"/>
      <c r="FYH78" s="287"/>
      <c r="FYI78" s="287"/>
      <c r="FYJ78" s="285"/>
      <c r="FYK78" s="287"/>
      <c r="FYL78" s="287"/>
      <c r="FYM78" s="285"/>
      <c r="FYN78" s="287"/>
      <c r="FYO78" s="287"/>
      <c r="FYP78" s="285"/>
      <c r="FYQ78" s="287"/>
      <c r="FYR78" s="287"/>
      <c r="FYS78" s="285"/>
      <c r="FYT78" s="287"/>
      <c r="FYU78" s="287"/>
      <c r="FYV78" s="285"/>
      <c r="FYW78" s="287"/>
      <c r="FYX78" s="287"/>
      <c r="FYY78" s="285"/>
      <c r="FYZ78" s="286"/>
      <c r="FZA78" s="286"/>
      <c r="FZB78" s="286"/>
      <c r="FZC78" s="287"/>
      <c r="FZD78" s="287"/>
      <c r="FZE78" s="285"/>
      <c r="FZF78" s="286"/>
      <c r="FZG78" s="286"/>
      <c r="FZH78" s="286"/>
      <c r="FZI78" s="287"/>
      <c r="FZJ78" s="287"/>
      <c r="FZK78" s="285"/>
      <c r="FZL78" s="287"/>
      <c r="FZM78" s="287"/>
      <c r="FZN78" s="285"/>
      <c r="FZO78" s="286"/>
      <c r="FZP78" s="286"/>
      <c r="FZQ78" s="286"/>
      <c r="FZR78" s="286"/>
      <c r="FZS78" s="286"/>
      <c r="FZT78" s="286"/>
      <c r="FZU78" s="163"/>
      <c r="FZV78" s="154"/>
      <c r="FZW78" s="287"/>
      <c r="FZX78" s="287"/>
      <c r="FZY78" s="285"/>
      <c r="FZZ78" s="287"/>
      <c r="GAA78" s="287"/>
      <c r="GAB78" s="285"/>
      <c r="GAC78" s="287"/>
      <c r="GAD78" s="287"/>
      <c r="GAE78" s="285"/>
      <c r="GAF78" s="287"/>
      <c r="GAG78" s="287"/>
      <c r="GAH78" s="285"/>
      <c r="GAI78" s="287"/>
      <c r="GAJ78" s="287"/>
      <c r="GAK78" s="285"/>
      <c r="GAL78" s="287"/>
      <c r="GAM78" s="287"/>
      <c r="GAN78" s="285"/>
      <c r="GAO78" s="287"/>
      <c r="GAP78" s="287"/>
      <c r="GAQ78" s="285"/>
      <c r="GAR78" s="287"/>
      <c r="GAS78" s="287"/>
      <c r="GAT78" s="285"/>
      <c r="GAU78" s="287"/>
      <c r="GAV78" s="287"/>
      <c r="GAW78" s="285"/>
      <c r="GAX78" s="287"/>
      <c r="GAY78" s="287"/>
      <c r="GAZ78" s="285"/>
      <c r="GBA78" s="287"/>
      <c r="GBB78" s="287"/>
      <c r="GBC78" s="285"/>
      <c r="GBD78" s="287"/>
      <c r="GBE78" s="287"/>
      <c r="GBF78" s="285"/>
      <c r="GBG78" s="287"/>
      <c r="GBH78" s="287"/>
      <c r="GBI78" s="285"/>
      <c r="GBJ78" s="287"/>
      <c r="GBK78" s="287"/>
      <c r="GBL78" s="285"/>
      <c r="GBM78" s="287"/>
      <c r="GBN78" s="287"/>
      <c r="GBO78" s="285"/>
      <c r="GBP78" s="287"/>
      <c r="GBQ78" s="287"/>
      <c r="GBR78" s="285"/>
      <c r="GBS78" s="287"/>
      <c r="GBT78" s="287"/>
      <c r="GBU78" s="285"/>
      <c r="GBV78" s="287"/>
      <c r="GBW78" s="287"/>
      <c r="GBX78" s="285"/>
      <c r="GBY78" s="287"/>
      <c r="GBZ78" s="287"/>
      <c r="GCA78" s="285"/>
      <c r="GCB78" s="287"/>
      <c r="GCC78" s="287"/>
      <c r="GCD78" s="285"/>
      <c r="GCE78" s="287"/>
      <c r="GCF78" s="287"/>
      <c r="GCG78" s="285"/>
      <c r="GCH78" s="286"/>
      <c r="GCI78" s="286"/>
      <c r="GCJ78" s="286"/>
      <c r="GCK78" s="287"/>
      <c r="GCL78" s="287"/>
      <c r="GCM78" s="285"/>
      <c r="GCN78" s="286"/>
      <c r="GCO78" s="286"/>
      <c r="GCP78" s="286"/>
      <c r="GCQ78" s="287"/>
      <c r="GCR78" s="287"/>
      <c r="GCS78" s="285"/>
      <c r="GCT78" s="287"/>
      <c r="GCU78" s="287"/>
      <c r="GCV78" s="285"/>
      <c r="GCW78" s="286"/>
      <c r="GCX78" s="286"/>
      <c r="GCY78" s="286"/>
      <c r="GCZ78" s="286"/>
      <c r="GDA78" s="286"/>
      <c r="GDB78" s="286"/>
      <c r="GDC78" s="163"/>
      <c r="GDD78" s="154"/>
      <c r="GDE78" s="287"/>
      <c r="GDF78" s="287"/>
      <c r="GDG78" s="285"/>
      <c r="GDH78" s="287"/>
      <c r="GDI78" s="287"/>
      <c r="GDJ78" s="285"/>
      <c r="GDK78" s="287"/>
      <c r="GDL78" s="287"/>
      <c r="GDM78" s="285"/>
      <c r="GDN78" s="287"/>
      <c r="GDO78" s="287"/>
      <c r="GDP78" s="285"/>
      <c r="GDQ78" s="287"/>
      <c r="GDR78" s="287"/>
      <c r="GDS78" s="285"/>
      <c r="GDT78" s="287"/>
      <c r="GDU78" s="287"/>
      <c r="GDV78" s="285"/>
      <c r="GDW78" s="287"/>
      <c r="GDX78" s="287"/>
      <c r="GDY78" s="285"/>
      <c r="GDZ78" s="287"/>
      <c r="GEA78" s="287"/>
      <c r="GEB78" s="285"/>
      <c r="GEC78" s="287"/>
      <c r="GED78" s="287"/>
      <c r="GEE78" s="285"/>
      <c r="GEF78" s="287"/>
      <c r="GEG78" s="287"/>
      <c r="GEH78" s="285"/>
      <c r="GEI78" s="287"/>
      <c r="GEJ78" s="287"/>
      <c r="GEK78" s="285"/>
      <c r="GEL78" s="287"/>
      <c r="GEM78" s="287"/>
      <c r="GEN78" s="285"/>
      <c r="GEO78" s="287"/>
      <c r="GEP78" s="287"/>
      <c r="GEQ78" s="285"/>
      <c r="GER78" s="287"/>
      <c r="GES78" s="287"/>
      <c r="GET78" s="285"/>
      <c r="GEU78" s="287"/>
      <c r="GEV78" s="287"/>
      <c r="GEW78" s="285"/>
      <c r="GEX78" s="287"/>
      <c r="GEY78" s="287"/>
      <c r="GEZ78" s="285"/>
      <c r="GFA78" s="287"/>
      <c r="GFB78" s="287"/>
      <c r="GFC78" s="285"/>
      <c r="GFD78" s="287"/>
      <c r="GFE78" s="287"/>
      <c r="GFF78" s="285"/>
      <c r="GFG78" s="287"/>
      <c r="GFH78" s="287"/>
      <c r="GFI78" s="285"/>
      <c r="GFJ78" s="287"/>
      <c r="GFK78" s="287"/>
      <c r="GFL78" s="285"/>
      <c r="GFM78" s="287"/>
      <c r="GFN78" s="287"/>
      <c r="GFO78" s="285"/>
      <c r="GFP78" s="286"/>
      <c r="GFQ78" s="286"/>
      <c r="GFR78" s="286"/>
      <c r="GFS78" s="287"/>
      <c r="GFT78" s="287"/>
      <c r="GFU78" s="285"/>
      <c r="GFV78" s="286"/>
      <c r="GFW78" s="286"/>
      <c r="GFX78" s="286"/>
      <c r="GFY78" s="287"/>
      <c r="GFZ78" s="287"/>
      <c r="GGA78" s="285"/>
      <c r="GGB78" s="287"/>
      <c r="GGC78" s="287"/>
      <c r="GGD78" s="285"/>
      <c r="GGE78" s="286"/>
      <c r="GGF78" s="286"/>
      <c r="GGG78" s="286"/>
      <c r="GGH78" s="286"/>
      <c r="GGI78" s="286"/>
      <c r="GGJ78" s="286"/>
      <c r="GGK78" s="163"/>
      <c r="GGL78" s="154"/>
      <c r="GGM78" s="287"/>
      <c r="GGN78" s="287"/>
      <c r="GGO78" s="285"/>
      <c r="GGP78" s="287"/>
      <c r="GGQ78" s="287"/>
      <c r="GGR78" s="285"/>
      <c r="GGS78" s="287"/>
      <c r="GGT78" s="287"/>
      <c r="GGU78" s="285"/>
      <c r="GGV78" s="287"/>
      <c r="GGW78" s="287"/>
      <c r="GGX78" s="285"/>
      <c r="GGY78" s="287"/>
      <c r="GGZ78" s="287"/>
      <c r="GHA78" s="285"/>
      <c r="GHB78" s="287"/>
      <c r="GHC78" s="287"/>
      <c r="GHD78" s="285"/>
      <c r="GHE78" s="287"/>
      <c r="GHF78" s="287"/>
      <c r="GHG78" s="285"/>
      <c r="GHH78" s="287"/>
      <c r="GHI78" s="287"/>
      <c r="GHJ78" s="285"/>
      <c r="GHK78" s="287"/>
      <c r="GHL78" s="287"/>
      <c r="GHM78" s="285"/>
      <c r="GHN78" s="287"/>
      <c r="GHO78" s="287"/>
      <c r="GHP78" s="285"/>
      <c r="GHQ78" s="287"/>
      <c r="GHR78" s="287"/>
      <c r="GHS78" s="285"/>
      <c r="GHT78" s="287"/>
      <c r="GHU78" s="287"/>
      <c r="GHV78" s="285"/>
      <c r="GHW78" s="287"/>
      <c r="GHX78" s="287"/>
      <c r="GHY78" s="285"/>
      <c r="GHZ78" s="287"/>
      <c r="GIA78" s="287"/>
      <c r="GIB78" s="285"/>
      <c r="GIC78" s="287"/>
      <c r="GID78" s="287"/>
      <c r="GIE78" s="285"/>
      <c r="GIF78" s="287"/>
      <c r="GIG78" s="287"/>
      <c r="GIH78" s="285"/>
      <c r="GII78" s="287"/>
      <c r="GIJ78" s="287"/>
      <c r="GIK78" s="285"/>
      <c r="GIL78" s="287"/>
      <c r="GIM78" s="287"/>
      <c r="GIN78" s="285"/>
      <c r="GIO78" s="287"/>
      <c r="GIP78" s="287"/>
      <c r="GIQ78" s="285"/>
      <c r="GIR78" s="287"/>
      <c r="GIS78" s="287"/>
      <c r="GIT78" s="285"/>
      <c r="GIU78" s="287"/>
      <c r="GIV78" s="287"/>
      <c r="GIW78" s="285"/>
      <c r="GIX78" s="286"/>
      <c r="GIY78" s="286"/>
      <c r="GIZ78" s="286"/>
      <c r="GJA78" s="287"/>
      <c r="GJB78" s="287"/>
      <c r="GJC78" s="285"/>
      <c r="GJD78" s="286"/>
      <c r="GJE78" s="286"/>
      <c r="GJF78" s="286"/>
      <c r="GJG78" s="287"/>
      <c r="GJH78" s="287"/>
      <c r="GJI78" s="285"/>
      <c r="GJJ78" s="287"/>
      <c r="GJK78" s="287"/>
      <c r="GJL78" s="285"/>
      <c r="GJM78" s="286"/>
      <c r="GJN78" s="286"/>
      <c r="GJO78" s="286"/>
      <c r="GJP78" s="286"/>
      <c r="GJQ78" s="286"/>
      <c r="GJR78" s="286"/>
      <c r="GJS78" s="163"/>
      <c r="GJT78" s="154"/>
      <c r="GJU78" s="287"/>
      <c r="GJV78" s="287"/>
      <c r="GJW78" s="285"/>
      <c r="GJX78" s="287"/>
      <c r="GJY78" s="287"/>
      <c r="GJZ78" s="285"/>
      <c r="GKA78" s="287"/>
      <c r="GKB78" s="287"/>
      <c r="GKC78" s="285"/>
      <c r="GKD78" s="287"/>
      <c r="GKE78" s="287"/>
      <c r="GKF78" s="285"/>
      <c r="GKG78" s="287"/>
      <c r="GKH78" s="287"/>
      <c r="GKI78" s="285"/>
      <c r="GKJ78" s="287"/>
      <c r="GKK78" s="287"/>
      <c r="GKL78" s="285"/>
      <c r="GKM78" s="287"/>
      <c r="GKN78" s="287"/>
      <c r="GKO78" s="285"/>
      <c r="GKP78" s="287"/>
      <c r="GKQ78" s="287"/>
      <c r="GKR78" s="285"/>
      <c r="GKS78" s="287"/>
      <c r="GKT78" s="287"/>
      <c r="GKU78" s="285"/>
      <c r="GKV78" s="287"/>
      <c r="GKW78" s="287"/>
      <c r="GKX78" s="285"/>
      <c r="GKY78" s="287"/>
      <c r="GKZ78" s="287"/>
      <c r="GLA78" s="285"/>
      <c r="GLB78" s="287"/>
      <c r="GLC78" s="287"/>
      <c r="GLD78" s="285"/>
      <c r="GLE78" s="287"/>
      <c r="GLF78" s="287"/>
      <c r="GLG78" s="285"/>
      <c r="GLH78" s="287"/>
      <c r="GLI78" s="287"/>
      <c r="GLJ78" s="285"/>
      <c r="GLK78" s="287"/>
      <c r="GLL78" s="287"/>
      <c r="GLM78" s="285"/>
      <c r="GLN78" s="287"/>
      <c r="GLO78" s="287"/>
      <c r="GLP78" s="285"/>
      <c r="GLQ78" s="287"/>
      <c r="GLR78" s="287"/>
      <c r="GLS78" s="285"/>
      <c r="GLT78" s="287"/>
      <c r="GLU78" s="287"/>
      <c r="GLV78" s="285"/>
      <c r="GLW78" s="287"/>
      <c r="GLX78" s="287"/>
      <c r="GLY78" s="285"/>
      <c r="GLZ78" s="287"/>
      <c r="GMA78" s="287"/>
      <c r="GMB78" s="285"/>
      <c r="GMC78" s="287"/>
      <c r="GMD78" s="287"/>
      <c r="GME78" s="285"/>
      <c r="GMF78" s="286"/>
      <c r="GMG78" s="286"/>
      <c r="GMH78" s="286"/>
      <c r="GMI78" s="287"/>
      <c r="GMJ78" s="287"/>
      <c r="GMK78" s="285"/>
      <c r="GML78" s="286"/>
      <c r="GMM78" s="286"/>
      <c r="GMN78" s="286"/>
      <c r="GMO78" s="287"/>
      <c r="GMP78" s="287"/>
      <c r="GMQ78" s="285"/>
      <c r="GMR78" s="287"/>
      <c r="GMS78" s="287"/>
      <c r="GMT78" s="285"/>
      <c r="GMU78" s="286"/>
      <c r="GMV78" s="286"/>
      <c r="GMW78" s="286"/>
      <c r="GMX78" s="286"/>
      <c r="GMY78" s="286"/>
      <c r="GMZ78" s="286"/>
      <c r="GNA78" s="163"/>
      <c r="GNB78" s="154"/>
      <c r="GNC78" s="287"/>
      <c r="GND78" s="287"/>
      <c r="GNE78" s="285"/>
      <c r="GNF78" s="287"/>
      <c r="GNG78" s="287"/>
      <c r="GNH78" s="285"/>
      <c r="GNI78" s="287"/>
      <c r="GNJ78" s="287"/>
      <c r="GNK78" s="285"/>
      <c r="GNL78" s="287"/>
      <c r="GNM78" s="287"/>
      <c r="GNN78" s="285"/>
      <c r="GNO78" s="287"/>
      <c r="GNP78" s="287"/>
      <c r="GNQ78" s="285"/>
      <c r="GNR78" s="287"/>
      <c r="GNS78" s="287"/>
      <c r="GNT78" s="285"/>
      <c r="GNU78" s="287"/>
      <c r="GNV78" s="287"/>
      <c r="GNW78" s="285"/>
      <c r="GNX78" s="287"/>
      <c r="GNY78" s="287"/>
      <c r="GNZ78" s="285"/>
      <c r="GOA78" s="287"/>
      <c r="GOB78" s="287"/>
      <c r="GOC78" s="285"/>
      <c r="GOD78" s="287"/>
      <c r="GOE78" s="287"/>
      <c r="GOF78" s="285"/>
      <c r="GOG78" s="287"/>
      <c r="GOH78" s="287"/>
      <c r="GOI78" s="285"/>
      <c r="GOJ78" s="287"/>
      <c r="GOK78" s="287"/>
      <c r="GOL78" s="285"/>
      <c r="GOM78" s="287"/>
      <c r="GON78" s="287"/>
      <c r="GOO78" s="285"/>
      <c r="GOP78" s="287"/>
      <c r="GOQ78" s="287"/>
      <c r="GOR78" s="285"/>
      <c r="GOS78" s="287"/>
      <c r="GOT78" s="287"/>
      <c r="GOU78" s="285"/>
      <c r="GOV78" s="287"/>
      <c r="GOW78" s="287"/>
      <c r="GOX78" s="285"/>
      <c r="GOY78" s="287"/>
      <c r="GOZ78" s="287"/>
      <c r="GPA78" s="285"/>
      <c r="GPB78" s="287"/>
      <c r="GPC78" s="287"/>
      <c r="GPD78" s="285"/>
      <c r="GPE78" s="287"/>
      <c r="GPF78" s="287"/>
      <c r="GPG78" s="285"/>
      <c r="GPH78" s="287"/>
      <c r="GPI78" s="287"/>
      <c r="GPJ78" s="285"/>
      <c r="GPK78" s="287"/>
      <c r="GPL78" s="287"/>
      <c r="GPM78" s="285"/>
      <c r="GPN78" s="286"/>
      <c r="GPO78" s="286"/>
      <c r="GPP78" s="286"/>
      <c r="GPQ78" s="287"/>
      <c r="GPR78" s="287"/>
      <c r="GPS78" s="285"/>
      <c r="GPT78" s="286"/>
      <c r="GPU78" s="286"/>
      <c r="GPV78" s="286"/>
      <c r="GPW78" s="287"/>
      <c r="GPX78" s="287"/>
      <c r="GPY78" s="285"/>
      <c r="GPZ78" s="287"/>
      <c r="GQA78" s="287"/>
      <c r="GQB78" s="285"/>
      <c r="GQC78" s="286"/>
      <c r="GQD78" s="286"/>
      <c r="GQE78" s="286"/>
      <c r="GQF78" s="286"/>
      <c r="GQG78" s="286"/>
      <c r="GQH78" s="286"/>
      <c r="GQI78" s="163"/>
      <c r="GQJ78" s="154"/>
      <c r="GQK78" s="287"/>
      <c r="GQL78" s="287"/>
      <c r="GQM78" s="285"/>
      <c r="GQN78" s="287"/>
      <c r="GQO78" s="287"/>
      <c r="GQP78" s="285"/>
      <c r="GQQ78" s="287"/>
      <c r="GQR78" s="287"/>
      <c r="GQS78" s="285"/>
      <c r="GQT78" s="287"/>
      <c r="GQU78" s="287"/>
      <c r="GQV78" s="285"/>
      <c r="GQW78" s="287"/>
      <c r="GQX78" s="287"/>
      <c r="GQY78" s="285"/>
      <c r="GQZ78" s="287"/>
      <c r="GRA78" s="287"/>
      <c r="GRB78" s="285"/>
      <c r="GRC78" s="287"/>
      <c r="GRD78" s="287"/>
      <c r="GRE78" s="285"/>
      <c r="GRF78" s="287"/>
      <c r="GRG78" s="287"/>
      <c r="GRH78" s="285"/>
      <c r="GRI78" s="287"/>
      <c r="GRJ78" s="287"/>
      <c r="GRK78" s="285"/>
      <c r="GRL78" s="287"/>
      <c r="GRM78" s="287"/>
      <c r="GRN78" s="285"/>
      <c r="GRO78" s="287"/>
      <c r="GRP78" s="287"/>
      <c r="GRQ78" s="285"/>
      <c r="GRR78" s="287"/>
      <c r="GRS78" s="287"/>
      <c r="GRT78" s="285"/>
      <c r="GRU78" s="287"/>
      <c r="GRV78" s="287"/>
      <c r="GRW78" s="285"/>
      <c r="GRX78" s="287"/>
      <c r="GRY78" s="287"/>
      <c r="GRZ78" s="285"/>
      <c r="GSA78" s="287"/>
      <c r="GSB78" s="287"/>
      <c r="GSC78" s="285"/>
      <c r="GSD78" s="287"/>
      <c r="GSE78" s="287"/>
      <c r="GSF78" s="285"/>
      <c r="GSG78" s="287"/>
      <c r="GSH78" s="287"/>
      <c r="GSI78" s="285"/>
      <c r="GSJ78" s="287"/>
      <c r="GSK78" s="287"/>
      <c r="GSL78" s="285"/>
      <c r="GSM78" s="287"/>
      <c r="GSN78" s="287"/>
      <c r="GSO78" s="285"/>
      <c r="GSP78" s="287"/>
      <c r="GSQ78" s="287"/>
      <c r="GSR78" s="285"/>
      <c r="GSS78" s="287"/>
      <c r="GST78" s="287"/>
      <c r="GSU78" s="285"/>
      <c r="GSV78" s="286"/>
      <c r="GSW78" s="286"/>
      <c r="GSX78" s="286"/>
      <c r="GSY78" s="287"/>
      <c r="GSZ78" s="287"/>
      <c r="GTA78" s="285"/>
      <c r="GTB78" s="286"/>
      <c r="GTC78" s="286"/>
      <c r="GTD78" s="286"/>
      <c r="GTE78" s="287"/>
      <c r="GTF78" s="287"/>
      <c r="GTG78" s="285"/>
      <c r="GTH78" s="287"/>
      <c r="GTI78" s="287"/>
      <c r="GTJ78" s="285"/>
      <c r="GTK78" s="286"/>
      <c r="GTL78" s="286"/>
      <c r="GTM78" s="286"/>
      <c r="GTN78" s="286"/>
      <c r="GTO78" s="286"/>
      <c r="GTP78" s="286"/>
      <c r="GTQ78" s="163"/>
      <c r="GTR78" s="154"/>
      <c r="GTS78" s="287"/>
      <c r="GTT78" s="287"/>
      <c r="GTU78" s="285"/>
      <c r="GTV78" s="287"/>
      <c r="GTW78" s="287"/>
      <c r="GTX78" s="285"/>
      <c r="GTY78" s="287"/>
      <c r="GTZ78" s="287"/>
      <c r="GUA78" s="285"/>
      <c r="GUB78" s="287"/>
      <c r="GUC78" s="287"/>
      <c r="GUD78" s="285"/>
      <c r="GUE78" s="287"/>
      <c r="GUF78" s="287"/>
      <c r="GUG78" s="285"/>
      <c r="GUH78" s="287"/>
      <c r="GUI78" s="287"/>
      <c r="GUJ78" s="285"/>
      <c r="GUK78" s="287"/>
      <c r="GUL78" s="287"/>
      <c r="GUM78" s="285"/>
      <c r="GUN78" s="287"/>
      <c r="GUO78" s="287"/>
      <c r="GUP78" s="285"/>
      <c r="GUQ78" s="287"/>
      <c r="GUR78" s="287"/>
      <c r="GUS78" s="285"/>
      <c r="GUT78" s="287"/>
      <c r="GUU78" s="287"/>
      <c r="GUV78" s="285"/>
      <c r="GUW78" s="287"/>
      <c r="GUX78" s="287"/>
      <c r="GUY78" s="285"/>
      <c r="GUZ78" s="287"/>
      <c r="GVA78" s="287"/>
      <c r="GVB78" s="285"/>
      <c r="GVC78" s="287"/>
      <c r="GVD78" s="287"/>
      <c r="GVE78" s="285"/>
      <c r="GVF78" s="287"/>
      <c r="GVG78" s="287"/>
      <c r="GVH78" s="285"/>
      <c r="GVI78" s="287"/>
      <c r="GVJ78" s="287"/>
      <c r="GVK78" s="285"/>
      <c r="GVL78" s="287"/>
      <c r="GVM78" s="287"/>
      <c r="GVN78" s="285"/>
      <c r="GVO78" s="287"/>
      <c r="GVP78" s="287"/>
      <c r="GVQ78" s="285"/>
      <c r="GVR78" s="287"/>
      <c r="GVS78" s="287"/>
      <c r="GVT78" s="285"/>
      <c r="GVU78" s="287"/>
      <c r="GVV78" s="287"/>
      <c r="GVW78" s="285"/>
      <c r="GVX78" s="287"/>
      <c r="GVY78" s="287"/>
      <c r="GVZ78" s="285"/>
      <c r="GWA78" s="287"/>
      <c r="GWB78" s="287"/>
      <c r="GWC78" s="285"/>
      <c r="GWD78" s="286"/>
      <c r="GWE78" s="286"/>
      <c r="GWF78" s="286"/>
      <c r="GWG78" s="287"/>
      <c r="GWH78" s="287"/>
      <c r="GWI78" s="285"/>
      <c r="GWJ78" s="286"/>
      <c r="GWK78" s="286"/>
      <c r="GWL78" s="286"/>
      <c r="GWM78" s="287"/>
      <c r="GWN78" s="287"/>
      <c r="GWO78" s="285"/>
      <c r="GWP78" s="287"/>
      <c r="GWQ78" s="287"/>
      <c r="GWR78" s="285"/>
      <c r="GWS78" s="286"/>
      <c r="GWT78" s="286"/>
      <c r="GWU78" s="286"/>
      <c r="GWV78" s="286"/>
      <c r="GWW78" s="286"/>
      <c r="GWX78" s="286"/>
      <c r="GWY78" s="163"/>
      <c r="GWZ78" s="154"/>
      <c r="GXA78" s="287"/>
      <c r="GXB78" s="287"/>
      <c r="GXC78" s="285"/>
      <c r="GXD78" s="287"/>
      <c r="GXE78" s="287"/>
      <c r="GXF78" s="285"/>
      <c r="GXG78" s="287"/>
      <c r="GXH78" s="287"/>
      <c r="GXI78" s="285"/>
      <c r="GXJ78" s="287"/>
      <c r="GXK78" s="287"/>
      <c r="GXL78" s="285"/>
      <c r="GXM78" s="287"/>
      <c r="GXN78" s="287"/>
      <c r="GXO78" s="285"/>
      <c r="GXP78" s="287"/>
      <c r="GXQ78" s="287"/>
      <c r="GXR78" s="285"/>
      <c r="GXS78" s="287"/>
      <c r="GXT78" s="287"/>
      <c r="GXU78" s="285"/>
      <c r="GXV78" s="287"/>
      <c r="GXW78" s="287"/>
      <c r="GXX78" s="285"/>
      <c r="GXY78" s="287"/>
      <c r="GXZ78" s="287"/>
      <c r="GYA78" s="285"/>
      <c r="GYB78" s="287"/>
      <c r="GYC78" s="287"/>
      <c r="GYD78" s="285"/>
      <c r="GYE78" s="287"/>
      <c r="GYF78" s="287"/>
      <c r="GYG78" s="285"/>
      <c r="GYH78" s="287"/>
      <c r="GYI78" s="287"/>
      <c r="GYJ78" s="285"/>
      <c r="GYK78" s="287"/>
      <c r="GYL78" s="287"/>
      <c r="GYM78" s="285"/>
      <c r="GYN78" s="287"/>
      <c r="GYO78" s="287"/>
      <c r="GYP78" s="285"/>
      <c r="GYQ78" s="287"/>
      <c r="GYR78" s="287"/>
      <c r="GYS78" s="285"/>
      <c r="GYT78" s="287"/>
      <c r="GYU78" s="287"/>
      <c r="GYV78" s="285"/>
      <c r="GYW78" s="287"/>
      <c r="GYX78" s="287"/>
      <c r="GYY78" s="285"/>
      <c r="GYZ78" s="287"/>
      <c r="GZA78" s="287"/>
      <c r="GZB78" s="285"/>
      <c r="GZC78" s="287"/>
      <c r="GZD78" s="287"/>
      <c r="GZE78" s="285"/>
      <c r="GZF78" s="287"/>
      <c r="GZG78" s="287"/>
      <c r="GZH78" s="285"/>
      <c r="GZI78" s="287"/>
      <c r="GZJ78" s="287"/>
      <c r="GZK78" s="285"/>
      <c r="GZL78" s="286"/>
      <c r="GZM78" s="286"/>
      <c r="GZN78" s="286"/>
      <c r="GZO78" s="287"/>
      <c r="GZP78" s="287"/>
      <c r="GZQ78" s="285"/>
      <c r="GZR78" s="286"/>
      <c r="GZS78" s="286"/>
      <c r="GZT78" s="286"/>
      <c r="GZU78" s="287"/>
      <c r="GZV78" s="287"/>
      <c r="GZW78" s="285"/>
      <c r="GZX78" s="287"/>
      <c r="GZY78" s="287"/>
      <c r="GZZ78" s="285"/>
      <c r="HAA78" s="286"/>
      <c r="HAB78" s="286"/>
      <c r="HAC78" s="286"/>
      <c r="HAD78" s="286"/>
      <c r="HAE78" s="286"/>
      <c r="HAF78" s="286"/>
      <c r="HAG78" s="163"/>
      <c r="HAH78" s="154"/>
      <c r="HAI78" s="287"/>
      <c r="HAJ78" s="287"/>
      <c r="HAK78" s="285"/>
      <c r="HAL78" s="287"/>
      <c r="HAM78" s="287"/>
      <c r="HAN78" s="285"/>
      <c r="HAO78" s="287"/>
      <c r="HAP78" s="287"/>
      <c r="HAQ78" s="285"/>
      <c r="HAR78" s="287"/>
      <c r="HAS78" s="287"/>
      <c r="HAT78" s="285"/>
      <c r="HAU78" s="287"/>
      <c r="HAV78" s="287"/>
      <c r="HAW78" s="285"/>
      <c r="HAX78" s="287"/>
      <c r="HAY78" s="287"/>
      <c r="HAZ78" s="285"/>
      <c r="HBA78" s="287"/>
      <c r="HBB78" s="287"/>
      <c r="HBC78" s="285"/>
      <c r="HBD78" s="287"/>
      <c r="HBE78" s="287"/>
      <c r="HBF78" s="285"/>
      <c r="HBG78" s="287"/>
      <c r="HBH78" s="287"/>
      <c r="HBI78" s="285"/>
      <c r="HBJ78" s="287"/>
      <c r="HBK78" s="287"/>
      <c r="HBL78" s="285"/>
      <c r="HBM78" s="287"/>
      <c r="HBN78" s="287"/>
      <c r="HBO78" s="285"/>
      <c r="HBP78" s="287"/>
      <c r="HBQ78" s="287"/>
      <c r="HBR78" s="285"/>
      <c r="HBS78" s="287"/>
      <c r="HBT78" s="287"/>
      <c r="HBU78" s="285"/>
      <c r="HBV78" s="287"/>
      <c r="HBW78" s="287"/>
      <c r="HBX78" s="285"/>
      <c r="HBY78" s="287"/>
      <c r="HBZ78" s="287"/>
      <c r="HCA78" s="285"/>
      <c r="HCB78" s="287"/>
      <c r="HCC78" s="287"/>
      <c r="HCD78" s="285"/>
      <c r="HCE78" s="287"/>
      <c r="HCF78" s="287"/>
      <c r="HCG78" s="285"/>
      <c r="HCH78" s="287"/>
      <c r="HCI78" s="287"/>
      <c r="HCJ78" s="285"/>
      <c r="HCK78" s="287"/>
      <c r="HCL78" s="287"/>
      <c r="HCM78" s="285"/>
      <c r="HCN78" s="287"/>
      <c r="HCO78" s="287"/>
      <c r="HCP78" s="285"/>
      <c r="HCQ78" s="287"/>
      <c r="HCR78" s="287"/>
      <c r="HCS78" s="285"/>
      <c r="HCT78" s="286"/>
      <c r="HCU78" s="286"/>
      <c r="HCV78" s="286"/>
      <c r="HCW78" s="287"/>
      <c r="HCX78" s="287"/>
      <c r="HCY78" s="285"/>
      <c r="HCZ78" s="286"/>
      <c r="HDA78" s="286"/>
      <c r="HDB78" s="286"/>
      <c r="HDC78" s="287"/>
      <c r="HDD78" s="287"/>
      <c r="HDE78" s="285"/>
      <c r="HDF78" s="287"/>
      <c r="HDG78" s="287"/>
      <c r="HDH78" s="285"/>
      <c r="HDI78" s="286"/>
      <c r="HDJ78" s="286"/>
      <c r="HDK78" s="286"/>
      <c r="HDL78" s="286"/>
      <c r="HDM78" s="286"/>
      <c r="HDN78" s="286"/>
      <c r="HDO78" s="163"/>
      <c r="HDP78" s="154"/>
      <c r="HDQ78" s="287"/>
      <c r="HDR78" s="287"/>
      <c r="HDS78" s="285"/>
      <c r="HDT78" s="287"/>
      <c r="HDU78" s="287"/>
      <c r="HDV78" s="285"/>
      <c r="HDW78" s="287"/>
      <c r="HDX78" s="287"/>
      <c r="HDY78" s="285"/>
      <c r="HDZ78" s="287"/>
      <c r="HEA78" s="287"/>
      <c r="HEB78" s="285"/>
      <c r="HEC78" s="287"/>
      <c r="HED78" s="287"/>
      <c r="HEE78" s="285"/>
      <c r="HEF78" s="287"/>
      <c r="HEG78" s="287"/>
      <c r="HEH78" s="285"/>
      <c r="HEI78" s="287"/>
      <c r="HEJ78" s="287"/>
      <c r="HEK78" s="285"/>
      <c r="HEL78" s="287"/>
      <c r="HEM78" s="287"/>
      <c r="HEN78" s="285"/>
      <c r="HEO78" s="287"/>
      <c r="HEP78" s="287"/>
      <c r="HEQ78" s="285"/>
      <c r="HER78" s="287"/>
      <c r="HES78" s="287"/>
      <c r="HET78" s="285"/>
      <c r="HEU78" s="287"/>
      <c r="HEV78" s="287"/>
      <c r="HEW78" s="285"/>
      <c r="HEX78" s="287"/>
      <c r="HEY78" s="287"/>
      <c r="HEZ78" s="285"/>
      <c r="HFA78" s="287"/>
      <c r="HFB78" s="287"/>
      <c r="HFC78" s="285"/>
      <c r="HFD78" s="287"/>
      <c r="HFE78" s="287"/>
      <c r="HFF78" s="285"/>
      <c r="HFG78" s="287"/>
      <c r="HFH78" s="287"/>
      <c r="HFI78" s="285"/>
      <c r="HFJ78" s="287"/>
      <c r="HFK78" s="287"/>
      <c r="HFL78" s="285"/>
      <c r="HFM78" s="287"/>
      <c r="HFN78" s="287"/>
      <c r="HFO78" s="285"/>
      <c r="HFP78" s="287"/>
      <c r="HFQ78" s="287"/>
      <c r="HFR78" s="285"/>
      <c r="HFS78" s="287"/>
      <c r="HFT78" s="287"/>
      <c r="HFU78" s="285"/>
      <c r="HFV78" s="287"/>
      <c r="HFW78" s="287"/>
      <c r="HFX78" s="285"/>
      <c r="HFY78" s="287"/>
      <c r="HFZ78" s="287"/>
      <c r="HGA78" s="285"/>
      <c r="HGB78" s="286"/>
      <c r="HGC78" s="286"/>
      <c r="HGD78" s="286"/>
      <c r="HGE78" s="287"/>
      <c r="HGF78" s="287"/>
      <c r="HGG78" s="285"/>
      <c r="HGH78" s="286"/>
      <c r="HGI78" s="286"/>
      <c r="HGJ78" s="286"/>
      <c r="HGK78" s="287"/>
      <c r="HGL78" s="287"/>
      <c r="HGM78" s="285"/>
      <c r="HGN78" s="287"/>
      <c r="HGO78" s="287"/>
      <c r="HGP78" s="285"/>
      <c r="HGQ78" s="286"/>
      <c r="HGR78" s="286"/>
      <c r="HGS78" s="286"/>
      <c r="HGT78" s="286"/>
      <c r="HGU78" s="286"/>
      <c r="HGV78" s="286"/>
      <c r="HGW78" s="163"/>
      <c r="HGX78" s="154"/>
      <c r="HGY78" s="287"/>
      <c r="HGZ78" s="287"/>
      <c r="HHA78" s="285"/>
      <c r="HHB78" s="287"/>
      <c r="HHC78" s="287"/>
      <c r="HHD78" s="285"/>
      <c r="HHE78" s="287"/>
      <c r="HHF78" s="287"/>
      <c r="HHG78" s="285"/>
      <c r="HHH78" s="287"/>
      <c r="HHI78" s="287"/>
      <c r="HHJ78" s="285"/>
      <c r="HHK78" s="287"/>
      <c r="HHL78" s="287"/>
      <c r="HHM78" s="285"/>
      <c r="HHN78" s="287"/>
      <c r="HHO78" s="287"/>
      <c r="HHP78" s="285"/>
      <c r="HHQ78" s="287"/>
      <c r="HHR78" s="287"/>
      <c r="HHS78" s="285"/>
      <c r="HHT78" s="287"/>
      <c r="HHU78" s="287"/>
      <c r="HHV78" s="285"/>
      <c r="HHW78" s="287"/>
      <c r="HHX78" s="287"/>
      <c r="HHY78" s="285"/>
      <c r="HHZ78" s="287"/>
      <c r="HIA78" s="287"/>
      <c r="HIB78" s="285"/>
      <c r="HIC78" s="287"/>
      <c r="HID78" s="287"/>
      <c r="HIE78" s="285"/>
      <c r="HIF78" s="287"/>
      <c r="HIG78" s="287"/>
      <c r="HIH78" s="285"/>
      <c r="HII78" s="287"/>
      <c r="HIJ78" s="287"/>
      <c r="HIK78" s="285"/>
      <c r="HIL78" s="287"/>
      <c r="HIM78" s="287"/>
      <c r="HIN78" s="285"/>
      <c r="HIO78" s="287"/>
      <c r="HIP78" s="287"/>
      <c r="HIQ78" s="285"/>
      <c r="HIR78" s="287"/>
      <c r="HIS78" s="287"/>
      <c r="HIT78" s="285"/>
      <c r="HIU78" s="287"/>
      <c r="HIV78" s="287"/>
      <c r="HIW78" s="285"/>
      <c r="HIX78" s="287"/>
      <c r="HIY78" s="287"/>
      <c r="HIZ78" s="285"/>
      <c r="HJA78" s="287"/>
      <c r="HJB78" s="287"/>
      <c r="HJC78" s="285"/>
      <c r="HJD78" s="287"/>
      <c r="HJE78" s="287"/>
      <c r="HJF78" s="285"/>
      <c r="HJG78" s="287"/>
      <c r="HJH78" s="287"/>
      <c r="HJI78" s="285"/>
      <c r="HJJ78" s="286"/>
      <c r="HJK78" s="286"/>
      <c r="HJL78" s="286"/>
      <c r="HJM78" s="287"/>
      <c r="HJN78" s="287"/>
      <c r="HJO78" s="285"/>
      <c r="HJP78" s="286"/>
      <c r="HJQ78" s="286"/>
      <c r="HJR78" s="286"/>
      <c r="HJS78" s="287"/>
      <c r="HJT78" s="287"/>
      <c r="HJU78" s="285"/>
      <c r="HJV78" s="287"/>
      <c r="HJW78" s="287"/>
      <c r="HJX78" s="285"/>
      <c r="HJY78" s="286"/>
      <c r="HJZ78" s="286"/>
      <c r="HKA78" s="286"/>
      <c r="HKB78" s="286"/>
      <c r="HKC78" s="286"/>
      <c r="HKD78" s="286"/>
      <c r="HKE78" s="163"/>
      <c r="HKF78" s="154"/>
      <c r="HKG78" s="287"/>
      <c r="HKH78" s="287"/>
      <c r="HKI78" s="285"/>
      <c r="HKJ78" s="287"/>
      <c r="HKK78" s="287"/>
      <c r="HKL78" s="285"/>
      <c r="HKM78" s="287"/>
      <c r="HKN78" s="287"/>
      <c r="HKO78" s="285"/>
      <c r="HKP78" s="287"/>
      <c r="HKQ78" s="287"/>
      <c r="HKR78" s="285"/>
      <c r="HKS78" s="287"/>
      <c r="HKT78" s="287"/>
      <c r="HKU78" s="285"/>
      <c r="HKV78" s="287"/>
      <c r="HKW78" s="287"/>
      <c r="HKX78" s="285"/>
      <c r="HKY78" s="287"/>
      <c r="HKZ78" s="287"/>
      <c r="HLA78" s="285"/>
      <c r="HLB78" s="287"/>
      <c r="HLC78" s="287"/>
      <c r="HLD78" s="285"/>
      <c r="HLE78" s="287"/>
      <c r="HLF78" s="287"/>
      <c r="HLG78" s="285"/>
      <c r="HLH78" s="287"/>
      <c r="HLI78" s="287"/>
      <c r="HLJ78" s="285"/>
      <c r="HLK78" s="287"/>
      <c r="HLL78" s="287"/>
      <c r="HLM78" s="285"/>
      <c r="HLN78" s="287"/>
      <c r="HLO78" s="287"/>
      <c r="HLP78" s="285"/>
      <c r="HLQ78" s="287"/>
      <c r="HLR78" s="287"/>
      <c r="HLS78" s="285"/>
      <c r="HLT78" s="287"/>
      <c r="HLU78" s="287"/>
      <c r="HLV78" s="285"/>
      <c r="HLW78" s="287"/>
      <c r="HLX78" s="287"/>
      <c r="HLY78" s="285"/>
      <c r="HLZ78" s="287"/>
      <c r="HMA78" s="287"/>
      <c r="HMB78" s="285"/>
      <c r="HMC78" s="287"/>
      <c r="HMD78" s="287"/>
      <c r="HME78" s="285"/>
      <c r="HMF78" s="287"/>
      <c r="HMG78" s="287"/>
      <c r="HMH78" s="285"/>
      <c r="HMI78" s="287"/>
      <c r="HMJ78" s="287"/>
      <c r="HMK78" s="285"/>
      <c r="HML78" s="287"/>
      <c r="HMM78" s="287"/>
      <c r="HMN78" s="285"/>
      <c r="HMO78" s="287"/>
      <c r="HMP78" s="287"/>
      <c r="HMQ78" s="285"/>
      <c r="HMR78" s="286"/>
      <c r="HMS78" s="286"/>
      <c r="HMT78" s="286"/>
      <c r="HMU78" s="287"/>
      <c r="HMV78" s="287"/>
      <c r="HMW78" s="285"/>
      <c r="HMX78" s="286"/>
      <c r="HMY78" s="286"/>
      <c r="HMZ78" s="286"/>
      <c r="HNA78" s="287"/>
      <c r="HNB78" s="287"/>
      <c r="HNC78" s="285"/>
      <c r="HND78" s="287"/>
      <c r="HNE78" s="287"/>
      <c r="HNF78" s="285"/>
      <c r="HNG78" s="286"/>
      <c r="HNH78" s="286"/>
      <c r="HNI78" s="286"/>
      <c r="HNJ78" s="286"/>
      <c r="HNK78" s="286"/>
      <c r="HNL78" s="286"/>
      <c r="HNM78" s="163"/>
      <c r="HNN78" s="154"/>
      <c r="HNO78" s="287"/>
      <c r="HNP78" s="287"/>
      <c r="HNQ78" s="285"/>
      <c r="HNR78" s="287"/>
      <c r="HNS78" s="287"/>
      <c r="HNT78" s="285"/>
      <c r="HNU78" s="287"/>
      <c r="HNV78" s="287"/>
      <c r="HNW78" s="285"/>
      <c r="HNX78" s="287"/>
      <c r="HNY78" s="287"/>
      <c r="HNZ78" s="285"/>
      <c r="HOA78" s="287"/>
      <c r="HOB78" s="287"/>
      <c r="HOC78" s="285"/>
      <c r="HOD78" s="287"/>
      <c r="HOE78" s="287"/>
      <c r="HOF78" s="285"/>
      <c r="HOG78" s="287"/>
      <c r="HOH78" s="287"/>
      <c r="HOI78" s="285"/>
      <c r="HOJ78" s="287"/>
      <c r="HOK78" s="287"/>
      <c r="HOL78" s="285"/>
      <c r="HOM78" s="287"/>
      <c r="HON78" s="287"/>
      <c r="HOO78" s="285"/>
      <c r="HOP78" s="287"/>
      <c r="HOQ78" s="287"/>
      <c r="HOR78" s="285"/>
      <c r="HOS78" s="287"/>
      <c r="HOT78" s="287"/>
      <c r="HOU78" s="285"/>
      <c r="HOV78" s="287"/>
      <c r="HOW78" s="287"/>
      <c r="HOX78" s="285"/>
      <c r="HOY78" s="287"/>
      <c r="HOZ78" s="287"/>
      <c r="HPA78" s="285"/>
      <c r="HPB78" s="287"/>
      <c r="HPC78" s="287"/>
      <c r="HPD78" s="285"/>
      <c r="HPE78" s="287"/>
      <c r="HPF78" s="287"/>
      <c r="HPG78" s="285"/>
      <c r="HPH78" s="287"/>
      <c r="HPI78" s="287"/>
      <c r="HPJ78" s="285"/>
      <c r="HPK78" s="287"/>
      <c r="HPL78" s="287"/>
      <c r="HPM78" s="285"/>
      <c r="HPN78" s="287"/>
      <c r="HPO78" s="287"/>
      <c r="HPP78" s="285"/>
      <c r="HPQ78" s="287"/>
      <c r="HPR78" s="287"/>
      <c r="HPS78" s="285"/>
      <c r="HPT78" s="287"/>
      <c r="HPU78" s="287"/>
      <c r="HPV78" s="285"/>
      <c r="HPW78" s="287"/>
      <c r="HPX78" s="287"/>
      <c r="HPY78" s="285"/>
      <c r="HPZ78" s="286"/>
      <c r="HQA78" s="286"/>
      <c r="HQB78" s="286"/>
      <c r="HQC78" s="287"/>
      <c r="HQD78" s="287"/>
      <c r="HQE78" s="285"/>
      <c r="HQF78" s="286"/>
      <c r="HQG78" s="286"/>
      <c r="HQH78" s="286"/>
      <c r="HQI78" s="287"/>
      <c r="HQJ78" s="287"/>
      <c r="HQK78" s="285"/>
      <c r="HQL78" s="287"/>
      <c r="HQM78" s="287"/>
      <c r="HQN78" s="285"/>
      <c r="HQO78" s="286"/>
      <c r="HQP78" s="286"/>
      <c r="HQQ78" s="286"/>
      <c r="HQR78" s="286"/>
      <c r="HQS78" s="286"/>
      <c r="HQT78" s="286"/>
      <c r="HQU78" s="163"/>
      <c r="HQV78" s="154"/>
      <c r="HQW78" s="287"/>
      <c r="HQX78" s="287"/>
      <c r="HQY78" s="285"/>
      <c r="HQZ78" s="287"/>
      <c r="HRA78" s="287"/>
      <c r="HRB78" s="285"/>
      <c r="HRC78" s="287"/>
      <c r="HRD78" s="287"/>
      <c r="HRE78" s="285"/>
      <c r="HRF78" s="287"/>
      <c r="HRG78" s="287"/>
      <c r="HRH78" s="285"/>
      <c r="HRI78" s="287"/>
      <c r="HRJ78" s="287"/>
      <c r="HRK78" s="285"/>
      <c r="HRL78" s="287"/>
      <c r="HRM78" s="287"/>
      <c r="HRN78" s="285"/>
      <c r="HRO78" s="287"/>
      <c r="HRP78" s="287"/>
      <c r="HRQ78" s="285"/>
      <c r="HRR78" s="287"/>
      <c r="HRS78" s="287"/>
      <c r="HRT78" s="285"/>
      <c r="HRU78" s="287"/>
      <c r="HRV78" s="287"/>
      <c r="HRW78" s="285"/>
      <c r="HRX78" s="287"/>
      <c r="HRY78" s="287"/>
      <c r="HRZ78" s="285"/>
      <c r="HSA78" s="287"/>
      <c r="HSB78" s="287"/>
      <c r="HSC78" s="285"/>
      <c r="HSD78" s="287"/>
      <c r="HSE78" s="287"/>
      <c r="HSF78" s="285"/>
      <c r="HSG78" s="287"/>
      <c r="HSH78" s="287"/>
      <c r="HSI78" s="285"/>
      <c r="HSJ78" s="287"/>
      <c r="HSK78" s="287"/>
      <c r="HSL78" s="285"/>
      <c r="HSM78" s="287"/>
      <c r="HSN78" s="287"/>
      <c r="HSO78" s="285"/>
      <c r="HSP78" s="287"/>
      <c r="HSQ78" s="287"/>
      <c r="HSR78" s="285"/>
      <c r="HSS78" s="287"/>
      <c r="HST78" s="287"/>
      <c r="HSU78" s="285"/>
      <c r="HSV78" s="287"/>
      <c r="HSW78" s="287"/>
      <c r="HSX78" s="285"/>
      <c r="HSY78" s="287"/>
      <c r="HSZ78" s="287"/>
      <c r="HTA78" s="285"/>
      <c r="HTB78" s="287"/>
      <c r="HTC78" s="287"/>
      <c r="HTD78" s="285"/>
      <c r="HTE78" s="287"/>
      <c r="HTF78" s="287"/>
      <c r="HTG78" s="285"/>
      <c r="HTH78" s="286"/>
      <c r="HTI78" s="286"/>
      <c r="HTJ78" s="286"/>
      <c r="HTK78" s="287"/>
      <c r="HTL78" s="287"/>
      <c r="HTM78" s="285"/>
      <c r="HTN78" s="286"/>
      <c r="HTO78" s="286"/>
      <c r="HTP78" s="286"/>
      <c r="HTQ78" s="287"/>
      <c r="HTR78" s="287"/>
      <c r="HTS78" s="285"/>
      <c r="HTT78" s="287"/>
      <c r="HTU78" s="287"/>
      <c r="HTV78" s="285"/>
      <c r="HTW78" s="286"/>
      <c r="HTX78" s="286"/>
      <c r="HTY78" s="286"/>
      <c r="HTZ78" s="286"/>
      <c r="HUA78" s="286"/>
      <c r="HUB78" s="286"/>
      <c r="HUC78" s="163"/>
      <c r="HUD78" s="154"/>
      <c r="HUE78" s="287"/>
      <c r="HUF78" s="287"/>
      <c r="HUG78" s="285"/>
      <c r="HUH78" s="287"/>
      <c r="HUI78" s="287"/>
      <c r="HUJ78" s="285"/>
      <c r="HUK78" s="287"/>
      <c r="HUL78" s="287"/>
      <c r="HUM78" s="285"/>
      <c r="HUN78" s="287"/>
      <c r="HUO78" s="287"/>
      <c r="HUP78" s="285"/>
      <c r="HUQ78" s="287"/>
      <c r="HUR78" s="287"/>
      <c r="HUS78" s="285"/>
      <c r="HUT78" s="287"/>
      <c r="HUU78" s="287"/>
      <c r="HUV78" s="285"/>
      <c r="HUW78" s="287"/>
      <c r="HUX78" s="287"/>
      <c r="HUY78" s="285"/>
      <c r="HUZ78" s="287"/>
      <c r="HVA78" s="287"/>
      <c r="HVB78" s="285"/>
      <c r="HVC78" s="287"/>
      <c r="HVD78" s="287"/>
      <c r="HVE78" s="285"/>
      <c r="HVF78" s="287"/>
      <c r="HVG78" s="287"/>
      <c r="HVH78" s="285"/>
      <c r="HVI78" s="287"/>
      <c r="HVJ78" s="287"/>
      <c r="HVK78" s="285"/>
      <c r="HVL78" s="287"/>
      <c r="HVM78" s="287"/>
      <c r="HVN78" s="285"/>
      <c r="HVO78" s="287"/>
      <c r="HVP78" s="287"/>
      <c r="HVQ78" s="285"/>
      <c r="HVR78" s="287"/>
      <c r="HVS78" s="287"/>
      <c r="HVT78" s="285"/>
      <c r="HVU78" s="287"/>
      <c r="HVV78" s="287"/>
      <c r="HVW78" s="285"/>
      <c r="HVX78" s="287"/>
      <c r="HVY78" s="287"/>
      <c r="HVZ78" s="285"/>
      <c r="HWA78" s="287"/>
      <c r="HWB78" s="287"/>
      <c r="HWC78" s="285"/>
      <c r="HWD78" s="287"/>
      <c r="HWE78" s="287"/>
      <c r="HWF78" s="285"/>
      <c r="HWG78" s="287"/>
      <c r="HWH78" s="287"/>
      <c r="HWI78" s="285"/>
      <c r="HWJ78" s="287"/>
      <c r="HWK78" s="287"/>
      <c r="HWL78" s="285"/>
      <c r="HWM78" s="287"/>
      <c r="HWN78" s="287"/>
      <c r="HWO78" s="285"/>
      <c r="HWP78" s="286"/>
      <c r="HWQ78" s="286"/>
      <c r="HWR78" s="286"/>
      <c r="HWS78" s="287"/>
      <c r="HWT78" s="287"/>
      <c r="HWU78" s="285"/>
      <c r="HWV78" s="286"/>
      <c r="HWW78" s="286"/>
      <c r="HWX78" s="286"/>
      <c r="HWY78" s="287"/>
      <c r="HWZ78" s="287"/>
      <c r="HXA78" s="285"/>
      <c r="HXB78" s="287"/>
      <c r="HXC78" s="287"/>
      <c r="HXD78" s="285"/>
      <c r="HXE78" s="286"/>
      <c r="HXF78" s="286"/>
      <c r="HXG78" s="286"/>
      <c r="HXH78" s="286"/>
      <c r="HXI78" s="286"/>
      <c r="HXJ78" s="286"/>
      <c r="HXK78" s="163"/>
      <c r="HXL78" s="154"/>
      <c r="HXM78" s="287"/>
      <c r="HXN78" s="287"/>
      <c r="HXO78" s="285"/>
      <c r="HXP78" s="287"/>
      <c r="HXQ78" s="287"/>
      <c r="HXR78" s="285"/>
      <c r="HXS78" s="287"/>
      <c r="HXT78" s="287"/>
      <c r="HXU78" s="285"/>
      <c r="HXV78" s="287"/>
      <c r="HXW78" s="287"/>
      <c r="HXX78" s="285"/>
      <c r="HXY78" s="287"/>
      <c r="HXZ78" s="287"/>
      <c r="HYA78" s="285"/>
      <c r="HYB78" s="287"/>
      <c r="HYC78" s="287"/>
      <c r="HYD78" s="285"/>
      <c r="HYE78" s="287"/>
      <c r="HYF78" s="287"/>
      <c r="HYG78" s="285"/>
      <c r="HYH78" s="287"/>
      <c r="HYI78" s="287"/>
      <c r="HYJ78" s="285"/>
      <c r="HYK78" s="287"/>
      <c r="HYL78" s="287"/>
      <c r="HYM78" s="285"/>
      <c r="HYN78" s="287"/>
      <c r="HYO78" s="287"/>
      <c r="HYP78" s="285"/>
      <c r="HYQ78" s="287"/>
      <c r="HYR78" s="287"/>
      <c r="HYS78" s="285"/>
      <c r="HYT78" s="287"/>
      <c r="HYU78" s="287"/>
      <c r="HYV78" s="285"/>
      <c r="HYW78" s="287"/>
      <c r="HYX78" s="287"/>
      <c r="HYY78" s="285"/>
      <c r="HYZ78" s="287"/>
      <c r="HZA78" s="287"/>
      <c r="HZB78" s="285"/>
      <c r="HZC78" s="287"/>
      <c r="HZD78" s="287"/>
      <c r="HZE78" s="285"/>
      <c r="HZF78" s="287"/>
      <c r="HZG78" s="287"/>
      <c r="HZH78" s="285"/>
      <c r="HZI78" s="287"/>
      <c r="HZJ78" s="287"/>
      <c r="HZK78" s="285"/>
      <c r="HZL78" s="287"/>
      <c r="HZM78" s="287"/>
      <c r="HZN78" s="285"/>
      <c r="HZO78" s="287"/>
      <c r="HZP78" s="287"/>
      <c r="HZQ78" s="285"/>
      <c r="HZR78" s="287"/>
      <c r="HZS78" s="287"/>
      <c r="HZT78" s="285"/>
      <c r="HZU78" s="287"/>
      <c r="HZV78" s="287"/>
      <c r="HZW78" s="285"/>
      <c r="HZX78" s="286"/>
      <c r="HZY78" s="286"/>
      <c r="HZZ78" s="286"/>
      <c r="IAA78" s="287"/>
      <c r="IAB78" s="287"/>
      <c r="IAC78" s="285"/>
      <c r="IAD78" s="286"/>
      <c r="IAE78" s="286"/>
      <c r="IAF78" s="286"/>
      <c r="IAG78" s="287"/>
      <c r="IAH78" s="287"/>
      <c r="IAI78" s="285"/>
      <c r="IAJ78" s="287"/>
      <c r="IAK78" s="287"/>
      <c r="IAL78" s="285"/>
      <c r="IAM78" s="286"/>
      <c r="IAN78" s="286"/>
      <c r="IAO78" s="286"/>
      <c r="IAP78" s="286"/>
      <c r="IAQ78" s="286"/>
      <c r="IAR78" s="286"/>
      <c r="IAS78" s="163"/>
      <c r="IAT78" s="154"/>
      <c r="IAU78" s="287"/>
      <c r="IAV78" s="287"/>
      <c r="IAW78" s="285"/>
      <c r="IAX78" s="287"/>
      <c r="IAY78" s="287"/>
      <c r="IAZ78" s="285"/>
      <c r="IBA78" s="287"/>
      <c r="IBB78" s="287"/>
      <c r="IBC78" s="285"/>
      <c r="IBD78" s="287"/>
      <c r="IBE78" s="287"/>
      <c r="IBF78" s="285"/>
      <c r="IBG78" s="287"/>
      <c r="IBH78" s="287"/>
      <c r="IBI78" s="285"/>
      <c r="IBJ78" s="287"/>
      <c r="IBK78" s="287"/>
      <c r="IBL78" s="285"/>
      <c r="IBM78" s="287"/>
      <c r="IBN78" s="287"/>
      <c r="IBO78" s="285"/>
      <c r="IBP78" s="287"/>
      <c r="IBQ78" s="287"/>
      <c r="IBR78" s="285"/>
      <c r="IBS78" s="287"/>
      <c r="IBT78" s="287"/>
      <c r="IBU78" s="285"/>
      <c r="IBV78" s="287"/>
      <c r="IBW78" s="287"/>
      <c r="IBX78" s="285"/>
      <c r="IBY78" s="287"/>
      <c r="IBZ78" s="287"/>
      <c r="ICA78" s="285"/>
      <c r="ICB78" s="287"/>
      <c r="ICC78" s="287"/>
      <c r="ICD78" s="285"/>
      <c r="ICE78" s="287"/>
      <c r="ICF78" s="287"/>
      <c r="ICG78" s="285"/>
      <c r="ICH78" s="287"/>
      <c r="ICI78" s="287"/>
      <c r="ICJ78" s="285"/>
      <c r="ICK78" s="287"/>
      <c r="ICL78" s="287"/>
      <c r="ICM78" s="285"/>
      <c r="ICN78" s="287"/>
      <c r="ICO78" s="287"/>
      <c r="ICP78" s="285"/>
      <c r="ICQ78" s="287"/>
      <c r="ICR78" s="287"/>
      <c r="ICS78" s="285"/>
      <c r="ICT78" s="287"/>
      <c r="ICU78" s="287"/>
      <c r="ICV78" s="285"/>
      <c r="ICW78" s="287"/>
      <c r="ICX78" s="287"/>
      <c r="ICY78" s="285"/>
      <c r="ICZ78" s="287"/>
      <c r="IDA78" s="287"/>
      <c r="IDB78" s="285"/>
      <c r="IDC78" s="287"/>
      <c r="IDD78" s="287"/>
      <c r="IDE78" s="285"/>
      <c r="IDF78" s="286"/>
      <c r="IDG78" s="286"/>
      <c r="IDH78" s="286"/>
      <c r="IDI78" s="287"/>
      <c r="IDJ78" s="287"/>
      <c r="IDK78" s="285"/>
      <c r="IDL78" s="286"/>
      <c r="IDM78" s="286"/>
      <c r="IDN78" s="286"/>
      <c r="IDO78" s="287"/>
      <c r="IDP78" s="287"/>
      <c r="IDQ78" s="285"/>
      <c r="IDR78" s="287"/>
      <c r="IDS78" s="287"/>
      <c r="IDT78" s="285"/>
      <c r="IDU78" s="286"/>
      <c r="IDV78" s="286"/>
      <c r="IDW78" s="286"/>
      <c r="IDX78" s="286"/>
      <c r="IDY78" s="286"/>
      <c r="IDZ78" s="286"/>
      <c r="IEA78" s="163"/>
      <c r="IEB78" s="154"/>
      <c r="IEC78" s="287"/>
      <c r="IED78" s="287"/>
      <c r="IEE78" s="285"/>
      <c r="IEF78" s="287"/>
      <c r="IEG78" s="287"/>
      <c r="IEH78" s="285"/>
      <c r="IEI78" s="287"/>
      <c r="IEJ78" s="287"/>
      <c r="IEK78" s="285"/>
      <c r="IEL78" s="287"/>
      <c r="IEM78" s="287"/>
      <c r="IEN78" s="285"/>
      <c r="IEO78" s="287"/>
      <c r="IEP78" s="287"/>
      <c r="IEQ78" s="285"/>
      <c r="IER78" s="287"/>
      <c r="IES78" s="287"/>
      <c r="IET78" s="285"/>
      <c r="IEU78" s="287"/>
      <c r="IEV78" s="287"/>
      <c r="IEW78" s="285"/>
      <c r="IEX78" s="287"/>
      <c r="IEY78" s="287"/>
      <c r="IEZ78" s="285"/>
      <c r="IFA78" s="287"/>
      <c r="IFB78" s="287"/>
      <c r="IFC78" s="285"/>
      <c r="IFD78" s="287"/>
      <c r="IFE78" s="287"/>
      <c r="IFF78" s="285"/>
      <c r="IFG78" s="287"/>
      <c r="IFH78" s="287"/>
      <c r="IFI78" s="285"/>
      <c r="IFJ78" s="287"/>
      <c r="IFK78" s="287"/>
      <c r="IFL78" s="285"/>
      <c r="IFM78" s="287"/>
      <c r="IFN78" s="287"/>
      <c r="IFO78" s="285"/>
      <c r="IFP78" s="287"/>
      <c r="IFQ78" s="287"/>
      <c r="IFR78" s="285"/>
      <c r="IFS78" s="287"/>
      <c r="IFT78" s="287"/>
      <c r="IFU78" s="285"/>
      <c r="IFV78" s="287"/>
      <c r="IFW78" s="287"/>
      <c r="IFX78" s="285"/>
      <c r="IFY78" s="287"/>
      <c r="IFZ78" s="287"/>
      <c r="IGA78" s="285"/>
      <c r="IGB78" s="287"/>
      <c r="IGC78" s="287"/>
      <c r="IGD78" s="285"/>
      <c r="IGE78" s="287"/>
      <c r="IGF78" s="287"/>
      <c r="IGG78" s="285"/>
      <c r="IGH78" s="287"/>
      <c r="IGI78" s="287"/>
      <c r="IGJ78" s="285"/>
      <c r="IGK78" s="287"/>
      <c r="IGL78" s="287"/>
      <c r="IGM78" s="285"/>
      <c r="IGN78" s="286"/>
      <c r="IGO78" s="286"/>
      <c r="IGP78" s="286"/>
      <c r="IGQ78" s="287"/>
      <c r="IGR78" s="287"/>
      <c r="IGS78" s="285"/>
      <c r="IGT78" s="286"/>
      <c r="IGU78" s="286"/>
      <c r="IGV78" s="286"/>
      <c r="IGW78" s="287"/>
      <c r="IGX78" s="287"/>
      <c r="IGY78" s="285"/>
      <c r="IGZ78" s="287"/>
      <c r="IHA78" s="287"/>
      <c r="IHB78" s="285"/>
      <c r="IHC78" s="286"/>
      <c r="IHD78" s="286"/>
      <c r="IHE78" s="286"/>
      <c r="IHF78" s="286"/>
      <c r="IHG78" s="286"/>
      <c r="IHH78" s="286"/>
      <c r="IHI78" s="163"/>
      <c r="IHJ78" s="154"/>
      <c r="IHK78" s="287"/>
      <c r="IHL78" s="287"/>
      <c r="IHM78" s="285"/>
      <c r="IHN78" s="287"/>
      <c r="IHO78" s="287"/>
      <c r="IHP78" s="285"/>
      <c r="IHQ78" s="287"/>
      <c r="IHR78" s="287"/>
      <c r="IHS78" s="285"/>
      <c r="IHT78" s="287"/>
      <c r="IHU78" s="287"/>
      <c r="IHV78" s="285"/>
      <c r="IHW78" s="287"/>
      <c r="IHX78" s="287"/>
      <c r="IHY78" s="285"/>
      <c r="IHZ78" s="287"/>
      <c r="IIA78" s="287"/>
      <c r="IIB78" s="285"/>
      <c r="IIC78" s="287"/>
      <c r="IID78" s="287"/>
      <c r="IIE78" s="285"/>
      <c r="IIF78" s="287"/>
      <c r="IIG78" s="287"/>
      <c r="IIH78" s="285"/>
      <c r="III78" s="287"/>
      <c r="IIJ78" s="287"/>
      <c r="IIK78" s="285"/>
      <c r="IIL78" s="287"/>
      <c r="IIM78" s="287"/>
      <c r="IIN78" s="285"/>
      <c r="IIO78" s="287"/>
      <c r="IIP78" s="287"/>
      <c r="IIQ78" s="285"/>
      <c r="IIR78" s="287"/>
      <c r="IIS78" s="287"/>
      <c r="IIT78" s="285"/>
      <c r="IIU78" s="287"/>
      <c r="IIV78" s="287"/>
      <c r="IIW78" s="285"/>
      <c r="IIX78" s="287"/>
      <c r="IIY78" s="287"/>
      <c r="IIZ78" s="285"/>
      <c r="IJA78" s="287"/>
      <c r="IJB78" s="287"/>
      <c r="IJC78" s="285"/>
      <c r="IJD78" s="287"/>
      <c r="IJE78" s="287"/>
      <c r="IJF78" s="285"/>
      <c r="IJG78" s="287"/>
      <c r="IJH78" s="287"/>
      <c r="IJI78" s="285"/>
      <c r="IJJ78" s="287"/>
      <c r="IJK78" s="287"/>
      <c r="IJL78" s="285"/>
      <c r="IJM78" s="287"/>
      <c r="IJN78" s="287"/>
      <c r="IJO78" s="285"/>
      <c r="IJP78" s="287"/>
      <c r="IJQ78" s="287"/>
      <c r="IJR78" s="285"/>
      <c r="IJS78" s="287"/>
      <c r="IJT78" s="287"/>
      <c r="IJU78" s="285"/>
      <c r="IJV78" s="286"/>
      <c r="IJW78" s="286"/>
      <c r="IJX78" s="286"/>
      <c r="IJY78" s="287"/>
      <c r="IJZ78" s="287"/>
      <c r="IKA78" s="285"/>
      <c r="IKB78" s="286"/>
      <c r="IKC78" s="286"/>
      <c r="IKD78" s="286"/>
      <c r="IKE78" s="287"/>
      <c r="IKF78" s="287"/>
      <c r="IKG78" s="285"/>
      <c r="IKH78" s="287"/>
      <c r="IKI78" s="287"/>
      <c r="IKJ78" s="285"/>
      <c r="IKK78" s="286"/>
      <c r="IKL78" s="286"/>
      <c r="IKM78" s="286"/>
      <c r="IKN78" s="286"/>
      <c r="IKO78" s="286"/>
      <c r="IKP78" s="286"/>
      <c r="IKQ78" s="163"/>
      <c r="IKR78" s="154"/>
      <c r="IKS78" s="287"/>
      <c r="IKT78" s="287"/>
      <c r="IKU78" s="285"/>
      <c r="IKV78" s="287"/>
      <c r="IKW78" s="287"/>
      <c r="IKX78" s="285"/>
      <c r="IKY78" s="287"/>
      <c r="IKZ78" s="287"/>
      <c r="ILA78" s="285"/>
      <c r="ILB78" s="287"/>
      <c r="ILC78" s="287"/>
      <c r="ILD78" s="285"/>
      <c r="ILE78" s="287"/>
      <c r="ILF78" s="287"/>
      <c r="ILG78" s="285"/>
      <c r="ILH78" s="287"/>
      <c r="ILI78" s="287"/>
      <c r="ILJ78" s="285"/>
      <c r="ILK78" s="287"/>
      <c r="ILL78" s="287"/>
      <c r="ILM78" s="285"/>
      <c r="ILN78" s="287"/>
      <c r="ILO78" s="287"/>
      <c r="ILP78" s="285"/>
      <c r="ILQ78" s="287"/>
      <c r="ILR78" s="287"/>
      <c r="ILS78" s="285"/>
      <c r="ILT78" s="287"/>
      <c r="ILU78" s="287"/>
      <c r="ILV78" s="285"/>
      <c r="ILW78" s="287"/>
      <c r="ILX78" s="287"/>
      <c r="ILY78" s="285"/>
      <c r="ILZ78" s="287"/>
      <c r="IMA78" s="287"/>
      <c r="IMB78" s="285"/>
      <c r="IMC78" s="287"/>
      <c r="IMD78" s="287"/>
      <c r="IME78" s="285"/>
      <c r="IMF78" s="287"/>
      <c r="IMG78" s="287"/>
      <c r="IMH78" s="285"/>
      <c r="IMI78" s="287"/>
      <c r="IMJ78" s="287"/>
      <c r="IMK78" s="285"/>
      <c r="IML78" s="287"/>
      <c r="IMM78" s="287"/>
      <c r="IMN78" s="285"/>
      <c r="IMO78" s="287"/>
      <c r="IMP78" s="287"/>
      <c r="IMQ78" s="285"/>
      <c r="IMR78" s="287"/>
      <c r="IMS78" s="287"/>
      <c r="IMT78" s="285"/>
      <c r="IMU78" s="287"/>
      <c r="IMV78" s="287"/>
      <c r="IMW78" s="285"/>
      <c r="IMX78" s="287"/>
      <c r="IMY78" s="287"/>
      <c r="IMZ78" s="285"/>
      <c r="INA78" s="287"/>
      <c r="INB78" s="287"/>
      <c r="INC78" s="285"/>
      <c r="IND78" s="286"/>
      <c r="INE78" s="286"/>
      <c r="INF78" s="286"/>
      <c r="ING78" s="287"/>
      <c r="INH78" s="287"/>
      <c r="INI78" s="285"/>
      <c r="INJ78" s="286"/>
      <c r="INK78" s="286"/>
      <c r="INL78" s="286"/>
      <c r="INM78" s="287"/>
      <c r="INN78" s="287"/>
      <c r="INO78" s="285"/>
      <c r="INP78" s="287"/>
      <c r="INQ78" s="287"/>
      <c r="INR78" s="285"/>
      <c r="INS78" s="286"/>
      <c r="INT78" s="286"/>
      <c r="INU78" s="286"/>
      <c r="INV78" s="286"/>
      <c r="INW78" s="286"/>
      <c r="INX78" s="286"/>
      <c r="INY78" s="163"/>
      <c r="INZ78" s="154"/>
      <c r="IOA78" s="287"/>
      <c r="IOB78" s="287"/>
      <c r="IOC78" s="285"/>
      <c r="IOD78" s="287"/>
      <c r="IOE78" s="287"/>
      <c r="IOF78" s="285"/>
      <c r="IOG78" s="287"/>
      <c r="IOH78" s="287"/>
      <c r="IOI78" s="285"/>
      <c r="IOJ78" s="287"/>
      <c r="IOK78" s="287"/>
      <c r="IOL78" s="285"/>
      <c r="IOM78" s="287"/>
      <c r="ION78" s="287"/>
      <c r="IOO78" s="285"/>
      <c r="IOP78" s="287"/>
      <c r="IOQ78" s="287"/>
      <c r="IOR78" s="285"/>
      <c r="IOS78" s="287"/>
      <c r="IOT78" s="287"/>
      <c r="IOU78" s="285"/>
      <c r="IOV78" s="287"/>
      <c r="IOW78" s="287"/>
      <c r="IOX78" s="285"/>
      <c r="IOY78" s="287"/>
      <c r="IOZ78" s="287"/>
      <c r="IPA78" s="285"/>
      <c r="IPB78" s="287"/>
      <c r="IPC78" s="287"/>
      <c r="IPD78" s="285"/>
      <c r="IPE78" s="287"/>
      <c r="IPF78" s="287"/>
      <c r="IPG78" s="285"/>
      <c r="IPH78" s="287"/>
      <c r="IPI78" s="287"/>
      <c r="IPJ78" s="285"/>
      <c r="IPK78" s="287"/>
      <c r="IPL78" s="287"/>
      <c r="IPM78" s="285"/>
      <c r="IPN78" s="287"/>
      <c r="IPO78" s="287"/>
      <c r="IPP78" s="285"/>
      <c r="IPQ78" s="287"/>
      <c r="IPR78" s="287"/>
      <c r="IPS78" s="285"/>
      <c r="IPT78" s="287"/>
      <c r="IPU78" s="287"/>
      <c r="IPV78" s="285"/>
      <c r="IPW78" s="287"/>
      <c r="IPX78" s="287"/>
      <c r="IPY78" s="285"/>
      <c r="IPZ78" s="287"/>
      <c r="IQA78" s="287"/>
      <c r="IQB78" s="285"/>
      <c r="IQC78" s="287"/>
      <c r="IQD78" s="287"/>
      <c r="IQE78" s="285"/>
      <c r="IQF78" s="287"/>
      <c r="IQG78" s="287"/>
      <c r="IQH78" s="285"/>
      <c r="IQI78" s="287"/>
      <c r="IQJ78" s="287"/>
      <c r="IQK78" s="285"/>
      <c r="IQL78" s="286"/>
      <c r="IQM78" s="286"/>
      <c r="IQN78" s="286"/>
      <c r="IQO78" s="287"/>
      <c r="IQP78" s="287"/>
      <c r="IQQ78" s="285"/>
      <c r="IQR78" s="286"/>
      <c r="IQS78" s="286"/>
      <c r="IQT78" s="286"/>
      <c r="IQU78" s="287"/>
      <c r="IQV78" s="287"/>
      <c r="IQW78" s="285"/>
      <c r="IQX78" s="287"/>
      <c r="IQY78" s="287"/>
      <c r="IQZ78" s="285"/>
      <c r="IRA78" s="286"/>
      <c r="IRB78" s="286"/>
      <c r="IRC78" s="286"/>
      <c r="IRD78" s="286"/>
      <c r="IRE78" s="286"/>
      <c r="IRF78" s="286"/>
      <c r="IRG78" s="163"/>
      <c r="IRH78" s="154"/>
      <c r="IRI78" s="287"/>
      <c r="IRJ78" s="287"/>
      <c r="IRK78" s="285"/>
      <c r="IRL78" s="287"/>
      <c r="IRM78" s="287"/>
      <c r="IRN78" s="285"/>
      <c r="IRO78" s="287"/>
      <c r="IRP78" s="287"/>
      <c r="IRQ78" s="285"/>
      <c r="IRR78" s="287"/>
      <c r="IRS78" s="287"/>
      <c r="IRT78" s="285"/>
      <c r="IRU78" s="287"/>
      <c r="IRV78" s="287"/>
      <c r="IRW78" s="285"/>
      <c r="IRX78" s="287"/>
      <c r="IRY78" s="287"/>
      <c r="IRZ78" s="285"/>
      <c r="ISA78" s="287"/>
      <c r="ISB78" s="287"/>
      <c r="ISC78" s="285"/>
      <c r="ISD78" s="287"/>
      <c r="ISE78" s="287"/>
      <c r="ISF78" s="285"/>
      <c r="ISG78" s="287"/>
      <c r="ISH78" s="287"/>
      <c r="ISI78" s="285"/>
      <c r="ISJ78" s="287"/>
      <c r="ISK78" s="287"/>
      <c r="ISL78" s="285"/>
      <c r="ISM78" s="287"/>
      <c r="ISN78" s="287"/>
      <c r="ISO78" s="285"/>
      <c r="ISP78" s="287"/>
      <c r="ISQ78" s="287"/>
      <c r="ISR78" s="285"/>
      <c r="ISS78" s="287"/>
      <c r="IST78" s="287"/>
      <c r="ISU78" s="285"/>
      <c r="ISV78" s="287"/>
      <c r="ISW78" s="287"/>
      <c r="ISX78" s="285"/>
      <c r="ISY78" s="287"/>
      <c r="ISZ78" s="287"/>
      <c r="ITA78" s="285"/>
      <c r="ITB78" s="287"/>
      <c r="ITC78" s="287"/>
      <c r="ITD78" s="285"/>
      <c r="ITE78" s="287"/>
      <c r="ITF78" s="287"/>
      <c r="ITG78" s="285"/>
      <c r="ITH78" s="287"/>
      <c r="ITI78" s="287"/>
      <c r="ITJ78" s="285"/>
      <c r="ITK78" s="287"/>
      <c r="ITL78" s="287"/>
      <c r="ITM78" s="285"/>
      <c r="ITN78" s="287"/>
      <c r="ITO78" s="287"/>
      <c r="ITP78" s="285"/>
      <c r="ITQ78" s="287"/>
      <c r="ITR78" s="287"/>
      <c r="ITS78" s="285"/>
      <c r="ITT78" s="286"/>
      <c r="ITU78" s="286"/>
      <c r="ITV78" s="286"/>
      <c r="ITW78" s="287"/>
      <c r="ITX78" s="287"/>
      <c r="ITY78" s="285"/>
      <c r="ITZ78" s="286"/>
      <c r="IUA78" s="286"/>
      <c r="IUB78" s="286"/>
      <c r="IUC78" s="287"/>
      <c r="IUD78" s="287"/>
      <c r="IUE78" s="285"/>
      <c r="IUF78" s="287"/>
      <c r="IUG78" s="287"/>
      <c r="IUH78" s="285"/>
      <c r="IUI78" s="286"/>
      <c r="IUJ78" s="286"/>
      <c r="IUK78" s="286"/>
      <c r="IUL78" s="286"/>
      <c r="IUM78" s="286"/>
      <c r="IUN78" s="286"/>
      <c r="IUO78" s="163"/>
      <c r="IUP78" s="154"/>
      <c r="IUQ78" s="287"/>
      <c r="IUR78" s="287"/>
      <c r="IUS78" s="285"/>
      <c r="IUT78" s="287"/>
      <c r="IUU78" s="287"/>
      <c r="IUV78" s="285"/>
      <c r="IUW78" s="287"/>
      <c r="IUX78" s="287"/>
      <c r="IUY78" s="285"/>
      <c r="IUZ78" s="287"/>
      <c r="IVA78" s="287"/>
      <c r="IVB78" s="285"/>
      <c r="IVC78" s="287"/>
      <c r="IVD78" s="287"/>
      <c r="IVE78" s="285"/>
      <c r="IVF78" s="287"/>
      <c r="IVG78" s="287"/>
      <c r="IVH78" s="285"/>
      <c r="IVI78" s="287"/>
      <c r="IVJ78" s="287"/>
      <c r="IVK78" s="285"/>
      <c r="IVL78" s="287"/>
      <c r="IVM78" s="287"/>
      <c r="IVN78" s="285"/>
      <c r="IVO78" s="287"/>
      <c r="IVP78" s="287"/>
      <c r="IVQ78" s="285"/>
      <c r="IVR78" s="287"/>
      <c r="IVS78" s="287"/>
      <c r="IVT78" s="285"/>
      <c r="IVU78" s="287"/>
      <c r="IVV78" s="287"/>
      <c r="IVW78" s="285"/>
      <c r="IVX78" s="287"/>
      <c r="IVY78" s="287"/>
      <c r="IVZ78" s="285"/>
      <c r="IWA78" s="287"/>
      <c r="IWB78" s="287"/>
      <c r="IWC78" s="285"/>
      <c r="IWD78" s="287"/>
      <c r="IWE78" s="287"/>
      <c r="IWF78" s="285"/>
      <c r="IWG78" s="287"/>
      <c r="IWH78" s="287"/>
      <c r="IWI78" s="285"/>
      <c r="IWJ78" s="287"/>
      <c r="IWK78" s="287"/>
      <c r="IWL78" s="285"/>
      <c r="IWM78" s="287"/>
      <c r="IWN78" s="287"/>
      <c r="IWO78" s="285"/>
      <c r="IWP78" s="287"/>
      <c r="IWQ78" s="287"/>
      <c r="IWR78" s="285"/>
      <c r="IWS78" s="287"/>
      <c r="IWT78" s="287"/>
      <c r="IWU78" s="285"/>
      <c r="IWV78" s="287"/>
      <c r="IWW78" s="287"/>
      <c r="IWX78" s="285"/>
      <c r="IWY78" s="287"/>
      <c r="IWZ78" s="287"/>
      <c r="IXA78" s="285"/>
      <c r="IXB78" s="286"/>
      <c r="IXC78" s="286"/>
      <c r="IXD78" s="286"/>
      <c r="IXE78" s="287"/>
      <c r="IXF78" s="287"/>
      <c r="IXG78" s="285"/>
      <c r="IXH78" s="286"/>
      <c r="IXI78" s="286"/>
      <c r="IXJ78" s="286"/>
      <c r="IXK78" s="287"/>
      <c r="IXL78" s="287"/>
      <c r="IXM78" s="285"/>
      <c r="IXN78" s="287"/>
      <c r="IXO78" s="287"/>
      <c r="IXP78" s="285"/>
      <c r="IXQ78" s="286"/>
      <c r="IXR78" s="286"/>
      <c r="IXS78" s="286"/>
      <c r="IXT78" s="286"/>
      <c r="IXU78" s="286"/>
      <c r="IXV78" s="286"/>
      <c r="IXW78" s="163"/>
      <c r="IXX78" s="154"/>
      <c r="IXY78" s="287"/>
      <c r="IXZ78" s="287"/>
      <c r="IYA78" s="285"/>
      <c r="IYB78" s="287"/>
      <c r="IYC78" s="287"/>
      <c r="IYD78" s="285"/>
      <c r="IYE78" s="287"/>
      <c r="IYF78" s="287"/>
      <c r="IYG78" s="285"/>
      <c r="IYH78" s="287"/>
      <c r="IYI78" s="287"/>
      <c r="IYJ78" s="285"/>
      <c r="IYK78" s="287"/>
      <c r="IYL78" s="287"/>
      <c r="IYM78" s="285"/>
      <c r="IYN78" s="287"/>
      <c r="IYO78" s="287"/>
      <c r="IYP78" s="285"/>
      <c r="IYQ78" s="287"/>
      <c r="IYR78" s="287"/>
      <c r="IYS78" s="285"/>
      <c r="IYT78" s="287"/>
      <c r="IYU78" s="287"/>
      <c r="IYV78" s="285"/>
      <c r="IYW78" s="287"/>
      <c r="IYX78" s="287"/>
      <c r="IYY78" s="285"/>
      <c r="IYZ78" s="287"/>
      <c r="IZA78" s="287"/>
      <c r="IZB78" s="285"/>
      <c r="IZC78" s="287"/>
      <c r="IZD78" s="287"/>
      <c r="IZE78" s="285"/>
      <c r="IZF78" s="287"/>
      <c r="IZG78" s="287"/>
      <c r="IZH78" s="285"/>
      <c r="IZI78" s="287"/>
      <c r="IZJ78" s="287"/>
      <c r="IZK78" s="285"/>
      <c r="IZL78" s="287"/>
      <c r="IZM78" s="287"/>
      <c r="IZN78" s="285"/>
      <c r="IZO78" s="287"/>
      <c r="IZP78" s="287"/>
      <c r="IZQ78" s="285"/>
      <c r="IZR78" s="287"/>
      <c r="IZS78" s="287"/>
      <c r="IZT78" s="285"/>
      <c r="IZU78" s="287"/>
      <c r="IZV78" s="287"/>
      <c r="IZW78" s="285"/>
      <c r="IZX78" s="287"/>
      <c r="IZY78" s="287"/>
      <c r="IZZ78" s="285"/>
      <c r="JAA78" s="287"/>
      <c r="JAB78" s="287"/>
      <c r="JAC78" s="285"/>
      <c r="JAD78" s="287"/>
      <c r="JAE78" s="287"/>
      <c r="JAF78" s="285"/>
      <c r="JAG78" s="287"/>
      <c r="JAH78" s="287"/>
      <c r="JAI78" s="285"/>
      <c r="JAJ78" s="286"/>
      <c r="JAK78" s="286"/>
      <c r="JAL78" s="286"/>
      <c r="JAM78" s="287"/>
      <c r="JAN78" s="287"/>
      <c r="JAO78" s="285"/>
      <c r="JAP78" s="286"/>
      <c r="JAQ78" s="286"/>
      <c r="JAR78" s="286"/>
      <c r="JAS78" s="287"/>
      <c r="JAT78" s="287"/>
      <c r="JAU78" s="285"/>
      <c r="JAV78" s="287"/>
      <c r="JAW78" s="287"/>
      <c r="JAX78" s="285"/>
      <c r="JAY78" s="286"/>
      <c r="JAZ78" s="286"/>
      <c r="JBA78" s="286"/>
      <c r="JBB78" s="286"/>
      <c r="JBC78" s="286"/>
      <c r="JBD78" s="286"/>
      <c r="JBE78" s="163"/>
      <c r="JBF78" s="154"/>
      <c r="JBG78" s="287"/>
      <c r="JBH78" s="287"/>
      <c r="JBI78" s="285"/>
      <c r="JBJ78" s="287"/>
      <c r="JBK78" s="287"/>
      <c r="JBL78" s="285"/>
      <c r="JBM78" s="287"/>
      <c r="JBN78" s="287"/>
      <c r="JBO78" s="285"/>
      <c r="JBP78" s="287"/>
      <c r="JBQ78" s="287"/>
      <c r="JBR78" s="285"/>
      <c r="JBS78" s="287"/>
      <c r="JBT78" s="287"/>
      <c r="JBU78" s="285"/>
      <c r="JBV78" s="287"/>
      <c r="JBW78" s="287"/>
      <c r="JBX78" s="285"/>
      <c r="JBY78" s="287"/>
      <c r="JBZ78" s="287"/>
      <c r="JCA78" s="285"/>
      <c r="JCB78" s="287"/>
      <c r="JCC78" s="287"/>
      <c r="JCD78" s="285"/>
      <c r="JCE78" s="287"/>
      <c r="JCF78" s="287"/>
      <c r="JCG78" s="285"/>
      <c r="JCH78" s="287"/>
      <c r="JCI78" s="287"/>
      <c r="JCJ78" s="285"/>
      <c r="JCK78" s="287"/>
      <c r="JCL78" s="287"/>
      <c r="JCM78" s="285"/>
      <c r="JCN78" s="287"/>
      <c r="JCO78" s="287"/>
      <c r="JCP78" s="285"/>
      <c r="JCQ78" s="287"/>
      <c r="JCR78" s="287"/>
      <c r="JCS78" s="285"/>
      <c r="JCT78" s="287"/>
      <c r="JCU78" s="287"/>
      <c r="JCV78" s="285"/>
      <c r="JCW78" s="287"/>
      <c r="JCX78" s="287"/>
      <c r="JCY78" s="285"/>
      <c r="JCZ78" s="287"/>
      <c r="JDA78" s="287"/>
      <c r="JDB78" s="285"/>
      <c r="JDC78" s="287"/>
      <c r="JDD78" s="287"/>
      <c r="JDE78" s="285"/>
      <c r="JDF78" s="287"/>
      <c r="JDG78" s="287"/>
      <c r="JDH78" s="285"/>
      <c r="JDI78" s="287"/>
      <c r="JDJ78" s="287"/>
      <c r="JDK78" s="285"/>
      <c r="JDL78" s="287"/>
      <c r="JDM78" s="287"/>
      <c r="JDN78" s="285"/>
      <c r="JDO78" s="287"/>
      <c r="JDP78" s="287"/>
      <c r="JDQ78" s="285"/>
      <c r="JDR78" s="286"/>
      <c r="JDS78" s="286"/>
      <c r="JDT78" s="286"/>
      <c r="JDU78" s="287"/>
      <c r="JDV78" s="287"/>
      <c r="JDW78" s="285"/>
      <c r="JDX78" s="286"/>
      <c r="JDY78" s="286"/>
      <c r="JDZ78" s="286"/>
      <c r="JEA78" s="287"/>
      <c r="JEB78" s="287"/>
      <c r="JEC78" s="285"/>
      <c r="JED78" s="287"/>
      <c r="JEE78" s="287"/>
      <c r="JEF78" s="285"/>
      <c r="JEG78" s="286"/>
      <c r="JEH78" s="286"/>
      <c r="JEI78" s="286"/>
      <c r="JEJ78" s="286"/>
      <c r="JEK78" s="286"/>
      <c r="JEL78" s="286"/>
      <c r="JEM78" s="163"/>
      <c r="JEN78" s="154"/>
      <c r="JEO78" s="287"/>
      <c r="JEP78" s="287"/>
      <c r="JEQ78" s="285"/>
      <c r="JER78" s="287"/>
      <c r="JES78" s="287"/>
      <c r="JET78" s="285"/>
      <c r="JEU78" s="287"/>
      <c r="JEV78" s="287"/>
      <c r="JEW78" s="285"/>
      <c r="JEX78" s="287"/>
      <c r="JEY78" s="287"/>
      <c r="JEZ78" s="285"/>
      <c r="JFA78" s="287"/>
      <c r="JFB78" s="287"/>
      <c r="JFC78" s="285"/>
      <c r="JFD78" s="287"/>
      <c r="JFE78" s="287"/>
      <c r="JFF78" s="285"/>
      <c r="JFG78" s="287"/>
      <c r="JFH78" s="287"/>
      <c r="JFI78" s="285"/>
      <c r="JFJ78" s="287"/>
      <c r="JFK78" s="287"/>
      <c r="JFL78" s="285"/>
      <c r="JFM78" s="287"/>
      <c r="JFN78" s="287"/>
      <c r="JFO78" s="285"/>
      <c r="JFP78" s="287"/>
      <c r="JFQ78" s="287"/>
      <c r="JFR78" s="285"/>
      <c r="JFS78" s="287"/>
      <c r="JFT78" s="287"/>
      <c r="JFU78" s="285"/>
      <c r="JFV78" s="287"/>
      <c r="JFW78" s="287"/>
      <c r="JFX78" s="285"/>
      <c r="JFY78" s="287"/>
      <c r="JFZ78" s="287"/>
      <c r="JGA78" s="285"/>
      <c r="JGB78" s="287"/>
      <c r="JGC78" s="287"/>
      <c r="JGD78" s="285"/>
      <c r="JGE78" s="287"/>
      <c r="JGF78" s="287"/>
      <c r="JGG78" s="285"/>
      <c r="JGH78" s="287"/>
      <c r="JGI78" s="287"/>
      <c r="JGJ78" s="285"/>
      <c r="JGK78" s="287"/>
      <c r="JGL78" s="287"/>
      <c r="JGM78" s="285"/>
      <c r="JGN78" s="287"/>
      <c r="JGO78" s="287"/>
      <c r="JGP78" s="285"/>
      <c r="JGQ78" s="287"/>
      <c r="JGR78" s="287"/>
      <c r="JGS78" s="285"/>
      <c r="JGT78" s="287"/>
      <c r="JGU78" s="287"/>
      <c r="JGV78" s="285"/>
      <c r="JGW78" s="287"/>
      <c r="JGX78" s="287"/>
      <c r="JGY78" s="285"/>
      <c r="JGZ78" s="286"/>
      <c r="JHA78" s="286"/>
      <c r="JHB78" s="286"/>
      <c r="JHC78" s="287"/>
      <c r="JHD78" s="287"/>
      <c r="JHE78" s="285"/>
      <c r="JHF78" s="286"/>
      <c r="JHG78" s="286"/>
      <c r="JHH78" s="286"/>
      <c r="JHI78" s="287"/>
      <c r="JHJ78" s="287"/>
      <c r="JHK78" s="285"/>
      <c r="JHL78" s="287"/>
      <c r="JHM78" s="287"/>
      <c r="JHN78" s="285"/>
      <c r="JHO78" s="286"/>
      <c r="JHP78" s="286"/>
      <c r="JHQ78" s="286"/>
      <c r="JHR78" s="286"/>
      <c r="JHS78" s="286"/>
      <c r="JHT78" s="286"/>
      <c r="JHU78" s="163"/>
      <c r="JHV78" s="154"/>
      <c r="JHW78" s="287"/>
      <c r="JHX78" s="287"/>
      <c r="JHY78" s="285"/>
      <c r="JHZ78" s="287"/>
      <c r="JIA78" s="287"/>
      <c r="JIB78" s="285"/>
      <c r="JIC78" s="287"/>
      <c r="JID78" s="287"/>
      <c r="JIE78" s="285"/>
      <c r="JIF78" s="287"/>
      <c r="JIG78" s="287"/>
      <c r="JIH78" s="285"/>
      <c r="JII78" s="287"/>
      <c r="JIJ78" s="287"/>
      <c r="JIK78" s="285"/>
      <c r="JIL78" s="287"/>
      <c r="JIM78" s="287"/>
      <c r="JIN78" s="285"/>
      <c r="JIO78" s="287"/>
      <c r="JIP78" s="287"/>
      <c r="JIQ78" s="285"/>
      <c r="JIR78" s="287"/>
      <c r="JIS78" s="287"/>
      <c r="JIT78" s="285"/>
      <c r="JIU78" s="287"/>
      <c r="JIV78" s="287"/>
      <c r="JIW78" s="285"/>
      <c r="JIX78" s="287"/>
      <c r="JIY78" s="287"/>
      <c r="JIZ78" s="285"/>
      <c r="JJA78" s="287"/>
      <c r="JJB78" s="287"/>
      <c r="JJC78" s="285"/>
      <c r="JJD78" s="287"/>
      <c r="JJE78" s="287"/>
      <c r="JJF78" s="285"/>
      <c r="JJG78" s="287"/>
      <c r="JJH78" s="287"/>
      <c r="JJI78" s="285"/>
      <c r="JJJ78" s="287"/>
      <c r="JJK78" s="287"/>
      <c r="JJL78" s="285"/>
      <c r="JJM78" s="287"/>
      <c r="JJN78" s="287"/>
      <c r="JJO78" s="285"/>
      <c r="JJP78" s="287"/>
      <c r="JJQ78" s="287"/>
      <c r="JJR78" s="285"/>
      <c r="JJS78" s="287"/>
      <c r="JJT78" s="287"/>
      <c r="JJU78" s="285"/>
      <c r="JJV78" s="287"/>
      <c r="JJW78" s="287"/>
      <c r="JJX78" s="285"/>
      <c r="JJY78" s="287"/>
      <c r="JJZ78" s="287"/>
      <c r="JKA78" s="285"/>
      <c r="JKB78" s="287"/>
      <c r="JKC78" s="287"/>
      <c r="JKD78" s="285"/>
      <c r="JKE78" s="287"/>
      <c r="JKF78" s="287"/>
      <c r="JKG78" s="285"/>
      <c r="JKH78" s="286"/>
      <c r="JKI78" s="286"/>
      <c r="JKJ78" s="286"/>
      <c r="JKK78" s="287"/>
      <c r="JKL78" s="287"/>
      <c r="JKM78" s="285"/>
      <c r="JKN78" s="286"/>
      <c r="JKO78" s="286"/>
      <c r="JKP78" s="286"/>
      <c r="JKQ78" s="287"/>
      <c r="JKR78" s="287"/>
      <c r="JKS78" s="285"/>
      <c r="JKT78" s="287"/>
      <c r="JKU78" s="287"/>
      <c r="JKV78" s="285"/>
      <c r="JKW78" s="286"/>
      <c r="JKX78" s="286"/>
      <c r="JKY78" s="286"/>
      <c r="JKZ78" s="286"/>
      <c r="JLA78" s="286"/>
      <c r="JLB78" s="286"/>
      <c r="JLC78" s="163"/>
      <c r="JLD78" s="154"/>
      <c r="JLE78" s="287"/>
      <c r="JLF78" s="287"/>
      <c r="JLG78" s="285"/>
      <c r="JLH78" s="287"/>
      <c r="JLI78" s="287"/>
      <c r="JLJ78" s="285"/>
      <c r="JLK78" s="287"/>
      <c r="JLL78" s="287"/>
      <c r="JLM78" s="285"/>
      <c r="JLN78" s="287"/>
      <c r="JLO78" s="287"/>
      <c r="JLP78" s="285"/>
      <c r="JLQ78" s="287"/>
      <c r="JLR78" s="287"/>
      <c r="JLS78" s="285"/>
      <c r="JLT78" s="287"/>
      <c r="JLU78" s="287"/>
      <c r="JLV78" s="285"/>
      <c r="JLW78" s="287"/>
      <c r="JLX78" s="287"/>
      <c r="JLY78" s="285"/>
      <c r="JLZ78" s="287"/>
      <c r="JMA78" s="287"/>
      <c r="JMB78" s="285"/>
      <c r="JMC78" s="287"/>
      <c r="JMD78" s="287"/>
      <c r="JME78" s="285"/>
      <c r="JMF78" s="287"/>
      <c r="JMG78" s="287"/>
      <c r="JMH78" s="285"/>
      <c r="JMI78" s="287"/>
      <c r="JMJ78" s="287"/>
      <c r="JMK78" s="285"/>
      <c r="JML78" s="287"/>
      <c r="JMM78" s="287"/>
      <c r="JMN78" s="285"/>
      <c r="JMO78" s="287"/>
      <c r="JMP78" s="287"/>
      <c r="JMQ78" s="285"/>
      <c r="JMR78" s="287"/>
      <c r="JMS78" s="287"/>
      <c r="JMT78" s="285"/>
      <c r="JMU78" s="287"/>
      <c r="JMV78" s="287"/>
      <c r="JMW78" s="285"/>
      <c r="JMX78" s="287"/>
      <c r="JMY78" s="287"/>
      <c r="JMZ78" s="285"/>
      <c r="JNA78" s="287"/>
      <c r="JNB78" s="287"/>
      <c r="JNC78" s="285"/>
      <c r="JND78" s="287"/>
      <c r="JNE78" s="287"/>
      <c r="JNF78" s="285"/>
      <c r="JNG78" s="287"/>
      <c r="JNH78" s="287"/>
      <c r="JNI78" s="285"/>
      <c r="JNJ78" s="287"/>
      <c r="JNK78" s="287"/>
      <c r="JNL78" s="285"/>
      <c r="JNM78" s="287"/>
      <c r="JNN78" s="287"/>
      <c r="JNO78" s="285"/>
      <c r="JNP78" s="286"/>
      <c r="JNQ78" s="286"/>
      <c r="JNR78" s="286"/>
      <c r="JNS78" s="287"/>
      <c r="JNT78" s="287"/>
      <c r="JNU78" s="285"/>
      <c r="JNV78" s="286"/>
      <c r="JNW78" s="286"/>
      <c r="JNX78" s="286"/>
      <c r="JNY78" s="287"/>
      <c r="JNZ78" s="287"/>
      <c r="JOA78" s="285"/>
      <c r="JOB78" s="287"/>
      <c r="JOC78" s="287"/>
      <c r="JOD78" s="285"/>
      <c r="JOE78" s="286"/>
      <c r="JOF78" s="286"/>
      <c r="JOG78" s="286"/>
      <c r="JOH78" s="286"/>
      <c r="JOI78" s="286"/>
      <c r="JOJ78" s="286"/>
      <c r="JOK78" s="163"/>
      <c r="JOL78" s="154"/>
      <c r="JOM78" s="287"/>
      <c r="JON78" s="287"/>
      <c r="JOO78" s="285"/>
      <c r="JOP78" s="287"/>
      <c r="JOQ78" s="287"/>
      <c r="JOR78" s="285"/>
      <c r="JOS78" s="287"/>
      <c r="JOT78" s="287"/>
      <c r="JOU78" s="285"/>
      <c r="JOV78" s="287"/>
      <c r="JOW78" s="287"/>
      <c r="JOX78" s="285"/>
      <c r="JOY78" s="287"/>
      <c r="JOZ78" s="287"/>
      <c r="JPA78" s="285"/>
      <c r="JPB78" s="287"/>
      <c r="JPC78" s="287"/>
      <c r="JPD78" s="285"/>
      <c r="JPE78" s="287"/>
      <c r="JPF78" s="287"/>
      <c r="JPG78" s="285"/>
      <c r="JPH78" s="287"/>
      <c r="JPI78" s="287"/>
      <c r="JPJ78" s="285"/>
      <c r="JPK78" s="287"/>
      <c r="JPL78" s="287"/>
      <c r="JPM78" s="285"/>
      <c r="JPN78" s="287"/>
      <c r="JPO78" s="287"/>
      <c r="JPP78" s="285"/>
      <c r="JPQ78" s="287"/>
      <c r="JPR78" s="287"/>
      <c r="JPS78" s="285"/>
      <c r="JPT78" s="287"/>
      <c r="JPU78" s="287"/>
      <c r="JPV78" s="285"/>
      <c r="JPW78" s="287"/>
      <c r="JPX78" s="287"/>
      <c r="JPY78" s="285"/>
      <c r="JPZ78" s="287"/>
      <c r="JQA78" s="287"/>
      <c r="JQB78" s="285"/>
      <c r="JQC78" s="287"/>
      <c r="JQD78" s="287"/>
      <c r="JQE78" s="285"/>
      <c r="JQF78" s="287"/>
      <c r="JQG78" s="287"/>
      <c r="JQH78" s="285"/>
      <c r="JQI78" s="287"/>
      <c r="JQJ78" s="287"/>
      <c r="JQK78" s="285"/>
      <c r="JQL78" s="287"/>
      <c r="JQM78" s="287"/>
      <c r="JQN78" s="285"/>
      <c r="JQO78" s="287"/>
      <c r="JQP78" s="287"/>
      <c r="JQQ78" s="285"/>
      <c r="JQR78" s="287"/>
      <c r="JQS78" s="287"/>
      <c r="JQT78" s="285"/>
      <c r="JQU78" s="287"/>
      <c r="JQV78" s="287"/>
      <c r="JQW78" s="285"/>
      <c r="JQX78" s="286"/>
      <c r="JQY78" s="286"/>
      <c r="JQZ78" s="286"/>
      <c r="JRA78" s="287"/>
      <c r="JRB78" s="287"/>
      <c r="JRC78" s="285"/>
      <c r="JRD78" s="286"/>
      <c r="JRE78" s="286"/>
      <c r="JRF78" s="286"/>
      <c r="JRG78" s="287"/>
      <c r="JRH78" s="287"/>
      <c r="JRI78" s="285"/>
      <c r="JRJ78" s="287"/>
      <c r="JRK78" s="287"/>
      <c r="JRL78" s="285"/>
      <c r="JRM78" s="286"/>
      <c r="JRN78" s="286"/>
      <c r="JRO78" s="286"/>
      <c r="JRP78" s="286"/>
      <c r="JRQ78" s="286"/>
      <c r="JRR78" s="286"/>
      <c r="JRS78" s="163"/>
      <c r="JRT78" s="154"/>
      <c r="JRU78" s="287"/>
      <c r="JRV78" s="287"/>
      <c r="JRW78" s="285"/>
      <c r="JRX78" s="287"/>
      <c r="JRY78" s="287"/>
      <c r="JRZ78" s="285"/>
      <c r="JSA78" s="287"/>
      <c r="JSB78" s="287"/>
      <c r="JSC78" s="285"/>
      <c r="JSD78" s="287"/>
      <c r="JSE78" s="287"/>
      <c r="JSF78" s="285"/>
      <c r="JSG78" s="287"/>
      <c r="JSH78" s="287"/>
      <c r="JSI78" s="285"/>
      <c r="JSJ78" s="287"/>
      <c r="JSK78" s="287"/>
      <c r="JSL78" s="285"/>
      <c r="JSM78" s="287"/>
      <c r="JSN78" s="287"/>
      <c r="JSO78" s="285"/>
      <c r="JSP78" s="287"/>
      <c r="JSQ78" s="287"/>
      <c r="JSR78" s="285"/>
      <c r="JSS78" s="287"/>
      <c r="JST78" s="287"/>
      <c r="JSU78" s="285"/>
      <c r="JSV78" s="287"/>
      <c r="JSW78" s="287"/>
      <c r="JSX78" s="285"/>
      <c r="JSY78" s="287"/>
      <c r="JSZ78" s="287"/>
      <c r="JTA78" s="285"/>
      <c r="JTB78" s="287"/>
      <c r="JTC78" s="287"/>
      <c r="JTD78" s="285"/>
      <c r="JTE78" s="287"/>
      <c r="JTF78" s="287"/>
      <c r="JTG78" s="285"/>
      <c r="JTH78" s="287"/>
      <c r="JTI78" s="287"/>
      <c r="JTJ78" s="285"/>
      <c r="JTK78" s="287"/>
      <c r="JTL78" s="287"/>
      <c r="JTM78" s="285"/>
      <c r="JTN78" s="287"/>
      <c r="JTO78" s="287"/>
      <c r="JTP78" s="285"/>
      <c r="JTQ78" s="287"/>
      <c r="JTR78" s="287"/>
      <c r="JTS78" s="285"/>
      <c r="JTT78" s="287"/>
      <c r="JTU78" s="287"/>
      <c r="JTV78" s="285"/>
      <c r="JTW78" s="287"/>
      <c r="JTX78" s="287"/>
      <c r="JTY78" s="285"/>
      <c r="JTZ78" s="287"/>
      <c r="JUA78" s="287"/>
      <c r="JUB78" s="285"/>
      <c r="JUC78" s="287"/>
      <c r="JUD78" s="287"/>
      <c r="JUE78" s="285"/>
      <c r="JUF78" s="286"/>
      <c r="JUG78" s="286"/>
      <c r="JUH78" s="286"/>
      <c r="JUI78" s="287"/>
      <c r="JUJ78" s="287"/>
      <c r="JUK78" s="285"/>
      <c r="JUL78" s="286"/>
      <c r="JUM78" s="286"/>
      <c r="JUN78" s="286"/>
      <c r="JUO78" s="287"/>
      <c r="JUP78" s="287"/>
      <c r="JUQ78" s="285"/>
      <c r="JUR78" s="287"/>
      <c r="JUS78" s="287"/>
      <c r="JUT78" s="285"/>
      <c r="JUU78" s="286"/>
      <c r="JUV78" s="286"/>
      <c r="JUW78" s="286"/>
      <c r="JUX78" s="286"/>
      <c r="JUY78" s="286"/>
      <c r="JUZ78" s="286"/>
      <c r="JVA78" s="163"/>
      <c r="JVB78" s="154"/>
      <c r="JVC78" s="287"/>
      <c r="JVD78" s="287"/>
      <c r="JVE78" s="285"/>
      <c r="JVF78" s="287"/>
      <c r="JVG78" s="287"/>
      <c r="JVH78" s="285"/>
      <c r="JVI78" s="287"/>
      <c r="JVJ78" s="287"/>
      <c r="JVK78" s="285"/>
      <c r="JVL78" s="287"/>
      <c r="JVM78" s="287"/>
      <c r="JVN78" s="285"/>
      <c r="JVO78" s="287"/>
      <c r="JVP78" s="287"/>
      <c r="JVQ78" s="285"/>
      <c r="JVR78" s="287"/>
      <c r="JVS78" s="287"/>
      <c r="JVT78" s="285"/>
      <c r="JVU78" s="287"/>
      <c r="JVV78" s="287"/>
      <c r="JVW78" s="285"/>
      <c r="JVX78" s="287"/>
      <c r="JVY78" s="287"/>
      <c r="JVZ78" s="285"/>
      <c r="JWA78" s="287"/>
      <c r="JWB78" s="287"/>
      <c r="JWC78" s="285"/>
      <c r="JWD78" s="287"/>
      <c r="JWE78" s="287"/>
      <c r="JWF78" s="285"/>
      <c r="JWG78" s="287"/>
      <c r="JWH78" s="287"/>
      <c r="JWI78" s="285"/>
      <c r="JWJ78" s="287"/>
      <c r="JWK78" s="287"/>
      <c r="JWL78" s="285"/>
      <c r="JWM78" s="287"/>
      <c r="JWN78" s="287"/>
      <c r="JWO78" s="285"/>
      <c r="JWP78" s="287"/>
      <c r="JWQ78" s="287"/>
      <c r="JWR78" s="285"/>
      <c r="JWS78" s="287"/>
      <c r="JWT78" s="287"/>
      <c r="JWU78" s="285"/>
      <c r="JWV78" s="287"/>
      <c r="JWW78" s="287"/>
      <c r="JWX78" s="285"/>
      <c r="JWY78" s="287"/>
      <c r="JWZ78" s="287"/>
      <c r="JXA78" s="285"/>
      <c r="JXB78" s="287"/>
      <c r="JXC78" s="287"/>
      <c r="JXD78" s="285"/>
      <c r="JXE78" s="287"/>
      <c r="JXF78" s="287"/>
      <c r="JXG78" s="285"/>
      <c r="JXH78" s="287"/>
      <c r="JXI78" s="287"/>
      <c r="JXJ78" s="285"/>
      <c r="JXK78" s="287"/>
      <c r="JXL78" s="287"/>
      <c r="JXM78" s="285"/>
      <c r="JXN78" s="286"/>
      <c r="JXO78" s="286"/>
      <c r="JXP78" s="286"/>
      <c r="JXQ78" s="287"/>
      <c r="JXR78" s="287"/>
      <c r="JXS78" s="285"/>
      <c r="JXT78" s="286"/>
      <c r="JXU78" s="286"/>
      <c r="JXV78" s="286"/>
      <c r="JXW78" s="287"/>
      <c r="JXX78" s="287"/>
      <c r="JXY78" s="285"/>
      <c r="JXZ78" s="287"/>
      <c r="JYA78" s="287"/>
      <c r="JYB78" s="285"/>
      <c r="JYC78" s="286"/>
      <c r="JYD78" s="286"/>
      <c r="JYE78" s="286"/>
      <c r="JYF78" s="286"/>
      <c r="JYG78" s="286"/>
      <c r="JYH78" s="286"/>
      <c r="JYI78" s="163"/>
      <c r="JYJ78" s="154"/>
      <c r="JYK78" s="287"/>
      <c r="JYL78" s="287"/>
      <c r="JYM78" s="285"/>
      <c r="JYN78" s="287"/>
      <c r="JYO78" s="287"/>
      <c r="JYP78" s="285"/>
      <c r="JYQ78" s="287"/>
      <c r="JYR78" s="287"/>
      <c r="JYS78" s="285"/>
      <c r="JYT78" s="287"/>
      <c r="JYU78" s="287"/>
      <c r="JYV78" s="285"/>
      <c r="JYW78" s="287"/>
      <c r="JYX78" s="287"/>
      <c r="JYY78" s="285"/>
      <c r="JYZ78" s="287"/>
      <c r="JZA78" s="287"/>
      <c r="JZB78" s="285"/>
      <c r="JZC78" s="287"/>
      <c r="JZD78" s="287"/>
      <c r="JZE78" s="285"/>
      <c r="JZF78" s="287"/>
      <c r="JZG78" s="287"/>
      <c r="JZH78" s="285"/>
      <c r="JZI78" s="287"/>
      <c r="JZJ78" s="287"/>
      <c r="JZK78" s="285"/>
      <c r="JZL78" s="287"/>
      <c r="JZM78" s="287"/>
      <c r="JZN78" s="285"/>
      <c r="JZO78" s="287"/>
      <c r="JZP78" s="287"/>
      <c r="JZQ78" s="285"/>
      <c r="JZR78" s="287"/>
      <c r="JZS78" s="287"/>
      <c r="JZT78" s="285"/>
      <c r="JZU78" s="287"/>
      <c r="JZV78" s="287"/>
      <c r="JZW78" s="285"/>
      <c r="JZX78" s="287"/>
      <c r="JZY78" s="287"/>
      <c r="JZZ78" s="285"/>
      <c r="KAA78" s="287"/>
      <c r="KAB78" s="287"/>
      <c r="KAC78" s="285"/>
      <c r="KAD78" s="287"/>
      <c r="KAE78" s="287"/>
      <c r="KAF78" s="285"/>
      <c r="KAG78" s="287"/>
      <c r="KAH78" s="287"/>
      <c r="KAI78" s="285"/>
      <c r="KAJ78" s="287"/>
      <c r="KAK78" s="287"/>
      <c r="KAL78" s="285"/>
      <c r="KAM78" s="287"/>
      <c r="KAN78" s="287"/>
      <c r="KAO78" s="285"/>
      <c r="KAP78" s="287"/>
      <c r="KAQ78" s="287"/>
      <c r="KAR78" s="285"/>
      <c r="KAS78" s="287"/>
      <c r="KAT78" s="287"/>
      <c r="KAU78" s="285"/>
      <c r="KAV78" s="286"/>
      <c r="KAW78" s="286"/>
      <c r="KAX78" s="286"/>
      <c r="KAY78" s="287"/>
      <c r="KAZ78" s="287"/>
      <c r="KBA78" s="285"/>
      <c r="KBB78" s="286"/>
      <c r="KBC78" s="286"/>
      <c r="KBD78" s="286"/>
      <c r="KBE78" s="287"/>
      <c r="KBF78" s="287"/>
      <c r="KBG78" s="285"/>
      <c r="KBH78" s="287"/>
      <c r="KBI78" s="287"/>
      <c r="KBJ78" s="285"/>
      <c r="KBK78" s="286"/>
      <c r="KBL78" s="286"/>
      <c r="KBM78" s="286"/>
      <c r="KBN78" s="286"/>
      <c r="KBO78" s="286"/>
      <c r="KBP78" s="286"/>
      <c r="KBQ78" s="163"/>
      <c r="KBR78" s="154"/>
      <c r="KBS78" s="287"/>
      <c r="KBT78" s="287"/>
      <c r="KBU78" s="285"/>
      <c r="KBV78" s="287"/>
      <c r="KBW78" s="287"/>
      <c r="KBX78" s="285"/>
      <c r="KBY78" s="287"/>
      <c r="KBZ78" s="287"/>
      <c r="KCA78" s="285"/>
      <c r="KCB78" s="287"/>
      <c r="KCC78" s="287"/>
      <c r="KCD78" s="285"/>
      <c r="KCE78" s="287"/>
      <c r="KCF78" s="287"/>
      <c r="KCG78" s="285"/>
      <c r="KCH78" s="287"/>
      <c r="KCI78" s="287"/>
      <c r="KCJ78" s="285"/>
      <c r="KCK78" s="287"/>
      <c r="KCL78" s="287"/>
      <c r="KCM78" s="285"/>
      <c r="KCN78" s="287"/>
      <c r="KCO78" s="287"/>
      <c r="KCP78" s="285"/>
      <c r="KCQ78" s="287"/>
      <c r="KCR78" s="287"/>
      <c r="KCS78" s="285"/>
      <c r="KCT78" s="287"/>
      <c r="KCU78" s="287"/>
      <c r="KCV78" s="285"/>
      <c r="KCW78" s="287"/>
      <c r="KCX78" s="287"/>
      <c r="KCY78" s="285"/>
      <c r="KCZ78" s="287"/>
      <c r="KDA78" s="287"/>
      <c r="KDB78" s="285"/>
      <c r="KDC78" s="287"/>
      <c r="KDD78" s="287"/>
      <c r="KDE78" s="285"/>
      <c r="KDF78" s="287"/>
      <c r="KDG78" s="287"/>
      <c r="KDH78" s="285"/>
      <c r="KDI78" s="287"/>
      <c r="KDJ78" s="287"/>
      <c r="KDK78" s="285"/>
      <c r="KDL78" s="287"/>
      <c r="KDM78" s="287"/>
      <c r="KDN78" s="285"/>
      <c r="KDO78" s="287"/>
      <c r="KDP78" s="287"/>
      <c r="KDQ78" s="285"/>
      <c r="KDR78" s="287"/>
      <c r="KDS78" s="287"/>
      <c r="KDT78" s="285"/>
      <c r="KDU78" s="287"/>
      <c r="KDV78" s="287"/>
      <c r="KDW78" s="285"/>
      <c r="KDX78" s="287"/>
      <c r="KDY78" s="287"/>
      <c r="KDZ78" s="285"/>
      <c r="KEA78" s="287"/>
      <c r="KEB78" s="287"/>
      <c r="KEC78" s="285"/>
      <c r="KED78" s="286"/>
      <c r="KEE78" s="286"/>
      <c r="KEF78" s="286"/>
      <c r="KEG78" s="287"/>
      <c r="KEH78" s="287"/>
      <c r="KEI78" s="285"/>
      <c r="KEJ78" s="286"/>
      <c r="KEK78" s="286"/>
      <c r="KEL78" s="286"/>
      <c r="KEM78" s="287"/>
      <c r="KEN78" s="287"/>
      <c r="KEO78" s="285"/>
      <c r="KEP78" s="287"/>
      <c r="KEQ78" s="287"/>
      <c r="KER78" s="285"/>
      <c r="KES78" s="286"/>
      <c r="KET78" s="286"/>
      <c r="KEU78" s="286"/>
      <c r="KEV78" s="286"/>
      <c r="KEW78" s="286"/>
      <c r="KEX78" s="286"/>
      <c r="KEY78" s="163"/>
      <c r="KEZ78" s="154"/>
      <c r="KFA78" s="287"/>
      <c r="KFB78" s="287"/>
      <c r="KFC78" s="285"/>
      <c r="KFD78" s="287"/>
      <c r="KFE78" s="287"/>
      <c r="KFF78" s="285"/>
      <c r="KFG78" s="287"/>
      <c r="KFH78" s="287"/>
      <c r="KFI78" s="285"/>
      <c r="KFJ78" s="287"/>
      <c r="KFK78" s="287"/>
      <c r="KFL78" s="285"/>
      <c r="KFM78" s="287"/>
      <c r="KFN78" s="287"/>
      <c r="KFO78" s="285"/>
      <c r="KFP78" s="287"/>
      <c r="KFQ78" s="287"/>
      <c r="KFR78" s="285"/>
      <c r="KFS78" s="287"/>
      <c r="KFT78" s="287"/>
      <c r="KFU78" s="285"/>
      <c r="KFV78" s="287"/>
      <c r="KFW78" s="287"/>
      <c r="KFX78" s="285"/>
      <c r="KFY78" s="287"/>
      <c r="KFZ78" s="287"/>
      <c r="KGA78" s="285"/>
      <c r="KGB78" s="287"/>
      <c r="KGC78" s="287"/>
      <c r="KGD78" s="285"/>
      <c r="KGE78" s="287"/>
      <c r="KGF78" s="287"/>
      <c r="KGG78" s="285"/>
      <c r="KGH78" s="287"/>
      <c r="KGI78" s="287"/>
      <c r="KGJ78" s="285"/>
      <c r="KGK78" s="287"/>
      <c r="KGL78" s="287"/>
      <c r="KGM78" s="285"/>
      <c r="KGN78" s="287"/>
      <c r="KGO78" s="287"/>
      <c r="KGP78" s="285"/>
      <c r="KGQ78" s="287"/>
      <c r="KGR78" s="287"/>
      <c r="KGS78" s="285"/>
      <c r="KGT78" s="287"/>
      <c r="KGU78" s="287"/>
      <c r="KGV78" s="285"/>
      <c r="KGW78" s="287"/>
      <c r="KGX78" s="287"/>
      <c r="KGY78" s="285"/>
      <c r="KGZ78" s="287"/>
      <c r="KHA78" s="287"/>
      <c r="KHB78" s="285"/>
      <c r="KHC78" s="287"/>
      <c r="KHD78" s="287"/>
      <c r="KHE78" s="285"/>
      <c r="KHF78" s="287"/>
      <c r="KHG78" s="287"/>
      <c r="KHH78" s="285"/>
      <c r="KHI78" s="287"/>
      <c r="KHJ78" s="287"/>
      <c r="KHK78" s="285"/>
      <c r="KHL78" s="286"/>
      <c r="KHM78" s="286"/>
      <c r="KHN78" s="286"/>
      <c r="KHO78" s="287"/>
      <c r="KHP78" s="287"/>
      <c r="KHQ78" s="285"/>
      <c r="KHR78" s="286"/>
      <c r="KHS78" s="286"/>
      <c r="KHT78" s="286"/>
      <c r="KHU78" s="287"/>
      <c r="KHV78" s="287"/>
      <c r="KHW78" s="285"/>
      <c r="KHX78" s="287"/>
      <c r="KHY78" s="287"/>
      <c r="KHZ78" s="285"/>
      <c r="KIA78" s="286"/>
      <c r="KIB78" s="286"/>
      <c r="KIC78" s="286"/>
      <c r="KID78" s="286"/>
      <c r="KIE78" s="286"/>
      <c r="KIF78" s="286"/>
      <c r="KIG78" s="163"/>
      <c r="KIH78" s="154"/>
      <c r="KII78" s="287"/>
      <c r="KIJ78" s="287"/>
      <c r="KIK78" s="285"/>
      <c r="KIL78" s="287"/>
      <c r="KIM78" s="287"/>
      <c r="KIN78" s="285"/>
      <c r="KIO78" s="287"/>
      <c r="KIP78" s="287"/>
      <c r="KIQ78" s="285"/>
      <c r="KIR78" s="287"/>
      <c r="KIS78" s="287"/>
      <c r="KIT78" s="285"/>
      <c r="KIU78" s="287"/>
      <c r="KIV78" s="287"/>
      <c r="KIW78" s="285"/>
      <c r="KIX78" s="287"/>
      <c r="KIY78" s="287"/>
      <c r="KIZ78" s="285"/>
      <c r="KJA78" s="287"/>
      <c r="KJB78" s="287"/>
      <c r="KJC78" s="285"/>
      <c r="KJD78" s="287"/>
      <c r="KJE78" s="287"/>
      <c r="KJF78" s="285"/>
      <c r="KJG78" s="287"/>
      <c r="KJH78" s="287"/>
      <c r="KJI78" s="285"/>
      <c r="KJJ78" s="287"/>
      <c r="KJK78" s="287"/>
      <c r="KJL78" s="285"/>
      <c r="KJM78" s="287"/>
      <c r="KJN78" s="287"/>
      <c r="KJO78" s="285"/>
      <c r="KJP78" s="287"/>
      <c r="KJQ78" s="287"/>
      <c r="KJR78" s="285"/>
      <c r="KJS78" s="287"/>
      <c r="KJT78" s="287"/>
      <c r="KJU78" s="285"/>
      <c r="KJV78" s="287"/>
      <c r="KJW78" s="287"/>
      <c r="KJX78" s="285"/>
      <c r="KJY78" s="287"/>
      <c r="KJZ78" s="287"/>
      <c r="KKA78" s="285"/>
      <c r="KKB78" s="287"/>
      <c r="KKC78" s="287"/>
      <c r="KKD78" s="285"/>
      <c r="KKE78" s="287"/>
      <c r="KKF78" s="287"/>
      <c r="KKG78" s="285"/>
      <c r="KKH78" s="287"/>
      <c r="KKI78" s="287"/>
      <c r="KKJ78" s="285"/>
      <c r="KKK78" s="287"/>
      <c r="KKL78" s="287"/>
      <c r="KKM78" s="285"/>
      <c r="KKN78" s="287"/>
      <c r="KKO78" s="287"/>
      <c r="KKP78" s="285"/>
      <c r="KKQ78" s="287"/>
      <c r="KKR78" s="287"/>
      <c r="KKS78" s="285"/>
      <c r="KKT78" s="286"/>
      <c r="KKU78" s="286"/>
      <c r="KKV78" s="286"/>
      <c r="KKW78" s="287"/>
      <c r="KKX78" s="287"/>
      <c r="KKY78" s="285"/>
      <c r="KKZ78" s="286"/>
      <c r="KLA78" s="286"/>
      <c r="KLB78" s="286"/>
      <c r="KLC78" s="287"/>
      <c r="KLD78" s="287"/>
      <c r="KLE78" s="285"/>
      <c r="KLF78" s="287"/>
      <c r="KLG78" s="287"/>
      <c r="KLH78" s="285"/>
      <c r="KLI78" s="286"/>
      <c r="KLJ78" s="286"/>
      <c r="KLK78" s="286"/>
      <c r="KLL78" s="286"/>
      <c r="KLM78" s="286"/>
      <c r="KLN78" s="286"/>
      <c r="KLO78" s="163"/>
      <c r="KLP78" s="154"/>
      <c r="KLQ78" s="287"/>
      <c r="KLR78" s="287"/>
      <c r="KLS78" s="285"/>
      <c r="KLT78" s="287"/>
      <c r="KLU78" s="287"/>
      <c r="KLV78" s="285"/>
      <c r="KLW78" s="287"/>
      <c r="KLX78" s="287"/>
      <c r="KLY78" s="285"/>
      <c r="KLZ78" s="287"/>
      <c r="KMA78" s="287"/>
      <c r="KMB78" s="285"/>
      <c r="KMC78" s="287"/>
      <c r="KMD78" s="287"/>
      <c r="KME78" s="285"/>
      <c r="KMF78" s="287"/>
      <c r="KMG78" s="287"/>
      <c r="KMH78" s="285"/>
      <c r="KMI78" s="287"/>
      <c r="KMJ78" s="287"/>
      <c r="KMK78" s="285"/>
      <c r="KML78" s="287"/>
      <c r="KMM78" s="287"/>
      <c r="KMN78" s="285"/>
      <c r="KMO78" s="287"/>
      <c r="KMP78" s="287"/>
      <c r="KMQ78" s="285"/>
      <c r="KMR78" s="287"/>
      <c r="KMS78" s="287"/>
      <c r="KMT78" s="285"/>
      <c r="KMU78" s="287"/>
      <c r="KMV78" s="287"/>
      <c r="KMW78" s="285"/>
      <c r="KMX78" s="287"/>
      <c r="KMY78" s="287"/>
      <c r="KMZ78" s="285"/>
      <c r="KNA78" s="287"/>
      <c r="KNB78" s="287"/>
      <c r="KNC78" s="285"/>
      <c r="KND78" s="287"/>
      <c r="KNE78" s="287"/>
      <c r="KNF78" s="285"/>
      <c r="KNG78" s="287"/>
      <c r="KNH78" s="287"/>
      <c r="KNI78" s="285"/>
      <c r="KNJ78" s="287"/>
      <c r="KNK78" s="287"/>
      <c r="KNL78" s="285"/>
      <c r="KNM78" s="287"/>
      <c r="KNN78" s="287"/>
      <c r="KNO78" s="285"/>
      <c r="KNP78" s="287"/>
      <c r="KNQ78" s="287"/>
      <c r="KNR78" s="285"/>
      <c r="KNS78" s="287"/>
      <c r="KNT78" s="287"/>
      <c r="KNU78" s="285"/>
      <c r="KNV78" s="287"/>
      <c r="KNW78" s="287"/>
      <c r="KNX78" s="285"/>
      <c r="KNY78" s="287"/>
      <c r="KNZ78" s="287"/>
      <c r="KOA78" s="285"/>
      <c r="KOB78" s="286"/>
      <c r="KOC78" s="286"/>
      <c r="KOD78" s="286"/>
      <c r="KOE78" s="287"/>
      <c r="KOF78" s="287"/>
      <c r="KOG78" s="285"/>
      <c r="KOH78" s="286"/>
      <c r="KOI78" s="286"/>
      <c r="KOJ78" s="286"/>
      <c r="KOK78" s="287"/>
      <c r="KOL78" s="287"/>
      <c r="KOM78" s="285"/>
      <c r="KON78" s="287"/>
      <c r="KOO78" s="287"/>
      <c r="KOP78" s="285"/>
      <c r="KOQ78" s="286"/>
      <c r="KOR78" s="286"/>
      <c r="KOS78" s="286"/>
      <c r="KOT78" s="286"/>
      <c r="KOU78" s="286"/>
      <c r="KOV78" s="286"/>
      <c r="KOW78" s="163"/>
      <c r="KOX78" s="154"/>
      <c r="KOY78" s="287"/>
      <c r="KOZ78" s="287"/>
      <c r="KPA78" s="285"/>
      <c r="KPB78" s="287"/>
      <c r="KPC78" s="287"/>
      <c r="KPD78" s="285"/>
      <c r="KPE78" s="287"/>
      <c r="KPF78" s="287"/>
      <c r="KPG78" s="285"/>
      <c r="KPH78" s="287"/>
      <c r="KPI78" s="287"/>
      <c r="KPJ78" s="285"/>
      <c r="KPK78" s="287"/>
      <c r="KPL78" s="287"/>
      <c r="KPM78" s="285"/>
      <c r="KPN78" s="287"/>
      <c r="KPO78" s="287"/>
      <c r="KPP78" s="285"/>
      <c r="KPQ78" s="287"/>
      <c r="KPR78" s="287"/>
      <c r="KPS78" s="285"/>
      <c r="KPT78" s="287"/>
      <c r="KPU78" s="287"/>
      <c r="KPV78" s="285"/>
      <c r="KPW78" s="287"/>
      <c r="KPX78" s="287"/>
      <c r="KPY78" s="285"/>
      <c r="KPZ78" s="287"/>
      <c r="KQA78" s="287"/>
      <c r="KQB78" s="285"/>
      <c r="KQC78" s="287"/>
      <c r="KQD78" s="287"/>
      <c r="KQE78" s="285"/>
      <c r="KQF78" s="287"/>
      <c r="KQG78" s="287"/>
      <c r="KQH78" s="285"/>
      <c r="KQI78" s="287"/>
      <c r="KQJ78" s="287"/>
      <c r="KQK78" s="285"/>
      <c r="KQL78" s="287"/>
      <c r="KQM78" s="287"/>
      <c r="KQN78" s="285"/>
      <c r="KQO78" s="287"/>
      <c r="KQP78" s="287"/>
      <c r="KQQ78" s="285"/>
      <c r="KQR78" s="287"/>
      <c r="KQS78" s="287"/>
      <c r="KQT78" s="285"/>
      <c r="KQU78" s="287"/>
      <c r="KQV78" s="287"/>
      <c r="KQW78" s="285"/>
      <c r="KQX78" s="287"/>
      <c r="KQY78" s="287"/>
      <c r="KQZ78" s="285"/>
      <c r="KRA78" s="287"/>
      <c r="KRB78" s="287"/>
      <c r="KRC78" s="285"/>
      <c r="KRD78" s="287"/>
      <c r="KRE78" s="287"/>
      <c r="KRF78" s="285"/>
      <c r="KRG78" s="287"/>
      <c r="KRH78" s="287"/>
      <c r="KRI78" s="285"/>
      <c r="KRJ78" s="286"/>
      <c r="KRK78" s="286"/>
      <c r="KRL78" s="286"/>
      <c r="KRM78" s="287"/>
      <c r="KRN78" s="287"/>
      <c r="KRO78" s="285"/>
      <c r="KRP78" s="286"/>
      <c r="KRQ78" s="286"/>
      <c r="KRR78" s="286"/>
      <c r="KRS78" s="287"/>
      <c r="KRT78" s="287"/>
      <c r="KRU78" s="285"/>
      <c r="KRV78" s="287"/>
      <c r="KRW78" s="287"/>
      <c r="KRX78" s="285"/>
      <c r="KRY78" s="286"/>
      <c r="KRZ78" s="286"/>
      <c r="KSA78" s="286"/>
      <c r="KSB78" s="286"/>
      <c r="KSC78" s="286"/>
      <c r="KSD78" s="286"/>
      <c r="KSE78" s="163"/>
      <c r="KSF78" s="154"/>
      <c r="KSG78" s="287"/>
      <c r="KSH78" s="287"/>
      <c r="KSI78" s="285"/>
      <c r="KSJ78" s="287"/>
      <c r="KSK78" s="287"/>
      <c r="KSL78" s="285"/>
      <c r="KSM78" s="287"/>
      <c r="KSN78" s="287"/>
      <c r="KSO78" s="285"/>
      <c r="KSP78" s="287"/>
      <c r="KSQ78" s="287"/>
      <c r="KSR78" s="285"/>
      <c r="KSS78" s="287"/>
      <c r="KST78" s="287"/>
      <c r="KSU78" s="285"/>
      <c r="KSV78" s="287"/>
      <c r="KSW78" s="287"/>
      <c r="KSX78" s="285"/>
      <c r="KSY78" s="287"/>
      <c r="KSZ78" s="287"/>
      <c r="KTA78" s="285"/>
      <c r="KTB78" s="287"/>
      <c r="KTC78" s="287"/>
      <c r="KTD78" s="285"/>
      <c r="KTE78" s="287"/>
      <c r="KTF78" s="287"/>
      <c r="KTG78" s="285"/>
      <c r="KTH78" s="287"/>
      <c r="KTI78" s="287"/>
      <c r="KTJ78" s="285"/>
      <c r="KTK78" s="287"/>
      <c r="KTL78" s="287"/>
      <c r="KTM78" s="285"/>
      <c r="KTN78" s="287"/>
      <c r="KTO78" s="287"/>
      <c r="KTP78" s="285"/>
      <c r="KTQ78" s="287"/>
      <c r="KTR78" s="287"/>
      <c r="KTS78" s="285"/>
      <c r="KTT78" s="287"/>
      <c r="KTU78" s="287"/>
      <c r="KTV78" s="285"/>
      <c r="KTW78" s="287"/>
      <c r="KTX78" s="287"/>
      <c r="KTY78" s="285"/>
      <c r="KTZ78" s="287"/>
      <c r="KUA78" s="287"/>
      <c r="KUB78" s="285"/>
      <c r="KUC78" s="287"/>
      <c r="KUD78" s="287"/>
      <c r="KUE78" s="285"/>
      <c r="KUF78" s="287"/>
      <c r="KUG78" s="287"/>
      <c r="KUH78" s="285"/>
      <c r="KUI78" s="287"/>
      <c r="KUJ78" s="287"/>
      <c r="KUK78" s="285"/>
      <c r="KUL78" s="287"/>
      <c r="KUM78" s="287"/>
      <c r="KUN78" s="285"/>
      <c r="KUO78" s="287"/>
      <c r="KUP78" s="287"/>
      <c r="KUQ78" s="285"/>
      <c r="KUR78" s="286"/>
      <c r="KUS78" s="286"/>
      <c r="KUT78" s="286"/>
      <c r="KUU78" s="287"/>
      <c r="KUV78" s="287"/>
      <c r="KUW78" s="285"/>
      <c r="KUX78" s="286"/>
      <c r="KUY78" s="286"/>
      <c r="KUZ78" s="286"/>
      <c r="KVA78" s="287"/>
      <c r="KVB78" s="287"/>
      <c r="KVC78" s="285"/>
      <c r="KVD78" s="287"/>
      <c r="KVE78" s="287"/>
      <c r="KVF78" s="285"/>
      <c r="KVG78" s="286"/>
      <c r="KVH78" s="286"/>
      <c r="KVI78" s="286"/>
      <c r="KVJ78" s="286"/>
      <c r="KVK78" s="286"/>
      <c r="KVL78" s="286"/>
      <c r="KVM78" s="163"/>
      <c r="KVN78" s="154"/>
      <c r="KVO78" s="287"/>
      <c r="KVP78" s="287"/>
      <c r="KVQ78" s="285"/>
      <c r="KVR78" s="287"/>
      <c r="KVS78" s="287"/>
      <c r="KVT78" s="285"/>
      <c r="KVU78" s="287"/>
      <c r="KVV78" s="287"/>
      <c r="KVW78" s="285"/>
      <c r="KVX78" s="287"/>
      <c r="KVY78" s="287"/>
      <c r="KVZ78" s="285"/>
      <c r="KWA78" s="287"/>
      <c r="KWB78" s="287"/>
      <c r="KWC78" s="285"/>
      <c r="KWD78" s="287"/>
      <c r="KWE78" s="287"/>
      <c r="KWF78" s="285"/>
      <c r="KWG78" s="287"/>
      <c r="KWH78" s="287"/>
      <c r="KWI78" s="285"/>
      <c r="KWJ78" s="287"/>
      <c r="KWK78" s="287"/>
      <c r="KWL78" s="285"/>
      <c r="KWM78" s="287"/>
      <c r="KWN78" s="287"/>
      <c r="KWO78" s="285"/>
      <c r="KWP78" s="287"/>
      <c r="KWQ78" s="287"/>
      <c r="KWR78" s="285"/>
      <c r="KWS78" s="287"/>
      <c r="KWT78" s="287"/>
      <c r="KWU78" s="285"/>
      <c r="KWV78" s="287"/>
      <c r="KWW78" s="287"/>
      <c r="KWX78" s="285"/>
      <c r="KWY78" s="287"/>
      <c r="KWZ78" s="287"/>
      <c r="KXA78" s="285"/>
      <c r="KXB78" s="287"/>
      <c r="KXC78" s="287"/>
      <c r="KXD78" s="285"/>
      <c r="KXE78" s="287"/>
      <c r="KXF78" s="287"/>
      <c r="KXG78" s="285"/>
      <c r="KXH78" s="287"/>
      <c r="KXI78" s="287"/>
      <c r="KXJ78" s="285"/>
      <c r="KXK78" s="287"/>
      <c r="KXL78" s="287"/>
      <c r="KXM78" s="285"/>
      <c r="KXN78" s="287"/>
      <c r="KXO78" s="287"/>
      <c r="KXP78" s="285"/>
      <c r="KXQ78" s="287"/>
      <c r="KXR78" s="287"/>
      <c r="KXS78" s="285"/>
      <c r="KXT78" s="287"/>
      <c r="KXU78" s="287"/>
      <c r="KXV78" s="285"/>
      <c r="KXW78" s="287"/>
      <c r="KXX78" s="287"/>
      <c r="KXY78" s="285"/>
      <c r="KXZ78" s="286"/>
      <c r="KYA78" s="286"/>
      <c r="KYB78" s="286"/>
      <c r="KYC78" s="287"/>
      <c r="KYD78" s="287"/>
      <c r="KYE78" s="285"/>
      <c r="KYF78" s="286"/>
      <c r="KYG78" s="286"/>
      <c r="KYH78" s="286"/>
      <c r="KYI78" s="287"/>
      <c r="KYJ78" s="287"/>
      <c r="KYK78" s="285"/>
      <c r="KYL78" s="287"/>
      <c r="KYM78" s="287"/>
      <c r="KYN78" s="285"/>
      <c r="KYO78" s="286"/>
      <c r="KYP78" s="286"/>
      <c r="KYQ78" s="286"/>
      <c r="KYR78" s="286"/>
      <c r="KYS78" s="286"/>
      <c r="KYT78" s="286"/>
      <c r="KYU78" s="163"/>
      <c r="KYV78" s="154"/>
      <c r="KYW78" s="287"/>
      <c r="KYX78" s="287"/>
      <c r="KYY78" s="285"/>
      <c r="KYZ78" s="287"/>
      <c r="KZA78" s="287"/>
      <c r="KZB78" s="285"/>
      <c r="KZC78" s="287"/>
      <c r="KZD78" s="287"/>
      <c r="KZE78" s="285"/>
      <c r="KZF78" s="287"/>
      <c r="KZG78" s="287"/>
      <c r="KZH78" s="285"/>
      <c r="KZI78" s="287"/>
      <c r="KZJ78" s="287"/>
      <c r="KZK78" s="285"/>
      <c r="KZL78" s="287"/>
      <c r="KZM78" s="287"/>
      <c r="KZN78" s="285"/>
      <c r="KZO78" s="287"/>
      <c r="KZP78" s="287"/>
      <c r="KZQ78" s="285"/>
      <c r="KZR78" s="287"/>
      <c r="KZS78" s="287"/>
      <c r="KZT78" s="285"/>
      <c r="KZU78" s="287"/>
      <c r="KZV78" s="287"/>
      <c r="KZW78" s="285"/>
      <c r="KZX78" s="287"/>
      <c r="KZY78" s="287"/>
      <c r="KZZ78" s="285"/>
      <c r="LAA78" s="287"/>
      <c r="LAB78" s="287"/>
      <c r="LAC78" s="285"/>
      <c r="LAD78" s="287"/>
      <c r="LAE78" s="287"/>
      <c r="LAF78" s="285"/>
      <c r="LAG78" s="287"/>
      <c r="LAH78" s="287"/>
      <c r="LAI78" s="285"/>
      <c r="LAJ78" s="287"/>
      <c r="LAK78" s="287"/>
      <c r="LAL78" s="285"/>
      <c r="LAM78" s="287"/>
      <c r="LAN78" s="287"/>
      <c r="LAO78" s="285"/>
      <c r="LAP78" s="287"/>
      <c r="LAQ78" s="287"/>
      <c r="LAR78" s="285"/>
      <c r="LAS78" s="287"/>
      <c r="LAT78" s="287"/>
      <c r="LAU78" s="285"/>
      <c r="LAV78" s="287"/>
      <c r="LAW78" s="287"/>
      <c r="LAX78" s="285"/>
      <c r="LAY78" s="287"/>
      <c r="LAZ78" s="287"/>
      <c r="LBA78" s="285"/>
      <c r="LBB78" s="287"/>
      <c r="LBC78" s="287"/>
      <c r="LBD78" s="285"/>
      <c r="LBE78" s="287"/>
      <c r="LBF78" s="287"/>
      <c r="LBG78" s="285"/>
      <c r="LBH78" s="286"/>
      <c r="LBI78" s="286"/>
      <c r="LBJ78" s="286"/>
      <c r="LBK78" s="287"/>
      <c r="LBL78" s="287"/>
      <c r="LBM78" s="285"/>
      <c r="LBN78" s="286"/>
      <c r="LBO78" s="286"/>
      <c r="LBP78" s="286"/>
      <c r="LBQ78" s="287"/>
      <c r="LBR78" s="287"/>
      <c r="LBS78" s="285"/>
      <c r="LBT78" s="287"/>
      <c r="LBU78" s="287"/>
      <c r="LBV78" s="285"/>
      <c r="LBW78" s="286"/>
      <c r="LBX78" s="286"/>
      <c r="LBY78" s="286"/>
      <c r="LBZ78" s="286"/>
      <c r="LCA78" s="286"/>
      <c r="LCB78" s="286"/>
      <c r="LCC78" s="163"/>
      <c r="LCD78" s="154"/>
      <c r="LCE78" s="287"/>
      <c r="LCF78" s="287"/>
      <c r="LCG78" s="285"/>
      <c r="LCH78" s="287"/>
      <c r="LCI78" s="287"/>
      <c r="LCJ78" s="285"/>
      <c r="LCK78" s="287"/>
      <c r="LCL78" s="287"/>
      <c r="LCM78" s="285"/>
      <c r="LCN78" s="287"/>
      <c r="LCO78" s="287"/>
      <c r="LCP78" s="285"/>
      <c r="LCQ78" s="287"/>
      <c r="LCR78" s="287"/>
      <c r="LCS78" s="285"/>
      <c r="LCT78" s="287"/>
      <c r="LCU78" s="287"/>
      <c r="LCV78" s="285"/>
      <c r="LCW78" s="287"/>
      <c r="LCX78" s="287"/>
      <c r="LCY78" s="285"/>
      <c r="LCZ78" s="287"/>
      <c r="LDA78" s="287"/>
      <c r="LDB78" s="285"/>
      <c r="LDC78" s="287"/>
      <c r="LDD78" s="287"/>
      <c r="LDE78" s="285"/>
      <c r="LDF78" s="287"/>
      <c r="LDG78" s="287"/>
      <c r="LDH78" s="285"/>
      <c r="LDI78" s="287"/>
      <c r="LDJ78" s="287"/>
      <c r="LDK78" s="285"/>
      <c r="LDL78" s="287"/>
      <c r="LDM78" s="287"/>
      <c r="LDN78" s="285"/>
      <c r="LDO78" s="287"/>
      <c r="LDP78" s="287"/>
      <c r="LDQ78" s="285"/>
      <c r="LDR78" s="287"/>
      <c r="LDS78" s="287"/>
      <c r="LDT78" s="285"/>
      <c r="LDU78" s="287"/>
      <c r="LDV78" s="287"/>
      <c r="LDW78" s="285"/>
      <c r="LDX78" s="287"/>
      <c r="LDY78" s="287"/>
      <c r="LDZ78" s="285"/>
      <c r="LEA78" s="287"/>
      <c r="LEB78" s="287"/>
      <c r="LEC78" s="285"/>
      <c r="LED78" s="287"/>
      <c r="LEE78" s="287"/>
      <c r="LEF78" s="285"/>
      <c r="LEG78" s="287"/>
      <c r="LEH78" s="287"/>
      <c r="LEI78" s="285"/>
      <c r="LEJ78" s="287"/>
      <c r="LEK78" s="287"/>
      <c r="LEL78" s="285"/>
      <c r="LEM78" s="287"/>
      <c r="LEN78" s="287"/>
      <c r="LEO78" s="285"/>
      <c r="LEP78" s="286"/>
      <c r="LEQ78" s="286"/>
      <c r="LER78" s="286"/>
      <c r="LES78" s="287"/>
      <c r="LET78" s="287"/>
      <c r="LEU78" s="285"/>
      <c r="LEV78" s="286"/>
      <c r="LEW78" s="286"/>
      <c r="LEX78" s="286"/>
      <c r="LEY78" s="287"/>
      <c r="LEZ78" s="287"/>
      <c r="LFA78" s="285"/>
      <c r="LFB78" s="287"/>
      <c r="LFC78" s="287"/>
      <c r="LFD78" s="285"/>
      <c r="LFE78" s="286"/>
      <c r="LFF78" s="286"/>
      <c r="LFG78" s="286"/>
      <c r="LFH78" s="286"/>
      <c r="LFI78" s="286"/>
      <c r="LFJ78" s="286"/>
      <c r="LFK78" s="163"/>
      <c r="LFL78" s="154"/>
      <c r="LFM78" s="287"/>
      <c r="LFN78" s="287"/>
      <c r="LFO78" s="285"/>
      <c r="LFP78" s="287"/>
      <c r="LFQ78" s="287"/>
      <c r="LFR78" s="285"/>
      <c r="LFS78" s="287"/>
      <c r="LFT78" s="287"/>
      <c r="LFU78" s="285"/>
      <c r="LFV78" s="287"/>
      <c r="LFW78" s="287"/>
      <c r="LFX78" s="285"/>
      <c r="LFY78" s="287"/>
      <c r="LFZ78" s="287"/>
      <c r="LGA78" s="285"/>
      <c r="LGB78" s="287"/>
      <c r="LGC78" s="287"/>
      <c r="LGD78" s="285"/>
      <c r="LGE78" s="287"/>
      <c r="LGF78" s="287"/>
      <c r="LGG78" s="285"/>
      <c r="LGH78" s="287"/>
      <c r="LGI78" s="287"/>
      <c r="LGJ78" s="285"/>
      <c r="LGK78" s="287"/>
      <c r="LGL78" s="287"/>
      <c r="LGM78" s="285"/>
      <c r="LGN78" s="287"/>
      <c r="LGO78" s="287"/>
      <c r="LGP78" s="285"/>
      <c r="LGQ78" s="287"/>
      <c r="LGR78" s="287"/>
      <c r="LGS78" s="285"/>
      <c r="LGT78" s="287"/>
      <c r="LGU78" s="287"/>
      <c r="LGV78" s="285"/>
      <c r="LGW78" s="287"/>
      <c r="LGX78" s="287"/>
      <c r="LGY78" s="285"/>
      <c r="LGZ78" s="287"/>
      <c r="LHA78" s="287"/>
      <c r="LHB78" s="285"/>
      <c r="LHC78" s="287"/>
      <c r="LHD78" s="287"/>
      <c r="LHE78" s="285"/>
      <c r="LHF78" s="287"/>
      <c r="LHG78" s="287"/>
      <c r="LHH78" s="285"/>
      <c r="LHI78" s="287"/>
      <c r="LHJ78" s="287"/>
      <c r="LHK78" s="285"/>
      <c r="LHL78" s="287"/>
      <c r="LHM78" s="287"/>
      <c r="LHN78" s="285"/>
      <c r="LHO78" s="287"/>
      <c r="LHP78" s="287"/>
      <c r="LHQ78" s="285"/>
      <c r="LHR78" s="287"/>
      <c r="LHS78" s="287"/>
      <c r="LHT78" s="285"/>
      <c r="LHU78" s="287"/>
      <c r="LHV78" s="287"/>
      <c r="LHW78" s="285"/>
      <c r="LHX78" s="286"/>
      <c r="LHY78" s="286"/>
      <c r="LHZ78" s="286"/>
      <c r="LIA78" s="287"/>
      <c r="LIB78" s="287"/>
      <c r="LIC78" s="285"/>
      <c r="LID78" s="286"/>
      <c r="LIE78" s="286"/>
      <c r="LIF78" s="286"/>
      <c r="LIG78" s="287"/>
      <c r="LIH78" s="287"/>
      <c r="LII78" s="285"/>
      <c r="LIJ78" s="287"/>
      <c r="LIK78" s="287"/>
      <c r="LIL78" s="285"/>
      <c r="LIM78" s="286"/>
      <c r="LIN78" s="286"/>
      <c r="LIO78" s="286"/>
      <c r="LIP78" s="286"/>
      <c r="LIQ78" s="286"/>
      <c r="LIR78" s="286"/>
      <c r="LIS78" s="163"/>
      <c r="LIT78" s="154"/>
      <c r="LIU78" s="287"/>
      <c r="LIV78" s="287"/>
      <c r="LIW78" s="285"/>
      <c r="LIX78" s="287"/>
      <c r="LIY78" s="287"/>
      <c r="LIZ78" s="285"/>
      <c r="LJA78" s="287"/>
      <c r="LJB78" s="287"/>
      <c r="LJC78" s="285"/>
      <c r="LJD78" s="287"/>
      <c r="LJE78" s="287"/>
      <c r="LJF78" s="285"/>
      <c r="LJG78" s="287"/>
      <c r="LJH78" s="287"/>
      <c r="LJI78" s="285"/>
      <c r="LJJ78" s="287"/>
      <c r="LJK78" s="287"/>
      <c r="LJL78" s="285"/>
      <c r="LJM78" s="287"/>
      <c r="LJN78" s="287"/>
      <c r="LJO78" s="285"/>
      <c r="LJP78" s="287"/>
      <c r="LJQ78" s="287"/>
      <c r="LJR78" s="285"/>
      <c r="LJS78" s="287"/>
      <c r="LJT78" s="287"/>
      <c r="LJU78" s="285"/>
      <c r="LJV78" s="287"/>
      <c r="LJW78" s="287"/>
      <c r="LJX78" s="285"/>
      <c r="LJY78" s="287"/>
      <c r="LJZ78" s="287"/>
      <c r="LKA78" s="285"/>
      <c r="LKB78" s="287"/>
      <c r="LKC78" s="287"/>
      <c r="LKD78" s="285"/>
      <c r="LKE78" s="287"/>
      <c r="LKF78" s="287"/>
      <c r="LKG78" s="285"/>
      <c r="LKH78" s="287"/>
      <c r="LKI78" s="287"/>
      <c r="LKJ78" s="285"/>
      <c r="LKK78" s="287"/>
      <c r="LKL78" s="287"/>
      <c r="LKM78" s="285"/>
      <c r="LKN78" s="287"/>
      <c r="LKO78" s="287"/>
      <c r="LKP78" s="285"/>
      <c r="LKQ78" s="287"/>
      <c r="LKR78" s="287"/>
      <c r="LKS78" s="285"/>
      <c r="LKT78" s="287"/>
      <c r="LKU78" s="287"/>
      <c r="LKV78" s="285"/>
      <c r="LKW78" s="287"/>
      <c r="LKX78" s="287"/>
      <c r="LKY78" s="285"/>
      <c r="LKZ78" s="287"/>
      <c r="LLA78" s="287"/>
      <c r="LLB78" s="285"/>
      <c r="LLC78" s="287"/>
      <c r="LLD78" s="287"/>
      <c r="LLE78" s="285"/>
      <c r="LLF78" s="286"/>
      <c r="LLG78" s="286"/>
      <c r="LLH78" s="286"/>
      <c r="LLI78" s="287"/>
      <c r="LLJ78" s="287"/>
      <c r="LLK78" s="285"/>
      <c r="LLL78" s="286"/>
      <c r="LLM78" s="286"/>
      <c r="LLN78" s="286"/>
      <c r="LLO78" s="287"/>
      <c r="LLP78" s="287"/>
      <c r="LLQ78" s="285"/>
      <c r="LLR78" s="287"/>
      <c r="LLS78" s="287"/>
      <c r="LLT78" s="285"/>
      <c r="LLU78" s="286"/>
      <c r="LLV78" s="286"/>
      <c r="LLW78" s="286"/>
      <c r="LLX78" s="286"/>
      <c r="LLY78" s="286"/>
      <c r="LLZ78" s="286"/>
      <c r="LMA78" s="163"/>
      <c r="LMB78" s="154"/>
      <c r="LMC78" s="287"/>
      <c r="LMD78" s="287"/>
      <c r="LME78" s="285"/>
      <c r="LMF78" s="287"/>
      <c r="LMG78" s="287"/>
      <c r="LMH78" s="285"/>
      <c r="LMI78" s="287"/>
      <c r="LMJ78" s="287"/>
      <c r="LMK78" s="285"/>
      <c r="LML78" s="287"/>
      <c r="LMM78" s="287"/>
      <c r="LMN78" s="285"/>
      <c r="LMO78" s="287"/>
      <c r="LMP78" s="287"/>
      <c r="LMQ78" s="285"/>
      <c r="LMR78" s="287"/>
      <c r="LMS78" s="287"/>
      <c r="LMT78" s="285"/>
      <c r="LMU78" s="287"/>
      <c r="LMV78" s="287"/>
      <c r="LMW78" s="285"/>
      <c r="LMX78" s="287"/>
      <c r="LMY78" s="287"/>
      <c r="LMZ78" s="285"/>
      <c r="LNA78" s="287"/>
      <c r="LNB78" s="287"/>
      <c r="LNC78" s="285"/>
      <c r="LND78" s="287"/>
      <c r="LNE78" s="287"/>
      <c r="LNF78" s="285"/>
      <c r="LNG78" s="287"/>
      <c r="LNH78" s="287"/>
      <c r="LNI78" s="285"/>
      <c r="LNJ78" s="287"/>
      <c r="LNK78" s="287"/>
      <c r="LNL78" s="285"/>
      <c r="LNM78" s="287"/>
      <c r="LNN78" s="287"/>
      <c r="LNO78" s="285"/>
      <c r="LNP78" s="287"/>
      <c r="LNQ78" s="287"/>
      <c r="LNR78" s="285"/>
      <c r="LNS78" s="287"/>
      <c r="LNT78" s="287"/>
      <c r="LNU78" s="285"/>
      <c r="LNV78" s="287"/>
      <c r="LNW78" s="287"/>
      <c r="LNX78" s="285"/>
      <c r="LNY78" s="287"/>
      <c r="LNZ78" s="287"/>
      <c r="LOA78" s="285"/>
      <c r="LOB78" s="287"/>
      <c r="LOC78" s="287"/>
      <c r="LOD78" s="285"/>
      <c r="LOE78" s="287"/>
      <c r="LOF78" s="287"/>
      <c r="LOG78" s="285"/>
      <c r="LOH78" s="287"/>
      <c r="LOI78" s="287"/>
      <c r="LOJ78" s="285"/>
      <c r="LOK78" s="287"/>
      <c r="LOL78" s="287"/>
      <c r="LOM78" s="285"/>
      <c r="LON78" s="286"/>
      <c r="LOO78" s="286"/>
      <c r="LOP78" s="286"/>
      <c r="LOQ78" s="287"/>
      <c r="LOR78" s="287"/>
      <c r="LOS78" s="285"/>
      <c r="LOT78" s="286"/>
      <c r="LOU78" s="286"/>
      <c r="LOV78" s="286"/>
      <c r="LOW78" s="287"/>
      <c r="LOX78" s="287"/>
      <c r="LOY78" s="285"/>
      <c r="LOZ78" s="287"/>
      <c r="LPA78" s="287"/>
      <c r="LPB78" s="285"/>
      <c r="LPC78" s="286"/>
      <c r="LPD78" s="286"/>
      <c r="LPE78" s="286"/>
      <c r="LPF78" s="286"/>
      <c r="LPG78" s="286"/>
      <c r="LPH78" s="286"/>
      <c r="LPI78" s="163"/>
      <c r="LPJ78" s="154"/>
      <c r="LPK78" s="287"/>
      <c r="LPL78" s="287"/>
      <c r="LPM78" s="285"/>
      <c r="LPN78" s="287"/>
      <c r="LPO78" s="287"/>
      <c r="LPP78" s="285"/>
      <c r="LPQ78" s="287"/>
      <c r="LPR78" s="287"/>
      <c r="LPS78" s="285"/>
      <c r="LPT78" s="287"/>
      <c r="LPU78" s="287"/>
      <c r="LPV78" s="285"/>
      <c r="LPW78" s="287"/>
      <c r="LPX78" s="287"/>
      <c r="LPY78" s="285"/>
      <c r="LPZ78" s="287"/>
      <c r="LQA78" s="287"/>
      <c r="LQB78" s="285"/>
      <c r="LQC78" s="287"/>
      <c r="LQD78" s="287"/>
      <c r="LQE78" s="285"/>
      <c r="LQF78" s="287"/>
      <c r="LQG78" s="287"/>
      <c r="LQH78" s="285"/>
      <c r="LQI78" s="287"/>
      <c r="LQJ78" s="287"/>
      <c r="LQK78" s="285"/>
      <c r="LQL78" s="287"/>
      <c r="LQM78" s="287"/>
      <c r="LQN78" s="285"/>
      <c r="LQO78" s="287"/>
      <c r="LQP78" s="287"/>
      <c r="LQQ78" s="285"/>
      <c r="LQR78" s="287"/>
      <c r="LQS78" s="287"/>
      <c r="LQT78" s="285"/>
      <c r="LQU78" s="287"/>
      <c r="LQV78" s="287"/>
      <c r="LQW78" s="285"/>
      <c r="LQX78" s="287"/>
      <c r="LQY78" s="287"/>
      <c r="LQZ78" s="285"/>
      <c r="LRA78" s="287"/>
      <c r="LRB78" s="287"/>
      <c r="LRC78" s="285"/>
      <c r="LRD78" s="287"/>
      <c r="LRE78" s="287"/>
      <c r="LRF78" s="285"/>
      <c r="LRG78" s="287"/>
      <c r="LRH78" s="287"/>
      <c r="LRI78" s="285"/>
      <c r="LRJ78" s="287"/>
      <c r="LRK78" s="287"/>
      <c r="LRL78" s="285"/>
      <c r="LRM78" s="287"/>
      <c r="LRN78" s="287"/>
      <c r="LRO78" s="285"/>
      <c r="LRP78" s="287"/>
      <c r="LRQ78" s="287"/>
      <c r="LRR78" s="285"/>
      <c r="LRS78" s="287"/>
      <c r="LRT78" s="287"/>
      <c r="LRU78" s="285"/>
      <c r="LRV78" s="286"/>
      <c r="LRW78" s="286"/>
      <c r="LRX78" s="286"/>
      <c r="LRY78" s="287"/>
      <c r="LRZ78" s="287"/>
      <c r="LSA78" s="285"/>
      <c r="LSB78" s="286"/>
      <c r="LSC78" s="286"/>
      <c r="LSD78" s="286"/>
      <c r="LSE78" s="287"/>
      <c r="LSF78" s="287"/>
      <c r="LSG78" s="285"/>
      <c r="LSH78" s="287"/>
      <c r="LSI78" s="287"/>
      <c r="LSJ78" s="285"/>
      <c r="LSK78" s="286"/>
      <c r="LSL78" s="286"/>
      <c r="LSM78" s="286"/>
      <c r="LSN78" s="286"/>
      <c r="LSO78" s="286"/>
      <c r="LSP78" s="286"/>
      <c r="LSQ78" s="163"/>
      <c r="LSR78" s="154"/>
      <c r="LSS78" s="287"/>
      <c r="LST78" s="287"/>
      <c r="LSU78" s="285"/>
      <c r="LSV78" s="287"/>
      <c r="LSW78" s="287"/>
      <c r="LSX78" s="285"/>
      <c r="LSY78" s="287"/>
      <c r="LSZ78" s="287"/>
      <c r="LTA78" s="285"/>
      <c r="LTB78" s="287"/>
      <c r="LTC78" s="287"/>
      <c r="LTD78" s="285"/>
      <c r="LTE78" s="287"/>
      <c r="LTF78" s="287"/>
      <c r="LTG78" s="285"/>
      <c r="LTH78" s="287"/>
      <c r="LTI78" s="287"/>
      <c r="LTJ78" s="285"/>
      <c r="LTK78" s="287"/>
      <c r="LTL78" s="287"/>
      <c r="LTM78" s="285"/>
      <c r="LTN78" s="287"/>
      <c r="LTO78" s="287"/>
      <c r="LTP78" s="285"/>
      <c r="LTQ78" s="287"/>
      <c r="LTR78" s="287"/>
      <c r="LTS78" s="285"/>
      <c r="LTT78" s="287"/>
      <c r="LTU78" s="287"/>
      <c r="LTV78" s="285"/>
      <c r="LTW78" s="287"/>
      <c r="LTX78" s="287"/>
      <c r="LTY78" s="285"/>
      <c r="LTZ78" s="287"/>
      <c r="LUA78" s="287"/>
      <c r="LUB78" s="285"/>
      <c r="LUC78" s="287"/>
      <c r="LUD78" s="287"/>
      <c r="LUE78" s="285"/>
      <c r="LUF78" s="287"/>
      <c r="LUG78" s="287"/>
      <c r="LUH78" s="285"/>
      <c r="LUI78" s="287"/>
      <c r="LUJ78" s="287"/>
      <c r="LUK78" s="285"/>
      <c r="LUL78" s="287"/>
      <c r="LUM78" s="287"/>
      <c r="LUN78" s="285"/>
      <c r="LUO78" s="287"/>
      <c r="LUP78" s="287"/>
      <c r="LUQ78" s="285"/>
      <c r="LUR78" s="287"/>
      <c r="LUS78" s="287"/>
      <c r="LUT78" s="285"/>
      <c r="LUU78" s="287"/>
      <c r="LUV78" s="287"/>
      <c r="LUW78" s="285"/>
      <c r="LUX78" s="287"/>
      <c r="LUY78" s="287"/>
      <c r="LUZ78" s="285"/>
      <c r="LVA78" s="287"/>
      <c r="LVB78" s="287"/>
      <c r="LVC78" s="285"/>
      <c r="LVD78" s="286"/>
      <c r="LVE78" s="286"/>
      <c r="LVF78" s="286"/>
      <c r="LVG78" s="287"/>
      <c r="LVH78" s="287"/>
      <c r="LVI78" s="285"/>
      <c r="LVJ78" s="286"/>
      <c r="LVK78" s="286"/>
      <c r="LVL78" s="286"/>
      <c r="LVM78" s="287"/>
      <c r="LVN78" s="287"/>
      <c r="LVO78" s="285"/>
      <c r="LVP78" s="287"/>
      <c r="LVQ78" s="287"/>
      <c r="LVR78" s="285"/>
      <c r="LVS78" s="286"/>
      <c r="LVT78" s="286"/>
      <c r="LVU78" s="286"/>
      <c r="LVV78" s="286"/>
      <c r="LVW78" s="286"/>
      <c r="LVX78" s="286"/>
      <c r="LVY78" s="163"/>
      <c r="LVZ78" s="154"/>
      <c r="LWA78" s="287"/>
      <c r="LWB78" s="287"/>
      <c r="LWC78" s="285"/>
      <c r="LWD78" s="287"/>
      <c r="LWE78" s="287"/>
      <c r="LWF78" s="285"/>
      <c r="LWG78" s="287"/>
      <c r="LWH78" s="287"/>
      <c r="LWI78" s="285"/>
      <c r="LWJ78" s="287"/>
      <c r="LWK78" s="287"/>
      <c r="LWL78" s="285"/>
      <c r="LWM78" s="287"/>
      <c r="LWN78" s="287"/>
      <c r="LWO78" s="285"/>
      <c r="LWP78" s="287"/>
      <c r="LWQ78" s="287"/>
      <c r="LWR78" s="285"/>
      <c r="LWS78" s="287"/>
      <c r="LWT78" s="287"/>
      <c r="LWU78" s="285"/>
      <c r="LWV78" s="287"/>
      <c r="LWW78" s="287"/>
      <c r="LWX78" s="285"/>
      <c r="LWY78" s="287"/>
      <c r="LWZ78" s="287"/>
      <c r="LXA78" s="285"/>
      <c r="LXB78" s="287"/>
      <c r="LXC78" s="287"/>
      <c r="LXD78" s="285"/>
      <c r="LXE78" s="287"/>
      <c r="LXF78" s="287"/>
      <c r="LXG78" s="285"/>
      <c r="LXH78" s="287"/>
      <c r="LXI78" s="287"/>
      <c r="LXJ78" s="285"/>
      <c r="LXK78" s="287"/>
      <c r="LXL78" s="287"/>
      <c r="LXM78" s="285"/>
      <c r="LXN78" s="287"/>
      <c r="LXO78" s="287"/>
      <c r="LXP78" s="285"/>
      <c r="LXQ78" s="287"/>
      <c r="LXR78" s="287"/>
      <c r="LXS78" s="285"/>
      <c r="LXT78" s="287"/>
      <c r="LXU78" s="287"/>
      <c r="LXV78" s="285"/>
      <c r="LXW78" s="287"/>
      <c r="LXX78" s="287"/>
      <c r="LXY78" s="285"/>
      <c r="LXZ78" s="287"/>
      <c r="LYA78" s="287"/>
      <c r="LYB78" s="285"/>
      <c r="LYC78" s="287"/>
      <c r="LYD78" s="287"/>
      <c r="LYE78" s="285"/>
      <c r="LYF78" s="287"/>
      <c r="LYG78" s="287"/>
      <c r="LYH78" s="285"/>
      <c r="LYI78" s="287"/>
      <c r="LYJ78" s="287"/>
      <c r="LYK78" s="285"/>
      <c r="LYL78" s="286"/>
      <c r="LYM78" s="286"/>
      <c r="LYN78" s="286"/>
      <c r="LYO78" s="287"/>
      <c r="LYP78" s="287"/>
      <c r="LYQ78" s="285"/>
      <c r="LYR78" s="286"/>
      <c r="LYS78" s="286"/>
      <c r="LYT78" s="286"/>
      <c r="LYU78" s="287"/>
      <c r="LYV78" s="287"/>
      <c r="LYW78" s="285"/>
      <c r="LYX78" s="287"/>
      <c r="LYY78" s="287"/>
      <c r="LYZ78" s="285"/>
      <c r="LZA78" s="286"/>
      <c r="LZB78" s="286"/>
      <c r="LZC78" s="286"/>
      <c r="LZD78" s="286"/>
      <c r="LZE78" s="286"/>
      <c r="LZF78" s="286"/>
      <c r="LZG78" s="163"/>
      <c r="LZH78" s="154"/>
      <c r="LZI78" s="287"/>
      <c r="LZJ78" s="287"/>
      <c r="LZK78" s="285"/>
      <c r="LZL78" s="287"/>
      <c r="LZM78" s="287"/>
      <c r="LZN78" s="285"/>
      <c r="LZO78" s="287"/>
      <c r="LZP78" s="287"/>
      <c r="LZQ78" s="285"/>
      <c r="LZR78" s="287"/>
      <c r="LZS78" s="287"/>
      <c r="LZT78" s="285"/>
      <c r="LZU78" s="287"/>
      <c r="LZV78" s="287"/>
      <c r="LZW78" s="285"/>
      <c r="LZX78" s="287"/>
      <c r="LZY78" s="287"/>
      <c r="LZZ78" s="285"/>
      <c r="MAA78" s="287"/>
      <c r="MAB78" s="287"/>
      <c r="MAC78" s="285"/>
      <c r="MAD78" s="287"/>
      <c r="MAE78" s="287"/>
      <c r="MAF78" s="285"/>
      <c r="MAG78" s="287"/>
      <c r="MAH78" s="287"/>
      <c r="MAI78" s="285"/>
      <c r="MAJ78" s="287"/>
      <c r="MAK78" s="287"/>
      <c r="MAL78" s="285"/>
      <c r="MAM78" s="287"/>
      <c r="MAN78" s="287"/>
      <c r="MAO78" s="285"/>
      <c r="MAP78" s="287"/>
      <c r="MAQ78" s="287"/>
      <c r="MAR78" s="285"/>
      <c r="MAS78" s="287"/>
      <c r="MAT78" s="287"/>
      <c r="MAU78" s="285"/>
      <c r="MAV78" s="287"/>
      <c r="MAW78" s="287"/>
      <c r="MAX78" s="285"/>
      <c r="MAY78" s="287"/>
      <c r="MAZ78" s="287"/>
      <c r="MBA78" s="285"/>
      <c r="MBB78" s="287"/>
      <c r="MBC78" s="287"/>
      <c r="MBD78" s="285"/>
      <c r="MBE78" s="287"/>
      <c r="MBF78" s="287"/>
      <c r="MBG78" s="285"/>
      <c r="MBH78" s="287"/>
      <c r="MBI78" s="287"/>
      <c r="MBJ78" s="285"/>
      <c r="MBK78" s="287"/>
      <c r="MBL78" s="287"/>
      <c r="MBM78" s="285"/>
      <c r="MBN78" s="287"/>
      <c r="MBO78" s="287"/>
      <c r="MBP78" s="285"/>
      <c r="MBQ78" s="287"/>
      <c r="MBR78" s="287"/>
      <c r="MBS78" s="285"/>
      <c r="MBT78" s="286"/>
      <c r="MBU78" s="286"/>
      <c r="MBV78" s="286"/>
      <c r="MBW78" s="287"/>
      <c r="MBX78" s="287"/>
      <c r="MBY78" s="285"/>
      <c r="MBZ78" s="286"/>
      <c r="MCA78" s="286"/>
      <c r="MCB78" s="286"/>
      <c r="MCC78" s="287"/>
      <c r="MCD78" s="287"/>
      <c r="MCE78" s="285"/>
      <c r="MCF78" s="287"/>
      <c r="MCG78" s="287"/>
      <c r="MCH78" s="285"/>
      <c r="MCI78" s="286"/>
      <c r="MCJ78" s="286"/>
      <c r="MCK78" s="286"/>
      <c r="MCL78" s="286"/>
      <c r="MCM78" s="286"/>
      <c r="MCN78" s="286"/>
      <c r="MCO78" s="163"/>
      <c r="MCP78" s="154"/>
      <c r="MCQ78" s="287"/>
      <c r="MCR78" s="287"/>
      <c r="MCS78" s="285"/>
      <c r="MCT78" s="287"/>
      <c r="MCU78" s="287"/>
      <c r="MCV78" s="285"/>
      <c r="MCW78" s="287"/>
      <c r="MCX78" s="287"/>
      <c r="MCY78" s="285"/>
      <c r="MCZ78" s="287"/>
      <c r="MDA78" s="287"/>
      <c r="MDB78" s="285"/>
      <c r="MDC78" s="287"/>
      <c r="MDD78" s="287"/>
      <c r="MDE78" s="285"/>
      <c r="MDF78" s="287"/>
      <c r="MDG78" s="287"/>
      <c r="MDH78" s="285"/>
      <c r="MDI78" s="287"/>
      <c r="MDJ78" s="287"/>
      <c r="MDK78" s="285"/>
      <c r="MDL78" s="287"/>
      <c r="MDM78" s="287"/>
      <c r="MDN78" s="285"/>
      <c r="MDO78" s="287"/>
      <c r="MDP78" s="287"/>
      <c r="MDQ78" s="285"/>
      <c r="MDR78" s="287"/>
      <c r="MDS78" s="287"/>
      <c r="MDT78" s="285"/>
      <c r="MDU78" s="287"/>
      <c r="MDV78" s="287"/>
      <c r="MDW78" s="285"/>
      <c r="MDX78" s="287"/>
      <c r="MDY78" s="287"/>
      <c r="MDZ78" s="285"/>
      <c r="MEA78" s="287"/>
      <c r="MEB78" s="287"/>
      <c r="MEC78" s="285"/>
      <c r="MED78" s="287"/>
      <c r="MEE78" s="287"/>
      <c r="MEF78" s="285"/>
      <c r="MEG78" s="287"/>
      <c r="MEH78" s="287"/>
      <c r="MEI78" s="285"/>
      <c r="MEJ78" s="287"/>
      <c r="MEK78" s="287"/>
      <c r="MEL78" s="285"/>
      <c r="MEM78" s="287"/>
      <c r="MEN78" s="287"/>
      <c r="MEO78" s="285"/>
      <c r="MEP78" s="287"/>
      <c r="MEQ78" s="287"/>
      <c r="MER78" s="285"/>
      <c r="MES78" s="287"/>
      <c r="MET78" s="287"/>
      <c r="MEU78" s="285"/>
      <c r="MEV78" s="287"/>
      <c r="MEW78" s="287"/>
      <c r="MEX78" s="285"/>
      <c r="MEY78" s="287"/>
      <c r="MEZ78" s="287"/>
      <c r="MFA78" s="285"/>
      <c r="MFB78" s="286"/>
      <c r="MFC78" s="286"/>
      <c r="MFD78" s="286"/>
      <c r="MFE78" s="287"/>
      <c r="MFF78" s="287"/>
      <c r="MFG78" s="285"/>
      <c r="MFH78" s="286"/>
      <c r="MFI78" s="286"/>
      <c r="MFJ78" s="286"/>
      <c r="MFK78" s="287"/>
      <c r="MFL78" s="287"/>
      <c r="MFM78" s="285"/>
      <c r="MFN78" s="287"/>
      <c r="MFO78" s="287"/>
      <c r="MFP78" s="285"/>
      <c r="MFQ78" s="286"/>
      <c r="MFR78" s="286"/>
      <c r="MFS78" s="286"/>
      <c r="MFT78" s="286"/>
      <c r="MFU78" s="286"/>
      <c r="MFV78" s="286"/>
      <c r="MFW78" s="163"/>
      <c r="MFX78" s="154"/>
      <c r="MFY78" s="287"/>
      <c r="MFZ78" s="287"/>
      <c r="MGA78" s="285"/>
      <c r="MGB78" s="287"/>
      <c r="MGC78" s="287"/>
      <c r="MGD78" s="285"/>
      <c r="MGE78" s="287"/>
      <c r="MGF78" s="287"/>
      <c r="MGG78" s="285"/>
      <c r="MGH78" s="287"/>
      <c r="MGI78" s="287"/>
      <c r="MGJ78" s="285"/>
      <c r="MGK78" s="287"/>
      <c r="MGL78" s="287"/>
      <c r="MGM78" s="285"/>
      <c r="MGN78" s="287"/>
      <c r="MGO78" s="287"/>
      <c r="MGP78" s="285"/>
      <c r="MGQ78" s="287"/>
      <c r="MGR78" s="287"/>
      <c r="MGS78" s="285"/>
      <c r="MGT78" s="287"/>
      <c r="MGU78" s="287"/>
      <c r="MGV78" s="285"/>
      <c r="MGW78" s="287"/>
      <c r="MGX78" s="287"/>
      <c r="MGY78" s="285"/>
      <c r="MGZ78" s="287"/>
      <c r="MHA78" s="287"/>
      <c r="MHB78" s="285"/>
      <c r="MHC78" s="287"/>
      <c r="MHD78" s="287"/>
      <c r="MHE78" s="285"/>
      <c r="MHF78" s="287"/>
      <c r="MHG78" s="287"/>
      <c r="MHH78" s="285"/>
      <c r="MHI78" s="287"/>
      <c r="MHJ78" s="287"/>
      <c r="MHK78" s="285"/>
      <c r="MHL78" s="287"/>
      <c r="MHM78" s="287"/>
      <c r="MHN78" s="285"/>
      <c r="MHO78" s="287"/>
      <c r="MHP78" s="287"/>
      <c r="MHQ78" s="285"/>
      <c r="MHR78" s="287"/>
      <c r="MHS78" s="287"/>
      <c r="MHT78" s="285"/>
      <c r="MHU78" s="287"/>
      <c r="MHV78" s="287"/>
      <c r="MHW78" s="285"/>
      <c r="MHX78" s="287"/>
      <c r="MHY78" s="287"/>
      <c r="MHZ78" s="285"/>
      <c r="MIA78" s="287"/>
      <c r="MIB78" s="287"/>
      <c r="MIC78" s="285"/>
      <c r="MID78" s="287"/>
      <c r="MIE78" s="287"/>
      <c r="MIF78" s="285"/>
      <c r="MIG78" s="287"/>
      <c r="MIH78" s="287"/>
      <c r="MII78" s="285"/>
      <c r="MIJ78" s="286"/>
      <c r="MIK78" s="286"/>
      <c r="MIL78" s="286"/>
      <c r="MIM78" s="287"/>
      <c r="MIN78" s="287"/>
      <c r="MIO78" s="285"/>
      <c r="MIP78" s="286"/>
      <c r="MIQ78" s="286"/>
      <c r="MIR78" s="286"/>
      <c r="MIS78" s="287"/>
      <c r="MIT78" s="287"/>
      <c r="MIU78" s="285"/>
      <c r="MIV78" s="287"/>
      <c r="MIW78" s="287"/>
      <c r="MIX78" s="285"/>
      <c r="MIY78" s="286"/>
      <c r="MIZ78" s="286"/>
      <c r="MJA78" s="286"/>
      <c r="MJB78" s="286"/>
      <c r="MJC78" s="286"/>
      <c r="MJD78" s="286"/>
      <c r="MJE78" s="163"/>
      <c r="MJF78" s="154"/>
      <c r="MJG78" s="287"/>
      <c r="MJH78" s="287"/>
      <c r="MJI78" s="285"/>
      <c r="MJJ78" s="287"/>
      <c r="MJK78" s="287"/>
      <c r="MJL78" s="285"/>
      <c r="MJM78" s="287"/>
      <c r="MJN78" s="287"/>
      <c r="MJO78" s="285"/>
      <c r="MJP78" s="287"/>
      <c r="MJQ78" s="287"/>
      <c r="MJR78" s="285"/>
      <c r="MJS78" s="287"/>
      <c r="MJT78" s="287"/>
      <c r="MJU78" s="285"/>
      <c r="MJV78" s="287"/>
      <c r="MJW78" s="287"/>
      <c r="MJX78" s="285"/>
      <c r="MJY78" s="287"/>
      <c r="MJZ78" s="287"/>
      <c r="MKA78" s="285"/>
      <c r="MKB78" s="287"/>
      <c r="MKC78" s="287"/>
      <c r="MKD78" s="285"/>
      <c r="MKE78" s="287"/>
      <c r="MKF78" s="287"/>
      <c r="MKG78" s="285"/>
      <c r="MKH78" s="287"/>
      <c r="MKI78" s="287"/>
      <c r="MKJ78" s="285"/>
      <c r="MKK78" s="287"/>
      <c r="MKL78" s="287"/>
      <c r="MKM78" s="285"/>
      <c r="MKN78" s="287"/>
      <c r="MKO78" s="287"/>
      <c r="MKP78" s="285"/>
      <c r="MKQ78" s="287"/>
      <c r="MKR78" s="287"/>
      <c r="MKS78" s="285"/>
      <c r="MKT78" s="287"/>
      <c r="MKU78" s="287"/>
      <c r="MKV78" s="285"/>
      <c r="MKW78" s="287"/>
      <c r="MKX78" s="287"/>
      <c r="MKY78" s="285"/>
      <c r="MKZ78" s="287"/>
      <c r="MLA78" s="287"/>
      <c r="MLB78" s="285"/>
      <c r="MLC78" s="287"/>
      <c r="MLD78" s="287"/>
      <c r="MLE78" s="285"/>
      <c r="MLF78" s="287"/>
      <c r="MLG78" s="287"/>
      <c r="MLH78" s="285"/>
      <c r="MLI78" s="287"/>
      <c r="MLJ78" s="287"/>
      <c r="MLK78" s="285"/>
      <c r="MLL78" s="287"/>
      <c r="MLM78" s="287"/>
      <c r="MLN78" s="285"/>
      <c r="MLO78" s="287"/>
      <c r="MLP78" s="287"/>
      <c r="MLQ78" s="285"/>
      <c r="MLR78" s="286"/>
      <c r="MLS78" s="286"/>
      <c r="MLT78" s="286"/>
      <c r="MLU78" s="287"/>
      <c r="MLV78" s="287"/>
      <c r="MLW78" s="285"/>
      <c r="MLX78" s="286"/>
      <c r="MLY78" s="286"/>
      <c r="MLZ78" s="286"/>
      <c r="MMA78" s="287"/>
      <c r="MMB78" s="287"/>
      <c r="MMC78" s="285"/>
      <c r="MMD78" s="287"/>
      <c r="MME78" s="287"/>
      <c r="MMF78" s="285"/>
      <c r="MMG78" s="286"/>
      <c r="MMH78" s="286"/>
      <c r="MMI78" s="286"/>
      <c r="MMJ78" s="286"/>
      <c r="MMK78" s="286"/>
      <c r="MML78" s="286"/>
      <c r="MMM78" s="163"/>
      <c r="MMN78" s="154"/>
      <c r="MMO78" s="287"/>
      <c r="MMP78" s="287"/>
      <c r="MMQ78" s="285"/>
      <c r="MMR78" s="287"/>
      <c r="MMS78" s="287"/>
      <c r="MMT78" s="285"/>
      <c r="MMU78" s="287"/>
      <c r="MMV78" s="287"/>
      <c r="MMW78" s="285"/>
      <c r="MMX78" s="287"/>
      <c r="MMY78" s="287"/>
      <c r="MMZ78" s="285"/>
      <c r="MNA78" s="287"/>
      <c r="MNB78" s="287"/>
      <c r="MNC78" s="285"/>
      <c r="MND78" s="287"/>
      <c r="MNE78" s="287"/>
      <c r="MNF78" s="285"/>
      <c r="MNG78" s="287"/>
      <c r="MNH78" s="287"/>
      <c r="MNI78" s="285"/>
      <c r="MNJ78" s="287"/>
      <c r="MNK78" s="287"/>
      <c r="MNL78" s="285"/>
      <c r="MNM78" s="287"/>
      <c r="MNN78" s="287"/>
      <c r="MNO78" s="285"/>
      <c r="MNP78" s="287"/>
      <c r="MNQ78" s="287"/>
      <c r="MNR78" s="285"/>
      <c r="MNS78" s="287"/>
      <c r="MNT78" s="287"/>
      <c r="MNU78" s="285"/>
      <c r="MNV78" s="287"/>
      <c r="MNW78" s="287"/>
      <c r="MNX78" s="285"/>
      <c r="MNY78" s="287"/>
      <c r="MNZ78" s="287"/>
      <c r="MOA78" s="285"/>
      <c r="MOB78" s="287"/>
      <c r="MOC78" s="287"/>
      <c r="MOD78" s="285"/>
      <c r="MOE78" s="287"/>
      <c r="MOF78" s="287"/>
      <c r="MOG78" s="285"/>
      <c r="MOH78" s="287"/>
      <c r="MOI78" s="287"/>
      <c r="MOJ78" s="285"/>
      <c r="MOK78" s="287"/>
      <c r="MOL78" s="287"/>
      <c r="MOM78" s="285"/>
      <c r="MON78" s="287"/>
      <c r="MOO78" s="287"/>
      <c r="MOP78" s="285"/>
      <c r="MOQ78" s="287"/>
      <c r="MOR78" s="287"/>
      <c r="MOS78" s="285"/>
      <c r="MOT78" s="287"/>
      <c r="MOU78" s="287"/>
      <c r="MOV78" s="285"/>
      <c r="MOW78" s="287"/>
      <c r="MOX78" s="287"/>
      <c r="MOY78" s="285"/>
      <c r="MOZ78" s="286"/>
      <c r="MPA78" s="286"/>
      <c r="MPB78" s="286"/>
      <c r="MPC78" s="287"/>
      <c r="MPD78" s="287"/>
      <c r="MPE78" s="285"/>
      <c r="MPF78" s="286"/>
      <c r="MPG78" s="286"/>
      <c r="MPH78" s="286"/>
      <c r="MPI78" s="287"/>
      <c r="MPJ78" s="287"/>
      <c r="MPK78" s="285"/>
      <c r="MPL78" s="287"/>
      <c r="MPM78" s="287"/>
      <c r="MPN78" s="285"/>
      <c r="MPO78" s="286"/>
      <c r="MPP78" s="286"/>
      <c r="MPQ78" s="286"/>
      <c r="MPR78" s="286"/>
      <c r="MPS78" s="286"/>
      <c r="MPT78" s="286"/>
      <c r="MPU78" s="163"/>
      <c r="MPV78" s="154"/>
      <c r="MPW78" s="287"/>
      <c r="MPX78" s="287"/>
      <c r="MPY78" s="285"/>
      <c r="MPZ78" s="287"/>
      <c r="MQA78" s="287"/>
      <c r="MQB78" s="285"/>
      <c r="MQC78" s="287"/>
      <c r="MQD78" s="287"/>
      <c r="MQE78" s="285"/>
      <c r="MQF78" s="287"/>
      <c r="MQG78" s="287"/>
      <c r="MQH78" s="285"/>
      <c r="MQI78" s="287"/>
      <c r="MQJ78" s="287"/>
      <c r="MQK78" s="285"/>
      <c r="MQL78" s="287"/>
      <c r="MQM78" s="287"/>
      <c r="MQN78" s="285"/>
      <c r="MQO78" s="287"/>
      <c r="MQP78" s="287"/>
      <c r="MQQ78" s="285"/>
      <c r="MQR78" s="287"/>
      <c r="MQS78" s="287"/>
      <c r="MQT78" s="285"/>
      <c r="MQU78" s="287"/>
      <c r="MQV78" s="287"/>
      <c r="MQW78" s="285"/>
      <c r="MQX78" s="287"/>
      <c r="MQY78" s="287"/>
      <c r="MQZ78" s="285"/>
      <c r="MRA78" s="287"/>
      <c r="MRB78" s="287"/>
      <c r="MRC78" s="285"/>
      <c r="MRD78" s="287"/>
      <c r="MRE78" s="287"/>
      <c r="MRF78" s="285"/>
      <c r="MRG78" s="287"/>
      <c r="MRH78" s="287"/>
      <c r="MRI78" s="285"/>
      <c r="MRJ78" s="287"/>
      <c r="MRK78" s="287"/>
      <c r="MRL78" s="285"/>
      <c r="MRM78" s="287"/>
      <c r="MRN78" s="287"/>
      <c r="MRO78" s="285"/>
      <c r="MRP78" s="287"/>
      <c r="MRQ78" s="287"/>
      <c r="MRR78" s="285"/>
      <c r="MRS78" s="287"/>
      <c r="MRT78" s="287"/>
      <c r="MRU78" s="285"/>
      <c r="MRV78" s="287"/>
      <c r="MRW78" s="287"/>
      <c r="MRX78" s="285"/>
      <c r="MRY78" s="287"/>
      <c r="MRZ78" s="287"/>
      <c r="MSA78" s="285"/>
      <c r="MSB78" s="287"/>
      <c r="MSC78" s="287"/>
      <c r="MSD78" s="285"/>
      <c r="MSE78" s="287"/>
      <c r="MSF78" s="287"/>
      <c r="MSG78" s="285"/>
      <c r="MSH78" s="286"/>
      <c r="MSI78" s="286"/>
      <c r="MSJ78" s="286"/>
      <c r="MSK78" s="287"/>
      <c r="MSL78" s="287"/>
      <c r="MSM78" s="285"/>
      <c r="MSN78" s="286"/>
      <c r="MSO78" s="286"/>
      <c r="MSP78" s="286"/>
      <c r="MSQ78" s="287"/>
      <c r="MSR78" s="287"/>
      <c r="MSS78" s="285"/>
      <c r="MST78" s="287"/>
      <c r="MSU78" s="287"/>
      <c r="MSV78" s="285"/>
      <c r="MSW78" s="286"/>
      <c r="MSX78" s="286"/>
      <c r="MSY78" s="286"/>
      <c r="MSZ78" s="286"/>
      <c r="MTA78" s="286"/>
      <c r="MTB78" s="286"/>
      <c r="MTC78" s="163"/>
      <c r="MTD78" s="154"/>
      <c r="MTE78" s="287"/>
      <c r="MTF78" s="287"/>
      <c r="MTG78" s="285"/>
      <c r="MTH78" s="287"/>
      <c r="MTI78" s="287"/>
      <c r="MTJ78" s="285"/>
      <c r="MTK78" s="287"/>
      <c r="MTL78" s="287"/>
      <c r="MTM78" s="285"/>
      <c r="MTN78" s="287"/>
      <c r="MTO78" s="287"/>
      <c r="MTP78" s="285"/>
      <c r="MTQ78" s="287"/>
      <c r="MTR78" s="287"/>
      <c r="MTS78" s="285"/>
      <c r="MTT78" s="287"/>
      <c r="MTU78" s="287"/>
      <c r="MTV78" s="285"/>
      <c r="MTW78" s="287"/>
      <c r="MTX78" s="287"/>
      <c r="MTY78" s="285"/>
      <c r="MTZ78" s="287"/>
      <c r="MUA78" s="287"/>
      <c r="MUB78" s="285"/>
      <c r="MUC78" s="287"/>
      <c r="MUD78" s="287"/>
      <c r="MUE78" s="285"/>
      <c r="MUF78" s="287"/>
      <c r="MUG78" s="287"/>
      <c r="MUH78" s="285"/>
      <c r="MUI78" s="287"/>
      <c r="MUJ78" s="287"/>
      <c r="MUK78" s="285"/>
      <c r="MUL78" s="287"/>
      <c r="MUM78" s="287"/>
      <c r="MUN78" s="285"/>
      <c r="MUO78" s="287"/>
      <c r="MUP78" s="287"/>
      <c r="MUQ78" s="285"/>
      <c r="MUR78" s="287"/>
      <c r="MUS78" s="287"/>
      <c r="MUT78" s="285"/>
      <c r="MUU78" s="287"/>
      <c r="MUV78" s="287"/>
      <c r="MUW78" s="285"/>
      <c r="MUX78" s="287"/>
      <c r="MUY78" s="287"/>
      <c r="MUZ78" s="285"/>
      <c r="MVA78" s="287"/>
      <c r="MVB78" s="287"/>
      <c r="MVC78" s="285"/>
      <c r="MVD78" s="287"/>
      <c r="MVE78" s="287"/>
      <c r="MVF78" s="285"/>
      <c r="MVG78" s="287"/>
      <c r="MVH78" s="287"/>
      <c r="MVI78" s="285"/>
      <c r="MVJ78" s="287"/>
      <c r="MVK78" s="287"/>
      <c r="MVL78" s="285"/>
      <c r="MVM78" s="287"/>
      <c r="MVN78" s="287"/>
      <c r="MVO78" s="285"/>
      <c r="MVP78" s="286"/>
      <c r="MVQ78" s="286"/>
      <c r="MVR78" s="286"/>
      <c r="MVS78" s="287"/>
      <c r="MVT78" s="287"/>
      <c r="MVU78" s="285"/>
      <c r="MVV78" s="286"/>
      <c r="MVW78" s="286"/>
      <c r="MVX78" s="286"/>
      <c r="MVY78" s="287"/>
      <c r="MVZ78" s="287"/>
      <c r="MWA78" s="285"/>
      <c r="MWB78" s="287"/>
      <c r="MWC78" s="287"/>
      <c r="MWD78" s="285"/>
      <c r="MWE78" s="286"/>
      <c r="MWF78" s="286"/>
      <c r="MWG78" s="286"/>
      <c r="MWH78" s="286"/>
      <c r="MWI78" s="286"/>
      <c r="MWJ78" s="286"/>
      <c r="MWK78" s="163"/>
      <c r="MWL78" s="154"/>
      <c r="MWM78" s="287"/>
      <c r="MWN78" s="287"/>
      <c r="MWO78" s="285"/>
      <c r="MWP78" s="287"/>
      <c r="MWQ78" s="287"/>
      <c r="MWR78" s="285"/>
      <c r="MWS78" s="287"/>
      <c r="MWT78" s="287"/>
      <c r="MWU78" s="285"/>
      <c r="MWV78" s="287"/>
      <c r="MWW78" s="287"/>
      <c r="MWX78" s="285"/>
      <c r="MWY78" s="287"/>
      <c r="MWZ78" s="287"/>
      <c r="MXA78" s="285"/>
      <c r="MXB78" s="287"/>
      <c r="MXC78" s="287"/>
      <c r="MXD78" s="285"/>
      <c r="MXE78" s="287"/>
      <c r="MXF78" s="287"/>
      <c r="MXG78" s="285"/>
      <c r="MXH78" s="287"/>
      <c r="MXI78" s="287"/>
      <c r="MXJ78" s="285"/>
      <c r="MXK78" s="287"/>
      <c r="MXL78" s="287"/>
      <c r="MXM78" s="285"/>
      <c r="MXN78" s="287"/>
      <c r="MXO78" s="287"/>
      <c r="MXP78" s="285"/>
      <c r="MXQ78" s="287"/>
      <c r="MXR78" s="287"/>
      <c r="MXS78" s="285"/>
      <c r="MXT78" s="287"/>
      <c r="MXU78" s="287"/>
      <c r="MXV78" s="285"/>
      <c r="MXW78" s="287"/>
      <c r="MXX78" s="287"/>
      <c r="MXY78" s="285"/>
      <c r="MXZ78" s="287"/>
      <c r="MYA78" s="287"/>
      <c r="MYB78" s="285"/>
      <c r="MYC78" s="287"/>
      <c r="MYD78" s="287"/>
      <c r="MYE78" s="285"/>
      <c r="MYF78" s="287"/>
      <c r="MYG78" s="287"/>
      <c r="MYH78" s="285"/>
      <c r="MYI78" s="287"/>
      <c r="MYJ78" s="287"/>
      <c r="MYK78" s="285"/>
      <c r="MYL78" s="287"/>
      <c r="MYM78" s="287"/>
      <c r="MYN78" s="285"/>
      <c r="MYO78" s="287"/>
      <c r="MYP78" s="287"/>
      <c r="MYQ78" s="285"/>
      <c r="MYR78" s="287"/>
      <c r="MYS78" s="287"/>
      <c r="MYT78" s="285"/>
      <c r="MYU78" s="287"/>
      <c r="MYV78" s="287"/>
      <c r="MYW78" s="285"/>
      <c r="MYX78" s="286"/>
      <c r="MYY78" s="286"/>
      <c r="MYZ78" s="286"/>
      <c r="MZA78" s="287"/>
      <c r="MZB78" s="287"/>
      <c r="MZC78" s="285"/>
      <c r="MZD78" s="286"/>
      <c r="MZE78" s="286"/>
      <c r="MZF78" s="286"/>
      <c r="MZG78" s="287"/>
      <c r="MZH78" s="287"/>
      <c r="MZI78" s="285"/>
      <c r="MZJ78" s="287"/>
      <c r="MZK78" s="287"/>
      <c r="MZL78" s="285"/>
      <c r="MZM78" s="286"/>
      <c r="MZN78" s="286"/>
      <c r="MZO78" s="286"/>
      <c r="MZP78" s="286"/>
      <c r="MZQ78" s="286"/>
      <c r="MZR78" s="286"/>
      <c r="MZS78" s="163"/>
      <c r="MZT78" s="154"/>
      <c r="MZU78" s="287"/>
      <c r="MZV78" s="287"/>
      <c r="MZW78" s="285"/>
      <c r="MZX78" s="287"/>
      <c r="MZY78" s="287"/>
      <c r="MZZ78" s="285"/>
      <c r="NAA78" s="287"/>
      <c r="NAB78" s="287"/>
      <c r="NAC78" s="285"/>
      <c r="NAD78" s="287"/>
      <c r="NAE78" s="287"/>
      <c r="NAF78" s="285"/>
      <c r="NAG78" s="287"/>
      <c r="NAH78" s="287"/>
      <c r="NAI78" s="285"/>
      <c r="NAJ78" s="287"/>
      <c r="NAK78" s="287"/>
      <c r="NAL78" s="285"/>
      <c r="NAM78" s="287"/>
      <c r="NAN78" s="287"/>
      <c r="NAO78" s="285"/>
      <c r="NAP78" s="287"/>
      <c r="NAQ78" s="287"/>
      <c r="NAR78" s="285"/>
      <c r="NAS78" s="287"/>
      <c r="NAT78" s="287"/>
      <c r="NAU78" s="285"/>
      <c r="NAV78" s="287"/>
      <c r="NAW78" s="287"/>
      <c r="NAX78" s="285"/>
      <c r="NAY78" s="287"/>
      <c r="NAZ78" s="287"/>
      <c r="NBA78" s="285"/>
      <c r="NBB78" s="287"/>
      <c r="NBC78" s="287"/>
      <c r="NBD78" s="285"/>
      <c r="NBE78" s="287"/>
      <c r="NBF78" s="287"/>
      <c r="NBG78" s="285"/>
      <c r="NBH78" s="287"/>
      <c r="NBI78" s="287"/>
      <c r="NBJ78" s="285"/>
      <c r="NBK78" s="287"/>
      <c r="NBL78" s="287"/>
      <c r="NBM78" s="285"/>
      <c r="NBN78" s="287"/>
      <c r="NBO78" s="287"/>
      <c r="NBP78" s="285"/>
      <c r="NBQ78" s="287"/>
      <c r="NBR78" s="287"/>
      <c r="NBS78" s="285"/>
      <c r="NBT78" s="287"/>
      <c r="NBU78" s="287"/>
      <c r="NBV78" s="285"/>
      <c r="NBW78" s="287"/>
      <c r="NBX78" s="287"/>
      <c r="NBY78" s="285"/>
      <c r="NBZ78" s="287"/>
      <c r="NCA78" s="287"/>
      <c r="NCB78" s="285"/>
      <c r="NCC78" s="287"/>
      <c r="NCD78" s="287"/>
      <c r="NCE78" s="285"/>
      <c r="NCF78" s="286"/>
      <c r="NCG78" s="286"/>
      <c r="NCH78" s="286"/>
      <c r="NCI78" s="287"/>
      <c r="NCJ78" s="287"/>
      <c r="NCK78" s="285"/>
      <c r="NCL78" s="286"/>
      <c r="NCM78" s="286"/>
      <c r="NCN78" s="286"/>
      <c r="NCO78" s="287"/>
      <c r="NCP78" s="287"/>
      <c r="NCQ78" s="285"/>
      <c r="NCR78" s="287"/>
      <c r="NCS78" s="287"/>
      <c r="NCT78" s="285"/>
      <c r="NCU78" s="286"/>
      <c r="NCV78" s="286"/>
      <c r="NCW78" s="286"/>
      <c r="NCX78" s="286"/>
      <c r="NCY78" s="286"/>
      <c r="NCZ78" s="286"/>
      <c r="NDA78" s="163"/>
      <c r="NDB78" s="154"/>
      <c r="NDC78" s="287"/>
      <c r="NDD78" s="287"/>
      <c r="NDE78" s="285"/>
      <c r="NDF78" s="287"/>
      <c r="NDG78" s="287"/>
      <c r="NDH78" s="285"/>
      <c r="NDI78" s="287"/>
      <c r="NDJ78" s="287"/>
      <c r="NDK78" s="285"/>
      <c r="NDL78" s="287"/>
      <c r="NDM78" s="287"/>
      <c r="NDN78" s="285"/>
      <c r="NDO78" s="287"/>
      <c r="NDP78" s="287"/>
      <c r="NDQ78" s="285"/>
      <c r="NDR78" s="287"/>
      <c r="NDS78" s="287"/>
      <c r="NDT78" s="285"/>
      <c r="NDU78" s="287"/>
      <c r="NDV78" s="287"/>
      <c r="NDW78" s="285"/>
      <c r="NDX78" s="287"/>
      <c r="NDY78" s="287"/>
      <c r="NDZ78" s="285"/>
      <c r="NEA78" s="287"/>
      <c r="NEB78" s="287"/>
      <c r="NEC78" s="285"/>
      <c r="NED78" s="287"/>
      <c r="NEE78" s="287"/>
      <c r="NEF78" s="285"/>
      <c r="NEG78" s="287"/>
      <c r="NEH78" s="287"/>
      <c r="NEI78" s="285"/>
      <c r="NEJ78" s="287"/>
      <c r="NEK78" s="287"/>
      <c r="NEL78" s="285"/>
      <c r="NEM78" s="287"/>
      <c r="NEN78" s="287"/>
      <c r="NEO78" s="285"/>
      <c r="NEP78" s="287"/>
      <c r="NEQ78" s="287"/>
      <c r="NER78" s="285"/>
      <c r="NES78" s="287"/>
      <c r="NET78" s="287"/>
      <c r="NEU78" s="285"/>
      <c r="NEV78" s="287"/>
      <c r="NEW78" s="287"/>
      <c r="NEX78" s="285"/>
      <c r="NEY78" s="287"/>
      <c r="NEZ78" s="287"/>
      <c r="NFA78" s="285"/>
      <c r="NFB78" s="287"/>
      <c r="NFC78" s="287"/>
      <c r="NFD78" s="285"/>
      <c r="NFE78" s="287"/>
      <c r="NFF78" s="287"/>
      <c r="NFG78" s="285"/>
      <c r="NFH78" s="287"/>
      <c r="NFI78" s="287"/>
      <c r="NFJ78" s="285"/>
      <c r="NFK78" s="287"/>
      <c r="NFL78" s="287"/>
      <c r="NFM78" s="285"/>
      <c r="NFN78" s="286"/>
      <c r="NFO78" s="286"/>
      <c r="NFP78" s="286"/>
      <c r="NFQ78" s="287"/>
      <c r="NFR78" s="287"/>
      <c r="NFS78" s="285"/>
      <c r="NFT78" s="286"/>
      <c r="NFU78" s="286"/>
      <c r="NFV78" s="286"/>
      <c r="NFW78" s="287"/>
      <c r="NFX78" s="287"/>
      <c r="NFY78" s="285"/>
      <c r="NFZ78" s="287"/>
      <c r="NGA78" s="287"/>
      <c r="NGB78" s="285"/>
      <c r="NGC78" s="286"/>
      <c r="NGD78" s="286"/>
      <c r="NGE78" s="286"/>
      <c r="NGF78" s="286"/>
      <c r="NGG78" s="286"/>
      <c r="NGH78" s="286"/>
      <c r="NGI78" s="163"/>
      <c r="NGJ78" s="154"/>
      <c r="NGK78" s="287"/>
      <c r="NGL78" s="287"/>
      <c r="NGM78" s="285"/>
      <c r="NGN78" s="287"/>
      <c r="NGO78" s="287"/>
      <c r="NGP78" s="285"/>
      <c r="NGQ78" s="287"/>
      <c r="NGR78" s="287"/>
      <c r="NGS78" s="285"/>
      <c r="NGT78" s="287"/>
      <c r="NGU78" s="287"/>
      <c r="NGV78" s="285"/>
      <c r="NGW78" s="287"/>
      <c r="NGX78" s="287"/>
      <c r="NGY78" s="285"/>
      <c r="NGZ78" s="287"/>
      <c r="NHA78" s="287"/>
      <c r="NHB78" s="285"/>
      <c r="NHC78" s="287"/>
      <c r="NHD78" s="287"/>
      <c r="NHE78" s="285"/>
      <c r="NHF78" s="287"/>
      <c r="NHG78" s="287"/>
      <c r="NHH78" s="285"/>
      <c r="NHI78" s="287"/>
      <c r="NHJ78" s="287"/>
      <c r="NHK78" s="285"/>
      <c r="NHL78" s="287"/>
      <c r="NHM78" s="287"/>
      <c r="NHN78" s="285"/>
      <c r="NHO78" s="287"/>
      <c r="NHP78" s="287"/>
      <c r="NHQ78" s="285"/>
      <c r="NHR78" s="287"/>
      <c r="NHS78" s="287"/>
      <c r="NHT78" s="285"/>
      <c r="NHU78" s="287"/>
      <c r="NHV78" s="287"/>
      <c r="NHW78" s="285"/>
      <c r="NHX78" s="287"/>
      <c r="NHY78" s="287"/>
      <c r="NHZ78" s="285"/>
      <c r="NIA78" s="287"/>
      <c r="NIB78" s="287"/>
      <c r="NIC78" s="285"/>
      <c r="NID78" s="287"/>
      <c r="NIE78" s="287"/>
      <c r="NIF78" s="285"/>
      <c r="NIG78" s="287"/>
      <c r="NIH78" s="287"/>
      <c r="NII78" s="285"/>
      <c r="NIJ78" s="287"/>
      <c r="NIK78" s="287"/>
      <c r="NIL78" s="285"/>
      <c r="NIM78" s="287"/>
      <c r="NIN78" s="287"/>
      <c r="NIO78" s="285"/>
      <c r="NIP78" s="287"/>
      <c r="NIQ78" s="287"/>
      <c r="NIR78" s="285"/>
      <c r="NIS78" s="287"/>
      <c r="NIT78" s="287"/>
      <c r="NIU78" s="285"/>
      <c r="NIV78" s="286"/>
      <c r="NIW78" s="286"/>
      <c r="NIX78" s="286"/>
      <c r="NIY78" s="287"/>
      <c r="NIZ78" s="287"/>
      <c r="NJA78" s="285"/>
      <c r="NJB78" s="286"/>
      <c r="NJC78" s="286"/>
      <c r="NJD78" s="286"/>
      <c r="NJE78" s="287"/>
      <c r="NJF78" s="287"/>
      <c r="NJG78" s="285"/>
      <c r="NJH78" s="287"/>
      <c r="NJI78" s="287"/>
      <c r="NJJ78" s="285"/>
      <c r="NJK78" s="286"/>
      <c r="NJL78" s="286"/>
      <c r="NJM78" s="286"/>
      <c r="NJN78" s="286"/>
      <c r="NJO78" s="286"/>
      <c r="NJP78" s="286"/>
      <c r="NJQ78" s="163"/>
      <c r="NJR78" s="154"/>
      <c r="NJS78" s="287"/>
      <c r="NJT78" s="287"/>
      <c r="NJU78" s="285"/>
      <c r="NJV78" s="287"/>
      <c r="NJW78" s="287"/>
      <c r="NJX78" s="285"/>
      <c r="NJY78" s="287"/>
      <c r="NJZ78" s="287"/>
      <c r="NKA78" s="285"/>
      <c r="NKB78" s="287"/>
      <c r="NKC78" s="287"/>
      <c r="NKD78" s="285"/>
      <c r="NKE78" s="287"/>
      <c r="NKF78" s="287"/>
      <c r="NKG78" s="285"/>
      <c r="NKH78" s="287"/>
      <c r="NKI78" s="287"/>
      <c r="NKJ78" s="285"/>
      <c r="NKK78" s="287"/>
      <c r="NKL78" s="287"/>
      <c r="NKM78" s="285"/>
      <c r="NKN78" s="287"/>
      <c r="NKO78" s="287"/>
      <c r="NKP78" s="285"/>
      <c r="NKQ78" s="287"/>
      <c r="NKR78" s="287"/>
      <c r="NKS78" s="285"/>
      <c r="NKT78" s="287"/>
      <c r="NKU78" s="287"/>
      <c r="NKV78" s="285"/>
      <c r="NKW78" s="287"/>
      <c r="NKX78" s="287"/>
      <c r="NKY78" s="285"/>
      <c r="NKZ78" s="287"/>
      <c r="NLA78" s="287"/>
      <c r="NLB78" s="285"/>
      <c r="NLC78" s="287"/>
      <c r="NLD78" s="287"/>
      <c r="NLE78" s="285"/>
      <c r="NLF78" s="287"/>
      <c r="NLG78" s="287"/>
      <c r="NLH78" s="285"/>
      <c r="NLI78" s="287"/>
      <c r="NLJ78" s="287"/>
      <c r="NLK78" s="285"/>
      <c r="NLL78" s="287"/>
      <c r="NLM78" s="287"/>
      <c r="NLN78" s="285"/>
      <c r="NLO78" s="287"/>
      <c r="NLP78" s="287"/>
      <c r="NLQ78" s="285"/>
      <c r="NLR78" s="287"/>
      <c r="NLS78" s="287"/>
      <c r="NLT78" s="285"/>
      <c r="NLU78" s="287"/>
      <c r="NLV78" s="287"/>
      <c r="NLW78" s="285"/>
      <c r="NLX78" s="287"/>
      <c r="NLY78" s="287"/>
      <c r="NLZ78" s="285"/>
      <c r="NMA78" s="287"/>
      <c r="NMB78" s="287"/>
      <c r="NMC78" s="285"/>
      <c r="NMD78" s="286"/>
      <c r="NME78" s="286"/>
      <c r="NMF78" s="286"/>
      <c r="NMG78" s="287"/>
      <c r="NMH78" s="287"/>
      <c r="NMI78" s="285"/>
      <c r="NMJ78" s="286"/>
      <c r="NMK78" s="286"/>
      <c r="NML78" s="286"/>
      <c r="NMM78" s="287"/>
      <c r="NMN78" s="287"/>
      <c r="NMO78" s="285"/>
      <c r="NMP78" s="287"/>
      <c r="NMQ78" s="287"/>
      <c r="NMR78" s="285"/>
      <c r="NMS78" s="286"/>
      <c r="NMT78" s="286"/>
      <c r="NMU78" s="286"/>
      <c r="NMV78" s="286"/>
      <c r="NMW78" s="286"/>
      <c r="NMX78" s="286"/>
      <c r="NMY78" s="163"/>
      <c r="NMZ78" s="154"/>
      <c r="NNA78" s="287"/>
      <c r="NNB78" s="287"/>
      <c r="NNC78" s="285"/>
      <c r="NND78" s="287"/>
      <c r="NNE78" s="287"/>
      <c r="NNF78" s="285"/>
      <c r="NNG78" s="287"/>
      <c r="NNH78" s="287"/>
      <c r="NNI78" s="285"/>
      <c r="NNJ78" s="287"/>
      <c r="NNK78" s="287"/>
      <c r="NNL78" s="285"/>
      <c r="NNM78" s="287"/>
      <c r="NNN78" s="287"/>
      <c r="NNO78" s="285"/>
      <c r="NNP78" s="287"/>
      <c r="NNQ78" s="287"/>
      <c r="NNR78" s="285"/>
      <c r="NNS78" s="287"/>
      <c r="NNT78" s="287"/>
      <c r="NNU78" s="285"/>
      <c r="NNV78" s="287"/>
      <c r="NNW78" s="287"/>
      <c r="NNX78" s="285"/>
      <c r="NNY78" s="287"/>
      <c r="NNZ78" s="287"/>
      <c r="NOA78" s="285"/>
      <c r="NOB78" s="287"/>
      <c r="NOC78" s="287"/>
      <c r="NOD78" s="285"/>
      <c r="NOE78" s="287"/>
      <c r="NOF78" s="287"/>
      <c r="NOG78" s="285"/>
      <c r="NOH78" s="287"/>
      <c r="NOI78" s="287"/>
      <c r="NOJ78" s="285"/>
      <c r="NOK78" s="287"/>
      <c r="NOL78" s="287"/>
      <c r="NOM78" s="285"/>
      <c r="NON78" s="287"/>
      <c r="NOO78" s="287"/>
      <c r="NOP78" s="285"/>
      <c r="NOQ78" s="287"/>
      <c r="NOR78" s="287"/>
      <c r="NOS78" s="285"/>
      <c r="NOT78" s="287"/>
      <c r="NOU78" s="287"/>
      <c r="NOV78" s="285"/>
      <c r="NOW78" s="287"/>
      <c r="NOX78" s="287"/>
      <c r="NOY78" s="285"/>
      <c r="NOZ78" s="287"/>
      <c r="NPA78" s="287"/>
      <c r="NPB78" s="285"/>
      <c r="NPC78" s="287"/>
      <c r="NPD78" s="287"/>
      <c r="NPE78" s="285"/>
      <c r="NPF78" s="287"/>
      <c r="NPG78" s="287"/>
      <c r="NPH78" s="285"/>
      <c r="NPI78" s="287"/>
      <c r="NPJ78" s="287"/>
      <c r="NPK78" s="285"/>
      <c r="NPL78" s="286"/>
      <c r="NPM78" s="286"/>
      <c r="NPN78" s="286"/>
      <c r="NPO78" s="287"/>
      <c r="NPP78" s="287"/>
      <c r="NPQ78" s="285"/>
      <c r="NPR78" s="286"/>
      <c r="NPS78" s="286"/>
      <c r="NPT78" s="286"/>
      <c r="NPU78" s="287"/>
      <c r="NPV78" s="287"/>
      <c r="NPW78" s="285"/>
      <c r="NPX78" s="287"/>
      <c r="NPY78" s="287"/>
      <c r="NPZ78" s="285"/>
      <c r="NQA78" s="286"/>
      <c r="NQB78" s="286"/>
      <c r="NQC78" s="286"/>
      <c r="NQD78" s="286"/>
      <c r="NQE78" s="286"/>
      <c r="NQF78" s="286"/>
      <c r="NQG78" s="163"/>
      <c r="NQH78" s="154"/>
      <c r="NQI78" s="287"/>
      <c r="NQJ78" s="287"/>
      <c r="NQK78" s="285"/>
      <c r="NQL78" s="287"/>
      <c r="NQM78" s="287"/>
      <c r="NQN78" s="285"/>
      <c r="NQO78" s="287"/>
      <c r="NQP78" s="287"/>
      <c r="NQQ78" s="285"/>
      <c r="NQR78" s="287"/>
      <c r="NQS78" s="287"/>
      <c r="NQT78" s="285"/>
      <c r="NQU78" s="287"/>
      <c r="NQV78" s="287"/>
      <c r="NQW78" s="285"/>
      <c r="NQX78" s="287"/>
      <c r="NQY78" s="287"/>
      <c r="NQZ78" s="285"/>
      <c r="NRA78" s="287"/>
      <c r="NRB78" s="287"/>
      <c r="NRC78" s="285"/>
      <c r="NRD78" s="287"/>
      <c r="NRE78" s="287"/>
      <c r="NRF78" s="285"/>
      <c r="NRG78" s="287"/>
      <c r="NRH78" s="287"/>
      <c r="NRI78" s="285"/>
      <c r="NRJ78" s="287"/>
      <c r="NRK78" s="287"/>
      <c r="NRL78" s="285"/>
      <c r="NRM78" s="287"/>
      <c r="NRN78" s="287"/>
      <c r="NRO78" s="285"/>
      <c r="NRP78" s="287"/>
      <c r="NRQ78" s="287"/>
      <c r="NRR78" s="285"/>
      <c r="NRS78" s="287"/>
      <c r="NRT78" s="287"/>
      <c r="NRU78" s="285"/>
      <c r="NRV78" s="287"/>
      <c r="NRW78" s="287"/>
      <c r="NRX78" s="285"/>
      <c r="NRY78" s="287"/>
      <c r="NRZ78" s="287"/>
      <c r="NSA78" s="285"/>
      <c r="NSB78" s="287"/>
      <c r="NSC78" s="287"/>
      <c r="NSD78" s="285"/>
      <c r="NSE78" s="287"/>
      <c r="NSF78" s="287"/>
      <c r="NSG78" s="285"/>
      <c r="NSH78" s="287"/>
      <c r="NSI78" s="287"/>
      <c r="NSJ78" s="285"/>
      <c r="NSK78" s="287"/>
      <c r="NSL78" s="287"/>
      <c r="NSM78" s="285"/>
      <c r="NSN78" s="287"/>
      <c r="NSO78" s="287"/>
      <c r="NSP78" s="285"/>
      <c r="NSQ78" s="287"/>
      <c r="NSR78" s="287"/>
      <c r="NSS78" s="285"/>
      <c r="NST78" s="286"/>
      <c r="NSU78" s="286"/>
      <c r="NSV78" s="286"/>
      <c r="NSW78" s="287"/>
      <c r="NSX78" s="287"/>
      <c r="NSY78" s="285"/>
      <c r="NSZ78" s="286"/>
      <c r="NTA78" s="286"/>
      <c r="NTB78" s="286"/>
      <c r="NTC78" s="287"/>
      <c r="NTD78" s="287"/>
      <c r="NTE78" s="285"/>
      <c r="NTF78" s="287"/>
      <c r="NTG78" s="287"/>
      <c r="NTH78" s="285"/>
      <c r="NTI78" s="286"/>
      <c r="NTJ78" s="286"/>
      <c r="NTK78" s="286"/>
      <c r="NTL78" s="286"/>
      <c r="NTM78" s="286"/>
      <c r="NTN78" s="286"/>
      <c r="NTO78" s="163"/>
      <c r="NTP78" s="154"/>
      <c r="NTQ78" s="287"/>
      <c r="NTR78" s="287"/>
      <c r="NTS78" s="285"/>
      <c r="NTT78" s="287"/>
      <c r="NTU78" s="287"/>
      <c r="NTV78" s="285"/>
      <c r="NTW78" s="287"/>
      <c r="NTX78" s="287"/>
      <c r="NTY78" s="285"/>
      <c r="NTZ78" s="287"/>
      <c r="NUA78" s="287"/>
      <c r="NUB78" s="285"/>
      <c r="NUC78" s="287"/>
      <c r="NUD78" s="287"/>
      <c r="NUE78" s="285"/>
      <c r="NUF78" s="287"/>
      <c r="NUG78" s="287"/>
      <c r="NUH78" s="285"/>
      <c r="NUI78" s="287"/>
      <c r="NUJ78" s="287"/>
      <c r="NUK78" s="285"/>
      <c r="NUL78" s="287"/>
      <c r="NUM78" s="287"/>
      <c r="NUN78" s="285"/>
      <c r="NUO78" s="287"/>
      <c r="NUP78" s="287"/>
      <c r="NUQ78" s="285"/>
      <c r="NUR78" s="287"/>
      <c r="NUS78" s="287"/>
      <c r="NUT78" s="285"/>
      <c r="NUU78" s="287"/>
      <c r="NUV78" s="287"/>
      <c r="NUW78" s="285"/>
      <c r="NUX78" s="287"/>
      <c r="NUY78" s="287"/>
      <c r="NUZ78" s="285"/>
      <c r="NVA78" s="287"/>
      <c r="NVB78" s="287"/>
      <c r="NVC78" s="285"/>
      <c r="NVD78" s="287"/>
      <c r="NVE78" s="287"/>
      <c r="NVF78" s="285"/>
      <c r="NVG78" s="287"/>
      <c r="NVH78" s="287"/>
      <c r="NVI78" s="285"/>
      <c r="NVJ78" s="287"/>
      <c r="NVK78" s="287"/>
      <c r="NVL78" s="285"/>
      <c r="NVM78" s="287"/>
      <c r="NVN78" s="287"/>
      <c r="NVO78" s="285"/>
      <c r="NVP78" s="287"/>
      <c r="NVQ78" s="287"/>
      <c r="NVR78" s="285"/>
      <c r="NVS78" s="287"/>
      <c r="NVT78" s="287"/>
      <c r="NVU78" s="285"/>
      <c r="NVV78" s="287"/>
      <c r="NVW78" s="287"/>
      <c r="NVX78" s="285"/>
      <c r="NVY78" s="287"/>
      <c r="NVZ78" s="287"/>
      <c r="NWA78" s="285"/>
      <c r="NWB78" s="286"/>
      <c r="NWC78" s="286"/>
      <c r="NWD78" s="286"/>
      <c r="NWE78" s="287"/>
      <c r="NWF78" s="287"/>
      <c r="NWG78" s="285"/>
      <c r="NWH78" s="286"/>
      <c r="NWI78" s="286"/>
      <c r="NWJ78" s="286"/>
      <c r="NWK78" s="287"/>
      <c r="NWL78" s="287"/>
      <c r="NWM78" s="285"/>
      <c r="NWN78" s="287"/>
      <c r="NWO78" s="287"/>
      <c r="NWP78" s="285"/>
      <c r="NWQ78" s="286"/>
      <c r="NWR78" s="286"/>
      <c r="NWS78" s="286"/>
      <c r="NWT78" s="286"/>
      <c r="NWU78" s="286"/>
      <c r="NWV78" s="286"/>
      <c r="NWW78" s="163"/>
      <c r="NWX78" s="154"/>
      <c r="NWY78" s="287"/>
      <c r="NWZ78" s="287"/>
      <c r="NXA78" s="285"/>
      <c r="NXB78" s="287"/>
      <c r="NXC78" s="287"/>
      <c r="NXD78" s="285"/>
      <c r="NXE78" s="287"/>
      <c r="NXF78" s="287"/>
      <c r="NXG78" s="285"/>
      <c r="NXH78" s="287"/>
      <c r="NXI78" s="287"/>
      <c r="NXJ78" s="285"/>
      <c r="NXK78" s="287"/>
      <c r="NXL78" s="287"/>
      <c r="NXM78" s="285"/>
      <c r="NXN78" s="287"/>
      <c r="NXO78" s="287"/>
      <c r="NXP78" s="285"/>
      <c r="NXQ78" s="287"/>
      <c r="NXR78" s="287"/>
      <c r="NXS78" s="285"/>
      <c r="NXT78" s="287"/>
      <c r="NXU78" s="287"/>
      <c r="NXV78" s="285"/>
      <c r="NXW78" s="287"/>
      <c r="NXX78" s="287"/>
      <c r="NXY78" s="285"/>
      <c r="NXZ78" s="287"/>
      <c r="NYA78" s="287"/>
      <c r="NYB78" s="285"/>
      <c r="NYC78" s="287"/>
      <c r="NYD78" s="287"/>
      <c r="NYE78" s="285"/>
      <c r="NYF78" s="287"/>
      <c r="NYG78" s="287"/>
      <c r="NYH78" s="285"/>
      <c r="NYI78" s="287"/>
      <c r="NYJ78" s="287"/>
      <c r="NYK78" s="285"/>
      <c r="NYL78" s="287"/>
      <c r="NYM78" s="287"/>
      <c r="NYN78" s="285"/>
      <c r="NYO78" s="287"/>
      <c r="NYP78" s="287"/>
      <c r="NYQ78" s="285"/>
      <c r="NYR78" s="287"/>
      <c r="NYS78" s="287"/>
      <c r="NYT78" s="285"/>
      <c r="NYU78" s="287"/>
      <c r="NYV78" s="287"/>
      <c r="NYW78" s="285"/>
      <c r="NYX78" s="287"/>
      <c r="NYY78" s="287"/>
      <c r="NYZ78" s="285"/>
      <c r="NZA78" s="287"/>
      <c r="NZB78" s="287"/>
      <c r="NZC78" s="285"/>
      <c r="NZD78" s="287"/>
      <c r="NZE78" s="287"/>
      <c r="NZF78" s="285"/>
      <c r="NZG78" s="287"/>
      <c r="NZH78" s="287"/>
      <c r="NZI78" s="285"/>
      <c r="NZJ78" s="286"/>
      <c r="NZK78" s="286"/>
      <c r="NZL78" s="286"/>
      <c r="NZM78" s="287"/>
      <c r="NZN78" s="287"/>
      <c r="NZO78" s="285"/>
      <c r="NZP78" s="286"/>
      <c r="NZQ78" s="286"/>
      <c r="NZR78" s="286"/>
      <c r="NZS78" s="287"/>
      <c r="NZT78" s="287"/>
      <c r="NZU78" s="285"/>
      <c r="NZV78" s="287"/>
      <c r="NZW78" s="287"/>
      <c r="NZX78" s="285"/>
      <c r="NZY78" s="286"/>
      <c r="NZZ78" s="286"/>
      <c r="OAA78" s="286"/>
      <c r="OAB78" s="286"/>
      <c r="OAC78" s="286"/>
      <c r="OAD78" s="286"/>
      <c r="OAE78" s="163"/>
      <c r="OAF78" s="154"/>
      <c r="OAG78" s="287"/>
      <c r="OAH78" s="287"/>
      <c r="OAI78" s="285"/>
      <c r="OAJ78" s="287"/>
      <c r="OAK78" s="287"/>
      <c r="OAL78" s="285"/>
      <c r="OAM78" s="287"/>
      <c r="OAN78" s="287"/>
      <c r="OAO78" s="285"/>
      <c r="OAP78" s="287"/>
      <c r="OAQ78" s="287"/>
      <c r="OAR78" s="285"/>
      <c r="OAS78" s="287"/>
      <c r="OAT78" s="287"/>
      <c r="OAU78" s="285"/>
      <c r="OAV78" s="287"/>
      <c r="OAW78" s="287"/>
      <c r="OAX78" s="285"/>
      <c r="OAY78" s="287"/>
      <c r="OAZ78" s="287"/>
      <c r="OBA78" s="285"/>
      <c r="OBB78" s="287"/>
      <c r="OBC78" s="287"/>
      <c r="OBD78" s="285"/>
      <c r="OBE78" s="287"/>
      <c r="OBF78" s="287"/>
      <c r="OBG78" s="285"/>
      <c r="OBH78" s="287"/>
      <c r="OBI78" s="287"/>
      <c r="OBJ78" s="285"/>
      <c r="OBK78" s="287"/>
      <c r="OBL78" s="287"/>
      <c r="OBM78" s="285"/>
      <c r="OBN78" s="287"/>
      <c r="OBO78" s="287"/>
      <c r="OBP78" s="285"/>
      <c r="OBQ78" s="287"/>
      <c r="OBR78" s="287"/>
      <c r="OBS78" s="285"/>
      <c r="OBT78" s="287"/>
      <c r="OBU78" s="287"/>
      <c r="OBV78" s="285"/>
      <c r="OBW78" s="287"/>
      <c r="OBX78" s="287"/>
      <c r="OBY78" s="285"/>
      <c r="OBZ78" s="287"/>
      <c r="OCA78" s="287"/>
      <c r="OCB78" s="285"/>
      <c r="OCC78" s="287"/>
      <c r="OCD78" s="287"/>
      <c r="OCE78" s="285"/>
      <c r="OCF78" s="287"/>
      <c r="OCG78" s="287"/>
      <c r="OCH78" s="285"/>
      <c r="OCI78" s="287"/>
      <c r="OCJ78" s="287"/>
      <c r="OCK78" s="285"/>
      <c r="OCL78" s="287"/>
      <c r="OCM78" s="287"/>
      <c r="OCN78" s="285"/>
      <c r="OCO78" s="287"/>
      <c r="OCP78" s="287"/>
      <c r="OCQ78" s="285"/>
      <c r="OCR78" s="286"/>
      <c r="OCS78" s="286"/>
      <c r="OCT78" s="286"/>
      <c r="OCU78" s="287"/>
      <c r="OCV78" s="287"/>
      <c r="OCW78" s="285"/>
      <c r="OCX78" s="286"/>
      <c r="OCY78" s="286"/>
      <c r="OCZ78" s="286"/>
      <c r="ODA78" s="287"/>
      <c r="ODB78" s="287"/>
      <c r="ODC78" s="285"/>
      <c r="ODD78" s="287"/>
      <c r="ODE78" s="287"/>
      <c r="ODF78" s="285"/>
      <c r="ODG78" s="286"/>
      <c r="ODH78" s="286"/>
      <c r="ODI78" s="286"/>
      <c r="ODJ78" s="286"/>
      <c r="ODK78" s="286"/>
      <c r="ODL78" s="286"/>
      <c r="ODM78" s="163"/>
      <c r="ODN78" s="154"/>
      <c r="ODO78" s="287"/>
      <c r="ODP78" s="287"/>
      <c r="ODQ78" s="285"/>
      <c r="ODR78" s="287"/>
      <c r="ODS78" s="287"/>
      <c r="ODT78" s="285"/>
      <c r="ODU78" s="287"/>
      <c r="ODV78" s="287"/>
      <c r="ODW78" s="285"/>
      <c r="ODX78" s="287"/>
      <c r="ODY78" s="287"/>
      <c r="ODZ78" s="285"/>
      <c r="OEA78" s="287"/>
      <c r="OEB78" s="287"/>
      <c r="OEC78" s="285"/>
      <c r="OED78" s="287"/>
      <c r="OEE78" s="287"/>
      <c r="OEF78" s="285"/>
      <c r="OEG78" s="287"/>
      <c r="OEH78" s="287"/>
      <c r="OEI78" s="285"/>
      <c r="OEJ78" s="287"/>
      <c r="OEK78" s="287"/>
      <c r="OEL78" s="285"/>
      <c r="OEM78" s="287"/>
      <c r="OEN78" s="287"/>
      <c r="OEO78" s="285"/>
      <c r="OEP78" s="287"/>
      <c r="OEQ78" s="287"/>
      <c r="OER78" s="285"/>
      <c r="OES78" s="287"/>
      <c r="OET78" s="287"/>
      <c r="OEU78" s="285"/>
      <c r="OEV78" s="287"/>
      <c r="OEW78" s="287"/>
      <c r="OEX78" s="285"/>
      <c r="OEY78" s="287"/>
      <c r="OEZ78" s="287"/>
      <c r="OFA78" s="285"/>
      <c r="OFB78" s="287"/>
      <c r="OFC78" s="287"/>
      <c r="OFD78" s="285"/>
      <c r="OFE78" s="287"/>
      <c r="OFF78" s="287"/>
      <c r="OFG78" s="285"/>
      <c r="OFH78" s="287"/>
      <c r="OFI78" s="287"/>
      <c r="OFJ78" s="285"/>
      <c r="OFK78" s="287"/>
      <c r="OFL78" s="287"/>
      <c r="OFM78" s="285"/>
      <c r="OFN78" s="287"/>
      <c r="OFO78" s="287"/>
      <c r="OFP78" s="285"/>
      <c r="OFQ78" s="287"/>
      <c r="OFR78" s="287"/>
      <c r="OFS78" s="285"/>
      <c r="OFT78" s="287"/>
      <c r="OFU78" s="287"/>
      <c r="OFV78" s="285"/>
      <c r="OFW78" s="287"/>
      <c r="OFX78" s="287"/>
      <c r="OFY78" s="285"/>
      <c r="OFZ78" s="286"/>
      <c r="OGA78" s="286"/>
      <c r="OGB78" s="286"/>
      <c r="OGC78" s="287"/>
      <c r="OGD78" s="287"/>
      <c r="OGE78" s="285"/>
      <c r="OGF78" s="286"/>
      <c r="OGG78" s="286"/>
      <c r="OGH78" s="286"/>
      <c r="OGI78" s="287"/>
      <c r="OGJ78" s="287"/>
      <c r="OGK78" s="285"/>
      <c r="OGL78" s="287"/>
      <c r="OGM78" s="287"/>
      <c r="OGN78" s="285"/>
      <c r="OGO78" s="286"/>
      <c r="OGP78" s="286"/>
      <c r="OGQ78" s="286"/>
      <c r="OGR78" s="286"/>
      <c r="OGS78" s="286"/>
      <c r="OGT78" s="286"/>
      <c r="OGU78" s="163"/>
      <c r="OGV78" s="154"/>
      <c r="OGW78" s="287"/>
      <c r="OGX78" s="287"/>
      <c r="OGY78" s="285"/>
      <c r="OGZ78" s="287"/>
      <c r="OHA78" s="287"/>
      <c r="OHB78" s="285"/>
      <c r="OHC78" s="287"/>
      <c r="OHD78" s="287"/>
      <c r="OHE78" s="285"/>
      <c r="OHF78" s="287"/>
      <c r="OHG78" s="287"/>
      <c r="OHH78" s="285"/>
      <c r="OHI78" s="287"/>
      <c r="OHJ78" s="287"/>
      <c r="OHK78" s="285"/>
      <c r="OHL78" s="287"/>
      <c r="OHM78" s="287"/>
      <c r="OHN78" s="285"/>
      <c r="OHO78" s="287"/>
      <c r="OHP78" s="287"/>
      <c r="OHQ78" s="285"/>
      <c r="OHR78" s="287"/>
      <c r="OHS78" s="287"/>
      <c r="OHT78" s="285"/>
      <c r="OHU78" s="287"/>
      <c r="OHV78" s="287"/>
      <c r="OHW78" s="285"/>
      <c r="OHX78" s="287"/>
      <c r="OHY78" s="287"/>
      <c r="OHZ78" s="285"/>
      <c r="OIA78" s="287"/>
      <c r="OIB78" s="287"/>
      <c r="OIC78" s="285"/>
      <c r="OID78" s="287"/>
      <c r="OIE78" s="287"/>
      <c r="OIF78" s="285"/>
      <c r="OIG78" s="287"/>
      <c r="OIH78" s="287"/>
      <c r="OII78" s="285"/>
      <c r="OIJ78" s="287"/>
      <c r="OIK78" s="287"/>
      <c r="OIL78" s="285"/>
      <c r="OIM78" s="287"/>
      <c r="OIN78" s="287"/>
      <c r="OIO78" s="285"/>
      <c r="OIP78" s="287"/>
      <c r="OIQ78" s="287"/>
      <c r="OIR78" s="285"/>
      <c r="OIS78" s="287"/>
      <c r="OIT78" s="287"/>
      <c r="OIU78" s="285"/>
      <c r="OIV78" s="287"/>
      <c r="OIW78" s="287"/>
      <c r="OIX78" s="285"/>
      <c r="OIY78" s="287"/>
      <c r="OIZ78" s="287"/>
      <c r="OJA78" s="285"/>
      <c r="OJB78" s="287"/>
      <c r="OJC78" s="287"/>
      <c r="OJD78" s="285"/>
      <c r="OJE78" s="287"/>
      <c r="OJF78" s="287"/>
      <c r="OJG78" s="285"/>
      <c r="OJH78" s="286"/>
      <c r="OJI78" s="286"/>
      <c r="OJJ78" s="286"/>
      <c r="OJK78" s="287"/>
      <c r="OJL78" s="287"/>
      <c r="OJM78" s="285"/>
      <c r="OJN78" s="286"/>
      <c r="OJO78" s="286"/>
      <c r="OJP78" s="286"/>
      <c r="OJQ78" s="287"/>
      <c r="OJR78" s="287"/>
      <c r="OJS78" s="285"/>
      <c r="OJT78" s="287"/>
      <c r="OJU78" s="287"/>
      <c r="OJV78" s="285"/>
      <c r="OJW78" s="286"/>
      <c r="OJX78" s="286"/>
      <c r="OJY78" s="286"/>
      <c r="OJZ78" s="286"/>
      <c r="OKA78" s="286"/>
      <c r="OKB78" s="286"/>
      <c r="OKC78" s="163"/>
      <c r="OKD78" s="154"/>
      <c r="OKE78" s="287"/>
      <c r="OKF78" s="287"/>
      <c r="OKG78" s="285"/>
      <c r="OKH78" s="287"/>
      <c r="OKI78" s="287"/>
      <c r="OKJ78" s="285"/>
      <c r="OKK78" s="287"/>
      <c r="OKL78" s="287"/>
      <c r="OKM78" s="285"/>
      <c r="OKN78" s="287"/>
      <c r="OKO78" s="287"/>
      <c r="OKP78" s="285"/>
      <c r="OKQ78" s="287"/>
      <c r="OKR78" s="287"/>
      <c r="OKS78" s="285"/>
      <c r="OKT78" s="287"/>
      <c r="OKU78" s="287"/>
      <c r="OKV78" s="285"/>
      <c r="OKW78" s="287"/>
      <c r="OKX78" s="287"/>
      <c r="OKY78" s="285"/>
      <c r="OKZ78" s="287"/>
      <c r="OLA78" s="287"/>
      <c r="OLB78" s="285"/>
      <c r="OLC78" s="287"/>
      <c r="OLD78" s="287"/>
      <c r="OLE78" s="285"/>
      <c r="OLF78" s="287"/>
      <c r="OLG78" s="287"/>
      <c r="OLH78" s="285"/>
      <c r="OLI78" s="287"/>
      <c r="OLJ78" s="287"/>
      <c r="OLK78" s="285"/>
      <c r="OLL78" s="287"/>
      <c r="OLM78" s="287"/>
      <c r="OLN78" s="285"/>
      <c r="OLO78" s="287"/>
      <c r="OLP78" s="287"/>
      <c r="OLQ78" s="285"/>
      <c r="OLR78" s="287"/>
      <c r="OLS78" s="287"/>
      <c r="OLT78" s="285"/>
      <c r="OLU78" s="287"/>
      <c r="OLV78" s="287"/>
      <c r="OLW78" s="285"/>
      <c r="OLX78" s="287"/>
      <c r="OLY78" s="287"/>
      <c r="OLZ78" s="285"/>
      <c r="OMA78" s="287"/>
      <c r="OMB78" s="287"/>
      <c r="OMC78" s="285"/>
      <c r="OMD78" s="287"/>
      <c r="OME78" s="287"/>
      <c r="OMF78" s="285"/>
      <c r="OMG78" s="287"/>
      <c r="OMH78" s="287"/>
      <c r="OMI78" s="285"/>
      <c r="OMJ78" s="287"/>
      <c r="OMK78" s="287"/>
      <c r="OML78" s="285"/>
      <c r="OMM78" s="287"/>
      <c r="OMN78" s="287"/>
      <c r="OMO78" s="285"/>
      <c r="OMP78" s="286"/>
      <c r="OMQ78" s="286"/>
      <c r="OMR78" s="286"/>
      <c r="OMS78" s="287"/>
      <c r="OMT78" s="287"/>
      <c r="OMU78" s="285"/>
      <c r="OMV78" s="286"/>
      <c r="OMW78" s="286"/>
      <c r="OMX78" s="286"/>
      <c r="OMY78" s="287"/>
      <c r="OMZ78" s="287"/>
      <c r="ONA78" s="285"/>
      <c r="ONB78" s="287"/>
      <c r="ONC78" s="287"/>
      <c r="OND78" s="285"/>
      <c r="ONE78" s="286"/>
      <c r="ONF78" s="286"/>
      <c r="ONG78" s="286"/>
      <c r="ONH78" s="286"/>
      <c r="ONI78" s="286"/>
      <c r="ONJ78" s="286"/>
      <c r="ONK78" s="163"/>
      <c r="ONL78" s="154"/>
      <c r="ONM78" s="287"/>
      <c r="ONN78" s="287"/>
      <c r="ONO78" s="285"/>
      <c r="ONP78" s="287"/>
      <c r="ONQ78" s="287"/>
      <c r="ONR78" s="285"/>
      <c r="ONS78" s="287"/>
      <c r="ONT78" s="287"/>
      <c r="ONU78" s="285"/>
      <c r="ONV78" s="287"/>
      <c r="ONW78" s="287"/>
      <c r="ONX78" s="285"/>
      <c r="ONY78" s="287"/>
      <c r="ONZ78" s="287"/>
      <c r="OOA78" s="285"/>
      <c r="OOB78" s="287"/>
      <c r="OOC78" s="287"/>
      <c r="OOD78" s="285"/>
      <c r="OOE78" s="287"/>
      <c r="OOF78" s="287"/>
      <c r="OOG78" s="285"/>
      <c r="OOH78" s="287"/>
      <c r="OOI78" s="287"/>
      <c r="OOJ78" s="285"/>
      <c r="OOK78" s="287"/>
      <c r="OOL78" s="287"/>
      <c r="OOM78" s="285"/>
      <c r="OON78" s="287"/>
      <c r="OOO78" s="287"/>
      <c r="OOP78" s="285"/>
      <c r="OOQ78" s="287"/>
      <c r="OOR78" s="287"/>
      <c r="OOS78" s="285"/>
      <c r="OOT78" s="287"/>
      <c r="OOU78" s="287"/>
      <c r="OOV78" s="285"/>
      <c r="OOW78" s="287"/>
      <c r="OOX78" s="287"/>
      <c r="OOY78" s="285"/>
      <c r="OOZ78" s="287"/>
      <c r="OPA78" s="287"/>
      <c r="OPB78" s="285"/>
      <c r="OPC78" s="287"/>
      <c r="OPD78" s="287"/>
      <c r="OPE78" s="285"/>
      <c r="OPF78" s="287"/>
      <c r="OPG78" s="287"/>
      <c r="OPH78" s="285"/>
      <c r="OPI78" s="287"/>
      <c r="OPJ78" s="287"/>
      <c r="OPK78" s="285"/>
      <c r="OPL78" s="287"/>
      <c r="OPM78" s="287"/>
      <c r="OPN78" s="285"/>
      <c r="OPO78" s="287"/>
      <c r="OPP78" s="287"/>
      <c r="OPQ78" s="285"/>
      <c r="OPR78" s="287"/>
      <c r="OPS78" s="287"/>
      <c r="OPT78" s="285"/>
      <c r="OPU78" s="287"/>
      <c r="OPV78" s="287"/>
      <c r="OPW78" s="285"/>
      <c r="OPX78" s="286"/>
      <c r="OPY78" s="286"/>
      <c r="OPZ78" s="286"/>
      <c r="OQA78" s="287"/>
      <c r="OQB78" s="287"/>
      <c r="OQC78" s="285"/>
      <c r="OQD78" s="286"/>
      <c r="OQE78" s="286"/>
      <c r="OQF78" s="286"/>
      <c r="OQG78" s="287"/>
      <c r="OQH78" s="287"/>
      <c r="OQI78" s="285"/>
      <c r="OQJ78" s="287"/>
      <c r="OQK78" s="287"/>
      <c r="OQL78" s="285"/>
      <c r="OQM78" s="286"/>
      <c r="OQN78" s="286"/>
      <c r="OQO78" s="286"/>
      <c r="OQP78" s="286"/>
      <c r="OQQ78" s="286"/>
      <c r="OQR78" s="286"/>
      <c r="OQS78" s="163"/>
      <c r="OQT78" s="154"/>
      <c r="OQU78" s="287"/>
      <c r="OQV78" s="287"/>
      <c r="OQW78" s="285"/>
      <c r="OQX78" s="287"/>
      <c r="OQY78" s="287"/>
      <c r="OQZ78" s="285"/>
      <c r="ORA78" s="287"/>
      <c r="ORB78" s="287"/>
      <c r="ORC78" s="285"/>
      <c r="ORD78" s="287"/>
      <c r="ORE78" s="287"/>
      <c r="ORF78" s="285"/>
      <c r="ORG78" s="287"/>
      <c r="ORH78" s="287"/>
      <c r="ORI78" s="285"/>
      <c r="ORJ78" s="287"/>
      <c r="ORK78" s="287"/>
      <c r="ORL78" s="285"/>
      <c r="ORM78" s="287"/>
      <c r="ORN78" s="287"/>
      <c r="ORO78" s="285"/>
      <c r="ORP78" s="287"/>
      <c r="ORQ78" s="287"/>
      <c r="ORR78" s="285"/>
      <c r="ORS78" s="287"/>
      <c r="ORT78" s="287"/>
      <c r="ORU78" s="285"/>
      <c r="ORV78" s="287"/>
      <c r="ORW78" s="287"/>
      <c r="ORX78" s="285"/>
      <c r="ORY78" s="287"/>
      <c r="ORZ78" s="287"/>
      <c r="OSA78" s="285"/>
      <c r="OSB78" s="287"/>
      <c r="OSC78" s="287"/>
      <c r="OSD78" s="285"/>
      <c r="OSE78" s="287"/>
      <c r="OSF78" s="287"/>
      <c r="OSG78" s="285"/>
      <c r="OSH78" s="287"/>
      <c r="OSI78" s="287"/>
      <c r="OSJ78" s="285"/>
      <c r="OSK78" s="287"/>
      <c r="OSL78" s="287"/>
      <c r="OSM78" s="285"/>
      <c r="OSN78" s="287"/>
      <c r="OSO78" s="287"/>
      <c r="OSP78" s="285"/>
      <c r="OSQ78" s="287"/>
      <c r="OSR78" s="287"/>
      <c r="OSS78" s="285"/>
      <c r="OST78" s="287"/>
      <c r="OSU78" s="287"/>
      <c r="OSV78" s="285"/>
      <c r="OSW78" s="287"/>
      <c r="OSX78" s="287"/>
      <c r="OSY78" s="285"/>
      <c r="OSZ78" s="287"/>
      <c r="OTA78" s="287"/>
      <c r="OTB78" s="285"/>
      <c r="OTC78" s="287"/>
      <c r="OTD78" s="287"/>
      <c r="OTE78" s="285"/>
      <c r="OTF78" s="286"/>
      <c r="OTG78" s="286"/>
      <c r="OTH78" s="286"/>
      <c r="OTI78" s="287"/>
      <c r="OTJ78" s="287"/>
      <c r="OTK78" s="285"/>
      <c r="OTL78" s="286"/>
      <c r="OTM78" s="286"/>
      <c r="OTN78" s="286"/>
      <c r="OTO78" s="287"/>
      <c r="OTP78" s="287"/>
      <c r="OTQ78" s="285"/>
      <c r="OTR78" s="287"/>
      <c r="OTS78" s="287"/>
      <c r="OTT78" s="285"/>
      <c r="OTU78" s="286"/>
      <c r="OTV78" s="286"/>
      <c r="OTW78" s="286"/>
      <c r="OTX78" s="286"/>
      <c r="OTY78" s="286"/>
      <c r="OTZ78" s="286"/>
      <c r="OUA78" s="163"/>
      <c r="OUB78" s="154"/>
      <c r="OUC78" s="287"/>
      <c r="OUD78" s="287"/>
      <c r="OUE78" s="285"/>
      <c r="OUF78" s="287"/>
      <c r="OUG78" s="287"/>
      <c r="OUH78" s="285"/>
      <c r="OUI78" s="287"/>
      <c r="OUJ78" s="287"/>
      <c r="OUK78" s="285"/>
      <c r="OUL78" s="287"/>
      <c r="OUM78" s="287"/>
      <c r="OUN78" s="285"/>
      <c r="OUO78" s="287"/>
      <c r="OUP78" s="287"/>
      <c r="OUQ78" s="285"/>
      <c r="OUR78" s="287"/>
      <c r="OUS78" s="287"/>
      <c r="OUT78" s="285"/>
      <c r="OUU78" s="287"/>
      <c r="OUV78" s="287"/>
      <c r="OUW78" s="285"/>
      <c r="OUX78" s="287"/>
      <c r="OUY78" s="287"/>
      <c r="OUZ78" s="285"/>
      <c r="OVA78" s="287"/>
      <c r="OVB78" s="287"/>
      <c r="OVC78" s="285"/>
      <c r="OVD78" s="287"/>
      <c r="OVE78" s="287"/>
      <c r="OVF78" s="285"/>
      <c r="OVG78" s="287"/>
      <c r="OVH78" s="287"/>
      <c r="OVI78" s="285"/>
      <c r="OVJ78" s="287"/>
      <c r="OVK78" s="287"/>
      <c r="OVL78" s="285"/>
      <c r="OVM78" s="287"/>
      <c r="OVN78" s="287"/>
      <c r="OVO78" s="285"/>
      <c r="OVP78" s="287"/>
      <c r="OVQ78" s="287"/>
      <c r="OVR78" s="285"/>
      <c r="OVS78" s="287"/>
      <c r="OVT78" s="287"/>
      <c r="OVU78" s="285"/>
      <c r="OVV78" s="287"/>
      <c r="OVW78" s="287"/>
      <c r="OVX78" s="285"/>
      <c r="OVY78" s="287"/>
      <c r="OVZ78" s="287"/>
      <c r="OWA78" s="285"/>
      <c r="OWB78" s="287"/>
      <c r="OWC78" s="287"/>
      <c r="OWD78" s="285"/>
      <c r="OWE78" s="287"/>
      <c r="OWF78" s="287"/>
      <c r="OWG78" s="285"/>
      <c r="OWH78" s="287"/>
      <c r="OWI78" s="287"/>
      <c r="OWJ78" s="285"/>
      <c r="OWK78" s="287"/>
      <c r="OWL78" s="287"/>
      <c r="OWM78" s="285"/>
      <c r="OWN78" s="286"/>
      <c r="OWO78" s="286"/>
      <c r="OWP78" s="286"/>
      <c r="OWQ78" s="287"/>
      <c r="OWR78" s="287"/>
      <c r="OWS78" s="285"/>
      <c r="OWT78" s="286"/>
      <c r="OWU78" s="286"/>
      <c r="OWV78" s="286"/>
      <c r="OWW78" s="287"/>
      <c r="OWX78" s="287"/>
      <c r="OWY78" s="285"/>
      <c r="OWZ78" s="287"/>
      <c r="OXA78" s="287"/>
      <c r="OXB78" s="285"/>
      <c r="OXC78" s="286"/>
      <c r="OXD78" s="286"/>
      <c r="OXE78" s="286"/>
      <c r="OXF78" s="286"/>
      <c r="OXG78" s="286"/>
      <c r="OXH78" s="286"/>
      <c r="OXI78" s="163"/>
      <c r="OXJ78" s="154"/>
      <c r="OXK78" s="287"/>
      <c r="OXL78" s="287"/>
      <c r="OXM78" s="285"/>
      <c r="OXN78" s="287"/>
      <c r="OXO78" s="287"/>
      <c r="OXP78" s="285"/>
      <c r="OXQ78" s="287"/>
      <c r="OXR78" s="287"/>
      <c r="OXS78" s="285"/>
      <c r="OXT78" s="287"/>
      <c r="OXU78" s="287"/>
      <c r="OXV78" s="285"/>
      <c r="OXW78" s="287"/>
      <c r="OXX78" s="287"/>
      <c r="OXY78" s="285"/>
      <c r="OXZ78" s="287"/>
      <c r="OYA78" s="287"/>
      <c r="OYB78" s="285"/>
      <c r="OYC78" s="287"/>
      <c r="OYD78" s="287"/>
      <c r="OYE78" s="285"/>
      <c r="OYF78" s="287"/>
      <c r="OYG78" s="287"/>
      <c r="OYH78" s="285"/>
      <c r="OYI78" s="287"/>
      <c r="OYJ78" s="287"/>
      <c r="OYK78" s="285"/>
      <c r="OYL78" s="287"/>
      <c r="OYM78" s="287"/>
      <c r="OYN78" s="285"/>
      <c r="OYO78" s="287"/>
      <c r="OYP78" s="287"/>
      <c r="OYQ78" s="285"/>
      <c r="OYR78" s="287"/>
      <c r="OYS78" s="287"/>
      <c r="OYT78" s="285"/>
      <c r="OYU78" s="287"/>
      <c r="OYV78" s="287"/>
      <c r="OYW78" s="285"/>
      <c r="OYX78" s="287"/>
      <c r="OYY78" s="287"/>
      <c r="OYZ78" s="285"/>
      <c r="OZA78" s="287"/>
      <c r="OZB78" s="287"/>
      <c r="OZC78" s="285"/>
      <c r="OZD78" s="287"/>
      <c r="OZE78" s="287"/>
      <c r="OZF78" s="285"/>
      <c r="OZG78" s="287"/>
      <c r="OZH78" s="287"/>
      <c r="OZI78" s="285"/>
      <c r="OZJ78" s="287"/>
      <c r="OZK78" s="287"/>
      <c r="OZL78" s="285"/>
      <c r="OZM78" s="287"/>
      <c r="OZN78" s="287"/>
      <c r="OZO78" s="285"/>
      <c r="OZP78" s="287"/>
      <c r="OZQ78" s="287"/>
      <c r="OZR78" s="285"/>
      <c r="OZS78" s="287"/>
      <c r="OZT78" s="287"/>
      <c r="OZU78" s="285"/>
      <c r="OZV78" s="286"/>
      <c r="OZW78" s="286"/>
      <c r="OZX78" s="286"/>
      <c r="OZY78" s="287"/>
      <c r="OZZ78" s="287"/>
      <c r="PAA78" s="285"/>
      <c r="PAB78" s="286"/>
      <c r="PAC78" s="286"/>
      <c r="PAD78" s="286"/>
      <c r="PAE78" s="287"/>
      <c r="PAF78" s="287"/>
      <c r="PAG78" s="285"/>
      <c r="PAH78" s="287"/>
      <c r="PAI78" s="287"/>
      <c r="PAJ78" s="285"/>
      <c r="PAK78" s="286"/>
      <c r="PAL78" s="286"/>
      <c r="PAM78" s="286"/>
      <c r="PAN78" s="286"/>
      <c r="PAO78" s="286"/>
      <c r="PAP78" s="286"/>
      <c r="PAQ78" s="163"/>
      <c r="PAR78" s="154"/>
      <c r="PAS78" s="287"/>
      <c r="PAT78" s="287"/>
      <c r="PAU78" s="285"/>
      <c r="PAV78" s="287"/>
      <c r="PAW78" s="287"/>
      <c r="PAX78" s="285"/>
      <c r="PAY78" s="287"/>
      <c r="PAZ78" s="287"/>
      <c r="PBA78" s="285"/>
      <c r="PBB78" s="287"/>
      <c r="PBC78" s="287"/>
      <c r="PBD78" s="285"/>
      <c r="PBE78" s="287"/>
      <c r="PBF78" s="287"/>
      <c r="PBG78" s="285"/>
      <c r="PBH78" s="287"/>
      <c r="PBI78" s="287"/>
      <c r="PBJ78" s="285"/>
      <c r="PBK78" s="287"/>
      <c r="PBL78" s="287"/>
      <c r="PBM78" s="285"/>
      <c r="PBN78" s="287"/>
      <c r="PBO78" s="287"/>
      <c r="PBP78" s="285"/>
      <c r="PBQ78" s="287"/>
      <c r="PBR78" s="287"/>
      <c r="PBS78" s="285"/>
      <c r="PBT78" s="287"/>
      <c r="PBU78" s="287"/>
      <c r="PBV78" s="285"/>
      <c r="PBW78" s="287"/>
      <c r="PBX78" s="287"/>
      <c r="PBY78" s="285"/>
      <c r="PBZ78" s="287"/>
      <c r="PCA78" s="287"/>
      <c r="PCB78" s="285"/>
      <c r="PCC78" s="287"/>
      <c r="PCD78" s="287"/>
      <c r="PCE78" s="285"/>
      <c r="PCF78" s="287"/>
      <c r="PCG78" s="287"/>
      <c r="PCH78" s="285"/>
      <c r="PCI78" s="287"/>
      <c r="PCJ78" s="287"/>
      <c r="PCK78" s="285"/>
      <c r="PCL78" s="287"/>
      <c r="PCM78" s="287"/>
      <c r="PCN78" s="285"/>
      <c r="PCO78" s="287"/>
      <c r="PCP78" s="287"/>
      <c r="PCQ78" s="285"/>
      <c r="PCR78" s="287"/>
      <c r="PCS78" s="287"/>
      <c r="PCT78" s="285"/>
      <c r="PCU78" s="287"/>
      <c r="PCV78" s="287"/>
      <c r="PCW78" s="285"/>
      <c r="PCX78" s="287"/>
      <c r="PCY78" s="287"/>
      <c r="PCZ78" s="285"/>
      <c r="PDA78" s="287"/>
      <c r="PDB78" s="287"/>
      <c r="PDC78" s="285"/>
      <c r="PDD78" s="286"/>
      <c r="PDE78" s="286"/>
      <c r="PDF78" s="286"/>
      <c r="PDG78" s="287"/>
      <c r="PDH78" s="287"/>
      <c r="PDI78" s="285"/>
      <c r="PDJ78" s="286"/>
      <c r="PDK78" s="286"/>
      <c r="PDL78" s="286"/>
      <c r="PDM78" s="287"/>
      <c r="PDN78" s="287"/>
      <c r="PDO78" s="285"/>
      <c r="PDP78" s="287"/>
      <c r="PDQ78" s="287"/>
      <c r="PDR78" s="285"/>
      <c r="PDS78" s="286"/>
      <c r="PDT78" s="286"/>
      <c r="PDU78" s="286"/>
      <c r="PDV78" s="286"/>
      <c r="PDW78" s="286"/>
      <c r="PDX78" s="286"/>
      <c r="PDY78" s="163"/>
      <c r="PDZ78" s="154"/>
      <c r="PEA78" s="287"/>
      <c r="PEB78" s="287"/>
      <c r="PEC78" s="285"/>
      <c r="PED78" s="287"/>
      <c r="PEE78" s="287"/>
      <c r="PEF78" s="285"/>
      <c r="PEG78" s="287"/>
      <c r="PEH78" s="287"/>
      <c r="PEI78" s="285"/>
      <c r="PEJ78" s="287"/>
      <c r="PEK78" s="287"/>
      <c r="PEL78" s="285"/>
      <c r="PEM78" s="287"/>
      <c r="PEN78" s="287"/>
      <c r="PEO78" s="285"/>
      <c r="PEP78" s="287"/>
      <c r="PEQ78" s="287"/>
      <c r="PER78" s="285"/>
      <c r="PES78" s="287"/>
      <c r="PET78" s="287"/>
      <c r="PEU78" s="285"/>
      <c r="PEV78" s="287"/>
      <c r="PEW78" s="287"/>
      <c r="PEX78" s="285"/>
      <c r="PEY78" s="287"/>
      <c r="PEZ78" s="287"/>
      <c r="PFA78" s="285"/>
      <c r="PFB78" s="287"/>
      <c r="PFC78" s="287"/>
      <c r="PFD78" s="285"/>
      <c r="PFE78" s="287"/>
      <c r="PFF78" s="287"/>
      <c r="PFG78" s="285"/>
      <c r="PFH78" s="287"/>
      <c r="PFI78" s="287"/>
      <c r="PFJ78" s="285"/>
      <c r="PFK78" s="287"/>
      <c r="PFL78" s="287"/>
      <c r="PFM78" s="285"/>
      <c r="PFN78" s="287"/>
      <c r="PFO78" s="287"/>
      <c r="PFP78" s="285"/>
      <c r="PFQ78" s="287"/>
      <c r="PFR78" s="287"/>
      <c r="PFS78" s="285"/>
      <c r="PFT78" s="287"/>
      <c r="PFU78" s="287"/>
      <c r="PFV78" s="285"/>
      <c r="PFW78" s="287"/>
      <c r="PFX78" s="287"/>
      <c r="PFY78" s="285"/>
      <c r="PFZ78" s="287"/>
      <c r="PGA78" s="287"/>
      <c r="PGB78" s="285"/>
      <c r="PGC78" s="287"/>
      <c r="PGD78" s="287"/>
      <c r="PGE78" s="285"/>
      <c r="PGF78" s="287"/>
      <c r="PGG78" s="287"/>
      <c r="PGH78" s="285"/>
      <c r="PGI78" s="287"/>
      <c r="PGJ78" s="287"/>
      <c r="PGK78" s="285"/>
      <c r="PGL78" s="286"/>
      <c r="PGM78" s="286"/>
      <c r="PGN78" s="286"/>
      <c r="PGO78" s="287"/>
      <c r="PGP78" s="287"/>
      <c r="PGQ78" s="285"/>
      <c r="PGR78" s="286"/>
      <c r="PGS78" s="286"/>
      <c r="PGT78" s="286"/>
      <c r="PGU78" s="287"/>
      <c r="PGV78" s="287"/>
      <c r="PGW78" s="285"/>
      <c r="PGX78" s="287"/>
      <c r="PGY78" s="287"/>
      <c r="PGZ78" s="285"/>
      <c r="PHA78" s="286"/>
      <c r="PHB78" s="286"/>
      <c r="PHC78" s="286"/>
      <c r="PHD78" s="286"/>
      <c r="PHE78" s="286"/>
      <c r="PHF78" s="286"/>
      <c r="PHG78" s="163"/>
      <c r="PHH78" s="154"/>
      <c r="PHI78" s="287"/>
      <c r="PHJ78" s="287"/>
      <c r="PHK78" s="285"/>
      <c r="PHL78" s="287"/>
      <c r="PHM78" s="287"/>
      <c r="PHN78" s="285"/>
      <c r="PHO78" s="287"/>
      <c r="PHP78" s="287"/>
      <c r="PHQ78" s="285"/>
      <c r="PHR78" s="287"/>
      <c r="PHS78" s="287"/>
      <c r="PHT78" s="285"/>
      <c r="PHU78" s="287"/>
      <c r="PHV78" s="287"/>
      <c r="PHW78" s="285"/>
      <c r="PHX78" s="287"/>
      <c r="PHY78" s="287"/>
      <c r="PHZ78" s="285"/>
      <c r="PIA78" s="287"/>
      <c r="PIB78" s="287"/>
      <c r="PIC78" s="285"/>
      <c r="PID78" s="287"/>
      <c r="PIE78" s="287"/>
      <c r="PIF78" s="285"/>
      <c r="PIG78" s="287"/>
      <c r="PIH78" s="287"/>
      <c r="PII78" s="285"/>
      <c r="PIJ78" s="287"/>
      <c r="PIK78" s="287"/>
      <c r="PIL78" s="285"/>
      <c r="PIM78" s="287"/>
      <c r="PIN78" s="287"/>
      <c r="PIO78" s="285"/>
      <c r="PIP78" s="287"/>
      <c r="PIQ78" s="287"/>
      <c r="PIR78" s="285"/>
      <c r="PIS78" s="287"/>
      <c r="PIT78" s="287"/>
      <c r="PIU78" s="285"/>
      <c r="PIV78" s="287"/>
      <c r="PIW78" s="287"/>
      <c r="PIX78" s="285"/>
      <c r="PIY78" s="287"/>
      <c r="PIZ78" s="287"/>
      <c r="PJA78" s="285"/>
      <c r="PJB78" s="287"/>
      <c r="PJC78" s="287"/>
      <c r="PJD78" s="285"/>
      <c r="PJE78" s="287"/>
      <c r="PJF78" s="287"/>
      <c r="PJG78" s="285"/>
      <c r="PJH78" s="287"/>
      <c r="PJI78" s="287"/>
      <c r="PJJ78" s="285"/>
      <c r="PJK78" s="287"/>
      <c r="PJL78" s="287"/>
      <c r="PJM78" s="285"/>
      <c r="PJN78" s="287"/>
      <c r="PJO78" s="287"/>
      <c r="PJP78" s="285"/>
      <c r="PJQ78" s="287"/>
      <c r="PJR78" s="287"/>
      <c r="PJS78" s="285"/>
      <c r="PJT78" s="286"/>
      <c r="PJU78" s="286"/>
      <c r="PJV78" s="286"/>
      <c r="PJW78" s="287"/>
      <c r="PJX78" s="287"/>
      <c r="PJY78" s="285"/>
      <c r="PJZ78" s="286"/>
      <c r="PKA78" s="286"/>
      <c r="PKB78" s="286"/>
      <c r="PKC78" s="287"/>
      <c r="PKD78" s="287"/>
      <c r="PKE78" s="285"/>
      <c r="PKF78" s="287"/>
      <c r="PKG78" s="287"/>
      <c r="PKH78" s="285"/>
      <c r="PKI78" s="286"/>
      <c r="PKJ78" s="286"/>
      <c r="PKK78" s="286"/>
      <c r="PKL78" s="286"/>
      <c r="PKM78" s="286"/>
      <c r="PKN78" s="286"/>
      <c r="PKO78" s="163"/>
      <c r="PKP78" s="154"/>
      <c r="PKQ78" s="287"/>
      <c r="PKR78" s="287"/>
      <c r="PKS78" s="285"/>
      <c r="PKT78" s="287"/>
      <c r="PKU78" s="287"/>
      <c r="PKV78" s="285"/>
      <c r="PKW78" s="287"/>
      <c r="PKX78" s="287"/>
      <c r="PKY78" s="285"/>
      <c r="PKZ78" s="287"/>
      <c r="PLA78" s="287"/>
      <c r="PLB78" s="285"/>
      <c r="PLC78" s="287"/>
      <c r="PLD78" s="287"/>
      <c r="PLE78" s="285"/>
      <c r="PLF78" s="287"/>
      <c r="PLG78" s="287"/>
      <c r="PLH78" s="285"/>
      <c r="PLI78" s="287"/>
      <c r="PLJ78" s="287"/>
      <c r="PLK78" s="285"/>
      <c r="PLL78" s="287"/>
      <c r="PLM78" s="287"/>
      <c r="PLN78" s="285"/>
      <c r="PLO78" s="287"/>
      <c r="PLP78" s="287"/>
      <c r="PLQ78" s="285"/>
      <c r="PLR78" s="287"/>
      <c r="PLS78" s="287"/>
      <c r="PLT78" s="285"/>
      <c r="PLU78" s="287"/>
      <c r="PLV78" s="287"/>
      <c r="PLW78" s="285"/>
      <c r="PLX78" s="287"/>
      <c r="PLY78" s="287"/>
      <c r="PLZ78" s="285"/>
      <c r="PMA78" s="287"/>
      <c r="PMB78" s="287"/>
      <c r="PMC78" s="285"/>
      <c r="PMD78" s="287"/>
      <c r="PME78" s="287"/>
      <c r="PMF78" s="285"/>
      <c r="PMG78" s="287"/>
      <c r="PMH78" s="287"/>
      <c r="PMI78" s="285"/>
      <c r="PMJ78" s="287"/>
      <c r="PMK78" s="287"/>
      <c r="PML78" s="285"/>
      <c r="PMM78" s="287"/>
      <c r="PMN78" s="287"/>
      <c r="PMO78" s="285"/>
      <c r="PMP78" s="287"/>
      <c r="PMQ78" s="287"/>
      <c r="PMR78" s="285"/>
      <c r="PMS78" s="287"/>
      <c r="PMT78" s="287"/>
      <c r="PMU78" s="285"/>
      <c r="PMV78" s="287"/>
      <c r="PMW78" s="287"/>
      <c r="PMX78" s="285"/>
      <c r="PMY78" s="287"/>
      <c r="PMZ78" s="287"/>
      <c r="PNA78" s="285"/>
      <c r="PNB78" s="286"/>
      <c r="PNC78" s="286"/>
      <c r="PND78" s="286"/>
      <c r="PNE78" s="287"/>
      <c r="PNF78" s="287"/>
      <c r="PNG78" s="285"/>
      <c r="PNH78" s="286"/>
      <c r="PNI78" s="286"/>
      <c r="PNJ78" s="286"/>
      <c r="PNK78" s="287"/>
      <c r="PNL78" s="287"/>
      <c r="PNM78" s="285"/>
      <c r="PNN78" s="287"/>
      <c r="PNO78" s="287"/>
      <c r="PNP78" s="285"/>
      <c r="PNQ78" s="286"/>
      <c r="PNR78" s="286"/>
      <c r="PNS78" s="286"/>
      <c r="PNT78" s="286"/>
      <c r="PNU78" s="286"/>
      <c r="PNV78" s="286"/>
      <c r="PNW78" s="163"/>
      <c r="PNX78" s="154"/>
      <c r="PNY78" s="287"/>
      <c r="PNZ78" s="287"/>
      <c r="POA78" s="285"/>
      <c r="POB78" s="287"/>
      <c r="POC78" s="287"/>
      <c r="POD78" s="285"/>
      <c r="POE78" s="287"/>
      <c r="POF78" s="287"/>
      <c r="POG78" s="285"/>
      <c r="POH78" s="287"/>
      <c r="POI78" s="287"/>
      <c r="POJ78" s="285"/>
      <c r="POK78" s="287"/>
      <c r="POL78" s="287"/>
      <c r="POM78" s="285"/>
      <c r="PON78" s="287"/>
      <c r="POO78" s="287"/>
      <c r="POP78" s="285"/>
      <c r="POQ78" s="287"/>
      <c r="POR78" s="287"/>
      <c r="POS78" s="285"/>
      <c r="POT78" s="287"/>
      <c r="POU78" s="287"/>
      <c r="POV78" s="285"/>
      <c r="POW78" s="287"/>
      <c r="POX78" s="287"/>
      <c r="POY78" s="285"/>
      <c r="POZ78" s="287"/>
      <c r="PPA78" s="287"/>
      <c r="PPB78" s="285"/>
      <c r="PPC78" s="287"/>
      <c r="PPD78" s="287"/>
      <c r="PPE78" s="285"/>
      <c r="PPF78" s="287"/>
      <c r="PPG78" s="287"/>
      <c r="PPH78" s="285"/>
      <c r="PPI78" s="287"/>
      <c r="PPJ78" s="287"/>
      <c r="PPK78" s="285"/>
      <c r="PPL78" s="287"/>
      <c r="PPM78" s="287"/>
      <c r="PPN78" s="285"/>
      <c r="PPO78" s="287"/>
      <c r="PPP78" s="287"/>
      <c r="PPQ78" s="285"/>
      <c r="PPR78" s="287"/>
      <c r="PPS78" s="287"/>
      <c r="PPT78" s="285"/>
      <c r="PPU78" s="287"/>
      <c r="PPV78" s="287"/>
      <c r="PPW78" s="285"/>
      <c r="PPX78" s="287"/>
      <c r="PPY78" s="287"/>
      <c r="PPZ78" s="285"/>
      <c r="PQA78" s="287"/>
      <c r="PQB78" s="287"/>
      <c r="PQC78" s="285"/>
      <c r="PQD78" s="287"/>
      <c r="PQE78" s="287"/>
      <c r="PQF78" s="285"/>
      <c r="PQG78" s="287"/>
      <c r="PQH78" s="287"/>
      <c r="PQI78" s="285"/>
      <c r="PQJ78" s="286"/>
      <c r="PQK78" s="286"/>
      <c r="PQL78" s="286"/>
      <c r="PQM78" s="287"/>
      <c r="PQN78" s="287"/>
      <c r="PQO78" s="285"/>
      <c r="PQP78" s="286"/>
      <c r="PQQ78" s="286"/>
      <c r="PQR78" s="286"/>
      <c r="PQS78" s="287"/>
      <c r="PQT78" s="287"/>
      <c r="PQU78" s="285"/>
      <c r="PQV78" s="287"/>
      <c r="PQW78" s="287"/>
      <c r="PQX78" s="285"/>
      <c r="PQY78" s="286"/>
      <c r="PQZ78" s="286"/>
      <c r="PRA78" s="286"/>
      <c r="PRB78" s="286"/>
      <c r="PRC78" s="286"/>
      <c r="PRD78" s="286"/>
      <c r="PRE78" s="163"/>
      <c r="PRF78" s="154"/>
      <c r="PRG78" s="287"/>
      <c r="PRH78" s="287"/>
      <c r="PRI78" s="285"/>
      <c r="PRJ78" s="287"/>
      <c r="PRK78" s="287"/>
      <c r="PRL78" s="285"/>
      <c r="PRM78" s="287"/>
      <c r="PRN78" s="287"/>
      <c r="PRO78" s="285"/>
      <c r="PRP78" s="287"/>
      <c r="PRQ78" s="287"/>
      <c r="PRR78" s="285"/>
      <c r="PRS78" s="287"/>
      <c r="PRT78" s="287"/>
      <c r="PRU78" s="285"/>
      <c r="PRV78" s="287"/>
      <c r="PRW78" s="287"/>
      <c r="PRX78" s="285"/>
      <c r="PRY78" s="287"/>
      <c r="PRZ78" s="287"/>
      <c r="PSA78" s="285"/>
      <c r="PSB78" s="287"/>
      <c r="PSC78" s="287"/>
      <c r="PSD78" s="285"/>
      <c r="PSE78" s="287"/>
      <c r="PSF78" s="287"/>
      <c r="PSG78" s="285"/>
      <c r="PSH78" s="287"/>
      <c r="PSI78" s="287"/>
      <c r="PSJ78" s="285"/>
      <c r="PSK78" s="287"/>
      <c r="PSL78" s="287"/>
      <c r="PSM78" s="285"/>
      <c r="PSN78" s="287"/>
      <c r="PSO78" s="287"/>
      <c r="PSP78" s="285"/>
      <c r="PSQ78" s="287"/>
      <c r="PSR78" s="287"/>
      <c r="PSS78" s="285"/>
      <c r="PST78" s="287"/>
      <c r="PSU78" s="287"/>
      <c r="PSV78" s="285"/>
      <c r="PSW78" s="287"/>
      <c r="PSX78" s="287"/>
      <c r="PSY78" s="285"/>
      <c r="PSZ78" s="287"/>
      <c r="PTA78" s="287"/>
      <c r="PTB78" s="285"/>
      <c r="PTC78" s="287"/>
      <c r="PTD78" s="287"/>
      <c r="PTE78" s="285"/>
      <c r="PTF78" s="287"/>
      <c r="PTG78" s="287"/>
      <c r="PTH78" s="285"/>
      <c r="PTI78" s="287"/>
      <c r="PTJ78" s="287"/>
      <c r="PTK78" s="285"/>
      <c r="PTL78" s="287"/>
      <c r="PTM78" s="287"/>
      <c r="PTN78" s="285"/>
      <c r="PTO78" s="287"/>
      <c r="PTP78" s="287"/>
      <c r="PTQ78" s="285"/>
      <c r="PTR78" s="286"/>
      <c r="PTS78" s="286"/>
      <c r="PTT78" s="286"/>
      <c r="PTU78" s="287"/>
      <c r="PTV78" s="287"/>
      <c r="PTW78" s="285"/>
      <c r="PTX78" s="286"/>
      <c r="PTY78" s="286"/>
      <c r="PTZ78" s="286"/>
      <c r="PUA78" s="287"/>
      <c r="PUB78" s="287"/>
      <c r="PUC78" s="285"/>
      <c r="PUD78" s="287"/>
      <c r="PUE78" s="287"/>
      <c r="PUF78" s="285"/>
      <c r="PUG78" s="286"/>
      <c r="PUH78" s="286"/>
      <c r="PUI78" s="286"/>
      <c r="PUJ78" s="286"/>
      <c r="PUK78" s="286"/>
      <c r="PUL78" s="286"/>
      <c r="PUM78" s="163"/>
      <c r="PUN78" s="154"/>
      <c r="PUO78" s="287"/>
      <c r="PUP78" s="287"/>
      <c r="PUQ78" s="285"/>
      <c r="PUR78" s="287"/>
      <c r="PUS78" s="287"/>
      <c r="PUT78" s="285"/>
      <c r="PUU78" s="287"/>
      <c r="PUV78" s="287"/>
      <c r="PUW78" s="285"/>
      <c r="PUX78" s="287"/>
      <c r="PUY78" s="287"/>
      <c r="PUZ78" s="285"/>
      <c r="PVA78" s="287"/>
      <c r="PVB78" s="287"/>
      <c r="PVC78" s="285"/>
      <c r="PVD78" s="287"/>
      <c r="PVE78" s="287"/>
      <c r="PVF78" s="285"/>
      <c r="PVG78" s="287"/>
      <c r="PVH78" s="287"/>
      <c r="PVI78" s="285"/>
      <c r="PVJ78" s="287"/>
      <c r="PVK78" s="287"/>
      <c r="PVL78" s="285"/>
      <c r="PVM78" s="287"/>
      <c r="PVN78" s="287"/>
      <c r="PVO78" s="285"/>
      <c r="PVP78" s="287"/>
      <c r="PVQ78" s="287"/>
      <c r="PVR78" s="285"/>
      <c r="PVS78" s="287"/>
      <c r="PVT78" s="287"/>
      <c r="PVU78" s="285"/>
      <c r="PVV78" s="287"/>
      <c r="PVW78" s="287"/>
      <c r="PVX78" s="285"/>
      <c r="PVY78" s="287"/>
      <c r="PVZ78" s="287"/>
      <c r="PWA78" s="285"/>
      <c r="PWB78" s="287"/>
      <c r="PWC78" s="287"/>
      <c r="PWD78" s="285"/>
      <c r="PWE78" s="287"/>
      <c r="PWF78" s="287"/>
      <c r="PWG78" s="285"/>
      <c r="PWH78" s="287"/>
      <c r="PWI78" s="287"/>
      <c r="PWJ78" s="285"/>
      <c r="PWK78" s="287"/>
      <c r="PWL78" s="287"/>
      <c r="PWM78" s="285"/>
      <c r="PWN78" s="287"/>
      <c r="PWO78" s="287"/>
      <c r="PWP78" s="285"/>
      <c r="PWQ78" s="287"/>
      <c r="PWR78" s="287"/>
      <c r="PWS78" s="285"/>
      <c r="PWT78" s="287"/>
      <c r="PWU78" s="287"/>
      <c r="PWV78" s="285"/>
      <c r="PWW78" s="287"/>
      <c r="PWX78" s="287"/>
      <c r="PWY78" s="285"/>
      <c r="PWZ78" s="286"/>
      <c r="PXA78" s="286"/>
      <c r="PXB78" s="286"/>
      <c r="PXC78" s="287"/>
      <c r="PXD78" s="287"/>
      <c r="PXE78" s="285"/>
      <c r="PXF78" s="286"/>
      <c r="PXG78" s="286"/>
      <c r="PXH78" s="286"/>
      <c r="PXI78" s="287"/>
      <c r="PXJ78" s="287"/>
      <c r="PXK78" s="285"/>
      <c r="PXL78" s="287"/>
      <c r="PXM78" s="287"/>
      <c r="PXN78" s="285"/>
      <c r="PXO78" s="286"/>
      <c r="PXP78" s="286"/>
      <c r="PXQ78" s="286"/>
      <c r="PXR78" s="286"/>
      <c r="PXS78" s="286"/>
      <c r="PXT78" s="286"/>
      <c r="PXU78" s="163"/>
      <c r="PXV78" s="154"/>
      <c r="PXW78" s="287"/>
      <c r="PXX78" s="287"/>
      <c r="PXY78" s="285"/>
      <c r="PXZ78" s="287"/>
      <c r="PYA78" s="287"/>
      <c r="PYB78" s="285"/>
      <c r="PYC78" s="287"/>
      <c r="PYD78" s="287"/>
      <c r="PYE78" s="285"/>
      <c r="PYF78" s="287"/>
      <c r="PYG78" s="287"/>
      <c r="PYH78" s="285"/>
      <c r="PYI78" s="287"/>
      <c r="PYJ78" s="287"/>
      <c r="PYK78" s="285"/>
      <c r="PYL78" s="287"/>
      <c r="PYM78" s="287"/>
      <c r="PYN78" s="285"/>
      <c r="PYO78" s="287"/>
      <c r="PYP78" s="287"/>
      <c r="PYQ78" s="285"/>
      <c r="PYR78" s="287"/>
      <c r="PYS78" s="287"/>
      <c r="PYT78" s="285"/>
      <c r="PYU78" s="287"/>
      <c r="PYV78" s="287"/>
      <c r="PYW78" s="285"/>
      <c r="PYX78" s="287"/>
      <c r="PYY78" s="287"/>
      <c r="PYZ78" s="285"/>
      <c r="PZA78" s="287"/>
      <c r="PZB78" s="287"/>
      <c r="PZC78" s="285"/>
      <c r="PZD78" s="287"/>
      <c r="PZE78" s="287"/>
      <c r="PZF78" s="285"/>
      <c r="PZG78" s="287"/>
      <c r="PZH78" s="287"/>
      <c r="PZI78" s="285"/>
      <c r="PZJ78" s="287"/>
      <c r="PZK78" s="287"/>
      <c r="PZL78" s="285"/>
      <c r="PZM78" s="287"/>
      <c r="PZN78" s="287"/>
      <c r="PZO78" s="285"/>
      <c r="PZP78" s="287"/>
      <c r="PZQ78" s="287"/>
      <c r="PZR78" s="285"/>
      <c r="PZS78" s="287"/>
      <c r="PZT78" s="287"/>
      <c r="PZU78" s="285"/>
      <c r="PZV78" s="287"/>
      <c r="PZW78" s="287"/>
      <c r="PZX78" s="285"/>
      <c r="PZY78" s="287"/>
      <c r="PZZ78" s="287"/>
      <c r="QAA78" s="285"/>
      <c r="QAB78" s="287"/>
      <c r="QAC78" s="287"/>
      <c r="QAD78" s="285"/>
      <c r="QAE78" s="287"/>
      <c r="QAF78" s="287"/>
      <c r="QAG78" s="285"/>
      <c r="QAH78" s="286"/>
      <c r="QAI78" s="286"/>
      <c r="QAJ78" s="286"/>
      <c r="QAK78" s="287"/>
      <c r="QAL78" s="287"/>
      <c r="QAM78" s="285"/>
      <c r="QAN78" s="286"/>
      <c r="QAO78" s="286"/>
      <c r="QAP78" s="286"/>
      <c r="QAQ78" s="287"/>
      <c r="QAR78" s="287"/>
      <c r="QAS78" s="285"/>
      <c r="QAT78" s="287"/>
      <c r="QAU78" s="287"/>
      <c r="QAV78" s="285"/>
      <c r="QAW78" s="286"/>
      <c r="QAX78" s="286"/>
      <c r="QAY78" s="286"/>
      <c r="QAZ78" s="286"/>
      <c r="QBA78" s="286"/>
      <c r="QBB78" s="286"/>
      <c r="QBC78" s="163"/>
      <c r="QBD78" s="154"/>
      <c r="QBE78" s="287"/>
      <c r="QBF78" s="287"/>
      <c r="QBG78" s="285"/>
      <c r="QBH78" s="287"/>
      <c r="QBI78" s="287"/>
      <c r="QBJ78" s="285"/>
      <c r="QBK78" s="287"/>
      <c r="QBL78" s="287"/>
      <c r="QBM78" s="285"/>
      <c r="QBN78" s="287"/>
      <c r="QBO78" s="287"/>
      <c r="QBP78" s="285"/>
      <c r="QBQ78" s="287"/>
      <c r="QBR78" s="287"/>
      <c r="QBS78" s="285"/>
      <c r="QBT78" s="287"/>
      <c r="QBU78" s="287"/>
      <c r="QBV78" s="285"/>
      <c r="QBW78" s="287"/>
      <c r="QBX78" s="287"/>
      <c r="QBY78" s="285"/>
      <c r="QBZ78" s="287"/>
      <c r="QCA78" s="287"/>
      <c r="QCB78" s="285"/>
      <c r="QCC78" s="287"/>
      <c r="QCD78" s="287"/>
      <c r="QCE78" s="285"/>
      <c r="QCF78" s="287"/>
      <c r="QCG78" s="287"/>
      <c r="QCH78" s="285"/>
      <c r="QCI78" s="287"/>
      <c r="QCJ78" s="287"/>
      <c r="QCK78" s="285"/>
      <c r="QCL78" s="287"/>
      <c r="QCM78" s="287"/>
      <c r="QCN78" s="285"/>
      <c r="QCO78" s="287"/>
      <c r="QCP78" s="287"/>
      <c r="QCQ78" s="285"/>
      <c r="QCR78" s="287"/>
      <c r="QCS78" s="287"/>
      <c r="QCT78" s="285"/>
      <c r="QCU78" s="287"/>
      <c r="QCV78" s="287"/>
      <c r="QCW78" s="285"/>
      <c r="QCX78" s="287"/>
      <c r="QCY78" s="287"/>
      <c r="QCZ78" s="285"/>
      <c r="QDA78" s="287"/>
      <c r="QDB78" s="287"/>
      <c r="QDC78" s="285"/>
      <c r="QDD78" s="287"/>
      <c r="QDE78" s="287"/>
      <c r="QDF78" s="285"/>
      <c r="QDG78" s="287"/>
      <c r="QDH78" s="287"/>
      <c r="QDI78" s="285"/>
      <c r="QDJ78" s="287"/>
      <c r="QDK78" s="287"/>
      <c r="QDL78" s="285"/>
      <c r="QDM78" s="287"/>
      <c r="QDN78" s="287"/>
      <c r="QDO78" s="285"/>
      <c r="QDP78" s="286"/>
      <c r="QDQ78" s="286"/>
      <c r="QDR78" s="286"/>
      <c r="QDS78" s="287"/>
      <c r="QDT78" s="287"/>
      <c r="QDU78" s="285"/>
      <c r="QDV78" s="286"/>
      <c r="QDW78" s="286"/>
      <c r="QDX78" s="286"/>
      <c r="QDY78" s="287"/>
      <c r="QDZ78" s="287"/>
      <c r="QEA78" s="285"/>
      <c r="QEB78" s="287"/>
      <c r="QEC78" s="287"/>
      <c r="QED78" s="285"/>
      <c r="QEE78" s="286"/>
      <c r="QEF78" s="286"/>
      <c r="QEG78" s="286"/>
      <c r="QEH78" s="286"/>
      <c r="QEI78" s="286"/>
      <c r="QEJ78" s="286"/>
      <c r="QEK78" s="163"/>
      <c r="QEL78" s="154"/>
      <c r="QEM78" s="287"/>
      <c r="QEN78" s="287"/>
      <c r="QEO78" s="285"/>
      <c r="QEP78" s="287"/>
      <c r="QEQ78" s="287"/>
      <c r="QER78" s="285"/>
      <c r="QES78" s="287"/>
      <c r="QET78" s="287"/>
      <c r="QEU78" s="285"/>
      <c r="QEV78" s="287"/>
      <c r="QEW78" s="287"/>
      <c r="QEX78" s="285"/>
      <c r="QEY78" s="287"/>
      <c r="QEZ78" s="287"/>
      <c r="QFA78" s="285"/>
      <c r="QFB78" s="287"/>
      <c r="QFC78" s="287"/>
      <c r="QFD78" s="285"/>
      <c r="QFE78" s="287"/>
      <c r="QFF78" s="287"/>
      <c r="QFG78" s="285"/>
      <c r="QFH78" s="287"/>
      <c r="QFI78" s="287"/>
      <c r="QFJ78" s="285"/>
      <c r="QFK78" s="287"/>
      <c r="QFL78" s="287"/>
      <c r="QFM78" s="285"/>
      <c r="QFN78" s="287"/>
      <c r="QFO78" s="287"/>
      <c r="QFP78" s="285"/>
      <c r="QFQ78" s="287"/>
      <c r="QFR78" s="287"/>
      <c r="QFS78" s="285"/>
      <c r="QFT78" s="287"/>
      <c r="QFU78" s="287"/>
      <c r="QFV78" s="285"/>
      <c r="QFW78" s="287"/>
      <c r="QFX78" s="287"/>
      <c r="QFY78" s="285"/>
      <c r="QFZ78" s="287"/>
      <c r="QGA78" s="287"/>
      <c r="QGB78" s="285"/>
      <c r="QGC78" s="287"/>
      <c r="QGD78" s="287"/>
      <c r="QGE78" s="285"/>
      <c r="QGF78" s="287"/>
      <c r="QGG78" s="287"/>
      <c r="QGH78" s="285"/>
      <c r="QGI78" s="287"/>
      <c r="QGJ78" s="287"/>
      <c r="QGK78" s="285"/>
      <c r="QGL78" s="287"/>
      <c r="QGM78" s="287"/>
      <c r="QGN78" s="285"/>
      <c r="QGO78" s="287"/>
      <c r="QGP78" s="287"/>
      <c r="QGQ78" s="285"/>
      <c r="QGR78" s="287"/>
      <c r="QGS78" s="287"/>
      <c r="QGT78" s="285"/>
      <c r="QGU78" s="287"/>
      <c r="QGV78" s="287"/>
      <c r="QGW78" s="285"/>
      <c r="QGX78" s="286"/>
      <c r="QGY78" s="286"/>
      <c r="QGZ78" s="286"/>
      <c r="QHA78" s="287"/>
      <c r="QHB78" s="287"/>
      <c r="QHC78" s="285"/>
      <c r="QHD78" s="286"/>
      <c r="QHE78" s="286"/>
      <c r="QHF78" s="286"/>
      <c r="QHG78" s="287"/>
      <c r="QHH78" s="287"/>
      <c r="QHI78" s="285"/>
      <c r="QHJ78" s="287"/>
      <c r="QHK78" s="287"/>
      <c r="QHL78" s="285"/>
      <c r="QHM78" s="286"/>
      <c r="QHN78" s="286"/>
      <c r="QHO78" s="286"/>
      <c r="QHP78" s="286"/>
      <c r="QHQ78" s="286"/>
      <c r="QHR78" s="286"/>
      <c r="QHS78" s="163"/>
      <c r="QHT78" s="154"/>
      <c r="QHU78" s="287"/>
      <c r="QHV78" s="287"/>
      <c r="QHW78" s="285"/>
      <c r="QHX78" s="287"/>
      <c r="QHY78" s="287"/>
      <c r="QHZ78" s="285"/>
      <c r="QIA78" s="287"/>
      <c r="QIB78" s="287"/>
      <c r="QIC78" s="285"/>
      <c r="QID78" s="287"/>
      <c r="QIE78" s="287"/>
      <c r="QIF78" s="285"/>
      <c r="QIG78" s="287"/>
      <c r="QIH78" s="287"/>
      <c r="QII78" s="285"/>
      <c r="QIJ78" s="287"/>
      <c r="QIK78" s="287"/>
      <c r="QIL78" s="285"/>
      <c r="QIM78" s="287"/>
      <c r="QIN78" s="287"/>
      <c r="QIO78" s="285"/>
      <c r="QIP78" s="287"/>
      <c r="QIQ78" s="287"/>
      <c r="QIR78" s="285"/>
      <c r="QIS78" s="287"/>
      <c r="QIT78" s="287"/>
      <c r="QIU78" s="285"/>
      <c r="QIV78" s="287"/>
      <c r="QIW78" s="287"/>
      <c r="QIX78" s="285"/>
      <c r="QIY78" s="287"/>
      <c r="QIZ78" s="287"/>
      <c r="QJA78" s="285"/>
      <c r="QJB78" s="287"/>
      <c r="QJC78" s="287"/>
      <c r="QJD78" s="285"/>
      <c r="QJE78" s="287"/>
      <c r="QJF78" s="287"/>
      <c r="QJG78" s="285"/>
      <c r="QJH78" s="287"/>
      <c r="QJI78" s="287"/>
      <c r="QJJ78" s="285"/>
      <c r="QJK78" s="287"/>
      <c r="QJL78" s="287"/>
      <c r="QJM78" s="285"/>
      <c r="QJN78" s="287"/>
      <c r="QJO78" s="287"/>
      <c r="QJP78" s="285"/>
      <c r="QJQ78" s="287"/>
      <c r="QJR78" s="287"/>
      <c r="QJS78" s="285"/>
      <c r="QJT78" s="287"/>
      <c r="QJU78" s="287"/>
      <c r="QJV78" s="285"/>
      <c r="QJW78" s="287"/>
      <c r="QJX78" s="287"/>
      <c r="QJY78" s="285"/>
      <c r="QJZ78" s="287"/>
      <c r="QKA78" s="287"/>
      <c r="QKB78" s="285"/>
      <c r="QKC78" s="287"/>
      <c r="QKD78" s="287"/>
      <c r="QKE78" s="285"/>
      <c r="QKF78" s="286"/>
      <c r="QKG78" s="286"/>
      <c r="QKH78" s="286"/>
      <c r="QKI78" s="287"/>
      <c r="QKJ78" s="287"/>
      <c r="QKK78" s="285"/>
      <c r="QKL78" s="286"/>
      <c r="QKM78" s="286"/>
      <c r="QKN78" s="286"/>
      <c r="QKO78" s="287"/>
      <c r="QKP78" s="287"/>
      <c r="QKQ78" s="285"/>
      <c r="QKR78" s="287"/>
      <c r="QKS78" s="287"/>
      <c r="QKT78" s="285"/>
      <c r="QKU78" s="286"/>
      <c r="QKV78" s="286"/>
      <c r="QKW78" s="286"/>
      <c r="QKX78" s="286"/>
      <c r="QKY78" s="286"/>
      <c r="QKZ78" s="286"/>
      <c r="QLA78" s="163"/>
      <c r="QLB78" s="154"/>
      <c r="QLC78" s="287"/>
      <c r="QLD78" s="287"/>
      <c r="QLE78" s="285"/>
      <c r="QLF78" s="287"/>
      <c r="QLG78" s="287"/>
      <c r="QLH78" s="285"/>
      <c r="QLI78" s="287"/>
      <c r="QLJ78" s="287"/>
      <c r="QLK78" s="285"/>
      <c r="QLL78" s="287"/>
      <c r="QLM78" s="287"/>
      <c r="QLN78" s="285"/>
      <c r="QLO78" s="287"/>
      <c r="QLP78" s="287"/>
      <c r="QLQ78" s="285"/>
      <c r="QLR78" s="287"/>
      <c r="QLS78" s="287"/>
      <c r="QLT78" s="285"/>
      <c r="QLU78" s="287"/>
      <c r="QLV78" s="287"/>
      <c r="QLW78" s="285"/>
      <c r="QLX78" s="287"/>
      <c r="QLY78" s="287"/>
      <c r="QLZ78" s="285"/>
      <c r="QMA78" s="287"/>
      <c r="QMB78" s="287"/>
      <c r="QMC78" s="285"/>
      <c r="QMD78" s="287"/>
      <c r="QME78" s="287"/>
      <c r="QMF78" s="285"/>
      <c r="QMG78" s="287"/>
      <c r="QMH78" s="287"/>
      <c r="QMI78" s="285"/>
      <c r="QMJ78" s="287"/>
      <c r="QMK78" s="287"/>
      <c r="QML78" s="285"/>
      <c r="QMM78" s="287"/>
      <c r="QMN78" s="287"/>
      <c r="QMO78" s="285"/>
      <c r="QMP78" s="287"/>
      <c r="QMQ78" s="287"/>
      <c r="QMR78" s="285"/>
      <c r="QMS78" s="287"/>
      <c r="QMT78" s="287"/>
      <c r="QMU78" s="285"/>
      <c r="QMV78" s="287"/>
      <c r="QMW78" s="287"/>
      <c r="QMX78" s="285"/>
      <c r="QMY78" s="287"/>
      <c r="QMZ78" s="287"/>
      <c r="QNA78" s="285"/>
      <c r="QNB78" s="287"/>
      <c r="QNC78" s="287"/>
      <c r="QND78" s="285"/>
      <c r="QNE78" s="287"/>
      <c r="QNF78" s="287"/>
      <c r="QNG78" s="285"/>
      <c r="QNH78" s="287"/>
      <c r="QNI78" s="287"/>
      <c r="QNJ78" s="285"/>
      <c r="QNK78" s="287"/>
      <c r="QNL78" s="287"/>
      <c r="QNM78" s="285"/>
      <c r="QNN78" s="286"/>
      <c r="QNO78" s="286"/>
      <c r="QNP78" s="286"/>
      <c r="QNQ78" s="287"/>
      <c r="QNR78" s="287"/>
      <c r="QNS78" s="285"/>
      <c r="QNT78" s="286"/>
      <c r="QNU78" s="286"/>
      <c r="QNV78" s="286"/>
      <c r="QNW78" s="287"/>
      <c r="QNX78" s="287"/>
      <c r="QNY78" s="285"/>
      <c r="QNZ78" s="287"/>
      <c r="QOA78" s="287"/>
      <c r="QOB78" s="285"/>
      <c r="QOC78" s="286"/>
      <c r="QOD78" s="286"/>
      <c r="QOE78" s="286"/>
      <c r="QOF78" s="286"/>
      <c r="QOG78" s="286"/>
      <c r="QOH78" s="286"/>
      <c r="QOI78" s="163"/>
      <c r="QOJ78" s="154"/>
      <c r="QOK78" s="287"/>
      <c r="QOL78" s="287"/>
      <c r="QOM78" s="285"/>
      <c r="QON78" s="287"/>
      <c r="QOO78" s="287"/>
      <c r="QOP78" s="285"/>
      <c r="QOQ78" s="287"/>
      <c r="QOR78" s="287"/>
      <c r="QOS78" s="285"/>
      <c r="QOT78" s="287"/>
      <c r="QOU78" s="287"/>
      <c r="QOV78" s="285"/>
      <c r="QOW78" s="287"/>
      <c r="QOX78" s="287"/>
      <c r="QOY78" s="285"/>
      <c r="QOZ78" s="287"/>
      <c r="QPA78" s="287"/>
      <c r="QPB78" s="285"/>
      <c r="QPC78" s="287"/>
      <c r="QPD78" s="287"/>
      <c r="QPE78" s="285"/>
      <c r="QPF78" s="287"/>
      <c r="QPG78" s="287"/>
      <c r="QPH78" s="285"/>
      <c r="QPI78" s="287"/>
      <c r="QPJ78" s="287"/>
      <c r="QPK78" s="285"/>
      <c r="QPL78" s="287"/>
      <c r="QPM78" s="287"/>
      <c r="QPN78" s="285"/>
      <c r="QPO78" s="287"/>
      <c r="QPP78" s="287"/>
      <c r="QPQ78" s="285"/>
      <c r="QPR78" s="287"/>
      <c r="QPS78" s="287"/>
      <c r="QPT78" s="285"/>
      <c r="QPU78" s="287"/>
      <c r="QPV78" s="287"/>
      <c r="QPW78" s="285"/>
      <c r="QPX78" s="287"/>
      <c r="QPY78" s="287"/>
      <c r="QPZ78" s="285"/>
      <c r="QQA78" s="287"/>
      <c r="QQB78" s="287"/>
      <c r="QQC78" s="285"/>
      <c r="QQD78" s="287"/>
      <c r="QQE78" s="287"/>
      <c r="QQF78" s="285"/>
      <c r="QQG78" s="287"/>
      <c r="QQH78" s="287"/>
      <c r="QQI78" s="285"/>
      <c r="QQJ78" s="287"/>
      <c r="QQK78" s="287"/>
      <c r="QQL78" s="285"/>
      <c r="QQM78" s="287"/>
      <c r="QQN78" s="287"/>
      <c r="QQO78" s="285"/>
      <c r="QQP78" s="287"/>
      <c r="QQQ78" s="287"/>
      <c r="QQR78" s="285"/>
      <c r="QQS78" s="287"/>
      <c r="QQT78" s="287"/>
      <c r="QQU78" s="285"/>
      <c r="QQV78" s="286"/>
      <c r="QQW78" s="286"/>
      <c r="QQX78" s="286"/>
      <c r="QQY78" s="287"/>
      <c r="QQZ78" s="287"/>
      <c r="QRA78" s="285"/>
      <c r="QRB78" s="286"/>
      <c r="QRC78" s="286"/>
      <c r="QRD78" s="286"/>
      <c r="QRE78" s="287"/>
      <c r="QRF78" s="287"/>
      <c r="QRG78" s="285"/>
      <c r="QRH78" s="287"/>
      <c r="QRI78" s="287"/>
      <c r="QRJ78" s="285"/>
      <c r="QRK78" s="286"/>
      <c r="QRL78" s="286"/>
      <c r="QRM78" s="286"/>
      <c r="QRN78" s="286"/>
      <c r="QRO78" s="286"/>
      <c r="QRP78" s="286"/>
      <c r="QRQ78" s="163"/>
      <c r="QRR78" s="154"/>
      <c r="QRS78" s="287"/>
      <c r="QRT78" s="287"/>
      <c r="QRU78" s="285"/>
      <c r="QRV78" s="287"/>
      <c r="QRW78" s="287"/>
      <c r="QRX78" s="285"/>
      <c r="QRY78" s="287"/>
      <c r="QRZ78" s="287"/>
      <c r="QSA78" s="285"/>
      <c r="QSB78" s="287"/>
      <c r="QSC78" s="287"/>
      <c r="QSD78" s="285"/>
      <c r="QSE78" s="287"/>
      <c r="QSF78" s="287"/>
      <c r="QSG78" s="285"/>
      <c r="QSH78" s="287"/>
      <c r="QSI78" s="287"/>
      <c r="QSJ78" s="285"/>
      <c r="QSK78" s="287"/>
      <c r="QSL78" s="287"/>
      <c r="QSM78" s="285"/>
      <c r="QSN78" s="287"/>
      <c r="QSO78" s="287"/>
      <c r="QSP78" s="285"/>
      <c r="QSQ78" s="287"/>
      <c r="QSR78" s="287"/>
      <c r="QSS78" s="285"/>
      <c r="QST78" s="287"/>
      <c r="QSU78" s="287"/>
      <c r="QSV78" s="285"/>
      <c r="QSW78" s="287"/>
      <c r="QSX78" s="287"/>
      <c r="QSY78" s="285"/>
      <c r="QSZ78" s="287"/>
      <c r="QTA78" s="287"/>
      <c r="QTB78" s="285"/>
      <c r="QTC78" s="287"/>
      <c r="QTD78" s="287"/>
      <c r="QTE78" s="285"/>
      <c r="QTF78" s="287"/>
      <c r="QTG78" s="287"/>
      <c r="QTH78" s="285"/>
      <c r="QTI78" s="287"/>
      <c r="QTJ78" s="287"/>
      <c r="QTK78" s="285"/>
      <c r="QTL78" s="287"/>
      <c r="QTM78" s="287"/>
      <c r="QTN78" s="285"/>
      <c r="QTO78" s="287"/>
      <c r="QTP78" s="287"/>
      <c r="QTQ78" s="285"/>
      <c r="QTR78" s="287"/>
      <c r="QTS78" s="287"/>
      <c r="QTT78" s="285"/>
      <c r="QTU78" s="287"/>
      <c r="QTV78" s="287"/>
      <c r="QTW78" s="285"/>
      <c r="QTX78" s="287"/>
      <c r="QTY78" s="287"/>
      <c r="QTZ78" s="285"/>
      <c r="QUA78" s="287"/>
      <c r="QUB78" s="287"/>
      <c r="QUC78" s="285"/>
      <c r="QUD78" s="286"/>
      <c r="QUE78" s="286"/>
      <c r="QUF78" s="286"/>
      <c r="QUG78" s="287"/>
      <c r="QUH78" s="287"/>
      <c r="QUI78" s="285"/>
      <c r="QUJ78" s="286"/>
      <c r="QUK78" s="286"/>
      <c r="QUL78" s="286"/>
      <c r="QUM78" s="287"/>
      <c r="QUN78" s="287"/>
      <c r="QUO78" s="285"/>
      <c r="QUP78" s="287"/>
      <c r="QUQ78" s="287"/>
      <c r="QUR78" s="285"/>
      <c r="QUS78" s="286"/>
      <c r="QUT78" s="286"/>
      <c r="QUU78" s="286"/>
      <c r="QUV78" s="286"/>
      <c r="QUW78" s="286"/>
      <c r="QUX78" s="286"/>
      <c r="QUY78" s="163"/>
      <c r="QUZ78" s="154"/>
      <c r="QVA78" s="287"/>
      <c r="QVB78" s="287"/>
      <c r="QVC78" s="285"/>
      <c r="QVD78" s="287"/>
      <c r="QVE78" s="287"/>
      <c r="QVF78" s="285"/>
      <c r="QVG78" s="287"/>
      <c r="QVH78" s="287"/>
      <c r="QVI78" s="285"/>
      <c r="QVJ78" s="287"/>
      <c r="QVK78" s="287"/>
      <c r="QVL78" s="285"/>
      <c r="QVM78" s="287"/>
      <c r="QVN78" s="287"/>
      <c r="QVO78" s="285"/>
      <c r="QVP78" s="287"/>
      <c r="QVQ78" s="287"/>
      <c r="QVR78" s="285"/>
      <c r="QVS78" s="287"/>
      <c r="QVT78" s="287"/>
      <c r="QVU78" s="285"/>
      <c r="QVV78" s="287"/>
      <c r="QVW78" s="287"/>
      <c r="QVX78" s="285"/>
      <c r="QVY78" s="287"/>
      <c r="QVZ78" s="287"/>
      <c r="QWA78" s="285"/>
      <c r="QWB78" s="287"/>
      <c r="QWC78" s="287"/>
      <c r="QWD78" s="285"/>
      <c r="QWE78" s="287"/>
      <c r="QWF78" s="287"/>
      <c r="QWG78" s="285"/>
      <c r="QWH78" s="287"/>
      <c r="QWI78" s="287"/>
      <c r="QWJ78" s="285"/>
      <c r="QWK78" s="287"/>
      <c r="QWL78" s="287"/>
      <c r="QWM78" s="285"/>
      <c r="QWN78" s="287"/>
      <c r="QWO78" s="287"/>
      <c r="QWP78" s="285"/>
      <c r="QWQ78" s="287"/>
      <c r="QWR78" s="287"/>
      <c r="QWS78" s="285"/>
      <c r="QWT78" s="287"/>
      <c r="QWU78" s="287"/>
      <c r="QWV78" s="285"/>
      <c r="QWW78" s="287"/>
      <c r="QWX78" s="287"/>
      <c r="QWY78" s="285"/>
      <c r="QWZ78" s="287"/>
      <c r="QXA78" s="287"/>
      <c r="QXB78" s="285"/>
      <c r="QXC78" s="287"/>
      <c r="QXD78" s="287"/>
      <c r="QXE78" s="285"/>
      <c r="QXF78" s="287"/>
      <c r="QXG78" s="287"/>
      <c r="QXH78" s="285"/>
      <c r="QXI78" s="287"/>
      <c r="QXJ78" s="287"/>
      <c r="QXK78" s="285"/>
      <c r="QXL78" s="286"/>
      <c r="QXM78" s="286"/>
      <c r="QXN78" s="286"/>
      <c r="QXO78" s="287"/>
      <c r="QXP78" s="287"/>
      <c r="QXQ78" s="285"/>
      <c r="QXR78" s="286"/>
      <c r="QXS78" s="286"/>
      <c r="QXT78" s="286"/>
      <c r="QXU78" s="287"/>
      <c r="QXV78" s="287"/>
      <c r="QXW78" s="285"/>
      <c r="QXX78" s="287"/>
      <c r="QXY78" s="287"/>
      <c r="QXZ78" s="285"/>
      <c r="QYA78" s="286"/>
      <c r="QYB78" s="286"/>
      <c r="QYC78" s="286"/>
      <c r="QYD78" s="286"/>
      <c r="QYE78" s="286"/>
      <c r="QYF78" s="286"/>
      <c r="QYG78" s="163"/>
      <c r="QYH78" s="154"/>
      <c r="QYI78" s="287"/>
      <c r="QYJ78" s="287"/>
      <c r="QYK78" s="285"/>
      <c r="QYL78" s="287"/>
      <c r="QYM78" s="287"/>
      <c r="QYN78" s="285"/>
      <c r="QYO78" s="287"/>
      <c r="QYP78" s="287"/>
      <c r="QYQ78" s="285"/>
      <c r="QYR78" s="287"/>
      <c r="QYS78" s="287"/>
      <c r="QYT78" s="285"/>
      <c r="QYU78" s="287"/>
      <c r="QYV78" s="287"/>
      <c r="QYW78" s="285"/>
      <c r="QYX78" s="287"/>
      <c r="QYY78" s="287"/>
      <c r="QYZ78" s="285"/>
      <c r="QZA78" s="287"/>
      <c r="QZB78" s="287"/>
      <c r="QZC78" s="285"/>
      <c r="QZD78" s="287"/>
      <c r="QZE78" s="287"/>
      <c r="QZF78" s="285"/>
      <c r="QZG78" s="287"/>
      <c r="QZH78" s="287"/>
      <c r="QZI78" s="285"/>
      <c r="QZJ78" s="287"/>
      <c r="QZK78" s="287"/>
      <c r="QZL78" s="285"/>
      <c r="QZM78" s="287"/>
      <c r="QZN78" s="287"/>
      <c r="QZO78" s="285"/>
      <c r="QZP78" s="287"/>
      <c r="QZQ78" s="287"/>
      <c r="QZR78" s="285"/>
      <c r="QZS78" s="287"/>
      <c r="QZT78" s="287"/>
      <c r="QZU78" s="285"/>
      <c r="QZV78" s="287"/>
      <c r="QZW78" s="287"/>
      <c r="QZX78" s="285"/>
      <c r="QZY78" s="287"/>
      <c r="QZZ78" s="287"/>
      <c r="RAA78" s="285"/>
      <c r="RAB78" s="287"/>
      <c r="RAC78" s="287"/>
      <c r="RAD78" s="285"/>
      <c r="RAE78" s="287"/>
      <c r="RAF78" s="287"/>
      <c r="RAG78" s="285"/>
      <c r="RAH78" s="287"/>
      <c r="RAI78" s="287"/>
      <c r="RAJ78" s="285"/>
      <c r="RAK78" s="287"/>
      <c r="RAL78" s="287"/>
      <c r="RAM78" s="285"/>
      <c r="RAN78" s="287"/>
      <c r="RAO78" s="287"/>
      <c r="RAP78" s="285"/>
      <c r="RAQ78" s="287"/>
      <c r="RAR78" s="287"/>
      <c r="RAS78" s="285"/>
      <c r="RAT78" s="286"/>
      <c r="RAU78" s="286"/>
      <c r="RAV78" s="286"/>
      <c r="RAW78" s="287"/>
      <c r="RAX78" s="287"/>
      <c r="RAY78" s="285"/>
      <c r="RAZ78" s="286"/>
      <c r="RBA78" s="286"/>
      <c r="RBB78" s="286"/>
      <c r="RBC78" s="287"/>
      <c r="RBD78" s="287"/>
      <c r="RBE78" s="285"/>
      <c r="RBF78" s="287"/>
      <c r="RBG78" s="287"/>
      <c r="RBH78" s="285"/>
      <c r="RBI78" s="286"/>
      <c r="RBJ78" s="286"/>
      <c r="RBK78" s="286"/>
      <c r="RBL78" s="286"/>
      <c r="RBM78" s="286"/>
      <c r="RBN78" s="286"/>
      <c r="RBO78" s="163"/>
      <c r="RBP78" s="154"/>
      <c r="RBQ78" s="287"/>
      <c r="RBR78" s="287"/>
      <c r="RBS78" s="285"/>
      <c r="RBT78" s="287"/>
      <c r="RBU78" s="287"/>
      <c r="RBV78" s="285"/>
      <c r="RBW78" s="287"/>
      <c r="RBX78" s="287"/>
      <c r="RBY78" s="285"/>
      <c r="RBZ78" s="287"/>
      <c r="RCA78" s="287"/>
      <c r="RCB78" s="285"/>
      <c r="RCC78" s="287"/>
      <c r="RCD78" s="287"/>
      <c r="RCE78" s="285"/>
      <c r="RCF78" s="287"/>
      <c r="RCG78" s="287"/>
      <c r="RCH78" s="285"/>
      <c r="RCI78" s="287"/>
      <c r="RCJ78" s="287"/>
      <c r="RCK78" s="285"/>
      <c r="RCL78" s="287"/>
      <c r="RCM78" s="287"/>
      <c r="RCN78" s="285"/>
      <c r="RCO78" s="287"/>
      <c r="RCP78" s="287"/>
      <c r="RCQ78" s="285"/>
      <c r="RCR78" s="287"/>
      <c r="RCS78" s="287"/>
      <c r="RCT78" s="285"/>
      <c r="RCU78" s="287"/>
      <c r="RCV78" s="287"/>
      <c r="RCW78" s="285"/>
      <c r="RCX78" s="287"/>
      <c r="RCY78" s="287"/>
      <c r="RCZ78" s="285"/>
      <c r="RDA78" s="287"/>
      <c r="RDB78" s="287"/>
      <c r="RDC78" s="285"/>
      <c r="RDD78" s="287"/>
      <c r="RDE78" s="287"/>
      <c r="RDF78" s="285"/>
      <c r="RDG78" s="287"/>
      <c r="RDH78" s="287"/>
      <c r="RDI78" s="285"/>
      <c r="RDJ78" s="287"/>
      <c r="RDK78" s="287"/>
      <c r="RDL78" s="285"/>
      <c r="RDM78" s="287"/>
      <c r="RDN78" s="287"/>
      <c r="RDO78" s="285"/>
      <c r="RDP78" s="287"/>
      <c r="RDQ78" s="287"/>
      <c r="RDR78" s="285"/>
      <c r="RDS78" s="287"/>
      <c r="RDT78" s="287"/>
      <c r="RDU78" s="285"/>
      <c r="RDV78" s="287"/>
      <c r="RDW78" s="287"/>
      <c r="RDX78" s="285"/>
      <c r="RDY78" s="287"/>
      <c r="RDZ78" s="287"/>
      <c r="REA78" s="285"/>
      <c r="REB78" s="286"/>
      <c r="REC78" s="286"/>
      <c r="RED78" s="286"/>
      <c r="REE78" s="287"/>
      <c r="REF78" s="287"/>
      <c r="REG78" s="285"/>
      <c r="REH78" s="286"/>
      <c r="REI78" s="286"/>
      <c r="REJ78" s="286"/>
      <c r="REK78" s="287"/>
      <c r="REL78" s="287"/>
      <c r="REM78" s="285"/>
      <c r="REN78" s="287"/>
      <c r="REO78" s="287"/>
      <c r="REP78" s="285"/>
      <c r="REQ78" s="286"/>
      <c r="RER78" s="286"/>
      <c r="RES78" s="286"/>
      <c r="RET78" s="286"/>
      <c r="REU78" s="286"/>
      <c r="REV78" s="286"/>
      <c r="REW78" s="163"/>
      <c r="REX78" s="154"/>
      <c r="REY78" s="287"/>
      <c r="REZ78" s="287"/>
      <c r="RFA78" s="285"/>
      <c r="RFB78" s="287"/>
      <c r="RFC78" s="287"/>
      <c r="RFD78" s="285"/>
      <c r="RFE78" s="287"/>
      <c r="RFF78" s="287"/>
      <c r="RFG78" s="285"/>
      <c r="RFH78" s="287"/>
      <c r="RFI78" s="287"/>
      <c r="RFJ78" s="285"/>
      <c r="RFK78" s="287"/>
      <c r="RFL78" s="287"/>
      <c r="RFM78" s="285"/>
      <c r="RFN78" s="287"/>
      <c r="RFO78" s="287"/>
      <c r="RFP78" s="285"/>
      <c r="RFQ78" s="287"/>
      <c r="RFR78" s="287"/>
      <c r="RFS78" s="285"/>
      <c r="RFT78" s="287"/>
      <c r="RFU78" s="287"/>
      <c r="RFV78" s="285"/>
      <c r="RFW78" s="287"/>
      <c r="RFX78" s="287"/>
      <c r="RFY78" s="285"/>
      <c r="RFZ78" s="287"/>
      <c r="RGA78" s="287"/>
      <c r="RGB78" s="285"/>
      <c r="RGC78" s="287"/>
      <c r="RGD78" s="287"/>
      <c r="RGE78" s="285"/>
      <c r="RGF78" s="287"/>
      <c r="RGG78" s="287"/>
      <c r="RGH78" s="285"/>
      <c r="RGI78" s="287"/>
      <c r="RGJ78" s="287"/>
      <c r="RGK78" s="285"/>
      <c r="RGL78" s="287"/>
      <c r="RGM78" s="287"/>
      <c r="RGN78" s="285"/>
      <c r="RGO78" s="287"/>
      <c r="RGP78" s="287"/>
      <c r="RGQ78" s="285"/>
      <c r="RGR78" s="287"/>
      <c r="RGS78" s="287"/>
      <c r="RGT78" s="285"/>
      <c r="RGU78" s="287"/>
      <c r="RGV78" s="287"/>
      <c r="RGW78" s="285"/>
      <c r="RGX78" s="287"/>
      <c r="RGY78" s="287"/>
      <c r="RGZ78" s="285"/>
      <c r="RHA78" s="287"/>
      <c r="RHB78" s="287"/>
      <c r="RHC78" s="285"/>
      <c r="RHD78" s="287"/>
      <c r="RHE78" s="287"/>
      <c r="RHF78" s="285"/>
      <c r="RHG78" s="287"/>
      <c r="RHH78" s="287"/>
      <c r="RHI78" s="285"/>
      <c r="RHJ78" s="286"/>
      <c r="RHK78" s="286"/>
      <c r="RHL78" s="286"/>
      <c r="RHM78" s="287"/>
      <c r="RHN78" s="287"/>
      <c r="RHO78" s="285"/>
      <c r="RHP78" s="286"/>
      <c r="RHQ78" s="286"/>
      <c r="RHR78" s="286"/>
      <c r="RHS78" s="287"/>
      <c r="RHT78" s="287"/>
      <c r="RHU78" s="285"/>
      <c r="RHV78" s="287"/>
      <c r="RHW78" s="287"/>
      <c r="RHX78" s="285"/>
      <c r="RHY78" s="286"/>
      <c r="RHZ78" s="286"/>
      <c r="RIA78" s="286"/>
      <c r="RIB78" s="286"/>
      <c r="RIC78" s="286"/>
      <c r="RID78" s="286"/>
      <c r="RIE78" s="163"/>
      <c r="RIF78" s="154"/>
      <c r="RIG78" s="287"/>
      <c r="RIH78" s="287"/>
      <c r="RII78" s="285"/>
      <c r="RIJ78" s="287"/>
      <c r="RIK78" s="287"/>
      <c r="RIL78" s="285"/>
      <c r="RIM78" s="287"/>
      <c r="RIN78" s="287"/>
      <c r="RIO78" s="285"/>
      <c r="RIP78" s="287"/>
      <c r="RIQ78" s="287"/>
      <c r="RIR78" s="285"/>
      <c r="RIS78" s="287"/>
      <c r="RIT78" s="287"/>
      <c r="RIU78" s="285"/>
      <c r="RIV78" s="287"/>
      <c r="RIW78" s="287"/>
      <c r="RIX78" s="285"/>
      <c r="RIY78" s="287"/>
      <c r="RIZ78" s="287"/>
      <c r="RJA78" s="285"/>
      <c r="RJB78" s="287"/>
      <c r="RJC78" s="287"/>
      <c r="RJD78" s="285"/>
      <c r="RJE78" s="287"/>
      <c r="RJF78" s="287"/>
      <c r="RJG78" s="285"/>
      <c r="RJH78" s="287"/>
      <c r="RJI78" s="287"/>
      <c r="RJJ78" s="285"/>
      <c r="RJK78" s="287"/>
      <c r="RJL78" s="287"/>
      <c r="RJM78" s="285"/>
      <c r="RJN78" s="287"/>
      <c r="RJO78" s="287"/>
      <c r="RJP78" s="285"/>
      <c r="RJQ78" s="287"/>
      <c r="RJR78" s="287"/>
      <c r="RJS78" s="285"/>
      <c r="RJT78" s="287"/>
      <c r="RJU78" s="287"/>
      <c r="RJV78" s="285"/>
      <c r="RJW78" s="287"/>
      <c r="RJX78" s="287"/>
      <c r="RJY78" s="285"/>
      <c r="RJZ78" s="287"/>
      <c r="RKA78" s="287"/>
      <c r="RKB78" s="285"/>
      <c r="RKC78" s="287"/>
      <c r="RKD78" s="287"/>
      <c r="RKE78" s="285"/>
      <c r="RKF78" s="287"/>
      <c r="RKG78" s="287"/>
      <c r="RKH78" s="285"/>
      <c r="RKI78" s="287"/>
      <c r="RKJ78" s="287"/>
      <c r="RKK78" s="285"/>
      <c r="RKL78" s="287"/>
      <c r="RKM78" s="287"/>
      <c r="RKN78" s="285"/>
      <c r="RKO78" s="287"/>
      <c r="RKP78" s="287"/>
      <c r="RKQ78" s="285"/>
      <c r="RKR78" s="286"/>
      <c r="RKS78" s="286"/>
      <c r="RKT78" s="286"/>
      <c r="RKU78" s="287"/>
      <c r="RKV78" s="287"/>
      <c r="RKW78" s="285"/>
      <c r="RKX78" s="286"/>
      <c r="RKY78" s="286"/>
      <c r="RKZ78" s="286"/>
      <c r="RLA78" s="287"/>
      <c r="RLB78" s="287"/>
      <c r="RLC78" s="285"/>
      <c r="RLD78" s="287"/>
      <c r="RLE78" s="287"/>
      <c r="RLF78" s="285"/>
      <c r="RLG78" s="286"/>
      <c r="RLH78" s="286"/>
      <c r="RLI78" s="286"/>
      <c r="RLJ78" s="286"/>
      <c r="RLK78" s="286"/>
      <c r="RLL78" s="286"/>
      <c r="RLM78" s="163"/>
      <c r="RLN78" s="154"/>
      <c r="RLO78" s="287"/>
      <c r="RLP78" s="287"/>
      <c r="RLQ78" s="285"/>
      <c r="RLR78" s="287"/>
      <c r="RLS78" s="287"/>
      <c r="RLT78" s="285"/>
      <c r="RLU78" s="287"/>
      <c r="RLV78" s="287"/>
      <c r="RLW78" s="285"/>
      <c r="RLX78" s="287"/>
      <c r="RLY78" s="287"/>
      <c r="RLZ78" s="285"/>
      <c r="RMA78" s="287"/>
      <c r="RMB78" s="287"/>
      <c r="RMC78" s="285"/>
      <c r="RMD78" s="287"/>
      <c r="RME78" s="287"/>
      <c r="RMF78" s="285"/>
      <c r="RMG78" s="287"/>
      <c r="RMH78" s="287"/>
      <c r="RMI78" s="285"/>
      <c r="RMJ78" s="287"/>
      <c r="RMK78" s="287"/>
      <c r="RML78" s="285"/>
      <c r="RMM78" s="287"/>
      <c r="RMN78" s="287"/>
      <c r="RMO78" s="285"/>
      <c r="RMP78" s="287"/>
      <c r="RMQ78" s="287"/>
      <c r="RMR78" s="285"/>
      <c r="RMS78" s="287"/>
      <c r="RMT78" s="287"/>
      <c r="RMU78" s="285"/>
      <c r="RMV78" s="287"/>
      <c r="RMW78" s="287"/>
      <c r="RMX78" s="285"/>
      <c r="RMY78" s="287"/>
      <c r="RMZ78" s="287"/>
      <c r="RNA78" s="285"/>
      <c r="RNB78" s="287"/>
      <c r="RNC78" s="287"/>
      <c r="RND78" s="285"/>
      <c r="RNE78" s="287"/>
      <c r="RNF78" s="287"/>
      <c r="RNG78" s="285"/>
      <c r="RNH78" s="287"/>
      <c r="RNI78" s="287"/>
      <c r="RNJ78" s="285"/>
      <c r="RNK78" s="287"/>
      <c r="RNL78" s="287"/>
      <c r="RNM78" s="285"/>
      <c r="RNN78" s="287"/>
      <c r="RNO78" s="287"/>
      <c r="RNP78" s="285"/>
      <c r="RNQ78" s="287"/>
      <c r="RNR78" s="287"/>
      <c r="RNS78" s="285"/>
      <c r="RNT78" s="287"/>
      <c r="RNU78" s="287"/>
      <c r="RNV78" s="285"/>
      <c r="RNW78" s="287"/>
      <c r="RNX78" s="287"/>
      <c r="RNY78" s="285"/>
      <c r="RNZ78" s="286"/>
      <c r="ROA78" s="286"/>
      <c r="ROB78" s="286"/>
      <c r="ROC78" s="287"/>
      <c r="ROD78" s="287"/>
      <c r="ROE78" s="285"/>
      <c r="ROF78" s="286"/>
      <c r="ROG78" s="286"/>
      <c r="ROH78" s="286"/>
      <c r="ROI78" s="287"/>
      <c r="ROJ78" s="287"/>
      <c r="ROK78" s="285"/>
      <c r="ROL78" s="287"/>
      <c r="ROM78" s="287"/>
      <c r="RON78" s="285"/>
      <c r="ROO78" s="286"/>
      <c r="ROP78" s="286"/>
      <c r="ROQ78" s="286"/>
      <c r="ROR78" s="286"/>
      <c r="ROS78" s="286"/>
      <c r="ROT78" s="286"/>
      <c r="ROU78" s="163"/>
      <c r="ROV78" s="154"/>
      <c r="ROW78" s="287"/>
      <c r="ROX78" s="287"/>
      <c r="ROY78" s="285"/>
      <c r="ROZ78" s="287"/>
      <c r="RPA78" s="287"/>
      <c r="RPB78" s="285"/>
      <c r="RPC78" s="287"/>
      <c r="RPD78" s="287"/>
      <c r="RPE78" s="285"/>
      <c r="RPF78" s="287"/>
      <c r="RPG78" s="287"/>
      <c r="RPH78" s="285"/>
      <c r="RPI78" s="287"/>
      <c r="RPJ78" s="287"/>
      <c r="RPK78" s="285"/>
      <c r="RPL78" s="287"/>
      <c r="RPM78" s="287"/>
      <c r="RPN78" s="285"/>
      <c r="RPO78" s="287"/>
      <c r="RPP78" s="287"/>
      <c r="RPQ78" s="285"/>
      <c r="RPR78" s="287"/>
      <c r="RPS78" s="287"/>
      <c r="RPT78" s="285"/>
      <c r="RPU78" s="287"/>
      <c r="RPV78" s="287"/>
      <c r="RPW78" s="285"/>
      <c r="RPX78" s="287"/>
      <c r="RPY78" s="287"/>
      <c r="RPZ78" s="285"/>
      <c r="RQA78" s="287"/>
      <c r="RQB78" s="287"/>
      <c r="RQC78" s="285"/>
      <c r="RQD78" s="287"/>
      <c r="RQE78" s="287"/>
      <c r="RQF78" s="285"/>
      <c r="RQG78" s="287"/>
      <c r="RQH78" s="287"/>
      <c r="RQI78" s="285"/>
      <c r="RQJ78" s="287"/>
      <c r="RQK78" s="287"/>
      <c r="RQL78" s="285"/>
      <c r="RQM78" s="287"/>
      <c r="RQN78" s="287"/>
      <c r="RQO78" s="285"/>
      <c r="RQP78" s="287"/>
      <c r="RQQ78" s="287"/>
      <c r="RQR78" s="285"/>
      <c r="RQS78" s="287"/>
      <c r="RQT78" s="287"/>
      <c r="RQU78" s="285"/>
      <c r="RQV78" s="287"/>
      <c r="RQW78" s="287"/>
      <c r="RQX78" s="285"/>
      <c r="RQY78" s="287"/>
      <c r="RQZ78" s="287"/>
      <c r="RRA78" s="285"/>
      <c r="RRB78" s="287"/>
      <c r="RRC78" s="287"/>
      <c r="RRD78" s="285"/>
      <c r="RRE78" s="287"/>
      <c r="RRF78" s="287"/>
      <c r="RRG78" s="285"/>
      <c r="RRH78" s="286"/>
      <c r="RRI78" s="286"/>
      <c r="RRJ78" s="286"/>
      <c r="RRK78" s="287"/>
      <c r="RRL78" s="287"/>
      <c r="RRM78" s="285"/>
      <c r="RRN78" s="286"/>
      <c r="RRO78" s="286"/>
      <c r="RRP78" s="286"/>
      <c r="RRQ78" s="287"/>
      <c r="RRR78" s="287"/>
      <c r="RRS78" s="285"/>
      <c r="RRT78" s="287"/>
      <c r="RRU78" s="287"/>
      <c r="RRV78" s="285"/>
      <c r="RRW78" s="286"/>
      <c r="RRX78" s="286"/>
      <c r="RRY78" s="286"/>
      <c r="RRZ78" s="286"/>
      <c r="RSA78" s="286"/>
      <c r="RSB78" s="286"/>
      <c r="RSC78" s="163"/>
      <c r="RSD78" s="154"/>
      <c r="RSE78" s="287"/>
      <c r="RSF78" s="287"/>
      <c r="RSG78" s="285"/>
      <c r="RSH78" s="287"/>
      <c r="RSI78" s="287"/>
      <c r="RSJ78" s="285"/>
      <c r="RSK78" s="287"/>
      <c r="RSL78" s="287"/>
      <c r="RSM78" s="285"/>
      <c r="RSN78" s="287"/>
      <c r="RSO78" s="287"/>
      <c r="RSP78" s="285"/>
      <c r="RSQ78" s="287"/>
      <c r="RSR78" s="287"/>
      <c r="RSS78" s="285"/>
      <c r="RST78" s="287"/>
      <c r="RSU78" s="287"/>
      <c r="RSV78" s="285"/>
      <c r="RSW78" s="287"/>
      <c r="RSX78" s="287"/>
      <c r="RSY78" s="285"/>
      <c r="RSZ78" s="287"/>
      <c r="RTA78" s="287"/>
      <c r="RTB78" s="285"/>
      <c r="RTC78" s="287"/>
      <c r="RTD78" s="287"/>
      <c r="RTE78" s="285"/>
      <c r="RTF78" s="287"/>
      <c r="RTG78" s="287"/>
      <c r="RTH78" s="285"/>
      <c r="RTI78" s="287"/>
      <c r="RTJ78" s="287"/>
      <c r="RTK78" s="285"/>
      <c r="RTL78" s="287"/>
      <c r="RTM78" s="287"/>
      <c r="RTN78" s="285"/>
      <c r="RTO78" s="287"/>
      <c r="RTP78" s="287"/>
      <c r="RTQ78" s="285"/>
      <c r="RTR78" s="287"/>
      <c r="RTS78" s="287"/>
      <c r="RTT78" s="285"/>
      <c r="RTU78" s="287"/>
      <c r="RTV78" s="287"/>
      <c r="RTW78" s="285"/>
      <c r="RTX78" s="287"/>
      <c r="RTY78" s="287"/>
      <c r="RTZ78" s="285"/>
      <c r="RUA78" s="287"/>
      <c r="RUB78" s="287"/>
      <c r="RUC78" s="285"/>
      <c r="RUD78" s="287"/>
      <c r="RUE78" s="287"/>
      <c r="RUF78" s="285"/>
      <c r="RUG78" s="287"/>
      <c r="RUH78" s="287"/>
      <c r="RUI78" s="285"/>
      <c r="RUJ78" s="287"/>
      <c r="RUK78" s="287"/>
      <c r="RUL78" s="285"/>
      <c r="RUM78" s="287"/>
      <c r="RUN78" s="287"/>
      <c r="RUO78" s="285"/>
      <c r="RUP78" s="286"/>
      <c r="RUQ78" s="286"/>
      <c r="RUR78" s="286"/>
      <c r="RUS78" s="287"/>
      <c r="RUT78" s="287"/>
      <c r="RUU78" s="285"/>
      <c r="RUV78" s="286"/>
      <c r="RUW78" s="286"/>
      <c r="RUX78" s="286"/>
      <c r="RUY78" s="287"/>
      <c r="RUZ78" s="287"/>
      <c r="RVA78" s="285"/>
      <c r="RVB78" s="287"/>
      <c r="RVC78" s="287"/>
      <c r="RVD78" s="285"/>
      <c r="RVE78" s="286"/>
      <c r="RVF78" s="286"/>
      <c r="RVG78" s="286"/>
      <c r="RVH78" s="286"/>
      <c r="RVI78" s="286"/>
      <c r="RVJ78" s="286"/>
      <c r="RVK78" s="163"/>
      <c r="RVL78" s="154"/>
      <c r="RVM78" s="287"/>
      <c r="RVN78" s="287"/>
      <c r="RVO78" s="285"/>
      <c r="RVP78" s="287"/>
      <c r="RVQ78" s="287"/>
      <c r="RVR78" s="285"/>
      <c r="RVS78" s="287"/>
      <c r="RVT78" s="287"/>
      <c r="RVU78" s="285"/>
      <c r="RVV78" s="287"/>
      <c r="RVW78" s="287"/>
      <c r="RVX78" s="285"/>
      <c r="RVY78" s="287"/>
      <c r="RVZ78" s="287"/>
      <c r="RWA78" s="285"/>
      <c r="RWB78" s="287"/>
      <c r="RWC78" s="287"/>
      <c r="RWD78" s="285"/>
      <c r="RWE78" s="287"/>
      <c r="RWF78" s="287"/>
      <c r="RWG78" s="285"/>
      <c r="RWH78" s="287"/>
      <c r="RWI78" s="287"/>
      <c r="RWJ78" s="285"/>
      <c r="RWK78" s="287"/>
      <c r="RWL78" s="287"/>
      <c r="RWM78" s="285"/>
      <c r="RWN78" s="287"/>
      <c r="RWO78" s="287"/>
      <c r="RWP78" s="285"/>
      <c r="RWQ78" s="287"/>
      <c r="RWR78" s="287"/>
      <c r="RWS78" s="285"/>
      <c r="RWT78" s="287"/>
      <c r="RWU78" s="287"/>
      <c r="RWV78" s="285"/>
      <c r="RWW78" s="287"/>
      <c r="RWX78" s="287"/>
      <c r="RWY78" s="285"/>
      <c r="RWZ78" s="287"/>
      <c r="RXA78" s="287"/>
      <c r="RXB78" s="285"/>
      <c r="RXC78" s="287"/>
      <c r="RXD78" s="287"/>
      <c r="RXE78" s="285"/>
      <c r="RXF78" s="287"/>
      <c r="RXG78" s="287"/>
      <c r="RXH78" s="285"/>
      <c r="RXI78" s="287"/>
      <c r="RXJ78" s="287"/>
      <c r="RXK78" s="285"/>
      <c r="RXL78" s="287"/>
      <c r="RXM78" s="287"/>
      <c r="RXN78" s="285"/>
      <c r="RXO78" s="287"/>
      <c r="RXP78" s="287"/>
      <c r="RXQ78" s="285"/>
      <c r="RXR78" s="287"/>
      <c r="RXS78" s="287"/>
      <c r="RXT78" s="285"/>
      <c r="RXU78" s="287"/>
      <c r="RXV78" s="287"/>
      <c r="RXW78" s="285"/>
      <c r="RXX78" s="286"/>
      <c r="RXY78" s="286"/>
      <c r="RXZ78" s="286"/>
      <c r="RYA78" s="287"/>
      <c r="RYB78" s="287"/>
      <c r="RYC78" s="285"/>
      <c r="RYD78" s="286"/>
      <c r="RYE78" s="286"/>
      <c r="RYF78" s="286"/>
      <c r="RYG78" s="287"/>
      <c r="RYH78" s="287"/>
      <c r="RYI78" s="285"/>
      <c r="RYJ78" s="287"/>
      <c r="RYK78" s="287"/>
      <c r="RYL78" s="285"/>
      <c r="RYM78" s="286"/>
      <c r="RYN78" s="286"/>
      <c r="RYO78" s="286"/>
      <c r="RYP78" s="286"/>
      <c r="RYQ78" s="286"/>
      <c r="RYR78" s="286"/>
      <c r="RYS78" s="163"/>
      <c r="RYT78" s="154"/>
      <c r="RYU78" s="287"/>
      <c r="RYV78" s="287"/>
      <c r="RYW78" s="285"/>
      <c r="RYX78" s="287"/>
      <c r="RYY78" s="287"/>
      <c r="RYZ78" s="285"/>
      <c r="RZA78" s="287"/>
      <c r="RZB78" s="287"/>
      <c r="RZC78" s="285"/>
      <c r="RZD78" s="287"/>
      <c r="RZE78" s="287"/>
      <c r="RZF78" s="285"/>
      <c r="RZG78" s="287"/>
      <c r="RZH78" s="287"/>
      <c r="RZI78" s="285"/>
      <c r="RZJ78" s="287"/>
      <c r="RZK78" s="287"/>
      <c r="RZL78" s="285"/>
      <c r="RZM78" s="287"/>
      <c r="RZN78" s="287"/>
      <c r="RZO78" s="285"/>
      <c r="RZP78" s="287"/>
      <c r="RZQ78" s="287"/>
      <c r="RZR78" s="285"/>
      <c r="RZS78" s="287"/>
      <c r="RZT78" s="287"/>
      <c r="RZU78" s="285"/>
      <c r="RZV78" s="287"/>
      <c r="RZW78" s="287"/>
      <c r="RZX78" s="285"/>
      <c r="RZY78" s="287"/>
      <c r="RZZ78" s="287"/>
      <c r="SAA78" s="285"/>
      <c r="SAB78" s="287"/>
      <c r="SAC78" s="287"/>
      <c r="SAD78" s="285"/>
      <c r="SAE78" s="287"/>
      <c r="SAF78" s="287"/>
      <c r="SAG78" s="285"/>
      <c r="SAH78" s="287"/>
      <c r="SAI78" s="287"/>
      <c r="SAJ78" s="285"/>
      <c r="SAK78" s="287"/>
      <c r="SAL78" s="287"/>
      <c r="SAM78" s="285"/>
      <c r="SAN78" s="287"/>
      <c r="SAO78" s="287"/>
      <c r="SAP78" s="285"/>
      <c r="SAQ78" s="287"/>
      <c r="SAR78" s="287"/>
      <c r="SAS78" s="285"/>
      <c r="SAT78" s="287"/>
      <c r="SAU78" s="287"/>
      <c r="SAV78" s="285"/>
      <c r="SAW78" s="287"/>
      <c r="SAX78" s="287"/>
      <c r="SAY78" s="285"/>
      <c r="SAZ78" s="287"/>
      <c r="SBA78" s="287"/>
      <c r="SBB78" s="285"/>
      <c r="SBC78" s="287"/>
      <c r="SBD78" s="287"/>
      <c r="SBE78" s="285"/>
      <c r="SBF78" s="286"/>
      <c r="SBG78" s="286"/>
      <c r="SBH78" s="286"/>
      <c r="SBI78" s="287"/>
      <c r="SBJ78" s="287"/>
      <c r="SBK78" s="285"/>
      <c r="SBL78" s="286"/>
      <c r="SBM78" s="286"/>
      <c r="SBN78" s="286"/>
      <c r="SBO78" s="287"/>
      <c r="SBP78" s="287"/>
      <c r="SBQ78" s="285"/>
      <c r="SBR78" s="287"/>
      <c r="SBS78" s="287"/>
      <c r="SBT78" s="285"/>
      <c r="SBU78" s="286"/>
      <c r="SBV78" s="286"/>
      <c r="SBW78" s="286"/>
      <c r="SBX78" s="286"/>
      <c r="SBY78" s="286"/>
      <c r="SBZ78" s="286"/>
      <c r="SCA78" s="163"/>
      <c r="SCB78" s="154"/>
      <c r="SCC78" s="287"/>
      <c r="SCD78" s="287"/>
      <c r="SCE78" s="285"/>
      <c r="SCF78" s="287"/>
      <c r="SCG78" s="287"/>
      <c r="SCH78" s="285"/>
      <c r="SCI78" s="287"/>
      <c r="SCJ78" s="287"/>
      <c r="SCK78" s="285"/>
      <c r="SCL78" s="287"/>
      <c r="SCM78" s="287"/>
      <c r="SCN78" s="285"/>
      <c r="SCO78" s="287"/>
      <c r="SCP78" s="287"/>
      <c r="SCQ78" s="285"/>
      <c r="SCR78" s="287"/>
      <c r="SCS78" s="287"/>
      <c r="SCT78" s="285"/>
      <c r="SCU78" s="287"/>
      <c r="SCV78" s="287"/>
      <c r="SCW78" s="285"/>
      <c r="SCX78" s="287"/>
      <c r="SCY78" s="287"/>
      <c r="SCZ78" s="285"/>
      <c r="SDA78" s="287"/>
      <c r="SDB78" s="287"/>
      <c r="SDC78" s="285"/>
      <c r="SDD78" s="287"/>
      <c r="SDE78" s="287"/>
      <c r="SDF78" s="285"/>
      <c r="SDG78" s="287"/>
      <c r="SDH78" s="287"/>
      <c r="SDI78" s="285"/>
      <c r="SDJ78" s="287"/>
      <c r="SDK78" s="287"/>
      <c r="SDL78" s="285"/>
      <c r="SDM78" s="287"/>
      <c r="SDN78" s="287"/>
      <c r="SDO78" s="285"/>
      <c r="SDP78" s="287"/>
      <c r="SDQ78" s="287"/>
      <c r="SDR78" s="285"/>
      <c r="SDS78" s="287"/>
      <c r="SDT78" s="287"/>
      <c r="SDU78" s="285"/>
      <c r="SDV78" s="287"/>
      <c r="SDW78" s="287"/>
      <c r="SDX78" s="285"/>
      <c r="SDY78" s="287"/>
      <c r="SDZ78" s="287"/>
      <c r="SEA78" s="285"/>
      <c r="SEB78" s="287"/>
      <c r="SEC78" s="287"/>
      <c r="SED78" s="285"/>
      <c r="SEE78" s="287"/>
      <c r="SEF78" s="287"/>
      <c r="SEG78" s="285"/>
      <c r="SEH78" s="287"/>
      <c r="SEI78" s="287"/>
      <c r="SEJ78" s="285"/>
      <c r="SEK78" s="287"/>
      <c r="SEL78" s="287"/>
      <c r="SEM78" s="285"/>
      <c r="SEN78" s="286"/>
      <c r="SEO78" s="286"/>
      <c r="SEP78" s="286"/>
      <c r="SEQ78" s="287"/>
      <c r="SER78" s="287"/>
      <c r="SES78" s="285"/>
      <c r="SET78" s="286"/>
      <c r="SEU78" s="286"/>
      <c r="SEV78" s="286"/>
      <c r="SEW78" s="287"/>
      <c r="SEX78" s="287"/>
      <c r="SEY78" s="285"/>
      <c r="SEZ78" s="287"/>
      <c r="SFA78" s="287"/>
      <c r="SFB78" s="285"/>
      <c r="SFC78" s="286"/>
      <c r="SFD78" s="286"/>
      <c r="SFE78" s="286"/>
      <c r="SFF78" s="286"/>
      <c r="SFG78" s="286"/>
      <c r="SFH78" s="286"/>
      <c r="SFI78" s="163"/>
      <c r="SFJ78" s="154"/>
      <c r="SFK78" s="287"/>
      <c r="SFL78" s="287"/>
      <c r="SFM78" s="285"/>
      <c r="SFN78" s="287"/>
      <c r="SFO78" s="287"/>
      <c r="SFP78" s="285"/>
      <c r="SFQ78" s="287"/>
      <c r="SFR78" s="287"/>
      <c r="SFS78" s="285"/>
      <c r="SFT78" s="287"/>
      <c r="SFU78" s="287"/>
      <c r="SFV78" s="285"/>
      <c r="SFW78" s="287"/>
      <c r="SFX78" s="287"/>
      <c r="SFY78" s="285"/>
      <c r="SFZ78" s="287"/>
      <c r="SGA78" s="287"/>
      <c r="SGB78" s="285"/>
      <c r="SGC78" s="287"/>
      <c r="SGD78" s="287"/>
      <c r="SGE78" s="285"/>
      <c r="SGF78" s="287"/>
      <c r="SGG78" s="287"/>
      <c r="SGH78" s="285"/>
      <c r="SGI78" s="287"/>
      <c r="SGJ78" s="287"/>
      <c r="SGK78" s="285"/>
      <c r="SGL78" s="287"/>
      <c r="SGM78" s="287"/>
      <c r="SGN78" s="285"/>
      <c r="SGO78" s="287"/>
      <c r="SGP78" s="287"/>
      <c r="SGQ78" s="285"/>
      <c r="SGR78" s="287"/>
      <c r="SGS78" s="287"/>
      <c r="SGT78" s="285"/>
      <c r="SGU78" s="287"/>
      <c r="SGV78" s="287"/>
      <c r="SGW78" s="285"/>
      <c r="SGX78" s="287"/>
      <c r="SGY78" s="287"/>
      <c r="SGZ78" s="285"/>
      <c r="SHA78" s="287"/>
      <c r="SHB78" s="287"/>
      <c r="SHC78" s="285"/>
      <c r="SHD78" s="287"/>
      <c r="SHE78" s="287"/>
      <c r="SHF78" s="285"/>
      <c r="SHG78" s="287"/>
      <c r="SHH78" s="287"/>
      <c r="SHI78" s="285"/>
      <c r="SHJ78" s="287"/>
      <c r="SHK78" s="287"/>
      <c r="SHL78" s="285"/>
      <c r="SHM78" s="287"/>
      <c r="SHN78" s="287"/>
      <c r="SHO78" s="285"/>
      <c r="SHP78" s="287"/>
      <c r="SHQ78" s="287"/>
      <c r="SHR78" s="285"/>
      <c r="SHS78" s="287"/>
      <c r="SHT78" s="287"/>
      <c r="SHU78" s="285"/>
      <c r="SHV78" s="286"/>
      <c r="SHW78" s="286"/>
      <c r="SHX78" s="286"/>
      <c r="SHY78" s="287"/>
      <c r="SHZ78" s="287"/>
      <c r="SIA78" s="285"/>
      <c r="SIB78" s="286"/>
      <c r="SIC78" s="286"/>
      <c r="SID78" s="286"/>
      <c r="SIE78" s="287"/>
      <c r="SIF78" s="287"/>
      <c r="SIG78" s="285"/>
      <c r="SIH78" s="287"/>
      <c r="SII78" s="287"/>
      <c r="SIJ78" s="285"/>
      <c r="SIK78" s="286"/>
      <c r="SIL78" s="286"/>
      <c r="SIM78" s="286"/>
      <c r="SIN78" s="286"/>
      <c r="SIO78" s="286"/>
      <c r="SIP78" s="286"/>
      <c r="SIQ78" s="163"/>
      <c r="SIR78" s="154"/>
      <c r="SIS78" s="287"/>
      <c r="SIT78" s="287"/>
      <c r="SIU78" s="285"/>
      <c r="SIV78" s="287"/>
      <c r="SIW78" s="287"/>
      <c r="SIX78" s="285"/>
      <c r="SIY78" s="287"/>
      <c r="SIZ78" s="287"/>
      <c r="SJA78" s="285"/>
      <c r="SJB78" s="287"/>
      <c r="SJC78" s="287"/>
      <c r="SJD78" s="285"/>
      <c r="SJE78" s="287"/>
      <c r="SJF78" s="287"/>
      <c r="SJG78" s="285"/>
      <c r="SJH78" s="287"/>
      <c r="SJI78" s="287"/>
      <c r="SJJ78" s="285"/>
      <c r="SJK78" s="287"/>
      <c r="SJL78" s="287"/>
      <c r="SJM78" s="285"/>
      <c r="SJN78" s="287"/>
      <c r="SJO78" s="287"/>
      <c r="SJP78" s="285"/>
      <c r="SJQ78" s="287"/>
      <c r="SJR78" s="287"/>
      <c r="SJS78" s="285"/>
      <c r="SJT78" s="287"/>
      <c r="SJU78" s="287"/>
      <c r="SJV78" s="285"/>
      <c r="SJW78" s="287"/>
      <c r="SJX78" s="287"/>
      <c r="SJY78" s="285"/>
      <c r="SJZ78" s="287"/>
      <c r="SKA78" s="287"/>
      <c r="SKB78" s="285"/>
      <c r="SKC78" s="287"/>
      <c r="SKD78" s="287"/>
      <c r="SKE78" s="285"/>
      <c r="SKF78" s="287"/>
      <c r="SKG78" s="287"/>
      <c r="SKH78" s="285"/>
      <c r="SKI78" s="287"/>
      <c r="SKJ78" s="287"/>
      <c r="SKK78" s="285"/>
      <c r="SKL78" s="287"/>
      <c r="SKM78" s="287"/>
      <c r="SKN78" s="285"/>
      <c r="SKO78" s="287"/>
      <c r="SKP78" s="287"/>
      <c r="SKQ78" s="285"/>
      <c r="SKR78" s="287"/>
      <c r="SKS78" s="287"/>
      <c r="SKT78" s="285"/>
      <c r="SKU78" s="287"/>
      <c r="SKV78" s="287"/>
      <c r="SKW78" s="285"/>
      <c r="SKX78" s="287"/>
      <c r="SKY78" s="287"/>
      <c r="SKZ78" s="285"/>
      <c r="SLA78" s="287"/>
      <c r="SLB78" s="287"/>
      <c r="SLC78" s="285"/>
      <c r="SLD78" s="286"/>
      <c r="SLE78" s="286"/>
      <c r="SLF78" s="286"/>
      <c r="SLG78" s="287"/>
      <c r="SLH78" s="287"/>
      <c r="SLI78" s="285"/>
      <c r="SLJ78" s="286"/>
      <c r="SLK78" s="286"/>
      <c r="SLL78" s="286"/>
      <c r="SLM78" s="287"/>
      <c r="SLN78" s="287"/>
      <c r="SLO78" s="285"/>
      <c r="SLP78" s="287"/>
      <c r="SLQ78" s="287"/>
      <c r="SLR78" s="285"/>
      <c r="SLS78" s="286"/>
      <c r="SLT78" s="286"/>
      <c r="SLU78" s="286"/>
      <c r="SLV78" s="286"/>
      <c r="SLW78" s="286"/>
      <c r="SLX78" s="286"/>
      <c r="SLY78" s="163"/>
      <c r="SLZ78" s="154"/>
      <c r="SMA78" s="287"/>
      <c r="SMB78" s="287"/>
      <c r="SMC78" s="285"/>
      <c r="SMD78" s="287"/>
      <c r="SME78" s="287"/>
      <c r="SMF78" s="285"/>
      <c r="SMG78" s="287"/>
      <c r="SMH78" s="287"/>
      <c r="SMI78" s="285"/>
      <c r="SMJ78" s="287"/>
      <c r="SMK78" s="287"/>
      <c r="SML78" s="285"/>
      <c r="SMM78" s="287"/>
      <c r="SMN78" s="287"/>
      <c r="SMO78" s="285"/>
      <c r="SMP78" s="287"/>
      <c r="SMQ78" s="287"/>
      <c r="SMR78" s="285"/>
      <c r="SMS78" s="287"/>
      <c r="SMT78" s="287"/>
      <c r="SMU78" s="285"/>
      <c r="SMV78" s="287"/>
      <c r="SMW78" s="287"/>
      <c r="SMX78" s="285"/>
      <c r="SMY78" s="287"/>
      <c r="SMZ78" s="287"/>
      <c r="SNA78" s="285"/>
      <c r="SNB78" s="287"/>
      <c r="SNC78" s="287"/>
      <c r="SND78" s="285"/>
      <c r="SNE78" s="287"/>
      <c r="SNF78" s="287"/>
      <c r="SNG78" s="285"/>
      <c r="SNH78" s="287"/>
      <c r="SNI78" s="287"/>
      <c r="SNJ78" s="285"/>
      <c r="SNK78" s="287"/>
      <c r="SNL78" s="287"/>
      <c r="SNM78" s="285"/>
      <c r="SNN78" s="287"/>
      <c r="SNO78" s="287"/>
      <c r="SNP78" s="285"/>
      <c r="SNQ78" s="287"/>
      <c r="SNR78" s="287"/>
      <c r="SNS78" s="285"/>
      <c r="SNT78" s="287"/>
      <c r="SNU78" s="287"/>
      <c r="SNV78" s="285"/>
      <c r="SNW78" s="287"/>
      <c r="SNX78" s="287"/>
      <c r="SNY78" s="285"/>
      <c r="SNZ78" s="287"/>
      <c r="SOA78" s="287"/>
      <c r="SOB78" s="285"/>
      <c r="SOC78" s="287"/>
      <c r="SOD78" s="287"/>
      <c r="SOE78" s="285"/>
      <c r="SOF78" s="287"/>
      <c r="SOG78" s="287"/>
      <c r="SOH78" s="285"/>
      <c r="SOI78" s="287"/>
      <c r="SOJ78" s="287"/>
      <c r="SOK78" s="285"/>
      <c r="SOL78" s="286"/>
      <c r="SOM78" s="286"/>
      <c r="SON78" s="286"/>
      <c r="SOO78" s="287"/>
      <c r="SOP78" s="287"/>
      <c r="SOQ78" s="285"/>
      <c r="SOR78" s="286"/>
      <c r="SOS78" s="286"/>
      <c r="SOT78" s="286"/>
      <c r="SOU78" s="287"/>
      <c r="SOV78" s="287"/>
      <c r="SOW78" s="285"/>
      <c r="SOX78" s="287"/>
      <c r="SOY78" s="287"/>
      <c r="SOZ78" s="285"/>
      <c r="SPA78" s="286"/>
      <c r="SPB78" s="286"/>
      <c r="SPC78" s="286"/>
      <c r="SPD78" s="286"/>
      <c r="SPE78" s="286"/>
      <c r="SPF78" s="286"/>
      <c r="SPG78" s="163"/>
      <c r="SPH78" s="154"/>
      <c r="SPI78" s="287"/>
      <c r="SPJ78" s="287"/>
      <c r="SPK78" s="285"/>
      <c r="SPL78" s="287"/>
      <c r="SPM78" s="287"/>
      <c r="SPN78" s="285"/>
      <c r="SPO78" s="287"/>
      <c r="SPP78" s="287"/>
      <c r="SPQ78" s="285"/>
      <c r="SPR78" s="287"/>
      <c r="SPS78" s="287"/>
      <c r="SPT78" s="285"/>
      <c r="SPU78" s="287"/>
      <c r="SPV78" s="287"/>
      <c r="SPW78" s="285"/>
      <c r="SPX78" s="287"/>
      <c r="SPY78" s="287"/>
      <c r="SPZ78" s="285"/>
      <c r="SQA78" s="287"/>
      <c r="SQB78" s="287"/>
      <c r="SQC78" s="285"/>
      <c r="SQD78" s="287"/>
      <c r="SQE78" s="287"/>
      <c r="SQF78" s="285"/>
      <c r="SQG78" s="287"/>
      <c r="SQH78" s="287"/>
      <c r="SQI78" s="285"/>
      <c r="SQJ78" s="287"/>
      <c r="SQK78" s="287"/>
      <c r="SQL78" s="285"/>
      <c r="SQM78" s="287"/>
      <c r="SQN78" s="287"/>
      <c r="SQO78" s="285"/>
      <c r="SQP78" s="287"/>
      <c r="SQQ78" s="287"/>
      <c r="SQR78" s="285"/>
      <c r="SQS78" s="287"/>
      <c r="SQT78" s="287"/>
      <c r="SQU78" s="285"/>
      <c r="SQV78" s="287"/>
      <c r="SQW78" s="287"/>
      <c r="SQX78" s="285"/>
      <c r="SQY78" s="287"/>
      <c r="SQZ78" s="287"/>
      <c r="SRA78" s="285"/>
      <c r="SRB78" s="287"/>
      <c r="SRC78" s="287"/>
      <c r="SRD78" s="285"/>
      <c r="SRE78" s="287"/>
      <c r="SRF78" s="287"/>
      <c r="SRG78" s="285"/>
      <c r="SRH78" s="287"/>
      <c r="SRI78" s="287"/>
      <c r="SRJ78" s="285"/>
      <c r="SRK78" s="287"/>
      <c r="SRL78" s="287"/>
      <c r="SRM78" s="285"/>
      <c r="SRN78" s="287"/>
      <c r="SRO78" s="287"/>
      <c r="SRP78" s="285"/>
      <c r="SRQ78" s="287"/>
      <c r="SRR78" s="287"/>
      <c r="SRS78" s="285"/>
      <c r="SRT78" s="286"/>
      <c r="SRU78" s="286"/>
      <c r="SRV78" s="286"/>
      <c r="SRW78" s="287"/>
      <c r="SRX78" s="287"/>
      <c r="SRY78" s="285"/>
      <c r="SRZ78" s="286"/>
      <c r="SSA78" s="286"/>
      <c r="SSB78" s="286"/>
      <c r="SSC78" s="287"/>
      <c r="SSD78" s="287"/>
      <c r="SSE78" s="285"/>
      <c r="SSF78" s="287"/>
      <c r="SSG78" s="287"/>
      <c r="SSH78" s="285"/>
      <c r="SSI78" s="286"/>
      <c r="SSJ78" s="286"/>
      <c r="SSK78" s="286"/>
      <c r="SSL78" s="286"/>
      <c r="SSM78" s="286"/>
      <c r="SSN78" s="286"/>
      <c r="SSO78" s="163"/>
      <c r="SSP78" s="154"/>
      <c r="SSQ78" s="287"/>
      <c r="SSR78" s="287"/>
      <c r="SSS78" s="285"/>
      <c r="SST78" s="287"/>
      <c r="SSU78" s="287"/>
      <c r="SSV78" s="285"/>
      <c r="SSW78" s="287"/>
      <c r="SSX78" s="287"/>
      <c r="SSY78" s="285"/>
      <c r="SSZ78" s="287"/>
      <c r="STA78" s="287"/>
      <c r="STB78" s="285"/>
      <c r="STC78" s="287"/>
      <c r="STD78" s="287"/>
      <c r="STE78" s="285"/>
      <c r="STF78" s="287"/>
      <c r="STG78" s="287"/>
      <c r="STH78" s="285"/>
      <c r="STI78" s="287"/>
      <c r="STJ78" s="287"/>
      <c r="STK78" s="285"/>
      <c r="STL78" s="287"/>
      <c r="STM78" s="287"/>
      <c r="STN78" s="285"/>
      <c r="STO78" s="287"/>
      <c r="STP78" s="287"/>
      <c r="STQ78" s="285"/>
      <c r="STR78" s="287"/>
      <c r="STS78" s="287"/>
      <c r="STT78" s="285"/>
      <c r="STU78" s="287"/>
      <c r="STV78" s="287"/>
      <c r="STW78" s="285"/>
      <c r="STX78" s="287"/>
      <c r="STY78" s="287"/>
      <c r="STZ78" s="285"/>
      <c r="SUA78" s="287"/>
      <c r="SUB78" s="287"/>
      <c r="SUC78" s="285"/>
      <c r="SUD78" s="287"/>
      <c r="SUE78" s="287"/>
      <c r="SUF78" s="285"/>
      <c r="SUG78" s="287"/>
      <c r="SUH78" s="287"/>
      <c r="SUI78" s="285"/>
      <c r="SUJ78" s="287"/>
      <c r="SUK78" s="287"/>
      <c r="SUL78" s="285"/>
      <c r="SUM78" s="287"/>
      <c r="SUN78" s="287"/>
      <c r="SUO78" s="285"/>
      <c r="SUP78" s="287"/>
      <c r="SUQ78" s="287"/>
      <c r="SUR78" s="285"/>
      <c r="SUS78" s="287"/>
      <c r="SUT78" s="287"/>
      <c r="SUU78" s="285"/>
      <c r="SUV78" s="287"/>
      <c r="SUW78" s="287"/>
      <c r="SUX78" s="285"/>
      <c r="SUY78" s="287"/>
      <c r="SUZ78" s="287"/>
      <c r="SVA78" s="285"/>
      <c r="SVB78" s="286"/>
      <c r="SVC78" s="286"/>
      <c r="SVD78" s="286"/>
      <c r="SVE78" s="287"/>
      <c r="SVF78" s="287"/>
      <c r="SVG78" s="285"/>
      <c r="SVH78" s="286"/>
      <c r="SVI78" s="286"/>
      <c r="SVJ78" s="286"/>
      <c r="SVK78" s="287"/>
      <c r="SVL78" s="287"/>
      <c r="SVM78" s="285"/>
      <c r="SVN78" s="287"/>
      <c r="SVO78" s="287"/>
      <c r="SVP78" s="285"/>
      <c r="SVQ78" s="286"/>
      <c r="SVR78" s="286"/>
      <c r="SVS78" s="286"/>
      <c r="SVT78" s="286"/>
      <c r="SVU78" s="286"/>
      <c r="SVV78" s="286"/>
      <c r="SVW78" s="163"/>
      <c r="SVX78" s="154"/>
      <c r="SVY78" s="287"/>
      <c r="SVZ78" s="287"/>
      <c r="SWA78" s="285"/>
      <c r="SWB78" s="287"/>
      <c r="SWC78" s="287"/>
      <c r="SWD78" s="285"/>
      <c r="SWE78" s="287"/>
      <c r="SWF78" s="287"/>
      <c r="SWG78" s="285"/>
      <c r="SWH78" s="287"/>
      <c r="SWI78" s="287"/>
      <c r="SWJ78" s="285"/>
      <c r="SWK78" s="287"/>
      <c r="SWL78" s="287"/>
      <c r="SWM78" s="285"/>
      <c r="SWN78" s="287"/>
      <c r="SWO78" s="287"/>
      <c r="SWP78" s="285"/>
      <c r="SWQ78" s="287"/>
      <c r="SWR78" s="287"/>
      <c r="SWS78" s="285"/>
      <c r="SWT78" s="287"/>
      <c r="SWU78" s="287"/>
      <c r="SWV78" s="285"/>
      <c r="SWW78" s="287"/>
      <c r="SWX78" s="287"/>
      <c r="SWY78" s="285"/>
      <c r="SWZ78" s="287"/>
      <c r="SXA78" s="287"/>
      <c r="SXB78" s="285"/>
      <c r="SXC78" s="287"/>
      <c r="SXD78" s="287"/>
      <c r="SXE78" s="285"/>
      <c r="SXF78" s="287"/>
      <c r="SXG78" s="287"/>
      <c r="SXH78" s="285"/>
      <c r="SXI78" s="287"/>
      <c r="SXJ78" s="287"/>
      <c r="SXK78" s="285"/>
      <c r="SXL78" s="287"/>
      <c r="SXM78" s="287"/>
      <c r="SXN78" s="285"/>
      <c r="SXO78" s="287"/>
      <c r="SXP78" s="287"/>
      <c r="SXQ78" s="285"/>
      <c r="SXR78" s="287"/>
      <c r="SXS78" s="287"/>
      <c r="SXT78" s="285"/>
      <c r="SXU78" s="287"/>
      <c r="SXV78" s="287"/>
      <c r="SXW78" s="285"/>
      <c r="SXX78" s="287"/>
      <c r="SXY78" s="287"/>
      <c r="SXZ78" s="285"/>
      <c r="SYA78" s="287"/>
      <c r="SYB78" s="287"/>
      <c r="SYC78" s="285"/>
      <c r="SYD78" s="287"/>
      <c r="SYE78" s="287"/>
      <c r="SYF78" s="285"/>
      <c r="SYG78" s="287"/>
      <c r="SYH78" s="287"/>
      <c r="SYI78" s="285"/>
      <c r="SYJ78" s="286"/>
      <c r="SYK78" s="286"/>
      <c r="SYL78" s="286"/>
      <c r="SYM78" s="287"/>
      <c r="SYN78" s="287"/>
      <c r="SYO78" s="285"/>
      <c r="SYP78" s="286"/>
      <c r="SYQ78" s="286"/>
      <c r="SYR78" s="286"/>
      <c r="SYS78" s="287"/>
      <c r="SYT78" s="287"/>
      <c r="SYU78" s="285"/>
      <c r="SYV78" s="287"/>
      <c r="SYW78" s="287"/>
      <c r="SYX78" s="285"/>
      <c r="SYY78" s="286"/>
      <c r="SYZ78" s="286"/>
      <c r="SZA78" s="286"/>
      <c r="SZB78" s="286"/>
      <c r="SZC78" s="286"/>
      <c r="SZD78" s="286"/>
      <c r="SZE78" s="163"/>
      <c r="SZF78" s="154"/>
      <c r="SZG78" s="287"/>
      <c r="SZH78" s="287"/>
      <c r="SZI78" s="285"/>
      <c r="SZJ78" s="287"/>
      <c r="SZK78" s="287"/>
      <c r="SZL78" s="285"/>
      <c r="SZM78" s="287"/>
      <c r="SZN78" s="287"/>
      <c r="SZO78" s="285"/>
      <c r="SZP78" s="287"/>
      <c r="SZQ78" s="287"/>
      <c r="SZR78" s="285"/>
      <c r="SZS78" s="287"/>
      <c r="SZT78" s="287"/>
      <c r="SZU78" s="285"/>
      <c r="SZV78" s="287"/>
      <c r="SZW78" s="287"/>
      <c r="SZX78" s="285"/>
      <c r="SZY78" s="287"/>
      <c r="SZZ78" s="287"/>
      <c r="TAA78" s="285"/>
      <c r="TAB78" s="287"/>
      <c r="TAC78" s="287"/>
      <c r="TAD78" s="285"/>
      <c r="TAE78" s="287"/>
      <c r="TAF78" s="287"/>
      <c r="TAG78" s="285"/>
      <c r="TAH78" s="287"/>
      <c r="TAI78" s="287"/>
      <c r="TAJ78" s="285"/>
      <c r="TAK78" s="287"/>
      <c r="TAL78" s="287"/>
      <c r="TAM78" s="285"/>
      <c r="TAN78" s="287"/>
      <c r="TAO78" s="287"/>
      <c r="TAP78" s="285"/>
      <c r="TAQ78" s="287"/>
      <c r="TAR78" s="287"/>
      <c r="TAS78" s="285"/>
      <c r="TAT78" s="287"/>
      <c r="TAU78" s="287"/>
      <c r="TAV78" s="285"/>
      <c r="TAW78" s="287"/>
      <c r="TAX78" s="287"/>
      <c r="TAY78" s="285"/>
      <c r="TAZ78" s="287"/>
      <c r="TBA78" s="287"/>
      <c r="TBB78" s="285"/>
      <c r="TBC78" s="287"/>
      <c r="TBD78" s="287"/>
      <c r="TBE78" s="285"/>
      <c r="TBF78" s="287"/>
      <c r="TBG78" s="287"/>
      <c r="TBH78" s="285"/>
      <c r="TBI78" s="287"/>
      <c r="TBJ78" s="287"/>
      <c r="TBK78" s="285"/>
      <c r="TBL78" s="287"/>
      <c r="TBM78" s="287"/>
      <c r="TBN78" s="285"/>
      <c r="TBO78" s="287"/>
      <c r="TBP78" s="287"/>
      <c r="TBQ78" s="285"/>
      <c r="TBR78" s="286"/>
      <c r="TBS78" s="286"/>
      <c r="TBT78" s="286"/>
      <c r="TBU78" s="287"/>
      <c r="TBV78" s="287"/>
      <c r="TBW78" s="285"/>
      <c r="TBX78" s="286"/>
      <c r="TBY78" s="286"/>
      <c r="TBZ78" s="286"/>
      <c r="TCA78" s="287"/>
      <c r="TCB78" s="287"/>
      <c r="TCC78" s="285"/>
      <c r="TCD78" s="287"/>
      <c r="TCE78" s="287"/>
      <c r="TCF78" s="285"/>
      <c r="TCG78" s="286"/>
      <c r="TCH78" s="286"/>
      <c r="TCI78" s="286"/>
      <c r="TCJ78" s="286"/>
      <c r="TCK78" s="286"/>
      <c r="TCL78" s="286"/>
      <c r="TCM78" s="163"/>
      <c r="TCN78" s="154"/>
      <c r="TCO78" s="287"/>
      <c r="TCP78" s="287"/>
      <c r="TCQ78" s="285"/>
      <c r="TCR78" s="287"/>
      <c r="TCS78" s="287"/>
      <c r="TCT78" s="285"/>
      <c r="TCU78" s="287"/>
      <c r="TCV78" s="287"/>
      <c r="TCW78" s="285"/>
      <c r="TCX78" s="287"/>
      <c r="TCY78" s="287"/>
      <c r="TCZ78" s="285"/>
      <c r="TDA78" s="287"/>
      <c r="TDB78" s="287"/>
      <c r="TDC78" s="285"/>
      <c r="TDD78" s="287"/>
      <c r="TDE78" s="287"/>
      <c r="TDF78" s="285"/>
      <c r="TDG78" s="287"/>
      <c r="TDH78" s="287"/>
      <c r="TDI78" s="285"/>
      <c r="TDJ78" s="287"/>
      <c r="TDK78" s="287"/>
      <c r="TDL78" s="285"/>
      <c r="TDM78" s="287"/>
      <c r="TDN78" s="287"/>
      <c r="TDO78" s="285"/>
      <c r="TDP78" s="287"/>
      <c r="TDQ78" s="287"/>
      <c r="TDR78" s="285"/>
      <c r="TDS78" s="287"/>
      <c r="TDT78" s="287"/>
      <c r="TDU78" s="285"/>
      <c r="TDV78" s="287"/>
      <c r="TDW78" s="287"/>
      <c r="TDX78" s="285"/>
      <c r="TDY78" s="287"/>
      <c r="TDZ78" s="287"/>
      <c r="TEA78" s="285"/>
      <c r="TEB78" s="287"/>
      <c r="TEC78" s="287"/>
      <c r="TED78" s="285"/>
      <c r="TEE78" s="287"/>
      <c r="TEF78" s="287"/>
      <c r="TEG78" s="285"/>
      <c r="TEH78" s="287"/>
      <c r="TEI78" s="287"/>
      <c r="TEJ78" s="285"/>
      <c r="TEK78" s="287"/>
      <c r="TEL78" s="287"/>
      <c r="TEM78" s="285"/>
      <c r="TEN78" s="287"/>
      <c r="TEO78" s="287"/>
      <c r="TEP78" s="285"/>
      <c r="TEQ78" s="287"/>
      <c r="TER78" s="287"/>
      <c r="TES78" s="285"/>
      <c r="TET78" s="287"/>
      <c r="TEU78" s="287"/>
      <c r="TEV78" s="285"/>
      <c r="TEW78" s="287"/>
      <c r="TEX78" s="287"/>
      <c r="TEY78" s="285"/>
      <c r="TEZ78" s="286"/>
      <c r="TFA78" s="286"/>
      <c r="TFB78" s="286"/>
      <c r="TFC78" s="287"/>
      <c r="TFD78" s="287"/>
      <c r="TFE78" s="285"/>
      <c r="TFF78" s="286"/>
      <c r="TFG78" s="286"/>
      <c r="TFH78" s="286"/>
      <c r="TFI78" s="287"/>
      <c r="TFJ78" s="287"/>
      <c r="TFK78" s="285"/>
      <c r="TFL78" s="287"/>
      <c r="TFM78" s="287"/>
      <c r="TFN78" s="285"/>
      <c r="TFO78" s="286"/>
      <c r="TFP78" s="286"/>
      <c r="TFQ78" s="286"/>
      <c r="TFR78" s="286"/>
      <c r="TFS78" s="286"/>
      <c r="TFT78" s="286"/>
      <c r="TFU78" s="163"/>
      <c r="TFV78" s="154"/>
      <c r="TFW78" s="287"/>
      <c r="TFX78" s="287"/>
      <c r="TFY78" s="285"/>
      <c r="TFZ78" s="287"/>
      <c r="TGA78" s="287"/>
      <c r="TGB78" s="285"/>
      <c r="TGC78" s="287"/>
      <c r="TGD78" s="287"/>
      <c r="TGE78" s="285"/>
      <c r="TGF78" s="287"/>
      <c r="TGG78" s="287"/>
      <c r="TGH78" s="285"/>
      <c r="TGI78" s="287"/>
      <c r="TGJ78" s="287"/>
      <c r="TGK78" s="285"/>
      <c r="TGL78" s="287"/>
      <c r="TGM78" s="287"/>
      <c r="TGN78" s="285"/>
      <c r="TGO78" s="287"/>
      <c r="TGP78" s="287"/>
      <c r="TGQ78" s="285"/>
      <c r="TGR78" s="287"/>
      <c r="TGS78" s="287"/>
      <c r="TGT78" s="285"/>
      <c r="TGU78" s="287"/>
      <c r="TGV78" s="287"/>
      <c r="TGW78" s="285"/>
      <c r="TGX78" s="287"/>
      <c r="TGY78" s="287"/>
      <c r="TGZ78" s="285"/>
      <c r="THA78" s="287"/>
      <c r="THB78" s="287"/>
      <c r="THC78" s="285"/>
      <c r="THD78" s="287"/>
      <c r="THE78" s="287"/>
      <c r="THF78" s="285"/>
      <c r="THG78" s="287"/>
      <c r="THH78" s="287"/>
      <c r="THI78" s="285"/>
      <c r="THJ78" s="287"/>
      <c r="THK78" s="287"/>
      <c r="THL78" s="285"/>
      <c r="THM78" s="287"/>
      <c r="THN78" s="287"/>
      <c r="THO78" s="285"/>
      <c r="THP78" s="287"/>
      <c r="THQ78" s="287"/>
      <c r="THR78" s="285"/>
      <c r="THS78" s="287"/>
      <c r="THT78" s="287"/>
      <c r="THU78" s="285"/>
      <c r="THV78" s="287"/>
      <c r="THW78" s="287"/>
      <c r="THX78" s="285"/>
      <c r="THY78" s="287"/>
      <c r="THZ78" s="287"/>
      <c r="TIA78" s="285"/>
      <c r="TIB78" s="287"/>
      <c r="TIC78" s="287"/>
      <c r="TID78" s="285"/>
      <c r="TIE78" s="287"/>
      <c r="TIF78" s="287"/>
      <c r="TIG78" s="285"/>
      <c r="TIH78" s="286"/>
      <c r="TII78" s="286"/>
      <c r="TIJ78" s="286"/>
      <c r="TIK78" s="287"/>
      <c r="TIL78" s="287"/>
      <c r="TIM78" s="285"/>
      <c r="TIN78" s="286"/>
      <c r="TIO78" s="286"/>
      <c r="TIP78" s="286"/>
      <c r="TIQ78" s="287"/>
      <c r="TIR78" s="287"/>
      <c r="TIS78" s="285"/>
      <c r="TIT78" s="287"/>
      <c r="TIU78" s="287"/>
      <c r="TIV78" s="285"/>
      <c r="TIW78" s="286"/>
      <c r="TIX78" s="286"/>
      <c r="TIY78" s="286"/>
      <c r="TIZ78" s="286"/>
      <c r="TJA78" s="286"/>
      <c r="TJB78" s="286"/>
      <c r="TJC78" s="163"/>
      <c r="TJD78" s="154"/>
      <c r="TJE78" s="287"/>
      <c r="TJF78" s="287"/>
      <c r="TJG78" s="285"/>
      <c r="TJH78" s="287"/>
      <c r="TJI78" s="287"/>
      <c r="TJJ78" s="285"/>
      <c r="TJK78" s="287"/>
      <c r="TJL78" s="287"/>
      <c r="TJM78" s="285"/>
      <c r="TJN78" s="287"/>
      <c r="TJO78" s="287"/>
      <c r="TJP78" s="285"/>
      <c r="TJQ78" s="287"/>
      <c r="TJR78" s="287"/>
      <c r="TJS78" s="285"/>
      <c r="TJT78" s="287"/>
      <c r="TJU78" s="287"/>
      <c r="TJV78" s="285"/>
      <c r="TJW78" s="287"/>
      <c r="TJX78" s="287"/>
      <c r="TJY78" s="285"/>
      <c r="TJZ78" s="287"/>
      <c r="TKA78" s="287"/>
      <c r="TKB78" s="285"/>
      <c r="TKC78" s="287"/>
      <c r="TKD78" s="287"/>
      <c r="TKE78" s="285"/>
      <c r="TKF78" s="287"/>
      <c r="TKG78" s="287"/>
      <c r="TKH78" s="285"/>
      <c r="TKI78" s="287"/>
      <c r="TKJ78" s="287"/>
      <c r="TKK78" s="285"/>
      <c r="TKL78" s="287"/>
      <c r="TKM78" s="287"/>
      <c r="TKN78" s="285"/>
      <c r="TKO78" s="287"/>
      <c r="TKP78" s="287"/>
      <c r="TKQ78" s="285"/>
      <c r="TKR78" s="287"/>
      <c r="TKS78" s="287"/>
      <c r="TKT78" s="285"/>
      <c r="TKU78" s="287"/>
      <c r="TKV78" s="287"/>
      <c r="TKW78" s="285"/>
      <c r="TKX78" s="287"/>
      <c r="TKY78" s="287"/>
      <c r="TKZ78" s="285"/>
      <c r="TLA78" s="287"/>
      <c r="TLB78" s="287"/>
      <c r="TLC78" s="285"/>
      <c r="TLD78" s="287"/>
      <c r="TLE78" s="287"/>
      <c r="TLF78" s="285"/>
      <c r="TLG78" s="287"/>
      <c r="TLH78" s="287"/>
      <c r="TLI78" s="285"/>
      <c r="TLJ78" s="287"/>
      <c r="TLK78" s="287"/>
      <c r="TLL78" s="285"/>
      <c r="TLM78" s="287"/>
      <c r="TLN78" s="287"/>
      <c r="TLO78" s="285"/>
      <c r="TLP78" s="286"/>
      <c r="TLQ78" s="286"/>
      <c r="TLR78" s="286"/>
      <c r="TLS78" s="287"/>
      <c r="TLT78" s="287"/>
      <c r="TLU78" s="285"/>
      <c r="TLV78" s="286"/>
      <c r="TLW78" s="286"/>
      <c r="TLX78" s="286"/>
      <c r="TLY78" s="287"/>
      <c r="TLZ78" s="287"/>
      <c r="TMA78" s="285"/>
      <c r="TMB78" s="287"/>
      <c r="TMC78" s="287"/>
      <c r="TMD78" s="285"/>
      <c r="TME78" s="286"/>
      <c r="TMF78" s="286"/>
      <c r="TMG78" s="286"/>
      <c r="TMH78" s="286"/>
      <c r="TMI78" s="286"/>
      <c r="TMJ78" s="286"/>
      <c r="TMK78" s="163"/>
      <c r="TML78" s="154"/>
      <c r="TMM78" s="287"/>
      <c r="TMN78" s="287"/>
      <c r="TMO78" s="285"/>
      <c r="TMP78" s="287"/>
      <c r="TMQ78" s="287"/>
      <c r="TMR78" s="285"/>
      <c r="TMS78" s="287"/>
      <c r="TMT78" s="287"/>
      <c r="TMU78" s="285"/>
      <c r="TMV78" s="287"/>
      <c r="TMW78" s="287"/>
      <c r="TMX78" s="285"/>
      <c r="TMY78" s="287"/>
      <c r="TMZ78" s="287"/>
      <c r="TNA78" s="285"/>
      <c r="TNB78" s="287"/>
      <c r="TNC78" s="287"/>
      <c r="TND78" s="285"/>
      <c r="TNE78" s="287"/>
      <c r="TNF78" s="287"/>
      <c r="TNG78" s="285"/>
      <c r="TNH78" s="287"/>
      <c r="TNI78" s="287"/>
      <c r="TNJ78" s="285"/>
      <c r="TNK78" s="287"/>
      <c r="TNL78" s="287"/>
      <c r="TNM78" s="285"/>
      <c r="TNN78" s="287"/>
      <c r="TNO78" s="287"/>
      <c r="TNP78" s="285"/>
      <c r="TNQ78" s="287"/>
      <c r="TNR78" s="287"/>
      <c r="TNS78" s="285"/>
      <c r="TNT78" s="287"/>
      <c r="TNU78" s="287"/>
      <c r="TNV78" s="285"/>
      <c r="TNW78" s="287"/>
      <c r="TNX78" s="287"/>
      <c r="TNY78" s="285"/>
      <c r="TNZ78" s="287"/>
      <c r="TOA78" s="287"/>
      <c r="TOB78" s="285"/>
      <c r="TOC78" s="287"/>
      <c r="TOD78" s="287"/>
      <c r="TOE78" s="285"/>
      <c r="TOF78" s="287"/>
      <c r="TOG78" s="287"/>
      <c r="TOH78" s="285"/>
      <c r="TOI78" s="287"/>
      <c r="TOJ78" s="287"/>
      <c r="TOK78" s="285"/>
      <c r="TOL78" s="287"/>
      <c r="TOM78" s="287"/>
      <c r="TON78" s="285"/>
      <c r="TOO78" s="287"/>
      <c r="TOP78" s="287"/>
      <c r="TOQ78" s="285"/>
      <c r="TOR78" s="287"/>
      <c r="TOS78" s="287"/>
      <c r="TOT78" s="285"/>
      <c r="TOU78" s="287"/>
      <c r="TOV78" s="287"/>
      <c r="TOW78" s="285"/>
      <c r="TOX78" s="286"/>
      <c r="TOY78" s="286"/>
      <c r="TOZ78" s="286"/>
      <c r="TPA78" s="287"/>
      <c r="TPB78" s="287"/>
      <c r="TPC78" s="285"/>
      <c r="TPD78" s="286"/>
      <c r="TPE78" s="286"/>
      <c r="TPF78" s="286"/>
      <c r="TPG78" s="287"/>
      <c r="TPH78" s="287"/>
      <c r="TPI78" s="285"/>
      <c r="TPJ78" s="287"/>
      <c r="TPK78" s="287"/>
      <c r="TPL78" s="285"/>
      <c r="TPM78" s="286"/>
      <c r="TPN78" s="286"/>
      <c r="TPO78" s="286"/>
      <c r="TPP78" s="286"/>
      <c r="TPQ78" s="286"/>
      <c r="TPR78" s="286"/>
      <c r="TPS78" s="163"/>
      <c r="TPT78" s="154"/>
      <c r="TPU78" s="287"/>
      <c r="TPV78" s="287"/>
      <c r="TPW78" s="285"/>
      <c r="TPX78" s="287"/>
      <c r="TPY78" s="287"/>
      <c r="TPZ78" s="285"/>
      <c r="TQA78" s="287"/>
      <c r="TQB78" s="287"/>
      <c r="TQC78" s="285"/>
      <c r="TQD78" s="287"/>
      <c r="TQE78" s="287"/>
      <c r="TQF78" s="285"/>
      <c r="TQG78" s="287"/>
      <c r="TQH78" s="287"/>
      <c r="TQI78" s="285"/>
      <c r="TQJ78" s="287"/>
      <c r="TQK78" s="287"/>
      <c r="TQL78" s="285"/>
      <c r="TQM78" s="287"/>
      <c r="TQN78" s="287"/>
      <c r="TQO78" s="285"/>
      <c r="TQP78" s="287"/>
      <c r="TQQ78" s="287"/>
      <c r="TQR78" s="285"/>
      <c r="TQS78" s="287"/>
      <c r="TQT78" s="287"/>
      <c r="TQU78" s="285"/>
      <c r="TQV78" s="287"/>
      <c r="TQW78" s="287"/>
      <c r="TQX78" s="285"/>
      <c r="TQY78" s="287"/>
      <c r="TQZ78" s="287"/>
      <c r="TRA78" s="285"/>
      <c r="TRB78" s="287"/>
      <c r="TRC78" s="287"/>
      <c r="TRD78" s="285"/>
      <c r="TRE78" s="287"/>
      <c r="TRF78" s="287"/>
      <c r="TRG78" s="285"/>
      <c r="TRH78" s="287"/>
      <c r="TRI78" s="287"/>
      <c r="TRJ78" s="285"/>
      <c r="TRK78" s="287"/>
      <c r="TRL78" s="287"/>
      <c r="TRM78" s="285"/>
      <c r="TRN78" s="287"/>
      <c r="TRO78" s="287"/>
      <c r="TRP78" s="285"/>
      <c r="TRQ78" s="287"/>
      <c r="TRR78" s="287"/>
      <c r="TRS78" s="285"/>
      <c r="TRT78" s="287"/>
      <c r="TRU78" s="287"/>
      <c r="TRV78" s="285"/>
      <c r="TRW78" s="287"/>
      <c r="TRX78" s="287"/>
      <c r="TRY78" s="285"/>
      <c r="TRZ78" s="287"/>
      <c r="TSA78" s="287"/>
      <c r="TSB78" s="285"/>
      <c r="TSC78" s="287"/>
      <c r="TSD78" s="287"/>
      <c r="TSE78" s="285"/>
      <c r="TSF78" s="286"/>
      <c r="TSG78" s="286"/>
      <c r="TSH78" s="286"/>
      <c r="TSI78" s="287"/>
      <c r="TSJ78" s="287"/>
      <c r="TSK78" s="285"/>
      <c r="TSL78" s="286"/>
      <c r="TSM78" s="286"/>
      <c r="TSN78" s="286"/>
      <c r="TSO78" s="287"/>
      <c r="TSP78" s="287"/>
      <c r="TSQ78" s="285"/>
      <c r="TSR78" s="287"/>
      <c r="TSS78" s="287"/>
      <c r="TST78" s="285"/>
      <c r="TSU78" s="286"/>
      <c r="TSV78" s="286"/>
      <c r="TSW78" s="286"/>
      <c r="TSX78" s="286"/>
      <c r="TSY78" s="286"/>
      <c r="TSZ78" s="286"/>
      <c r="TTA78" s="163"/>
      <c r="TTB78" s="154"/>
      <c r="TTC78" s="287"/>
      <c r="TTD78" s="287"/>
      <c r="TTE78" s="285"/>
      <c r="TTF78" s="287"/>
      <c r="TTG78" s="287"/>
      <c r="TTH78" s="285"/>
      <c r="TTI78" s="287"/>
      <c r="TTJ78" s="287"/>
      <c r="TTK78" s="285"/>
      <c r="TTL78" s="287"/>
      <c r="TTM78" s="287"/>
      <c r="TTN78" s="285"/>
      <c r="TTO78" s="287"/>
      <c r="TTP78" s="287"/>
      <c r="TTQ78" s="285"/>
      <c r="TTR78" s="287"/>
      <c r="TTS78" s="287"/>
      <c r="TTT78" s="285"/>
      <c r="TTU78" s="287"/>
      <c r="TTV78" s="287"/>
      <c r="TTW78" s="285"/>
      <c r="TTX78" s="287"/>
      <c r="TTY78" s="287"/>
      <c r="TTZ78" s="285"/>
      <c r="TUA78" s="287"/>
      <c r="TUB78" s="287"/>
      <c r="TUC78" s="285"/>
      <c r="TUD78" s="287"/>
      <c r="TUE78" s="287"/>
      <c r="TUF78" s="285"/>
      <c r="TUG78" s="287"/>
      <c r="TUH78" s="287"/>
      <c r="TUI78" s="285"/>
      <c r="TUJ78" s="287"/>
      <c r="TUK78" s="287"/>
      <c r="TUL78" s="285"/>
      <c r="TUM78" s="287"/>
      <c r="TUN78" s="287"/>
      <c r="TUO78" s="285"/>
      <c r="TUP78" s="287"/>
      <c r="TUQ78" s="287"/>
      <c r="TUR78" s="285"/>
      <c r="TUS78" s="287"/>
      <c r="TUT78" s="287"/>
      <c r="TUU78" s="285"/>
      <c r="TUV78" s="287"/>
      <c r="TUW78" s="287"/>
      <c r="TUX78" s="285"/>
      <c r="TUY78" s="287"/>
      <c r="TUZ78" s="287"/>
      <c r="TVA78" s="285"/>
      <c r="TVB78" s="287"/>
      <c r="TVC78" s="287"/>
      <c r="TVD78" s="285"/>
      <c r="TVE78" s="287"/>
      <c r="TVF78" s="287"/>
      <c r="TVG78" s="285"/>
      <c r="TVH78" s="287"/>
      <c r="TVI78" s="287"/>
      <c r="TVJ78" s="285"/>
      <c r="TVK78" s="287"/>
      <c r="TVL78" s="287"/>
      <c r="TVM78" s="285"/>
      <c r="TVN78" s="286"/>
      <c r="TVO78" s="286"/>
      <c r="TVP78" s="286"/>
      <c r="TVQ78" s="287"/>
      <c r="TVR78" s="287"/>
      <c r="TVS78" s="285"/>
      <c r="TVT78" s="286"/>
      <c r="TVU78" s="286"/>
      <c r="TVV78" s="286"/>
      <c r="TVW78" s="287"/>
      <c r="TVX78" s="287"/>
      <c r="TVY78" s="285"/>
      <c r="TVZ78" s="287"/>
      <c r="TWA78" s="287"/>
      <c r="TWB78" s="285"/>
      <c r="TWC78" s="286"/>
      <c r="TWD78" s="286"/>
      <c r="TWE78" s="286"/>
      <c r="TWF78" s="286"/>
      <c r="TWG78" s="286"/>
      <c r="TWH78" s="286"/>
      <c r="TWI78" s="163"/>
      <c r="TWJ78" s="154"/>
      <c r="TWK78" s="287"/>
      <c r="TWL78" s="287"/>
      <c r="TWM78" s="285"/>
      <c r="TWN78" s="287"/>
      <c r="TWO78" s="287"/>
      <c r="TWP78" s="285"/>
      <c r="TWQ78" s="287"/>
      <c r="TWR78" s="287"/>
      <c r="TWS78" s="285"/>
      <c r="TWT78" s="287"/>
      <c r="TWU78" s="287"/>
      <c r="TWV78" s="285"/>
      <c r="TWW78" s="287"/>
      <c r="TWX78" s="287"/>
      <c r="TWY78" s="285"/>
      <c r="TWZ78" s="287"/>
      <c r="TXA78" s="287"/>
      <c r="TXB78" s="285"/>
      <c r="TXC78" s="287"/>
      <c r="TXD78" s="287"/>
      <c r="TXE78" s="285"/>
      <c r="TXF78" s="287"/>
      <c r="TXG78" s="287"/>
      <c r="TXH78" s="285"/>
      <c r="TXI78" s="287"/>
      <c r="TXJ78" s="287"/>
      <c r="TXK78" s="285"/>
      <c r="TXL78" s="287"/>
      <c r="TXM78" s="287"/>
      <c r="TXN78" s="285"/>
      <c r="TXO78" s="287"/>
      <c r="TXP78" s="287"/>
      <c r="TXQ78" s="285"/>
      <c r="TXR78" s="287"/>
      <c r="TXS78" s="287"/>
      <c r="TXT78" s="285"/>
      <c r="TXU78" s="287"/>
      <c r="TXV78" s="287"/>
      <c r="TXW78" s="285"/>
      <c r="TXX78" s="287"/>
      <c r="TXY78" s="287"/>
      <c r="TXZ78" s="285"/>
      <c r="TYA78" s="287"/>
      <c r="TYB78" s="287"/>
      <c r="TYC78" s="285"/>
      <c r="TYD78" s="287"/>
      <c r="TYE78" s="287"/>
      <c r="TYF78" s="285"/>
      <c r="TYG78" s="287"/>
      <c r="TYH78" s="287"/>
      <c r="TYI78" s="285"/>
      <c r="TYJ78" s="287"/>
      <c r="TYK78" s="287"/>
      <c r="TYL78" s="285"/>
      <c r="TYM78" s="287"/>
      <c r="TYN78" s="287"/>
      <c r="TYO78" s="285"/>
      <c r="TYP78" s="287"/>
      <c r="TYQ78" s="287"/>
      <c r="TYR78" s="285"/>
      <c r="TYS78" s="287"/>
      <c r="TYT78" s="287"/>
      <c r="TYU78" s="285"/>
      <c r="TYV78" s="286"/>
      <c r="TYW78" s="286"/>
      <c r="TYX78" s="286"/>
      <c r="TYY78" s="287"/>
      <c r="TYZ78" s="287"/>
      <c r="TZA78" s="285"/>
      <c r="TZB78" s="286"/>
      <c r="TZC78" s="286"/>
      <c r="TZD78" s="286"/>
      <c r="TZE78" s="287"/>
      <c r="TZF78" s="287"/>
      <c r="TZG78" s="285"/>
      <c r="TZH78" s="287"/>
      <c r="TZI78" s="287"/>
      <c r="TZJ78" s="285"/>
      <c r="TZK78" s="286"/>
      <c r="TZL78" s="286"/>
      <c r="TZM78" s="286"/>
      <c r="TZN78" s="286"/>
      <c r="TZO78" s="286"/>
      <c r="TZP78" s="286"/>
      <c r="TZQ78" s="163"/>
      <c r="TZR78" s="154"/>
      <c r="TZS78" s="287"/>
      <c r="TZT78" s="287"/>
      <c r="TZU78" s="285"/>
      <c r="TZV78" s="287"/>
      <c r="TZW78" s="287"/>
      <c r="TZX78" s="285"/>
      <c r="TZY78" s="287"/>
      <c r="TZZ78" s="287"/>
      <c r="UAA78" s="285"/>
      <c r="UAB78" s="287"/>
      <c r="UAC78" s="287"/>
      <c r="UAD78" s="285"/>
      <c r="UAE78" s="287"/>
      <c r="UAF78" s="287"/>
      <c r="UAG78" s="285"/>
      <c r="UAH78" s="287"/>
      <c r="UAI78" s="287"/>
      <c r="UAJ78" s="285"/>
      <c r="UAK78" s="287"/>
      <c r="UAL78" s="287"/>
      <c r="UAM78" s="285"/>
      <c r="UAN78" s="287"/>
      <c r="UAO78" s="287"/>
      <c r="UAP78" s="285"/>
      <c r="UAQ78" s="287"/>
      <c r="UAR78" s="287"/>
      <c r="UAS78" s="285"/>
      <c r="UAT78" s="287"/>
      <c r="UAU78" s="287"/>
      <c r="UAV78" s="285"/>
      <c r="UAW78" s="287"/>
      <c r="UAX78" s="287"/>
      <c r="UAY78" s="285"/>
      <c r="UAZ78" s="287"/>
      <c r="UBA78" s="287"/>
      <c r="UBB78" s="285"/>
      <c r="UBC78" s="287"/>
      <c r="UBD78" s="287"/>
      <c r="UBE78" s="285"/>
      <c r="UBF78" s="287"/>
      <c r="UBG78" s="287"/>
      <c r="UBH78" s="285"/>
      <c r="UBI78" s="287"/>
      <c r="UBJ78" s="287"/>
      <c r="UBK78" s="285"/>
      <c r="UBL78" s="287"/>
      <c r="UBM78" s="287"/>
      <c r="UBN78" s="285"/>
      <c r="UBO78" s="287"/>
      <c r="UBP78" s="287"/>
      <c r="UBQ78" s="285"/>
      <c r="UBR78" s="287"/>
      <c r="UBS78" s="287"/>
      <c r="UBT78" s="285"/>
      <c r="UBU78" s="287"/>
      <c r="UBV78" s="287"/>
      <c r="UBW78" s="285"/>
      <c r="UBX78" s="287"/>
      <c r="UBY78" s="287"/>
      <c r="UBZ78" s="285"/>
      <c r="UCA78" s="287"/>
      <c r="UCB78" s="287"/>
      <c r="UCC78" s="285"/>
      <c r="UCD78" s="286"/>
      <c r="UCE78" s="286"/>
      <c r="UCF78" s="286"/>
      <c r="UCG78" s="287"/>
      <c r="UCH78" s="287"/>
      <c r="UCI78" s="285"/>
      <c r="UCJ78" s="286"/>
      <c r="UCK78" s="286"/>
      <c r="UCL78" s="286"/>
      <c r="UCM78" s="287"/>
      <c r="UCN78" s="287"/>
      <c r="UCO78" s="285"/>
      <c r="UCP78" s="287"/>
      <c r="UCQ78" s="287"/>
      <c r="UCR78" s="285"/>
      <c r="UCS78" s="286"/>
      <c r="UCT78" s="286"/>
      <c r="UCU78" s="286"/>
      <c r="UCV78" s="286"/>
      <c r="UCW78" s="286"/>
      <c r="UCX78" s="286"/>
      <c r="UCY78" s="163"/>
      <c r="UCZ78" s="154"/>
      <c r="UDA78" s="287"/>
      <c r="UDB78" s="287"/>
      <c r="UDC78" s="285"/>
      <c r="UDD78" s="287"/>
      <c r="UDE78" s="287"/>
      <c r="UDF78" s="285"/>
      <c r="UDG78" s="287"/>
      <c r="UDH78" s="287"/>
      <c r="UDI78" s="285"/>
      <c r="UDJ78" s="287"/>
      <c r="UDK78" s="287"/>
      <c r="UDL78" s="285"/>
      <c r="UDM78" s="287"/>
      <c r="UDN78" s="287"/>
      <c r="UDO78" s="285"/>
      <c r="UDP78" s="287"/>
      <c r="UDQ78" s="287"/>
      <c r="UDR78" s="285"/>
      <c r="UDS78" s="287"/>
      <c r="UDT78" s="287"/>
      <c r="UDU78" s="285"/>
      <c r="UDV78" s="287"/>
      <c r="UDW78" s="287"/>
      <c r="UDX78" s="285"/>
      <c r="UDY78" s="287"/>
      <c r="UDZ78" s="287"/>
      <c r="UEA78" s="285"/>
      <c r="UEB78" s="287"/>
      <c r="UEC78" s="287"/>
      <c r="UED78" s="285"/>
      <c r="UEE78" s="287"/>
      <c r="UEF78" s="287"/>
      <c r="UEG78" s="285"/>
      <c r="UEH78" s="287"/>
      <c r="UEI78" s="287"/>
      <c r="UEJ78" s="285"/>
      <c r="UEK78" s="287"/>
      <c r="UEL78" s="287"/>
      <c r="UEM78" s="285"/>
      <c r="UEN78" s="287"/>
      <c r="UEO78" s="287"/>
      <c r="UEP78" s="285"/>
      <c r="UEQ78" s="287"/>
      <c r="UER78" s="287"/>
      <c r="UES78" s="285"/>
      <c r="UET78" s="287"/>
      <c r="UEU78" s="287"/>
      <c r="UEV78" s="285"/>
      <c r="UEW78" s="287"/>
      <c r="UEX78" s="287"/>
      <c r="UEY78" s="285"/>
      <c r="UEZ78" s="287"/>
      <c r="UFA78" s="287"/>
      <c r="UFB78" s="285"/>
      <c r="UFC78" s="287"/>
      <c r="UFD78" s="287"/>
      <c r="UFE78" s="285"/>
      <c r="UFF78" s="287"/>
      <c r="UFG78" s="287"/>
      <c r="UFH78" s="285"/>
      <c r="UFI78" s="287"/>
      <c r="UFJ78" s="287"/>
      <c r="UFK78" s="285"/>
      <c r="UFL78" s="286"/>
      <c r="UFM78" s="286"/>
      <c r="UFN78" s="286"/>
      <c r="UFO78" s="287"/>
      <c r="UFP78" s="287"/>
      <c r="UFQ78" s="285"/>
      <c r="UFR78" s="286"/>
      <c r="UFS78" s="286"/>
      <c r="UFT78" s="286"/>
      <c r="UFU78" s="287"/>
      <c r="UFV78" s="287"/>
      <c r="UFW78" s="285"/>
      <c r="UFX78" s="287"/>
      <c r="UFY78" s="287"/>
      <c r="UFZ78" s="285"/>
      <c r="UGA78" s="286"/>
      <c r="UGB78" s="286"/>
      <c r="UGC78" s="286"/>
      <c r="UGD78" s="286"/>
      <c r="UGE78" s="286"/>
      <c r="UGF78" s="286"/>
      <c r="UGG78" s="163"/>
      <c r="UGH78" s="154"/>
      <c r="UGI78" s="287"/>
      <c r="UGJ78" s="287"/>
      <c r="UGK78" s="285"/>
      <c r="UGL78" s="287"/>
      <c r="UGM78" s="287"/>
      <c r="UGN78" s="285"/>
      <c r="UGO78" s="287"/>
      <c r="UGP78" s="287"/>
      <c r="UGQ78" s="285"/>
      <c r="UGR78" s="287"/>
      <c r="UGS78" s="287"/>
      <c r="UGT78" s="285"/>
      <c r="UGU78" s="287"/>
      <c r="UGV78" s="287"/>
      <c r="UGW78" s="285"/>
      <c r="UGX78" s="287"/>
      <c r="UGY78" s="287"/>
      <c r="UGZ78" s="285"/>
      <c r="UHA78" s="287"/>
      <c r="UHB78" s="287"/>
      <c r="UHC78" s="285"/>
      <c r="UHD78" s="287"/>
      <c r="UHE78" s="287"/>
      <c r="UHF78" s="285"/>
      <c r="UHG78" s="287"/>
      <c r="UHH78" s="287"/>
      <c r="UHI78" s="285"/>
      <c r="UHJ78" s="287"/>
      <c r="UHK78" s="287"/>
      <c r="UHL78" s="285"/>
      <c r="UHM78" s="287"/>
      <c r="UHN78" s="287"/>
      <c r="UHO78" s="285"/>
      <c r="UHP78" s="287"/>
      <c r="UHQ78" s="287"/>
      <c r="UHR78" s="285"/>
      <c r="UHS78" s="287"/>
      <c r="UHT78" s="287"/>
      <c r="UHU78" s="285"/>
      <c r="UHV78" s="287"/>
      <c r="UHW78" s="287"/>
      <c r="UHX78" s="285"/>
      <c r="UHY78" s="287"/>
      <c r="UHZ78" s="287"/>
      <c r="UIA78" s="285"/>
      <c r="UIB78" s="287"/>
      <c r="UIC78" s="287"/>
      <c r="UID78" s="285"/>
      <c r="UIE78" s="287"/>
      <c r="UIF78" s="287"/>
      <c r="UIG78" s="285"/>
      <c r="UIH78" s="287"/>
      <c r="UII78" s="287"/>
      <c r="UIJ78" s="285"/>
      <c r="UIK78" s="287"/>
      <c r="UIL78" s="287"/>
      <c r="UIM78" s="285"/>
      <c r="UIN78" s="287"/>
      <c r="UIO78" s="287"/>
      <c r="UIP78" s="285"/>
      <c r="UIQ78" s="287"/>
      <c r="UIR78" s="287"/>
      <c r="UIS78" s="285"/>
      <c r="UIT78" s="286"/>
      <c r="UIU78" s="286"/>
      <c r="UIV78" s="286"/>
      <c r="UIW78" s="287"/>
      <c r="UIX78" s="287"/>
      <c r="UIY78" s="285"/>
      <c r="UIZ78" s="286"/>
      <c r="UJA78" s="286"/>
      <c r="UJB78" s="286"/>
      <c r="UJC78" s="287"/>
      <c r="UJD78" s="287"/>
      <c r="UJE78" s="285"/>
      <c r="UJF78" s="287"/>
      <c r="UJG78" s="287"/>
      <c r="UJH78" s="285"/>
      <c r="UJI78" s="286"/>
      <c r="UJJ78" s="286"/>
      <c r="UJK78" s="286"/>
      <c r="UJL78" s="286"/>
      <c r="UJM78" s="286"/>
      <c r="UJN78" s="286"/>
      <c r="UJO78" s="163"/>
      <c r="UJP78" s="154"/>
      <c r="UJQ78" s="287"/>
      <c r="UJR78" s="287"/>
      <c r="UJS78" s="285"/>
      <c r="UJT78" s="287"/>
      <c r="UJU78" s="287"/>
      <c r="UJV78" s="285"/>
      <c r="UJW78" s="287"/>
      <c r="UJX78" s="287"/>
      <c r="UJY78" s="285"/>
      <c r="UJZ78" s="287"/>
      <c r="UKA78" s="287"/>
      <c r="UKB78" s="285"/>
      <c r="UKC78" s="287"/>
      <c r="UKD78" s="287"/>
      <c r="UKE78" s="285"/>
      <c r="UKF78" s="287"/>
      <c r="UKG78" s="287"/>
      <c r="UKH78" s="285"/>
      <c r="UKI78" s="287"/>
      <c r="UKJ78" s="287"/>
      <c r="UKK78" s="285"/>
      <c r="UKL78" s="287"/>
      <c r="UKM78" s="287"/>
      <c r="UKN78" s="285"/>
      <c r="UKO78" s="287"/>
      <c r="UKP78" s="287"/>
      <c r="UKQ78" s="285"/>
      <c r="UKR78" s="287"/>
      <c r="UKS78" s="287"/>
      <c r="UKT78" s="285"/>
      <c r="UKU78" s="287"/>
      <c r="UKV78" s="287"/>
      <c r="UKW78" s="285"/>
      <c r="UKX78" s="287"/>
      <c r="UKY78" s="287"/>
      <c r="UKZ78" s="285"/>
      <c r="ULA78" s="287"/>
      <c r="ULB78" s="287"/>
      <c r="ULC78" s="285"/>
      <c r="ULD78" s="287"/>
      <c r="ULE78" s="287"/>
      <c r="ULF78" s="285"/>
      <c r="ULG78" s="287"/>
      <c r="ULH78" s="287"/>
      <c r="ULI78" s="285"/>
      <c r="ULJ78" s="287"/>
      <c r="ULK78" s="287"/>
      <c r="ULL78" s="285"/>
      <c r="ULM78" s="287"/>
      <c r="ULN78" s="287"/>
      <c r="ULO78" s="285"/>
      <c r="ULP78" s="287"/>
      <c r="ULQ78" s="287"/>
      <c r="ULR78" s="285"/>
      <c r="ULS78" s="287"/>
      <c r="ULT78" s="287"/>
      <c r="ULU78" s="285"/>
      <c r="ULV78" s="287"/>
      <c r="ULW78" s="287"/>
      <c r="ULX78" s="285"/>
      <c r="ULY78" s="287"/>
      <c r="ULZ78" s="287"/>
      <c r="UMA78" s="285"/>
      <c r="UMB78" s="286"/>
      <c r="UMC78" s="286"/>
      <c r="UMD78" s="286"/>
      <c r="UME78" s="287"/>
      <c r="UMF78" s="287"/>
      <c r="UMG78" s="285"/>
      <c r="UMH78" s="286"/>
      <c r="UMI78" s="286"/>
      <c r="UMJ78" s="286"/>
      <c r="UMK78" s="287"/>
      <c r="UML78" s="287"/>
      <c r="UMM78" s="285"/>
      <c r="UMN78" s="287"/>
      <c r="UMO78" s="287"/>
      <c r="UMP78" s="285"/>
      <c r="UMQ78" s="286"/>
      <c r="UMR78" s="286"/>
      <c r="UMS78" s="286"/>
      <c r="UMT78" s="286"/>
      <c r="UMU78" s="286"/>
      <c r="UMV78" s="286"/>
      <c r="UMW78" s="163"/>
      <c r="UMX78" s="154"/>
      <c r="UMY78" s="287"/>
      <c r="UMZ78" s="287"/>
      <c r="UNA78" s="285"/>
      <c r="UNB78" s="287"/>
      <c r="UNC78" s="287"/>
      <c r="UND78" s="285"/>
      <c r="UNE78" s="287"/>
      <c r="UNF78" s="287"/>
      <c r="UNG78" s="285"/>
      <c r="UNH78" s="287"/>
      <c r="UNI78" s="287"/>
      <c r="UNJ78" s="285"/>
      <c r="UNK78" s="287"/>
      <c r="UNL78" s="287"/>
      <c r="UNM78" s="285"/>
      <c r="UNN78" s="287"/>
      <c r="UNO78" s="287"/>
      <c r="UNP78" s="285"/>
      <c r="UNQ78" s="287"/>
      <c r="UNR78" s="287"/>
      <c r="UNS78" s="285"/>
      <c r="UNT78" s="287"/>
      <c r="UNU78" s="287"/>
      <c r="UNV78" s="285"/>
      <c r="UNW78" s="287"/>
      <c r="UNX78" s="287"/>
      <c r="UNY78" s="285"/>
      <c r="UNZ78" s="287"/>
      <c r="UOA78" s="287"/>
      <c r="UOB78" s="285"/>
      <c r="UOC78" s="287"/>
      <c r="UOD78" s="287"/>
      <c r="UOE78" s="285"/>
      <c r="UOF78" s="287"/>
      <c r="UOG78" s="287"/>
      <c r="UOH78" s="285"/>
      <c r="UOI78" s="287"/>
      <c r="UOJ78" s="287"/>
      <c r="UOK78" s="285"/>
      <c r="UOL78" s="287"/>
      <c r="UOM78" s="287"/>
      <c r="UON78" s="285"/>
      <c r="UOO78" s="287"/>
      <c r="UOP78" s="287"/>
      <c r="UOQ78" s="285"/>
      <c r="UOR78" s="287"/>
      <c r="UOS78" s="287"/>
      <c r="UOT78" s="285"/>
      <c r="UOU78" s="287"/>
      <c r="UOV78" s="287"/>
      <c r="UOW78" s="285"/>
      <c r="UOX78" s="287"/>
      <c r="UOY78" s="287"/>
      <c r="UOZ78" s="285"/>
      <c r="UPA78" s="287"/>
      <c r="UPB78" s="287"/>
      <c r="UPC78" s="285"/>
      <c r="UPD78" s="287"/>
      <c r="UPE78" s="287"/>
      <c r="UPF78" s="285"/>
      <c r="UPG78" s="287"/>
      <c r="UPH78" s="287"/>
      <c r="UPI78" s="285"/>
      <c r="UPJ78" s="286"/>
      <c r="UPK78" s="286"/>
      <c r="UPL78" s="286"/>
      <c r="UPM78" s="287"/>
      <c r="UPN78" s="287"/>
      <c r="UPO78" s="285"/>
      <c r="UPP78" s="286"/>
      <c r="UPQ78" s="286"/>
      <c r="UPR78" s="286"/>
      <c r="UPS78" s="287"/>
      <c r="UPT78" s="287"/>
      <c r="UPU78" s="285"/>
      <c r="UPV78" s="287"/>
      <c r="UPW78" s="287"/>
      <c r="UPX78" s="285"/>
      <c r="UPY78" s="286"/>
      <c r="UPZ78" s="286"/>
      <c r="UQA78" s="286"/>
      <c r="UQB78" s="286"/>
      <c r="UQC78" s="286"/>
      <c r="UQD78" s="286"/>
      <c r="UQE78" s="163"/>
      <c r="UQF78" s="154"/>
      <c r="UQG78" s="287"/>
      <c r="UQH78" s="287"/>
      <c r="UQI78" s="285"/>
      <c r="UQJ78" s="287"/>
      <c r="UQK78" s="287"/>
      <c r="UQL78" s="285"/>
      <c r="UQM78" s="287"/>
      <c r="UQN78" s="287"/>
      <c r="UQO78" s="285"/>
      <c r="UQP78" s="287"/>
      <c r="UQQ78" s="287"/>
      <c r="UQR78" s="285"/>
      <c r="UQS78" s="287"/>
      <c r="UQT78" s="287"/>
      <c r="UQU78" s="285"/>
      <c r="UQV78" s="287"/>
      <c r="UQW78" s="287"/>
      <c r="UQX78" s="285"/>
      <c r="UQY78" s="287"/>
      <c r="UQZ78" s="287"/>
      <c r="URA78" s="285"/>
      <c r="URB78" s="287"/>
      <c r="URC78" s="287"/>
      <c r="URD78" s="285"/>
      <c r="URE78" s="287"/>
      <c r="URF78" s="287"/>
      <c r="URG78" s="285"/>
      <c r="URH78" s="287"/>
      <c r="URI78" s="287"/>
      <c r="URJ78" s="285"/>
      <c r="URK78" s="287"/>
      <c r="URL78" s="287"/>
      <c r="URM78" s="285"/>
      <c r="URN78" s="287"/>
      <c r="URO78" s="287"/>
      <c r="URP78" s="285"/>
      <c r="URQ78" s="287"/>
      <c r="URR78" s="287"/>
      <c r="URS78" s="285"/>
      <c r="URT78" s="287"/>
      <c r="URU78" s="287"/>
      <c r="URV78" s="285"/>
      <c r="URW78" s="287"/>
      <c r="URX78" s="287"/>
      <c r="URY78" s="285"/>
      <c r="URZ78" s="287"/>
      <c r="USA78" s="287"/>
      <c r="USB78" s="285"/>
      <c r="USC78" s="287"/>
      <c r="USD78" s="287"/>
      <c r="USE78" s="285"/>
      <c r="USF78" s="287"/>
      <c r="USG78" s="287"/>
      <c r="USH78" s="285"/>
      <c r="USI78" s="287"/>
      <c r="USJ78" s="287"/>
      <c r="USK78" s="285"/>
      <c r="USL78" s="287"/>
      <c r="USM78" s="287"/>
      <c r="USN78" s="285"/>
      <c r="USO78" s="287"/>
      <c r="USP78" s="287"/>
      <c r="USQ78" s="285"/>
      <c r="USR78" s="286"/>
      <c r="USS78" s="286"/>
      <c r="UST78" s="286"/>
      <c r="USU78" s="287"/>
      <c r="USV78" s="287"/>
      <c r="USW78" s="285"/>
      <c r="USX78" s="286"/>
      <c r="USY78" s="286"/>
      <c r="USZ78" s="286"/>
      <c r="UTA78" s="287"/>
      <c r="UTB78" s="287"/>
      <c r="UTC78" s="285"/>
      <c r="UTD78" s="287"/>
      <c r="UTE78" s="287"/>
      <c r="UTF78" s="285"/>
      <c r="UTG78" s="286"/>
      <c r="UTH78" s="286"/>
      <c r="UTI78" s="286"/>
      <c r="UTJ78" s="286"/>
      <c r="UTK78" s="286"/>
      <c r="UTL78" s="286"/>
      <c r="UTM78" s="163"/>
      <c r="UTN78" s="154"/>
      <c r="UTO78" s="287"/>
      <c r="UTP78" s="287"/>
      <c r="UTQ78" s="285"/>
      <c r="UTR78" s="287"/>
      <c r="UTS78" s="287"/>
      <c r="UTT78" s="285"/>
      <c r="UTU78" s="287"/>
      <c r="UTV78" s="287"/>
      <c r="UTW78" s="285"/>
      <c r="UTX78" s="287"/>
      <c r="UTY78" s="287"/>
      <c r="UTZ78" s="285"/>
      <c r="UUA78" s="287"/>
      <c r="UUB78" s="287"/>
      <c r="UUC78" s="285"/>
      <c r="UUD78" s="287"/>
      <c r="UUE78" s="287"/>
      <c r="UUF78" s="285"/>
      <c r="UUG78" s="287"/>
      <c r="UUH78" s="287"/>
      <c r="UUI78" s="285"/>
      <c r="UUJ78" s="287"/>
      <c r="UUK78" s="287"/>
      <c r="UUL78" s="285"/>
      <c r="UUM78" s="287"/>
      <c r="UUN78" s="287"/>
      <c r="UUO78" s="285"/>
      <c r="UUP78" s="287"/>
      <c r="UUQ78" s="287"/>
      <c r="UUR78" s="285"/>
      <c r="UUS78" s="287"/>
      <c r="UUT78" s="287"/>
      <c r="UUU78" s="285"/>
      <c r="UUV78" s="287"/>
      <c r="UUW78" s="287"/>
      <c r="UUX78" s="285"/>
      <c r="UUY78" s="287"/>
      <c r="UUZ78" s="287"/>
      <c r="UVA78" s="285"/>
      <c r="UVB78" s="287"/>
      <c r="UVC78" s="287"/>
      <c r="UVD78" s="285"/>
      <c r="UVE78" s="287"/>
      <c r="UVF78" s="287"/>
      <c r="UVG78" s="285"/>
      <c r="UVH78" s="287"/>
      <c r="UVI78" s="287"/>
      <c r="UVJ78" s="285"/>
      <c r="UVK78" s="287"/>
      <c r="UVL78" s="287"/>
      <c r="UVM78" s="285"/>
      <c r="UVN78" s="287"/>
      <c r="UVO78" s="287"/>
      <c r="UVP78" s="285"/>
      <c r="UVQ78" s="287"/>
      <c r="UVR78" s="287"/>
      <c r="UVS78" s="285"/>
      <c r="UVT78" s="287"/>
      <c r="UVU78" s="287"/>
      <c r="UVV78" s="285"/>
      <c r="UVW78" s="287"/>
      <c r="UVX78" s="287"/>
      <c r="UVY78" s="285"/>
      <c r="UVZ78" s="286"/>
      <c r="UWA78" s="286"/>
      <c r="UWB78" s="286"/>
      <c r="UWC78" s="287"/>
      <c r="UWD78" s="287"/>
      <c r="UWE78" s="285"/>
      <c r="UWF78" s="286"/>
      <c r="UWG78" s="286"/>
      <c r="UWH78" s="286"/>
      <c r="UWI78" s="287"/>
      <c r="UWJ78" s="287"/>
      <c r="UWK78" s="285"/>
      <c r="UWL78" s="287"/>
      <c r="UWM78" s="287"/>
      <c r="UWN78" s="285"/>
      <c r="UWO78" s="286"/>
      <c r="UWP78" s="286"/>
      <c r="UWQ78" s="286"/>
      <c r="UWR78" s="286"/>
      <c r="UWS78" s="286"/>
      <c r="UWT78" s="286"/>
      <c r="UWU78" s="163"/>
      <c r="UWV78" s="154"/>
      <c r="UWW78" s="287"/>
      <c r="UWX78" s="287"/>
      <c r="UWY78" s="285"/>
      <c r="UWZ78" s="287"/>
      <c r="UXA78" s="287"/>
      <c r="UXB78" s="285"/>
      <c r="UXC78" s="287"/>
      <c r="UXD78" s="287"/>
      <c r="UXE78" s="285"/>
      <c r="UXF78" s="287"/>
      <c r="UXG78" s="287"/>
      <c r="UXH78" s="285"/>
      <c r="UXI78" s="287"/>
      <c r="UXJ78" s="287"/>
      <c r="UXK78" s="285"/>
      <c r="UXL78" s="287"/>
      <c r="UXM78" s="287"/>
      <c r="UXN78" s="285"/>
      <c r="UXO78" s="287"/>
      <c r="UXP78" s="287"/>
      <c r="UXQ78" s="285"/>
      <c r="UXR78" s="287"/>
      <c r="UXS78" s="287"/>
      <c r="UXT78" s="285"/>
      <c r="UXU78" s="287"/>
      <c r="UXV78" s="287"/>
      <c r="UXW78" s="285"/>
      <c r="UXX78" s="287"/>
      <c r="UXY78" s="287"/>
      <c r="UXZ78" s="285"/>
      <c r="UYA78" s="287"/>
      <c r="UYB78" s="287"/>
      <c r="UYC78" s="285"/>
      <c r="UYD78" s="287"/>
      <c r="UYE78" s="287"/>
      <c r="UYF78" s="285"/>
      <c r="UYG78" s="287"/>
      <c r="UYH78" s="287"/>
      <c r="UYI78" s="285"/>
      <c r="UYJ78" s="287"/>
      <c r="UYK78" s="287"/>
      <c r="UYL78" s="285"/>
      <c r="UYM78" s="287"/>
      <c r="UYN78" s="287"/>
      <c r="UYO78" s="285"/>
      <c r="UYP78" s="287"/>
      <c r="UYQ78" s="287"/>
      <c r="UYR78" s="285"/>
      <c r="UYS78" s="287"/>
      <c r="UYT78" s="287"/>
      <c r="UYU78" s="285"/>
      <c r="UYV78" s="287"/>
      <c r="UYW78" s="287"/>
      <c r="UYX78" s="285"/>
      <c r="UYY78" s="287"/>
      <c r="UYZ78" s="287"/>
      <c r="UZA78" s="285"/>
      <c r="UZB78" s="287"/>
      <c r="UZC78" s="287"/>
      <c r="UZD78" s="285"/>
      <c r="UZE78" s="287"/>
      <c r="UZF78" s="287"/>
      <c r="UZG78" s="285"/>
      <c r="UZH78" s="286"/>
      <c r="UZI78" s="286"/>
      <c r="UZJ78" s="286"/>
      <c r="UZK78" s="287"/>
      <c r="UZL78" s="287"/>
      <c r="UZM78" s="285"/>
      <c r="UZN78" s="286"/>
      <c r="UZO78" s="286"/>
      <c r="UZP78" s="286"/>
      <c r="UZQ78" s="287"/>
      <c r="UZR78" s="287"/>
      <c r="UZS78" s="285"/>
      <c r="UZT78" s="287"/>
      <c r="UZU78" s="287"/>
      <c r="UZV78" s="285"/>
      <c r="UZW78" s="286"/>
      <c r="UZX78" s="286"/>
      <c r="UZY78" s="286"/>
      <c r="UZZ78" s="286"/>
      <c r="VAA78" s="286"/>
      <c r="VAB78" s="286"/>
      <c r="VAC78" s="163"/>
      <c r="VAD78" s="154"/>
      <c r="VAE78" s="287"/>
      <c r="VAF78" s="287"/>
      <c r="VAG78" s="285"/>
      <c r="VAH78" s="287"/>
      <c r="VAI78" s="287"/>
      <c r="VAJ78" s="285"/>
      <c r="VAK78" s="287"/>
      <c r="VAL78" s="287"/>
      <c r="VAM78" s="285"/>
      <c r="VAN78" s="287"/>
      <c r="VAO78" s="287"/>
      <c r="VAP78" s="285"/>
      <c r="VAQ78" s="287"/>
      <c r="VAR78" s="287"/>
      <c r="VAS78" s="285"/>
      <c r="VAT78" s="287"/>
      <c r="VAU78" s="287"/>
      <c r="VAV78" s="285"/>
      <c r="VAW78" s="287"/>
      <c r="VAX78" s="287"/>
      <c r="VAY78" s="285"/>
      <c r="VAZ78" s="287"/>
      <c r="VBA78" s="287"/>
      <c r="VBB78" s="285"/>
      <c r="VBC78" s="287"/>
      <c r="VBD78" s="287"/>
      <c r="VBE78" s="285"/>
      <c r="VBF78" s="287"/>
      <c r="VBG78" s="287"/>
      <c r="VBH78" s="285"/>
      <c r="VBI78" s="287"/>
      <c r="VBJ78" s="287"/>
      <c r="VBK78" s="285"/>
      <c r="VBL78" s="287"/>
      <c r="VBM78" s="287"/>
      <c r="VBN78" s="285"/>
      <c r="VBO78" s="287"/>
      <c r="VBP78" s="287"/>
      <c r="VBQ78" s="285"/>
      <c r="VBR78" s="287"/>
      <c r="VBS78" s="287"/>
      <c r="VBT78" s="285"/>
      <c r="VBU78" s="287"/>
      <c r="VBV78" s="287"/>
      <c r="VBW78" s="285"/>
      <c r="VBX78" s="287"/>
      <c r="VBY78" s="287"/>
      <c r="VBZ78" s="285"/>
      <c r="VCA78" s="287"/>
      <c r="VCB78" s="287"/>
      <c r="VCC78" s="285"/>
      <c r="VCD78" s="287"/>
      <c r="VCE78" s="287"/>
      <c r="VCF78" s="285"/>
      <c r="VCG78" s="287"/>
      <c r="VCH78" s="287"/>
      <c r="VCI78" s="285"/>
      <c r="VCJ78" s="287"/>
      <c r="VCK78" s="287"/>
      <c r="VCL78" s="285"/>
      <c r="VCM78" s="287"/>
      <c r="VCN78" s="287"/>
      <c r="VCO78" s="285"/>
      <c r="VCP78" s="286"/>
      <c r="VCQ78" s="286"/>
      <c r="VCR78" s="286"/>
      <c r="VCS78" s="287"/>
      <c r="VCT78" s="287"/>
      <c r="VCU78" s="285"/>
      <c r="VCV78" s="286"/>
      <c r="VCW78" s="286"/>
      <c r="VCX78" s="286"/>
      <c r="VCY78" s="287"/>
      <c r="VCZ78" s="287"/>
      <c r="VDA78" s="285"/>
      <c r="VDB78" s="287"/>
      <c r="VDC78" s="287"/>
      <c r="VDD78" s="285"/>
      <c r="VDE78" s="286"/>
      <c r="VDF78" s="286"/>
      <c r="VDG78" s="286"/>
      <c r="VDH78" s="286"/>
      <c r="VDI78" s="286"/>
      <c r="VDJ78" s="286"/>
      <c r="VDK78" s="163"/>
      <c r="VDL78" s="154"/>
      <c r="VDM78" s="287"/>
      <c r="VDN78" s="287"/>
      <c r="VDO78" s="285"/>
      <c r="VDP78" s="287"/>
      <c r="VDQ78" s="287"/>
      <c r="VDR78" s="285"/>
      <c r="VDS78" s="287"/>
      <c r="VDT78" s="287"/>
      <c r="VDU78" s="285"/>
      <c r="VDV78" s="287"/>
      <c r="VDW78" s="287"/>
      <c r="VDX78" s="285"/>
      <c r="VDY78" s="287"/>
      <c r="VDZ78" s="287"/>
      <c r="VEA78" s="285"/>
      <c r="VEB78" s="287"/>
      <c r="VEC78" s="287"/>
      <c r="VED78" s="285"/>
      <c r="VEE78" s="287"/>
      <c r="VEF78" s="287"/>
      <c r="VEG78" s="285"/>
      <c r="VEH78" s="287"/>
      <c r="VEI78" s="287"/>
      <c r="VEJ78" s="285"/>
      <c r="VEK78" s="287"/>
      <c r="VEL78" s="287"/>
      <c r="VEM78" s="285"/>
      <c r="VEN78" s="287"/>
      <c r="VEO78" s="287"/>
      <c r="VEP78" s="285"/>
      <c r="VEQ78" s="287"/>
      <c r="VER78" s="287"/>
      <c r="VES78" s="285"/>
      <c r="VET78" s="287"/>
      <c r="VEU78" s="287"/>
      <c r="VEV78" s="285"/>
      <c r="VEW78" s="287"/>
      <c r="VEX78" s="287"/>
      <c r="VEY78" s="285"/>
      <c r="VEZ78" s="287"/>
      <c r="VFA78" s="287"/>
      <c r="VFB78" s="285"/>
      <c r="VFC78" s="287"/>
      <c r="VFD78" s="287"/>
      <c r="VFE78" s="285"/>
      <c r="VFF78" s="287"/>
      <c r="VFG78" s="287"/>
      <c r="VFH78" s="285"/>
      <c r="VFI78" s="287"/>
      <c r="VFJ78" s="287"/>
      <c r="VFK78" s="285"/>
      <c r="VFL78" s="287"/>
      <c r="VFM78" s="287"/>
      <c r="VFN78" s="285"/>
      <c r="VFO78" s="287"/>
      <c r="VFP78" s="287"/>
      <c r="VFQ78" s="285"/>
      <c r="VFR78" s="287"/>
      <c r="VFS78" s="287"/>
      <c r="VFT78" s="285"/>
      <c r="VFU78" s="287"/>
      <c r="VFV78" s="287"/>
      <c r="VFW78" s="285"/>
      <c r="VFX78" s="286"/>
      <c r="VFY78" s="286"/>
      <c r="VFZ78" s="286"/>
      <c r="VGA78" s="287"/>
      <c r="VGB78" s="287"/>
      <c r="VGC78" s="285"/>
      <c r="VGD78" s="286"/>
      <c r="VGE78" s="286"/>
      <c r="VGF78" s="286"/>
      <c r="VGG78" s="287"/>
      <c r="VGH78" s="287"/>
      <c r="VGI78" s="285"/>
      <c r="VGJ78" s="287"/>
      <c r="VGK78" s="287"/>
      <c r="VGL78" s="285"/>
      <c r="VGM78" s="286"/>
      <c r="VGN78" s="286"/>
      <c r="VGO78" s="286"/>
      <c r="VGP78" s="286"/>
      <c r="VGQ78" s="286"/>
      <c r="VGR78" s="286"/>
      <c r="VGS78" s="163"/>
      <c r="VGT78" s="154"/>
      <c r="VGU78" s="287"/>
      <c r="VGV78" s="287"/>
      <c r="VGW78" s="285"/>
      <c r="VGX78" s="287"/>
      <c r="VGY78" s="287"/>
      <c r="VGZ78" s="285"/>
      <c r="VHA78" s="287"/>
      <c r="VHB78" s="287"/>
      <c r="VHC78" s="285"/>
      <c r="VHD78" s="287"/>
      <c r="VHE78" s="287"/>
      <c r="VHF78" s="285"/>
      <c r="VHG78" s="287"/>
      <c r="VHH78" s="287"/>
      <c r="VHI78" s="285"/>
      <c r="VHJ78" s="287"/>
      <c r="VHK78" s="287"/>
      <c r="VHL78" s="285"/>
      <c r="VHM78" s="287"/>
      <c r="VHN78" s="287"/>
      <c r="VHO78" s="285"/>
      <c r="VHP78" s="287"/>
      <c r="VHQ78" s="287"/>
      <c r="VHR78" s="285"/>
      <c r="VHS78" s="287"/>
      <c r="VHT78" s="287"/>
      <c r="VHU78" s="285"/>
      <c r="VHV78" s="287"/>
      <c r="VHW78" s="287"/>
      <c r="VHX78" s="285"/>
      <c r="VHY78" s="287"/>
      <c r="VHZ78" s="287"/>
      <c r="VIA78" s="285"/>
      <c r="VIB78" s="287"/>
      <c r="VIC78" s="287"/>
      <c r="VID78" s="285"/>
      <c r="VIE78" s="287"/>
      <c r="VIF78" s="287"/>
      <c r="VIG78" s="285"/>
      <c r="VIH78" s="287"/>
      <c r="VII78" s="287"/>
      <c r="VIJ78" s="285"/>
      <c r="VIK78" s="287"/>
      <c r="VIL78" s="287"/>
      <c r="VIM78" s="285"/>
      <c r="VIN78" s="287"/>
      <c r="VIO78" s="287"/>
      <c r="VIP78" s="285"/>
      <c r="VIQ78" s="287"/>
      <c r="VIR78" s="287"/>
      <c r="VIS78" s="285"/>
      <c r="VIT78" s="287"/>
      <c r="VIU78" s="287"/>
      <c r="VIV78" s="285"/>
      <c r="VIW78" s="287"/>
      <c r="VIX78" s="287"/>
      <c r="VIY78" s="285"/>
      <c r="VIZ78" s="287"/>
      <c r="VJA78" s="287"/>
      <c r="VJB78" s="285"/>
      <c r="VJC78" s="287"/>
      <c r="VJD78" s="287"/>
      <c r="VJE78" s="285"/>
      <c r="VJF78" s="286"/>
      <c r="VJG78" s="286"/>
      <c r="VJH78" s="286"/>
      <c r="VJI78" s="287"/>
      <c r="VJJ78" s="287"/>
      <c r="VJK78" s="285"/>
      <c r="VJL78" s="286"/>
      <c r="VJM78" s="286"/>
      <c r="VJN78" s="286"/>
      <c r="VJO78" s="287"/>
      <c r="VJP78" s="287"/>
      <c r="VJQ78" s="285"/>
      <c r="VJR78" s="287"/>
      <c r="VJS78" s="287"/>
      <c r="VJT78" s="285"/>
      <c r="VJU78" s="286"/>
      <c r="VJV78" s="286"/>
      <c r="VJW78" s="286"/>
      <c r="VJX78" s="286"/>
      <c r="VJY78" s="286"/>
      <c r="VJZ78" s="286"/>
      <c r="VKA78" s="163"/>
      <c r="VKB78" s="154"/>
      <c r="VKC78" s="287"/>
      <c r="VKD78" s="287"/>
      <c r="VKE78" s="285"/>
      <c r="VKF78" s="287"/>
      <c r="VKG78" s="287"/>
      <c r="VKH78" s="285"/>
      <c r="VKI78" s="287"/>
      <c r="VKJ78" s="287"/>
      <c r="VKK78" s="285"/>
      <c r="VKL78" s="287"/>
      <c r="VKM78" s="287"/>
      <c r="VKN78" s="285"/>
      <c r="VKO78" s="287"/>
      <c r="VKP78" s="287"/>
      <c r="VKQ78" s="285"/>
      <c r="VKR78" s="287"/>
      <c r="VKS78" s="287"/>
      <c r="VKT78" s="285"/>
      <c r="VKU78" s="287"/>
      <c r="VKV78" s="287"/>
      <c r="VKW78" s="285"/>
      <c r="VKX78" s="287"/>
      <c r="VKY78" s="287"/>
      <c r="VKZ78" s="285"/>
      <c r="VLA78" s="287"/>
      <c r="VLB78" s="287"/>
      <c r="VLC78" s="285"/>
      <c r="VLD78" s="287"/>
      <c r="VLE78" s="287"/>
      <c r="VLF78" s="285"/>
      <c r="VLG78" s="287"/>
      <c r="VLH78" s="287"/>
      <c r="VLI78" s="285"/>
      <c r="VLJ78" s="287"/>
      <c r="VLK78" s="287"/>
      <c r="VLL78" s="285"/>
      <c r="VLM78" s="287"/>
      <c r="VLN78" s="287"/>
      <c r="VLO78" s="285"/>
      <c r="VLP78" s="287"/>
      <c r="VLQ78" s="287"/>
      <c r="VLR78" s="285"/>
      <c r="VLS78" s="287"/>
      <c r="VLT78" s="287"/>
      <c r="VLU78" s="285"/>
      <c r="VLV78" s="287"/>
      <c r="VLW78" s="287"/>
      <c r="VLX78" s="285"/>
      <c r="VLY78" s="287"/>
      <c r="VLZ78" s="287"/>
      <c r="VMA78" s="285"/>
      <c r="VMB78" s="287"/>
      <c r="VMC78" s="287"/>
      <c r="VMD78" s="285"/>
      <c r="VME78" s="287"/>
      <c r="VMF78" s="287"/>
      <c r="VMG78" s="285"/>
      <c r="VMH78" s="287"/>
      <c r="VMI78" s="287"/>
      <c r="VMJ78" s="285"/>
      <c r="VMK78" s="287"/>
      <c r="VML78" s="287"/>
      <c r="VMM78" s="285"/>
      <c r="VMN78" s="286"/>
      <c r="VMO78" s="286"/>
      <c r="VMP78" s="286"/>
      <c r="VMQ78" s="287"/>
      <c r="VMR78" s="287"/>
      <c r="VMS78" s="285"/>
      <c r="VMT78" s="286"/>
      <c r="VMU78" s="286"/>
      <c r="VMV78" s="286"/>
      <c r="VMW78" s="287"/>
      <c r="VMX78" s="287"/>
      <c r="VMY78" s="285"/>
      <c r="VMZ78" s="287"/>
      <c r="VNA78" s="287"/>
      <c r="VNB78" s="285"/>
      <c r="VNC78" s="286"/>
      <c r="VND78" s="286"/>
      <c r="VNE78" s="286"/>
      <c r="VNF78" s="286"/>
      <c r="VNG78" s="286"/>
      <c r="VNH78" s="286"/>
      <c r="VNI78" s="163"/>
      <c r="VNJ78" s="154"/>
      <c r="VNK78" s="287"/>
      <c r="VNL78" s="287"/>
      <c r="VNM78" s="285"/>
      <c r="VNN78" s="287"/>
      <c r="VNO78" s="287"/>
      <c r="VNP78" s="285"/>
      <c r="VNQ78" s="287"/>
      <c r="VNR78" s="287"/>
      <c r="VNS78" s="285"/>
      <c r="VNT78" s="287"/>
      <c r="VNU78" s="287"/>
      <c r="VNV78" s="285"/>
      <c r="VNW78" s="287"/>
      <c r="VNX78" s="287"/>
      <c r="VNY78" s="285"/>
      <c r="VNZ78" s="287"/>
      <c r="VOA78" s="287"/>
      <c r="VOB78" s="285"/>
      <c r="VOC78" s="287"/>
      <c r="VOD78" s="287"/>
      <c r="VOE78" s="285"/>
      <c r="VOF78" s="287"/>
      <c r="VOG78" s="287"/>
      <c r="VOH78" s="285"/>
      <c r="VOI78" s="287"/>
      <c r="VOJ78" s="287"/>
      <c r="VOK78" s="285"/>
      <c r="VOL78" s="287"/>
      <c r="VOM78" s="287"/>
      <c r="VON78" s="285"/>
      <c r="VOO78" s="287"/>
      <c r="VOP78" s="287"/>
      <c r="VOQ78" s="285"/>
      <c r="VOR78" s="287"/>
      <c r="VOS78" s="287"/>
      <c r="VOT78" s="285"/>
      <c r="VOU78" s="287"/>
      <c r="VOV78" s="287"/>
      <c r="VOW78" s="285"/>
      <c r="VOX78" s="287"/>
      <c r="VOY78" s="287"/>
      <c r="VOZ78" s="285"/>
      <c r="VPA78" s="287"/>
      <c r="VPB78" s="287"/>
      <c r="VPC78" s="285"/>
      <c r="VPD78" s="287"/>
      <c r="VPE78" s="287"/>
      <c r="VPF78" s="285"/>
      <c r="VPG78" s="287"/>
      <c r="VPH78" s="287"/>
      <c r="VPI78" s="285"/>
      <c r="VPJ78" s="287"/>
      <c r="VPK78" s="287"/>
      <c r="VPL78" s="285"/>
      <c r="VPM78" s="287"/>
      <c r="VPN78" s="287"/>
      <c r="VPO78" s="285"/>
      <c r="VPP78" s="287"/>
      <c r="VPQ78" s="287"/>
      <c r="VPR78" s="285"/>
      <c r="VPS78" s="287"/>
      <c r="VPT78" s="287"/>
      <c r="VPU78" s="285"/>
      <c r="VPV78" s="286"/>
      <c r="VPW78" s="286"/>
      <c r="VPX78" s="286"/>
      <c r="VPY78" s="287"/>
      <c r="VPZ78" s="287"/>
      <c r="VQA78" s="285"/>
      <c r="VQB78" s="286"/>
      <c r="VQC78" s="286"/>
      <c r="VQD78" s="286"/>
      <c r="VQE78" s="287"/>
      <c r="VQF78" s="287"/>
      <c r="VQG78" s="285"/>
      <c r="VQH78" s="287"/>
      <c r="VQI78" s="287"/>
      <c r="VQJ78" s="285"/>
      <c r="VQK78" s="286"/>
      <c r="VQL78" s="286"/>
      <c r="VQM78" s="286"/>
      <c r="VQN78" s="286"/>
      <c r="VQO78" s="286"/>
      <c r="VQP78" s="286"/>
      <c r="VQQ78" s="163"/>
      <c r="VQR78" s="154"/>
      <c r="VQS78" s="287"/>
      <c r="VQT78" s="287"/>
      <c r="VQU78" s="285"/>
      <c r="VQV78" s="287"/>
      <c r="VQW78" s="287"/>
      <c r="VQX78" s="285"/>
      <c r="VQY78" s="287"/>
      <c r="VQZ78" s="287"/>
      <c r="VRA78" s="285"/>
      <c r="VRB78" s="287"/>
      <c r="VRC78" s="287"/>
      <c r="VRD78" s="285"/>
      <c r="VRE78" s="287"/>
      <c r="VRF78" s="287"/>
      <c r="VRG78" s="285"/>
      <c r="VRH78" s="287"/>
      <c r="VRI78" s="287"/>
      <c r="VRJ78" s="285"/>
      <c r="VRK78" s="287"/>
      <c r="VRL78" s="287"/>
      <c r="VRM78" s="285"/>
      <c r="VRN78" s="287"/>
      <c r="VRO78" s="287"/>
      <c r="VRP78" s="285"/>
      <c r="VRQ78" s="287"/>
      <c r="VRR78" s="287"/>
      <c r="VRS78" s="285"/>
      <c r="VRT78" s="287"/>
      <c r="VRU78" s="287"/>
      <c r="VRV78" s="285"/>
      <c r="VRW78" s="287"/>
      <c r="VRX78" s="287"/>
      <c r="VRY78" s="285"/>
      <c r="VRZ78" s="287"/>
      <c r="VSA78" s="287"/>
      <c r="VSB78" s="285"/>
      <c r="VSC78" s="287"/>
      <c r="VSD78" s="287"/>
      <c r="VSE78" s="285"/>
      <c r="VSF78" s="287"/>
      <c r="VSG78" s="287"/>
      <c r="VSH78" s="285"/>
      <c r="VSI78" s="287"/>
      <c r="VSJ78" s="287"/>
      <c r="VSK78" s="285"/>
      <c r="VSL78" s="287"/>
      <c r="VSM78" s="287"/>
      <c r="VSN78" s="285"/>
      <c r="VSO78" s="287"/>
      <c r="VSP78" s="287"/>
      <c r="VSQ78" s="285"/>
      <c r="VSR78" s="287"/>
      <c r="VSS78" s="287"/>
      <c r="VST78" s="285"/>
      <c r="VSU78" s="287"/>
      <c r="VSV78" s="287"/>
      <c r="VSW78" s="285"/>
      <c r="VSX78" s="287"/>
      <c r="VSY78" s="287"/>
      <c r="VSZ78" s="285"/>
      <c r="VTA78" s="287"/>
      <c r="VTB78" s="287"/>
      <c r="VTC78" s="285"/>
      <c r="VTD78" s="286"/>
      <c r="VTE78" s="286"/>
      <c r="VTF78" s="286"/>
      <c r="VTG78" s="287"/>
      <c r="VTH78" s="287"/>
      <c r="VTI78" s="285"/>
      <c r="VTJ78" s="286"/>
      <c r="VTK78" s="286"/>
      <c r="VTL78" s="286"/>
      <c r="VTM78" s="287"/>
      <c r="VTN78" s="287"/>
      <c r="VTO78" s="285"/>
      <c r="VTP78" s="287"/>
      <c r="VTQ78" s="287"/>
      <c r="VTR78" s="285"/>
      <c r="VTS78" s="286"/>
      <c r="VTT78" s="286"/>
      <c r="VTU78" s="286"/>
      <c r="VTV78" s="286"/>
      <c r="VTW78" s="286"/>
      <c r="VTX78" s="286"/>
      <c r="VTY78" s="163"/>
      <c r="VTZ78" s="154"/>
      <c r="VUA78" s="287"/>
      <c r="VUB78" s="287"/>
      <c r="VUC78" s="285"/>
      <c r="VUD78" s="287"/>
      <c r="VUE78" s="287"/>
      <c r="VUF78" s="285"/>
      <c r="VUG78" s="287"/>
      <c r="VUH78" s="287"/>
      <c r="VUI78" s="285"/>
      <c r="VUJ78" s="287"/>
      <c r="VUK78" s="287"/>
      <c r="VUL78" s="285"/>
      <c r="VUM78" s="287"/>
      <c r="VUN78" s="287"/>
      <c r="VUO78" s="285"/>
      <c r="VUP78" s="287"/>
      <c r="VUQ78" s="287"/>
      <c r="VUR78" s="285"/>
      <c r="VUS78" s="287"/>
      <c r="VUT78" s="287"/>
      <c r="VUU78" s="285"/>
      <c r="VUV78" s="287"/>
      <c r="VUW78" s="287"/>
      <c r="VUX78" s="285"/>
      <c r="VUY78" s="287"/>
      <c r="VUZ78" s="287"/>
      <c r="VVA78" s="285"/>
      <c r="VVB78" s="287"/>
      <c r="VVC78" s="287"/>
      <c r="VVD78" s="285"/>
      <c r="VVE78" s="287"/>
      <c r="VVF78" s="287"/>
      <c r="VVG78" s="285"/>
      <c r="VVH78" s="287"/>
      <c r="VVI78" s="287"/>
      <c r="VVJ78" s="285"/>
      <c r="VVK78" s="287"/>
      <c r="VVL78" s="287"/>
      <c r="VVM78" s="285"/>
      <c r="VVN78" s="287"/>
      <c r="VVO78" s="287"/>
      <c r="VVP78" s="285"/>
      <c r="VVQ78" s="287"/>
      <c r="VVR78" s="287"/>
      <c r="VVS78" s="285"/>
      <c r="VVT78" s="287"/>
      <c r="VVU78" s="287"/>
      <c r="VVV78" s="285"/>
      <c r="VVW78" s="287"/>
      <c r="VVX78" s="287"/>
      <c r="VVY78" s="285"/>
      <c r="VVZ78" s="287"/>
      <c r="VWA78" s="287"/>
      <c r="VWB78" s="285"/>
      <c r="VWC78" s="287"/>
      <c r="VWD78" s="287"/>
      <c r="VWE78" s="285"/>
      <c r="VWF78" s="287"/>
      <c r="VWG78" s="287"/>
      <c r="VWH78" s="285"/>
      <c r="VWI78" s="287"/>
      <c r="VWJ78" s="287"/>
      <c r="VWK78" s="285"/>
      <c r="VWL78" s="286"/>
      <c r="VWM78" s="286"/>
      <c r="VWN78" s="286"/>
      <c r="VWO78" s="287"/>
      <c r="VWP78" s="287"/>
      <c r="VWQ78" s="285"/>
      <c r="VWR78" s="286"/>
      <c r="VWS78" s="286"/>
      <c r="VWT78" s="286"/>
      <c r="VWU78" s="287"/>
      <c r="VWV78" s="287"/>
      <c r="VWW78" s="285"/>
      <c r="VWX78" s="287"/>
      <c r="VWY78" s="287"/>
      <c r="VWZ78" s="285"/>
      <c r="VXA78" s="286"/>
      <c r="VXB78" s="286"/>
      <c r="VXC78" s="286"/>
      <c r="VXD78" s="286"/>
      <c r="VXE78" s="286"/>
      <c r="VXF78" s="286"/>
      <c r="VXG78" s="163"/>
      <c r="VXH78" s="154"/>
      <c r="VXI78" s="287"/>
      <c r="VXJ78" s="287"/>
      <c r="VXK78" s="285"/>
      <c r="VXL78" s="287"/>
      <c r="VXM78" s="287"/>
      <c r="VXN78" s="285"/>
      <c r="VXO78" s="287"/>
      <c r="VXP78" s="287"/>
      <c r="VXQ78" s="285"/>
      <c r="VXR78" s="287"/>
      <c r="VXS78" s="287"/>
      <c r="VXT78" s="285"/>
      <c r="VXU78" s="287"/>
      <c r="VXV78" s="287"/>
      <c r="VXW78" s="285"/>
      <c r="VXX78" s="287"/>
      <c r="VXY78" s="287"/>
      <c r="VXZ78" s="285"/>
      <c r="VYA78" s="287"/>
      <c r="VYB78" s="287"/>
      <c r="VYC78" s="285"/>
      <c r="VYD78" s="287"/>
      <c r="VYE78" s="287"/>
      <c r="VYF78" s="285"/>
      <c r="VYG78" s="287"/>
      <c r="VYH78" s="287"/>
      <c r="VYI78" s="285"/>
      <c r="VYJ78" s="287"/>
      <c r="VYK78" s="287"/>
      <c r="VYL78" s="285"/>
      <c r="VYM78" s="287"/>
      <c r="VYN78" s="287"/>
      <c r="VYO78" s="285"/>
      <c r="VYP78" s="287"/>
      <c r="VYQ78" s="287"/>
      <c r="VYR78" s="285"/>
      <c r="VYS78" s="287"/>
      <c r="VYT78" s="287"/>
      <c r="VYU78" s="285"/>
      <c r="VYV78" s="287"/>
      <c r="VYW78" s="287"/>
      <c r="VYX78" s="285"/>
      <c r="VYY78" s="287"/>
      <c r="VYZ78" s="287"/>
      <c r="VZA78" s="285"/>
      <c r="VZB78" s="287"/>
      <c r="VZC78" s="287"/>
      <c r="VZD78" s="285"/>
      <c r="VZE78" s="287"/>
      <c r="VZF78" s="287"/>
      <c r="VZG78" s="285"/>
      <c r="VZH78" s="287"/>
      <c r="VZI78" s="287"/>
      <c r="VZJ78" s="285"/>
      <c r="VZK78" s="287"/>
      <c r="VZL78" s="287"/>
      <c r="VZM78" s="285"/>
      <c r="VZN78" s="287"/>
      <c r="VZO78" s="287"/>
      <c r="VZP78" s="285"/>
      <c r="VZQ78" s="287"/>
      <c r="VZR78" s="287"/>
      <c r="VZS78" s="285"/>
      <c r="VZT78" s="286"/>
      <c r="VZU78" s="286"/>
      <c r="VZV78" s="286"/>
      <c r="VZW78" s="287"/>
      <c r="VZX78" s="287"/>
      <c r="VZY78" s="285"/>
      <c r="VZZ78" s="286"/>
      <c r="WAA78" s="286"/>
      <c r="WAB78" s="286"/>
      <c r="WAC78" s="287"/>
      <c r="WAD78" s="287"/>
      <c r="WAE78" s="285"/>
      <c r="WAF78" s="287"/>
      <c r="WAG78" s="287"/>
      <c r="WAH78" s="285"/>
      <c r="WAI78" s="286"/>
      <c r="WAJ78" s="286"/>
      <c r="WAK78" s="286"/>
      <c r="WAL78" s="286"/>
      <c r="WAM78" s="286"/>
      <c r="WAN78" s="286"/>
      <c r="WAO78" s="163"/>
      <c r="WAP78" s="154"/>
      <c r="WAQ78" s="287"/>
      <c r="WAR78" s="287"/>
      <c r="WAS78" s="285"/>
      <c r="WAT78" s="287"/>
      <c r="WAU78" s="287"/>
      <c r="WAV78" s="285"/>
      <c r="WAW78" s="287"/>
      <c r="WAX78" s="287"/>
      <c r="WAY78" s="285"/>
      <c r="WAZ78" s="287"/>
      <c r="WBA78" s="287"/>
      <c r="WBB78" s="285"/>
      <c r="WBC78" s="287"/>
      <c r="WBD78" s="287"/>
      <c r="WBE78" s="285"/>
      <c r="WBF78" s="287"/>
      <c r="WBG78" s="287"/>
      <c r="WBH78" s="285"/>
      <c r="WBI78" s="287"/>
      <c r="WBJ78" s="287"/>
      <c r="WBK78" s="285"/>
      <c r="WBL78" s="287"/>
      <c r="WBM78" s="287"/>
      <c r="WBN78" s="285"/>
      <c r="WBO78" s="287"/>
      <c r="WBP78" s="287"/>
      <c r="WBQ78" s="285"/>
      <c r="WBR78" s="287"/>
      <c r="WBS78" s="287"/>
      <c r="WBT78" s="285"/>
      <c r="WBU78" s="287"/>
      <c r="WBV78" s="287"/>
      <c r="WBW78" s="285"/>
      <c r="WBX78" s="287"/>
      <c r="WBY78" s="287"/>
      <c r="WBZ78" s="285"/>
      <c r="WCA78" s="287"/>
      <c r="WCB78" s="287"/>
      <c r="WCC78" s="285"/>
      <c r="WCD78" s="287"/>
      <c r="WCE78" s="287"/>
      <c r="WCF78" s="285"/>
      <c r="WCG78" s="287"/>
      <c r="WCH78" s="287"/>
      <c r="WCI78" s="285"/>
      <c r="WCJ78" s="287"/>
      <c r="WCK78" s="287"/>
      <c r="WCL78" s="285"/>
      <c r="WCM78" s="287"/>
      <c r="WCN78" s="287"/>
      <c r="WCO78" s="285"/>
      <c r="WCP78" s="287"/>
      <c r="WCQ78" s="287"/>
      <c r="WCR78" s="285"/>
      <c r="WCS78" s="287"/>
      <c r="WCT78" s="287"/>
      <c r="WCU78" s="285"/>
      <c r="WCV78" s="287"/>
      <c r="WCW78" s="287"/>
      <c r="WCX78" s="285"/>
      <c r="WCY78" s="287"/>
      <c r="WCZ78" s="287"/>
      <c r="WDA78" s="285"/>
      <c r="WDB78" s="286"/>
      <c r="WDC78" s="286"/>
      <c r="WDD78" s="286"/>
      <c r="WDE78" s="287"/>
      <c r="WDF78" s="287"/>
      <c r="WDG78" s="285"/>
      <c r="WDH78" s="286"/>
      <c r="WDI78" s="286"/>
      <c r="WDJ78" s="286"/>
      <c r="WDK78" s="287"/>
      <c r="WDL78" s="287"/>
      <c r="WDM78" s="285"/>
      <c r="WDN78" s="287"/>
      <c r="WDO78" s="287"/>
      <c r="WDP78" s="285"/>
      <c r="WDQ78" s="286"/>
      <c r="WDR78" s="286"/>
      <c r="WDS78" s="286"/>
      <c r="WDT78" s="286"/>
      <c r="WDU78" s="286"/>
      <c r="WDV78" s="286"/>
      <c r="WDW78" s="163"/>
      <c r="WDX78" s="154"/>
      <c r="WDY78" s="287"/>
      <c r="WDZ78" s="287"/>
      <c r="WEA78" s="285"/>
      <c r="WEB78" s="287"/>
      <c r="WEC78" s="287"/>
      <c r="WED78" s="285"/>
      <c r="WEE78" s="287"/>
      <c r="WEF78" s="287"/>
      <c r="WEG78" s="285"/>
      <c r="WEH78" s="287"/>
      <c r="WEI78" s="287"/>
      <c r="WEJ78" s="285"/>
      <c r="WEK78" s="287"/>
      <c r="WEL78" s="287"/>
      <c r="WEM78" s="285"/>
      <c r="WEN78" s="287"/>
      <c r="WEO78" s="287"/>
      <c r="WEP78" s="285"/>
      <c r="WEQ78" s="287"/>
      <c r="WER78" s="287"/>
      <c r="WES78" s="285"/>
      <c r="WET78" s="287"/>
      <c r="WEU78" s="287"/>
      <c r="WEV78" s="285"/>
      <c r="WEW78" s="287"/>
      <c r="WEX78" s="287"/>
      <c r="WEY78" s="285"/>
      <c r="WEZ78" s="287"/>
      <c r="WFA78" s="287"/>
      <c r="WFB78" s="285"/>
      <c r="WFC78" s="287"/>
      <c r="WFD78" s="287"/>
      <c r="WFE78" s="285"/>
      <c r="WFF78" s="287"/>
      <c r="WFG78" s="287"/>
      <c r="WFH78" s="285"/>
      <c r="WFI78" s="287"/>
      <c r="WFJ78" s="287"/>
      <c r="WFK78" s="285"/>
      <c r="WFL78" s="287"/>
      <c r="WFM78" s="287"/>
      <c r="WFN78" s="285"/>
      <c r="WFO78" s="287"/>
      <c r="WFP78" s="287"/>
      <c r="WFQ78" s="285"/>
      <c r="WFR78" s="287"/>
      <c r="WFS78" s="287"/>
      <c r="WFT78" s="285"/>
      <c r="WFU78" s="287"/>
      <c r="WFV78" s="287"/>
      <c r="WFW78" s="285"/>
      <c r="WFX78" s="287"/>
      <c r="WFY78" s="287"/>
      <c r="WFZ78" s="285"/>
      <c r="WGA78" s="287"/>
      <c r="WGB78" s="287"/>
      <c r="WGC78" s="285"/>
      <c r="WGD78" s="287"/>
      <c r="WGE78" s="287"/>
      <c r="WGF78" s="285"/>
      <c r="WGG78" s="287"/>
      <c r="WGH78" s="287"/>
      <c r="WGI78" s="285"/>
      <c r="WGJ78" s="286"/>
      <c r="WGK78" s="286"/>
      <c r="WGL78" s="286"/>
      <c r="WGM78" s="287"/>
      <c r="WGN78" s="287"/>
      <c r="WGO78" s="285"/>
      <c r="WGP78" s="286"/>
      <c r="WGQ78" s="286"/>
      <c r="WGR78" s="286"/>
      <c r="WGS78" s="287"/>
      <c r="WGT78" s="287"/>
      <c r="WGU78" s="285"/>
      <c r="WGV78" s="287"/>
      <c r="WGW78" s="287"/>
      <c r="WGX78" s="285"/>
      <c r="WGY78" s="286"/>
      <c r="WGZ78" s="286"/>
      <c r="WHA78" s="286"/>
      <c r="WHB78" s="286"/>
      <c r="WHC78" s="286"/>
      <c r="WHD78" s="286"/>
      <c r="WHE78" s="163"/>
      <c r="WHF78" s="154"/>
      <c r="WHG78" s="287"/>
      <c r="WHH78" s="287"/>
      <c r="WHI78" s="285"/>
      <c r="WHJ78" s="287"/>
      <c r="WHK78" s="287"/>
      <c r="WHL78" s="285"/>
      <c r="WHM78" s="287"/>
      <c r="WHN78" s="287"/>
      <c r="WHO78" s="285"/>
      <c r="WHP78" s="287"/>
      <c r="WHQ78" s="287"/>
      <c r="WHR78" s="285"/>
      <c r="WHS78" s="287"/>
      <c r="WHT78" s="287"/>
      <c r="WHU78" s="285"/>
      <c r="WHV78" s="287"/>
      <c r="WHW78" s="287"/>
      <c r="WHX78" s="285"/>
      <c r="WHY78" s="287"/>
      <c r="WHZ78" s="287"/>
      <c r="WIA78" s="285"/>
      <c r="WIB78" s="287"/>
      <c r="WIC78" s="287"/>
      <c r="WID78" s="285"/>
      <c r="WIE78" s="287"/>
      <c r="WIF78" s="287"/>
      <c r="WIG78" s="285"/>
      <c r="WIH78" s="287"/>
      <c r="WII78" s="287"/>
      <c r="WIJ78" s="285"/>
      <c r="WIK78" s="287"/>
      <c r="WIL78" s="287"/>
      <c r="WIM78" s="285"/>
      <c r="WIN78" s="287"/>
      <c r="WIO78" s="287"/>
      <c r="WIP78" s="285"/>
      <c r="WIQ78" s="287"/>
      <c r="WIR78" s="287"/>
      <c r="WIS78" s="285"/>
      <c r="WIT78" s="287"/>
      <c r="WIU78" s="287"/>
      <c r="WIV78" s="285"/>
      <c r="WIW78" s="287"/>
      <c r="WIX78" s="287"/>
      <c r="WIY78" s="285"/>
      <c r="WIZ78" s="287"/>
      <c r="WJA78" s="287"/>
      <c r="WJB78" s="285"/>
      <c r="WJC78" s="287"/>
      <c r="WJD78" s="287"/>
      <c r="WJE78" s="285"/>
      <c r="WJF78" s="287"/>
      <c r="WJG78" s="287"/>
      <c r="WJH78" s="285"/>
      <c r="WJI78" s="287"/>
      <c r="WJJ78" s="287"/>
      <c r="WJK78" s="285"/>
      <c r="WJL78" s="287"/>
      <c r="WJM78" s="287"/>
      <c r="WJN78" s="285"/>
      <c r="WJO78" s="287"/>
      <c r="WJP78" s="287"/>
      <c r="WJQ78" s="285"/>
      <c r="WJR78" s="286"/>
      <c r="WJS78" s="286"/>
      <c r="WJT78" s="286"/>
      <c r="WJU78" s="287"/>
      <c r="WJV78" s="287"/>
      <c r="WJW78" s="285"/>
      <c r="WJX78" s="286"/>
      <c r="WJY78" s="286"/>
      <c r="WJZ78" s="286"/>
      <c r="WKA78" s="287"/>
      <c r="WKB78" s="287"/>
      <c r="WKC78" s="285"/>
      <c r="WKD78" s="287"/>
      <c r="WKE78" s="287"/>
      <c r="WKF78" s="285"/>
      <c r="WKG78" s="286"/>
      <c r="WKH78" s="286"/>
      <c r="WKI78" s="286"/>
      <c r="WKJ78" s="286"/>
      <c r="WKK78" s="286"/>
      <c r="WKL78" s="286"/>
      <c r="WKM78" s="163"/>
      <c r="WKN78" s="154"/>
      <c r="WKO78" s="287"/>
      <c r="WKP78" s="287"/>
      <c r="WKQ78" s="285"/>
      <c r="WKR78" s="287"/>
      <c r="WKS78" s="287"/>
      <c r="WKT78" s="285"/>
      <c r="WKU78" s="287"/>
      <c r="WKV78" s="287"/>
      <c r="WKW78" s="285"/>
      <c r="WKX78" s="287"/>
      <c r="WKY78" s="287"/>
      <c r="WKZ78" s="285"/>
      <c r="WLA78" s="287"/>
      <c r="WLB78" s="287"/>
      <c r="WLC78" s="285"/>
      <c r="WLD78" s="287"/>
      <c r="WLE78" s="287"/>
      <c r="WLF78" s="285"/>
      <c r="WLG78" s="287"/>
      <c r="WLH78" s="287"/>
      <c r="WLI78" s="285"/>
      <c r="WLJ78" s="287"/>
      <c r="WLK78" s="287"/>
      <c r="WLL78" s="285"/>
      <c r="WLM78" s="287"/>
      <c r="WLN78" s="287"/>
      <c r="WLO78" s="285"/>
      <c r="WLP78" s="287"/>
      <c r="WLQ78" s="287"/>
      <c r="WLR78" s="285"/>
      <c r="WLS78" s="287"/>
      <c r="WLT78" s="287"/>
      <c r="WLU78" s="285"/>
      <c r="WLV78" s="287"/>
      <c r="WLW78" s="287"/>
      <c r="WLX78" s="285"/>
      <c r="WLY78" s="287"/>
      <c r="WLZ78" s="287"/>
      <c r="WMA78" s="285"/>
      <c r="WMB78" s="287"/>
      <c r="WMC78" s="287"/>
      <c r="WMD78" s="285"/>
      <c r="WME78" s="287"/>
      <c r="WMF78" s="287"/>
      <c r="WMG78" s="285"/>
      <c r="WMH78" s="287"/>
      <c r="WMI78" s="287"/>
      <c r="WMJ78" s="285"/>
      <c r="WMK78" s="287"/>
      <c r="WML78" s="287"/>
      <c r="WMM78" s="285"/>
      <c r="WMN78" s="287"/>
      <c r="WMO78" s="287"/>
      <c r="WMP78" s="285"/>
      <c r="WMQ78" s="287"/>
      <c r="WMR78" s="287"/>
      <c r="WMS78" s="285"/>
      <c r="WMT78" s="287"/>
      <c r="WMU78" s="287"/>
      <c r="WMV78" s="285"/>
      <c r="WMW78" s="287"/>
      <c r="WMX78" s="287"/>
      <c r="WMY78" s="285"/>
      <c r="WMZ78" s="286"/>
      <c r="WNA78" s="286"/>
      <c r="WNB78" s="286"/>
      <c r="WNC78" s="287"/>
      <c r="WND78" s="287"/>
      <c r="WNE78" s="285"/>
      <c r="WNF78" s="286"/>
      <c r="WNG78" s="286"/>
      <c r="WNH78" s="286"/>
      <c r="WNI78" s="287"/>
      <c r="WNJ78" s="287"/>
      <c r="WNK78" s="285"/>
      <c r="WNL78" s="287"/>
      <c r="WNM78" s="287"/>
      <c r="WNN78" s="285"/>
      <c r="WNO78" s="286"/>
      <c r="WNP78" s="286"/>
      <c r="WNQ78" s="286"/>
      <c r="WNR78" s="286"/>
      <c r="WNS78" s="286"/>
      <c r="WNT78" s="286"/>
      <c r="WNU78" s="163"/>
      <c r="WNV78" s="154"/>
      <c r="WNW78" s="287"/>
      <c r="WNX78" s="287"/>
      <c r="WNY78" s="285"/>
      <c r="WNZ78" s="287"/>
      <c r="WOA78" s="287"/>
      <c r="WOB78" s="285"/>
      <c r="WOC78" s="287"/>
      <c r="WOD78" s="287"/>
      <c r="WOE78" s="285"/>
      <c r="WOF78" s="287"/>
      <c r="WOG78" s="287"/>
      <c r="WOH78" s="285"/>
      <c r="WOI78" s="287"/>
      <c r="WOJ78" s="287"/>
      <c r="WOK78" s="285"/>
      <c r="WOL78" s="287"/>
      <c r="WOM78" s="287"/>
      <c r="WON78" s="285"/>
      <c r="WOO78" s="287"/>
      <c r="WOP78" s="287"/>
      <c r="WOQ78" s="285"/>
      <c r="WOR78" s="287"/>
      <c r="WOS78" s="287"/>
      <c r="WOT78" s="285"/>
      <c r="WOU78" s="287"/>
      <c r="WOV78" s="287"/>
      <c r="WOW78" s="285"/>
      <c r="WOX78" s="287"/>
      <c r="WOY78" s="287"/>
      <c r="WOZ78" s="285"/>
      <c r="WPA78" s="287"/>
      <c r="WPB78" s="287"/>
      <c r="WPC78" s="285"/>
      <c r="WPD78" s="287"/>
      <c r="WPE78" s="287"/>
      <c r="WPF78" s="285"/>
      <c r="WPG78" s="287"/>
      <c r="WPH78" s="287"/>
      <c r="WPI78" s="285"/>
      <c r="WPJ78" s="287"/>
      <c r="WPK78" s="287"/>
      <c r="WPL78" s="285"/>
      <c r="WPM78" s="287"/>
      <c r="WPN78" s="287"/>
      <c r="WPO78" s="285"/>
      <c r="WPP78" s="287"/>
      <c r="WPQ78" s="287"/>
      <c r="WPR78" s="285"/>
      <c r="WPS78" s="287"/>
      <c r="WPT78" s="287"/>
      <c r="WPU78" s="285"/>
      <c r="WPV78" s="287"/>
      <c r="WPW78" s="287"/>
      <c r="WPX78" s="285"/>
      <c r="WPY78" s="287"/>
      <c r="WPZ78" s="287"/>
      <c r="WQA78" s="285"/>
      <c r="WQB78" s="287"/>
      <c r="WQC78" s="287"/>
      <c r="WQD78" s="285"/>
      <c r="WQE78" s="287"/>
      <c r="WQF78" s="287"/>
      <c r="WQG78" s="285"/>
      <c r="WQH78" s="286"/>
      <c r="WQI78" s="286"/>
      <c r="WQJ78" s="286"/>
      <c r="WQK78" s="287"/>
      <c r="WQL78" s="287"/>
      <c r="WQM78" s="285"/>
      <c r="WQN78" s="286"/>
      <c r="WQO78" s="286"/>
      <c r="WQP78" s="286"/>
      <c r="WQQ78" s="287"/>
      <c r="WQR78" s="287"/>
      <c r="WQS78" s="285"/>
      <c r="WQT78" s="287"/>
      <c r="WQU78" s="287"/>
      <c r="WQV78" s="285"/>
      <c r="WQW78" s="286"/>
      <c r="WQX78" s="286"/>
      <c r="WQY78" s="286"/>
      <c r="WQZ78" s="286"/>
      <c r="WRA78" s="286"/>
      <c r="WRB78" s="286"/>
      <c r="WRC78" s="163"/>
      <c r="WRD78" s="154"/>
      <c r="WRE78" s="287"/>
      <c r="WRF78" s="287"/>
      <c r="WRG78" s="285"/>
      <c r="WRH78" s="287"/>
      <c r="WRI78" s="287"/>
      <c r="WRJ78" s="285"/>
      <c r="WRK78" s="287"/>
      <c r="WRL78" s="287"/>
      <c r="WRM78" s="285"/>
      <c r="WRN78" s="287"/>
      <c r="WRO78" s="287"/>
      <c r="WRP78" s="285"/>
      <c r="WRQ78" s="287"/>
      <c r="WRR78" s="287"/>
      <c r="WRS78" s="285"/>
      <c r="WRT78" s="287"/>
      <c r="WRU78" s="287"/>
      <c r="WRV78" s="285"/>
      <c r="WRW78" s="287"/>
      <c r="WRX78" s="287"/>
      <c r="WRY78" s="285"/>
      <c r="WRZ78" s="287"/>
      <c r="WSA78" s="287"/>
      <c r="WSB78" s="285"/>
      <c r="WSC78" s="287"/>
      <c r="WSD78" s="287"/>
      <c r="WSE78" s="285"/>
      <c r="WSF78" s="287"/>
      <c r="WSG78" s="287"/>
      <c r="WSH78" s="285"/>
      <c r="WSI78" s="287"/>
      <c r="WSJ78" s="287"/>
      <c r="WSK78" s="285"/>
      <c r="WSL78" s="287"/>
      <c r="WSM78" s="287"/>
      <c r="WSN78" s="285"/>
      <c r="WSO78" s="287"/>
      <c r="WSP78" s="287"/>
      <c r="WSQ78" s="285"/>
      <c r="WSR78" s="287"/>
      <c r="WSS78" s="287"/>
      <c r="WST78" s="285"/>
      <c r="WSU78" s="287"/>
      <c r="WSV78" s="287"/>
      <c r="WSW78" s="285"/>
      <c r="WSX78" s="287"/>
      <c r="WSY78" s="287"/>
      <c r="WSZ78" s="285"/>
      <c r="WTA78" s="287"/>
      <c r="WTB78" s="287"/>
      <c r="WTC78" s="285"/>
      <c r="WTD78" s="287"/>
      <c r="WTE78" s="287"/>
      <c r="WTF78" s="285"/>
      <c r="WTG78" s="287"/>
      <c r="WTH78" s="287"/>
      <c r="WTI78" s="285"/>
      <c r="WTJ78" s="287"/>
      <c r="WTK78" s="287"/>
      <c r="WTL78" s="285"/>
      <c r="WTM78" s="287"/>
      <c r="WTN78" s="287"/>
      <c r="WTO78" s="285"/>
      <c r="WTP78" s="286"/>
      <c r="WTQ78" s="286"/>
      <c r="WTR78" s="286"/>
      <c r="WTS78" s="287"/>
      <c r="WTT78" s="287"/>
      <c r="WTU78" s="285"/>
      <c r="WTV78" s="286"/>
      <c r="WTW78" s="286"/>
      <c r="WTX78" s="286"/>
      <c r="WTY78" s="287"/>
      <c r="WTZ78" s="287"/>
      <c r="WUA78" s="285"/>
      <c r="WUB78" s="287"/>
      <c r="WUC78" s="287"/>
      <c r="WUD78" s="285"/>
      <c r="WUE78" s="286"/>
      <c r="WUF78" s="286"/>
      <c r="WUG78" s="286"/>
      <c r="WUH78" s="286"/>
      <c r="WUI78" s="286"/>
      <c r="WUJ78" s="286"/>
      <c r="WUK78" s="163"/>
      <c r="WUL78" s="154"/>
      <c r="WUM78" s="287"/>
      <c r="WUN78" s="287"/>
      <c r="WUO78" s="285"/>
      <c r="WUP78" s="287"/>
      <c r="WUQ78" s="287"/>
      <c r="WUR78" s="285"/>
      <c r="WUS78" s="287"/>
      <c r="WUT78" s="287"/>
      <c r="WUU78" s="285"/>
      <c r="WUV78" s="287"/>
      <c r="WUW78" s="287"/>
      <c r="WUX78" s="285"/>
      <c r="WUY78" s="287"/>
      <c r="WUZ78" s="287"/>
      <c r="WVA78" s="285"/>
      <c r="WVB78" s="287"/>
      <c r="WVC78" s="287"/>
      <c r="WVD78" s="285"/>
      <c r="WVE78" s="287"/>
      <c r="WVF78" s="287"/>
      <c r="WVG78" s="285"/>
      <c r="WVH78" s="287"/>
      <c r="WVI78" s="287"/>
      <c r="WVJ78" s="285"/>
      <c r="WVK78" s="287"/>
      <c r="WVL78" s="287"/>
      <c r="WVM78" s="285"/>
      <c r="WVN78" s="287"/>
      <c r="WVO78" s="287"/>
      <c r="WVP78" s="285"/>
      <c r="WVQ78" s="287"/>
      <c r="WVR78" s="287"/>
      <c r="WVS78" s="285"/>
      <c r="WVT78" s="287"/>
      <c r="WVU78" s="287"/>
      <c r="WVV78" s="285"/>
      <c r="WVW78" s="287"/>
      <c r="WVX78" s="287"/>
      <c r="WVY78" s="285"/>
      <c r="WVZ78" s="287"/>
      <c r="WWA78" s="287"/>
      <c r="WWB78" s="285"/>
      <c r="WWC78" s="287"/>
      <c r="WWD78" s="287"/>
      <c r="WWE78" s="285"/>
      <c r="WWF78" s="287"/>
      <c r="WWG78" s="287"/>
      <c r="WWH78" s="285"/>
      <c r="WWI78" s="287"/>
      <c r="WWJ78" s="287"/>
      <c r="WWK78" s="285"/>
      <c r="WWL78" s="287"/>
      <c r="WWM78" s="287"/>
      <c r="WWN78" s="285"/>
      <c r="WWO78" s="287"/>
      <c r="WWP78" s="287"/>
      <c r="WWQ78" s="285"/>
      <c r="WWR78" s="287"/>
      <c r="WWS78" s="287"/>
      <c r="WWT78" s="285"/>
      <c r="WWU78" s="287"/>
      <c r="WWV78" s="287"/>
      <c r="WWW78" s="285"/>
      <c r="WWX78" s="286"/>
      <c r="WWY78" s="286"/>
      <c r="WWZ78" s="286"/>
      <c r="WXA78" s="287"/>
      <c r="WXB78" s="287"/>
      <c r="WXC78" s="285"/>
      <c r="WXD78" s="286"/>
      <c r="WXE78" s="286"/>
      <c r="WXF78" s="286"/>
      <c r="WXG78" s="287"/>
      <c r="WXH78" s="287"/>
      <c r="WXI78" s="285"/>
      <c r="WXJ78" s="287"/>
      <c r="WXK78" s="287"/>
      <c r="WXL78" s="285"/>
      <c r="WXM78" s="286"/>
      <c r="WXN78" s="286"/>
      <c r="WXO78" s="286"/>
      <c r="WXP78" s="286"/>
      <c r="WXQ78" s="286"/>
      <c r="WXR78" s="286"/>
      <c r="WXS78" s="163"/>
      <c r="WXT78" s="154"/>
      <c r="WXU78" s="287"/>
      <c r="WXV78" s="287"/>
      <c r="WXW78" s="285"/>
      <c r="WXX78" s="287"/>
      <c r="WXY78" s="287"/>
      <c r="WXZ78" s="285"/>
      <c r="WYA78" s="287"/>
      <c r="WYB78" s="287"/>
      <c r="WYC78" s="285"/>
      <c r="WYD78" s="287"/>
      <c r="WYE78" s="287"/>
      <c r="WYF78" s="285"/>
      <c r="WYG78" s="287"/>
      <c r="WYH78" s="287"/>
      <c r="WYI78" s="285"/>
      <c r="WYJ78" s="287"/>
      <c r="WYK78" s="287"/>
      <c r="WYL78" s="285"/>
      <c r="WYM78" s="287"/>
      <c r="WYN78" s="287"/>
      <c r="WYO78" s="285"/>
      <c r="WYP78" s="287"/>
      <c r="WYQ78" s="287"/>
      <c r="WYR78" s="285"/>
      <c r="WYS78" s="287"/>
      <c r="WYT78" s="287"/>
      <c r="WYU78" s="285"/>
      <c r="WYV78" s="287"/>
      <c r="WYW78" s="287"/>
      <c r="WYX78" s="285"/>
      <c r="WYY78" s="287"/>
      <c r="WYZ78" s="287"/>
      <c r="WZA78" s="285"/>
      <c r="WZB78" s="287"/>
      <c r="WZC78" s="287"/>
      <c r="WZD78" s="285"/>
      <c r="WZE78" s="287"/>
      <c r="WZF78" s="287"/>
      <c r="WZG78" s="285"/>
      <c r="WZH78" s="287"/>
      <c r="WZI78" s="287"/>
      <c r="WZJ78" s="285"/>
      <c r="WZK78" s="287"/>
      <c r="WZL78" s="287"/>
      <c r="WZM78" s="285"/>
      <c r="WZN78" s="287"/>
      <c r="WZO78" s="287"/>
      <c r="WZP78" s="285"/>
      <c r="WZQ78" s="287"/>
      <c r="WZR78" s="287"/>
      <c r="WZS78" s="285"/>
      <c r="WZT78" s="287"/>
      <c r="WZU78" s="287"/>
      <c r="WZV78" s="285"/>
      <c r="WZW78" s="287"/>
      <c r="WZX78" s="287"/>
      <c r="WZY78" s="285"/>
      <c r="WZZ78" s="287"/>
      <c r="XAA78" s="287"/>
      <c r="XAB78" s="285"/>
      <c r="XAC78" s="287"/>
      <c r="XAD78" s="287"/>
      <c r="XAE78" s="285"/>
      <c r="XAF78" s="286"/>
      <c r="XAG78" s="286"/>
      <c r="XAH78" s="286"/>
      <c r="XAI78" s="287"/>
      <c r="XAJ78" s="287"/>
      <c r="XAK78" s="285"/>
      <c r="XAL78" s="286"/>
      <c r="XAM78" s="286"/>
      <c r="XAN78" s="286"/>
      <c r="XAO78" s="287"/>
      <c r="XAP78" s="287"/>
      <c r="XAQ78" s="285"/>
      <c r="XAR78" s="287"/>
      <c r="XAS78" s="287"/>
      <c r="XAT78" s="285"/>
      <c r="XAU78" s="286"/>
      <c r="XAV78" s="286"/>
      <c r="XAW78" s="286"/>
      <c r="XAX78" s="286"/>
      <c r="XAY78" s="286"/>
      <c r="XAZ78" s="286"/>
      <c r="XBA78" s="163"/>
      <c r="XBB78" s="154"/>
      <c r="XBC78" s="287"/>
      <c r="XBD78" s="287"/>
      <c r="XBE78" s="285"/>
      <c r="XBF78" s="287"/>
      <c r="XBG78" s="287"/>
      <c r="XBH78" s="285"/>
      <c r="XBI78" s="287"/>
      <c r="XBJ78" s="287"/>
      <c r="XBK78" s="285"/>
      <c r="XBL78" s="287"/>
      <c r="XBM78" s="287"/>
      <c r="XBN78" s="285"/>
      <c r="XBO78" s="287"/>
      <c r="XBP78" s="287"/>
      <c r="XBQ78" s="285"/>
      <c r="XBR78" s="287"/>
      <c r="XBS78" s="287"/>
      <c r="XBT78" s="285"/>
      <c r="XBU78" s="287"/>
      <c r="XBV78" s="287"/>
      <c r="XBW78" s="285"/>
      <c r="XBX78" s="287"/>
      <c r="XBY78" s="287"/>
      <c r="XBZ78" s="285"/>
      <c r="XCA78" s="287"/>
      <c r="XCB78" s="287"/>
      <c r="XCC78" s="285"/>
      <c r="XCD78" s="287"/>
      <c r="XCE78" s="287"/>
      <c r="XCF78" s="285"/>
      <c r="XCG78" s="287"/>
      <c r="XCH78" s="287"/>
      <c r="XCI78" s="285"/>
      <c r="XCJ78" s="287"/>
      <c r="XCK78" s="287"/>
      <c r="XCL78" s="285"/>
      <c r="XCM78" s="287"/>
      <c r="XCN78" s="287"/>
      <c r="XCO78" s="285"/>
      <c r="XCP78" s="287"/>
      <c r="XCQ78" s="287"/>
      <c r="XCR78" s="285"/>
    </row>
    <row r="79" spans="1:16320" s="217" customFormat="1">
      <c r="A79" s="451">
        <v>66</v>
      </c>
      <c r="B79" s="152" t="s">
        <v>256</v>
      </c>
      <c r="C79" s="54"/>
      <c r="D79" s="54"/>
      <c r="E79" s="132">
        <f t="shared" si="231"/>
        <v>0</v>
      </c>
      <c r="F79" s="54"/>
      <c r="G79" s="54"/>
      <c r="H79" s="132">
        <f t="shared" si="232"/>
        <v>0</v>
      </c>
      <c r="I79" s="54"/>
      <c r="J79" s="54"/>
      <c r="K79" s="132">
        <f t="shared" si="233"/>
        <v>0</v>
      </c>
      <c r="L79" s="54"/>
      <c r="M79" s="54"/>
      <c r="N79" s="132"/>
      <c r="O79" s="54"/>
      <c r="P79" s="54"/>
      <c r="Q79" s="132">
        <f t="shared" si="234"/>
        <v>0</v>
      </c>
      <c r="R79" s="54"/>
      <c r="S79" s="54"/>
      <c r="T79" s="132">
        <f t="shared" si="235"/>
        <v>0</v>
      </c>
      <c r="U79" s="54"/>
      <c r="V79" s="54"/>
      <c r="W79" s="132">
        <f t="shared" si="236"/>
        <v>0</v>
      </c>
      <c r="X79" s="54"/>
      <c r="Y79" s="54"/>
      <c r="Z79" s="132">
        <f t="shared" si="237"/>
        <v>0</v>
      </c>
      <c r="AA79" s="54"/>
      <c r="AB79" s="54"/>
      <c r="AC79" s="54">
        <f t="shared" si="142"/>
        <v>0</v>
      </c>
      <c r="AD79" s="54"/>
      <c r="AE79" s="54"/>
      <c r="AF79" s="132">
        <f t="shared" si="238"/>
        <v>0</v>
      </c>
      <c r="AG79" s="54"/>
      <c r="AH79" s="54"/>
      <c r="AI79" s="132">
        <f t="shared" si="239"/>
        <v>0</v>
      </c>
      <c r="AJ79" s="54"/>
      <c r="AK79" s="54"/>
      <c r="AL79" s="132">
        <f t="shared" si="240"/>
        <v>0</v>
      </c>
      <c r="AM79" s="54"/>
      <c r="AN79" s="54"/>
      <c r="AO79" s="132">
        <f t="shared" si="241"/>
        <v>0</v>
      </c>
      <c r="AP79" s="54"/>
      <c r="AQ79" s="54"/>
      <c r="AR79" s="132">
        <f t="shared" si="242"/>
        <v>0</v>
      </c>
      <c r="AS79" s="54"/>
      <c r="AT79" s="54"/>
      <c r="AU79" s="132">
        <v>0</v>
      </c>
      <c r="AV79" s="54"/>
      <c r="AW79" s="54"/>
      <c r="AX79" s="132">
        <f t="shared" si="243"/>
        <v>0</v>
      </c>
      <c r="AY79" s="54"/>
      <c r="AZ79" s="54"/>
      <c r="BA79" s="132">
        <f t="shared" si="244"/>
        <v>0</v>
      </c>
      <c r="BB79" s="54"/>
      <c r="BC79" s="54"/>
      <c r="BD79" s="132">
        <f t="shared" si="230"/>
        <v>0</v>
      </c>
      <c r="BE79" s="54"/>
      <c r="BF79" s="54"/>
      <c r="BG79" s="132">
        <f t="shared" si="249"/>
        <v>0</v>
      </c>
      <c r="BH79" s="54"/>
      <c r="BI79" s="54"/>
      <c r="BJ79" s="132">
        <f t="shared" si="250"/>
        <v>0</v>
      </c>
      <c r="BK79" s="54"/>
      <c r="BL79" s="54"/>
      <c r="BM79" s="132">
        <f t="shared" ref="BM79:BM95" si="255">SUM(BL79-BK79)</f>
        <v>0</v>
      </c>
      <c r="BN79" s="63">
        <f t="shared" si="220"/>
        <v>0</v>
      </c>
      <c r="BO79" s="63">
        <f t="shared" si="221"/>
        <v>0</v>
      </c>
      <c r="BP79" s="63">
        <f t="shared" si="222"/>
        <v>0</v>
      </c>
      <c r="BQ79" s="54"/>
      <c r="BR79" s="54"/>
      <c r="BS79" s="132">
        <f t="shared" si="251"/>
        <v>0</v>
      </c>
      <c r="BT79" s="63">
        <f t="shared" ref="BT79:BV80" si="256">SUM(BQ79)</f>
        <v>0</v>
      </c>
      <c r="BU79" s="63">
        <f t="shared" si="256"/>
        <v>0</v>
      </c>
      <c r="BV79" s="63">
        <f t="shared" si="256"/>
        <v>0</v>
      </c>
      <c r="BW79" s="54"/>
      <c r="BX79" s="54"/>
      <c r="BY79" s="132">
        <f t="shared" si="179"/>
        <v>0</v>
      </c>
      <c r="BZ79" s="54"/>
      <c r="CA79" s="54"/>
      <c r="CB79" s="132">
        <f t="shared" si="252"/>
        <v>0</v>
      </c>
      <c r="CC79" s="63">
        <f t="shared" si="253"/>
        <v>0</v>
      </c>
      <c r="CD79" s="63">
        <f t="shared" si="253"/>
        <v>0</v>
      </c>
      <c r="CE79" s="63">
        <f t="shared" si="253"/>
        <v>0</v>
      </c>
      <c r="CF79" s="63">
        <f t="shared" si="254"/>
        <v>0</v>
      </c>
      <c r="CG79" s="63">
        <f t="shared" si="254"/>
        <v>0</v>
      </c>
      <c r="CH79" s="63">
        <f t="shared" si="254"/>
        <v>0</v>
      </c>
      <c r="CI79" s="301"/>
    </row>
    <row r="80" spans="1:16320" s="217" customFormat="1">
      <c r="A80" s="451">
        <v>67</v>
      </c>
      <c r="B80" s="152" t="s">
        <v>257</v>
      </c>
      <c r="C80" s="54"/>
      <c r="D80" s="54"/>
      <c r="E80" s="132">
        <f t="shared" si="231"/>
        <v>0</v>
      </c>
      <c r="F80" s="54"/>
      <c r="G80" s="54"/>
      <c r="H80" s="132">
        <f t="shared" si="232"/>
        <v>0</v>
      </c>
      <c r="I80" s="54"/>
      <c r="J80" s="54"/>
      <c r="K80" s="132">
        <f t="shared" si="233"/>
        <v>0</v>
      </c>
      <c r="L80" s="54"/>
      <c r="M80" s="54"/>
      <c r="N80" s="132">
        <v>0</v>
      </c>
      <c r="O80" s="54"/>
      <c r="P80" s="54"/>
      <c r="Q80" s="132">
        <f t="shared" si="234"/>
        <v>0</v>
      </c>
      <c r="R80" s="54"/>
      <c r="S80" s="54"/>
      <c r="T80" s="132">
        <f t="shared" si="235"/>
        <v>0</v>
      </c>
      <c r="U80" s="54"/>
      <c r="V80" s="54"/>
      <c r="W80" s="132">
        <f t="shared" si="236"/>
        <v>0</v>
      </c>
      <c r="X80" s="54"/>
      <c r="Y80" s="54"/>
      <c r="Z80" s="132">
        <f t="shared" si="237"/>
        <v>0</v>
      </c>
      <c r="AA80" s="54"/>
      <c r="AB80" s="54"/>
      <c r="AC80" s="54">
        <f t="shared" si="142"/>
        <v>0</v>
      </c>
      <c r="AD80" s="54"/>
      <c r="AE80" s="54"/>
      <c r="AF80" s="132">
        <f t="shared" si="238"/>
        <v>0</v>
      </c>
      <c r="AG80" s="54"/>
      <c r="AH80" s="54"/>
      <c r="AI80" s="132">
        <f t="shared" si="239"/>
        <v>0</v>
      </c>
      <c r="AJ80" s="54"/>
      <c r="AK80" s="54"/>
      <c r="AL80" s="132">
        <f t="shared" si="240"/>
        <v>0</v>
      </c>
      <c r="AM80" s="54"/>
      <c r="AN80" s="54"/>
      <c r="AO80" s="132">
        <f t="shared" si="241"/>
        <v>0</v>
      </c>
      <c r="AP80" s="54"/>
      <c r="AQ80" s="54"/>
      <c r="AR80" s="132">
        <f t="shared" si="242"/>
        <v>0</v>
      </c>
      <c r="AS80" s="54"/>
      <c r="AT80" s="54"/>
      <c r="AU80" s="132">
        <v>0</v>
      </c>
      <c r="AV80" s="54"/>
      <c r="AW80" s="54"/>
      <c r="AX80" s="132">
        <f t="shared" si="243"/>
        <v>0</v>
      </c>
      <c r="AY80" s="54"/>
      <c r="AZ80" s="54"/>
      <c r="BA80" s="132">
        <f t="shared" si="244"/>
        <v>0</v>
      </c>
      <c r="BB80" s="54"/>
      <c r="BC80" s="54"/>
      <c r="BD80" s="132">
        <f t="shared" si="230"/>
        <v>0</v>
      </c>
      <c r="BE80" s="54"/>
      <c r="BF80" s="54"/>
      <c r="BG80" s="132">
        <f t="shared" si="249"/>
        <v>0</v>
      </c>
      <c r="BH80" s="54"/>
      <c r="BI80" s="54"/>
      <c r="BJ80" s="132">
        <f t="shared" si="250"/>
        <v>0</v>
      </c>
      <c r="BK80" s="54"/>
      <c r="BL80" s="54"/>
      <c r="BM80" s="132">
        <f t="shared" si="255"/>
        <v>0</v>
      </c>
      <c r="BN80" s="63">
        <f t="shared" si="220"/>
        <v>0</v>
      </c>
      <c r="BO80" s="63">
        <f t="shared" si="221"/>
        <v>0</v>
      </c>
      <c r="BP80" s="63">
        <f t="shared" si="222"/>
        <v>0</v>
      </c>
      <c r="BQ80" s="54"/>
      <c r="BR80" s="54"/>
      <c r="BS80" s="132">
        <f t="shared" si="251"/>
        <v>0</v>
      </c>
      <c r="BT80" s="63">
        <f t="shared" si="256"/>
        <v>0</v>
      </c>
      <c r="BU80" s="63">
        <f t="shared" si="256"/>
        <v>0</v>
      </c>
      <c r="BV80" s="63">
        <f t="shared" si="256"/>
        <v>0</v>
      </c>
      <c r="BW80" s="54"/>
      <c r="BX80" s="54"/>
      <c r="BY80" s="132">
        <f t="shared" si="179"/>
        <v>0</v>
      </c>
      <c r="BZ80" s="54"/>
      <c r="CA80" s="54"/>
      <c r="CB80" s="132">
        <f t="shared" si="252"/>
        <v>0</v>
      </c>
      <c r="CC80" s="63">
        <f t="shared" si="253"/>
        <v>0</v>
      </c>
      <c r="CD80" s="63">
        <f t="shared" si="253"/>
        <v>0</v>
      </c>
      <c r="CE80" s="63">
        <f t="shared" si="253"/>
        <v>0</v>
      </c>
      <c r="CF80" s="63">
        <f t="shared" si="254"/>
        <v>0</v>
      </c>
      <c r="CG80" s="63">
        <f t="shared" si="254"/>
        <v>0</v>
      </c>
      <c r="CH80" s="63">
        <f t="shared" si="254"/>
        <v>0</v>
      </c>
      <c r="CI80" s="301"/>
    </row>
    <row r="81" spans="1:16320" s="217" customFormat="1">
      <c r="A81" s="451"/>
      <c r="B81" s="301" t="s">
        <v>267</v>
      </c>
      <c r="C81" s="54"/>
      <c r="D81" s="54"/>
      <c r="E81" s="132">
        <f t="shared" si="231"/>
        <v>0</v>
      </c>
      <c r="F81" s="54"/>
      <c r="G81" s="54"/>
      <c r="H81" s="132">
        <f t="shared" si="232"/>
        <v>0</v>
      </c>
      <c r="I81" s="54"/>
      <c r="J81" s="54"/>
      <c r="K81" s="132">
        <f t="shared" si="233"/>
        <v>0</v>
      </c>
      <c r="L81" s="376">
        <v>4642751900</v>
      </c>
      <c r="M81" s="376">
        <v>4642751884</v>
      </c>
      <c r="N81" s="132">
        <f>M81-L81</f>
        <v>-16</v>
      </c>
      <c r="O81" s="54"/>
      <c r="P81" s="54"/>
      <c r="Q81" s="132">
        <f t="shared" si="234"/>
        <v>0</v>
      </c>
      <c r="R81" s="54"/>
      <c r="S81" s="54"/>
      <c r="T81" s="132">
        <f t="shared" si="235"/>
        <v>0</v>
      </c>
      <c r="U81" s="54"/>
      <c r="V81" s="54"/>
      <c r="W81" s="132">
        <f t="shared" si="236"/>
        <v>0</v>
      </c>
      <c r="X81" s="54"/>
      <c r="Y81" s="54"/>
      <c r="Z81" s="132">
        <f t="shared" si="237"/>
        <v>0</v>
      </c>
      <c r="AA81" s="54"/>
      <c r="AB81" s="54"/>
      <c r="AC81" s="54"/>
      <c r="AD81" s="54"/>
      <c r="AE81" s="54"/>
      <c r="AF81" s="132">
        <f t="shared" si="238"/>
        <v>0</v>
      </c>
      <c r="AG81" s="54"/>
      <c r="AH81" s="54"/>
      <c r="AI81" s="132">
        <f t="shared" si="239"/>
        <v>0</v>
      </c>
      <c r="AJ81" s="54"/>
      <c r="AK81" s="54"/>
      <c r="AL81" s="132">
        <f t="shared" si="240"/>
        <v>0</v>
      </c>
      <c r="AM81" s="54"/>
      <c r="AN81" s="54"/>
      <c r="AO81" s="132">
        <f t="shared" si="241"/>
        <v>0</v>
      </c>
      <c r="AP81" s="54"/>
      <c r="AQ81" s="54"/>
      <c r="AR81" s="132">
        <f t="shared" si="242"/>
        <v>0</v>
      </c>
      <c r="AS81" s="54"/>
      <c r="AT81" s="54"/>
      <c r="AU81" s="132"/>
      <c r="AV81" s="54"/>
      <c r="AW81" s="54"/>
      <c r="AX81" s="132">
        <f t="shared" si="243"/>
        <v>0</v>
      </c>
      <c r="AY81" s="54"/>
      <c r="AZ81" s="54"/>
      <c r="BA81" s="132">
        <f t="shared" si="244"/>
        <v>0</v>
      </c>
      <c r="BB81" s="54"/>
      <c r="BC81" s="54"/>
      <c r="BD81" s="132"/>
      <c r="BE81" s="54"/>
      <c r="BF81" s="54"/>
      <c r="BG81" s="132"/>
      <c r="BH81" s="54"/>
      <c r="BI81" s="54"/>
      <c r="BJ81" s="132"/>
      <c r="BK81" s="54"/>
      <c r="BL81" s="54"/>
      <c r="BM81" s="132"/>
      <c r="BN81" s="63">
        <f t="shared" si="220"/>
        <v>4642751900</v>
      </c>
      <c r="BO81" s="63">
        <f t="shared" si="221"/>
        <v>4642751884</v>
      </c>
      <c r="BP81" s="63">
        <f t="shared" si="222"/>
        <v>-16</v>
      </c>
      <c r="BQ81" s="54"/>
      <c r="BR81" s="54"/>
      <c r="BS81" s="132"/>
      <c r="BT81" s="63"/>
      <c r="BU81" s="63"/>
      <c r="BV81" s="63"/>
      <c r="BW81" s="54"/>
      <c r="BX81" s="54"/>
      <c r="BY81" s="132">
        <f t="shared" si="179"/>
        <v>0</v>
      </c>
      <c r="BZ81" s="54"/>
      <c r="CA81" s="54"/>
      <c r="CB81" s="132"/>
      <c r="CC81" s="63"/>
      <c r="CD81" s="63"/>
      <c r="CE81" s="63"/>
      <c r="CF81" s="63">
        <f t="shared" si="254"/>
        <v>4642751900</v>
      </c>
      <c r="CG81" s="63">
        <f t="shared" si="254"/>
        <v>4642751884</v>
      </c>
      <c r="CH81" s="63">
        <f t="shared" si="254"/>
        <v>-16</v>
      </c>
      <c r="CI81" s="301"/>
    </row>
    <row r="82" spans="1:16320" s="288" customFormat="1">
      <c r="A82" s="163">
        <v>68</v>
      </c>
      <c r="B82" s="154" t="s">
        <v>62</v>
      </c>
      <c r="C82" s="64">
        <f>SUM(C83:C89)</f>
        <v>195756300</v>
      </c>
      <c r="D82" s="64">
        <f>SUM(D83:D89)</f>
        <v>232923700</v>
      </c>
      <c r="E82" s="215">
        <f t="shared" si="231"/>
        <v>37167400</v>
      </c>
      <c r="F82" s="64">
        <f>SUM(F83:F89)</f>
        <v>2360352000</v>
      </c>
      <c r="G82" s="64">
        <f t="shared" ref="G82:BM82" si="257">SUM(G83:G89)</f>
        <v>2192742625.9200001</v>
      </c>
      <c r="H82" s="215">
        <f t="shared" si="232"/>
        <v>-167609374.07999992</v>
      </c>
      <c r="I82" s="64">
        <f t="shared" si="257"/>
        <v>156256000</v>
      </c>
      <c r="J82" s="64">
        <f t="shared" si="257"/>
        <v>177187500</v>
      </c>
      <c r="K82" s="215">
        <f t="shared" si="233"/>
        <v>20931500</v>
      </c>
      <c r="L82" s="64">
        <f>SUM(L83:L89)</f>
        <v>4642751900</v>
      </c>
      <c r="M82" s="64">
        <f t="shared" si="257"/>
        <v>5556258270.25</v>
      </c>
      <c r="N82" s="64">
        <f t="shared" si="257"/>
        <v>913506370.25</v>
      </c>
      <c r="O82" s="64">
        <f t="shared" si="257"/>
        <v>838502100</v>
      </c>
      <c r="P82" s="64">
        <f t="shared" si="257"/>
        <v>859752100</v>
      </c>
      <c r="Q82" s="215">
        <f t="shared" si="234"/>
        <v>21250000</v>
      </c>
      <c r="R82" s="64">
        <f t="shared" si="257"/>
        <v>354539500</v>
      </c>
      <c r="S82" s="64">
        <f t="shared" si="257"/>
        <v>345767600</v>
      </c>
      <c r="T82" s="215">
        <f t="shared" si="235"/>
        <v>-8771900</v>
      </c>
      <c r="U82" s="64">
        <f t="shared" si="257"/>
        <v>132732800</v>
      </c>
      <c r="V82" s="64">
        <f t="shared" si="257"/>
        <v>134049600</v>
      </c>
      <c r="W82" s="215">
        <f t="shared" si="236"/>
        <v>1316800</v>
      </c>
      <c r="X82" s="64">
        <f t="shared" si="257"/>
        <v>102044000</v>
      </c>
      <c r="Y82" s="64">
        <f t="shared" si="257"/>
        <v>101720000</v>
      </c>
      <c r="Z82" s="215">
        <f t="shared" si="237"/>
        <v>-324000</v>
      </c>
      <c r="AA82" s="64">
        <f t="shared" si="257"/>
        <v>50000000</v>
      </c>
      <c r="AB82" s="64">
        <f t="shared" si="257"/>
        <v>50000000</v>
      </c>
      <c r="AC82" s="64">
        <f>SUM(AC83:AC89)</f>
        <v>0</v>
      </c>
      <c r="AD82" s="64">
        <f t="shared" si="257"/>
        <v>39528000</v>
      </c>
      <c r="AE82" s="64">
        <f t="shared" si="257"/>
        <v>39528000</v>
      </c>
      <c r="AF82" s="215">
        <f t="shared" si="238"/>
        <v>0</v>
      </c>
      <c r="AG82" s="64">
        <f t="shared" si="257"/>
        <v>45669500</v>
      </c>
      <c r="AH82" s="64">
        <f t="shared" si="257"/>
        <v>45669500</v>
      </c>
      <c r="AI82" s="215">
        <f t="shared" si="239"/>
        <v>0</v>
      </c>
      <c r="AJ82" s="64">
        <f t="shared" si="257"/>
        <v>82100000</v>
      </c>
      <c r="AK82" s="64">
        <f t="shared" si="257"/>
        <v>82100000</v>
      </c>
      <c r="AL82" s="215">
        <f t="shared" si="240"/>
        <v>0</v>
      </c>
      <c r="AM82" s="64">
        <f t="shared" si="257"/>
        <v>27447600</v>
      </c>
      <c r="AN82" s="64">
        <f t="shared" si="257"/>
        <v>27447600</v>
      </c>
      <c r="AO82" s="215">
        <f t="shared" si="241"/>
        <v>0</v>
      </c>
      <c r="AP82" s="64">
        <f t="shared" si="257"/>
        <v>34816000</v>
      </c>
      <c r="AQ82" s="64">
        <f t="shared" si="257"/>
        <v>34816000</v>
      </c>
      <c r="AR82" s="215">
        <f t="shared" si="242"/>
        <v>0</v>
      </c>
      <c r="AS82" s="64">
        <f t="shared" si="257"/>
        <v>0</v>
      </c>
      <c r="AT82" s="64">
        <f t="shared" si="257"/>
        <v>0</v>
      </c>
      <c r="AU82" s="64">
        <f t="shared" si="257"/>
        <v>0</v>
      </c>
      <c r="AV82" s="64">
        <f t="shared" si="257"/>
        <v>77945600</v>
      </c>
      <c r="AW82" s="64">
        <f t="shared" si="257"/>
        <v>73959200</v>
      </c>
      <c r="AX82" s="215">
        <f t="shared" si="243"/>
        <v>-3986400</v>
      </c>
      <c r="AY82" s="64">
        <f t="shared" si="257"/>
        <v>283958400</v>
      </c>
      <c r="AZ82" s="64">
        <f t="shared" si="257"/>
        <v>282929200</v>
      </c>
      <c r="BA82" s="215">
        <f t="shared" si="244"/>
        <v>-1029200</v>
      </c>
      <c r="BB82" s="64">
        <f t="shared" si="257"/>
        <v>385147000</v>
      </c>
      <c r="BC82" s="64">
        <f t="shared" si="257"/>
        <v>385912000</v>
      </c>
      <c r="BD82" s="64">
        <f t="shared" si="257"/>
        <v>765000</v>
      </c>
      <c r="BE82" s="64">
        <f t="shared" si="257"/>
        <v>285200000</v>
      </c>
      <c r="BF82" s="64">
        <f t="shared" si="257"/>
        <v>283400000</v>
      </c>
      <c r="BG82" s="64">
        <f t="shared" si="257"/>
        <v>-1800000</v>
      </c>
      <c r="BH82" s="64">
        <f t="shared" si="257"/>
        <v>298331600</v>
      </c>
      <c r="BI82" s="64">
        <f t="shared" si="257"/>
        <v>286665800</v>
      </c>
      <c r="BJ82" s="64">
        <f t="shared" si="257"/>
        <v>-11665800</v>
      </c>
      <c r="BK82" s="64">
        <f t="shared" si="257"/>
        <v>20460000</v>
      </c>
      <c r="BL82" s="64">
        <f t="shared" si="257"/>
        <v>20460000</v>
      </c>
      <c r="BM82" s="64">
        <f t="shared" si="257"/>
        <v>0</v>
      </c>
      <c r="BN82" s="59">
        <f t="shared" si="220"/>
        <v>10413538300</v>
      </c>
      <c r="BO82" s="59">
        <f t="shared" si="221"/>
        <v>11213288696.17</v>
      </c>
      <c r="BP82" s="59">
        <f t="shared" si="222"/>
        <v>799750396.17000008</v>
      </c>
      <c r="BQ82" s="64">
        <f t="shared" ref="BQ82:BR82" si="258">SUM(BQ83:BQ89)</f>
        <v>261014900</v>
      </c>
      <c r="BR82" s="64">
        <f t="shared" si="258"/>
        <v>0</v>
      </c>
      <c r="BS82" s="215">
        <f t="shared" si="251"/>
        <v>-261014900</v>
      </c>
      <c r="BT82" s="59">
        <f t="shared" si="120"/>
        <v>261014900</v>
      </c>
      <c r="BU82" s="59">
        <f t="shared" si="120"/>
        <v>0</v>
      </c>
      <c r="BV82" s="59">
        <f t="shared" si="120"/>
        <v>-261014900</v>
      </c>
      <c r="BW82" s="64">
        <f>SUM(BW83:BW89)</f>
        <v>817418400</v>
      </c>
      <c r="BX82" s="64">
        <f>SUM(BX83:BX89)</f>
        <v>62724248.149999999</v>
      </c>
      <c r="BY82" s="215">
        <f t="shared" si="179"/>
        <v>-754694151.85000002</v>
      </c>
      <c r="BZ82" s="64">
        <f>SUM(BZ83:BZ89)</f>
        <v>6414500</v>
      </c>
      <c r="CA82" s="64">
        <f>SUM(CA83:CA89)</f>
        <v>0</v>
      </c>
      <c r="CB82" s="215">
        <f t="shared" si="252"/>
        <v>-6414500</v>
      </c>
      <c r="CC82" s="59">
        <f t="shared" si="253"/>
        <v>823832900</v>
      </c>
      <c r="CD82" s="59">
        <f t="shared" si="253"/>
        <v>62724248.149999999</v>
      </c>
      <c r="CE82" s="59">
        <f t="shared" si="253"/>
        <v>-761108651.85000002</v>
      </c>
      <c r="CF82" s="59">
        <f t="shared" si="254"/>
        <v>11498386100</v>
      </c>
      <c r="CG82" s="59">
        <f t="shared" si="254"/>
        <v>11276012944.32</v>
      </c>
      <c r="CH82" s="59">
        <f t="shared" si="254"/>
        <v>-222373155.67999995</v>
      </c>
      <c r="CI82" s="285">
        <f>CF8-CF82</f>
        <v>0</v>
      </c>
      <c r="CJ82" s="322"/>
      <c r="CK82" s="286"/>
      <c r="CL82" s="286"/>
      <c r="CM82" s="287"/>
      <c r="CN82" s="287"/>
      <c r="CO82" s="285"/>
      <c r="CP82" s="286"/>
      <c r="CQ82" s="286"/>
      <c r="CR82" s="286"/>
      <c r="CS82" s="287"/>
      <c r="CT82" s="287"/>
      <c r="CU82" s="285"/>
      <c r="CV82" s="287"/>
      <c r="CW82" s="287"/>
      <c r="CX82" s="285"/>
      <c r="CY82" s="286"/>
      <c r="CZ82" s="286"/>
      <c r="DA82" s="286"/>
      <c r="DB82" s="286"/>
      <c r="DC82" s="286"/>
      <c r="DD82" s="286"/>
      <c r="DE82" s="163"/>
      <c r="DF82" s="154"/>
      <c r="DG82" s="287"/>
      <c r="DH82" s="287"/>
      <c r="DI82" s="285"/>
      <c r="DJ82" s="287"/>
      <c r="DK82" s="287"/>
      <c r="DL82" s="285"/>
      <c r="DM82" s="287"/>
      <c r="DN82" s="287"/>
      <c r="DO82" s="285"/>
      <c r="DP82" s="287"/>
      <c r="DQ82" s="287"/>
      <c r="DR82" s="285"/>
      <c r="DS82" s="287"/>
      <c r="DT82" s="287"/>
      <c r="DU82" s="285"/>
      <c r="DV82" s="287"/>
      <c r="DW82" s="287"/>
      <c r="DX82" s="285"/>
      <c r="DY82" s="287"/>
      <c r="DZ82" s="287"/>
      <c r="EA82" s="285"/>
      <c r="EB82" s="287"/>
      <c r="EC82" s="287"/>
      <c r="ED82" s="285"/>
      <c r="EE82" s="287"/>
      <c r="EF82" s="287"/>
      <c r="EG82" s="285"/>
      <c r="EH82" s="287"/>
      <c r="EI82" s="287"/>
      <c r="EJ82" s="285"/>
      <c r="EK82" s="287"/>
      <c r="EL82" s="287"/>
      <c r="EM82" s="285"/>
      <c r="EN82" s="287"/>
      <c r="EO82" s="287"/>
      <c r="EP82" s="285"/>
      <c r="EQ82" s="287"/>
      <c r="ER82" s="287"/>
      <c r="ES82" s="285"/>
      <c r="ET82" s="287"/>
      <c r="EU82" s="287"/>
      <c r="EV82" s="285"/>
      <c r="EW82" s="287"/>
      <c r="EX82" s="287"/>
      <c r="EY82" s="285"/>
      <c r="EZ82" s="287"/>
      <c r="FA82" s="287"/>
      <c r="FB82" s="285"/>
      <c r="FC82" s="287"/>
      <c r="FD82" s="287"/>
      <c r="FE82" s="285"/>
      <c r="FF82" s="287"/>
      <c r="FG82" s="287"/>
      <c r="FH82" s="285"/>
      <c r="FI82" s="287"/>
      <c r="FJ82" s="287"/>
      <c r="FK82" s="285"/>
      <c r="FL82" s="287"/>
      <c r="FM82" s="287"/>
      <c r="FN82" s="285"/>
      <c r="FO82" s="287"/>
      <c r="FP82" s="287"/>
      <c r="FQ82" s="285"/>
      <c r="FR82" s="286"/>
      <c r="FS82" s="286"/>
      <c r="FT82" s="286"/>
      <c r="FU82" s="287"/>
      <c r="FV82" s="287"/>
      <c r="FW82" s="285"/>
      <c r="FX82" s="286"/>
      <c r="FY82" s="286"/>
      <c r="FZ82" s="286"/>
      <c r="GA82" s="287"/>
      <c r="GB82" s="287"/>
      <c r="GC82" s="285"/>
      <c r="GD82" s="287"/>
      <c r="GE82" s="287"/>
      <c r="GF82" s="285"/>
      <c r="GG82" s="286"/>
      <c r="GH82" s="286"/>
      <c r="GI82" s="286"/>
      <c r="GJ82" s="286"/>
      <c r="GK82" s="286"/>
      <c r="GL82" s="286"/>
      <c r="GM82" s="163"/>
      <c r="GN82" s="154"/>
      <c r="GO82" s="287"/>
      <c r="GP82" s="287"/>
      <c r="GQ82" s="285"/>
      <c r="GR82" s="287"/>
      <c r="GS82" s="287"/>
      <c r="GT82" s="285"/>
      <c r="GU82" s="287"/>
      <c r="GV82" s="287"/>
      <c r="GW82" s="285"/>
      <c r="GX82" s="287"/>
      <c r="GY82" s="287"/>
      <c r="GZ82" s="285"/>
      <c r="HA82" s="287"/>
      <c r="HB82" s="287"/>
      <c r="HC82" s="285"/>
      <c r="HD82" s="287"/>
      <c r="HE82" s="287"/>
      <c r="HF82" s="285"/>
      <c r="HG82" s="287"/>
      <c r="HH82" s="287"/>
      <c r="HI82" s="285"/>
      <c r="HJ82" s="287"/>
      <c r="HK82" s="287"/>
      <c r="HL82" s="285"/>
      <c r="HM82" s="287"/>
      <c r="HN82" s="287"/>
      <c r="HO82" s="285"/>
      <c r="HP82" s="287"/>
      <c r="HQ82" s="287"/>
      <c r="HR82" s="285"/>
      <c r="HS82" s="287"/>
      <c r="HT82" s="287"/>
      <c r="HU82" s="285"/>
      <c r="HV82" s="287"/>
      <c r="HW82" s="287"/>
      <c r="HX82" s="285"/>
      <c r="HY82" s="287"/>
      <c r="HZ82" s="287"/>
      <c r="IA82" s="285"/>
      <c r="IB82" s="287"/>
      <c r="IC82" s="287"/>
      <c r="ID82" s="285"/>
      <c r="IE82" s="287"/>
      <c r="IF82" s="287"/>
      <c r="IG82" s="285"/>
      <c r="IH82" s="287"/>
      <c r="II82" s="287"/>
      <c r="IJ82" s="285"/>
      <c r="IK82" s="287"/>
      <c r="IL82" s="287"/>
      <c r="IM82" s="285"/>
      <c r="IN82" s="287"/>
      <c r="IO82" s="287"/>
      <c r="IP82" s="285"/>
      <c r="IQ82" s="287"/>
      <c r="IR82" s="287"/>
      <c r="IS82" s="285"/>
      <c r="IT82" s="287"/>
      <c r="IU82" s="287"/>
      <c r="IV82" s="285"/>
      <c r="IW82" s="287"/>
      <c r="IX82" s="287"/>
      <c r="IY82" s="285"/>
      <c r="IZ82" s="286"/>
      <c r="JA82" s="286"/>
      <c r="JB82" s="286"/>
      <c r="JC82" s="287"/>
      <c r="JD82" s="287"/>
      <c r="JE82" s="285"/>
      <c r="JF82" s="286"/>
      <c r="JG82" s="286"/>
      <c r="JH82" s="286"/>
      <c r="JI82" s="287"/>
      <c r="JJ82" s="287"/>
      <c r="JK82" s="285"/>
      <c r="JL82" s="287"/>
      <c r="JM82" s="287"/>
      <c r="JN82" s="285"/>
      <c r="JO82" s="286"/>
      <c r="JP82" s="286"/>
      <c r="JQ82" s="286"/>
      <c r="JR82" s="286"/>
      <c r="JS82" s="286"/>
      <c r="JT82" s="286"/>
      <c r="JU82" s="163"/>
      <c r="JV82" s="154"/>
      <c r="JW82" s="287"/>
      <c r="JX82" s="287"/>
      <c r="JY82" s="285"/>
      <c r="JZ82" s="287"/>
      <c r="KA82" s="287"/>
      <c r="KB82" s="285"/>
      <c r="KC82" s="287"/>
      <c r="KD82" s="287"/>
      <c r="KE82" s="285"/>
      <c r="KF82" s="287"/>
      <c r="KG82" s="287"/>
      <c r="KH82" s="285"/>
      <c r="KI82" s="287"/>
      <c r="KJ82" s="287"/>
      <c r="KK82" s="285"/>
      <c r="KL82" s="287"/>
      <c r="KM82" s="287"/>
      <c r="KN82" s="285"/>
      <c r="KO82" s="287"/>
      <c r="KP82" s="287"/>
      <c r="KQ82" s="285"/>
      <c r="KR82" s="287"/>
      <c r="KS82" s="287"/>
      <c r="KT82" s="285"/>
      <c r="KU82" s="287"/>
      <c r="KV82" s="287"/>
      <c r="KW82" s="285"/>
      <c r="KX82" s="287"/>
      <c r="KY82" s="287"/>
      <c r="KZ82" s="285"/>
      <c r="LA82" s="287"/>
      <c r="LB82" s="287"/>
      <c r="LC82" s="285"/>
      <c r="LD82" s="287"/>
      <c r="LE82" s="287"/>
      <c r="LF82" s="285"/>
      <c r="LG82" s="287"/>
      <c r="LH82" s="287"/>
      <c r="LI82" s="285"/>
      <c r="LJ82" s="287"/>
      <c r="LK82" s="287"/>
      <c r="LL82" s="285"/>
      <c r="LM82" s="287"/>
      <c r="LN82" s="287"/>
      <c r="LO82" s="285"/>
      <c r="LP82" s="287"/>
      <c r="LQ82" s="287"/>
      <c r="LR82" s="285"/>
      <c r="LS82" s="287"/>
      <c r="LT82" s="287"/>
      <c r="LU82" s="285"/>
      <c r="LV82" s="287"/>
      <c r="LW82" s="287"/>
      <c r="LX82" s="285"/>
      <c r="LY82" s="287"/>
      <c r="LZ82" s="287"/>
      <c r="MA82" s="285"/>
      <c r="MB82" s="287"/>
      <c r="MC82" s="287"/>
      <c r="MD82" s="285"/>
      <c r="ME82" s="287"/>
      <c r="MF82" s="287"/>
      <c r="MG82" s="285"/>
      <c r="MH82" s="286"/>
      <c r="MI82" s="286"/>
      <c r="MJ82" s="286"/>
      <c r="MK82" s="287"/>
      <c r="ML82" s="287"/>
      <c r="MM82" s="285"/>
      <c r="MN82" s="286"/>
      <c r="MO82" s="286"/>
      <c r="MP82" s="286"/>
      <c r="MQ82" s="287"/>
      <c r="MR82" s="287"/>
      <c r="MS82" s="285"/>
      <c r="MT82" s="287"/>
      <c r="MU82" s="287"/>
      <c r="MV82" s="285"/>
      <c r="MW82" s="286"/>
      <c r="MX82" s="286"/>
      <c r="MY82" s="286"/>
      <c r="MZ82" s="286"/>
      <c r="NA82" s="286"/>
      <c r="NB82" s="286"/>
      <c r="NC82" s="163"/>
      <c r="ND82" s="154"/>
      <c r="NE82" s="287"/>
      <c r="NF82" s="287"/>
      <c r="NG82" s="285"/>
      <c r="NH82" s="287"/>
      <c r="NI82" s="287"/>
      <c r="NJ82" s="285"/>
      <c r="NK82" s="287"/>
      <c r="NL82" s="287"/>
      <c r="NM82" s="285"/>
      <c r="NN82" s="287"/>
      <c r="NO82" s="287"/>
      <c r="NP82" s="285"/>
      <c r="NQ82" s="287"/>
      <c r="NR82" s="287"/>
      <c r="NS82" s="285"/>
      <c r="NT82" s="287"/>
      <c r="NU82" s="287"/>
      <c r="NV82" s="285"/>
      <c r="NW82" s="287"/>
      <c r="NX82" s="287"/>
      <c r="NY82" s="285"/>
      <c r="NZ82" s="287"/>
      <c r="OA82" s="287"/>
      <c r="OB82" s="285"/>
      <c r="OC82" s="287"/>
      <c r="OD82" s="287"/>
      <c r="OE82" s="285"/>
      <c r="OF82" s="287"/>
      <c r="OG82" s="287"/>
      <c r="OH82" s="285"/>
      <c r="OI82" s="287"/>
      <c r="OJ82" s="287"/>
      <c r="OK82" s="285"/>
      <c r="OL82" s="287"/>
      <c r="OM82" s="287"/>
      <c r="ON82" s="285"/>
      <c r="OO82" s="287"/>
      <c r="OP82" s="287"/>
      <c r="OQ82" s="285"/>
      <c r="OR82" s="287"/>
      <c r="OS82" s="287"/>
      <c r="OT82" s="285"/>
      <c r="OU82" s="287"/>
      <c r="OV82" s="287"/>
      <c r="OW82" s="285"/>
      <c r="OX82" s="287"/>
      <c r="OY82" s="287"/>
      <c r="OZ82" s="285"/>
      <c r="PA82" s="287"/>
      <c r="PB82" s="287"/>
      <c r="PC82" s="285"/>
      <c r="PD82" s="287"/>
      <c r="PE82" s="287"/>
      <c r="PF82" s="285"/>
      <c r="PG82" s="287"/>
      <c r="PH82" s="287"/>
      <c r="PI82" s="285"/>
      <c r="PJ82" s="287"/>
      <c r="PK82" s="287"/>
      <c r="PL82" s="285"/>
      <c r="PM82" s="287"/>
      <c r="PN82" s="287"/>
      <c r="PO82" s="285"/>
      <c r="PP82" s="286"/>
      <c r="PQ82" s="286"/>
      <c r="PR82" s="286"/>
      <c r="PS82" s="287"/>
      <c r="PT82" s="287"/>
      <c r="PU82" s="285"/>
      <c r="PV82" s="286"/>
      <c r="PW82" s="286"/>
      <c r="PX82" s="286"/>
      <c r="PY82" s="287"/>
      <c r="PZ82" s="287"/>
      <c r="QA82" s="285"/>
      <c r="QB82" s="287"/>
      <c r="QC82" s="287"/>
      <c r="QD82" s="285"/>
      <c r="QE82" s="286"/>
      <c r="QF82" s="286"/>
      <c r="QG82" s="286"/>
      <c r="QH82" s="286"/>
      <c r="QI82" s="286"/>
      <c r="QJ82" s="286"/>
      <c r="QK82" s="163"/>
      <c r="QL82" s="154"/>
      <c r="QM82" s="287"/>
      <c r="QN82" s="287"/>
      <c r="QO82" s="285"/>
      <c r="QP82" s="287"/>
      <c r="QQ82" s="287"/>
      <c r="QR82" s="285"/>
      <c r="QS82" s="287"/>
      <c r="QT82" s="287"/>
      <c r="QU82" s="285"/>
      <c r="QV82" s="287"/>
      <c r="QW82" s="287"/>
      <c r="QX82" s="285"/>
      <c r="QY82" s="287"/>
      <c r="QZ82" s="287"/>
      <c r="RA82" s="285"/>
      <c r="RB82" s="287"/>
      <c r="RC82" s="287"/>
      <c r="RD82" s="285"/>
      <c r="RE82" s="287"/>
      <c r="RF82" s="287"/>
      <c r="RG82" s="285"/>
      <c r="RH82" s="287"/>
      <c r="RI82" s="287"/>
      <c r="RJ82" s="285"/>
      <c r="RK82" s="287"/>
      <c r="RL82" s="287"/>
      <c r="RM82" s="285"/>
      <c r="RN82" s="287"/>
      <c r="RO82" s="287"/>
      <c r="RP82" s="285"/>
      <c r="RQ82" s="287"/>
      <c r="RR82" s="287"/>
      <c r="RS82" s="285"/>
      <c r="RT82" s="287"/>
      <c r="RU82" s="287"/>
      <c r="RV82" s="285"/>
      <c r="RW82" s="287"/>
      <c r="RX82" s="287"/>
      <c r="RY82" s="285"/>
      <c r="RZ82" s="287"/>
      <c r="SA82" s="287"/>
      <c r="SB82" s="285"/>
      <c r="SC82" s="287"/>
      <c r="SD82" s="287"/>
      <c r="SE82" s="285"/>
      <c r="SF82" s="287"/>
      <c r="SG82" s="287"/>
      <c r="SH82" s="285"/>
      <c r="SI82" s="287"/>
      <c r="SJ82" s="287"/>
      <c r="SK82" s="285"/>
      <c r="SL82" s="287"/>
      <c r="SM82" s="287"/>
      <c r="SN82" s="285"/>
      <c r="SO82" s="287"/>
      <c r="SP82" s="287"/>
      <c r="SQ82" s="285"/>
      <c r="SR82" s="287"/>
      <c r="SS82" s="287"/>
      <c r="ST82" s="285"/>
      <c r="SU82" s="287"/>
      <c r="SV82" s="287"/>
      <c r="SW82" s="285"/>
      <c r="SX82" s="286"/>
      <c r="SY82" s="286"/>
      <c r="SZ82" s="286"/>
      <c r="TA82" s="287"/>
      <c r="TB82" s="287"/>
      <c r="TC82" s="285"/>
      <c r="TD82" s="286"/>
      <c r="TE82" s="286"/>
      <c r="TF82" s="286"/>
      <c r="TG82" s="287"/>
      <c r="TH82" s="287"/>
      <c r="TI82" s="285"/>
      <c r="TJ82" s="287"/>
      <c r="TK82" s="287"/>
      <c r="TL82" s="285"/>
      <c r="TM82" s="286"/>
      <c r="TN82" s="286"/>
      <c r="TO82" s="286"/>
      <c r="TP82" s="286"/>
      <c r="TQ82" s="286"/>
      <c r="TR82" s="286"/>
      <c r="TS82" s="163"/>
      <c r="TT82" s="154"/>
      <c r="TU82" s="287"/>
      <c r="TV82" s="287"/>
      <c r="TW82" s="285"/>
      <c r="TX82" s="287"/>
      <c r="TY82" s="287"/>
      <c r="TZ82" s="285"/>
      <c r="UA82" s="287"/>
      <c r="UB82" s="287"/>
      <c r="UC82" s="285"/>
      <c r="UD82" s="287"/>
      <c r="UE82" s="287"/>
      <c r="UF82" s="285"/>
      <c r="UG82" s="287"/>
      <c r="UH82" s="287"/>
      <c r="UI82" s="285"/>
      <c r="UJ82" s="287"/>
      <c r="UK82" s="287"/>
      <c r="UL82" s="285"/>
      <c r="UM82" s="287"/>
      <c r="UN82" s="287"/>
      <c r="UO82" s="285"/>
      <c r="UP82" s="287"/>
      <c r="UQ82" s="287"/>
      <c r="UR82" s="285"/>
      <c r="US82" s="287"/>
      <c r="UT82" s="287"/>
      <c r="UU82" s="285"/>
      <c r="UV82" s="287"/>
      <c r="UW82" s="287"/>
      <c r="UX82" s="285"/>
      <c r="UY82" s="287"/>
      <c r="UZ82" s="287"/>
      <c r="VA82" s="285"/>
      <c r="VB82" s="287"/>
      <c r="VC82" s="287"/>
      <c r="VD82" s="285"/>
      <c r="VE82" s="287"/>
      <c r="VF82" s="287"/>
      <c r="VG82" s="285"/>
      <c r="VH82" s="287"/>
      <c r="VI82" s="287"/>
      <c r="VJ82" s="285"/>
      <c r="VK82" s="287"/>
      <c r="VL82" s="287"/>
      <c r="VM82" s="285"/>
      <c r="VN82" s="287"/>
      <c r="VO82" s="287"/>
      <c r="VP82" s="285"/>
      <c r="VQ82" s="287"/>
      <c r="VR82" s="287"/>
      <c r="VS82" s="285"/>
      <c r="VT82" s="287"/>
      <c r="VU82" s="287"/>
      <c r="VV82" s="285"/>
      <c r="VW82" s="287"/>
      <c r="VX82" s="287"/>
      <c r="VY82" s="285"/>
      <c r="VZ82" s="287"/>
      <c r="WA82" s="287"/>
      <c r="WB82" s="285"/>
      <c r="WC82" s="287"/>
      <c r="WD82" s="287"/>
      <c r="WE82" s="285"/>
      <c r="WF82" s="286"/>
      <c r="WG82" s="286"/>
      <c r="WH82" s="286"/>
      <c r="WI82" s="287"/>
      <c r="WJ82" s="287"/>
      <c r="WK82" s="285"/>
      <c r="WL82" s="286"/>
      <c r="WM82" s="286"/>
      <c r="WN82" s="286"/>
      <c r="WO82" s="287"/>
      <c r="WP82" s="287"/>
      <c r="WQ82" s="285"/>
      <c r="WR82" s="287"/>
      <c r="WS82" s="287"/>
      <c r="WT82" s="285"/>
      <c r="WU82" s="286"/>
      <c r="WV82" s="286"/>
      <c r="WW82" s="286"/>
      <c r="WX82" s="286"/>
      <c r="WY82" s="286"/>
      <c r="WZ82" s="286"/>
      <c r="XA82" s="163"/>
      <c r="XB82" s="154"/>
      <c r="XC82" s="287"/>
      <c r="XD82" s="287"/>
      <c r="XE82" s="285"/>
      <c r="XF82" s="287"/>
      <c r="XG82" s="287"/>
      <c r="XH82" s="285"/>
      <c r="XI82" s="287"/>
      <c r="XJ82" s="287"/>
      <c r="XK82" s="285"/>
      <c r="XL82" s="287"/>
      <c r="XM82" s="287"/>
      <c r="XN82" s="285"/>
      <c r="XO82" s="287"/>
      <c r="XP82" s="287"/>
      <c r="XQ82" s="285"/>
      <c r="XR82" s="287"/>
      <c r="XS82" s="287"/>
      <c r="XT82" s="285"/>
      <c r="XU82" s="287"/>
      <c r="XV82" s="287"/>
      <c r="XW82" s="285"/>
      <c r="XX82" s="287"/>
      <c r="XY82" s="287"/>
      <c r="XZ82" s="285"/>
      <c r="YA82" s="287"/>
      <c r="YB82" s="287"/>
      <c r="YC82" s="285"/>
      <c r="YD82" s="287"/>
      <c r="YE82" s="287"/>
      <c r="YF82" s="285"/>
      <c r="YG82" s="287"/>
      <c r="YH82" s="287"/>
      <c r="YI82" s="285"/>
      <c r="YJ82" s="287"/>
      <c r="YK82" s="287"/>
      <c r="YL82" s="285"/>
      <c r="YM82" s="287"/>
      <c r="YN82" s="287"/>
      <c r="YO82" s="285"/>
      <c r="YP82" s="287"/>
      <c r="YQ82" s="287"/>
      <c r="YR82" s="285"/>
      <c r="YS82" s="287"/>
      <c r="YT82" s="287"/>
      <c r="YU82" s="285"/>
      <c r="YV82" s="287"/>
      <c r="YW82" s="287"/>
      <c r="YX82" s="285"/>
      <c r="YY82" s="287"/>
      <c r="YZ82" s="287"/>
      <c r="ZA82" s="285"/>
      <c r="ZB82" s="287"/>
      <c r="ZC82" s="287"/>
      <c r="ZD82" s="285"/>
      <c r="ZE82" s="287"/>
      <c r="ZF82" s="287"/>
      <c r="ZG82" s="285"/>
      <c r="ZH82" s="287"/>
      <c r="ZI82" s="287"/>
      <c r="ZJ82" s="285"/>
      <c r="ZK82" s="287"/>
      <c r="ZL82" s="287"/>
      <c r="ZM82" s="285"/>
      <c r="ZN82" s="286"/>
      <c r="ZO82" s="286"/>
      <c r="ZP82" s="286"/>
      <c r="ZQ82" s="287"/>
      <c r="ZR82" s="287"/>
      <c r="ZS82" s="285"/>
      <c r="ZT82" s="286"/>
      <c r="ZU82" s="286"/>
      <c r="ZV82" s="286"/>
      <c r="ZW82" s="287"/>
      <c r="ZX82" s="287"/>
      <c r="ZY82" s="285"/>
      <c r="ZZ82" s="287"/>
      <c r="AAA82" s="287"/>
      <c r="AAB82" s="285"/>
      <c r="AAC82" s="286"/>
      <c r="AAD82" s="286"/>
      <c r="AAE82" s="286"/>
      <c r="AAF82" s="286"/>
      <c r="AAG82" s="286"/>
      <c r="AAH82" s="286"/>
      <c r="AAI82" s="163"/>
      <c r="AAJ82" s="154"/>
      <c r="AAK82" s="287"/>
      <c r="AAL82" s="287"/>
      <c r="AAM82" s="285"/>
      <c r="AAN82" s="287"/>
      <c r="AAO82" s="287"/>
      <c r="AAP82" s="285"/>
      <c r="AAQ82" s="287"/>
      <c r="AAR82" s="287"/>
      <c r="AAS82" s="285"/>
      <c r="AAT82" s="287"/>
      <c r="AAU82" s="287"/>
      <c r="AAV82" s="285"/>
      <c r="AAW82" s="287"/>
      <c r="AAX82" s="287"/>
      <c r="AAY82" s="285"/>
      <c r="AAZ82" s="287"/>
      <c r="ABA82" s="287"/>
      <c r="ABB82" s="285"/>
      <c r="ABC82" s="287"/>
      <c r="ABD82" s="287"/>
      <c r="ABE82" s="285"/>
      <c r="ABF82" s="287"/>
      <c r="ABG82" s="287"/>
      <c r="ABH82" s="285"/>
      <c r="ABI82" s="287"/>
      <c r="ABJ82" s="287"/>
      <c r="ABK82" s="285"/>
      <c r="ABL82" s="287"/>
      <c r="ABM82" s="287"/>
      <c r="ABN82" s="285"/>
      <c r="ABO82" s="287"/>
      <c r="ABP82" s="287"/>
      <c r="ABQ82" s="285"/>
      <c r="ABR82" s="287"/>
      <c r="ABS82" s="287"/>
      <c r="ABT82" s="285"/>
      <c r="ABU82" s="287"/>
      <c r="ABV82" s="287"/>
      <c r="ABW82" s="285"/>
      <c r="ABX82" s="287"/>
      <c r="ABY82" s="287"/>
      <c r="ABZ82" s="285"/>
      <c r="ACA82" s="287"/>
      <c r="ACB82" s="287"/>
      <c r="ACC82" s="285"/>
      <c r="ACD82" s="287"/>
      <c r="ACE82" s="287"/>
      <c r="ACF82" s="285"/>
      <c r="ACG82" s="287"/>
      <c r="ACH82" s="287"/>
      <c r="ACI82" s="285"/>
      <c r="ACJ82" s="287"/>
      <c r="ACK82" s="287"/>
      <c r="ACL82" s="285"/>
      <c r="ACM82" s="287"/>
      <c r="ACN82" s="287"/>
      <c r="ACO82" s="285"/>
      <c r="ACP82" s="287"/>
      <c r="ACQ82" s="287"/>
      <c r="ACR82" s="285"/>
      <c r="ACS82" s="287"/>
      <c r="ACT82" s="287"/>
      <c r="ACU82" s="285"/>
      <c r="ACV82" s="286"/>
      <c r="ACW82" s="286"/>
      <c r="ACX82" s="286"/>
      <c r="ACY82" s="287"/>
      <c r="ACZ82" s="287"/>
      <c r="ADA82" s="285"/>
      <c r="ADB82" s="286"/>
      <c r="ADC82" s="286"/>
      <c r="ADD82" s="286"/>
      <c r="ADE82" s="287"/>
      <c r="ADF82" s="287"/>
      <c r="ADG82" s="285"/>
      <c r="ADH82" s="287"/>
      <c r="ADI82" s="287"/>
      <c r="ADJ82" s="285"/>
      <c r="ADK82" s="286"/>
      <c r="ADL82" s="286"/>
      <c r="ADM82" s="286"/>
      <c r="ADN82" s="286"/>
      <c r="ADO82" s="286"/>
      <c r="ADP82" s="286"/>
      <c r="ADQ82" s="163"/>
      <c r="ADR82" s="154"/>
      <c r="ADS82" s="287"/>
      <c r="ADT82" s="287"/>
      <c r="ADU82" s="285"/>
      <c r="ADV82" s="287"/>
      <c r="ADW82" s="287"/>
      <c r="ADX82" s="285"/>
      <c r="ADY82" s="287"/>
      <c r="ADZ82" s="287"/>
      <c r="AEA82" s="285"/>
      <c r="AEB82" s="287"/>
      <c r="AEC82" s="287"/>
      <c r="AED82" s="285"/>
      <c r="AEE82" s="287"/>
      <c r="AEF82" s="287"/>
      <c r="AEG82" s="285"/>
      <c r="AEH82" s="287"/>
      <c r="AEI82" s="287"/>
      <c r="AEJ82" s="285"/>
      <c r="AEK82" s="287"/>
      <c r="AEL82" s="287"/>
      <c r="AEM82" s="285"/>
      <c r="AEN82" s="287"/>
      <c r="AEO82" s="287"/>
      <c r="AEP82" s="285"/>
      <c r="AEQ82" s="287"/>
      <c r="AER82" s="287"/>
      <c r="AES82" s="285"/>
      <c r="AET82" s="287"/>
      <c r="AEU82" s="287"/>
      <c r="AEV82" s="285"/>
      <c r="AEW82" s="287"/>
      <c r="AEX82" s="287"/>
      <c r="AEY82" s="285"/>
      <c r="AEZ82" s="287"/>
      <c r="AFA82" s="287"/>
      <c r="AFB82" s="285"/>
      <c r="AFC82" s="287"/>
      <c r="AFD82" s="287"/>
      <c r="AFE82" s="285"/>
      <c r="AFF82" s="287"/>
      <c r="AFG82" s="287"/>
      <c r="AFH82" s="285"/>
      <c r="AFI82" s="287"/>
      <c r="AFJ82" s="287"/>
      <c r="AFK82" s="285"/>
      <c r="AFL82" s="287"/>
      <c r="AFM82" s="287"/>
      <c r="AFN82" s="285"/>
      <c r="AFO82" s="287"/>
      <c r="AFP82" s="287"/>
      <c r="AFQ82" s="285"/>
      <c r="AFR82" s="287"/>
      <c r="AFS82" s="287"/>
      <c r="AFT82" s="285"/>
      <c r="AFU82" s="287"/>
      <c r="AFV82" s="287"/>
      <c r="AFW82" s="285"/>
      <c r="AFX82" s="287"/>
      <c r="AFY82" s="287"/>
      <c r="AFZ82" s="285"/>
      <c r="AGA82" s="287"/>
      <c r="AGB82" s="287"/>
      <c r="AGC82" s="285"/>
      <c r="AGD82" s="286"/>
      <c r="AGE82" s="286"/>
      <c r="AGF82" s="286"/>
      <c r="AGG82" s="287"/>
      <c r="AGH82" s="287"/>
      <c r="AGI82" s="285"/>
      <c r="AGJ82" s="286"/>
      <c r="AGK82" s="286"/>
      <c r="AGL82" s="286"/>
      <c r="AGM82" s="287"/>
      <c r="AGN82" s="287"/>
      <c r="AGO82" s="285"/>
      <c r="AGP82" s="287"/>
      <c r="AGQ82" s="287"/>
      <c r="AGR82" s="285"/>
      <c r="AGS82" s="286"/>
      <c r="AGT82" s="286"/>
      <c r="AGU82" s="286"/>
      <c r="AGV82" s="286"/>
      <c r="AGW82" s="286"/>
      <c r="AGX82" s="286"/>
      <c r="AGY82" s="163"/>
      <c r="AGZ82" s="154"/>
      <c r="AHA82" s="287"/>
      <c r="AHB82" s="287"/>
      <c r="AHC82" s="285"/>
      <c r="AHD82" s="287"/>
      <c r="AHE82" s="287"/>
      <c r="AHF82" s="285"/>
      <c r="AHG82" s="287"/>
      <c r="AHH82" s="287"/>
      <c r="AHI82" s="285"/>
      <c r="AHJ82" s="287"/>
      <c r="AHK82" s="287"/>
      <c r="AHL82" s="285"/>
      <c r="AHM82" s="287"/>
      <c r="AHN82" s="287"/>
      <c r="AHO82" s="285"/>
      <c r="AHP82" s="287"/>
      <c r="AHQ82" s="287"/>
      <c r="AHR82" s="285"/>
      <c r="AHS82" s="287"/>
      <c r="AHT82" s="287"/>
      <c r="AHU82" s="285"/>
      <c r="AHV82" s="287"/>
      <c r="AHW82" s="287"/>
      <c r="AHX82" s="285"/>
      <c r="AHY82" s="287"/>
      <c r="AHZ82" s="287"/>
      <c r="AIA82" s="285"/>
      <c r="AIB82" s="287"/>
      <c r="AIC82" s="287"/>
      <c r="AID82" s="285"/>
      <c r="AIE82" s="287"/>
      <c r="AIF82" s="287"/>
      <c r="AIG82" s="285"/>
      <c r="AIH82" s="287"/>
      <c r="AII82" s="287"/>
      <c r="AIJ82" s="285"/>
      <c r="AIK82" s="287"/>
      <c r="AIL82" s="287"/>
      <c r="AIM82" s="285"/>
      <c r="AIN82" s="287"/>
      <c r="AIO82" s="287"/>
      <c r="AIP82" s="285"/>
      <c r="AIQ82" s="287"/>
      <c r="AIR82" s="287"/>
      <c r="AIS82" s="285"/>
      <c r="AIT82" s="287"/>
      <c r="AIU82" s="287"/>
      <c r="AIV82" s="285"/>
      <c r="AIW82" s="287"/>
      <c r="AIX82" s="287"/>
      <c r="AIY82" s="285"/>
      <c r="AIZ82" s="287"/>
      <c r="AJA82" s="287"/>
      <c r="AJB82" s="285"/>
      <c r="AJC82" s="287"/>
      <c r="AJD82" s="287"/>
      <c r="AJE82" s="285"/>
      <c r="AJF82" s="287"/>
      <c r="AJG82" s="287"/>
      <c r="AJH82" s="285"/>
      <c r="AJI82" s="287"/>
      <c r="AJJ82" s="287"/>
      <c r="AJK82" s="285"/>
      <c r="AJL82" s="286"/>
      <c r="AJM82" s="286"/>
      <c r="AJN82" s="286"/>
      <c r="AJO82" s="287"/>
      <c r="AJP82" s="287"/>
      <c r="AJQ82" s="285"/>
      <c r="AJR82" s="286"/>
      <c r="AJS82" s="286"/>
      <c r="AJT82" s="286"/>
      <c r="AJU82" s="287"/>
      <c r="AJV82" s="287"/>
      <c r="AJW82" s="285"/>
      <c r="AJX82" s="287"/>
      <c r="AJY82" s="287"/>
      <c r="AJZ82" s="285"/>
      <c r="AKA82" s="286"/>
      <c r="AKB82" s="286"/>
      <c r="AKC82" s="286"/>
      <c r="AKD82" s="286"/>
      <c r="AKE82" s="286"/>
      <c r="AKF82" s="286"/>
      <c r="AKG82" s="163"/>
      <c r="AKH82" s="154"/>
      <c r="AKI82" s="287"/>
      <c r="AKJ82" s="287"/>
      <c r="AKK82" s="285"/>
      <c r="AKL82" s="287"/>
      <c r="AKM82" s="287"/>
      <c r="AKN82" s="285"/>
      <c r="AKO82" s="287"/>
      <c r="AKP82" s="287"/>
      <c r="AKQ82" s="285"/>
      <c r="AKR82" s="287"/>
      <c r="AKS82" s="287"/>
      <c r="AKT82" s="285"/>
      <c r="AKU82" s="287"/>
      <c r="AKV82" s="287"/>
      <c r="AKW82" s="285"/>
      <c r="AKX82" s="287"/>
      <c r="AKY82" s="287"/>
      <c r="AKZ82" s="285"/>
      <c r="ALA82" s="287"/>
      <c r="ALB82" s="287"/>
      <c r="ALC82" s="285"/>
      <c r="ALD82" s="287"/>
      <c r="ALE82" s="287"/>
      <c r="ALF82" s="285"/>
      <c r="ALG82" s="287"/>
      <c r="ALH82" s="287"/>
      <c r="ALI82" s="285"/>
      <c r="ALJ82" s="287"/>
      <c r="ALK82" s="287"/>
      <c r="ALL82" s="285"/>
      <c r="ALM82" s="287"/>
      <c r="ALN82" s="287"/>
      <c r="ALO82" s="285"/>
      <c r="ALP82" s="287"/>
      <c r="ALQ82" s="287"/>
      <c r="ALR82" s="285"/>
      <c r="ALS82" s="287"/>
      <c r="ALT82" s="287"/>
      <c r="ALU82" s="285"/>
      <c r="ALV82" s="287"/>
      <c r="ALW82" s="287"/>
      <c r="ALX82" s="285"/>
      <c r="ALY82" s="287"/>
      <c r="ALZ82" s="287"/>
      <c r="AMA82" s="285"/>
      <c r="AMB82" s="287"/>
      <c r="AMC82" s="287"/>
      <c r="AMD82" s="285"/>
      <c r="AME82" s="287"/>
      <c r="AMF82" s="287"/>
      <c r="AMG82" s="285"/>
      <c r="AMH82" s="287"/>
      <c r="AMI82" s="287"/>
      <c r="AMJ82" s="285"/>
      <c r="AMK82" s="287"/>
      <c r="AML82" s="287"/>
      <c r="AMM82" s="285"/>
      <c r="AMN82" s="287"/>
      <c r="AMO82" s="287"/>
      <c r="AMP82" s="285"/>
      <c r="AMQ82" s="287"/>
      <c r="AMR82" s="287"/>
      <c r="AMS82" s="285"/>
      <c r="AMT82" s="286"/>
      <c r="AMU82" s="286"/>
      <c r="AMV82" s="286"/>
      <c r="AMW82" s="287"/>
      <c r="AMX82" s="287"/>
      <c r="AMY82" s="285"/>
      <c r="AMZ82" s="286"/>
      <c r="ANA82" s="286"/>
      <c r="ANB82" s="286"/>
      <c r="ANC82" s="287"/>
      <c r="AND82" s="287"/>
      <c r="ANE82" s="285"/>
      <c r="ANF82" s="287"/>
      <c r="ANG82" s="287"/>
      <c r="ANH82" s="285"/>
      <c r="ANI82" s="286"/>
      <c r="ANJ82" s="286"/>
      <c r="ANK82" s="286"/>
      <c r="ANL82" s="286"/>
      <c r="ANM82" s="286"/>
      <c r="ANN82" s="286"/>
      <c r="ANO82" s="163"/>
      <c r="ANP82" s="154"/>
      <c r="ANQ82" s="287"/>
      <c r="ANR82" s="287"/>
      <c r="ANS82" s="285"/>
      <c r="ANT82" s="287"/>
      <c r="ANU82" s="287"/>
      <c r="ANV82" s="285"/>
      <c r="ANW82" s="287"/>
      <c r="ANX82" s="287"/>
      <c r="ANY82" s="285"/>
      <c r="ANZ82" s="287"/>
      <c r="AOA82" s="287"/>
      <c r="AOB82" s="285"/>
      <c r="AOC82" s="287"/>
      <c r="AOD82" s="287"/>
      <c r="AOE82" s="285"/>
      <c r="AOF82" s="287"/>
      <c r="AOG82" s="287"/>
      <c r="AOH82" s="285"/>
      <c r="AOI82" s="287"/>
      <c r="AOJ82" s="287"/>
      <c r="AOK82" s="285"/>
      <c r="AOL82" s="287"/>
      <c r="AOM82" s="287"/>
      <c r="AON82" s="285"/>
      <c r="AOO82" s="287"/>
      <c r="AOP82" s="287"/>
      <c r="AOQ82" s="285"/>
      <c r="AOR82" s="287"/>
      <c r="AOS82" s="287"/>
      <c r="AOT82" s="285"/>
      <c r="AOU82" s="287"/>
      <c r="AOV82" s="287"/>
      <c r="AOW82" s="285"/>
      <c r="AOX82" s="287"/>
      <c r="AOY82" s="287"/>
      <c r="AOZ82" s="285"/>
      <c r="APA82" s="287"/>
      <c r="APB82" s="287"/>
      <c r="APC82" s="285"/>
      <c r="APD82" s="287"/>
      <c r="APE82" s="287"/>
      <c r="APF82" s="285"/>
      <c r="APG82" s="287"/>
      <c r="APH82" s="287"/>
      <c r="API82" s="285"/>
      <c r="APJ82" s="287"/>
      <c r="APK82" s="287"/>
      <c r="APL82" s="285"/>
      <c r="APM82" s="287"/>
      <c r="APN82" s="287"/>
      <c r="APO82" s="285"/>
      <c r="APP82" s="287"/>
      <c r="APQ82" s="287"/>
      <c r="APR82" s="285"/>
      <c r="APS82" s="287"/>
      <c r="APT82" s="287"/>
      <c r="APU82" s="285"/>
      <c r="APV82" s="287"/>
      <c r="APW82" s="287"/>
      <c r="APX82" s="285"/>
      <c r="APY82" s="287"/>
      <c r="APZ82" s="287"/>
      <c r="AQA82" s="285"/>
      <c r="AQB82" s="286"/>
      <c r="AQC82" s="286"/>
      <c r="AQD82" s="286"/>
      <c r="AQE82" s="287"/>
      <c r="AQF82" s="287"/>
      <c r="AQG82" s="285"/>
      <c r="AQH82" s="286"/>
      <c r="AQI82" s="286"/>
      <c r="AQJ82" s="286"/>
      <c r="AQK82" s="287"/>
      <c r="AQL82" s="287"/>
      <c r="AQM82" s="285"/>
      <c r="AQN82" s="287"/>
      <c r="AQO82" s="287"/>
      <c r="AQP82" s="285"/>
      <c r="AQQ82" s="286"/>
      <c r="AQR82" s="286"/>
      <c r="AQS82" s="286"/>
      <c r="AQT82" s="286"/>
      <c r="AQU82" s="286"/>
      <c r="AQV82" s="286"/>
      <c r="AQW82" s="163"/>
      <c r="AQX82" s="154"/>
      <c r="AQY82" s="287"/>
      <c r="AQZ82" s="287"/>
      <c r="ARA82" s="285"/>
      <c r="ARB82" s="287"/>
      <c r="ARC82" s="287"/>
      <c r="ARD82" s="285"/>
      <c r="ARE82" s="287"/>
      <c r="ARF82" s="287"/>
      <c r="ARG82" s="285"/>
      <c r="ARH82" s="287"/>
      <c r="ARI82" s="287"/>
      <c r="ARJ82" s="285"/>
      <c r="ARK82" s="287"/>
      <c r="ARL82" s="287"/>
      <c r="ARM82" s="285"/>
      <c r="ARN82" s="287"/>
      <c r="ARO82" s="287"/>
      <c r="ARP82" s="285"/>
      <c r="ARQ82" s="287"/>
      <c r="ARR82" s="287"/>
      <c r="ARS82" s="285"/>
      <c r="ART82" s="287"/>
      <c r="ARU82" s="287"/>
      <c r="ARV82" s="285"/>
      <c r="ARW82" s="287"/>
      <c r="ARX82" s="287"/>
      <c r="ARY82" s="285"/>
      <c r="ARZ82" s="287"/>
      <c r="ASA82" s="287"/>
      <c r="ASB82" s="285"/>
      <c r="ASC82" s="287"/>
      <c r="ASD82" s="287"/>
      <c r="ASE82" s="285"/>
      <c r="ASF82" s="287"/>
      <c r="ASG82" s="287"/>
      <c r="ASH82" s="285"/>
      <c r="ASI82" s="287"/>
      <c r="ASJ82" s="287"/>
      <c r="ASK82" s="285"/>
      <c r="ASL82" s="287"/>
      <c r="ASM82" s="287"/>
      <c r="ASN82" s="285"/>
      <c r="ASO82" s="287"/>
      <c r="ASP82" s="287"/>
      <c r="ASQ82" s="285"/>
      <c r="ASR82" s="287"/>
      <c r="ASS82" s="287"/>
      <c r="AST82" s="285"/>
      <c r="ASU82" s="287"/>
      <c r="ASV82" s="287"/>
      <c r="ASW82" s="285"/>
      <c r="ASX82" s="287"/>
      <c r="ASY82" s="287"/>
      <c r="ASZ82" s="285"/>
      <c r="ATA82" s="287"/>
      <c r="ATB82" s="287"/>
      <c r="ATC82" s="285"/>
      <c r="ATD82" s="287"/>
      <c r="ATE82" s="287"/>
      <c r="ATF82" s="285"/>
      <c r="ATG82" s="287"/>
      <c r="ATH82" s="287"/>
      <c r="ATI82" s="285"/>
      <c r="ATJ82" s="286"/>
      <c r="ATK82" s="286"/>
      <c r="ATL82" s="286"/>
      <c r="ATM82" s="287"/>
      <c r="ATN82" s="287"/>
      <c r="ATO82" s="285"/>
      <c r="ATP82" s="286"/>
      <c r="ATQ82" s="286"/>
      <c r="ATR82" s="286"/>
      <c r="ATS82" s="287"/>
      <c r="ATT82" s="287"/>
      <c r="ATU82" s="285"/>
      <c r="ATV82" s="287"/>
      <c r="ATW82" s="287"/>
      <c r="ATX82" s="285"/>
      <c r="ATY82" s="286"/>
      <c r="ATZ82" s="286"/>
      <c r="AUA82" s="286"/>
      <c r="AUB82" s="286"/>
      <c r="AUC82" s="286"/>
      <c r="AUD82" s="286"/>
      <c r="AUE82" s="163"/>
      <c r="AUF82" s="154"/>
      <c r="AUG82" s="287"/>
      <c r="AUH82" s="287"/>
      <c r="AUI82" s="285"/>
      <c r="AUJ82" s="287"/>
      <c r="AUK82" s="287"/>
      <c r="AUL82" s="285"/>
      <c r="AUM82" s="287"/>
      <c r="AUN82" s="287"/>
      <c r="AUO82" s="285"/>
      <c r="AUP82" s="287"/>
      <c r="AUQ82" s="287"/>
      <c r="AUR82" s="285"/>
      <c r="AUS82" s="287"/>
      <c r="AUT82" s="287"/>
      <c r="AUU82" s="285"/>
      <c r="AUV82" s="287"/>
      <c r="AUW82" s="287"/>
      <c r="AUX82" s="285"/>
      <c r="AUY82" s="287"/>
      <c r="AUZ82" s="287"/>
      <c r="AVA82" s="285"/>
      <c r="AVB82" s="287"/>
      <c r="AVC82" s="287"/>
      <c r="AVD82" s="285"/>
      <c r="AVE82" s="287"/>
      <c r="AVF82" s="287"/>
      <c r="AVG82" s="285"/>
      <c r="AVH82" s="287"/>
      <c r="AVI82" s="287"/>
      <c r="AVJ82" s="285"/>
      <c r="AVK82" s="287"/>
      <c r="AVL82" s="287"/>
      <c r="AVM82" s="285"/>
      <c r="AVN82" s="287"/>
      <c r="AVO82" s="287"/>
      <c r="AVP82" s="285"/>
      <c r="AVQ82" s="287"/>
      <c r="AVR82" s="287"/>
      <c r="AVS82" s="285"/>
      <c r="AVT82" s="287"/>
      <c r="AVU82" s="287"/>
      <c r="AVV82" s="285"/>
      <c r="AVW82" s="287"/>
      <c r="AVX82" s="287"/>
      <c r="AVY82" s="285"/>
      <c r="AVZ82" s="287"/>
      <c r="AWA82" s="287"/>
      <c r="AWB82" s="285"/>
      <c r="AWC82" s="287"/>
      <c r="AWD82" s="287"/>
      <c r="AWE82" s="285"/>
      <c r="AWF82" s="287"/>
      <c r="AWG82" s="287"/>
      <c r="AWH82" s="285"/>
      <c r="AWI82" s="287"/>
      <c r="AWJ82" s="287"/>
      <c r="AWK82" s="285"/>
      <c r="AWL82" s="287"/>
      <c r="AWM82" s="287"/>
      <c r="AWN82" s="285"/>
      <c r="AWO82" s="287"/>
      <c r="AWP82" s="287"/>
      <c r="AWQ82" s="285"/>
      <c r="AWR82" s="286"/>
      <c r="AWS82" s="286"/>
      <c r="AWT82" s="286"/>
      <c r="AWU82" s="287"/>
      <c r="AWV82" s="287"/>
      <c r="AWW82" s="285"/>
      <c r="AWX82" s="286"/>
      <c r="AWY82" s="286"/>
      <c r="AWZ82" s="286"/>
      <c r="AXA82" s="287"/>
      <c r="AXB82" s="287"/>
      <c r="AXC82" s="285"/>
      <c r="AXD82" s="287"/>
      <c r="AXE82" s="287"/>
      <c r="AXF82" s="285"/>
      <c r="AXG82" s="286"/>
      <c r="AXH82" s="286"/>
      <c r="AXI82" s="286"/>
      <c r="AXJ82" s="286"/>
      <c r="AXK82" s="286"/>
      <c r="AXL82" s="286"/>
      <c r="AXM82" s="163"/>
      <c r="AXN82" s="154"/>
      <c r="AXO82" s="287"/>
      <c r="AXP82" s="287"/>
      <c r="AXQ82" s="285"/>
      <c r="AXR82" s="287"/>
      <c r="AXS82" s="287"/>
      <c r="AXT82" s="285"/>
      <c r="AXU82" s="287"/>
      <c r="AXV82" s="287"/>
      <c r="AXW82" s="285"/>
      <c r="AXX82" s="287"/>
      <c r="AXY82" s="287"/>
      <c r="AXZ82" s="285"/>
      <c r="AYA82" s="287"/>
      <c r="AYB82" s="287"/>
      <c r="AYC82" s="285"/>
      <c r="AYD82" s="287"/>
      <c r="AYE82" s="287"/>
      <c r="AYF82" s="285"/>
      <c r="AYG82" s="287"/>
      <c r="AYH82" s="287"/>
      <c r="AYI82" s="285"/>
      <c r="AYJ82" s="287"/>
      <c r="AYK82" s="287"/>
      <c r="AYL82" s="285"/>
      <c r="AYM82" s="287"/>
      <c r="AYN82" s="287"/>
      <c r="AYO82" s="285"/>
      <c r="AYP82" s="287"/>
      <c r="AYQ82" s="287"/>
      <c r="AYR82" s="285"/>
      <c r="AYS82" s="287"/>
      <c r="AYT82" s="287"/>
      <c r="AYU82" s="285"/>
      <c r="AYV82" s="287"/>
      <c r="AYW82" s="287"/>
      <c r="AYX82" s="285"/>
      <c r="AYY82" s="287"/>
      <c r="AYZ82" s="287"/>
      <c r="AZA82" s="285"/>
      <c r="AZB82" s="287"/>
      <c r="AZC82" s="287"/>
      <c r="AZD82" s="285"/>
      <c r="AZE82" s="287"/>
      <c r="AZF82" s="287"/>
      <c r="AZG82" s="285"/>
      <c r="AZH82" s="287"/>
      <c r="AZI82" s="287"/>
      <c r="AZJ82" s="285"/>
      <c r="AZK82" s="287"/>
      <c r="AZL82" s="287"/>
      <c r="AZM82" s="285"/>
      <c r="AZN82" s="287"/>
      <c r="AZO82" s="287"/>
      <c r="AZP82" s="285"/>
      <c r="AZQ82" s="287"/>
      <c r="AZR82" s="287"/>
      <c r="AZS82" s="285"/>
      <c r="AZT82" s="287"/>
      <c r="AZU82" s="287"/>
      <c r="AZV82" s="285"/>
      <c r="AZW82" s="287"/>
      <c r="AZX82" s="287"/>
      <c r="AZY82" s="285"/>
      <c r="AZZ82" s="286"/>
      <c r="BAA82" s="286"/>
      <c r="BAB82" s="286"/>
      <c r="BAC82" s="287"/>
      <c r="BAD82" s="287"/>
      <c r="BAE82" s="285"/>
      <c r="BAF82" s="286"/>
      <c r="BAG82" s="286"/>
      <c r="BAH82" s="286"/>
      <c r="BAI82" s="287"/>
      <c r="BAJ82" s="287"/>
      <c r="BAK82" s="285"/>
      <c r="BAL82" s="287"/>
      <c r="BAM82" s="287"/>
      <c r="BAN82" s="285"/>
      <c r="BAO82" s="286"/>
      <c r="BAP82" s="286"/>
      <c r="BAQ82" s="286"/>
      <c r="BAR82" s="286"/>
      <c r="BAS82" s="286"/>
      <c r="BAT82" s="286"/>
      <c r="BAU82" s="163"/>
      <c r="BAV82" s="154"/>
      <c r="BAW82" s="287"/>
      <c r="BAX82" s="287"/>
      <c r="BAY82" s="285"/>
      <c r="BAZ82" s="287"/>
      <c r="BBA82" s="287"/>
      <c r="BBB82" s="285"/>
      <c r="BBC82" s="287"/>
      <c r="BBD82" s="287"/>
      <c r="BBE82" s="285"/>
      <c r="BBF82" s="287"/>
      <c r="BBG82" s="287"/>
      <c r="BBH82" s="285"/>
      <c r="BBI82" s="287"/>
      <c r="BBJ82" s="287"/>
      <c r="BBK82" s="285"/>
      <c r="BBL82" s="287"/>
      <c r="BBM82" s="287"/>
      <c r="BBN82" s="285"/>
      <c r="BBO82" s="287"/>
      <c r="BBP82" s="287"/>
      <c r="BBQ82" s="285"/>
      <c r="BBR82" s="287"/>
      <c r="BBS82" s="287"/>
      <c r="BBT82" s="285"/>
      <c r="BBU82" s="287"/>
      <c r="BBV82" s="287"/>
      <c r="BBW82" s="285"/>
      <c r="BBX82" s="287"/>
      <c r="BBY82" s="287"/>
      <c r="BBZ82" s="285"/>
      <c r="BCA82" s="287"/>
      <c r="BCB82" s="287"/>
      <c r="BCC82" s="285"/>
      <c r="BCD82" s="287"/>
      <c r="BCE82" s="287"/>
      <c r="BCF82" s="285"/>
      <c r="BCG82" s="287"/>
      <c r="BCH82" s="287"/>
      <c r="BCI82" s="285"/>
      <c r="BCJ82" s="287"/>
      <c r="BCK82" s="287"/>
      <c r="BCL82" s="285"/>
      <c r="BCM82" s="287"/>
      <c r="BCN82" s="287"/>
      <c r="BCO82" s="285"/>
      <c r="BCP82" s="287"/>
      <c r="BCQ82" s="287"/>
      <c r="BCR82" s="285"/>
      <c r="BCS82" s="287"/>
      <c r="BCT82" s="287"/>
      <c r="BCU82" s="285"/>
      <c r="BCV82" s="287"/>
      <c r="BCW82" s="287"/>
      <c r="BCX82" s="285"/>
      <c r="BCY82" s="287"/>
      <c r="BCZ82" s="287"/>
      <c r="BDA82" s="285"/>
      <c r="BDB82" s="287"/>
      <c r="BDC82" s="287"/>
      <c r="BDD82" s="285"/>
      <c r="BDE82" s="287"/>
      <c r="BDF82" s="287"/>
      <c r="BDG82" s="285"/>
      <c r="BDH82" s="286"/>
      <c r="BDI82" s="286"/>
      <c r="BDJ82" s="286"/>
      <c r="BDK82" s="287"/>
      <c r="BDL82" s="287"/>
      <c r="BDM82" s="285"/>
      <c r="BDN82" s="286"/>
      <c r="BDO82" s="286"/>
      <c r="BDP82" s="286"/>
      <c r="BDQ82" s="287"/>
      <c r="BDR82" s="287"/>
      <c r="BDS82" s="285"/>
      <c r="BDT82" s="287"/>
      <c r="BDU82" s="287"/>
      <c r="BDV82" s="285"/>
      <c r="BDW82" s="286"/>
      <c r="BDX82" s="286"/>
      <c r="BDY82" s="286"/>
      <c r="BDZ82" s="286"/>
      <c r="BEA82" s="286"/>
      <c r="BEB82" s="286"/>
      <c r="BEC82" s="163"/>
      <c r="BED82" s="154"/>
      <c r="BEE82" s="287"/>
      <c r="BEF82" s="287"/>
      <c r="BEG82" s="285"/>
      <c r="BEH82" s="287"/>
      <c r="BEI82" s="287"/>
      <c r="BEJ82" s="285"/>
      <c r="BEK82" s="287"/>
      <c r="BEL82" s="287"/>
      <c r="BEM82" s="285"/>
      <c r="BEN82" s="287"/>
      <c r="BEO82" s="287"/>
      <c r="BEP82" s="285"/>
      <c r="BEQ82" s="287"/>
      <c r="BER82" s="287"/>
      <c r="BES82" s="285"/>
      <c r="BET82" s="287"/>
      <c r="BEU82" s="287"/>
      <c r="BEV82" s="285"/>
      <c r="BEW82" s="287"/>
      <c r="BEX82" s="287"/>
      <c r="BEY82" s="285"/>
      <c r="BEZ82" s="287"/>
      <c r="BFA82" s="287"/>
      <c r="BFB82" s="285"/>
      <c r="BFC82" s="287"/>
      <c r="BFD82" s="287"/>
      <c r="BFE82" s="285"/>
      <c r="BFF82" s="287"/>
      <c r="BFG82" s="287"/>
      <c r="BFH82" s="285"/>
      <c r="BFI82" s="287"/>
      <c r="BFJ82" s="287"/>
      <c r="BFK82" s="285"/>
      <c r="BFL82" s="287"/>
      <c r="BFM82" s="287"/>
      <c r="BFN82" s="285"/>
      <c r="BFO82" s="287"/>
      <c r="BFP82" s="287"/>
      <c r="BFQ82" s="285"/>
      <c r="BFR82" s="287"/>
      <c r="BFS82" s="287"/>
      <c r="BFT82" s="285"/>
      <c r="BFU82" s="287"/>
      <c r="BFV82" s="287"/>
      <c r="BFW82" s="285"/>
      <c r="BFX82" s="287"/>
      <c r="BFY82" s="287"/>
      <c r="BFZ82" s="285"/>
      <c r="BGA82" s="287"/>
      <c r="BGB82" s="287"/>
      <c r="BGC82" s="285"/>
      <c r="BGD82" s="287"/>
      <c r="BGE82" s="287"/>
      <c r="BGF82" s="285"/>
      <c r="BGG82" s="287"/>
      <c r="BGH82" s="287"/>
      <c r="BGI82" s="285"/>
      <c r="BGJ82" s="287"/>
      <c r="BGK82" s="287"/>
      <c r="BGL82" s="285"/>
      <c r="BGM82" s="287"/>
      <c r="BGN82" s="287"/>
      <c r="BGO82" s="285"/>
      <c r="BGP82" s="286"/>
      <c r="BGQ82" s="286"/>
      <c r="BGR82" s="286"/>
      <c r="BGS82" s="287"/>
      <c r="BGT82" s="287"/>
      <c r="BGU82" s="285"/>
      <c r="BGV82" s="286"/>
      <c r="BGW82" s="286"/>
      <c r="BGX82" s="286"/>
      <c r="BGY82" s="287"/>
      <c r="BGZ82" s="287"/>
      <c r="BHA82" s="285"/>
      <c r="BHB82" s="287"/>
      <c r="BHC82" s="287"/>
      <c r="BHD82" s="285"/>
      <c r="BHE82" s="286"/>
      <c r="BHF82" s="286"/>
      <c r="BHG82" s="286"/>
      <c r="BHH82" s="286"/>
      <c r="BHI82" s="286"/>
      <c r="BHJ82" s="286"/>
      <c r="BHK82" s="163"/>
      <c r="BHL82" s="154"/>
      <c r="BHM82" s="287"/>
      <c r="BHN82" s="287"/>
      <c r="BHO82" s="285"/>
      <c r="BHP82" s="287"/>
      <c r="BHQ82" s="287"/>
      <c r="BHR82" s="285"/>
      <c r="BHS82" s="287"/>
      <c r="BHT82" s="287"/>
      <c r="BHU82" s="285"/>
      <c r="BHV82" s="287"/>
      <c r="BHW82" s="287"/>
      <c r="BHX82" s="285"/>
      <c r="BHY82" s="287"/>
      <c r="BHZ82" s="287"/>
      <c r="BIA82" s="285"/>
      <c r="BIB82" s="287"/>
      <c r="BIC82" s="287"/>
      <c r="BID82" s="285"/>
      <c r="BIE82" s="287"/>
      <c r="BIF82" s="287"/>
      <c r="BIG82" s="285"/>
      <c r="BIH82" s="287"/>
      <c r="BII82" s="287"/>
      <c r="BIJ82" s="285"/>
      <c r="BIK82" s="287"/>
      <c r="BIL82" s="287"/>
      <c r="BIM82" s="285"/>
      <c r="BIN82" s="287"/>
      <c r="BIO82" s="287"/>
      <c r="BIP82" s="285"/>
      <c r="BIQ82" s="287"/>
      <c r="BIR82" s="287"/>
      <c r="BIS82" s="285"/>
      <c r="BIT82" s="287"/>
      <c r="BIU82" s="287"/>
      <c r="BIV82" s="285"/>
      <c r="BIW82" s="287"/>
      <c r="BIX82" s="287"/>
      <c r="BIY82" s="285"/>
      <c r="BIZ82" s="287"/>
      <c r="BJA82" s="287"/>
      <c r="BJB82" s="285"/>
      <c r="BJC82" s="287"/>
      <c r="BJD82" s="287"/>
      <c r="BJE82" s="285"/>
      <c r="BJF82" s="287"/>
      <c r="BJG82" s="287"/>
      <c r="BJH82" s="285"/>
      <c r="BJI82" s="287"/>
      <c r="BJJ82" s="287"/>
      <c r="BJK82" s="285"/>
      <c r="BJL82" s="287"/>
      <c r="BJM82" s="287"/>
      <c r="BJN82" s="285"/>
      <c r="BJO82" s="287"/>
      <c r="BJP82" s="287"/>
      <c r="BJQ82" s="285"/>
      <c r="BJR82" s="287"/>
      <c r="BJS82" s="287"/>
      <c r="BJT82" s="285"/>
      <c r="BJU82" s="287"/>
      <c r="BJV82" s="287"/>
      <c r="BJW82" s="285"/>
      <c r="BJX82" s="286"/>
      <c r="BJY82" s="286"/>
      <c r="BJZ82" s="286"/>
      <c r="BKA82" s="287"/>
      <c r="BKB82" s="287"/>
      <c r="BKC82" s="285"/>
      <c r="BKD82" s="286"/>
      <c r="BKE82" s="286"/>
      <c r="BKF82" s="286"/>
      <c r="BKG82" s="287"/>
      <c r="BKH82" s="287"/>
      <c r="BKI82" s="285"/>
      <c r="BKJ82" s="287"/>
      <c r="BKK82" s="287"/>
      <c r="BKL82" s="285"/>
      <c r="BKM82" s="286"/>
      <c r="BKN82" s="286"/>
      <c r="BKO82" s="286"/>
      <c r="BKP82" s="286"/>
      <c r="BKQ82" s="286"/>
      <c r="BKR82" s="286"/>
      <c r="BKS82" s="163"/>
      <c r="BKT82" s="154"/>
      <c r="BKU82" s="287"/>
      <c r="BKV82" s="287"/>
      <c r="BKW82" s="285"/>
      <c r="BKX82" s="287"/>
      <c r="BKY82" s="287"/>
      <c r="BKZ82" s="285"/>
      <c r="BLA82" s="287"/>
      <c r="BLB82" s="287"/>
      <c r="BLC82" s="285"/>
      <c r="BLD82" s="287"/>
      <c r="BLE82" s="287"/>
      <c r="BLF82" s="285"/>
      <c r="BLG82" s="287"/>
      <c r="BLH82" s="287"/>
      <c r="BLI82" s="285"/>
      <c r="BLJ82" s="287"/>
      <c r="BLK82" s="287"/>
      <c r="BLL82" s="285"/>
      <c r="BLM82" s="287"/>
      <c r="BLN82" s="287"/>
      <c r="BLO82" s="285"/>
      <c r="BLP82" s="287"/>
      <c r="BLQ82" s="287"/>
      <c r="BLR82" s="285"/>
      <c r="BLS82" s="287"/>
      <c r="BLT82" s="287"/>
      <c r="BLU82" s="285"/>
      <c r="BLV82" s="287"/>
      <c r="BLW82" s="287"/>
      <c r="BLX82" s="285"/>
      <c r="BLY82" s="287"/>
      <c r="BLZ82" s="287"/>
      <c r="BMA82" s="285"/>
      <c r="BMB82" s="287"/>
      <c r="BMC82" s="287"/>
      <c r="BMD82" s="285"/>
      <c r="BME82" s="287"/>
      <c r="BMF82" s="287"/>
      <c r="BMG82" s="285"/>
      <c r="BMH82" s="287"/>
      <c r="BMI82" s="287"/>
      <c r="BMJ82" s="285"/>
      <c r="BMK82" s="287"/>
      <c r="BML82" s="287"/>
      <c r="BMM82" s="285"/>
      <c r="BMN82" s="287"/>
      <c r="BMO82" s="287"/>
      <c r="BMP82" s="285"/>
      <c r="BMQ82" s="287"/>
      <c r="BMR82" s="287"/>
      <c r="BMS82" s="285"/>
      <c r="BMT82" s="287"/>
      <c r="BMU82" s="287"/>
      <c r="BMV82" s="285"/>
      <c r="BMW82" s="287"/>
      <c r="BMX82" s="287"/>
      <c r="BMY82" s="285"/>
      <c r="BMZ82" s="287"/>
      <c r="BNA82" s="287"/>
      <c r="BNB82" s="285"/>
      <c r="BNC82" s="287"/>
      <c r="BND82" s="287"/>
      <c r="BNE82" s="285"/>
      <c r="BNF82" s="286"/>
      <c r="BNG82" s="286"/>
      <c r="BNH82" s="286"/>
      <c r="BNI82" s="287"/>
      <c r="BNJ82" s="287"/>
      <c r="BNK82" s="285"/>
      <c r="BNL82" s="286"/>
      <c r="BNM82" s="286"/>
      <c r="BNN82" s="286"/>
      <c r="BNO82" s="287"/>
      <c r="BNP82" s="287"/>
      <c r="BNQ82" s="285"/>
      <c r="BNR82" s="287"/>
      <c r="BNS82" s="287"/>
      <c r="BNT82" s="285"/>
      <c r="BNU82" s="286"/>
      <c r="BNV82" s="286"/>
      <c r="BNW82" s="286"/>
      <c r="BNX82" s="286"/>
      <c r="BNY82" s="286"/>
      <c r="BNZ82" s="286"/>
      <c r="BOA82" s="163"/>
      <c r="BOB82" s="154"/>
      <c r="BOC82" s="287"/>
      <c r="BOD82" s="287"/>
      <c r="BOE82" s="285"/>
      <c r="BOF82" s="287"/>
      <c r="BOG82" s="287"/>
      <c r="BOH82" s="285"/>
      <c r="BOI82" s="287"/>
      <c r="BOJ82" s="287"/>
      <c r="BOK82" s="285"/>
      <c r="BOL82" s="287"/>
      <c r="BOM82" s="287"/>
      <c r="BON82" s="285"/>
      <c r="BOO82" s="287"/>
      <c r="BOP82" s="287"/>
      <c r="BOQ82" s="285"/>
      <c r="BOR82" s="287"/>
      <c r="BOS82" s="287"/>
      <c r="BOT82" s="285"/>
      <c r="BOU82" s="287"/>
      <c r="BOV82" s="287"/>
      <c r="BOW82" s="285"/>
      <c r="BOX82" s="287"/>
      <c r="BOY82" s="287"/>
      <c r="BOZ82" s="285"/>
      <c r="BPA82" s="287"/>
      <c r="BPB82" s="287"/>
      <c r="BPC82" s="285"/>
      <c r="BPD82" s="287"/>
      <c r="BPE82" s="287"/>
      <c r="BPF82" s="285"/>
      <c r="BPG82" s="287"/>
      <c r="BPH82" s="287"/>
      <c r="BPI82" s="285"/>
      <c r="BPJ82" s="287"/>
      <c r="BPK82" s="287"/>
      <c r="BPL82" s="285"/>
      <c r="BPM82" s="287"/>
      <c r="BPN82" s="287"/>
      <c r="BPO82" s="285"/>
      <c r="BPP82" s="287"/>
      <c r="BPQ82" s="287"/>
      <c r="BPR82" s="285"/>
      <c r="BPS82" s="287"/>
      <c r="BPT82" s="287"/>
      <c r="BPU82" s="285"/>
      <c r="BPV82" s="287"/>
      <c r="BPW82" s="287"/>
      <c r="BPX82" s="285"/>
      <c r="BPY82" s="287"/>
      <c r="BPZ82" s="287"/>
      <c r="BQA82" s="285"/>
      <c r="BQB82" s="287"/>
      <c r="BQC82" s="287"/>
      <c r="BQD82" s="285"/>
      <c r="BQE82" s="287"/>
      <c r="BQF82" s="287"/>
      <c r="BQG82" s="285"/>
      <c r="BQH82" s="287"/>
      <c r="BQI82" s="287"/>
      <c r="BQJ82" s="285"/>
      <c r="BQK82" s="287"/>
      <c r="BQL82" s="287"/>
      <c r="BQM82" s="285"/>
      <c r="BQN82" s="286"/>
      <c r="BQO82" s="286"/>
      <c r="BQP82" s="286"/>
      <c r="BQQ82" s="287"/>
      <c r="BQR82" s="287"/>
      <c r="BQS82" s="285"/>
      <c r="BQT82" s="286"/>
      <c r="BQU82" s="286"/>
      <c r="BQV82" s="286"/>
      <c r="BQW82" s="287"/>
      <c r="BQX82" s="287"/>
      <c r="BQY82" s="285"/>
      <c r="BQZ82" s="287"/>
      <c r="BRA82" s="287"/>
      <c r="BRB82" s="285"/>
      <c r="BRC82" s="286"/>
      <c r="BRD82" s="286"/>
      <c r="BRE82" s="286"/>
      <c r="BRF82" s="286"/>
      <c r="BRG82" s="286"/>
      <c r="BRH82" s="286"/>
      <c r="BRI82" s="163"/>
      <c r="BRJ82" s="154"/>
      <c r="BRK82" s="287"/>
      <c r="BRL82" s="287"/>
      <c r="BRM82" s="285"/>
      <c r="BRN82" s="287"/>
      <c r="BRO82" s="287"/>
      <c r="BRP82" s="285"/>
      <c r="BRQ82" s="287"/>
      <c r="BRR82" s="287"/>
      <c r="BRS82" s="285"/>
      <c r="BRT82" s="287"/>
      <c r="BRU82" s="287"/>
      <c r="BRV82" s="285"/>
      <c r="BRW82" s="287"/>
      <c r="BRX82" s="287"/>
      <c r="BRY82" s="285"/>
      <c r="BRZ82" s="287"/>
      <c r="BSA82" s="287"/>
      <c r="BSB82" s="285"/>
      <c r="BSC82" s="287"/>
      <c r="BSD82" s="287"/>
      <c r="BSE82" s="285"/>
      <c r="BSF82" s="287"/>
      <c r="BSG82" s="287"/>
      <c r="BSH82" s="285"/>
      <c r="BSI82" s="287"/>
      <c r="BSJ82" s="287"/>
      <c r="BSK82" s="285"/>
      <c r="BSL82" s="287"/>
      <c r="BSM82" s="287"/>
      <c r="BSN82" s="285"/>
      <c r="BSO82" s="287"/>
      <c r="BSP82" s="287"/>
      <c r="BSQ82" s="285"/>
      <c r="BSR82" s="287"/>
      <c r="BSS82" s="287"/>
      <c r="BST82" s="285"/>
      <c r="BSU82" s="287"/>
      <c r="BSV82" s="287"/>
      <c r="BSW82" s="285"/>
      <c r="BSX82" s="287"/>
      <c r="BSY82" s="287"/>
      <c r="BSZ82" s="285"/>
      <c r="BTA82" s="287"/>
      <c r="BTB82" s="287"/>
      <c r="BTC82" s="285"/>
      <c r="BTD82" s="287"/>
      <c r="BTE82" s="287"/>
      <c r="BTF82" s="285"/>
      <c r="BTG82" s="287"/>
      <c r="BTH82" s="287"/>
      <c r="BTI82" s="285"/>
      <c r="BTJ82" s="287"/>
      <c r="BTK82" s="287"/>
      <c r="BTL82" s="285"/>
      <c r="BTM82" s="287"/>
      <c r="BTN82" s="287"/>
      <c r="BTO82" s="285"/>
      <c r="BTP82" s="287"/>
      <c r="BTQ82" s="287"/>
      <c r="BTR82" s="285"/>
      <c r="BTS82" s="287"/>
      <c r="BTT82" s="287"/>
      <c r="BTU82" s="285"/>
      <c r="BTV82" s="286"/>
      <c r="BTW82" s="286"/>
      <c r="BTX82" s="286"/>
      <c r="BTY82" s="287"/>
      <c r="BTZ82" s="287"/>
      <c r="BUA82" s="285"/>
      <c r="BUB82" s="286"/>
      <c r="BUC82" s="286"/>
      <c r="BUD82" s="286"/>
      <c r="BUE82" s="287"/>
      <c r="BUF82" s="287"/>
      <c r="BUG82" s="285"/>
      <c r="BUH82" s="287"/>
      <c r="BUI82" s="287"/>
      <c r="BUJ82" s="285"/>
      <c r="BUK82" s="286"/>
      <c r="BUL82" s="286"/>
      <c r="BUM82" s="286"/>
      <c r="BUN82" s="286"/>
      <c r="BUO82" s="286"/>
      <c r="BUP82" s="286"/>
      <c r="BUQ82" s="163"/>
      <c r="BUR82" s="154"/>
      <c r="BUS82" s="287"/>
      <c r="BUT82" s="287"/>
      <c r="BUU82" s="285"/>
      <c r="BUV82" s="287"/>
      <c r="BUW82" s="287"/>
      <c r="BUX82" s="285"/>
      <c r="BUY82" s="287"/>
      <c r="BUZ82" s="287"/>
      <c r="BVA82" s="285"/>
      <c r="BVB82" s="287"/>
      <c r="BVC82" s="287"/>
      <c r="BVD82" s="285"/>
      <c r="BVE82" s="287"/>
      <c r="BVF82" s="287"/>
      <c r="BVG82" s="285"/>
      <c r="BVH82" s="287"/>
      <c r="BVI82" s="287"/>
      <c r="BVJ82" s="285"/>
      <c r="BVK82" s="287"/>
      <c r="BVL82" s="287"/>
      <c r="BVM82" s="285"/>
      <c r="BVN82" s="287"/>
      <c r="BVO82" s="287"/>
      <c r="BVP82" s="285"/>
      <c r="BVQ82" s="287"/>
      <c r="BVR82" s="287"/>
      <c r="BVS82" s="285"/>
      <c r="BVT82" s="287"/>
      <c r="BVU82" s="287"/>
      <c r="BVV82" s="285"/>
      <c r="BVW82" s="287"/>
      <c r="BVX82" s="287"/>
      <c r="BVY82" s="285"/>
      <c r="BVZ82" s="287"/>
      <c r="BWA82" s="287"/>
      <c r="BWB82" s="285"/>
      <c r="BWC82" s="287"/>
      <c r="BWD82" s="287"/>
      <c r="BWE82" s="285"/>
      <c r="BWF82" s="287"/>
      <c r="BWG82" s="287"/>
      <c r="BWH82" s="285"/>
      <c r="BWI82" s="287"/>
      <c r="BWJ82" s="287"/>
      <c r="BWK82" s="285"/>
      <c r="BWL82" s="287"/>
      <c r="BWM82" s="287"/>
      <c r="BWN82" s="285"/>
      <c r="BWO82" s="287"/>
      <c r="BWP82" s="287"/>
      <c r="BWQ82" s="285"/>
      <c r="BWR82" s="287"/>
      <c r="BWS82" s="287"/>
      <c r="BWT82" s="285"/>
      <c r="BWU82" s="287"/>
      <c r="BWV82" s="287"/>
      <c r="BWW82" s="285"/>
      <c r="BWX82" s="287"/>
      <c r="BWY82" s="287"/>
      <c r="BWZ82" s="285"/>
      <c r="BXA82" s="287"/>
      <c r="BXB82" s="287"/>
      <c r="BXC82" s="285"/>
      <c r="BXD82" s="286"/>
      <c r="BXE82" s="286"/>
      <c r="BXF82" s="286"/>
      <c r="BXG82" s="287"/>
      <c r="BXH82" s="287"/>
      <c r="BXI82" s="285"/>
      <c r="BXJ82" s="286"/>
      <c r="BXK82" s="286"/>
      <c r="BXL82" s="286"/>
      <c r="BXM82" s="287"/>
      <c r="BXN82" s="287"/>
      <c r="BXO82" s="285"/>
      <c r="BXP82" s="287"/>
      <c r="BXQ82" s="287"/>
      <c r="BXR82" s="285"/>
      <c r="BXS82" s="286"/>
      <c r="BXT82" s="286"/>
      <c r="BXU82" s="286"/>
      <c r="BXV82" s="286"/>
      <c r="BXW82" s="286"/>
      <c r="BXX82" s="286"/>
      <c r="BXY82" s="163"/>
      <c r="BXZ82" s="154"/>
      <c r="BYA82" s="287"/>
      <c r="BYB82" s="287"/>
      <c r="BYC82" s="285"/>
      <c r="BYD82" s="287"/>
      <c r="BYE82" s="287"/>
      <c r="BYF82" s="285"/>
      <c r="BYG82" s="287"/>
      <c r="BYH82" s="287"/>
      <c r="BYI82" s="285"/>
      <c r="BYJ82" s="287"/>
      <c r="BYK82" s="287"/>
      <c r="BYL82" s="285"/>
      <c r="BYM82" s="287"/>
      <c r="BYN82" s="287"/>
      <c r="BYO82" s="285"/>
      <c r="BYP82" s="287"/>
      <c r="BYQ82" s="287"/>
      <c r="BYR82" s="285"/>
      <c r="BYS82" s="287"/>
      <c r="BYT82" s="287"/>
      <c r="BYU82" s="285"/>
      <c r="BYV82" s="287"/>
      <c r="BYW82" s="287"/>
      <c r="BYX82" s="285"/>
      <c r="BYY82" s="287"/>
      <c r="BYZ82" s="287"/>
      <c r="BZA82" s="285"/>
      <c r="BZB82" s="287"/>
      <c r="BZC82" s="287"/>
      <c r="BZD82" s="285"/>
      <c r="BZE82" s="287"/>
      <c r="BZF82" s="287"/>
      <c r="BZG82" s="285"/>
      <c r="BZH82" s="287"/>
      <c r="BZI82" s="287"/>
      <c r="BZJ82" s="285"/>
      <c r="BZK82" s="287"/>
      <c r="BZL82" s="287"/>
      <c r="BZM82" s="285"/>
      <c r="BZN82" s="287"/>
      <c r="BZO82" s="287"/>
      <c r="BZP82" s="285"/>
      <c r="BZQ82" s="287"/>
      <c r="BZR82" s="287"/>
      <c r="BZS82" s="285"/>
      <c r="BZT82" s="287"/>
      <c r="BZU82" s="287"/>
      <c r="BZV82" s="285"/>
      <c r="BZW82" s="287"/>
      <c r="BZX82" s="287"/>
      <c r="BZY82" s="285"/>
      <c r="BZZ82" s="287"/>
      <c r="CAA82" s="287"/>
      <c r="CAB82" s="285"/>
      <c r="CAC82" s="287"/>
      <c r="CAD82" s="287"/>
      <c r="CAE82" s="285"/>
      <c r="CAF82" s="287"/>
      <c r="CAG82" s="287"/>
      <c r="CAH82" s="285"/>
      <c r="CAI82" s="287"/>
      <c r="CAJ82" s="287"/>
      <c r="CAK82" s="285"/>
      <c r="CAL82" s="286"/>
      <c r="CAM82" s="286"/>
      <c r="CAN82" s="286"/>
      <c r="CAO82" s="287"/>
      <c r="CAP82" s="287"/>
      <c r="CAQ82" s="285"/>
      <c r="CAR82" s="286"/>
      <c r="CAS82" s="286"/>
      <c r="CAT82" s="286"/>
      <c r="CAU82" s="287"/>
      <c r="CAV82" s="287"/>
      <c r="CAW82" s="285"/>
      <c r="CAX82" s="287"/>
      <c r="CAY82" s="287"/>
      <c r="CAZ82" s="285"/>
      <c r="CBA82" s="286"/>
      <c r="CBB82" s="286"/>
      <c r="CBC82" s="286"/>
      <c r="CBD82" s="286"/>
      <c r="CBE82" s="286"/>
      <c r="CBF82" s="286"/>
      <c r="CBG82" s="163"/>
      <c r="CBH82" s="154"/>
      <c r="CBI82" s="287"/>
      <c r="CBJ82" s="287"/>
      <c r="CBK82" s="285"/>
      <c r="CBL82" s="287"/>
      <c r="CBM82" s="287"/>
      <c r="CBN82" s="285"/>
      <c r="CBO82" s="287"/>
      <c r="CBP82" s="287"/>
      <c r="CBQ82" s="285"/>
      <c r="CBR82" s="287"/>
      <c r="CBS82" s="287"/>
      <c r="CBT82" s="285"/>
      <c r="CBU82" s="287"/>
      <c r="CBV82" s="287"/>
      <c r="CBW82" s="285"/>
      <c r="CBX82" s="287"/>
      <c r="CBY82" s="287"/>
      <c r="CBZ82" s="285"/>
      <c r="CCA82" s="287"/>
      <c r="CCB82" s="287"/>
      <c r="CCC82" s="285"/>
      <c r="CCD82" s="287"/>
      <c r="CCE82" s="287"/>
      <c r="CCF82" s="285"/>
      <c r="CCG82" s="287"/>
      <c r="CCH82" s="287"/>
      <c r="CCI82" s="285"/>
      <c r="CCJ82" s="287"/>
      <c r="CCK82" s="287"/>
      <c r="CCL82" s="285"/>
      <c r="CCM82" s="287"/>
      <c r="CCN82" s="287"/>
      <c r="CCO82" s="285"/>
      <c r="CCP82" s="287"/>
      <c r="CCQ82" s="287"/>
      <c r="CCR82" s="285"/>
      <c r="CCS82" s="287"/>
      <c r="CCT82" s="287"/>
      <c r="CCU82" s="285"/>
      <c r="CCV82" s="287"/>
      <c r="CCW82" s="287"/>
      <c r="CCX82" s="285"/>
      <c r="CCY82" s="287"/>
      <c r="CCZ82" s="287"/>
      <c r="CDA82" s="285"/>
      <c r="CDB82" s="287"/>
      <c r="CDC82" s="287"/>
      <c r="CDD82" s="285"/>
      <c r="CDE82" s="287"/>
      <c r="CDF82" s="287"/>
      <c r="CDG82" s="285"/>
      <c r="CDH82" s="287"/>
      <c r="CDI82" s="287"/>
      <c r="CDJ82" s="285"/>
      <c r="CDK82" s="287"/>
      <c r="CDL82" s="287"/>
      <c r="CDM82" s="285"/>
      <c r="CDN82" s="287"/>
      <c r="CDO82" s="287"/>
      <c r="CDP82" s="285"/>
      <c r="CDQ82" s="287"/>
      <c r="CDR82" s="287"/>
      <c r="CDS82" s="285"/>
      <c r="CDT82" s="286"/>
      <c r="CDU82" s="286"/>
      <c r="CDV82" s="286"/>
      <c r="CDW82" s="287"/>
      <c r="CDX82" s="287"/>
      <c r="CDY82" s="285"/>
      <c r="CDZ82" s="286"/>
      <c r="CEA82" s="286"/>
      <c r="CEB82" s="286"/>
      <c r="CEC82" s="287"/>
      <c r="CED82" s="287"/>
      <c r="CEE82" s="285"/>
      <c r="CEF82" s="287"/>
      <c r="CEG82" s="287"/>
      <c r="CEH82" s="285"/>
      <c r="CEI82" s="286"/>
      <c r="CEJ82" s="286"/>
      <c r="CEK82" s="286"/>
      <c r="CEL82" s="286"/>
      <c r="CEM82" s="286"/>
      <c r="CEN82" s="286"/>
      <c r="CEO82" s="163"/>
      <c r="CEP82" s="154"/>
      <c r="CEQ82" s="287"/>
      <c r="CER82" s="287"/>
      <c r="CES82" s="285"/>
      <c r="CET82" s="287"/>
      <c r="CEU82" s="287"/>
      <c r="CEV82" s="285"/>
      <c r="CEW82" s="287"/>
      <c r="CEX82" s="287"/>
      <c r="CEY82" s="285"/>
      <c r="CEZ82" s="287"/>
      <c r="CFA82" s="287"/>
      <c r="CFB82" s="285"/>
      <c r="CFC82" s="287"/>
      <c r="CFD82" s="287"/>
      <c r="CFE82" s="285"/>
      <c r="CFF82" s="287"/>
      <c r="CFG82" s="287"/>
      <c r="CFH82" s="285"/>
      <c r="CFI82" s="287"/>
      <c r="CFJ82" s="287"/>
      <c r="CFK82" s="285"/>
      <c r="CFL82" s="287"/>
      <c r="CFM82" s="287"/>
      <c r="CFN82" s="285"/>
      <c r="CFO82" s="287"/>
      <c r="CFP82" s="287"/>
      <c r="CFQ82" s="285"/>
      <c r="CFR82" s="287"/>
      <c r="CFS82" s="287"/>
      <c r="CFT82" s="285"/>
      <c r="CFU82" s="287"/>
      <c r="CFV82" s="287"/>
      <c r="CFW82" s="285"/>
      <c r="CFX82" s="287"/>
      <c r="CFY82" s="287"/>
      <c r="CFZ82" s="285"/>
      <c r="CGA82" s="287"/>
      <c r="CGB82" s="287"/>
      <c r="CGC82" s="285"/>
      <c r="CGD82" s="287"/>
      <c r="CGE82" s="287"/>
      <c r="CGF82" s="285"/>
      <c r="CGG82" s="287"/>
      <c r="CGH82" s="287"/>
      <c r="CGI82" s="285"/>
      <c r="CGJ82" s="287"/>
      <c r="CGK82" s="287"/>
      <c r="CGL82" s="285"/>
      <c r="CGM82" s="287"/>
      <c r="CGN82" s="287"/>
      <c r="CGO82" s="285"/>
      <c r="CGP82" s="287"/>
      <c r="CGQ82" s="287"/>
      <c r="CGR82" s="285"/>
      <c r="CGS82" s="287"/>
      <c r="CGT82" s="287"/>
      <c r="CGU82" s="285"/>
      <c r="CGV82" s="287"/>
      <c r="CGW82" s="287"/>
      <c r="CGX82" s="285"/>
      <c r="CGY82" s="287"/>
      <c r="CGZ82" s="287"/>
      <c r="CHA82" s="285"/>
      <c r="CHB82" s="286"/>
      <c r="CHC82" s="286"/>
      <c r="CHD82" s="286"/>
      <c r="CHE82" s="287"/>
      <c r="CHF82" s="287"/>
      <c r="CHG82" s="285"/>
      <c r="CHH82" s="286"/>
      <c r="CHI82" s="286"/>
      <c r="CHJ82" s="286"/>
      <c r="CHK82" s="287"/>
      <c r="CHL82" s="287"/>
      <c r="CHM82" s="285"/>
      <c r="CHN82" s="287"/>
      <c r="CHO82" s="287"/>
      <c r="CHP82" s="285"/>
      <c r="CHQ82" s="286"/>
      <c r="CHR82" s="286"/>
      <c r="CHS82" s="286"/>
      <c r="CHT82" s="286"/>
      <c r="CHU82" s="286"/>
      <c r="CHV82" s="286"/>
      <c r="CHW82" s="163"/>
      <c r="CHX82" s="154"/>
      <c r="CHY82" s="287"/>
      <c r="CHZ82" s="287"/>
      <c r="CIA82" s="285"/>
      <c r="CIB82" s="287"/>
      <c r="CIC82" s="287"/>
      <c r="CID82" s="285"/>
      <c r="CIE82" s="287"/>
      <c r="CIF82" s="287"/>
      <c r="CIG82" s="285"/>
      <c r="CIH82" s="287"/>
      <c r="CII82" s="287"/>
      <c r="CIJ82" s="285"/>
      <c r="CIK82" s="287"/>
      <c r="CIL82" s="287"/>
      <c r="CIM82" s="285"/>
      <c r="CIN82" s="287"/>
      <c r="CIO82" s="287"/>
      <c r="CIP82" s="285"/>
      <c r="CIQ82" s="287"/>
      <c r="CIR82" s="287"/>
      <c r="CIS82" s="285"/>
      <c r="CIT82" s="287"/>
      <c r="CIU82" s="287"/>
      <c r="CIV82" s="285"/>
      <c r="CIW82" s="287"/>
      <c r="CIX82" s="287"/>
      <c r="CIY82" s="285"/>
      <c r="CIZ82" s="287"/>
      <c r="CJA82" s="287"/>
      <c r="CJB82" s="285"/>
      <c r="CJC82" s="287"/>
      <c r="CJD82" s="287"/>
      <c r="CJE82" s="285"/>
      <c r="CJF82" s="287"/>
      <c r="CJG82" s="287"/>
      <c r="CJH82" s="285"/>
      <c r="CJI82" s="287"/>
      <c r="CJJ82" s="287"/>
      <c r="CJK82" s="285"/>
      <c r="CJL82" s="287"/>
      <c r="CJM82" s="287"/>
      <c r="CJN82" s="285"/>
      <c r="CJO82" s="287"/>
      <c r="CJP82" s="287"/>
      <c r="CJQ82" s="285"/>
      <c r="CJR82" s="287"/>
      <c r="CJS82" s="287"/>
      <c r="CJT82" s="285"/>
      <c r="CJU82" s="287"/>
      <c r="CJV82" s="287"/>
      <c r="CJW82" s="285"/>
      <c r="CJX82" s="287"/>
      <c r="CJY82" s="287"/>
      <c r="CJZ82" s="285"/>
      <c r="CKA82" s="287"/>
      <c r="CKB82" s="287"/>
      <c r="CKC82" s="285"/>
      <c r="CKD82" s="287"/>
      <c r="CKE82" s="287"/>
      <c r="CKF82" s="285"/>
      <c r="CKG82" s="287"/>
      <c r="CKH82" s="287"/>
      <c r="CKI82" s="285"/>
      <c r="CKJ82" s="286"/>
      <c r="CKK82" s="286"/>
      <c r="CKL82" s="286"/>
      <c r="CKM82" s="287"/>
      <c r="CKN82" s="287"/>
      <c r="CKO82" s="285"/>
      <c r="CKP82" s="286"/>
      <c r="CKQ82" s="286"/>
      <c r="CKR82" s="286"/>
      <c r="CKS82" s="287"/>
      <c r="CKT82" s="287"/>
      <c r="CKU82" s="285"/>
      <c r="CKV82" s="287"/>
      <c r="CKW82" s="287"/>
      <c r="CKX82" s="285"/>
      <c r="CKY82" s="286"/>
      <c r="CKZ82" s="286"/>
      <c r="CLA82" s="286"/>
      <c r="CLB82" s="286"/>
      <c r="CLC82" s="286"/>
      <c r="CLD82" s="286"/>
      <c r="CLE82" s="163"/>
      <c r="CLF82" s="154"/>
      <c r="CLG82" s="287"/>
      <c r="CLH82" s="287"/>
      <c r="CLI82" s="285"/>
      <c r="CLJ82" s="287"/>
      <c r="CLK82" s="287"/>
      <c r="CLL82" s="285"/>
      <c r="CLM82" s="287"/>
      <c r="CLN82" s="287"/>
      <c r="CLO82" s="285"/>
      <c r="CLP82" s="287"/>
      <c r="CLQ82" s="287"/>
      <c r="CLR82" s="285"/>
      <c r="CLS82" s="287"/>
      <c r="CLT82" s="287"/>
      <c r="CLU82" s="285"/>
      <c r="CLV82" s="287"/>
      <c r="CLW82" s="287"/>
      <c r="CLX82" s="285"/>
      <c r="CLY82" s="287"/>
      <c r="CLZ82" s="287"/>
      <c r="CMA82" s="285"/>
      <c r="CMB82" s="287"/>
      <c r="CMC82" s="287"/>
      <c r="CMD82" s="285"/>
      <c r="CME82" s="287"/>
      <c r="CMF82" s="287"/>
      <c r="CMG82" s="285"/>
      <c r="CMH82" s="287"/>
      <c r="CMI82" s="287"/>
      <c r="CMJ82" s="285"/>
      <c r="CMK82" s="287"/>
      <c r="CML82" s="287"/>
      <c r="CMM82" s="285"/>
      <c r="CMN82" s="287"/>
      <c r="CMO82" s="287"/>
      <c r="CMP82" s="285"/>
      <c r="CMQ82" s="287"/>
      <c r="CMR82" s="287"/>
      <c r="CMS82" s="285"/>
      <c r="CMT82" s="287"/>
      <c r="CMU82" s="287"/>
      <c r="CMV82" s="285"/>
      <c r="CMW82" s="287"/>
      <c r="CMX82" s="287"/>
      <c r="CMY82" s="285"/>
      <c r="CMZ82" s="287"/>
      <c r="CNA82" s="287"/>
      <c r="CNB82" s="285"/>
      <c r="CNC82" s="287"/>
      <c r="CND82" s="287"/>
      <c r="CNE82" s="285"/>
      <c r="CNF82" s="287"/>
      <c r="CNG82" s="287"/>
      <c r="CNH82" s="285"/>
      <c r="CNI82" s="287"/>
      <c r="CNJ82" s="287"/>
      <c r="CNK82" s="285"/>
      <c r="CNL82" s="287"/>
      <c r="CNM82" s="287"/>
      <c r="CNN82" s="285"/>
      <c r="CNO82" s="287"/>
      <c r="CNP82" s="287"/>
      <c r="CNQ82" s="285"/>
      <c r="CNR82" s="286"/>
      <c r="CNS82" s="286"/>
      <c r="CNT82" s="286"/>
      <c r="CNU82" s="287"/>
      <c r="CNV82" s="287"/>
      <c r="CNW82" s="285"/>
      <c r="CNX82" s="286"/>
      <c r="CNY82" s="286"/>
      <c r="CNZ82" s="286"/>
      <c r="COA82" s="287"/>
      <c r="COB82" s="287"/>
      <c r="COC82" s="285"/>
      <c r="COD82" s="287"/>
      <c r="COE82" s="287"/>
      <c r="COF82" s="285"/>
      <c r="COG82" s="286"/>
      <c r="COH82" s="286"/>
      <c r="COI82" s="286"/>
      <c r="COJ82" s="286"/>
      <c r="COK82" s="286"/>
      <c r="COL82" s="286"/>
      <c r="COM82" s="163"/>
      <c r="CON82" s="154"/>
      <c r="COO82" s="287"/>
      <c r="COP82" s="287"/>
      <c r="COQ82" s="285"/>
      <c r="COR82" s="287"/>
      <c r="COS82" s="287"/>
      <c r="COT82" s="285"/>
      <c r="COU82" s="287"/>
      <c r="COV82" s="287"/>
      <c r="COW82" s="285"/>
      <c r="COX82" s="287"/>
      <c r="COY82" s="287"/>
      <c r="COZ82" s="285"/>
      <c r="CPA82" s="287"/>
      <c r="CPB82" s="287"/>
      <c r="CPC82" s="285"/>
      <c r="CPD82" s="287"/>
      <c r="CPE82" s="287"/>
      <c r="CPF82" s="285"/>
      <c r="CPG82" s="287"/>
      <c r="CPH82" s="287"/>
      <c r="CPI82" s="285"/>
      <c r="CPJ82" s="287"/>
      <c r="CPK82" s="287"/>
      <c r="CPL82" s="285"/>
      <c r="CPM82" s="287"/>
      <c r="CPN82" s="287"/>
      <c r="CPO82" s="285"/>
      <c r="CPP82" s="287"/>
      <c r="CPQ82" s="287"/>
      <c r="CPR82" s="285"/>
      <c r="CPS82" s="287"/>
      <c r="CPT82" s="287"/>
      <c r="CPU82" s="285"/>
      <c r="CPV82" s="287"/>
      <c r="CPW82" s="287"/>
      <c r="CPX82" s="285"/>
      <c r="CPY82" s="287"/>
      <c r="CPZ82" s="287"/>
      <c r="CQA82" s="285"/>
      <c r="CQB82" s="287"/>
      <c r="CQC82" s="287"/>
      <c r="CQD82" s="285"/>
      <c r="CQE82" s="287"/>
      <c r="CQF82" s="287"/>
      <c r="CQG82" s="285"/>
      <c r="CQH82" s="287"/>
      <c r="CQI82" s="287"/>
      <c r="CQJ82" s="285"/>
      <c r="CQK82" s="287"/>
      <c r="CQL82" s="287"/>
      <c r="CQM82" s="285"/>
      <c r="CQN82" s="287"/>
      <c r="CQO82" s="287"/>
      <c r="CQP82" s="285"/>
      <c r="CQQ82" s="287"/>
      <c r="CQR82" s="287"/>
      <c r="CQS82" s="285"/>
      <c r="CQT82" s="287"/>
      <c r="CQU82" s="287"/>
      <c r="CQV82" s="285"/>
      <c r="CQW82" s="287"/>
      <c r="CQX82" s="287"/>
      <c r="CQY82" s="285"/>
      <c r="CQZ82" s="286"/>
      <c r="CRA82" s="286"/>
      <c r="CRB82" s="286"/>
      <c r="CRC82" s="287"/>
      <c r="CRD82" s="287"/>
      <c r="CRE82" s="285"/>
      <c r="CRF82" s="286"/>
      <c r="CRG82" s="286"/>
      <c r="CRH82" s="286"/>
      <c r="CRI82" s="287"/>
      <c r="CRJ82" s="287"/>
      <c r="CRK82" s="285"/>
      <c r="CRL82" s="287"/>
      <c r="CRM82" s="287"/>
      <c r="CRN82" s="285"/>
      <c r="CRO82" s="286"/>
      <c r="CRP82" s="286"/>
      <c r="CRQ82" s="286"/>
      <c r="CRR82" s="286"/>
      <c r="CRS82" s="286"/>
      <c r="CRT82" s="286"/>
      <c r="CRU82" s="163"/>
      <c r="CRV82" s="154"/>
      <c r="CRW82" s="287"/>
      <c r="CRX82" s="287"/>
      <c r="CRY82" s="285"/>
      <c r="CRZ82" s="287"/>
      <c r="CSA82" s="287"/>
      <c r="CSB82" s="285"/>
      <c r="CSC82" s="287"/>
      <c r="CSD82" s="287"/>
      <c r="CSE82" s="285"/>
      <c r="CSF82" s="287"/>
      <c r="CSG82" s="287"/>
      <c r="CSH82" s="285"/>
      <c r="CSI82" s="287"/>
      <c r="CSJ82" s="287"/>
      <c r="CSK82" s="285"/>
      <c r="CSL82" s="287"/>
      <c r="CSM82" s="287"/>
      <c r="CSN82" s="285"/>
      <c r="CSO82" s="287"/>
      <c r="CSP82" s="287"/>
      <c r="CSQ82" s="285"/>
      <c r="CSR82" s="287"/>
      <c r="CSS82" s="287"/>
      <c r="CST82" s="285"/>
      <c r="CSU82" s="287"/>
      <c r="CSV82" s="287"/>
      <c r="CSW82" s="285"/>
      <c r="CSX82" s="287"/>
      <c r="CSY82" s="287"/>
      <c r="CSZ82" s="285"/>
      <c r="CTA82" s="287"/>
      <c r="CTB82" s="287"/>
      <c r="CTC82" s="285"/>
      <c r="CTD82" s="287"/>
      <c r="CTE82" s="287"/>
      <c r="CTF82" s="285"/>
      <c r="CTG82" s="287"/>
      <c r="CTH82" s="287"/>
      <c r="CTI82" s="285"/>
      <c r="CTJ82" s="287"/>
      <c r="CTK82" s="287"/>
      <c r="CTL82" s="285"/>
      <c r="CTM82" s="287"/>
      <c r="CTN82" s="287"/>
      <c r="CTO82" s="285"/>
      <c r="CTP82" s="287"/>
      <c r="CTQ82" s="287"/>
      <c r="CTR82" s="285"/>
      <c r="CTS82" s="287"/>
      <c r="CTT82" s="287"/>
      <c r="CTU82" s="285"/>
      <c r="CTV82" s="287"/>
      <c r="CTW82" s="287"/>
      <c r="CTX82" s="285"/>
      <c r="CTY82" s="287"/>
      <c r="CTZ82" s="287"/>
      <c r="CUA82" s="285"/>
      <c r="CUB82" s="287"/>
      <c r="CUC82" s="287"/>
      <c r="CUD82" s="285"/>
      <c r="CUE82" s="287"/>
      <c r="CUF82" s="287"/>
      <c r="CUG82" s="285"/>
      <c r="CUH82" s="286"/>
      <c r="CUI82" s="286"/>
      <c r="CUJ82" s="286"/>
      <c r="CUK82" s="287"/>
      <c r="CUL82" s="287"/>
      <c r="CUM82" s="285"/>
      <c r="CUN82" s="286"/>
      <c r="CUO82" s="286"/>
      <c r="CUP82" s="286"/>
      <c r="CUQ82" s="287"/>
      <c r="CUR82" s="287"/>
      <c r="CUS82" s="285"/>
      <c r="CUT82" s="287"/>
      <c r="CUU82" s="287"/>
      <c r="CUV82" s="285"/>
      <c r="CUW82" s="286"/>
      <c r="CUX82" s="286"/>
      <c r="CUY82" s="286"/>
      <c r="CUZ82" s="286"/>
      <c r="CVA82" s="286"/>
      <c r="CVB82" s="286"/>
      <c r="CVC82" s="163"/>
      <c r="CVD82" s="154"/>
      <c r="CVE82" s="287"/>
      <c r="CVF82" s="287"/>
      <c r="CVG82" s="285"/>
      <c r="CVH82" s="287"/>
      <c r="CVI82" s="287"/>
      <c r="CVJ82" s="285"/>
      <c r="CVK82" s="287"/>
      <c r="CVL82" s="287"/>
      <c r="CVM82" s="285"/>
      <c r="CVN82" s="287"/>
      <c r="CVO82" s="287"/>
      <c r="CVP82" s="285"/>
      <c r="CVQ82" s="287"/>
      <c r="CVR82" s="287"/>
      <c r="CVS82" s="285"/>
      <c r="CVT82" s="287"/>
      <c r="CVU82" s="287"/>
      <c r="CVV82" s="285"/>
      <c r="CVW82" s="287"/>
      <c r="CVX82" s="287"/>
      <c r="CVY82" s="285"/>
      <c r="CVZ82" s="287"/>
      <c r="CWA82" s="287"/>
      <c r="CWB82" s="285"/>
      <c r="CWC82" s="287"/>
      <c r="CWD82" s="287"/>
      <c r="CWE82" s="285"/>
      <c r="CWF82" s="287"/>
      <c r="CWG82" s="287"/>
      <c r="CWH82" s="285"/>
      <c r="CWI82" s="287"/>
      <c r="CWJ82" s="287"/>
      <c r="CWK82" s="285"/>
      <c r="CWL82" s="287"/>
      <c r="CWM82" s="287"/>
      <c r="CWN82" s="285"/>
      <c r="CWO82" s="287"/>
      <c r="CWP82" s="287"/>
      <c r="CWQ82" s="285"/>
      <c r="CWR82" s="287"/>
      <c r="CWS82" s="287"/>
      <c r="CWT82" s="285"/>
      <c r="CWU82" s="287"/>
      <c r="CWV82" s="287"/>
      <c r="CWW82" s="285"/>
      <c r="CWX82" s="287"/>
      <c r="CWY82" s="287"/>
      <c r="CWZ82" s="285"/>
      <c r="CXA82" s="287"/>
      <c r="CXB82" s="287"/>
      <c r="CXC82" s="285"/>
      <c r="CXD82" s="287"/>
      <c r="CXE82" s="287"/>
      <c r="CXF82" s="285"/>
      <c r="CXG82" s="287"/>
      <c r="CXH82" s="287"/>
      <c r="CXI82" s="285"/>
      <c r="CXJ82" s="287"/>
      <c r="CXK82" s="287"/>
      <c r="CXL82" s="285"/>
      <c r="CXM82" s="287"/>
      <c r="CXN82" s="287"/>
      <c r="CXO82" s="285"/>
      <c r="CXP82" s="286"/>
      <c r="CXQ82" s="286"/>
      <c r="CXR82" s="286"/>
      <c r="CXS82" s="287"/>
      <c r="CXT82" s="287"/>
      <c r="CXU82" s="285"/>
      <c r="CXV82" s="286"/>
      <c r="CXW82" s="286"/>
      <c r="CXX82" s="286"/>
      <c r="CXY82" s="287"/>
      <c r="CXZ82" s="287"/>
      <c r="CYA82" s="285"/>
      <c r="CYB82" s="287"/>
      <c r="CYC82" s="287"/>
      <c r="CYD82" s="285"/>
      <c r="CYE82" s="286"/>
      <c r="CYF82" s="286"/>
      <c r="CYG82" s="286"/>
      <c r="CYH82" s="286"/>
      <c r="CYI82" s="286"/>
      <c r="CYJ82" s="286"/>
      <c r="CYK82" s="163"/>
      <c r="CYL82" s="154"/>
      <c r="CYM82" s="287"/>
      <c r="CYN82" s="287"/>
      <c r="CYO82" s="285"/>
      <c r="CYP82" s="287"/>
      <c r="CYQ82" s="287"/>
      <c r="CYR82" s="285"/>
      <c r="CYS82" s="287"/>
      <c r="CYT82" s="287"/>
      <c r="CYU82" s="285"/>
      <c r="CYV82" s="287"/>
      <c r="CYW82" s="287"/>
      <c r="CYX82" s="285"/>
      <c r="CYY82" s="287"/>
      <c r="CYZ82" s="287"/>
      <c r="CZA82" s="285"/>
      <c r="CZB82" s="287"/>
      <c r="CZC82" s="287"/>
      <c r="CZD82" s="285"/>
      <c r="CZE82" s="287"/>
      <c r="CZF82" s="287"/>
      <c r="CZG82" s="285"/>
      <c r="CZH82" s="287"/>
      <c r="CZI82" s="287"/>
      <c r="CZJ82" s="285"/>
      <c r="CZK82" s="287"/>
      <c r="CZL82" s="287"/>
      <c r="CZM82" s="285"/>
      <c r="CZN82" s="287"/>
      <c r="CZO82" s="287"/>
      <c r="CZP82" s="285"/>
      <c r="CZQ82" s="287"/>
      <c r="CZR82" s="287"/>
      <c r="CZS82" s="285"/>
      <c r="CZT82" s="287"/>
      <c r="CZU82" s="287"/>
      <c r="CZV82" s="285"/>
      <c r="CZW82" s="287"/>
      <c r="CZX82" s="287"/>
      <c r="CZY82" s="285"/>
      <c r="CZZ82" s="287"/>
      <c r="DAA82" s="287"/>
      <c r="DAB82" s="285"/>
      <c r="DAC82" s="287"/>
      <c r="DAD82" s="287"/>
      <c r="DAE82" s="285"/>
      <c r="DAF82" s="287"/>
      <c r="DAG82" s="287"/>
      <c r="DAH82" s="285"/>
      <c r="DAI82" s="287"/>
      <c r="DAJ82" s="287"/>
      <c r="DAK82" s="285"/>
      <c r="DAL82" s="287"/>
      <c r="DAM82" s="287"/>
      <c r="DAN82" s="285"/>
      <c r="DAO82" s="287"/>
      <c r="DAP82" s="287"/>
      <c r="DAQ82" s="285"/>
      <c r="DAR82" s="287"/>
      <c r="DAS82" s="287"/>
      <c r="DAT82" s="285"/>
      <c r="DAU82" s="287"/>
      <c r="DAV82" s="287"/>
      <c r="DAW82" s="285"/>
      <c r="DAX82" s="286"/>
      <c r="DAY82" s="286"/>
      <c r="DAZ82" s="286"/>
      <c r="DBA82" s="287"/>
      <c r="DBB82" s="287"/>
      <c r="DBC82" s="285"/>
      <c r="DBD82" s="286"/>
      <c r="DBE82" s="286"/>
      <c r="DBF82" s="286"/>
      <c r="DBG82" s="287"/>
      <c r="DBH82" s="287"/>
      <c r="DBI82" s="285"/>
      <c r="DBJ82" s="287"/>
      <c r="DBK82" s="287"/>
      <c r="DBL82" s="285"/>
      <c r="DBM82" s="286"/>
      <c r="DBN82" s="286"/>
      <c r="DBO82" s="286"/>
      <c r="DBP82" s="286"/>
      <c r="DBQ82" s="286"/>
      <c r="DBR82" s="286"/>
      <c r="DBS82" s="163"/>
      <c r="DBT82" s="154"/>
      <c r="DBU82" s="287"/>
      <c r="DBV82" s="287"/>
      <c r="DBW82" s="285"/>
      <c r="DBX82" s="287"/>
      <c r="DBY82" s="287"/>
      <c r="DBZ82" s="285"/>
      <c r="DCA82" s="287"/>
      <c r="DCB82" s="287"/>
      <c r="DCC82" s="285"/>
      <c r="DCD82" s="287"/>
      <c r="DCE82" s="287"/>
      <c r="DCF82" s="285"/>
      <c r="DCG82" s="287"/>
      <c r="DCH82" s="287"/>
      <c r="DCI82" s="285"/>
      <c r="DCJ82" s="287"/>
      <c r="DCK82" s="287"/>
      <c r="DCL82" s="285"/>
      <c r="DCM82" s="287"/>
      <c r="DCN82" s="287"/>
      <c r="DCO82" s="285"/>
      <c r="DCP82" s="287"/>
      <c r="DCQ82" s="287"/>
      <c r="DCR82" s="285"/>
      <c r="DCS82" s="287"/>
      <c r="DCT82" s="287"/>
      <c r="DCU82" s="285"/>
      <c r="DCV82" s="287"/>
      <c r="DCW82" s="287"/>
      <c r="DCX82" s="285"/>
      <c r="DCY82" s="287"/>
      <c r="DCZ82" s="287"/>
      <c r="DDA82" s="285"/>
      <c r="DDB82" s="287"/>
      <c r="DDC82" s="287"/>
      <c r="DDD82" s="285"/>
      <c r="DDE82" s="287"/>
      <c r="DDF82" s="287"/>
      <c r="DDG82" s="285"/>
      <c r="DDH82" s="287"/>
      <c r="DDI82" s="287"/>
      <c r="DDJ82" s="285"/>
      <c r="DDK82" s="287"/>
      <c r="DDL82" s="287"/>
      <c r="DDM82" s="285"/>
      <c r="DDN82" s="287"/>
      <c r="DDO82" s="287"/>
      <c r="DDP82" s="285"/>
      <c r="DDQ82" s="287"/>
      <c r="DDR82" s="287"/>
      <c r="DDS82" s="285"/>
      <c r="DDT82" s="287"/>
      <c r="DDU82" s="287"/>
      <c r="DDV82" s="285"/>
      <c r="DDW82" s="287"/>
      <c r="DDX82" s="287"/>
      <c r="DDY82" s="285"/>
      <c r="DDZ82" s="287"/>
      <c r="DEA82" s="287"/>
      <c r="DEB82" s="285"/>
      <c r="DEC82" s="287"/>
      <c r="DED82" s="287"/>
      <c r="DEE82" s="285"/>
      <c r="DEF82" s="286"/>
      <c r="DEG82" s="286"/>
      <c r="DEH82" s="286"/>
      <c r="DEI82" s="287"/>
      <c r="DEJ82" s="287"/>
      <c r="DEK82" s="285"/>
      <c r="DEL82" s="286"/>
      <c r="DEM82" s="286"/>
      <c r="DEN82" s="286"/>
      <c r="DEO82" s="287"/>
      <c r="DEP82" s="287"/>
      <c r="DEQ82" s="285"/>
      <c r="DER82" s="287"/>
      <c r="DES82" s="287"/>
      <c r="DET82" s="285"/>
      <c r="DEU82" s="286"/>
      <c r="DEV82" s="286"/>
      <c r="DEW82" s="286"/>
      <c r="DEX82" s="286"/>
      <c r="DEY82" s="286"/>
      <c r="DEZ82" s="286"/>
      <c r="DFA82" s="163"/>
      <c r="DFB82" s="154"/>
      <c r="DFC82" s="287"/>
      <c r="DFD82" s="287"/>
      <c r="DFE82" s="285"/>
      <c r="DFF82" s="287"/>
      <c r="DFG82" s="287"/>
      <c r="DFH82" s="285"/>
      <c r="DFI82" s="287"/>
      <c r="DFJ82" s="287"/>
      <c r="DFK82" s="285"/>
      <c r="DFL82" s="287"/>
      <c r="DFM82" s="287"/>
      <c r="DFN82" s="285"/>
      <c r="DFO82" s="287"/>
      <c r="DFP82" s="287"/>
      <c r="DFQ82" s="285"/>
      <c r="DFR82" s="287"/>
      <c r="DFS82" s="287"/>
      <c r="DFT82" s="285"/>
      <c r="DFU82" s="287"/>
      <c r="DFV82" s="287"/>
      <c r="DFW82" s="285"/>
      <c r="DFX82" s="287"/>
      <c r="DFY82" s="287"/>
      <c r="DFZ82" s="285"/>
      <c r="DGA82" s="287"/>
      <c r="DGB82" s="287"/>
      <c r="DGC82" s="285"/>
      <c r="DGD82" s="287"/>
      <c r="DGE82" s="287"/>
      <c r="DGF82" s="285"/>
      <c r="DGG82" s="287"/>
      <c r="DGH82" s="287"/>
      <c r="DGI82" s="285"/>
      <c r="DGJ82" s="287"/>
      <c r="DGK82" s="287"/>
      <c r="DGL82" s="285"/>
      <c r="DGM82" s="287"/>
      <c r="DGN82" s="287"/>
      <c r="DGO82" s="285"/>
      <c r="DGP82" s="287"/>
      <c r="DGQ82" s="287"/>
      <c r="DGR82" s="285"/>
      <c r="DGS82" s="287"/>
      <c r="DGT82" s="287"/>
      <c r="DGU82" s="285"/>
      <c r="DGV82" s="287"/>
      <c r="DGW82" s="287"/>
      <c r="DGX82" s="285"/>
      <c r="DGY82" s="287"/>
      <c r="DGZ82" s="287"/>
      <c r="DHA82" s="285"/>
      <c r="DHB82" s="287"/>
      <c r="DHC82" s="287"/>
      <c r="DHD82" s="285"/>
      <c r="DHE82" s="287"/>
      <c r="DHF82" s="287"/>
      <c r="DHG82" s="285"/>
      <c r="DHH82" s="287"/>
      <c r="DHI82" s="287"/>
      <c r="DHJ82" s="285"/>
      <c r="DHK82" s="287"/>
      <c r="DHL82" s="287"/>
      <c r="DHM82" s="285"/>
      <c r="DHN82" s="286"/>
      <c r="DHO82" s="286"/>
      <c r="DHP82" s="286"/>
      <c r="DHQ82" s="287"/>
      <c r="DHR82" s="287"/>
      <c r="DHS82" s="285"/>
      <c r="DHT82" s="286"/>
      <c r="DHU82" s="286"/>
      <c r="DHV82" s="286"/>
      <c r="DHW82" s="287"/>
      <c r="DHX82" s="287"/>
      <c r="DHY82" s="285"/>
      <c r="DHZ82" s="287"/>
      <c r="DIA82" s="287"/>
      <c r="DIB82" s="285"/>
      <c r="DIC82" s="286"/>
      <c r="DID82" s="286"/>
      <c r="DIE82" s="286"/>
      <c r="DIF82" s="286"/>
      <c r="DIG82" s="286"/>
      <c r="DIH82" s="286"/>
      <c r="DII82" s="163"/>
      <c r="DIJ82" s="154"/>
      <c r="DIK82" s="287"/>
      <c r="DIL82" s="287"/>
      <c r="DIM82" s="285"/>
      <c r="DIN82" s="287"/>
      <c r="DIO82" s="287"/>
      <c r="DIP82" s="285"/>
      <c r="DIQ82" s="287"/>
      <c r="DIR82" s="287"/>
      <c r="DIS82" s="285"/>
      <c r="DIT82" s="287"/>
      <c r="DIU82" s="287"/>
      <c r="DIV82" s="285"/>
      <c r="DIW82" s="287"/>
      <c r="DIX82" s="287"/>
      <c r="DIY82" s="285"/>
      <c r="DIZ82" s="287"/>
      <c r="DJA82" s="287"/>
      <c r="DJB82" s="285"/>
      <c r="DJC82" s="287"/>
      <c r="DJD82" s="287"/>
      <c r="DJE82" s="285"/>
      <c r="DJF82" s="287"/>
      <c r="DJG82" s="287"/>
      <c r="DJH82" s="285"/>
      <c r="DJI82" s="287"/>
      <c r="DJJ82" s="287"/>
      <c r="DJK82" s="285"/>
      <c r="DJL82" s="287"/>
      <c r="DJM82" s="287"/>
      <c r="DJN82" s="285"/>
      <c r="DJO82" s="287"/>
      <c r="DJP82" s="287"/>
      <c r="DJQ82" s="285"/>
      <c r="DJR82" s="287"/>
      <c r="DJS82" s="287"/>
      <c r="DJT82" s="285"/>
      <c r="DJU82" s="287"/>
      <c r="DJV82" s="287"/>
      <c r="DJW82" s="285"/>
      <c r="DJX82" s="287"/>
      <c r="DJY82" s="287"/>
      <c r="DJZ82" s="285"/>
      <c r="DKA82" s="287"/>
      <c r="DKB82" s="287"/>
      <c r="DKC82" s="285"/>
      <c r="DKD82" s="287"/>
      <c r="DKE82" s="287"/>
      <c r="DKF82" s="285"/>
      <c r="DKG82" s="287"/>
      <c r="DKH82" s="287"/>
      <c r="DKI82" s="285"/>
      <c r="DKJ82" s="287"/>
      <c r="DKK82" s="287"/>
      <c r="DKL82" s="285"/>
      <c r="DKM82" s="287"/>
      <c r="DKN82" s="287"/>
      <c r="DKO82" s="285"/>
      <c r="DKP82" s="287"/>
      <c r="DKQ82" s="287"/>
      <c r="DKR82" s="285"/>
      <c r="DKS82" s="287"/>
      <c r="DKT82" s="287"/>
      <c r="DKU82" s="285"/>
      <c r="DKV82" s="286"/>
      <c r="DKW82" s="286"/>
      <c r="DKX82" s="286"/>
      <c r="DKY82" s="287"/>
      <c r="DKZ82" s="287"/>
      <c r="DLA82" s="285"/>
      <c r="DLB82" s="286"/>
      <c r="DLC82" s="286"/>
      <c r="DLD82" s="286"/>
      <c r="DLE82" s="287"/>
      <c r="DLF82" s="287"/>
      <c r="DLG82" s="285"/>
      <c r="DLH82" s="287"/>
      <c r="DLI82" s="287"/>
      <c r="DLJ82" s="285"/>
      <c r="DLK82" s="286"/>
      <c r="DLL82" s="286"/>
      <c r="DLM82" s="286"/>
      <c r="DLN82" s="286"/>
      <c r="DLO82" s="286"/>
      <c r="DLP82" s="286"/>
      <c r="DLQ82" s="163"/>
      <c r="DLR82" s="154"/>
      <c r="DLS82" s="287"/>
      <c r="DLT82" s="287"/>
      <c r="DLU82" s="285"/>
      <c r="DLV82" s="287"/>
      <c r="DLW82" s="287"/>
      <c r="DLX82" s="285"/>
      <c r="DLY82" s="287"/>
      <c r="DLZ82" s="287"/>
      <c r="DMA82" s="285"/>
      <c r="DMB82" s="287"/>
      <c r="DMC82" s="287"/>
      <c r="DMD82" s="285"/>
      <c r="DME82" s="287"/>
      <c r="DMF82" s="287"/>
      <c r="DMG82" s="285"/>
      <c r="DMH82" s="287"/>
      <c r="DMI82" s="287"/>
      <c r="DMJ82" s="285"/>
      <c r="DMK82" s="287"/>
      <c r="DML82" s="287"/>
      <c r="DMM82" s="285"/>
      <c r="DMN82" s="287"/>
      <c r="DMO82" s="287"/>
      <c r="DMP82" s="285"/>
      <c r="DMQ82" s="287"/>
      <c r="DMR82" s="287"/>
      <c r="DMS82" s="285"/>
      <c r="DMT82" s="287"/>
      <c r="DMU82" s="287"/>
      <c r="DMV82" s="285"/>
      <c r="DMW82" s="287"/>
      <c r="DMX82" s="287"/>
      <c r="DMY82" s="285"/>
      <c r="DMZ82" s="287"/>
      <c r="DNA82" s="287"/>
      <c r="DNB82" s="285"/>
      <c r="DNC82" s="287"/>
      <c r="DND82" s="287"/>
      <c r="DNE82" s="285"/>
      <c r="DNF82" s="287"/>
      <c r="DNG82" s="287"/>
      <c r="DNH82" s="285"/>
      <c r="DNI82" s="287"/>
      <c r="DNJ82" s="287"/>
      <c r="DNK82" s="285"/>
      <c r="DNL82" s="287"/>
      <c r="DNM82" s="287"/>
      <c r="DNN82" s="285"/>
      <c r="DNO82" s="287"/>
      <c r="DNP82" s="287"/>
      <c r="DNQ82" s="285"/>
      <c r="DNR82" s="287"/>
      <c r="DNS82" s="287"/>
      <c r="DNT82" s="285"/>
      <c r="DNU82" s="287"/>
      <c r="DNV82" s="287"/>
      <c r="DNW82" s="285"/>
      <c r="DNX82" s="287"/>
      <c r="DNY82" s="287"/>
      <c r="DNZ82" s="285"/>
      <c r="DOA82" s="287"/>
      <c r="DOB82" s="287"/>
      <c r="DOC82" s="285"/>
      <c r="DOD82" s="286"/>
      <c r="DOE82" s="286"/>
      <c r="DOF82" s="286"/>
      <c r="DOG82" s="287"/>
      <c r="DOH82" s="287"/>
      <c r="DOI82" s="285"/>
      <c r="DOJ82" s="286"/>
      <c r="DOK82" s="286"/>
      <c r="DOL82" s="286"/>
      <c r="DOM82" s="287"/>
      <c r="DON82" s="287"/>
      <c r="DOO82" s="285"/>
      <c r="DOP82" s="287"/>
      <c r="DOQ82" s="287"/>
      <c r="DOR82" s="285"/>
      <c r="DOS82" s="286"/>
      <c r="DOT82" s="286"/>
      <c r="DOU82" s="286"/>
      <c r="DOV82" s="286"/>
      <c r="DOW82" s="286"/>
      <c r="DOX82" s="286"/>
      <c r="DOY82" s="163"/>
      <c r="DOZ82" s="154"/>
      <c r="DPA82" s="287"/>
      <c r="DPB82" s="287"/>
      <c r="DPC82" s="285"/>
      <c r="DPD82" s="287"/>
      <c r="DPE82" s="287"/>
      <c r="DPF82" s="285"/>
      <c r="DPG82" s="287"/>
      <c r="DPH82" s="287"/>
      <c r="DPI82" s="285"/>
      <c r="DPJ82" s="287"/>
      <c r="DPK82" s="287"/>
      <c r="DPL82" s="285"/>
      <c r="DPM82" s="287"/>
      <c r="DPN82" s="287"/>
      <c r="DPO82" s="285"/>
      <c r="DPP82" s="287"/>
      <c r="DPQ82" s="287"/>
      <c r="DPR82" s="285"/>
      <c r="DPS82" s="287"/>
      <c r="DPT82" s="287"/>
      <c r="DPU82" s="285"/>
      <c r="DPV82" s="287"/>
      <c r="DPW82" s="287"/>
      <c r="DPX82" s="285"/>
      <c r="DPY82" s="287"/>
      <c r="DPZ82" s="287"/>
      <c r="DQA82" s="285"/>
      <c r="DQB82" s="287"/>
      <c r="DQC82" s="287"/>
      <c r="DQD82" s="285"/>
      <c r="DQE82" s="287"/>
      <c r="DQF82" s="287"/>
      <c r="DQG82" s="285"/>
      <c r="DQH82" s="287"/>
      <c r="DQI82" s="287"/>
      <c r="DQJ82" s="285"/>
      <c r="DQK82" s="287"/>
      <c r="DQL82" s="287"/>
      <c r="DQM82" s="285"/>
      <c r="DQN82" s="287"/>
      <c r="DQO82" s="287"/>
      <c r="DQP82" s="285"/>
      <c r="DQQ82" s="287"/>
      <c r="DQR82" s="287"/>
      <c r="DQS82" s="285"/>
      <c r="DQT82" s="287"/>
      <c r="DQU82" s="287"/>
      <c r="DQV82" s="285"/>
      <c r="DQW82" s="287"/>
      <c r="DQX82" s="287"/>
      <c r="DQY82" s="285"/>
      <c r="DQZ82" s="287"/>
      <c r="DRA82" s="287"/>
      <c r="DRB82" s="285"/>
      <c r="DRC82" s="287"/>
      <c r="DRD82" s="287"/>
      <c r="DRE82" s="285"/>
      <c r="DRF82" s="287"/>
      <c r="DRG82" s="287"/>
      <c r="DRH82" s="285"/>
      <c r="DRI82" s="287"/>
      <c r="DRJ82" s="287"/>
      <c r="DRK82" s="285"/>
      <c r="DRL82" s="286"/>
      <c r="DRM82" s="286"/>
      <c r="DRN82" s="286"/>
      <c r="DRO82" s="287"/>
      <c r="DRP82" s="287"/>
      <c r="DRQ82" s="285"/>
      <c r="DRR82" s="286"/>
      <c r="DRS82" s="286"/>
      <c r="DRT82" s="286"/>
      <c r="DRU82" s="287"/>
      <c r="DRV82" s="287"/>
      <c r="DRW82" s="285"/>
      <c r="DRX82" s="287"/>
      <c r="DRY82" s="287"/>
      <c r="DRZ82" s="285"/>
      <c r="DSA82" s="286"/>
      <c r="DSB82" s="286"/>
      <c r="DSC82" s="286"/>
      <c r="DSD82" s="286"/>
      <c r="DSE82" s="286"/>
      <c r="DSF82" s="286"/>
      <c r="DSG82" s="163"/>
      <c r="DSH82" s="154"/>
      <c r="DSI82" s="287"/>
      <c r="DSJ82" s="287"/>
      <c r="DSK82" s="285"/>
      <c r="DSL82" s="287"/>
      <c r="DSM82" s="287"/>
      <c r="DSN82" s="285"/>
      <c r="DSO82" s="287"/>
      <c r="DSP82" s="287"/>
      <c r="DSQ82" s="285"/>
      <c r="DSR82" s="287"/>
      <c r="DSS82" s="287"/>
      <c r="DST82" s="285"/>
      <c r="DSU82" s="287"/>
      <c r="DSV82" s="287"/>
      <c r="DSW82" s="285"/>
      <c r="DSX82" s="287"/>
      <c r="DSY82" s="287"/>
      <c r="DSZ82" s="285"/>
      <c r="DTA82" s="287"/>
      <c r="DTB82" s="287"/>
      <c r="DTC82" s="285"/>
      <c r="DTD82" s="287"/>
      <c r="DTE82" s="287"/>
      <c r="DTF82" s="285"/>
      <c r="DTG82" s="287"/>
      <c r="DTH82" s="287"/>
      <c r="DTI82" s="285"/>
      <c r="DTJ82" s="287"/>
      <c r="DTK82" s="287"/>
      <c r="DTL82" s="285"/>
      <c r="DTM82" s="287"/>
      <c r="DTN82" s="287"/>
      <c r="DTO82" s="285"/>
      <c r="DTP82" s="287"/>
      <c r="DTQ82" s="287"/>
      <c r="DTR82" s="285"/>
      <c r="DTS82" s="287"/>
      <c r="DTT82" s="287"/>
      <c r="DTU82" s="285"/>
      <c r="DTV82" s="287"/>
      <c r="DTW82" s="287"/>
      <c r="DTX82" s="285"/>
      <c r="DTY82" s="287"/>
      <c r="DTZ82" s="287"/>
      <c r="DUA82" s="285"/>
      <c r="DUB82" s="287"/>
      <c r="DUC82" s="287"/>
      <c r="DUD82" s="285"/>
      <c r="DUE82" s="287"/>
      <c r="DUF82" s="287"/>
      <c r="DUG82" s="285"/>
      <c r="DUH82" s="287"/>
      <c r="DUI82" s="287"/>
      <c r="DUJ82" s="285"/>
      <c r="DUK82" s="287"/>
      <c r="DUL82" s="287"/>
      <c r="DUM82" s="285"/>
      <c r="DUN82" s="287"/>
      <c r="DUO82" s="287"/>
      <c r="DUP82" s="285"/>
      <c r="DUQ82" s="287"/>
      <c r="DUR82" s="287"/>
      <c r="DUS82" s="285"/>
      <c r="DUT82" s="286"/>
      <c r="DUU82" s="286"/>
      <c r="DUV82" s="286"/>
      <c r="DUW82" s="287"/>
      <c r="DUX82" s="287"/>
      <c r="DUY82" s="285"/>
      <c r="DUZ82" s="286"/>
      <c r="DVA82" s="286"/>
      <c r="DVB82" s="286"/>
      <c r="DVC82" s="287"/>
      <c r="DVD82" s="287"/>
      <c r="DVE82" s="285"/>
      <c r="DVF82" s="287"/>
      <c r="DVG82" s="287"/>
      <c r="DVH82" s="285"/>
      <c r="DVI82" s="286"/>
      <c r="DVJ82" s="286"/>
      <c r="DVK82" s="286"/>
      <c r="DVL82" s="286"/>
      <c r="DVM82" s="286"/>
      <c r="DVN82" s="286"/>
      <c r="DVO82" s="163"/>
      <c r="DVP82" s="154"/>
      <c r="DVQ82" s="287"/>
      <c r="DVR82" s="287"/>
      <c r="DVS82" s="285"/>
      <c r="DVT82" s="287"/>
      <c r="DVU82" s="287"/>
      <c r="DVV82" s="285"/>
      <c r="DVW82" s="287"/>
      <c r="DVX82" s="287"/>
      <c r="DVY82" s="285"/>
      <c r="DVZ82" s="287"/>
      <c r="DWA82" s="287"/>
      <c r="DWB82" s="285"/>
      <c r="DWC82" s="287"/>
      <c r="DWD82" s="287"/>
      <c r="DWE82" s="285"/>
      <c r="DWF82" s="287"/>
      <c r="DWG82" s="287"/>
      <c r="DWH82" s="285"/>
      <c r="DWI82" s="287"/>
      <c r="DWJ82" s="287"/>
      <c r="DWK82" s="285"/>
      <c r="DWL82" s="287"/>
      <c r="DWM82" s="287"/>
      <c r="DWN82" s="285"/>
      <c r="DWO82" s="287"/>
      <c r="DWP82" s="287"/>
      <c r="DWQ82" s="285"/>
      <c r="DWR82" s="287"/>
      <c r="DWS82" s="287"/>
      <c r="DWT82" s="285"/>
      <c r="DWU82" s="287"/>
      <c r="DWV82" s="287"/>
      <c r="DWW82" s="285"/>
      <c r="DWX82" s="287"/>
      <c r="DWY82" s="287"/>
      <c r="DWZ82" s="285"/>
      <c r="DXA82" s="287"/>
      <c r="DXB82" s="287"/>
      <c r="DXC82" s="285"/>
      <c r="DXD82" s="287"/>
      <c r="DXE82" s="287"/>
      <c r="DXF82" s="285"/>
      <c r="DXG82" s="287"/>
      <c r="DXH82" s="287"/>
      <c r="DXI82" s="285"/>
      <c r="DXJ82" s="287"/>
      <c r="DXK82" s="287"/>
      <c r="DXL82" s="285"/>
      <c r="DXM82" s="287"/>
      <c r="DXN82" s="287"/>
      <c r="DXO82" s="285"/>
      <c r="DXP82" s="287"/>
      <c r="DXQ82" s="287"/>
      <c r="DXR82" s="285"/>
      <c r="DXS82" s="287"/>
      <c r="DXT82" s="287"/>
      <c r="DXU82" s="285"/>
      <c r="DXV82" s="287"/>
      <c r="DXW82" s="287"/>
      <c r="DXX82" s="285"/>
      <c r="DXY82" s="287"/>
      <c r="DXZ82" s="287"/>
      <c r="DYA82" s="285"/>
      <c r="DYB82" s="286"/>
      <c r="DYC82" s="286"/>
      <c r="DYD82" s="286"/>
      <c r="DYE82" s="287"/>
      <c r="DYF82" s="287"/>
      <c r="DYG82" s="285"/>
      <c r="DYH82" s="286"/>
      <c r="DYI82" s="286"/>
      <c r="DYJ82" s="286"/>
      <c r="DYK82" s="287"/>
      <c r="DYL82" s="287"/>
      <c r="DYM82" s="285"/>
      <c r="DYN82" s="287"/>
      <c r="DYO82" s="287"/>
      <c r="DYP82" s="285"/>
      <c r="DYQ82" s="286"/>
      <c r="DYR82" s="286"/>
      <c r="DYS82" s="286"/>
      <c r="DYT82" s="286"/>
      <c r="DYU82" s="286"/>
      <c r="DYV82" s="286"/>
      <c r="DYW82" s="163"/>
      <c r="DYX82" s="154"/>
      <c r="DYY82" s="287"/>
      <c r="DYZ82" s="287"/>
      <c r="DZA82" s="285"/>
      <c r="DZB82" s="287"/>
      <c r="DZC82" s="287"/>
      <c r="DZD82" s="285"/>
      <c r="DZE82" s="287"/>
      <c r="DZF82" s="287"/>
      <c r="DZG82" s="285"/>
      <c r="DZH82" s="287"/>
      <c r="DZI82" s="287"/>
      <c r="DZJ82" s="285"/>
      <c r="DZK82" s="287"/>
      <c r="DZL82" s="287"/>
      <c r="DZM82" s="285"/>
      <c r="DZN82" s="287"/>
      <c r="DZO82" s="287"/>
      <c r="DZP82" s="285"/>
      <c r="DZQ82" s="287"/>
      <c r="DZR82" s="287"/>
      <c r="DZS82" s="285"/>
      <c r="DZT82" s="287"/>
      <c r="DZU82" s="287"/>
      <c r="DZV82" s="285"/>
      <c r="DZW82" s="287"/>
      <c r="DZX82" s="287"/>
      <c r="DZY82" s="285"/>
      <c r="DZZ82" s="287"/>
      <c r="EAA82" s="287"/>
      <c r="EAB82" s="285"/>
      <c r="EAC82" s="287"/>
      <c r="EAD82" s="287"/>
      <c r="EAE82" s="285"/>
      <c r="EAF82" s="287"/>
      <c r="EAG82" s="287"/>
      <c r="EAH82" s="285"/>
      <c r="EAI82" s="287"/>
      <c r="EAJ82" s="287"/>
      <c r="EAK82" s="285"/>
      <c r="EAL82" s="287"/>
      <c r="EAM82" s="287"/>
      <c r="EAN82" s="285"/>
      <c r="EAO82" s="287"/>
      <c r="EAP82" s="287"/>
      <c r="EAQ82" s="285"/>
      <c r="EAR82" s="287"/>
      <c r="EAS82" s="287"/>
      <c r="EAT82" s="285"/>
      <c r="EAU82" s="287"/>
      <c r="EAV82" s="287"/>
      <c r="EAW82" s="285"/>
      <c r="EAX82" s="287"/>
      <c r="EAY82" s="287"/>
      <c r="EAZ82" s="285"/>
      <c r="EBA82" s="287"/>
      <c r="EBB82" s="287"/>
      <c r="EBC82" s="285"/>
      <c r="EBD82" s="287"/>
      <c r="EBE82" s="287"/>
      <c r="EBF82" s="285"/>
      <c r="EBG82" s="287"/>
      <c r="EBH82" s="287"/>
      <c r="EBI82" s="285"/>
      <c r="EBJ82" s="286"/>
      <c r="EBK82" s="286"/>
      <c r="EBL82" s="286"/>
      <c r="EBM82" s="287"/>
      <c r="EBN82" s="287"/>
      <c r="EBO82" s="285"/>
      <c r="EBP82" s="286"/>
      <c r="EBQ82" s="286"/>
      <c r="EBR82" s="286"/>
      <c r="EBS82" s="287"/>
      <c r="EBT82" s="287"/>
      <c r="EBU82" s="285"/>
      <c r="EBV82" s="287"/>
      <c r="EBW82" s="287"/>
      <c r="EBX82" s="285"/>
      <c r="EBY82" s="286"/>
      <c r="EBZ82" s="286"/>
      <c r="ECA82" s="286"/>
      <c r="ECB82" s="286"/>
      <c r="ECC82" s="286"/>
      <c r="ECD82" s="286"/>
      <c r="ECE82" s="163"/>
      <c r="ECF82" s="154"/>
      <c r="ECG82" s="287"/>
      <c r="ECH82" s="287"/>
      <c r="ECI82" s="285"/>
      <c r="ECJ82" s="287"/>
      <c r="ECK82" s="287"/>
      <c r="ECL82" s="285"/>
      <c r="ECM82" s="287"/>
      <c r="ECN82" s="287"/>
      <c r="ECO82" s="285"/>
      <c r="ECP82" s="287"/>
      <c r="ECQ82" s="287"/>
      <c r="ECR82" s="285"/>
      <c r="ECS82" s="287"/>
      <c r="ECT82" s="287"/>
      <c r="ECU82" s="285"/>
      <c r="ECV82" s="287"/>
      <c r="ECW82" s="287"/>
      <c r="ECX82" s="285"/>
      <c r="ECY82" s="287"/>
      <c r="ECZ82" s="287"/>
      <c r="EDA82" s="285"/>
      <c r="EDB82" s="287"/>
      <c r="EDC82" s="287"/>
      <c r="EDD82" s="285"/>
      <c r="EDE82" s="287"/>
      <c r="EDF82" s="287"/>
      <c r="EDG82" s="285"/>
      <c r="EDH82" s="287"/>
      <c r="EDI82" s="287"/>
      <c r="EDJ82" s="285"/>
      <c r="EDK82" s="287"/>
      <c r="EDL82" s="287"/>
      <c r="EDM82" s="285"/>
      <c r="EDN82" s="287"/>
      <c r="EDO82" s="287"/>
      <c r="EDP82" s="285"/>
      <c r="EDQ82" s="287"/>
      <c r="EDR82" s="287"/>
      <c r="EDS82" s="285"/>
      <c r="EDT82" s="287"/>
      <c r="EDU82" s="287"/>
      <c r="EDV82" s="285"/>
      <c r="EDW82" s="287"/>
      <c r="EDX82" s="287"/>
      <c r="EDY82" s="285"/>
      <c r="EDZ82" s="287"/>
      <c r="EEA82" s="287"/>
      <c r="EEB82" s="285"/>
      <c r="EEC82" s="287"/>
      <c r="EED82" s="287"/>
      <c r="EEE82" s="285"/>
      <c r="EEF82" s="287"/>
      <c r="EEG82" s="287"/>
      <c r="EEH82" s="285"/>
      <c r="EEI82" s="287"/>
      <c r="EEJ82" s="287"/>
      <c r="EEK82" s="285"/>
      <c r="EEL82" s="287"/>
      <c r="EEM82" s="287"/>
      <c r="EEN82" s="285"/>
      <c r="EEO82" s="287"/>
      <c r="EEP82" s="287"/>
      <c r="EEQ82" s="285"/>
      <c r="EER82" s="286"/>
      <c r="EES82" s="286"/>
      <c r="EET82" s="286"/>
      <c r="EEU82" s="287"/>
      <c r="EEV82" s="287"/>
      <c r="EEW82" s="285"/>
      <c r="EEX82" s="286"/>
      <c r="EEY82" s="286"/>
      <c r="EEZ82" s="286"/>
      <c r="EFA82" s="287"/>
      <c r="EFB82" s="287"/>
      <c r="EFC82" s="285"/>
      <c r="EFD82" s="287"/>
      <c r="EFE82" s="287"/>
      <c r="EFF82" s="285"/>
      <c r="EFG82" s="286"/>
      <c r="EFH82" s="286"/>
      <c r="EFI82" s="286"/>
      <c r="EFJ82" s="286"/>
      <c r="EFK82" s="286"/>
      <c r="EFL82" s="286"/>
      <c r="EFM82" s="163"/>
      <c r="EFN82" s="154"/>
      <c r="EFO82" s="287"/>
      <c r="EFP82" s="287"/>
      <c r="EFQ82" s="285"/>
      <c r="EFR82" s="287"/>
      <c r="EFS82" s="287"/>
      <c r="EFT82" s="285"/>
      <c r="EFU82" s="287"/>
      <c r="EFV82" s="287"/>
      <c r="EFW82" s="285"/>
      <c r="EFX82" s="287"/>
      <c r="EFY82" s="287"/>
      <c r="EFZ82" s="285"/>
      <c r="EGA82" s="287"/>
      <c r="EGB82" s="287"/>
      <c r="EGC82" s="285"/>
      <c r="EGD82" s="287"/>
      <c r="EGE82" s="287"/>
      <c r="EGF82" s="285"/>
      <c r="EGG82" s="287"/>
      <c r="EGH82" s="287"/>
      <c r="EGI82" s="285"/>
      <c r="EGJ82" s="287"/>
      <c r="EGK82" s="287"/>
      <c r="EGL82" s="285"/>
      <c r="EGM82" s="287"/>
      <c r="EGN82" s="287"/>
      <c r="EGO82" s="285"/>
      <c r="EGP82" s="287"/>
      <c r="EGQ82" s="287"/>
      <c r="EGR82" s="285"/>
      <c r="EGS82" s="287"/>
      <c r="EGT82" s="287"/>
      <c r="EGU82" s="285"/>
      <c r="EGV82" s="287"/>
      <c r="EGW82" s="287"/>
      <c r="EGX82" s="285"/>
      <c r="EGY82" s="287"/>
      <c r="EGZ82" s="287"/>
      <c r="EHA82" s="285"/>
      <c r="EHB82" s="287"/>
      <c r="EHC82" s="287"/>
      <c r="EHD82" s="285"/>
      <c r="EHE82" s="287"/>
      <c r="EHF82" s="287"/>
      <c r="EHG82" s="285"/>
      <c r="EHH82" s="287"/>
      <c r="EHI82" s="287"/>
      <c r="EHJ82" s="285"/>
      <c r="EHK82" s="287"/>
      <c r="EHL82" s="287"/>
      <c r="EHM82" s="285"/>
      <c r="EHN82" s="287"/>
      <c r="EHO82" s="287"/>
      <c r="EHP82" s="285"/>
      <c r="EHQ82" s="287"/>
      <c r="EHR82" s="287"/>
      <c r="EHS82" s="285"/>
      <c r="EHT82" s="287"/>
      <c r="EHU82" s="287"/>
      <c r="EHV82" s="285"/>
      <c r="EHW82" s="287"/>
      <c r="EHX82" s="287"/>
      <c r="EHY82" s="285"/>
      <c r="EHZ82" s="286"/>
      <c r="EIA82" s="286"/>
      <c r="EIB82" s="286"/>
      <c r="EIC82" s="287"/>
      <c r="EID82" s="287"/>
      <c r="EIE82" s="285"/>
      <c r="EIF82" s="286"/>
      <c r="EIG82" s="286"/>
      <c r="EIH82" s="286"/>
      <c r="EII82" s="287"/>
      <c r="EIJ82" s="287"/>
      <c r="EIK82" s="285"/>
      <c r="EIL82" s="287"/>
      <c r="EIM82" s="287"/>
      <c r="EIN82" s="285"/>
      <c r="EIO82" s="286"/>
      <c r="EIP82" s="286"/>
      <c r="EIQ82" s="286"/>
      <c r="EIR82" s="286"/>
      <c r="EIS82" s="286"/>
      <c r="EIT82" s="286"/>
      <c r="EIU82" s="163"/>
      <c r="EIV82" s="154"/>
      <c r="EIW82" s="287"/>
      <c r="EIX82" s="287"/>
      <c r="EIY82" s="285"/>
      <c r="EIZ82" s="287"/>
      <c r="EJA82" s="287"/>
      <c r="EJB82" s="285"/>
      <c r="EJC82" s="287"/>
      <c r="EJD82" s="287"/>
      <c r="EJE82" s="285"/>
      <c r="EJF82" s="287"/>
      <c r="EJG82" s="287"/>
      <c r="EJH82" s="285"/>
      <c r="EJI82" s="287"/>
      <c r="EJJ82" s="287"/>
      <c r="EJK82" s="285"/>
      <c r="EJL82" s="287"/>
      <c r="EJM82" s="287"/>
      <c r="EJN82" s="285"/>
      <c r="EJO82" s="287"/>
      <c r="EJP82" s="287"/>
      <c r="EJQ82" s="285"/>
      <c r="EJR82" s="287"/>
      <c r="EJS82" s="287"/>
      <c r="EJT82" s="285"/>
      <c r="EJU82" s="287"/>
      <c r="EJV82" s="287"/>
      <c r="EJW82" s="285"/>
      <c r="EJX82" s="287"/>
      <c r="EJY82" s="287"/>
      <c r="EJZ82" s="285"/>
      <c r="EKA82" s="287"/>
      <c r="EKB82" s="287"/>
      <c r="EKC82" s="285"/>
      <c r="EKD82" s="287"/>
      <c r="EKE82" s="287"/>
      <c r="EKF82" s="285"/>
      <c r="EKG82" s="287"/>
      <c r="EKH82" s="287"/>
      <c r="EKI82" s="285"/>
      <c r="EKJ82" s="287"/>
      <c r="EKK82" s="287"/>
      <c r="EKL82" s="285"/>
      <c r="EKM82" s="287"/>
      <c r="EKN82" s="287"/>
      <c r="EKO82" s="285"/>
      <c r="EKP82" s="287"/>
      <c r="EKQ82" s="287"/>
      <c r="EKR82" s="285"/>
      <c r="EKS82" s="287"/>
      <c r="EKT82" s="287"/>
      <c r="EKU82" s="285"/>
      <c r="EKV82" s="287"/>
      <c r="EKW82" s="287"/>
      <c r="EKX82" s="285"/>
      <c r="EKY82" s="287"/>
      <c r="EKZ82" s="287"/>
      <c r="ELA82" s="285"/>
      <c r="ELB82" s="287"/>
      <c r="ELC82" s="287"/>
      <c r="ELD82" s="285"/>
      <c r="ELE82" s="287"/>
      <c r="ELF82" s="287"/>
      <c r="ELG82" s="285"/>
      <c r="ELH82" s="286"/>
      <c r="ELI82" s="286"/>
      <c r="ELJ82" s="286"/>
      <c r="ELK82" s="287"/>
      <c r="ELL82" s="287"/>
      <c r="ELM82" s="285"/>
      <c r="ELN82" s="286"/>
      <c r="ELO82" s="286"/>
      <c r="ELP82" s="286"/>
      <c r="ELQ82" s="287"/>
      <c r="ELR82" s="287"/>
      <c r="ELS82" s="285"/>
      <c r="ELT82" s="287"/>
      <c r="ELU82" s="287"/>
      <c r="ELV82" s="285"/>
      <c r="ELW82" s="286"/>
      <c r="ELX82" s="286"/>
      <c r="ELY82" s="286"/>
      <c r="ELZ82" s="286"/>
      <c r="EMA82" s="286"/>
      <c r="EMB82" s="286"/>
      <c r="EMC82" s="163"/>
      <c r="EMD82" s="154"/>
      <c r="EME82" s="287"/>
      <c r="EMF82" s="287"/>
      <c r="EMG82" s="285"/>
      <c r="EMH82" s="287"/>
      <c r="EMI82" s="287"/>
      <c r="EMJ82" s="285"/>
      <c r="EMK82" s="287"/>
      <c r="EML82" s="287"/>
      <c r="EMM82" s="285"/>
      <c r="EMN82" s="287"/>
      <c r="EMO82" s="287"/>
      <c r="EMP82" s="285"/>
      <c r="EMQ82" s="287"/>
      <c r="EMR82" s="287"/>
      <c r="EMS82" s="285"/>
      <c r="EMT82" s="287"/>
      <c r="EMU82" s="287"/>
      <c r="EMV82" s="285"/>
      <c r="EMW82" s="287"/>
      <c r="EMX82" s="287"/>
      <c r="EMY82" s="285"/>
      <c r="EMZ82" s="287"/>
      <c r="ENA82" s="287"/>
      <c r="ENB82" s="285"/>
      <c r="ENC82" s="287"/>
      <c r="END82" s="287"/>
      <c r="ENE82" s="285"/>
      <c r="ENF82" s="287"/>
      <c r="ENG82" s="287"/>
      <c r="ENH82" s="285"/>
      <c r="ENI82" s="287"/>
      <c r="ENJ82" s="287"/>
      <c r="ENK82" s="285"/>
      <c r="ENL82" s="287"/>
      <c r="ENM82" s="287"/>
      <c r="ENN82" s="285"/>
      <c r="ENO82" s="287"/>
      <c r="ENP82" s="287"/>
      <c r="ENQ82" s="285"/>
      <c r="ENR82" s="287"/>
      <c r="ENS82" s="287"/>
      <c r="ENT82" s="285"/>
      <c r="ENU82" s="287"/>
      <c r="ENV82" s="287"/>
      <c r="ENW82" s="285"/>
      <c r="ENX82" s="287"/>
      <c r="ENY82" s="287"/>
      <c r="ENZ82" s="285"/>
      <c r="EOA82" s="287"/>
      <c r="EOB82" s="287"/>
      <c r="EOC82" s="285"/>
      <c r="EOD82" s="287"/>
      <c r="EOE82" s="287"/>
      <c r="EOF82" s="285"/>
      <c r="EOG82" s="287"/>
      <c r="EOH82" s="287"/>
      <c r="EOI82" s="285"/>
      <c r="EOJ82" s="287"/>
      <c r="EOK82" s="287"/>
      <c r="EOL82" s="285"/>
      <c r="EOM82" s="287"/>
      <c r="EON82" s="287"/>
      <c r="EOO82" s="285"/>
      <c r="EOP82" s="286"/>
      <c r="EOQ82" s="286"/>
      <c r="EOR82" s="286"/>
      <c r="EOS82" s="287"/>
      <c r="EOT82" s="287"/>
      <c r="EOU82" s="285"/>
      <c r="EOV82" s="286"/>
      <c r="EOW82" s="286"/>
      <c r="EOX82" s="286"/>
      <c r="EOY82" s="287"/>
      <c r="EOZ82" s="287"/>
      <c r="EPA82" s="285"/>
      <c r="EPB82" s="287"/>
      <c r="EPC82" s="287"/>
      <c r="EPD82" s="285"/>
      <c r="EPE82" s="286"/>
      <c r="EPF82" s="286"/>
      <c r="EPG82" s="286"/>
      <c r="EPH82" s="286"/>
      <c r="EPI82" s="286"/>
      <c r="EPJ82" s="286"/>
      <c r="EPK82" s="163"/>
      <c r="EPL82" s="154"/>
      <c r="EPM82" s="287"/>
      <c r="EPN82" s="287"/>
      <c r="EPO82" s="285"/>
      <c r="EPP82" s="287"/>
      <c r="EPQ82" s="287"/>
      <c r="EPR82" s="285"/>
      <c r="EPS82" s="287"/>
      <c r="EPT82" s="287"/>
      <c r="EPU82" s="285"/>
      <c r="EPV82" s="287"/>
      <c r="EPW82" s="287"/>
      <c r="EPX82" s="285"/>
      <c r="EPY82" s="287"/>
      <c r="EPZ82" s="287"/>
      <c r="EQA82" s="285"/>
      <c r="EQB82" s="287"/>
      <c r="EQC82" s="287"/>
      <c r="EQD82" s="285"/>
      <c r="EQE82" s="287"/>
      <c r="EQF82" s="287"/>
      <c r="EQG82" s="285"/>
      <c r="EQH82" s="287"/>
      <c r="EQI82" s="287"/>
      <c r="EQJ82" s="285"/>
      <c r="EQK82" s="287"/>
      <c r="EQL82" s="287"/>
      <c r="EQM82" s="285"/>
      <c r="EQN82" s="287"/>
      <c r="EQO82" s="287"/>
      <c r="EQP82" s="285"/>
      <c r="EQQ82" s="287"/>
      <c r="EQR82" s="287"/>
      <c r="EQS82" s="285"/>
      <c r="EQT82" s="287"/>
      <c r="EQU82" s="287"/>
      <c r="EQV82" s="285"/>
      <c r="EQW82" s="287"/>
      <c r="EQX82" s="287"/>
      <c r="EQY82" s="285"/>
      <c r="EQZ82" s="287"/>
      <c r="ERA82" s="287"/>
      <c r="ERB82" s="285"/>
      <c r="ERC82" s="287"/>
      <c r="ERD82" s="287"/>
      <c r="ERE82" s="285"/>
      <c r="ERF82" s="287"/>
      <c r="ERG82" s="287"/>
      <c r="ERH82" s="285"/>
      <c r="ERI82" s="287"/>
      <c r="ERJ82" s="287"/>
      <c r="ERK82" s="285"/>
      <c r="ERL82" s="287"/>
      <c r="ERM82" s="287"/>
      <c r="ERN82" s="285"/>
      <c r="ERO82" s="287"/>
      <c r="ERP82" s="287"/>
      <c r="ERQ82" s="285"/>
      <c r="ERR82" s="287"/>
      <c r="ERS82" s="287"/>
      <c r="ERT82" s="285"/>
      <c r="ERU82" s="287"/>
      <c r="ERV82" s="287"/>
      <c r="ERW82" s="285"/>
      <c r="ERX82" s="286"/>
      <c r="ERY82" s="286"/>
      <c r="ERZ82" s="286"/>
      <c r="ESA82" s="287"/>
      <c r="ESB82" s="287"/>
      <c r="ESC82" s="285"/>
      <c r="ESD82" s="286"/>
      <c r="ESE82" s="286"/>
      <c r="ESF82" s="286"/>
      <c r="ESG82" s="287"/>
      <c r="ESH82" s="287"/>
      <c r="ESI82" s="285"/>
      <c r="ESJ82" s="287"/>
      <c r="ESK82" s="287"/>
      <c r="ESL82" s="285"/>
      <c r="ESM82" s="286"/>
      <c r="ESN82" s="286"/>
      <c r="ESO82" s="286"/>
      <c r="ESP82" s="286"/>
      <c r="ESQ82" s="286"/>
      <c r="ESR82" s="286"/>
      <c r="ESS82" s="163"/>
      <c r="EST82" s="154"/>
      <c r="ESU82" s="287"/>
      <c r="ESV82" s="287"/>
      <c r="ESW82" s="285"/>
      <c r="ESX82" s="287"/>
      <c r="ESY82" s="287"/>
      <c r="ESZ82" s="285"/>
      <c r="ETA82" s="287"/>
      <c r="ETB82" s="287"/>
      <c r="ETC82" s="285"/>
      <c r="ETD82" s="287"/>
      <c r="ETE82" s="287"/>
      <c r="ETF82" s="285"/>
      <c r="ETG82" s="287"/>
      <c r="ETH82" s="287"/>
      <c r="ETI82" s="285"/>
      <c r="ETJ82" s="287"/>
      <c r="ETK82" s="287"/>
      <c r="ETL82" s="285"/>
      <c r="ETM82" s="287"/>
      <c r="ETN82" s="287"/>
      <c r="ETO82" s="285"/>
      <c r="ETP82" s="287"/>
      <c r="ETQ82" s="287"/>
      <c r="ETR82" s="285"/>
      <c r="ETS82" s="287"/>
      <c r="ETT82" s="287"/>
      <c r="ETU82" s="285"/>
      <c r="ETV82" s="287"/>
      <c r="ETW82" s="287"/>
      <c r="ETX82" s="285"/>
      <c r="ETY82" s="287"/>
      <c r="ETZ82" s="287"/>
      <c r="EUA82" s="285"/>
      <c r="EUB82" s="287"/>
      <c r="EUC82" s="287"/>
      <c r="EUD82" s="285"/>
      <c r="EUE82" s="287"/>
      <c r="EUF82" s="287"/>
      <c r="EUG82" s="285"/>
      <c r="EUH82" s="287"/>
      <c r="EUI82" s="287"/>
      <c r="EUJ82" s="285"/>
      <c r="EUK82" s="287"/>
      <c r="EUL82" s="287"/>
      <c r="EUM82" s="285"/>
      <c r="EUN82" s="287"/>
      <c r="EUO82" s="287"/>
      <c r="EUP82" s="285"/>
      <c r="EUQ82" s="287"/>
      <c r="EUR82" s="287"/>
      <c r="EUS82" s="285"/>
      <c r="EUT82" s="287"/>
      <c r="EUU82" s="287"/>
      <c r="EUV82" s="285"/>
      <c r="EUW82" s="287"/>
      <c r="EUX82" s="287"/>
      <c r="EUY82" s="285"/>
      <c r="EUZ82" s="287"/>
      <c r="EVA82" s="287"/>
      <c r="EVB82" s="285"/>
      <c r="EVC82" s="287"/>
      <c r="EVD82" s="287"/>
      <c r="EVE82" s="285"/>
      <c r="EVF82" s="286"/>
      <c r="EVG82" s="286"/>
      <c r="EVH82" s="286"/>
      <c r="EVI82" s="287"/>
      <c r="EVJ82" s="287"/>
      <c r="EVK82" s="285"/>
      <c r="EVL82" s="286"/>
      <c r="EVM82" s="286"/>
      <c r="EVN82" s="286"/>
      <c r="EVO82" s="287"/>
      <c r="EVP82" s="287"/>
      <c r="EVQ82" s="285"/>
      <c r="EVR82" s="287"/>
      <c r="EVS82" s="287"/>
      <c r="EVT82" s="285"/>
      <c r="EVU82" s="286"/>
      <c r="EVV82" s="286"/>
      <c r="EVW82" s="286"/>
      <c r="EVX82" s="286"/>
      <c r="EVY82" s="286"/>
      <c r="EVZ82" s="286"/>
      <c r="EWA82" s="163"/>
      <c r="EWB82" s="154"/>
      <c r="EWC82" s="287"/>
      <c r="EWD82" s="287"/>
      <c r="EWE82" s="285"/>
      <c r="EWF82" s="287"/>
      <c r="EWG82" s="287"/>
      <c r="EWH82" s="285"/>
      <c r="EWI82" s="287"/>
      <c r="EWJ82" s="287"/>
      <c r="EWK82" s="285"/>
      <c r="EWL82" s="287"/>
      <c r="EWM82" s="287"/>
      <c r="EWN82" s="285"/>
      <c r="EWO82" s="287"/>
      <c r="EWP82" s="287"/>
      <c r="EWQ82" s="285"/>
      <c r="EWR82" s="287"/>
      <c r="EWS82" s="287"/>
      <c r="EWT82" s="285"/>
      <c r="EWU82" s="287"/>
      <c r="EWV82" s="287"/>
      <c r="EWW82" s="285"/>
      <c r="EWX82" s="287"/>
      <c r="EWY82" s="287"/>
      <c r="EWZ82" s="285"/>
      <c r="EXA82" s="287"/>
      <c r="EXB82" s="287"/>
      <c r="EXC82" s="285"/>
      <c r="EXD82" s="287"/>
      <c r="EXE82" s="287"/>
      <c r="EXF82" s="285"/>
      <c r="EXG82" s="287"/>
      <c r="EXH82" s="287"/>
      <c r="EXI82" s="285"/>
      <c r="EXJ82" s="287"/>
      <c r="EXK82" s="287"/>
      <c r="EXL82" s="285"/>
      <c r="EXM82" s="287"/>
      <c r="EXN82" s="287"/>
      <c r="EXO82" s="285"/>
      <c r="EXP82" s="287"/>
      <c r="EXQ82" s="287"/>
      <c r="EXR82" s="285"/>
      <c r="EXS82" s="287"/>
      <c r="EXT82" s="287"/>
      <c r="EXU82" s="285"/>
      <c r="EXV82" s="287"/>
      <c r="EXW82" s="287"/>
      <c r="EXX82" s="285"/>
      <c r="EXY82" s="287"/>
      <c r="EXZ82" s="287"/>
      <c r="EYA82" s="285"/>
      <c r="EYB82" s="287"/>
      <c r="EYC82" s="287"/>
      <c r="EYD82" s="285"/>
      <c r="EYE82" s="287"/>
      <c r="EYF82" s="287"/>
      <c r="EYG82" s="285"/>
      <c r="EYH82" s="287"/>
      <c r="EYI82" s="287"/>
      <c r="EYJ82" s="285"/>
      <c r="EYK82" s="287"/>
      <c r="EYL82" s="287"/>
      <c r="EYM82" s="285"/>
      <c r="EYN82" s="286"/>
      <c r="EYO82" s="286"/>
      <c r="EYP82" s="286"/>
      <c r="EYQ82" s="287"/>
      <c r="EYR82" s="287"/>
      <c r="EYS82" s="285"/>
      <c r="EYT82" s="286"/>
      <c r="EYU82" s="286"/>
      <c r="EYV82" s="286"/>
      <c r="EYW82" s="287"/>
      <c r="EYX82" s="287"/>
      <c r="EYY82" s="285"/>
      <c r="EYZ82" s="287"/>
      <c r="EZA82" s="287"/>
      <c r="EZB82" s="285"/>
      <c r="EZC82" s="286"/>
      <c r="EZD82" s="286"/>
      <c r="EZE82" s="286"/>
      <c r="EZF82" s="286"/>
      <c r="EZG82" s="286"/>
      <c r="EZH82" s="286"/>
      <c r="EZI82" s="163"/>
      <c r="EZJ82" s="154"/>
      <c r="EZK82" s="287"/>
      <c r="EZL82" s="287"/>
      <c r="EZM82" s="285"/>
      <c r="EZN82" s="287"/>
      <c r="EZO82" s="287"/>
      <c r="EZP82" s="285"/>
      <c r="EZQ82" s="287"/>
      <c r="EZR82" s="287"/>
      <c r="EZS82" s="285"/>
      <c r="EZT82" s="287"/>
      <c r="EZU82" s="287"/>
      <c r="EZV82" s="285"/>
      <c r="EZW82" s="287"/>
      <c r="EZX82" s="287"/>
      <c r="EZY82" s="285"/>
      <c r="EZZ82" s="287"/>
      <c r="FAA82" s="287"/>
      <c r="FAB82" s="285"/>
      <c r="FAC82" s="287"/>
      <c r="FAD82" s="287"/>
      <c r="FAE82" s="285"/>
      <c r="FAF82" s="287"/>
      <c r="FAG82" s="287"/>
      <c r="FAH82" s="285"/>
      <c r="FAI82" s="287"/>
      <c r="FAJ82" s="287"/>
      <c r="FAK82" s="285"/>
      <c r="FAL82" s="287"/>
      <c r="FAM82" s="287"/>
      <c r="FAN82" s="285"/>
      <c r="FAO82" s="287"/>
      <c r="FAP82" s="287"/>
      <c r="FAQ82" s="285"/>
      <c r="FAR82" s="287"/>
      <c r="FAS82" s="287"/>
      <c r="FAT82" s="285"/>
      <c r="FAU82" s="287"/>
      <c r="FAV82" s="287"/>
      <c r="FAW82" s="285"/>
      <c r="FAX82" s="287"/>
      <c r="FAY82" s="287"/>
      <c r="FAZ82" s="285"/>
      <c r="FBA82" s="287"/>
      <c r="FBB82" s="287"/>
      <c r="FBC82" s="285"/>
      <c r="FBD82" s="287"/>
      <c r="FBE82" s="287"/>
      <c r="FBF82" s="285"/>
      <c r="FBG82" s="287"/>
      <c r="FBH82" s="287"/>
      <c r="FBI82" s="285"/>
      <c r="FBJ82" s="287"/>
      <c r="FBK82" s="287"/>
      <c r="FBL82" s="285"/>
      <c r="FBM82" s="287"/>
      <c r="FBN82" s="287"/>
      <c r="FBO82" s="285"/>
      <c r="FBP82" s="287"/>
      <c r="FBQ82" s="287"/>
      <c r="FBR82" s="285"/>
      <c r="FBS82" s="287"/>
      <c r="FBT82" s="287"/>
      <c r="FBU82" s="285"/>
      <c r="FBV82" s="286"/>
      <c r="FBW82" s="286"/>
      <c r="FBX82" s="286"/>
      <c r="FBY82" s="287"/>
      <c r="FBZ82" s="287"/>
      <c r="FCA82" s="285"/>
      <c r="FCB82" s="286"/>
      <c r="FCC82" s="286"/>
      <c r="FCD82" s="286"/>
      <c r="FCE82" s="287"/>
      <c r="FCF82" s="287"/>
      <c r="FCG82" s="285"/>
      <c r="FCH82" s="287"/>
      <c r="FCI82" s="287"/>
      <c r="FCJ82" s="285"/>
      <c r="FCK82" s="286"/>
      <c r="FCL82" s="286"/>
      <c r="FCM82" s="286"/>
      <c r="FCN82" s="286"/>
      <c r="FCO82" s="286"/>
      <c r="FCP82" s="286"/>
      <c r="FCQ82" s="163"/>
      <c r="FCR82" s="154"/>
      <c r="FCS82" s="287"/>
      <c r="FCT82" s="287"/>
      <c r="FCU82" s="285"/>
      <c r="FCV82" s="287"/>
      <c r="FCW82" s="287"/>
      <c r="FCX82" s="285"/>
      <c r="FCY82" s="287"/>
      <c r="FCZ82" s="287"/>
      <c r="FDA82" s="285"/>
      <c r="FDB82" s="287"/>
      <c r="FDC82" s="287"/>
      <c r="FDD82" s="285"/>
      <c r="FDE82" s="287"/>
      <c r="FDF82" s="287"/>
      <c r="FDG82" s="285"/>
      <c r="FDH82" s="287"/>
      <c r="FDI82" s="287"/>
      <c r="FDJ82" s="285"/>
      <c r="FDK82" s="287"/>
      <c r="FDL82" s="287"/>
      <c r="FDM82" s="285"/>
      <c r="FDN82" s="287"/>
      <c r="FDO82" s="287"/>
      <c r="FDP82" s="285"/>
      <c r="FDQ82" s="287"/>
      <c r="FDR82" s="287"/>
      <c r="FDS82" s="285"/>
      <c r="FDT82" s="287"/>
      <c r="FDU82" s="287"/>
      <c r="FDV82" s="285"/>
      <c r="FDW82" s="287"/>
      <c r="FDX82" s="287"/>
      <c r="FDY82" s="285"/>
      <c r="FDZ82" s="287"/>
      <c r="FEA82" s="287"/>
      <c r="FEB82" s="285"/>
      <c r="FEC82" s="287"/>
      <c r="FED82" s="287"/>
      <c r="FEE82" s="285"/>
      <c r="FEF82" s="287"/>
      <c r="FEG82" s="287"/>
      <c r="FEH82" s="285"/>
      <c r="FEI82" s="287"/>
      <c r="FEJ82" s="287"/>
      <c r="FEK82" s="285"/>
      <c r="FEL82" s="287"/>
      <c r="FEM82" s="287"/>
      <c r="FEN82" s="285"/>
      <c r="FEO82" s="287"/>
      <c r="FEP82" s="287"/>
      <c r="FEQ82" s="285"/>
      <c r="FER82" s="287"/>
      <c r="FES82" s="287"/>
      <c r="FET82" s="285"/>
      <c r="FEU82" s="287"/>
      <c r="FEV82" s="287"/>
      <c r="FEW82" s="285"/>
      <c r="FEX82" s="287"/>
      <c r="FEY82" s="287"/>
      <c r="FEZ82" s="285"/>
      <c r="FFA82" s="287"/>
      <c r="FFB82" s="287"/>
      <c r="FFC82" s="285"/>
      <c r="FFD82" s="286"/>
      <c r="FFE82" s="286"/>
      <c r="FFF82" s="286"/>
      <c r="FFG82" s="287"/>
      <c r="FFH82" s="287"/>
      <c r="FFI82" s="285"/>
      <c r="FFJ82" s="286"/>
      <c r="FFK82" s="286"/>
      <c r="FFL82" s="286"/>
      <c r="FFM82" s="287"/>
      <c r="FFN82" s="287"/>
      <c r="FFO82" s="285"/>
      <c r="FFP82" s="287"/>
      <c r="FFQ82" s="287"/>
      <c r="FFR82" s="285"/>
      <c r="FFS82" s="286"/>
      <c r="FFT82" s="286"/>
      <c r="FFU82" s="286"/>
      <c r="FFV82" s="286"/>
      <c r="FFW82" s="286"/>
      <c r="FFX82" s="286"/>
      <c r="FFY82" s="163"/>
      <c r="FFZ82" s="154"/>
      <c r="FGA82" s="287"/>
      <c r="FGB82" s="287"/>
      <c r="FGC82" s="285"/>
      <c r="FGD82" s="287"/>
      <c r="FGE82" s="287"/>
      <c r="FGF82" s="285"/>
      <c r="FGG82" s="287"/>
      <c r="FGH82" s="287"/>
      <c r="FGI82" s="285"/>
      <c r="FGJ82" s="287"/>
      <c r="FGK82" s="287"/>
      <c r="FGL82" s="285"/>
      <c r="FGM82" s="287"/>
      <c r="FGN82" s="287"/>
      <c r="FGO82" s="285"/>
      <c r="FGP82" s="287"/>
      <c r="FGQ82" s="287"/>
      <c r="FGR82" s="285"/>
      <c r="FGS82" s="287"/>
      <c r="FGT82" s="287"/>
      <c r="FGU82" s="285"/>
      <c r="FGV82" s="287"/>
      <c r="FGW82" s="287"/>
      <c r="FGX82" s="285"/>
      <c r="FGY82" s="287"/>
      <c r="FGZ82" s="287"/>
      <c r="FHA82" s="285"/>
      <c r="FHB82" s="287"/>
      <c r="FHC82" s="287"/>
      <c r="FHD82" s="285"/>
      <c r="FHE82" s="287"/>
      <c r="FHF82" s="287"/>
      <c r="FHG82" s="285"/>
      <c r="FHH82" s="287"/>
      <c r="FHI82" s="287"/>
      <c r="FHJ82" s="285"/>
      <c r="FHK82" s="287"/>
      <c r="FHL82" s="287"/>
      <c r="FHM82" s="285"/>
      <c r="FHN82" s="287"/>
      <c r="FHO82" s="287"/>
      <c r="FHP82" s="285"/>
      <c r="FHQ82" s="287"/>
      <c r="FHR82" s="287"/>
      <c r="FHS82" s="285"/>
      <c r="FHT82" s="287"/>
      <c r="FHU82" s="287"/>
      <c r="FHV82" s="285"/>
      <c r="FHW82" s="287"/>
      <c r="FHX82" s="287"/>
      <c r="FHY82" s="285"/>
      <c r="FHZ82" s="287"/>
      <c r="FIA82" s="287"/>
      <c r="FIB82" s="285"/>
      <c r="FIC82" s="287"/>
      <c r="FID82" s="287"/>
      <c r="FIE82" s="285"/>
      <c r="FIF82" s="287"/>
      <c r="FIG82" s="287"/>
      <c r="FIH82" s="285"/>
      <c r="FII82" s="287"/>
      <c r="FIJ82" s="287"/>
      <c r="FIK82" s="285"/>
      <c r="FIL82" s="286"/>
      <c r="FIM82" s="286"/>
      <c r="FIN82" s="286"/>
      <c r="FIO82" s="287"/>
      <c r="FIP82" s="287"/>
      <c r="FIQ82" s="285"/>
      <c r="FIR82" s="286"/>
      <c r="FIS82" s="286"/>
      <c r="FIT82" s="286"/>
      <c r="FIU82" s="287"/>
      <c r="FIV82" s="287"/>
      <c r="FIW82" s="285"/>
      <c r="FIX82" s="287"/>
      <c r="FIY82" s="287"/>
      <c r="FIZ82" s="285"/>
      <c r="FJA82" s="286"/>
      <c r="FJB82" s="286"/>
      <c r="FJC82" s="286"/>
      <c r="FJD82" s="286"/>
      <c r="FJE82" s="286"/>
      <c r="FJF82" s="286"/>
      <c r="FJG82" s="163"/>
      <c r="FJH82" s="154"/>
      <c r="FJI82" s="287"/>
      <c r="FJJ82" s="287"/>
      <c r="FJK82" s="285"/>
      <c r="FJL82" s="287"/>
      <c r="FJM82" s="287"/>
      <c r="FJN82" s="285"/>
      <c r="FJO82" s="287"/>
      <c r="FJP82" s="287"/>
      <c r="FJQ82" s="285"/>
      <c r="FJR82" s="287"/>
      <c r="FJS82" s="287"/>
      <c r="FJT82" s="285"/>
      <c r="FJU82" s="287"/>
      <c r="FJV82" s="287"/>
      <c r="FJW82" s="285"/>
      <c r="FJX82" s="287"/>
      <c r="FJY82" s="287"/>
      <c r="FJZ82" s="285"/>
      <c r="FKA82" s="287"/>
      <c r="FKB82" s="287"/>
      <c r="FKC82" s="285"/>
      <c r="FKD82" s="287"/>
      <c r="FKE82" s="287"/>
      <c r="FKF82" s="285"/>
      <c r="FKG82" s="287"/>
      <c r="FKH82" s="287"/>
      <c r="FKI82" s="285"/>
      <c r="FKJ82" s="287"/>
      <c r="FKK82" s="287"/>
      <c r="FKL82" s="285"/>
      <c r="FKM82" s="287"/>
      <c r="FKN82" s="287"/>
      <c r="FKO82" s="285"/>
      <c r="FKP82" s="287"/>
      <c r="FKQ82" s="287"/>
      <c r="FKR82" s="285"/>
      <c r="FKS82" s="287"/>
      <c r="FKT82" s="287"/>
      <c r="FKU82" s="285"/>
      <c r="FKV82" s="287"/>
      <c r="FKW82" s="287"/>
      <c r="FKX82" s="285"/>
      <c r="FKY82" s="287"/>
      <c r="FKZ82" s="287"/>
      <c r="FLA82" s="285"/>
      <c r="FLB82" s="287"/>
      <c r="FLC82" s="287"/>
      <c r="FLD82" s="285"/>
      <c r="FLE82" s="287"/>
      <c r="FLF82" s="287"/>
      <c r="FLG82" s="285"/>
      <c r="FLH82" s="287"/>
      <c r="FLI82" s="287"/>
      <c r="FLJ82" s="285"/>
      <c r="FLK82" s="287"/>
      <c r="FLL82" s="287"/>
      <c r="FLM82" s="285"/>
      <c r="FLN82" s="287"/>
      <c r="FLO82" s="287"/>
      <c r="FLP82" s="285"/>
      <c r="FLQ82" s="287"/>
      <c r="FLR82" s="287"/>
      <c r="FLS82" s="285"/>
      <c r="FLT82" s="286"/>
      <c r="FLU82" s="286"/>
      <c r="FLV82" s="286"/>
      <c r="FLW82" s="287"/>
      <c r="FLX82" s="287"/>
      <c r="FLY82" s="285"/>
      <c r="FLZ82" s="286"/>
      <c r="FMA82" s="286"/>
      <c r="FMB82" s="286"/>
      <c r="FMC82" s="287"/>
      <c r="FMD82" s="287"/>
      <c r="FME82" s="285"/>
      <c r="FMF82" s="287"/>
      <c r="FMG82" s="287"/>
      <c r="FMH82" s="285"/>
      <c r="FMI82" s="286"/>
      <c r="FMJ82" s="286"/>
      <c r="FMK82" s="286"/>
      <c r="FML82" s="286"/>
      <c r="FMM82" s="286"/>
      <c r="FMN82" s="286"/>
      <c r="FMO82" s="163"/>
      <c r="FMP82" s="154"/>
      <c r="FMQ82" s="287"/>
      <c r="FMR82" s="287"/>
      <c r="FMS82" s="285"/>
      <c r="FMT82" s="287"/>
      <c r="FMU82" s="287"/>
      <c r="FMV82" s="285"/>
      <c r="FMW82" s="287"/>
      <c r="FMX82" s="287"/>
      <c r="FMY82" s="285"/>
      <c r="FMZ82" s="287"/>
      <c r="FNA82" s="287"/>
      <c r="FNB82" s="285"/>
      <c r="FNC82" s="287"/>
      <c r="FND82" s="287"/>
      <c r="FNE82" s="285"/>
      <c r="FNF82" s="287"/>
      <c r="FNG82" s="287"/>
      <c r="FNH82" s="285"/>
      <c r="FNI82" s="287"/>
      <c r="FNJ82" s="287"/>
      <c r="FNK82" s="285"/>
      <c r="FNL82" s="287"/>
      <c r="FNM82" s="287"/>
      <c r="FNN82" s="285"/>
      <c r="FNO82" s="287"/>
      <c r="FNP82" s="287"/>
      <c r="FNQ82" s="285"/>
      <c r="FNR82" s="287"/>
      <c r="FNS82" s="287"/>
      <c r="FNT82" s="285"/>
      <c r="FNU82" s="287"/>
      <c r="FNV82" s="287"/>
      <c r="FNW82" s="285"/>
      <c r="FNX82" s="287"/>
      <c r="FNY82" s="287"/>
      <c r="FNZ82" s="285"/>
      <c r="FOA82" s="287"/>
      <c r="FOB82" s="287"/>
      <c r="FOC82" s="285"/>
      <c r="FOD82" s="287"/>
      <c r="FOE82" s="287"/>
      <c r="FOF82" s="285"/>
      <c r="FOG82" s="287"/>
      <c r="FOH82" s="287"/>
      <c r="FOI82" s="285"/>
      <c r="FOJ82" s="287"/>
      <c r="FOK82" s="287"/>
      <c r="FOL82" s="285"/>
      <c r="FOM82" s="287"/>
      <c r="FON82" s="287"/>
      <c r="FOO82" s="285"/>
      <c r="FOP82" s="287"/>
      <c r="FOQ82" s="287"/>
      <c r="FOR82" s="285"/>
      <c r="FOS82" s="287"/>
      <c r="FOT82" s="287"/>
      <c r="FOU82" s="285"/>
      <c r="FOV82" s="287"/>
      <c r="FOW82" s="287"/>
      <c r="FOX82" s="285"/>
      <c r="FOY82" s="287"/>
      <c r="FOZ82" s="287"/>
      <c r="FPA82" s="285"/>
      <c r="FPB82" s="286"/>
      <c r="FPC82" s="286"/>
      <c r="FPD82" s="286"/>
      <c r="FPE82" s="287"/>
      <c r="FPF82" s="287"/>
      <c r="FPG82" s="285"/>
      <c r="FPH82" s="286"/>
      <c r="FPI82" s="286"/>
      <c r="FPJ82" s="286"/>
      <c r="FPK82" s="287"/>
      <c r="FPL82" s="287"/>
      <c r="FPM82" s="285"/>
      <c r="FPN82" s="287"/>
      <c r="FPO82" s="287"/>
      <c r="FPP82" s="285"/>
      <c r="FPQ82" s="286"/>
      <c r="FPR82" s="286"/>
      <c r="FPS82" s="286"/>
      <c r="FPT82" s="286"/>
      <c r="FPU82" s="286"/>
      <c r="FPV82" s="286"/>
      <c r="FPW82" s="163"/>
      <c r="FPX82" s="154"/>
      <c r="FPY82" s="287"/>
      <c r="FPZ82" s="287"/>
      <c r="FQA82" s="285"/>
      <c r="FQB82" s="287"/>
      <c r="FQC82" s="287"/>
      <c r="FQD82" s="285"/>
      <c r="FQE82" s="287"/>
      <c r="FQF82" s="287"/>
      <c r="FQG82" s="285"/>
      <c r="FQH82" s="287"/>
      <c r="FQI82" s="287"/>
      <c r="FQJ82" s="285"/>
      <c r="FQK82" s="287"/>
      <c r="FQL82" s="287"/>
      <c r="FQM82" s="285"/>
      <c r="FQN82" s="287"/>
      <c r="FQO82" s="287"/>
      <c r="FQP82" s="285"/>
      <c r="FQQ82" s="287"/>
      <c r="FQR82" s="287"/>
      <c r="FQS82" s="285"/>
      <c r="FQT82" s="287"/>
      <c r="FQU82" s="287"/>
      <c r="FQV82" s="285"/>
      <c r="FQW82" s="287"/>
      <c r="FQX82" s="287"/>
      <c r="FQY82" s="285"/>
      <c r="FQZ82" s="287"/>
      <c r="FRA82" s="287"/>
      <c r="FRB82" s="285"/>
      <c r="FRC82" s="287"/>
      <c r="FRD82" s="287"/>
      <c r="FRE82" s="285"/>
      <c r="FRF82" s="287"/>
      <c r="FRG82" s="287"/>
      <c r="FRH82" s="285"/>
      <c r="FRI82" s="287"/>
      <c r="FRJ82" s="287"/>
      <c r="FRK82" s="285"/>
      <c r="FRL82" s="287"/>
      <c r="FRM82" s="287"/>
      <c r="FRN82" s="285"/>
      <c r="FRO82" s="287"/>
      <c r="FRP82" s="287"/>
      <c r="FRQ82" s="285"/>
      <c r="FRR82" s="287"/>
      <c r="FRS82" s="287"/>
      <c r="FRT82" s="285"/>
      <c r="FRU82" s="287"/>
      <c r="FRV82" s="287"/>
      <c r="FRW82" s="285"/>
      <c r="FRX82" s="287"/>
      <c r="FRY82" s="287"/>
      <c r="FRZ82" s="285"/>
      <c r="FSA82" s="287"/>
      <c r="FSB82" s="287"/>
      <c r="FSC82" s="285"/>
      <c r="FSD82" s="287"/>
      <c r="FSE82" s="287"/>
      <c r="FSF82" s="285"/>
      <c r="FSG82" s="287"/>
      <c r="FSH82" s="287"/>
      <c r="FSI82" s="285"/>
      <c r="FSJ82" s="286"/>
      <c r="FSK82" s="286"/>
      <c r="FSL82" s="286"/>
      <c r="FSM82" s="287"/>
      <c r="FSN82" s="287"/>
      <c r="FSO82" s="285"/>
      <c r="FSP82" s="286"/>
      <c r="FSQ82" s="286"/>
      <c r="FSR82" s="286"/>
      <c r="FSS82" s="287"/>
      <c r="FST82" s="287"/>
      <c r="FSU82" s="285"/>
      <c r="FSV82" s="287"/>
      <c r="FSW82" s="287"/>
      <c r="FSX82" s="285"/>
      <c r="FSY82" s="286"/>
      <c r="FSZ82" s="286"/>
      <c r="FTA82" s="286"/>
      <c r="FTB82" s="286"/>
      <c r="FTC82" s="286"/>
      <c r="FTD82" s="286"/>
      <c r="FTE82" s="163"/>
      <c r="FTF82" s="154"/>
      <c r="FTG82" s="287"/>
      <c r="FTH82" s="287"/>
      <c r="FTI82" s="285"/>
      <c r="FTJ82" s="287"/>
      <c r="FTK82" s="287"/>
      <c r="FTL82" s="285"/>
      <c r="FTM82" s="287"/>
      <c r="FTN82" s="287"/>
      <c r="FTO82" s="285"/>
      <c r="FTP82" s="287"/>
      <c r="FTQ82" s="287"/>
      <c r="FTR82" s="285"/>
      <c r="FTS82" s="287"/>
      <c r="FTT82" s="287"/>
      <c r="FTU82" s="285"/>
      <c r="FTV82" s="287"/>
      <c r="FTW82" s="287"/>
      <c r="FTX82" s="285"/>
      <c r="FTY82" s="287"/>
      <c r="FTZ82" s="287"/>
      <c r="FUA82" s="285"/>
      <c r="FUB82" s="287"/>
      <c r="FUC82" s="287"/>
      <c r="FUD82" s="285"/>
      <c r="FUE82" s="287"/>
      <c r="FUF82" s="287"/>
      <c r="FUG82" s="285"/>
      <c r="FUH82" s="287"/>
      <c r="FUI82" s="287"/>
      <c r="FUJ82" s="285"/>
      <c r="FUK82" s="287"/>
      <c r="FUL82" s="287"/>
      <c r="FUM82" s="285"/>
      <c r="FUN82" s="287"/>
      <c r="FUO82" s="287"/>
      <c r="FUP82" s="285"/>
      <c r="FUQ82" s="287"/>
      <c r="FUR82" s="287"/>
      <c r="FUS82" s="285"/>
      <c r="FUT82" s="287"/>
      <c r="FUU82" s="287"/>
      <c r="FUV82" s="285"/>
      <c r="FUW82" s="287"/>
      <c r="FUX82" s="287"/>
      <c r="FUY82" s="285"/>
      <c r="FUZ82" s="287"/>
      <c r="FVA82" s="287"/>
      <c r="FVB82" s="285"/>
      <c r="FVC82" s="287"/>
      <c r="FVD82" s="287"/>
      <c r="FVE82" s="285"/>
      <c r="FVF82" s="287"/>
      <c r="FVG82" s="287"/>
      <c r="FVH82" s="285"/>
      <c r="FVI82" s="287"/>
      <c r="FVJ82" s="287"/>
      <c r="FVK82" s="285"/>
      <c r="FVL82" s="287"/>
      <c r="FVM82" s="287"/>
      <c r="FVN82" s="285"/>
      <c r="FVO82" s="287"/>
      <c r="FVP82" s="287"/>
      <c r="FVQ82" s="285"/>
      <c r="FVR82" s="286"/>
      <c r="FVS82" s="286"/>
      <c r="FVT82" s="286"/>
      <c r="FVU82" s="287"/>
      <c r="FVV82" s="287"/>
      <c r="FVW82" s="285"/>
      <c r="FVX82" s="286"/>
      <c r="FVY82" s="286"/>
      <c r="FVZ82" s="286"/>
      <c r="FWA82" s="287"/>
      <c r="FWB82" s="287"/>
      <c r="FWC82" s="285"/>
      <c r="FWD82" s="287"/>
      <c r="FWE82" s="287"/>
      <c r="FWF82" s="285"/>
      <c r="FWG82" s="286"/>
      <c r="FWH82" s="286"/>
      <c r="FWI82" s="286"/>
      <c r="FWJ82" s="286"/>
      <c r="FWK82" s="286"/>
      <c r="FWL82" s="286"/>
      <c r="FWM82" s="163"/>
      <c r="FWN82" s="154"/>
      <c r="FWO82" s="287"/>
      <c r="FWP82" s="287"/>
      <c r="FWQ82" s="285"/>
      <c r="FWR82" s="287"/>
      <c r="FWS82" s="287"/>
      <c r="FWT82" s="285"/>
      <c r="FWU82" s="287"/>
      <c r="FWV82" s="287"/>
      <c r="FWW82" s="285"/>
      <c r="FWX82" s="287"/>
      <c r="FWY82" s="287"/>
      <c r="FWZ82" s="285"/>
      <c r="FXA82" s="287"/>
      <c r="FXB82" s="287"/>
      <c r="FXC82" s="285"/>
      <c r="FXD82" s="287"/>
      <c r="FXE82" s="287"/>
      <c r="FXF82" s="285"/>
      <c r="FXG82" s="287"/>
      <c r="FXH82" s="287"/>
      <c r="FXI82" s="285"/>
      <c r="FXJ82" s="287"/>
      <c r="FXK82" s="287"/>
      <c r="FXL82" s="285"/>
      <c r="FXM82" s="287"/>
      <c r="FXN82" s="287"/>
      <c r="FXO82" s="285"/>
      <c r="FXP82" s="287"/>
      <c r="FXQ82" s="287"/>
      <c r="FXR82" s="285"/>
      <c r="FXS82" s="287"/>
      <c r="FXT82" s="287"/>
      <c r="FXU82" s="285"/>
      <c r="FXV82" s="287"/>
      <c r="FXW82" s="287"/>
      <c r="FXX82" s="285"/>
      <c r="FXY82" s="287"/>
      <c r="FXZ82" s="287"/>
      <c r="FYA82" s="285"/>
      <c r="FYB82" s="287"/>
      <c r="FYC82" s="287"/>
      <c r="FYD82" s="285"/>
      <c r="FYE82" s="287"/>
      <c r="FYF82" s="287"/>
      <c r="FYG82" s="285"/>
      <c r="FYH82" s="287"/>
      <c r="FYI82" s="287"/>
      <c r="FYJ82" s="285"/>
      <c r="FYK82" s="287"/>
      <c r="FYL82" s="287"/>
      <c r="FYM82" s="285"/>
      <c r="FYN82" s="287"/>
      <c r="FYO82" s="287"/>
      <c r="FYP82" s="285"/>
      <c r="FYQ82" s="287"/>
      <c r="FYR82" s="287"/>
      <c r="FYS82" s="285"/>
      <c r="FYT82" s="287"/>
      <c r="FYU82" s="287"/>
      <c r="FYV82" s="285"/>
      <c r="FYW82" s="287"/>
      <c r="FYX82" s="287"/>
      <c r="FYY82" s="285"/>
      <c r="FYZ82" s="286"/>
      <c r="FZA82" s="286"/>
      <c r="FZB82" s="286"/>
      <c r="FZC82" s="287"/>
      <c r="FZD82" s="287"/>
      <c r="FZE82" s="285"/>
      <c r="FZF82" s="286"/>
      <c r="FZG82" s="286"/>
      <c r="FZH82" s="286"/>
      <c r="FZI82" s="287"/>
      <c r="FZJ82" s="287"/>
      <c r="FZK82" s="285"/>
      <c r="FZL82" s="287"/>
      <c r="FZM82" s="287"/>
      <c r="FZN82" s="285"/>
      <c r="FZO82" s="286"/>
      <c r="FZP82" s="286"/>
      <c r="FZQ82" s="286"/>
      <c r="FZR82" s="286"/>
      <c r="FZS82" s="286"/>
      <c r="FZT82" s="286"/>
      <c r="FZU82" s="163"/>
      <c r="FZV82" s="154"/>
      <c r="FZW82" s="287"/>
      <c r="FZX82" s="287"/>
      <c r="FZY82" s="285"/>
      <c r="FZZ82" s="287"/>
      <c r="GAA82" s="287"/>
      <c r="GAB82" s="285"/>
      <c r="GAC82" s="287"/>
      <c r="GAD82" s="287"/>
      <c r="GAE82" s="285"/>
      <c r="GAF82" s="287"/>
      <c r="GAG82" s="287"/>
      <c r="GAH82" s="285"/>
      <c r="GAI82" s="287"/>
      <c r="GAJ82" s="287"/>
      <c r="GAK82" s="285"/>
      <c r="GAL82" s="287"/>
      <c r="GAM82" s="287"/>
      <c r="GAN82" s="285"/>
      <c r="GAO82" s="287"/>
      <c r="GAP82" s="287"/>
      <c r="GAQ82" s="285"/>
      <c r="GAR82" s="287"/>
      <c r="GAS82" s="287"/>
      <c r="GAT82" s="285"/>
      <c r="GAU82" s="287"/>
      <c r="GAV82" s="287"/>
      <c r="GAW82" s="285"/>
      <c r="GAX82" s="287"/>
      <c r="GAY82" s="287"/>
      <c r="GAZ82" s="285"/>
      <c r="GBA82" s="287"/>
      <c r="GBB82" s="287"/>
      <c r="GBC82" s="285"/>
      <c r="GBD82" s="287"/>
      <c r="GBE82" s="287"/>
      <c r="GBF82" s="285"/>
      <c r="GBG82" s="287"/>
      <c r="GBH82" s="287"/>
      <c r="GBI82" s="285"/>
      <c r="GBJ82" s="287"/>
      <c r="GBK82" s="287"/>
      <c r="GBL82" s="285"/>
      <c r="GBM82" s="287"/>
      <c r="GBN82" s="287"/>
      <c r="GBO82" s="285"/>
      <c r="GBP82" s="287"/>
      <c r="GBQ82" s="287"/>
      <c r="GBR82" s="285"/>
      <c r="GBS82" s="287"/>
      <c r="GBT82" s="287"/>
      <c r="GBU82" s="285"/>
      <c r="GBV82" s="287"/>
      <c r="GBW82" s="287"/>
      <c r="GBX82" s="285"/>
      <c r="GBY82" s="287"/>
      <c r="GBZ82" s="287"/>
      <c r="GCA82" s="285"/>
      <c r="GCB82" s="287"/>
      <c r="GCC82" s="287"/>
      <c r="GCD82" s="285"/>
      <c r="GCE82" s="287"/>
      <c r="GCF82" s="287"/>
      <c r="GCG82" s="285"/>
      <c r="GCH82" s="286"/>
      <c r="GCI82" s="286"/>
      <c r="GCJ82" s="286"/>
      <c r="GCK82" s="287"/>
      <c r="GCL82" s="287"/>
      <c r="GCM82" s="285"/>
      <c r="GCN82" s="286"/>
      <c r="GCO82" s="286"/>
      <c r="GCP82" s="286"/>
      <c r="GCQ82" s="287"/>
      <c r="GCR82" s="287"/>
      <c r="GCS82" s="285"/>
      <c r="GCT82" s="287"/>
      <c r="GCU82" s="287"/>
      <c r="GCV82" s="285"/>
      <c r="GCW82" s="286"/>
      <c r="GCX82" s="286"/>
      <c r="GCY82" s="286"/>
      <c r="GCZ82" s="286"/>
      <c r="GDA82" s="286"/>
      <c r="GDB82" s="286"/>
      <c r="GDC82" s="163"/>
      <c r="GDD82" s="154"/>
      <c r="GDE82" s="287"/>
      <c r="GDF82" s="287"/>
      <c r="GDG82" s="285"/>
      <c r="GDH82" s="287"/>
      <c r="GDI82" s="287"/>
      <c r="GDJ82" s="285"/>
      <c r="GDK82" s="287"/>
      <c r="GDL82" s="287"/>
      <c r="GDM82" s="285"/>
      <c r="GDN82" s="287"/>
      <c r="GDO82" s="287"/>
      <c r="GDP82" s="285"/>
      <c r="GDQ82" s="287"/>
      <c r="GDR82" s="287"/>
      <c r="GDS82" s="285"/>
      <c r="GDT82" s="287"/>
      <c r="GDU82" s="287"/>
      <c r="GDV82" s="285"/>
      <c r="GDW82" s="287"/>
      <c r="GDX82" s="287"/>
      <c r="GDY82" s="285"/>
      <c r="GDZ82" s="287"/>
      <c r="GEA82" s="287"/>
      <c r="GEB82" s="285"/>
      <c r="GEC82" s="287"/>
      <c r="GED82" s="287"/>
      <c r="GEE82" s="285"/>
      <c r="GEF82" s="287"/>
      <c r="GEG82" s="287"/>
      <c r="GEH82" s="285"/>
      <c r="GEI82" s="287"/>
      <c r="GEJ82" s="287"/>
      <c r="GEK82" s="285"/>
      <c r="GEL82" s="287"/>
      <c r="GEM82" s="287"/>
      <c r="GEN82" s="285"/>
      <c r="GEO82" s="287"/>
      <c r="GEP82" s="287"/>
      <c r="GEQ82" s="285"/>
      <c r="GER82" s="287"/>
      <c r="GES82" s="287"/>
      <c r="GET82" s="285"/>
      <c r="GEU82" s="287"/>
      <c r="GEV82" s="287"/>
      <c r="GEW82" s="285"/>
      <c r="GEX82" s="287"/>
      <c r="GEY82" s="287"/>
      <c r="GEZ82" s="285"/>
      <c r="GFA82" s="287"/>
      <c r="GFB82" s="287"/>
      <c r="GFC82" s="285"/>
      <c r="GFD82" s="287"/>
      <c r="GFE82" s="287"/>
      <c r="GFF82" s="285"/>
      <c r="GFG82" s="287"/>
      <c r="GFH82" s="287"/>
      <c r="GFI82" s="285"/>
      <c r="GFJ82" s="287"/>
      <c r="GFK82" s="287"/>
      <c r="GFL82" s="285"/>
      <c r="GFM82" s="287"/>
      <c r="GFN82" s="287"/>
      <c r="GFO82" s="285"/>
      <c r="GFP82" s="286"/>
      <c r="GFQ82" s="286"/>
      <c r="GFR82" s="286"/>
      <c r="GFS82" s="287"/>
      <c r="GFT82" s="287"/>
      <c r="GFU82" s="285"/>
      <c r="GFV82" s="286"/>
      <c r="GFW82" s="286"/>
      <c r="GFX82" s="286"/>
      <c r="GFY82" s="287"/>
      <c r="GFZ82" s="287"/>
      <c r="GGA82" s="285"/>
      <c r="GGB82" s="287"/>
      <c r="GGC82" s="287"/>
      <c r="GGD82" s="285"/>
      <c r="GGE82" s="286"/>
      <c r="GGF82" s="286"/>
      <c r="GGG82" s="286"/>
      <c r="GGH82" s="286"/>
      <c r="GGI82" s="286"/>
      <c r="GGJ82" s="286"/>
      <c r="GGK82" s="163"/>
      <c r="GGL82" s="154"/>
      <c r="GGM82" s="287"/>
      <c r="GGN82" s="287"/>
      <c r="GGO82" s="285"/>
      <c r="GGP82" s="287"/>
      <c r="GGQ82" s="287"/>
      <c r="GGR82" s="285"/>
      <c r="GGS82" s="287"/>
      <c r="GGT82" s="287"/>
      <c r="GGU82" s="285"/>
      <c r="GGV82" s="287"/>
      <c r="GGW82" s="287"/>
      <c r="GGX82" s="285"/>
      <c r="GGY82" s="287"/>
      <c r="GGZ82" s="287"/>
      <c r="GHA82" s="285"/>
      <c r="GHB82" s="287"/>
      <c r="GHC82" s="287"/>
      <c r="GHD82" s="285"/>
      <c r="GHE82" s="287"/>
      <c r="GHF82" s="287"/>
      <c r="GHG82" s="285"/>
      <c r="GHH82" s="287"/>
      <c r="GHI82" s="287"/>
      <c r="GHJ82" s="285"/>
      <c r="GHK82" s="287"/>
      <c r="GHL82" s="287"/>
      <c r="GHM82" s="285"/>
      <c r="GHN82" s="287"/>
      <c r="GHO82" s="287"/>
      <c r="GHP82" s="285"/>
      <c r="GHQ82" s="287"/>
      <c r="GHR82" s="287"/>
      <c r="GHS82" s="285"/>
      <c r="GHT82" s="287"/>
      <c r="GHU82" s="287"/>
      <c r="GHV82" s="285"/>
      <c r="GHW82" s="287"/>
      <c r="GHX82" s="287"/>
      <c r="GHY82" s="285"/>
      <c r="GHZ82" s="287"/>
      <c r="GIA82" s="287"/>
      <c r="GIB82" s="285"/>
      <c r="GIC82" s="287"/>
      <c r="GID82" s="287"/>
      <c r="GIE82" s="285"/>
      <c r="GIF82" s="287"/>
      <c r="GIG82" s="287"/>
      <c r="GIH82" s="285"/>
      <c r="GII82" s="287"/>
      <c r="GIJ82" s="287"/>
      <c r="GIK82" s="285"/>
      <c r="GIL82" s="287"/>
      <c r="GIM82" s="287"/>
      <c r="GIN82" s="285"/>
      <c r="GIO82" s="287"/>
      <c r="GIP82" s="287"/>
      <c r="GIQ82" s="285"/>
      <c r="GIR82" s="287"/>
      <c r="GIS82" s="287"/>
      <c r="GIT82" s="285"/>
      <c r="GIU82" s="287"/>
      <c r="GIV82" s="287"/>
      <c r="GIW82" s="285"/>
      <c r="GIX82" s="286"/>
      <c r="GIY82" s="286"/>
      <c r="GIZ82" s="286"/>
      <c r="GJA82" s="287"/>
      <c r="GJB82" s="287"/>
      <c r="GJC82" s="285"/>
      <c r="GJD82" s="286"/>
      <c r="GJE82" s="286"/>
      <c r="GJF82" s="286"/>
      <c r="GJG82" s="287"/>
      <c r="GJH82" s="287"/>
      <c r="GJI82" s="285"/>
      <c r="GJJ82" s="287"/>
      <c r="GJK82" s="287"/>
      <c r="GJL82" s="285"/>
      <c r="GJM82" s="286"/>
      <c r="GJN82" s="286"/>
      <c r="GJO82" s="286"/>
      <c r="GJP82" s="286"/>
      <c r="GJQ82" s="286"/>
      <c r="GJR82" s="286"/>
      <c r="GJS82" s="163"/>
      <c r="GJT82" s="154"/>
      <c r="GJU82" s="287"/>
      <c r="GJV82" s="287"/>
      <c r="GJW82" s="285"/>
      <c r="GJX82" s="287"/>
      <c r="GJY82" s="287"/>
      <c r="GJZ82" s="285"/>
      <c r="GKA82" s="287"/>
      <c r="GKB82" s="287"/>
      <c r="GKC82" s="285"/>
      <c r="GKD82" s="287"/>
      <c r="GKE82" s="287"/>
      <c r="GKF82" s="285"/>
      <c r="GKG82" s="287"/>
      <c r="GKH82" s="287"/>
      <c r="GKI82" s="285"/>
      <c r="GKJ82" s="287"/>
      <c r="GKK82" s="287"/>
      <c r="GKL82" s="285"/>
      <c r="GKM82" s="287"/>
      <c r="GKN82" s="287"/>
      <c r="GKO82" s="285"/>
      <c r="GKP82" s="287"/>
      <c r="GKQ82" s="287"/>
      <c r="GKR82" s="285"/>
      <c r="GKS82" s="287"/>
      <c r="GKT82" s="287"/>
      <c r="GKU82" s="285"/>
      <c r="GKV82" s="287"/>
      <c r="GKW82" s="287"/>
      <c r="GKX82" s="285"/>
      <c r="GKY82" s="287"/>
      <c r="GKZ82" s="287"/>
      <c r="GLA82" s="285"/>
      <c r="GLB82" s="287"/>
      <c r="GLC82" s="287"/>
      <c r="GLD82" s="285"/>
      <c r="GLE82" s="287"/>
      <c r="GLF82" s="287"/>
      <c r="GLG82" s="285"/>
      <c r="GLH82" s="287"/>
      <c r="GLI82" s="287"/>
      <c r="GLJ82" s="285"/>
      <c r="GLK82" s="287"/>
      <c r="GLL82" s="287"/>
      <c r="GLM82" s="285"/>
      <c r="GLN82" s="287"/>
      <c r="GLO82" s="287"/>
      <c r="GLP82" s="285"/>
      <c r="GLQ82" s="287"/>
      <c r="GLR82" s="287"/>
      <c r="GLS82" s="285"/>
      <c r="GLT82" s="287"/>
      <c r="GLU82" s="287"/>
      <c r="GLV82" s="285"/>
      <c r="GLW82" s="287"/>
      <c r="GLX82" s="287"/>
      <c r="GLY82" s="285"/>
      <c r="GLZ82" s="287"/>
      <c r="GMA82" s="287"/>
      <c r="GMB82" s="285"/>
      <c r="GMC82" s="287"/>
      <c r="GMD82" s="287"/>
      <c r="GME82" s="285"/>
      <c r="GMF82" s="286"/>
      <c r="GMG82" s="286"/>
      <c r="GMH82" s="286"/>
      <c r="GMI82" s="287"/>
      <c r="GMJ82" s="287"/>
      <c r="GMK82" s="285"/>
      <c r="GML82" s="286"/>
      <c r="GMM82" s="286"/>
      <c r="GMN82" s="286"/>
      <c r="GMO82" s="287"/>
      <c r="GMP82" s="287"/>
      <c r="GMQ82" s="285"/>
      <c r="GMR82" s="287"/>
      <c r="GMS82" s="287"/>
      <c r="GMT82" s="285"/>
      <c r="GMU82" s="286"/>
      <c r="GMV82" s="286"/>
      <c r="GMW82" s="286"/>
      <c r="GMX82" s="286"/>
      <c r="GMY82" s="286"/>
      <c r="GMZ82" s="286"/>
      <c r="GNA82" s="163"/>
      <c r="GNB82" s="154"/>
      <c r="GNC82" s="287"/>
      <c r="GND82" s="287"/>
      <c r="GNE82" s="285"/>
      <c r="GNF82" s="287"/>
      <c r="GNG82" s="287"/>
      <c r="GNH82" s="285"/>
      <c r="GNI82" s="287"/>
      <c r="GNJ82" s="287"/>
      <c r="GNK82" s="285"/>
      <c r="GNL82" s="287"/>
      <c r="GNM82" s="287"/>
      <c r="GNN82" s="285"/>
      <c r="GNO82" s="287"/>
      <c r="GNP82" s="287"/>
      <c r="GNQ82" s="285"/>
      <c r="GNR82" s="287"/>
      <c r="GNS82" s="287"/>
      <c r="GNT82" s="285"/>
      <c r="GNU82" s="287"/>
      <c r="GNV82" s="287"/>
      <c r="GNW82" s="285"/>
      <c r="GNX82" s="287"/>
      <c r="GNY82" s="287"/>
      <c r="GNZ82" s="285"/>
      <c r="GOA82" s="287"/>
      <c r="GOB82" s="287"/>
      <c r="GOC82" s="285"/>
      <c r="GOD82" s="287"/>
      <c r="GOE82" s="287"/>
      <c r="GOF82" s="285"/>
      <c r="GOG82" s="287"/>
      <c r="GOH82" s="287"/>
      <c r="GOI82" s="285"/>
      <c r="GOJ82" s="287"/>
      <c r="GOK82" s="287"/>
      <c r="GOL82" s="285"/>
      <c r="GOM82" s="287"/>
      <c r="GON82" s="287"/>
      <c r="GOO82" s="285"/>
      <c r="GOP82" s="287"/>
      <c r="GOQ82" s="287"/>
      <c r="GOR82" s="285"/>
      <c r="GOS82" s="287"/>
      <c r="GOT82" s="287"/>
      <c r="GOU82" s="285"/>
      <c r="GOV82" s="287"/>
      <c r="GOW82" s="287"/>
      <c r="GOX82" s="285"/>
      <c r="GOY82" s="287"/>
      <c r="GOZ82" s="287"/>
      <c r="GPA82" s="285"/>
      <c r="GPB82" s="287"/>
      <c r="GPC82" s="287"/>
      <c r="GPD82" s="285"/>
      <c r="GPE82" s="287"/>
      <c r="GPF82" s="287"/>
      <c r="GPG82" s="285"/>
      <c r="GPH82" s="287"/>
      <c r="GPI82" s="287"/>
      <c r="GPJ82" s="285"/>
      <c r="GPK82" s="287"/>
      <c r="GPL82" s="287"/>
      <c r="GPM82" s="285"/>
      <c r="GPN82" s="286"/>
      <c r="GPO82" s="286"/>
      <c r="GPP82" s="286"/>
      <c r="GPQ82" s="287"/>
      <c r="GPR82" s="287"/>
      <c r="GPS82" s="285"/>
      <c r="GPT82" s="286"/>
      <c r="GPU82" s="286"/>
      <c r="GPV82" s="286"/>
      <c r="GPW82" s="287"/>
      <c r="GPX82" s="287"/>
      <c r="GPY82" s="285"/>
      <c r="GPZ82" s="287"/>
      <c r="GQA82" s="287"/>
      <c r="GQB82" s="285"/>
      <c r="GQC82" s="286"/>
      <c r="GQD82" s="286"/>
      <c r="GQE82" s="286"/>
      <c r="GQF82" s="286"/>
      <c r="GQG82" s="286"/>
      <c r="GQH82" s="286"/>
      <c r="GQI82" s="163"/>
      <c r="GQJ82" s="154"/>
      <c r="GQK82" s="287"/>
      <c r="GQL82" s="287"/>
      <c r="GQM82" s="285"/>
      <c r="GQN82" s="287"/>
      <c r="GQO82" s="287"/>
      <c r="GQP82" s="285"/>
      <c r="GQQ82" s="287"/>
      <c r="GQR82" s="287"/>
      <c r="GQS82" s="285"/>
      <c r="GQT82" s="287"/>
      <c r="GQU82" s="287"/>
      <c r="GQV82" s="285"/>
      <c r="GQW82" s="287"/>
      <c r="GQX82" s="287"/>
      <c r="GQY82" s="285"/>
      <c r="GQZ82" s="287"/>
      <c r="GRA82" s="287"/>
      <c r="GRB82" s="285"/>
      <c r="GRC82" s="287"/>
      <c r="GRD82" s="287"/>
      <c r="GRE82" s="285"/>
      <c r="GRF82" s="287"/>
      <c r="GRG82" s="287"/>
      <c r="GRH82" s="285"/>
      <c r="GRI82" s="287"/>
      <c r="GRJ82" s="287"/>
      <c r="GRK82" s="285"/>
      <c r="GRL82" s="287"/>
      <c r="GRM82" s="287"/>
      <c r="GRN82" s="285"/>
      <c r="GRO82" s="287"/>
      <c r="GRP82" s="287"/>
      <c r="GRQ82" s="285"/>
      <c r="GRR82" s="287"/>
      <c r="GRS82" s="287"/>
      <c r="GRT82" s="285"/>
      <c r="GRU82" s="287"/>
      <c r="GRV82" s="287"/>
      <c r="GRW82" s="285"/>
      <c r="GRX82" s="287"/>
      <c r="GRY82" s="287"/>
      <c r="GRZ82" s="285"/>
      <c r="GSA82" s="287"/>
      <c r="GSB82" s="287"/>
      <c r="GSC82" s="285"/>
      <c r="GSD82" s="287"/>
      <c r="GSE82" s="287"/>
      <c r="GSF82" s="285"/>
      <c r="GSG82" s="287"/>
      <c r="GSH82" s="287"/>
      <c r="GSI82" s="285"/>
      <c r="GSJ82" s="287"/>
      <c r="GSK82" s="287"/>
      <c r="GSL82" s="285"/>
      <c r="GSM82" s="287"/>
      <c r="GSN82" s="287"/>
      <c r="GSO82" s="285"/>
      <c r="GSP82" s="287"/>
      <c r="GSQ82" s="287"/>
      <c r="GSR82" s="285"/>
      <c r="GSS82" s="287"/>
      <c r="GST82" s="287"/>
      <c r="GSU82" s="285"/>
      <c r="GSV82" s="286"/>
      <c r="GSW82" s="286"/>
      <c r="GSX82" s="286"/>
      <c r="GSY82" s="287"/>
      <c r="GSZ82" s="287"/>
      <c r="GTA82" s="285"/>
      <c r="GTB82" s="286"/>
      <c r="GTC82" s="286"/>
      <c r="GTD82" s="286"/>
      <c r="GTE82" s="287"/>
      <c r="GTF82" s="287"/>
      <c r="GTG82" s="285"/>
      <c r="GTH82" s="287"/>
      <c r="GTI82" s="287"/>
      <c r="GTJ82" s="285"/>
      <c r="GTK82" s="286"/>
      <c r="GTL82" s="286"/>
      <c r="GTM82" s="286"/>
      <c r="GTN82" s="286"/>
      <c r="GTO82" s="286"/>
      <c r="GTP82" s="286"/>
      <c r="GTQ82" s="163"/>
      <c r="GTR82" s="154"/>
      <c r="GTS82" s="287"/>
      <c r="GTT82" s="287"/>
      <c r="GTU82" s="285"/>
      <c r="GTV82" s="287"/>
      <c r="GTW82" s="287"/>
      <c r="GTX82" s="285"/>
      <c r="GTY82" s="287"/>
      <c r="GTZ82" s="287"/>
      <c r="GUA82" s="285"/>
      <c r="GUB82" s="287"/>
      <c r="GUC82" s="287"/>
      <c r="GUD82" s="285"/>
      <c r="GUE82" s="287"/>
      <c r="GUF82" s="287"/>
      <c r="GUG82" s="285"/>
      <c r="GUH82" s="287"/>
      <c r="GUI82" s="287"/>
      <c r="GUJ82" s="285"/>
      <c r="GUK82" s="287"/>
      <c r="GUL82" s="287"/>
      <c r="GUM82" s="285"/>
      <c r="GUN82" s="287"/>
      <c r="GUO82" s="287"/>
      <c r="GUP82" s="285"/>
      <c r="GUQ82" s="287"/>
      <c r="GUR82" s="287"/>
      <c r="GUS82" s="285"/>
      <c r="GUT82" s="287"/>
      <c r="GUU82" s="287"/>
      <c r="GUV82" s="285"/>
      <c r="GUW82" s="287"/>
      <c r="GUX82" s="287"/>
      <c r="GUY82" s="285"/>
      <c r="GUZ82" s="287"/>
      <c r="GVA82" s="287"/>
      <c r="GVB82" s="285"/>
      <c r="GVC82" s="287"/>
      <c r="GVD82" s="287"/>
      <c r="GVE82" s="285"/>
      <c r="GVF82" s="287"/>
      <c r="GVG82" s="287"/>
      <c r="GVH82" s="285"/>
      <c r="GVI82" s="287"/>
      <c r="GVJ82" s="287"/>
      <c r="GVK82" s="285"/>
      <c r="GVL82" s="287"/>
      <c r="GVM82" s="287"/>
      <c r="GVN82" s="285"/>
      <c r="GVO82" s="287"/>
      <c r="GVP82" s="287"/>
      <c r="GVQ82" s="285"/>
      <c r="GVR82" s="287"/>
      <c r="GVS82" s="287"/>
      <c r="GVT82" s="285"/>
      <c r="GVU82" s="287"/>
      <c r="GVV82" s="287"/>
      <c r="GVW82" s="285"/>
      <c r="GVX82" s="287"/>
      <c r="GVY82" s="287"/>
      <c r="GVZ82" s="285"/>
      <c r="GWA82" s="287"/>
      <c r="GWB82" s="287"/>
      <c r="GWC82" s="285"/>
      <c r="GWD82" s="286"/>
      <c r="GWE82" s="286"/>
      <c r="GWF82" s="286"/>
      <c r="GWG82" s="287"/>
      <c r="GWH82" s="287"/>
      <c r="GWI82" s="285"/>
      <c r="GWJ82" s="286"/>
      <c r="GWK82" s="286"/>
      <c r="GWL82" s="286"/>
      <c r="GWM82" s="287"/>
      <c r="GWN82" s="287"/>
      <c r="GWO82" s="285"/>
      <c r="GWP82" s="287"/>
      <c r="GWQ82" s="287"/>
      <c r="GWR82" s="285"/>
      <c r="GWS82" s="286"/>
      <c r="GWT82" s="286"/>
      <c r="GWU82" s="286"/>
      <c r="GWV82" s="286"/>
      <c r="GWW82" s="286"/>
      <c r="GWX82" s="286"/>
      <c r="GWY82" s="163"/>
      <c r="GWZ82" s="154"/>
      <c r="GXA82" s="287"/>
      <c r="GXB82" s="287"/>
      <c r="GXC82" s="285"/>
      <c r="GXD82" s="287"/>
      <c r="GXE82" s="287"/>
      <c r="GXF82" s="285"/>
      <c r="GXG82" s="287"/>
      <c r="GXH82" s="287"/>
      <c r="GXI82" s="285"/>
      <c r="GXJ82" s="287"/>
      <c r="GXK82" s="287"/>
      <c r="GXL82" s="285"/>
      <c r="GXM82" s="287"/>
      <c r="GXN82" s="287"/>
      <c r="GXO82" s="285"/>
      <c r="GXP82" s="287"/>
      <c r="GXQ82" s="287"/>
      <c r="GXR82" s="285"/>
      <c r="GXS82" s="287"/>
      <c r="GXT82" s="287"/>
      <c r="GXU82" s="285"/>
      <c r="GXV82" s="287"/>
      <c r="GXW82" s="287"/>
      <c r="GXX82" s="285"/>
      <c r="GXY82" s="287"/>
      <c r="GXZ82" s="287"/>
      <c r="GYA82" s="285"/>
      <c r="GYB82" s="287"/>
      <c r="GYC82" s="287"/>
      <c r="GYD82" s="285"/>
      <c r="GYE82" s="287"/>
      <c r="GYF82" s="287"/>
      <c r="GYG82" s="285"/>
      <c r="GYH82" s="287"/>
      <c r="GYI82" s="287"/>
      <c r="GYJ82" s="285"/>
      <c r="GYK82" s="287"/>
      <c r="GYL82" s="287"/>
      <c r="GYM82" s="285"/>
      <c r="GYN82" s="287"/>
      <c r="GYO82" s="287"/>
      <c r="GYP82" s="285"/>
      <c r="GYQ82" s="287"/>
      <c r="GYR82" s="287"/>
      <c r="GYS82" s="285"/>
      <c r="GYT82" s="287"/>
      <c r="GYU82" s="287"/>
      <c r="GYV82" s="285"/>
      <c r="GYW82" s="287"/>
      <c r="GYX82" s="287"/>
      <c r="GYY82" s="285"/>
      <c r="GYZ82" s="287"/>
      <c r="GZA82" s="287"/>
      <c r="GZB82" s="285"/>
      <c r="GZC82" s="287"/>
      <c r="GZD82" s="287"/>
      <c r="GZE82" s="285"/>
      <c r="GZF82" s="287"/>
      <c r="GZG82" s="287"/>
      <c r="GZH82" s="285"/>
      <c r="GZI82" s="287"/>
      <c r="GZJ82" s="287"/>
      <c r="GZK82" s="285"/>
      <c r="GZL82" s="286"/>
      <c r="GZM82" s="286"/>
      <c r="GZN82" s="286"/>
      <c r="GZO82" s="287"/>
      <c r="GZP82" s="287"/>
      <c r="GZQ82" s="285"/>
      <c r="GZR82" s="286"/>
      <c r="GZS82" s="286"/>
      <c r="GZT82" s="286"/>
      <c r="GZU82" s="287"/>
      <c r="GZV82" s="287"/>
      <c r="GZW82" s="285"/>
      <c r="GZX82" s="287"/>
      <c r="GZY82" s="287"/>
      <c r="GZZ82" s="285"/>
      <c r="HAA82" s="286"/>
      <c r="HAB82" s="286"/>
      <c r="HAC82" s="286"/>
      <c r="HAD82" s="286"/>
      <c r="HAE82" s="286"/>
      <c r="HAF82" s="286"/>
      <c r="HAG82" s="163"/>
      <c r="HAH82" s="154"/>
      <c r="HAI82" s="287"/>
      <c r="HAJ82" s="287"/>
      <c r="HAK82" s="285"/>
      <c r="HAL82" s="287"/>
      <c r="HAM82" s="287"/>
      <c r="HAN82" s="285"/>
      <c r="HAO82" s="287"/>
      <c r="HAP82" s="287"/>
      <c r="HAQ82" s="285"/>
      <c r="HAR82" s="287"/>
      <c r="HAS82" s="287"/>
      <c r="HAT82" s="285"/>
      <c r="HAU82" s="287"/>
      <c r="HAV82" s="287"/>
      <c r="HAW82" s="285"/>
      <c r="HAX82" s="287"/>
      <c r="HAY82" s="287"/>
      <c r="HAZ82" s="285"/>
      <c r="HBA82" s="287"/>
      <c r="HBB82" s="287"/>
      <c r="HBC82" s="285"/>
      <c r="HBD82" s="287"/>
      <c r="HBE82" s="287"/>
      <c r="HBF82" s="285"/>
      <c r="HBG82" s="287"/>
      <c r="HBH82" s="287"/>
      <c r="HBI82" s="285"/>
      <c r="HBJ82" s="287"/>
      <c r="HBK82" s="287"/>
      <c r="HBL82" s="285"/>
      <c r="HBM82" s="287"/>
      <c r="HBN82" s="287"/>
      <c r="HBO82" s="285"/>
      <c r="HBP82" s="287"/>
      <c r="HBQ82" s="287"/>
      <c r="HBR82" s="285"/>
      <c r="HBS82" s="287"/>
      <c r="HBT82" s="287"/>
      <c r="HBU82" s="285"/>
      <c r="HBV82" s="287"/>
      <c r="HBW82" s="287"/>
      <c r="HBX82" s="285"/>
      <c r="HBY82" s="287"/>
      <c r="HBZ82" s="287"/>
      <c r="HCA82" s="285"/>
      <c r="HCB82" s="287"/>
      <c r="HCC82" s="287"/>
      <c r="HCD82" s="285"/>
      <c r="HCE82" s="287"/>
      <c r="HCF82" s="287"/>
      <c r="HCG82" s="285"/>
      <c r="HCH82" s="287"/>
      <c r="HCI82" s="287"/>
      <c r="HCJ82" s="285"/>
      <c r="HCK82" s="287"/>
      <c r="HCL82" s="287"/>
      <c r="HCM82" s="285"/>
      <c r="HCN82" s="287"/>
      <c r="HCO82" s="287"/>
      <c r="HCP82" s="285"/>
      <c r="HCQ82" s="287"/>
      <c r="HCR82" s="287"/>
      <c r="HCS82" s="285"/>
      <c r="HCT82" s="286"/>
      <c r="HCU82" s="286"/>
      <c r="HCV82" s="286"/>
      <c r="HCW82" s="287"/>
      <c r="HCX82" s="287"/>
      <c r="HCY82" s="285"/>
      <c r="HCZ82" s="286"/>
      <c r="HDA82" s="286"/>
      <c r="HDB82" s="286"/>
      <c r="HDC82" s="287"/>
      <c r="HDD82" s="287"/>
      <c r="HDE82" s="285"/>
      <c r="HDF82" s="287"/>
      <c r="HDG82" s="287"/>
      <c r="HDH82" s="285"/>
      <c r="HDI82" s="286"/>
      <c r="HDJ82" s="286"/>
      <c r="HDK82" s="286"/>
      <c r="HDL82" s="286"/>
      <c r="HDM82" s="286"/>
      <c r="HDN82" s="286"/>
      <c r="HDO82" s="163"/>
      <c r="HDP82" s="154"/>
      <c r="HDQ82" s="287"/>
      <c r="HDR82" s="287"/>
      <c r="HDS82" s="285"/>
      <c r="HDT82" s="287"/>
      <c r="HDU82" s="287"/>
      <c r="HDV82" s="285"/>
      <c r="HDW82" s="287"/>
      <c r="HDX82" s="287"/>
      <c r="HDY82" s="285"/>
      <c r="HDZ82" s="287"/>
      <c r="HEA82" s="287"/>
      <c r="HEB82" s="285"/>
      <c r="HEC82" s="287"/>
      <c r="HED82" s="287"/>
      <c r="HEE82" s="285"/>
      <c r="HEF82" s="287"/>
      <c r="HEG82" s="287"/>
      <c r="HEH82" s="285"/>
      <c r="HEI82" s="287"/>
      <c r="HEJ82" s="287"/>
      <c r="HEK82" s="285"/>
      <c r="HEL82" s="287"/>
      <c r="HEM82" s="287"/>
      <c r="HEN82" s="285"/>
      <c r="HEO82" s="287"/>
      <c r="HEP82" s="287"/>
      <c r="HEQ82" s="285"/>
      <c r="HER82" s="287"/>
      <c r="HES82" s="287"/>
      <c r="HET82" s="285"/>
      <c r="HEU82" s="287"/>
      <c r="HEV82" s="287"/>
      <c r="HEW82" s="285"/>
      <c r="HEX82" s="287"/>
      <c r="HEY82" s="287"/>
      <c r="HEZ82" s="285"/>
      <c r="HFA82" s="287"/>
      <c r="HFB82" s="287"/>
      <c r="HFC82" s="285"/>
      <c r="HFD82" s="287"/>
      <c r="HFE82" s="287"/>
      <c r="HFF82" s="285"/>
      <c r="HFG82" s="287"/>
      <c r="HFH82" s="287"/>
      <c r="HFI82" s="285"/>
      <c r="HFJ82" s="287"/>
      <c r="HFK82" s="287"/>
      <c r="HFL82" s="285"/>
      <c r="HFM82" s="287"/>
      <c r="HFN82" s="287"/>
      <c r="HFO82" s="285"/>
      <c r="HFP82" s="287"/>
      <c r="HFQ82" s="287"/>
      <c r="HFR82" s="285"/>
      <c r="HFS82" s="287"/>
      <c r="HFT82" s="287"/>
      <c r="HFU82" s="285"/>
      <c r="HFV82" s="287"/>
      <c r="HFW82" s="287"/>
      <c r="HFX82" s="285"/>
      <c r="HFY82" s="287"/>
      <c r="HFZ82" s="287"/>
      <c r="HGA82" s="285"/>
      <c r="HGB82" s="286"/>
      <c r="HGC82" s="286"/>
      <c r="HGD82" s="286"/>
      <c r="HGE82" s="287"/>
      <c r="HGF82" s="287"/>
      <c r="HGG82" s="285"/>
      <c r="HGH82" s="286"/>
      <c r="HGI82" s="286"/>
      <c r="HGJ82" s="286"/>
      <c r="HGK82" s="287"/>
      <c r="HGL82" s="287"/>
      <c r="HGM82" s="285"/>
      <c r="HGN82" s="287"/>
      <c r="HGO82" s="287"/>
      <c r="HGP82" s="285"/>
      <c r="HGQ82" s="286"/>
      <c r="HGR82" s="286"/>
      <c r="HGS82" s="286"/>
      <c r="HGT82" s="286"/>
      <c r="HGU82" s="286"/>
      <c r="HGV82" s="286"/>
      <c r="HGW82" s="163"/>
      <c r="HGX82" s="154"/>
      <c r="HGY82" s="287"/>
      <c r="HGZ82" s="287"/>
      <c r="HHA82" s="285"/>
      <c r="HHB82" s="287"/>
      <c r="HHC82" s="287"/>
      <c r="HHD82" s="285"/>
      <c r="HHE82" s="287"/>
      <c r="HHF82" s="287"/>
      <c r="HHG82" s="285"/>
      <c r="HHH82" s="287"/>
      <c r="HHI82" s="287"/>
      <c r="HHJ82" s="285"/>
      <c r="HHK82" s="287"/>
      <c r="HHL82" s="287"/>
      <c r="HHM82" s="285"/>
      <c r="HHN82" s="287"/>
      <c r="HHO82" s="287"/>
      <c r="HHP82" s="285"/>
      <c r="HHQ82" s="287"/>
      <c r="HHR82" s="287"/>
      <c r="HHS82" s="285"/>
      <c r="HHT82" s="287"/>
      <c r="HHU82" s="287"/>
      <c r="HHV82" s="285"/>
      <c r="HHW82" s="287"/>
      <c r="HHX82" s="287"/>
      <c r="HHY82" s="285"/>
      <c r="HHZ82" s="287"/>
      <c r="HIA82" s="287"/>
      <c r="HIB82" s="285"/>
      <c r="HIC82" s="287"/>
      <c r="HID82" s="287"/>
      <c r="HIE82" s="285"/>
      <c r="HIF82" s="287"/>
      <c r="HIG82" s="287"/>
      <c r="HIH82" s="285"/>
      <c r="HII82" s="287"/>
      <c r="HIJ82" s="287"/>
      <c r="HIK82" s="285"/>
      <c r="HIL82" s="287"/>
      <c r="HIM82" s="287"/>
      <c r="HIN82" s="285"/>
      <c r="HIO82" s="287"/>
      <c r="HIP82" s="287"/>
      <c r="HIQ82" s="285"/>
      <c r="HIR82" s="287"/>
      <c r="HIS82" s="287"/>
      <c r="HIT82" s="285"/>
      <c r="HIU82" s="287"/>
      <c r="HIV82" s="287"/>
      <c r="HIW82" s="285"/>
      <c r="HIX82" s="287"/>
      <c r="HIY82" s="287"/>
      <c r="HIZ82" s="285"/>
      <c r="HJA82" s="287"/>
      <c r="HJB82" s="287"/>
      <c r="HJC82" s="285"/>
      <c r="HJD82" s="287"/>
      <c r="HJE82" s="287"/>
      <c r="HJF82" s="285"/>
      <c r="HJG82" s="287"/>
      <c r="HJH82" s="287"/>
      <c r="HJI82" s="285"/>
      <c r="HJJ82" s="286"/>
      <c r="HJK82" s="286"/>
      <c r="HJL82" s="286"/>
      <c r="HJM82" s="287"/>
      <c r="HJN82" s="287"/>
      <c r="HJO82" s="285"/>
      <c r="HJP82" s="286"/>
      <c r="HJQ82" s="286"/>
      <c r="HJR82" s="286"/>
      <c r="HJS82" s="287"/>
      <c r="HJT82" s="287"/>
      <c r="HJU82" s="285"/>
      <c r="HJV82" s="287"/>
      <c r="HJW82" s="287"/>
      <c r="HJX82" s="285"/>
      <c r="HJY82" s="286"/>
      <c r="HJZ82" s="286"/>
      <c r="HKA82" s="286"/>
      <c r="HKB82" s="286"/>
      <c r="HKC82" s="286"/>
      <c r="HKD82" s="286"/>
      <c r="HKE82" s="163"/>
      <c r="HKF82" s="154"/>
      <c r="HKG82" s="287"/>
      <c r="HKH82" s="287"/>
      <c r="HKI82" s="285"/>
      <c r="HKJ82" s="287"/>
      <c r="HKK82" s="287"/>
      <c r="HKL82" s="285"/>
      <c r="HKM82" s="287"/>
      <c r="HKN82" s="287"/>
      <c r="HKO82" s="285"/>
      <c r="HKP82" s="287"/>
      <c r="HKQ82" s="287"/>
      <c r="HKR82" s="285"/>
      <c r="HKS82" s="287"/>
      <c r="HKT82" s="287"/>
      <c r="HKU82" s="285"/>
      <c r="HKV82" s="287"/>
      <c r="HKW82" s="287"/>
      <c r="HKX82" s="285"/>
      <c r="HKY82" s="287"/>
      <c r="HKZ82" s="287"/>
      <c r="HLA82" s="285"/>
      <c r="HLB82" s="287"/>
      <c r="HLC82" s="287"/>
      <c r="HLD82" s="285"/>
      <c r="HLE82" s="287"/>
      <c r="HLF82" s="287"/>
      <c r="HLG82" s="285"/>
      <c r="HLH82" s="287"/>
      <c r="HLI82" s="287"/>
      <c r="HLJ82" s="285"/>
      <c r="HLK82" s="287"/>
      <c r="HLL82" s="287"/>
      <c r="HLM82" s="285"/>
      <c r="HLN82" s="287"/>
      <c r="HLO82" s="287"/>
      <c r="HLP82" s="285"/>
      <c r="HLQ82" s="287"/>
      <c r="HLR82" s="287"/>
      <c r="HLS82" s="285"/>
      <c r="HLT82" s="287"/>
      <c r="HLU82" s="287"/>
      <c r="HLV82" s="285"/>
      <c r="HLW82" s="287"/>
      <c r="HLX82" s="287"/>
      <c r="HLY82" s="285"/>
      <c r="HLZ82" s="287"/>
      <c r="HMA82" s="287"/>
      <c r="HMB82" s="285"/>
      <c r="HMC82" s="287"/>
      <c r="HMD82" s="287"/>
      <c r="HME82" s="285"/>
      <c r="HMF82" s="287"/>
      <c r="HMG82" s="287"/>
      <c r="HMH82" s="285"/>
      <c r="HMI82" s="287"/>
      <c r="HMJ82" s="287"/>
      <c r="HMK82" s="285"/>
      <c r="HML82" s="287"/>
      <c r="HMM82" s="287"/>
      <c r="HMN82" s="285"/>
      <c r="HMO82" s="287"/>
      <c r="HMP82" s="287"/>
      <c r="HMQ82" s="285"/>
      <c r="HMR82" s="286"/>
      <c r="HMS82" s="286"/>
      <c r="HMT82" s="286"/>
      <c r="HMU82" s="287"/>
      <c r="HMV82" s="287"/>
      <c r="HMW82" s="285"/>
      <c r="HMX82" s="286"/>
      <c r="HMY82" s="286"/>
      <c r="HMZ82" s="286"/>
      <c r="HNA82" s="287"/>
      <c r="HNB82" s="287"/>
      <c r="HNC82" s="285"/>
      <c r="HND82" s="287"/>
      <c r="HNE82" s="287"/>
      <c r="HNF82" s="285"/>
      <c r="HNG82" s="286"/>
      <c r="HNH82" s="286"/>
      <c r="HNI82" s="286"/>
      <c r="HNJ82" s="286"/>
      <c r="HNK82" s="286"/>
      <c r="HNL82" s="286"/>
      <c r="HNM82" s="163"/>
      <c r="HNN82" s="154"/>
      <c r="HNO82" s="287"/>
      <c r="HNP82" s="287"/>
      <c r="HNQ82" s="285"/>
      <c r="HNR82" s="287"/>
      <c r="HNS82" s="287"/>
      <c r="HNT82" s="285"/>
      <c r="HNU82" s="287"/>
      <c r="HNV82" s="287"/>
      <c r="HNW82" s="285"/>
      <c r="HNX82" s="287"/>
      <c r="HNY82" s="287"/>
      <c r="HNZ82" s="285"/>
      <c r="HOA82" s="287"/>
      <c r="HOB82" s="287"/>
      <c r="HOC82" s="285"/>
      <c r="HOD82" s="287"/>
      <c r="HOE82" s="287"/>
      <c r="HOF82" s="285"/>
      <c r="HOG82" s="287"/>
      <c r="HOH82" s="287"/>
      <c r="HOI82" s="285"/>
      <c r="HOJ82" s="287"/>
      <c r="HOK82" s="287"/>
      <c r="HOL82" s="285"/>
      <c r="HOM82" s="287"/>
      <c r="HON82" s="287"/>
      <c r="HOO82" s="285"/>
      <c r="HOP82" s="287"/>
      <c r="HOQ82" s="287"/>
      <c r="HOR82" s="285"/>
      <c r="HOS82" s="287"/>
      <c r="HOT82" s="287"/>
      <c r="HOU82" s="285"/>
      <c r="HOV82" s="287"/>
      <c r="HOW82" s="287"/>
      <c r="HOX82" s="285"/>
      <c r="HOY82" s="287"/>
      <c r="HOZ82" s="287"/>
      <c r="HPA82" s="285"/>
      <c r="HPB82" s="287"/>
      <c r="HPC82" s="287"/>
      <c r="HPD82" s="285"/>
      <c r="HPE82" s="287"/>
      <c r="HPF82" s="287"/>
      <c r="HPG82" s="285"/>
      <c r="HPH82" s="287"/>
      <c r="HPI82" s="287"/>
      <c r="HPJ82" s="285"/>
      <c r="HPK82" s="287"/>
      <c r="HPL82" s="287"/>
      <c r="HPM82" s="285"/>
      <c r="HPN82" s="287"/>
      <c r="HPO82" s="287"/>
      <c r="HPP82" s="285"/>
      <c r="HPQ82" s="287"/>
      <c r="HPR82" s="287"/>
      <c r="HPS82" s="285"/>
      <c r="HPT82" s="287"/>
      <c r="HPU82" s="287"/>
      <c r="HPV82" s="285"/>
      <c r="HPW82" s="287"/>
      <c r="HPX82" s="287"/>
      <c r="HPY82" s="285"/>
      <c r="HPZ82" s="286"/>
      <c r="HQA82" s="286"/>
      <c r="HQB82" s="286"/>
      <c r="HQC82" s="287"/>
      <c r="HQD82" s="287"/>
      <c r="HQE82" s="285"/>
      <c r="HQF82" s="286"/>
      <c r="HQG82" s="286"/>
      <c r="HQH82" s="286"/>
      <c r="HQI82" s="287"/>
      <c r="HQJ82" s="287"/>
      <c r="HQK82" s="285"/>
      <c r="HQL82" s="287"/>
      <c r="HQM82" s="287"/>
      <c r="HQN82" s="285"/>
      <c r="HQO82" s="286"/>
      <c r="HQP82" s="286"/>
      <c r="HQQ82" s="286"/>
      <c r="HQR82" s="286"/>
      <c r="HQS82" s="286"/>
      <c r="HQT82" s="286"/>
      <c r="HQU82" s="163"/>
      <c r="HQV82" s="154"/>
      <c r="HQW82" s="287"/>
      <c r="HQX82" s="287"/>
      <c r="HQY82" s="285"/>
      <c r="HQZ82" s="287"/>
      <c r="HRA82" s="287"/>
      <c r="HRB82" s="285"/>
      <c r="HRC82" s="287"/>
      <c r="HRD82" s="287"/>
      <c r="HRE82" s="285"/>
      <c r="HRF82" s="287"/>
      <c r="HRG82" s="287"/>
      <c r="HRH82" s="285"/>
      <c r="HRI82" s="287"/>
      <c r="HRJ82" s="287"/>
      <c r="HRK82" s="285"/>
      <c r="HRL82" s="287"/>
      <c r="HRM82" s="287"/>
      <c r="HRN82" s="285"/>
      <c r="HRO82" s="287"/>
      <c r="HRP82" s="287"/>
      <c r="HRQ82" s="285"/>
      <c r="HRR82" s="287"/>
      <c r="HRS82" s="287"/>
      <c r="HRT82" s="285"/>
      <c r="HRU82" s="287"/>
      <c r="HRV82" s="287"/>
      <c r="HRW82" s="285"/>
      <c r="HRX82" s="287"/>
      <c r="HRY82" s="287"/>
      <c r="HRZ82" s="285"/>
      <c r="HSA82" s="287"/>
      <c r="HSB82" s="287"/>
      <c r="HSC82" s="285"/>
      <c r="HSD82" s="287"/>
      <c r="HSE82" s="287"/>
      <c r="HSF82" s="285"/>
      <c r="HSG82" s="287"/>
      <c r="HSH82" s="287"/>
      <c r="HSI82" s="285"/>
      <c r="HSJ82" s="287"/>
      <c r="HSK82" s="287"/>
      <c r="HSL82" s="285"/>
      <c r="HSM82" s="287"/>
      <c r="HSN82" s="287"/>
      <c r="HSO82" s="285"/>
      <c r="HSP82" s="287"/>
      <c r="HSQ82" s="287"/>
      <c r="HSR82" s="285"/>
      <c r="HSS82" s="287"/>
      <c r="HST82" s="287"/>
      <c r="HSU82" s="285"/>
      <c r="HSV82" s="287"/>
      <c r="HSW82" s="287"/>
      <c r="HSX82" s="285"/>
      <c r="HSY82" s="287"/>
      <c r="HSZ82" s="287"/>
      <c r="HTA82" s="285"/>
      <c r="HTB82" s="287"/>
      <c r="HTC82" s="287"/>
      <c r="HTD82" s="285"/>
      <c r="HTE82" s="287"/>
      <c r="HTF82" s="287"/>
      <c r="HTG82" s="285"/>
      <c r="HTH82" s="286"/>
      <c r="HTI82" s="286"/>
      <c r="HTJ82" s="286"/>
      <c r="HTK82" s="287"/>
      <c r="HTL82" s="287"/>
      <c r="HTM82" s="285"/>
      <c r="HTN82" s="286"/>
      <c r="HTO82" s="286"/>
      <c r="HTP82" s="286"/>
      <c r="HTQ82" s="287"/>
      <c r="HTR82" s="287"/>
      <c r="HTS82" s="285"/>
      <c r="HTT82" s="287"/>
      <c r="HTU82" s="287"/>
      <c r="HTV82" s="285"/>
      <c r="HTW82" s="286"/>
      <c r="HTX82" s="286"/>
      <c r="HTY82" s="286"/>
      <c r="HTZ82" s="286"/>
      <c r="HUA82" s="286"/>
      <c r="HUB82" s="286"/>
      <c r="HUC82" s="163"/>
      <c r="HUD82" s="154"/>
      <c r="HUE82" s="287"/>
      <c r="HUF82" s="287"/>
      <c r="HUG82" s="285"/>
      <c r="HUH82" s="287"/>
      <c r="HUI82" s="287"/>
      <c r="HUJ82" s="285"/>
      <c r="HUK82" s="287"/>
      <c r="HUL82" s="287"/>
      <c r="HUM82" s="285"/>
      <c r="HUN82" s="287"/>
      <c r="HUO82" s="287"/>
      <c r="HUP82" s="285"/>
      <c r="HUQ82" s="287"/>
      <c r="HUR82" s="287"/>
      <c r="HUS82" s="285"/>
      <c r="HUT82" s="287"/>
      <c r="HUU82" s="287"/>
      <c r="HUV82" s="285"/>
      <c r="HUW82" s="287"/>
      <c r="HUX82" s="287"/>
      <c r="HUY82" s="285"/>
      <c r="HUZ82" s="287"/>
      <c r="HVA82" s="287"/>
      <c r="HVB82" s="285"/>
      <c r="HVC82" s="287"/>
      <c r="HVD82" s="287"/>
      <c r="HVE82" s="285"/>
      <c r="HVF82" s="287"/>
      <c r="HVG82" s="287"/>
      <c r="HVH82" s="285"/>
      <c r="HVI82" s="287"/>
      <c r="HVJ82" s="287"/>
      <c r="HVK82" s="285"/>
      <c r="HVL82" s="287"/>
      <c r="HVM82" s="287"/>
      <c r="HVN82" s="285"/>
      <c r="HVO82" s="287"/>
      <c r="HVP82" s="287"/>
      <c r="HVQ82" s="285"/>
      <c r="HVR82" s="287"/>
      <c r="HVS82" s="287"/>
      <c r="HVT82" s="285"/>
      <c r="HVU82" s="287"/>
      <c r="HVV82" s="287"/>
      <c r="HVW82" s="285"/>
      <c r="HVX82" s="287"/>
      <c r="HVY82" s="287"/>
      <c r="HVZ82" s="285"/>
      <c r="HWA82" s="287"/>
      <c r="HWB82" s="287"/>
      <c r="HWC82" s="285"/>
      <c r="HWD82" s="287"/>
      <c r="HWE82" s="287"/>
      <c r="HWF82" s="285"/>
      <c r="HWG82" s="287"/>
      <c r="HWH82" s="287"/>
      <c r="HWI82" s="285"/>
      <c r="HWJ82" s="287"/>
      <c r="HWK82" s="287"/>
      <c r="HWL82" s="285"/>
      <c r="HWM82" s="287"/>
      <c r="HWN82" s="287"/>
      <c r="HWO82" s="285"/>
      <c r="HWP82" s="286"/>
      <c r="HWQ82" s="286"/>
      <c r="HWR82" s="286"/>
      <c r="HWS82" s="287"/>
      <c r="HWT82" s="287"/>
      <c r="HWU82" s="285"/>
      <c r="HWV82" s="286"/>
      <c r="HWW82" s="286"/>
      <c r="HWX82" s="286"/>
      <c r="HWY82" s="287"/>
      <c r="HWZ82" s="287"/>
      <c r="HXA82" s="285"/>
      <c r="HXB82" s="287"/>
      <c r="HXC82" s="287"/>
      <c r="HXD82" s="285"/>
      <c r="HXE82" s="286"/>
      <c r="HXF82" s="286"/>
      <c r="HXG82" s="286"/>
      <c r="HXH82" s="286"/>
      <c r="HXI82" s="286"/>
      <c r="HXJ82" s="286"/>
      <c r="HXK82" s="163"/>
      <c r="HXL82" s="154"/>
      <c r="HXM82" s="287"/>
      <c r="HXN82" s="287"/>
      <c r="HXO82" s="285"/>
      <c r="HXP82" s="287"/>
      <c r="HXQ82" s="287"/>
      <c r="HXR82" s="285"/>
      <c r="HXS82" s="287"/>
      <c r="HXT82" s="287"/>
      <c r="HXU82" s="285"/>
      <c r="HXV82" s="287"/>
      <c r="HXW82" s="287"/>
      <c r="HXX82" s="285"/>
      <c r="HXY82" s="287"/>
      <c r="HXZ82" s="287"/>
      <c r="HYA82" s="285"/>
      <c r="HYB82" s="287"/>
      <c r="HYC82" s="287"/>
      <c r="HYD82" s="285"/>
      <c r="HYE82" s="287"/>
      <c r="HYF82" s="287"/>
      <c r="HYG82" s="285"/>
      <c r="HYH82" s="287"/>
      <c r="HYI82" s="287"/>
      <c r="HYJ82" s="285"/>
      <c r="HYK82" s="287"/>
      <c r="HYL82" s="287"/>
      <c r="HYM82" s="285"/>
      <c r="HYN82" s="287"/>
      <c r="HYO82" s="287"/>
      <c r="HYP82" s="285"/>
      <c r="HYQ82" s="287"/>
      <c r="HYR82" s="287"/>
      <c r="HYS82" s="285"/>
      <c r="HYT82" s="287"/>
      <c r="HYU82" s="287"/>
      <c r="HYV82" s="285"/>
      <c r="HYW82" s="287"/>
      <c r="HYX82" s="287"/>
      <c r="HYY82" s="285"/>
      <c r="HYZ82" s="287"/>
      <c r="HZA82" s="287"/>
      <c r="HZB82" s="285"/>
      <c r="HZC82" s="287"/>
      <c r="HZD82" s="287"/>
      <c r="HZE82" s="285"/>
      <c r="HZF82" s="287"/>
      <c r="HZG82" s="287"/>
      <c r="HZH82" s="285"/>
      <c r="HZI82" s="287"/>
      <c r="HZJ82" s="287"/>
      <c r="HZK82" s="285"/>
      <c r="HZL82" s="287"/>
      <c r="HZM82" s="287"/>
      <c r="HZN82" s="285"/>
      <c r="HZO82" s="287"/>
      <c r="HZP82" s="287"/>
      <c r="HZQ82" s="285"/>
      <c r="HZR82" s="287"/>
      <c r="HZS82" s="287"/>
      <c r="HZT82" s="285"/>
      <c r="HZU82" s="287"/>
      <c r="HZV82" s="287"/>
      <c r="HZW82" s="285"/>
      <c r="HZX82" s="286"/>
      <c r="HZY82" s="286"/>
      <c r="HZZ82" s="286"/>
      <c r="IAA82" s="287"/>
      <c r="IAB82" s="287"/>
      <c r="IAC82" s="285"/>
      <c r="IAD82" s="286"/>
      <c r="IAE82" s="286"/>
      <c r="IAF82" s="286"/>
      <c r="IAG82" s="287"/>
      <c r="IAH82" s="287"/>
      <c r="IAI82" s="285"/>
      <c r="IAJ82" s="287"/>
      <c r="IAK82" s="287"/>
      <c r="IAL82" s="285"/>
      <c r="IAM82" s="286"/>
      <c r="IAN82" s="286"/>
      <c r="IAO82" s="286"/>
      <c r="IAP82" s="286"/>
      <c r="IAQ82" s="286"/>
      <c r="IAR82" s="286"/>
      <c r="IAS82" s="163"/>
      <c r="IAT82" s="154"/>
      <c r="IAU82" s="287"/>
      <c r="IAV82" s="287"/>
      <c r="IAW82" s="285"/>
      <c r="IAX82" s="287"/>
      <c r="IAY82" s="287"/>
      <c r="IAZ82" s="285"/>
      <c r="IBA82" s="287"/>
      <c r="IBB82" s="287"/>
      <c r="IBC82" s="285"/>
      <c r="IBD82" s="287"/>
      <c r="IBE82" s="287"/>
      <c r="IBF82" s="285"/>
      <c r="IBG82" s="287"/>
      <c r="IBH82" s="287"/>
      <c r="IBI82" s="285"/>
      <c r="IBJ82" s="287"/>
      <c r="IBK82" s="287"/>
      <c r="IBL82" s="285"/>
      <c r="IBM82" s="287"/>
      <c r="IBN82" s="287"/>
      <c r="IBO82" s="285"/>
      <c r="IBP82" s="287"/>
      <c r="IBQ82" s="287"/>
      <c r="IBR82" s="285"/>
      <c r="IBS82" s="287"/>
      <c r="IBT82" s="287"/>
      <c r="IBU82" s="285"/>
      <c r="IBV82" s="287"/>
      <c r="IBW82" s="287"/>
      <c r="IBX82" s="285"/>
      <c r="IBY82" s="287"/>
      <c r="IBZ82" s="287"/>
      <c r="ICA82" s="285"/>
      <c r="ICB82" s="287"/>
      <c r="ICC82" s="287"/>
      <c r="ICD82" s="285"/>
      <c r="ICE82" s="287"/>
      <c r="ICF82" s="287"/>
      <c r="ICG82" s="285"/>
      <c r="ICH82" s="287"/>
      <c r="ICI82" s="287"/>
      <c r="ICJ82" s="285"/>
      <c r="ICK82" s="287"/>
      <c r="ICL82" s="287"/>
      <c r="ICM82" s="285"/>
      <c r="ICN82" s="287"/>
      <c r="ICO82" s="287"/>
      <c r="ICP82" s="285"/>
      <c r="ICQ82" s="287"/>
      <c r="ICR82" s="287"/>
      <c r="ICS82" s="285"/>
      <c r="ICT82" s="287"/>
      <c r="ICU82" s="287"/>
      <c r="ICV82" s="285"/>
      <c r="ICW82" s="287"/>
      <c r="ICX82" s="287"/>
      <c r="ICY82" s="285"/>
      <c r="ICZ82" s="287"/>
      <c r="IDA82" s="287"/>
      <c r="IDB82" s="285"/>
      <c r="IDC82" s="287"/>
      <c r="IDD82" s="287"/>
      <c r="IDE82" s="285"/>
      <c r="IDF82" s="286"/>
      <c r="IDG82" s="286"/>
      <c r="IDH82" s="286"/>
      <c r="IDI82" s="287"/>
      <c r="IDJ82" s="287"/>
      <c r="IDK82" s="285"/>
      <c r="IDL82" s="286"/>
      <c r="IDM82" s="286"/>
      <c r="IDN82" s="286"/>
      <c r="IDO82" s="287"/>
      <c r="IDP82" s="287"/>
      <c r="IDQ82" s="285"/>
      <c r="IDR82" s="287"/>
      <c r="IDS82" s="287"/>
      <c r="IDT82" s="285"/>
      <c r="IDU82" s="286"/>
      <c r="IDV82" s="286"/>
      <c r="IDW82" s="286"/>
      <c r="IDX82" s="286"/>
      <c r="IDY82" s="286"/>
      <c r="IDZ82" s="286"/>
      <c r="IEA82" s="163"/>
      <c r="IEB82" s="154"/>
      <c r="IEC82" s="287"/>
      <c r="IED82" s="287"/>
      <c r="IEE82" s="285"/>
      <c r="IEF82" s="287"/>
      <c r="IEG82" s="287"/>
      <c r="IEH82" s="285"/>
      <c r="IEI82" s="287"/>
      <c r="IEJ82" s="287"/>
      <c r="IEK82" s="285"/>
      <c r="IEL82" s="287"/>
      <c r="IEM82" s="287"/>
      <c r="IEN82" s="285"/>
      <c r="IEO82" s="287"/>
      <c r="IEP82" s="287"/>
      <c r="IEQ82" s="285"/>
      <c r="IER82" s="287"/>
      <c r="IES82" s="287"/>
      <c r="IET82" s="285"/>
      <c r="IEU82" s="287"/>
      <c r="IEV82" s="287"/>
      <c r="IEW82" s="285"/>
      <c r="IEX82" s="287"/>
      <c r="IEY82" s="287"/>
      <c r="IEZ82" s="285"/>
      <c r="IFA82" s="287"/>
      <c r="IFB82" s="287"/>
      <c r="IFC82" s="285"/>
      <c r="IFD82" s="287"/>
      <c r="IFE82" s="287"/>
      <c r="IFF82" s="285"/>
      <c r="IFG82" s="287"/>
      <c r="IFH82" s="287"/>
      <c r="IFI82" s="285"/>
      <c r="IFJ82" s="287"/>
      <c r="IFK82" s="287"/>
      <c r="IFL82" s="285"/>
      <c r="IFM82" s="287"/>
      <c r="IFN82" s="287"/>
      <c r="IFO82" s="285"/>
      <c r="IFP82" s="287"/>
      <c r="IFQ82" s="287"/>
      <c r="IFR82" s="285"/>
      <c r="IFS82" s="287"/>
      <c r="IFT82" s="287"/>
      <c r="IFU82" s="285"/>
      <c r="IFV82" s="287"/>
      <c r="IFW82" s="287"/>
      <c r="IFX82" s="285"/>
      <c r="IFY82" s="287"/>
      <c r="IFZ82" s="287"/>
      <c r="IGA82" s="285"/>
      <c r="IGB82" s="287"/>
      <c r="IGC82" s="287"/>
      <c r="IGD82" s="285"/>
      <c r="IGE82" s="287"/>
      <c r="IGF82" s="287"/>
      <c r="IGG82" s="285"/>
      <c r="IGH82" s="287"/>
      <c r="IGI82" s="287"/>
      <c r="IGJ82" s="285"/>
      <c r="IGK82" s="287"/>
      <c r="IGL82" s="287"/>
      <c r="IGM82" s="285"/>
      <c r="IGN82" s="286"/>
      <c r="IGO82" s="286"/>
      <c r="IGP82" s="286"/>
      <c r="IGQ82" s="287"/>
      <c r="IGR82" s="287"/>
      <c r="IGS82" s="285"/>
      <c r="IGT82" s="286"/>
      <c r="IGU82" s="286"/>
      <c r="IGV82" s="286"/>
      <c r="IGW82" s="287"/>
      <c r="IGX82" s="287"/>
      <c r="IGY82" s="285"/>
      <c r="IGZ82" s="287"/>
      <c r="IHA82" s="287"/>
      <c r="IHB82" s="285"/>
      <c r="IHC82" s="286"/>
      <c r="IHD82" s="286"/>
      <c r="IHE82" s="286"/>
      <c r="IHF82" s="286"/>
      <c r="IHG82" s="286"/>
      <c r="IHH82" s="286"/>
      <c r="IHI82" s="163"/>
      <c r="IHJ82" s="154"/>
      <c r="IHK82" s="287"/>
      <c r="IHL82" s="287"/>
      <c r="IHM82" s="285"/>
      <c r="IHN82" s="287"/>
      <c r="IHO82" s="287"/>
      <c r="IHP82" s="285"/>
      <c r="IHQ82" s="287"/>
      <c r="IHR82" s="287"/>
      <c r="IHS82" s="285"/>
      <c r="IHT82" s="287"/>
      <c r="IHU82" s="287"/>
      <c r="IHV82" s="285"/>
      <c r="IHW82" s="287"/>
      <c r="IHX82" s="287"/>
      <c r="IHY82" s="285"/>
      <c r="IHZ82" s="287"/>
      <c r="IIA82" s="287"/>
      <c r="IIB82" s="285"/>
      <c r="IIC82" s="287"/>
      <c r="IID82" s="287"/>
      <c r="IIE82" s="285"/>
      <c r="IIF82" s="287"/>
      <c r="IIG82" s="287"/>
      <c r="IIH82" s="285"/>
      <c r="III82" s="287"/>
      <c r="IIJ82" s="287"/>
      <c r="IIK82" s="285"/>
      <c r="IIL82" s="287"/>
      <c r="IIM82" s="287"/>
      <c r="IIN82" s="285"/>
      <c r="IIO82" s="287"/>
      <c r="IIP82" s="287"/>
      <c r="IIQ82" s="285"/>
      <c r="IIR82" s="287"/>
      <c r="IIS82" s="287"/>
      <c r="IIT82" s="285"/>
      <c r="IIU82" s="287"/>
      <c r="IIV82" s="287"/>
      <c r="IIW82" s="285"/>
      <c r="IIX82" s="287"/>
      <c r="IIY82" s="287"/>
      <c r="IIZ82" s="285"/>
      <c r="IJA82" s="287"/>
      <c r="IJB82" s="287"/>
      <c r="IJC82" s="285"/>
      <c r="IJD82" s="287"/>
      <c r="IJE82" s="287"/>
      <c r="IJF82" s="285"/>
      <c r="IJG82" s="287"/>
      <c r="IJH82" s="287"/>
      <c r="IJI82" s="285"/>
      <c r="IJJ82" s="287"/>
      <c r="IJK82" s="287"/>
      <c r="IJL82" s="285"/>
      <c r="IJM82" s="287"/>
      <c r="IJN82" s="287"/>
      <c r="IJO82" s="285"/>
      <c r="IJP82" s="287"/>
      <c r="IJQ82" s="287"/>
      <c r="IJR82" s="285"/>
      <c r="IJS82" s="287"/>
      <c r="IJT82" s="287"/>
      <c r="IJU82" s="285"/>
      <c r="IJV82" s="286"/>
      <c r="IJW82" s="286"/>
      <c r="IJX82" s="286"/>
      <c r="IJY82" s="287"/>
      <c r="IJZ82" s="287"/>
      <c r="IKA82" s="285"/>
      <c r="IKB82" s="286"/>
      <c r="IKC82" s="286"/>
      <c r="IKD82" s="286"/>
      <c r="IKE82" s="287"/>
      <c r="IKF82" s="287"/>
      <c r="IKG82" s="285"/>
      <c r="IKH82" s="287"/>
      <c r="IKI82" s="287"/>
      <c r="IKJ82" s="285"/>
      <c r="IKK82" s="286"/>
      <c r="IKL82" s="286"/>
      <c r="IKM82" s="286"/>
      <c r="IKN82" s="286"/>
      <c r="IKO82" s="286"/>
      <c r="IKP82" s="286"/>
      <c r="IKQ82" s="163"/>
      <c r="IKR82" s="154"/>
      <c r="IKS82" s="287"/>
      <c r="IKT82" s="287"/>
      <c r="IKU82" s="285"/>
      <c r="IKV82" s="287"/>
      <c r="IKW82" s="287"/>
      <c r="IKX82" s="285"/>
      <c r="IKY82" s="287"/>
      <c r="IKZ82" s="287"/>
      <c r="ILA82" s="285"/>
      <c r="ILB82" s="287"/>
      <c r="ILC82" s="287"/>
      <c r="ILD82" s="285"/>
      <c r="ILE82" s="287"/>
      <c r="ILF82" s="287"/>
      <c r="ILG82" s="285"/>
      <c r="ILH82" s="287"/>
      <c r="ILI82" s="287"/>
      <c r="ILJ82" s="285"/>
      <c r="ILK82" s="287"/>
      <c r="ILL82" s="287"/>
      <c r="ILM82" s="285"/>
      <c r="ILN82" s="287"/>
      <c r="ILO82" s="287"/>
      <c r="ILP82" s="285"/>
      <c r="ILQ82" s="287"/>
      <c r="ILR82" s="287"/>
      <c r="ILS82" s="285"/>
      <c r="ILT82" s="287"/>
      <c r="ILU82" s="287"/>
      <c r="ILV82" s="285"/>
      <c r="ILW82" s="287"/>
      <c r="ILX82" s="287"/>
      <c r="ILY82" s="285"/>
      <c r="ILZ82" s="287"/>
      <c r="IMA82" s="287"/>
      <c r="IMB82" s="285"/>
      <c r="IMC82" s="287"/>
      <c r="IMD82" s="287"/>
      <c r="IME82" s="285"/>
      <c r="IMF82" s="287"/>
      <c r="IMG82" s="287"/>
      <c r="IMH82" s="285"/>
      <c r="IMI82" s="287"/>
      <c r="IMJ82" s="287"/>
      <c r="IMK82" s="285"/>
      <c r="IML82" s="287"/>
      <c r="IMM82" s="287"/>
      <c r="IMN82" s="285"/>
      <c r="IMO82" s="287"/>
      <c r="IMP82" s="287"/>
      <c r="IMQ82" s="285"/>
      <c r="IMR82" s="287"/>
      <c r="IMS82" s="287"/>
      <c r="IMT82" s="285"/>
      <c r="IMU82" s="287"/>
      <c r="IMV82" s="287"/>
      <c r="IMW82" s="285"/>
      <c r="IMX82" s="287"/>
      <c r="IMY82" s="287"/>
      <c r="IMZ82" s="285"/>
      <c r="INA82" s="287"/>
      <c r="INB82" s="287"/>
      <c r="INC82" s="285"/>
      <c r="IND82" s="286"/>
      <c r="INE82" s="286"/>
      <c r="INF82" s="286"/>
      <c r="ING82" s="287"/>
      <c r="INH82" s="287"/>
      <c r="INI82" s="285"/>
      <c r="INJ82" s="286"/>
      <c r="INK82" s="286"/>
      <c r="INL82" s="286"/>
      <c r="INM82" s="287"/>
      <c r="INN82" s="287"/>
      <c r="INO82" s="285"/>
      <c r="INP82" s="287"/>
      <c r="INQ82" s="287"/>
      <c r="INR82" s="285"/>
      <c r="INS82" s="286"/>
      <c r="INT82" s="286"/>
      <c r="INU82" s="286"/>
      <c r="INV82" s="286"/>
      <c r="INW82" s="286"/>
      <c r="INX82" s="286"/>
      <c r="INY82" s="163"/>
      <c r="INZ82" s="154"/>
      <c r="IOA82" s="287"/>
      <c r="IOB82" s="287"/>
      <c r="IOC82" s="285"/>
      <c r="IOD82" s="287"/>
      <c r="IOE82" s="287"/>
      <c r="IOF82" s="285"/>
      <c r="IOG82" s="287"/>
      <c r="IOH82" s="287"/>
      <c r="IOI82" s="285"/>
      <c r="IOJ82" s="287"/>
      <c r="IOK82" s="287"/>
      <c r="IOL82" s="285"/>
      <c r="IOM82" s="287"/>
      <c r="ION82" s="287"/>
      <c r="IOO82" s="285"/>
      <c r="IOP82" s="287"/>
      <c r="IOQ82" s="287"/>
      <c r="IOR82" s="285"/>
      <c r="IOS82" s="287"/>
      <c r="IOT82" s="287"/>
      <c r="IOU82" s="285"/>
      <c r="IOV82" s="287"/>
      <c r="IOW82" s="287"/>
      <c r="IOX82" s="285"/>
      <c r="IOY82" s="287"/>
      <c r="IOZ82" s="287"/>
      <c r="IPA82" s="285"/>
      <c r="IPB82" s="287"/>
      <c r="IPC82" s="287"/>
      <c r="IPD82" s="285"/>
      <c r="IPE82" s="287"/>
      <c r="IPF82" s="287"/>
      <c r="IPG82" s="285"/>
      <c r="IPH82" s="287"/>
      <c r="IPI82" s="287"/>
      <c r="IPJ82" s="285"/>
      <c r="IPK82" s="287"/>
      <c r="IPL82" s="287"/>
      <c r="IPM82" s="285"/>
      <c r="IPN82" s="287"/>
      <c r="IPO82" s="287"/>
      <c r="IPP82" s="285"/>
      <c r="IPQ82" s="287"/>
      <c r="IPR82" s="287"/>
      <c r="IPS82" s="285"/>
      <c r="IPT82" s="287"/>
      <c r="IPU82" s="287"/>
      <c r="IPV82" s="285"/>
      <c r="IPW82" s="287"/>
      <c r="IPX82" s="287"/>
      <c r="IPY82" s="285"/>
      <c r="IPZ82" s="287"/>
      <c r="IQA82" s="287"/>
      <c r="IQB82" s="285"/>
      <c r="IQC82" s="287"/>
      <c r="IQD82" s="287"/>
      <c r="IQE82" s="285"/>
      <c r="IQF82" s="287"/>
      <c r="IQG82" s="287"/>
      <c r="IQH82" s="285"/>
      <c r="IQI82" s="287"/>
      <c r="IQJ82" s="287"/>
      <c r="IQK82" s="285"/>
      <c r="IQL82" s="286"/>
      <c r="IQM82" s="286"/>
      <c r="IQN82" s="286"/>
      <c r="IQO82" s="287"/>
      <c r="IQP82" s="287"/>
      <c r="IQQ82" s="285"/>
      <c r="IQR82" s="286"/>
      <c r="IQS82" s="286"/>
      <c r="IQT82" s="286"/>
      <c r="IQU82" s="287"/>
      <c r="IQV82" s="287"/>
      <c r="IQW82" s="285"/>
      <c r="IQX82" s="287"/>
      <c r="IQY82" s="287"/>
      <c r="IQZ82" s="285"/>
      <c r="IRA82" s="286"/>
      <c r="IRB82" s="286"/>
      <c r="IRC82" s="286"/>
      <c r="IRD82" s="286"/>
      <c r="IRE82" s="286"/>
      <c r="IRF82" s="286"/>
      <c r="IRG82" s="163"/>
      <c r="IRH82" s="154"/>
      <c r="IRI82" s="287"/>
      <c r="IRJ82" s="287"/>
      <c r="IRK82" s="285"/>
      <c r="IRL82" s="287"/>
      <c r="IRM82" s="287"/>
      <c r="IRN82" s="285"/>
      <c r="IRO82" s="287"/>
      <c r="IRP82" s="287"/>
      <c r="IRQ82" s="285"/>
      <c r="IRR82" s="287"/>
      <c r="IRS82" s="287"/>
      <c r="IRT82" s="285"/>
      <c r="IRU82" s="287"/>
      <c r="IRV82" s="287"/>
      <c r="IRW82" s="285"/>
      <c r="IRX82" s="287"/>
      <c r="IRY82" s="287"/>
      <c r="IRZ82" s="285"/>
      <c r="ISA82" s="287"/>
      <c r="ISB82" s="287"/>
      <c r="ISC82" s="285"/>
      <c r="ISD82" s="287"/>
      <c r="ISE82" s="287"/>
      <c r="ISF82" s="285"/>
      <c r="ISG82" s="287"/>
      <c r="ISH82" s="287"/>
      <c r="ISI82" s="285"/>
      <c r="ISJ82" s="287"/>
      <c r="ISK82" s="287"/>
      <c r="ISL82" s="285"/>
      <c r="ISM82" s="287"/>
      <c r="ISN82" s="287"/>
      <c r="ISO82" s="285"/>
      <c r="ISP82" s="287"/>
      <c r="ISQ82" s="287"/>
      <c r="ISR82" s="285"/>
      <c r="ISS82" s="287"/>
      <c r="IST82" s="287"/>
      <c r="ISU82" s="285"/>
      <c r="ISV82" s="287"/>
      <c r="ISW82" s="287"/>
      <c r="ISX82" s="285"/>
      <c r="ISY82" s="287"/>
      <c r="ISZ82" s="287"/>
      <c r="ITA82" s="285"/>
      <c r="ITB82" s="287"/>
      <c r="ITC82" s="287"/>
      <c r="ITD82" s="285"/>
      <c r="ITE82" s="287"/>
      <c r="ITF82" s="287"/>
      <c r="ITG82" s="285"/>
      <c r="ITH82" s="287"/>
      <c r="ITI82" s="287"/>
      <c r="ITJ82" s="285"/>
      <c r="ITK82" s="287"/>
      <c r="ITL82" s="287"/>
      <c r="ITM82" s="285"/>
      <c r="ITN82" s="287"/>
      <c r="ITO82" s="287"/>
      <c r="ITP82" s="285"/>
      <c r="ITQ82" s="287"/>
      <c r="ITR82" s="287"/>
      <c r="ITS82" s="285"/>
      <c r="ITT82" s="286"/>
      <c r="ITU82" s="286"/>
      <c r="ITV82" s="286"/>
      <c r="ITW82" s="287"/>
      <c r="ITX82" s="287"/>
      <c r="ITY82" s="285"/>
      <c r="ITZ82" s="286"/>
      <c r="IUA82" s="286"/>
      <c r="IUB82" s="286"/>
      <c r="IUC82" s="287"/>
      <c r="IUD82" s="287"/>
      <c r="IUE82" s="285"/>
      <c r="IUF82" s="287"/>
      <c r="IUG82" s="287"/>
      <c r="IUH82" s="285"/>
      <c r="IUI82" s="286"/>
      <c r="IUJ82" s="286"/>
      <c r="IUK82" s="286"/>
      <c r="IUL82" s="286"/>
      <c r="IUM82" s="286"/>
      <c r="IUN82" s="286"/>
      <c r="IUO82" s="163"/>
      <c r="IUP82" s="154"/>
      <c r="IUQ82" s="287"/>
      <c r="IUR82" s="287"/>
      <c r="IUS82" s="285"/>
      <c r="IUT82" s="287"/>
      <c r="IUU82" s="287"/>
      <c r="IUV82" s="285"/>
      <c r="IUW82" s="287"/>
      <c r="IUX82" s="287"/>
      <c r="IUY82" s="285"/>
      <c r="IUZ82" s="287"/>
      <c r="IVA82" s="287"/>
      <c r="IVB82" s="285"/>
      <c r="IVC82" s="287"/>
      <c r="IVD82" s="287"/>
      <c r="IVE82" s="285"/>
      <c r="IVF82" s="287"/>
      <c r="IVG82" s="287"/>
      <c r="IVH82" s="285"/>
      <c r="IVI82" s="287"/>
      <c r="IVJ82" s="287"/>
      <c r="IVK82" s="285"/>
      <c r="IVL82" s="287"/>
      <c r="IVM82" s="287"/>
      <c r="IVN82" s="285"/>
      <c r="IVO82" s="287"/>
      <c r="IVP82" s="287"/>
      <c r="IVQ82" s="285"/>
      <c r="IVR82" s="287"/>
      <c r="IVS82" s="287"/>
      <c r="IVT82" s="285"/>
      <c r="IVU82" s="287"/>
      <c r="IVV82" s="287"/>
      <c r="IVW82" s="285"/>
      <c r="IVX82" s="287"/>
      <c r="IVY82" s="287"/>
      <c r="IVZ82" s="285"/>
      <c r="IWA82" s="287"/>
      <c r="IWB82" s="287"/>
      <c r="IWC82" s="285"/>
      <c r="IWD82" s="287"/>
      <c r="IWE82" s="287"/>
      <c r="IWF82" s="285"/>
      <c r="IWG82" s="287"/>
      <c r="IWH82" s="287"/>
      <c r="IWI82" s="285"/>
      <c r="IWJ82" s="287"/>
      <c r="IWK82" s="287"/>
      <c r="IWL82" s="285"/>
      <c r="IWM82" s="287"/>
      <c r="IWN82" s="287"/>
      <c r="IWO82" s="285"/>
      <c r="IWP82" s="287"/>
      <c r="IWQ82" s="287"/>
      <c r="IWR82" s="285"/>
      <c r="IWS82" s="287"/>
      <c r="IWT82" s="287"/>
      <c r="IWU82" s="285"/>
      <c r="IWV82" s="287"/>
      <c r="IWW82" s="287"/>
      <c r="IWX82" s="285"/>
      <c r="IWY82" s="287"/>
      <c r="IWZ82" s="287"/>
      <c r="IXA82" s="285"/>
      <c r="IXB82" s="286"/>
      <c r="IXC82" s="286"/>
      <c r="IXD82" s="286"/>
      <c r="IXE82" s="287"/>
      <c r="IXF82" s="287"/>
      <c r="IXG82" s="285"/>
      <c r="IXH82" s="286"/>
      <c r="IXI82" s="286"/>
      <c r="IXJ82" s="286"/>
      <c r="IXK82" s="287"/>
      <c r="IXL82" s="287"/>
      <c r="IXM82" s="285"/>
      <c r="IXN82" s="287"/>
      <c r="IXO82" s="287"/>
      <c r="IXP82" s="285"/>
      <c r="IXQ82" s="286"/>
      <c r="IXR82" s="286"/>
      <c r="IXS82" s="286"/>
      <c r="IXT82" s="286"/>
      <c r="IXU82" s="286"/>
      <c r="IXV82" s="286"/>
      <c r="IXW82" s="163"/>
      <c r="IXX82" s="154"/>
      <c r="IXY82" s="287"/>
      <c r="IXZ82" s="287"/>
      <c r="IYA82" s="285"/>
      <c r="IYB82" s="287"/>
      <c r="IYC82" s="287"/>
      <c r="IYD82" s="285"/>
      <c r="IYE82" s="287"/>
      <c r="IYF82" s="287"/>
      <c r="IYG82" s="285"/>
      <c r="IYH82" s="287"/>
      <c r="IYI82" s="287"/>
      <c r="IYJ82" s="285"/>
      <c r="IYK82" s="287"/>
      <c r="IYL82" s="287"/>
      <c r="IYM82" s="285"/>
      <c r="IYN82" s="287"/>
      <c r="IYO82" s="287"/>
      <c r="IYP82" s="285"/>
      <c r="IYQ82" s="287"/>
      <c r="IYR82" s="287"/>
      <c r="IYS82" s="285"/>
      <c r="IYT82" s="287"/>
      <c r="IYU82" s="287"/>
      <c r="IYV82" s="285"/>
      <c r="IYW82" s="287"/>
      <c r="IYX82" s="287"/>
      <c r="IYY82" s="285"/>
      <c r="IYZ82" s="287"/>
      <c r="IZA82" s="287"/>
      <c r="IZB82" s="285"/>
      <c r="IZC82" s="287"/>
      <c r="IZD82" s="287"/>
      <c r="IZE82" s="285"/>
      <c r="IZF82" s="287"/>
      <c r="IZG82" s="287"/>
      <c r="IZH82" s="285"/>
      <c r="IZI82" s="287"/>
      <c r="IZJ82" s="287"/>
      <c r="IZK82" s="285"/>
      <c r="IZL82" s="287"/>
      <c r="IZM82" s="287"/>
      <c r="IZN82" s="285"/>
      <c r="IZO82" s="287"/>
      <c r="IZP82" s="287"/>
      <c r="IZQ82" s="285"/>
      <c r="IZR82" s="287"/>
      <c r="IZS82" s="287"/>
      <c r="IZT82" s="285"/>
      <c r="IZU82" s="287"/>
      <c r="IZV82" s="287"/>
      <c r="IZW82" s="285"/>
      <c r="IZX82" s="287"/>
      <c r="IZY82" s="287"/>
      <c r="IZZ82" s="285"/>
      <c r="JAA82" s="287"/>
      <c r="JAB82" s="287"/>
      <c r="JAC82" s="285"/>
      <c r="JAD82" s="287"/>
      <c r="JAE82" s="287"/>
      <c r="JAF82" s="285"/>
      <c r="JAG82" s="287"/>
      <c r="JAH82" s="287"/>
      <c r="JAI82" s="285"/>
      <c r="JAJ82" s="286"/>
      <c r="JAK82" s="286"/>
      <c r="JAL82" s="286"/>
      <c r="JAM82" s="287"/>
      <c r="JAN82" s="287"/>
      <c r="JAO82" s="285"/>
      <c r="JAP82" s="286"/>
      <c r="JAQ82" s="286"/>
      <c r="JAR82" s="286"/>
      <c r="JAS82" s="287"/>
      <c r="JAT82" s="287"/>
      <c r="JAU82" s="285"/>
      <c r="JAV82" s="287"/>
      <c r="JAW82" s="287"/>
      <c r="JAX82" s="285"/>
      <c r="JAY82" s="286"/>
      <c r="JAZ82" s="286"/>
      <c r="JBA82" s="286"/>
      <c r="JBB82" s="286"/>
      <c r="JBC82" s="286"/>
      <c r="JBD82" s="286"/>
      <c r="JBE82" s="163"/>
      <c r="JBF82" s="154"/>
      <c r="JBG82" s="287"/>
      <c r="JBH82" s="287"/>
      <c r="JBI82" s="285"/>
      <c r="JBJ82" s="287"/>
      <c r="JBK82" s="287"/>
      <c r="JBL82" s="285"/>
      <c r="JBM82" s="287"/>
      <c r="JBN82" s="287"/>
      <c r="JBO82" s="285"/>
      <c r="JBP82" s="287"/>
      <c r="JBQ82" s="287"/>
      <c r="JBR82" s="285"/>
      <c r="JBS82" s="287"/>
      <c r="JBT82" s="287"/>
      <c r="JBU82" s="285"/>
      <c r="JBV82" s="287"/>
      <c r="JBW82" s="287"/>
      <c r="JBX82" s="285"/>
      <c r="JBY82" s="287"/>
      <c r="JBZ82" s="287"/>
      <c r="JCA82" s="285"/>
      <c r="JCB82" s="287"/>
      <c r="JCC82" s="287"/>
      <c r="JCD82" s="285"/>
      <c r="JCE82" s="287"/>
      <c r="JCF82" s="287"/>
      <c r="JCG82" s="285"/>
      <c r="JCH82" s="287"/>
      <c r="JCI82" s="287"/>
      <c r="JCJ82" s="285"/>
      <c r="JCK82" s="287"/>
      <c r="JCL82" s="287"/>
      <c r="JCM82" s="285"/>
      <c r="JCN82" s="287"/>
      <c r="JCO82" s="287"/>
      <c r="JCP82" s="285"/>
      <c r="JCQ82" s="287"/>
      <c r="JCR82" s="287"/>
      <c r="JCS82" s="285"/>
      <c r="JCT82" s="287"/>
      <c r="JCU82" s="287"/>
      <c r="JCV82" s="285"/>
      <c r="JCW82" s="287"/>
      <c r="JCX82" s="287"/>
      <c r="JCY82" s="285"/>
      <c r="JCZ82" s="287"/>
      <c r="JDA82" s="287"/>
      <c r="JDB82" s="285"/>
      <c r="JDC82" s="287"/>
      <c r="JDD82" s="287"/>
      <c r="JDE82" s="285"/>
      <c r="JDF82" s="287"/>
      <c r="JDG82" s="287"/>
      <c r="JDH82" s="285"/>
      <c r="JDI82" s="287"/>
      <c r="JDJ82" s="287"/>
      <c r="JDK82" s="285"/>
      <c r="JDL82" s="287"/>
      <c r="JDM82" s="287"/>
      <c r="JDN82" s="285"/>
      <c r="JDO82" s="287"/>
      <c r="JDP82" s="287"/>
      <c r="JDQ82" s="285"/>
      <c r="JDR82" s="286"/>
      <c r="JDS82" s="286"/>
      <c r="JDT82" s="286"/>
      <c r="JDU82" s="287"/>
      <c r="JDV82" s="287"/>
      <c r="JDW82" s="285"/>
      <c r="JDX82" s="286"/>
      <c r="JDY82" s="286"/>
      <c r="JDZ82" s="286"/>
      <c r="JEA82" s="287"/>
      <c r="JEB82" s="287"/>
      <c r="JEC82" s="285"/>
      <c r="JED82" s="287"/>
      <c r="JEE82" s="287"/>
      <c r="JEF82" s="285"/>
      <c r="JEG82" s="286"/>
      <c r="JEH82" s="286"/>
      <c r="JEI82" s="286"/>
      <c r="JEJ82" s="286"/>
      <c r="JEK82" s="286"/>
      <c r="JEL82" s="286"/>
      <c r="JEM82" s="163"/>
      <c r="JEN82" s="154"/>
      <c r="JEO82" s="287"/>
      <c r="JEP82" s="287"/>
      <c r="JEQ82" s="285"/>
      <c r="JER82" s="287"/>
      <c r="JES82" s="287"/>
      <c r="JET82" s="285"/>
      <c r="JEU82" s="287"/>
      <c r="JEV82" s="287"/>
      <c r="JEW82" s="285"/>
      <c r="JEX82" s="287"/>
      <c r="JEY82" s="287"/>
      <c r="JEZ82" s="285"/>
      <c r="JFA82" s="287"/>
      <c r="JFB82" s="287"/>
      <c r="JFC82" s="285"/>
      <c r="JFD82" s="287"/>
      <c r="JFE82" s="287"/>
      <c r="JFF82" s="285"/>
      <c r="JFG82" s="287"/>
      <c r="JFH82" s="287"/>
      <c r="JFI82" s="285"/>
      <c r="JFJ82" s="287"/>
      <c r="JFK82" s="287"/>
      <c r="JFL82" s="285"/>
      <c r="JFM82" s="287"/>
      <c r="JFN82" s="287"/>
      <c r="JFO82" s="285"/>
      <c r="JFP82" s="287"/>
      <c r="JFQ82" s="287"/>
      <c r="JFR82" s="285"/>
      <c r="JFS82" s="287"/>
      <c r="JFT82" s="287"/>
      <c r="JFU82" s="285"/>
      <c r="JFV82" s="287"/>
      <c r="JFW82" s="287"/>
      <c r="JFX82" s="285"/>
      <c r="JFY82" s="287"/>
      <c r="JFZ82" s="287"/>
      <c r="JGA82" s="285"/>
      <c r="JGB82" s="287"/>
      <c r="JGC82" s="287"/>
      <c r="JGD82" s="285"/>
      <c r="JGE82" s="287"/>
      <c r="JGF82" s="287"/>
      <c r="JGG82" s="285"/>
      <c r="JGH82" s="287"/>
      <c r="JGI82" s="287"/>
      <c r="JGJ82" s="285"/>
      <c r="JGK82" s="287"/>
      <c r="JGL82" s="287"/>
      <c r="JGM82" s="285"/>
      <c r="JGN82" s="287"/>
      <c r="JGO82" s="287"/>
      <c r="JGP82" s="285"/>
      <c r="JGQ82" s="287"/>
      <c r="JGR82" s="287"/>
      <c r="JGS82" s="285"/>
      <c r="JGT82" s="287"/>
      <c r="JGU82" s="287"/>
      <c r="JGV82" s="285"/>
      <c r="JGW82" s="287"/>
      <c r="JGX82" s="287"/>
      <c r="JGY82" s="285"/>
      <c r="JGZ82" s="286"/>
      <c r="JHA82" s="286"/>
      <c r="JHB82" s="286"/>
      <c r="JHC82" s="287"/>
      <c r="JHD82" s="287"/>
      <c r="JHE82" s="285"/>
      <c r="JHF82" s="286"/>
      <c r="JHG82" s="286"/>
      <c r="JHH82" s="286"/>
      <c r="JHI82" s="287"/>
      <c r="JHJ82" s="287"/>
      <c r="JHK82" s="285"/>
      <c r="JHL82" s="287"/>
      <c r="JHM82" s="287"/>
      <c r="JHN82" s="285"/>
      <c r="JHO82" s="286"/>
      <c r="JHP82" s="286"/>
      <c r="JHQ82" s="286"/>
      <c r="JHR82" s="286"/>
      <c r="JHS82" s="286"/>
      <c r="JHT82" s="286"/>
      <c r="JHU82" s="163"/>
      <c r="JHV82" s="154"/>
      <c r="JHW82" s="287"/>
      <c r="JHX82" s="287"/>
      <c r="JHY82" s="285"/>
      <c r="JHZ82" s="287"/>
      <c r="JIA82" s="287"/>
      <c r="JIB82" s="285"/>
      <c r="JIC82" s="287"/>
      <c r="JID82" s="287"/>
      <c r="JIE82" s="285"/>
      <c r="JIF82" s="287"/>
      <c r="JIG82" s="287"/>
      <c r="JIH82" s="285"/>
      <c r="JII82" s="287"/>
      <c r="JIJ82" s="287"/>
      <c r="JIK82" s="285"/>
      <c r="JIL82" s="287"/>
      <c r="JIM82" s="287"/>
      <c r="JIN82" s="285"/>
      <c r="JIO82" s="287"/>
      <c r="JIP82" s="287"/>
      <c r="JIQ82" s="285"/>
      <c r="JIR82" s="287"/>
      <c r="JIS82" s="287"/>
      <c r="JIT82" s="285"/>
      <c r="JIU82" s="287"/>
      <c r="JIV82" s="287"/>
      <c r="JIW82" s="285"/>
      <c r="JIX82" s="287"/>
      <c r="JIY82" s="287"/>
      <c r="JIZ82" s="285"/>
      <c r="JJA82" s="287"/>
      <c r="JJB82" s="287"/>
      <c r="JJC82" s="285"/>
      <c r="JJD82" s="287"/>
      <c r="JJE82" s="287"/>
      <c r="JJF82" s="285"/>
      <c r="JJG82" s="287"/>
      <c r="JJH82" s="287"/>
      <c r="JJI82" s="285"/>
      <c r="JJJ82" s="287"/>
      <c r="JJK82" s="287"/>
      <c r="JJL82" s="285"/>
      <c r="JJM82" s="287"/>
      <c r="JJN82" s="287"/>
      <c r="JJO82" s="285"/>
      <c r="JJP82" s="287"/>
      <c r="JJQ82" s="287"/>
      <c r="JJR82" s="285"/>
      <c r="JJS82" s="287"/>
      <c r="JJT82" s="287"/>
      <c r="JJU82" s="285"/>
      <c r="JJV82" s="287"/>
      <c r="JJW82" s="287"/>
      <c r="JJX82" s="285"/>
      <c r="JJY82" s="287"/>
      <c r="JJZ82" s="287"/>
      <c r="JKA82" s="285"/>
      <c r="JKB82" s="287"/>
      <c r="JKC82" s="287"/>
      <c r="JKD82" s="285"/>
      <c r="JKE82" s="287"/>
      <c r="JKF82" s="287"/>
      <c r="JKG82" s="285"/>
      <c r="JKH82" s="286"/>
      <c r="JKI82" s="286"/>
      <c r="JKJ82" s="286"/>
      <c r="JKK82" s="287"/>
      <c r="JKL82" s="287"/>
      <c r="JKM82" s="285"/>
      <c r="JKN82" s="286"/>
      <c r="JKO82" s="286"/>
      <c r="JKP82" s="286"/>
      <c r="JKQ82" s="287"/>
      <c r="JKR82" s="287"/>
      <c r="JKS82" s="285"/>
      <c r="JKT82" s="287"/>
      <c r="JKU82" s="287"/>
      <c r="JKV82" s="285"/>
      <c r="JKW82" s="286"/>
      <c r="JKX82" s="286"/>
      <c r="JKY82" s="286"/>
      <c r="JKZ82" s="286"/>
      <c r="JLA82" s="286"/>
      <c r="JLB82" s="286"/>
      <c r="JLC82" s="163"/>
      <c r="JLD82" s="154"/>
      <c r="JLE82" s="287"/>
      <c r="JLF82" s="287"/>
      <c r="JLG82" s="285"/>
      <c r="JLH82" s="287"/>
      <c r="JLI82" s="287"/>
      <c r="JLJ82" s="285"/>
      <c r="JLK82" s="287"/>
      <c r="JLL82" s="287"/>
      <c r="JLM82" s="285"/>
      <c r="JLN82" s="287"/>
      <c r="JLO82" s="287"/>
      <c r="JLP82" s="285"/>
      <c r="JLQ82" s="287"/>
      <c r="JLR82" s="287"/>
      <c r="JLS82" s="285"/>
      <c r="JLT82" s="287"/>
      <c r="JLU82" s="287"/>
      <c r="JLV82" s="285"/>
      <c r="JLW82" s="287"/>
      <c r="JLX82" s="287"/>
      <c r="JLY82" s="285"/>
      <c r="JLZ82" s="287"/>
      <c r="JMA82" s="287"/>
      <c r="JMB82" s="285"/>
      <c r="JMC82" s="287"/>
      <c r="JMD82" s="287"/>
      <c r="JME82" s="285"/>
      <c r="JMF82" s="287"/>
      <c r="JMG82" s="287"/>
      <c r="JMH82" s="285"/>
      <c r="JMI82" s="287"/>
      <c r="JMJ82" s="287"/>
      <c r="JMK82" s="285"/>
      <c r="JML82" s="287"/>
      <c r="JMM82" s="287"/>
      <c r="JMN82" s="285"/>
      <c r="JMO82" s="287"/>
      <c r="JMP82" s="287"/>
      <c r="JMQ82" s="285"/>
      <c r="JMR82" s="287"/>
      <c r="JMS82" s="287"/>
      <c r="JMT82" s="285"/>
      <c r="JMU82" s="287"/>
      <c r="JMV82" s="287"/>
      <c r="JMW82" s="285"/>
      <c r="JMX82" s="287"/>
      <c r="JMY82" s="287"/>
      <c r="JMZ82" s="285"/>
      <c r="JNA82" s="287"/>
      <c r="JNB82" s="287"/>
      <c r="JNC82" s="285"/>
      <c r="JND82" s="287"/>
      <c r="JNE82" s="287"/>
      <c r="JNF82" s="285"/>
      <c r="JNG82" s="287"/>
      <c r="JNH82" s="287"/>
      <c r="JNI82" s="285"/>
      <c r="JNJ82" s="287"/>
      <c r="JNK82" s="287"/>
      <c r="JNL82" s="285"/>
      <c r="JNM82" s="287"/>
      <c r="JNN82" s="287"/>
      <c r="JNO82" s="285"/>
      <c r="JNP82" s="286"/>
      <c r="JNQ82" s="286"/>
      <c r="JNR82" s="286"/>
      <c r="JNS82" s="287"/>
      <c r="JNT82" s="287"/>
      <c r="JNU82" s="285"/>
      <c r="JNV82" s="286"/>
      <c r="JNW82" s="286"/>
      <c r="JNX82" s="286"/>
      <c r="JNY82" s="287"/>
      <c r="JNZ82" s="287"/>
      <c r="JOA82" s="285"/>
      <c r="JOB82" s="287"/>
      <c r="JOC82" s="287"/>
      <c r="JOD82" s="285"/>
      <c r="JOE82" s="286"/>
      <c r="JOF82" s="286"/>
      <c r="JOG82" s="286"/>
      <c r="JOH82" s="286"/>
      <c r="JOI82" s="286"/>
      <c r="JOJ82" s="286"/>
      <c r="JOK82" s="163"/>
      <c r="JOL82" s="154"/>
      <c r="JOM82" s="287"/>
      <c r="JON82" s="287"/>
      <c r="JOO82" s="285"/>
      <c r="JOP82" s="287"/>
      <c r="JOQ82" s="287"/>
      <c r="JOR82" s="285"/>
      <c r="JOS82" s="287"/>
      <c r="JOT82" s="287"/>
      <c r="JOU82" s="285"/>
      <c r="JOV82" s="287"/>
      <c r="JOW82" s="287"/>
      <c r="JOX82" s="285"/>
      <c r="JOY82" s="287"/>
      <c r="JOZ82" s="287"/>
      <c r="JPA82" s="285"/>
      <c r="JPB82" s="287"/>
      <c r="JPC82" s="287"/>
      <c r="JPD82" s="285"/>
      <c r="JPE82" s="287"/>
      <c r="JPF82" s="287"/>
      <c r="JPG82" s="285"/>
      <c r="JPH82" s="287"/>
      <c r="JPI82" s="287"/>
      <c r="JPJ82" s="285"/>
      <c r="JPK82" s="287"/>
      <c r="JPL82" s="287"/>
      <c r="JPM82" s="285"/>
      <c r="JPN82" s="287"/>
      <c r="JPO82" s="287"/>
      <c r="JPP82" s="285"/>
      <c r="JPQ82" s="287"/>
      <c r="JPR82" s="287"/>
      <c r="JPS82" s="285"/>
      <c r="JPT82" s="287"/>
      <c r="JPU82" s="287"/>
      <c r="JPV82" s="285"/>
      <c r="JPW82" s="287"/>
      <c r="JPX82" s="287"/>
      <c r="JPY82" s="285"/>
      <c r="JPZ82" s="287"/>
      <c r="JQA82" s="287"/>
      <c r="JQB82" s="285"/>
      <c r="JQC82" s="287"/>
      <c r="JQD82" s="287"/>
      <c r="JQE82" s="285"/>
      <c r="JQF82" s="287"/>
      <c r="JQG82" s="287"/>
      <c r="JQH82" s="285"/>
      <c r="JQI82" s="287"/>
      <c r="JQJ82" s="287"/>
      <c r="JQK82" s="285"/>
      <c r="JQL82" s="287"/>
      <c r="JQM82" s="287"/>
      <c r="JQN82" s="285"/>
      <c r="JQO82" s="287"/>
      <c r="JQP82" s="287"/>
      <c r="JQQ82" s="285"/>
      <c r="JQR82" s="287"/>
      <c r="JQS82" s="287"/>
      <c r="JQT82" s="285"/>
      <c r="JQU82" s="287"/>
      <c r="JQV82" s="287"/>
      <c r="JQW82" s="285"/>
      <c r="JQX82" s="286"/>
      <c r="JQY82" s="286"/>
      <c r="JQZ82" s="286"/>
      <c r="JRA82" s="287"/>
      <c r="JRB82" s="287"/>
      <c r="JRC82" s="285"/>
      <c r="JRD82" s="286"/>
      <c r="JRE82" s="286"/>
      <c r="JRF82" s="286"/>
      <c r="JRG82" s="287"/>
      <c r="JRH82" s="287"/>
      <c r="JRI82" s="285"/>
      <c r="JRJ82" s="287"/>
      <c r="JRK82" s="287"/>
      <c r="JRL82" s="285"/>
      <c r="JRM82" s="286"/>
      <c r="JRN82" s="286"/>
      <c r="JRO82" s="286"/>
      <c r="JRP82" s="286"/>
      <c r="JRQ82" s="286"/>
      <c r="JRR82" s="286"/>
      <c r="JRS82" s="163"/>
      <c r="JRT82" s="154"/>
      <c r="JRU82" s="287"/>
      <c r="JRV82" s="287"/>
      <c r="JRW82" s="285"/>
      <c r="JRX82" s="287"/>
      <c r="JRY82" s="287"/>
      <c r="JRZ82" s="285"/>
      <c r="JSA82" s="287"/>
      <c r="JSB82" s="287"/>
      <c r="JSC82" s="285"/>
      <c r="JSD82" s="287"/>
      <c r="JSE82" s="287"/>
      <c r="JSF82" s="285"/>
      <c r="JSG82" s="287"/>
      <c r="JSH82" s="287"/>
      <c r="JSI82" s="285"/>
      <c r="JSJ82" s="287"/>
      <c r="JSK82" s="287"/>
      <c r="JSL82" s="285"/>
      <c r="JSM82" s="287"/>
      <c r="JSN82" s="287"/>
      <c r="JSO82" s="285"/>
      <c r="JSP82" s="287"/>
      <c r="JSQ82" s="287"/>
      <c r="JSR82" s="285"/>
      <c r="JSS82" s="287"/>
      <c r="JST82" s="287"/>
      <c r="JSU82" s="285"/>
      <c r="JSV82" s="287"/>
      <c r="JSW82" s="287"/>
      <c r="JSX82" s="285"/>
      <c r="JSY82" s="287"/>
      <c r="JSZ82" s="287"/>
      <c r="JTA82" s="285"/>
      <c r="JTB82" s="287"/>
      <c r="JTC82" s="287"/>
      <c r="JTD82" s="285"/>
      <c r="JTE82" s="287"/>
      <c r="JTF82" s="287"/>
      <c r="JTG82" s="285"/>
      <c r="JTH82" s="287"/>
      <c r="JTI82" s="287"/>
      <c r="JTJ82" s="285"/>
      <c r="JTK82" s="287"/>
      <c r="JTL82" s="287"/>
      <c r="JTM82" s="285"/>
      <c r="JTN82" s="287"/>
      <c r="JTO82" s="287"/>
      <c r="JTP82" s="285"/>
      <c r="JTQ82" s="287"/>
      <c r="JTR82" s="287"/>
      <c r="JTS82" s="285"/>
      <c r="JTT82" s="287"/>
      <c r="JTU82" s="287"/>
      <c r="JTV82" s="285"/>
      <c r="JTW82" s="287"/>
      <c r="JTX82" s="287"/>
      <c r="JTY82" s="285"/>
      <c r="JTZ82" s="287"/>
      <c r="JUA82" s="287"/>
      <c r="JUB82" s="285"/>
      <c r="JUC82" s="287"/>
      <c r="JUD82" s="287"/>
      <c r="JUE82" s="285"/>
      <c r="JUF82" s="286"/>
      <c r="JUG82" s="286"/>
      <c r="JUH82" s="286"/>
      <c r="JUI82" s="287"/>
      <c r="JUJ82" s="287"/>
      <c r="JUK82" s="285"/>
      <c r="JUL82" s="286"/>
      <c r="JUM82" s="286"/>
      <c r="JUN82" s="286"/>
      <c r="JUO82" s="287"/>
      <c r="JUP82" s="287"/>
      <c r="JUQ82" s="285"/>
      <c r="JUR82" s="287"/>
      <c r="JUS82" s="287"/>
      <c r="JUT82" s="285"/>
      <c r="JUU82" s="286"/>
      <c r="JUV82" s="286"/>
      <c r="JUW82" s="286"/>
      <c r="JUX82" s="286"/>
      <c r="JUY82" s="286"/>
      <c r="JUZ82" s="286"/>
      <c r="JVA82" s="163"/>
      <c r="JVB82" s="154"/>
      <c r="JVC82" s="287"/>
      <c r="JVD82" s="287"/>
      <c r="JVE82" s="285"/>
      <c r="JVF82" s="287"/>
      <c r="JVG82" s="287"/>
      <c r="JVH82" s="285"/>
      <c r="JVI82" s="287"/>
      <c r="JVJ82" s="287"/>
      <c r="JVK82" s="285"/>
      <c r="JVL82" s="287"/>
      <c r="JVM82" s="287"/>
      <c r="JVN82" s="285"/>
      <c r="JVO82" s="287"/>
      <c r="JVP82" s="287"/>
      <c r="JVQ82" s="285"/>
      <c r="JVR82" s="287"/>
      <c r="JVS82" s="287"/>
      <c r="JVT82" s="285"/>
      <c r="JVU82" s="287"/>
      <c r="JVV82" s="287"/>
      <c r="JVW82" s="285"/>
      <c r="JVX82" s="287"/>
      <c r="JVY82" s="287"/>
      <c r="JVZ82" s="285"/>
      <c r="JWA82" s="287"/>
      <c r="JWB82" s="287"/>
      <c r="JWC82" s="285"/>
      <c r="JWD82" s="287"/>
      <c r="JWE82" s="287"/>
      <c r="JWF82" s="285"/>
      <c r="JWG82" s="287"/>
      <c r="JWH82" s="287"/>
      <c r="JWI82" s="285"/>
      <c r="JWJ82" s="287"/>
      <c r="JWK82" s="287"/>
      <c r="JWL82" s="285"/>
      <c r="JWM82" s="287"/>
      <c r="JWN82" s="287"/>
      <c r="JWO82" s="285"/>
      <c r="JWP82" s="287"/>
      <c r="JWQ82" s="287"/>
      <c r="JWR82" s="285"/>
      <c r="JWS82" s="287"/>
      <c r="JWT82" s="287"/>
      <c r="JWU82" s="285"/>
      <c r="JWV82" s="287"/>
      <c r="JWW82" s="287"/>
      <c r="JWX82" s="285"/>
      <c r="JWY82" s="287"/>
      <c r="JWZ82" s="287"/>
      <c r="JXA82" s="285"/>
      <c r="JXB82" s="287"/>
      <c r="JXC82" s="287"/>
      <c r="JXD82" s="285"/>
      <c r="JXE82" s="287"/>
      <c r="JXF82" s="287"/>
      <c r="JXG82" s="285"/>
      <c r="JXH82" s="287"/>
      <c r="JXI82" s="287"/>
      <c r="JXJ82" s="285"/>
      <c r="JXK82" s="287"/>
      <c r="JXL82" s="287"/>
      <c r="JXM82" s="285"/>
      <c r="JXN82" s="286"/>
      <c r="JXO82" s="286"/>
      <c r="JXP82" s="286"/>
      <c r="JXQ82" s="287"/>
      <c r="JXR82" s="287"/>
      <c r="JXS82" s="285"/>
      <c r="JXT82" s="286"/>
      <c r="JXU82" s="286"/>
      <c r="JXV82" s="286"/>
      <c r="JXW82" s="287"/>
      <c r="JXX82" s="287"/>
      <c r="JXY82" s="285"/>
      <c r="JXZ82" s="287"/>
      <c r="JYA82" s="287"/>
      <c r="JYB82" s="285"/>
      <c r="JYC82" s="286"/>
      <c r="JYD82" s="286"/>
      <c r="JYE82" s="286"/>
      <c r="JYF82" s="286"/>
      <c r="JYG82" s="286"/>
      <c r="JYH82" s="286"/>
      <c r="JYI82" s="163"/>
      <c r="JYJ82" s="154"/>
      <c r="JYK82" s="287"/>
      <c r="JYL82" s="287"/>
      <c r="JYM82" s="285"/>
      <c r="JYN82" s="287"/>
      <c r="JYO82" s="287"/>
      <c r="JYP82" s="285"/>
      <c r="JYQ82" s="287"/>
      <c r="JYR82" s="287"/>
      <c r="JYS82" s="285"/>
      <c r="JYT82" s="287"/>
      <c r="JYU82" s="287"/>
      <c r="JYV82" s="285"/>
      <c r="JYW82" s="287"/>
      <c r="JYX82" s="287"/>
      <c r="JYY82" s="285"/>
      <c r="JYZ82" s="287"/>
      <c r="JZA82" s="287"/>
      <c r="JZB82" s="285"/>
      <c r="JZC82" s="287"/>
      <c r="JZD82" s="287"/>
      <c r="JZE82" s="285"/>
      <c r="JZF82" s="287"/>
      <c r="JZG82" s="287"/>
      <c r="JZH82" s="285"/>
      <c r="JZI82" s="287"/>
      <c r="JZJ82" s="287"/>
      <c r="JZK82" s="285"/>
      <c r="JZL82" s="287"/>
      <c r="JZM82" s="287"/>
      <c r="JZN82" s="285"/>
      <c r="JZO82" s="287"/>
      <c r="JZP82" s="287"/>
      <c r="JZQ82" s="285"/>
      <c r="JZR82" s="287"/>
      <c r="JZS82" s="287"/>
      <c r="JZT82" s="285"/>
      <c r="JZU82" s="287"/>
      <c r="JZV82" s="287"/>
      <c r="JZW82" s="285"/>
      <c r="JZX82" s="287"/>
      <c r="JZY82" s="287"/>
      <c r="JZZ82" s="285"/>
      <c r="KAA82" s="287"/>
      <c r="KAB82" s="287"/>
      <c r="KAC82" s="285"/>
      <c r="KAD82" s="287"/>
      <c r="KAE82" s="287"/>
      <c r="KAF82" s="285"/>
      <c r="KAG82" s="287"/>
      <c r="KAH82" s="287"/>
      <c r="KAI82" s="285"/>
      <c r="KAJ82" s="287"/>
      <c r="KAK82" s="287"/>
      <c r="KAL82" s="285"/>
      <c r="KAM82" s="287"/>
      <c r="KAN82" s="287"/>
      <c r="KAO82" s="285"/>
      <c r="KAP82" s="287"/>
      <c r="KAQ82" s="287"/>
      <c r="KAR82" s="285"/>
      <c r="KAS82" s="287"/>
      <c r="KAT82" s="287"/>
      <c r="KAU82" s="285"/>
      <c r="KAV82" s="286"/>
      <c r="KAW82" s="286"/>
      <c r="KAX82" s="286"/>
      <c r="KAY82" s="287"/>
      <c r="KAZ82" s="287"/>
      <c r="KBA82" s="285"/>
      <c r="KBB82" s="286"/>
      <c r="KBC82" s="286"/>
      <c r="KBD82" s="286"/>
      <c r="KBE82" s="287"/>
      <c r="KBF82" s="287"/>
      <c r="KBG82" s="285"/>
      <c r="KBH82" s="287"/>
      <c r="KBI82" s="287"/>
      <c r="KBJ82" s="285"/>
      <c r="KBK82" s="286"/>
      <c r="KBL82" s="286"/>
      <c r="KBM82" s="286"/>
      <c r="KBN82" s="286"/>
      <c r="KBO82" s="286"/>
      <c r="KBP82" s="286"/>
      <c r="KBQ82" s="163"/>
      <c r="KBR82" s="154"/>
      <c r="KBS82" s="287"/>
      <c r="KBT82" s="287"/>
      <c r="KBU82" s="285"/>
      <c r="KBV82" s="287"/>
      <c r="KBW82" s="287"/>
      <c r="KBX82" s="285"/>
      <c r="KBY82" s="287"/>
      <c r="KBZ82" s="287"/>
      <c r="KCA82" s="285"/>
      <c r="KCB82" s="287"/>
      <c r="KCC82" s="287"/>
      <c r="KCD82" s="285"/>
      <c r="KCE82" s="287"/>
      <c r="KCF82" s="287"/>
      <c r="KCG82" s="285"/>
      <c r="KCH82" s="287"/>
      <c r="KCI82" s="287"/>
      <c r="KCJ82" s="285"/>
      <c r="KCK82" s="287"/>
      <c r="KCL82" s="287"/>
      <c r="KCM82" s="285"/>
      <c r="KCN82" s="287"/>
      <c r="KCO82" s="287"/>
      <c r="KCP82" s="285"/>
      <c r="KCQ82" s="287"/>
      <c r="KCR82" s="287"/>
      <c r="KCS82" s="285"/>
      <c r="KCT82" s="287"/>
      <c r="KCU82" s="287"/>
      <c r="KCV82" s="285"/>
      <c r="KCW82" s="287"/>
      <c r="KCX82" s="287"/>
      <c r="KCY82" s="285"/>
      <c r="KCZ82" s="287"/>
      <c r="KDA82" s="287"/>
      <c r="KDB82" s="285"/>
      <c r="KDC82" s="287"/>
      <c r="KDD82" s="287"/>
      <c r="KDE82" s="285"/>
      <c r="KDF82" s="287"/>
      <c r="KDG82" s="287"/>
      <c r="KDH82" s="285"/>
      <c r="KDI82" s="287"/>
      <c r="KDJ82" s="287"/>
      <c r="KDK82" s="285"/>
      <c r="KDL82" s="287"/>
      <c r="KDM82" s="287"/>
      <c r="KDN82" s="285"/>
      <c r="KDO82" s="287"/>
      <c r="KDP82" s="287"/>
      <c r="KDQ82" s="285"/>
      <c r="KDR82" s="287"/>
      <c r="KDS82" s="287"/>
      <c r="KDT82" s="285"/>
      <c r="KDU82" s="287"/>
      <c r="KDV82" s="287"/>
      <c r="KDW82" s="285"/>
      <c r="KDX82" s="287"/>
      <c r="KDY82" s="287"/>
      <c r="KDZ82" s="285"/>
      <c r="KEA82" s="287"/>
      <c r="KEB82" s="287"/>
      <c r="KEC82" s="285"/>
      <c r="KED82" s="286"/>
      <c r="KEE82" s="286"/>
      <c r="KEF82" s="286"/>
      <c r="KEG82" s="287"/>
      <c r="KEH82" s="287"/>
      <c r="KEI82" s="285"/>
      <c r="KEJ82" s="286"/>
      <c r="KEK82" s="286"/>
      <c r="KEL82" s="286"/>
      <c r="KEM82" s="287"/>
      <c r="KEN82" s="287"/>
      <c r="KEO82" s="285"/>
      <c r="KEP82" s="287"/>
      <c r="KEQ82" s="287"/>
      <c r="KER82" s="285"/>
      <c r="KES82" s="286"/>
      <c r="KET82" s="286"/>
      <c r="KEU82" s="286"/>
      <c r="KEV82" s="286"/>
      <c r="KEW82" s="286"/>
      <c r="KEX82" s="286"/>
      <c r="KEY82" s="163"/>
      <c r="KEZ82" s="154"/>
      <c r="KFA82" s="287"/>
      <c r="KFB82" s="287"/>
      <c r="KFC82" s="285"/>
      <c r="KFD82" s="287"/>
      <c r="KFE82" s="287"/>
      <c r="KFF82" s="285"/>
      <c r="KFG82" s="287"/>
      <c r="KFH82" s="287"/>
      <c r="KFI82" s="285"/>
      <c r="KFJ82" s="287"/>
      <c r="KFK82" s="287"/>
      <c r="KFL82" s="285"/>
      <c r="KFM82" s="287"/>
      <c r="KFN82" s="287"/>
      <c r="KFO82" s="285"/>
      <c r="KFP82" s="287"/>
      <c r="KFQ82" s="287"/>
      <c r="KFR82" s="285"/>
      <c r="KFS82" s="287"/>
      <c r="KFT82" s="287"/>
      <c r="KFU82" s="285"/>
      <c r="KFV82" s="287"/>
      <c r="KFW82" s="287"/>
      <c r="KFX82" s="285"/>
      <c r="KFY82" s="287"/>
      <c r="KFZ82" s="287"/>
      <c r="KGA82" s="285"/>
      <c r="KGB82" s="287"/>
      <c r="KGC82" s="287"/>
      <c r="KGD82" s="285"/>
      <c r="KGE82" s="287"/>
      <c r="KGF82" s="287"/>
      <c r="KGG82" s="285"/>
      <c r="KGH82" s="287"/>
      <c r="KGI82" s="287"/>
      <c r="KGJ82" s="285"/>
      <c r="KGK82" s="287"/>
      <c r="KGL82" s="287"/>
      <c r="KGM82" s="285"/>
      <c r="KGN82" s="287"/>
      <c r="KGO82" s="287"/>
      <c r="KGP82" s="285"/>
      <c r="KGQ82" s="287"/>
      <c r="KGR82" s="287"/>
      <c r="KGS82" s="285"/>
      <c r="KGT82" s="287"/>
      <c r="KGU82" s="287"/>
      <c r="KGV82" s="285"/>
      <c r="KGW82" s="287"/>
      <c r="KGX82" s="287"/>
      <c r="KGY82" s="285"/>
      <c r="KGZ82" s="287"/>
      <c r="KHA82" s="287"/>
      <c r="KHB82" s="285"/>
      <c r="KHC82" s="287"/>
      <c r="KHD82" s="287"/>
      <c r="KHE82" s="285"/>
      <c r="KHF82" s="287"/>
      <c r="KHG82" s="287"/>
      <c r="KHH82" s="285"/>
      <c r="KHI82" s="287"/>
      <c r="KHJ82" s="287"/>
      <c r="KHK82" s="285"/>
      <c r="KHL82" s="286"/>
      <c r="KHM82" s="286"/>
      <c r="KHN82" s="286"/>
      <c r="KHO82" s="287"/>
      <c r="KHP82" s="287"/>
      <c r="KHQ82" s="285"/>
      <c r="KHR82" s="286"/>
      <c r="KHS82" s="286"/>
      <c r="KHT82" s="286"/>
      <c r="KHU82" s="287"/>
      <c r="KHV82" s="287"/>
      <c r="KHW82" s="285"/>
      <c r="KHX82" s="287"/>
      <c r="KHY82" s="287"/>
      <c r="KHZ82" s="285"/>
      <c r="KIA82" s="286"/>
      <c r="KIB82" s="286"/>
      <c r="KIC82" s="286"/>
      <c r="KID82" s="286"/>
      <c r="KIE82" s="286"/>
      <c r="KIF82" s="286"/>
      <c r="KIG82" s="163"/>
      <c r="KIH82" s="154"/>
      <c r="KII82" s="287"/>
      <c r="KIJ82" s="287"/>
      <c r="KIK82" s="285"/>
      <c r="KIL82" s="287"/>
      <c r="KIM82" s="287"/>
      <c r="KIN82" s="285"/>
      <c r="KIO82" s="287"/>
      <c r="KIP82" s="287"/>
      <c r="KIQ82" s="285"/>
      <c r="KIR82" s="287"/>
      <c r="KIS82" s="287"/>
      <c r="KIT82" s="285"/>
      <c r="KIU82" s="287"/>
      <c r="KIV82" s="287"/>
      <c r="KIW82" s="285"/>
      <c r="KIX82" s="287"/>
      <c r="KIY82" s="287"/>
      <c r="KIZ82" s="285"/>
      <c r="KJA82" s="287"/>
      <c r="KJB82" s="287"/>
      <c r="KJC82" s="285"/>
      <c r="KJD82" s="287"/>
      <c r="KJE82" s="287"/>
      <c r="KJF82" s="285"/>
      <c r="KJG82" s="287"/>
      <c r="KJH82" s="287"/>
      <c r="KJI82" s="285"/>
      <c r="KJJ82" s="287"/>
      <c r="KJK82" s="287"/>
      <c r="KJL82" s="285"/>
      <c r="KJM82" s="287"/>
      <c r="KJN82" s="287"/>
      <c r="KJO82" s="285"/>
      <c r="KJP82" s="287"/>
      <c r="KJQ82" s="287"/>
      <c r="KJR82" s="285"/>
      <c r="KJS82" s="287"/>
      <c r="KJT82" s="287"/>
      <c r="KJU82" s="285"/>
      <c r="KJV82" s="287"/>
      <c r="KJW82" s="287"/>
      <c r="KJX82" s="285"/>
      <c r="KJY82" s="287"/>
      <c r="KJZ82" s="287"/>
      <c r="KKA82" s="285"/>
      <c r="KKB82" s="287"/>
      <c r="KKC82" s="287"/>
      <c r="KKD82" s="285"/>
      <c r="KKE82" s="287"/>
      <c r="KKF82" s="287"/>
      <c r="KKG82" s="285"/>
      <c r="KKH82" s="287"/>
      <c r="KKI82" s="287"/>
      <c r="KKJ82" s="285"/>
      <c r="KKK82" s="287"/>
      <c r="KKL82" s="287"/>
      <c r="KKM82" s="285"/>
      <c r="KKN82" s="287"/>
      <c r="KKO82" s="287"/>
      <c r="KKP82" s="285"/>
      <c r="KKQ82" s="287"/>
      <c r="KKR82" s="287"/>
      <c r="KKS82" s="285"/>
      <c r="KKT82" s="286"/>
      <c r="KKU82" s="286"/>
      <c r="KKV82" s="286"/>
      <c r="KKW82" s="287"/>
      <c r="KKX82" s="287"/>
      <c r="KKY82" s="285"/>
      <c r="KKZ82" s="286"/>
      <c r="KLA82" s="286"/>
      <c r="KLB82" s="286"/>
      <c r="KLC82" s="287"/>
      <c r="KLD82" s="287"/>
      <c r="KLE82" s="285"/>
      <c r="KLF82" s="287"/>
      <c r="KLG82" s="287"/>
      <c r="KLH82" s="285"/>
      <c r="KLI82" s="286"/>
      <c r="KLJ82" s="286"/>
      <c r="KLK82" s="286"/>
      <c r="KLL82" s="286"/>
      <c r="KLM82" s="286"/>
      <c r="KLN82" s="286"/>
      <c r="KLO82" s="163"/>
      <c r="KLP82" s="154"/>
      <c r="KLQ82" s="287"/>
      <c r="KLR82" s="287"/>
      <c r="KLS82" s="285"/>
      <c r="KLT82" s="287"/>
      <c r="KLU82" s="287"/>
      <c r="KLV82" s="285"/>
      <c r="KLW82" s="287"/>
      <c r="KLX82" s="287"/>
      <c r="KLY82" s="285"/>
      <c r="KLZ82" s="287"/>
      <c r="KMA82" s="287"/>
      <c r="KMB82" s="285"/>
      <c r="KMC82" s="287"/>
      <c r="KMD82" s="287"/>
      <c r="KME82" s="285"/>
      <c r="KMF82" s="287"/>
      <c r="KMG82" s="287"/>
      <c r="KMH82" s="285"/>
      <c r="KMI82" s="287"/>
      <c r="KMJ82" s="287"/>
      <c r="KMK82" s="285"/>
      <c r="KML82" s="287"/>
      <c r="KMM82" s="287"/>
      <c r="KMN82" s="285"/>
      <c r="KMO82" s="287"/>
      <c r="KMP82" s="287"/>
      <c r="KMQ82" s="285"/>
      <c r="KMR82" s="287"/>
      <c r="KMS82" s="287"/>
      <c r="KMT82" s="285"/>
      <c r="KMU82" s="287"/>
      <c r="KMV82" s="287"/>
      <c r="KMW82" s="285"/>
      <c r="KMX82" s="287"/>
      <c r="KMY82" s="287"/>
      <c r="KMZ82" s="285"/>
      <c r="KNA82" s="287"/>
      <c r="KNB82" s="287"/>
      <c r="KNC82" s="285"/>
      <c r="KND82" s="287"/>
      <c r="KNE82" s="287"/>
      <c r="KNF82" s="285"/>
      <c r="KNG82" s="287"/>
      <c r="KNH82" s="287"/>
      <c r="KNI82" s="285"/>
      <c r="KNJ82" s="287"/>
      <c r="KNK82" s="287"/>
      <c r="KNL82" s="285"/>
      <c r="KNM82" s="287"/>
      <c r="KNN82" s="287"/>
      <c r="KNO82" s="285"/>
      <c r="KNP82" s="287"/>
      <c r="KNQ82" s="287"/>
      <c r="KNR82" s="285"/>
      <c r="KNS82" s="287"/>
      <c r="KNT82" s="287"/>
      <c r="KNU82" s="285"/>
      <c r="KNV82" s="287"/>
      <c r="KNW82" s="287"/>
      <c r="KNX82" s="285"/>
      <c r="KNY82" s="287"/>
      <c r="KNZ82" s="287"/>
      <c r="KOA82" s="285"/>
      <c r="KOB82" s="286"/>
      <c r="KOC82" s="286"/>
      <c r="KOD82" s="286"/>
      <c r="KOE82" s="287"/>
      <c r="KOF82" s="287"/>
      <c r="KOG82" s="285"/>
      <c r="KOH82" s="286"/>
      <c r="KOI82" s="286"/>
      <c r="KOJ82" s="286"/>
      <c r="KOK82" s="287"/>
      <c r="KOL82" s="287"/>
      <c r="KOM82" s="285"/>
      <c r="KON82" s="287"/>
      <c r="KOO82" s="287"/>
      <c r="KOP82" s="285"/>
      <c r="KOQ82" s="286"/>
      <c r="KOR82" s="286"/>
      <c r="KOS82" s="286"/>
      <c r="KOT82" s="286"/>
      <c r="KOU82" s="286"/>
      <c r="KOV82" s="286"/>
      <c r="KOW82" s="163"/>
      <c r="KOX82" s="154"/>
      <c r="KOY82" s="287"/>
      <c r="KOZ82" s="287"/>
      <c r="KPA82" s="285"/>
      <c r="KPB82" s="287"/>
      <c r="KPC82" s="287"/>
      <c r="KPD82" s="285"/>
      <c r="KPE82" s="287"/>
      <c r="KPF82" s="287"/>
      <c r="KPG82" s="285"/>
      <c r="KPH82" s="287"/>
      <c r="KPI82" s="287"/>
      <c r="KPJ82" s="285"/>
      <c r="KPK82" s="287"/>
      <c r="KPL82" s="287"/>
      <c r="KPM82" s="285"/>
      <c r="KPN82" s="287"/>
      <c r="KPO82" s="287"/>
      <c r="KPP82" s="285"/>
      <c r="KPQ82" s="287"/>
      <c r="KPR82" s="287"/>
      <c r="KPS82" s="285"/>
      <c r="KPT82" s="287"/>
      <c r="KPU82" s="287"/>
      <c r="KPV82" s="285"/>
      <c r="KPW82" s="287"/>
      <c r="KPX82" s="287"/>
      <c r="KPY82" s="285"/>
      <c r="KPZ82" s="287"/>
      <c r="KQA82" s="287"/>
      <c r="KQB82" s="285"/>
      <c r="KQC82" s="287"/>
      <c r="KQD82" s="287"/>
      <c r="KQE82" s="285"/>
      <c r="KQF82" s="287"/>
      <c r="KQG82" s="287"/>
      <c r="KQH82" s="285"/>
      <c r="KQI82" s="287"/>
      <c r="KQJ82" s="287"/>
      <c r="KQK82" s="285"/>
      <c r="KQL82" s="287"/>
      <c r="KQM82" s="287"/>
      <c r="KQN82" s="285"/>
      <c r="KQO82" s="287"/>
      <c r="KQP82" s="287"/>
      <c r="KQQ82" s="285"/>
      <c r="KQR82" s="287"/>
      <c r="KQS82" s="287"/>
      <c r="KQT82" s="285"/>
      <c r="KQU82" s="287"/>
      <c r="KQV82" s="287"/>
      <c r="KQW82" s="285"/>
      <c r="KQX82" s="287"/>
      <c r="KQY82" s="287"/>
      <c r="KQZ82" s="285"/>
      <c r="KRA82" s="287"/>
      <c r="KRB82" s="287"/>
      <c r="KRC82" s="285"/>
      <c r="KRD82" s="287"/>
      <c r="KRE82" s="287"/>
      <c r="KRF82" s="285"/>
      <c r="KRG82" s="287"/>
      <c r="KRH82" s="287"/>
      <c r="KRI82" s="285"/>
      <c r="KRJ82" s="286"/>
      <c r="KRK82" s="286"/>
      <c r="KRL82" s="286"/>
      <c r="KRM82" s="287"/>
      <c r="KRN82" s="287"/>
      <c r="KRO82" s="285"/>
      <c r="KRP82" s="286"/>
      <c r="KRQ82" s="286"/>
      <c r="KRR82" s="286"/>
      <c r="KRS82" s="287"/>
      <c r="KRT82" s="287"/>
      <c r="KRU82" s="285"/>
      <c r="KRV82" s="287"/>
      <c r="KRW82" s="287"/>
      <c r="KRX82" s="285"/>
      <c r="KRY82" s="286"/>
      <c r="KRZ82" s="286"/>
      <c r="KSA82" s="286"/>
      <c r="KSB82" s="286"/>
      <c r="KSC82" s="286"/>
      <c r="KSD82" s="286"/>
      <c r="KSE82" s="163"/>
      <c r="KSF82" s="154"/>
      <c r="KSG82" s="287"/>
      <c r="KSH82" s="287"/>
      <c r="KSI82" s="285"/>
      <c r="KSJ82" s="287"/>
      <c r="KSK82" s="287"/>
      <c r="KSL82" s="285"/>
      <c r="KSM82" s="287"/>
      <c r="KSN82" s="287"/>
      <c r="KSO82" s="285"/>
      <c r="KSP82" s="287"/>
      <c r="KSQ82" s="287"/>
      <c r="KSR82" s="285"/>
      <c r="KSS82" s="287"/>
      <c r="KST82" s="287"/>
      <c r="KSU82" s="285"/>
      <c r="KSV82" s="287"/>
      <c r="KSW82" s="287"/>
      <c r="KSX82" s="285"/>
      <c r="KSY82" s="287"/>
      <c r="KSZ82" s="287"/>
      <c r="KTA82" s="285"/>
      <c r="KTB82" s="287"/>
      <c r="KTC82" s="287"/>
      <c r="KTD82" s="285"/>
      <c r="KTE82" s="287"/>
      <c r="KTF82" s="287"/>
      <c r="KTG82" s="285"/>
      <c r="KTH82" s="287"/>
      <c r="KTI82" s="287"/>
      <c r="KTJ82" s="285"/>
      <c r="KTK82" s="287"/>
      <c r="KTL82" s="287"/>
      <c r="KTM82" s="285"/>
      <c r="KTN82" s="287"/>
      <c r="KTO82" s="287"/>
      <c r="KTP82" s="285"/>
      <c r="KTQ82" s="287"/>
      <c r="KTR82" s="287"/>
      <c r="KTS82" s="285"/>
      <c r="KTT82" s="287"/>
      <c r="KTU82" s="287"/>
      <c r="KTV82" s="285"/>
      <c r="KTW82" s="287"/>
      <c r="KTX82" s="287"/>
      <c r="KTY82" s="285"/>
      <c r="KTZ82" s="287"/>
      <c r="KUA82" s="287"/>
      <c r="KUB82" s="285"/>
      <c r="KUC82" s="287"/>
      <c r="KUD82" s="287"/>
      <c r="KUE82" s="285"/>
      <c r="KUF82" s="287"/>
      <c r="KUG82" s="287"/>
      <c r="KUH82" s="285"/>
      <c r="KUI82" s="287"/>
      <c r="KUJ82" s="287"/>
      <c r="KUK82" s="285"/>
      <c r="KUL82" s="287"/>
      <c r="KUM82" s="287"/>
      <c r="KUN82" s="285"/>
      <c r="KUO82" s="287"/>
      <c r="KUP82" s="287"/>
      <c r="KUQ82" s="285"/>
      <c r="KUR82" s="286"/>
      <c r="KUS82" s="286"/>
      <c r="KUT82" s="286"/>
      <c r="KUU82" s="287"/>
      <c r="KUV82" s="287"/>
      <c r="KUW82" s="285"/>
      <c r="KUX82" s="286"/>
      <c r="KUY82" s="286"/>
      <c r="KUZ82" s="286"/>
      <c r="KVA82" s="287"/>
      <c r="KVB82" s="287"/>
      <c r="KVC82" s="285"/>
      <c r="KVD82" s="287"/>
      <c r="KVE82" s="287"/>
      <c r="KVF82" s="285"/>
      <c r="KVG82" s="286"/>
      <c r="KVH82" s="286"/>
      <c r="KVI82" s="286"/>
      <c r="KVJ82" s="286"/>
      <c r="KVK82" s="286"/>
      <c r="KVL82" s="286"/>
      <c r="KVM82" s="163"/>
      <c r="KVN82" s="154"/>
      <c r="KVO82" s="287"/>
      <c r="KVP82" s="287"/>
      <c r="KVQ82" s="285"/>
      <c r="KVR82" s="287"/>
      <c r="KVS82" s="287"/>
      <c r="KVT82" s="285"/>
      <c r="KVU82" s="287"/>
      <c r="KVV82" s="287"/>
      <c r="KVW82" s="285"/>
      <c r="KVX82" s="287"/>
      <c r="KVY82" s="287"/>
      <c r="KVZ82" s="285"/>
      <c r="KWA82" s="287"/>
      <c r="KWB82" s="287"/>
      <c r="KWC82" s="285"/>
      <c r="KWD82" s="287"/>
      <c r="KWE82" s="287"/>
      <c r="KWF82" s="285"/>
      <c r="KWG82" s="287"/>
      <c r="KWH82" s="287"/>
      <c r="KWI82" s="285"/>
      <c r="KWJ82" s="287"/>
      <c r="KWK82" s="287"/>
      <c r="KWL82" s="285"/>
      <c r="KWM82" s="287"/>
      <c r="KWN82" s="287"/>
      <c r="KWO82" s="285"/>
      <c r="KWP82" s="287"/>
      <c r="KWQ82" s="287"/>
      <c r="KWR82" s="285"/>
      <c r="KWS82" s="287"/>
      <c r="KWT82" s="287"/>
      <c r="KWU82" s="285"/>
      <c r="KWV82" s="287"/>
      <c r="KWW82" s="287"/>
      <c r="KWX82" s="285"/>
      <c r="KWY82" s="287"/>
      <c r="KWZ82" s="287"/>
      <c r="KXA82" s="285"/>
      <c r="KXB82" s="287"/>
      <c r="KXC82" s="287"/>
      <c r="KXD82" s="285"/>
      <c r="KXE82" s="287"/>
      <c r="KXF82" s="287"/>
      <c r="KXG82" s="285"/>
      <c r="KXH82" s="287"/>
      <c r="KXI82" s="287"/>
      <c r="KXJ82" s="285"/>
      <c r="KXK82" s="287"/>
      <c r="KXL82" s="287"/>
      <c r="KXM82" s="285"/>
      <c r="KXN82" s="287"/>
      <c r="KXO82" s="287"/>
      <c r="KXP82" s="285"/>
      <c r="KXQ82" s="287"/>
      <c r="KXR82" s="287"/>
      <c r="KXS82" s="285"/>
      <c r="KXT82" s="287"/>
      <c r="KXU82" s="287"/>
      <c r="KXV82" s="285"/>
      <c r="KXW82" s="287"/>
      <c r="KXX82" s="287"/>
      <c r="KXY82" s="285"/>
      <c r="KXZ82" s="286"/>
      <c r="KYA82" s="286"/>
      <c r="KYB82" s="286"/>
      <c r="KYC82" s="287"/>
      <c r="KYD82" s="287"/>
      <c r="KYE82" s="285"/>
      <c r="KYF82" s="286"/>
      <c r="KYG82" s="286"/>
      <c r="KYH82" s="286"/>
      <c r="KYI82" s="287"/>
      <c r="KYJ82" s="287"/>
      <c r="KYK82" s="285"/>
      <c r="KYL82" s="287"/>
      <c r="KYM82" s="287"/>
      <c r="KYN82" s="285"/>
      <c r="KYO82" s="286"/>
      <c r="KYP82" s="286"/>
      <c r="KYQ82" s="286"/>
      <c r="KYR82" s="286"/>
      <c r="KYS82" s="286"/>
      <c r="KYT82" s="286"/>
      <c r="KYU82" s="163"/>
      <c r="KYV82" s="154"/>
      <c r="KYW82" s="287"/>
      <c r="KYX82" s="287"/>
      <c r="KYY82" s="285"/>
      <c r="KYZ82" s="287"/>
      <c r="KZA82" s="287"/>
      <c r="KZB82" s="285"/>
      <c r="KZC82" s="287"/>
      <c r="KZD82" s="287"/>
      <c r="KZE82" s="285"/>
      <c r="KZF82" s="287"/>
      <c r="KZG82" s="287"/>
      <c r="KZH82" s="285"/>
      <c r="KZI82" s="287"/>
      <c r="KZJ82" s="287"/>
      <c r="KZK82" s="285"/>
      <c r="KZL82" s="287"/>
      <c r="KZM82" s="287"/>
      <c r="KZN82" s="285"/>
      <c r="KZO82" s="287"/>
      <c r="KZP82" s="287"/>
      <c r="KZQ82" s="285"/>
      <c r="KZR82" s="287"/>
      <c r="KZS82" s="287"/>
      <c r="KZT82" s="285"/>
      <c r="KZU82" s="287"/>
      <c r="KZV82" s="287"/>
      <c r="KZW82" s="285"/>
      <c r="KZX82" s="287"/>
      <c r="KZY82" s="287"/>
      <c r="KZZ82" s="285"/>
      <c r="LAA82" s="287"/>
      <c r="LAB82" s="287"/>
      <c r="LAC82" s="285"/>
      <c r="LAD82" s="287"/>
      <c r="LAE82" s="287"/>
      <c r="LAF82" s="285"/>
      <c r="LAG82" s="287"/>
      <c r="LAH82" s="287"/>
      <c r="LAI82" s="285"/>
      <c r="LAJ82" s="287"/>
      <c r="LAK82" s="287"/>
      <c r="LAL82" s="285"/>
      <c r="LAM82" s="287"/>
      <c r="LAN82" s="287"/>
      <c r="LAO82" s="285"/>
      <c r="LAP82" s="287"/>
      <c r="LAQ82" s="287"/>
      <c r="LAR82" s="285"/>
      <c r="LAS82" s="287"/>
      <c r="LAT82" s="287"/>
      <c r="LAU82" s="285"/>
      <c r="LAV82" s="287"/>
      <c r="LAW82" s="287"/>
      <c r="LAX82" s="285"/>
      <c r="LAY82" s="287"/>
      <c r="LAZ82" s="287"/>
      <c r="LBA82" s="285"/>
      <c r="LBB82" s="287"/>
      <c r="LBC82" s="287"/>
      <c r="LBD82" s="285"/>
      <c r="LBE82" s="287"/>
      <c r="LBF82" s="287"/>
      <c r="LBG82" s="285"/>
      <c r="LBH82" s="286"/>
      <c r="LBI82" s="286"/>
      <c r="LBJ82" s="286"/>
      <c r="LBK82" s="287"/>
      <c r="LBL82" s="287"/>
      <c r="LBM82" s="285"/>
      <c r="LBN82" s="286"/>
      <c r="LBO82" s="286"/>
      <c r="LBP82" s="286"/>
      <c r="LBQ82" s="287"/>
      <c r="LBR82" s="287"/>
      <c r="LBS82" s="285"/>
      <c r="LBT82" s="287"/>
      <c r="LBU82" s="287"/>
      <c r="LBV82" s="285"/>
      <c r="LBW82" s="286"/>
      <c r="LBX82" s="286"/>
      <c r="LBY82" s="286"/>
      <c r="LBZ82" s="286"/>
      <c r="LCA82" s="286"/>
      <c r="LCB82" s="286"/>
      <c r="LCC82" s="163"/>
      <c r="LCD82" s="154"/>
      <c r="LCE82" s="287"/>
      <c r="LCF82" s="287"/>
      <c r="LCG82" s="285"/>
      <c r="LCH82" s="287"/>
      <c r="LCI82" s="287"/>
      <c r="LCJ82" s="285"/>
      <c r="LCK82" s="287"/>
      <c r="LCL82" s="287"/>
      <c r="LCM82" s="285"/>
      <c r="LCN82" s="287"/>
      <c r="LCO82" s="287"/>
      <c r="LCP82" s="285"/>
      <c r="LCQ82" s="287"/>
      <c r="LCR82" s="287"/>
      <c r="LCS82" s="285"/>
      <c r="LCT82" s="287"/>
      <c r="LCU82" s="287"/>
      <c r="LCV82" s="285"/>
      <c r="LCW82" s="287"/>
      <c r="LCX82" s="287"/>
      <c r="LCY82" s="285"/>
      <c r="LCZ82" s="287"/>
      <c r="LDA82" s="287"/>
      <c r="LDB82" s="285"/>
      <c r="LDC82" s="287"/>
      <c r="LDD82" s="287"/>
      <c r="LDE82" s="285"/>
      <c r="LDF82" s="287"/>
      <c r="LDG82" s="287"/>
      <c r="LDH82" s="285"/>
      <c r="LDI82" s="287"/>
      <c r="LDJ82" s="287"/>
      <c r="LDK82" s="285"/>
      <c r="LDL82" s="287"/>
      <c r="LDM82" s="287"/>
      <c r="LDN82" s="285"/>
      <c r="LDO82" s="287"/>
      <c r="LDP82" s="287"/>
      <c r="LDQ82" s="285"/>
      <c r="LDR82" s="287"/>
      <c r="LDS82" s="287"/>
      <c r="LDT82" s="285"/>
      <c r="LDU82" s="287"/>
      <c r="LDV82" s="287"/>
      <c r="LDW82" s="285"/>
      <c r="LDX82" s="287"/>
      <c r="LDY82" s="287"/>
      <c r="LDZ82" s="285"/>
      <c r="LEA82" s="287"/>
      <c r="LEB82" s="287"/>
      <c r="LEC82" s="285"/>
      <c r="LED82" s="287"/>
      <c r="LEE82" s="287"/>
      <c r="LEF82" s="285"/>
      <c r="LEG82" s="287"/>
      <c r="LEH82" s="287"/>
      <c r="LEI82" s="285"/>
      <c r="LEJ82" s="287"/>
      <c r="LEK82" s="287"/>
      <c r="LEL82" s="285"/>
      <c r="LEM82" s="287"/>
      <c r="LEN82" s="287"/>
      <c r="LEO82" s="285"/>
      <c r="LEP82" s="286"/>
      <c r="LEQ82" s="286"/>
      <c r="LER82" s="286"/>
      <c r="LES82" s="287"/>
      <c r="LET82" s="287"/>
      <c r="LEU82" s="285"/>
      <c r="LEV82" s="286"/>
      <c r="LEW82" s="286"/>
      <c r="LEX82" s="286"/>
      <c r="LEY82" s="287"/>
      <c r="LEZ82" s="287"/>
      <c r="LFA82" s="285"/>
      <c r="LFB82" s="287"/>
      <c r="LFC82" s="287"/>
      <c r="LFD82" s="285"/>
      <c r="LFE82" s="286"/>
      <c r="LFF82" s="286"/>
      <c r="LFG82" s="286"/>
      <c r="LFH82" s="286"/>
      <c r="LFI82" s="286"/>
      <c r="LFJ82" s="286"/>
      <c r="LFK82" s="163"/>
      <c r="LFL82" s="154"/>
      <c r="LFM82" s="287"/>
      <c r="LFN82" s="287"/>
      <c r="LFO82" s="285"/>
      <c r="LFP82" s="287"/>
      <c r="LFQ82" s="287"/>
      <c r="LFR82" s="285"/>
      <c r="LFS82" s="287"/>
      <c r="LFT82" s="287"/>
      <c r="LFU82" s="285"/>
      <c r="LFV82" s="287"/>
      <c r="LFW82" s="287"/>
      <c r="LFX82" s="285"/>
      <c r="LFY82" s="287"/>
      <c r="LFZ82" s="287"/>
      <c r="LGA82" s="285"/>
      <c r="LGB82" s="287"/>
      <c r="LGC82" s="287"/>
      <c r="LGD82" s="285"/>
      <c r="LGE82" s="287"/>
      <c r="LGF82" s="287"/>
      <c r="LGG82" s="285"/>
      <c r="LGH82" s="287"/>
      <c r="LGI82" s="287"/>
      <c r="LGJ82" s="285"/>
      <c r="LGK82" s="287"/>
      <c r="LGL82" s="287"/>
      <c r="LGM82" s="285"/>
      <c r="LGN82" s="287"/>
      <c r="LGO82" s="287"/>
      <c r="LGP82" s="285"/>
      <c r="LGQ82" s="287"/>
      <c r="LGR82" s="287"/>
      <c r="LGS82" s="285"/>
      <c r="LGT82" s="287"/>
      <c r="LGU82" s="287"/>
      <c r="LGV82" s="285"/>
      <c r="LGW82" s="287"/>
      <c r="LGX82" s="287"/>
      <c r="LGY82" s="285"/>
      <c r="LGZ82" s="287"/>
      <c r="LHA82" s="287"/>
      <c r="LHB82" s="285"/>
      <c r="LHC82" s="287"/>
      <c r="LHD82" s="287"/>
      <c r="LHE82" s="285"/>
      <c r="LHF82" s="287"/>
      <c r="LHG82" s="287"/>
      <c r="LHH82" s="285"/>
      <c r="LHI82" s="287"/>
      <c r="LHJ82" s="287"/>
      <c r="LHK82" s="285"/>
      <c r="LHL82" s="287"/>
      <c r="LHM82" s="287"/>
      <c r="LHN82" s="285"/>
      <c r="LHO82" s="287"/>
      <c r="LHP82" s="287"/>
      <c r="LHQ82" s="285"/>
      <c r="LHR82" s="287"/>
      <c r="LHS82" s="287"/>
      <c r="LHT82" s="285"/>
      <c r="LHU82" s="287"/>
      <c r="LHV82" s="287"/>
      <c r="LHW82" s="285"/>
      <c r="LHX82" s="286"/>
      <c r="LHY82" s="286"/>
      <c r="LHZ82" s="286"/>
      <c r="LIA82" s="287"/>
      <c r="LIB82" s="287"/>
      <c r="LIC82" s="285"/>
      <c r="LID82" s="286"/>
      <c r="LIE82" s="286"/>
      <c r="LIF82" s="286"/>
      <c r="LIG82" s="287"/>
      <c r="LIH82" s="287"/>
      <c r="LII82" s="285"/>
      <c r="LIJ82" s="287"/>
      <c r="LIK82" s="287"/>
      <c r="LIL82" s="285"/>
      <c r="LIM82" s="286"/>
      <c r="LIN82" s="286"/>
      <c r="LIO82" s="286"/>
      <c r="LIP82" s="286"/>
      <c r="LIQ82" s="286"/>
      <c r="LIR82" s="286"/>
      <c r="LIS82" s="163"/>
      <c r="LIT82" s="154"/>
      <c r="LIU82" s="287"/>
      <c r="LIV82" s="287"/>
      <c r="LIW82" s="285"/>
      <c r="LIX82" s="287"/>
      <c r="LIY82" s="287"/>
      <c r="LIZ82" s="285"/>
      <c r="LJA82" s="287"/>
      <c r="LJB82" s="287"/>
      <c r="LJC82" s="285"/>
      <c r="LJD82" s="287"/>
      <c r="LJE82" s="287"/>
      <c r="LJF82" s="285"/>
      <c r="LJG82" s="287"/>
      <c r="LJH82" s="287"/>
      <c r="LJI82" s="285"/>
      <c r="LJJ82" s="287"/>
      <c r="LJK82" s="287"/>
      <c r="LJL82" s="285"/>
      <c r="LJM82" s="287"/>
      <c r="LJN82" s="287"/>
      <c r="LJO82" s="285"/>
      <c r="LJP82" s="287"/>
      <c r="LJQ82" s="287"/>
      <c r="LJR82" s="285"/>
      <c r="LJS82" s="287"/>
      <c r="LJT82" s="287"/>
      <c r="LJU82" s="285"/>
      <c r="LJV82" s="287"/>
      <c r="LJW82" s="287"/>
      <c r="LJX82" s="285"/>
      <c r="LJY82" s="287"/>
      <c r="LJZ82" s="287"/>
      <c r="LKA82" s="285"/>
      <c r="LKB82" s="287"/>
      <c r="LKC82" s="287"/>
      <c r="LKD82" s="285"/>
      <c r="LKE82" s="287"/>
      <c r="LKF82" s="287"/>
      <c r="LKG82" s="285"/>
      <c r="LKH82" s="287"/>
      <c r="LKI82" s="287"/>
      <c r="LKJ82" s="285"/>
      <c r="LKK82" s="287"/>
      <c r="LKL82" s="287"/>
      <c r="LKM82" s="285"/>
      <c r="LKN82" s="287"/>
      <c r="LKO82" s="287"/>
      <c r="LKP82" s="285"/>
      <c r="LKQ82" s="287"/>
      <c r="LKR82" s="287"/>
      <c r="LKS82" s="285"/>
      <c r="LKT82" s="287"/>
      <c r="LKU82" s="287"/>
      <c r="LKV82" s="285"/>
      <c r="LKW82" s="287"/>
      <c r="LKX82" s="287"/>
      <c r="LKY82" s="285"/>
      <c r="LKZ82" s="287"/>
      <c r="LLA82" s="287"/>
      <c r="LLB82" s="285"/>
      <c r="LLC82" s="287"/>
      <c r="LLD82" s="287"/>
      <c r="LLE82" s="285"/>
      <c r="LLF82" s="286"/>
      <c r="LLG82" s="286"/>
      <c r="LLH82" s="286"/>
      <c r="LLI82" s="287"/>
      <c r="LLJ82" s="287"/>
      <c r="LLK82" s="285"/>
      <c r="LLL82" s="286"/>
      <c r="LLM82" s="286"/>
      <c r="LLN82" s="286"/>
      <c r="LLO82" s="287"/>
      <c r="LLP82" s="287"/>
      <c r="LLQ82" s="285"/>
      <c r="LLR82" s="287"/>
      <c r="LLS82" s="287"/>
      <c r="LLT82" s="285"/>
      <c r="LLU82" s="286"/>
      <c r="LLV82" s="286"/>
      <c r="LLW82" s="286"/>
      <c r="LLX82" s="286"/>
      <c r="LLY82" s="286"/>
      <c r="LLZ82" s="286"/>
      <c r="LMA82" s="163"/>
      <c r="LMB82" s="154"/>
      <c r="LMC82" s="287"/>
      <c r="LMD82" s="287"/>
      <c r="LME82" s="285"/>
      <c r="LMF82" s="287"/>
      <c r="LMG82" s="287"/>
      <c r="LMH82" s="285"/>
      <c r="LMI82" s="287"/>
      <c r="LMJ82" s="287"/>
      <c r="LMK82" s="285"/>
      <c r="LML82" s="287"/>
      <c r="LMM82" s="287"/>
      <c r="LMN82" s="285"/>
      <c r="LMO82" s="287"/>
      <c r="LMP82" s="287"/>
      <c r="LMQ82" s="285"/>
      <c r="LMR82" s="287"/>
      <c r="LMS82" s="287"/>
      <c r="LMT82" s="285"/>
      <c r="LMU82" s="287"/>
      <c r="LMV82" s="287"/>
      <c r="LMW82" s="285"/>
      <c r="LMX82" s="287"/>
      <c r="LMY82" s="287"/>
      <c r="LMZ82" s="285"/>
      <c r="LNA82" s="287"/>
      <c r="LNB82" s="287"/>
      <c r="LNC82" s="285"/>
      <c r="LND82" s="287"/>
      <c r="LNE82" s="287"/>
      <c r="LNF82" s="285"/>
      <c r="LNG82" s="287"/>
      <c r="LNH82" s="287"/>
      <c r="LNI82" s="285"/>
      <c r="LNJ82" s="287"/>
      <c r="LNK82" s="287"/>
      <c r="LNL82" s="285"/>
      <c r="LNM82" s="287"/>
      <c r="LNN82" s="287"/>
      <c r="LNO82" s="285"/>
      <c r="LNP82" s="287"/>
      <c r="LNQ82" s="287"/>
      <c r="LNR82" s="285"/>
      <c r="LNS82" s="287"/>
      <c r="LNT82" s="287"/>
      <c r="LNU82" s="285"/>
      <c r="LNV82" s="287"/>
      <c r="LNW82" s="287"/>
      <c r="LNX82" s="285"/>
      <c r="LNY82" s="287"/>
      <c r="LNZ82" s="287"/>
      <c r="LOA82" s="285"/>
      <c r="LOB82" s="287"/>
      <c r="LOC82" s="287"/>
      <c r="LOD82" s="285"/>
      <c r="LOE82" s="287"/>
      <c r="LOF82" s="287"/>
      <c r="LOG82" s="285"/>
      <c r="LOH82" s="287"/>
      <c r="LOI82" s="287"/>
      <c r="LOJ82" s="285"/>
      <c r="LOK82" s="287"/>
      <c r="LOL82" s="287"/>
      <c r="LOM82" s="285"/>
      <c r="LON82" s="286"/>
      <c r="LOO82" s="286"/>
      <c r="LOP82" s="286"/>
      <c r="LOQ82" s="287"/>
      <c r="LOR82" s="287"/>
      <c r="LOS82" s="285"/>
      <c r="LOT82" s="286"/>
      <c r="LOU82" s="286"/>
      <c r="LOV82" s="286"/>
      <c r="LOW82" s="287"/>
      <c r="LOX82" s="287"/>
      <c r="LOY82" s="285"/>
      <c r="LOZ82" s="287"/>
      <c r="LPA82" s="287"/>
      <c r="LPB82" s="285"/>
      <c r="LPC82" s="286"/>
      <c r="LPD82" s="286"/>
      <c r="LPE82" s="286"/>
      <c r="LPF82" s="286"/>
      <c r="LPG82" s="286"/>
      <c r="LPH82" s="286"/>
      <c r="LPI82" s="163"/>
      <c r="LPJ82" s="154"/>
      <c r="LPK82" s="287"/>
      <c r="LPL82" s="287"/>
      <c r="LPM82" s="285"/>
      <c r="LPN82" s="287"/>
      <c r="LPO82" s="287"/>
      <c r="LPP82" s="285"/>
      <c r="LPQ82" s="287"/>
      <c r="LPR82" s="287"/>
      <c r="LPS82" s="285"/>
      <c r="LPT82" s="287"/>
      <c r="LPU82" s="287"/>
      <c r="LPV82" s="285"/>
      <c r="LPW82" s="287"/>
      <c r="LPX82" s="287"/>
      <c r="LPY82" s="285"/>
      <c r="LPZ82" s="287"/>
      <c r="LQA82" s="287"/>
      <c r="LQB82" s="285"/>
      <c r="LQC82" s="287"/>
      <c r="LQD82" s="287"/>
      <c r="LQE82" s="285"/>
      <c r="LQF82" s="287"/>
      <c r="LQG82" s="287"/>
      <c r="LQH82" s="285"/>
      <c r="LQI82" s="287"/>
      <c r="LQJ82" s="287"/>
      <c r="LQK82" s="285"/>
      <c r="LQL82" s="287"/>
      <c r="LQM82" s="287"/>
      <c r="LQN82" s="285"/>
      <c r="LQO82" s="287"/>
      <c r="LQP82" s="287"/>
      <c r="LQQ82" s="285"/>
      <c r="LQR82" s="287"/>
      <c r="LQS82" s="287"/>
      <c r="LQT82" s="285"/>
      <c r="LQU82" s="287"/>
      <c r="LQV82" s="287"/>
      <c r="LQW82" s="285"/>
      <c r="LQX82" s="287"/>
      <c r="LQY82" s="287"/>
      <c r="LQZ82" s="285"/>
      <c r="LRA82" s="287"/>
      <c r="LRB82" s="287"/>
      <c r="LRC82" s="285"/>
      <c r="LRD82" s="287"/>
      <c r="LRE82" s="287"/>
      <c r="LRF82" s="285"/>
      <c r="LRG82" s="287"/>
      <c r="LRH82" s="287"/>
      <c r="LRI82" s="285"/>
      <c r="LRJ82" s="287"/>
      <c r="LRK82" s="287"/>
      <c r="LRL82" s="285"/>
      <c r="LRM82" s="287"/>
      <c r="LRN82" s="287"/>
      <c r="LRO82" s="285"/>
      <c r="LRP82" s="287"/>
      <c r="LRQ82" s="287"/>
      <c r="LRR82" s="285"/>
      <c r="LRS82" s="287"/>
      <c r="LRT82" s="287"/>
      <c r="LRU82" s="285"/>
      <c r="LRV82" s="286"/>
      <c r="LRW82" s="286"/>
      <c r="LRX82" s="286"/>
      <c r="LRY82" s="287"/>
      <c r="LRZ82" s="287"/>
      <c r="LSA82" s="285"/>
      <c r="LSB82" s="286"/>
      <c r="LSC82" s="286"/>
      <c r="LSD82" s="286"/>
      <c r="LSE82" s="287"/>
      <c r="LSF82" s="287"/>
      <c r="LSG82" s="285"/>
      <c r="LSH82" s="287"/>
      <c r="LSI82" s="287"/>
      <c r="LSJ82" s="285"/>
      <c r="LSK82" s="286"/>
      <c r="LSL82" s="286"/>
      <c r="LSM82" s="286"/>
      <c r="LSN82" s="286"/>
      <c r="LSO82" s="286"/>
      <c r="LSP82" s="286"/>
      <c r="LSQ82" s="163"/>
      <c r="LSR82" s="154"/>
      <c r="LSS82" s="287"/>
      <c r="LST82" s="287"/>
      <c r="LSU82" s="285"/>
      <c r="LSV82" s="287"/>
      <c r="LSW82" s="287"/>
      <c r="LSX82" s="285"/>
      <c r="LSY82" s="287"/>
      <c r="LSZ82" s="287"/>
      <c r="LTA82" s="285"/>
      <c r="LTB82" s="287"/>
      <c r="LTC82" s="287"/>
      <c r="LTD82" s="285"/>
      <c r="LTE82" s="287"/>
      <c r="LTF82" s="287"/>
      <c r="LTG82" s="285"/>
      <c r="LTH82" s="287"/>
      <c r="LTI82" s="287"/>
      <c r="LTJ82" s="285"/>
      <c r="LTK82" s="287"/>
      <c r="LTL82" s="287"/>
      <c r="LTM82" s="285"/>
      <c r="LTN82" s="287"/>
      <c r="LTO82" s="287"/>
      <c r="LTP82" s="285"/>
      <c r="LTQ82" s="287"/>
      <c r="LTR82" s="287"/>
      <c r="LTS82" s="285"/>
      <c r="LTT82" s="287"/>
      <c r="LTU82" s="287"/>
      <c r="LTV82" s="285"/>
      <c r="LTW82" s="287"/>
      <c r="LTX82" s="287"/>
      <c r="LTY82" s="285"/>
      <c r="LTZ82" s="287"/>
      <c r="LUA82" s="287"/>
      <c r="LUB82" s="285"/>
      <c r="LUC82" s="287"/>
      <c r="LUD82" s="287"/>
      <c r="LUE82" s="285"/>
      <c r="LUF82" s="287"/>
      <c r="LUG82" s="287"/>
      <c r="LUH82" s="285"/>
      <c r="LUI82" s="287"/>
      <c r="LUJ82" s="287"/>
      <c r="LUK82" s="285"/>
      <c r="LUL82" s="287"/>
      <c r="LUM82" s="287"/>
      <c r="LUN82" s="285"/>
      <c r="LUO82" s="287"/>
      <c r="LUP82" s="287"/>
      <c r="LUQ82" s="285"/>
      <c r="LUR82" s="287"/>
      <c r="LUS82" s="287"/>
      <c r="LUT82" s="285"/>
      <c r="LUU82" s="287"/>
      <c r="LUV82" s="287"/>
      <c r="LUW82" s="285"/>
      <c r="LUX82" s="287"/>
      <c r="LUY82" s="287"/>
      <c r="LUZ82" s="285"/>
      <c r="LVA82" s="287"/>
      <c r="LVB82" s="287"/>
      <c r="LVC82" s="285"/>
      <c r="LVD82" s="286"/>
      <c r="LVE82" s="286"/>
      <c r="LVF82" s="286"/>
      <c r="LVG82" s="287"/>
      <c r="LVH82" s="287"/>
      <c r="LVI82" s="285"/>
      <c r="LVJ82" s="286"/>
      <c r="LVK82" s="286"/>
      <c r="LVL82" s="286"/>
      <c r="LVM82" s="287"/>
      <c r="LVN82" s="287"/>
      <c r="LVO82" s="285"/>
      <c r="LVP82" s="287"/>
      <c r="LVQ82" s="287"/>
      <c r="LVR82" s="285"/>
      <c r="LVS82" s="286"/>
      <c r="LVT82" s="286"/>
      <c r="LVU82" s="286"/>
      <c r="LVV82" s="286"/>
      <c r="LVW82" s="286"/>
      <c r="LVX82" s="286"/>
      <c r="LVY82" s="163"/>
      <c r="LVZ82" s="154"/>
      <c r="LWA82" s="287"/>
      <c r="LWB82" s="287"/>
      <c r="LWC82" s="285"/>
      <c r="LWD82" s="287"/>
      <c r="LWE82" s="287"/>
      <c r="LWF82" s="285"/>
      <c r="LWG82" s="287"/>
      <c r="LWH82" s="287"/>
      <c r="LWI82" s="285"/>
      <c r="LWJ82" s="287"/>
      <c r="LWK82" s="287"/>
      <c r="LWL82" s="285"/>
      <c r="LWM82" s="287"/>
      <c r="LWN82" s="287"/>
      <c r="LWO82" s="285"/>
      <c r="LWP82" s="287"/>
      <c r="LWQ82" s="287"/>
      <c r="LWR82" s="285"/>
      <c r="LWS82" s="287"/>
      <c r="LWT82" s="287"/>
      <c r="LWU82" s="285"/>
      <c r="LWV82" s="287"/>
      <c r="LWW82" s="287"/>
      <c r="LWX82" s="285"/>
      <c r="LWY82" s="287"/>
      <c r="LWZ82" s="287"/>
      <c r="LXA82" s="285"/>
      <c r="LXB82" s="287"/>
      <c r="LXC82" s="287"/>
      <c r="LXD82" s="285"/>
      <c r="LXE82" s="287"/>
      <c r="LXF82" s="287"/>
      <c r="LXG82" s="285"/>
      <c r="LXH82" s="287"/>
      <c r="LXI82" s="287"/>
      <c r="LXJ82" s="285"/>
      <c r="LXK82" s="287"/>
      <c r="LXL82" s="287"/>
      <c r="LXM82" s="285"/>
      <c r="LXN82" s="287"/>
      <c r="LXO82" s="287"/>
      <c r="LXP82" s="285"/>
      <c r="LXQ82" s="287"/>
      <c r="LXR82" s="287"/>
      <c r="LXS82" s="285"/>
      <c r="LXT82" s="287"/>
      <c r="LXU82" s="287"/>
      <c r="LXV82" s="285"/>
      <c r="LXW82" s="287"/>
      <c r="LXX82" s="287"/>
      <c r="LXY82" s="285"/>
      <c r="LXZ82" s="287"/>
      <c r="LYA82" s="287"/>
      <c r="LYB82" s="285"/>
      <c r="LYC82" s="287"/>
      <c r="LYD82" s="287"/>
      <c r="LYE82" s="285"/>
      <c r="LYF82" s="287"/>
      <c r="LYG82" s="287"/>
      <c r="LYH82" s="285"/>
      <c r="LYI82" s="287"/>
      <c r="LYJ82" s="287"/>
      <c r="LYK82" s="285"/>
      <c r="LYL82" s="286"/>
      <c r="LYM82" s="286"/>
      <c r="LYN82" s="286"/>
      <c r="LYO82" s="287"/>
      <c r="LYP82" s="287"/>
      <c r="LYQ82" s="285"/>
      <c r="LYR82" s="286"/>
      <c r="LYS82" s="286"/>
      <c r="LYT82" s="286"/>
      <c r="LYU82" s="287"/>
      <c r="LYV82" s="287"/>
      <c r="LYW82" s="285"/>
      <c r="LYX82" s="287"/>
      <c r="LYY82" s="287"/>
      <c r="LYZ82" s="285"/>
      <c r="LZA82" s="286"/>
      <c r="LZB82" s="286"/>
      <c r="LZC82" s="286"/>
      <c r="LZD82" s="286"/>
      <c r="LZE82" s="286"/>
      <c r="LZF82" s="286"/>
      <c r="LZG82" s="163"/>
      <c r="LZH82" s="154"/>
      <c r="LZI82" s="287"/>
      <c r="LZJ82" s="287"/>
      <c r="LZK82" s="285"/>
      <c r="LZL82" s="287"/>
      <c r="LZM82" s="287"/>
      <c r="LZN82" s="285"/>
      <c r="LZO82" s="287"/>
      <c r="LZP82" s="287"/>
      <c r="LZQ82" s="285"/>
      <c r="LZR82" s="287"/>
      <c r="LZS82" s="287"/>
      <c r="LZT82" s="285"/>
      <c r="LZU82" s="287"/>
      <c r="LZV82" s="287"/>
      <c r="LZW82" s="285"/>
      <c r="LZX82" s="287"/>
      <c r="LZY82" s="287"/>
      <c r="LZZ82" s="285"/>
      <c r="MAA82" s="287"/>
      <c r="MAB82" s="287"/>
      <c r="MAC82" s="285"/>
      <c r="MAD82" s="287"/>
      <c r="MAE82" s="287"/>
      <c r="MAF82" s="285"/>
      <c r="MAG82" s="287"/>
      <c r="MAH82" s="287"/>
      <c r="MAI82" s="285"/>
      <c r="MAJ82" s="287"/>
      <c r="MAK82" s="287"/>
      <c r="MAL82" s="285"/>
      <c r="MAM82" s="287"/>
      <c r="MAN82" s="287"/>
      <c r="MAO82" s="285"/>
      <c r="MAP82" s="287"/>
      <c r="MAQ82" s="287"/>
      <c r="MAR82" s="285"/>
      <c r="MAS82" s="287"/>
      <c r="MAT82" s="287"/>
      <c r="MAU82" s="285"/>
      <c r="MAV82" s="287"/>
      <c r="MAW82" s="287"/>
      <c r="MAX82" s="285"/>
      <c r="MAY82" s="287"/>
      <c r="MAZ82" s="287"/>
      <c r="MBA82" s="285"/>
      <c r="MBB82" s="287"/>
      <c r="MBC82" s="287"/>
      <c r="MBD82" s="285"/>
      <c r="MBE82" s="287"/>
      <c r="MBF82" s="287"/>
      <c r="MBG82" s="285"/>
      <c r="MBH82" s="287"/>
      <c r="MBI82" s="287"/>
      <c r="MBJ82" s="285"/>
      <c r="MBK82" s="287"/>
      <c r="MBL82" s="287"/>
      <c r="MBM82" s="285"/>
      <c r="MBN82" s="287"/>
      <c r="MBO82" s="287"/>
      <c r="MBP82" s="285"/>
      <c r="MBQ82" s="287"/>
      <c r="MBR82" s="287"/>
      <c r="MBS82" s="285"/>
      <c r="MBT82" s="286"/>
      <c r="MBU82" s="286"/>
      <c r="MBV82" s="286"/>
      <c r="MBW82" s="287"/>
      <c r="MBX82" s="287"/>
      <c r="MBY82" s="285"/>
      <c r="MBZ82" s="286"/>
      <c r="MCA82" s="286"/>
      <c r="MCB82" s="286"/>
      <c r="MCC82" s="287"/>
      <c r="MCD82" s="287"/>
      <c r="MCE82" s="285"/>
      <c r="MCF82" s="287"/>
      <c r="MCG82" s="287"/>
      <c r="MCH82" s="285"/>
      <c r="MCI82" s="286"/>
      <c r="MCJ82" s="286"/>
      <c r="MCK82" s="286"/>
      <c r="MCL82" s="286"/>
      <c r="MCM82" s="286"/>
      <c r="MCN82" s="286"/>
      <c r="MCO82" s="163"/>
      <c r="MCP82" s="154"/>
      <c r="MCQ82" s="287"/>
      <c r="MCR82" s="287"/>
      <c r="MCS82" s="285"/>
      <c r="MCT82" s="287"/>
      <c r="MCU82" s="287"/>
      <c r="MCV82" s="285"/>
      <c r="MCW82" s="287"/>
      <c r="MCX82" s="287"/>
      <c r="MCY82" s="285"/>
      <c r="MCZ82" s="287"/>
      <c r="MDA82" s="287"/>
      <c r="MDB82" s="285"/>
      <c r="MDC82" s="287"/>
      <c r="MDD82" s="287"/>
      <c r="MDE82" s="285"/>
      <c r="MDF82" s="287"/>
      <c r="MDG82" s="287"/>
      <c r="MDH82" s="285"/>
      <c r="MDI82" s="287"/>
      <c r="MDJ82" s="287"/>
      <c r="MDK82" s="285"/>
      <c r="MDL82" s="287"/>
      <c r="MDM82" s="287"/>
      <c r="MDN82" s="285"/>
      <c r="MDO82" s="287"/>
      <c r="MDP82" s="287"/>
      <c r="MDQ82" s="285"/>
      <c r="MDR82" s="287"/>
      <c r="MDS82" s="287"/>
      <c r="MDT82" s="285"/>
      <c r="MDU82" s="287"/>
      <c r="MDV82" s="287"/>
      <c r="MDW82" s="285"/>
      <c r="MDX82" s="287"/>
      <c r="MDY82" s="287"/>
      <c r="MDZ82" s="285"/>
      <c r="MEA82" s="287"/>
      <c r="MEB82" s="287"/>
      <c r="MEC82" s="285"/>
      <c r="MED82" s="287"/>
      <c r="MEE82" s="287"/>
      <c r="MEF82" s="285"/>
      <c r="MEG82" s="287"/>
      <c r="MEH82" s="287"/>
      <c r="MEI82" s="285"/>
      <c r="MEJ82" s="287"/>
      <c r="MEK82" s="287"/>
      <c r="MEL82" s="285"/>
      <c r="MEM82" s="287"/>
      <c r="MEN82" s="287"/>
      <c r="MEO82" s="285"/>
      <c r="MEP82" s="287"/>
      <c r="MEQ82" s="287"/>
      <c r="MER82" s="285"/>
      <c r="MES82" s="287"/>
      <c r="MET82" s="287"/>
      <c r="MEU82" s="285"/>
      <c r="MEV82" s="287"/>
      <c r="MEW82" s="287"/>
      <c r="MEX82" s="285"/>
      <c r="MEY82" s="287"/>
      <c r="MEZ82" s="287"/>
      <c r="MFA82" s="285"/>
      <c r="MFB82" s="286"/>
      <c r="MFC82" s="286"/>
      <c r="MFD82" s="286"/>
      <c r="MFE82" s="287"/>
      <c r="MFF82" s="287"/>
      <c r="MFG82" s="285"/>
      <c r="MFH82" s="286"/>
      <c r="MFI82" s="286"/>
      <c r="MFJ82" s="286"/>
      <c r="MFK82" s="287"/>
      <c r="MFL82" s="287"/>
      <c r="MFM82" s="285"/>
      <c r="MFN82" s="287"/>
      <c r="MFO82" s="287"/>
      <c r="MFP82" s="285"/>
      <c r="MFQ82" s="286"/>
      <c r="MFR82" s="286"/>
      <c r="MFS82" s="286"/>
      <c r="MFT82" s="286"/>
      <c r="MFU82" s="286"/>
      <c r="MFV82" s="286"/>
      <c r="MFW82" s="163"/>
      <c r="MFX82" s="154"/>
      <c r="MFY82" s="287"/>
      <c r="MFZ82" s="287"/>
      <c r="MGA82" s="285"/>
      <c r="MGB82" s="287"/>
      <c r="MGC82" s="287"/>
      <c r="MGD82" s="285"/>
      <c r="MGE82" s="287"/>
      <c r="MGF82" s="287"/>
      <c r="MGG82" s="285"/>
      <c r="MGH82" s="287"/>
      <c r="MGI82" s="287"/>
      <c r="MGJ82" s="285"/>
      <c r="MGK82" s="287"/>
      <c r="MGL82" s="287"/>
      <c r="MGM82" s="285"/>
      <c r="MGN82" s="287"/>
      <c r="MGO82" s="287"/>
      <c r="MGP82" s="285"/>
      <c r="MGQ82" s="287"/>
      <c r="MGR82" s="287"/>
      <c r="MGS82" s="285"/>
      <c r="MGT82" s="287"/>
      <c r="MGU82" s="287"/>
      <c r="MGV82" s="285"/>
      <c r="MGW82" s="287"/>
      <c r="MGX82" s="287"/>
      <c r="MGY82" s="285"/>
      <c r="MGZ82" s="287"/>
      <c r="MHA82" s="287"/>
      <c r="MHB82" s="285"/>
      <c r="MHC82" s="287"/>
      <c r="MHD82" s="287"/>
      <c r="MHE82" s="285"/>
      <c r="MHF82" s="287"/>
      <c r="MHG82" s="287"/>
      <c r="MHH82" s="285"/>
      <c r="MHI82" s="287"/>
      <c r="MHJ82" s="287"/>
      <c r="MHK82" s="285"/>
      <c r="MHL82" s="287"/>
      <c r="MHM82" s="287"/>
      <c r="MHN82" s="285"/>
      <c r="MHO82" s="287"/>
      <c r="MHP82" s="287"/>
      <c r="MHQ82" s="285"/>
      <c r="MHR82" s="287"/>
      <c r="MHS82" s="287"/>
      <c r="MHT82" s="285"/>
      <c r="MHU82" s="287"/>
      <c r="MHV82" s="287"/>
      <c r="MHW82" s="285"/>
      <c r="MHX82" s="287"/>
      <c r="MHY82" s="287"/>
      <c r="MHZ82" s="285"/>
      <c r="MIA82" s="287"/>
      <c r="MIB82" s="287"/>
      <c r="MIC82" s="285"/>
      <c r="MID82" s="287"/>
      <c r="MIE82" s="287"/>
      <c r="MIF82" s="285"/>
      <c r="MIG82" s="287"/>
      <c r="MIH82" s="287"/>
      <c r="MII82" s="285"/>
      <c r="MIJ82" s="286"/>
      <c r="MIK82" s="286"/>
      <c r="MIL82" s="286"/>
      <c r="MIM82" s="287"/>
      <c r="MIN82" s="287"/>
      <c r="MIO82" s="285"/>
      <c r="MIP82" s="286"/>
      <c r="MIQ82" s="286"/>
      <c r="MIR82" s="286"/>
      <c r="MIS82" s="287"/>
      <c r="MIT82" s="287"/>
      <c r="MIU82" s="285"/>
      <c r="MIV82" s="287"/>
      <c r="MIW82" s="287"/>
      <c r="MIX82" s="285"/>
      <c r="MIY82" s="286"/>
      <c r="MIZ82" s="286"/>
      <c r="MJA82" s="286"/>
      <c r="MJB82" s="286"/>
      <c r="MJC82" s="286"/>
      <c r="MJD82" s="286"/>
      <c r="MJE82" s="163"/>
      <c r="MJF82" s="154"/>
      <c r="MJG82" s="287"/>
      <c r="MJH82" s="287"/>
      <c r="MJI82" s="285"/>
      <c r="MJJ82" s="287"/>
      <c r="MJK82" s="287"/>
      <c r="MJL82" s="285"/>
      <c r="MJM82" s="287"/>
      <c r="MJN82" s="287"/>
      <c r="MJO82" s="285"/>
      <c r="MJP82" s="287"/>
      <c r="MJQ82" s="287"/>
      <c r="MJR82" s="285"/>
      <c r="MJS82" s="287"/>
      <c r="MJT82" s="287"/>
      <c r="MJU82" s="285"/>
      <c r="MJV82" s="287"/>
      <c r="MJW82" s="287"/>
      <c r="MJX82" s="285"/>
      <c r="MJY82" s="287"/>
      <c r="MJZ82" s="287"/>
      <c r="MKA82" s="285"/>
      <c r="MKB82" s="287"/>
      <c r="MKC82" s="287"/>
      <c r="MKD82" s="285"/>
      <c r="MKE82" s="287"/>
      <c r="MKF82" s="287"/>
      <c r="MKG82" s="285"/>
      <c r="MKH82" s="287"/>
      <c r="MKI82" s="287"/>
      <c r="MKJ82" s="285"/>
      <c r="MKK82" s="287"/>
      <c r="MKL82" s="287"/>
      <c r="MKM82" s="285"/>
      <c r="MKN82" s="287"/>
      <c r="MKO82" s="287"/>
      <c r="MKP82" s="285"/>
      <c r="MKQ82" s="287"/>
      <c r="MKR82" s="287"/>
      <c r="MKS82" s="285"/>
      <c r="MKT82" s="287"/>
      <c r="MKU82" s="287"/>
      <c r="MKV82" s="285"/>
      <c r="MKW82" s="287"/>
      <c r="MKX82" s="287"/>
      <c r="MKY82" s="285"/>
      <c r="MKZ82" s="287"/>
      <c r="MLA82" s="287"/>
      <c r="MLB82" s="285"/>
      <c r="MLC82" s="287"/>
      <c r="MLD82" s="287"/>
      <c r="MLE82" s="285"/>
      <c r="MLF82" s="287"/>
      <c r="MLG82" s="287"/>
      <c r="MLH82" s="285"/>
      <c r="MLI82" s="287"/>
      <c r="MLJ82" s="287"/>
      <c r="MLK82" s="285"/>
      <c r="MLL82" s="287"/>
      <c r="MLM82" s="287"/>
      <c r="MLN82" s="285"/>
      <c r="MLO82" s="287"/>
      <c r="MLP82" s="287"/>
      <c r="MLQ82" s="285"/>
      <c r="MLR82" s="286"/>
      <c r="MLS82" s="286"/>
      <c r="MLT82" s="286"/>
      <c r="MLU82" s="287"/>
      <c r="MLV82" s="287"/>
      <c r="MLW82" s="285"/>
      <c r="MLX82" s="286"/>
      <c r="MLY82" s="286"/>
      <c r="MLZ82" s="286"/>
      <c r="MMA82" s="287"/>
      <c r="MMB82" s="287"/>
      <c r="MMC82" s="285"/>
      <c r="MMD82" s="287"/>
      <c r="MME82" s="287"/>
      <c r="MMF82" s="285"/>
      <c r="MMG82" s="286"/>
      <c r="MMH82" s="286"/>
      <c r="MMI82" s="286"/>
      <c r="MMJ82" s="286"/>
      <c r="MMK82" s="286"/>
      <c r="MML82" s="286"/>
      <c r="MMM82" s="163"/>
      <c r="MMN82" s="154"/>
      <c r="MMO82" s="287"/>
      <c r="MMP82" s="287"/>
      <c r="MMQ82" s="285"/>
      <c r="MMR82" s="287"/>
      <c r="MMS82" s="287"/>
      <c r="MMT82" s="285"/>
      <c r="MMU82" s="287"/>
      <c r="MMV82" s="287"/>
      <c r="MMW82" s="285"/>
      <c r="MMX82" s="287"/>
      <c r="MMY82" s="287"/>
      <c r="MMZ82" s="285"/>
      <c r="MNA82" s="287"/>
      <c r="MNB82" s="287"/>
      <c r="MNC82" s="285"/>
      <c r="MND82" s="287"/>
      <c r="MNE82" s="287"/>
      <c r="MNF82" s="285"/>
      <c r="MNG82" s="287"/>
      <c r="MNH82" s="287"/>
      <c r="MNI82" s="285"/>
      <c r="MNJ82" s="287"/>
      <c r="MNK82" s="287"/>
      <c r="MNL82" s="285"/>
      <c r="MNM82" s="287"/>
      <c r="MNN82" s="287"/>
      <c r="MNO82" s="285"/>
      <c r="MNP82" s="287"/>
      <c r="MNQ82" s="287"/>
      <c r="MNR82" s="285"/>
      <c r="MNS82" s="287"/>
      <c r="MNT82" s="287"/>
      <c r="MNU82" s="285"/>
      <c r="MNV82" s="287"/>
      <c r="MNW82" s="287"/>
      <c r="MNX82" s="285"/>
      <c r="MNY82" s="287"/>
      <c r="MNZ82" s="287"/>
      <c r="MOA82" s="285"/>
      <c r="MOB82" s="287"/>
      <c r="MOC82" s="287"/>
      <c r="MOD82" s="285"/>
      <c r="MOE82" s="287"/>
      <c r="MOF82" s="287"/>
      <c r="MOG82" s="285"/>
      <c r="MOH82" s="287"/>
      <c r="MOI82" s="287"/>
      <c r="MOJ82" s="285"/>
      <c r="MOK82" s="287"/>
      <c r="MOL82" s="287"/>
      <c r="MOM82" s="285"/>
      <c r="MON82" s="287"/>
      <c r="MOO82" s="287"/>
      <c r="MOP82" s="285"/>
      <c r="MOQ82" s="287"/>
      <c r="MOR82" s="287"/>
      <c r="MOS82" s="285"/>
      <c r="MOT82" s="287"/>
      <c r="MOU82" s="287"/>
      <c r="MOV82" s="285"/>
      <c r="MOW82" s="287"/>
      <c r="MOX82" s="287"/>
      <c r="MOY82" s="285"/>
      <c r="MOZ82" s="286"/>
      <c r="MPA82" s="286"/>
      <c r="MPB82" s="286"/>
      <c r="MPC82" s="287"/>
      <c r="MPD82" s="287"/>
      <c r="MPE82" s="285"/>
      <c r="MPF82" s="286"/>
      <c r="MPG82" s="286"/>
      <c r="MPH82" s="286"/>
      <c r="MPI82" s="287"/>
      <c r="MPJ82" s="287"/>
      <c r="MPK82" s="285"/>
      <c r="MPL82" s="287"/>
      <c r="MPM82" s="287"/>
      <c r="MPN82" s="285"/>
      <c r="MPO82" s="286"/>
      <c r="MPP82" s="286"/>
      <c r="MPQ82" s="286"/>
      <c r="MPR82" s="286"/>
      <c r="MPS82" s="286"/>
      <c r="MPT82" s="286"/>
      <c r="MPU82" s="163"/>
      <c r="MPV82" s="154"/>
      <c r="MPW82" s="287"/>
      <c r="MPX82" s="287"/>
      <c r="MPY82" s="285"/>
      <c r="MPZ82" s="287"/>
      <c r="MQA82" s="287"/>
      <c r="MQB82" s="285"/>
      <c r="MQC82" s="287"/>
      <c r="MQD82" s="287"/>
      <c r="MQE82" s="285"/>
      <c r="MQF82" s="287"/>
      <c r="MQG82" s="287"/>
      <c r="MQH82" s="285"/>
      <c r="MQI82" s="287"/>
      <c r="MQJ82" s="287"/>
      <c r="MQK82" s="285"/>
      <c r="MQL82" s="287"/>
      <c r="MQM82" s="287"/>
      <c r="MQN82" s="285"/>
      <c r="MQO82" s="287"/>
      <c r="MQP82" s="287"/>
      <c r="MQQ82" s="285"/>
      <c r="MQR82" s="287"/>
      <c r="MQS82" s="287"/>
      <c r="MQT82" s="285"/>
      <c r="MQU82" s="287"/>
      <c r="MQV82" s="287"/>
      <c r="MQW82" s="285"/>
      <c r="MQX82" s="287"/>
      <c r="MQY82" s="287"/>
      <c r="MQZ82" s="285"/>
      <c r="MRA82" s="287"/>
      <c r="MRB82" s="287"/>
      <c r="MRC82" s="285"/>
      <c r="MRD82" s="287"/>
      <c r="MRE82" s="287"/>
      <c r="MRF82" s="285"/>
      <c r="MRG82" s="287"/>
      <c r="MRH82" s="287"/>
      <c r="MRI82" s="285"/>
      <c r="MRJ82" s="287"/>
      <c r="MRK82" s="287"/>
      <c r="MRL82" s="285"/>
      <c r="MRM82" s="287"/>
      <c r="MRN82" s="287"/>
      <c r="MRO82" s="285"/>
      <c r="MRP82" s="287"/>
      <c r="MRQ82" s="287"/>
      <c r="MRR82" s="285"/>
      <c r="MRS82" s="287"/>
      <c r="MRT82" s="287"/>
      <c r="MRU82" s="285"/>
      <c r="MRV82" s="287"/>
      <c r="MRW82" s="287"/>
      <c r="MRX82" s="285"/>
      <c r="MRY82" s="287"/>
      <c r="MRZ82" s="287"/>
      <c r="MSA82" s="285"/>
      <c r="MSB82" s="287"/>
      <c r="MSC82" s="287"/>
      <c r="MSD82" s="285"/>
      <c r="MSE82" s="287"/>
      <c r="MSF82" s="287"/>
      <c r="MSG82" s="285"/>
      <c r="MSH82" s="286"/>
      <c r="MSI82" s="286"/>
      <c r="MSJ82" s="286"/>
      <c r="MSK82" s="287"/>
      <c r="MSL82" s="287"/>
      <c r="MSM82" s="285"/>
      <c r="MSN82" s="286"/>
      <c r="MSO82" s="286"/>
      <c r="MSP82" s="286"/>
      <c r="MSQ82" s="287"/>
      <c r="MSR82" s="287"/>
      <c r="MSS82" s="285"/>
      <c r="MST82" s="287"/>
      <c r="MSU82" s="287"/>
      <c r="MSV82" s="285"/>
      <c r="MSW82" s="286"/>
      <c r="MSX82" s="286"/>
      <c r="MSY82" s="286"/>
      <c r="MSZ82" s="286"/>
      <c r="MTA82" s="286"/>
      <c r="MTB82" s="286"/>
      <c r="MTC82" s="163"/>
      <c r="MTD82" s="154"/>
      <c r="MTE82" s="287"/>
      <c r="MTF82" s="287"/>
      <c r="MTG82" s="285"/>
      <c r="MTH82" s="287"/>
      <c r="MTI82" s="287"/>
      <c r="MTJ82" s="285"/>
      <c r="MTK82" s="287"/>
      <c r="MTL82" s="287"/>
      <c r="MTM82" s="285"/>
      <c r="MTN82" s="287"/>
      <c r="MTO82" s="287"/>
      <c r="MTP82" s="285"/>
      <c r="MTQ82" s="287"/>
      <c r="MTR82" s="287"/>
      <c r="MTS82" s="285"/>
      <c r="MTT82" s="287"/>
      <c r="MTU82" s="287"/>
      <c r="MTV82" s="285"/>
      <c r="MTW82" s="287"/>
      <c r="MTX82" s="287"/>
      <c r="MTY82" s="285"/>
      <c r="MTZ82" s="287"/>
      <c r="MUA82" s="287"/>
      <c r="MUB82" s="285"/>
      <c r="MUC82" s="287"/>
      <c r="MUD82" s="287"/>
      <c r="MUE82" s="285"/>
      <c r="MUF82" s="287"/>
      <c r="MUG82" s="287"/>
      <c r="MUH82" s="285"/>
      <c r="MUI82" s="287"/>
      <c r="MUJ82" s="287"/>
      <c r="MUK82" s="285"/>
      <c r="MUL82" s="287"/>
      <c r="MUM82" s="287"/>
      <c r="MUN82" s="285"/>
      <c r="MUO82" s="287"/>
      <c r="MUP82" s="287"/>
      <c r="MUQ82" s="285"/>
      <c r="MUR82" s="287"/>
      <c r="MUS82" s="287"/>
      <c r="MUT82" s="285"/>
      <c r="MUU82" s="287"/>
      <c r="MUV82" s="287"/>
      <c r="MUW82" s="285"/>
      <c r="MUX82" s="287"/>
      <c r="MUY82" s="287"/>
      <c r="MUZ82" s="285"/>
      <c r="MVA82" s="287"/>
      <c r="MVB82" s="287"/>
      <c r="MVC82" s="285"/>
      <c r="MVD82" s="287"/>
      <c r="MVE82" s="287"/>
      <c r="MVF82" s="285"/>
      <c r="MVG82" s="287"/>
      <c r="MVH82" s="287"/>
      <c r="MVI82" s="285"/>
      <c r="MVJ82" s="287"/>
      <c r="MVK82" s="287"/>
      <c r="MVL82" s="285"/>
      <c r="MVM82" s="287"/>
      <c r="MVN82" s="287"/>
      <c r="MVO82" s="285"/>
      <c r="MVP82" s="286"/>
      <c r="MVQ82" s="286"/>
      <c r="MVR82" s="286"/>
      <c r="MVS82" s="287"/>
      <c r="MVT82" s="287"/>
      <c r="MVU82" s="285"/>
      <c r="MVV82" s="286"/>
      <c r="MVW82" s="286"/>
      <c r="MVX82" s="286"/>
      <c r="MVY82" s="287"/>
      <c r="MVZ82" s="287"/>
      <c r="MWA82" s="285"/>
      <c r="MWB82" s="287"/>
      <c r="MWC82" s="287"/>
      <c r="MWD82" s="285"/>
      <c r="MWE82" s="286"/>
      <c r="MWF82" s="286"/>
      <c r="MWG82" s="286"/>
      <c r="MWH82" s="286"/>
      <c r="MWI82" s="286"/>
      <c r="MWJ82" s="286"/>
      <c r="MWK82" s="163"/>
      <c r="MWL82" s="154"/>
      <c r="MWM82" s="287"/>
      <c r="MWN82" s="287"/>
      <c r="MWO82" s="285"/>
      <c r="MWP82" s="287"/>
      <c r="MWQ82" s="287"/>
      <c r="MWR82" s="285"/>
      <c r="MWS82" s="287"/>
      <c r="MWT82" s="287"/>
      <c r="MWU82" s="285"/>
      <c r="MWV82" s="287"/>
      <c r="MWW82" s="287"/>
      <c r="MWX82" s="285"/>
      <c r="MWY82" s="287"/>
      <c r="MWZ82" s="287"/>
      <c r="MXA82" s="285"/>
      <c r="MXB82" s="287"/>
      <c r="MXC82" s="287"/>
      <c r="MXD82" s="285"/>
      <c r="MXE82" s="287"/>
      <c r="MXF82" s="287"/>
      <c r="MXG82" s="285"/>
      <c r="MXH82" s="287"/>
      <c r="MXI82" s="287"/>
      <c r="MXJ82" s="285"/>
      <c r="MXK82" s="287"/>
      <c r="MXL82" s="287"/>
      <c r="MXM82" s="285"/>
      <c r="MXN82" s="287"/>
      <c r="MXO82" s="287"/>
      <c r="MXP82" s="285"/>
      <c r="MXQ82" s="287"/>
      <c r="MXR82" s="287"/>
      <c r="MXS82" s="285"/>
      <c r="MXT82" s="287"/>
      <c r="MXU82" s="287"/>
      <c r="MXV82" s="285"/>
      <c r="MXW82" s="287"/>
      <c r="MXX82" s="287"/>
      <c r="MXY82" s="285"/>
      <c r="MXZ82" s="287"/>
      <c r="MYA82" s="287"/>
      <c r="MYB82" s="285"/>
      <c r="MYC82" s="287"/>
      <c r="MYD82" s="287"/>
      <c r="MYE82" s="285"/>
      <c r="MYF82" s="287"/>
      <c r="MYG82" s="287"/>
      <c r="MYH82" s="285"/>
      <c r="MYI82" s="287"/>
      <c r="MYJ82" s="287"/>
      <c r="MYK82" s="285"/>
      <c r="MYL82" s="287"/>
      <c r="MYM82" s="287"/>
      <c r="MYN82" s="285"/>
      <c r="MYO82" s="287"/>
      <c r="MYP82" s="287"/>
      <c r="MYQ82" s="285"/>
      <c r="MYR82" s="287"/>
      <c r="MYS82" s="287"/>
      <c r="MYT82" s="285"/>
      <c r="MYU82" s="287"/>
      <c r="MYV82" s="287"/>
      <c r="MYW82" s="285"/>
      <c r="MYX82" s="286"/>
      <c r="MYY82" s="286"/>
      <c r="MYZ82" s="286"/>
      <c r="MZA82" s="287"/>
      <c r="MZB82" s="287"/>
      <c r="MZC82" s="285"/>
      <c r="MZD82" s="286"/>
      <c r="MZE82" s="286"/>
      <c r="MZF82" s="286"/>
      <c r="MZG82" s="287"/>
      <c r="MZH82" s="287"/>
      <c r="MZI82" s="285"/>
      <c r="MZJ82" s="287"/>
      <c r="MZK82" s="287"/>
      <c r="MZL82" s="285"/>
      <c r="MZM82" s="286"/>
      <c r="MZN82" s="286"/>
      <c r="MZO82" s="286"/>
      <c r="MZP82" s="286"/>
      <c r="MZQ82" s="286"/>
      <c r="MZR82" s="286"/>
      <c r="MZS82" s="163"/>
      <c r="MZT82" s="154"/>
      <c r="MZU82" s="287"/>
      <c r="MZV82" s="287"/>
      <c r="MZW82" s="285"/>
      <c r="MZX82" s="287"/>
      <c r="MZY82" s="287"/>
      <c r="MZZ82" s="285"/>
      <c r="NAA82" s="287"/>
      <c r="NAB82" s="287"/>
      <c r="NAC82" s="285"/>
      <c r="NAD82" s="287"/>
      <c r="NAE82" s="287"/>
      <c r="NAF82" s="285"/>
      <c r="NAG82" s="287"/>
      <c r="NAH82" s="287"/>
      <c r="NAI82" s="285"/>
      <c r="NAJ82" s="287"/>
      <c r="NAK82" s="287"/>
      <c r="NAL82" s="285"/>
      <c r="NAM82" s="287"/>
      <c r="NAN82" s="287"/>
      <c r="NAO82" s="285"/>
      <c r="NAP82" s="287"/>
      <c r="NAQ82" s="287"/>
      <c r="NAR82" s="285"/>
      <c r="NAS82" s="287"/>
      <c r="NAT82" s="287"/>
      <c r="NAU82" s="285"/>
      <c r="NAV82" s="287"/>
      <c r="NAW82" s="287"/>
      <c r="NAX82" s="285"/>
      <c r="NAY82" s="287"/>
      <c r="NAZ82" s="287"/>
      <c r="NBA82" s="285"/>
      <c r="NBB82" s="287"/>
      <c r="NBC82" s="287"/>
      <c r="NBD82" s="285"/>
      <c r="NBE82" s="287"/>
      <c r="NBF82" s="287"/>
      <c r="NBG82" s="285"/>
      <c r="NBH82" s="287"/>
      <c r="NBI82" s="287"/>
      <c r="NBJ82" s="285"/>
      <c r="NBK82" s="287"/>
      <c r="NBL82" s="287"/>
      <c r="NBM82" s="285"/>
      <c r="NBN82" s="287"/>
      <c r="NBO82" s="287"/>
      <c r="NBP82" s="285"/>
      <c r="NBQ82" s="287"/>
      <c r="NBR82" s="287"/>
      <c r="NBS82" s="285"/>
      <c r="NBT82" s="287"/>
      <c r="NBU82" s="287"/>
      <c r="NBV82" s="285"/>
      <c r="NBW82" s="287"/>
      <c r="NBX82" s="287"/>
      <c r="NBY82" s="285"/>
      <c r="NBZ82" s="287"/>
      <c r="NCA82" s="287"/>
      <c r="NCB82" s="285"/>
      <c r="NCC82" s="287"/>
      <c r="NCD82" s="287"/>
      <c r="NCE82" s="285"/>
      <c r="NCF82" s="286"/>
      <c r="NCG82" s="286"/>
      <c r="NCH82" s="286"/>
      <c r="NCI82" s="287"/>
      <c r="NCJ82" s="287"/>
      <c r="NCK82" s="285"/>
      <c r="NCL82" s="286"/>
      <c r="NCM82" s="286"/>
      <c r="NCN82" s="286"/>
      <c r="NCO82" s="287"/>
      <c r="NCP82" s="287"/>
      <c r="NCQ82" s="285"/>
      <c r="NCR82" s="287"/>
      <c r="NCS82" s="287"/>
      <c r="NCT82" s="285"/>
      <c r="NCU82" s="286"/>
      <c r="NCV82" s="286"/>
      <c r="NCW82" s="286"/>
      <c r="NCX82" s="286"/>
      <c r="NCY82" s="286"/>
      <c r="NCZ82" s="286"/>
      <c r="NDA82" s="163"/>
      <c r="NDB82" s="154"/>
      <c r="NDC82" s="287"/>
      <c r="NDD82" s="287"/>
      <c r="NDE82" s="285"/>
      <c r="NDF82" s="287"/>
      <c r="NDG82" s="287"/>
      <c r="NDH82" s="285"/>
      <c r="NDI82" s="287"/>
      <c r="NDJ82" s="287"/>
      <c r="NDK82" s="285"/>
      <c r="NDL82" s="287"/>
      <c r="NDM82" s="287"/>
      <c r="NDN82" s="285"/>
      <c r="NDO82" s="287"/>
      <c r="NDP82" s="287"/>
      <c r="NDQ82" s="285"/>
      <c r="NDR82" s="287"/>
      <c r="NDS82" s="287"/>
      <c r="NDT82" s="285"/>
      <c r="NDU82" s="287"/>
      <c r="NDV82" s="287"/>
      <c r="NDW82" s="285"/>
      <c r="NDX82" s="287"/>
      <c r="NDY82" s="287"/>
      <c r="NDZ82" s="285"/>
      <c r="NEA82" s="287"/>
      <c r="NEB82" s="287"/>
      <c r="NEC82" s="285"/>
      <c r="NED82" s="287"/>
      <c r="NEE82" s="287"/>
      <c r="NEF82" s="285"/>
      <c r="NEG82" s="287"/>
      <c r="NEH82" s="287"/>
      <c r="NEI82" s="285"/>
      <c r="NEJ82" s="287"/>
      <c r="NEK82" s="287"/>
      <c r="NEL82" s="285"/>
      <c r="NEM82" s="287"/>
      <c r="NEN82" s="287"/>
      <c r="NEO82" s="285"/>
      <c r="NEP82" s="287"/>
      <c r="NEQ82" s="287"/>
      <c r="NER82" s="285"/>
      <c r="NES82" s="287"/>
      <c r="NET82" s="287"/>
      <c r="NEU82" s="285"/>
      <c r="NEV82" s="287"/>
      <c r="NEW82" s="287"/>
      <c r="NEX82" s="285"/>
      <c r="NEY82" s="287"/>
      <c r="NEZ82" s="287"/>
      <c r="NFA82" s="285"/>
      <c r="NFB82" s="287"/>
      <c r="NFC82" s="287"/>
      <c r="NFD82" s="285"/>
      <c r="NFE82" s="287"/>
      <c r="NFF82" s="287"/>
      <c r="NFG82" s="285"/>
      <c r="NFH82" s="287"/>
      <c r="NFI82" s="287"/>
      <c r="NFJ82" s="285"/>
      <c r="NFK82" s="287"/>
      <c r="NFL82" s="287"/>
      <c r="NFM82" s="285"/>
      <c r="NFN82" s="286"/>
      <c r="NFO82" s="286"/>
      <c r="NFP82" s="286"/>
      <c r="NFQ82" s="287"/>
      <c r="NFR82" s="287"/>
      <c r="NFS82" s="285"/>
      <c r="NFT82" s="286"/>
      <c r="NFU82" s="286"/>
      <c r="NFV82" s="286"/>
      <c r="NFW82" s="287"/>
      <c r="NFX82" s="287"/>
      <c r="NFY82" s="285"/>
      <c r="NFZ82" s="287"/>
      <c r="NGA82" s="287"/>
      <c r="NGB82" s="285"/>
      <c r="NGC82" s="286"/>
      <c r="NGD82" s="286"/>
      <c r="NGE82" s="286"/>
      <c r="NGF82" s="286"/>
      <c r="NGG82" s="286"/>
      <c r="NGH82" s="286"/>
      <c r="NGI82" s="163"/>
      <c r="NGJ82" s="154"/>
      <c r="NGK82" s="287"/>
      <c r="NGL82" s="287"/>
      <c r="NGM82" s="285"/>
      <c r="NGN82" s="287"/>
      <c r="NGO82" s="287"/>
      <c r="NGP82" s="285"/>
      <c r="NGQ82" s="287"/>
      <c r="NGR82" s="287"/>
      <c r="NGS82" s="285"/>
      <c r="NGT82" s="287"/>
      <c r="NGU82" s="287"/>
      <c r="NGV82" s="285"/>
      <c r="NGW82" s="287"/>
      <c r="NGX82" s="287"/>
      <c r="NGY82" s="285"/>
      <c r="NGZ82" s="287"/>
      <c r="NHA82" s="287"/>
      <c r="NHB82" s="285"/>
      <c r="NHC82" s="287"/>
      <c r="NHD82" s="287"/>
      <c r="NHE82" s="285"/>
      <c r="NHF82" s="287"/>
      <c r="NHG82" s="287"/>
      <c r="NHH82" s="285"/>
      <c r="NHI82" s="287"/>
      <c r="NHJ82" s="287"/>
      <c r="NHK82" s="285"/>
      <c r="NHL82" s="287"/>
      <c r="NHM82" s="287"/>
      <c r="NHN82" s="285"/>
      <c r="NHO82" s="287"/>
      <c r="NHP82" s="287"/>
      <c r="NHQ82" s="285"/>
      <c r="NHR82" s="287"/>
      <c r="NHS82" s="287"/>
      <c r="NHT82" s="285"/>
      <c r="NHU82" s="287"/>
      <c r="NHV82" s="287"/>
      <c r="NHW82" s="285"/>
      <c r="NHX82" s="287"/>
      <c r="NHY82" s="287"/>
      <c r="NHZ82" s="285"/>
      <c r="NIA82" s="287"/>
      <c r="NIB82" s="287"/>
      <c r="NIC82" s="285"/>
      <c r="NID82" s="287"/>
      <c r="NIE82" s="287"/>
      <c r="NIF82" s="285"/>
      <c r="NIG82" s="287"/>
      <c r="NIH82" s="287"/>
      <c r="NII82" s="285"/>
      <c r="NIJ82" s="287"/>
      <c r="NIK82" s="287"/>
      <c r="NIL82" s="285"/>
      <c r="NIM82" s="287"/>
      <c r="NIN82" s="287"/>
      <c r="NIO82" s="285"/>
      <c r="NIP82" s="287"/>
      <c r="NIQ82" s="287"/>
      <c r="NIR82" s="285"/>
      <c r="NIS82" s="287"/>
      <c r="NIT82" s="287"/>
      <c r="NIU82" s="285"/>
      <c r="NIV82" s="286"/>
      <c r="NIW82" s="286"/>
      <c r="NIX82" s="286"/>
      <c r="NIY82" s="287"/>
      <c r="NIZ82" s="287"/>
      <c r="NJA82" s="285"/>
      <c r="NJB82" s="286"/>
      <c r="NJC82" s="286"/>
      <c r="NJD82" s="286"/>
      <c r="NJE82" s="287"/>
      <c r="NJF82" s="287"/>
      <c r="NJG82" s="285"/>
      <c r="NJH82" s="287"/>
      <c r="NJI82" s="287"/>
      <c r="NJJ82" s="285"/>
      <c r="NJK82" s="286"/>
      <c r="NJL82" s="286"/>
      <c r="NJM82" s="286"/>
      <c r="NJN82" s="286"/>
      <c r="NJO82" s="286"/>
      <c r="NJP82" s="286"/>
      <c r="NJQ82" s="163"/>
      <c r="NJR82" s="154"/>
      <c r="NJS82" s="287"/>
      <c r="NJT82" s="287"/>
      <c r="NJU82" s="285"/>
      <c r="NJV82" s="287"/>
      <c r="NJW82" s="287"/>
      <c r="NJX82" s="285"/>
      <c r="NJY82" s="287"/>
      <c r="NJZ82" s="287"/>
      <c r="NKA82" s="285"/>
      <c r="NKB82" s="287"/>
      <c r="NKC82" s="287"/>
      <c r="NKD82" s="285"/>
      <c r="NKE82" s="287"/>
      <c r="NKF82" s="287"/>
      <c r="NKG82" s="285"/>
      <c r="NKH82" s="287"/>
      <c r="NKI82" s="287"/>
      <c r="NKJ82" s="285"/>
      <c r="NKK82" s="287"/>
      <c r="NKL82" s="287"/>
      <c r="NKM82" s="285"/>
      <c r="NKN82" s="287"/>
      <c r="NKO82" s="287"/>
      <c r="NKP82" s="285"/>
      <c r="NKQ82" s="287"/>
      <c r="NKR82" s="287"/>
      <c r="NKS82" s="285"/>
      <c r="NKT82" s="287"/>
      <c r="NKU82" s="287"/>
      <c r="NKV82" s="285"/>
      <c r="NKW82" s="287"/>
      <c r="NKX82" s="287"/>
      <c r="NKY82" s="285"/>
      <c r="NKZ82" s="287"/>
      <c r="NLA82" s="287"/>
      <c r="NLB82" s="285"/>
      <c r="NLC82" s="287"/>
      <c r="NLD82" s="287"/>
      <c r="NLE82" s="285"/>
      <c r="NLF82" s="287"/>
      <c r="NLG82" s="287"/>
      <c r="NLH82" s="285"/>
      <c r="NLI82" s="287"/>
      <c r="NLJ82" s="287"/>
      <c r="NLK82" s="285"/>
      <c r="NLL82" s="287"/>
      <c r="NLM82" s="287"/>
      <c r="NLN82" s="285"/>
      <c r="NLO82" s="287"/>
      <c r="NLP82" s="287"/>
      <c r="NLQ82" s="285"/>
      <c r="NLR82" s="287"/>
      <c r="NLS82" s="287"/>
      <c r="NLT82" s="285"/>
      <c r="NLU82" s="287"/>
      <c r="NLV82" s="287"/>
      <c r="NLW82" s="285"/>
      <c r="NLX82" s="287"/>
      <c r="NLY82" s="287"/>
      <c r="NLZ82" s="285"/>
      <c r="NMA82" s="287"/>
      <c r="NMB82" s="287"/>
      <c r="NMC82" s="285"/>
      <c r="NMD82" s="286"/>
      <c r="NME82" s="286"/>
      <c r="NMF82" s="286"/>
      <c r="NMG82" s="287"/>
      <c r="NMH82" s="287"/>
      <c r="NMI82" s="285"/>
      <c r="NMJ82" s="286"/>
      <c r="NMK82" s="286"/>
      <c r="NML82" s="286"/>
      <c r="NMM82" s="287"/>
      <c r="NMN82" s="287"/>
      <c r="NMO82" s="285"/>
      <c r="NMP82" s="287"/>
      <c r="NMQ82" s="287"/>
      <c r="NMR82" s="285"/>
      <c r="NMS82" s="286"/>
      <c r="NMT82" s="286"/>
      <c r="NMU82" s="286"/>
      <c r="NMV82" s="286"/>
      <c r="NMW82" s="286"/>
      <c r="NMX82" s="286"/>
      <c r="NMY82" s="163"/>
      <c r="NMZ82" s="154"/>
      <c r="NNA82" s="287"/>
      <c r="NNB82" s="287"/>
      <c r="NNC82" s="285"/>
      <c r="NND82" s="287"/>
      <c r="NNE82" s="287"/>
      <c r="NNF82" s="285"/>
      <c r="NNG82" s="287"/>
      <c r="NNH82" s="287"/>
      <c r="NNI82" s="285"/>
      <c r="NNJ82" s="287"/>
      <c r="NNK82" s="287"/>
      <c r="NNL82" s="285"/>
      <c r="NNM82" s="287"/>
      <c r="NNN82" s="287"/>
      <c r="NNO82" s="285"/>
      <c r="NNP82" s="287"/>
      <c r="NNQ82" s="287"/>
      <c r="NNR82" s="285"/>
      <c r="NNS82" s="287"/>
      <c r="NNT82" s="287"/>
      <c r="NNU82" s="285"/>
      <c r="NNV82" s="287"/>
      <c r="NNW82" s="287"/>
      <c r="NNX82" s="285"/>
      <c r="NNY82" s="287"/>
      <c r="NNZ82" s="287"/>
      <c r="NOA82" s="285"/>
      <c r="NOB82" s="287"/>
      <c r="NOC82" s="287"/>
      <c r="NOD82" s="285"/>
      <c r="NOE82" s="287"/>
      <c r="NOF82" s="287"/>
      <c r="NOG82" s="285"/>
      <c r="NOH82" s="287"/>
      <c r="NOI82" s="287"/>
      <c r="NOJ82" s="285"/>
      <c r="NOK82" s="287"/>
      <c r="NOL82" s="287"/>
      <c r="NOM82" s="285"/>
      <c r="NON82" s="287"/>
      <c r="NOO82" s="287"/>
      <c r="NOP82" s="285"/>
      <c r="NOQ82" s="287"/>
      <c r="NOR82" s="287"/>
      <c r="NOS82" s="285"/>
      <c r="NOT82" s="287"/>
      <c r="NOU82" s="287"/>
      <c r="NOV82" s="285"/>
      <c r="NOW82" s="287"/>
      <c r="NOX82" s="287"/>
      <c r="NOY82" s="285"/>
      <c r="NOZ82" s="287"/>
      <c r="NPA82" s="287"/>
      <c r="NPB82" s="285"/>
      <c r="NPC82" s="287"/>
      <c r="NPD82" s="287"/>
      <c r="NPE82" s="285"/>
      <c r="NPF82" s="287"/>
      <c r="NPG82" s="287"/>
      <c r="NPH82" s="285"/>
      <c r="NPI82" s="287"/>
      <c r="NPJ82" s="287"/>
      <c r="NPK82" s="285"/>
      <c r="NPL82" s="286"/>
      <c r="NPM82" s="286"/>
      <c r="NPN82" s="286"/>
      <c r="NPO82" s="287"/>
      <c r="NPP82" s="287"/>
      <c r="NPQ82" s="285"/>
      <c r="NPR82" s="286"/>
      <c r="NPS82" s="286"/>
      <c r="NPT82" s="286"/>
      <c r="NPU82" s="287"/>
      <c r="NPV82" s="287"/>
      <c r="NPW82" s="285"/>
      <c r="NPX82" s="287"/>
      <c r="NPY82" s="287"/>
      <c r="NPZ82" s="285"/>
      <c r="NQA82" s="286"/>
      <c r="NQB82" s="286"/>
      <c r="NQC82" s="286"/>
      <c r="NQD82" s="286"/>
      <c r="NQE82" s="286"/>
      <c r="NQF82" s="286"/>
      <c r="NQG82" s="163"/>
      <c r="NQH82" s="154"/>
      <c r="NQI82" s="287"/>
      <c r="NQJ82" s="287"/>
      <c r="NQK82" s="285"/>
      <c r="NQL82" s="287"/>
      <c r="NQM82" s="287"/>
      <c r="NQN82" s="285"/>
      <c r="NQO82" s="287"/>
      <c r="NQP82" s="287"/>
      <c r="NQQ82" s="285"/>
      <c r="NQR82" s="287"/>
      <c r="NQS82" s="287"/>
      <c r="NQT82" s="285"/>
      <c r="NQU82" s="287"/>
      <c r="NQV82" s="287"/>
      <c r="NQW82" s="285"/>
      <c r="NQX82" s="287"/>
      <c r="NQY82" s="287"/>
      <c r="NQZ82" s="285"/>
      <c r="NRA82" s="287"/>
      <c r="NRB82" s="287"/>
      <c r="NRC82" s="285"/>
      <c r="NRD82" s="287"/>
      <c r="NRE82" s="287"/>
      <c r="NRF82" s="285"/>
      <c r="NRG82" s="287"/>
      <c r="NRH82" s="287"/>
      <c r="NRI82" s="285"/>
      <c r="NRJ82" s="287"/>
      <c r="NRK82" s="287"/>
      <c r="NRL82" s="285"/>
      <c r="NRM82" s="287"/>
      <c r="NRN82" s="287"/>
      <c r="NRO82" s="285"/>
      <c r="NRP82" s="287"/>
      <c r="NRQ82" s="287"/>
      <c r="NRR82" s="285"/>
      <c r="NRS82" s="287"/>
      <c r="NRT82" s="287"/>
      <c r="NRU82" s="285"/>
      <c r="NRV82" s="287"/>
      <c r="NRW82" s="287"/>
      <c r="NRX82" s="285"/>
      <c r="NRY82" s="287"/>
      <c r="NRZ82" s="287"/>
      <c r="NSA82" s="285"/>
      <c r="NSB82" s="287"/>
      <c r="NSC82" s="287"/>
      <c r="NSD82" s="285"/>
      <c r="NSE82" s="287"/>
      <c r="NSF82" s="287"/>
      <c r="NSG82" s="285"/>
      <c r="NSH82" s="287"/>
      <c r="NSI82" s="287"/>
      <c r="NSJ82" s="285"/>
      <c r="NSK82" s="287"/>
      <c r="NSL82" s="287"/>
      <c r="NSM82" s="285"/>
      <c r="NSN82" s="287"/>
      <c r="NSO82" s="287"/>
      <c r="NSP82" s="285"/>
      <c r="NSQ82" s="287"/>
      <c r="NSR82" s="287"/>
      <c r="NSS82" s="285"/>
      <c r="NST82" s="286"/>
      <c r="NSU82" s="286"/>
      <c r="NSV82" s="286"/>
      <c r="NSW82" s="287"/>
      <c r="NSX82" s="287"/>
      <c r="NSY82" s="285"/>
      <c r="NSZ82" s="286"/>
      <c r="NTA82" s="286"/>
      <c r="NTB82" s="286"/>
      <c r="NTC82" s="287"/>
      <c r="NTD82" s="287"/>
      <c r="NTE82" s="285"/>
      <c r="NTF82" s="287"/>
      <c r="NTG82" s="287"/>
      <c r="NTH82" s="285"/>
      <c r="NTI82" s="286"/>
      <c r="NTJ82" s="286"/>
      <c r="NTK82" s="286"/>
      <c r="NTL82" s="286"/>
      <c r="NTM82" s="286"/>
      <c r="NTN82" s="286"/>
      <c r="NTO82" s="163"/>
      <c r="NTP82" s="154"/>
      <c r="NTQ82" s="287"/>
      <c r="NTR82" s="287"/>
      <c r="NTS82" s="285"/>
      <c r="NTT82" s="287"/>
      <c r="NTU82" s="287"/>
      <c r="NTV82" s="285"/>
      <c r="NTW82" s="287"/>
      <c r="NTX82" s="287"/>
      <c r="NTY82" s="285"/>
      <c r="NTZ82" s="287"/>
      <c r="NUA82" s="287"/>
      <c r="NUB82" s="285"/>
      <c r="NUC82" s="287"/>
      <c r="NUD82" s="287"/>
      <c r="NUE82" s="285"/>
      <c r="NUF82" s="287"/>
      <c r="NUG82" s="287"/>
      <c r="NUH82" s="285"/>
      <c r="NUI82" s="287"/>
      <c r="NUJ82" s="287"/>
      <c r="NUK82" s="285"/>
      <c r="NUL82" s="287"/>
      <c r="NUM82" s="287"/>
      <c r="NUN82" s="285"/>
      <c r="NUO82" s="287"/>
      <c r="NUP82" s="287"/>
      <c r="NUQ82" s="285"/>
      <c r="NUR82" s="287"/>
      <c r="NUS82" s="287"/>
      <c r="NUT82" s="285"/>
      <c r="NUU82" s="287"/>
      <c r="NUV82" s="287"/>
      <c r="NUW82" s="285"/>
      <c r="NUX82" s="287"/>
      <c r="NUY82" s="287"/>
      <c r="NUZ82" s="285"/>
      <c r="NVA82" s="287"/>
      <c r="NVB82" s="287"/>
      <c r="NVC82" s="285"/>
      <c r="NVD82" s="287"/>
      <c r="NVE82" s="287"/>
      <c r="NVF82" s="285"/>
      <c r="NVG82" s="287"/>
      <c r="NVH82" s="287"/>
      <c r="NVI82" s="285"/>
      <c r="NVJ82" s="287"/>
      <c r="NVK82" s="287"/>
      <c r="NVL82" s="285"/>
      <c r="NVM82" s="287"/>
      <c r="NVN82" s="287"/>
      <c r="NVO82" s="285"/>
      <c r="NVP82" s="287"/>
      <c r="NVQ82" s="287"/>
      <c r="NVR82" s="285"/>
      <c r="NVS82" s="287"/>
      <c r="NVT82" s="287"/>
      <c r="NVU82" s="285"/>
      <c r="NVV82" s="287"/>
      <c r="NVW82" s="287"/>
      <c r="NVX82" s="285"/>
      <c r="NVY82" s="287"/>
      <c r="NVZ82" s="287"/>
      <c r="NWA82" s="285"/>
      <c r="NWB82" s="286"/>
      <c r="NWC82" s="286"/>
      <c r="NWD82" s="286"/>
      <c r="NWE82" s="287"/>
      <c r="NWF82" s="287"/>
      <c r="NWG82" s="285"/>
      <c r="NWH82" s="286"/>
      <c r="NWI82" s="286"/>
      <c r="NWJ82" s="286"/>
      <c r="NWK82" s="287"/>
      <c r="NWL82" s="287"/>
      <c r="NWM82" s="285"/>
      <c r="NWN82" s="287"/>
      <c r="NWO82" s="287"/>
      <c r="NWP82" s="285"/>
      <c r="NWQ82" s="286"/>
      <c r="NWR82" s="286"/>
      <c r="NWS82" s="286"/>
      <c r="NWT82" s="286"/>
      <c r="NWU82" s="286"/>
      <c r="NWV82" s="286"/>
      <c r="NWW82" s="163"/>
      <c r="NWX82" s="154"/>
      <c r="NWY82" s="287"/>
      <c r="NWZ82" s="287"/>
      <c r="NXA82" s="285"/>
      <c r="NXB82" s="287"/>
      <c r="NXC82" s="287"/>
      <c r="NXD82" s="285"/>
      <c r="NXE82" s="287"/>
      <c r="NXF82" s="287"/>
      <c r="NXG82" s="285"/>
      <c r="NXH82" s="287"/>
      <c r="NXI82" s="287"/>
      <c r="NXJ82" s="285"/>
      <c r="NXK82" s="287"/>
      <c r="NXL82" s="287"/>
      <c r="NXM82" s="285"/>
      <c r="NXN82" s="287"/>
      <c r="NXO82" s="287"/>
      <c r="NXP82" s="285"/>
      <c r="NXQ82" s="287"/>
      <c r="NXR82" s="287"/>
      <c r="NXS82" s="285"/>
      <c r="NXT82" s="287"/>
      <c r="NXU82" s="287"/>
      <c r="NXV82" s="285"/>
      <c r="NXW82" s="287"/>
      <c r="NXX82" s="287"/>
      <c r="NXY82" s="285"/>
      <c r="NXZ82" s="287"/>
      <c r="NYA82" s="287"/>
      <c r="NYB82" s="285"/>
      <c r="NYC82" s="287"/>
      <c r="NYD82" s="287"/>
      <c r="NYE82" s="285"/>
      <c r="NYF82" s="287"/>
      <c r="NYG82" s="287"/>
      <c r="NYH82" s="285"/>
      <c r="NYI82" s="287"/>
      <c r="NYJ82" s="287"/>
      <c r="NYK82" s="285"/>
      <c r="NYL82" s="287"/>
      <c r="NYM82" s="287"/>
      <c r="NYN82" s="285"/>
      <c r="NYO82" s="287"/>
      <c r="NYP82" s="287"/>
      <c r="NYQ82" s="285"/>
      <c r="NYR82" s="287"/>
      <c r="NYS82" s="287"/>
      <c r="NYT82" s="285"/>
      <c r="NYU82" s="287"/>
      <c r="NYV82" s="287"/>
      <c r="NYW82" s="285"/>
      <c r="NYX82" s="287"/>
      <c r="NYY82" s="287"/>
      <c r="NYZ82" s="285"/>
      <c r="NZA82" s="287"/>
      <c r="NZB82" s="287"/>
      <c r="NZC82" s="285"/>
      <c r="NZD82" s="287"/>
      <c r="NZE82" s="287"/>
      <c r="NZF82" s="285"/>
      <c r="NZG82" s="287"/>
      <c r="NZH82" s="287"/>
      <c r="NZI82" s="285"/>
      <c r="NZJ82" s="286"/>
      <c r="NZK82" s="286"/>
      <c r="NZL82" s="286"/>
      <c r="NZM82" s="287"/>
      <c r="NZN82" s="287"/>
      <c r="NZO82" s="285"/>
      <c r="NZP82" s="286"/>
      <c r="NZQ82" s="286"/>
      <c r="NZR82" s="286"/>
      <c r="NZS82" s="287"/>
      <c r="NZT82" s="287"/>
      <c r="NZU82" s="285"/>
      <c r="NZV82" s="287"/>
      <c r="NZW82" s="287"/>
      <c r="NZX82" s="285"/>
      <c r="NZY82" s="286"/>
      <c r="NZZ82" s="286"/>
      <c r="OAA82" s="286"/>
      <c r="OAB82" s="286"/>
      <c r="OAC82" s="286"/>
      <c r="OAD82" s="286"/>
      <c r="OAE82" s="163"/>
      <c r="OAF82" s="154"/>
      <c r="OAG82" s="287"/>
      <c r="OAH82" s="287"/>
      <c r="OAI82" s="285"/>
      <c r="OAJ82" s="287"/>
      <c r="OAK82" s="287"/>
      <c r="OAL82" s="285"/>
      <c r="OAM82" s="287"/>
      <c r="OAN82" s="287"/>
      <c r="OAO82" s="285"/>
      <c r="OAP82" s="287"/>
      <c r="OAQ82" s="287"/>
      <c r="OAR82" s="285"/>
      <c r="OAS82" s="287"/>
      <c r="OAT82" s="287"/>
      <c r="OAU82" s="285"/>
      <c r="OAV82" s="287"/>
      <c r="OAW82" s="287"/>
      <c r="OAX82" s="285"/>
      <c r="OAY82" s="287"/>
      <c r="OAZ82" s="287"/>
      <c r="OBA82" s="285"/>
      <c r="OBB82" s="287"/>
      <c r="OBC82" s="287"/>
      <c r="OBD82" s="285"/>
      <c r="OBE82" s="287"/>
      <c r="OBF82" s="287"/>
      <c r="OBG82" s="285"/>
      <c r="OBH82" s="287"/>
      <c r="OBI82" s="287"/>
      <c r="OBJ82" s="285"/>
      <c r="OBK82" s="287"/>
      <c r="OBL82" s="287"/>
      <c r="OBM82" s="285"/>
      <c r="OBN82" s="287"/>
      <c r="OBO82" s="287"/>
      <c r="OBP82" s="285"/>
      <c r="OBQ82" s="287"/>
      <c r="OBR82" s="287"/>
      <c r="OBS82" s="285"/>
      <c r="OBT82" s="287"/>
      <c r="OBU82" s="287"/>
      <c r="OBV82" s="285"/>
      <c r="OBW82" s="287"/>
      <c r="OBX82" s="287"/>
      <c r="OBY82" s="285"/>
      <c r="OBZ82" s="287"/>
      <c r="OCA82" s="287"/>
      <c r="OCB82" s="285"/>
      <c r="OCC82" s="287"/>
      <c r="OCD82" s="287"/>
      <c r="OCE82" s="285"/>
      <c r="OCF82" s="287"/>
      <c r="OCG82" s="287"/>
      <c r="OCH82" s="285"/>
      <c r="OCI82" s="287"/>
      <c r="OCJ82" s="287"/>
      <c r="OCK82" s="285"/>
      <c r="OCL82" s="287"/>
      <c r="OCM82" s="287"/>
      <c r="OCN82" s="285"/>
      <c r="OCO82" s="287"/>
      <c r="OCP82" s="287"/>
      <c r="OCQ82" s="285"/>
      <c r="OCR82" s="286"/>
      <c r="OCS82" s="286"/>
      <c r="OCT82" s="286"/>
      <c r="OCU82" s="287"/>
      <c r="OCV82" s="287"/>
      <c r="OCW82" s="285"/>
      <c r="OCX82" s="286"/>
      <c r="OCY82" s="286"/>
      <c r="OCZ82" s="286"/>
      <c r="ODA82" s="287"/>
      <c r="ODB82" s="287"/>
      <c r="ODC82" s="285"/>
      <c r="ODD82" s="287"/>
      <c r="ODE82" s="287"/>
      <c r="ODF82" s="285"/>
      <c r="ODG82" s="286"/>
      <c r="ODH82" s="286"/>
      <c r="ODI82" s="286"/>
      <c r="ODJ82" s="286"/>
      <c r="ODK82" s="286"/>
      <c r="ODL82" s="286"/>
      <c r="ODM82" s="163"/>
      <c r="ODN82" s="154"/>
      <c r="ODO82" s="287"/>
      <c r="ODP82" s="287"/>
      <c r="ODQ82" s="285"/>
      <c r="ODR82" s="287"/>
      <c r="ODS82" s="287"/>
      <c r="ODT82" s="285"/>
      <c r="ODU82" s="287"/>
      <c r="ODV82" s="287"/>
      <c r="ODW82" s="285"/>
      <c r="ODX82" s="287"/>
      <c r="ODY82" s="287"/>
      <c r="ODZ82" s="285"/>
      <c r="OEA82" s="287"/>
      <c r="OEB82" s="287"/>
      <c r="OEC82" s="285"/>
      <c r="OED82" s="287"/>
      <c r="OEE82" s="287"/>
      <c r="OEF82" s="285"/>
      <c r="OEG82" s="287"/>
      <c r="OEH82" s="287"/>
      <c r="OEI82" s="285"/>
      <c r="OEJ82" s="287"/>
      <c r="OEK82" s="287"/>
      <c r="OEL82" s="285"/>
      <c r="OEM82" s="287"/>
      <c r="OEN82" s="287"/>
      <c r="OEO82" s="285"/>
      <c r="OEP82" s="287"/>
      <c r="OEQ82" s="287"/>
      <c r="OER82" s="285"/>
      <c r="OES82" s="287"/>
      <c r="OET82" s="287"/>
      <c r="OEU82" s="285"/>
      <c r="OEV82" s="287"/>
      <c r="OEW82" s="287"/>
      <c r="OEX82" s="285"/>
      <c r="OEY82" s="287"/>
      <c r="OEZ82" s="287"/>
      <c r="OFA82" s="285"/>
      <c r="OFB82" s="287"/>
      <c r="OFC82" s="287"/>
      <c r="OFD82" s="285"/>
      <c r="OFE82" s="287"/>
      <c r="OFF82" s="287"/>
      <c r="OFG82" s="285"/>
      <c r="OFH82" s="287"/>
      <c r="OFI82" s="287"/>
      <c r="OFJ82" s="285"/>
      <c r="OFK82" s="287"/>
      <c r="OFL82" s="287"/>
      <c r="OFM82" s="285"/>
      <c r="OFN82" s="287"/>
      <c r="OFO82" s="287"/>
      <c r="OFP82" s="285"/>
      <c r="OFQ82" s="287"/>
      <c r="OFR82" s="287"/>
      <c r="OFS82" s="285"/>
      <c r="OFT82" s="287"/>
      <c r="OFU82" s="287"/>
      <c r="OFV82" s="285"/>
      <c r="OFW82" s="287"/>
      <c r="OFX82" s="287"/>
      <c r="OFY82" s="285"/>
      <c r="OFZ82" s="286"/>
      <c r="OGA82" s="286"/>
      <c r="OGB82" s="286"/>
      <c r="OGC82" s="287"/>
      <c r="OGD82" s="287"/>
      <c r="OGE82" s="285"/>
      <c r="OGF82" s="286"/>
      <c r="OGG82" s="286"/>
      <c r="OGH82" s="286"/>
      <c r="OGI82" s="287"/>
      <c r="OGJ82" s="287"/>
      <c r="OGK82" s="285"/>
      <c r="OGL82" s="287"/>
      <c r="OGM82" s="287"/>
      <c r="OGN82" s="285"/>
      <c r="OGO82" s="286"/>
      <c r="OGP82" s="286"/>
      <c r="OGQ82" s="286"/>
      <c r="OGR82" s="286"/>
      <c r="OGS82" s="286"/>
      <c r="OGT82" s="286"/>
      <c r="OGU82" s="163"/>
      <c r="OGV82" s="154"/>
      <c r="OGW82" s="287"/>
      <c r="OGX82" s="287"/>
      <c r="OGY82" s="285"/>
      <c r="OGZ82" s="287"/>
      <c r="OHA82" s="287"/>
      <c r="OHB82" s="285"/>
      <c r="OHC82" s="287"/>
      <c r="OHD82" s="287"/>
      <c r="OHE82" s="285"/>
      <c r="OHF82" s="287"/>
      <c r="OHG82" s="287"/>
      <c r="OHH82" s="285"/>
      <c r="OHI82" s="287"/>
      <c r="OHJ82" s="287"/>
      <c r="OHK82" s="285"/>
      <c r="OHL82" s="287"/>
      <c r="OHM82" s="287"/>
      <c r="OHN82" s="285"/>
      <c r="OHO82" s="287"/>
      <c r="OHP82" s="287"/>
      <c r="OHQ82" s="285"/>
      <c r="OHR82" s="287"/>
      <c r="OHS82" s="287"/>
      <c r="OHT82" s="285"/>
      <c r="OHU82" s="287"/>
      <c r="OHV82" s="287"/>
      <c r="OHW82" s="285"/>
      <c r="OHX82" s="287"/>
      <c r="OHY82" s="287"/>
      <c r="OHZ82" s="285"/>
      <c r="OIA82" s="287"/>
      <c r="OIB82" s="287"/>
      <c r="OIC82" s="285"/>
      <c r="OID82" s="287"/>
      <c r="OIE82" s="287"/>
      <c r="OIF82" s="285"/>
      <c r="OIG82" s="287"/>
      <c r="OIH82" s="287"/>
      <c r="OII82" s="285"/>
      <c r="OIJ82" s="287"/>
      <c r="OIK82" s="287"/>
      <c r="OIL82" s="285"/>
      <c r="OIM82" s="287"/>
      <c r="OIN82" s="287"/>
      <c r="OIO82" s="285"/>
      <c r="OIP82" s="287"/>
      <c r="OIQ82" s="287"/>
      <c r="OIR82" s="285"/>
      <c r="OIS82" s="287"/>
      <c r="OIT82" s="287"/>
      <c r="OIU82" s="285"/>
      <c r="OIV82" s="287"/>
      <c r="OIW82" s="287"/>
      <c r="OIX82" s="285"/>
      <c r="OIY82" s="287"/>
      <c r="OIZ82" s="287"/>
      <c r="OJA82" s="285"/>
      <c r="OJB82" s="287"/>
      <c r="OJC82" s="287"/>
      <c r="OJD82" s="285"/>
      <c r="OJE82" s="287"/>
      <c r="OJF82" s="287"/>
      <c r="OJG82" s="285"/>
      <c r="OJH82" s="286"/>
      <c r="OJI82" s="286"/>
      <c r="OJJ82" s="286"/>
      <c r="OJK82" s="287"/>
      <c r="OJL82" s="287"/>
      <c r="OJM82" s="285"/>
      <c r="OJN82" s="286"/>
      <c r="OJO82" s="286"/>
      <c r="OJP82" s="286"/>
      <c r="OJQ82" s="287"/>
      <c r="OJR82" s="287"/>
      <c r="OJS82" s="285"/>
      <c r="OJT82" s="287"/>
      <c r="OJU82" s="287"/>
      <c r="OJV82" s="285"/>
      <c r="OJW82" s="286"/>
      <c r="OJX82" s="286"/>
      <c r="OJY82" s="286"/>
      <c r="OJZ82" s="286"/>
      <c r="OKA82" s="286"/>
      <c r="OKB82" s="286"/>
      <c r="OKC82" s="163"/>
      <c r="OKD82" s="154"/>
      <c r="OKE82" s="287"/>
      <c r="OKF82" s="287"/>
      <c r="OKG82" s="285"/>
      <c r="OKH82" s="287"/>
      <c r="OKI82" s="287"/>
      <c r="OKJ82" s="285"/>
      <c r="OKK82" s="287"/>
      <c r="OKL82" s="287"/>
      <c r="OKM82" s="285"/>
      <c r="OKN82" s="287"/>
      <c r="OKO82" s="287"/>
      <c r="OKP82" s="285"/>
      <c r="OKQ82" s="287"/>
      <c r="OKR82" s="287"/>
      <c r="OKS82" s="285"/>
      <c r="OKT82" s="287"/>
      <c r="OKU82" s="287"/>
      <c r="OKV82" s="285"/>
      <c r="OKW82" s="287"/>
      <c r="OKX82" s="287"/>
      <c r="OKY82" s="285"/>
      <c r="OKZ82" s="287"/>
      <c r="OLA82" s="287"/>
      <c r="OLB82" s="285"/>
      <c r="OLC82" s="287"/>
      <c r="OLD82" s="287"/>
      <c r="OLE82" s="285"/>
      <c r="OLF82" s="287"/>
      <c r="OLG82" s="287"/>
      <c r="OLH82" s="285"/>
      <c r="OLI82" s="287"/>
      <c r="OLJ82" s="287"/>
      <c r="OLK82" s="285"/>
      <c r="OLL82" s="287"/>
      <c r="OLM82" s="287"/>
      <c r="OLN82" s="285"/>
      <c r="OLO82" s="287"/>
      <c r="OLP82" s="287"/>
      <c r="OLQ82" s="285"/>
      <c r="OLR82" s="287"/>
      <c r="OLS82" s="287"/>
      <c r="OLT82" s="285"/>
      <c r="OLU82" s="287"/>
      <c r="OLV82" s="287"/>
      <c r="OLW82" s="285"/>
      <c r="OLX82" s="287"/>
      <c r="OLY82" s="287"/>
      <c r="OLZ82" s="285"/>
      <c r="OMA82" s="287"/>
      <c r="OMB82" s="287"/>
      <c r="OMC82" s="285"/>
      <c r="OMD82" s="287"/>
      <c r="OME82" s="287"/>
      <c r="OMF82" s="285"/>
      <c r="OMG82" s="287"/>
      <c r="OMH82" s="287"/>
      <c r="OMI82" s="285"/>
      <c r="OMJ82" s="287"/>
      <c r="OMK82" s="287"/>
      <c r="OML82" s="285"/>
      <c r="OMM82" s="287"/>
      <c r="OMN82" s="287"/>
      <c r="OMO82" s="285"/>
      <c r="OMP82" s="286"/>
      <c r="OMQ82" s="286"/>
      <c r="OMR82" s="286"/>
      <c r="OMS82" s="287"/>
      <c r="OMT82" s="287"/>
      <c r="OMU82" s="285"/>
      <c r="OMV82" s="286"/>
      <c r="OMW82" s="286"/>
      <c r="OMX82" s="286"/>
      <c r="OMY82" s="287"/>
      <c r="OMZ82" s="287"/>
      <c r="ONA82" s="285"/>
      <c r="ONB82" s="287"/>
      <c r="ONC82" s="287"/>
      <c r="OND82" s="285"/>
      <c r="ONE82" s="286"/>
      <c r="ONF82" s="286"/>
      <c r="ONG82" s="286"/>
      <c r="ONH82" s="286"/>
      <c r="ONI82" s="286"/>
      <c r="ONJ82" s="286"/>
      <c r="ONK82" s="163"/>
      <c r="ONL82" s="154"/>
      <c r="ONM82" s="287"/>
      <c r="ONN82" s="287"/>
      <c r="ONO82" s="285"/>
      <c r="ONP82" s="287"/>
      <c r="ONQ82" s="287"/>
      <c r="ONR82" s="285"/>
      <c r="ONS82" s="287"/>
      <c r="ONT82" s="287"/>
      <c r="ONU82" s="285"/>
      <c r="ONV82" s="287"/>
      <c r="ONW82" s="287"/>
      <c r="ONX82" s="285"/>
      <c r="ONY82" s="287"/>
      <c r="ONZ82" s="287"/>
      <c r="OOA82" s="285"/>
      <c r="OOB82" s="287"/>
      <c r="OOC82" s="287"/>
      <c r="OOD82" s="285"/>
      <c r="OOE82" s="287"/>
      <c r="OOF82" s="287"/>
      <c r="OOG82" s="285"/>
      <c r="OOH82" s="287"/>
      <c r="OOI82" s="287"/>
      <c r="OOJ82" s="285"/>
      <c r="OOK82" s="287"/>
      <c r="OOL82" s="287"/>
      <c r="OOM82" s="285"/>
      <c r="OON82" s="287"/>
      <c r="OOO82" s="287"/>
      <c r="OOP82" s="285"/>
      <c r="OOQ82" s="287"/>
      <c r="OOR82" s="287"/>
      <c r="OOS82" s="285"/>
      <c r="OOT82" s="287"/>
      <c r="OOU82" s="287"/>
      <c r="OOV82" s="285"/>
      <c r="OOW82" s="287"/>
      <c r="OOX82" s="287"/>
      <c r="OOY82" s="285"/>
      <c r="OOZ82" s="287"/>
      <c r="OPA82" s="287"/>
      <c r="OPB82" s="285"/>
      <c r="OPC82" s="287"/>
      <c r="OPD82" s="287"/>
      <c r="OPE82" s="285"/>
      <c r="OPF82" s="287"/>
      <c r="OPG82" s="287"/>
      <c r="OPH82" s="285"/>
      <c r="OPI82" s="287"/>
      <c r="OPJ82" s="287"/>
      <c r="OPK82" s="285"/>
      <c r="OPL82" s="287"/>
      <c r="OPM82" s="287"/>
      <c r="OPN82" s="285"/>
      <c r="OPO82" s="287"/>
      <c r="OPP82" s="287"/>
      <c r="OPQ82" s="285"/>
      <c r="OPR82" s="287"/>
      <c r="OPS82" s="287"/>
      <c r="OPT82" s="285"/>
      <c r="OPU82" s="287"/>
      <c r="OPV82" s="287"/>
      <c r="OPW82" s="285"/>
      <c r="OPX82" s="286"/>
      <c r="OPY82" s="286"/>
      <c r="OPZ82" s="286"/>
      <c r="OQA82" s="287"/>
      <c r="OQB82" s="287"/>
      <c r="OQC82" s="285"/>
      <c r="OQD82" s="286"/>
      <c r="OQE82" s="286"/>
      <c r="OQF82" s="286"/>
      <c r="OQG82" s="287"/>
      <c r="OQH82" s="287"/>
      <c r="OQI82" s="285"/>
      <c r="OQJ82" s="287"/>
      <c r="OQK82" s="287"/>
      <c r="OQL82" s="285"/>
      <c r="OQM82" s="286"/>
      <c r="OQN82" s="286"/>
      <c r="OQO82" s="286"/>
      <c r="OQP82" s="286"/>
      <c r="OQQ82" s="286"/>
      <c r="OQR82" s="286"/>
      <c r="OQS82" s="163"/>
      <c r="OQT82" s="154"/>
      <c r="OQU82" s="287"/>
      <c r="OQV82" s="287"/>
      <c r="OQW82" s="285"/>
      <c r="OQX82" s="287"/>
      <c r="OQY82" s="287"/>
      <c r="OQZ82" s="285"/>
      <c r="ORA82" s="287"/>
      <c r="ORB82" s="287"/>
      <c r="ORC82" s="285"/>
      <c r="ORD82" s="287"/>
      <c r="ORE82" s="287"/>
      <c r="ORF82" s="285"/>
      <c r="ORG82" s="287"/>
      <c r="ORH82" s="287"/>
      <c r="ORI82" s="285"/>
      <c r="ORJ82" s="287"/>
      <c r="ORK82" s="287"/>
      <c r="ORL82" s="285"/>
      <c r="ORM82" s="287"/>
      <c r="ORN82" s="287"/>
      <c r="ORO82" s="285"/>
      <c r="ORP82" s="287"/>
      <c r="ORQ82" s="287"/>
      <c r="ORR82" s="285"/>
      <c r="ORS82" s="287"/>
      <c r="ORT82" s="287"/>
      <c r="ORU82" s="285"/>
      <c r="ORV82" s="287"/>
      <c r="ORW82" s="287"/>
      <c r="ORX82" s="285"/>
      <c r="ORY82" s="287"/>
      <c r="ORZ82" s="287"/>
      <c r="OSA82" s="285"/>
      <c r="OSB82" s="287"/>
      <c r="OSC82" s="287"/>
      <c r="OSD82" s="285"/>
      <c r="OSE82" s="287"/>
      <c r="OSF82" s="287"/>
      <c r="OSG82" s="285"/>
      <c r="OSH82" s="287"/>
      <c r="OSI82" s="287"/>
      <c r="OSJ82" s="285"/>
      <c r="OSK82" s="287"/>
      <c r="OSL82" s="287"/>
      <c r="OSM82" s="285"/>
      <c r="OSN82" s="287"/>
      <c r="OSO82" s="287"/>
      <c r="OSP82" s="285"/>
      <c r="OSQ82" s="287"/>
      <c r="OSR82" s="287"/>
      <c r="OSS82" s="285"/>
      <c r="OST82" s="287"/>
      <c r="OSU82" s="287"/>
      <c r="OSV82" s="285"/>
      <c r="OSW82" s="287"/>
      <c r="OSX82" s="287"/>
      <c r="OSY82" s="285"/>
      <c r="OSZ82" s="287"/>
      <c r="OTA82" s="287"/>
      <c r="OTB82" s="285"/>
      <c r="OTC82" s="287"/>
      <c r="OTD82" s="287"/>
      <c r="OTE82" s="285"/>
      <c r="OTF82" s="286"/>
      <c r="OTG82" s="286"/>
      <c r="OTH82" s="286"/>
      <c r="OTI82" s="287"/>
      <c r="OTJ82" s="287"/>
      <c r="OTK82" s="285"/>
      <c r="OTL82" s="286"/>
      <c r="OTM82" s="286"/>
      <c r="OTN82" s="286"/>
      <c r="OTO82" s="287"/>
      <c r="OTP82" s="287"/>
      <c r="OTQ82" s="285"/>
      <c r="OTR82" s="287"/>
      <c r="OTS82" s="287"/>
      <c r="OTT82" s="285"/>
      <c r="OTU82" s="286"/>
      <c r="OTV82" s="286"/>
      <c r="OTW82" s="286"/>
      <c r="OTX82" s="286"/>
      <c r="OTY82" s="286"/>
      <c r="OTZ82" s="286"/>
      <c r="OUA82" s="163"/>
      <c r="OUB82" s="154"/>
      <c r="OUC82" s="287"/>
      <c r="OUD82" s="287"/>
      <c r="OUE82" s="285"/>
      <c r="OUF82" s="287"/>
      <c r="OUG82" s="287"/>
      <c r="OUH82" s="285"/>
      <c r="OUI82" s="287"/>
      <c r="OUJ82" s="287"/>
      <c r="OUK82" s="285"/>
      <c r="OUL82" s="287"/>
      <c r="OUM82" s="287"/>
      <c r="OUN82" s="285"/>
      <c r="OUO82" s="287"/>
      <c r="OUP82" s="287"/>
      <c r="OUQ82" s="285"/>
      <c r="OUR82" s="287"/>
      <c r="OUS82" s="287"/>
      <c r="OUT82" s="285"/>
      <c r="OUU82" s="287"/>
      <c r="OUV82" s="287"/>
      <c r="OUW82" s="285"/>
      <c r="OUX82" s="287"/>
      <c r="OUY82" s="287"/>
      <c r="OUZ82" s="285"/>
      <c r="OVA82" s="287"/>
      <c r="OVB82" s="287"/>
      <c r="OVC82" s="285"/>
      <c r="OVD82" s="287"/>
      <c r="OVE82" s="287"/>
      <c r="OVF82" s="285"/>
      <c r="OVG82" s="287"/>
      <c r="OVH82" s="287"/>
      <c r="OVI82" s="285"/>
      <c r="OVJ82" s="287"/>
      <c r="OVK82" s="287"/>
      <c r="OVL82" s="285"/>
      <c r="OVM82" s="287"/>
      <c r="OVN82" s="287"/>
      <c r="OVO82" s="285"/>
      <c r="OVP82" s="287"/>
      <c r="OVQ82" s="287"/>
      <c r="OVR82" s="285"/>
      <c r="OVS82" s="287"/>
      <c r="OVT82" s="287"/>
      <c r="OVU82" s="285"/>
      <c r="OVV82" s="287"/>
      <c r="OVW82" s="287"/>
      <c r="OVX82" s="285"/>
      <c r="OVY82" s="287"/>
      <c r="OVZ82" s="287"/>
      <c r="OWA82" s="285"/>
      <c r="OWB82" s="287"/>
      <c r="OWC82" s="287"/>
      <c r="OWD82" s="285"/>
      <c r="OWE82" s="287"/>
      <c r="OWF82" s="287"/>
      <c r="OWG82" s="285"/>
      <c r="OWH82" s="287"/>
      <c r="OWI82" s="287"/>
      <c r="OWJ82" s="285"/>
      <c r="OWK82" s="287"/>
      <c r="OWL82" s="287"/>
      <c r="OWM82" s="285"/>
      <c r="OWN82" s="286"/>
      <c r="OWO82" s="286"/>
      <c r="OWP82" s="286"/>
      <c r="OWQ82" s="287"/>
      <c r="OWR82" s="287"/>
      <c r="OWS82" s="285"/>
      <c r="OWT82" s="286"/>
      <c r="OWU82" s="286"/>
      <c r="OWV82" s="286"/>
      <c r="OWW82" s="287"/>
      <c r="OWX82" s="287"/>
      <c r="OWY82" s="285"/>
      <c r="OWZ82" s="287"/>
      <c r="OXA82" s="287"/>
      <c r="OXB82" s="285"/>
      <c r="OXC82" s="286"/>
      <c r="OXD82" s="286"/>
      <c r="OXE82" s="286"/>
      <c r="OXF82" s="286"/>
      <c r="OXG82" s="286"/>
      <c r="OXH82" s="286"/>
      <c r="OXI82" s="163"/>
      <c r="OXJ82" s="154"/>
      <c r="OXK82" s="287"/>
      <c r="OXL82" s="287"/>
      <c r="OXM82" s="285"/>
      <c r="OXN82" s="287"/>
      <c r="OXO82" s="287"/>
      <c r="OXP82" s="285"/>
      <c r="OXQ82" s="287"/>
      <c r="OXR82" s="287"/>
      <c r="OXS82" s="285"/>
      <c r="OXT82" s="287"/>
      <c r="OXU82" s="287"/>
      <c r="OXV82" s="285"/>
      <c r="OXW82" s="287"/>
      <c r="OXX82" s="287"/>
      <c r="OXY82" s="285"/>
      <c r="OXZ82" s="287"/>
      <c r="OYA82" s="287"/>
      <c r="OYB82" s="285"/>
      <c r="OYC82" s="287"/>
      <c r="OYD82" s="287"/>
      <c r="OYE82" s="285"/>
      <c r="OYF82" s="287"/>
      <c r="OYG82" s="287"/>
      <c r="OYH82" s="285"/>
      <c r="OYI82" s="287"/>
      <c r="OYJ82" s="287"/>
      <c r="OYK82" s="285"/>
      <c r="OYL82" s="287"/>
      <c r="OYM82" s="287"/>
      <c r="OYN82" s="285"/>
      <c r="OYO82" s="287"/>
      <c r="OYP82" s="287"/>
      <c r="OYQ82" s="285"/>
      <c r="OYR82" s="287"/>
      <c r="OYS82" s="287"/>
      <c r="OYT82" s="285"/>
      <c r="OYU82" s="287"/>
      <c r="OYV82" s="287"/>
      <c r="OYW82" s="285"/>
      <c r="OYX82" s="287"/>
      <c r="OYY82" s="287"/>
      <c r="OYZ82" s="285"/>
      <c r="OZA82" s="287"/>
      <c r="OZB82" s="287"/>
      <c r="OZC82" s="285"/>
      <c r="OZD82" s="287"/>
      <c r="OZE82" s="287"/>
      <c r="OZF82" s="285"/>
      <c r="OZG82" s="287"/>
      <c r="OZH82" s="287"/>
      <c r="OZI82" s="285"/>
      <c r="OZJ82" s="287"/>
      <c r="OZK82" s="287"/>
      <c r="OZL82" s="285"/>
      <c r="OZM82" s="287"/>
      <c r="OZN82" s="287"/>
      <c r="OZO82" s="285"/>
      <c r="OZP82" s="287"/>
      <c r="OZQ82" s="287"/>
      <c r="OZR82" s="285"/>
      <c r="OZS82" s="287"/>
      <c r="OZT82" s="287"/>
      <c r="OZU82" s="285"/>
      <c r="OZV82" s="286"/>
      <c r="OZW82" s="286"/>
      <c r="OZX82" s="286"/>
      <c r="OZY82" s="287"/>
      <c r="OZZ82" s="287"/>
      <c r="PAA82" s="285"/>
      <c r="PAB82" s="286"/>
      <c r="PAC82" s="286"/>
      <c r="PAD82" s="286"/>
      <c r="PAE82" s="287"/>
      <c r="PAF82" s="287"/>
      <c r="PAG82" s="285"/>
      <c r="PAH82" s="287"/>
      <c r="PAI82" s="287"/>
      <c r="PAJ82" s="285"/>
      <c r="PAK82" s="286"/>
      <c r="PAL82" s="286"/>
      <c r="PAM82" s="286"/>
      <c r="PAN82" s="286"/>
      <c r="PAO82" s="286"/>
      <c r="PAP82" s="286"/>
      <c r="PAQ82" s="163"/>
      <c r="PAR82" s="154"/>
      <c r="PAS82" s="287"/>
      <c r="PAT82" s="287"/>
      <c r="PAU82" s="285"/>
      <c r="PAV82" s="287"/>
      <c r="PAW82" s="287"/>
      <c r="PAX82" s="285"/>
      <c r="PAY82" s="287"/>
      <c r="PAZ82" s="287"/>
      <c r="PBA82" s="285"/>
      <c r="PBB82" s="287"/>
      <c r="PBC82" s="287"/>
      <c r="PBD82" s="285"/>
      <c r="PBE82" s="287"/>
      <c r="PBF82" s="287"/>
      <c r="PBG82" s="285"/>
      <c r="PBH82" s="287"/>
      <c r="PBI82" s="287"/>
      <c r="PBJ82" s="285"/>
      <c r="PBK82" s="287"/>
      <c r="PBL82" s="287"/>
      <c r="PBM82" s="285"/>
      <c r="PBN82" s="287"/>
      <c r="PBO82" s="287"/>
      <c r="PBP82" s="285"/>
      <c r="PBQ82" s="287"/>
      <c r="PBR82" s="287"/>
      <c r="PBS82" s="285"/>
      <c r="PBT82" s="287"/>
      <c r="PBU82" s="287"/>
      <c r="PBV82" s="285"/>
      <c r="PBW82" s="287"/>
      <c r="PBX82" s="287"/>
      <c r="PBY82" s="285"/>
      <c r="PBZ82" s="287"/>
      <c r="PCA82" s="287"/>
      <c r="PCB82" s="285"/>
      <c r="PCC82" s="287"/>
      <c r="PCD82" s="287"/>
      <c r="PCE82" s="285"/>
      <c r="PCF82" s="287"/>
      <c r="PCG82" s="287"/>
      <c r="PCH82" s="285"/>
      <c r="PCI82" s="287"/>
      <c r="PCJ82" s="287"/>
      <c r="PCK82" s="285"/>
      <c r="PCL82" s="287"/>
      <c r="PCM82" s="287"/>
      <c r="PCN82" s="285"/>
      <c r="PCO82" s="287"/>
      <c r="PCP82" s="287"/>
      <c r="PCQ82" s="285"/>
      <c r="PCR82" s="287"/>
      <c r="PCS82" s="287"/>
      <c r="PCT82" s="285"/>
      <c r="PCU82" s="287"/>
      <c r="PCV82" s="287"/>
      <c r="PCW82" s="285"/>
      <c r="PCX82" s="287"/>
      <c r="PCY82" s="287"/>
      <c r="PCZ82" s="285"/>
      <c r="PDA82" s="287"/>
      <c r="PDB82" s="287"/>
      <c r="PDC82" s="285"/>
      <c r="PDD82" s="286"/>
      <c r="PDE82" s="286"/>
      <c r="PDF82" s="286"/>
      <c r="PDG82" s="287"/>
      <c r="PDH82" s="287"/>
      <c r="PDI82" s="285"/>
      <c r="PDJ82" s="286"/>
      <c r="PDK82" s="286"/>
      <c r="PDL82" s="286"/>
      <c r="PDM82" s="287"/>
      <c r="PDN82" s="287"/>
      <c r="PDO82" s="285"/>
      <c r="PDP82" s="287"/>
      <c r="PDQ82" s="287"/>
      <c r="PDR82" s="285"/>
      <c r="PDS82" s="286"/>
      <c r="PDT82" s="286"/>
      <c r="PDU82" s="286"/>
      <c r="PDV82" s="286"/>
      <c r="PDW82" s="286"/>
      <c r="PDX82" s="286"/>
      <c r="PDY82" s="163"/>
      <c r="PDZ82" s="154"/>
      <c r="PEA82" s="287"/>
      <c r="PEB82" s="287"/>
      <c r="PEC82" s="285"/>
      <c r="PED82" s="287"/>
      <c r="PEE82" s="287"/>
      <c r="PEF82" s="285"/>
      <c r="PEG82" s="287"/>
      <c r="PEH82" s="287"/>
      <c r="PEI82" s="285"/>
      <c r="PEJ82" s="287"/>
      <c r="PEK82" s="287"/>
      <c r="PEL82" s="285"/>
      <c r="PEM82" s="287"/>
      <c r="PEN82" s="287"/>
      <c r="PEO82" s="285"/>
      <c r="PEP82" s="287"/>
      <c r="PEQ82" s="287"/>
      <c r="PER82" s="285"/>
      <c r="PES82" s="287"/>
      <c r="PET82" s="287"/>
      <c r="PEU82" s="285"/>
      <c r="PEV82" s="287"/>
      <c r="PEW82" s="287"/>
      <c r="PEX82" s="285"/>
      <c r="PEY82" s="287"/>
      <c r="PEZ82" s="287"/>
      <c r="PFA82" s="285"/>
      <c r="PFB82" s="287"/>
      <c r="PFC82" s="287"/>
      <c r="PFD82" s="285"/>
      <c r="PFE82" s="287"/>
      <c r="PFF82" s="287"/>
      <c r="PFG82" s="285"/>
      <c r="PFH82" s="287"/>
      <c r="PFI82" s="287"/>
      <c r="PFJ82" s="285"/>
      <c r="PFK82" s="287"/>
      <c r="PFL82" s="287"/>
      <c r="PFM82" s="285"/>
      <c r="PFN82" s="287"/>
      <c r="PFO82" s="287"/>
      <c r="PFP82" s="285"/>
      <c r="PFQ82" s="287"/>
      <c r="PFR82" s="287"/>
      <c r="PFS82" s="285"/>
      <c r="PFT82" s="287"/>
      <c r="PFU82" s="287"/>
      <c r="PFV82" s="285"/>
      <c r="PFW82" s="287"/>
      <c r="PFX82" s="287"/>
      <c r="PFY82" s="285"/>
      <c r="PFZ82" s="287"/>
      <c r="PGA82" s="287"/>
      <c r="PGB82" s="285"/>
      <c r="PGC82" s="287"/>
      <c r="PGD82" s="287"/>
      <c r="PGE82" s="285"/>
      <c r="PGF82" s="287"/>
      <c r="PGG82" s="287"/>
      <c r="PGH82" s="285"/>
      <c r="PGI82" s="287"/>
      <c r="PGJ82" s="287"/>
      <c r="PGK82" s="285"/>
      <c r="PGL82" s="286"/>
      <c r="PGM82" s="286"/>
      <c r="PGN82" s="286"/>
      <c r="PGO82" s="287"/>
      <c r="PGP82" s="287"/>
      <c r="PGQ82" s="285"/>
      <c r="PGR82" s="286"/>
      <c r="PGS82" s="286"/>
      <c r="PGT82" s="286"/>
      <c r="PGU82" s="287"/>
      <c r="PGV82" s="287"/>
      <c r="PGW82" s="285"/>
      <c r="PGX82" s="287"/>
      <c r="PGY82" s="287"/>
      <c r="PGZ82" s="285"/>
      <c r="PHA82" s="286"/>
      <c r="PHB82" s="286"/>
      <c r="PHC82" s="286"/>
      <c r="PHD82" s="286"/>
      <c r="PHE82" s="286"/>
      <c r="PHF82" s="286"/>
      <c r="PHG82" s="163"/>
      <c r="PHH82" s="154"/>
      <c r="PHI82" s="287"/>
      <c r="PHJ82" s="287"/>
      <c r="PHK82" s="285"/>
      <c r="PHL82" s="287"/>
      <c r="PHM82" s="287"/>
      <c r="PHN82" s="285"/>
      <c r="PHO82" s="287"/>
      <c r="PHP82" s="287"/>
      <c r="PHQ82" s="285"/>
      <c r="PHR82" s="287"/>
      <c r="PHS82" s="287"/>
      <c r="PHT82" s="285"/>
      <c r="PHU82" s="287"/>
      <c r="PHV82" s="287"/>
      <c r="PHW82" s="285"/>
      <c r="PHX82" s="287"/>
      <c r="PHY82" s="287"/>
      <c r="PHZ82" s="285"/>
      <c r="PIA82" s="287"/>
      <c r="PIB82" s="287"/>
      <c r="PIC82" s="285"/>
      <c r="PID82" s="287"/>
      <c r="PIE82" s="287"/>
      <c r="PIF82" s="285"/>
      <c r="PIG82" s="287"/>
      <c r="PIH82" s="287"/>
      <c r="PII82" s="285"/>
      <c r="PIJ82" s="287"/>
      <c r="PIK82" s="287"/>
      <c r="PIL82" s="285"/>
      <c r="PIM82" s="287"/>
      <c r="PIN82" s="287"/>
      <c r="PIO82" s="285"/>
      <c r="PIP82" s="287"/>
      <c r="PIQ82" s="287"/>
      <c r="PIR82" s="285"/>
      <c r="PIS82" s="287"/>
      <c r="PIT82" s="287"/>
      <c r="PIU82" s="285"/>
      <c r="PIV82" s="287"/>
      <c r="PIW82" s="287"/>
      <c r="PIX82" s="285"/>
      <c r="PIY82" s="287"/>
      <c r="PIZ82" s="287"/>
      <c r="PJA82" s="285"/>
      <c r="PJB82" s="287"/>
      <c r="PJC82" s="287"/>
      <c r="PJD82" s="285"/>
      <c r="PJE82" s="287"/>
      <c r="PJF82" s="287"/>
      <c r="PJG82" s="285"/>
      <c r="PJH82" s="287"/>
      <c r="PJI82" s="287"/>
      <c r="PJJ82" s="285"/>
      <c r="PJK82" s="287"/>
      <c r="PJL82" s="287"/>
      <c r="PJM82" s="285"/>
      <c r="PJN82" s="287"/>
      <c r="PJO82" s="287"/>
      <c r="PJP82" s="285"/>
      <c r="PJQ82" s="287"/>
      <c r="PJR82" s="287"/>
      <c r="PJS82" s="285"/>
      <c r="PJT82" s="286"/>
      <c r="PJU82" s="286"/>
      <c r="PJV82" s="286"/>
      <c r="PJW82" s="287"/>
      <c r="PJX82" s="287"/>
      <c r="PJY82" s="285"/>
      <c r="PJZ82" s="286"/>
      <c r="PKA82" s="286"/>
      <c r="PKB82" s="286"/>
      <c r="PKC82" s="287"/>
      <c r="PKD82" s="287"/>
      <c r="PKE82" s="285"/>
      <c r="PKF82" s="287"/>
      <c r="PKG82" s="287"/>
      <c r="PKH82" s="285"/>
      <c r="PKI82" s="286"/>
      <c r="PKJ82" s="286"/>
      <c r="PKK82" s="286"/>
      <c r="PKL82" s="286"/>
      <c r="PKM82" s="286"/>
      <c r="PKN82" s="286"/>
      <c r="PKO82" s="163"/>
      <c r="PKP82" s="154"/>
      <c r="PKQ82" s="287"/>
      <c r="PKR82" s="287"/>
      <c r="PKS82" s="285"/>
      <c r="PKT82" s="287"/>
      <c r="PKU82" s="287"/>
      <c r="PKV82" s="285"/>
      <c r="PKW82" s="287"/>
      <c r="PKX82" s="287"/>
      <c r="PKY82" s="285"/>
      <c r="PKZ82" s="287"/>
      <c r="PLA82" s="287"/>
      <c r="PLB82" s="285"/>
      <c r="PLC82" s="287"/>
      <c r="PLD82" s="287"/>
      <c r="PLE82" s="285"/>
      <c r="PLF82" s="287"/>
      <c r="PLG82" s="287"/>
      <c r="PLH82" s="285"/>
      <c r="PLI82" s="287"/>
      <c r="PLJ82" s="287"/>
      <c r="PLK82" s="285"/>
      <c r="PLL82" s="287"/>
      <c r="PLM82" s="287"/>
      <c r="PLN82" s="285"/>
      <c r="PLO82" s="287"/>
      <c r="PLP82" s="287"/>
      <c r="PLQ82" s="285"/>
      <c r="PLR82" s="287"/>
      <c r="PLS82" s="287"/>
      <c r="PLT82" s="285"/>
      <c r="PLU82" s="287"/>
      <c r="PLV82" s="287"/>
      <c r="PLW82" s="285"/>
      <c r="PLX82" s="287"/>
      <c r="PLY82" s="287"/>
      <c r="PLZ82" s="285"/>
      <c r="PMA82" s="287"/>
      <c r="PMB82" s="287"/>
      <c r="PMC82" s="285"/>
      <c r="PMD82" s="287"/>
      <c r="PME82" s="287"/>
      <c r="PMF82" s="285"/>
      <c r="PMG82" s="287"/>
      <c r="PMH82" s="287"/>
      <c r="PMI82" s="285"/>
      <c r="PMJ82" s="287"/>
      <c r="PMK82" s="287"/>
      <c r="PML82" s="285"/>
      <c r="PMM82" s="287"/>
      <c r="PMN82" s="287"/>
      <c r="PMO82" s="285"/>
      <c r="PMP82" s="287"/>
      <c r="PMQ82" s="287"/>
      <c r="PMR82" s="285"/>
      <c r="PMS82" s="287"/>
      <c r="PMT82" s="287"/>
      <c r="PMU82" s="285"/>
      <c r="PMV82" s="287"/>
      <c r="PMW82" s="287"/>
      <c r="PMX82" s="285"/>
      <c r="PMY82" s="287"/>
      <c r="PMZ82" s="287"/>
      <c r="PNA82" s="285"/>
      <c r="PNB82" s="286"/>
      <c r="PNC82" s="286"/>
      <c r="PND82" s="286"/>
      <c r="PNE82" s="287"/>
      <c r="PNF82" s="287"/>
      <c r="PNG82" s="285"/>
      <c r="PNH82" s="286"/>
      <c r="PNI82" s="286"/>
      <c r="PNJ82" s="286"/>
      <c r="PNK82" s="287"/>
      <c r="PNL82" s="287"/>
      <c r="PNM82" s="285"/>
      <c r="PNN82" s="287"/>
      <c r="PNO82" s="287"/>
      <c r="PNP82" s="285"/>
      <c r="PNQ82" s="286"/>
      <c r="PNR82" s="286"/>
      <c r="PNS82" s="286"/>
      <c r="PNT82" s="286"/>
      <c r="PNU82" s="286"/>
      <c r="PNV82" s="286"/>
      <c r="PNW82" s="163"/>
      <c r="PNX82" s="154"/>
      <c r="PNY82" s="287"/>
      <c r="PNZ82" s="287"/>
      <c r="POA82" s="285"/>
      <c r="POB82" s="287"/>
      <c r="POC82" s="287"/>
      <c r="POD82" s="285"/>
      <c r="POE82" s="287"/>
      <c r="POF82" s="287"/>
      <c r="POG82" s="285"/>
      <c r="POH82" s="287"/>
      <c r="POI82" s="287"/>
      <c r="POJ82" s="285"/>
      <c r="POK82" s="287"/>
      <c r="POL82" s="287"/>
      <c r="POM82" s="285"/>
      <c r="PON82" s="287"/>
      <c r="POO82" s="287"/>
      <c r="POP82" s="285"/>
      <c r="POQ82" s="287"/>
      <c r="POR82" s="287"/>
      <c r="POS82" s="285"/>
      <c r="POT82" s="287"/>
      <c r="POU82" s="287"/>
      <c r="POV82" s="285"/>
      <c r="POW82" s="287"/>
      <c r="POX82" s="287"/>
      <c r="POY82" s="285"/>
      <c r="POZ82" s="287"/>
      <c r="PPA82" s="287"/>
      <c r="PPB82" s="285"/>
      <c r="PPC82" s="287"/>
      <c r="PPD82" s="287"/>
      <c r="PPE82" s="285"/>
      <c r="PPF82" s="287"/>
      <c r="PPG82" s="287"/>
      <c r="PPH82" s="285"/>
      <c r="PPI82" s="287"/>
      <c r="PPJ82" s="287"/>
      <c r="PPK82" s="285"/>
      <c r="PPL82" s="287"/>
      <c r="PPM82" s="287"/>
      <c r="PPN82" s="285"/>
      <c r="PPO82" s="287"/>
      <c r="PPP82" s="287"/>
      <c r="PPQ82" s="285"/>
      <c r="PPR82" s="287"/>
      <c r="PPS82" s="287"/>
      <c r="PPT82" s="285"/>
      <c r="PPU82" s="287"/>
      <c r="PPV82" s="287"/>
      <c r="PPW82" s="285"/>
      <c r="PPX82" s="287"/>
      <c r="PPY82" s="287"/>
      <c r="PPZ82" s="285"/>
      <c r="PQA82" s="287"/>
      <c r="PQB82" s="287"/>
      <c r="PQC82" s="285"/>
      <c r="PQD82" s="287"/>
      <c r="PQE82" s="287"/>
      <c r="PQF82" s="285"/>
      <c r="PQG82" s="287"/>
      <c r="PQH82" s="287"/>
      <c r="PQI82" s="285"/>
      <c r="PQJ82" s="286"/>
      <c r="PQK82" s="286"/>
      <c r="PQL82" s="286"/>
      <c r="PQM82" s="287"/>
      <c r="PQN82" s="287"/>
      <c r="PQO82" s="285"/>
      <c r="PQP82" s="286"/>
      <c r="PQQ82" s="286"/>
      <c r="PQR82" s="286"/>
      <c r="PQS82" s="287"/>
      <c r="PQT82" s="287"/>
      <c r="PQU82" s="285"/>
      <c r="PQV82" s="287"/>
      <c r="PQW82" s="287"/>
      <c r="PQX82" s="285"/>
      <c r="PQY82" s="286"/>
      <c r="PQZ82" s="286"/>
      <c r="PRA82" s="286"/>
      <c r="PRB82" s="286"/>
      <c r="PRC82" s="286"/>
      <c r="PRD82" s="286"/>
      <c r="PRE82" s="163"/>
      <c r="PRF82" s="154"/>
      <c r="PRG82" s="287"/>
      <c r="PRH82" s="287"/>
      <c r="PRI82" s="285"/>
      <c r="PRJ82" s="287"/>
      <c r="PRK82" s="287"/>
      <c r="PRL82" s="285"/>
      <c r="PRM82" s="287"/>
      <c r="PRN82" s="287"/>
      <c r="PRO82" s="285"/>
      <c r="PRP82" s="287"/>
      <c r="PRQ82" s="287"/>
      <c r="PRR82" s="285"/>
      <c r="PRS82" s="287"/>
      <c r="PRT82" s="287"/>
      <c r="PRU82" s="285"/>
      <c r="PRV82" s="287"/>
      <c r="PRW82" s="287"/>
      <c r="PRX82" s="285"/>
      <c r="PRY82" s="287"/>
      <c r="PRZ82" s="287"/>
      <c r="PSA82" s="285"/>
      <c r="PSB82" s="287"/>
      <c r="PSC82" s="287"/>
      <c r="PSD82" s="285"/>
      <c r="PSE82" s="287"/>
      <c r="PSF82" s="287"/>
      <c r="PSG82" s="285"/>
      <c r="PSH82" s="287"/>
      <c r="PSI82" s="287"/>
      <c r="PSJ82" s="285"/>
      <c r="PSK82" s="287"/>
      <c r="PSL82" s="287"/>
      <c r="PSM82" s="285"/>
      <c r="PSN82" s="287"/>
      <c r="PSO82" s="287"/>
      <c r="PSP82" s="285"/>
      <c r="PSQ82" s="287"/>
      <c r="PSR82" s="287"/>
      <c r="PSS82" s="285"/>
      <c r="PST82" s="287"/>
      <c r="PSU82" s="287"/>
      <c r="PSV82" s="285"/>
      <c r="PSW82" s="287"/>
      <c r="PSX82" s="287"/>
      <c r="PSY82" s="285"/>
      <c r="PSZ82" s="287"/>
      <c r="PTA82" s="287"/>
      <c r="PTB82" s="285"/>
      <c r="PTC82" s="287"/>
      <c r="PTD82" s="287"/>
      <c r="PTE82" s="285"/>
      <c r="PTF82" s="287"/>
      <c r="PTG82" s="287"/>
      <c r="PTH82" s="285"/>
      <c r="PTI82" s="287"/>
      <c r="PTJ82" s="287"/>
      <c r="PTK82" s="285"/>
      <c r="PTL82" s="287"/>
      <c r="PTM82" s="287"/>
      <c r="PTN82" s="285"/>
      <c r="PTO82" s="287"/>
      <c r="PTP82" s="287"/>
      <c r="PTQ82" s="285"/>
      <c r="PTR82" s="286"/>
      <c r="PTS82" s="286"/>
      <c r="PTT82" s="286"/>
      <c r="PTU82" s="287"/>
      <c r="PTV82" s="287"/>
      <c r="PTW82" s="285"/>
      <c r="PTX82" s="286"/>
      <c r="PTY82" s="286"/>
      <c r="PTZ82" s="286"/>
      <c r="PUA82" s="287"/>
      <c r="PUB82" s="287"/>
      <c r="PUC82" s="285"/>
      <c r="PUD82" s="287"/>
      <c r="PUE82" s="287"/>
      <c r="PUF82" s="285"/>
      <c r="PUG82" s="286"/>
      <c r="PUH82" s="286"/>
      <c r="PUI82" s="286"/>
      <c r="PUJ82" s="286"/>
      <c r="PUK82" s="286"/>
      <c r="PUL82" s="286"/>
      <c r="PUM82" s="163"/>
      <c r="PUN82" s="154"/>
      <c r="PUO82" s="287"/>
      <c r="PUP82" s="287"/>
      <c r="PUQ82" s="285"/>
      <c r="PUR82" s="287"/>
      <c r="PUS82" s="287"/>
      <c r="PUT82" s="285"/>
      <c r="PUU82" s="287"/>
      <c r="PUV82" s="287"/>
      <c r="PUW82" s="285"/>
      <c r="PUX82" s="287"/>
      <c r="PUY82" s="287"/>
      <c r="PUZ82" s="285"/>
      <c r="PVA82" s="287"/>
      <c r="PVB82" s="287"/>
      <c r="PVC82" s="285"/>
      <c r="PVD82" s="287"/>
      <c r="PVE82" s="287"/>
      <c r="PVF82" s="285"/>
      <c r="PVG82" s="287"/>
      <c r="PVH82" s="287"/>
      <c r="PVI82" s="285"/>
      <c r="PVJ82" s="287"/>
      <c r="PVK82" s="287"/>
      <c r="PVL82" s="285"/>
      <c r="PVM82" s="287"/>
      <c r="PVN82" s="287"/>
      <c r="PVO82" s="285"/>
      <c r="PVP82" s="287"/>
      <c r="PVQ82" s="287"/>
      <c r="PVR82" s="285"/>
      <c r="PVS82" s="287"/>
      <c r="PVT82" s="287"/>
      <c r="PVU82" s="285"/>
      <c r="PVV82" s="287"/>
      <c r="PVW82" s="287"/>
      <c r="PVX82" s="285"/>
      <c r="PVY82" s="287"/>
      <c r="PVZ82" s="287"/>
      <c r="PWA82" s="285"/>
      <c r="PWB82" s="287"/>
      <c r="PWC82" s="287"/>
      <c r="PWD82" s="285"/>
      <c r="PWE82" s="287"/>
      <c r="PWF82" s="287"/>
      <c r="PWG82" s="285"/>
      <c r="PWH82" s="287"/>
      <c r="PWI82" s="287"/>
      <c r="PWJ82" s="285"/>
      <c r="PWK82" s="287"/>
      <c r="PWL82" s="287"/>
      <c r="PWM82" s="285"/>
      <c r="PWN82" s="287"/>
      <c r="PWO82" s="287"/>
      <c r="PWP82" s="285"/>
      <c r="PWQ82" s="287"/>
      <c r="PWR82" s="287"/>
      <c r="PWS82" s="285"/>
      <c r="PWT82" s="287"/>
      <c r="PWU82" s="287"/>
      <c r="PWV82" s="285"/>
      <c r="PWW82" s="287"/>
      <c r="PWX82" s="287"/>
      <c r="PWY82" s="285"/>
      <c r="PWZ82" s="286"/>
      <c r="PXA82" s="286"/>
      <c r="PXB82" s="286"/>
      <c r="PXC82" s="287"/>
      <c r="PXD82" s="287"/>
      <c r="PXE82" s="285"/>
      <c r="PXF82" s="286"/>
      <c r="PXG82" s="286"/>
      <c r="PXH82" s="286"/>
      <c r="PXI82" s="287"/>
      <c r="PXJ82" s="287"/>
      <c r="PXK82" s="285"/>
      <c r="PXL82" s="287"/>
      <c r="PXM82" s="287"/>
      <c r="PXN82" s="285"/>
      <c r="PXO82" s="286"/>
      <c r="PXP82" s="286"/>
      <c r="PXQ82" s="286"/>
      <c r="PXR82" s="286"/>
      <c r="PXS82" s="286"/>
      <c r="PXT82" s="286"/>
      <c r="PXU82" s="163"/>
      <c r="PXV82" s="154"/>
      <c r="PXW82" s="287"/>
      <c r="PXX82" s="287"/>
      <c r="PXY82" s="285"/>
      <c r="PXZ82" s="287"/>
      <c r="PYA82" s="287"/>
      <c r="PYB82" s="285"/>
      <c r="PYC82" s="287"/>
      <c r="PYD82" s="287"/>
      <c r="PYE82" s="285"/>
      <c r="PYF82" s="287"/>
      <c r="PYG82" s="287"/>
      <c r="PYH82" s="285"/>
      <c r="PYI82" s="287"/>
      <c r="PYJ82" s="287"/>
      <c r="PYK82" s="285"/>
      <c r="PYL82" s="287"/>
      <c r="PYM82" s="287"/>
      <c r="PYN82" s="285"/>
      <c r="PYO82" s="287"/>
      <c r="PYP82" s="287"/>
      <c r="PYQ82" s="285"/>
      <c r="PYR82" s="287"/>
      <c r="PYS82" s="287"/>
      <c r="PYT82" s="285"/>
      <c r="PYU82" s="287"/>
      <c r="PYV82" s="287"/>
      <c r="PYW82" s="285"/>
      <c r="PYX82" s="287"/>
      <c r="PYY82" s="287"/>
      <c r="PYZ82" s="285"/>
      <c r="PZA82" s="287"/>
      <c r="PZB82" s="287"/>
      <c r="PZC82" s="285"/>
      <c r="PZD82" s="287"/>
      <c r="PZE82" s="287"/>
      <c r="PZF82" s="285"/>
      <c r="PZG82" s="287"/>
      <c r="PZH82" s="287"/>
      <c r="PZI82" s="285"/>
      <c r="PZJ82" s="287"/>
      <c r="PZK82" s="287"/>
      <c r="PZL82" s="285"/>
      <c r="PZM82" s="287"/>
      <c r="PZN82" s="287"/>
      <c r="PZO82" s="285"/>
      <c r="PZP82" s="287"/>
      <c r="PZQ82" s="287"/>
      <c r="PZR82" s="285"/>
      <c r="PZS82" s="287"/>
      <c r="PZT82" s="287"/>
      <c r="PZU82" s="285"/>
      <c r="PZV82" s="287"/>
      <c r="PZW82" s="287"/>
      <c r="PZX82" s="285"/>
      <c r="PZY82" s="287"/>
      <c r="PZZ82" s="287"/>
      <c r="QAA82" s="285"/>
      <c r="QAB82" s="287"/>
      <c r="QAC82" s="287"/>
      <c r="QAD82" s="285"/>
      <c r="QAE82" s="287"/>
      <c r="QAF82" s="287"/>
      <c r="QAG82" s="285"/>
      <c r="QAH82" s="286"/>
      <c r="QAI82" s="286"/>
      <c r="QAJ82" s="286"/>
      <c r="QAK82" s="287"/>
      <c r="QAL82" s="287"/>
      <c r="QAM82" s="285"/>
      <c r="QAN82" s="286"/>
      <c r="QAO82" s="286"/>
      <c r="QAP82" s="286"/>
      <c r="QAQ82" s="287"/>
      <c r="QAR82" s="287"/>
      <c r="QAS82" s="285"/>
      <c r="QAT82" s="287"/>
      <c r="QAU82" s="287"/>
      <c r="QAV82" s="285"/>
      <c r="QAW82" s="286"/>
      <c r="QAX82" s="286"/>
      <c r="QAY82" s="286"/>
      <c r="QAZ82" s="286"/>
      <c r="QBA82" s="286"/>
      <c r="QBB82" s="286"/>
      <c r="QBC82" s="163"/>
      <c r="QBD82" s="154"/>
      <c r="QBE82" s="287"/>
      <c r="QBF82" s="287"/>
      <c r="QBG82" s="285"/>
      <c r="QBH82" s="287"/>
      <c r="QBI82" s="287"/>
      <c r="QBJ82" s="285"/>
      <c r="QBK82" s="287"/>
      <c r="QBL82" s="287"/>
      <c r="QBM82" s="285"/>
      <c r="QBN82" s="287"/>
      <c r="QBO82" s="287"/>
      <c r="QBP82" s="285"/>
      <c r="QBQ82" s="287"/>
      <c r="QBR82" s="287"/>
      <c r="QBS82" s="285"/>
      <c r="QBT82" s="287"/>
      <c r="QBU82" s="287"/>
      <c r="QBV82" s="285"/>
      <c r="QBW82" s="287"/>
      <c r="QBX82" s="287"/>
      <c r="QBY82" s="285"/>
      <c r="QBZ82" s="287"/>
      <c r="QCA82" s="287"/>
      <c r="QCB82" s="285"/>
      <c r="QCC82" s="287"/>
      <c r="QCD82" s="287"/>
      <c r="QCE82" s="285"/>
      <c r="QCF82" s="287"/>
      <c r="QCG82" s="287"/>
      <c r="QCH82" s="285"/>
      <c r="QCI82" s="287"/>
      <c r="QCJ82" s="287"/>
      <c r="QCK82" s="285"/>
      <c r="QCL82" s="287"/>
      <c r="QCM82" s="287"/>
      <c r="QCN82" s="285"/>
      <c r="QCO82" s="287"/>
      <c r="QCP82" s="287"/>
      <c r="QCQ82" s="285"/>
      <c r="QCR82" s="287"/>
      <c r="QCS82" s="287"/>
      <c r="QCT82" s="285"/>
      <c r="QCU82" s="287"/>
      <c r="QCV82" s="287"/>
      <c r="QCW82" s="285"/>
      <c r="QCX82" s="287"/>
      <c r="QCY82" s="287"/>
      <c r="QCZ82" s="285"/>
      <c r="QDA82" s="287"/>
      <c r="QDB82" s="287"/>
      <c r="QDC82" s="285"/>
      <c r="QDD82" s="287"/>
      <c r="QDE82" s="287"/>
      <c r="QDF82" s="285"/>
      <c r="QDG82" s="287"/>
      <c r="QDH82" s="287"/>
      <c r="QDI82" s="285"/>
      <c r="QDJ82" s="287"/>
      <c r="QDK82" s="287"/>
      <c r="QDL82" s="285"/>
      <c r="QDM82" s="287"/>
      <c r="QDN82" s="287"/>
      <c r="QDO82" s="285"/>
      <c r="QDP82" s="286"/>
      <c r="QDQ82" s="286"/>
      <c r="QDR82" s="286"/>
      <c r="QDS82" s="287"/>
      <c r="QDT82" s="287"/>
      <c r="QDU82" s="285"/>
      <c r="QDV82" s="286"/>
      <c r="QDW82" s="286"/>
      <c r="QDX82" s="286"/>
      <c r="QDY82" s="287"/>
      <c r="QDZ82" s="287"/>
      <c r="QEA82" s="285"/>
      <c r="QEB82" s="287"/>
      <c r="QEC82" s="287"/>
      <c r="QED82" s="285"/>
      <c r="QEE82" s="286"/>
      <c r="QEF82" s="286"/>
      <c r="QEG82" s="286"/>
      <c r="QEH82" s="286"/>
      <c r="QEI82" s="286"/>
      <c r="QEJ82" s="286"/>
      <c r="QEK82" s="163"/>
      <c r="QEL82" s="154"/>
      <c r="QEM82" s="287"/>
      <c r="QEN82" s="287"/>
      <c r="QEO82" s="285"/>
      <c r="QEP82" s="287"/>
      <c r="QEQ82" s="287"/>
      <c r="QER82" s="285"/>
      <c r="QES82" s="287"/>
      <c r="QET82" s="287"/>
      <c r="QEU82" s="285"/>
      <c r="QEV82" s="287"/>
      <c r="QEW82" s="287"/>
      <c r="QEX82" s="285"/>
      <c r="QEY82" s="287"/>
      <c r="QEZ82" s="287"/>
      <c r="QFA82" s="285"/>
      <c r="QFB82" s="287"/>
      <c r="QFC82" s="287"/>
      <c r="QFD82" s="285"/>
      <c r="QFE82" s="287"/>
      <c r="QFF82" s="287"/>
      <c r="QFG82" s="285"/>
      <c r="QFH82" s="287"/>
      <c r="QFI82" s="287"/>
      <c r="QFJ82" s="285"/>
      <c r="QFK82" s="287"/>
      <c r="QFL82" s="287"/>
      <c r="QFM82" s="285"/>
      <c r="QFN82" s="287"/>
      <c r="QFO82" s="287"/>
      <c r="QFP82" s="285"/>
      <c r="QFQ82" s="287"/>
      <c r="QFR82" s="287"/>
      <c r="QFS82" s="285"/>
      <c r="QFT82" s="287"/>
      <c r="QFU82" s="287"/>
      <c r="QFV82" s="285"/>
      <c r="QFW82" s="287"/>
      <c r="QFX82" s="287"/>
      <c r="QFY82" s="285"/>
      <c r="QFZ82" s="287"/>
      <c r="QGA82" s="287"/>
      <c r="QGB82" s="285"/>
      <c r="QGC82" s="287"/>
      <c r="QGD82" s="287"/>
      <c r="QGE82" s="285"/>
      <c r="QGF82" s="287"/>
      <c r="QGG82" s="287"/>
      <c r="QGH82" s="285"/>
      <c r="QGI82" s="287"/>
      <c r="QGJ82" s="287"/>
      <c r="QGK82" s="285"/>
      <c r="QGL82" s="287"/>
      <c r="QGM82" s="287"/>
      <c r="QGN82" s="285"/>
      <c r="QGO82" s="287"/>
      <c r="QGP82" s="287"/>
      <c r="QGQ82" s="285"/>
      <c r="QGR82" s="287"/>
      <c r="QGS82" s="287"/>
      <c r="QGT82" s="285"/>
      <c r="QGU82" s="287"/>
      <c r="QGV82" s="287"/>
      <c r="QGW82" s="285"/>
      <c r="QGX82" s="286"/>
      <c r="QGY82" s="286"/>
      <c r="QGZ82" s="286"/>
      <c r="QHA82" s="287"/>
      <c r="QHB82" s="287"/>
      <c r="QHC82" s="285"/>
      <c r="QHD82" s="286"/>
      <c r="QHE82" s="286"/>
      <c r="QHF82" s="286"/>
      <c r="QHG82" s="287"/>
      <c r="QHH82" s="287"/>
      <c r="QHI82" s="285"/>
      <c r="QHJ82" s="287"/>
      <c r="QHK82" s="287"/>
      <c r="QHL82" s="285"/>
      <c r="QHM82" s="286"/>
      <c r="QHN82" s="286"/>
      <c r="QHO82" s="286"/>
      <c r="QHP82" s="286"/>
      <c r="QHQ82" s="286"/>
      <c r="QHR82" s="286"/>
      <c r="QHS82" s="163"/>
      <c r="QHT82" s="154"/>
      <c r="QHU82" s="287"/>
      <c r="QHV82" s="287"/>
      <c r="QHW82" s="285"/>
      <c r="QHX82" s="287"/>
      <c r="QHY82" s="287"/>
      <c r="QHZ82" s="285"/>
      <c r="QIA82" s="287"/>
      <c r="QIB82" s="287"/>
      <c r="QIC82" s="285"/>
      <c r="QID82" s="287"/>
      <c r="QIE82" s="287"/>
      <c r="QIF82" s="285"/>
      <c r="QIG82" s="287"/>
      <c r="QIH82" s="287"/>
      <c r="QII82" s="285"/>
      <c r="QIJ82" s="287"/>
      <c r="QIK82" s="287"/>
      <c r="QIL82" s="285"/>
      <c r="QIM82" s="287"/>
      <c r="QIN82" s="287"/>
      <c r="QIO82" s="285"/>
      <c r="QIP82" s="287"/>
      <c r="QIQ82" s="287"/>
      <c r="QIR82" s="285"/>
      <c r="QIS82" s="287"/>
      <c r="QIT82" s="287"/>
      <c r="QIU82" s="285"/>
      <c r="QIV82" s="287"/>
      <c r="QIW82" s="287"/>
      <c r="QIX82" s="285"/>
      <c r="QIY82" s="287"/>
      <c r="QIZ82" s="287"/>
      <c r="QJA82" s="285"/>
      <c r="QJB82" s="287"/>
      <c r="QJC82" s="287"/>
      <c r="QJD82" s="285"/>
      <c r="QJE82" s="287"/>
      <c r="QJF82" s="287"/>
      <c r="QJG82" s="285"/>
      <c r="QJH82" s="287"/>
      <c r="QJI82" s="287"/>
      <c r="QJJ82" s="285"/>
      <c r="QJK82" s="287"/>
      <c r="QJL82" s="287"/>
      <c r="QJM82" s="285"/>
      <c r="QJN82" s="287"/>
      <c r="QJO82" s="287"/>
      <c r="QJP82" s="285"/>
      <c r="QJQ82" s="287"/>
      <c r="QJR82" s="287"/>
      <c r="QJS82" s="285"/>
      <c r="QJT82" s="287"/>
      <c r="QJU82" s="287"/>
      <c r="QJV82" s="285"/>
      <c r="QJW82" s="287"/>
      <c r="QJX82" s="287"/>
      <c r="QJY82" s="285"/>
      <c r="QJZ82" s="287"/>
      <c r="QKA82" s="287"/>
      <c r="QKB82" s="285"/>
      <c r="QKC82" s="287"/>
      <c r="QKD82" s="287"/>
      <c r="QKE82" s="285"/>
      <c r="QKF82" s="286"/>
      <c r="QKG82" s="286"/>
      <c r="QKH82" s="286"/>
      <c r="QKI82" s="287"/>
      <c r="QKJ82" s="287"/>
      <c r="QKK82" s="285"/>
      <c r="QKL82" s="286"/>
      <c r="QKM82" s="286"/>
      <c r="QKN82" s="286"/>
      <c r="QKO82" s="287"/>
      <c r="QKP82" s="287"/>
      <c r="QKQ82" s="285"/>
      <c r="QKR82" s="287"/>
      <c r="QKS82" s="287"/>
      <c r="QKT82" s="285"/>
      <c r="QKU82" s="286"/>
      <c r="QKV82" s="286"/>
      <c r="QKW82" s="286"/>
      <c r="QKX82" s="286"/>
      <c r="QKY82" s="286"/>
      <c r="QKZ82" s="286"/>
      <c r="QLA82" s="163"/>
      <c r="QLB82" s="154"/>
      <c r="QLC82" s="287"/>
      <c r="QLD82" s="287"/>
      <c r="QLE82" s="285"/>
      <c r="QLF82" s="287"/>
      <c r="QLG82" s="287"/>
      <c r="QLH82" s="285"/>
      <c r="QLI82" s="287"/>
      <c r="QLJ82" s="287"/>
      <c r="QLK82" s="285"/>
      <c r="QLL82" s="287"/>
      <c r="QLM82" s="287"/>
      <c r="QLN82" s="285"/>
      <c r="QLO82" s="287"/>
      <c r="QLP82" s="287"/>
      <c r="QLQ82" s="285"/>
      <c r="QLR82" s="287"/>
      <c r="QLS82" s="287"/>
      <c r="QLT82" s="285"/>
      <c r="QLU82" s="287"/>
      <c r="QLV82" s="287"/>
      <c r="QLW82" s="285"/>
      <c r="QLX82" s="287"/>
      <c r="QLY82" s="287"/>
      <c r="QLZ82" s="285"/>
      <c r="QMA82" s="287"/>
      <c r="QMB82" s="287"/>
      <c r="QMC82" s="285"/>
      <c r="QMD82" s="287"/>
      <c r="QME82" s="287"/>
      <c r="QMF82" s="285"/>
      <c r="QMG82" s="287"/>
      <c r="QMH82" s="287"/>
      <c r="QMI82" s="285"/>
      <c r="QMJ82" s="287"/>
      <c r="QMK82" s="287"/>
      <c r="QML82" s="285"/>
      <c r="QMM82" s="287"/>
      <c r="QMN82" s="287"/>
      <c r="QMO82" s="285"/>
      <c r="QMP82" s="287"/>
      <c r="QMQ82" s="287"/>
      <c r="QMR82" s="285"/>
      <c r="QMS82" s="287"/>
      <c r="QMT82" s="287"/>
      <c r="QMU82" s="285"/>
      <c r="QMV82" s="287"/>
      <c r="QMW82" s="287"/>
      <c r="QMX82" s="285"/>
      <c r="QMY82" s="287"/>
      <c r="QMZ82" s="287"/>
      <c r="QNA82" s="285"/>
      <c r="QNB82" s="287"/>
      <c r="QNC82" s="287"/>
      <c r="QND82" s="285"/>
      <c r="QNE82" s="287"/>
      <c r="QNF82" s="287"/>
      <c r="QNG82" s="285"/>
      <c r="QNH82" s="287"/>
      <c r="QNI82" s="287"/>
      <c r="QNJ82" s="285"/>
      <c r="QNK82" s="287"/>
      <c r="QNL82" s="287"/>
      <c r="QNM82" s="285"/>
      <c r="QNN82" s="286"/>
      <c r="QNO82" s="286"/>
      <c r="QNP82" s="286"/>
      <c r="QNQ82" s="287"/>
      <c r="QNR82" s="287"/>
      <c r="QNS82" s="285"/>
      <c r="QNT82" s="286"/>
      <c r="QNU82" s="286"/>
      <c r="QNV82" s="286"/>
      <c r="QNW82" s="287"/>
      <c r="QNX82" s="287"/>
      <c r="QNY82" s="285"/>
      <c r="QNZ82" s="287"/>
      <c r="QOA82" s="287"/>
      <c r="QOB82" s="285"/>
      <c r="QOC82" s="286"/>
      <c r="QOD82" s="286"/>
      <c r="QOE82" s="286"/>
      <c r="QOF82" s="286"/>
      <c r="QOG82" s="286"/>
      <c r="QOH82" s="286"/>
      <c r="QOI82" s="163"/>
      <c r="QOJ82" s="154"/>
      <c r="QOK82" s="287"/>
      <c r="QOL82" s="287"/>
      <c r="QOM82" s="285"/>
      <c r="QON82" s="287"/>
      <c r="QOO82" s="287"/>
      <c r="QOP82" s="285"/>
      <c r="QOQ82" s="287"/>
      <c r="QOR82" s="287"/>
      <c r="QOS82" s="285"/>
      <c r="QOT82" s="287"/>
      <c r="QOU82" s="287"/>
      <c r="QOV82" s="285"/>
      <c r="QOW82" s="287"/>
      <c r="QOX82" s="287"/>
      <c r="QOY82" s="285"/>
      <c r="QOZ82" s="287"/>
      <c r="QPA82" s="287"/>
      <c r="QPB82" s="285"/>
      <c r="QPC82" s="287"/>
      <c r="QPD82" s="287"/>
      <c r="QPE82" s="285"/>
      <c r="QPF82" s="287"/>
      <c r="QPG82" s="287"/>
      <c r="QPH82" s="285"/>
      <c r="QPI82" s="287"/>
      <c r="QPJ82" s="287"/>
      <c r="QPK82" s="285"/>
      <c r="QPL82" s="287"/>
      <c r="QPM82" s="287"/>
      <c r="QPN82" s="285"/>
      <c r="QPO82" s="287"/>
      <c r="QPP82" s="287"/>
      <c r="QPQ82" s="285"/>
      <c r="QPR82" s="287"/>
      <c r="QPS82" s="287"/>
      <c r="QPT82" s="285"/>
      <c r="QPU82" s="287"/>
      <c r="QPV82" s="287"/>
      <c r="QPW82" s="285"/>
      <c r="QPX82" s="287"/>
      <c r="QPY82" s="287"/>
      <c r="QPZ82" s="285"/>
      <c r="QQA82" s="287"/>
      <c r="QQB82" s="287"/>
      <c r="QQC82" s="285"/>
      <c r="QQD82" s="287"/>
      <c r="QQE82" s="287"/>
      <c r="QQF82" s="285"/>
      <c r="QQG82" s="287"/>
      <c r="QQH82" s="287"/>
      <c r="QQI82" s="285"/>
      <c r="QQJ82" s="287"/>
      <c r="QQK82" s="287"/>
      <c r="QQL82" s="285"/>
      <c r="QQM82" s="287"/>
      <c r="QQN82" s="287"/>
      <c r="QQO82" s="285"/>
      <c r="QQP82" s="287"/>
      <c r="QQQ82" s="287"/>
      <c r="QQR82" s="285"/>
      <c r="QQS82" s="287"/>
      <c r="QQT82" s="287"/>
      <c r="QQU82" s="285"/>
      <c r="QQV82" s="286"/>
      <c r="QQW82" s="286"/>
      <c r="QQX82" s="286"/>
      <c r="QQY82" s="287"/>
      <c r="QQZ82" s="287"/>
      <c r="QRA82" s="285"/>
      <c r="QRB82" s="286"/>
      <c r="QRC82" s="286"/>
      <c r="QRD82" s="286"/>
      <c r="QRE82" s="287"/>
      <c r="QRF82" s="287"/>
      <c r="QRG82" s="285"/>
      <c r="QRH82" s="287"/>
      <c r="QRI82" s="287"/>
      <c r="QRJ82" s="285"/>
      <c r="QRK82" s="286"/>
      <c r="QRL82" s="286"/>
      <c r="QRM82" s="286"/>
      <c r="QRN82" s="286"/>
      <c r="QRO82" s="286"/>
      <c r="QRP82" s="286"/>
      <c r="QRQ82" s="163"/>
      <c r="QRR82" s="154"/>
      <c r="QRS82" s="287"/>
      <c r="QRT82" s="287"/>
      <c r="QRU82" s="285"/>
      <c r="QRV82" s="287"/>
      <c r="QRW82" s="287"/>
      <c r="QRX82" s="285"/>
      <c r="QRY82" s="287"/>
      <c r="QRZ82" s="287"/>
      <c r="QSA82" s="285"/>
      <c r="QSB82" s="287"/>
      <c r="QSC82" s="287"/>
      <c r="QSD82" s="285"/>
      <c r="QSE82" s="287"/>
      <c r="QSF82" s="287"/>
      <c r="QSG82" s="285"/>
      <c r="QSH82" s="287"/>
      <c r="QSI82" s="287"/>
      <c r="QSJ82" s="285"/>
      <c r="QSK82" s="287"/>
      <c r="QSL82" s="287"/>
      <c r="QSM82" s="285"/>
      <c r="QSN82" s="287"/>
      <c r="QSO82" s="287"/>
      <c r="QSP82" s="285"/>
      <c r="QSQ82" s="287"/>
      <c r="QSR82" s="287"/>
      <c r="QSS82" s="285"/>
      <c r="QST82" s="287"/>
      <c r="QSU82" s="287"/>
      <c r="QSV82" s="285"/>
      <c r="QSW82" s="287"/>
      <c r="QSX82" s="287"/>
      <c r="QSY82" s="285"/>
      <c r="QSZ82" s="287"/>
      <c r="QTA82" s="287"/>
      <c r="QTB82" s="285"/>
      <c r="QTC82" s="287"/>
      <c r="QTD82" s="287"/>
      <c r="QTE82" s="285"/>
      <c r="QTF82" s="287"/>
      <c r="QTG82" s="287"/>
      <c r="QTH82" s="285"/>
      <c r="QTI82" s="287"/>
      <c r="QTJ82" s="287"/>
      <c r="QTK82" s="285"/>
      <c r="QTL82" s="287"/>
      <c r="QTM82" s="287"/>
      <c r="QTN82" s="285"/>
      <c r="QTO82" s="287"/>
      <c r="QTP82" s="287"/>
      <c r="QTQ82" s="285"/>
      <c r="QTR82" s="287"/>
      <c r="QTS82" s="287"/>
      <c r="QTT82" s="285"/>
      <c r="QTU82" s="287"/>
      <c r="QTV82" s="287"/>
      <c r="QTW82" s="285"/>
      <c r="QTX82" s="287"/>
      <c r="QTY82" s="287"/>
      <c r="QTZ82" s="285"/>
      <c r="QUA82" s="287"/>
      <c r="QUB82" s="287"/>
      <c r="QUC82" s="285"/>
      <c r="QUD82" s="286"/>
      <c r="QUE82" s="286"/>
      <c r="QUF82" s="286"/>
      <c r="QUG82" s="287"/>
      <c r="QUH82" s="287"/>
      <c r="QUI82" s="285"/>
      <c r="QUJ82" s="286"/>
      <c r="QUK82" s="286"/>
      <c r="QUL82" s="286"/>
      <c r="QUM82" s="287"/>
      <c r="QUN82" s="287"/>
      <c r="QUO82" s="285"/>
      <c r="QUP82" s="287"/>
      <c r="QUQ82" s="287"/>
      <c r="QUR82" s="285"/>
      <c r="QUS82" s="286"/>
      <c r="QUT82" s="286"/>
      <c r="QUU82" s="286"/>
      <c r="QUV82" s="286"/>
      <c r="QUW82" s="286"/>
      <c r="QUX82" s="286"/>
      <c r="QUY82" s="163"/>
      <c r="QUZ82" s="154"/>
      <c r="QVA82" s="287"/>
      <c r="QVB82" s="287"/>
      <c r="QVC82" s="285"/>
      <c r="QVD82" s="287"/>
      <c r="QVE82" s="287"/>
      <c r="QVF82" s="285"/>
      <c r="QVG82" s="287"/>
      <c r="QVH82" s="287"/>
      <c r="QVI82" s="285"/>
      <c r="QVJ82" s="287"/>
      <c r="QVK82" s="287"/>
      <c r="QVL82" s="285"/>
      <c r="QVM82" s="287"/>
      <c r="QVN82" s="287"/>
      <c r="QVO82" s="285"/>
      <c r="QVP82" s="287"/>
      <c r="QVQ82" s="287"/>
      <c r="QVR82" s="285"/>
      <c r="QVS82" s="287"/>
      <c r="QVT82" s="287"/>
      <c r="QVU82" s="285"/>
      <c r="QVV82" s="287"/>
      <c r="QVW82" s="287"/>
      <c r="QVX82" s="285"/>
      <c r="QVY82" s="287"/>
      <c r="QVZ82" s="287"/>
      <c r="QWA82" s="285"/>
      <c r="QWB82" s="287"/>
      <c r="QWC82" s="287"/>
      <c r="QWD82" s="285"/>
      <c r="QWE82" s="287"/>
      <c r="QWF82" s="287"/>
      <c r="QWG82" s="285"/>
      <c r="QWH82" s="287"/>
      <c r="QWI82" s="287"/>
      <c r="QWJ82" s="285"/>
      <c r="QWK82" s="287"/>
      <c r="QWL82" s="287"/>
      <c r="QWM82" s="285"/>
      <c r="QWN82" s="287"/>
      <c r="QWO82" s="287"/>
      <c r="QWP82" s="285"/>
      <c r="QWQ82" s="287"/>
      <c r="QWR82" s="287"/>
      <c r="QWS82" s="285"/>
      <c r="QWT82" s="287"/>
      <c r="QWU82" s="287"/>
      <c r="QWV82" s="285"/>
      <c r="QWW82" s="287"/>
      <c r="QWX82" s="287"/>
      <c r="QWY82" s="285"/>
      <c r="QWZ82" s="287"/>
      <c r="QXA82" s="287"/>
      <c r="QXB82" s="285"/>
      <c r="QXC82" s="287"/>
      <c r="QXD82" s="287"/>
      <c r="QXE82" s="285"/>
      <c r="QXF82" s="287"/>
      <c r="QXG82" s="287"/>
      <c r="QXH82" s="285"/>
      <c r="QXI82" s="287"/>
      <c r="QXJ82" s="287"/>
      <c r="QXK82" s="285"/>
      <c r="QXL82" s="286"/>
      <c r="QXM82" s="286"/>
      <c r="QXN82" s="286"/>
      <c r="QXO82" s="287"/>
      <c r="QXP82" s="287"/>
      <c r="QXQ82" s="285"/>
      <c r="QXR82" s="286"/>
      <c r="QXS82" s="286"/>
      <c r="QXT82" s="286"/>
      <c r="QXU82" s="287"/>
      <c r="QXV82" s="287"/>
      <c r="QXW82" s="285"/>
      <c r="QXX82" s="287"/>
      <c r="QXY82" s="287"/>
      <c r="QXZ82" s="285"/>
      <c r="QYA82" s="286"/>
      <c r="QYB82" s="286"/>
      <c r="QYC82" s="286"/>
      <c r="QYD82" s="286"/>
      <c r="QYE82" s="286"/>
      <c r="QYF82" s="286"/>
      <c r="QYG82" s="163"/>
      <c r="QYH82" s="154"/>
      <c r="QYI82" s="287"/>
      <c r="QYJ82" s="287"/>
      <c r="QYK82" s="285"/>
      <c r="QYL82" s="287"/>
      <c r="QYM82" s="287"/>
      <c r="QYN82" s="285"/>
      <c r="QYO82" s="287"/>
      <c r="QYP82" s="287"/>
      <c r="QYQ82" s="285"/>
      <c r="QYR82" s="287"/>
      <c r="QYS82" s="287"/>
      <c r="QYT82" s="285"/>
      <c r="QYU82" s="287"/>
      <c r="QYV82" s="287"/>
      <c r="QYW82" s="285"/>
      <c r="QYX82" s="287"/>
      <c r="QYY82" s="287"/>
      <c r="QYZ82" s="285"/>
      <c r="QZA82" s="287"/>
      <c r="QZB82" s="287"/>
      <c r="QZC82" s="285"/>
      <c r="QZD82" s="287"/>
      <c r="QZE82" s="287"/>
      <c r="QZF82" s="285"/>
      <c r="QZG82" s="287"/>
      <c r="QZH82" s="287"/>
      <c r="QZI82" s="285"/>
      <c r="QZJ82" s="287"/>
      <c r="QZK82" s="287"/>
      <c r="QZL82" s="285"/>
      <c r="QZM82" s="287"/>
      <c r="QZN82" s="287"/>
      <c r="QZO82" s="285"/>
      <c r="QZP82" s="287"/>
      <c r="QZQ82" s="287"/>
      <c r="QZR82" s="285"/>
      <c r="QZS82" s="287"/>
      <c r="QZT82" s="287"/>
      <c r="QZU82" s="285"/>
      <c r="QZV82" s="287"/>
      <c r="QZW82" s="287"/>
      <c r="QZX82" s="285"/>
      <c r="QZY82" s="287"/>
      <c r="QZZ82" s="287"/>
      <c r="RAA82" s="285"/>
      <c r="RAB82" s="287"/>
      <c r="RAC82" s="287"/>
      <c r="RAD82" s="285"/>
      <c r="RAE82" s="287"/>
      <c r="RAF82" s="287"/>
      <c r="RAG82" s="285"/>
      <c r="RAH82" s="287"/>
      <c r="RAI82" s="287"/>
      <c r="RAJ82" s="285"/>
      <c r="RAK82" s="287"/>
      <c r="RAL82" s="287"/>
      <c r="RAM82" s="285"/>
      <c r="RAN82" s="287"/>
      <c r="RAO82" s="287"/>
      <c r="RAP82" s="285"/>
      <c r="RAQ82" s="287"/>
      <c r="RAR82" s="287"/>
      <c r="RAS82" s="285"/>
      <c r="RAT82" s="286"/>
      <c r="RAU82" s="286"/>
      <c r="RAV82" s="286"/>
      <c r="RAW82" s="287"/>
      <c r="RAX82" s="287"/>
      <c r="RAY82" s="285"/>
      <c r="RAZ82" s="286"/>
      <c r="RBA82" s="286"/>
      <c r="RBB82" s="286"/>
      <c r="RBC82" s="287"/>
      <c r="RBD82" s="287"/>
      <c r="RBE82" s="285"/>
      <c r="RBF82" s="287"/>
      <c r="RBG82" s="287"/>
      <c r="RBH82" s="285"/>
      <c r="RBI82" s="286"/>
      <c r="RBJ82" s="286"/>
      <c r="RBK82" s="286"/>
      <c r="RBL82" s="286"/>
      <c r="RBM82" s="286"/>
      <c r="RBN82" s="286"/>
      <c r="RBO82" s="163"/>
      <c r="RBP82" s="154"/>
      <c r="RBQ82" s="287"/>
      <c r="RBR82" s="287"/>
      <c r="RBS82" s="285"/>
      <c r="RBT82" s="287"/>
      <c r="RBU82" s="287"/>
      <c r="RBV82" s="285"/>
      <c r="RBW82" s="287"/>
      <c r="RBX82" s="287"/>
      <c r="RBY82" s="285"/>
      <c r="RBZ82" s="287"/>
      <c r="RCA82" s="287"/>
      <c r="RCB82" s="285"/>
      <c r="RCC82" s="287"/>
      <c r="RCD82" s="287"/>
      <c r="RCE82" s="285"/>
      <c r="RCF82" s="287"/>
      <c r="RCG82" s="287"/>
      <c r="RCH82" s="285"/>
      <c r="RCI82" s="287"/>
      <c r="RCJ82" s="287"/>
      <c r="RCK82" s="285"/>
      <c r="RCL82" s="287"/>
      <c r="RCM82" s="287"/>
      <c r="RCN82" s="285"/>
      <c r="RCO82" s="287"/>
      <c r="RCP82" s="287"/>
      <c r="RCQ82" s="285"/>
      <c r="RCR82" s="287"/>
      <c r="RCS82" s="287"/>
      <c r="RCT82" s="285"/>
      <c r="RCU82" s="287"/>
      <c r="RCV82" s="287"/>
      <c r="RCW82" s="285"/>
      <c r="RCX82" s="287"/>
      <c r="RCY82" s="287"/>
      <c r="RCZ82" s="285"/>
      <c r="RDA82" s="287"/>
      <c r="RDB82" s="287"/>
      <c r="RDC82" s="285"/>
      <c r="RDD82" s="287"/>
      <c r="RDE82" s="287"/>
      <c r="RDF82" s="285"/>
      <c r="RDG82" s="287"/>
      <c r="RDH82" s="287"/>
      <c r="RDI82" s="285"/>
      <c r="RDJ82" s="287"/>
      <c r="RDK82" s="287"/>
      <c r="RDL82" s="285"/>
      <c r="RDM82" s="287"/>
      <c r="RDN82" s="287"/>
      <c r="RDO82" s="285"/>
      <c r="RDP82" s="287"/>
      <c r="RDQ82" s="287"/>
      <c r="RDR82" s="285"/>
      <c r="RDS82" s="287"/>
      <c r="RDT82" s="287"/>
      <c r="RDU82" s="285"/>
      <c r="RDV82" s="287"/>
      <c r="RDW82" s="287"/>
      <c r="RDX82" s="285"/>
      <c r="RDY82" s="287"/>
      <c r="RDZ82" s="287"/>
      <c r="REA82" s="285"/>
      <c r="REB82" s="286"/>
      <c r="REC82" s="286"/>
      <c r="RED82" s="286"/>
      <c r="REE82" s="287"/>
      <c r="REF82" s="287"/>
      <c r="REG82" s="285"/>
      <c r="REH82" s="286"/>
      <c r="REI82" s="286"/>
      <c r="REJ82" s="286"/>
      <c r="REK82" s="287"/>
      <c r="REL82" s="287"/>
      <c r="REM82" s="285"/>
      <c r="REN82" s="287"/>
      <c r="REO82" s="287"/>
      <c r="REP82" s="285"/>
      <c r="REQ82" s="286"/>
      <c r="RER82" s="286"/>
      <c r="RES82" s="286"/>
      <c r="RET82" s="286"/>
      <c r="REU82" s="286"/>
      <c r="REV82" s="286"/>
      <c r="REW82" s="163"/>
      <c r="REX82" s="154"/>
      <c r="REY82" s="287"/>
      <c r="REZ82" s="287"/>
      <c r="RFA82" s="285"/>
      <c r="RFB82" s="287"/>
      <c r="RFC82" s="287"/>
      <c r="RFD82" s="285"/>
      <c r="RFE82" s="287"/>
      <c r="RFF82" s="287"/>
      <c r="RFG82" s="285"/>
      <c r="RFH82" s="287"/>
      <c r="RFI82" s="287"/>
      <c r="RFJ82" s="285"/>
      <c r="RFK82" s="287"/>
      <c r="RFL82" s="287"/>
      <c r="RFM82" s="285"/>
      <c r="RFN82" s="287"/>
      <c r="RFO82" s="287"/>
      <c r="RFP82" s="285"/>
      <c r="RFQ82" s="287"/>
      <c r="RFR82" s="287"/>
      <c r="RFS82" s="285"/>
      <c r="RFT82" s="287"/>
      <c r="RFU82" s="287"/>
      <c r="RFV82" s="285"/>
      <c r="RFW82" s="287"/>
      <c r="RFX82" s="287"/>
      <c r="RFY82" s="285"/>
      <c r="RFZ82" s="287"/>
      <c r="RGA82" s="287"/>
      <c r="RGB82" s="285"/>
      <c r="RGC82" s="287"/>
      <c r="RGD82" s="287"/>
      <c r="RGE82" s="285"/>
      <c r="RGF82" s="287"/>
      <c r="RGG82" s="287"/>
      <c r="RGH82" s="285"/>
      <c r="RGI82" s="287"/>
      <c r="RGJ82" s="287"/>
      <c r="RGK82" s="285"/>
      <c r="RGL82" s="287"/>
      <c r="RGM82" s="287"/>
      <c r="RGN82" s="285"/>
      <c r="RGO82" s="287"/>
      <c r="RGP82" s="287"/>
      <c r="RGQ82" s="285"/>
      <c r="RGR82" s="287"/>
      <c r="RGS82" s="287"/>
      <c r="RGT82" s="285"/>
      <c r="RGU82" s="287"/>
      <c r="RGV82" s="287"/>
      <c r="RGW82" s="285"/>
      <c r="RGX82" s="287"/>
      <c r="RGY82" s="287"/>
      <c r="RGZ82" s="285"/>
      <c r="RHA82" s="287"/>
      <c r="RHB82" s="287"/>
      <c r="RHC82" s="285"/>
      <c r="RHD82" s="287"/>
      <c r="RHE82" s="287"/>
      <c r="RHF82" s="285"/>
      <c r="RHG82" s="287"/>
      <c r="RHH82" s="287"/>
      <c r="RHI82" s="285"/>
      <c r="RHJ82" s="286"/>
      <c r="RHK82" s="286"/>
      <c r="RHL82" s="286"/>
      <c r="RHM82" s="287"/>
      <c r="RHN82" s="287"/>
      <c r="RHO82" s="285"/>
      <c r="RHP82" s="286"/>
      <c r="RHQ82" s="286"/>
      <c r="RHR82" s="286"/>
      <c r="RHS82" s="287"/>
      <c r="RHT82" s="287"/>
      <c r="RHU82" s="285"/>
      <c r="RHV82" s="287"/>
      <c r="RHW82" s="287"/>
      <c r="RHX82" s="285"/>
      <c r="RHY82" s="286"/>
      <c r="RHZ82" s="286"/>
      <c r="RIA82" s="286"/>
      <c r="RIB82" s="286"/>
      <c r="RIC82" s="286"/>
      <c r="RID82" s="286"/>
      <c r="RIE82" s="163"/>
      <c r="RIF82" s="154"/>
      <c r="RIG82" s="287"/>
      <c r="RIH82" s="287"/>
      <c r="RII82" s="285"/>
      <c r="RIJ82" s="287"/>
      <c r="RIK82" s="287"/>
      <c r="RIL82" s="285"/>
      <c r="RIM82" s="287"/>
      <c r="RIN82" s="287"/>
      <c r="RIO82" s="285"/>
      <c r="RIP82" s="287"/>
      <c r="RIQ82" s="287"/>
      <c r="RIR82" s="285"/>
      <c r="RIS82" s="287"/>
      <c r="RIT82" s="287"/>
      <c r="RIU82" s="285"/>
      <c r="RIV82" s="287"/>
      <c r="RIW82" s="287"/>
      <c r="RIX82" s="285"/>
      <c r="RIY82" s="287"/>
      <c r="RIZ82" s="287"/>
      <c r="RJA82" s="285"/>
      <c r="RJB82" s="287"/>
      <c r="RJC82" s="287"/>
      <c r="RJD82" s="285"/>
      <c r="RJE82" s="287"/>
      <c r="RJF82" s="287"/>
      <c r="RJG82" s="285"/>
      <c r="RJH82" s="287"/>
      <c r="RJI82" s="287"/>
      <c r="RJJ82" s="285"/>
      <c r="RJK82" s="287"/>
      <c r="RJL82" s="287"/>
      <c r="RJM82" s="285"/>
      <c r="RJN82" s="287"/>
      <c r="RJO82" s="287"/>
      <c r="RJP82" s="285"/>
      <c r="RJQ82" s="287"/>
      <c r="RJR82" s="287"/>
      <c r="RJS82" s="285"/>
      <c r="RJT82" s="287"/>
      <c r="RJU82" s="287"/>
      <c r="RJV82" s="285"/>
      <c r="RJW82" s="287"/>
      <c r="RJX82" s="287"/>
      <c r="RJY82" s="285"/>
      <c r="RJZ82" s="287"/>
      <c r="RKA82" s="287"/>
      <c r="RKB82" s="285"/>
      <c r="RKC82" s="287"/>
      <c r="RKD82" s="287"/>
      <c r="RKE82" s="285"/>
      <c r="RKF82" s="287"/>
      <c r="RKG82" s="287"/>
      <c r="RKH82" s="285"/>
      <c r="RKI82" s="287"/>
      <c r="RKJ82" s="287"/>
      <c r="RKK82" s="285"/>
      <c r="RKL82" s="287"/>
      <c r="RKM82" s="287"/>
      <c r="RKN82" s="285"/>
      <c r="RKO82" s="287"/>
      <c r="RKP82" s="287"/>
      <c r="RKQ82" s="285"/>
      <c r="RKR82" s="286"/>
      <c r="RKS82" s="286"/>
      <c r="RKT82" s="286"/>
      <c r="RKU82" s="287"/>
      <c r="RKV82" s="287"/>
      <c r="RKW82" s="285"/>
      <c r="RKX82" s="286"/>
      <c r="RKY82" s="286"/>
      <c r="RKZ82" s="286"/>
      <c r="RLA82" s="287"/>
      <c r="RLB82" s="287"/>
      <c r="RLC82" s="285"/>
      <c r="RLD82" s="287"/>
      <c r="RLE82" s="287"/>
      <c r="RLF82" s="285"/>
      <c r="RLG82" s="286"/>
      <c r="RLH82" s="286"/>
      <c r="RLI82" s="286"/>
      <c r="RLJ82" s="286"/>
      <c r="RLK82" s="286"/>
      <c r="RLL82" s="286"/>
      <c r="RLM82" s="163"/>
      <c r="RLN82" s="154"/>
      <c r="RLO82" s="287"/>
      <c r="RLP82" s="287"/>
      <c r="RLQ82" s="285"/>
      <c r="RLR82" s="287"/>
      <c r="RLS82" s="287"/>
      <c r="RLT82" s="285"/>
      <c r="RLU82" s="287"/>
      <c r="RLV82" s="287"/>
      <c r="RLW82" s="285"/>
      <c r="RLX82" s="287"/>
      <c r="RLY82" s="287"/>
      <c r="RLZ82" s="285"/>
      <c r="RMA82" s="287"/>
      <c r="RMB82" s="287"/>
      <c r="RMC82" s="285"/>
      <c r="RMD82" s="287"/>
      <c r="RME82" s="287"/>
      <c r="RMF82" s="285"/>
      <c r="RMG82" s="287"/>
      <c r="RMH82" s="287"/>
      <c r="RMI82" s="285"/>
      <c r="RMJ82" s="287"/>
      <c r="RMK82" s="287"/>
      <c r="RML82" s="285"/>
      <c r="RMM82" s="287"/>
      <c r="RMN82" s="287"/>
      <c r="RMO82" s="285"/>
      <c r="RMP82" s="287"/>
      <c r="RMQ82" s="287"/>
      <c r="RMR82" s="285"/>
      <c r="RMS82" s="287"/>
      <c r="RMT82" s="287"/>
      <c r="RMU82" s="285"/>
      <c r="RMV82" s="287"/>
      <c r="RMW82" s="287"/>
      <c r="RMX82" s="285"/>
      <c r="RMY82" s="287"/>
      <c r="RMZ82" s="287"/>
      <c r="RNA82" s="285"/>
      <c r="RNB82" s="287"/>
      <c r="RNC82" s="287"/>
      <c r="RND82" s="285"/>
      <c r="RNE82" s="287"/>
      <c r="RNF82" s="287"/>
      <c r="RNG82" s="285"/>
      <c r="RNH82" s="287"/>
      <c r="RNI82" s="287"/>
      <c r="RNJ82" s="285"/>
      <c r="RNK82" s="287"/>
      <c r="RNL82" s="287"/>
      <c r="RNM82" s="285"/>
      <c r="RNN82" s="287"/>
      <c r="RNO82" s="287"/>
      <c r="RNP82" s="285"/>
      <c r="RNQ82" s="287"/>
      <c r="RNR82" s="287"/>
      <c r="RNS82" s="285"/>
      <c r="RNT82" s="287"/>
      <c r="RNU82" s="287"/>
      <c r="RNV82" s="285"/>
      <c r="RNW82" s="287"/>
      <c r="RNX82" s="287"/>
      <c r="RNY82" s="285"/>
      <c r="RNZ82" s="286"/>
      <c r="ROA82" s="286"/>
      <c r="ROB82" s="286"/>
      <c r="ROC82" s="287"/>
      <c r="ROD82" s="287"/>
      <c r="ROE82" s="285"/>
      <c r="ROF82" s="286"/>
      <c r="ROG82" s="286"/>
      <c r="ROH82" s="286"/>
      <c r="ROI82" s="287"/>
      <c r="ROJ82" s="287"/>
      <c r="ROK82" s="285"/>
      <c r="ROL82" s="287"/>
      <c r="ROM82" s="287"/>
      <c r="RON82" s="285"/>
      <c r="ROO82" s="286"/>
      <c r="ROP82" s="286"/>
      <c r="ROQ82" s="286"/>
      <c r="ROR82" s="286"/>
      <c r="ROS82" s="286"/>
      <c r="ROT82" s="286"/>
      <c r="ROU82" s="163"/>
      <c r="ROV82" s="154"/>
      <c r="ROW82" s="287"/>
      <c r="ROX82" s="287"/>
      <c r="ROY82" s="285"/>
      <c r="ROZ82" s="287"/>
      <c r="RPA82" s="287"/>
      <c r="RPB82" s="285"/>
      <c r="RPC82" s="287"/>
      <c r="RPD82" s="287"/>
      <c r="RPE82" s="285"/>
      <c r="RPF82" s="287"/>
      <c r="RPG82" s="287"/>
      <c r="RPH82" s="285"/>
      <c r="RPI82" s="287"/>
      <c r="RPJ82" s="287"/>
      <c r="RPK82" s="285"/>
      <c r="RPL82" s="287"/>
      <c r="RPM82" s="287"/>
      <c r="RPN82" s="285"/>
      <c r="RPO82" s="287"/>
      <c r="RPP82" s="287"/>
      <c r="RPQ82" s="285"/>
      <c r="RPR82" s="287"/>
      <c r="RPS82" s="287"/>
      <c r="RPT82" s="285"/>
      <c r="RPU82" s="287"/>
      <c r="RPV82" s="287"/>
      <c r="RPW82" s="285"/>
      <c r="RPX82" s="287"/>
      <c r="RPY82" s="287"/>
      <c r="RPZ82" s="285"/>
      <c r="RQA82" s="287"/>
      <c r="RQB82" s="287"/>
      <c r="RQC82" s="285"/>
      <c r="RQD82" s="287"/>
      <c r="RQE82" s="287"/>
      <c r="RQF82" s="285"/>
      <c r="RQG82" s="287"/>
      <c r="RQH82" s="287"/>
      <c r="RQI82" s="285"/>
      <c r="RQJ82" s="287"/>
      <c r="RQK82" s="287"/>
      <c r="RQL82" s="285"/>
      <c r="RQM82" s="287"/>
      <c r="RQN82" s="287"/>
      <c r="RQO82" s="285"/>
      <c r="RQP82" s="287"/>
      <c r="RQQ82" s="287"/>
      <c r="RQR82" s="285"/>
      <c r="RQS82" s="287"/>
      <c r="RQT82" s="287"/>
      <c r="RQU82" s="285"/>
      <c r="RQV82" s="287"/>
      <c r="RQW82" s="287"/>
      <c r="RQX82" s="285"/>
      <c r="RQY82" s="287"/>
      <c r="RQZ82" s="287"/>
      <c r="RRA82" s="285"/>
      <c r="RRB82" s="287"/>
      <c r="RRC82" s="287"/>
      <c r="RRD82" s="285"/>
      <c r="RRE82" s="287"/>
      <c r="RRF82" s="287"/>
      <c r="RRG82" s="285"/>
      <c r="RRH82" s="286"/>
      <c r="RRI82" s="286"/>
      <c r="RRJ82" s="286"/>
      <c r="RRK82" s="287"/>
      <c r="RRL82" s="287"/>
      <c r="RRM82" s="285"/>
      <c r="RRN82" s="286"/>
      <c r="RRO82" s="286"/>
      <c r="RRP82" s="286"/>
      <c r="RRQ82" s="287"/>
      <c r="RRR82" s="287"/>
      <c r="RRS82" s="285"/>
      <c r="RRT82" s="287"/>
      <c r="RRU82" s="287"/>
      <c r="RRV82" s="285"/>
      <c r="RRW82" s="286"/>
      <c r="RRX82" s="286"/>
      <c r="RRY82" s="286"/>
      <c r="RRZ82" s="286"/>
      <c r="RSA82" s="286"/>
      <c r="RSB82" s="286"/>
      <c r="RSC82" s="163"/>
      <c r="RSD82" s="154"/>
      <c r="RSE82" s="287"/>
      <c r="RSF82" s="287"/>
      <c r="RSG82" s="285"/>
      <c r="RSH82" s="287"/>
      <c r="RSI82" s="287"/>
      <c r="RSJ82" s="285"/>
      <c r="RSK82" s="287"/>
      <c r="RSL82" s="287"/>
      <c r="RSM82" s="285"/>
      <c r="RSN82" s="287"/>
      <c r="RSO82" s="287"/>
      <c r="RSP82" s="285"/>
      <c r="RSQ82" s="287"/>
      <c r="RSR82" s="287"/>
      <c r="RSS82" s="285"/>
      <c r="RST82" s="287"/>
      <c r="RSU82" s="287"/>
      <c r="RSV82" s="285"/>
      <c r="RSW82" s="287"/>
      <c r="RSX82" s="287"/>
      <c r="RSY82" s="285"/>
      <c r="RSZ82" s="287"/>
      <c r="RTA82" s="287"/>
      <c r="RTB82" s="285"/>
      <c r="RTC82" s="287"/>
      <c r="RTD82" s="287"/>
      <c r="RTE82" s="285"/>
      <c r="RTF82" s="287"/>
      <c r="RTG82" s="287"/>
      <c r="RTH82" s="285"/>
      <c r="RTI82" s="287"/>
      <c r="RTJ82" s="287"/>
      <c r="RTK82" s="285"/>
      <c r="RTL82" s="287"/>
      <c r="RTM82" s="287"/>
      <c r="RTN82" s="285"/>
      <c r="RTO82" s="287"/>
      <c r="RTP82" s="287"/>
      <c r="RTQ82" s="285"/>
      <c r="RTR82" s="287"/>
      <c r="RTS82" s="287"/>
      <c r="RTT82" s="285"/>
      <c r="RTU82" s="287"/>
      <c r="RTV82" s="287"/>
      <c r="RTW82" s="285"/>
      <c r="RTX82" s="287"/>
      <c r="RTY82" s="287"/>
      <c r="RTZ82" s="285"/>
      <c r="RUA82" s="287"/>
      <c r="RUB82" s="287"/>
      <c r="RUC82" s="285"/>
      <c r="RUD82" s="287"/>
      <c r="RUE82" s="287"/>
      <c r="RUF82" s="285"/>
      <c r="RUG82" s="287"/>
      <c r="RUH82" s="287"/>
      <c r="RUI82" s="285"/>
      <c r="RUJ82" s="287"/>
      <c r="RUK82" s="287"/>
      <c r="RUL82" s="285"/>
      <c r="RUM82" s="287"/>
      <c r="RUN82" s="287"/>
      <c r="RUO82" s="285"/>
      <c r="RUP82" s="286"/>
      <c r="RUQ82" s="286"/>
      <c r="RUR82" s="286"/>
      <c r="RUS82" s="287"/>
      <c r="RUT82" s="287"/>
      <c r="RUU82" s="285"/>
      <c r="RUV82" s="286"/>
      <c r="RUW82" s="286"/>
      <c r="RUX82" s="286"/>
      <c r="RUY82" s="287"/>
      <c r="RUZ82" s="287"/>
      <c r="RVA82" s="285"/>
      <c r="RVB82" s="287"/>
      <c r="RVC82" s="287"/>
      <c r="RVD82" s="285"/>
      <c r="RVE82" s="286"/>
      <c r="RVF82" s="286"/>
      <c r="RVG82" s="286"/>
      <c r="RVH82" s="286"/>
      <c r="RVI82" s="286"/>
      <c r="RVJ82" s="286"/>
      <c r="RVK82" s="163"/>
      <c r="RVL82" s="154"/>
      <c r="RVM82" s="287"/>
      <c r="RVN82" s="287"/>
      <c r="RVO82" s="285"/>
      <c r="RVP82" s="287"/>
      <c r="RVQ82" s="287"/>
      <c r="RVR82" s="285"/>
      <c r="RVS82" s="287"/>
      <c r="RVT82" s="287"/>
      <c r="RVU82" s="285"/>
      <c r="RVV82" s="287"/>
      <c r="RVW82" s="287"/>
      <c r="RVX82" s="285"/>
      <c r="RVY82" s="287"/>
      <c r="RVZ82" s="287"/>
      <c r="RWA82" s="285"/>
      <c r="RWB82" s="287"/>
      <c r="RWC82" s="287"/>
      <c r="RWD82" s="285"/>
      <c r="RWE82" s="287"/>
      <c r="RWF82" s="287"/>
      <c r="RWG82" s="285"/>
      <c r="RWH82" s="287"/>
      <c r="RWI82" s="287"/>
      <c r="RWJ82" s="285"/>
      <c r="RWK82" s="287"/>
      <c r="RWL82" s="287"/>
      <c r="RWM82" s="285"/>
      <c r="RWN82" s="287"/>
      <c r="RWO82" s="287"/>
      <c r="RWP82" s="285"/>
      <c r="RWQ82" s="287"/>
      <c r="RWR82" s="287"/>
      <c r="RWS82" s="285"/>
      <c r="RWT82" s="287"/>
      <c r="RWU82" s="287"/>
      <c r="RWV82" s="285"/>
      <c r="RWW82" s="287"/>
      <c r="RWX82" s="287"/>
      <c r="RWY82" s="285"/>
      <c r="RWZ82" s="287"/>
      <c r="RXA82" s="287"/>
      <c r="RXB82" s="285"/>
      <c r="RXC82" s="287"/>
      <c r="RXD82" s="287"/>
      <c r="RXE82" s="285"/>
      <c r="RXF82" s="287"/>
      <c r="RXG82" s="287"/>
      <c r="RXH82" s="285"/>
      <c r="RXI82" s="287"/>
      <c r="RXJ82" s="287"/>
      <c r="RXK82" s="285"/>
      <c r="RXL82" s="287"/>
      <c r="RXM82" s="287"/>
      <c r="RXN82" s="285"/>
      <c r="RXO82" s="287"/>
      <c r="RXP82" s="287"/>
      <c r="RXQ82" s="285"/>
      <c r="RXR82" s="287"/>
      <c r="RXS82" s="287"/>
      <c r="RXT82" s="285"/>
      <c r="RXU82" s="287"/>
      <c r="RXV82" s="287"/>
      <c r="RXW82" s="285"/>
      <c r="RXX82" s="286"/>
      <c r="RXY82" s="286"/>
      <c r="RXZ82" s="286"/>
      <c r="RYA82" s="287"/>
      <c r="RYB82" s="287"/>
      <c r="RYC82" s="285"/>
      <c r="RYD82" s="286"/>
      <c r="RYE82" s="286"/>
      <c r="RYF82" s="286"/>
      <c r="RYG82" s="287"/>
      <c r="RYH82" s="287"/>
      <c r="RYI82" s="285"/>
      <c r="RYJ82" s="287"/>
      <c r="RYK82" s="287"/>
      <c r="RYL82" s="285"/>
      <c r="RYM82" s="286"/>
      <c r="RYN82" s="286"/>
      <c r="RYO82" s="286"/>
      <c r="RYP82" s="286"/>
      <c r="RYQ82" s="286"/>
      <c r="RYR82" s="286"/>
      <c r="RYS82" s="163"/>
      <c r="RYT82" s="154"/>
      <c r="RYU82" s="287"/>
      <c r="RYV82" s="287"/>
      <c r="RYW82" s="285"/>
      <c r="RYX82" s="287"/>
      <c r="RYY82" s="287"/>
      <c r="RYZ82" s="285"/>
      <c r="RZA82" s="287"/>
      <c r="RZB82" s="287"/>
      <c r="RZC82" s="285"/>
      <c r="RZD82" s="287"/>
      <c r="RZE82" s="287"/>
      <c r="RZF82" s="285"/>
      <c r="RZG82" s="287"/>
      <c r="RZH82" s="287"/>
      <c r="RZI82" s="285"/>
      <c r="RZJ82" s="287"/>
      <c r="RZK82" s="287"/>
      <c r="RZL82" s="285"/>
      <c r="RZM82" s="287"/>
      <c r="RZN82" s="287"/>
      <c r="RZO82" s="285"/>
      <c r="RZP82" s="287"/>
      <c r="RZQ82" s="287"/>
      <c r="RZR82" s="285"/>
      <c r="RZS82" s="287"/>
      <c r="RZT82" s="287"/>
      <c r="RZU82" s="285"/>
      <c r="RZV82" s="287"/>
      <c r="RZW82" s="287"/>
      <c r="RZX82" s="285"/>
      <c r="RZY82" s="287"/>
      <c r="RZZ82" s="287"/>
      <c r="SAA82" s="285"/>
      <c r="SAB82" s="287"/>
      <c r="SAC82" s="287"/>
      <c r="SAD82" s="285"/>
      <c r="SAE82" s="287"/>
      <c r="SAF82" s="287"/>
      <c r="SAG82" s="285"/>
      <c r="SAH82" s="287"/>
      <c r="SAI82" s="287"/>
      <c r="SAJ82" s="285"/>
      <c r="SAK82" s="287"/>
      <c r="SAL82" s="287"/>
      <c r="SAM82" s="285"/>
      <c r="SAN82" s="287"/>
      <c r="SAO82" s="287"/>
      <c r="SAP82" s="285"/>
      <c r="SAQ82" s="287"/>
      <c r="SAR82" s="287"/>
      <c r="SAS82" s="285"/>
      <c r="SAT82" s="287"/>
      <c r="SAU82" s="287"/>
      <c r="SAV82" s="285"/>
      <c r="SAW82" s="287"/>
      <c r="SAX82" s="287"/>
      <c r="SAY82" s="285"/>
      <c r="SAZ82" s="287"/>
      <c r="SBA82" s="287"/>
      <c r="SBB82" s="285"/>
      <c r="SBC82" s="287"/>
      <c r="SBD82" s="287"/>
      <c r="SBE82" s="285"/>
      <c r="SBF82" s="286"/>
      <c r="SBG82" s="286"/>
      <c r="SBH82" s="286"/>
      <c r="SBI82" s="287"/>
      <c r="SBJ82" s="287"/>
      <c r="SBK82" s="285"/>
      <c r="SBL82" s="286"/>
      <c r="SBM82" s="286"/>
      <c r="SBN82" s="286"/>
      <c r="SBO82" s="287"/>
      <c r="SBP82" s="287"/>
      <c r="SBQ82" s="285"/>
      <c r="SBR82" s="287"/>
      <c r="SBS82" s="287"/>
      <c r="SBT82" s="285"/>
      <c r="SBU82" s="286"/>
      <c r="SBV82" s="286"/>
      <c r="SBW82" s="286"/>
      <c r="SBX82" s="286"/>
      <c r="SBY82" s="286"/>
      <c r="SBZ82" s="286"/>
      <c r="SCA82" s="163"/>
      <c r="SCB82" s="154"/>
      <c r="SCC82" s="287"/>
      <c r="SCD82" s="287"/>
      <c r="SCE82" s="285"/>
      <c r="SCF82" s="287"/>
      <c r="SCG82" s="287"/>
      <c r="SCH82" s="285"/>
      <c r="SCI82" s="287"/>
      <c r="SCJ82" s="287"/>
      <c r="SCK82" s="285"/>
      <c r="SCL82" s="287"/>
      <c r="SCM82" s="287"/>
      <c r="SCN82" s="285"/>
      <c r="SCO82" s="287"/>
      <c r="SCP82" s="287"/>
      <c r="SCQ82" s="285"/>
      <c r="SCR82" s="287"/>
      <c r="SCS82" s="287"/>
      <c r="SCT82" s="285"/>
      <c r="SCU82" s="287"/>
      <c r="SCV82" s="287"/>
      <c r="SCW82" s="285"/>
      <c r="SCX82" s="287"/>
      <c r="SCY82" s="287"/>
      <c r="SCZ82" s="285"/>
      <c r="SDA82" s="287"/>
      <c r="SDB82" s="287"/>
      <c r="SDC82" s="285"/>
      <c r="SDD82" s="287"/>
      <c r="SDE82" s="287"/>
      <c r="SDF82" s="285"/>
      <c r="SDG82" s="287"/>
      <c r="SDH82" s="287"/>
      <c r="SDI82" s="285"/>
      <c r="SDJ82" s="287"/>
      <c r="SDK82" s="287"/>
      <c r="SDL82" s="285"/>
      <c r="SDM82" s="287"/>
      <c r="SDN82" s="287"/>
      <c r="SDO82" s="285"/>
      <c r="SDP82" s="287"/>
      <c r="SDQ82" s="287"/>
      <c r="SDR82" s="285"/>
      <c r="SDS82" s="287"/>
      <c r="SDT82" s="287"/>
      <c r="SDU82" s="285"/>
      <c r="SDV82" s="287"/>
      <c r="SDW82" s="287"/>
      <c r="SDX82" s="285"/>
      <c r="SDY82" s="287"/>
      <c r="SDZ82" s="287"/>
      <c r="SEA82" s="285"/>
      <c r="SEB82" s="287"/>
      <c r="SEC82" s="287"/>
      <c r="SED82" s="285"/>
      <c r="SEE82" s="287"/>
      <c r="SEF82" s="287"/>
      <c r="SEG82" s="285"/>
      <c r="SEH82" s="287"/>
      <c r="SEI82" s="287"/>
      <c r="SEJ82" s="285"/>
      <c r="SEK82" s="287"/>
      <c r="SEL82" s="287"/>
      <c r="SEM82" s="285"/>
      <c r="SEN82" s="286"/>
      <c r="SEO82" s="286"/>
      <c r="SEP82" s="286"/>
      <c r="SEQ82" s="287"/>
      <c r="SER82" s="287"/>
      <c r="SES82" s="285"/>
      <c r="SET82" s="286"/>
      <c r="SEU82" s="286"/>
      <c r="SEV82" s="286"/>
      <c r="SEW82" s="287"/>
      <c r="SEX82" s="287"/>
      <c r="SEY82" s="285"/>
      <c r="SEZ82" s="287"/>
      <c r="SFA82" s="287"/>
      <c r="SFB82" s="285"/>
      <c r="SFC82" s="286"/>
      <c r="SFD82" s="286"/>
      <c r="SFE82" s="286"/>
      <c r="SFF82" s="286"/>
      <c r="SFG82" s="286"/>
      <c r="SFH82" s="286"/>
      <c r="SFI82" s="163"/>
      <c r="SFJ82" s="154"/>
      <c r="SFK82" s="287"/>
      <c r="SFL82" s="287"/>
      <c r="SFM82" s="285"/>
      <c r="SFN82" s="287"/>
      <c r="SFO82" s="287"/>
      <c r="SFP82" s="285"/>
      <c r="SFQ82" s="287"/>
      <c r="SFR82" s="287"/>
      <c r="SFS82" s="285"/>
      <c r="SFT82" s="287"/>
      <c r="SFU82" s="287"/>
      <c r="SFV82" s="285"/>
      <c r="SFW82" s="287"/>
      <c r="SFX82" s="287"/>
      <c r="SFY82" s="285"/>
      <c r="SFZ82" s="287"/>
      <c r="SGA82" s="287"/>
      <c r="SGB82" s="285"/>
      <c r="SGC82" s="287"/>
      <c r="SGD82" s="287"/>
      <c r="SGE82" s="285"/>
      <c r="SGF82" s="287"/>
      <c r="SGG82" s="287"/>
      <c r="SGH82" s="285"/>
      <c r="SGI82" s="287"/>
      <c r="SGJ82" s="287"/>
      <c r="SGK82" s="285"/>
      <c r="SGL82" s="287"/>
      <c r="SGM82" s="287"/>
      <c r="SGN82" s="285"/>
      <c r="SGO82" s="287"/>
      <c r="SGP82" s="287"/>
      <c r="SGQ82" s="285"/>
      <c r="SGR82" s="287"/>
      <c r="SGS82" s="287"/>
      <c r="SGT82" s="285"/>
      <c r="SGU82" s="287"/>
      <c r="SGV82" s="287"/>
      <c r="SGW82" s="285"/>
      <c r="SGX82" s="287"/>
      <c r="SGY82" s="287"/>
      <c r="SGZ82" s="285"/>
      <c r="SHA82" s="287"/>
      <c r="SHB82" s="287"/>
      <c r="SHC82" s="285"/>
      <c r="SHD82" s="287"/>
      <c r="SHE82" s="287"/>
      <c r="SHF82" s="285"/>
      <c r="SHG82" s="287"/>
      <c r="SHH82" s="287"/>
      <c r="SHI82" s="285"/>
      <c r="SHJ82" s="287"/>
      <c r="SHK82" s="287"/>
      <c r="SHL82" s="285"/>
      <c r="SHM82" s="287"/>
      <c r="SHN82" s="287"/>
      <c r="SHO82" s="285"/>
      <c r="SHP82" s="287"/>
      <c r="SHQ82" s="287"/>
      <c r="SHR82" s="285"/>
      <c r="SHS82" s="287"/>
      <c r="SHT82" s="287"/>
      <c r="SHU82" s="285"/>
      <c r="SHV82" s="286"/>
      <c r="SHW82" s="286"/>
      <c r="SHX82" s="286"/>
      <c r="SHY82" s="287"/>
      <c r="SHZ82" s="287"/>
      <c r="SIA82" s="285"/>
      <c r="SIB82" s="286"/>
      <c r="SIC82" s="286"/>
      <c r="SID82" s="286"/>
      <c r="SIE82" s="287"/>
      <c r="SIF82" s="287"/>
      <c r="SIG82" s="285"/>
      <c r="SIH82" s="287"/>
      <c r="SII82" s="287"/>
      <c r="SIJ82" s="285"/>
      <c r="SIK82" s="286"/>
      <c r="SIL82" s="286"/>
      <c r="SIM82" s="286"/>
      <c r="SIN82" s="286"/>
      <c r="SIO82" s="286"/>
      <c r="SIP82" s="286"/>
      <c r="SIQ82" s="163"/>
      <c r="SIR82" s="154"/>
      <c r="SIS82" s="287"/>
      <c r="SIT82" s="287"/>
      <c r="SIU82" s="285"/>
      <c r="SIV82" s="287"/>
      <c r="SIW82" s="287"/>
      <c r="SIX82" s="285"/>
      <c r="SIY82" s="287"/>
      <c r="SIZ82" s="287"/>
      <c r="SJA82" s="285"/>
      <c r="SJB82" s="287"/>
      <c r="SJC82" s="287"/>
      <c r="SJD82" s="285"/>
      <c r="SJE82" s="287"/>
      <c r="SJF82" s="287"/>
      <c r="SJG82" s="285"/>
      <c r="SJH82" s="287"/>
      <c r="SJI82" s="287"/>
      <c r="SJJ82" s="285"/>
      <c r="SJK82" s="287"/>
      <c r="SJL82" s="287"/>
      <c r="SJM82" s="285"/>
      <c r="SJN82" s="287"/>
      <c r="SJO82" s="287"/>
      <c r="SJP82" s="285"/>
      <c r="SJQ82" s="287"/>
      <c r="SJR82" s="287"/>
      <c r="SJS82" s="285"/>
      <c r="SJT82" s="287"/>
      <c r="SJU82" s="287"/>
      <c r="SJV82" s="285"/>
      <c r="SJW82" s="287"/>
      <c r="SJX82" s="287"/>
      <c r="SJY82" s="285"/>
      <c r="SJZ82" s="287"/>
      <c r="SKA82" s="287"/>
      <c r="SKB82" s="285"/>
      <c r="SKC82" s="287"/>
      <c r="SKD82" s="287"/>
      <c r="SKE82" s="285"/>
      <c r="SKF82" s="287"/>
      <c r="SKG82" s="287"/>
      <c r="SKH82" s="285"/>
      <c r="SKI82" s="287"/>
      <c r="SKJ82" s="287"/>
      <c r="SKK82" s="285"/>
      <c r="SKL82" s="287"/>
      <c r="SKM82" s="287"/>
      <c r="SKN82" s="285"/>
      <c r="SKO82" s="287"/>
      <c r="SKP82" s="287"/>
      <c r="SKQ82" s="285"/>
      <c r="SKR82" s="287"/>
      <c r="SKS82" s="287"/>
      <c r="SKT82" s="285"/>
      <c r="SKU82" s="287"/>
      <c r="SKV82" s="287"/>
      <c r="SKW82" s="285"/>
      <c r="SKX82" s="287"/>
      <c r="SKY82" s="287"/>
      <c r="SKZ82" s="285"/>
      <c r="SLA82" s="287"/>
      <c r="SLB82" s="287"/>
      <c r="SLC82" s="285"/>
      <c r="SLD82" s="286"/>
      <c r="SLE82" s="286"/>
      <c r="SLF82" s="286"/>
      <c r="SLG82" s="287"/>
      <c r="SLH82" s="287"/>
      <c r="SLI82" s="285"/>
      <c r="SLJ82" s="286"/>
      <c r="SLK82" s="286"/>
      <c r="SLL82" s="286"/>
      <c r="SLM82" s="287"/>
      <c r="SLN82" s="287"/>
      <c r="SLO82" s="285"/>
      <c r="SLP82" s="287"/>
      <c r="SLQ82" s="287"/>
      <c r="SLR82" s="285"/>
      <c r="SLS82" s="286"/>
      <c r="SLT82" s="286"/>
      <c r="SLU82" s="286"/>
      <c r="SLV82" s="286"/>
      <c r="SLW82" s="286"/>
      <c r="SLX82" s="286"/>
      <c r="SLY82" s="163"/>
      <c r="SLZ82" s="154"/>
      <c r="SMA82" s="287"/>
      <c r="SMB82" s="287"/>
      <c r="SMC82" s="285"/>
      <c r="SMD82" s="287"/>
      <c r="SME82" s="287"/>
      <c r="SMF82" s="285"/>
      <c r="SMG82" s="287"/>
      <c r="SMH82" s="287"/>
      <c r="SMI82" s="285"/>
      <c r="SMJ82" s="287"/>
      <c r="SMK82" s="287"/>
      <c r="SML82" s="285"/>
      <c r="SMM82" s="287"/>
      <c r="SMN82" s="287"/>
      <c r="SMO82" s="285"/>
      <c r="SMP82" s="287"/>
      <c r="SMQ82" s="287"/>
      <c r="SMR82" s="285"/>
      <c r="SMS82" s="287"/>
      <c r="SMT82" s="287"/>
      <c r="SMU82" s="285"/>
      <c r="SMV82" s="287"/>
      <c r="SMW82" s="287"/>
      <c r="SMX82" s="285"/>
      <c r="SMY82" s="287"/>
      <c r="SMZ82" s="287"/>
      <c r="SNA82" s="285"/>
      <c r="SNB82" s="287"/>
      <c r="SNC82" s="287"/>
      <c r="SND82" s="285"/>
      <c r="SNE82" s="287"/>
      <c r="SNF82" s="287"/>
      <c r="SNG82" s="285"/>
      <c r="SNH82" s="287"/>
      <c r="SNI82" s="287"/>
      <c r="SNJ82" s="285"/>
      <c r="SNK82" s="287"/>
      <c r="SNL82" s="287"/>
      <c r="SNM82" s="285"/>
      <c r="SNN82" s="287"/>
      <c r="SNO82" s="287"/>
      <c r="SNP82" s="285"/>
      <c r="SNQ82" s="287"/>
      <c r="SNR82" s="287"/>
      <c r="SNS82" s="285"/>
      <c r="SNT82" s="287"/>
      <c r="SNU82" s="287"/>
      <c r="SNV82" s="285"/>
      <c r="SNW82" s="287"/>
      <c r="SNX82" s="287"/>
      <c r="SNY82" s="285"/>
      <c r="SNZ82" s="287"/>
      <c r="SOA82" s="287"/>
      <c r="SOB82" s="285"/>
      <c r="SOC82" s="287"/>
      <c r="SOD82" s="287"/>
      <c r="SOE82" s="285"/>
      <c r="SOF82" s="287"/>
      <c r="SOG82" s="287"/>
      <c r="SOH82" s="285"/>
      <c r="SOI82" s="287"/>
      <c r="SOJ82" s="287"/>
      <c r="SOK82" s="285"/>
      <c r="SOL82" s="286"/>
      <c r="SOM82" s="286"/>
      <c r="SON82" s="286"/>
      <c r="SOO82" s="287"/>
      <c r="SOP82" s="287"/>
      <c r="SOQ82" s="285"/>
      <c r="SOR82" s="286"/>
      <c r="SOS82" s="286"/>
      <c r="SOT82" s="286"/>
      <c r="SOU82" s="287"/>
      <c r="SOV82" s="287"/>
      <c r="SOW82" s="285"/>
      <c r="SOX82" s="287"/>
      <c r="SOY82" s="287"/>
      <c r="SOZ82" s="285"/>
      <c r="SPA82" s="286"/>
      <c r="SPB82" s="286"/>
      <c r="SPC82" s="286"/>
      <c r="SPD82" s="286"/>
      <c r="SPE82" s="286"/>
      <c r="SPF82" s="286"/>
      <c r="SPG82" s="163"/>
      <c r="SPH82" s="154"/>
      <c r="SPI82" s="287"/>
      <c r="SPJ82" s="287"/>
      <c r="SPK82" s="285"/>
      <c r="SPL82" s="287"/>
      <c r="SPM82" s="287"/>
      <c r="SPN82" s="285"/>
      <c r="SPO82" s="287"/>
      <c r="SPP82" s="287"/>
      <c r="SPQ82" s="285"/>
      <c r="SPR82" s="287"/>
      <c r="SPS82" s="287"/>
      <c r="SPT82" s="285"/>
      <c r="SPU82" s="287"/>
      <c r="SPV82" s="287"/>
      <c r="SPW82" s="285"/>
      <c r="SPX82" s="287"/>
      <c r="SPY82" s="287"/>
      <c r="SPZ82" s="285"/>
      <c r="SQA82" s="287"/>
      <c r="SQB82" s="287"/>
      <c r="SQC82" s="285"/>
      <c r="SQD82" s="287"/>
      <c r="SQE82" s="287"/>
      <c r="SQF82" s="285"/>
      <c r="SQG82" s="287"/>
      <c r="SQH82" s="287"/>
      <c r="SQI82" s="285"/>
      <c r="SQJ82" s="287"/>
      <c r="SQK82" s="287"/>
      <c r="SQL82" s="285"/>
      <c r="SQM82" s="287"/>
      <c r="SQN82" s="287"/>
      <c r="SQO82" s="285"/>
      <c r="SQP82" s="287"/>
      <c r="SQQ82" s="287"/>
      <c r="SQR82" s="285"/>
      <c r="SQS82" s="287"/>
      <c r="SQT82" s="287"/>
      <c r="SQU82" s="285"/>
      <c r="SQV82" s="287"/>
      <c r="SQW82" s="287"/>
      <c r="SQX82" s="285"/>
      <c r="SQY82" s="287"/>
      <c r="SQZ82" s="287"/>
      <c r="SRA82" s="285"/>
      <c r="SRB82" s="287"/>
      <c r="SRC82" s="287"/>
      <c r="SRD82" s="285"/>
      <c r="SRE82" s="287"/>
      <c r="SRF82" s="287"/>
      <c r="SRG82" s="285"/>
      <c r="SRH82" s="287"/>
      <c r="SRI82" s="287"/>
      <c r="SRJ82" s="285"/>
      <c r="SRK82" s="287"/>
      <c r="SRL82" s="287"/>
      <c r="SRM82" s="285"/>
      <c r="SRN82" s="287"/>
      <c r="SRO82" s="287"/>
      <c r="SRP82" s="285"/>
      <c r="SRQ82" s="287"/>
      <c r="SRR82" s="287"/>
      <c r="SRS82" s="285"/>
      <c r="SRT82" s="286"/>
      <c r="SRU82" s="286"/>
      <c r="SRV82" s="286"/>
      <c r="SRW82" s="287"/>
      <c r="SRX82" s="287"/>
      <c r="SRY82" s="285"/>
      <c r="SRZ82" s="286"/>
      <c r="SSA82" s="286"/>
      <c r="SSB82" s="286"/>
      <c r="SSC82" s="287"/>
      <c r="SSD82" s="287"/>
      <c r="SSE82" s="285"/>
      <c r="SSF82" s="287"/>
      <c r="SSG82" s="287"/>
      <c r="SSH82" s="285"/>
      <c r="SSI82" s="286"/>
      <c r="SSJ82" s="286"/>
      <c r="SSK82" s="286"/>
      <c r="SSL82" s="286"/>
      <c r="SSM82" s="286"/>
      <c r="SSN82" s="286"/>
      <c r="SSO82" s="163"/>
      <c r="SSP82" s="154"/>
      <c r="SSQ82" s="287"/>
      <c r="SSR82" s="287"/>
      <c r="SSS82" s="285"/>
      <c r="SST82" s="287"/>
      <c r="SSU82" s="287"/>
      <c r="SSV82" s="285"/>
      <c r="SSW82" s="287"/>
      <c r="SSX82" s="287"/>
      <c r="SSY82" s="285"/>
      <c r="SSZ82" s="287"/>
      <c r="STA82" s="287"/>
      <c r="STB82" s="285"/>
      <c r="STC82" s="287"/>
      <c r="STD82" s="287"/>
      <c r="STE82" s="285"/>
      <c r="STF82" s="287"/>
      <c r="STG82" s="287"/>
      <c r="STH82" s="285"/>
      <c r="STI82" s="287"/>
      <c r="STJ82" s="287"/>
      <c r="STK82" s="285"/>
      <c r="STL82" s="287"/>
      <c r="STM82" s="287"/>
      <c r="STN82" s="285"/>
      <c r="STO82" s="287"/>
      <c r="STP82" s="287"/>
      <c r="STQ82" s="285"/>
      <c r="STR82" s="287"/>
      <c r="STS82" s="287"/>
      <c r="STT82" s="285"/>
      <c r="STU82" s="287"/>
      <c r="STV82" s="287"/>
      <c r="STW82" s="285"/>
      <c r="STX82" s="287"/>
      <c r="STY82" s="287"/>
      <c r="STZ82" s="285"/>
      <c r="SUA82" s="287"/>
      <c r="SUB82" s="287"/>
      <c r="SUC82" s="285"/>
      <c r="SUD82" s="287"/>
      <c r="SUE82" s="287"/>
      <c r="SUF82" s="285"/>
      <c r="SUG82" s="287"/>
      <c r="SUH82" s="287"/>
      <c r="SUI82" s="285"/>
      <c r="SUJ82" s="287"/>
      <c r="SUK82" s="287"/>
      <c r="SUL82" s="285"/>
      <c r="SUM82" s="287"/>
      <c r="SUN82" s="287"/>
      <c r="SUO82" s="285"/>
      <c r="SUP82" s="287"/>
      <c r="SUQ82" s="287"/>
      <c r="SUR82" s="285"/>
      <c r="SUS82" s="287"/>
      <c r="SUT82" s="287"/>
      <c r="SUU82" s="285"/>
      <c r="SUV82" s="287"/>
      <c r="SUW82" s="287"/>
      <c r="SUX82" s="285"/>
      <c r="SUY82" s="287"/>
      <c r="SUZ82" s="287"/>
      <c r="SVA82" s="285"/>
      <c r="SVB82" s="286"/>
      <c r="SVC82" s="286"/>
      <c r="SVD82" s="286"/>
      <c r="SVE82" s="287"/>
      <c r="SVF82" s="287"/>
      <c r="SVG82" s="285"/>
      <c r="SVH82" s="286"/>
      <c r="SVI82" s="286"/>
      <c r="SVJ82" s="286"/>
      <c r="SVK82" s="287"/>
      <c r="SVL82" s="287"/>
      <c r="SVM82" s="285"/>
      <c r="SVN82" s="287"/>
      <c r="SVO82" s="287"/>
      <c r="SVP82" s="285"/>
      <c r="SVQ82" s="286"/>
      <c r="SVR82" s="286"/>
      <c r="SVS82" s="286"/>
      <c r="SVT82" s="286"/>
      <c r="SVU82" s="286"/>
      <c r="SVV82" s="286"/>
      <c r="SVW82" s="163"/>
      <c r="SVX82" s="154"/>
      <c r="SVY82" s="287"/>
      <c r="SVZ82" s="287"/>
      <c r="SWA82" s="285"/>
      <c r="SWB82" s="287"/>
      <c r="SWC82" s="287"/>
      <c r="SWD82" s="285"/>
      <c r="SWE82" s="287"/>
      <c r="SWF82" s="287"/>
      <c r="SWG82" s="285"/>
      <c r="SWH82" s="287"/>
      <c r="SWI82" s="287"/>
      <c r="SWJ82" s="285"/>
      <c r="SWK82" s="287"/>
      <c r="SWL82" s="287"/>
      <c r="SWM82" s="285"/>
      <c r="SWN82" s="287"/>
      <c r="SWO82" s="287"/>
      <c r="SWP82" s="285"/>
      <c r="SWQ82" s="287"/>
      <c r="SWR82" s="287"/>
      <c r="SWS82" s="285"/>
      <c r="SWT82" s="287"/>
      <c r="SWU82" s="287"/>
      <c r="SWV82" s="285"/>
      <c r="SWW82" s="287"/>
      <c r="SWX82" s="287"/>
      <c r="SWY82" s="285"/>
      <c r="SWZ82" s="287"/>
      <c r="SXA82" s="287"/>
      <c r="SXB82" s="285"/>
      <c r="SXC82" s="287"/>
      <c r="SXD82" s="287"/>
      <c r="SXE82" s="285"/>
      <c r="SXF82" s="287"/>
      <c r="SXG82" s="287"/>
      <c r="SXH82" s="285"/>
      <c r="SXI82" s="287"/>
      <c r="SXJ82" s="287"/>
      <c r="SXK82" s="285"/>
      <c r="SXL82" s="287"/>
      <c r="SXM82" s="287"/>
      <c r="SXN82" s="285"/>
      <c r="SXO82" s="287"/>
      <c r="SXP82" s="287"/>
      <c r="SXQ82" s="285"/>
      <c r="SXR82" s="287"/>
      <c r="SXS82" s="287"/>
      <c r="SXT82" s="285"/>
      <c r="SXU82" s="287"/>
      <c r="SXV82" s="287"/>
      <c r="SXW82" s="285"/>
      <c r="SXX82" s="287"/>
      <c r="SXY82" s="287"/>
      <c r="SXZ82" s="285"/>
      <c r="SYA82" s="287"/>
      <c r="SYB82" s="287"/>
      <c r="SYC82" s="285"/>
      <c r="SYD82" s="287"/>
      <c r="SYE82" s="287"/>
      <c r="SYF82" s="285"/>
      <c r="SYG82" s="287"/>
      <c r="SYH82" s="287"/>
      <c r="SYI82" s="285"/>
      <c r="SYJ82" s="286"/>
      <c r="SYK82" s="286"/>
      <c r="SYL82" s="286"/>
      <c r="SYM82" s="287"/>
      <c r="SYN82" s="287"/>
      <c r="SYO82" s="285"/>
      <c r="SYP82" s="286"/>
      <c r="SYQ82" s="286"/>
      <c r="SYR82" s="286"/>
      <c r="SYS82" s="287"/>
      <c r="SYT82" s="287"/>
      <c r="SYU82" s="285"/>
      <c r="SYV82" s="287"/>
      <c r="SYW82" s="287"/>
      <c r="SYX82" s="285"/>
      <c r="SYY82" s="286"/>
      <c r="SYZ82" s="286"/>
      <c r="SZA82" s="286"/>
      <c r="SZB82" s="286"/>
      <c r="SZC82" s="286"/>
      <c r="SZD82" s="286"/>
      <c r="SZE82" s="163"/>
      <c r="SZF82" s="154"/>
      <c r="SZG82" s="287"/>
      <c r="SZH82" s="287"/>
      <c r="SZI82" s="285"/>
      <c r="SZJ82" s="287"/>
      <c r="SZK82" s="287"/>
      <c r="SZL82" s="285"/>
      <c r="SZM82" s="287"/>
      <c r="SZN82" s="287"/>
      <c r="SZO82" s="285"/>
      <c r="SZP82" s="287"/>
      <c r="SZQ82" s="287"/>
      <c r="SZR82" s="285"/>
      <c r="SZS82" s="287"/>
      <c r="SZT82" s="287"/>
      <c r="SZU82" s="285"/>
      <c r="SZV82" s="287"/>
      <c r="SZW82" s="287"/>
      <c r="SZX82" s="285"/>
      <c r="SZY82" s="287"/>
      <c r="SZZ82" s="287"/>
      <c r="TAA82" s="285"/>
      <c r="TAB82" s="287"/>
      <c r="TAC82" s="287"/>
      <c r="TAD82" s="285"/>
      <c r="TAE82" s="287"/>
      <c r="TAF82" s="287"/>
      <c r="TAG82" s="285"/>
      <c r="TAH82" s="287"/>
      <c r="TAI82" s="287"/>
      <c r="TAJ82" s="285"/>
      <c r="TAK82" s="287"/>
      <c r="TAL82" s="287"/>
      <c r="TAM82" s="285"/>
      <c r="TAN82" s="287"/>
      <c r="TAO82" s="287"/>
      <c r="TAP82" s="285"/>
      <c r="TAQ82" s="287"/>
      <c r="TAR82" s="287"/>
      <c r="TAS82" s="285"/>
      <c r="TAT82" s="287"/>
      <c r="TAU82" s="287"/>
      <c r="TAV82" s="285"/>
      <c r="TAW82" s="287"/>
      <c r="TAX82" s="287"/>
      <c r="TAY82" s="285"/>
      <c r="TAZ82" s="287"/>
      <c r="TBA82" s="287"/>
      <c r="TBB82" s="285"/>
      <c r="TBC82" s="287"/>
      <c r="TBD82" s="287"/>
      <c r="TBE82" s="285"/>
      <c r="TBF82" s="287"/>
      <c r="TBG82" s="287"/>
      <c r="TBH82" s="285"/>
      <c r="TBI82" s="287"/>
      <c r="TBJ82" s="287"/>
      <c r="TBK82" s="285"/>
      <c r="TBL82" s="287"/>
      <c r="TBM82" s="287"/>
      <c r="TBN82" s="285"/>
      <c r="TBO82" s="287"/>
      <c r="TBP82" s="287"/>
      <c r="TBQ82" s="285"/>
      <c r="TBR82" s="286"/>
      <c r="TBS82" s="286"/>
      <c r="TBT82" s="286"/>
      <c r="TBU82" s="287"/>
      <c r="TBV82" s="287"/>
      <c r="TBW82" s="285"/>
      <c r="TBX82" s="286"/>
      <c r="TBY82" s="286"/>
      <c r="TBZ82" s="286"/>
      <c r="TCA82" s="287"/>
      <c r="TCB82" s="287"/>
      <c r="TCC82" s="285"/>
      <c r="TCD82" s="287"/>
      <c r="TCE82" s="287"/>
      <c r="TCF82" s="285"/>
      <c r="TCG82" s="286"/>
      <c r="TCH82" s="286"/>
      <c r="TCI82" s="286"/>
      <c r="TCJ82" s="286"/>
      <c r="TCK82" s="286"/>
      <c r="TCL82" s="286"/>
      <c r="TCM82" s="163"/>
      <c r="TCN82" s="154"/>
      <c r="TCO82" s="287"/>
      <c r="TCP82" s="287"/>
      <c r="TCQ82" s="285"/>
      <c r="TCR82" s="287"/>
      <c r="TCS82" s="287"/>
      <c r="TCT82" s="285"/>
      <c r="TCU82" s="287"/>
      <c r="TCV82" s="287"/>
      <c r="TCW82" s="285"/>
      <c r="TCX82" s="287"/>
      <c r="TCY82" s="287"/>
      <c r="TCZ82" s="285"/>
      <c r="TDA82" s="287"/>
      <c r="TDB82" s="287"/>
      <c r="TDC82" s="285"/>
      <c r="TDD82" s="287"/>
      <c r="TDE82" s="287"/>
      <c r="TDF82" s="285"/>
      <c r="TDG82" s="287"/>
      <c r="TDH82" s="287"/>
      <c r="TDI82" s="285"/>
      <c r="TDJ82" s="287"/>
      <c r="TDK82" s="287"/>
      <c r="TDL82" s="285"/>
      <c r="TDM82" s="287"/>
      <c r="TDN82" s="287"/>
      <c r="TDO82" s="285"/>
      <c r="TDP82" s="287"/>
      <c r="TDQ82" s="287"/>
      <c r="TDR82" s="285"/>
      <c r="TDS82" s="287"/>
      <c r="TDT82" s="287"/>
      <c r="TDU82" s="285"/>
      <c r="TDV82" s="287"/>
      <c r="TDW82" s="287"/>
      <c r="TDX82" s="285"/>
      <c r="TDY82" s="287"/>
      <c r="TDZ82" s="287"/>
      <c r="TEA82" s="285"/>
      <c r="TEB82" s="287"/>
      <c r="TEC82" s="287"/>
      <c r="TED82" s="285"/>
      <c r="TEE82" s="287"/>
      <c r="TEF82" s="287"/>
      <c r="TEG82" s="285"/>
      <c r="TEH82" s="287"/>
      <c r="TEI82" s="287"/>
      <c r="TEJ82" s="285"/>
      <c r="TEK82" s="287"/>
      <c r="TEL82" s="287"/>
      <c r="TEM82" s="285"/>
      <c r="TEN82" s="287"/>
      <c r="TEO82" s="287"/>
      <c r="TEP82" s="285"/>
      <c r="TEQ82" s="287"/>
      <c r="TER82" s="287"/>
      <c r="TES82" s="285"/>
      <c r="TET82" s="287"/>
      <c r="TEU82" s="287"/>
      <c r="TEV82" s="285"/>
      <c r="TEW82" s="287"/>
      <c r="TEX82" s="287"/>
      <c r="TEY82" s="285"/>
      <c r="TEZ82" s="286"/>
      <c r="TFA82" s="286"/>
      <c r="TFB82" s="286"/>
      <c r="TFC82" s="287"/>
      <c r="TFD82" s="287"/>
      <c r="TFE82" s="285"/>
      <c r="TFF82" s="286"/>
      <c r="TFG82" s="286"/>
      <c r="TFH82" s="286"/>
      <c r="TFI82" s="287"/>
      <c r="TFJ82" s="287"/>
      <c r="TFK82" s="285"/>
      <c r="TFL82" s="287"/>
      <c r="TFM82" s="287"/>
      <c r="TFN82" s="285"/>
      <c r="TFO82" s="286"/>
      <c r="TFP82" s="286"/>
      <c r="TFQ82" s="286"/>
      <c r="TFR82" s="286"/>
      <c r="TFS82" s="286"/>
      <c r="TFT82" s="286"/>
      <c r="TFU82" s="163"/>
      <c r="TFV82" s="154"/>
      <c r="TFW82" s="287"/>
      <c r="TFX82" s="287"/>
      <c r="TFY82" s="285"/>
      <c r="TFZ82" s="287"/>
      <c r="TGA82" s="287"/>
      <c r="TGB82" s="285"/>
      <c r="TGC82" s="287"/>
      <c r="TGD82" s="287"/>
      <c r="TGE82" s="285"/>
      <c r="TGF82" s="287"/>
      <c r="TGG82" s="287"/>
      <c r="TGH82" s="285"/>
      <c r="TGI82" s="287"/>
      <c r="TGJ82" s="287"/>
      <c r="TGK82" s="285"/>
      <c r="TGL82" s="287"/>
      <c r="TGM82" s="287"/>
      <c r="TGN82" s="285"/>
      <c r="TGO82" s="287"/>
      <c r="TGP82" s="287"/>
      <c r="TGQ82" s="285"/>
      <c r="TGR82" s="287"/>
      <c r="TGS82" s="287"/>
      <c r="TGT82" s="285"/>
      <c r="TGU82" s="287"/>
      <c r="TGV82" s="287"/>
      <c r="TGW82" s="285"/>
      <c r="TGX82" s="287"/>
      <c r="TGY82" s="287"/>
      <c r="TGZ82" s="285"/>
      <c r="THA82" s="287"/>
      <c r="THB82" s="287"/>
      <c r="THC82" s="285"/>
      <c r="THD82" s="287"/>
      <c r="THE82" s="287"/>
      <c r="THF82" s="285"/>
      <c r="THG82" s="287"/>
      <c r="THH82" s="287"/>
      <c r="THI82" s="285"/>
      <c r="THJ82" s="287"/>
      <c r="THK82" s="287"/>
      <c r="THL82" s="285"/>
      <c r="THM82" s="287"/>
      <c r="THN82" s="287"/>
      <c r="THO82" s="285"/>
      <c r="THP82" s="287"/>
      <c r="THQ82" s="287"/>
      <c r="THR82" s="285"/>
      <c r="THS82" s="287"/>
      <c r="THT82" s="287"/>
      <c r="THU82" s="285"/>
      <c r="THV82" s="287"/>
      <c r="THW82" s="287"/>
      <c r="THX82" s="285"/>
      <c r="THY82" s="287"/>
      <c r="THZ82" s="287"/>
      <c r="TIA82" s="285"/>
      <c r="TIB82" s="287"/>
      <c r="TIC82" s="287"/>
      <c r="TID82" s="285"/>
      <c r="TIE82" s="287"/>
      <c r="TIF82" s="287"/>
      <c r="TIG82" s="285"/>
      <c r="TIH82" s="286"/>
      <c r="TII82" s="286"/>
      <c r="TIJ82" s="286"/>
      <c r="TIK82" s="287"/>
      <c r="TIL82" s="287"/>
      <c r="TIM82" s="285"/>
      <c r="TIN82" s="286"/>
      <c r="TIO82" s="286"/>
      <c r="TIP82" s="286"/>
      <c r="TIQ82" s="287"/>
      <c r="TIR82" s="287"/>
      <c r="TIS82" s="285"/>
      <c r="TIT82" s="287"/>
      <c r="TIU82" s="287"/>
      <c r="TIV82" s="285"/>
      <c r="TIW82" s="286"/>
      <c r="TIX82" s="286"/>
      <c r="TIY82" s="286"/>
      <c r="TIZ82" s="286"/>
      <c r="TJA82" s="286"/>
      <c r="TJB82" s="286"/>
      <c r="TJC82" s="163"/>
      <c r="TJD82" s="154"/>
      <c r="TJE82" s="287"/>
      <c r="TJF82" s="287"/>
      <c r="TJG82" s="285"/>
      <c r="TJH82" s="287"/>
      <c r="TJI82" s="287"/>
      <c r="TJJ82" s="285"/>
      <c r="TJK82" s="287"/>
      <c r="TJL82" s="287"/>
      <c r="TJM82" s="285"/>
      <c r="TJN82" s="287"/>
      <c r="TJO82" s="287"/>
      <c r="TJP82" s="285"/>
      <c r="TJQ82" s="287"/>
      <c r="TJR82" s="287"/>
      <c r="TJS82" s="285"/>
      <c r="TJT82" s="287"/>
      <c r="TJU82" s="287"/>
      <c r="TJV82" s="285"/>
      <c r="TJW82" s="287"/>
      <c r="TJX82" s="287"/>
      <c r="TJY82" s="285"/>
      <c r="TJZ82" s="287"/>
      <c r="TKA82" s="287"/>
      <c r="TKB82" s="285"/>
      <c r="TKC82" s="287"/>
      <c r="TKD82" s="287"/>
      <c r="TKE82" s="285"/>
      <c r="TKF82" s="287"/>
      <c r="TKG82" s="287"/>
      <c r="TKH82" s="285"/>
      <c r="TKI82" s="287"/>
      <c r="TKJ82" s="287"/>
      <c r="TKK82" s="285"/>
      <c r="TKL82" s="287"/>
      <c r="TKM82" s="287"/>
      <c r="TKN82" s="285"/>
      <c r="TKO82" s="287"/>
      <c r="TKP82" s="287"/>
      <c r="TKQ82" s="285"/>
      <c r="TKR82" s="287"/>
      <c r="TKS82" s="287"/>
      <c r="TKT82" s="285"/>
      <c r="TKU82" s="287"/>
      <c r="TKV82" s="287"/>
      <c r="TKW82" s="285"/>
      <c r="TKX82" s="287"/>
      <c r="TKY82" s="287"/>
      <c r="TKZ82" s="285"/>
      <c r="TLA82" s="287"/>
      <c r="TLB82" s="287"/>
      <c r="TLC82" s="285"/>
      <c r="TLD82" s="287"/>
      <c r="TLE82" s="287"/>
      <c r="TLF82" s="285"/>
      <c r="TLG82" s="287"/>
      <c r="TLH82" s="287"/>
      <c r="TLI82" s="285"/>
      <c r="TLJ82" s="287"/>
      <c r="TLK82" s="287"/>
      <c r="TLL82" s="285"/>
      <c r="TLM82" s="287"/>
      <c r="TLN82" s="287"/>
      <c r="TLO82" s="285"/>
      <c r="TLP82" s="286"/>
      <c r="TLQ82" s="286"/>
      <c r="TLR82" s="286"/>
      <c r="TLS82" s="287"/>
      <c r="TLT82" s="287"/>
      <c r="TLU82" s="285"/>
      <c r="TLV82" s="286"/>
      <c r="TLW82" s="286"/>
      <c r="TLX82" s="286"/>
      <c r="TLY82" s="287"/>
      <c r="TLZ82" s="287"/>
      <c r="TMA82" s="285"/>
      <c r="TMB82" s="287"/>
      <c r="TMC82" s="287"/>
      <c r="TMD82" s="285"/>
      <c r="TME82" s="286"/>
      <c r="TMF82" s="286"/>
      <c r="TMG82" s="286"/>
      <c r="TMH82" s="286"/>
      <c r="TMI82" s="286"/>
      <c r="TMJ82" s="286"/>
      <c r="TMK82" s="163"/>
      <c r="TML82" s="154"/>
      <c r="TMM82" s="287"/>
      <c r="TMN82" s="287"/>
      <c r="TMO82" s="285"/>
      <c r="TMP82" s="287"/>
      <c r="TMQ82" s="287"/>
      <c r="TMR82" s="285"/>
      <c r="TMS82" s="287"/>
      <c r="TMT82" s="287"/>
      <c r="TMU82" s="285"/>
      <c r="TMV82" s="287"/>
      <c r="TMW82" s="287"/>
      <c r="TMX82" s="285"/>
      <c r="TMY82" s="287"/>
      <c r="TMZ82" s="287"/>
      <c r="TNA82" s="285"/>
      <c r="TNB82" s="287"/>
      <c r="TNC82" s="287"/>
      <c r="TND82" s="285"/>
      <c r="TNE82" s="287"/>
      <c r="TNF82" s="287"/>
      <c r="TNG82" s="285"/>
      <c r="TNH82" s="287"/>
      <c r="TNI82" s="287"/>
      <c r="TNJ82" s="285"/>
      <c r="TNK82" s="287"/>
      <c r="TNL82" s="287"/>
      <c r="TNM82" s="285"/>
      <c r="TNN82" s="287"/>
      <c r="TNO82" s="287"/>
      <c r="TNP82" s="285"/>
      <c r="TNQ82" s="287"/>
      <c r="TNR82" s="287"/>
      <c r="TNS82" s="285"/>
      <c r="TNT82" s="287"/>
      <c r="TNU82" s="287"/>
      <c r="TNV82" s="285"/>
      <c r="TNW82" s="287"/>
      <c r="TNX82" s="287"/>
      <c r="TNY82" s="285"/>
      <c r="TNZ82" s="287"/>
      <c r="TOA82" s="287"/>
      <c r="TOB82" s="285"/>
      <c r="TOC82" s="287"/>
      <c r="TOD82" s="287"/>
      <c r="TOE82" s="285"/>
      <c r="TOF82" s="287"/>
      <c r="TOG82" s="287"/>
      <c r="TOH82" s="285"/>
      <c r="TOI82" s="287"/>
      <c r="TOJ82" s="287"/>
      <c r="TOK82" s="285"/>
      <c r="TOL82" s="287"/>
      <c r="TOM82" s="287"/>
      <c r="TON82" s="285"/>
      <c r="TOO82" s="287"/>
      <c r="TOP82" s="287"/>
      <c r="TOQ82" s="285"/>
      <c r="TOR82" s="287"/>
      <c r="TOS82" s="287"/>
      <c r="TOT82" s="285"/>
      <c r="TOU82" s="287"/>
      <c r="TOV82" s="287"/>
      <c r="TOW82" s="285"/>
      <c r="TOX82" s="286"/>
      <c r="TOY82" s="286"/>
      <c r="TOZ82" s="286"/>
      <c r="TPA82" s="287"/>
      <c r="TPB82" s="287"/>
      <c r="TPC82" s="285"/>
      <c r="TPD82" s="286"/>
      <c r="TPE82" s="286"/>
      <c r="TPF82" s="286"/>
      <c r="TPG82" s="287"/>
      <c r="TPH82" s="287"/>
      <c r="TPI82" s="285"/>
      <c r="TPJ82" s="287"/>
      <c r="TPK82" s="287"/>
      <c r="TPL82" s="285"/>
      <c r="TPM82" s="286"/>
      <c r="TPN82" s="286"/>
      <c r="TPO82" s="286"/>
      <c r="TPP82" s="286"/>
      <c r="TPQ82" s="286"/>
      <c r="TPR82" s="286"/>
      <c r="TPS82" s="163"/>
      <c r="TPT82" s="154"/>
      <c r="TPU82" s="287"/>
      <c r="TPV82" s="287"/>
      <c r="TPW82" s="285"/>
      <c r="TPX82" s="287"/>
      <c r="TPY82" s="287"/>
      <c r="TPZ82" s="285"/>
      <c r="TQA82" s="287"/>
      <c r="TQB82" s="287"/>
      <c r="TQC82" s="285"/>
      <c r="TQD82" s="287"/>
      <c r="TQE82" s="287"/>
      <c r="TQF82" s="285"/>
      <c r="TQG82" s="287"/>
      <c r="TQH82" s="287"/>
      <c r="TQI82" s="285"/>
      <c r="TQJ82" s="287"/>
      <c r="TQK82" s="287"/>
      <c r="TQL82" s="285"/>
      <c r="TQM82" s="287"/>
      <c r="TQN82" s="287"/>
      <c r="TQO82" s="285"/>
      <c r="TQP82" s="287"/>
      <c r="TQQ82" s="287"/>
      <c r="TQR82" s="285"/>
      <c r="TQS82" s="287"/>
      <c r="TQT82" s="287"/>
      <c r="TQU82" s="285"/>
      <c r="TQV82" s="287"/>
      <c r="TQW82" s="287"/>
      <c r="TQX82" s="285"/>
      <c r="TQY82" s="287"/>
      <c r="TQZ82" s="287"/>
      <c r="TRA82" s="285"/>
      <c r="TRB82" s="287"/>
      <c r="TRC82" s="287"/>
      <c r="TRD82" s="285"/>
      <c r="TRE82" s="287"/>
      <c r="TRF82" s="287"/>
      <c r="TRG82" s="285"/>
      <c r="TRH82" s="287"/>
      <c r="TRI82" s="287"/>
      <c r="TRJ82" s="285"/>
      <c r="TRK82" s="287"/>
      <c r="TRL82" s="287"/>
      <c r="TRM82" s="285"/>
      <c r="TRN82" s="287"/>
      <c r="TRO82" s="287"/>
      <c r="TRP82" s="285"/>
      <c r="TRQ82" s="287"/>
      <c r="TRR82" s="287"/>
      <c r="TRS82" s="285"/>
      <c r="TRT82" s="287"/>
      <c r="TRU82" s="287"/>
      <c r="TRV82" s="285"/>
      <c r="TRW82" s="287"/>
      <c r="TRX82" s="287"/>
      <c r="TRY82" s="285"/>
      <c r="TRZ82" s="287"/>
      <c r="TSA82" s="287"/>
      <c r="TSB82" s="285"/>
      <c r="TSC82" s="287"/>
      <c r="TSD82" s="287"/>
      <c r="TSE82" s="285"/>
      <c r="TSF82" s="286"/>
      <c r="TSG82" s="286"/>
      <c r="TSH82" s="286"/>
      <c r="TSI82" s="287"/>
      <c r="TSJ82" s="287"/>
      <c r="TSK82" s="285"/>
      <c r="TSL82" s="286"/>
      <c r="TSM82" s="286"/>
      <c r="TSN82" s="286"/>
      <c r="TSO82" s="287"/>
      <c r="TSP82" s="287"/>
      <c r="TSQ82" s="285"/>
      <c r="TSR82" s="287"/>
      <c r="TSS82" s="287"/>
      <c r="TST82" s="285"/>
      <c r="TSU82" s="286"/>
      <c r="TSV82" s="286"/>
      <c r="TSW82" s="286"/>
      <c r="TSX82" s="286"/>
      <c r="TSY82" s="286"/>
      <c r="TSZ82" s="286"/>
      <c r="TTA82" s="163"/>
      <c r="TTB82" s="154"/>
      <c r="TTC82" s="287"/>
      <c r="TTD82" s="287"/>
      <c r="TTE82" s="285"/>
      <c r="TTF82" s="287"/>
      <c r="TTG82" s="287"/>
      <c r="TTH82" s="285"/>
      <c r="TTI82" s="287"/>
      <c r="TTJ82" s="287"/>
      <c r="TTK82" s="285"/>
      <c r="TTL82" s="287"/>
      <c r="TTM82" s="287"/>
      <c r="TTN82" s="285"/>
      <c r="TTO82" s="287"/>
      <c r="TTP82" s="287"/>
      <c r="TTQ82" s="285"/>
      <c r="TTR82" s="287"/>
      <c r="TTS82" s="287"/>
      <c r="TTT82" s="285"/>
      <c r="TTU82" s="287"/>
      <c r="TTV82" s="287"/>
      <c r="TTW82" s="285"/>
      <c r="TTX82" s="287"/>
      <c r="TTY82" s="287"/>
      <c r="TTZ82" s="285"/>
      <c r="TUA82" s="287"/>
      <c r="TUB82" s="287"/>
      <c r="TUC82" s="285"/>
      <c r="TUD82" s="287"/>
      <c r="TUE82" s="287"/>
      <c r="TUF82" s="285"/>
      <c r="TUG82" s="287"/>
      <c r="TUH82" s="287"/>
      <c r="TUI82" s="285"/>
      <c r="TUJ82" s="287"/>
      <c r="TUK82" s="287"/>
      <c r="TUL82" s="285"/>
      <c r="TUM82" s="287"/>
      <c r="TUN82" s="287"/>
      <c r="TUO82" s="285"/>
      <c r="TUP82" s="287"/>
      <c r="TUQ82" s="287"/>
      <c r="TUR82" s="285"/>
      <c r="TUS82" s="287"/>
      <c r="TUT82" s="287"/>
      <c r="TUU82" s="285"/>
      <c r="TUV82" s="287"/>
      <c r="TUW82" s="287"/>
      <c r="TUX82" s="285"/>
      <c r="TUY82" s="287"/>
      <c r="TUZ82" s="287"/>
      <c r="TVA82" s="285"/>
      <c r="TVB82" s="287"/>
      <c r="TVC82" s="287"/>
      <c r="TVD82" s="285"/>
      <c r="TVE82" s="287"/>
      <c r="TVF82" s="287"/>
      <c r="TVG82" s="285"/>
      <c r="TVH82" s="287"/>
      <c r="TVI82" s="287"/>
      <c r="TVJ82" s="285"/>
      <c r="TVK82" s="287"/>
      <c r="TVL82" s="287"/>
      <c r="TVM82" s="285"/>
      <c r="TVN82" s="286"/>
      <c r="TVO82" s="286"/>
      <c r="TVP82" s="286"/>
      <c r="TVQ82" s="287"/>
      <c r="TVR82" s="287"/>
      <c r="TVS82" s="285"/>
      <c r="TVT82" s="286"/>
      <c r="TVU82" s="286"/>
      <c r="TVV82" s="286"/>
      <c r="TVW82" s="287"/>
      <c r="TVX82" s="287"/>
      <c r="TVY82" s="285"/>
      <c r="TVZ82" s="287"/>
      <c r="TWA82" s="287"/>
      <c r="TWB82" s="285"/>
      <c r="TWC82" s="286"/>
      <c r="TWD82" s="286"/>
      <c r="TWE82" s="286"/>
      <c r="TWF82" s="286"/>
      <c r="TWG82" s="286"/>
      <c r="TWH82" s="286"/>
      <c r="TWI82" s="163"/>
      <c r="TWJ82" s="154"/>
      <c r="TWK82" s="287"/>
      <c r="TWL82" s="287"/>
      <c r="TWM82" s="285"/>
      <c r="TWN82" s="287"/>
      <c r="TWO82" s="287"/>
      <c r="TWP82" s="285"/>
      <c r="TWQ82" s="287"/>
      <c r="TWR82" s="287"/>
      <c r="TWS82" s="285"/>
      <c r="TWT82" s="287"/>
      <c r="TWU82" s="287"/>
      <c r="TWV82" s="285"/>
      <c r="TWW82" s="287"/>
      <c r="TWX82" s="287"/>
      <c r="TWY82" s="285"/>
      <c r="TWZ82" s="287"/>
      <c r="TXA82" s="287"/>
      <c r="TXB82" s="285"/>
      <c r="TXC82" s="287"/>
      <c r="TXD82" s="287"/>
      <c r="TXE82" s="285"/>
      <c r="TXF82" s="287"/>
      <c r="TXG82" s="287"/>
      <c r="TXH82" s="285"/>
      <c r="TXI82" s="287"/>
      <c r="TXJ82" s="287"/>
      <c r="TXK82" s="285"/>
      <c r="TXL82" s="287"/>
      <c r="TXM82" s="287"/>
      <c r="TXN82" s="285"/>
      <c r="TXO82" s="287"/>
      <c r="TXP82" s="287"/>
      <c r="TXQ82" s="285"/>
      <c r="TXR82" s="287"/>
      <c r="TXS82" s="287"/>
      <c r="TXT82" s="285"/>
      <c r="TXU82" s="287"/>
      <c r="TXV82" s="287"/>
      <c r="TXW82" s="285"/>
      <c r="TXX82" s="287"/>
      <c r="TXY82" s="287"/>
      <c r="TXZ82" s="285"/>
      <c r="TYA82" s="287"/>
      <c r="TYB82" s="287"/>
      <c r="TYC82" s="285"/>
      <c r="TYD82" s="287"/>
      <c r="TYE82" s="287"/>
      <c r="TYF82" s="285"/>
      <c r="TYG82" s="287"/>
      <c r="TYH82" s="287"/>
      <c r="TYI82" s="285"/>
      <c r="TYJ82" s="287"/>
      <c r="TYK82" s="287"/>
      <c r="TYL82" s="285"/>
      <c r="TYM82" s="287"/>
      <c r="TYN82" s="287"/>
      <c r="TYO82" s="285"/>
      <c r="TYP82" s="287"/>
      <c r="TYQ82" s="287"/>
      <c r="TYR82" s="285"/>
      <c r="TYS82" s="287"/>
      <c r="TYT82" s="287"/>
      <c r="TYU82" s="285"/>
      <c r="TYV82" s="286"/>
      <c r="TYW82" s="286"/>
      <c r="TYX82" s="286"/>
      <c r="TYY82" s="287"/>
      <c r="TYZ82" s="287"/>
      <c r="TZA82" s="285"/>
      <c r="TZB82" s="286"/>
      <c r="TZC82" s="286"/>
      <c r="TZD82" s="286"/>
      <c r="TZE82" s="287"/>
      <c r="TZF82" s="287"/>
      <c r="TZG82" s="285"/>
      <c r="TZH82" s="287"/>
      <c r="TZI82" s="287"/>
      <c r="TZJ82" s="285"/>
      <c r="TZK82" s="286"/>
      <c r="TZL82" s="286"/>
      <c r="TZM82" s="286"/>
      <c r="TZN82" s="286"/>
      <c r="TZO82" s="286"/>
      <c r="TZP82" s="286"/>
      <c r="TZQ82" s="163"/>
      <c r="TZR82" s="154"/>
      <c r="TZS82" s="287"/>
      <c r="TZT82" s="287"/>
      <c r="TZU82" s="285"/>
      <c r="TZV82" s="287"/>
      <c r="TZW82" s="287"/>
      <c r="TZX82" s="285"/>
      <c r="TZY82" s="287"/>
      <c r="TZZ82" s="287"/>
      <c r="UAA82" s="285"/>
      <c r="UAB82" s="287"/>
      <c r="UAC82" s="287"/>
      <c r="UAD82" s="285"/>
      <c r="UAE82" s="287"/>
      <c r="UAF82" s="287"/>
      <c r="UAG82" s="285"/>
      <c r="UAH82" s="287"/>
      <c r="UAI82" s="287"/>
      <c r="UAJ82" s="285"/>
      <c r="UAK82" s="287"/>
      <c r="UAL82" s="287"/>
      <c r="UAM82" s="285"/>
      <c r="UAN82" s="287"/>
      <c r="UAO82" s="287"/>
      <c r="UAP82" s="285"/>
      <c r="UAQ82" s="287"/>
      <c r="UAR82" s="287"/>
      <c r="UAS82" s="285"/>
      <c r="UAT82" s="287"/>
      <c r="UAU82" s="287"/>
      <c r="UAV82" s="285"/>
      <c r="UAW82" s="287"/>
      <c r="UAX82" s="287"/>
      <c r="UAY82" s="285"/>
      <c r="UAZ82" s="287"/>
      <c r="UBA82" s="287"/>
      <c r="UBB82" s="285"/>
      <c r="UBC82" s="287"/>
      <c r="UBD82" s="287"/>
      <c r="UBE82" s="285"/>
      <c r="UBF82" s="287"/>
      <c r="UBG82" s="287"/>
      <c r="UBH82" s="285"/>
      <c r="UBI82" s="287"/>
      <c r="UBJ82" s="287"/>
      <c r="UBK82" s="285"/>
      <c r="UBL82" s="287"/>
      <c r="UBM82" s="287"/>
      <c r="UBN82" s="285"/>
      <c r="UBO82" s="287"/>
      <c r="UBP82" s="287"/>
      <c r="UBQ82" s="285"/>
      <c r="UBR82" s="287"/>
      <c r="UBS82" s="287"/>
      <c r="UBT82" s="285"/>
      <c r="UBU82" s="287"/>
      <c r="UBV82" s="287"/>
      <c r="UBW82" s="285"/>
      <c r="UBX82" s="287"/>
      <c r="UBY82" s="287"/>
      <c r="UBZ82" s="285"/>
      <c r="UCA82" s="287"/>
      <c r="UCB82" s="287"/>
      <c r="UCC82" s="285"/>
      <c r="UCD82" s="286"/>
      <c r="UCE82" s="286"/>
      <c r="UCF82" s="286"/>
      <c r="UCG82" s="287"/>
      <c r="UCH82" s="287"/>
      <c r="UCI82" s="285"/>
      <c r="UCJ82" s="286"/>
      <c r="UCK82" s="286"/>
      <c r="UCL82" s="286"/>
      <c r="UCM82" s="287"/>
      <c r="UCN82" s="287"/>
      <c r="UCO82" s="285"/>
      <c r="UCP82" s="287"/>
      <c r="UCQ82" s="287"/>
      <c r="UCR82" s="285"/>
      <c r="UCS82" s="286"/>
      <c r="UCT82" s="286"/>
      <c r="UCU82" s="286"/>
      <c r="UCV82" s="286"/>
      <c r="UCW82" s="286"/>
      <c r="UCX82" s="286"/>
      <c r="UCY82" s="163"/>
      <c r="UCZ82" s="154"/>
      <c r="UDA82" s="287"/>
      <c r="UDB82" s="287"/>
      <c r="UDC82" s="285"/>
      <c r="UDD82" s="287"/>
      <c r="UDE82" s="287"/>
      <c r="UDF82" s="285"/>
      <c r="UDG82" s="287"/>
      <c r="UDH82" s="287"/>
      <c r="UDI82" s="285"/>
      <c r="UDJ82" s="287"/>
      <c r="UDK82" s="287"/>
      <c r="UDL82" s="285"/>
      <c r="UDM82" s="287"/>
      <c r="UDN82" s="287"/>
      <c r="UDO82" s="285"/>
      <c r="UDP82" s="287"/>
      <c r="UDQ82" s="287"/>
      <c r="UDR82" s="285"/>
      <c r="UDS82" s="287"/>
      <c r="UDT82" s="287"/>
      <c r="UDU82" s="285"/>
      <c r="UDV82" s="287"/>
      <c r="UDW82" s="287"/>
      <c r="UDX82" s="285"/>
      <c r="UDY82" s="287"/>
      <c r="UDZ82" s="287"/>
      <c r="UEA82" s="285"/>
      <c r="UEB82" s="287"/>
      <c r="UEC82" s="287"/>
      <c r="UED82" s="285"/>
      <c r="UEE82" s="287"/>
      <c r="UEF82" s="287"/>
      <c r="UEG82" s="285"/>
      <c r="UEH82" s="287"/>
      <c r="UEI82" s="287"/>
      <c r="UEJ82" s="285"/>
      <c r="UEK82" s="287"/>
      <c r="UEL82" s="287"/>
      <c r="UEM82" s="285"/>
      <c r="UEN82" s="287"/>
      <c r="UEO82" s="287"/>
      <c r="UEP82" s="285"/>
      <c r="UEQ82" s="287"/>
      <c r="UER82" s="287"/>
      <c r="UES82" s="285"/>
      <c r="UET82" s="287"/>
      <c r="UEU82" s="287"/>
      <c r="UEV82" s="285"/>
      <c r="UEW82" s="287"/>
      <c r="UEX82" s="287"/>
      <c r="UEY82" s="285"/>
      <c r="UEZ82" s="287"/>
      <c r="UFA82" s="287"/>
      <c r="UFB82" s="285"/>
      <c r="UFC82" s="287"/>
      <c r="UFD82" s="287"/>
      <c r="UFE82" s="285"/>
      <c r="UFF82" s="287"/>
      <c r="UFG82" s="287"/>
      <c r="UFH82" s="285"/>
      <c r="UFI82" s="287"/>
      <c r="UFJ82" s="287"/>
      <c r="UFK82" s="285"/>
      <c r="UFL82" s="286"/>
      <c r="UFM82" s="286"/>
      <c r="UFN82" s="286"/>
      <c r="UFO82" s="287"/>
      <c r="UFP82" s="287"/>
      <c r="UFQ82" s="285"/>
      <c r="UFR82" s="286"/>
      <c r="UFS82" s="286"/>
      <c r="UFT82" s="286"/>
      <c r="UFU82" s="287"/>
      <c r="UFV82" s="287"/>
      <c r="UFW82" s="285"/>
      <c r="UFX82" s="287"/>
      <c r="UFY82" s="287"/>
      <c r="UFZ82" s="285"/>
      <c r="UGA82" s="286"/>
      <c r="UGB82" s="286"/>
      <c r="UGC82" s="286"/>
      <c r="UGD82" s="286"/>
      <c r="UGE82" s="286"/>
      <c r="UGF82" s="286"/>
      <c r="UGG82" s="163"/>
      <c r="UGH82" s="154"/>
      <c r="UGI82" s="287"/>
      <c r="UGJ82" s="287"/>
      <c r="UGK82" s="285"/>
      <c r="UGL82" s="287"/>
      <c r="UGM82" s="287"/>
      <c r="UGN82" s="285"/>
      <c r="UGO82" s="287"/>
      <c r="UGP82" s="287"/>
      <c r="UGQ82" s="285"/>
      <c r="UGR82" s="287"/>
      <c r="UGS82" s="287"/>
      <c r="UGT82" s="285"/>
      <c r="UGU82" s="287"/>
      <c r="UGV82" s="287"/>
      <c r="UGW82" s="285"/>
      <c r="UGX82" s="287"/>
      <c r="UGY82" s="287"/>
      <c r="UGZ82" s="285"/>
      <c r="UHA82" s="287"/>
      <c r="UHB82" s="287"/>
      <c r="UHC82" s="285"/>
      <c r="UHD82" s="287"/>
      <c r="UHE82" s="287"/>
      <c r="UHF82" s="285"/>
      <c r="UHG82" s="287"/>
      <c r="UHH82" s="287"/>
      <c r="UHI82" s="285"/>
      <c r="UHJ82" s="287"/>
      <c r="UHK82" s="287"/>
      <c r="UHL82" s="285"/>
      <c r="UHM82" s="287"/>
      <c r="UHN82" s="287"/>
      <c r="UHO82" s="285"/>
      <c r="UHP82" s="287"/>
      <c r="UHQ82" s="287"/>
      <c r="UHR82" s="285"/>
      <c r="UHS82" s="287"/>
      <c r="UHT82" s="287"/>
      <c r="UHU82" s="285"/>
      <c r="UHV82" s="287"/>
      <c r="UHW82" s="287"/>
      <c r="UHX82" s="285"/>
      <c r="UHY82" s="287"/>
      <c r="UHZ82" s="287"/>
      <c r="UIA82" s="285"/>
      <c r="UIB82" s="287"/>
      <c r="UIC82" s="287"/>
      <c r="UID82" s="285"/>
      <c r="UIE82" s="287"/>
      <c r="UIF82" s="287"/>
      <c r="UIG82" s="285"/>
      <c r="UIH82" s="287"/>
      <c r="UII82" s="287"/>
      <c r="UIJ82" s="285"/>
      <c r="UIK82" s="287"/>
      <c r="UIL82" s="287"/>
      <c r="UIM82" s="285"/>
      <c r="UIN82" s="287"/>
      <c r="UIO82" s="287"/>
      <c r="UIP82" s="285"/>
      <c r="UIQ82" s="287"/>
      <c r="UIR82" s="287"/>
      <c r="UIS82" s="285"/>
      <c r="UIT82" s="286"/>
      <c r="UIU82" s="286"/>
      <c r="UIV82" s="286"/>
      <c r="UIW82" s="287"/>
      <c r="UIX82" s="287"/>
      <c r="UIY82" s="285"/>
      <c r="UIZ82" s="286"/>
      <c r="UJA82" s="286"/>
      <c r="UJB82" s="286"/>
      <c r="UJC82" s="287"/>
      <c r="UJD82" s="287"/>
      <c r="UJE82" s="285"/>
      <c r="UJF82" s="287"/>
      <c r="UJG82" s="287"/>
      <c r="UJH82" s="285"/>
      <c r="UJI82" s="286"/>
      <c r="UJJ82" s="286"/>
      <c r="UJK82" s="286"/>
      <c r="UJL82" s="286"/>
      <c r="UJM82" s="286"/>
      <c r="UJN82" s="286"/>
      <c r="UJO82" s="163"/>
      <c r="UJP82" s="154"/>
      <c r="UJQ82" s="287"/>
      <c r="UJR82" s="287"/>
      <c r="UJS82" s="285"/>
      <c r="UJT82" s="287"/>
      <c r="UJU82" s="287"/>
      <c r="UJV82" s="285"/>
      <c r="UJW82" s="287"/>
      <c r="UJX82" s="287"/>
      <c r="UJY82" s="285"/>
      <c r="UJZ82" s="287"/>
      <c r="UKA82" s="287"/>
      <c r="UKB82" s="285"/>
      <c r="UKC82" s="287"/>
      <c r="UKD82" s="287"/>
      <c r="UKE82" s="285"/>
      <c r="UKF82" s="287"/>
      <c r="UKG82" s="287"/>
      <c r="UKH82" s="285"/>
      <c r="UKI82" s="287"/>
      <c r="UKJ82" s="287"/>
      <c r="UKK82" s="285"/>
      <c r="UKL82" s="287"/>
      <c r="UKM82" s="287"/>
      <c r="UKN82" s="285"/>
      <c r="UKO82" s="287"/>
      <c r="UKP82" s="287"/>
      <c r="UKQ82" s="285"/>
      <c r="UKR82" s="287"/>
      <c r="UKS82" s="287"/>
      <c r="UKT82" s="285"/>
      <c r="UKU82" s="287"/>
      <c r="UKV82" s="287"/>
      <c r="UKW82" s="285"/>
      <c r="UKX82" s="287"/>
      <c r="UKY82" s="287"/>
      <c r="UKZ82" s="285"/>
      <c r="ULA82" s="287"/>
      <c r="ULB82" s="287"/>
      <c r="ULC82" s="285"/>
      <c r="ULD82" s="287"/>
      <c r="ULE82" s="287"/>
      <c r="ULF82" s="285"/>
      <c r="ULG82" s="287"/>
      <c r="ULH82" s="287"/>
      <c r="ULI82" s="285"/>
      <c r="ULJ82" s="287"/>
      <c r="ULK82" s="287"/>
      <c r="ULL82" s="285"/>
      <c r="ULM82" s="287"/>
      <c r="ULN82" s="287"/>
      <c r="ULO82" s="285"/>
      <c r="ULP82" s="287"/>
      <c r="ULQ82" s="287"/>
      <c r="ULR82" s="285"/>
      <c r="ULS82" s="287"/>
      <c r="ULT82" s="287"/>
      <c r="ULU82" s="285"/>
      <c r="ULV82" s="287"/>
      <c r="ULW82" s="287"/>
      <c r="ULX82" s="285"/>
      <c r="ULY82" s="287"/>
      <c r="ULZ82" s="287"/>
      <c r="UMA82" s="285"/>
      <c r="UMB82" s="286"/>
      <c r="UMC82" s="286"/>
      <c r="UMD82" s="286"/>
      <c r="UME82" s="287"/>
      <c r="UMF82" s="287"/>
      <c r="UMG82" s="285"/>
      <c r="UMH82" s="286"/>
      <c r="UMI82" s="286"/>
      <c r="UMJ82" s="286"/>
      <c r="UMK82" s="287"/>
      <c r="UML82" s="287"/>
      <c r="UMM82" s="285"/>
      <c r="UMN82" s="287"/>
      <c r="UMO82" s="287"/>
      <c r="UMP82" s="285"/>
      <c r="UMQ82" s="286"/>
      <c r="UMR82" s="286"/>
      <c r="UMS82" s="286"/>
      <c r="UMT82" s="286"/>
      <c r="UMU82" s="286"/>
      <c r="UMV82" s="286"/>
      <c r="UMW82" s="163"/>
      <c r="UMX82" s="154"/>
      <c r="UMY82" s="287"/>
      <c r="UMZ82" s="287"/>
      <c r="UNA82" s="285"/>
      <c r="UNB82" s="287"/>
      <c r="UNC82" s="287"/>
      <c r="UND82" s="285"/>
      <c r="UNE82" s="287"/>
      <c r="UNF82" s="287"/>
      <c r="UNG82" s="285"/>
      <c r="UNH82" s="287"/>
      <c r="UNI82" s="287"/>
      <c r="UNJ82" s="285"/>
      <c r="UNK82" s="287"/>
      <c r="UNL82" s="287"/>
      <c r="UNM82" s="285"/>
      <c r="UNN82" s="287"/>
      <c r="UNO82" s="287"/>
      <c r="UNP82" s="285"/>
      <c r="UNQ82" s="287"/>
      <c r="UNR82" s="287"/>
      <c r="UNS82" s="285"/>
      <c r="UNT82" s="287"/>
      <c r="UNU82" s="287"/>
      <c r="UNV82" s="285"/>
      <c r="UNW82" s="287"/>
      <c r="UNX82" s="287"/>
      <c r="UNY82" s="285"/>
      <c r="UNZ82" s="287"/>
      <c r="UOA82" s="287"/>
      <c r="UOB82" s="285"/>
      <c r="UOC82" s="287"/>
      <c r="UOD82" s="287"/>
      <c r="UOE82" s="285"/>
      <c r="UOF82" s="287"/>
      <c r="UOG82" s="287"/>
      <c r="UOH82" s="285"/>
      <c r="UOI82" s="287"/>
      <c r="UOJ82" s="287"/>
      <c r="UOK82" s="285"/>
      <c r="UOL82" s="287"/>
      <c r="UOM82" s="287"/>
      <c r="UON82" s="285"/>
      <c r="UOO82" s="287"/>
      <c r="UOP82" s="287"/>
      <c r="UOQ82" s="285"/>
      <c r="UOR82" s="287"/>
      <c r="UOS82" s="287"/>
      <c r="UOT82" s="285"/>
      <c r="UOU82" s="287"/>
      <c r="UOV82" s="287"/>
      <c r="UOW82" s="285"/>
      <c r="UOX82" s="287"/>
      <c r="UOY82" s="287"/>
      <c r="UOZ82" s="285"/>
      <c r="UPA82" s="287"/>
      <c r="UPB82" s="287"/>
      <c r="UPC82" s="285"/>
      <c r="UPD82" s="287"/>
      <c r="UPE82" s="287"/>
      <c r="UPF82" s="285"/>
      <c r="UPG82" s="287"/>
      <c r="UPH82" s="287"/>
      <c r="UPI82" s="285"/>
      <c r="UPJ82" s="286"/>
      <c r="UPK82" s="286"/>
      <c r="UPL82" s="286"/>
      <c r="UPM82" s="287"/>
      <c r="UPN82" s="287"/>
      <c r="UPO82" s="285"/>
      <c r="UPP82" s="286"/>
      <c r="UPQ82" s="286"/>
      <c r="UPR82" s="286"/>
      <c r="UPS82" s="287"/>
      <c r="UPT82" s="287"/>
      <c r="UPU82" s="285"/>
      <c r="UPV82" s="287"/>
      <c r="UPW82" s="287"/>
      <c r="UPX82" s="285"/>
      <c r="UPY82" s="286"/>
      <c r="UPZ82" s="286"/>
      <c r="UQA82" s="286"/>
      <c r="UQB82" s="286"/>
      <c r="UQC82" s="286"/>
      <c r="UQD82" s="286"/>
      <c r="UQE82" s="163"/>
      <c r="UQF82" s="154"/>
      <c r="UQG82" s="287"/>
      <c r="UQH82" s="287"/>
      <c r="UQI82" s="285"/>
      <c r="UQJ82" s="287"/>
      <c r="UQK82" s="287"/>
      <c r="UQL82" s="285"/>
      <c r="UQM82" s="287"/>
      <c r="UQN82" s="287"/>
      <c r="UQO82" s="285"/>
      <c r="UQP82" s="287"/>
      <c r="UQQ82" s="287"/>
      <c r="UQR82" s="285"/>
      <c r="UQS82" s="287"/>
      <c r="UQT82" s="287"/>
      <c r="UQU82" s="285"/>
      <c r="UQV82" s="287"/>
      <c r="UQW82" s="287"/>
      <c r="UQX82" s="285"/>
      <c r="UQY82" s="287"/>
      <c r="UQZ82" s="287"/>
      <c r="URA82" s="285"/>
      <c r="URB82" s="287"/>
      <c r="URC82" s="287"/>
      <c r="URD82" s="285"/>
      <c r="URE82" s="287"/>
      <c r="URF82" s="287"/>
      <c r="URG82" s="285"/>
      <c r="URH82" s="287"/>
      <c r="URI82" s="287"/>
      <c r="URJ82" s="285"/>
      <c r="URK82" s="287"/>
      <c r="URL82" s="287"/>
      <c r="URM82" s="285"/>
      <c r="URN82" s="287"/>
      <c r="URO82" s="287"/>
      <c r="URP82" s="285"/>
      <c r="URQ82" s="287"/>
      <c r="URR82" s="287"/>
      <c r="URS82" s="285"/>
      <c r="URT82" s="287"/>
      <c r="URU82" s="287"/>
      <c r="URV82" s="285"/>
      <c r="URW82" s="287"/>
      <c r="URX82" s="287"/>
      <c r="URY82" s="285"/>
      <c r="URZ82" s="287"/>
      <c r="USA82" s="287"/>
      <c r="USB82" s="285"/>
      <c r="USC82" s="287"/>
      <c r="USD82" s="287"/>
      <c r="USE82" s="285"/>
      <c r="USF82" s="287"/>
      <c r="USG82" s="287"/>
      <c r="USH82" s="285"/>
      <c r="USI82" s="287"/>
      <c r="USJ82" s="287"/>
      <c r="USK82" s="285"/>
      <c r="USL82" s="287"/>
      <c r="USM82" s="287"/>
      <c r="USN82" s="285"/>
      <c r="USO82" s="287"/>
      <c r="USP82" s="287"/>
      <c r="USQ82" s="285"/>
      <c r="USR82" s="286"/>
      <c r="USS82" s="286"/>
      <c r="UST82" s="286"/>
      <c r="USU82" s="287"/>
      <c r="USV82" s="287"/>
      <c r="USW82" s="285"/>
      <c r="USX82" s="286"/>
      <c r="USY82" s="286"/>
      <c r="USZ82" s="286"/>
      <c r="UTA82" s="287"/>
      <c r="UTB82" s="287"/>
      <c r="UTC82" s="285"/>
      <c r="UTD82" s="287"/>
      <c r="UTE82" s="287"/>
      <c r="UTF82" s="285"/>
      <c r="UTG82" s="286"/>
      <c r="UTH82" s="286"/>
      <c r="UTI82" s="286"/>
      <c r="UTJ82" s="286"/>
      <c r="UTK82" s="286"/>
      <c r="UTL82" s="286"/>
      <c r="UTM82" s="163"/>
      <c r="UTN82" s="154"/>
      <c r="UTO82" s="287"/>
      <c r="UTP82" s="287"/>
      <c r="UTQ82" s="285"/>
      <c r="UTR82" s="287"/>
      <c r="UTS82" s="287"/>
      <c r="UTT82" s="285"/>
      <c r="UTU82" s="287"/>
      <c r="UTV82" s="287"/>
      <c r="UTW82" s="285"/>
      <c r="UTX82" s="287"/>
      <c r="UTY82" s="287"/>
      <c r="UTZ82" s="285"/>
      <c r="UUA82" s="287"/>
      <c r="UUB82" s="287"/>
      <c r="UUC82" s="285"/>
      <c r="UUD82" s="287"/>
      <c r="UUE82" s="287"/>
      <c r="UUF82" s="285"/>
      <c r="UUG82" s="287"/>
      <c r="UUH82" s="287"/>
      <c r="UUI82" s="285"/>
      <c r="UUJ82" s="287"/>
      <c r="UUK82" s="287"/>
      <c r="UUL82" s="285"/>
      <c r="UUM82" s="287"/>
      <c r="UUN82" s="287"/>
      <c r="UUO82" s="285"/>
      <c r="UUP82" s="287"/>
      <c r="UUQ82" s="287"/>
      <c r="UUR82" s="285"/>
      <c r="UUS82" s="287"/>
      <c r="UUT82" s="287"/>
      <c r="UUU82" s="285"/>
      <c r="UUV82" s="287"/>
      <c r="UUW82" s="287"/>
      <c r="UUX82" s="285"/>
      <c r="UUY82" s="287"/>
      <c r="UUZ82" s="287"/>
      <c r="UVA82" s="285"/>
      <c r="UVB82" s="287"/>
      <c r="UVC82" s="287"/>
      <c r="UVD82" s="285"/>
      <c r="UVE82" s="287"/>
      <c r="UVF82" s="287"/>
      <c r="UVG82" s="285"/>
      <c r="UVH82" s="287"/>
      <c r="UVI82" s="287"/>
      <c r="UVJ82" s="285"/>
      <c r="UVK82" s="287"/>
      <c r="UVL82" s="287"/>
      <c r="UVM82" s="285"/>
      <c r="UVN82" s="287"/>
      <c r="UVO82" s="287"/>
      <c r="UVP82" s="285"/>
      <c r="UVQ82" s="287"/>
      <c r="UVR82" s="287"/>
      <c r="UVS82" s="285"/>
      <c r="UVT82" s="287"/>
      <c r="UVU82" s="287"/>
      <c r="UVV82" s="285"/>
      <c r="UVW82" s="287"/>
      <c r="UVX82" s="287"/>
      <c r="UVY82" s="285"/>
      <c r="UVZ82" s="286"/>
      <c r="UWA82" s="286"/>
      <c r="UWB82" s="286"/>
      <c r="UWC82" s="287"/>
      <c r="UWD82" s="287"/>
      <c r="UWE82" s="285"/>
      <c r="UWF82" s="286"/>
      <c r="UWG82" s="286"/>
      <c r="UWH82" s="286"/>
      <c r="UWI82" s="287"/>
      <c r="UWJ82" s="287"/>
      <c r="UWK82" s="285"/>
      <c r="UWL82" s="287"/>
      <c r="UWM82" s="287"/>
      <c r="UWN82" s="285"/>
      <c r="UWO82" s="286"/>
      <c r="UWP82" s="286"/>
      <c r="UWQ82" s="286"/>
      <c r="UWR82" s="286"/>
      <c r="UWS82" s="286"/>
      <c r="UWT82" s="286"/>
      <c r="UWU82" s="163"/>
      <c r="UWV82" s="154"/>
      <c r="UWW82" s="287"/>
      <c r="UWX82" s="287"/>
      <c r="UWY82" s="285"/>
      <c r="UWZ82" s="287"/>
      <c r="UXA82" s="287"/>
      <c r="UXB82" s="285"/>
      <c r="UXC82" s="287"/>
      <c r="UXD82" s="287"/>
      <c r="UXE82" s="285"/>
      <c r="UXF82" s="287"/>
      <c r="UXG82" s="287"/>
      <c r="UXH82" s="285"/>
      <c r="UXI82" s="287"/>
      <c r="UXJ82" s="287"/>
      <c r="UXK82" s="285"/>
      <c r="UXL82" s="287"/>
      <c r="UXM82" s="287"/>
      <c r="UXN82" s="285"/>
      <c r="UXO82" s="287"/>
      <c r="UXP82" s="287"/>
      <c r="UXQ82" s="285"/>
      <c r="UXR82" s="287"/>
      <c r="UXS82" s="287"/>
      <c r="UXT82" s="285"/>
      <c r="UXU82" s="287"/>
      <c r="UXV82" s="287"/>
      <c r="UXW82" s="285"/>
      <c r="UXX82" s="287"/>
      <c r="UXY82" s="287"/>
      <c r="UXZ82" s="285"/>
      <c r="UYA82" s="287"/>
      <c r="UYB82" s="287"/>
      <c r="UYC82" s="285"/>
      <c r="UYD82" s="287"/>
      <c r="UYE82" s="287"/>
      <c r="UYF82" s="285"/>
      <c r="UYG82" s="287"/>
      <c r="UYH82" s="287"/>
      <c r="UYI82" s="285"/>
      <c r="UYJ82" s="287"/>
      <c r="UYK82" s="287"/>
      <c r="UYL82" s="285"/>
      <c r="UYM82" s="287"/>
      <c r="UYN82" s="287"/>
      <c r="UYO82" s="285"/>
      <c r="UYP82" s="287"/>
      <c r="UYQ82" s="287"/>
      <c r="UYR82" s="285"/>
      <c r="UYS82" s="287"/>
      <c r="UYT82" s="287"/>
      <c r="UYU82" s="285"/>
      <c r="UYV82" s="287"/>
      <c r="UYW82" s="287"/>
      <c r="UYX82" s="285"/>
      <c r="UYY82" s="287"/>
      <c r="UYZ82" s="287"/>
      <c r="UZA82" s="285"/>
      <c r="UZB82" s="287"/>
      <c r="UZC82" s="287"/>
      <c r="UZD82" s="285"/>
      <c r="UZE82" s="287"/>
      <c r="UZF82" s="287"/>
      <c r="UZG82" s="285"/>
      <c r="UZH82" s="286"/>
      <c r="UZI82" s="286"/>
      <c r="UZJ82" s="286"/>
      <c r="UZK82" s="287"/>
      <c r="UZL82" s="287"/>
      <c r="UZM82" s="285"/>
      <c r="UZN82" s="286"/>
      <c r="UZO82" s="286"/>
      <c r="UZP82" s="286"/>
      <c r="UZQ82" s="287"/>
      <c r="UZR82" s="287"/>
      <c r="UZS82" s="285"/>
      <c r="UZT82" s="287"/>
      <c r="UZU82" s="287"/>
      <c r="UZV82" s="285"/>
      <c r="UZW82" s="286"/>
      <c r="UZX82" s="286"/>
      <c r="UZY82" s="286"/>
      <c r="UZZ82" s="286"/>
      <c r="VAA82" s="286"/>
      <c r="VAB82" s="286"/>
      <c r="VAC82" s="163"/>
      <c r="VAD82" s="154"/>
      <c r="VAE82" s="287"/>
      <c r="VAF82" s="287"/>
      <c r="VAG82" s="285"/>
      <c r="VAH82" s="287"/>
      <c r="VAI82" s="287"/>
      <c r="VAJ82" s="285"/>
      <c r="VAK82" s="287"/>
      <c r="VAL82" s="287"/>
      <c r="VAM82" s="285"/>
      <c r="VAN82" s="287"/>
      <c r="VAO82" s="287"/>
      <c r="VAP82" s="285"/>
      <c r="VAQ82" s="287"/>
      <c r="VAR82" s="287"/>
      <c r="VAS82" s="285"/>
      <c r="VAT82" s="287"/>
      <c r="VAU82" s="287"/>
      <c r="VAV82" s="285"/>
      <c r="VAW82" s="287"/>
      <c r="VAX82" s="287"/>
      <c r="VAY82" s="285"/>
      <c r="VAZ82" s="287"/>
      <c r="VBA82" s="287"/>
      <c r="VBB82" s="285"/>
      <c r="VBC82" s="287"/>
      <c r="VBD82" s="287"/>
      <c r="VBE82" s="285"/>
      <c r="VBF82" s="287"/>
      <c r="VBG82" s="287"/>
      <c r="VBH82" s="285"/>
      <c r="VBI82" s="287"/>
      <c r="VBJ82" s="287"/>
      <c r="VBK82" s="285"/>
      <c r="VBL82" s="287"/>
      <c r="VBM82" s="287"/>
      <c r="VBN82" s="285"/>
      <c r="VBO82" s="287"/>
      <c r="VBP82" s="287"/>
      <c r="VBQ82" s="285"/>
      <c r="VBR82" s="287"/>
      <c r="VBS82" s="287"/>
      <c r="VBT82" s="285"/>
      <c r="VBU82" s="287"/>
      <c r="VBV82" s="287"/>
      <c r="VBW82" s="285"/>
      <c r="VBX82" s="287"/>
      <c r="VBY82" s="287"/>
      <c r="VBZ82" s="285"/>
      <c r="VCA82" s="287"/>
      <c r="VCB82" s="287"/>
      <c r="VCC82" s="285"/>
      <c r="VCD82" s="287"/>
      <c r="VCE82" s="287"/>
      <c r="VCF82" s="285"/>
      <c r="VCG82" s="287"/>
      <c r="VCH82" s="287"/>
      <c r="VCI82" s="285"/>
      <c r="VCJ82" s="287"/>
      <c r="VCK82" s="287"/>
      <c r="VCL82" s="285"/>
      <c r="VCM82" s="287"/>
      <c r="VCN82" s="287"/>
      <c r="VCO82" s="285"/>
      <c r="VCP82" s="286"/>
      <c r="VCQ82" s="286"/>
      <c r="VCR82" s="286"/>
      <c r="VCS82" s="287"/>
      <c r="VCT82" s="287"/>
      <c r="VCU82" s="285"/>
      <c r="VCV82" s="286"/>
      <c r="VCW82" s="286"/>
      <c r="VCX82" s="286"/>
      <c r="VCY82" s="287"/>
      <c r="VCZ82" s="287"/>
      <c r="VDA82" s="285"/>
      <c r="VDB82" s="287"/>
      <c r="VDC82" s="287"/>
      <c r="VDD82" s="285"/>
      <c r="VDE82" s="286"/>
      <c r="VDF82" s="286"/>
      <c r="VDG82" s="286"/>
      <c r="VDH82" s="286"/>
      <c r="VDI82" s="286"/>
      <c r="VDJ82" s="286"/>
      <c r="VDK82" s="163"/>
      <c r="VDL82" s="154"/>
      <c r="VDM82" s="287"/>
      <c r="VDN82" s="287"/>
      <c r="VDO82" s="285"/>
      <c r="VDP82" s="287"/>
      <c r="VDQ82" s="287"/>
      <c r="VDR82" s="285"/>
      <c r="VDS82" s="287"/>
      <c r="VDT82" s="287"/>
      <c r="VDU82" s="285"/>
      <c r="VDV82" s="287"/>
      <c r="VDW82" s="287"/>
      <c r="VDX82" s="285"/>
      <c r="VDY82" s="287"/>
      <c r="VDZ82" s="287"/>
      <c r="VEA82" s="285"/>
      <c r="VEB82" s="287"/>
      <c r="VEC82" s="287"/>
      <c r="VED82" s="285"/>
      <c r="VEE82" s="287"/>
      <c r="VEF82" s="287"/>
      <c r="VEG82" s="285"/>
      <c r="VEH82" s="287"/>
      <c r="VEI82" s="287"/>
      <c r="VEJ82" s="285"/>
      <c r="VEK82" s="287"/>
      <c r="VEL82" s="287"/>
      <c r="VEM82" s="285"/>
      <c r="VEN82" s="287"/>
      <c r="VEO82" s="287"/>
      <c r="VEP82" s="285"/>
      <c r="VEQ82" s="287"/>
      <c r="VER82" s="287"/>
      <c r="VES82" s="285"/>
      <c r="VET82" s="287"/>
      <c r="VEU82" s="287"/>
      <c r="VEV82" s="285"/>
      <c r="VEW82" s="287"/>
      <c r="VEX82" s="287"/>
      <c r="VEY82" s="285"/>
      <c r="VEZ82" s="287"/>
      <c r="VFA82" s="287"/>
      <c r="VFB82" s="285"/>
      <c r="VFC82" s="287"/>
      <c r="VFD82" s="287"/>
      <c r="VFE82" s="285"/>
      <c r="VFF82" s="287"/>
      <c r="VFG82" s="287"/>
      <c r="VFH82" s="285"/>
      <c r="VFI82" s="287"/>
      <c r="VFJ82" s="287"/>
      <c r="VFK82" s="285"/>
      <c r="VFL82" s="287"/>
      <c r="VFM82" s="287"/>
      <c r="VFN82" s="285"/>
      <c r="VFO82" s="287"/>
      <c r="VFP82" s="287"/>
      <c r="VFQ82" s="285"/>
      <c r="VFR82" s="287"/>
      <c r="VFS82" s="287"/>
      <c r="VFT82" s="285"/>
      <c r="VFU82" s="287"/>
      <c r="VFV82" s="287"/>
      <c r="VFW82" s="285"/>
      <c r="VFX82" s="286"/>
      <c r="VFY82" s="286"/>
      <c r="VFZ82" s="286"/>
      <c r="VGA82" s="287"/>
      <c r="VGB82" s="287"/>
      <c r="VGC82" s="285"/>
      <c r="VGD82" s="286"/>
      <c r="VGE82" s="286"/>
      <c r="VGF82" s="286"/>
      <c r="VGG82" s="287"/>
      <c r="VGH82" s="287"/>
      <c r="VGI82" s="285"/>
      <c r="VGJ82" s="287"/>
      <c r="VGK82" s="287"/>
      <c r="VGL82" s="285"/>
      <c r="VGM82" s="286"/>
      <c r="VGN82" s="286"/>
      <c r="VGO82" s="286"/>
      <c r="VGP82" s="286"/>
      <c r="VGQ82" s="286"/>
      <c r="VGR82" s="286"/>
      <c r="VGS82" s="163"/>
      <c r="VGT82" s="154"/>
      <c r="VGU82" s="287"/>
      <c r="VGV82" s="287"/>
      <c r="VGW82" s="285"/>
      <c r="VGX82" s="287"/>
      <c r="VGY82" s="287"/>
      <c r="VGZ82" s="285"/>
      <c r="VHA82" s="287"/>
      <c r="VHB82" s="287"/>
      <c r="VHC82" s="285"/>
      <c r="VHD82" s="287"/>
      <c r="VHE82" s="287"/>
      <c r="VHF82" s="285"/>
      <c r="VHG82" s="287"/>
      <c r="VHH82" s="287"/>
      <c r="VHI82" s="285"/>
      <c r="VHJ82" s="287"/>
      <c r="VHK82" s="287"/>
      <c r="VHL82" s="285"/>
      <c r="VHM82" s="287"/>
      <c r="VHN82" s="287"/>
      <c r="VHO82" s="285"/>
      <c r="VHP82" s="287"/>
      <c r="VHQ82" s="287"/>
      <c r="VHR82" s="285"/>
      <c r="VHS82" s="287"/>
      <c r="VHT82" s="287"/>
      <c r="VHU82" s="285"/>
      <c r="VHV82" s="287"/>
      <c r="VHW82" s="287"/>
      <c r="VHX82" s="285"/>
      <c r="VHY82" s="287"/>
      <c r="VHZ82" s="287"/>
      <c r="VIA82" s="285"/>
      <c r="VIB82" s="287"/>
      <c r="VIC82" s="287"/>
      <c r="VID82" s="285"/>
      <c r="VIE82" s="287"/>
      <c r="VIF82" s="287"/>
      <c r="VIG82" s="285"/>
      <c r="VIH82" s="287"/>
      <c r="VII82" s="287"/>
      <c r="VIJ82" s="285"/>
      <c r="VIK82" s="287"/>
      <c r="VIL82" s="287"/>
      <c r="VIM82" s="285"/>
      <c r="VIN82" s="287"/>
      <c r="VIO82" s="287"/>
      <c r="VIP82" s="285"/>
      <c r="VIQ82" s="287"/>
      <c r="VIR82" s="287"/>
      <c r="VIS82" s="285"/>
      <c r="VIT82" s="287"/>
      <c r="VIU82" s="287"/>
      <c r="VIV82" s="285"/>
      <c r="VIW82" s="287"/>
      <c r="VIX82" s="287"/>
      <c r="VIY82" s="285"/>
      <c r="VIZ82" s="287"/>
      <c r="VJA82" s="287"/>
      <c r="VJB82" s="285"/>
      <c r="VJC82" s="287"/>
      <c r="VJD82" s="287"/>
      <c r="VJE82" s="285"/>
      <c r="VJF82" s="286"/>
      <c r="VJG82" s="286"/>
      <c r="VJH82" s="286"/>
      <c r="VJI82" s="287"/>
      <c r="VJJ82" s="287"/>
      <c r="VJK82" s="285"/>
      <c r="VJL82" s="286"/>
      <c r="VJM82" s="286"/>
      <c r="VJN82" s="286"/>
      <c r="VJO82" s="287"/>
      <c r="VJP82" s="287"/>
      <c r="VJQ82" s="285"/>
      <c r="VJR82" s="287"/>
      <c r="VJS82" s="287"/>
      <c r="VJT82" s="285"/>
      <c r="VJU82" s="286"/>
      <c r="VJV82" s="286"/>
      <c r="VJW82" s="286"/>
      <c r="VJX82" s="286"/>
      <c r="VJY82" s="286"/>
      <c r="VJZ82" s="286"/>
      <c r="VKA82" s="163"/>
      <c r="VKB82" s="154"/>
      <c r="VKC82" s="287"/>
      <c r="VKD82" s="287"/>
      <c r="VKE82" s="285"/>
      <c r="VKF82" s="287"/>
      <c r="VKG82" s="287"/>
      <c r="VKH82" s="285"/>
      <c r="VKI82" s="287"/>
      <c r="VKJ82" s="287"/>
      <c r="VKK82" s="285"/>
      <c r="VKL82" s="287"/>
      <c r="VKM82" s="287"/>
      <c r="VKN82" s="285"/>
      <c r="VKO82" s="287"/>
      <c r="VKP82" s="287"/>
      <c r="VKQ82" s="285"/>
      <c r="VKR82" s="287"/>
      <c r="VKS82" s="287"/>
      <c r="VKT82" s="285"/>
      <c r="VKU82" s="287"/>
      <c r="VKV82" s="287"/>
      <c r="VKW82" s="285"/>
      <c r="VKX82" s="287"/>
      <c r="VKY82" s="287"/>
      <c r="VKZ82" s="285"/>
      <c r="VLA82" s="287"/>
      <c r="VLB82" s="287"/>
      <c r="VLC82" s="285"/>
      <c r="VLD82" s="287"/>
      <c r="VLE82" s="287"/>
      <c r="VLF82" s="285"/>
      <c r="VLG82" s="287"/>
      <c r="VLH82" s="287"/>
      <c r="VLI82" s="285"/>
      <c r="VLJ82" s="287"/>
      <c r="VLK82" s="287"/>
      <c r="VLL82" s="285"/>
      <c r="VLM82" s="287"/>
      <c r="VLN82" s="287"/>
      <c r="VLO82" s="285"/>
      <c r="VLP82" s="287"/>
      <c r="VLQ82" s="287"/>
      <c r="VLR82" s="285"/>
      <c r="VLS82" s="287"/>
      <c r="VLT82" s="287"/>
      <c r="VLU82" s="285"/>
      <c r="VLV82" s="287"/>
      <c r="VLW82" s="287"/>
      <c r="VLX82" s="285"/>
      <c r="VLY82" s="287"/>
      <c r="VLZ82" s="287"/>
      <c r="VMA82" s="285"/>
      <c r="VMB82" s="287"/>
      <c r="VMC82" s="287"/>
      <c r="VMD82" s="285"/>
      <c r="VME82" s="287"/>
      <c r="VMF82" s="287"/>
      <c r="VMG82" s="285"/>
      <c r="VMH82" s="287"/>
      <c r="VMI82" s="287"/>
      <c r="VMJ82" s="285"/>
      <c r="VMK82" s="287"/>
      <c r="VML82" s="287"/>
      <c r="VMM82" s="285"/>
      <c r="VMN82" s="286"/>
      <c r="VMO82" s="286"/>
      <c r="VMP82" s="286"/>
      <c r="VMQ82" s="287"/>
      <c r="VMR82" s="287"/>
      <c r="VMS82" s="285"/>
      <c r="VMT82" s="286"/>
      <c r="VMU82" s="286"/>
      <c r="VMV82" s="286"/>
      <c r="VMW82" s="287"/>
      <c r="VMX82" s="287"/>
      <c r="VMY82" s="285"/>
      <c r="VMZ82" s="287"/>
      <c r="VNA82" s="287"/>
      <c r="VNB82" s="285"/>
      <c r="VNC82" s="286"/>
      <c r="VND82" s="286"/>
      <c r="VNE82" s="286"/>
      <c r="VNF82" s="286"/>
      <c r="VNG82" s="286"/>
      <c r="VNH82" s="286"/>
      <c r="VNI82" s="163"/>
      <c r="VNJ82" s="154"/>
      <c r="VNK82" s="287"/>
      <c r="VNL82" s="287"/>
      <c r="VNM82" s="285"/>
      <c r="VNN82" s="287"/>
      <c r="VNO82" s="287"/>
      <c r="VNP82" s="285"/>
      <c r="VNQ82" s="287"/>
      <c r="VNR82" s="287"/>
      <c r="VNS82" s="285"/>
      <c r="VNT82" s="287"/>
      <c r="VNU82" s="287"/>
      <c r="VNV82" s="285"/>
      <c r="VNW82" s="287"/>
      <c r="VNX82" s="287"/>
      <c r="VNY82" s="285"/>
      <c r="VNZ82" s="287"/>
      <c r="VOA82" s="287"/>
      <c r="VOB82" s="285"/>
      <c r="VOC82" s="287"/>
      <c r="VOD82" s="287"/>
      <c r="VOE82" s="285"/>
      <c r="VOF82" s="287"/>
      <c r="VOG82" s="287"/>
      <c r="VOH82" s="285"/>
      <c r="VOI82" s="287"/>
      <c r="VOJ82" s="287"/>
      <c r="VOK82" s="285"/>
      <c r="VOL82" s="287"/>
      <c r="VOM82" s="287"/>
      <c r="VON82" s="285"/>
      <c r="VOO82" s="287"/>
      <c r="VOP82" s="287"/>
      <c r="VOQ82" s="285"/>
      <c r="VOR82" s="287"/>
      <c r="VOS82" s="287"/>
      <c r="VOT82" s="285"/>
      <c r="VOU82" s="287"/>
      <c r="VOV82" s="287"/>
      <c r="VOW82" s="285"/>
      <c r="VOX82" s="287"/>
      <c r="VOY82" s="287"/>
      <c r="VOZ82" s="285"/>
      <c r="VPA82" s="287"/>
      <c r="VPB82" s="287"/>
      <c r="VPC82" s="285"/>
      <c r="VPD82" s="287"/>
      <c r="VPE82" s="287"/>
      <c r="VPF82" s="285"/>
      <c r="VPG82" s="287"/>
      <c r="VPH82" s="287"/>
      <c r="VPI82" s="285"/>
      <c r="VPJ82" s="287"/>
      <c r="VPK82" s="287"/>
      <c r="VPL82" s="285"/>
      <c r="VPM82" s="287"/>
      <c r="VPN82" s="287"/>
      <c r="VPO82" s="285"/>
      <c r="VPP82" s="287"/>
      <c r="VPQ82" s="287"/>
      <c r="VPR82" s="285"/>
      <c r="VPS82" s="287"/>
      <c r="VPT82" s="287"/>
      <c r="VPU82" s="285"/>
      <c r="VPV82" s="286"/>
      <c r="VPW82" s="286"/>
      <c r="VPX82" s="286"/>
      <c r="VPY82" s="287"/>
      <c r="VPZ82" s="287"/>
      <c r="VQA82" s="285"/>
      <c r="VQB82" s="286"/>
      <c r="VQC82" s="286"/>
      <c r="VQD82" s="286"/>
      <c r="VQE82" s="287"/>
      <c r="VQF82" s="287"/>
      <c r="VQG82" s="285"/>
      <c r="VQH82" s="287"/>
      <c r="VQI82" s="287"/>
      <c r="VQJ82" s="285"/>
      <c r="VQK82" s="286"/>
      <c r="VQL82" s="286"/>
      <c r="VQM82" s="286"/>
      <c r="VQN82" s="286"/>
      <c r="VQO82" s="286"/>
      <c r="VQP82" s="286"/>
      <c r="VQQ82" s="163"/>
      <c r="VQR82" s="154"/>
      <c r="VQS82" s="287"/>
      <c r="VQT82" s="287"/>
      <c r="VQU82" s="285"/>
      <c r="VQV82" s="287"/>
      <c r="VQW82" s="287"/>
      <c r="VQX82" s="285"/>
      <c r="VQY82" s="287"/>
      <c r="VQZ82" s="287"/>
      <c r="VRA82" s="285"/>
      <c r="VRB82" s="287"/>
      <c r="VRC82" s="287"/>
      <c r="VRD82" s="285"/>
      <c r="VRE82" s="287"/>
      <c r="VRF82" s="287"/>
      <c r="VRG82" s="285"/>
      <c r="VRH82" s="287"/>
      <c r="VRI82" s="287"/>
      <c r="VRJ82" s="285"/>
      <c r="VRK82" s="287"/>
      <c r="VRL82" s="287"/>
      <c r="VRM82" s="285"/>
      <c r="VRN82" s="287"/>
      <c r="VRO82" s="287"/>
      <c r="VRP82" s="285"/>
      <c r="VRQ82" s="287"/>
      <c r="VRR82" s="287"/>
      <c r="VRS82" s="285"/>
      <c r="VRT82" s="287"/>
      <c r="VRU82" s="287"/>
      <c r="VRV82" s="285"/>
      <c r="VRW82" s="287"/>
      <c r="VRX82" s="287"/>
      <c r="VRY82" s="285"/>
      <c r="VRZ82" s="287"/>
      <c r="VSA82" s="287"/>
      <c r="VSB82" s="285"/>
      <c r="VSC82" s="287"/>
      <c r="VSD82" s="287"/>
      <c r="VSE82" s="285"/>
      <c r="VSF82" s="287"/>
      <c r="VSG82" s="287"/>
      <c r="VSH82" s="285"/>
      <c r="VSI82" s="287"/>
      <c r="VSJ82" s="287"/>
      <c r="VSK82" s="285"/>
      <c r="VSL82" s="287"/>
      <c r="VSM82" s="287"/>
      <c r="VSN82" s="285"/>
      <c r="VSO82" s="287"/>
      <c r="VSP82" s="287"/>
      <c r="VSQ82" s="285"/>
      <c r="VSR82" s="287"/>
      <c r="VSS82" s="287"/>
      <c r="VST82" s="285"/>
      <c r="VSU82" s="287"/>
      <c r="VSV82" s="287"/>
      <c r="VSW82" s="285"/>
      <c r="VSX82" s="287"/>
      <c r="VSY82" s="287"/>
      <c r="VSZ82" s="285"/>
      <c r="VTA82" s="287"/>
      <c r="VTB82" s="287"/>
      <c r="VTC82" s="285"/>
      <c r="VTD82" s="286"/>
      <c r="VTE82" s="286"/>
      <c r="VTF82" s="286"/>
      <c r="VTG82" s="287"/>
      <c r="VTH82" s="287"/>
      <c r="VTI82" s="285"/>
      <c r="VTJ82" s="286"/>
      <c r="VTK82" s="286"/>
      <c r="VTL82" s="286"/>
      <c r="VTM82" s="287"/>
      <c r="VTN82" s="287"/>
      <c r="VTO82" s="285"/>
      <c r="VTP82" s="287"/>
      <c r="VTQ82" s="287"/>
      <c r="VTR82" s="285"/>
      <c r="VTS82" s="286"/>
      <c r="VTT82" s="286"/>
      <c r="VTU82" s="286"/>
      <c r="VTV82" s="286"/>
      <c r="VTW82" s="286"/>
      <c r="VTX82" s="286"/>
      <c r="VTY82" s="163"/>
      <c r="VTZ82" s="154"/>
      <c r="VUA82" s="287"/>
      <c r="VUB82" s="287"/>
      <c r="VUC82" s="285"/>
      <c r="VUD82" s="287"/>
      <c r="VUE82" s="287"/>
      <c r="VUF82" s="285"/>
      <c r="VUG82" s="287"/>
      <c r="VUH82" s="287"/>
      <c r="VUI82" s="285"/>
      <c r="VUJ82" s="287"/>
      <c r="VUK82" s="287"/>
      <c r="VUL82" s="285"/>
      <c r="VUM82" s="287"/>
      <c r="VUN82" s="287"/>
      <c r="VUO82" s="285"/>
      <c r="VUP82" s="287"/>
      <c r="VUQ82" s="287"/>
      <c r="VUR82" s="285"/>
      <c r="VUS82" s="287"/>
      <c r="VUT82" s="287"/>
      <c r="VUU82" s="285"/>
      <c r="VUV82" s="287"/>
      <c r="VUW82" s="287"/>
      <c r="VUX82" s="285"/>
      <c r="VUY82" s="287"/>
      <c r="VUZ82" s="287"/>
      <c r="VVA82" s="285"/>
      <c r="VVB82" s="287"/>
      <c r="VVC82" s="287"/>
      <c r="VVD82" s="285"/>
      <c r="VVE82" s="287"/>
      <c r="VVF82" s="287"/>
      <c r="VVG82" s="285"/>
      <c r="VVH82" s="287"/>
      <c r="VVI82" s="287"/>
      <c r="VVJ82" s="285"/>
      <c r="VVK82" s="287"/>
      <c r="VVL82" s="287"/>
      <c r="VVM82" s="285"/>
      <c r="VVN82" s="287"/>
      <c r="VVO82" s="287"/>
      <c r="VVP82" s="285"/>
      <c r="VVQ82" s="287"/>
      <c r="VVR82" s="287"/>
      <c r="VVS82" s="285"/>
      <c r="VVT82" s="287"/>
      <c r="VVU82" s="287"/>
      <c r="VVV82" s="285"/>
      <c r="VVW82" s="287"/>
      <c r="VVX82" s="287"/>
      <c r="VVY82" s="285"/>
      <c r="VVZ82" s="287"/>
      <c r="VWA82" s="287"/>
      <c r="VWB82" s="285"/>
      <c r="VWC82" s="287"/>
      <c r="VWD82" s="287"/>
      <c r="VWE82" s="285"/>
      <c r="VWF82" s="287"/>
      <c r="VWG82" s="287"/>
      <c r="VWH82" s="285"/>
      <c r="VWI82" s="287"/>
      <c r="VWJ82" s="287"/>
      <c r="VWK82" s="285"/>
      <c r="VWL82" s="286"/>
      <c r="VWM82" s="286"/>
      <c r="VWN82" s="286"/>
      <c r="VWO82" s="287"/>
      <c r="VWP82" s="287"/>
      <c r="VWQ82" s="285"/>
      <c r="VWR82" s="286"/>
      <c r="VWS82" s="286"/>
      <c r="VWT82" s="286"/>
      <c r="VWU82" s="287"/>
      <c r="VWV82" s="287"/>
      <c r="VWW82" s="285"/>
      <c r="VWX82" s="287"/>
      <c r="VWY82" s="287"/>
      <c r="VWZ82" s="285"/>
      <c r="VXA82" s="286"/>
      <c r="VXB82" s="286"/>
      <c r="VXC82" s="286"/>
      <c r="VXD82" s="286"/>
      <c r="VXE82" s="286"/>
      <c r="VXF82" s="286"/>
      <c r="VXG82" s="163"/>
      <c r="VXH82" s="154"/>
      <c r="VXI82" s="287"/>
      <c r="VXJ82" s="287"/>
      <c r="VXK82" s="285"/>
      <c r="VXL82" s="287"/>
      <c r="VXM82" s="287"/>
      <c r="VXN82" s="285"/>
      <c r="VXO82" s="287"/>
      <c r="VXP82" s="287"/>
      <c r="VXQ82" s="285"/>
      <c r="VXR82" s="287"/>
      <c r="VXS82" s="287"/>
      <c r="VXT82" s="285"/>
      <c r="VXU82" s="287"/>
      <c r="VXV82" s="287"/>
      <c r="VXW82" s="285"/>
      <c r="VXX82" s="287"/>
      <c r="VXY82" s="287"/>
      <c r="VXZ82" s="285"/>
      <c r="VYA82" s="287"/>
      <c r="VYB82" s="287"/>
      <c r="VYC82" s="285"/>
      <c r="VYD82" s="287"/>
      <c r="VYE82" s="287"/>
      <c r="VYF82" s="285"/>
      <c r="VYG82" s="287"/>
      <c r="VYH82" s="287"/>
      <c r="VYI82" s="285"/>
      <c r="VYJ82" s="287"/>
      <c r="VYK82" s="287"/>
      <c r="VYL82" s="285"/>
      <c r="VYM82" s="287"/>
      <c r="VYN82" s="287"/>
      <c r="VYO82" s="285"/>
      <c r="VYP82" s="287"/>
      <c r="VYQ82" s="287"/>
      <c r="VYR82" s="285"/>
      <c r="VYS82" s="287"/>
      <c r="VYT82" s="287"/>
      <c r="VYU82" s="285"/>
      <c r="VYV82" s="287"/>
      <c r="VYW82" s="287"/>
      <c r="VYX82" s="285"/>
      <c r="VYY82" s="287"/>
      <c r="VYZ82" s="287"/>
      <c r="VZA82" s="285"/>
      <c r="VZB82" s="287"/>
      <c r="VZC82" s="287"/>
      <c r="VZD82" s="285"/>
      <c r="VZE82" s="287"/>
      <c r="VZF82" s="287"/>
      <c r="VZG82" s="285"/>
      <c r="VZH82" s="287"/>
      <c r="VZI82" s="287"/>
      <c r="VZJ82" s="285"/>
      <c r="VZK82" s="287"/>
      <c r="VZL82" s="287"/>
      <c r="VZM82" s="285"/>
      <c r="VZN82" s="287"/>
      <c r="VZO82" s="287"/>
      <c r="VZP82" s="285"/>
      <c r="VZQ82" s="287"/>
      <c r="VZR82" s="287"/>
      <c r="VZS82" s="285"/>
      <c r="VZT82" s="286"/>
      <c r="VZU82" s="286"/>
      <c r="VZV82" s="286"/>
      <c r="VZW82" s="287"/>
      <c r="VZX82" s="287"/>
      <c r="VZY82" s="285"/>
      <c r="VZZ82" s="286"/>
      <c r="WAA82" s="286"/>
      <c r="WAB82" s="286"/>
      <c r="WAC82" s="287"/>
      <c r="WAD82" s="287"/>
      <c r="WAE82" s="285"/>
      <c r="WAF82" s="287"/>
      <c r="WAG82" s="287"/>
      <c r="WAH82" s="285"/>
      <c r="WAI82" s="286"/>
      <c r="WAJ82" s="286"/>
      <c r="WAK82" s="286"/>
      <c r="WAL82" s="286"/>
      <c r="WAM82" s="286"/>
      <c r="WAN82" s="286"/>
      <c r="WAO82" s="163"/>
      <c r="WAP82" s="154"/>
      <c r="WAQ82" s="287"/>
      <c r="WAR82" s="287"/>
      <c r="WAS82" s="285"/>
      <c r="WAT82" s="287"/>
      <c r="WAU82" s="287"/>
      <c r="WAV82" s="285"/>
      <c r="WAW82" s="287"/>
      <c r="WAX82" s="287"/>
      <c r="WAY82" s="285"/>
      <c r="WAZ82" s="287"/>
      <c r="WBA82" s="287"/>
      <c r="WBB82" s="285"/>
      <c r="WBC82" s="287"/>
      <c r="WBD82" s="287"/>
      <c r="WBE82" s="285"/>
      <c r="WBF82" s="287"/>
      <c r="WBG82" s="287"/>
      <c r="WBH82" s="285"/>
      <c r="WBI82" s="287"/>
      <c r="WBJ82" s="287"/>
      <c r="WBK82" s="285"/>
      <c r="WBL82" s="287"/>
      <c r="WBM82" s="287"/>
      <c r="WBN82" s="285"/>
      <c r="WBO82" s="287"/>
      <c r="WBP82" s="287"/>
      <c r="WBQ82" s="285"/>
      <c r="WBR82" s="287"/>
      <c r="WBS82" s="287"/>
      <c r="WBT82" s="285"/>
      <c r="WBU82" s="287"/>
      <c r="WBV82" s="287"/>
      <c r="WBW82" s="285"/>
      <c r="WBX82" s="287"/>
      <c r="WBY82" s="287"/>
      <c r="WBZ82" s="285"/>
      <c r="WCA82" s="287"/>
      <c r="WCB82" s="287"/>
      <c r="WCC82" s="285"/>
      <c r="WCD82" s="287"/>
      <c r="WCE82" s="287"/>
      <c r="WCF82" s="285"/>
      <c r="WCG82" s="287"/>
      <c r="WCH82" s="287"/>
      <c r="WCI82" s="285"/>
      <c r="WCJ82" s="287"/>
      <c r="WCK82" s="287"/>
      <c r="WCL82" s="285"/>
      <c r="WCM82" s="287"/>
      <c r="WCN82" s="287"/>
      <c r="WCO82" s="285"/>
      <c r="WCP82" s="287"/>
      <c r="WCQ82" s="287"/>
      <c r="WCR82" s="285"/>
      <c r="WCS82" s="287"/>
      <c r="WCT82" s="287"/>
      <c r="WCU82" s="285"/>
      <c r="WCV82" s="287"/>
      <c r="WCW82" s="287"/>
      <c r="WCX82" s="285"/>
      <c r="WCY82" s="287"/>
      <c r="WCZ82" s="287"/>
      <c r="WDA82" s="285"/>
      <c r="WDB82" s="286"/>
      <c r="WDC82" s="286"/>
      <c r="WDD82" s="286"/>
      <c r="WDE82" s="287"/>
      <c r="WDF82" s="287"/>
      <c r="WDG82" s="285"/>
      <c r="WDH82" s="286"/>
      <c r="WDI82" s="286"/>
      <c r="WDJ82" s="286"/>
      <c r="WDK82" s="287"/>
      <c r="WDL82" s="287"/>
      <c r="WDM82" s="285"/>
      <c r="WDN82" s="287"/>
      <c r="WDO82" s="287"/>
      <c r="WDP82" s="285"/>
      <c r="WDQ82" s="286"/>
      <c r="WDR82" s="286"/>
      <c r="WDS82" s="286"/>
      <c r="WDT82" s="286"/>
      <c r="WDU82" s="286"/>
      <c r="WDV82" s="286"/>
      <c r="WDW82" s="163"/>
      <c r="WDX82" s="154"/>
      <c r="WDY82" s="287"/>
      <c r="WDZ82" s="287"/>
      <c r="WEA82" s="285"/>
      <c r="WEB82" s="287"/>
      <c r="WEC82" s="287"/>
      <c r="WED82" s="285"/>
      <c r="WEE82" s="287"/>
      <c r="WEF82" s="287"/>
      <c r="WEG82" s="285"/>
      <c r="WEH82" s="287"/>
      <c r="WEI82" s="287"/>
      <c r="WEJ82" s="285"/>
      <c r="WEK82" s="287"/>
      <c r="WEL82" s="287"/>
      <c r="WEM82" s="285"/>
      <c r="WEN82" s="287"/>
      <c r="WEO82" s="287"/>
      <c r="WEP82" s="285"/>
      <c r="WEQ82" s="287"/>
      <c r="WER82" s="287"/>
      <c r="WES82" s="285"/>
      <c r="WET82" s="287"/>
      <c r="WEU82" s="287"/>
      <c r="WEV82" s="285"/>
      <c r="WEW82" s="287"/>
      <c r="WEX82" s="287"/>
      <c r="WEY82" s="285"/>
      <c r="WEZ82" s="287"/>
      <c r="WFA82" s="287"/>
      <c r="WFB82" s="285"/>
      <c r="WFC82" s="287"/>
      <c r="WFD82" s="287"/>
      <c r="WFE82" s="285"/>
      <c r="WFF82" s="287"/>
      <c r="WFG82" s="287"/>
      <c r="WFH82" s="285"/>
      <c r="WFI82" s="287"/>
      <c r="WFJ82" s="287"/>
      <c r="WFK82" s="285"/>
      <c r="WFL82" s="287"/>
      <c r="WFM82" s="287"/>
      <c r="WFN82" s="285"/>
      <c r="WFO82" s="287"/>
      <c r="WFP82" s="287"/>
      <c r="WFQ82" s="285"/>
      <c r="WFR82" s="287"/>
      <c r="WFS82" s="287"/>
      <c r="WFT82" s="285"/>
      <c r="WFU82" s="287"/>
      <c r="WFV82" s="287"/>
      <c r="WFW82" s="285"/>
      <c r="WFX82" s="287"/>
      <c r="WFY82" s="287"/>
      <c r="WFZ82" s="285"/>
      <c r="WGA82" s="287"/>
      <c r="WGB82" s="287"/>
      <c r="WGC82" s="285"/>
      <c r="WGD82" s="287"/>
      <c r="WGE82" s="287"/>
      <c r="WGF82" s="285"/>
      <c r="WGG82" s="287"/>
      <c r="WGH82" s="287"/>
      <c r="WGI82" s="285"/>
      <c r="WGJ82" s="286"/>
      <c r="WGK82" s="286"/>
      <c r="WGL82" s="286"/>
      <c r="WGM82" s="287"/>
      <c r="WGN82" s="287"/>
      <c r="WGO82" s="285"/>
      <c r="WGP82" s="286"/>
      <c r="WGQ82" s="286"/>
      <c r="WGR82" s="286"/>
      <c r="WGS82" s="287"/>
      <c r="WGT82" s="287"/>
      <c r="WGU82" s="285"/>
      <c r="WGV82" s="287"/>
      <c r="WGW82" s="287"/>
      <c r="WGX82" s="285"/>
      <c r="WGY82" s="286"/>
      <c r="WGZ82" s="286"/>
      <c r="WHA82" s="286"/>
      <c r="WHB82" s="286"/>
      <c r="WHC82" s="286"/>
      <c r="WHD82" s="286"/>
      <c r="WHE82" s="163"/>
      <c r="WHF82" s="154"/>
      <c r="WHG82" s="287"/>
      <c r="WHH82" s="287"/>
      <c r="WHI82" s="285"/>
      <c r="WHJ82" s="287"/>
      <c r="WHK82" s="287"/>
      <c r="WHL82" s="285"/>
      <c r="WHM82" s="287"/>
      <c r="WHN82" s="287"/>
      <c r="WHO82" s="285"/>
      <c r="WHP82" s="287"/>
      <c r="WHQ82" s="287"/>
      <c r="WHR82" s="285"/>
      <c r="WHS82" s="287"/>
      <c r="WHT82" s="287"/>
      <c r="WHU82" s="285"/>
      <c r="WHV82" s="287"/>
      <c r="WHW82" s="287"/>
      <c r="WHX82" s="285"/>
      <c r="WHY82" s="287"/>
      <c r="WHZ82" s="287"/>
      <c r="WIA82" s="285"/>
      <c r="WIB82" s="287"/>
      <c r="WIC82" s="287"/>
      <c r="WID82" s="285"/>
      <c r="WIE82" s="287"/>
      <c r="WIF82" s="287"/>
      <c r="WIG82" s="285"/>
      <c r="WIH82" s="287"/>
      <c r="WII82" s="287"/>
      <c r="WIJ82" s="285"/>
      <c r="WIK82" s="287"/>
      <c r="WIL82" s="287"/>
      <c r="WIM82" s="285"/>
      <c r="WIN82" s="287"/>
      <c r="WIO82" s="287"/>
      <c r="WIP82" s="285"/>
      <c r="WIQ82" s="287"/>
      <c r="WIR82" s="287"/>
      <c r="WIS82" s="285"/>
      <c r="WIT82" s="287"/>
      <c r="WIU82" s="287"/>
      <c r="WIV82" s="285"/>
      <c r="WIW82" s="287"/>
      <c r="WIX82" s="287"/>
      <c r="WIY82" s="285"/>
      <c r="WIZ82" s="287"/>
      <c r="WJA82" s="287"/>
      <c r="WJB82" s="285"/>
      <c r="WJC82" s="287"/>
      <c r="WJD82" s="287"/>
      <c r="WJE82" s="285"/>
      <c r="WJF82" s="287"/>
      <c r="WJG82" s="287"/>
      <c r="WJH82" s="285"/>
      <c r="WJI82" s="287"/>
      <c r="WJJ82" s="287"/>
      <c r="WJK82" s="285"/>
      <c r="WJL82" s="287"/>
      <c r="WJM82" s="287"/>
      <c r="WJN82" s="285"/>
      <c r="WJO82" s="287"/>
      <c r="WJP82" s="287"/>
      <c r="WJQ82" s="285"/>
      <c r="WJR82" s="286"/>
      <c r="WJS82" s="286"/>
      <c r="WJT82" s="286"/>
      <c r="WJU82" s="287"/>
      <c r="WJV82" s="287"/>
      <c r="WJW82" s="285"/>
      <c r="WJX82" s="286"/>
      <c r="WJY82" s="286"/>
      <c r="WJZ82" s="286"/>
      <c r="WKA82" s="287"/>
      <c r="WKB82" s="287"/>
      <c r="WKC82" s="285"/>
      <c r="WKD82" s="287"/>
      <c r="WKE82" s="287"/>
      <c r="WKF82" s="285"/>
      <c r="WKG82" s="286"/>
      <c r="WKH82" s="286"/>
      <c r="WKI82" s="286"/>
      <c r="WKJ82" s="286"/>
      <c r="WKK82" s="286"/>
      <c r="WKL82" s="286"/>
      <c r="WKM82" s="163"/>
      <c r="WKN82" s="154"/>
      <c r="WKO82" s="287"/>
      <c r="WKP82" s="287"/>
      <c r="WKQ82" s="285"/>
      <c r="WKR82" s="287"/>
      <c r="WKS82" s="287"/>
      <c r="WKT82" s="285"/>
      <c r="WKU82" s="287"/>
      <c r="WKV82" s="287"/>
      <c r="WKW82" s="285"/>
      <c r="WKX82" s="287"/>
      <c r="WKY82" s="287"/>
      <c r="WKZ82" s="285"/>
      <c r="WLA82" s="287"/>
      <c r="WLB82" s="287"/>
      <c r="WLC82" s="285"/>
      <c r="WLD82" s="287"/>
      <c r="WLE82" s="287"/>
      <c r="WLF82" s="285"/>
      <c r="WLG82" s="287"/>
      <c r="WLH82" s="287"/>
      <c r="WLI82" s="285"/>
      <c r="WLJ82" s="287"/>
      <c r="WLK82" s="287"/>
      <c r="WLL82" s="285"/>
      <c r="WLM82" s="287"/>
      <c r="WLN82" s="287"/>
      <c r="WLO82" s="285"/>
      <c r="WLP82" s="287"/>
      <c r="WLQ82" s="287"/>
      <c r="WLR82" s="285"/>
      <c r="WLS82" s="287"/>
      <c r="WLT82" s="287"/>
      <c r="WLU82" s="285"/>
      <c r="WLV82" s="287"/>
      <c r="WLW82" s="287"/>
      <c r="WLX82" s="285"/>
      <c r="WLY82" s="287"/>
      <c r="WLZ82" s="287"/>
      <c r="WMA82" s="285"/>
      <c r="WMB82" s="287"/>
      <c r="WMC82" s="287"/>
      <c r="WMD82" s="285"/>
      <c r="WME82" s="287"/>
      <c r="WMF82" s="287"/>
      <c r="WMG82" s="285"/>
      <c r="WMH82" s="287"/>
      <c r="WMI82" s="287"/>
      <c r="WMJ82" s="285"/>
      <c r="WMK82" s="287"/>
      <c r="WML82" s="287"/>
      <c r="WMM82" s="285"/>
      <c r="WMN82" s="287"/>
      <c r="WMO82" s="287"/>
      <c r="WMP82" s="285"/>
      <c r="WMQ82" s="287"/>
      <c r="WMR82" s="287"/>
      <c r="WMS82" s="285"/>
      <c r="WMT82" s="287"/>
      <c r="WMU82" s="287"/>
      <c r="WMV82" s="285"/>
      <c r="WMW82" s="287"/>
      <c r="WMX82" s="287"/>
      <c r="WMY82" s="285"/>
      <c r="WMZ82" s="286"/>
      <c r="WNA82" s="286"/>
      <c r="WNB82" s="286"/>
      <c r="WNC82" s="287"/>
      <c r="WND82" s="287"/>
      <c r="WNE82" s="285"/>
      <c r="WNF82" s="286"/>
      <c r="WNG82" s="286"/>
      <c r="WNH82" s="286"/>
      <c r="WNI82" s="287"/>
      <c r="WNJ82" s="287"/>
      <c r="WNK82" s="285"/>
      <c r="WNL82" s="287"/>
      <c r="WNM82" s="287"/>
      <c r="WNN82" s="285"/>
      <c r="WNO82" s="286"/>
      <c r="WNP82" s="286"/>
      <c r="WNQ82" s="286"/>
      <c r="WNR82" s="286"/>
      <c r="WNS82" s="286"/>
      <c r="WNT82" s="286"/>
      <c r="WNU82" s="163"/>
      <c r="WNV82" s="154"/>
      <c r="WNW82" s="287"/>
      <c r="WNX82" s="287"/>
      <c r="WNY82" s="285"/>
      <c r="WNZ82" s="287"/>
      <c r="WOA82" s="287"/>
      <c r="WOB82" s="285"/>
      <c r="WOC82" s="287"/>
      <c r="WOD82" s="287"/>
      <c r="WOE82" s="285"/>
      <c r="WOF82" s="287"/>
      <c r="WOG82" s="287"/>
      <c r="WOH82" s="285"/>
      <c r="WOI82" s="287"/>
      <c r="WOJ82" s="287"/>
      <c r="WOK82" s="285"/>
      <c r="WOL82" s="287"/>
      <c r="WOM82" s="287"/>
      <c r="WON82" s="285"/>
      <c r="WOO82" s="287"/>
      <c r="WOP82" s="287"/>
      <c r="WOQ82" s="285"/>
      <c r="WOR82" s="287"/>
      <c r="WOS82" s="287"/>
      <c r="WOT82" s="285"/>
      <c r="WOU82" s="287"/>
      <c r="WOV82" s="287"/>
      <c r="WOW82" s="285"/>
      <c r="WOX82" s="287"/>
      <c r="WOY82" s="287"/>
      <c r="WOZ82" s="285"/>
      <c r="WPA82" s="287"/>
      <c r="WPB82" s="287"/>
      <c r="WPC82" s="285"/>
      <c r="WPD82" s="287"/>
      <c r="WPE82" s="287"/>
      <c r="WPF82" s="285"/>
      <c r="WPG82" s="287"/>
      <c r="WPH82" s="287"/>
      <c r="WPI82" s="285"/>
      <c r="WPJ82" s="287"/>
      <c r="WPK82" s="287"/>
      <c r="WPL82" s="285"/>
      <c r="WPM82" s="287"/>
      <c r="WPN82" s="287"/>
      <c r="WPO82" s="285"/>
      <c r="WPP82" s="287"/>
      <c r="WPQ82" s="287"/>
      <c r="WPR82" s="285"/>
      <c r="WPS82" s="287"/>
      <c r="WPT82" s="287"/>
      <c r="WPU82" s="285"/>
      <c r="WPV82" s="287"/>
      <c r="WPW82" s="287"/>
      <c r="WPX82" s="285"/>
      <c r="WPY82" s="287"/>
      <c r="WPZ82" s="287"/>
      <c r="WQA82" s="285"/>
      <c r="WQB82" s="287"/>
      <c r="WQC82" s="287"/>
      <c r="WQD82" s="285"/>
      <c r="WQE82" s="287"/>
      <c r="WQF82" s="287"/>
      <c r="WQG82" s="285"/>
      <c r="WQH82" s="286"/>
      <c r="WQI82" s="286"/>
      <c r="WQJ82" s="286"/>
      <c r="WQK82" s="287"/>
      <c r="WQL82" s="287"/>
      <c r="WQM82" s="285"/>
      <c r="WQN82" s="286"/>
      <c r="WQO82" s="286"/>
      <c r="WQP82" s="286"/>
      <c r="WQQ82" s="287"/>
      <c r="WQR82" s="287"/>
      <c r="WQS82" s="285"/>
      <c r="WQT82" s="287"/>
      <c r="WQU82" s="287"/>
      <c r="WQV82" s="285"/>
      <c r="WQW82" s="286"/>
      <c r="WQX82" s="286"/>
      <c r="WQY82" s="286"/>
      <c r="WQZ82" s="286"/>
      <c r="WRA82" s="286"/>
      <c r="WRB82" s="286"/>
      <c r="WRC82" s="163"/>
      <c r="WRD82" s="154"/>
      <c r="WRE82" s="287"/>
      <c r="WRF82" s="287"/>
      <c r="WRG82" s="285"/>
      <c r="WRH82" s="287"/>
      <c r="WRI82" s="287"/>
      <c r="WRJ82" s="285"/>
      <c r="WRK82" s="287"/>
      <c r="WRL82" s="287"/>
      <c r="WRM82" s="285"/>
      <c r="WRN82" s="287"/>
      <c r="WRO82" s="287"/>
      <c r="WRP82" s="285"/>
      <c r="WRQ82" s="287"/>
      <c r="WRR82" s="287"/>
      <c r="WRS82" s="285"/>
      <c r="WRT82" s="287"/>
      <c r="WRU82" s="287"/>
      <c r="WRV82" s="285"/>
      <c r="WRW82" s="287"/>
      <c r="WRX82" s="287"/>
      <c r="WRY82" s="285"/>
      <c r="WRZ82" s="287"/>
      <c r="WSA82" s="287"/>
      <c r="WSB82" s="285"/>
      <c r="WSC82" s="287"/>
      <c r="WSD82" s="287"/>
      <c r="WSE82" s="285"/>
      <c r="WSF82" s="287"/>
      <c r="WSG82" s="287"/>
      <c r="WSH82" s="285"/>
      <c r="WSI82" s="287"/>
      <c r="WSJ82" s="287"/>
      <c r="WSK82" s="285"/>
      <c r="WSL82" s="287"/>
      <c r="WSM82" s="287"/>
      <c r="WSN82" s="285"/>
      <c r="WSO82" s="287"/>
      <c r="WSP82" s="287"/>
      <c r="WSQ82" s="285"/>
      <c r="WSR82" s="287"/>
      <c r="WSS82" s="287"/>
      <c r="WST82" s="285"/>
      <c r="WSU82" s="287"/>
      <c r="WSV82" s="287"/>
      <c r="WSW82" s="285"/>
      <c r="WSX82" s="287"/>
      <c r="WSY82" s="287"/>
      <c r="WSZ82" s="285"/>
      <c r="WTA82" s="287"/>
      <c r="WTB82" s="287"/>
      <c r="WTC82" s="285"/>
      <c r="WTD82" s="287"/>
      <c r="WTE82" s="287"/>
      <c r="WTF82" s="285"/>
      <c r="WTG82" s="287"/>
      <c r="WTH82" s="287"/>
      <c r="WTI82" s="285"/>
      <c r="WTJ82" s="287"/>
      <c r="WTK82" s="287"/>
      <c r="WTL82" s="285"/>
      <c r="WTM82" s="287"/>
      <c r="WTN82" s="287"/>
      <c r="WTO82" s="285"/>
      <c r="WTP82" s="286"/>
      <c r="WTQ82" s="286"/>
      <c r="WTR82" s="286"/>
      <c r="WTS82" s="287"/>
      <c r="WTT82" s="287"/>
      <c r="WTU82" s="285"/>
      <c r="WTV82" s="286"/>
      <c r="WTW82" s="286"/>
      <c r="WTX82" s="286"/>
      <c r="WTY82" s="287"/>
      <c r="WTZ82" s="287"/>
      <c r="WUA82" s="285"/>
      <c r="WUB82" s="287"/>
      <c r="WUC82" s="287"/>
      <c r="WUD82" s="285"/>
      <c r="WUE82" s="286"/>
      <c r="WUF82" s="286"/>
      <c r="WUG82" s="286"/>
      <c r="WUH82" s="286"/>
      <c r="WUI82" s="286"/>
      <c r="WUJ82" s="286"/>
      <c r="WUK82" s="163"/>
      <c r="WUL82" s="154"/>
      <c r="WUM82" s="287"/>
      <c r="WUN82" s="287"/>
      <c r="WUO82" s="285"/>
      <c r="WUP82" s="287"/>
      <c r="WUQ82" s="287"/>
      <c r="WUR82" s="285"/>
      <c r="WUS82" s="287"/>
      <c r="WUT82" s="287"/>
      <c r="WUU82" s="285"/>
      <c r="WUV82" s="287"/>
      <c r="WUW82" s="287"/>
      <c r="WUX82" s="285"/>
      <c r="WUY82" s="287"/>
      <c r="WUZ82" s="287"/>
      <c r="WVA82" s="285"/>
      <c r="WVB82" s="287"/>
      <c r="WVC82" s="287"/>
      <c r="WVD82" s="285"/>
      <c r="WVE82" s="287"/>
      <c r="WVF82" s="287"/>
      <c r="WVG82" s="285"/>
      <c r="WVH82" s="287"/>
      <c r="WVI82" s="287"/>
      <c r="WVJ82" s="285"/>
      <c r="WVK82" s="287"/>
      <c r="WVL82" s="287"/>
      <c r="WVM82" s="285"/>
      <c r="WVN82" s="287"/>
      <c r="WVO82" s="287"/>
      <c r="WVP82" s="285"/>
      <c r="WVQ82" s="287"/>
      <c r="WVR82" s="287"/>
      <c r="WVS82" s="285"/>
      <c r="WVT82" s="287"/>
      <c r="WVU82" s="287"/>
      <c r="WVV82" s="285"/>
      <c r="WVW82" s="287"/>
      <c r="WVX82" s="287"/>
      <c r="WVY82" s="285"/>
      <c r="WVZ82" s="287"/>
      <c r="WWA82" s="287"/>
      <c r="WWB82" s="285"/>
      <c r="WWC82" s="287"/>
      <c r="WWD82" s="287"/>
      <c r="WWE82" s="285"/>
      <c r="WWF82" s="287"/>
      <c r="WWG82" s="287"/>
      <c r="WWH82" s="285"/>
      <c r="WWI82" s="287"/>
      <c r="WWJ82" s="287"/>
      <c r="WWK82" s="285"/>
      <c r="WWL82" s="287"/>
      <c r="WWM82" s="287"/>
      <c r="WWN82" s="285"/>
      <c r="WWO82" s="287"/>
      <c r="WWP82" s="287"/>
      <c r="WWQ82" s="285"/>
      <c r="WWR82" s="287"/>
      <c r="WWS82" s="287"/>
      <c r="WWT82" s="285"/>
      <c r="WWU82" s="287"/>
      <c r="WWV82" s="287"/>
      <c r="WWW82" s="285"/>
      <c r="WWX82" s="286"/>
      <c r="WWY82" s="286"/>
      <c r="WWZ82" s="286"/>
      <c r="WXA82" s="287"/>
      <c r="WXB82" s="287"/>
      <c r="WXC82" s="285"/>
      <c r="WXD82" s="286"/>
      <c r="WXE82" s="286"/>
      <c r="WXF82" s="286"/>
      <c r="WXG82" s="287"/>
      <c r="WXH82" s="287"/>
      <c r="WXI82" s="285"/>
      <c r="WXJ82" s="287"/>
      <c r="WXK82" s="287"/>
      <c r="WXL82" s="285"/>
      <c r="WXM82" s="286"/>
      <c r="WXN82" s="286"/>
      <c r="WXO82" s="286"/>
      <c r="WXP82" s="286"/>
      <c r="WXQ82" s="286"/>
      <c r="WXR82" s="286"/>
      <c r="WXS82" s="163"/>
      <c r="WXT82" s="154"/>
      <c r="WXU82" s="287"/>
      <c r="WXV82" s="287"/>
      <c r="WXW82" s="285"/>
      <c r="WXX82" s="287"/>
      <c r="WXY82" s="287"/>
      <c r="WXZ82" s="285"/>
      <c r="WYA82" s="287"/>
      <c r="WYB82" s="287"/>
      <c r="WYC82" s="285"/>
      <c r="WYD82" s="287"/>
      <c r="WYE82" s="287"/>
      <c r="WYF82" s="285"/>
      <c r="WYG82" s="287"/>
      <c r="WYH82" s="287"/>
      <c r="WYI82" s="285"/>
      <c r="WYJ82" s="287"/>
      <c r="WYK82" s="287"/>
      <c r="WYL82" s="285"/>
      <c r="WYM82" s="287"/>
      <c r="WYN82" s="287"/>
      <c r="WYO82" s="285"/>
      <c r="WYP82" s="287"/>
      <c r="WYQ82" s="287"/>
      <c r="WYR82" s="285"/>
      <c r="WYS82" s="287"/>
      <c r="WYT82" s="287"/>
      <c r="WYU82" s="285"/>
      <c r="WYV82" s="287"/>
      <c r="WYW82" s="287"/>
      <c r="WYX82" s="285"/>
      <c r="WYY82" s="287"/>
      <c r="WYZ82" s="287"/>
      <c r="WZA82" s="285"/>
      <c r="WZB82" s="287"/>
      <c r="WZC82" s="287"/>
      <c r="WZD82" s="285"/>
      <c r="WZE82" s="287"/>
      <c r="WZF82" s="287"/>
      <c r="WZG82" s="285"/>
      <c r="WZH82" s="287"/>
      <c r="WZI82" s="287"/>
      <c r="WZJ82" s="285"/>
      <c r="WZK82" s="287"/>
      <c r="WZL82" s="287"/>
      <c r="WZM82" s="285"/>
      <c r="WZN82" s="287"/>
      <c r="WZO82" s="287"/>
      <c r="WZP82" s="285"/>
      <c r="WZQ82" s="287"/>
      <c r="WZR82" s="287"/>
      <c r="WZS82" s="285"/>
      <c r="WZT82" s="287"/>
      <c r="WZU82" s="287"/>
      <c r="WZV82" s="285"/>
      <c r="WZW82" s="287"/>
      <c r="WZX82" s="287"/>
      <c r="WZY82" s="285"/>
      <c r="WZZ82" s="287"/>
      <c r="XAA82" s="287"/>
      <c r="XAB82" s="285"/>
      <c r="XAC82" s="287"/>
      <c r="XAD82" s="287"/>
      <c r="XAE82" s="285"/>
      <c r="XAF82" s="286"/>
      <c r="XAG82" s="286"/>
      <c r="XAH82" s="286"/>
      <c r="XAI82" s="287"/>
      <c r="XAJ82" s="287"/>
      <c r="XAK82" s="285"/>
      <c r="XAL82" s="286"/>
      <c r="XAM82" s="286"/>
      <c r="XAN82" s="286"/>
      <c r="XAO82" s="287"/>
      <c r="XAP82" s="287"/>
      <c r="XAQ82" s="285"/>
      <c r="XAR82" s="287"/>
      <c r="XAS82" s="287"/>
      <c r="XAT82" s="285"/>
      <c r="XAU82" s="286"/>
      <c r="XAV82" s="286"/>
      <c r="XAW82" s="286"/>
      <c r="XAX82" s="286"/>
      <c r="XAY82" s="286"/>
      <c r="XAZ82" s="286"/>
      <c r="XBA82" s="163"/>
      <c r="XBB82" s="154"/>
      <c r="XBC82" s="287"/>
      <c r="XBD82" s="287"/>
      <c r="XBE82" s="285"/>
      <c r="XBF82" s="287"/>
      <c r="XBG82" s="287"/>
      <c r="XBH82" s="285"/>
      <c r="XBI82" s="287"/>
      <c r="XBJ82" s="287"/>
      <c r="XBK82" s="285"/>
      <c r="XBL82" s="287"/>
      <c r="XBM82" s="287"/>
      <c r="XBN82" s="285"/>
      <c r="XBO82" s="287"/>
      <c r="XBP82" s="287"/>
      <c r="XBQ82" s="285"/>
      <c r="XBR82" s="287"/>
      <c r="XBS82" s="287"/>
      <c r="XBT82" s="285"/>
      <c r="XBU82" s="287"/>
      <c r="XBV82" s="287"/>
      <c r="XBW82" s="285"/>
      <c r="XBX82" s="287"/>
      <c r="XBY82" s="287"/>
      <c r="XBZ82" s="285"/>
      <c r="XCA82" s="287"/>
      <c r="XCB82" s="287"/>
      <c r="XCC82" s="285"/>
      <c r="XCD82" s="287"/>
      <c r="XCE82" s="287"/>
      <c r="XCF82" s="285"/>
      <c r="XCG82" s="287"/>
      <c r="XCH82" s="287"/>
      <c r="XCI82" s="285"/>
      <c r="XCJ82" s="287"/>
      <c r="XCK82" s="287"/>
      <c r="XCL82" s="285"/>
      <c r="XCM82" s="287"/>
      <c r="XCN82" s="287"/>
      <c r="XCO82" s="285"/>
      <c r="XCP82" s="287"/>
      <c r="XCQ82" s="287"/>
      <c r="XCR82" s="285"/>
    </row>
    <row r="83" spans="1:16320" s="217" customFormat="1">
      <c r="A83" s="451">
        <v>69</v>
      </c>
      <c r="B83" s="152" t="s">
        <v>64</v>
      </c>
      <c r="C83" s="54"/>
      <c r="D83" s="54"/>
      <c r="E83" s="132">
        <f t="shared" si="231"/>
        <v>0</v>
      </c>
      <c r="F83" s="54"/>
      <c r="G83" s="54"/>
      <c r="H83" s="132">
        <f t="shared" si="232"/>
        <v>0</v>
      </c>
      <c r="I83" s="54">
        <v>1950000</v>
      </c>
      <c r="J83" s="54">
        <v>0</v>
      </c>
      <c r="K83" s="132">
        <f t="shared" si="233"/>
        <v>-1950000</v>
      </c>
      <c r="L83" s="329"/>
      <c r="M83" s="450"/>
      <c r="N83" s="132">
        <f>M83-L83</f>
        <v>0</v>
      </c>
      <c r="O83" s="54"/>
      <c r="P83" s="54"/>
      <c r="Q83" s="132">
        <f t="shared" si="234"/>
        <v>0</v>
      </c>
      <c r="R83" s="54"/>
      <c r="S83" s="54"/>
      <c r="T83" s="132">
        <f t="shared" si="235"/>
        <v>0</v>
      </c>
      <c r="U83" s="54"/>
      <c r="V83" s="54"/>
      <c r="W83" s="132">
        <f t="shared" si="236"/>
        <v>0</v>
      </c>
      <c r="X83" s="54"/>
      <c r="Y83" s="54"/>
      <c r="Z83" s="132">
        <f t="shared" si="237"/>
        <v>0</v>
      </c>
      <c r="AA83" s="54"/>
      <c r="AB83" s="54"/>
      <c r="AC83" s="54">
        <f t="shared" si="142"/>
        <v>0</v>
      </c>
      <c r="AD83" s="54"/>
      <c r="AE83" s="54"/>
      <c r="AF83" s="132">
        <f t="shared" si="238"/>
        <v>0</v>
      </c>
      <c r="AG83" s="54"/>
      <c r="AH83" s="54"/>
      <c r="AI83" s="132">
        <f t="shared" si="239"/>
        <v>0</v>
      </c>
      <c r="AJ83" s="54"/>
      <c r="AK83" s="54"/>
      <c r="AL83" s="132">
        <f t="shared" si="240"/>
        <v>0</v>
      </c>
      <c r="AM83" s="54"/>
      <c r="AN83" s="54"/>
      <c r="AO83" s="132">
        <f t="shared" si="241"/>
        <v>0</v>
      </c>
      <c r="AP83" s="54"/>
      <c r="AQ83" s="54"/>
      <c r="AR83" s="132">
        <f t="shared" si="242"/>
        <v>0</v>
      </c>
      <c r="AS83" s="54"/>
      <c r="AT83" s="54"/>
      <c r="AU83" s="132">
        <v>0</v>
      </c>
      <c r="AV83" s="54"/>
      <c r="AW83" s="54"/>
      <c r="AX83" s="132">
        <f t="shared" si="243"/>
        <v>0</v>
      </c>
      <c r="AY83" s="54"/>
      <c r="AZ83" s="54"/>
      <c r="BA83" s="132">
        <f t="shared" si="244"/>
        <v>0</v>
      </c>
      <c r="BB83" s="54"/>
      <c r="BC83" s="54"/>
      <c r="BD83" s="132">
        <f t="shared" ref="BD83:BD90" si="259">SUM(BC83-BB83)</f>
        <v>0</v>
      </c>
      <c r="BE83" s="54"/>
      <c r="BF83" s="54"/>
      <c r="BG83" s="132">
        <f t="shared" si="249"/>
        <v>0</v>
      </c>
      <c r="BH83" s="54"/>
      <c r="BI83" s="54"/>
      <c r="BJ83" s="132">
        <f t="shared" si="250"/>
        <v>0</v>
      </c>
      <c r="BK83" s="54"/>
      <c r="BL83" s="54"/>
      <c r="BM83" s="132">
        <f t="shared" si="255"/>
        <v>0</v>
      </c>
      <c r="BN83" s="63">
        <f t="shared" si="220"/>
        <v>1950000</v>
      </c>
      <c r="BO83" s="63">
        <f t="shared" si="221"/>
        <v>0</v>
      </c>
      <c r="BP83" s="63">
        <f t="shared" si="222"/>
        <v>-1950000</v>
      </c>
      <c r="BQ83" s="329"/>
      <c r="BR83" s="450"/>
      <c r="BS83" s="132">
        <f t="shared" si="251"/>
        <v>0</v>
      </c>
      <c r="BT83" s="63">
        <f t="shared" ref="BT83:BV96" si="260">SUM(BQ83)</f>
        <v>0</v>
      </c>
      <c r="BU83" s="63">
        <f t="shared" si="260"/>
        <v>0</v>
      </c>
      <c r="BV83" s="63">
        <f t="shared" si="260"/>
        <v>0</v>
      </c>
      <c r="BW83" s="376">
        <v>30000000</v>
      </c>
      <c r="BX83" s="376">
        <v>62724248.149999999</v>
      </c>
      <c r="BY83" s="132">
        <f t="shared" si="179"/>
        <v>32724248.149999999</v>
      </c>
      <c r="BZ83" s="54"/>
      <c r="CA83" s="54"/>
      <c r="CB83" s="132">
        <f t="shared" si="252"/>
        <v>0</v>
      </c>
      <c r="CC83" s="63">
        <f t="shared" si="253"/>
        <v>30000000</v>
      </c>
      <c r="CD83" s="63">
        <f t="shared" si="253"/>
        <v>62724248.149999999</v>
      </c>
      <c r="CE83" s="63">
        <f t="shared" si="253"/>
        <v>32724248.149999999</v>
      </c>
      <c r="CF83" s="63">
        <f>SUM(BN83+BT83+CC83)</f>
        <v>31950000</v>
      </c>
      <c r="CG83" s="63">
        <f t="shared" si="254"/>
        <v>62724248.149999999</v>
      </c>
      <c r="CH83" s="63">
        <f t="shared" si="254"/>
        <v>30774248.149999999</v>
      </c>
      <c r="CI83" s="301"/>
    </row>
    <row r="84" spans="1:16320" s="217" customFormat="1">
      <c r="A84" s="451">
        <v>70</v>
      </c>
      <c r="B84" s="152" t="s">
        <v>63</v>
      </c>
      <c r="C84" s="54">
        <v>0</v>
      </c>
      <c r="D84" s="54">
        <v>0</v>
      </c>
      <c r="E84" s="132">
        <f t="shared" si="231"/>
        <v>0</v>
      </c>
      <c r="F84" s="450">
        <v>0</v>
      </c>
      <c r="G84" s="450">
        <v>3871360</v>
      </c>
      <c r="H84" s="132">
        <f t="shared" si="232"/>
        <v>3871360</v>
      </c>
      <c r="I84" s="376"/>
      <c r="J84" s="301">
        <v>0</v>
      </c>
      <c r="K84" s="132">
        <f t="shared" si="233"/>
        <v>0</v>
      </c>
      <c r="L84" s="54"/>
      <c r="M84" s="54"/>
      <c r="N84" s="132">
        <v>0</v>
      </c>
      <c r="O84" s="54"/>
      <c r="P84" s="54"/>
      <c r="Q84" s="132">
        <f t="shared" si="234"/>
        <v>0</v>
      </c>
      <c r="R84" s="54"/>
      <c r="S84" s="54"/>
      <c r="T84" s="132">
        <f t="shared" si="235"/>
        <v>0</v>
      </c>
      <c r="U84" s="54"/>
      <c r="V84" s="54"/>
      <c r="W84" s="132">
        <f t="shared" si="236"/>
        <v>0</v>
      </c>
      <c r="X84" s="54"/>
      <c r="Y84" s="54"/>
      <c r="Z84" s="132">
        <f t="shared" si="237"/>
        <v>0</v>
      </c>
      <c r="AA84" s="54"/>
      <c r="AB84" s="54"/>
      <c r="AC84" s="54">
        <f t="shared" si="142"/>
        <v>0</v>
      </c>
      <c r="AD84" s="54"/>
      <c r="AE84" s="54"/>
      <c r="AF84" s="132">
        <f t="shared" si="238"/>
        <v>0</v>
      </c>
      <c r="AG84" s="54"/>
      <c r="AH84" s="54"/>
      <c r="AI84" s="132">
        <f t="shared" si="239"/>
        <v>0</v>
      </c>
      <c r="AJ84" s="54"/>
      <c r="AK84" s="54"/>
      <c r="AL84" s="132">
        <f t="shared" si="240"/>
        <v>0</v>
      </c>
      <c r="AM84" s="54"/>
      <c r="AN84" s="54"/>
      <c r="AO84" s="132">
        <f t="shared" si="241"/>
        <v>0</v>
      </c>
      <c r="AP84" s="54"/>
      <c r="AQ84" s="54"/>
      <c r="AR84" s="132">
        <f t="shared" si="242"/>
        <v>0</v>
      </c>
      <c r="AS84" s="54"/>
      <c r="AT84" s="54"/>
      <c r="AU84" s="132">
        <v>0</v>
      </c>
      <c r="AV84" s="54"/>
      <c r="AW84" s="54"/>
      <c r="AX84" s="132">
        <f t="shared" si="243"/>
        <v>0</v>
      </c>
      <c r="AY84" s="54"/>
      <c r="AZ84" s="54"/>
      <c r="BA84" s="132">
        <f t="shared" si="244"/>
        <v>0</v>
      </c>
      <c r="BB84" s="54"/>
      <c r="BC84" s="54"/>
      <c r="BD84" s="132">
        <f t="shared" si="259"/>
        <v>0</v>
      </c>
      <c r="BE84" s="54"/>
      <c r="BF84" s="54"/>
      <c r="BG84" s="132">
        <f t="shared" si="249"/>
        <v>0</v>
      </c>
      <c r="BH84" s="54"/>
      <c r="BI84" s="54"/>
      <c r="BJ84" s="132">
        <f t="shared" si="250"/>
        <v>0</v>
      </c>
      <c r="BK84" s="54"/>
      <c r="BL84" s="54"/>
      <c r="BM84" s="132">
        <f t="shared" si="255"/>
        <v>0</v>
      </c>
      <c r="BN84" s="63">
        <f t="shared" si="220"/>
        <v>0</v>
      </c>
      <c r="BO84" s="63">
        <f t="shared" si="221"/>
        <v>3871360</v>
      </c>
      <c r="BP84" s="63">
        <f t="shared" si="222"/>
        <v>3871360</v>
      </c>
      <c r="BQ84" s="54"/>
      <c r="BR84" s="54"/>
      <c r="BS84" s="132">
        <f t="shared" si="251"/>
        <v>0</v>
      </c>
      <c r="BT84" s="63">
        <f t="shared" si="260"/>
        <v>0</v>
      </c>
      <c r="BU84" s="63">
        <f t="shared" si="260"/>
        <v>0</v>
      </c>
      <c r="BV84" s="63">
        <f t="shared" si="260"/>
        <v>0</v>
      </c>
      <c r="BW84" s="54"/>
      <c r="BX84" s="54"/>
      <c r="BY84" s="132">
        <f t="shared" si="179"/>
        <v>0</v>
      </c>
      <c r="BZ84" s="54"/>
      <c r="CA84" s="54"/>
      <c r="CB84" s="132">
        <f t="shared" si="252"/>
        <v>0</v>
      </c>
      <c r="CC84" s="63">
        <f t="shared" si="253"/>
        <v>0</v>
      </c>
      <c r="CD84" s="63">
        <f t="shared" si="253"/>
        <v>0</v>
      </c>
      <c r="CE84" s="63">
        <f t="shared" si="253"/>
        <v>0</v>
      </c>
      <c r="CF84" s="63">
        <f t="shared" si="254"/>
        <v>0</v>
      </c>
      <c r="CG84" s="63">
        <f t="shared" si="254"/>
        <v>3871360</v>
      </c>
      <c r="CH84" s="63">
        <f t="shared" si="254"/>
        <v>3871360</v>
      </c>
      <c r="CI84" s="301"/>
    </row>
    <row r="85" spans="1:16320" s="217" customFormat="1">
      <c r="A85" s="451">
        <v>71</v>
      </c>
      <c r="B85" s="152" t="s">
        <v>76</v>
      </c>
      <c r="C85" s="54"/>
      <c r="D85" s="54"/>
      <c r="E85" s="132">
        <f t="shared" si="231"/>
        <v>0</v>
      </c>
      <c r="F85" s="54"/>
      <c r="G85" s="54"/>
      <c r="H85" s="132">
        <f t="shared" si="232"/>
        <v>0</v>
      </c>
      <c r="I85" s="54"/>
      <c r="J85" s="54"/>
      <c r="K85" s="132">
        <f t="shared" si="233"/>
        <v>0</v>
      </c>
      <c r="L85" s="376"/>
      <c r="M85" s="54"/>
      <c r="N85" s="132">
        <v>0</v>
      </c>
      <c r="O85" s="54"/>
      <c r="P85" s="54"/>
      <c r="Q85" s="132">
        <f t="shared" si="234"/>
        <v>0</v>
      </c>
      <c r="R85" s="54"/>
      <c r="S85" s="54"/>
      <c r="T85" s="132">
        <f t="shared" si="235"/>
        <v>0</v>
      </c>
      <c r="U85" s="54"/>
      <c r="V85" s="54"/>
      <c r="W85" s="132">
        <f t="shared" si="236"/>
        <v>0</v>
      </c>
      <c r="X85" s="54"/>
      <c r="Y85" s="54"/>
      <c r="Z85" s="132">
        <f t="shared" si="237"/>
        <v>0</v>
      </c>
      <c r="AA85" s="54"/>
      <c r="AB85" s="54"/>
      <c r="AC85" s="54">
        <f t="shared" si="142"/>
        <v>0</v>
      </c>
      <c r="AD85" s="54"/>
      <c r="AE85" s="54"/>
      <c r="AF85" s="132">
        <f t="shared" si="238"/>
        <v>0</v>
      </c>
      <c r="AG85" s="54"/>
      <c r="AH85" s="54"/>
      <c r="AI85" s="132">
        <f t="shared" si="239"/>
        <v>0</v>
      </c>
      <c r="AJ85" s="54"/>
      <c r="AK85" s="54"/>
      <c r="AL85" s="132">
        <f t="shared" si="240"/>
        <v>0</v>
      </c>
      <c r="AM85" s="54"/>
      <c r="AN85" s="54"/>
      <c r="AO85" s="132">
        <f t="shared" si="241"/>
        <v>0</v>
      </c>
      <c r="AP85" s="54"/>
      <c r="AQ85" s="54"/>
      <c r="AR85" s="132">
        <f t="shared" si="242"/>
        <v>0</v>
      </c>
      <c r="AS85" s="54"/>
      <c r="AT85" s="54"/>
      <c r="AU85" s="132">
        <v>0</v>
      </c>
      <c r="AV85" s="54"/>
      <c r="AW85" s="54"/>
      <c r="AX85" s="132">
        <f t="shared" si="243"/>
        <v>0</v>
      </c>
      <c r="AY85" s="54"/>
      <c r="AZ85" s="54"/>
      <c r="BA85" s="132">
        <f t="shared" si="244"/>
        <v>0</v>
      </c>
      <c r="BB85" s="54"/>
      <c r="BC85" s="54"/>
      <c r="BD85" s="132">
        <f t="shared" si="259"/>
        <v>0</v>
      </c>
      <c r="BE85" s="54"/>
      <c r="BF85" s="54"/>
      <c r="BG85" s="132">
        <f t="shared" si="249"/>
        <v>0</v>
      </c>
      <c r="BH85" s="54"/>
      <c r="BI85" s="54"/>
      <c r="BJ85" s="132">
        <f t="shared" si="250"/>
        <v>0</v>
      </c>
      <c r="BK85" s="54"/>
      <c r="BL85" s="54"/>
      <c r="BM85" s="132">
        <f t="shared" si="255"/>
        <v>0</v>
      </c>
      <c r="BN85" s="63">
        <f t="shared" si="220"/>
        <v>0</v>
      </c>
      <c r="BO85" s="63">
        <f t="shared" si="221"/>
        <v>0</v>
      </c>
      <c r="BP85" s="63">
        <f t="shared" si="222"/>
        <v>0</v>
      </c>
      <c r="BQ85" s="376">
        <v>110392500</v>
      </c>
      <c r="BR85" s="301">
        <v>0</v>
      </c>
      <c r="BS85" s="132">
        <f t="shared" si="251"/>
        <v>-110392500</v>
      </c>
      <c r="BT85" s="63">
        <f t="shared" si="260"/>
        <v>110392500</v>
      </c>
      <c r="BU85" s="63">
        <f t="shared" si="260"/>
        <v>0</v>
      </c>
      <c r="BV85" s="63">
        <f t="shared" si="260"/>
        <v>-110392500</v>
      </c>
      <c r="BW85" s="376">
        <v>787418400</v>
      </c>
      <c r="BX85" s="301">
        <v>0</v>
      </c>
      <c r="BY85" s="132">
        <f t="shared" si="179"/>
        <v>-787418400</v>
      </c>
      <c r="BZ85" s="376">
        <v>6414500</v>
      </c>
      <c r="CA85" s="301">
        <v>0</v>
      </c>
      <c r="CB85" s="132">
        <f t="shared" si="252"/>
        <v>-6414500</v>
      </c>
      <c r="CC85" s="63">
        <f t="shared" si="253"/>
        <v>793832900</v>
      </c>
      <c r="CD85" s="63">
        <f t="shared" si="253"/>
        <v>0</v>
      </c>
      <c r="CE85" s="63">
        <f t="shared" si="253"/>
        <v>-793832900</v>
      </c>
      <c r="CF85" s="63">
        <f t="shared" si="254"/>
        <v>904225400</v>
      </c>
      <c r="CG85" s="63">
        <f t="shared" si="254"/>
        <v>0</v>
      </c>
      <c r="CH85" s="63">
        <f t="shared" si="254"/>
        <v>-904225400</v>
      </c>
      <c r="CI85" s="301"/>
    </row>
    <row r="86" spans="1:16320" s="217" customFormat="1">
      <c r="A86" s="451">
        <v>72</v>
      </c>
      <c r="B86" s="152" t="s">
        <v>173</v>
      </c>
      <c r="C86" s="54"/>
      <c r="D86" s="54"/>
      <c r="E86" s="132">
        <f>SUM(D86-C86)</f>
        <v>0</v>
      </c>
      <c r="F86" s="54"/>
      <c r="G86" s="54"/>
      <c r="H86" s="132">
        <f t="shared" si="232"/>
        <v>0</v>
      </c>
      <c r="I86" s="54"/>
      <c r="J86" s="54"/>
      <c r="K86" s="132">
        <f t="shared" si="233"/>
        <v>0</v>
      </c>
      <c r="L86" s="54"/>
      <c r="M86" s="54"/>
      <c r="N86" s="132">
        <v>0</v>
      </c>
      <c r="O86" s="54"/>
      <c r="P86" s="54"/>
      <c r="Q86" s="132">
        <f t="shared" si="234"/>
        <v>0</v>
      </c>
      <c r="R86" s="54"/>
      <c r="S86" s="54"/>
      <c r="T86" s="132">
        <f t="shared" si="235"/>
        <v>0</v>
      </c>
      <c r="U86" s="54"/>
      <c r="V86" s="54"/>
      <c r="W86" s="132">
        <f t="shared" si="236"/>
        <v>0</v>
      </c>
      <c r="X86" s="54"/>
      <c r="Y86" s="54"/>
      <c r="Z86" s="132">
        <f t="shared" si="237"/>
        <v>0</v>
      </c>
      <c r="AA86" s="54"/>
      <c r="AB86" s="54"/>
      <c r="AC86" s="54">
        <f t="shared" si="142"/>
        <v>0</v>
      </c>
      <c r="AD86" s="54"/>
      <c r="AE86" s="54"/>
      <c r="AF86" s="132">
        <f t="shared" si="238"/>
        <v>0</v>
      </c>
      <c r="AG86" s="54"/>
      <c r="AH86" s="54"/>
      <c r="AI86" s="132">
        <f t="shared" si="239"/>
        <v>0</v>
      </c>
      <c r="AJ86" s="54"/>
      <c r="AK86" s="54"/>
      <c r="AL86" s="132">
        <f t="shared" si="240"/>
        <v>0</v>
      </c>
      <c r="AM86" s="54"/>
      <c r="AN86" s="54"/>
      <c r="AO86" s="132">
        <f t="shared" si="241"/>
        <v>0</v>
      </c>
      <c r="AP86" s="54"/>
      <c r="AQ86" s="54"/>
      <c r="AR86" s="132">
        <f t="shared" si="242"/>
        <v>0</v>
      </c>
      <c r="AS86" s="54"/>
      <c r="AT86" s="54"/>
      <c r="AU86" s="132">
        <v>0</v>
      </c>
      <c r="AV86" s="54"/>
      <c r="AW86" s="54"/>
      <c r="AX86" s="132">
        <f t="shared" si="243"/>
        <v>0</v>
      </c>
      <c r="AY86" s="54"/>
      <c r="AZ86" s="54"/>
      <c r="BA86" s="132">
        <f t="shared" si="244"/>
        <v>0</v>
      </c>
      <c r="BB86" s="54"/>
      <c r="BC86" s="54"/>
      <c r="BD86" s="132">
        <f t="shared" si="259"/>
        <v>0</v>
      </c>
      <c r="BE86" s="54"/>
      <c r="BF86" s="54"/>
      <c r="BG86" s="132">
        <f t="shared" si="249"/>
        <v>0</v>
      </c>
      <c r="BH86" s="54"/>
      <c r="BI86" s="54"/>
      <c r="BJ86" s="132">
        <f t="shared" si="250"/>
        <v>0</v>
      </c>
      <c r="BK86" s="54"/>
      <c r="BL86" s="54"/>
      <c r="BM86" s="132">
        <f t="shared" si="255"/>
        <v>0</v>
      </c>
      <c r="BN86" s="63">
        <f t="shared" si="220"/>
        <v>0</v>
      </c>
      <c r="BO86" s="63">
        <f t="shared" si="221"/>
        <v>0</v>
      </c>
      <c r="BP86" s="63">
        <f t="shared" si="222"/>
        <v>0</v>
      </c>
      <c r="BQ86" s="54"/>
      <c r="BR86" s="54"/>
      <c r="BS86" s="132">
        <f t="shared" si="251"/>
        <v>0</v>
      </c>
      <c r="BT86" s="63">
        <f t="shared" si="260"/>
        <v>0</v>
      </c>
      <c r="BU86" s="63">
        <f t="shared" si="260"/>
        <v>0</v>
      </c>
      <c r="BV86" s="63">
        <f t="shared" si="260"/>
        <v>0</v>
      </c>
      <c r="BW86" s="54"/>
      <c r="BX86" s="54"/>
      <c r="BY86" s="132">
        <f t="shared" si="179"/>
        <v>0</v>
      </c>
      <c r="BZ86" s="54"/>
      <c r="CA86" s="54"/>
      <c r="CB86" s="132">
        <f t="shared" si="252"/>
        <v>0</v>
      </c>
      <c r="CC86" s="63">
        <f t="shared" si="253"/>
        <v>0</v>
      </c>
      <c r="CD86" s="63">
        <f t="shared" si="253"/>
        <v>0</v>
      </c>
      <c r="CE86" s="63">
        <f t="shared" si="253"/>
        <v>0</v>
      </c>
      <c r="CF86" s="63">
        <f t="shared" si="254"/>
        <v>0</v>
      </c>
      <c r="CG86" s="63">
        <f t="shared" si="254"/>
        <v>0</v>
      </c>
      <c r="CH86" s="63">
        <f t="shared" si="254"/>
        <v>0</v>
      </c>
      <c r="CI86" s="301"/>
    </row>
    <row r="87" spans="1:16320" s="217" customFormat="1">
      <c r="A87" s="451">
        <v>73</v>
      </c>
      <c r="B87" s="152" t="s">
        <v>65</v>
      </c>
      <c r="C87" s="54"/>
      <c r="D87" s="54"/>
      <c r="E87" s="132">
        <f t="shared" si="231"/>
        <v>0</v>
      </c>
      <c r="F87" s="54"/>
      <c r="G87" s="54"/>
      <c r="H87" s="132">
        <f t="shared" si="232"/>
        <v>0</v>
      </c>
      <c r="I87" s="54"/>
      <c r="J87" s="54"/>
      <c r="K87" s="132">
        <f t="shared" si="233"/>
        <v>0</v>
      </c>
      <c r="L87" s="54"/>
      <c r="M87" s="54"/>
      <c r="N87" s="132">
        <v>0</v>
      </c>
      <c r="O87" s="54"/>
      <c r="P87" s="54"/>
      <c r="Q87" s="132">
        <f t="shared" si="234"/>
        <v>0</v>
      </c>
      <c r="R87" s="54"/>
      <c r="S87" s="54"/>
      <c r="T87" s="132">
        <f t="shared" si="235"/>
        <v>0</v>
      </c>
      <c r="U87" s="54"/>
      <c r="V87" s="54"/>
      <c r="W87" s="132">
        <f t="shared" si="236"/>
        <v>0</v>
      </c>
      <c r="X87" s="54"/>
      <c r="Y87" s="54"/>
      <c r="Z87" s="132">
        <f t="shared" si="237"/>
        <v>0</v>
      </c>
      <c r="AA87" s="54"/>
      <c r="AB87" s="54"/>
      <c r="AC87" s="54">
        <f t="shared" si="142"/>
        <v>0</v>
      </c>
      <c r="AD87" s="54"/>
      <c r="AE87" s="54"/>
      <c r="AF87" s="132">
        <f t="shared" si="238"/>
        <v>0</v>
      </c>
      <c r="AG87" s="54"/>
      <c r="AH87" s="54"/>
      <c r="AI87" s="132">
        <f t="shared" si="239"/>
        <v>0</v>
      </c>
      <c r="AJ87" s="54"/>
      <c r="AK87" s="54"/>
      <c r="AL87" s="132">
        <f t="shared" si="240"/>
        <v>0</v>
      </c>
      <c r="AM87" s="54"/>
      <c r="AN87" s="54"/>
      <c r="AO87" s="132">
        <f t="shared" si="241"/>
        <v>0</v>
      </c>
      <c r="AP87" s="54"/>
      <c r="AQ87" s="54"/>
      <c r="AR87" s="132">
        <f t="shared" si="242"/>
        <v>0</v>
      </c>
      <c r="AS87" s="54"/>
      <c r="AT87" s="54"/>
      <c r="AU87" s="132">
        <v>0</v>
      </c>
      <c r="AV87" s="54"/>
      <c r="AW87" s="54"/>
      <c r="AX87" s="132">
        <f t="shared" si="243"/>
        <v>0</v>
      </c>
      <c r="AY87" s="54"/>
      <c r="AZ87" s="54"/>
      <c r="BA87" s="132">
        <f t="shared" si="244"/>
        <v>0</v>
      </c>
      <c r="BB87" s="54"/>
      <c r="BC87" s="54"/>
      <c r="BD87" s="132">
        <f t="shared" si="259"/>
        <v>0</v>
      </c>
      <c r="BE87" s="54"/>
      <c r="BF87" s="54"/>
      <c r="BG87" s="132">
        <f t="shared" si="249"/>
        <v>0</v>
      </c>
      <c r="BH87" s="54"/>
      <c r="BI87" s="54"/>
      <c r="BJ87" s="132">
        <f t="shared" si="250"/>
        <v>0</v>
      </c>
      <c r="BK87" s="54"/>
      <c r="BL87" s="54"/>
      <c r="BM87" s="132">
        <f t="shared" si="255"/>
        <v>0</v>
      </c>
      <c r="BN87" s="63">
        <f t="shared" si="220"/>
        <v>0</v>
      </c>
      <c r="BO87" s="63">
        <f t="shared" si="221"/>
        <v>0</v>
      </c>
      <c r="BP87" s="63">
        <f t="shared" si="222"/>
        <v>0</v>
      </c>
      <c r="BQ87" s="54"/>
      <c r="BR87" s="54"/>
      <c r="BS87" s="132">
        <f t="shared" si="251"/>
        <v>0</v>
      </c>
      <c r="BT87" s="63">
        <f t="shared" si="260"/>
        <v>0</v>
      </c>
      <c r="BU87" s="63">
        <f t="shared" si="260"/>
        <v>0</v>
      </c>
      <c r="BV87" s="63">
        <f t="shared" si="260"/>
        <v>0</v>
      </c>
      <c r="BW87" s="54"/>
      <c r="BX87" s="54"/>
      <c r="BY87" s="132">
        <f t="shared" si="179"/>
        <v>0</v>
      </c>
      <c r="BZ87" s="54"/>
      <c r="CA87" s="54"/>
      <c r="CB87" s="132">
        <f t="shared" si="252"/>
        <v>0</v>
      </c>
      <c r="CC87" s="63">
        <f t="shared" si="253"/>
        <v>0</v>
      </c>
      <c r="CD87" s="63">
        <f t="shared" si="253"/>
        <v>0</v>
      </c>
      <c r="CE87" s="63">
        <f t="shared" si="253"/>
        <v>0</v>
      </c>
      <c r="CF87" s="63">
        <f t="shared" si="254"/>
        <v>0</v>
      </c>
      <c r="CG87" s="63">
        <f t="shared" si="254"/>
        <v>0</v>
      </c>
      <c r="CH87" s="63">
        <f t="shared" si="254"/>
        <v>0</v>
      </c>
      <c r="CI87" s="301"/>
    </row>
    <row r="88" spans="1:16320" s="217" customFormat="1">
      <c r="A88" s="451">
        <v>74</v>
      </c>
      <c r="B88" s="152" t="s">
        <v>66</v>
      </c>
      <c r="C88" s="54"/>
      <c r="D88" s="54"/>
      <c r="E88" s="132">
        <f t="shared" si="231"/>
        <v>0</v>
      </c>
      <c r="F88" s="54"/>
      <c r="G88" s="54"/>
      <c r="H88" s="132">
        <f t="shared" si="232"/>
        <v>0</v>
      </c>
      <c r="I88" s="54"/>
      <c r="J88" s="54"/>
      <c r="K88" s="132">
        <f t="shared" si="233"/>
        <v>0</v>
      </c>
      <c r="L88" s="54"/>
      <c r="M88" s="54"/>
      <c r="N88" s="132">
        <v>0</v>
      </c>
      <c r="O88" s="54"/>
      <c r="P88" s="54"/>
      <c r="Q88" s="132">
        <f t="shared" si="234"/>
        <v>0</v>
      </c>
      <c r="R88" s="54"/>
      <c r="S88" s="54"/>
      <c r="T88" s="132">
        <f t="shared" si="235"/>
        <v>0</v>
      </c>
      <c r="U88" s="54"/>
      <c r="V88" s="54"/>
      <c r="W88" s="132">
        <f t="shared" si="236"/>
        <v>0</v>
      </c>
      <c r="X88" s="54"/>
      <c r="Y88" s="54"/>
      <c r="Z88" s="132">
        <f t="shared" si="237"/>
        <v>0</v>
      </c>
      <c r="AA88" s="54"/>
      <c r="AB88" s="54"/>
      <c r="AC88" s="54">
        <f t="shared" si="142"/>
        <v>0</v>
      </c>
      <c r="AD88" s="54"/>
      <c r="AE88" s="54"/>
      <c r="AF88" s="132">
        <f t="shared" si="238"/>
        <v>0</v>
      </c>
      <c r="AG88" s="54"/>
      <c r="AH88" s="54"/>
      <c r="AI88" s="132">
        <f t="shared" si="239"/>
        <v>0</v>
      </c>
      <c r="AJ88" s="54"/>
      <c r="AK88" s="54"/>
      <c r="AL88" s="132">
        <f t="shared" si="240"/>
        <v>0</v>
      </c>
      <c r="AM88" s="54"/>
      <c r="AN88" s="54"/>
      <c r="AO88" s="132">
        <f t="shared" si="241"/>
        <v>0</v>
      </c>
      <c r="AP88" s="54"/>
      <c r="AQ88" s="54"/>
      <c r="AR88" s="132">
        <f t="shared" si="242"/>
        <v>0</v>
      </c>
      <c r="AS88" s="54"/>
      <c r="AT88" s="54"/>
      <c r="AU88" s="132">
        <v>0</v>
      </c>
      <c r="AV88" s="54"/>
      <c r="AW88" s="54"/>
      <c r="AX88" s="132">
        <f t="shared" si="243"/>
        <v>0</v>
      </c>
      <c r="AY88" s="54"/>
      <c r="AZ88" s="54"/>
      <c r="BA88" s="132">
        <f t="shared" si="244"/>
        <v>0</v>
      </c>
      <c r="BB88" s="54"/>
      <c r="BC88" s="54"/>
      <c r="BD88" s="132">
        <f t="shared" si="259"/>
        <v>0</v>
      </c>
      <c r="BE88" s="54"/>
      <c r="BF88" s="54"/>
      <c r="BG88" s="132">
        <f t="shared" si="249"/>
        <v>0</v>
      </c>
      <c r="BH88" s="54"/>
      <c r="BI88" s="54"/>
      <c r="BJ88" s="132">
        <f t="shared" si="250"/>
        <v>0</v>
      </c>
      <c r="BK88" s="54"/>
      <c r="BL88" s="54"/>
      <c r="BM88" s="132">
        <f t="shared" si="255"/>
        <v>0</v>
      </c>
      <c r="BN88" s="63">
        <f t="shared" si="220"/>
        <v>0</v>
      </c>
      <c r="BO88" s="63">
        <f t="shared" si="221"/>
        <v>0</v>
      </c>
      <c r="BP88" s="63">
        <f t="shared" si="222"/>
        <v>0</v>
      </c>
      <c r="BQ88" s="376">
        <v>148122400</v>
      </c>
      <c r="BR88" s="301">
        <v>0</v>
      </c>
      <c r="BS88" s="132">
        <f t="shared" si="251"/>
        <v>-148122400</v>
      </c>
      <c r="BT88" s="63">
        <f t="shared" si="260"/>
        <v>148122400</v>
      </c>
      <c r="BU88" s="63">
        <f t="shared" si="260"/>
        <v>0</v>
      </c>
      <c r="BV88" s="63">
        <f t="shared" si="260"/>
        <v>-148122400</v>
      </c>
      <c r="BW88" s="54"/>
      <c r="BX88" s="54"/>
      <c r="BY88" s="54">
        <f>BX88-BW88</f>
        <v>0</v>
      </c>
      <c r="BZ88" s="54"/>
      <c r="CA88" s="54"/>
      <c r="CB88" s="132">
        <f t="shared" si="252"/>
        <v>0</v>
      </c>
      <c r="CC88" s="63">
        <f t="shared" si="253"/>
        <v>0</v>
      </c>
      <c r="CD88" s="63">
        <f t="shared" si="253"/>
        <v>0</v>
      </c>
      <c r="CE88" s="63">
        <f t="shared" si="253"/>
        <v>0</v>
      </c>
      <c r="CF88" s="63">
        <f t="shared" si="254"/>
        <v>148122400</v>
      </c>
      <c r="CG88" s="63">
        <f t="shared" si="254"/>
        <v>0</v>
      </c>
      <c r="CH88" s="63">
        <f t="shared" si="254"/>
        <v>-148122400</v>
      </c>
      <c r="CI88" s="301"/>
    </row>
    <row r="89" spans="1:16320" s="217" customFormat="1">
      <c r="A89" s="451">
        <v>75</v>
      </c>
      <c r="B89" s="152" t="s">
        <v>180</v>
      </c>
      <c r="C89" s="376">
        <v>195756300</v>
      </c>
      <c r="D89" s="376">
        <v>232923700</v>
      </c>
      <c r="E89" s="132">
        <f>SUM(D89-C89)</f>
        <v>37167400</v>
      </c>
      <c r="F89" s="376">
        <v>2360352000</v>
      </c>
      <c r="G89" s="376">
        <v>2188871265.9200001</v>
      </c>
      <c r="H89" s="132">
        <f t="shared" si="232"/>
        <v>-171480734.07999992</v>
      </c>
      <c r="I89" s="376">
        <v>154306000</v>
      </c>
      <c r="J89" s="376">
        <v>177187500</v>
      </c>
      <c r="K89" s="132">
        <f t="shared" si="233"/>
        <v>22881500</v>
      </c>
      <c r="L89" s="376">
        <v>4642751900</v>
      </c>
      <c r="M89" s="376">
        <v>5556258270.25</v>
      </c>
      <c r="N89" s="132">
        <f>M89-L89</f>
        <v>913506370.25</v>
      </c>
      <c r="O89" s="376">
        <v>838502100</v>
      </c>
      <c r="P89" s="376">
        <v>859752100</v>
      </c>
      <c r="Q89" s="132">
        <f t="shared" si="234"/>
        <v>21250000</v>
      </c>
      <c r="R89" s="376">
        <v>354539500</v>
      </c>
      <c r="S89" s="376">
        <v>345767600</v>
      </c>
      <c r="T89" s="132">
        <f>SUM(S89-R89)</f>
        <v>-8771900</v>
      </c>
      <c r="U89" s="376">
        <v>132732800</v>
      </c>
      <c r="V89" s="376">
        <v>134049600</v>
      </c>
      <c r="W89" s="132">
        <f t="shared" si="236"/>
        <v>1316800</v>
      </c>
      <c r="X89" s="376">
        <v>102044000</v>
      </c>
      <c r="Y89" s="376">
        <v>101720000</v>
      </c>
      <c r="Z89" s="132">
        <f t="shared" si="237"/>
        <v>-324000</v>
      </c>
      <c r="AA89" s="376">
        <v>50000000</v>
      </c>
      <c r="AB89" s="376">
        <v>50000000</v>
      </c>
      <c r="AC89" s="54">
        <f t="shared" si="142"/>
        <v>0</v>
      </c>
      <c r="AD89" s="376">
        <v>39528000</v>
      </c>
      <c r="AE89" s="376">
        <v>39528000</v>
      </c>
      <c r="AF89" s="132">
        <f t="shared" si="238"/>
        <v>0</v>
      </c>
      <c r="AG89" s="376">
        <v>45669500</v>
      </c>
      <c r="AH89" s="376">
        <v>45669500</v>
      </c>
      <c r="AI89" s="132">
        <f t="shared" si="239"/>
        <v>0</v>
      </c>
      <c r="AJ89" s="376">
        <v>82100000</v>
      </c>
      <c r="AK89" s="376">
        <v>82100000</v>
      </c>
      <c r="AL89" s="132">
        <f t="shared" si="240"/>
        <v>0</v>
      </c>
      <c r="AM89" s="376">
        <v>27447600</v>
      </c>
      <c r="AN89" s="376">
        <v>27447600</v>
      </c>
      <c r="AO89" s="132">
        <f t="shared" si="241"/>
        <v>0</v>
      </c>
      <c r="AP89" s="376">
        <v>34816000</v>
      </c>
      <c r="AQ89" s="376">
        <v>34816000</v>
      </c>
      <c r="AR89" s="132">
        <f t="shared" si="242"/>
        <v>0</v>
      </c>
      <c r="AS89" s="54"/>
      <c r="AT89" s="54"/>
      <c r="AU89" s="132">
        <v>0</v>
      </c>
      <c r="AV89" s="376">
        <v>77945600</v>
      </c>
      <c r="AW89" s="376">
        <v>73959200</v>
      </c>
      <c r="AX89" s="132">
        <f t="shared" si="243"/>
        <v>-3986400</v>
      </c>
      <c r="AY89" s="376">
        <v>283958400</v>
      </c>
      <c r="AZ89" s="376">
        <v>282929200</v>
      </c>
      <c r="BA89" s="132">
        <f t="shared" si="244"/>
        <v>-1029200</v>
      </c>
      <c r="BB89" s="376">
        <v>385147000</v>
      </c>
      <c r="BC89" s="376">
        <v>385912000</v>
      </c>
      <c r="BD89" s="132">
        <f t="shared" si="259"/>
        <v>765000</v>
      </c>
      <c r="BE89" s="376">
        <v>285200000</v>
      </c>
      <c r="BF89" s="376">
        <v>283400000</v>
      </c>
      <c r="BG89" s="132">
        <f t="shared" si="249"/>
        <v>-1800000</v>
      </c>
      <c r="BH89" s="376">
        <v>298331600</v>
      </c>
      <c r="BI89" s="376">
        <v>286665800</v>
      </c>
      <c r="BJ89" s="132">
        <f t="shared" si="250"/>
        <v>-11665800</v>
      </c>
      <c r="BK89" s="376">
        <v>20460000</v>
      </c>
      <c r="BL89" s="376">
        <v>20460000</v>
      </c>
      <c r="BM89" s="132">
        <f t="shared" si="255"/>
        <v>0</v>
      </c>
      <c r="BN89" s="63">
        <f t="shared" si="220"/>
        <v>10411588300</v>
      </c>
      <c r="BO89" s="63">
        <f t="shared" si="221"/>
        <v>11209417336.17</v>
      </c>
      <c r="BP89" s="63">
        <f t="shared" si="222"/>
        <v>797829036.17000008</v>
      </c>
      <c r="BQ89" s="376">
        <v>2500000</v>
      </c>
      <c r="BR89" s="301">
        <v>0</v>
      </c>
      <c r="BS89" s="132">
        <f t="shared" si="251"/>
        <v>-2500000</v>
      </c>
      <c r="BT89" s="63">
        <f t="shared" si="260"/>
        <v>2500000</v>
      </c>
      <c r="BU89" s="63">
        <f t="shared" si="260"/>
        <v>0</v>
      </c>
      <c r="BV89" s="63">
        <f t="shared" si="260"/>
        <v>-2500000</v>
      </c>
      <c r="BW89" s="54"/>
      <c r="BX89" s="54"/>
      <c r="BY89" s="54">
        <f t="shared" ref="BY89" si="261">BX89-BW89</f>
        <v>0</v>
      </c>
      <c r="BZ89" s="54"/>
      <c r="CA89" s="54"/>
      <c r="CB89" s="132">
        <f t="shared" si="252"/>
        <v>0</v>
      </c>
      <c r="CC89" s="63">
        <f t="shared" si="253"/>
        <v>0</v>
      </c>
      <c r="CD89" s="63">
        <f t="shared" si="253"/>
        <v>0</v>
      </c>
      <c r="CE89" s="63">
        <f t="shared" si="253"/>
        <v>0</v>
      </c>
      <c r="CF89" s="63">
        <f t="shared" si="254"/>
        <v>10414088300</v>
      </c>
      <c r="CG89" s="63">
        <f>SUM(BO89+BU89+CD89)</f>
        <v>11209417336.17</v>
      </c>
      <c r="CH89" s="63">
        <f t="shared" si="254"/>
        <v>795329036.17000008</v>
      </c>
      <c r="CI89" s="301"/>
    </row>
    <row r="90" spans="1:16320" s="217" customFormat="1">
      <c r="A90" s="451">
        <v>76</v>
      </c>
      <c r="B90" s="301" t="s">
        <v>67</v>
      </c>
      <c r="C90" s="54"/>
      <c r="D90" s="54"/>
      <c r="E90" s="132">
        <f t="shared" si="231"/>
        <v>0</v>
      </c>
      <c r="F90" s="54"/>
      <c r="G90" s="54"/>
      <c r="H90" s="132">
        <f t="shared" si="232"/>
        <v>0</v>
      </c>
      <c r="I90" s="54"/>
      <c r="J90" s="54"/>
      <c r="K90" s="132">
        <f t="shared" si="233"/>
        <v>0</v>
      </c>
      <c r="L90" s="54"/>
      <c r="M90" s="54"/>
      <c r="N90" s="132">
        <v>0</v>
      </c>
      <c r="O90" s="54"/>
      <c r="P90" s="54"/>
      <c r="Q90" s="132">
        <f t="shared" si="234"/>
        <v>0</v>
      </c>
      <c r="R90" s="54"/>
      <c r="S90" s="54"/>
      <c r="T90" s="132">
        <f t="shared" si="235"/>
        <v>0</v>
      </c>
      <c r="U90" s="54"/>
      <c r="V90" s="54"/>
      <c r="W90" s="132">
        <f t="shared" si="236"/>
        <v>0</v>
      </c>
      <c r="X90" s="54"/>
      <c r="Y90" s="54"/>
      <c r="Z90" s="132">
        <f t="shared" si="237"/>
        <v>0</v>
      </c>
      <c r="AA90" s="54"/>
      <c r="AB90" s="54"/>
      <c r="AC90" s="54">
        <f t="shared" si="142"/>
        <v>0</v>
      </c>
      <c r="AD90" s="54"/>
      <c r="AE90" s="54"/>
      <c r="AF90" s="132">
        <f t="shared" si="238"/>
        <v>0</v>
      </c>
      <c r="AG90" s="54"/>
      <c r="AH90" s="54"/>
      <c r="AI90" s="132">
        <f t="shared" si="239"/>
        <v>0</v>
      </c>
      <c r="AJ90" s="54"/>
      <c r="AK90" s="54"/>
      <c r="AL90" s="132">
        <f t="shared" si="240"/>
        <v>0</v>
      </c>
      <c r="AM90" s="54"/>
      <c r="AN90" s="54"/>
      <c r="AO90" s="132">
        <f t="shared" si="241"/>
        <v>0</v>
      </c>
      <c r="AP90" s="54"/>
      <c r="AQ90" s="54"/>
      <c r="AR90" s="132">
        <f t="shared" si="242"/>
        <v>0</v>
      </c>
      <c r="AS90" s="54">
        <v>0</v>
      </c>
      <c r="AT90" s="54">
        <v>0</v>
      </c>
      <c r="AU90" s="132">
        <v>0</v>
      </c>
      <c r="AV90" s="54"/>
      <c r="AW90" s="54"/>
      <c r="AX90" s="132">
        <f t="shared" si="243"/>
        <v>0</v>
      </c>
      <c r="AY90" s="54"/>
      <c r="AZ90" s="54"/>
      <c r="BA90" s="132">
        <f t="shared" si="244"/>
        <v>0</v>
      </c>
      <c r="BB90" s="54"/>
      <c r="BC90" s="54"/>
      <c r="BD90" s="132">
        <f t="shared" si="259"/>
        <v>0</v>
      </c>
      <c r="BE90" s="54">
        <v>0</v>
      </c>
      <c r="BF90" s="54">
        <v>0</v>
      </c>
      <c r="BG90" s="132">
        <f t="shared" si="249"/>
        <v>0</v>
      </c>
      <c r="BH90" s="54">
        <v>0</v>
      </c>
      <c r="BI90" s="54">
        <v>0</v>
      </c>
      <c r="BJ90" s="132">
        <f t="shared" si="250"/>
        <v>0</v>
      </c>
      <c r="BK90" s="54">
        <v>0</v>
      </c>
      <c r="BL90" s="54">
        <v>0</v>
      </c>
      <c r="BM90" s="132">
        <f t="shared" si="255"/>
        <v>0</v>
      </c>
      <c r="BN90" s="63">
        <f t="shared" si="220"/>
        <v>0</v>
      </c>
      <c r="BO90" s="63">
        <f t="shared" si="221"/>
        <v>0</v>
      </c>
      <c r="BP90" s="63">
        <f t="shared" si="222"/>
        <v>0</v>
      </c>
      <c r="BQ90" s="54"/>
      <c r="BR90" s="54"/>
      <c r="BS90" s="132">
        <f t="shared" si="251"/>
        <v>0</v>
      </c>
      <c r="BT90" s="63">
        <f t="shared" si="260"/>
        <v>0</v>
      </c>
      <c r="BU90" s="63">
        <f t="shared" si="260"/>
        <v>0</v>
      </c>
      <c r="BV90" s="63">
        <f t="shared" si="260"/>
        <v>0</v>
      </c>
      <c r="BW90" s="54"/>
      <c r="BX90" s="54"/>
      <c r="BY90" s="54">
        <f t="shared" ref="BY90" si="262">BX90-BW90</f>
        <v>0</v>
      </c>
      <c r="BZ90" s="54"/>
      <c r="CA90" s="54"/>
      <c r="CB90" s="132">
        <f t="shared" si="252"/>
        <v>0</v>
      </c>
      <c r="CC90" s="63">
        <f t="shared" si="253"/>
        <v>0</v>
      </c>
      <c r="CD90" s="63">
        <f t="shared" si="253"/>
        <v>0</v>
      </c>
      <c r="CE90" s="63">
        <f t="shared" si="253"/>
        <v>0</v>
      </c>
      <c r="CF90" s="63">
        <f t="shared" si="254"/>
        <v>0</v>
      </c>
      <c r="CG90" s="63">
        <f t="shared" si="254"/>
        <v>0</v>
      </c>
      <c r="CH90" s="63">
        <f t="shared" si="254"/>
        <v>0</v>
      </c>
      <c r="CI90" s="301"/>
    </row>
    <row r="91" spans="1:16320" s="288" customFormat="1">
      <c r="A91" s="163">
        <v>77</v>
      </c>
      <c r="B91" s="154" t="s">
        <v>68</v>
      </c>
      <c r="C91" s="64">
        <f>SUM(C92:C95)</f>
        <v>0</v>
      </c>
      <c r="D91" s="64">
        <f>SUM(D92:D95)</f>
        <v>0</v>
      </c>
      <c r="E91" s="215">
        <f t="shared" si="231"/>
        <v>0</v>
      </c>
      <c r="F91" s="64">
        <f>SUM(F92:F95)</f>
        <v>0</v>
      </c>
      <c r="G91" s="64">
        <f>SUM(G92:G95)</f>
        <v>0</v>
      </c>
      <c r="H91" s="215">
        <f t="shared" si="232"/>
        <v>0</v>
      </c>
      <c r="I91" s="64">
        <f>SUM(I92:I95)</f>
        <v>4</v>
      </c>
      <c r="J91" s="64">
        <f>SUM(J92:J95)</f>
        <v>4</v>
      </c>
      <c r="K91" s="215">
        <f t="shared" si="233"/>
        <v>0</v>
      </c>
      <c r="L91" s="64">
        <v>0</v>
      </c>
      <c r="M91" s="64">
        <v>0</v>
      </c>
      <c r="N91" s="215">
        <v>0</v>
      </c>
      <c r="O91" s="64">
        <f>SUM(O92:O95)</f>
        <v>56</v>
      </c>
      <c r="P91" s="64">
        <f>SUM(P92:P95)</f>
        <v>56</v>
      </c>
      <c r="Q91" s="215">
        <f t="shared" si="234"/>
        <v>0</v>
      </c>
      <c r="R91" s="64">
        <f>SUM(R92:R95)</f>
        <v>0</v>
      </c>
      <c r="S91" s="64">
        <f>SUM(S92:S95)</f>
        <v>0</v>
      </c>
      <c r="T91" s="215">
        <f t="shared" si="235"/>
        <v>0</v>
      </c>
      <c r="U91" s="64">
        <f>SUM(U92:U95)</f>
        <v>17</v>
      </c>
      <c r="V91" s="64">
        <f>SUM(V92:V95)</f>
        <v>17</v>
      </c>
      <c r="W91" s="215">
        <f t="shared" si="236"/>
        <v>0</v>
      </c>
      <c r="X91" s="64">
        <f>SUM(X92:X96)</f>
        <v>8</v>
      </c>
      <c r="Y91" s="64">
        <f t="shared" ref="Y91:AG91" si="263">SUM(Y92:Y96)</f>
        <v>8</v>
      </c>
      <c r="Z91" s="215">
        <f t="shared" si="237"/>
        <v>0</v>
      </c>
      <c r="AA91" s="64">
        <f t="shared" si="263"/>
        <v>25</v>
      </c>
      <c r="AB91" s="64">
        <f t="shared" si="263"/>
        <v>25</v>
      </c>
      <c r="AC91" s="64">
        <f t="shared" si="142"/>
        <v>0</v>
      </c>
      <c r="AD91" s="64">
        <f t="shared" si="263"/>
        <v>33</v>
      </c>
      <c r="AE91" s="64">
        <f t="shared" si="263"/>
        <v>33</v>
      </c>
      <c r="AF91" s="215">
        <f t="shared" si="238"/>
        <v>0</v>
      </c>
      <c r="AG91" s="64">
        <f t="shared" si="263"/>
        <v>30</v>
      </c>
      <c r="AH91" s="64">
        <f>SUM(AH92:AH96)</f>
        <v>28</v>
      </c>
      <c r="AI91" s="215">
        <f t="shared" si="239"/>
        <v>-2</v>
      </c>
      <c r="AJ91" s="64">
        <f>SUM(AJ92:AJ96)</f>
        <v>37</v>
      </c>
      <c r="AK91" s="64">
        <f>SUM(AK92:AK96)</f>
        <v>37</v>
      </c>
      <c r="AL91" s="215">
        <f t="shared" si="240"/>
        <v>0</v>
      </c>
      <c r="AM91" s="64">
        <f>SUM(AM92:AM96)</f>
        <v>20</v>
      </c>
      <c r="AN91" s="64">
        <f>SUM(AN92:AN96)</f>
        <v>20</v>
      </c>
      <c r="AO91" s="215">
        <f t="shared" si="241"/>
        <v>0</v>
      </c>
      <c r="AP91" s="64">
        <f>SUM(AP92:AP96)</f>
        <v>1</v>
      </c>
      <c r="AQ91" s="64">
        <f>SUM(AQ92:AQ96)</f>
        <v>1</v>
      </c>
      <c r="AR91" s="215">
        <f t="shared" si="242"/>
        <v>0</v>
      </c>
      <c r="AS91" s="64">
        <v>0</v>
      </c>
      <c r="AT91" s="64">
        <v>0</v>
      </c>
      <c r="AU91" s="215">
        <v>0</v>
      </c>
      <c r="AV91" s="64">
        <f t="shared" ref="AV91:BM91" si="264">SUM(AV92:AV95)</f>
        <v>108</v>
      </c>
      <c r="AW91" s="64">
        <f t="shared" si="264"/>
        <v>108</v>
      </c>
      <c r="AX91" s="215">
        <f t="shared" si="243"/>
        <v>0</v>
      </c>
      <c r="AY91" s="64">
        <f t="shared" si="264"/>
        <v>93</v>
      </c>
      <c r="AZ91" s="64">
        <f t="shared" si="264"/>
        <v>93</v>
      </c>
      <c r="BA91" s="215">
        <f t="shared" si="244"/>
        <v>0</v>
      </c>
      <c r="BB91" s="64">
        <f t="shared" si="264"/>
        <v>101</v>
      </c>
      <c r="BC91" s="64">
        <f t="shared" si="264"/>
        <v>101</v>
      </c>
      <c r="BD91" s="215">
        <f t="shared" si="264"/>
        <v>0</v>
      </c>
      <c r="BE91" s="64">
        <f t="shared" si="264"/>
        <v>0</v>
      </c>
      <c r="BF91" s="64">
        <f t="shared" si="264"/>
        <v>0</v>
      </c>
      <c r="BG91" s="215">
        <f t="shared" si="264"/>
        <v>0</v>
      </c>
      <c r="BH91" s="64">
        <f t="shared" si="264"/>
        <v>0</v>
      </c>
      <c r="BI91" s="64">
        <f t="shared" si="264"/>
        <v>0</v>
      </c>
      <c r="BJ91" s="215">
        <f t="shared" si="264"/>
        <v>0</v>
      </c>
      <c r="BK91" s="64">
        <f t="shared" si="264"/>
        <v>0</v>
      </c>
      <c r="BL91" s="64">
        <f t="shared" si="264"/>
        <v>0</v>
      </c>
      <c r="BM91" s="215">
        <f t="shared" si="264"/>
        <v>0</v>
      </c>
      <c r="BN91" s="59">
        <f t="shared" si="220"/>
        <v>533</v>
      </c>
      <c r="BO91" s="59">
        <f t="shared" si="221"/>
        <v>531</v>
      </c>
      <c r="BP91" s="59">
        <f t="shared" si="222"/>
        <v>-2</v>
      </c>
      <c r="BQ91" s="64">
        <f>SUM(BQ92:BQ95)</f>
        <v>0</v>
      </c>
      <c r="BR91" s="64">
        <f>SUM(BR92:BR95)</f>
        <v>0</v>
      </c>
      <c r="BS91" s="215">
        <f t="shared" si="251"/>
        <v>0</v>
      </c>
      <c r="BT91" s="59">
        <f t="shared" si="260"/>
        <v>0</v>
      </c>
      <c r="BU91" s="59">
        <f t="shared" si="260"/>
        <v>0</v>
      </c>
      <c r="BV91" s="59">
        <f t="shared" si="260"/>
        <v>0</v>
      </c>
      <c r="BW91" s="64">
        <f>SUM(BW92:BW95)</f>
        <v>0</v>
      </c>
      <c r="BX91" s="64">
        <f>SUM(BX92:BX95)</f>
        <v>0</v>
      </c>
      <c r="BY91" s="215">
        <f t="shared" ref="BY91:BY110" si="265">SUM(BX91-BW91)</f>
        <v>0</v>
      </c>
      <c r="BZ91" s="64">
        <f>SUM(BZ92:BZ95)</f>
        <v>0</v>
      </c>
      <c r="CA91" s="64">
        <f>SUM(CA92:CA95)</f>
        <v>0</v>
      </c>
      <c r="CB91" s="215">
        <f t="shared" si="252"/>
        <v>0</v>
      </c>
      <c r="CC91" s="59">
        <f t="shared" si="253"/>
        <v>0</v>
      </c>
      <c r="CD91" s="59">
        <f t="shared" si="253"/>
        <v>0</v>
      </c>
      <c r="CE91" s="59">
        <f t="shared" si="253"/>
        <v>0</v>
      </c>
      <c r="CF91" s="59">
        <f t="shared" si="254"/>
        <v>533</v>
      </c>
      <c r="CG91" s="59">
        <f t="shared" si="254"/>
        <v>531</v>
      </c>
      <c r="CH91" s="59">
        <f t="shared" si="254"/>
        <v>-2</v>
      </c>
      <c r="CI91" s="285"/>
      <c r="CJ91" s="322"/>
      <c r="CK91" s="286"/>
      <c r="CL91" s="286"/>
      <c r="CM91" s="287"/>
      <c r="CN91" s="287"/>
      <c r="CO91" s="285"/>
      <c r="CP91" s="286"/>
      <c r="CQ91" s="286"/>
      <c r="CR91" s="286"/>
      <c r="CS91" s="287"/>
      <c r="CT91" s="287"/>
      <c r="CU91" s="285"/>
      <c r="CV91" s="287"/>
      <c r="CW91" s="287"/>
      <c r="CX91" s="285"/>
      <c r="CY91" s="286"/>
      <c r="CZ91" s="286"/>
      <c r="DA91" s="286"/>
      <c r="DB91" s="286"/>
      <c r="DC91" s="286"/>
      <c r="DD91" s="286"/>
      <c r="DE91" s="163"/>
      <c r="DF91" s="154"/>
      <c r="DG91" s="287"/>
      <c r="DH91" s="287"/>
      <c r="DI91" s="285"/>
      <c r="DJ91" s="287"/>
      <c r="DK91" s="287"/>
      <c r="DL91" s="285"/>
      <c r="DM91" s="287"/>
      <c r="DN91" s="287"/>
      <c r="DO91" s="285"/>
      <c r="DP91" s="287"/>
      <c r="DQ91" s="287"/>
      <c r="DR91" s="285"/>
      <c r="DS91" s="287"/>
      <c r="DT91" s="287"/>
      <c r="DU91" s="285"/>
      <c r="DV91" s="287"/>
      <c r="DW91" s="287"/>
      <c r="DX91" s="285"/>
      <c r="DY91" s="287"/>
      <c r="DZ91" s="287"/>
      <c r="EA91" s="285"/>
      <c r="EB91" s="287"/>
      <c r="EC91" s="287"/>
      <c r="ED91" s="285"/>
      <c r="EE91" s="287"/>
      <c r="EF91" s="287"/>
      <c r="EG91" s="285"/>
      <c r="EH91" s="287"/>
      <c r="EI91" s="287"/>
      <c r="EJ91" s="285"/>
      <c r="EK91" s="287"/>
      <c r="EL91" s="287"/>
      <c r="EM91" s="285"/>
      <c r="EN91" s="287"/>
      <c r="EO91" s="287"/>
      <c r="EP91" s="285"/>
      <c r="EQ91" s="287"/>
      <c r="ER91" s="287"/>
      <c r="ES91" s="285"/>
      <c r="ET91" s="287"/>
      <c r="EU91" s="287"/>
      <c r="EV91" s="285"/>
      <c r="EW91" s="287"/>
      <c r="EX91" s="287"/>
      <c r="EY91" s="285"/>
      <c r="EZ91" s="287"/>
      <c r="FA91" s="287"/>
      <c r="FB91" s="285"/>
      <c r="FC91" s="287"/>
      <c r="FD91" s="287"/>
      <c r="FE91" s="285"/>
      <c r="FF91" s="287"/>
      <c r="FG91" s="287"/>
      <c r="FH91" s="285"/>
      <c r="FI91" s="287"/>
      <c r="FJ91" s="287"/>
      <c r="FK91" s="285"/>
      <c r="FL91" s="287"/>
      <c r="FM91" s="287"/>
      <c r="FN91" s="285"/>
      <c r="FO91" s="287"/>
      <c r="FP91" s="287"/>
      <c r="FQ91" s="285"/>
      <c r="FR91" s="286"/>
      <c r="FS91" s="286"/>
      <c r="FT91" s="286"/>
      <c r="FU91" s="287"/>
      <c r="FV91" s="287"/>
      <c r="FW91" s="285"/>
      <c r="FX91" s="286"/>
      <c r="FY91" s="286"/>
      <c r="FZ91" s="286"/>
      <c r="GA91" s="287"/>
      <c r="GB91" s="287"/>
      <c r="GC91" s="285"/>
      <c r="GD91" s="287"/>
      <c r="GE91" s="287"/>
      <c r="GF91" s="285"/>
      <c r="GG91" s="286"/>
      <c r="GH91" s="286"/>
      <c r="GI91" s="286"/>
      <c r="GJ91" s="286"/>
      <c r="GK91" s="286"/>
      <c r="GL91" s="286"/>
      <c r="GM91" s="163"/>
      <c r="GN91" s="154"/>
      <c r="GO91" s="287"/>
      <c r="GP91" s="287"/>
      <c r="GQ91" s="285"/>
      <c r="GR91" s="287"/>
      <c r="GS91" s="287"/>
      <c r="GT91" s="285"/>
      <c r="GU91" s="287"/>
      <c r="GV91" s="287"/>
      <c r="GW91" s="285"/>
      <c r="GX91" s="287"/>
      <c r="GY91" s="287"/>
      <c r="GZ91" s="285"/>
      <c r="HA91" s="287"/>
      <c r="HB91" s="287"/>
      <c r="HC91" s="285"/>
      <c r="HD91" s="287"/>
      <c r="HE91" s="287"/>
      <c r="HF91" s="285"/>
      <c r="HG91" s="287"/>
      <c r="HH91" s="287"/>
      <c r="HI91" s="285"/>
      <c r="HJ91" s="287"/>
      <c r="HK91" s="287"/>
      <c r="HL91" s="285"/>
      <c r="HM91" s="287"/>
      <c r="HN91" s="287"/>
      <c r="HO91" s="285"/>
      <c r="HP91" s="287"/>
      <c r="HQ91" s="287"/>
      <c r="HR91" s="285"/>
      <c r="HS91" s="287"/>
      <c r="HT91" s="287"/>
      <c r="HU91" s="285"/>
      <c r="HV91" s="287"/>
      <c r="HW91" s="287"/>
      <c r="HX91" s="285"/>
      <c r="HY91" s="287"/>
      <c r="HZ91" s="287"/>
      <c r="IA91" s="285"/>
      <c r="IB91" s="287"/>
      <c r="IC91" s="287"/>
      <c r="ID91" s="285"/>
      <c r="IE91" s="287"/>
      <c r="IF91" s="287"/>
      <c r="IG91" s="285"/>
      <c r="IH91" s="287"/>
      <c r="II91" s="287"/>
      <c r="IJ91" s="285"/>
      <c r="IK91" s="287"/>
      <c r="IL91" s="287"/>
      <c r="IM91" s="285"/>
      <c r="IN91" s="287"/>
      <c r="IO91" s="287"/>
      <c r="IP91" s="285"/>
      <c r="IQ91" s="287"/>
      <c r="IR91" s="287"/>
      <c r="IS91" s="285"/>
      <c r="IT91" s="287"/>
      <c r="IU91" s="287"/>
      <c r="IV91" s="285"/>
      <c r="IW91" s="287"/>
      <c r="IX91" s="287"/>
      <c r="IY91" s="285"/>
      <c r="IZ91" s="286"/>
      <c r="JA91" s="286"/>
      <c r="JB91" s="286"/>
      <c r="JC91" s="287"/>
      <c r="JD91" s="287"/>
      <c r="JE91" s="285"/>
      <c r="JF91" s="286"/>
      <c r="JG91" s="286"/>
      <c r="JH91" s="286"/>
      <c r="JI91" s="287"/>
      <c r="JJ91" s="287"/>
      <c r="JK91" s="285"/>
      <c r="JL91" s="287"/>
      <c r="JM91" s="287"/>
      <c r="JN91" s="285"/>
      <c r="JO91" s="286"/>
      <c r="JP91" s="286"/>
      <c r="JQ91" s="286"/>
      <c r="JR91" s="286"/>
      <c r="JS91" s="286"/>
      <c r="JT91" s="286"/>
      <c r="JU91" s="163"/>
      <c r="JV91" s="154"/>
      <c r="JW91" s="287"/>
      <c r="JX91" s="287"/>
      <c r="JY91" s="285"/>
      <c r="JZ91" s="287"/>
      <c r="KA91" s="287"/>
      <c r="KB91" s="285"/>
      <c r="KC91" s="287"/>
      <c r="KD91" s="287"/>
      <c r="KE91" s="285"/>
      <c r="KF91" s="287"/>
      <c r="KG91" s="287"/>
      <c r="KH91" s="285"/>
      <c r="KI91" s="287"/>
      <c r="KJ91" s="287"/>
      <c r="KK91" s="285"/>
      <c r="KL91" s="287"/>
      <c r="KM91" s="287"/>
      <c r="KN91" s="285"/>
      <c r="KO91" s="287"/>
      <c r="KP91" s="287"/>
      <c r="KQ91" s="285"/>
      <c r="KR91" s="287"/>
      <c r="KS91" s="287"/>
      <c r="KT91" s="285"/>
      <c r="KU91" s="287"/>
      <c r="KV91" s="287"/>
      <c r="KW91" s="285"/>
      <c r="KX91" s="287"/>
      <c r="KY91" s="287"/>
      <c r="KZ91" s="285"/>
      <c r="LA91" s="287"/>
      <c r="LB91" s="287"/>
      <c r="LC91" s="285"/>
      <c r="LD91" s="287"/>
      <c r="LE91" s="287"/>
      <c r="LF91" s="285"/>
      <c r="LG91" s="287"/>
      <c r="LH91" s="287"/>
      <c r="LI91" s="285"/>
      <c r="LJ91" s="287"/>
      <c r="LK91" s="287"/>
      <c r="LL91" s="285"/>
      <c r="LM91" s="287"/>
      <c r="LN91" s="287"/>
      <c r="LO91" s="285"/>
      <c r="LP91" s="287"/>
      <c r="LQ91" s="287"/>
      <c r="LR91" s="285"/>
      <c r="LS91" s="287"/>
      <c r="LT91" s="287"/>
      <c r="LU91" s="285"/>
      <c r="LV91" s="287"/>
      <c r="LW91" s="287"/>
      <c r="LX91" s="285"/>
      <c r="LY91" s="287"/>
      <c r="LZ91" s="287"/>
      <c r="MA91" s="285"/>
      <c r="MB91" s="287"/>
      <c r="MC91" s="287"/>
      <c r="MD91" s="285"/>
      <c r="ME91" s="287"/>
      <c r="MF91" s="287"/>
      <c r="MG91" s="285"/>
      <c r="MH91" s="286"/>
      <c r="MI91" s="286"/>
      <c r="MJ91" s="286"/>
      <c r="MK91" s="287"/>
      <c r="ML91" s="287"/>
      <c r="MM91" s="285"/>
      <c r="MN91" s="286"/>
      <c r="MO91" s="286"/>
      <c r="MP91" s="286"/>
      <c r="MQ91" s="287"/>
      <c r="MR91" s="287"/>
      <c r="MS91" s="285"/>
      <c r="MT91" s="287"/>
      <c r="MU91" s="287"/>
      <c r="MV91" s="285"/>
      <c r="MW91" s="286"/>
      <c r="MX91" s="286"/>
      <c r="MY91" s="286"/>
      <c r="MZ91" s="286"/>
      <c r="NA91" s="286"/>
      <c r="NB91" s="286"/>
      <c r="NC91" s="163"/>
      <c r="ND91" s="154"/>
      <c r="NE91" s="287"/>
      <c r="NF91" s="287"/>
      <c r="NG91" s="285"/>
      <c r="NH91" s="287"/>
      <c r="NI91" s="287"/>
      <c r="NJ91" s="285"/>
      <c r="NK91" s="287"/>
      <c r="NL91" s="287"/>
      <c r="NM91" s="285"/>
      <c r="NN91" s="287"/>
      <c r="NO91" s="287"/>
      <c r="NP91" s="285"/>
      <c r="NQ91" s="287"/>
      <c r="NR91" s="287"/>
      <c r="NS91" s="285"/>
      <c r="NT91" s="287"/>
      <c r="NU91" s="287"/>
      <c r="NV91" s="285"/>
      <c r="NW91" s="287"/>
      <c r="NX91" s="287"/>
      <c r="NY91" s="285"/>
      <c r="NZ91" s="287"/>
      <c r="OA91" s="287"/>
      <c r="OB91" s="285"/>
      <c r="OC91" s="287"/>
      <c r="OD91" s="287"/>
      <c r="OE91" s="285"/>
      <c r="OF91" s="287"/>
      <c r="OG91" s="287"/>
      <c r="OH91" s="285"/>
      <c r="OI91" s="287"/>
      <c r="OJ91" s="287"/>
      <c r="OK91" s="285"/>
      <c r="OL91" s="287"/>
      <c r="OM91" s="287"/>
      <c r="ON91" s="285"/>
      <c r="OO91" s="287"/>
      <c r="OP91" s="287"/>
      <c r="OQ91" s="285"/>
      <c r="OR91" s="287"/>
      <c r="OS91" s="287"/>
      <c r="OT91" s="285"/>
      <c r="OU91" s="287"/>
      <c r="OV91" s="287"/>
      <c r="OW91" s="285"/>
      <c r="OX91" s="287"/>
      <c r="OY91" s="287"/>
      <c r="OZ91" s="285"/>
      <c r="PA91" s="287"/>
      <c r="PB91" s="287"/>
      <c r="PC91" s="285"/>
      <c r="PD91" s="287"/>
      <c r="PE91" s="287"/>
      <c r="PF91" s="285"/>
      <c r="PG91" s="287"/>
      <c r="PH91" s="287"/>
      <c r="PI91" s="285"/>
      <c r="PJ91" s="287"/>
      <c r="PK91" s="287"/>
      <c r="PL91" s="285"/>
      <c r="PM91" s="287"/>
      <c r="PN91" s="287"/>
      <c r="PO91" s="285"/>
      <c r="PP91" s="286"/>
      <c r="PQ91" s="286"/>
      <c r="PR91" s="286"/>
      <c r="PS91" s="287"/>
      <c r="PT91" s="287"/>
      <c r="PU91" s="285"/>
      <c r="PV91" s="286"/>
      <c r="PW91" s="286"/>
      <c r="PX91" s="286"/>
      <c r="PY91" s="287"/>
      <c r="PZ91" s="287"/>
      <c r="QA91" s="285"/>
      <c r="QB91" s="287"/>
      <c r="QC91" s="287"/>
      <c r="QD91" s="285"/>
      <c r="QE91" s="286"/>
      <c r="QF91" s="286"/>
      <c r="QG91" s="286"/>
      <c r="QH91" s="286"/>
      <c r="QI91" s="286"/>
      <c r="QJ91" s="286"/>
      <c r="QK91" s="163"/>
      <c r="QL91" s="154"/>
      <c r="QM91" s="287"/>
      <c r="QN91" s="287"/>
      <c r="QO91" s="285"/>
      <c r="QP91" s="287"/>
      <c r="QQ91" s="287"/>
      <c r="QR91" s="285"/>
      <c r="QS91" s="287"/>
      <c r="QT91" s="287"/>
      <c r="QU91" s="285"/>
      <c r="QV91" s="287"/>
      <c r="QW91" s="287"/>
      <c r="QX91" s="285"/>
      <c r="QY91" s="287"/>
      <c r="QZ91" s="287"/>
      <c r="RA91" s="285"/>
      <c r="RB91" s="287"/>
      <c r="RC91" s="287"/>
      <c r="RD91" s="285"/>
      <c r="RE91" s="287"/>
      <c r="RF91" s="287"/>
      <c r="RG91" s="285"/>
      <c r="RH91" s="287"/>
      <c r="RI91" s="287"/>
      <c r="RJ91" s="285"/>
      <c r="RK91" s="287"/>
      <c r="RL91" s="287"/>
      <c r="RM91" s="285"/>
      <c r="RN91" s="287"/>
      <c r="RO91" s="287"/>
      <c r="RP91" s="285"/>
      <c r="RQ91" s="287"/>
      <c r="RR91" s="287"/>
      <c r="RS91" s="285"/>
      <c r="RT91" s="287"/>
      <c r="RU91" s="287"/>
      <c r="RV91" s="285"/>
      <c r="RW91" s="287"/>
      <c r="RX91" s="287"/>
      <c r="RY91" s="285"/>
      <c r="RZ91" s="287"/>
      <c r="SA91" s="287"/>
      <c r="SB91" s="285"/>
      <c r="SC91" s="287"/>
      <c r="SD91" s="287"/>
      <c r="SE91" s="285"/>
      <c r="SF91" s="287"/>
      <c r="SG91" s="287"/>
      <c r="SH91" s="285"/>
      <c r="SI91" s="287"/>
      <c r="SJ91" s="287"/>
      <c r="SK91" s="285"/>
      <c r="SL91" s="287"/>
      <c r="SM91" s="287"/>
      <c r="SN91" s="285"/>
      <c r="SO91" s="287"/>
      <c r="SP91" s="287"/>
      <c r="SQ91" s="285"/>
      <c r="SR91" s="287"/>
      <c r="SS91" s="287"/>
      <c r="ST91" s="285"/>
      <c r="SU91" s="287"/>
      <c r="SV91" s="287"/>
      <c r="SW91" s="285"/>
      <c r="SX91" s="286"/>
      <c r="SY91" s="286"/>
      <c r="SZ91" s="286"/>
      <c r="TA91" s="287"/>
      <c r="TB91" s="287"/>
      <c r="TC91" s="285"/>
      <c r="TD91" s="286"/>
      <c r="TE91" s="286"/>
      <c r="TF91" s="286"/>
      <c r="TG91" s="287"/>
      <c r="TH91" s="287"/>
      <c r="TI91" s="285"/>
      <c r="TJ91" s="287"/>
      <c r="TK91" s="287"/>
      <c r="TL91" s="285"/>
      <c r="TM91" s="286"/>
      <c r="TN91" s="286"/>
      <c r="TO91" s="286"/>
      <c r="TP91" s="286"/>
      <c r="TQ91" s="286"/>
      <c r="TR91" s="286"/>
      <c r="TS91" s="163"/>
      <c r="TT91" s="154"/>
      <c r="TU91" s="287"/>
      <c r="TV91" s="287"/>
      <c r="TW91" s="285"/>
      <c r="TX91" s="287"/>
      <c r="TY91" s="287"/>
      <c r="TZ91" s="285"/>
      <c r="UA91" s="287"/>
      <c r="UB91" s="287"/>
      <c r="UC91" s="285"/>
      <c r="UD91" s="287"/>
      <c r="UE91" s="287"/>
      <c r="UF91" s="285"/>
      <c r="UG91" s="287"/>
      <c r="UH91" s="287"/>
      <c r="UI91" s="285"/>
      <c r="UJ91" s="287"/>
      <c r="UK91" s="287"/>
      <c r="UL91" s="285"/>
      <c r="UM91" s="287"/>
      <c r="UN91" s="287"/>
      <c r="UO91" s="285"/>
      <c r="UP91" s="287"/>
      <c r="UQ91" s="287"/>
      <c r="UR91" s="285"/>
      <c r="US91" s="287"/>
      <c r="UT91" s="287"/>
      <c r="UU91" s="285"/>
      <c r="UV91" s="287"/>
      <c r="UW91" s="287"/>
      <c r="UX91" s="285"/>
      <c r="UY91" s="287"/>
      <c r="UZ91" s="287"/>
      <c r="VA91" s="285"/>
      <c r="VB91" s="287"/>
      <c r="VC91" s="287"/>
      <c r="VD91" s="285"/>
      <c r="VE91" s="287"/>
      <c r="VF91" s="287"/>
      <c r="VG91" s="285"/>
      <c r="VH91" s="287"/>
      <c r="VI91" s="287"/>
      <c r="VJ91" s="285"/>
      <c r="VK91" s="287"/>
      <c r="VL91" s="287"/>
      <c r="VM91" s="285"/>
      <c r="VN91" s="287"/>
      <c r="VO91" s="287"/>
      <c r="VP91" s="285"/>
      <c r="VQ91" s="287"/>
      <c r="VR91" s="287"/>
      <c r="VS91" s="285"/>
      <c r="VT91" s="287"/>
      <c r="VU91" s="287"/>
      <c r="VV91" s="285"/>
      <c r="VW91" s="287"/>
      <c r="VX91" s="287"/>
      <c r="VY91" s="285"/>
      <c r="VZ91" s="287"/>
      <c r="WA91" s="287"/>
      <c r="WB91" s="285"/>
      <c r="WC91" s="287"/>
      <c r="WD91" s="287"/>
      <c r="WE91" s="285"/>
      <c r="WF91" s="286"/>
      <c r="WG91" s="286"/>
      <c r="WH91" s="286"/>
      <c r="WI91" s="287"/>
      <c r="WJ91" s="287"/>
      <c r="WK91" s="285"/>
      <c r="WL91" s="286"/>
      <c r="WM91" s="286"/>
      <c r="WN91" s="286"/>
      <c r="WO91" s="287"/>
      <c r="WP91" s="287"/>
      <c r="WQ91" s="285"/>
      <c r="WR91" s="287"/>
      <c r="WS91" s="287"/>
      <c r="WT91" s="285"/>
      <c r="WU91" s="286"/>
      <c r="WV91" s="286"/>
      <c r="WW91" s="286"/>
      <c r="WX91" s="286"/>
      <c r="WY91" s="286"/>
      <c r="WZ91" s="286"/>
      <c r="XA91" s="163"/>
      <c r="XB91" s="154"/>
      <c r="XC91" s="287"/>
      <c r="XD91" s="287"/>
      <c r="XE91" s="285"/>
      <c r="XF91" s="287"/>
      <c r="XG91" s="287"/>
      <c r="XH91" s="285"/>
      <c r="XI91" s="287"/>
      <c r="XJ91" s="287"/>
      <c r="XK91" s="285"/>
      <c r="XL91" s="287"/>
      <c r="XM91" s="287"/>
      <c r="XN91" s="285"/>
      <c r="XO91" s="287"/>
      <c r="XP91" s="287"/>
      <c r="XQ91" s="285"/>
      <c r="XR91" s="287"/>
      <c r="XS91" s="287"/>
      <c r="XT91" s="285"/>
      <c r="XU91" s="287"/>
      <c r="XV91" s="287"/>
      <c r="XW91" s="285"/>
      <c r="XX91" s="287"/>
      <c r="XY91" s="287"/>
      <c r="XZ91" s="285"/>
      <c r="YA91" s="287"/>
      <c r="YB91" s="287"/>
      <c r="YC91" s="285"/>
      <c r="YD91" s="287"/>
      <c r="YE91" s="287"/>
      <c r="YF91" s="285"/>
      <c r="YG91" s="287"/>
      <c r="YH91" s="287"/>
      <c r="YI91" s="285"/>
      <c r="YJ91" s="287"/>
      <c r="YK91" s="287"/>
      <c r="YL91" s="285"/>
      <c r="YM91" s="287"/>
      <c r="YN91" s="287"/>
      <c r="YO91" s="285"/>
      <c r="YP91" s="287"/>
      <c r="YQ91" s="287"/>
      <c r="YR91" s="285"/>
      <c r="YS91" s="287"/>
      <c r="YT91" s="287"/>
      <c r="YU91" s="285"/>
      <c r="YV91" s="287"/>
      <c r="YW91" s="287"/>
      <c r="YX91" s="285"/>
      <c r="YY91" s="287"/>
      <c r="YZ91" s="287"/>
      <c r="ZA91" s="285"/>
      <c r="ZB91" s="287"/>
      <c r="ZC91" s="287"/>
      <c r="ZD91" s="285"/>
      <c r="ZE91" s="287"/>
      <c r="ZF91" s="287"/>
      <c r="ZG91" s="285"/>
      <c r="ZH91" s="287"/>
      <c r="ZI91" s="287"/>
      <c r="ZJ91" s="285"/>
      <c r="ZK91" s="287"/>
      <c r="ZL91" s="287"/>
      <c r="ZM91" s="285"/>
      <c r="ZN91" s="286"/>
      <c r="ZO91" s="286"/>
      <c r="ZP91" s="286"/>
      <c r="ZQ91" s="287"/>
      <c r="ZR91" s="287"/>
      <c r="ZS91" s="285"/>
      <c r="ZT91" s="286"/>
      <c r="ZU91" s="286"/>
      <c r="ZV91" s="286"/>
      <c r="ZW91" s="287"/>
      <c r="ZX91" s="287"/>
      <c r="ZY91" s="285"/>
      <c r="ZZ91" s="287"/>
      <c r="AAA91" s="287"/>
      <c r="AAB91" s="285"/>
      <c r="AAC91" s="286"/>
      <c r="AAD91" s="286"/>
      <c r="AAE91" s="286"/>
      <c r="AAF91" s="286"/>
      <c r="AAG91" s="286"/>
      <c r="AAH91" s="286"/>
      <c r="AAI91" s="163"/>
      <c r="AAJ91" s="154"/>
      <c r="AAK91" s="287"/>
      <c r="AAL91" s="287"/>
      <c r="AAM91" s="285"/>
      <c r="AAN91" s="287"/>
      <c r="AAO91" s="287"/>
      <c r="AAP91" s="285"/>
      <c r="AAQ91" s="287"/>
      <c r="AAR91" s="287"/>
      <c r="AAS91" s="285"/>
      <c r="AAT91" s="287"/>
      <c r="AAU91" s="287"/>
      <c r="AAV91" s="285"/>
      <c r="AAW91" s="287"/>
      <c r="AAX91" s="287"/>
      <c r="AAY91" s="285"/>
      <c r="AAZ91" s="287"/>
      <c r="ABA91" s="287"/>
      <c r="ABB91" s="285"/>
      <c r="ABC91" s="287"/>
      <c r="ABD91" s="287"/>
      <c r="ABE91" s="285"/>
      <c r="ABF91" s="287"/>
      <c r="ABG91" s="287"/>
      <c r="ABH91" s="285"/>
      <c r="ABI91" s="287"/>
      <c r="ABJ91" s="287"/>
      <c r="ABK91" s="285"/>
      <c r="ABL91" s="287"/>
      <c r="ABM91" s="287"/>
      <c r="ABN91" s="285"/>
      <c r="ABO91" s="287"/>
      <c r="ABP91" s="287"/>
      <c r="ABQ91" s="285"/>
      <c r="ABR91" s="287"/>
      <c r="ABS91" s="287"/>
      <c r="ABT91" s="285"/>
      <c r="ABU91" s="287"/>
      <c r="ABV91" s="287"/>
      <c r="ABW91" s="285"/>
      <c r="ABX91" s="287"/>
      <c r="ABY91" s="287"/>
      <c r="ABZ91" s="285"/>
      <c r="ACA91" s="287"/>
      <c r="ACB91" s="287"/>
      <c r="ACC91" s="285"/>
      <c r="ACD91" s="287"/>
      <c r="ACE91" s="287"/>
      <c r="ACF91" s="285"/>
      <c r="ACG91" s="287"/>
      <c r="ACH91" s="287"/>
      <c r="ACI91" s="285"/>
      <c r="ACJ91" s="287"/>
      <c r="ACK91" s="287"/>
      <c r="ACL91" s="285"/>
      <c r="ACM91" s="287"/>
      <c r="ACN91" s="287"/>
      <c r="ACO91" s="285"/>
      <c r="ACP91" s="287"/>
      <c r="ACQ91" s="287"/>
      <c r="ACR91" s="285"/>
      <c r="ACS91" s="287"/>
      <c r="ACT91" s="287"/>
      <c r="ACU91" s="285"/>
      <c r="ACV91" s="286"/>
      <c r="ACW91" s="286"/>
      <c r="ACX91" s="286"/>
      <c r="ACY91" s="287"/>
      <c r="ACZ91" s="287"/>
      <c r="ADA91" s="285"/>
      <c r="ADB91" s="286"/>
      <c r="ADC91" s="286"/>
      <c r="ADD91" s="286"/>
      <c r="ADE91" s="287"/>
      <c r="ADF91" s="287"/>
      <c r="ADG91" s="285"/>
      <c r="ADH91" s="287"/>
      <c r="ADI91" s="287"/>
      <c r="ADJ91" s="285"/>
      <c r="ADK91" s="286"/>
      <c r="ADL91" s="286"/>
      <c r="ADM91" s="286"/>
      <c r="ADN91" s="286"/>
      <c r="ADO91" s="286"/>
      <c r="ADP91" s="286"/>
      <c r="ADQ91" s="163"/>
      <c r="ADR91" s="154"/>
      <c r="ADS91" s="287"/>
      <c r="ADT91" s="287"/>
      <c r="ADU91" s="285"/>
      <c r="ADV91" s="287"/>
      <c r="ADW91" s="287"/>
      <c r="ADX91" s="285"/>
      <c r="ADY91" s="287"/>
      <c r="ADZ91" s="287"/>
      <c r="AEA91" s="285"/>
      <c r="AEB91" s="287"/>
      <c r="AEC91" s="287"/>
      <c r="AED91" s="285"/>
      <c r="AEE91" s="287"/>
      <c r="AEF91" s="287"/>
      <c r="AEG91" s="285"/>
      <c r="AEH91" s="287"/>
      <c r="AEI91" s="287"/>
      <c r="AEJ91" s="285"/>
      <c r="AEK91" s="287"/>
      <c r="AEL91" s="287"/>
      <c r="AEM91" s="285"/>
      <c r="AEN91" s="287"/>
      <c r="AEO91" s="287"/>
      <c r="AEP91" s="285"/>
      <c r="AEQ91" s="287"/>
      <c r="AER91" s="287"/>
      <c r="AES91" s="285"/>
      <c r="AET91" s="287"/>
      <c r="AEU91" s="287"/>
      <c r="AEV91" s="285"/>
      <c r="AEW91" s="287"/>
      <c r="AEX91" s="287"/>
      <c r="AEY91" s="285"/>
      <c r="AEZ91" s="287"/>
      <c r="AFA91" s="287"/>
      <c r="AFB91" s="285"/>
      <c r="AFC91" s="287"/>
      <c r="AFD91" s="287"/>
      <c r="AFE91" s="285"/>
      <c r="AFF91" s="287"/>
      <c r="AFG91" s="287"/>
      <c r="AFH91" s="285"/>
      <c r="AFI91" s="287"/>
      <c r="AFJ91" s="287"/>
      <c r="AFK91" s="285"/>
      <c r="AFL91" s="287"/>
      <c r="AFM91" s="287"/>
      <c r="AFN91" s="285"/>
      <c r="AFO91" s="287"/>
      <c r="AFP91" s="287"/>
      <c r="AFQ91" s="285"/>
      <c r="AFR91" s="287"/>
      <c r="AFS91" s="287"/>
      <c r="AFT91" s="285"/>
      <c r="AFU91" s="287"/>
      <c r="AFV91" s="287"/>
      <c r="AFW91" s="285"/>
      <c r="AFX91" s="287"/>
      <c r="AFY91" s="287"/>
      <c r="AFZ91" s="285"/>
      <c r="AGA91" s="287"/>
      <c r="AGB91" s="287"/>
      <c r="AGC91" s="285"/>
      <c r="AGD91" s="286"/>
      <c r="AGE91" s="286"/>
      <c r="AGF91" s="286"/>
      <c r="AGG91" s="287"/>
      <c r="AGH91" s="287"/>
      <c r="AGI91" s="285"/>
      <c r="AGJ91" s="286"/>
      <c r="AGK91" s="286"/>
      <c r="AGL91" s="286"/>
      <c r="AGM91" s="287"/>
      <c r="AGN91" s="287"/>
      <c r="AGO91" s="285"/>
      <c r="AGP91" s="287"/>
      <c r="AGQ91" s="287"/>
      <c r="AGR91" s="285"/>
      <c r="AGS91" s="286"/>
      <c r="AGT91" s="286"/>
      <c r="AGU91" s="286"/>
      <c r="AGV91" s="286"/>
      <c r="AGW91" s="286"/>
      <c r="AGX91" s="286"/>
      <c r="AGY91" s="163"/>
      <c r="AGZ91" s="154"/>
      <c r="AHA91" s="287"/>
      <c r="AHB91" s="287"/>
      <c r="AHC91" s="285"/>
      <c r="AHD91" s="287"/>
      <c r="AHE91" s="287"/>
      <c r="AHF91" s="285"/>
      <c r="AHG91" s="287"/>
      <c r="AHH91" s="287"/>
      <c r="AHI91" s="285"/>
      <c r="AHJ91" s="287"/>
      <c r="AHK91" s="287"/>
      <c r="AHL91" s="285"/>
      <c r="AHM91" s="287"/>
      <c r="AHN91" s="287"/>
      <c r="AHO91" s="285"/>
      <c r="AHP91" s="287"/>
      <c r="AHQ91" s="287"/>
      <c r="AHR91" s="285"/>
      <c r="AHS91" s="287"/>
      <c r="AHT91" s="287"/>
      <c r="AHU91" s="285"/>
      <c r="AHV91" s="287"/>
      <c r="AHW91" s="287"/>
      <c r="AHX91" s="285"/>
      <c r="AHY91" s="287"/>
      <c r="AHZ91" s="287"/>
      <c r="AIA91" s="285"/>
      <c r="AIB91" s="287"/>
      <c r="AIC91" s="287"/>
      <c r="AID91" s="285"/>
      <c r="AIE91" s="287"/>
      <c r="AIF91" s="287"/>
      <c r="AIG91" s="285"/>
      <c r="AIH91" s="287"/>
      <c r="AII91" s="287"/>
      <c r="AIJ91" s="285"/>
      <c r="AIK91" s="287"/>
      <c r="AIL91" s="287"/>
      <c r="AIM91" s="285"/>
      <c r="AIN91" s="287"/>
      <c r="AIO91" s="287"/>
      <c r="AIP91" s="285"/>
      <c r="AIQ91" s="287"/>
      <c r="AIR91" s="287"/>
      <c r="AIS91" s="285"/>
      <c r="AIT91" s="287"/>
      <c r="AIU91" s="287"/>
      <c r="AIV91" s="285"/>
      <c r="AIW91" s="287"/>
      <c r="AIX91" s="287"/>
      <c r="AIY91" s="285"/>
      <c r="AIZ91" s="287"/>
      <c r="AJA91" s="287"/>
      <c r="AJB91" s="285"/>
      <c r="AJC91" s="287"/>
      <c r="AJD91" s="287"/>
      <c r="AJE91" s="285"/>
      <c r="AJF91" s="287"/>
      <c r="AJG91" s="287"/>
      <c r="AJH91" s="285"/>
      <c r="AJI91" s="287"/>
      <c r="AJJ91" s="287"/>
      <c r="AJK91" s="285"/>
      <c r="AJL91" s="286"/>
      <c r="AJM91" s="286"/>
      <c r="AJN91" s="286"/>
      <c r="AJO91" s="287"/>
      <c r="AJP91" s="287"/>
      <c r="AJQ91" s="285"/>
      <c r="AJR91" s="286"/>
      <c r="AJS91" s="286"/>
      <c r="AJT91" s="286"/>
      <c r="AJU91" s="287"/>
      <c r="AJV91" s="287"/>
      <c r="AJW91" s="285"/>
      <c r="AJX91" s="287"/>
      <c r="AJY91" s="287"/>
      <c r="AJZ91" s="285"/>
      <c r="AKA91" s="286"/>
      <c r="AKB91" s="286"/>
      <c r="AKC91" s="286"/>
      <c r="AKD91" s="286"/>
      <c r="AKE91" s="286"/>
      <c r="AKF91" s="286"/>
      <c r="AKG91" s="163"/>
      <c r="AKH91" s="154"/>
      <c r="AKI91" s="287"/>
      <c r="AKJ91" s="287"/>
      <c r="AKK91" s="285"/>
      <c r="AKL91" s="287"/>
      <c r="AKM91" s="287"/>
      <c r="AKN91" s="285"/>
      <c r="AKO91" s="287"/>
      <c r="AKP91" s="287"/>
      <c r="AKQ91" s="285"/>
      <c r="AKR91" s="287"/>
      <c r="AKS91" s="287"/>
      <c r="AKT91" s="285"/>
      <c r="AKU91" s="287"/>
      <c r="AKV91" s="287"/>
      <c r="AKW91" s="285"/>
      <c r="AKX91" s="287"/>
      <c r="AKY91" s="287"/>
      <c r="AKZ91" s="285"/>
      <c r="ALA91" s="287"/>
      <c r="ALB91" s="287"/>
      <c r="ALC91" s="285"/>
      <c r="ALD91" s="287"/>
      <c r="ALE91" s="287"/>
      <c r="ALF91" s="285"/>
      <c r="ALG91" s="287"/>
      <c r="ALH91" s="287"/>
      <c r="ALI91" s="285"/>
      <c r="ALJ91" s="287"/>
      <c r="ALK91" s="287"/>
      <c r="ALL91" s="285"/>
      <c r="ALM91" s="287"/>
      <c r="ALN91" s="287"/>
      <c r="ALO91" s="285"/>
      <c r="ALP91" s="287"/>
      <c r="ALQ91" s="287"/>
      <c r="ALR91" s="285"/>
      <c r="ALS91" s="287"/>
      <c r="ALT91" s="287"/>
      <c r="ALU91" s="285"/>
      <c r="ALV91" s="287"/>
      <c r="ALW91" s="287"/>
      <c r="ALX91" s="285"/>
      <c r="ALY91" s="287"/>
      <c r="ALZ91" s="287"/>
      <c r="AMA91" s="285"/>
      <c r="AMB91" s="287"/>
      <c r="AMC91" s="287"/>
      <c r="AMD91" s="285"/>
      <c r="AME91" s="287"/>
      <c r="AMF91" s="287"/>
      <c r="AMG91" s="285"/>
      <c r="AMH91" s="287"/>
      <c r="AMI91" s="287"/>
      <c r="AMJ91" s="285"/>
      <c r="AMK91" s="287"/>
      <c r="AML91" s="287"/>
      <c r="AMM91" s="285"/>
      <c r="AMN91" s="287"/>
      <c r="AMO91" s="287"/>
      <c r="AMP91" s="285"/>
      <c r="AMQ91" s="287"/>
      <c r="AMR91" s="287"/>
      <c r="AMS91" s="285"/>
      <c r="AMT91" s="286"/>
      <c r="AMU91" s="286"/>
      <c r="AMV91" s="286"/>
      <c r="AMW91" s="287"/>
      <c r="AMX91" s="287"/>
      <c r="AMY91" s="285"/>
      <c r="AMZ91" s="286"/>
      <c r="ANA91" s="286"/>
      <c r="ANB91" s="286"/>
      <c r="ANC91" s="287"/>
      <c r="AND91" s="287"/>
      <c r="ANE91" s="285"/>
      <c r="ANF91" s="287"/>
      <c r="ANG91" s="287"/>
      <c r="ANH91" s="285"/>
      <c r="ANI91" s="286"/>
      <c r="ANJ91" s="286"/>
      <c r="ANK91" s="286"/>
      <c r="ANL91" s="286"/>
      <c r="ANM91" s="286"/>
      <c r="ANN91" s="286"/>
      <c r="ANO91" s="163"/>
      <c r="ANP91" s="154"/>
      <c r="ANQ91" s="287"/>
      <c r="ANR91" s="287"/>
      <c r="ANS91" s="285"/>
      <c r="ANT91" s="287"/>
      <c r="ANU91" s="287"/>
      <c r="ANV91" s="285"/>
      <c r="ANW91" s="287"/>
      <c r="ANX91" s="287"/>
      <c r="ANY91" s="285"/>
      <c r="ANZ91" s="287"/>
      <c r="AOA91" s="287"/>
      <c r="AOB91" s="285"/>
      <c r="AOC91" s="287"/>
      <c r="AOD91" s="287"/>
      <c r="AOE91" s="285"/>
      <c r="AOF91" s="287"/>
      <c r="AOG91" s="287"/>
      <c r="AOH91" s="285"/>
      <c r="AOI91" s="287"/>
      <c r="AOJ91" s="287"/>
      <c r="AOK91" s="285"/>
      <c r="AOL91" s="287"/>
      <c r="AOM91" s="287"/>
      <c r="AON91" s="285"/>
      <c r="AOO91" s="287"/>
      <c r="AOP91" s="287"/>
      <c r="AOQ91" s="285"/>
      <c r="AOR91" s="287"/>
      <c r="AOS91" s="287"/>
      <c r="AOT91" s="285"/>
      <c r="AOU91" s="287"/>
      <c r="AOV91" s="287"/>
      <c r="AOW91" s="285"/>
      <c r="AOX91" s="287"/>
      <c r="AOY91" s="287"/>
      <c r="AOZ91" s="285"/>
      <c r="APA91" s="287"/>
      <c r="APB91" s="287"/>
      <c r="APC91" s="285"/>
      <c r="APD91" s="287"/>
      <c r="APE91" s="287"/>
      <c r="APF91" s="285"/>
      <c r="APG91" s="287"/>
      <c r="APH91" s="287"/>
      <c r="API91" s="285"/>
      <c r="APJ91" s="287"/>
      <c r="APK91" s="287"/>
      <c r="APL91" s="285"/>
      <c r="APM91" s="287"/>
      <c r="APN91" s="287"/>
      <c r="APO91" s="285"/>
      <c r="APP91" s="287"/>
      <c r="APQ91" s="287"/>
      <c r="APR91" s="285"/>
      <c r="APS91" s="287"/>
      <c r="APT91" s="287"/>
      <c r="APU91" s="285"/>
      <c r="APV91" s="287"/>
      <c r="APW91" s="287"/>
      <c r="APX91" s="285"/>
      <c r="APY91" s="287"/>
      <c r="APZ91" s="287"/>
      <c r="AQA91" s="285"/>
      <c r="AQB91" s="286"/>
      <c r="AQC91" s="286"/>
      <c r="AQD91" s="286"/>
      <c r="AQE91" s="287"/>
      <c r="AQF91" s="287"/>
      <c r="AQG91" s="285"/>
      <c r="AQH91" s="286"/>
      <c r="AQI91" s="286"/>
      <c r="AQJ91" s="286"/>
      <c r="AQK91" s="287"/>
      <c r="AQL91" s="287"/>
      <c r="AQM91" s="285"/>
      <c r="AQN91" s="287"/>
      <c r="AQO91" s="287"/>
      <c r="AQP91" s="285"/>
      <c r="AQQ91" s="286"/>
      <c r="AQR91" s="286"/>
      <c r="AQS91" s="286"/>
      <c r="AQT91" s="286"/>
      <c r="AQU91" s="286"/>
      <c r="AQV91" s="286"/>
      <c r="AQW91" s="163"/>
      <c r="AQX91" s="154"/>
      <c r="AQY91" s="287"/>
      <c r="AQZ91" s="287"/>
      <c r="ARA91" s="285"/>
      <c r="ARB91" s="287"/>
      <c r="ARC91" s="287"/>
      <c r="ARD91" s="285"/>
      <c r="ARE91" s="287"/>
      <c r="ARF91" s="287"/>
      <c r="ARG91" s="285"/>
      <c r="ARH91" s="287"/>
      <c r="ARI91" s="287"/>
      <c r="ARJ91" s="285"/>
      <c r="ARK91" s="287"/>
      <c r="ARL91" s="287"/>
      <c r="ARM91" s="285"/>
      <c r="ARN91" s="287"/>
      <c r="ARO91" s="287"/>
      <c r="ARP91" s="285"/>
      <c r="ARQ91" s="287"/>
      <c r="ARR91" s="287"/>
      <c r="ARS91" s="285"/>
      <c r="ART91" s="287"/>
      <c r="ARU91" s="287"/>
      <c r="ARV91" s="285"/>
      <c r="ARW91" s="287"/>
      <c r="ARX91" s="287"/>
      <c r="ARY91" s="285"/>
      <c r="ARZ91" s="287"/>
      <c r="ASA91" s="287"/>
      <c r="ASB91" s="285"/>
      <c r="ASC91" s="287"/>
      <c r="ASD91" s="287"/>
      <c r="ASE91" s="285"/>
      <c r="ASF91" s="287"/>
      <c r="ASG91" s="287"/>
      <c r="ASH91" s="285"/>
      <c r="ASI91" s="287"/>
      <c r="ASJ91" s="287"/>
      <c r="ASK91" s="285"/>
      <c r="ASL91" s="287"/>
      <c r="ASM91" s="287"/>
      <c r="ASN91" s="285"/>
      <c r="ASO91" s="287"/>
      <c r="ASP91" s="287"/>
      <c r="ASQ91" s="285"/>
      <c r="ASR91" s="287"/>
      <c r="ASS91" s="287"/>
      <c r="AST91" s="285"/>
      <c r="ASU91" s="287"/>
      <c r="ASV91" s="287"/>
      <c r="ASW91" s="285"/>
      <c r="ASX91" s="287"/>
      <c r="ASY91" s="287"/>
      <c r="ASZ91" s="285"/>
      <c r="ATA91" s="287"/>
      <c r="ATB91" s="287"/>
      <c r="ATC91" s="285"/>
      <c r="ATD91" s="287"/>
      <c r="ATE91" s="287"/>
      <c r="ATF91" s="285"/>
      <c r="ATG91" s="287"/>
      <c r="ATH91" s="287"/>
      <c r="ATI91" s="285"/>
      <c r="ATJ91" s="286"/>
      <c r="ATK91" s="286"/>
      <c r="ATL91" s="286"/>
      <c r="ATM91" s="287"/>
      <c r="ATN91" s="287"/>
      <c r="ATO91" s="285"/>
      <c r="ATP91" s="286"/>
      <c r="ATQ91" s="286"/>
      <c r="ATR91" s="286"/>
      <c r="ATS91" s="287"/>
      <c r="ATT91" s="287"/>
      <c r="ATU91" s="285"/>
      <c r="ATV91" s="287"/>
      <c r="ATW91" s="287"/>
      <c r="ATX91" s="285"/>
      <c r="ATY91" s="286"/>
      <c r="ATZ91" s="286"/>
      <c r="AUA91" s="286"/>
      <c r="AUB91" s="286"/>
      <c r="AUC91" s="286"/>
      <c r="AUD91" s="286"/>
      <c r="AUE91" s="163"/>
      <c r="AUF91" s="154"/>
      <c r="AUG91" s="287"/>
      <c r="AUH91" s="287"/>
      <c r="AUI91" s="285"/>
      <c r="AUJ91" s="287"/>
      <c r="AUK91" s="287"/>
      <c r="AUL91" s="285"/>
      <c r="AUM91" s="287"/>
      <c r="AUN91" s="287"/>
      <c r="AUO91" s="285"/>
      <c r="AUP91" s="287"/>
      <c r="AUQ91" s="287"/>
      <c r="AUR91" s="285"/>
      <c r="AUS91" s="287"/>
      <c r="AUT91" s="287"/>
      <c r="AUU91" s="285"/>
      <c r="AUV91" s="287"/>
      <c r="AUW91" s="287"/>
      <c r="AUX91" s="285"/>
      <c r="AUY91" s="287"/>
      <c r="AUZ91" s="287"/>
      <c r="AVA91" s="285"/>
      <c r="AVB91" s="287"/>
      <c r="AVC91" s="287"/>
      <c r="AVD91" s="285"/>
      <c r="AVE91" s="287"/>
      <c r="AVF91" s="287"/>
      <c r="AVG91" s="285"/>
      <c r="AVH91" s="287"/>
      <c r="AVI91" s="287"/>
      <c r="AVJ91" s="285"/>
      <c r="AVK91" s="287"/>
      <c r="AVL91" s="287"/>
      <c r="AVM91" s="285"/>
      <c r="AVN91" s="287"/>
      <c r="AVO91" s="287"/>
      <c r="AVP91" s="285"/>
      <c r="AVQ91" s="287"/>
      <c r="AVR91" s="287"/>
      <c r="AVS91" s="285"/>
      <c r="AVT91" s="287"/>
      <c r="AVU91" s="287"/>
      <c r="AVV91" s="285"/>
      <c r="AVW91" s="287"/>
      <c r="AVX91" s="287"/>
      <c r="AVY91" s="285"/>
      <c r="AVZ91" s="287"/>
      <c r="AWA91" s="287"/>
      <c r="AWB91" s="285"/>
      <c r="AWC91" s="287"/>
      <c r="AWD91" s="287"/>
      <c r="AWE91" s="285"/>
      <c r="AWF91" s="287"/>
      <c r="AWG91" s="287"/>
      <c r="AWH91" s="285"/>
      <c r="AWI91" s="287"/>
      <c r="AWJ91" s="287"/>
      <c r="AWK91" s="285"/>
      <c r="AWL91" s="287"/>
      <c r="AWM91" s="287"/>
      <c r="AWN91" s="285"/>
      <c r="AWO91" s="287"/>
      <c r="AWP91" s="287"/>
      <c r="AWQ91" s="285"/>
      <c r="AWR91" s="286"/>
      <c r="AWS91" s="286"/>
      <c r="AWT91" s="286"/>
      <c r="AWU91" s="287"/>
      <c r="AWV91" s="287"/>
      <c r="AWW91" s="285"/>
      <c r="AWX91" s="286"/>
      <c r="AWY91" s="286"/>
      <c r="AWZ91" s="286"/>
      <c r="AXA91" s="287"/>
      <c r="AXB91" s="287"/>
      <c r="AXC91" s="285"/>
      <c r="AXD91" s="287"/>
      <c r="AXE91" s="287"/>
      <c r="AXF91" s="285"/>
      <c r="AXG91" s="286"/>
      <c r="AXH91" s="286"/>
      <c r="AXI91" s="286"/>
      <c r="AXJ91" s="286"/>
      <c r="AXK91" s="286"/>
      <c r="AXL91" s="286"/>
      <c r="AXM91" s="163"/>
      <c r="AXN91" s="154"/>
      <c r="AXO91" s="287"/>
      <c r="AXP91" s="287"/>
      <c r="AXQ91" s="285"/>
      <c r="AXR91" s="287"/>
      <c r="AXS91" s="287"/>
      <c r="AXT91" s="285"/>
      <c r="AXU91" s="287"/>
      <c r="AXV91" s="287"/>
      <c r="AXW91" s="285"/>
      <c r="AXX91" s="287"/>
      <c r="AXY91" s="287"/>
      <c r="AXZ91" s="285"/>
      <c r="AYA91" s="287"/>
      <c r="AYB91" s="287"/>
      <c r="AYC91" s="285"/>
      <c r="AYD91" s="287"/>
      <c r="AYE91" s="287"/>
      <c r="AYF91" s="285"/>
      <c r="AYG91" s="287"/>
      <c r="AYH91" s="287"/>
      <c r="AYI91" s="285"/>
      <c r="AYJ91" s="287"/>
      <c r="AYK91" s="287"/>
      <c r="AYL91" s="285"/>
      <c r="AYM91" s="287"/>
      <c r="AYN91" s="287"/>
      <c r="AYO91" s="285"/>
      <c r="AYP91" s="287"/>
      <c r="AYQ91" s="287"/>
      <c r="AYR91" s="285"/>
      <c r="AYS91" s="287"/>
      <c r="AYT91" s="287"/>
      <c r="AYU91" s="285"/>
      <c r="AYV91" s="287"/>
      <c r="AYW91" s="287"/>
      <c r="AYX91" s="285"/>
      <c r="AYY91" s="287"/>
      <c r="AYZ91" s="287"/>
      <c r="AZA91" s="285"/>
      <c r="AZB91" s="287"/>
      <c r="AZC91" s="287"/>
      <c r="AZD91" s="285"/>
      <c r="AZE91" s="287"/>
      <c r="AZF91" s="287"/>
      <c r="AZG91" s="285"/>
      <c r="AZH91" s="287"/>
      <c r="AZI91" s="287"/>
      <c r="AZJ91" s="285"/>
      <c r="AZK91" s="287"/>
      <c r="AZL91" s="287"/>
      <c r="AZM91" s="285"/>
      <c r="AZN91" s="287"/>
      <c r="AZO91" s="287"/>
      <c r="AZP91" s="285"/>
      <c r="AZQ91" s="287"/>
      <c r="AZR91" s="287"/>
      <c r="AZS91" s="285"/>
      <c r="AZT91" s="287"/>
      <c r="AZU91" s="287"/>
      <c r="AZV91" s="285"/>
      <c r="AZW91" s="287"/>
      <c r="AZX91" s="287"/>
      <c r="AZY91" s="285"/>
      <c r="AZZ91" s="286"/>
      <c r="BAA91" s="286"/>
      <c r="BAB91" s="286"/>
      <c r="BAC91" s="287"/>
      <c r="BAD91" s="287"/>
      <c r="BAE91" s="285"/>
      <c r="BAF91" s="286"/>
      <c r="BAG91" s="286"/>
      <c r="BAH91" s="286"/>
      <c r="BAI91" s="287"/>
      <c r="BAJ91" s="287"/>
      <c r="BAK91" s="285"/>
      <c r="BAL91" s="287"/>
      <c r="BAM91" s="287"/>
      <c r="BAN91" s="285"/>
      <c r="BAO91" s="286"/>
      <c r="BAP91" s="286"/>
      <c r="BAQ91" s="286"/>
      <c r="BAR91" s="286"/>
      <c r="BAS91" s="286"/>
      <c r="BAT91" s="286"/>
      <c r="BAU91" s="163"/>
      <c r="BAV91" s="154"/>
      <c r="BAW91" s="287"/>
      <c r="BAX91" s="287"/>
      <c r="BAY91" s="285"/>
      <c r="BAZ91" s="287"/>
      <c r="BBA91" s="287"/>
      <c r="BBB91" s="285"/>
      <c r="BBC91" s="287"/>
      <c r="BBD91" s="287"/>
      <c r="BBE91" s="285"/>
      <c r="BBF91" s="287"/>
      <c r="BBG91" s="287"/>
      <c r="BBH91" s="285"/>
      <c r="BBI91" s="287"/>
      <c r="BBJ91" s="287"/>
      <c r="BBK91" s="285"/>
      <c r="BBL91" s="287"/>
      <c r="BBM91" s="287"/>
      <c r="BBN91" s="285"/>
      <c r="BBO91" s="287"/>
      <c r="BBP91" s="287"/>
      <c r="BBQ91" s="285"/>
      <c r="BBR91" s="287"/>
      <c r="BBS91" s="287"/>
      <c r="BBT91" s="285"/>
      <c r="BBU91" s="287"/>
      <c r="BBV91" s="287"/>
      <c r="BBW91" s="285"/>
      <c r="BBX91" s="287"/>
      <c r="BBY91" s="287"/>
      <c r="BBZ91" s="285"/>
      <c r="BCA91" s="287"/>
      <c r="BCB91" s="287"/>
      <c r="BCC91" s="285"/>
      <c r="BCD91" s="287"/>
      <c r="BCE91" s="287"/>
      <c r="BCF91" s="285"/>
      <c r="BCG91" s="287"/>
      <c r="BCH91" s="287"/>
      <c r="BCI91" s="285"/>
      <c r="BCJ91" s="287"/>
      <c r="BCK91" s="287"/>
      <c r="BCL91" s="285"/>
      <c r="BCM91" s="287"/>
      <c r="BCN91" s="287"/>
      <c r="BCO91" s="285"/>
      <c r="BCP91" s="287"/>
      <c r="BCQ91" s="287"/>
      <c r="BCR91" s="285"/>
      <c r="BCS91" s="287"/>
      <c r="BCT91" s="287"/>
      <c r="BCU91" s="285"/>
      <c r="BCV91" s="287"/>
      <c r="BCW91" s="287"/>
      <c r="BCX91" s="285"/>
      <c r="BCY91" s="287"/>
      <c r="BCZ91" s="287"/>
      <c r="BDA91" s="285"/>
      <c r="BDB91" s="287"/>
      <c r="BDC91" s="287"/>
      <c r="BDD91" s="285"/>
      <c r="BDE91" s="287"/>
      <c r="BDF91" s="287"/>
      <c r="BDG91" s="285"/>
      <c r="BDH91" s="286"/>
      <c r="BDI91" s="286"/>
      <c r="BDJ91" s="286"/>
      <c r="BDK91" s="287"/>
      <c r="BDL91" s="287"/>
      <c r="BDM91" s="285"/>
      <c r="BDN91" s="286"/>
      <c r="BDO91" s="286"/>
      <c r="BDP91" s="286"/>
      <c r="BDQ91" s="287"/>
      <c r="BDR91" s="287"/>
      <c r="BDS91" s="285"/>
      <c r="BDT91" s="287"/>
      <c r="BDU91" s="287"/>
      <c r="BDV91" s="285"/>
      <c r="BDW91" s="286"/>
      <c r="BDX91" s="286"/>
      <c r="BDY91" s="286"/>
      <c r="BDZ91" s="286"/>
      <c r="BEA91" s="286"/>
      <c r="BEB91" s="286"/>
      <c r="BEC91" s="163"/>
      <c r="BED91" s="154"/>
      <c r="BEE91" s="287"/>
      <c r="BEF91" s="287"/>
      <c r="BEG91" s="285"/>
      <c r="BEH91" s="287"/>
      <c r="BEI91" s="287"/>
      <c r="BEJ91" s="285"/>
      <c r="BEK91" s="287"/>
      <c r="BEL91" s="287"/>
      <c r="BEM91" s="285"/>
      <c r="BEN91" s="287"/>
      <c r="BEO91" s="287"/>
      <c r="BEP91" s="285"/>
      <c r="BEQ91" s="287"/>
      <c r="BER91" s="287"/>
      <c r="BES91" s="285"/>
      <c r="BET91" s="287"/>
      <c r="BEU91" s="287"/>
      <c r="BEV91" s="285"/>
      <c r="BEW91" s="287"/>
      <c r="BEX91" s="287"/>
      <c r="BEY91" s="285"/>
      <c r="BEZ91" s="287"/>
      <c r="BFA91" s="287"/>
      <c r="BFB91" s="285"/>
      <c r="BFC91" s="287"/>
      <c r="BFD91" s="287"/>
      <c r="BFE91" s="285"/>
      <c r="BFF91" s="287"/>
      <c r="BFG91" s="287"/>
      <c r="BFH91" s="285"/>
      <c r="BFI91" s="287"/>
      <c r="BFJ91" s="287"/>
      <c r="BFK91" s="285"/>
      <c r="BFL91" s="287"/>
      <c r="BFM91" s="287"/>
      <c r="BFN91" s="285"/>
      <c r="BFO91" s="287"/>
      <c r="BFP91" s="287"/>
      <c r="BFQ91" s="285"/>
      <c r="BFR91" s="287"/>
      <c r="BFS91" s="287"/>
      <c r="BFT91" s="285"/>
      <c r="BFU91" s="287"/>
      <c r="BFV91" s="287"/>
      <c r="BFW91" s="285"/>
      <c r="BFX91" s="287"/>
      <c r="BFY91" s="287"/>
      <c r="BFZ91" s="285"/>
      <c r="BGA91" s="287"/>
      <c r="BGB91" s="287"/>
      <c r="BGC91" s="285"/>
      <c r="BGD91" s="287"/>
      <c r="BGE91" s="287"/>
      <c r="BGF91" s="285"/>
      <c r="BGG91" s="287"/>
      <c r="BGH91" s="287"/>
      <c r="BGI91" s="285"/>
      <c r="BGJ91" s="287"/>
      <c r="BGK91" s="287"/>
      <c r="BGL91" s="285"/>
      <c r="BGM91" s="287"/>
      <c r="BGN91" s="287"/>
      <c r="BGO91" s="285"/>
      <c r="BGP91" s="286"/>
      <c r="BGQ91" s="286"/>
      <c r="BGR91" s="286"/>
      <c r="BGS91" s="287"/>
      <c r="BGT91" s="287"/>
      <c r="BGU91" s="285"/>
      <c r="BGV91" s="286"/>
      <c r="BGW91" s="286"/>
      <c r="BGX91" s="286"/>
      <c r="BGY91" s="287"/>
      <c r="BGZ91" s="287"/>
      <c r="BHA91" s="285"/>
      <c r="BHB91" s="287"/>
      <c r="BHC91" s="287"/>
      <c r="BHD91" s="285"/>
      <c r="BHE91" s="286"/>
      <c r="BHF91" s="286"/>
      <c r="BHG91" s="286"/>
      <c r="BHH91" s="286"/>
      <c r="BHI91" s="286"/>
      <c r="BHJ91" s="286"/>
      <c r="BHK91" s="163"/>
      <c r="BHL91" s="154"/>
      <c r="BHM91" s="287"/>
      <c r="BHN91" s="287"/>
      <c r="BHO91" s="285"/>
      <c r="BHP91" s="287"/>
      <c r="BHQ91" s="287"/>
      <c r="BHR91" s="285"/>
      <c r="BHS91" s="287"/>
      <c r="BHT91" s="287"/>
      <c r="BHU91" s="285"/>
      <c r="BHV91" s="287"/>
      <c r="BHW91" s="287"/>
      <c r="BHX91" s="285"/>
      <c r="BHY91" s="287"/>
      <c r="BHZ91" s="287"/>
      <c r="BIA91" s="285"/>
      <c r="BIB91" s="287"/>
      <c r="BIC91" s="287"/>
      <c r="BID91" s="285"/>
      <c r="BIE91" s="287"/>
      <c r="BIF91" s="287"/>
      <c r="BIG91" s="285"/>
      <c r="BIH91" s="287"/>
      <c r="BII91" s="287"/>
      <c r="BIJ91" s="285"/>
      <c r="BIK91" s="287"/>
      <c r="BIL91" s="287"/>
      <c r="BIM91" s="285"/>
      <c r="BIN91" s="287"/>
      <c r="BIO91" s="287"/>
      <c r="BIP91" s="285"/>
      <c r="BIQ91" s="287"/>
      <c r="BIR91" s="287"/>
      <c r="BIS91" s="285"/>
      <c r="BIT91" s="287"/>
      <c r="BIU91" s="287"/>
      <c r="BIV91" s="285"/>
      <c r="BIW91" s="287"/>
      <c r="BIX91" s="287"/>
      <c r="BIY91" s="285"/>
      <c r="BIZ91" s="287"/>
      <c r="BJA91" s="287"/>
      <c r="BJB91" s="285"/>
      <c r="BJC91" s="287"/>
      <c r="BJD91" s="287"/>
      <c r="BJE91" s="285"/>
      <c r="BJF91" s="287"/>
      <c r="BJG91" s="287"/>
      <c r="BJH91" s="285"/>
      <c r="BJI91" s="287"/>
      <c r="BJJ91" s="287"/>
      <c r="BJK91" s="285"/>
      <c r="BJL91" s="287"/>
      <c r="BJM91" s="287"/>
      <c r="BJN91" s="285"/>
      <c r="BJO91" s="287"/>
      <c r="BJP91" s="287"/>
      <c r="BJQ91" s="285"/>
      <c r="BJR91" s="287"/>
      <c r="BJS91" s="287"/>
      <c r="BJT91" s="285"/>
      <c r="BJU91" s="287"/>
      <c r="BJV91" s="287"/>
      <c r="BJW91" s="285"/>
      <c r="BJX91" s="286"/>
      <c r="BJY91" s="286"/>
      <c r="BJZ91" s="286"/>
      <c r="BKA91" s="287"/>
      <c r="BKB91" s="287"/>
      <c r="BKC91" s="285"/>
      <c r="BKD91" s="286"/>
      <c r="BKE91" s="286"/>
      <c r="BKF91" s="286"/>
      <c r="BKG91" s="287"/>
      <c r="BKH91" s="287"/>
      <c r="BKI91" s="285"/>
      <c r="BKJ91" s="287"/>
      <c r="BKK91" s="287"/>
      <c r="BKL91" s="285"/>
      <c r="BKM91" s="286"/>
      <c r="BKN91" s="286"/>
      <c r="BKO91" s="286"/>
      <c r="BKP91" s="286"/>
      <c r="BKQ91" s="286"/>
      <c r="BKR91" s="286"/>
      <c r="BKS91" s="163"/>
      <c r="BKT91" s="154"/>
      <c r="BKU91" s="287"/>
      <c r="BKV91" s="287"/>
      <c r="BKW91" s="285"/>
      <c r="BKX91" s="287"/>
      <c r="BKY91" s="287"/>
      <c r="BKZ91" s="285"/>
      <c r="BLA91" s="287"/>
      <c r="BLB91" s="287"/>
      <c r="BLC91" s="285"/>
      <c r="BLD91" s="287"/>
      <c r="BLE91" s="287"/>
      <c r="BLF91" s="285"/>
      <c r="BLG91" s="287"/>
      <c r="BLH91" s="287"/>
      <c r="BLI91" s="285"/>
      <c r="BLJ91" s="287"/>
      <c r="BLK91" s="287"/>
      <c r="BLL91" s="285"/>
      <c r="BLM91" s="287"/>
      <c r="BLN91" s="287"/>
      <c r="BLO91" s="285"/>
      <c r="BLP91" s="287"/>
      <c r="BLQ91" s="287"/>
      <c r="BLR91" s="285"/>
      <c r="BLS91" s="287"/>
      <c r="BLT91" s="287"/>
      <c r="BLU91" s="285"/>
      <c r="BLV91" s="287"/>
      <c r="BLW91" s="287"/>
      <c r="BLX91" s="285"/>
      <c r="BLY91" s="287"/>
      <c r="BLZ91" s="287"/>
      <c r="BMA91" s="285"/>
      <c r="BMB91" s="287"/>
      <c r="BMC91" s="287"/>
      <c r="BMD91" s="285"/>
      <c r="BME91" s="287"/>
      <c r="BMF91" s="287"/>
      <c r="BMG91" s="285"/>
      <c r="BMH91" s="287"/>
      <c r="BMI91" s="287"/>
      <c r="BMJ91" s="285"/>
      <c r="BMK91" s="287"/>
      <c r="BML91" s="287"/>
      <c r="BMM91" s="285"/>
      <c r="BMN91" s="287"/>
      <c r="BMO91" s="287"/>
      <c r="BMP91" s="285"/>
      <c r="BMQ91" s="287"/>
      <c r="BMR91" s="287"/>
      <c r="BMS91" s="285"/>
      <c r="BMT91" s="287"/>
      <c r="BMU91" s="287"/>
      <c r="BMV91" s="285"/>
      <c r="BMW91" s="287"/>
      <c r="BMX91" s="287"/>
      <c r="BMY91" s="285"/>
      <c r="BMZ91" s="287"/>
      <c r="BNA91" s="287"/>
      <c r="BNB91" s="285"/>
      <c r="BNC91" s="287"/>
      <c r="BND91" s="287"/>
      <c r="BNE91" s="285"/>
      <c r="BNF91" s="286"/>
      <c r="BNG91" s="286"/>
      <c r="BNH91" s="286"/>
      <c r="BNI91" s="287"/>
      <c r="BNJ91" s="287"/>
      <c r="BNK91" s="285"/>
      <c r="BNL91" s="286"/>
      <c r="BNM91" s="286"/>
      <c r="BNN91" s="286"/>
      <c r="BNO91" s="287"/>
      <c r="BNP91" s="287"/>
      <c r="BNQ91" s="285"/>
      <c r="BNR91" s="287"/>
      <c r="BNS91" s="287"/>
      <c r="BNT91" s="285"/>
      <c r="BNU91" s="286"/>
      <c r="BNV91" s="286"/>
      <c r="BNW91" s="286"/>
      <c r="BNX91" s="286"/>
      <c r="BNY91" s="286"/>
      <c r="BNZ91" s="286"/>
      <c r="BOA91" s="163"/>
      <c r="BOB91" s="154"/>
      <c r="BOC91" s="287"/>
      <c r="BOD91" s="287"/>
      <c r="BOE91" s="285"/>
      <c r="BOF91" s="287"/>
      <c r="BOG91" s="287"/>
      <c r="BOH91" s="285"/>
      <c r="BOI91" s="287"/>
      <c r="BOJ91" s="287"/>
      <c r="BOK91" s="285"/>
      <c r="BOL91" s="287"/>
      <c r="BOM91" s="287"/>
      <c r="BON91" s="285"/>
      <c r="BOO91" s="287"/>
      <c r="BOP91" s="287"/>
      <c r="BOQ91" s="285"/>
      <c r="BOR91" s="287"/>
      <c r="BOS91" s="287"/>
      <c r="BOT91" s="285"/>
      <c r="BOU91" s="287"/>
      <c r="BOV91" s="287"/>
      <c r="BOW91" s="285"/>
      <c r="BOX91" s="287"/>
      <c r="BOY91" s="287"/>
      <c r="BOZ91" s="285"/>
      <c r="BPA91" s="287"/>
      <c r="BPB91" s="287"/>
      <c r="BPC91" s="285"/>
      <c r="BPD91" s="287"/>
      <c r="BPE91" s="287"/>
      <c r="BPF91" s="285"/>
      <c r="BPG91" s="287"/>
      <c r="BPH91" s="287"/>
      <c r="BPI91" s="285"/>
      <c r="BPJ91" s="287"/>
      <c r="BPK91" s="287"/>
      <c r="BPL91" s="285"/>
      <c r="BPM91" s="287"/>
      <c r="BPN91" s="287"/>
      <c r="BPO91" s="285"/>
      <c r="BPP91" s="287"/>
      <c r="BPQ91" s="287"/>
      <c r="BPR91" s="285"/>
      <c r="BPS91" s="287"/>
      <c r="BPT91" s="287"/>
      <c r="BPU91" s="285"/>
      <c r="BPV91" s="287"/>
      <c r="BPW91" s="287"/>
      <c r="BPX91" s="285"/>
      <c r="BPY91" s="287"/>
      <c r="BPZ91" s="287"/>
      <c r="BQA91" s="285"/>
      <c r="BQB91" s="287"/>
      <c r="BQC91" s="287"/>
      <c r="BQD91" s="285"/>
      <c r="BQE91" s="287"/>
      <c r="BQF91" s="287"/>
      <c r="BQG91" s="285"/>
      <c r="BQH91" s="287"/>
      <c r="BQI91" s="287"/>
      <c r="BQJ91" s="285"/>
      <c r="BQK91" s="287"/>
      <c r="BQL91" s="287"/>
      <c r="BQM91" s="285"/>
      <c r="BQN91" s="286"/>
      <c r="BQO91" s="286"/>
      <c r="BQP91" s="286"/>
      <c r="BQQ91" s="287"/>
      <c r="BQR91" s="287"/>
      <c r="BQS91" s="285"/>
      <c r="BQT91" s="286"/>
      <c r="BQU91" s="286"/>
      <c r="BQV91" s="286"/>
      <c r="BQW91" s="287"/>
      <c r="BQX91" s="287"/>
      <c r="BQY91" s="285"/>
      <c r="BQZ91" s="287"/>
      <c r="BRA91" s="287"/>
      <c r="BRB91" s="285"/>
      <c r="BRC91" s="286"/>
      <c r="BRD91" s="286"/>
      <c r="BRE91" s="286"/>
      <c r="BRF91" s="286"/>
      <c r="BRG91" s="286"/>
      <c r="BRH91" s="286"/>
      <c r="BRI91" s="163"/>
      <c r="BRJ91" s="154"/>
      <c r="BRK91" s="287"/>
      <c r="BRL91" s="287"/>
      <c r="BRM91" s="285"/>
      <c r="BRN91" s="287"/>
      <c r="BRO91" s="287"/>
      <c r="BRP91" s="285"/>
      <c r="BRQ91" s="287"/>
      <c r="BRR91" s="287"/>
      <c r="BRS91" s="285"/>
      <c r="BRT91" s="287"/>
      <c r="BRU91" s="287"/>
      <c r="BRV91" s="285"/>
      <c r="BRW91" s="287"/>
      <c r="BRX91" s="287"/>
      <c r="BRY91" s="285"/>
      <c r="BRZ91" s="287"/>
      <c r="BSA91" s="287"/>
      <c r="BSB91" s="285"/>
      <c r="BSC91" s="287"/>
      <c r="BSD91" s="287"/>
      <c r="BSE91" s="285"/>
      <c r="BSF91" s="287"/>
      <c r="BSG91" s="287"/>
      <c r="BSH91" s="285"/>
      <c r="BSI91" s="287"/>
      <c r="BSJ91" s="287"/>
      <c r="BSK91" s="285"/>
      <c r="BSL91" s="287"/>
      <c r="BSM91" s="287"/>
      <c r="BSN91" s="285"/>
      <c r="BSO91" s="287"/>
      <c r="BSP91" s="287"/>
      <c r="BSQ91" s="285"/>
      <c r="BSR91" s="287"/>
      <c r="BSS91" s="287"/>
      <c r="BST91" s="285"/>
      <c r="BSU91" s="287"/>
      <c r="BSV91" s="287"/>
      <c r="BSW91" s="285"/>
      <c r="BSX91" s="287"/>
      <c r="BSY91" s="287"/>
      <c r="BSZ91" s="285"/>
      <c r="BTA91" s="287"/>
      <c r="BTB91" s="287"/>
      <c r="BTC91" s="285"/>
      <c r="BTD91" s="287"/>
      <c r="BTE91" s="287"/>
      <c r="BTF91" s="285"/>
      <c r="BTG91" s="287"/>
      <c r="BTH91" s="287"/>
      <c r="BTI91" s="285"/>
      <c r="BTJ91" s="287"/>
      <c r="BTK91" s="287"/>
      <c r="BTL91" s="285"/>
      <c r="BTM91" s="287"/>
      <c r="BTN91" s="287"/>
      <c r="BTO91" s="285"/>
      <c r="BTP91" s="287"/>
      <c r="BTQ91" s="287"/>
      <c r="BTR91" s="285"/>
      <c r="BTS91" s="287"/>
      <c r="BTT91" s="287"/>
      <c r="BTU91" s="285"/>
      <c r="BTV91" s="286"/>
      <c r="BTW91" s="286"/>
      <c r="BTX91" s="286"/>
      <c r="BTY91" s="287"/>
      <c r="BTZ91" s="287"/>
      <c r="BUA91" s="285"/>
      <c r="BUB91" s="286"/>
      <c r="BUC91" s="286"/>
      <c r="BUD91" s="286"/>
      <c r="BUE91" s="287"/>
      <c r="BUF91" s="287"/>
      <c r="BUG91" s="285"/>
      <c r="BUH91" s="287"/>
      <c r="BUI91" s="287"/>
      <c r="BUJ91" s="285"/>
      <c r="BUK91" s="286"/>
      <c r="BUL91" s="286"/>
      <c r="BUM91" s="286"/>
      <c r="BUN91" s="286"/>
      <c r="BUO91" s="286"/>
      <c r="BUP91" s="286"/>
      <c r="BUQ91" s="163"/>
      <c r="BUR91" s="154"/>
      <c r="BUS91" s="287"/>
      <c r="BUT91" s="287"/>
      <c r="BUU91" s="285"/>
      <c r="BUV91" s="287"/>
      <c r="BUW91" s="287"/>
      <c r="BUX91" s="285"/>
      <c r="BUY91" s="287"/>
      <c r="BUZ91" s="287"/>
      <c r="BVA91" s="285"/>
      <c r="BVB91" s="287"/>
      <c r="BVC91" s="287"/>
      <c r="BVD91" s="285"/>
      <c r="BVE91" s="287"/>
      <c r="BVF91" s="287"/>
      <c r="BVG91" s="285"/>
      <c r="BVH91" s="287"/>
      <c r="BVI91" s="287"/>
      <c r="BVJ91" s="285"/>
      <c r="BVK91" s="287"/>
      <c r="BVL91" s="287"/>
      <c r="BVM91" s="285"/>
      <c r="BVN91" s="287"/>
      <c r="BVO91" s="287"/>
      <c r="BVP91" s="285"/>
      <c r="BVQ91" s="287"/>
      <c r="BVR91" s="287"/>
      <c r="BVS91" s="285"/>
      <c r="BVT91" s="287"/>
      <c r="BVU91" s="287"/>
      <c r="BVV91" s="285"/>
      <c r="BVW91" s="287"/>
      <c r="BVX91" s="287"/>
      <c r="BVY91" s="285"/>
      <c r="BVZ91" s="287"/>
      <c r="BWA91" s="287"/>
      <c r="BWB91" s="285"/>
      <c r="BWC91" s="287"/>
      <c r="BWD91" s="287"/>
      <c r="BWE91" s="285"/>
      <c r="BWF91" s="287"/>
      <c r="BWG91" s="287"/>
      <c r="BWH91" s="285"/>
      <c r="BWI91" s="287"/>
      <c r="BWJ91" s="287"/>
      <c r="BWK91" s="285"/>
      <c r="BWL91" s="287"/>
      <c r="BWM91" s="287"/>
      <c r="BWN91" s="285"/>
      <c r="BWO91" s="287"/>
      <c r="BWP91" s="287"/>
      <c r="BWQ91" s="285"/>
      <c r="BWR91" s="287"/>
      <c r="BWS91" s="287"/>
      <c r="BWT91" s="285"/>
      <c r="BWU91" s="287"/>
      <c r="BWV91" s="287"/>
      <c r="BWW91" s="285"/>
      <c r="BWX91" s="287"/>
      <c r="BWY91" s="287"/>
      <c r="BWZ91" s="285"/>
      <c r="BXA91" s="287"/>
      <c r="BXB91" s="287"/>
      <c r="BXC91" s="285"/>
      <c r="BXD91" s="286"/>
      <c r="BXE91" s="286"/>
      <c r="BXF91" s="286"/>
      <c r="BXG91" s="287"/>
      <c r="BXH91" s="287"/>
      <c r="BXI91" s="285"/>
      <c r="BXJ91" s="286"/>
      <c r="BXK91" s="286"/>
      <c r="BXL91" s="286"/>
      <c r="BXM91" s="287"/>
      <c r="BXN91" s="287"/>
      <c r="BXO91" s="285"/>
      <c r="BXP91" s="287"/>
      <c r="BXQ91" s="287"/>
      <c r="BXR91" s="285"/>
      <c r="BXS91" s="286"/>
      <c r="BXT91" s="286"/>
      <c r="BXU91" s="286"/>
      <c r="BXV91" s="286"/>
      <c r="BXW91" s="286"/>
      <c r="BXX91" s="286"/>
      <c r="BXY91" s="163"/>
      <c r="BXZ91" s="154"/>
      <c r="BYA91" s="287"/>
      <c r="BYB91" s="287"/>
      <c r="BYC91" s="285"/>
      <c r="BYD91" s="287"/>
      <c r="BYE91" s="287"/>
      <c r="BYF91" s="285"/>
      <c r="BYG91" s="287"/>
      <c r="BYH91" s="287"/>
      <c r="BYI91" s="285"/>
      <c r="BYJ91" s="287"/>
      <c r="BYK91" s="287"/>
      <c r="BYL91" s="285"/>
      <c r="BYM91" s="287"/>
      <c r="BYN91" s="287"/>
      <c r="BYO91" s="285"/>
      <c r="BYP91" s="287"/>
      <c r="BYQ91" s="287"/>
      <c r="BYR91" s="285"/>
      <c r="BYS91" s="287"/>
      <c r="BYT91" s="287"/>
      <c r="BYU91" s="285"/>
      <c r="BYV91" s="287"/>
      <c r="BYW91" s="287"/>
      <c r="BYX91" s="285"/>
      <c r="BYY91" s="287"/>
      <c r="BYZ91" s="287"/>
      <c r="BZA91" s="285"/>
      <c r="BZB91" s="287"/>
      <c r="BZC91" s="287"/>
      <c r="BZD91" s="285"/>
      <c r="BZE91" s="287"/>
      <c r="BZF91" s="287"/>
      <c r="BZG91" s="285"/>
      <c r="BZH91" s="287"/>
      <c r="BZI91" s="287"/>
      <c r="BZJ91" s="285"/>
      <c r="BZK91" s="287"/>
      <c r="BZL91" s="287"/>
      <c r="BZM91" s="285"/>
      <c r="BZN91" s="287"/>
      <c r="BZO91" s="287"/>
      <c r="BZP91" s="285"/>
      <c r="BZQ91" s="287"/>
      <c r="BZR91" s="287"/>
      <c r="BZS91" s="285"/>
      <c r="BZT91" s="287"/>
      <c r="BZU91" s="287"/>
      <c r="BZV91" s="285"/>
      <c r="BZW91" s="287"/>
      <c r="BZX91" s="287"/>
      <c r="BZY91" s="285"/>
      <c r="BZZ91" s="287"/>
      <c r="CAA91" s="287"/>
      <c r="CAB91" s="285"/>
      <c r="CAC91" s="287"/>
      <c r="CAD91" s="287"/>
      <c r="CAE91" s="285"/>
      <c r="CAF91" s="287"/>
      <c r="CAG91" s="287"/>
      <c r="CAH91" s="285"/>
      <c r="CAI91" s="287"/>
      <c r="CAJ91" s="287"/>
      <c r="CAK91" s="285"/>
      <c r="CAL91" s="286"/>
      <c r="CAM91" s="286"/>
      <c r="CAN91" s="286"/>
      <c r="CAO91" s="287"/>
      <c r="CAP91" s="287"/>
      <c r="CAQ91" s="285"/>
      <c r="CAR91" s="286"/>
      <c r="CAS91" s="286"/>
      <c r="CAT91" s="286"/>
      <c r="CAU91" s="287"/>
      <c r="CAV91" s="287"/>
      <c r="CAW91" s="285"/>
      <c r="CAX91" s="287"/>
      <c r="CAY91" s="287"/>
      <c r="CAZ91" s="285"/>
      <c r="CBA91" s="286"/>
      <c r="CBB91" s="286"/>
      <c r="CBC91" s="286"/>
      <c r="CBD91" s="286"/>
      <c r="CBE91" s="286"/>
      <c r="CBF91" s="286"/>
      <c r="CBG91" s="163"/>
      <c r="CBH91" s="154"/>
      <c r="CBI91" s="287"/>
      <c r="CBJ91" s="287"/>
      <c r="CBK91" s="285"/>
      <c r="CBL91" s="287"/>
      <c r="CBM91" s="287"/>
      <c r="CBN91" s="285"/>
      <c r="CBO91" s="287"/>
      <c r="CBP91" s="287"/>
      <c r="CBQ91" s="285"/>
      <c r="CBR91" s="287"/>
      <c r="CBS91" s="287"/>
      <c r="CBT91" s="285"/>
      <c r="CBU91" s="287"/>
      <c r="CBV91" s="287"/>
      <c r="CBW91" s="285"/>
      <c r="CBX91" s="287"/>
      <c r="CBY91" s="287"/>
      <c r="CBZ91" s="285"/>
      <c r="CCA91" s="287"/>
      <c r="CCB91" s="287"/>
      <c r="CCC91" s="285"/>
      <c r="CCD91" s="287"/>
      <c r="CCE91" s="287"/>
      <c r="CCF91" s="285"/>
      <c r="CCG91" s="287"/>
      <c r="CCH91" s="287"/>
      <c r="CCI91" s="285"/>
      <c r="CCJ91" s="287"/>
      <c r="CCK91" s="287"/>
      <c r="CCL91" s="285"/>
      <c r="CCM91" s="287"/>
      <c r="CCN91" s="287"/>
      <c r="CCO91" s="285"/>
      <c r="CCP91" s="287"/>
      <c r="CCQ91" s="287"/>
      <c r="CCR91" s="285"/>
      <c r="CCS91" s="287"/>
      <c r="CCT91" s="287"/>
      <c r="CCU91" s="285"/>
      <c r="CCV91" s="287"/>
      <c r="CCW91" s="287"/>
      <c r="CCX91" s="285"/>
      <c r="CCY91" s="287"/>
      <c r="CCZ91" s="287"/>
      <c r="CDA91" s="285"/>
      <c r="CDB91" s="287"/>
      <c r="CDC91" s="287"/>
      <c r="CDD91" s="285"/>
      <c r="CDE91" s="287"/>
      <c r="CDF91" s="287"/>
      <c r="CDG91" s="285"/>
      <c r="CDH91" s="287"/>
      <c r="CDI91" s="287"/>
      <c r="CDJ91" s="285"/>
      <c r="CDK91" s="287"/>
      <c r="CDL91" s="287"/>
      <c r="CDM91" s="285"/>
      <c r="CDN91" s="287"/>
      <c r="CDO91" s="287"/>
      <c r="CDP91" s="285"/>
      <c r="CDQ91" s="287"/>
      <c r="CDR91" s="287"/>
      <c r="CDS91" s="285"/>
      <c r="CDT91" s="286"/>
      <c r="CDU91" s="286"/>
      <c r="CDV91" s="286"/>
      <c r="CDW91" s="287"/>
      <c r="CDX91" s="287"/>
      <c r="CDY91" s="285"/>
      <c r="CDZ91" s="286"/>
      <c r="CEA91" s="286"/>
      <c r="CEB91" s="286"/>
      <c r="CEC91" s="287"/>
      <c r="CED91" s="287"/>
      <c r="CEE91" s="285"/>
      <c r="CEF91" s="287"/>
      <c r="CEG91" s="287"/>
      <c r="CEH91" s="285"/>
      <c r="CEI91" s="286"/>
      <c r="CEJ91" s="286"/>
      <c r="CEK91" s="286"/>
      <c r="CEL91" s="286"/>
      <c r="CEM91" s="286"/>
      <c r="CEN91" s="286"/>
      <c r="CEO91" s="163"/>
      <c r="CEP91" s="154"/>
      <c r="CEQ91" s="287"/>
      <c r="CER91" s="287"/>
      <c r="CES91" s="285"/>
      <c r="CET91" s="287"/>
      <c r="CEU91" s="287"/>
      <c r="CEV91" s="285"/>
      <c r="CEW91" s="287"/>
      <c r="CEX91" s="287"/>
      <c r="CEY91" s="285"/>
      <c r="CEZ91" s="287"/>
      <c r="CFA91" s="287"/>
      <c r="CFB91" s="285"/>
      <c r="CFC91" s="287"/>
      <c r="CFD91" s="287"/>
      <c r="CFE91" s="285"/>
      <c r="CFF91" s="287"/>
      <c r="CFG91" s="287"/>
      <c r="CFH91" s="285"/>
      <c r="CFI91" s="287"/>
      <c r="CFJ91" s="287"/>
      <c r="CFK91" s="285"/>
      <c r="CFL91" s="287"/>
      <c r="CFM91" s="287"/>
      <c r="CFN91" s="285"/>
      <c r="CFO91" s="287"/>
      <c r="CFP91" s="287"/>
      <c r="CFQ91" s="285"/>
      <c r="CFR91" s="287"/>
      <c r="CFS91" s="287"/>
      <c r="CFT91" s="285"/>
      <c r="CFU91" s="287"/>
      <c r="CFV91" s="287"/>
      <c r="CFW91" s="285"/>
      <c r="CFX91" s="287"/>
      <c r="CFY91" s="287"/>
      <c r="CFZ91" s="285"/>
      <c r="CGA91" s="287"/>
      <c r="CGB91" s="287"/>
      <c r="CGC91" s="285"/>
      <c r="CGD91" s="287"/>
      <c r="CGE91" s="287"/>
      <c r="CGF91" s="285"/>
      <c r="CGG91" s="287"/>
      <c r="CGH91" s="287"/>
      <c r="CGI91" s="285"/>
      <c r="CGJ91" s="287"/>
      <c r="CGK91" s="287"/>
      <c r="CGL91" s="285"/>
      <c r="CGM91" s="287"/>
      <c r="CGN91" s="287"/>
      <c r="CGO91" s="285"/>
      <c r="CGP91" s="287"/>
      <c r="CGQ91" s="287"/>
      <c r="CGR91" s="285"/>
      <c r="CGS91" s="287"/>
      <c r="CGT91" s="287"/>
      <c r="CGU91" s="285"/>
      <c r="CGV91" s="287"/>
      <c r="CGW91" s="287"/>
      <c r="CGX91" s="285"/>
      <c r="CGY91" s="287"/>
      <c r="CGZ91" s="287"/>
      <c r="CHA91" s="285"/>
      <c r="CHB91" s="286"/>
      <c r="CHC91" s="286"/>
      <c r="CHD91" s="286"/>
      <c r="CHE91" s="287"/>
      <c r="CHF91" s="287"/>
      <c r="CHG91" s="285"/>
      <c r="CHH91" s="286"/>
      <c r="CHI91" s="286"/>
      <c r="CHJ91" s="286"/>
      <c r="CHK91" s="287"/>
      <c r="CHL91" s="287"/>
      <c r="CHM91" s="285"/>
      <c r="CHN91" s="287"/>
      <c r="CHO91" s="287"/>
      <c r="CHP91" s="285"/>
      <c r="CHQ91" s="286"/>
      <c r="CHR91" s="286"/>
      <c r="CHS91" s="286"/>
      <c r="CHT91" s="286"/>
      <c r="CHU91" s="286"/>
      <c r="CHV91" s="286"/>
      <c r="CHW91" s="163"/>
      <c r="CHX91" s="154"/>
      <c r="CHY91" s="287"/>
      <c r="CHZ91" s="287"/>
      <c r="CIA91" s="285"/>
      <c r="CIB91" s="287"/>
      <c r="CIC91" s="287"/>
      <c r="CID91" s="285"/>
      <c r="CIE91" s="287"/>
      <c r="CIF91" s="287"/>
      <c r="CIG91" s="285"/>
      <c r="CIH91" s="287"/>
      <c r="CII91" s="287"/>
      <c r="CIJ91" s="285"/>
      <c r="CIK91" s="287"/>
      <c r="CIL91" s="287"/>
      <c r="CIM91" s="285"/>
      <c r="CIN91" s="287"/>
      <c r="CIO91" s="287"/>
      <c r="CIP91" s="285"/>
      <c r="CIQ91" s="287"/>
      <c r="CIR91" s="287"/>
      <c r="CIS91" s="285"/>
      <c r="CIT91" s="287"/>
      <c r="CIU91" s="287"/>
      <c r="CIV91" s="285"/>
      <c r="CIW91" s="287"/>
      <c r="CIX91" s="287"/>
      <c r="CIY91" s="285"/>
      <c r="CIZ91" s="287"/>
      <c r="CJA91" s="287"/>
      <c r="CJB91" s="285"/>
      <c r="CJC91" s="287"/>
      <c r="CJD91" s="287"/>
      <c r="CJE91" s="285"/>
      <c r="CJF91" s="287"/>
      <c r="CJG91" s="287"/>
      <c r="CJH91" s="285"/>
      <c r="CJI91" s="287"/>
      <c r="CJJ91" s="287"/>
      <c r="CJK91" s="285"/>
      <c r="CJL91" s="287"/>
      <c r="CJM91" s="287"/>
      <c r="CJN91" s="285"/>
      <c r="CJO91" s="287"/>
      <c r="CJP91" s="287"/>
      <c r="CJQ91" s="285"/>
      <c r="CJR91" s="287"/>
      <c r="CJS91" s="287"/>
      <c r="CJT91" s="285"/>
      <c r="CJU91" s="287"/>
      <c r="CJV91" s="287"/>
      <c r="CJW91" s="285"/>
      <c r="CJX91" s="287"/>
      <c r="CJY91" s="287"/>
      <c r="CJZ91" s="285"/>
      <c r="CKA91" s="287"/>
      <c r="CKB91" s="287"/>
      <c r="CKC91" s="285"/>
      <c r="CKD91" s="287"/>
      <c r="CKE91" s="287"/>
      <c r="CKF91" s="285"/>
      <c r="CKG91" s="287"/>
      <c r="CKH91" s="287"/>
      <c r="CKI91" s="285"/>
      <c r="CKJ91" s="286"/>
      <c r="CKK91" s="286"/>
      <c r="CKL91" s="286"/>
      <c r="CKM91" s="287"/>
      <c r="CKN91" s="287"/>
      <c r="CKO91" s="285"/>
      <c r="CKP91" s="286"/>
      <c r="CKQ91" s="286"/>
      <c r="CKR91" s="286"/>
      <c r="CKS91" s="287"/>
      <c r="CKT91" s="287"/>
      <c r="CKU91" s="285"/>
      <c r="CKV91" s="287"/>
      <c r="CKW91" s="287"/>
      <c r="CKX91" s="285"/>
      <c r="CKY91" s="286"/>
      <c r="CKZ91" s="286"/>
      <c r="CLA91" s="286"/>
      <c r="CLB91" s="286"/>
      <c r="CLC91" s="286"/>
      <c r="CLD91" s="286"/>
      <c r="CLE91" s="163"/>
      <c r="CLF91" s="154"/>
      <c r="CLG91" s="287"/>
      <c r="CLH91" s="287"/>
      <c r="CLI91" s="285"/>
      <c r="CLJ91" s="287"/>
      <c r="CLK91" s="287"/>
      <c r="CLL91" s="285"/>
      <c r="CLM91" s="287"/>
      <c r="CLN91" s="287"/>
      <c r="CLO91" s="285"/>
      <c r="CLP91" s="287"/>
      <c r="CLQ91" s="287"/>
      <c r="CLR91" s="285"/>
      <c r="CLS91" s="287"/>
      <c r="CLT91" s="287"/>
      <c r="CLU91" s="285"/>
      <c r="CLV91" s="287"/>
      <c r="CLW91" s="287"/>
      <c r="CLX91" s="285"/>
      <c r="CLY91" s="287"/>
      <c r="CLZ91" s="287"/>
      <c r="CMA91" s="285"/>
      <c r="CMB91" s="287"/>
      <c r="CMC91" s="287"/>
      <c r="CMD91" s="285"/>
      <c r="CME91" s="287"/>
      <c r="CMF91" s="287"/>
      <c r="CMG91" s="285"/>
      <c r="CMH91" s="287"/>
      <c r="CMI91" s="287"/>
      <c r="CMJ91" s="285"/>
      <c r="CMK91" s="287"/>
      <c r="CML91" s="287"/>
      <c r="CMM91" s="285"/>
      <c r="CMN91" s="287"/>
      <c r="CMO91" s="287"/>
      <c r="CMP91" s="285"/>
      <c r="CMQ91" s="287"/>
      <c r="CMR91" s="287"/>
      <c r="CMS91" s="285"/>
      <c r="CMT91" s="287"/>
      <c r="CMU91" s="287"/>
      <c r="CMV91" s="285"/>
      <c r="CMW91" s="287"/>
      <c r="CMX91" s="287"/>
      <c r="CMY91" s="285"/>
      <c r="CMZ91" s="287"/>
      <c r="CNA91" s="287"/>
      <c r="CNB91" s="285"/>
      <c r="CNC91" s="287"/>
      <c r="CND91" s="287"/>
      <c r="CNE91" s="285"/>
      <c r="CNF91" s="287"/>
      <c r="CNG91" s="287"/>
      <c r="CNH91" s="285"/>
      <c r="CNI91" s="287"/>
      <c r="CNJ91" s="287"/>
      <c r="CNK91" s="285"/>
      <c r="CNL91" s="287"/>
      <c r="CNM91" s="287"/>
      <c r="CNN91" s="285"/>
      <c r="CNO91" s="287"/>
      <c r="CNP91" s="287"/>
      <c r="CNQ91" s="285"/>
      <c r="CNR91" s="286"/>
      <c r="CNS91" s="286"/>
      <c r="CNT91" s="286"/>
      <c r="CNU91" s="287"/>
      <c r="CNV91" s="287"/>
      <c r="CNW91" s="285"/>
      <c r="CNX91" s="286"/>
      <c r="CNY91" s="286"/>
      <c r="CNZ91" s="286"/>
      <c r="COA91" s="287"/>
      <c r="COB91" s="287"/>
      <c r="COC91" s="285"/>
      <c r="COD91" s="287"/>
      <c r="COE91" s="287"/>
      <c r="COF91" s="285"/>
      <c r="COG91" s="286"/>
      <c r="COH91" s="286"/>
      <c r="COI91" s="286"/>
      <c r="COJ91" s="286"/>
      <c r="COK91" s="286"/>
      <c r="COL91" s="286"/>
      <c r="COM91" s="163"/>
      <c r="CON91" s="154"/>
      <c r="COO91" s="287"/>
      <c r="COP91" s="287"/>
      <c r="COQ91" s="285"/>
      <c r="COR91" s="287"/>
      <c r="COS91" s="287"/>
      <c r="COT91" s="285"/>
      <c r="COU91" s="287"/>
      <c r="COV91" s="287"/>
      <c r="COW91" s="285"/>
      <c r="COX91" s="287"/>
      <c r="COY91" s="287"/>
      <c r="COZ91" s="285"/>
      <c r="CPA91" s="287"/>
      <c r="CPB91" s="287"/>
      <c r="CPC91" s="285"/>
      <c r="CPD91" s="287"/>
      <c r="CPE91" s="287"/>
      <c r="CPF91" s="285"/>
      <c r="CPG91" s="287"/>
      <c r="CPH91" s="287"/>
      <c r="CPI91" s="285"/>
      <c r="CPJ91" s="287"/>
      <c r="CPK91" s="287"/>
      <c r="CPL91" s="285"/>
      <c r="CPM91" s="287"/>
      <c r="CPN91" s="287"/>
      <c r="CPO91" s="285"/>
      <c r="CPP91" s="287"/>
      <c r="CPQ91" s="287"/>
      <c r="CPR91" s="285"/>
      <c r="CPS91" s="287"/>
      <c r="CPT91" s="287"/>
      <c r="CPU91" s="285"/>
      <c r="CPV91" s="287"/>
      <c r="CPW91" s="287"/>
      <c r="CPX91" s="285"/>
      <c r="CPY91" s="287"/>
      <c r="CPZ91" s="287"/>
      <c r="CQA91" s="285"/>
      <c r="CQB91" s="287"/>
      <c r="CQC91" s="287"/>
      <c r="CQD91" s="285"/>
      <c r="CQE91" s="287"/>
      <c r="CQF91" s="287"/>
      <c r="CQG91" s="285"/>
      <c r="CQH91" s="287"/>
      <c r="CQI91" s="287"/>
      <c r="CQJ91" s="285"/>
      <c r="CQK91" s="287"/>
      <c r="CQL91" s="287"/>
      <c r="CQM91" s="285"/>
      <c r="CQN91" s="287"/>
      <c r="CQO91" s="287"/>
      <c r="CQP91" s="285"/>
      <c r="CQQ91" s="287"/>
      <c r="CQR91" s="287"/>
      <c r="CQS91" s="285"/>
      <c r="CQT91" s="287"/>
      <c r="CQU91" s="287"/>
      <c r="CQV91" s="285"/>
      <c r="CQW91" s="287"/>
      <c r="CQX91" s="287"/>
      <c r="CQY91" s="285"/>
      <c r="CQZ91" s="286"/>
      <c r="CRA91" s="286"/>
      <c r="CRB91" s="286"/>
      <c r="CRC91" s="287"/>
      <c r="CRD91" s="287"/>
      <c r="CRE91" s="285"/>
      <c r="CRF91" s="286"/>
      <c r="CRG91" s="286"/>
      <c r="CRH91" s="286"/>
      <c r="CRI91" s="287"/>
      <c r="CRJ91" s="287"/>
      <c r="CRK91" s="285"/>
      <c r="CRL91" s="287"/>
      <c r="CRM91" s="287"/>
      <c r="CRN91" s="285"/>
      <c r="CRO91" s="286"/>
      <c r="CRP91" s="286"/>
      <c r="CRQ91" s="286"/>
      <c r="CRR91" s="286"/>
      <c r="CRS91" s="286"/>
      <c r="CRT91" s="286"/>
      <c r="CRU91" s="163"/>
      <c r="CRV91" s="154"/>
      <c r="CRW91" s="287"/>
      <c r="CRX91" s="287"/>
      <c r="CRY91" s="285"/>
      <c r="CRZ91" s="287"/>
      <c r="CSA91" s="287"/>
      <c r="CSB91" s="285"/>
      <c r="CSC91" s="287"/>
      <c r="CSD91" s="287"/>
      <c r="CSE91" s="285"/>
      <c r="CSF91" s="287"/>
      <c r="CSG91" s="287"/>
      <c r="CSH91" s="285"/>
      <c r="CSI91" s="287"/>
      <c r="CSJ91" s="287"/>
      <c r="CSK91" s="285"/>
      <c r="CSL91" s="287"/>
      <c r="CSM91" s="287"/>
      <c r="CSN91" s="285"/>
      <c r="CSO91" s="287"/>
      <c r="CSP91" s="287"/>
      <c r="CSQ91" s="285"/>
      <c r="CSR91" s="287"/>
      <c r="CSS91" s="287"/>
      <c r="CST91" s="285"/>
      <c r="CSU91" s="287"/>
      <c r="CSV91" s="287"/>
      <c r="CSW91" s="285"/>
      <c r="CSX91" s="287"/>
      <c r="CSY91" s="287"/>
      <c r="CSZ91" s="285"/>
      <c r="CTA91" s="287"/>
      <c r="CTB91" s="287"/>
      <c r="CTC91" s="285"/>
      <c r="CTD91" s="287"/>
      <c r="CTE91" s="287"/>
      <c r="CTF91" s="285"/>
      <c r="CTG91" s="287"/>
      <c r="CTH91" s="287"/>
      <c r="CTI91" s="285"/>
      <c r="CTJ91" s="287"/>
      <c r="CTK91" s="287"/>
      <c r="CTL91" s="285"/>
      <c r="CTM91" s="287"/>
      <c r="CTN91" s="287"/>
      <c r="CTO91" s="285"/>
      <c r="CTP91" s="287"/>
      <c r="CTQ91" s="287"/>
      <c r="CTR91" s="285"/>
      <c r="CTS91" s="287"/>
      <c r="CTT91" s="287"/>
      <c r="CTU91" s="285"/>
      <c r="CTV91" s="287"/>
      <c r="CTW91" s="287"/>
      <c r="CTX91" s="285"/>
      <c r="CTY91" s="287"/>
      <c r="CTZ91" s="287"/>
      <c r="CUA91" s="285"/>
      <c r="CUB91" s="287"/>
      <c r="CUC91" s="287"/>
      <c r="CUD91" s="285"/>
      <c r="CUE91" s="287"/>
      <c r="CUF91" s="287"/>
      <c r="CUG91" s="285"/>
      <c r="CUH91" s="286"/>
      <c r="CUI91" s="286"/>
      <c r="CUJ91" s="286"/>
      <c r="CUK91" s="287"/>
      <c r="CUL91" s="287"/>
      <c r="CUM91" s="285"/>
      <c r="CUN91" s="286"/>
      <c r="CUO91" s="286"/>
      <c r="CUP91" s="286"/>
      <c r="CUQ91" s="287"/>
      <c r="CUR91" s="287"/>
      <c r="CUS91" s="285"/>
      <c r="CUT91" s="287"/>
      <c r="CUU91" s="287"/>
      <c r="CUV91" s="285"/>
      <c r="CUW91" s="286"/>
      <c r="CUX91" s="286"/>
      <c r="CUY91" s="286"/>
      <c r="CUZ91" s="286"/>
      <c r="CVA91" s="286"/>
      <c r="CVB91" s="286"/>
      <c r="CVC91" s="163"/>
      <c r="CVD91" s="154"/>
      <c r="CVE91" s="287"/>
      <c r="CVF91" s="287"/>
      <c r="CVG91" s="285"/>
      <c r="CVH91" s="287"/>
      <c r="CVI91" s="287"/>
      <c r="CVJ91" s="285"/>
      <c r="CVK91" s="287"/>
      <c r="CVL91" s="287"/>
      <c r="CVM91" s="285"/>
      <c r="CVN91" s="287"/>
      <c r="CVO91" s="287"/>
      <c r="CVP91" s="285"/>
      <c r="CVQ91" s="287"/>
      <c r="CVR91" s="287"/>
      <c r="CVS91" s="285"/>
      <c r="CVT91" s="287"/>
      <c r="CVU91" s="287"/>
      <c r="CVV91" s="285"/>
      <c r="CVW91" s="287"/>
      <c r="CVX91" s="287"/>
      <c r="CVY91" s="285"/>
      <c r="CVZ91" s="287"/>
      <c r="CWA91" s="287"/>
      <c r="CWB91" s="285"/>
      <c r="CWC91" s="287"/>
      <c r="CWD91" s="287"/>
      <c r="CWE91" s="285"/>
      <c r="CWF91" s="287"/>
      <c r="CWG91" s="287"/>
      <c r="CWH91" s="285"/>
      <c r="CWI91" s="287"/>
      <c r="CWJ91" s="287"/>
      <c r="CWK91" s="285"/>
      <c r="CWL91" s="287"/>
      <c r="CWM91" s="287"/>
      <c r="CWN91" s="285"/>
      <c r="CWO91" s="287"/>
      <c r="CWP91" s="287"/>
      <c r="CWQ91" s="285"/>
      <c r="CWR91" s="287"/>
      <c r="CWS91" s="287"/>
      <c r="CWT91" s="285"/>
      <c r="CWU91" s="287"/>
      <c r="CWV91" s="287"/>
      <c r="CWW91" s="285"/>
      <c r="CWX91" s="287"/>
      <c r="CWY91" s="287"/>
      <c r="CWZ91" s="285"/>
      <c r="CXA91" s="287"/>
      <c r="CXB91" s="287"/>
      <c r="CXC91" s="285"/>
      <c r="CXD91" s="287"/>
      <c r="CXE91" s="287"/>
      <c r="CXF91" s="285"/>
      <c r="CXG91" s="287"/>
      <c r="CXH91" s="287"/>
      <c r="CXI91" s="285"/>
      <c r="CXJ91" s="287"/>
      <c r="CXK91" s="287"/>
      <c r="CXL91" s="285"/>
      <c r="CXM91" s="287"/>
      <c r="CXN91" s="287"/>
      <c r="CXO91" s="285"/>
      <c r="CXP91" s="286"/>
      <c r="CXQ91" s="286"/>
      <c r="CXR91" s="286"/>
      <c r="CXS91" s="287"/>
      <c r="CXT91" s="287"/>
      <c r="CXU91" s="285"/>
      <c r="CXV91" s="286"/>
      <c r="CXW91" s="286"/>
      <c r="CXX91" s="286"/>
      <c r="CXY91" s="287"/>
      <c r="CXZ91" s="287"/>
      <c r="CYA91" s="285"/>
      <c r="CYB91" s="287"/>
      <c r="CYC91" s="287"/>
      <c r="CYD91" s="285"/>
      <c r="CYE91" s="286"/>
      <c r="CYF91" s="286"/>
      <c r="CYG91" s="286"/>
      <c r="CYH91" s="286"/>
      <c r="CYI91" s="286"/>
      <c r="CYJ91" s="286"/>
      <c r="CYK91" s="163"/>
      <c r="CYL91" s="154"/>
      <c r="CYM91" s="287"/>
      <c r="CYN91" s="287"/>
      <c r="CYO91" s="285"/>
      <c r="CYP91" s="287"/>
      <c r="CYQ91" s="287"/>
      <c r="CYR91" s="285"/>
      <c r="CYS91" s="287"/>
      <c r="CYT91" s="287"/>
      <c r="CYU91" s="285"/>
      <c r="CYV91" s="287"/>
      <c r="CYW91" s="287"/>
      <c r="CYX91" s="285"/>
      <c r="CYY91" s="287"/>
      <c r="CYZ91" s="287"/>
      <c r="CZA91" s="285"/>
      <c r="CZB91" s="287"/>
      <c r="CZC91" s="287"/>
      <c r="CZD91" s="285"/>
      <c r="CZE91" s="287"/>
      <c r="CZF91" s="287"/>
      <c r="CZG91" s="285"/>
      <c r="CZH91" s="287"/>
      <c r="CZI91" s="287"/>
      <c r="CZJ91" s="285"/>
      <c r="CZK91" s="287"/>
      <c r="CZL91" s="287"/>
      <c r="CZM91" s="285"/>
      <c r="CZN91" s="287"/>
      <c r="CZO91" s="287"/>
      <c r="CZP91" s="285"/>
      <c r="CZQ91" s="287"/>
      <c r="CZR91" s="287"/>
      <c r="CZS91" s="285"/>
      <c r="CZT91" s="287"/>
      <c r="CZU91" s="287"/>
      <c r="CZV91" s="285"/>
      <c r="CZW91" s="287"/>
      <c r="CZX91" s="287"/>
      <c r="CZY91" s="285"/>
      <c r="CZZ91" s="287"/>
      <c r="DAA91" s="287"/>
      <c r="DAB91" s="285"/>
      <c r="DAC91" s="287"/>
      <c r="DAD91" s="287"/>
      <c r="DAE91" s="285"/>
      <c r="DAF91" s="287"/>
      <c r="DAG91" s="287"/>
      <c r="DAH91" s="285"/>
      <c r="DAI91" s="287"/>
      <c r="DAJ91" s="287"/>
      <c r="DAK91" s="285"/>
      <c r="DAL91" s="287"/>
      <c r="DAM91" s="287"/>
      <c r="DAN91" s="285"/>
      <c r="DAO91" s="287"/>
      <c r="DAP91" s="287"/>
      <c r="DAQ91" s="285"/>
      <c r="DAR91" s="287"/>
      <c r="DAS91" s="287"/>
      <c r="DAT91" s="285"/>
      <c r="DAU91" s="287"/>
      <c r="DAV91" s="287"/>
      <c r="DAW91" s="285"/>
      <c r="DAX91" s="286"/>
      <c r="DAY91" s="286"/>
      <c r="DAZ91" s="286"/>
      <c r="DBA91" s="287"/>
      <c r="DBB91" s="287"/>
      <c r="DBC91" s="285"/>
      <c r="DBD91" s="286"/>
      <c r="DBE91" s="286"/>
      <c r="DBF91" s="286"/>
      <c r="DBG91" s="287"/>
      <c r="DBH91" s="287"/>
      <c r="DBI91" s="285"/>
      <c r="DBJ91" s="287"/>
      <c r="DBK91" s="287"/>
      <c r="DBL91" s="285"/>
      <c r="DBM91" s="286"/>
      <c r="DBN91" s="286"/>
      <c r="DBO91" s="286"/>
      <c r="DBP91" s="286"/>
      <c r="DBQ91" s="286"/>
      <c r="DBR91" s="286"/>
      <c r="DBS91" s="163"/>
      <c r="DBT91" s="154"/>
      <c r="DBU91" s="287"/>
      <c r="DBV91" s="287"/>
      <c r="DBW91" s="285"/>
      <c r="DBX91" s="287"/>
      <c r="DBY91" s="287"/>
      <c r="DBZ91" s="285"/>
      <c r="DCA91" s="287"/>
      <c r="DCB91" s="287"/>
      <c r="DCC91" s="285"/>
      <c r="DCD91" s="287"/>
      <c r="DCE91" s="287"/>
      <c r="DCF91" s="285"/>
      <c r="DCG91" s="287"/>
      <c r="DCH91" s="287"/>
      <c r="DCI91" s="285"/>
      <c r="DCJ91" s="287"/>
      <c r="DCK91" s="287"/>
      <c r="DCL91" s="285"/>
      <c r="DCM91" s="287"/>
      <c r="DCN91" s="287"/>
      <c r="DCO91" s="285"/>
      <c r="DCP91" s="287"/>
      <c r="DCQ91" s="287"/>
      <c r="DCR91" s="285"/>
      <c r="DCS91" s="287"/>
      <c r="DCT91" s="287"/>
      <c r="DCU91" s="285"/>
      <c r="DCV91" s="287"/>
      <c r="DCW91" s="287"/>
      <c r="DCX91" s="285"/>
      <c r="DCY91" s="287"/>
      <c r="DCZ91" s="287"/>
      <c r="DDA91" s="285"/>
      <c r="DDB91" s="287"/>
      <c r="DDC91" s="287"/>
      <c r="DDD91" s="285"/>
      <c r="DDE91" s="287"/>
      <c r="DDF91" s="287"/>
      <c r="DDG91" s="285"/>
      <c r="DDH91" s="287"/>
      <c r="DDI91" s="287"/>
      <c r="DDJ91" s="285"/>
      <c r="DDK91" s="287"/>
      <c r="DDL91" s="287"/>
      <c r="DDM91" s="285"/>
      <c r="DDN91" s="287"/>
      <c r="DDO91" s="287"/>
      <c r="DDP91" s="285"/>
      <c r="DDQ91" s="287"/>
      <c r="DDR91" s="287"/>
      <c r="DDS91" s="285"/>
      <c r="DDT91" s="287"/>
      <c r="DDU91" s="287"/>
      <c r="DDV91" s="285"/>
      <c r="DDW91" s="287"/>
      <c r="DDX91" s="287"/>
      <c r="DDY91" s="285"/>
      <c r="DDZ91" s="287"/>
      <c r="DEA91" s="287"/>
      <c r="DEB91" s="285"/>
      <c r="DEC91" s="287"/>
      <c r="DED91" s="287"/>
      <c r="DEE91" s="285"/>
      <c r="DEF91" s="286"/>
      <c r="DEG91" s="286"/>
      <c r="DEH91" s="286"/>
      <c r="DEI91" s="287"/>
      <c r="DEJ91" s="287"/>
      <c r="DEK91" s="285"/>
      <c r="DEL91" s="286"/>
      <c r="DEM91" s="286"/>
      <c r="DEN91" s="286"/>
      <c r="DEO91" s="287"/>
      <c r="DEP91" s="287"/>
      <c r="DEQ91" s="285"/>
      <c r="DER91" s="287"/>
      <c r="DES91" s="287"/>
      <c r="DET91" s="285"/>
      <c r="DEU91" s="286"/>
      <c r="DEV91" s="286"/>
      <c r="DEW91" s="286"/>
      <c r="DEX91" s="286"/>
      <c r="DEY91" s="286"/>
      <c r="DEZ91" s="286"/>
      <c r="DFA91" s="163"/>
      <c r="DFB91" s="154"/>
      <c r="DFC91" s="287"/>
      <c r="DFD91" s="287"/>
      <c r="DFE91" s="285"/>
      <c r="DFF91" s="287"/>
      <c r="DFG91" s="287"/>
      <c r="DFH91" s="285"/>
      <c r="DFI91" s="287"/>
      <c r="DFJ91" s="287"/>
      <c r="DFK91" s="285"/>
      <c r="DFL91" s="287"/>
      <c r="DFM91" s="287"/>
      <c r="DFN91" s="285"/>
      <c r="DFO91" s="287"/>
      <c r="DFP91" s="287"/>
      <c r="DFQ91" s="285"/>
      <c r="DFR91" s="287"/>
      <c r="DFS91" s="287"/>
      <c r="DFT91" s="285"/>
      <c r="DFU91" s="287"/>
      <c r="DFV91" s="287"/>
      <c r="DFW91" s="285"/>
      <c r="DFX91" s="287"/>
      <c r="DFY91" s="287"/>
      <c r="DFZ91" s="285"/>
      <c r="DGA91" s="287"/>
      <c r="DGB91" s="287"/>
      <c r="DGC91" s="285"/>
      <c r="DGD91" s="287"/>
      <c r="DGE91" s="287"/>
      <c r="DGF91" s="285"/>
      <c r="DGG91" s="287"/>
      <c r="DGH91" s="287"/>
      <c r="DGI91" s="285"/>
      <c r="DGJ91" s="287"/>
      <c r="DGK91" s="287"/>
      <c r="DGL91" s="285"/>
      <c r="DGM91" s="287"/>
      <c r="DGN91" s="287"/>
      <c r="DGO91" s="285"/>
      <c r="DGP91" s="287"/>
      <c r="DGQ91" s="287"/>
      <c r="DGR91" s="285"/>
      <c r="DGS91" s="287"/>
      <c r="DGT91" s="287"/>
      <c r="DGU91" s="285"/>
      <c r="DGV91" s="287"/>
      <c r="DGW91" s="287"/>
      <c r="DGX91" s="285"/>
      <c r="DGY91" s="287"/>
      <c r="DGZ91" s="287"/>
      <c r="DHA91" s="285"/>
      <c r="DHB91" s="287"/>
      <c r="DHC91" s="287"/>
      <c r="DHD91" s="285"/>
      <c r="DHE91" s="287"/>
      <c r="DHF91" s="287"/>
      <c r="DHG91" s="285"/>
      <c r="DHH91" s="287"/>
      <c r="DHI91" s="287"/>
      <c r="DHJ91" s="285"/>
      <c r="DHK91" s="287"/>
      <c r="DHL91" s="287"/>
      <c r="DHM91" s="285"/>
      <c r="DHN91" s="286"/>
      <c r="DHO91" s="286"/>
      <c r="DHP91" s="286"/>
      <c r="DHQ91" s="287"/>
      <c r="DHR91" s="287"/>
      <c r="DHS91" s="285"/>
      <c r="DHT91" s="286"/>
      <c r="DHU91" s="286"/>
      <c r="DHV91" s="286"/>
      <c r="DHW91" s="287"/>
      <c r="DHX91" s="287"/>
      <c r="DHY91" s="285"/>
      <c r="DHZ91" s="287"/>
      <c r="DIA91" s="287"/>
      <c r="DIB91" s="285"/>
      <c r="DIC91" s="286"/>
      <c r="DID91" s="286"/>
      <c r="DIE91" s="286"/>
      <c r="DIF91" s="286"/>
      <c r="DIG91" s="286"/>
      <c r="DIH91" s="286"/>
      <c r="DII91" s="163"/>
      <c r="DIJ91" s="154"/>
      <c r="DIK91" s="287"/>
      <c r="DIL91" s="287"/>
      <c r="DIM91" s="285"/>
      <c r="DIN91" s="287"/>
      <c r="DIO91" s="287"/>
      <c r="DIP91" s="285"/>
      <c r="DIQ91" s="287"/>
      <c r="DIR91" s="287"/>
      <c r="DIS91" s="285"/>
      <c r="DIT91" s="287"/>
      <c r="DIU91" s="287"/>
      <c r="DIV91" s="285"/>
      <c r="DIW91" s="287"/>
      <c r="DIX91" s="287"/>
      <c r="DIY91" s="285"/>
      <c r="DIZ91" s="287"/>
      <c r="DJA91" s="287"/>
      <c r="DJB91" s="285"/>
      <c r="DJC91" s="287"/>
      <c r="DJD91" s="287"/>
      <c r="DJE91" s="285"/>
      <c r="DJF91" s="287"/>
      <c r="DJG91" s="287"/>
      <c r="DJH91" s="285"/>
      <c r="DJI91" s="287"/>
      <c r="DJJ91" s="287"/>
      <c r="DJK91" s="285"/>
      <c r="DJL91" s="287"/>
      <c r="DJM91" s="287"/>
      <c r="DJN91" s="285"/>
      <c r="DJO91" s="287"/>
      <c r="DJP91" s="287"/>
      <c r="DJQ91" s="285"/>
      <c r="DJR91" s="287"/>
      <c r="DJS91" s="287"/>
      <c r="DJT91" s="285"/>
      <c r="DJU91" s="287"/>
      <c r="DJV91" s="287"/>
      <c r="DJW91" s="285"/>
      <c r="DJX91" s="287"/>
      <c r="DJY91" s="287"/>
      <c r="DJZ91" s="285"/>
      <c r="DKA91" s="287"/>
      <c r="DKB91" s="287"/>
      <c r="DKC91" s="285"/>
      <c r="DKD91" s="287"/>
      <c r="DKE91" s="287"/>
      <c r="DKF91" s="285"/>
      <c r="DKG91" s="287"/>
      <c r="DKH91" s="287"/>
      <c r="DKI91" s="285"/>
      <c r="DKJ91" s="287"/>
      <c r="DKK91" s="287"/>
      <c r="DKL91" s="285"/>
      <c r="DKM91" s="287"/>
      <c r="DKN91" s="287"/>
      <c r="DKO91" s="285"/>
      <c r="DKP91" s="287"/>
      <c r="DKQ91" s="287"/>
      <c r="DKR91" s="285"/>
      <c r="DKS91" s="287"/>
      <c r="DKT91" s="287"/>
      <c r="DKU91" s="285"/>
      <c r="DKV91" s="286"/>
      <c r="DKW91" s="286"/>
      <c r="DKX91" s="286"/>
      <c r="DKY91" s="287"/>
      <c r="DKZ91" s="287"/>
      <c r="DLA91" s="285"/>
      <c r="DLB91" s="286"/>
      <c r="DLC91" s="286"/>
      <c r="DLD91" s="286"/>
      <c r="DLE91" s="287"/>
      <c r="DLF91" s="287"/>
      <c r="DLG91" s="285"/>
      <c r="DLH91" s="287"/>
      <c r="DLI91" s="287"/>
      <c r="DLJ91" s="285"/>
      <c r="DLK91" s="286"/>
      <c r="DLL91" s="286"/>
      <c r="DLM91" s="286"/>
      <c r="DLN91" s="286"/>
      <c r="DLO91" s="286"/>
      <c r="DLP91" s="286"/>
      <c r="DLQ91" s="163"/>
      <c r="DLR91" s="154"/>
      <c r="DLS91" s="287"/>
      <c r="DLT91" s="287"/>
      <c r="DLU91" s="285"/>
      <c r="DLV91" s="287"/>
      <c r="DLW91" s="287"/>
      <c r="DLX91" s="285"/>
      <c r="DLY91" s="287"/>
      <c r="DLZ91" s="287"/>
      <c r="DMA91" s="285"/>
      <c r="DMB91" s="287"/>
      <c r="DMC91" s="287"/>
      <c r="DMD91" s="285"/>
      <c r="DME91" s="287"/>
      <c r="DMF91" s="287"/>
      <c r="DMG91" s="285"/>
      <c r="DMH91" s="287"/>
      <c r="DMI91" s="287"/>
      <c r="DMJ91" s="285"/>
      <c r="DMK91" s="287"/>
      <c r="DML91" s="287"/>
      <c r="DMM91" s="285"/>
      <c r="DMN91" s="287"/>
      <c r="DMO91" s="287"/>
      <c r="DMP91" s="285"/>
      <c r="DMQ91" s="287"/>
      <c r="DMR91" s="287"/>
      <c r="DMS91" s="285"/>
      <c r="DMT91" s="287"/>
      <c r="DMU91" s="287"/>
      <c r="DMV91" s="285"/>
      <c r="DMW91" s="287"/>
      <c r="DMX91" s="287"/>
      <c r="DMY91" s="285"/>
      <c r="DMZ91" s="287"/>
      <c r="DNA91" s="287"/>
      <c r="DNB91" s="285"/>
      <c r="DNC91" s="287"/>
      <c r="DND91" s="287"/>
      <c r="DNE91" s="285"/>
      <c r="DNF91" s="287"/>
      <c r="DNG91" s="287"/>
      <c r="DNH91" s="285"/>
      <c r="DNI91" s="287"/>
      <c r="DNJ91" s="287"/>
      <c r="DNK91" s="285"/>
      <c r="DNL91" s="287"/>
      <c r="DNM91" s="287"/>
      <c r="DNN91" s="285"/>
      <c r="DNO91" s="287"/>
      <c r="DNP91" s="287"/>
      <c r="DNQ91" s="285"/>
      <c r="DNR91" s="287"/>
      <c r="DNS91" s="287"/>
      <c r="DNT91" s="285"/>
      <c r="DNU91" s="287"/>
      <c r="DNV91" s="287"/>
      <c r="DNW91" s="285"/>
      <c r="DNX91" s="287"/>
      <c r="DNY91" s="287"/>
      <c r="DNZ91" s="285"/>
      <c r="DOA91" s="287"/>
      <c r="DOB91" s="287"/>
      <c r="DOC91" s="285"/>
      <c r="DOD91" s="286"/>
      <c r="DOE91" s="286"/>
      <c r="DOF91" s="286"/>
      <c r="DOG91" s="287"/>
      <c r="DOH91" s="287"/>
      <c r="DOI91" s="285"/>
      <c r="DOJ91" s="286"/>
      <c r="DOK91" s="286"/>
      <c r="DOL91" s="286"/>
      <c r="DOM91" s="287"/>
      <c r="DON91" s="287"/>
      <c r="DOO91" s="285"/>
      <c r="DOP91" s="287"/>
      <c r="DOQ91" s="287"/>
      <c r="DOR91" s="285"/>
      <c r="DOS91" s="286"/>
      <c r="DOT91" s="286"/>
      <c r="DOU91" s="286"/>
      <c r="DOV91" s="286"/>
      <c r="DOW91" s="286"/>
      <c r="DOX91" s="286"/>
      <c r="DOY91" s="163"/>
      <c r="DOZ91" s="154"/>
      <c r="DPA91" s="287"/>
      <c r="DPB91" s="287"/>
      <c r="DPC91" s="285"/>
      <c r="DPD91" s="287"/>
      <c r="DPE91" s="287"/>
      <c r="DPF91" s="285"/>
      <c r="DPG91" s="287"/>
      <c r="DPH91" s="287"/>
      <c r="DPI91" s="285"/>
      <c r="DPJ91" s="287"/>
      <c r="DPK91" s="287"/>
      <c r="DPL91" s="285"/>
      <c r="DPM91" s="287"/>
      <c r="DPN91" s="287"/>
      <c r="DPO91" s="285"/>
      <c r="DPP91" s="287"/>
      <c r="DPQ91" s="287"/>
      <c r="DPR91" s="285"/>
      <c r="DPS91" s="287"/>
      <c r="DPT91" s="287"/>
      <c r="DPU91" s="285"/>
      <c r="DPV91" s="287"/>
      <c r="DPW91" s="287"/>
      <c r="DPX91" s="285"/>
      <c r="DPY91" s="287"/>
      <c r="DPZ91" s="287"/>
      <c r="DQA91" s="285"/>
      <c r="DQB91" s="287"/>
      <c r="DQC91" s="287"/>
      <c r="DQD91" s="285"/>
      <c r="DQE91" s="287"/>
      <c r="DQF91" s="287"/>
      <c r="DQG91" s="285"/>
      <c r="DQH91" s="287"/>
      <c r="DQI91" s="287"/>
      <c r="DQJ91" s="285"/>
      <c r="DQK91" s="287"/>
      <c r="DQL91" s="287"/>
      <c r="DQM91" s="285"/>
      <c r="DQN91" s="287"/>
      <c r="DQO91" s="287"/>
      <c r="DQP91" s="285"/>
      <c r="DQQ91" s="287"/>
      <c r="DQR91" s="287"/>
      <c r="DQS91" s="285"/>
      <c r="DQT91" s="287"/>
      <c r="DQU91" s="287"/>
      <c r="DQV91" s="285"/>
      <c r="DQW91" s="287"/>
      <c r="DQX91" s="287"/>
      <c r="DQY91" s="285"/>
      <c r="DQZ91" s="287"/>
      <c r="DRA91" s="287"/>
      <c r="DRB91" s="285"/>
      <c r="DRC91" s="287"/>
      <c r="DRD91" s="287"/>
      <c r="DRE91" s="285"/>
      <c r="DRF91" s="287"/>
      <c r="DRG91" s="287"/>
      <c r="DRH91" s="285"/>
      <c r="DRI91" s="287"/>
      <c r="DRJ91" s="287"/>
      <c r="DRK91" s="285"/>
      <c r="DRL91" s="286"/>
      <c r="DRM91" s="286"/>
      <c r="DRN91" s="286"/>
      <c r="DRO91" s="287"/>
      <c r="DRP91" s="287"/>
      <c r="DRQ91" s="285"/>
      <c r="DRR91" s="286"/>
      <c r="DRS91" s="286"/>
      <c r="DRT91" s="286"/>
      <c r="DRU91" s="287"/>
      <c r="DRV91" s="287"/>
      <c r="DRW91" s="285"/>
      <c r="DRX91" s="287"/>
      <c r="DRY91" s="287"/>
      <c r="DRZ91" s="285"/>
      <c r="DSA91" s="286"/>
      <c r="DSB91" s="286"/>
      <c r="DSC91" s="286"/>
      <c r="DSD91" s="286"/>
      <c r="DSE91" s="286"/>
      <c r="DSF91" s="286"/>
      <c r="DSG91" s="163"/>
      <c r="DSH91" s="154"/>
      <c r="DSI91" s="287"/>
      <c r="DSJ91" s="287"/>
      <c r="DSK91" s="285"/>
      <c r="DSL91" s="287"/>
      <c r="DSM91" s="287"/>
      <c r="DSN91" s="285"/>
      <c r="DSO91" s="287"/>
      <c r="DSP91" s="287"/>
      <c r="DSQ91" s="285"/>
      <c r="DSR91" s="287"/>
      <c r="DSS91" s="287"/>
      <c r="DST91" s="285"/>
      <c r="DSU91" s="287"/>
      <c r="DSV91" s="287"/>
      <c r="DSW91" s="285"/>
      <c r="DSX91" s="287"/>
      <c r="DSY91" s="287"/>
      <c r="DSZ91" s="285"/>
      <c r="DTA91" s="287"/>
      <c r="DTB91" s="287"/>
      <c r="DTC91" s="285"/>
      <c r="DTD91" s="287"/>
      <c r="DTE91" s="287"/>
      <c r="DTF91" s="285"/>
      <c r="DTG91" s="287"/>
      <c r="DTH91" s="287"/>
      <c r="DTI91" s="285"/>
      <c r="DTJ91" s="287"/>
      <c r="DTK91" s="287"/>
      <c r="DTL91" s="285"/>
      <c r="DTM91" s="287"/>
      <c r="DTN91" s="287"/>
      <c r="DTO91" s="285"/>
      <c r="DTP91" s="287"/>
      <c r="DTQ91" s="287"/>
      <c r="DTR91" s="285"/>
      <c r="DTS91" s="287"/>
      <c r="DTT91" s="287"/>
      <c r="DTU91" s="285"/>
      <c r="DTV91" s="287"/>
      <c r="DTW91" s="287"/>
      <c r="DTX91" s="285"/>
      <c r="DTY91" s="287"/>
      <c r="DTZ91" s="287"/>
      <c r="DUA91" s="285"/>
      <c r="DUB91" s="287"/>
      <c r="DUC91" s="287"/>
      <c r="DUD91" s="285"/>
      <c r="DUE91" s="287"/>
      <c r="DUF91" s="287"/>
      <c r="DUG91" s="285"/>
      <c r="DUH91" s="287"/>
      <c r="DUI91" s="287"/>
      <c r="DUJ91" s="285"/>
      <c r="DUK91" s="287"/>
      <c r="DUL91" s="287"/>
      <c r="DUM91" s="285"/>
      <c r="DUN91" s="287"/>
      <c r="DUO91" s="287"/>
      <c r="DUP91" s="285"/>
      <c r="DUQ91" s="287"/>
      <c r="DUR91" s="287"/>
      <c r="DUS91" s="285"/>
      <c r="DUT91" s="286"/>
      <c r="DUU91" s="286"/>
      <c r="DUV91" s="286"/>
      <c r="DUW91" s="287"/>
      <c r="DUX91" s="287"/>
      <c r="DUY91" s="285"/>
      <c r="DUZ91" s="286"/>
      <c r="DVA91" s="286"/>
      <c r="DVB91" s="286"/>
      <c r="DVC91" s="287"/>
      <c r="DVD91" s="287"/>
      <c r="DVE91" s="285"/>
      <c r="DVF91" s="287"/>
      <c r="DVG91" s="287"/>
      <c r="DVH91" s="285"/>
      <c r="DVI91" s="286"/>
      <c r="DVJ91" s="286"/>
      <c r="DVK91" s="286"/>
      <c r="DVL91" s="286"/>
      <c r="DVM91" s="286"/>
      <c r="DVN91" s="286"/>
      <c r="DVO91" s="163"/>
      <c r="DVP91" s="154"/>
      <c r="DVQ91" s="287"/>
      <c r="DVR91" s="287"/>
      <c r="DVS91" s="285"/>
      <c r="DVT91" s="287"/>
      <c r="DVU91" s="287"/>
      <c r="DVV91" s="285"/>
      <c r="DVW91" s="287"/>
      <c r="DVX91" s="287"/>
      <c r="DVY91" s="285"/>
      <c r="DVZ91" s="287"/>
      <c r="DWA91" s="287"/>
      <c r="DWB91" s="285"/>
      <c r="DWC91" s="287"/>
      <c r="DWD91" s="287"/>
      <c r="DWE91" s="285"/>
      <c r="DWF91" s="287"/>
      <c r="DWG91" s="287"/>
      <c r="DWH91" s="285"/>
      <c r="DWI91" s="287"/>
      <c r="DWJ91" s="287"/>
      <c r="DWK91" s="285"/>
      <c r="DWL91" s="287"/>
      <c r="DWM91" s="287"/>
      <c r="DWN91" s="285"/>
      <c r="DWO91" s="287"/>
      <c r="DWP91" s="287"/>
      <c r="DWQ91" s="285"/>
      <c r="DWR91" s="287"/>
      <c r="DWS91" s="287"/>
      <c r="DWT91" s="285"/>
      <c r="DWU91" s="287"/>
      <c r="DWV91" s="287"/>
      <c r="DWW91" s="285"/>
      <c r="DWX91" s="287"/>
      <c r="DWY91" s="287"/>
      <c r="DWZ91" s="285"/>
      <c r="DXA91" s="287"/>
      <c r="DXB91" s="287"/>
      <c r="DXC91" s="285"/>
      <c r="DXD91" s="287"/>
      <c r="DXE91" s="287"/>
      <c r="DXF91" s="285"/>
      <c r="DXG91" s="287"/>
      <c r="DXH91" s="287"/>
      <c r="DXI91" s="285"/>
      <c r="DXJ91" s="287"/>
      <c r="DXK91" s="287"/>
      <c r="DXL91" s="285"/>
      <c r="DXM91" s="287"/>
      <c r="DXN91" s="287"/>
      <c r="DXO91" s="285"/>
      <c r="DXP91" s="287"/>
      <c r="DXQ91" s="287"/>
      <c r="DXR91" s="285"/>
      <c r="DXS91" s="287"/>
      <c r="DXT91" s="287"/>
      <c r="DXU91" s="285"/>
      <c r="DXV91" s="287"/>
      <c r="DXW91" s="287"/>
      <c r="DXX91" s="285"/>
      <c r="DXY91" s="287"/>
      <c r="DXZ91" s="287"/>
      <c r="DYA91" s="285"/>
      <c r="DYB91" s="286"/>
      <c r="DYC91" s="286"/>
      <c r="DYD91" s="286"/>
      <c r="DYE91" s="287"/>
      <c r="DYF91" s="287"/>
      <c r="DYG91" s="285"/>
      <c r="DYH91" s="286"/>
      <c r="DYI91" s="286"/>
      <c r="DYJ91" s="286"/>
      <c r="DYK91" s="287"/>
      <c r="DYL91" s="287"/>
      <c r="DYM91" s="285"/>
      <c r="DYN91" s="287"/>
      <c r="DYO91" s="287"/>
      <c r="DYP91" s="285"/>
      <c r="DYQ91" s="286"/>
      <c r="DYR91" s="286"/>
      <c r="DYS91" s="286"/>
      <c r="DYT91" s="286"/>
      <c r="DYU91" s="286"/>
      <c r="DYV91" s="286"/>
      <c r="DYW91" s="163"/>
      <c r="DYX91" s="154"/>
      <c r="DYY91" s="287"/>
      <c r="DYZ91" s="287"/>
      <c r="DZA91" s="285"/>
      <c r="DZB91" s="287"/>
      <c r="DZC91" s="287"/>
      <c r="DZD91" s="285"/>
      <c r="DZE91" s="287"/>
      <c r="DZF91" s="287"/>
      <c r="DZG91" s="285"/>
      <c r="DZH91" s="287"/>
      <c r="DZI91" s="287"/>
      <c r="DZJ91" s="285"/>
      <c r="DZK91" s="287"/>
      <c r="DZL91" s="287"/>
      <c r="DZM91" s="285"/>
      <c r="DZN91" s="287"/>
      <c r="DZO91" s="287"/>
      <c r="DZP91" s="285"/>
      <c r="DZQ91" s="287"/>
      <c r="DZR91" s="287"/>
      <c r="DZS91" s="285"/>
      <c r="DZT91" s="287"/>
      <c r="DZU91" s="287"/>
      <c r="DZV91" s="285"/>
      <c r="DZW91" s="287"/>
      <c r="DZX91" s="287"/>
      <c r="DZY91" s="285"/>
      <c r="DZZ91" s="287"/>
      <c r="EAA91" s="287"/>
      <c r="EAB91" s="285"/>
      <c r="EAC91" s="287"/>
      <c r="EAD91" s="287"/>
      <c r="EAE91" s="285"/>
      <c r="EAF91" s="287"/>
      <c r="EAG91" s="287"/>
      <c r="EAH91" s="285"/>
      <c r="EAI91" s="287"/>
      <c r="EAJ91" s="287"/>
      <c r="EAK91" s="285"/>
      <c r="EAL91" s="287"/>
      <c r="EAM91" s="287"/>
      <c r="EAN91" s="285"/>
      <c r="EAO91" s="287"/>
      <c r="EAP91" s="287"/>
      <c r="EAQ91" s="285"/>
      <c r="EAR91" s="287"/>
      <c r="EAS91" s="287"/>
      <c r="EAT91" s="285"/>
      <c r="EAU91" s="287"/>
      <c r="EAV91" s="287"/>
      <c r="EAW91" s="285"/>
      <c r="EAX91" s="287"/>
      <c r="EAY91" s="287"/>
      <c r="EAZ91" s="285"/>
      <c r="EBA91" s="287"/>
      <c r="EBB91" s="287"/>
      <c r="EBC91" s="285"/>
      <c r="EBD91" s="287"/>
      <c r="EBE91" s="287"/>
      <c r="EBF91" s="285"/>
      <c r="EBG91" s="287"/>
      <c r="EBH91" s="287"/>
      <c r="EBI91" s="285"/>
      <c r="EBJ91" s="286"/>
      <c r="EBK91" s="286"/>
      <c r="EBL91" s="286"/>
      <c r="EBM91" s="287"/>
      <c r="EBN91" s="287"/>
      <c r="EBO91" s="285"/>
      <c r="EBP91" s="286"/>
      <c r="EBQ91" s="286"/>
      <c r="EBR91" s="286"/>
      <c r="EBS91" s="287"/>
      <c r="EBT91" s="287"/>
      <c r="EBU91" s="285"/>
      <c r="EBV91" s="287"/>
      <c r="EBW91" s="287"/>
      <c r="EBX91" s="285"/>
      <c r="EBY91" s="286"/>
      <c r="EBZ91" s="286"/>
      <c r="ECA91" s="286"/>
      <c r="ECB91" s="286"/>
      <c r="ECC91" s="286"/>
      <c r="ECD91" s="286"/>
      <c r="ECE91" s="163"/>
      <c r="ECF91" s="154"/>
      <c r="ECG91" s="287"/>
      <c r="ECH91" s="287"/>
      <c r="ECI91" s="285"/>
      <c r="ECJ91" s="287"/>
      <c r="ECK91" s="287"/>
      <c r="ECL91" s="285"/>
      <c r="ECM91" s="287"/>
      <c r="ECN91" s="287"/>
      <c r="ECO91" s="285"/>
      <c r="ECP91" s="287"/>
      <c r="ECQ91" s="287"/>
      <c r="ECR91" s="285"/>
      <c r="ECS91" s="287"/>
      <c r="ECT91" s="287"/>
      <c r="ECU91" s="285"/>
      <c r="ECV91" s="287"/>
      <c r="ECW91" s="287"/>
      <c r="ECX91" s="285"/>
      <c r="ECY91" s="287"/>
      <c r="ECZ91" s="287"/>
      <c r="EDA91" s="285"/>
      <c r="EDB91" s="287"/>
      <c r="EDC91" s="287"/>
      <c r="EDD91" s="285"/>
      <c r="EDE91" s="287"/>
      <c r="EDF91" s="287"/>
      <c r="EDG91" s="285"/>
      <c r="EDH91" s="287"/>
      <c r="EDI91" s="287"/>
      <c r="EDJ91" s="285"/>
      <c r="EDK91" s="287"/>
      <c r="EDL91" s="287"/>
      <c r="EDM91" s="285"/>
      <c r="EDN91" s="287"/>
      <c r="EDO91" s="287"/>
      <c r="EDP91" s="285"/>
      <c r="EDQ91" s="287"/>
      <c r="EDR91" s="287"/>
      <c r="EDS91" s="285"/>
      <c r="EDT91" s="287"/>
      <c r="EDU91" s="287"/>
      <c r="EDV91" s="285"/>
      <c r="EDW91" s="287"/>
      <c r="EDX91" s="287"/>
      <c r="EDY91" s="285"/>
      <c r="EDZ91" s="287"/>
      <c r="EEA91" s="287"/>
      <c r="EEB91" s="285"/>
      <c r="EEC91" s="287"/>
      <c r="EED91" s="287"/>
      <c r="EEE91" s="285"/>
      <c r="EEF91" s="287"/>
      <c r="EEG91" s="287"/>
      <c r="EEH91" s="285"/>
      <c r="EEI91" s="287"/>
      <c r="EEJ91" s="287"/>
      <c r="EEK91" s="285"/>
      <c r="EEL91" s="287"/>
      <c r="EEM91" s="287"/>
      <c r="EEN91" s="285"/>
      <c r="EEO91" s="287"/>
      <c r="EEP91" s="287"/>
      <c r="EEQ91" s="285"/>
      <c r="EER91" s="286"/>
      <c r="EES91" s="286"/>
      <c r="EET91" s="286"/>
      <c r="EEU91" s="287"/>
      <c r="EEV91" s="287"/>
      <c r="EEW91" s="285"/>
      <c r="EEX91" s="286"/>
      <c r="EEY91" s="286"/>
      <c r="EEZ91" s="286"/>
      <c r="EFA91" s="287"/>
      <c r="EFB91" s="287"/>
      <c r="EFC91" s="285"/>
      <c r="EFD91" s="287"/>
      <c r="EFE91" s="287"/>
      <c r="EFF91" s="285"/>
      <c r="EFG91" s="286"/>
      <c r="EFH91" s="286"/>
      <c r="EFI91" s="286"/>
      <c r="EFJ91" s="286"/>
      <c r="EFK91" s="286"/>
      <c r="EFL91" s="286"/>
      <c r="EFM91" s="163"/>
      <c r="EFN91" s="154"/>
      <c r="EFO91" s="287"/>
      <c r="EFP91" s="287"/>
      <c r="EFQ91" s="285"/>
      <c r="EFR91" s="287"/>
      <c r="EFS91" s="287"/>
      <c r="EFT91" s="285"/>
      <c r="EFU91" s="287"/>
      <c r="EFV91" s="287"/>
      <c r="EFW91" s="285"/>
      <c r="EFX91" s="287"/>
      <c r="EFY91" s="287"/>
      <c r="EFZ91" s="285"/>
      <c r="EGA91" s="287"/>
      <c r="EGB91" s="287"/>
      <c r="EGC91" s="285"/>
      <c r="EGD91" s="287"/>
      <c r="EGE91" s="287"/>
      <c r="EGF91" s="285"/>
      <c r="EGG91" s="287"/>
      <c r="EGH91" s="287"/>
      <c r="EGI91" s="285"/>
      <c r="EGJ91" s="287"/>
      <c r="EGK91" s="287"/>
      <c r="EGL91" s="285"/>
      <c r="EGM91" s="287"/>
      <c r="EGN91" s="287"/>
      <c r="EGO91" s="285"/>
      <c r="EGP91" s="287"/>
      <c r="EGQ91" s="287"/>
      <c r="EGR91" s="285"/>
      <c r="EGS91" s="287"/>
      <c r="EGT91" s="287"/>
      <c r="EGU91" s="285"/>
      <c r="EGV91" s="287"/>
      <c r="EGW91" s="287"/>
      <c r="EGX91" s="285"/>
      <c r="EGY91" s="287"/>
      <c r="EGZ91" s="287"/>
      <c r="EHA91" s="285"/>
      <c r="EHB91" s="287"/>
      <c r="EHC91" s="287"/>
      <c r="EHD91" s="285"/>
      <c r="EHE91" s="287"/>
      <c r="EHF91" s="287"/>
      <c r="EHG91" s="285"/>
      <c r="EHH91" s="287"/>
      <c r="EHI91" s="287"/>
      <c r="EHJ91" s="285"/>
      <c r="EHK91" s="287"/>
      <c r="EHL91" s="287"/>
      <c r="EHM91" s="285"/>
      <c r="EHN91" s="287"/>
      <c r="EHO91" s="287"/>
      <c r="EHP91" s="285"/>
      <c r="EHQ91" s="287"/>
      <c r="EHR91" s="287"/>
      <c r="EHS91" s="285"/>
      <c r="EHT91" s="287"/>
      <c r="EHU91" s="287"/>
      <c r="EHV91" s="285"/>
      <c r="EHW91" s="287"/>
      <c r="EHX91" s="287"/>
      <c r="EHY91" s="285"/>
      <c r="EHZ91" s="286"/>
      <c r="EIA91" s="286"/>
      <c r="EIB91" s="286"/>
      <c r="EIC91" s="287"/>
      <c r="EID91" s="287"/>
      <c r="EIE91" s="285"/>
      <c r="EIF91" s="286"/>
      <c r="EIG91" s="286"/>
      <c r="EIH91" s="286"/>
      <c r="EII91" s="287"/>
      <c r="EIJ91" s="287"/>
      <c r="EIK91" s="285"/>
      <c r="EIL91" s="287"/>
      <c r="EIM91" s="287"/>
      <c r="EIN91" s="285"/>
      <c r="EIO91" s="286"/>
      <c r="EIP91" s="286"/>
      <c r="EIQ91" s="286"/>
      <c r="EIR91" s="286"/>
      <c r="EIS91" s="286"/>
      <c r="EIT91" s="286"/>
      <c r="EIU91" s="163"/>
      <c r="EIV91" s="154"/>
      <c r="EIW91" s="287"/>
      <c r="EIX91" s="287"/>
      <c r="EIY91" s="285"/>
      <c r="EIZ91" s="287"/>
      <c r="EJA91" s="287"/>
      <c r="EJB91" s="285"/>
      <c r="EJC91" s="287"/>
      <c r="EJD91" s="287"/>
      <c r="EJE91" s="285"/>
      <c r="EJF91" s="287"/>
      <c r="EJG91" s="287"/>
      <c r="EJH91" s="285"/>
      <c r="EJI91" s="287"/>
      <c r="EJJ91" s="287"/>
      <c r="EJK91" s="285"/>
      <c r="EJL91" s="287"/>
      <c r="EJM91" s="287"/>
      <c r="EJN91" s="285"/>
      <c r="EJO91" s="287"/>
      <c r="EJP91" s="287"/>
      <c r="EJQ91" s="285"/>
      <c r="EJR91" s="287"/>
      <c r="EJS91" s="287"/>
      <c r="EJT91" s="285"/>
      <c r="EJU91" s="287"/>
      <c r="EJV91" s="287"/>
      <c r="EJW91" s="285"/>
      <c r="EJX91" s="287"/>
      <c r="EJY91" s="287"/>
      <c r="EJZ91" s="285"/>
      <c r="EKA91" s="287"/>
      <c r="EKB91" s="287"/>
      <c r="EKC91" s="285"/>
      <c r="EKD91" s="287"/>
      <c r="EKE91" s="287"/>
      <c r="EKF91" s="285"/>
      <c r="EKG91" s="287"/>
      <c r="EKH91" s="287"/>
      <c r="EKI91" s="285"/>
      <c r="EKJ91" s="287"/>
      <c r="EKK91" s="287"/>
      <c r="EKL91" s="285"/>
      <c r="EKM91" s="287"/>
      <c r="EKN91" s="287"/>
      <c r="EKO91" s="285"/>
      <c r="EKP91" s="287"/>
      <c r="EKQ91" s="287"/>
      <c r="EKR91" s="285"/>
      <c r="EKS91" s="287"/>
      <c r="EKT91" s="287"/>
      <c r="EKU91" s="285"/>
      <c r="EKV91" s="287"/>
      <c r="EKW91" s="287"/>
      <c r="EKX91" s="285"/>
      <c r="EKY91" s="287"/>
      <c r="EKZ91" s="287"/>
      <c r="ELA91" s="285"/>
      <c r="ELB91" s="287"/>
      <c r="ELC91" s="287"/>
      <c r="ELD91" s="285"/>
      <c r="ELE91" s="287"/>
      <c r="ELF91" s="287"/>
      <c r="ELG91" s="285"/>
      <c r="ELH91" s="286"/>
      <c r="ELI91" s="286"/>
      <c r="ELJ91" s="286"/>
      <c r="ELK91" s="287"/>
      <c r="ELL91" s="287"/>
      <c r="ELM91" s="285"/>
      <c r="ELN91" s="286"/>
      <c r="ELO91" s="286"/>
      <c r="ELP91" s="286"/>
      <c r="ELQ91" s="287"/>
      <c r="ELR91" s="287"/>
      <c r="ELS91" s="285"/>
      <c r="ELT91" s="287"/>
      <c r="ELU91" s="287"/>
      <c r="ELV91" s="285"/>
      <c r="ELW91" s="286"/>
      <c r="ELX91" s="286"/>
      <c r="ELY91" s="286"/>
      <c r="ELZ91" s="286"/>
      <c r="EMA91" s="286"/>
      <c r="EMB91" s="286"/>
      <c r="EMC91" s="163"/>
      <c r="EMD91" s="154"/>
      <c r="EME91" s="287"/>
      <c r="EMF91" s="287"/>
      <c r="EMG91" s="285"/>
      <c r="EMH91" s="287"/>
      <c r="EMI91" s="287"/>
      <c r="EMJ91" s="285"/>
      <c r="EMK91" s="287"/>
      <c r="EML91" s="287"/>
      <c r="EMM91" s="285"/>
      <c r="EMN91" s="287"/>
      <c r="EMO91" s="287"/>
      <c r="EMP91" s="285"/>
      <c r="EMQ91" s="287"/>
      <c r="EMR91" s="287"/>
      <c r="EMS91" s="285"/>
      <c r="EMT91" s="287"/>
      <c r="EMU91" s="287"/>
      <c r="EMV91" s="285"/>
      <c r="EMW91" s="287"/>
      <c r="EMX91" s="287"/>
      <c r="EMY91" s="285"/>
      <c r="EMZ91" s="287"/>
      <c r="ENA91" s="287"/>
      <c r="ENB91" s="285"/>
      <c r="ENC91" s="287"/>
      <c r="END91" s="287"/>
      <c r="ENE91" s="285"/>
      <c r="ENF91" s="287"/>
      <c r="ENG91" s="287"/>
      <c r="ENH91" s="285"/>
      <c r="ENI91" s="287"/>
      <c r="ENJ91" s="287"/>
      <c r="ENK91" s="285"/>
      <c r="ENL91" s="287"/>
      <c r="ENM91" s="287"/>
      <c r="ENN91" s="285"/>
      <c r="ENO91" s="287"/>
      <c r="ENP91" s="287"/>
      <c r="ENQ91" s="285"/>
      <c r="ENR91" s="287"/>
      <c r="ENS91" s="287"/>
      <c r="ENT91" s="285"/>
      <c r="ENU91" s="287"/>
      <c r="ENV91" s="287"/>
      <c r="ENW91" s="285"/>
      <c r="ENX91" s="287"/>
      <c r="ENY91" s="287"/>
      <c r="ENZ91" s="285"/>
      <c r="EOA91" s="287"/>
      <c r="EOB91" s="287"/>
      <c r="EOC91" s="285"/>
      <c r="EOD91" s="287"/>
      <c r="EOE91" s="287"/>
      <c r="EOF91" s="285"/>
      <c r="EOG91" s="287"/>
      <c r="EOH91" s="287"/>
      <c r="EOI91" s="285"/>
      <c r="EOJ91" s="287"/>
      <c r="EOK91" s="287"/>
      <c r="EOL91" s="285"/>
      <c r="EOM91" s="287"/>
      <c r="EON91" s="287"/>
      <c r="EOO91" s="285"/>
      <c r="EOP91" s="286"/>
      <c r="EOQ91" s="286"/>
      <c r="EOR91" s="286"/>
      <c r="EOS91" s="287"/>
      <c r="EOT91" s="287"/>
      <c r="EOU91" s="285"/>
      <c r="EOV91" s="286"/>
      <c r="EOW91" s="286"/>
      <c r="EOX91" s="286"/>
      <c r="EOY91" s="287"/>
      <c r="EOZ91" s="287"/>
      <c r="EPA91" s="285"/>
      <c r="EPB91" s="287"/>
      <c r="EPC91" s="287"/>
      <c r="EPD91" s="285"/>
      <c r="EPE91" s="286"/>
      <c r="EPF91" s="286"/>
      <c r="EPG91" s="286"/>
      <c r="EPH91" s="286"/>
      <c r="EPI91" s="286"/>
      <c r="EPJ91" s="286"/>
      <c r="EPK91" s="163"/>
      <c r="EPL91" s="154"/>
      <c r="EPM91" s="287"/>
      <c r="EPN91" s="287"/>
      <c r="EPO91" s="285"/>
      <c r="EPP91" s="287"/>
      <c r="EPQ91" s="287"/>
      <c r="EPR91" s="285"/>
      <c r="EPS91" s="287"/>
      <c r="EPT91" s="287"/>
      <c r="EPU91" s="285"/>
      <c r="EPV91" s="287"/>
      <c r="EPW91" s="287"/>
      <c r="EPX91" s="285"/>
      <c r="EPY91" s="287"/>
      <c r="EPZ91" s="287"/>
      <c r="EQA91" s="285"/>
      <c r="EQB91" s="287"/>
      <c r="EQC91" s="287"/>
      <c r="EQD91" s="285"/>
      <c r="EQE91" s="287"/>
      <c r="EQF91" s="287"/>
      <c r="EQG91" s="285"/>
      <c r="EQH91" s="287"/>
      <c r="EQI91" s="287"/>
      <c r="EQJ91" s="285"/>
      <c r="EQK91" s="287"/>
      <c r="EQL91" s="287"/>
      <c r="EQM91" s="285"/>
      <c r="EQN91" s="287"/>
      <c r="EQO91" s="287"/>
      <c r="EQP91" s="285"/>
      <c r="EQQ91" s="287"/>
      <c r="EQR91" s="287"/>
      <c r="EQS91" s="285"/>
      <c r="EQT91" s="287"/>
      <c r="EQU91" s="287"/>
      <c r="EQV91" s="285"/>
      <c r="EQW91" s="287"/>
      <c r="EQX91" s="287"/>
      <c r="EQY91" s="285"/>
      <c r="EQZ91" s="287"/>
      <c r="ERA91" s="287"/>
      <c r="ERB91" s="285"/>
      <c r="ERC91" s="287"/>
      <c r="ERD91" s="287"/>
      <c r="ERE91" s="285"/>
      <c r="ERF91" s="287"/>
      <c r="ERG91" s="287"/>
      <c r="ERH91" s="285"/>
      <c r="ERI91" s="287"/>
      <c r="ERJ91" s="287"/>
      <c r="ERK91" s="285"/>
      <c r="ERL91" s="287"/>
      <c r="ERM91" s="287"/>
      <c r="ERN91" s="285"/>
      <c r="ERO91" s="287"/>
      <c r="ERP91" s="287"/>
      <c r="ERQ91" s="285"/>
      <c r="ERR91" s="287"/>
      <c r="ERS91" s="287"/>
      <c r="ERT91" s="285"/>
      <c r="ERU91" s="287"/>
      <c r="ERV91" s="287"/>
      <c r="ERW91" s="285"/>
      <c r="ERX91" s="286"/>
      <c r="ERY91" s="286"/>
      <c r="ERZ91" s="286"/>
      <c r="ESA91" s="287"/>
      <c r="ESB91" s="287"/>
      <c r="ESC91" s="285"/>
      <c r="ESD91" s="286"/>
      <c r="ESE91" s="286"/>
      <c r="ESF91" s="286"/>
      <c r="ESG91" s="287"/>
      <c r="ESH91" s="287"/>
      <c r="ESI91" s="285"/>
      <c r="ESJ91" s="287"/>
      <c r="ESK91" s="287"/>
      <c r="ESL91" s="285"/>
      <c r="ESM91" s="286"/>
      <c r="ESN91" s="286"/>
      <c r="ESO91" s="286"/>
      <c r="ESP91" s="286"/>
      <c r="ESQ91" s="286"/>
      <c r="ESR91" s="286"/>
      <c r="ESS91" s="163"/>
      <c r="EST91" s="154"/>
      <c r="ESU91" s="287"/>
      <c r="ESV91" s="287"/>
      <c r="ESW91" s="285"/>
      <c r="ESX91" s="287"/>
      <c r="ESY91" s="287"/>
      <c r="ESZ91" s="285"/>
      <c r="ETA91" s="287"/>
      <c r="ETB91" s="287"/>
      <c r="ETC91" s="285"/>
      <c r="ETD91" s="287"/>
      <c r="ETE91" s="287"/>
      <c r="ETF91" s="285"/>
      <c r="ETG91" s="287"/>
      <c r="ETH91" s="287"/>
      <c r="ETI91" s="285"/>
      <c r="ETJ91" s="287"/>
      <c r="ETK91" s="287"/>
      <c r="ETL91" s="285"/>
      <c r="ETM91" s="287"/>
      <c r="ETN91" s="287"/>
      <c r="ETO91" s="285"/>
      <c r="ETP91" s="287"/>
      <c r="ETQ91" s="287"/>
      <c r="ETR91" s="285"/>
      <c r="ETS91" s="287"/>
      <c r="ETT91" s="287"/>
      <c r="ETU91" s="285"/>
      <c r="ETV91" s="287"/>
      <c r="ETW91" s="287"/>
      <c r="ETX91" s="285"/>
      <c r="ETY91" s="287"/>
      <c r="ETZ91" s="287"/>
      <c r="EUA91" s="285"/>
      <c r="EUB91" s="287"/>
      <c r="EUC91" s="287"/>
      <c r="EUD91" s="285"/>
      <c r="EUE91" s="287"/>
      <c r="EUF91" s="287"/>
      <c r="EUG91" s="285"/>
      <c r="EUH91" s="287"/>
      <c r="EUI91" s="287"/>
      <c r="EUJ91" s="285"/>
      <c r="EUK91" s="287"/>
      <c r="EUL91" s="287"/>
      <c r="EUM91" s="285"/>
      <c r="EUN91" s="287"/>
      <c r="EUO91" s="287"/>
      <c r="EUP91" s="285"/>
      <c r="EUQ91" s="287"/>
      <c r="EUR91" s="287"/>
      <c r="EUS91" s="285"/>
      <c r="EUT91" s="287"/>
      <c r="EUU91" s="287"/>
      <c r="EUV91" s="285"/>
      <c r="EUW91" s="287"/>
      <c r="EUX91" s="287"/>
      <c r="EUY91" s="285"/>
      <c r="EUZ91" s="287"/>
      <c r="EVA91" s="287"/>
      <c r="EVB91" s="285"/>
      <c r="EVC91" s="287"/>
      <c r="EVD91" s="287"/>
      <c r="EVE91" s="285"/>
      <c r="EVF91" s="286"/>
      <c r="EVG91" s="286"/>
      <c r="EVH91" s="286"/>
      <c r="EVI91" s="287"/>
      <c r="EVJ91" s="287"/>
      <c r="EVK91" s="285"/>
      <c r="EVL91" s="286"/>
      <c r="EVM91" s="286"/>
      <c r="EVN91" s="286"/>
      <c r="EVO91" s="287"/>
      <c r="EVP91" s="287"/>
      <c r="EVQ91" s="285"/>
      <c r="EVR91" s="287"/>
      <c r="EVS91" s="287"/>
      <c r="EVT91" s="285"/>
      <c r="EVU91" s="286"/>
      <c r="EVV91" s="286"/>
      <c r="EVW91" s="286"/>
      <c r="EVX91" s="286"/>
      <c r="EVY91" s="286"/>
      <c r="EVZ91" s="286"/>
      <c r="EWA91" s="163"/>
      <c r="EWB91" s="154"/>
      <c r="EWC91" s="287"/>
      <c r="EWD91" s="287"/>
      <c r="EWE91" s="285"/>
      <c r="EWF91" s="287"/>
      <c r="EWG91" s="287"/>
      <c r="EWH91" s="285"/>
      <c r="EWI91" s="287"/>
      <c r="EWJ91" s="287"/>
      <c r="EWK91" s="285"/>
      <c r="EWL91" s="287"/>
      <c r="EWM91" s="287"/>
      <c r="EWN91" s="285"/>
      <c r="EWO91" s="287"/>
      <c r="EWP91" s="287"/>
      <c r="EWQ91" s="285"/>
      <c r="EWR91" s="287"/>
      <c r="EWS91" s="287"/>
      <c r="EWT91" s="285"/>
      <c r="EWU91" s="287"/>
      <c r="EWV91" s="287"/>
      <c r="EWW91" s="285"/>
      <c r="EWX91" s="287"/>
      <c r="EWY91" s="287"/>
      <c r="EWZ91" s="285"/>
      <c r="EXA91" s="287"/>
      <c r="EXB91" s="287"/>
      <c r="EXC91" s="285"/>
      <c r="EXD91" s="287"/>
      <c r="EXE91" s="287"/>
      <c r="EXF91" s="285"/>
      <c r="EXG91" s="287"/>
      <c r="EXH91" s="287"/>
      <c r="EXI91" s="285"/>
      <c r="EXJ91" s="287"/>
      <c r="EXK91" s="287"/>
      <c r="EXL91" s="285"/>
      <c r="EXM91" s="287"/>
      <c r="EXN91" s="287"/>
      <c r="EXO91" s="285"/>
      <c r="EXP91" s="287"/>
      <c r="EXQ91" s="287"/>
      <c r="EXR91" s="285"/>
      <c r="EXS91" s="287"/>
      <c r="EXT91" s="287"/>
      <c r="EXU91" s="285"/>
      <c r="EXV91" s="287"/>
      <c r="EXW91" s="287"/>
      <c r="EXX91" s="285"/>
      <c r="EXY91" s="287"/>
      <c r="EXZ91" s="287"/>
      <c r="EYA91" s="285"/>
      <c r="EYB91" s="287"/>
      <c r="EYC91" s="287"/>
      <c r="EYD91" s="285"/>
      <c r="EYE91" s="287"/>
      <c r="EYF91" s="287"/>
      <c r="EYG91" s="285"/>
      <c r="EYH91" s="287"/>
      <c r="EYI91" s="287"/>
      <c r="EYJ91" s="285"/>
      <c r="EYK91" s="287"/>
      <c r="EYL91" s="287"/>
      <c r="EYM91" s="285"/>
      <c r="EYN91" s="286"/>
      <c r="EYO91" s="286"/>
      <c r="EYP91" s="286"/>
      <c r="EYQ91" s="287"/>
      <c r="EYR91" s="287"/>
      <c r="EYS91" s="285"/>
      <c r="EYT91" s="286"/>
      <c r="EYU91" s="286"/>
      <c r="EYV91" s="286"/>
      <c r="EYW91" s="287"/>
      <c r="EYX91" s="287"/>
      <c r="EYY91" s="285"/>
      <c r="EYZ91" s="287"/>
      <c r="EZA91" s="287"/>
      <c r="EZB91" s="285"/>
      <c r="EZC91" s="286"/>
      <c r="EZD91" s="286"/>
      <c r="EZE91" s="286"/>
      <c r="EZF91" s="286"/>
      <c r="EZG91" s="286"/>
      <c r="EZH91" s="286"/>
      <c r="EZI91" s="163"/>
      <c r="EZJ91" s="154"/>
      <c r="EZK91" s="287"/>
      <c r="EZL91" s="287"/>
      <c r="EZM91" s="285"/>
      <c r="EZN91" s="287"/>
      <c r="EZO91" s="287"/>
      <c r="EZP91" s="285"/>
      <c r="EZQ91" s="287"/>
      <c r="EZR91" s="287"/>
      <c r="EZS91" s="285"/>
      <c r="EZT91" s="287"/>
      <c r="EZU91" s="287"/>
      <c r="EZV91" s="285"/>
      <c r="EZW91" s="287"/>
      <c r="EZX91" s="287"/>
      <c r="EZY91" s="285"/>
      <c r="EZZ91" s="287"/>
      <c r="FAA91" s="287"/>
      <c r="FAB91" s="285"/>
      <c r="FAC91" s="287"/>
      <c r="FAD91" s="287"/>
      <c r="FAE91" s="285"/>
      <c r="FAF91" s="287"/>
      <c r="FAG91" s="287"/>
      <c r="FAH91" s="285"/>
      <c r="FAI91" s="287"/>
      <c r="FAJ91" s="287"/>
      <c r="FAK91" s="285"/>
      <c r="FAL91" s="287"/>
      <c r="FAM91" s="287"/>
      <c r="FAN91" s="285"/>
      <c r="FAO91" s="287"/>
      <c r="FAP91" s="287"/>
      <c r="FAQ91" s="285"/>
      <c r="FAR91" s="287"/>
      <c r="FAS91" s="287"/>
      <c r="FAT91" s="285"/>
      <c r="FAU91" s="287"/>
      <c r="FAV91" s="287"/>
      <c r="FAW91" s="285"/>
      <c r="FAX91" s="287"/>
      <c r="FAY91" s="287"/>
      <c r="FAZ91" s="285"/>
      <c r="FBA91" s="287"/>
      <c r="FBB91" s="287"/>
      <c r="FBC91" s="285"/>
      <c r="FBD91" s="287"/>
      <c r="FBE91" s="287"/>
      <c r="FBF91" s="285"/>
      <c r="FBG91" s="287"/>
      <c r="FBH91" s="287"/>
      <c r="FBI91" s="285"/>
      <c r="FBJ91" s="287"/>
      <c r="FBK91" s="287"/>
      <c r="FBL91" s="285"/>
      <c r="FBM91" s="287"/>
      <c r="FBN91" s="287"/>
      <c r="FBO91" s="285"/>
      <c r="FBP91" s="287"/>
      <c r="FBQ91" s="287"/>
      <c r="FBR91" s="285"/>
      <c r="FBS91" s="287"/>
      <c r="FBT91" s="287"/>
      <c r="FBU91" s="285"/>
      <c r="FBV91" s="286"/>
      <c r="FBW91" s="286"/>
      <c r="FBX91" s="286"/>
      <c r="FBY91" s="287"/>
      <c r="FBZ91" s="287"/>
      <c r="FCA91" s="285"/>
      <c r="FCB91" s="286"/>
      <c r="FCC91" s="286"/>
      <c r="FCD91" s="286"/>
      <c r="FCE91" s="287"/>
      <c r="FCF91" s="287"/>
      <c r="FCG91" s="285"/>
      <c r="FCH91" s="287"/>
      <c r="FCI91" s="287"/>
      <c r="FCJ91" s="285"/>
      <c r="FCK91" s="286"/>
      <c r="FCL91" s="286"/>
      <c r="FCM91" s="286"/>
      <c r="FCN91" s="286"/>
      <c r="FCO91" s="286"/>
      <c r="FCP91" s="286"/>
      <c r="FCQ91" s="163"/>
      <c r="FCR91" s="154"/>
      <c r="FCS91" s="287"/>
      <c r="FCT91" s="287"/>
      <c r="FCU91" s="285"/>
      <c r="FCV91" s="287"/>
      <c r="FCW91" s="287"/>
      <c r="FCX91" s="285"/>
      <c r="FCY91" s="287"/>
      <c r="FCZ91" s="287"/>
      <c r="FDA91" s="285"/>
      <c r="FDB91" s="287"/>
      <c r="FDC91" s="287"/>
      <c r="FDD91" s="285"/>
      <c r="FDE91" s="287"/>
      <c r="FDF91" s="287"/>
      <c r="FDG91" s="285"/>
      <c r="FDH91" s="287"/>
      <c r="FDI91" s="287"/>
      <c r="FDJ91" s="285"/>
      <c r="FDK91" s="287"/>
      <c r="FDL91" s="287"/>
      <c r="FDM91" s="285"/>
      <c r="FDN91" s="287"/>
      <c r="FDO91" s="287"/>
      <c r="FDP91" s="285"/>
      <c r="FDQ91" s="287"/>
      <c r="FDR91" s="287"/>
      <c r="FDS91" s="285"/>
      <c r="FDT91" s="287"/>
      <c r="FDU91" s="287"/>
      <c r="FDV91" s="285"/>
      <c r="FDW91" s="287"/>
      <c r="FDX91" s="287"/>
      <c r="FDY91" s="285"/>
      <c r="FDZ91" s="287"/>
      <c r="FEA91" s="287"/>
      <c r="FEB91" s="285"/>
      <c r="FEC91" s="287"/>
      <c r="FED91" s="287"/>
      <c r="FEE91" s="285"/>
      <c r="FEF91" s="287"/>
      <c r="FEG91" s="287"/>
      <c r="FEH91" s="285"/>
      <c r="FEI91" s="287"/>
      <c r="FEJ91" s="287"/>
      <c r="FEK91" s="285"/>
      <c r="FEL91" s="287"/>
      <c r="FEM91" s="287"/>
      <c r="FEN91" s="285"/>
      <c r="FEO91" s="287"/>
      <c r="FEP91" s="287"/>
      <c r="FEQ91" s="285"/>
      <c r="FER91" s="287"/>
      <c r="FES91" s="287"/>
      <c r="FET91" s="285"/>
      <c r="FEU91" s="287"/>
      <c r="FEV91" s="287"/>
      <c r="FEW91" s="285"/>
      <c r="FEX91" s="287"/>
      <c r="FEY91" s="287"/>
      <c r="FEZ91" s="285"/>
      <c r="FFA91" s="287"/>
      <c r="FFB91" s="287"/>
      <c r="FFC91" s="285"/>
      <c r="FFD91" s="286"/>
      <c r="FFE91" s="286"/>
      <c r="FFF91" s="286"/>
      <c r="FFG91" s="287"/>
      <c r="FFH91" s="287"/>
      <c r="FFI91" s="285"/>
      <c r="FFJ91" s="286"/>
      <c r="FFK91" s="286"/>
      <c r="FFL91" s="286"/>
      <c r="FFM91" s="287"/>
      <c r="FFN91" s="287"/>
      <c r="FFO91" s="285"/>
      <c r="FFP91" s="287"/>
      <c r="FFQ91" s="287"/>
      <c r="FFR91" s="285"/>
      <c r="FFS91" s="286"/>
      <c r="FFT91" s="286"/>
      <c r="FFU91" s="286"/>
      <c r="FFV91" s="286"/>
      <c r="FFW91" s="286"/>
      <c r="FFX91" s="286"/>
      <c r="FFY91" s="163"/>
      <c r="FFZ91" s="154"/>
      <c r="FGA91" s="287"/>
      <c r="FGB91" s="287"/>
      <c r="FGC91" s="285"/>
      <c r="FGD91" s="287"/>
      <c r="FGE91" s="287"/>
      <c r="FGF91" s="285"/>
      <c r="FGG91" s="287"/>
      <c r="FGH91" s="287"/>
      <c r="FGI91" s="285"/>
      <c r="FGJ91" s="287"/>
      <c r="FGK91" s="287"/>
      <c r="FGL91" s="285"/>
      <c r="FGM91" s="287"/>
      <c r="FGN91" s="287"/>
      <c r="FGO91" s="285"/>
      <c r="FGP91" s="287"/>
      <c r="FGQ91" s="287"/>
      <c r="FGR91" s="285"/>
      <c r="FGS91" s="287"/>
      <c r="FGT91" s="287"/>
      <c r="FGU91" s="285"/>
      <c r="FGV91" s="287"/>
      <c r="FGW91" s="287"/>
      <c r="FGX91" s="285"/>
      <c r="FGY91" s="287"/>
      <c r="FGZ91" s="287"/>
      <c r="FHA91" s="285"/>
      <c r="FHB91" s="287"/>
      <c r="FHC91" s="287"/>
      <c r="FHD91" s="285"/>
      <c r="FHE91" s="287"/>
      <c r="FHF91" s="287"/>
      <c r="FHG91" s="285"/>
      <c r="FHH91" s="287"/>
      <c r="FHI91" s="287"/>
      <c r="FHJ91" s="285"/>
      <c r="FHK91" s="287"/>
      <c r="FHL91" s="287"/>
      <c r="FHM91" s="285"/>
      <c r="FHN91" s="287"/>
      <c r="FHO91" s="287"/>
      <c r="FHP91" s="285"/>
      <c r="FHQ91" s="287"/>
      <c r="FHR91" s="287"/>
      <c r="FHS91" s="285"/>
      <c r="FHT91" s="287"/>
      <c r="FHU91" s="287"/>
      <c r="FHV91" s="285"/>
      <c r="FHW91" s="287"/>
      <c r="FHX91" s="287"/>
      <c r="FHY91" s="285"/>
      <c r="FHZ91" s="287"/>
      <c r="FIA91" s="287"/>
      <c r="FIB91" s="285"/>
      <c r="FIC91" s="287"/>
      <c r="FID91" s="287"/>
      <c r="FIE91" s="285"/>
      <c r="FIF91" s="287"/>
      <c r="FIG91" s="287"/>
      <c r="FIH91" s="285"/>
      <c r="FII91" s="287"/>
      <c r="FIJ91" s="287"/>
      <c r="FIK91" s="285"/>
      <c r="FIL91" s="286"/>
      <c r="FIM91" s="286"/>
      <c r="FIN91" s="286"/>
      <c r="FIO91" s="287"/>
      <c r="FIP91" s="287"/>
      <c r="FIQ91" s="285"/>
      <c r="FIR91" s="286"/>
      <c r="FIS91" s="286"/>
      <c r="FIT91" s="286"/>
      <c r="FIU91" s="287"/>
      <c r="FIV91" s="287"/>
      <c r="FIW91" s="285"/>
      <c r="FIX91" s="287"/>
      <c r="FIY91" s="287"/>
      <c r="FIZ91" s="285"/>
      <c r="FJA91" s="286"/>
      <c r="FJB91" s="286"/>
      <c r="FJC91" s="286"/>
      <c r="FJD91" s="286"/>
      <c r="FJE91" s="286"/>
      <c r="FJF91" s="286"/>
      <c r="FJG91" s="163"/>
      <c r="FJH91" s="154"/>
      <c r="FJI91" s="287"/>
      <c r="FJJ91" s="287"/>
      <c r="FJK91" s="285"/>
      <c r="FJL91" s="287"/>
      <c r="FJM91" s="287"/>
      <c r="FJN91" s="285"/>
      <c r="FJO91" s="287"/>
      <c r="FJP91" s="287"/>
      <c r="FJQ91" s="285"/>
      <c r="FJR91" s="287"/>
      <c r="FJS91" s="287"/>
      <c r="FJT91" s="285"/>
      <c r="FJU91" s="287"/>
      <c r="FJV91" s="287"/>
      <c r="FJW91" s="285"/>
      <c r="FJX91" s="287"/>
      <c r="FJY91" s="287"/>
      <c r="FJZ91" s="285"/>
      <c r="FKA91" s="287"/>
      <c r="FKB91" s="287"/>
      <c r="FKC91" s="285"/>
      <c r="FKD91" s="287"/>
      <c r="FKE91" s="287"/>
      <c r="FKF91" s="285"/>
      <c r="FKG91" s="287"/>
      <c r="FKH91" s="287"/>
      <c r="FKI91" s="285"/>
      <c r="FKJ91" s="287"/>
      <c r="FKK91" s="287"/>
      <c r="FKL91" s="285"/>
      <c r="FKM91" s="287"/>
      <c r="FKN91" s="287"/>
      <c r="FKO91" s="285"/>
      <c r="FKP91" s="287"/>
      <c r="FKQ91" s="287"/>
      <c r="FKR91" s="285"/>
      <c r="FKS91" s="287"/>
      <c r="FKT91" s="287"/>
      <c r="FKU91" s="285"/>
      <c r="FKV91" s="287"/>
      <c r="FKW91" s="287"/>
      <c r="FKX91" s="285"/>
      <c r="FKY91" s="287"/>
      <c r="FKZ91" s="287"/>
      <c r="FLA91" s="285"/>
      <c r="FLB91" s="287"/>
      <c r="FLC91" s="287"/>
      <c r="FLD91" s="285"/>
      <c r="FLE91" s="287"/>
      <c r="FLF91" s="287"/>
      <c r="FLG91" s="285"/>
      <c r="FLH91" s="287"/>
      <c r="FLI91" s="287"/>
      <c r="FLJ91" s="285"/>
      <c r="FLK91" s="287"/>
      <c r="FLL91" s="287"/>
      <c r="FLM91" s="285"/>
      <c r="FLN91" s="287"/>
      <c r="FLO91" s="287"/>
      <c r="FLP91" s="285"/>
      <c r="FLQ91" s="287"/>
      <c r="FLR91" s="287"/>
      <c r="FLS91" s="285"/>
      <c r="FLT91" s="286"/>
      <c r="FLU91" s="286"/>
      <c r="FLV91" s="286"/>
      <c r="FLW91" s="287"/>
      <c r="FLX91" s="287"/>
      <c r="FLY91" s="285"/>
      <c r="FLZ91" s="286"/>
      <c r="FMA91" s="286"/>
      <c r="FMB91" s="286"/>
      <c r="FMC91" s="287"/>
      <c r="FMD91" s="287"/>
      <c r="FME91" s="285"/>
      <c r="FMF91" s="287"/>
      <c r="FMG91" s="287"/>
      <c r="FMH91" s="285"/>
      <c r="FMI91" s="286"/>
      <c r="FMJ91" s="286"/>
      <c r="FMK91" s="286"/>
      <c r="FML91" s="286"/>
      <c r="FMM91" s="286"/>
      <c r="FMN91" s="286"/>
      <c r="FMO91" s="163"/>
      <c r="FMP91" s="154"/>
      <c r="FMQ91" s="287"/>
      <c r="FMR91" s="287"/>
      <c r="FMS91" s="285"/>
      <c r="FMT91" s="287"/>
      <c r="FMU91" s="287"/>
      <c r="FMV91" s="285"/>
      <c r="FMW91" s="287"/>
      <c r="FMX91" s="287"/>
      <c r="FMY91" s="285"/>
      <c r="FMZ91" s="287"/>
      <c r="FNA91" s="287"/>
      <c r="FNB91" s="285"/>
      <c r="FNC91" s="287"/>
      <c r="FND91" s="287"/>
      <c r="FNE91" s="285"/>
      <c r="FNF91" s="287"/>
      <c r="FNG91" s="287"/>
      <c r="FNH91" s="285"/>
      <c r="FNI91" s="287"/>
      <c r="FNJ91" s="287"/>
      <c r="FNK91" s="285"/>
      <c r="FNL91" s="287"/>
      <c r="FNM91" s="287"/>
      <c r="FNN91" s="285"/>
      <c r="FNO91" s="287"/>
      <c r="FNP91" s="287"/>
      <c r="FNQ91" s="285"/>
      <c r="FNR91" s="287"/>
      <c r="FNS91" s="287"/>
      <c r="FNT91" s="285"/>
      <c r="FNU91" s="287"/>
      <c r="FNV91" s="287"/>
      <c r="FNW91" s="285"/>
      <c r="FNX91" s="287"/>
      <c r="FNY91" s="287"/>
      <c r="FNZ91" s="285"/>
      <c r="FOA91" s="287"/>
      <c r="FOB91" s="287"/>
      <c r="FOC91" s="285"/>
      <c r="FOD91" s="287"/>
      <c r="FOE91" s="287"/>
      <c r="FOF91" s="285"/>
      <c r="FOG91" s="287"/>
      <c r="FOH91" s="287"/>
      <c r="FOI91" s="285"/>
      <c r="FOJ91" s="287"/>
      <c r="FOK91" s="287"/>
      <c r="FOL91" s="285"/>
      <c r="FOM91" s="287"/>
      <c r="FON91" s="287"/>
      <c r="FOO91" s="285"/>
      <c r="FOP91" s="287"/>
      <c r="FOQ91" s="287"/>
      <c r="FOR91" s="285"/>
      <c r="FOS91" s="287"/>
      <c r="FOT91" s="287"/>
      <c r="FOU91" s="285"/>
      <c r="FOV91" s="287"/>
      <c r="FOW91" s="287"/>
      <c r="FOX91" s="285"/>
      <c r="FOY91" s="287"/>
      <c r="FOZ91" s="287"/>
      <c r="FPA91" s="285"/>
      <c r="FPB91" s="286"/>
      <c r="FPC91" s="286"/>
      <c r="FPD91" s="286"/>
      <c r="FPE91" s="287"/>
      <c r="FPF91" s="287"/>
      <c r="FPG91" s="285"/>
      <c r="FPH91" s="286"/>
      <c r="FPI91" s="286"/>
      <c r="FPJ91" s="286"/>
      <c r="FPK91" s="287"/>
      <c r="FPL91" s="287"/>
      <c r="FPM91" s="285"/>
      <c r="FPN91" s="287"/>
      <c r="FPO91" s="287"/>
      <c r="FPP91" s="285"/>
      <c r="FPQ91" s="286"/>
      <c r="FPR91" s="286"/>
      <c r="FPS91" s="286"/>
      <c r="FPT91" s="286"/>
      <c r="FPU91" s="286"/>
      <c r="FPV91" s="286"/>
      <c r="FPW91" s="163"/>
      <c r="FPX91" s="154"/>
      <c r="FPY91" s="287"/>
      <c r="FPZ91" s="287"/>
      <c r="FQA91" s="285"/>
      <c r="FQB91" s="287"/>
      <c r="FQC91" s="287"/>
      <c r="FQD91" s="285"/>
      <c r="FQE91" s="287"/>
      <c r="FQF91" s="287"/>
      <c r="FQG91" s="285"/>
      <c r="FQH91" s="287"/>
      <c r="FQI91" s="287"/>
      <c r="FQJ91" s="285"/>
      <c r="FQK91" s="287"/>
      <c r="FQL91" s="287"/>
      <c r="FQM91" s="285"/>
      <c r="FQN91" s="287"/>
      <c r="FQO91" s="287"/>
      <c r="FQP91" s="285"/>
      <c r="FQQ91" s="287"/>
      <c r="FQR91" s="287"/>
      <c r="FQS91" s="285"/>
      <c r="FQT91" s="287"/>
      <c r="FQU91" s="287"/>
      <c r="FQV91" s="285"/>
      <c r="FQW91" s="287"/>
      <c r="FQX91" s="287"/>
      <c r="FQY91" s="285"/>
      <c r="FQZ91" s="287"/>
      <c r="FRA91" s="287"/>
      <c r="FRB91" s="285"/>
      <c r="FRC91" s="287"/>
      <c r="FRD91" s="287"/>
      <c r="FRE91" s="285"/>
      <c r="FRF91" s="287"/>
      <c r="FRG91" s="287"/>
      <c r="FRH91" s="285"/>
      <c r="FRI91" s="287"/>
      <c r="FRJ91" s="287"/>
      <c r="FRK91" s="285"/>
      <c r="FRL91" s="287"/>
      <c r="FRM91" s="287"/>
      <c r="FRN91" s="285"/>
      <c r="FRO91" s="287"/>
      <c r="FRP91" s="287"/>
      <c r="FRQ91" s="285"/>
      <c r="FRR91" s="287"/>
      <c r="FRS91" s="287"/>
      <c r="FRT91" s="285"/>
      <c r="FRU91" s="287"/>
      <c r="FRV91" s="287"/>
      <c r="FRW91" s="285"/>
      <c r="FRX91" s="287"/>
      <c r="FRY91" s="287"/>
      <c r="FRZ91" s="285"/>
      <c r="FSA91" s="287"/>
      <c r="FSB91" s="287"/>
      <c r="FSC91" s="285"/>
      <c r="FSD91" s="287"/>
      <c r="FSE91" s="287"/>
      <c r="FSF91" s="285"/>
      <c r="FSG91" s="287"/>
      <c r="FSH91" s="287"/>
      <c r="FSI91" s="285"/>
      <c r="FSJ91" s="286"/>
      <c r="FSK91" s="286"/>
      <c r="FSL91" s="286"/>
      <c r="FSM91" s="287"/>
      <c r="FSN91" s="287"/>
      <c r="FSO91" s="285"/>
      <c r="FSP91" s="286"/>
      <c r="FSQ91" s="286"/>
      <c r="FSR91" s="286"/>
      <c r="FSS91" s="287"/>
      <c r="FST91" s="287"/>
      <c r="FSU91" s="285"/>
      <c r="FSV91" s="287"/>
      <c r="FSW91" s="287"/>
      <c r="FSX91" s="285"/>
      <c r="FSY91" s="286"/>
      <c r="FSZ91" s="286"/>
      <c r="FTA91" s="286"/>
      <c r="FTB91" s="286"/>
      <c r="FTC91" s="286"/>
      <c r="FTD91" s="286"/>
      <c r="FTE91" s="163"/>
      <c r="FTF91" s="154"/>
      <c r="FTG91" s="287"/>
      <c r="FTH91" s="287"/>
      <c r="FTI91" s="285"/>
      <c r="FTJ91" s="287"/>
      <c r="FTK91" s="287"/>
      <c r="FTL91" s="285"/>
      <c r="FTM91" s="287"/>
      <c r="FTN91" s="287"/>
      <c r="FTO91" s="285"/>
      <c r="FTP91" s="287"/>
      <c r="FTQ91" s="287"/>
      <c r="FTR91" s="285"/>
      <c r="FTS91" s="287"/>
      <c r="FTT91" s="287"/>
      <c r="FTU91" s="285"/>
      <c r="FTV91" s="287"/>
      <c r="FTW91" s="287"/>
      <c r="FTX91" s="285"/>
      <c r="FTY91" s="287"/>
      <c r="FTZ91" s="287"/>
      <c r="FUA91" s="285"/>
      <c r="FUB91" s="287"/>
      <c r="FUC91" s="287"/>
      <c r="FUD91" s="285"/>
      <c r="FUE91" s="287"/>
      <c r="FUF91" s="287"/>
      <c r="FUG91" s="285"/>
      <c r="FUH91" s="287"/>
      <c r="FUI91" s="287"/>
      <c r="FUJ91" s="285"/>
      <c r="FUK91" s="287"/>
      <c r="FUL91" s="287"/>
      <c r="FUM91" s="285"/>
      <c r="FUN91" s="287"/>
      <c r="FUO91" s="287"/>
      <c r="FUP91" s="285"/>
      <c r="FUQ91" s="287"/>
      <c r="FUR91" s="287"/>
      <c r="FUS91" s="285"/>
      <c r="FUT91" s="287"/>
      <c r="FUU91" s="287"/>
      <c r="FUV91" s="285"/>
      <c r="FUW91" s="287"/>
      <c r="FUX91" s="287"/>
      <c r="FUY91" s="285"/>
      <c r="FUZ91" s="287"/>
      <c r="FVA91" s="287"/>
      <c r="FVB91" s="285"/>
      <c r="FVC91" s="287"/>
      <c r="FVD91" s="287"/>
      <c r="FVE91" s="285"/>
      <c r="FVF91" s="287"/>
      <c r="FVG91" s="287"/>
      <c r="FVH91" s="285"/>
      <c r="FVI91" s="287"/>
      <c r="FVJ91" s="287"/>
      <c r="FVK91" s="285"/>
      <c r="FVL91" s="287"/>
      <c r="FVM91" s="287"/>
      <c r="FVN91" s="285"/>
      <c r="FVO91" s="287"/>
      <c r="FVP91" s="287"/>
      <c r="FVQ91" s="285"/>
      <c r="FVR91" s="286"/>
      <c r="FVS91" s="286"/>
      <c r="FVT91" s="286"/>
      <c r="FVU91" s="287"/>
      <c r="FVV91" s="287"/>
      <c r="FVW91" s="285"/>
      <c r="FVX91" s="286"/>
      <c r="FVY91" s="286"/>
      <c r="FVZ91" s="286"/>
      <c r="FWA91" s="287"/>
      <c r="FWB91" s="287"/>
      <c r="FWC91" s="285"/>
      <c r="FWD91" s="287"/>
      <c r="FWE91" s="287"/>
      <c r="FWF91" s="285"/>
      <c r="FWG91" s="286"/>
      <c r="FWH91" s="286"/>
      <c r="FWI91" s="286"/>
      <c r="FWJ91" s="286"/>
      <c r="FWK91" s="286"/>
      <c r="FWL91" s="286"/>
      <c r="FWM91" s="163"/>
      <c r="FWN91" s="154"/>
      <c r="FWO91" s="287"/>
      <c r="FWP91" s="287"/>
      <c r="FWQ91" s="285"/>
      <c r="FWR91" s="287"/>
      <c r="FWS91" s="287"/>
      <c r="FWT91" s="285"/>
      <c r="FWU91" s="287"/>
      <c r="FWV91" s="287"/>
      <c r="FWW91" s="285"/>
      <c r="FWX91" s="287"/>
      <c r="FWY91" s="287"/>
      <c r="FWZ91" s="285"/>
      <c r="FXA91" s="287"/>
      <c r="FXB91" s="287"/>
      <c r="FXC91" s="285"/>
      <c r="FXD91" s="287"/>
      <c r="FXE91" s="287"/>
      <c r="FXF91" s="285"/>
      <c r="FXG91" s="287"/>
      <c r="FXH91" s="287"/>
      <c r="FXI91" s="285"/>
      <c r="FXJ91" s="287"/>
      <c r="FXK91" s="287"/>
      <c r="FXL91" s="285"/>
      <c r="FXM91" s="287"/>
      <c r="FXN91" s="287"/>
      <c r="FXO91" s="285"/>
      <c r="FXP91" s="287"/>
      <c r="FXQ91" s="287"/>
      <c r="FXR91" s="285"/>
      <c r="FXS91" s="287"/>
      <c r="FXT91" s="287"/>
      <c r="FXU91" s="285"/>
      <c r="FXV91" s="287"/>
      <c r="FXW91" s="287"/>
      <c r="FXX91" s="285"/>
      <c r="FXY91" s="287"/>
      <c r="FXZ91" s="287"/>
      <c r="FYA91" s="285"/>
      <c r="FYB91" s="287"/>
      <c r="FYC91" s="287"/>
      <c r="FYD91" s="285"/>
      <c r="FYE91" s="287"/>
      <c r="FYF91" s="287"/>
      <c r="FYG91" s="285"/>
      <c r="FYH91" s="287"/>
      <c r="FYI91" s="287"/>
      <c r="FYJ91" s="285"/>
      <c r="FYK91" s="287"/>
      <c r="FYL91" s="287"/>
      <c r="FYM91" s="285"/>
      <c r="FYN91" s="287"/>
      <c r="FYO91" s="287"/>
      <c r="FYP91" s="285"/>
      <c r="FYQ91" s="287"/>
      <c r="FYR91" s="287"/>
      <c r="FYS91" s="285"/>
      <c r="FYT91" s="287"/>
      <c r="FYU91" s="287"/>
      <c r="FYV91" s="285"/>
      <c r="FYW91" s="287"/>
      <c r="FYX91" s="287"/>
      <c r="FYY91" s="285"/>
      <c r="FYZ91" s="286"/>
      <c r="FZA91" s="286"/>
      <c r="FZB91" s="286"/>
      <c r="FZC91" s="287"/>
      <c r="FZD91" s="287"/>
      <c r="FZE91" s="285"/>
      <c r="FZF91" s="286"/>
      <c r="FZG91" s="286"/>
      <c r="FZH91" s="286"/>
      <c r="FZI91" s="287"/>
      <c r="FZJ91" s="287"/>
      <c r="FZK91" s="285"/>
      <c r="FZL91" s="287"/>
      <c r="FZM91" s="287"/>
      <c r="FZN91" s="285"/>
      <c r="FZO91" s="286"/>
      <c r="FZP91" s="286"/>
      <c r="FZQ91" s="286"/>
      <c r="FZR91" s="286"/>
      <c r="FZS91" s="286"/>
      <c r="FZT91" s="286"/>
      <c r="FZU91" s="163"/>
      <c r="FZV91" s="154"/>
      <c r="FZW91" s="287"/>
      <c r="FZX91" s="287"/>
      <c r="FZY91" s="285"/>
      <c r="FZZ91" s="287"/>
      <c r="GAA91" s="287"/>
      <c r="GAB91" s="285"/>
      <c r="GAC91" s="287"/>
      <c r="GAD91" s="287"/>
      <c r="GAE91" s="285"/>
      <c r="GAF91" s="287"/>
      <c r="GAG91" s="287"/>
      <c r="GAH91" s="285"/>
      <c r="GAI91" s="287"/>
      <c r="GAJ91" s="287"/>
      <c r="GAK91" s="285"/>
      <c r="GAL91" s="287"/>
      <c r="GAM91" s="287"/>
      <c r="GAN91" s="285"/>
      <c r="GAO91" s="287"/>
      <c r="GAP91" s="287"/>
      <c r="GAQ91" s="285"/>
      <c r="GAR91" s="287"/>
      <c r="GAS91" s="287"/>
      <c r="GAT91" s="285"/>
      <c r="GAU91" s="287"/>
      <c r="GAV91" s="287"/>
      <c r="GAW91" s="285"/>
      <c r="GAX91" s="287"/>
      <c r="GAY91" s="287"/>
      <c r="GAZ91" s="285"/>
      <c r="GBA91" s="287"/>
      <c r="GBB91" s="287"/>
      <c r="GBC91" s="285"/>
      <c r="GBD91" s="287"/>
      <c r="GBE91" s="287"/>
      <c r="GBF91" s="285"/>
      <c r="GBG91" s="287"/>
      <c r="GBH91" s="287"/>
      <c r="GBI91" s="285"/>
      <c r="GBJ91" s="287"/>
      <c r="GBK91" s="287"/>
      <c r="GBL91" s="285"/>
      <c r="GBM91" s="287"/>
      <c r="GBN91" s="287"/>
      <c r="GBO91" s="285"/>
      <c r="GBP91" s="287"/>
      <c r="GBQ91" s="287"/>
      <c r="GBR91" s="285"/>
      <c r="GBS91" s="287"/>
      <c r="GBT91" s="287"/>
      <c r="GBU91" s="285"/>
      <c r="GBV91" s="287"/>
      <c r="GBW91" s="287"/>
      <c r="GBX91" s="285"/>
      <c r="GBY91" s="287"/>
      <c r="GBZ91" s="287"/>
      <c r="GCA91" s="285"/>
      <c r="GCB91" s="287"/>
      <c r="GCC91" s="287"/>
      <c r="GCD91" s="285"/>
      <c r="GCE91" s="287"/>
      <c r="GCF91" s="287"/>
      <c r="GCG91" s="285"/>
      <c r="GCH91" s="286"/>
      <c r="GCI91" s="286"/>
      <c r="GCJ91" s="286"/>
      <c r="GCK91" s="287"/>
      <c r="GCL91" s="287"/>
      <c r="GCM91" s="285"/>
      <c r="GCN91" s="286"/>
      <c r="GCO91" s="286"/>
      <c r="GCP91" s="286"/>
      <c r="GCQ91" s="287"/>
      <c r="GCR91" s="287"/>
      <c r="GCS91" s="285"/>
      <c r="GCT91" s="287"/>
      <c r="GCU91" s="287"/>
      <c r="GCV91" s="285"/>
      <c r="GCW91" s="286"/>
      <c r="GCX91" s="286"/>
      <c r="GCY91" s="286"/>
      <c r="GCZ91" s="286"/>
      <c r="GDA91" s="286"/>
      <c r="GDB91" s="286"/>
      <c r="GDC91" s="163"/>
      <c r="GDD91" s="154"/>
      <c r="GDE91" s="287"/>
      <c r="GDF91" s="287"/>
      <c r="GDG91" s="285"/>
      <c r="GDH91" s="287"/>
      <c r="GDI91" s="287"/>
      <c r="GDJ91" s="285"/>
      <c r="GDK91" s="287"/>
      <c r="GDL91" s="287"/>
      <c r="GDM91" s="285"/>
      <c r="GDN91" s="287"/>
      <c r="GDO91" s="287"/>
      <c r="GDP91" s="285"/>
      <c r="GDQ91" s="287"/>
      <c r="GDR91" s="287"/>
      <c r="GDS91" s="285"/>
      <c r="GDT91" s="287"/>
      <c r="GDU91" s="287"/>
      <c r="GDV91" s="285"/>
      <c r="GDW91" s="287"/>
      <c r="GDX91" s="287"/>
      <c r="GDY91" s="285"/>
      <c r="GDZ91" s="287"/>
      <c r="GEA91" s="287"/>
      <c r="GEB91" s="285"/>
      <c r="GEC91" s="287"/>
      <c r="GED91" s="287"/>
      <c r="GEE91" s="285"/>
      <c r="GEF91" s="287"/>
      <c r="GEG91" s="287"/>
      <c r="GEH91" s="285"/>
      <c r="GEI91" s="287"/>
      <c r="GEJ91" s="287"/>
      <c r="GEK91" s="285"/>
      <c r="GEL91" s="287"/>
      <c r="GEM91" s="287"/>
      <c r="GEN91" s="285"/>
      <c r="GEO91" s="287"/>
      <c r="GEP91" s="287"/>
      <c r="GEQ91" s="285"/>
      <c r="GER91" s="287"/>
      <c r="GES91" s="287"/>
      <c r="GET91" s="285"/>
      <c r="GEU91" s="287"/>
      <c r="GEV91" s="287"/>
      <c r="GEW91" s="285"/>
      <c r="GEX91" s="287"/>
      <c r="GEY91" s="287"/>
      <c r="GEZ91" s="285"/>
      <c r="GFA91" s="287"/>
      <c r="GFB91" s="287"/>
      <c r="GFC91" s="285"/>
      <c r="GFD91" s="287"/>
      <c r="GFE91" s="287"/>
      <c r="GFF91" s="285"/>
      <c r="GFG91" s="287"/>
      <c r="GFH91" s="287"/>
      <c r="GFI91" s="285"/>
      <c r="GFJ91" s="287"/>
      <c r="GFK91" s="287"/>
      <c r="GFL91" s="285"/>
      <c r="GFM91" s="287"/>
      <c r="GFN91" s="287"/>
      <c r="GFO91" s="285"/>
      <c r="GFP91" s="286"/>
      <c r="GFQ91" s="286"/>
      <c r="GFR91" s="286"/>
      <c r="GFS91" s="287"/>
      <c r="GFT91" s="287"/>
      <c r="GFU91" s="285"/>
      <c r="GFV91" s="286"/>
      <c r="GFW91" s="286"/>
      <c r="GFX91" s="286"/>
      <c r="GFY91" s="287"/>
      <c r="GFZ91" s="287"/>
      <c r="GGA91" s="285"/>
      <c r="GGB91" s="287"/>
      <c r="GGC91" s="287"/>
      <c r="GGD91" s="285"/>
      <c r="GGE91" s="286"/>
      <c r="GGF91" s="286"/>
      <c r="GGG91" s="286"/>
      <c r="GGH91" s="286"/>
      <c r="GGI91" s="286"/>
      <c r="GGJ91" s="286"/>
      <c r="GGK91" s="163"/>
      <c r="GGL91" s="154"/>
      <c r="GGM91" s="287"/>
      <c r="GGN91" s="287"/>
      <c r="GGO91" s="285"/>
      <c r="GGP91" s="287"/>
      <c r="GGQ91" s="287"/>
      <c r="GGR91" s="285"/>
      <c r="GGS91" s="287"/>
      <c r="GGT91" s="287"/>
      <c r="GGU91" s="285"/>
      <c r="GGV91" s="287"/>
      <c r="GGW91" s="287"/>
      <c r="GGX91" s="285"/>
      <c r="GGY91" s="287"/>
      <c r="GGZ91" s="287"/>
      <c r="GHA91" s="285"/>
      <c r="GHB91" s="287"/>
      <c r="GHC91" s="287"/>
      <c r="GHD91" s="285"/>
      <c r="GHE91" s="287"/>
      <c r="GHF91" s="287"/>
      <c r="GHG91" s="285"/>
      <c r="GHH91" s="287"/>
      <c r="GHI91" s="287"/>
      <c r="GHJ91" s="285"/>
      <c r="GHK91" s="287"/>
      <c r="GHL91" s="287"/>
      <c r="GHM91" s="285"/>
      <c r="GHN91" s="287"/>
      <c r="GHO91" s="287"/>
      <c r="GHP91" s="285"/>
      <c r="GHQ91" s="287"/>
      <c r="GHR91" s="287"/>
      <c r="GHS91" s="285"/>
      <c r="GHT91" s="287"/>
      <c r="GHU91" s="287"/>
      <c r="GHV91" s="285"/>
      <c r="GHW91" s="287"/>
      <c r="GHX91" s="287"/>
      <c r="GHY91" s="285"/>
      <c r="GHZ91" s="287"/>
      <c r="GIA91" s="287"/>
      <c r="GIB91" s="285"/>
      <c r="GIC91" s="287"/>
      <c r="GID91" s="287"/>
      <c r="GIE91" s="285"/>
      <c r="GIF91" s="287"/>
      <c r="GIG91" s="287"/>
      <c r="GIH91" s="285"/>
      <c r="GII91" s="287"/>
      <c r="GIJ91" s="287"/>
      <c r="GIK91" s="285"/>
      <c r="GIL91" s="287"/>
      <c r="GIM91" s="287"/>
      <c r="GIN91" s="285"/>
      <c r="GIO91" s="287"/>
      <c r="GIP91" s="287"/>
      <c r="GIQ91" s="285"/>
      <c r="GIR91" s="287"/>
      <c r="GIS91" s="287"/>
      <c r="GIT91" s="285"/>
      <c r="GIU91" s="287"/>
      <c r="GIV91" s="287"/>
      <c r="GIW91" s="285"/>
      <c r="GIX91" s="286"/>
      <c r="GIY91" s="286"/>
      <c r="GIZ91" s="286"/>
      <c r="GJA91" s="287"/>
      <c r="GJB91" s="287"/>
      <c r="GJC91" s="285"/>
      <c r="GJD91" s="286"/>
      <c r="GJE91" s="286"/>
      <c r="GJF91" s="286"/>
      <c r="GJG91" s="287"/>
      <c r="GJH91" s="287"/>
      <c r="GJI91" s="285"/>
      <c r="GJJ91" s="287"/>
      <c r="GJK91" s="287"/>
      <c r="GJL91" s="285"/>
      <c r="GJM91" s="286"/>
      <c r="GJN91" s="286"/>
      <c r="GJO91" s="286"/>
      <c r="GJP91" s="286"/>
      <c r="GJQ91" s="286"/>
      <c r="GJR91" s="286"/>
      <c r="GJS91" s="163"/>
      <c r="GJT91" s="154"/>
      <c r="GJU91" s="287"/>
      <c r="GJV91" s="287"/>
      <c r="GJW91" s="285"/>
      <c r="GJX91" s="287"/>
      <c r="GJY91" s="287"/>
      <c r="GJZ91" s="285"/>
      <c r="GKA91" s="287"/>
      <c r="GKB91" s="287"/>
      <c r="GKC91" s="285"/>
      <c r="GKD91" s="287"/>
      <c r="GKE91" s="287"/>
      <c r="GKF91" s="285"/>
      <c r="GKG91" s="287"/>
      <c r="GKH91" s="287"/>
      <c r="GKI91" s="285"/>
      <c r="GKJ91" s="287"/>
      <c r="GKK91" s="287"/>
      <c r="GKL91" s="285"/>
      <c r="GKM91" s="287"/>
      <c r="GKN91" s="287"/>
      <c r="GKO91" s="285"/>
      <c r="GKP91" s="287"/>
      <c r="GKQ91" s="287"/>
      <c r="GKR91" s="285"/>
      <c r="GKS91" s="287"/>
      <c r="GKT91" s="287"/>
      <c r="GKU91" s="285"/>
      <c r="GKV91" s="287"/>
      <c r="GKW91" s="287"/>
      <c r="GKX91" s="285"/>
      <c r="GKY91" s="287"/>
      <c r="GKZ91" s="287"/>
      <c r="GLA91" s="285"/>
      <c r="GLB91" s="287"/>
      <c r="GLC91" s="287"/>
      <c r="GLD91" s="285"/>
      <c r="GLE91" s="287"/>
      <c r="GLF91" s="287"/>
      <c r="GLG91" s="285"/>
      <c r="GLH91" s="287"/>
      <c r="GLI91" s="287"/>
      <c r="GLJ91" s="285"/>
      <c r="GLK91" s="287"/>
      <c r="GLL91" s="287"/>
      <c r="GLM91" s="285"/>
      <c r="GLN91" s="287"/>
      <c r="GLO91" s="287"/>
      <c r="GLP91" s="285"/>
      <c r="GLQ91" s="287"/>
      <c r="GLR91" s="287"/>
      <c r="GLS91" s="285"/>
      <c r="GLT91" s="287"/>
      <c r="GLU91" s="287"/>
      <c r="GLV91" s="285"/>
      <c r="GLW91" s="287"/>
      <c r="GLX91" s="287"/>
      <c r="GLY91" s="285"/>
      <c r="GLZ91" s="287"/>
      <c r="GMA91" s="287"/>
      <c r="GMB91" s="285"/>
      <c r="GMC91" s="287"/>
      <c r="GMD91" s="287"/>
      <c r="GME91" s="285"/>
      <c r="GMF91" s="286"/>
      <c r="GMG91" s="286"/>
      <c r="GMH91" s="286"/>
      <c r="GMI91" s="287"/>
      <c r="GMJ91" s="287"/>
      <c r="GMK91" s="285"/>
      <c r="GML91" s="286"/>
      <c r="GMM91" s="286"/>
      <c r="GMN91" s="286"/>
      <c r="GMO91" s="287"/>
      <c r="GMP91" s="287"/>
      <c r="GMQ91" s="285"/>
      <c r="GMR91" s="287"/>
      <c r="GMS91" s="287"/>
      <c r="GMT91" s="285"/>
      <c r="GMU91" s="286"/>
      <c r="GMV91" s="286"/>
      <c r="GMW91" s="286"/>
      <c r="GMX91" s="286"/>
      <c r="GMY91" s="286"/>
      <c r="GMZ91" s="286"/>
      <c r="GNA91" s="163"/>
      <c r="GNB91" s="154"/>
      <c r="GNC91" s="287"/>
      <c r="GND91" s="287"/>
      <c r="GNE91" s="285"/>
      <c r="GNF91" s="287"/>
      <c r="GNG91" s="287"/>
      <c r="GNH91" s="285"/>
      <c r="GNI91" s="287"/>
      <c r="GNJ91" s="287"/>
      <c r="GNK91" s="285"/>
      <c r="GNL91" s="287"/>
      <c r="GNM91" s="287"/>
      <c r="GNN91" s="285"/>
      <c r="GNO91" s="287"/>
      <c r="GNP91" s="287"/>
      <c r="GNQ91" s="285"/>
      <c r="GNR91" s="287"/>
      <c r="GNS91" s="287"/>
      <c r="GNT91" s="285"/>
      <c r="GNU91" s="287"/>
      <c r="GNV91" s="287"/>
      <c r="GNW91" s="285"/>
      <c r="GNX91" s="287"/>
      <c r="GNY91" s="287"/>
      <c r="GNZ91" s="285"/>
      <c r="GOA91" s="287"/>
      <c r="GOB91" s="287"/>
      <c r="GOC91" s="285"/>
      <c r="GOD91" s="287"/>
      <c r="GOE91" s="287"/>
      <c r="GOF91" s="285"/>
      <c r="GOG91" s="287"/>
      <c r="GOH91" s="287"/>
      <c r="GOI91" s="285"/>
      <c r="GOJ91" s="287"/>
      <c r="GOK91" s="287"/>
      <c r="GOL91" s="285"/>
      <c r="GOM91" s="287"/>
      <c r="GON91" s="287"/>
      <c r="GOO91" s="285"/>
      <c r="GOP91" s="287"/>
      <c r="GOQ91" s="287"/>
      <c r="GOR91" s="285"/>
      <c r="GOS91" s="287"/>
      <c r="GOT91" s="287"/>
      <c r="GOU91" s="285"/>
      <c r="GOV91" s="287"/>
      <c r="GOW91" s="287"/>
      <c r="GOX91" s="285"/>
      <c r="GOY91" s="287"/>
      <c r="GOZ91" s="287"/>
      <c r="GPA91" s="285"/>
      <c r="GPB91" s="287"/>
      <c r="GPC91" s="287"/>
      <c r="GPD91" s="285"/>
      <c r="GPE91" s="287"/>
      <c r="GPF91" s="287"/>
      <c r="GPG91" s="285"/>
      <c r="GPH91" s="287"/>
      <c r="GPI91" s="287"/>
      <c r="GPJ91" s="285"/>
      <c r="GPK91" s="287"/>
      <c r="GPL91" s="287"/>
      <c r="GPM91" s="285"/>
      <c r="GPN91" s="286"/>
      <c r="GPO91" s="286"/>
      <c r="GPP91" s="286"/>
      <c r="GPQ91" s="287"/>
      <c r="GPR91" s="287"/>
      <c r="GPS91" s="285"/>
      <c r="GPT91" s="286"/>
      <c r="GPU91" s="286"/>
      <c r="GPV91" s="286"/>
      <c r="GPW91" s="287"/>
      <c r="GPX91" s="287"/>
      <c r="GPY91" s="285"/>
      <c r="GPZ91" s="287"/>
      <c r="GQA91" s="287"/>
      <c r="GQB91" s="285"/>
      <c r="GQC91" s="286"/>
      <c r="GQD91" s="286"/>
      <c r="GQE91" s="286"/>
      <c r="GQF91" s="286"/>
      <c r="GQG91" s="286"/>
      <c r="GQH91" s="286"/>
      <c r="GQI91" s="163"/>
      <c r="GQJ91" s="154"/>
      <c r="GQK91" s="287"/>
      <c r="GQL91" s="287"/>
      <c r="GQM91" s="285"/>
      <c r="GQN91" s="287"/>
      <c r="GQO91" s="287"/>
      <c r="GQP91" s="285"/>
      <c r="GQQ91" s="287"/>
      <c r="GQR91" s="287"/>
      <c r="GQS91" s="285"/>
      <c r="GQT91" s="287"/>
      <c r="GQU91" s="287"/>
      <c r="GQV91" s="285"/>
      <c r="GQW91" s="287"/>
      <c r="GQX91" s="287"/>
      <c r="GQY91" s="285"/>
      <c r="GQZ91" s="287"/>
      <c r="GRA91" s="287"/>
      <c r="GRB91" s="285"/>
      <c r="GRC91" s="287"/>
      <c r="GRD91" s="287"/>
      <c r="GRE91" s="285"/>
      <c r="GRF91" s="287"/>
      <c r="GRG91" s="287"/>
      <c r="GRH91" s="285"/>
      <c r="GRI91" s="287"/>
      <c r="GRJ91" s="287"/>
      <c r="GRK91" s="285"/>
      <c r="GRL91" s="287"/>
      <c r="GRM91" s="287"/>
      <c r="GRN91" s="285"/>
      <c r="GRO91" s="287"/>
      <c r="GRP91" s="287"/>
      <c r="GRQ91" s="285"/>
      <c r="GRR91" s="287"/>
      <c r="GRS91" s="287"/>
      <c r="GRT91" s="285"/>
      <c r="GRU91" s="287"/>
      <c r="GRV91" s="287"/>
      <c r="GRW91" s="285"/>
      <c r="GRX91" s="287"/>
      <c r="GRY91" s="287"/>
      <c r="GRZ91" s="285"/>
      <c r="GSA91" s="287"/>
      <c r="GSB91" s="287"/>
      <c r="GSC91" s="285"/>
      <c r="GSD91" s="287"/>
      <c r="GSE91" s="287"/>
      <c r="GSF91" s="285"/>
      <c r="GSG91" s="287"/>
      <c r="GSH91" s="287"/>
      <c r="GSI91" s="285"/>
      <c r="GSJ91" s="287"/>
      <c r="GSK91" s="287"/>
      <c r="GSL91" s="285"/>
      <c r="GSM91" s="287"/>
      <c r="GSN91" s="287"/>
      <c r="GSO91" s="285"/>
      <c r="GSP91" s="287"/>
      <c r="GSQ91" s="287"/>
      <c r="GSR91" s="285"/>
      <c r="GSS91" s="287"/>
      <c r="GST91" s="287"/>
      <c r="GSU91" s="285"/>
      <c r="GSV91" s="286"/>
      <c r="GSW91" s="286"/>
      <c r="GSX91" s="286"/>
      <c r="GSY91" s="287"/>
      <c r="GSZ91" s="287"/>
      <c r="GTA91" s="285"/>
      <c r="GTB91" s="286"/>
      <c r="GTC91" s="286"/>
      <c r="GTD91" s="286"/>
      <c r="GTE91" s="287"/>
      <c r="GTF91" s="287"/>
      <c r="GTG91" s="285"/>
      <c r="GTH91" s="287"/>
      <c r="GTI91" s="287"/>
      <c r="GTJ91" s="285"/>
      <c r="GTK91" s="286"/>
      <c r="GTL91" s="286"/>
      <c r="GTM91" s="286"/>
      <c r="GTN91" s="286"/>
      <c r="GTO91" s="286"/>
      <c r="GTP91" s="286"/>
      <c r="GTQ91" s="163"/>
      <c r="GTR91" s="154"/>
      <c r="GTS91" s="287"/>
      <c r="GTT91" s="287"/>
      <c r="GTU91" s="285"/>
      <c r="GTV91" s="287"/>
      <c r="GTW91" s="287"/>
      <c r="GTX91" s="285"/>
      <c r="GTY91" s="287"/>
      <c r="GTZ91" s="287"/>
      <c r="GUA91" s="285"/>
      <c r="GUB91" s="287"/>
      <c r="GUC91" s="287"/>
      <c r="GUD91" s="285"/>
      <c r="GUE91" s="287"/>
      <c r="GUF91" s="287"/>
      <c r="GUG91" s="285"/>
      <c r="GUH91" s="287"/>
      <c r="GUI91" s="287"/>
      <c r="GUJ91" s="285"/>
      <c r="GUK91" s="287"/>
      <c r="GUL91" s="287"/>
      <c r="GUM91" s="285"/>
      <c r="GUN91" s="287"/>
      <c r="GUO91" s="287"/>
      <c r="GUP91" s="285"/>
      <c r="GUQ91" s="287"/>
      <c r="GUR91" s="287"/>
      <c r="GUS91" s="285"/>
      <c r="GUT91" s="287"/>
      <c r="GUU91" s="287"/>
      <c r="GUV91" s="285"/>
      <c r="GUW91" s="287"/>
      <c r="GUX91" s="287"/>
      <c r="GUY91" s="285"/>
      <c r="GUZ91" s="287"/>
      <c r="GVA91" s="287"/>
      <c r="GVB91" s="285"/>
      <c r="GVC91" s="287"/>
      <c r="GVD91" s="287"/>
      <c r="GVE91" s="285"/>
      <c r="GVF91" s="287"/>
      <c r="GVG91" s="287"/>
      <c r="GVH91" s="285"/>
      <c r="GVI91" s="287"/>
      <c r="GVJ91" s="287"/>
      <c r="GVK91" s="285"/>
      <c r="GVL91" s="287"/>
      <c r="GVM91" s="287"/>
      <c r="GVN91" s="285"/>
      <c r="GVO91" s="287"/>
      <c r="GVP91" s="287"/>
      <c r="GVQ91" s="285"/>
      <c r="GVR91" s="287"/>
      <c r="GVS91" s="287"/>
      <c r="GVT91" s="285"/>
      <c r="GVU91" s="287"/>
      <c r="GVV91" s="287"/>
      <c r="GVW91" s="285"/>
      <c r="GVX91" s="287"/>
      <c r="GVY91" s="287"/>
      <c r="GVZ91" s="285"/>
      <c r="GWA91" s="287"/>
      <c r="GWB91" s="287"/>
      <c r="GWC91" s="285"/>
      <c r="GWD91" s="286"/>
      <c r="GWE91" s="286"/>
      <c r="GWF91" s="286"/>
      <c r="GWG91" s="287"/>
      <c r="GWH91" s="287"/>
      <c r="GWI91" s="285"/>
      <c r="GWJ91" s="286"/>
      <c r="GWK91" s="286"/>
      <c r="GWL91" s="286"/>
      <c r="GWM91" s="287"/>
      <c r="GWN91" s="287"/>
      <c r="GWO91" s="285"/>
      <c r="GWP91" s="287"/>
      <c r="GWQ91" s="287"/>
      <c r="GWR91" s="285"/>
      <c r="GWS91" s="286"/>
      <c r="GWT91" s="286"/>
      <c r="GWU91" s="286"/>
      <c r="GWV91" s="286"/>
      <c r="GWW91" s="286"/>
      <c r="GWX91" s="286"/>
      <c r="GWY91" s="163"/>
      <c r="GWZ91" s="154"/>
      <c r="GXA91" s="287"/>
      <c r="GXB91" s="287"/>
      <c r="GXC91" s="285"/>
      <c r="GXD91" s="287"/>
      <c r="GXE91" s="287"/>
      <c r="GXF91" s="285"/>
      <c r="GXG91" s="287"/>
      <c r="GXH91" s="287"/>
      <c r="GXI91" s="285"/>
      <c r="GXJ91" s="287"/>
      <c r="GXK91" s="287"/>
      <c r="GXL91" s="285"/>
      <c r="GXM91" s="287"/>
      <c r="GXN91" s="287"/>
      <c r="GXO91" s="285"/>
      <c r="GXP91" s="287"/>
      <c r="GXQ91" s="287"/>
      <c r="GXR91" s="285"/>
      <c r="GXS91" s="287"/>
      <c r="GXT91" s="287"/>
      <c r="GXU91" s="285"/>
      <c r="GXV91" s="287"/>
      <c r="GXW91" s="287"/>
      <c r="GXX91" s="285"/>
      <c r="GXY91" s="287"/>
      <c r="GXZ91" s="287"/>
      <c r="GYA91" s="285"/>
      <c r="GYB91" s="287"/>
      <c r="GYC91" s="287"/>
      <c r="GYD91" s="285"/>
      <c r="GYE91" s="287"/>
      <c r="GYF91" s="287"/>
      <c r="GYG91" s="285"/>
      <c r="GYH91" s="287"/>
      <c r="GYI91" s="287"/>
      <c r="GYJ91" s="285"/>
      <c r="GYK91" s="287"/>
      <c r="GYL91" s="287"/>
      <c r="GYM91" s="285"/>
      <c r="GYN91" s="287"/>
      <c r="GYO91" s="287"/>
      <c r="GYP91" s="285"/>
      <c r="GYQ91" s="287"/>
      <c r="GYR91" s="287"/>
      <c r="GYS91" s="285"/>
      <c r="GYT91" s="287"/>
      <c r="GYU91" s="287"/>
      <c r="GYV91" s="285"/>
      <c r="GYW91" s="287"/>
      <c r="GYX91" s="287"/>
      <c r="GYY91" s="285"/>
      <c r="GYZ91" s="287"/>
      <c r="GZA91" s="287"/>
      <c r="GZB91" s="285"/>
      <c r="GZC91" s="287"/>
      <c r="GZD91" s="287"/>
      <c r="GZE91" s="285"/>
      <c r="GZF91" s="287"/>
      <c r="GZG91" s="287"/>
      <c r="GZH91" s="285"/>
      <c r="GZI91" s="287"/>
      <c r="GZJ91" s="287"/>
      <c r="GZK91" s="285"/>
      <c r="GZL91" s="286"/>
      <c r="GZM91" s="286"/>
      <c r="GZN91" s="286"/>
      <c r="GZO91" s="287"/>
      <c r="GZP91" s="287"/>
      <c r="GZQ91" s="285"/>
      <c r="GZR91" s="286"/>
      <c r="GZS91" s="286"/>
      <c r="GZT91" s="286"/>
      <c r="GZU91" s="287"/>
      <c r="GZV91" s="287"/>
      <c r="GZW91" s="285"/>
      <c r="GZX91" s="287"/>
      <c r="GZY91" s="287"/>
      <c r="GZZ91" s="285"/>
      <c r="HAA91" s="286"/>
      <c r="HAB91" s="286"/>
      <c r="HAC91" s="286"/>
      <c r="HAD91" s="286"/>
      <c r="HAE91" s="286"/>
      <c r="HAF91" s="286"/>
      <c r="HAG91" s="163"/>
      <c r="HAH91" s="154"/>
      <c r="HAI91" s="287"/>
      <c r="HAJ91" s="287"/>
      <c r="HAK91" s="285"/>
      <c r="HAL91" s="287"/>
      <c r="HAM91" s="287"/>
      <c r="HAN91" s="285"/>
      <c r="HAO91" s="287"/>
      <c r="HAP91" s="287"/>
      <c r="HAQ91" s="285"/>
      <c r="HAR91" s="287"/>
      <c r="HAS91" s="287"/>
      <c r="HAT91" s="285"/>
      <c r="HAU91" s="287"/>
      <c r="HAV91" s="287"/>
      <c r="HAW91" s="285"/>
      <c r="HAX91" s="287"/>
      <c r="HAY91" s="287"/>
      <c r="HAZ91" s="285"/>
      <c r="HBA91" s="287"/>
      <c r="HBB91" s="287"/>
      <c r="HBC91" s="285"/>
      <c r="HBD91" s="287"/>
      <c r="HBE91" s="287"/>
      <c r="HBF91" s="285"/>
      <c r="HBG91" s="287"/>
      <c r="HBH91" s="287"/>
      <c r="HBI91" s="285"/>
      <c r="HBJ91" s="287"/>
      <c r="HBK91" s="287"/>
      <c r="HBL91" s="285"/>
      <c r="HBM91" s="287"/>
      <c r="HBN91" s="287"/>
      <c r="HBO91" s="285"/>
      <c r="HBP91" s="287"/>
      <c r="HBQ91" s="287"/>
      <c r="HBR91" s="285"/>
      <c r="HBS91" s="287"/>
      <c r="HBT91" s="287"/>
      <c r="HBU91" s="285"/>
      <c r="HBV91" s="287"/>
      <c r="HBW91" s="287"/>
      <c r="HBX91" s="285"/>
      <c r="HBY91" s="287"/>
      <c r="HBZ91" s="287"/>
      <c r="HCA91" s="285"/>
      <c r="HCB91" s="287"/>
      <c r="HCC91" s="287"/>
      <c r="HCD91" s="285"/>
      <c r="HCE91" s="287"/>
      <c r="HCF91" s="287"/>
      <c r="HCG91" s="285"/>
      <c r="HCH91" s="287"/>
      <c r="HCI91" s="287"/>
      <c r="HCJ91" s="285"/>
      <c r="HCK91" s="287"/>
      <c r="HCL91" s="287"/>
      <c r="HCM91" s="285"/>
      <c r="HCN91" s="287"/>
      <c r="HCO91" s="287"/>
      <c r="HCP91" s="285"/>
      <c r="HCQ91" s="287"/>
      <c r="HCR91" s="287"/>
      <c r="HCS91" s="285"/>
      <c r="HCT91" s="286"/>
      <c r="HCU91" s="286"/>
      <c r="HCV91" s="286"/>
      <c r="HCW91" s="287"/>
      <c r="HCX91" s="287"/>
      <c r="HCY91" s="285"/>
      <c r="HCZ91" s="286"/>
      <c r="HDA91" s="286"/>
      <c r="HDB91" s="286"/>
      <c r="HDC91" s="287"/>
      <c r="HDD91" s="287"/>
      <c r="HDE91" s="285"/>
      <c r="HDF91" s="287"/>
      <c r="HDG91" s="287"/>
      <c r="HDH91" s="285"/>
      <c r="HDI91" s="286"/>
      <c r="HDJ91" s="286"/>
      <c r="HDK91" s="286"/>
      <c r="HDL91" s="286"/>
      <c r="HDM91" s="286"/>
      <c r="HDN91" s="286"/>
      <c r="HDO91" s="163"/>
      <c r="HDP91" s="154"/>
      <c r="HDQ91" s="287"/>
      <c r="HDR91" s="287"/>
      <c r="HDS91" s="285"/>
      <c r="HDT91" s="287"/>
      <c r="HDU91" s="287"/>
      <c r="HDV91" s="285"/>
      <c r="HDW91" s="287"/>
      <c r="HDX91" s="287"/>
      <c r="HDY91" s="285"/>
      <c r="HDZ91" s="287"/>
      <c r="HEA91" s="287"/>
      <c r="HEB91" s="285"/>
      <c r="HEC91" s="287"/>
      <c r="HED91" s="287"/>
      <c r="HEE91" s="285"/>
      <c r="HEF91" s="287"/>
      <c r="HEG91" s="287"/>
      <c r="HEH91" s="285"/>
      <c r="HEI91" s="287"/>
      <c r="HEJ91" s="287"/>
      <c r="HEK91" s="285"/>
      <c r="HEL91" s="287"/>
      <c r="HEM91" s="287"/>
      <c r="HEN91" s="285"/>
      <c r="HEO91" s="287"/>
      <c r="HEP91" s="287"/>
      <c r="HEQ91" s="285"/>
      <c r="HER91" s="287"/>
      <c r="HES91" s="287"/>
      <c r="HET91" s="285"/>
      <c r="HEU91" s="287"/>
      <c r="HEV91" s="287"/>
      <c r="HEW91" s="285"/>
      <c r="HEX91" s="287"/>
      <c r="HEY91" s="287"/>
      <c r="HEZ91" s="285"/>
      <c r="HFA91" s="287"/>
      <c r="HFB91" s="287"/>
      <c r="HFC91" s="285"/>
      <c r="HFD91" s="287"/>
      <c r="HFE91" s="287"/>
      <c r="HFF91" s="285"/>
      <c r="HFG91" s="287"/>
      <c r="HFH91" s="287"/>
      <c r="HFI91" s="285"/>
      <c r="HFJ91" s="287"/>
      <c r="HFK91" s="287"/>
      <c r="HFL91" s="285"/>
      <c r="HFM91" s="287"/>
      <c r="HFN91" s="287"/>
      <c r="HFO91" s="285"/>
      <c r="HFP91" s="287"/>
      <c r="HFQ91" s="287"/>
      <c r="HFR91" s="285"/>
      <c r="HFS91" s="287"/>
      <c r="HFT91" s="287"/>
      <c r="HFU91" s="285"/>
      <c r="HFV91" s="287"/>
      <c r="HFW91" s="287"/>
      <c r="HFX91" s="285"/>
      <c r="HFY91" s="287"/>
      <c r="HFZ91" s="287"/>
      <c r="HGA91" s="285"/>
      <c r="HGB91" s="286"/>
      <c r="HGC91" s="286"/>
      <c r="HGD91" s="286"/>
      <c r="HGE91" s="287"/>
      <c r="HGF91" s="287"/>
      <c r="HGG91" s="285"/>
      <c r="HGH91" s="286"/>
      <c r="HGI91" s="286"/>
      <c r="HGJ91" s="286"/>
      <c r="HGK91" s="287"/>
      <c r="HGL91" s="287"/>
      <c r="HGM91" s="285"/>
      <c r="HGN91" s="287"/>
      <c r="HGO91" s="287"/>
      <c r="HGP91" s="285"/>
      <c r="HGQ91" s="286"/>
      <c r="HGR91" s="286"/>
      <c r="HGS91" s="286"/>
      <c r="HGT91" s="286"/>
      <c r="HGU91" s="286"/>
      <c r="HGV91" s="286"/>
      <c r="HGW91" s="163"/>
      <c r="HGX91" s="154"/>
      <c r="HGY91" s="287"/>
      <c r="HGZ91" s="287"/>
      <c r="HHA91" s="285"/>
      <c r="HHB91" s="287"/>
      <c r="HHC91" s="287"/>
      <c r="HHD91" s="285"/>
      <c r="HHE91" s="287"/>
      <c r="HHF91" s="287"/>
      <c r="HHG91" s="285"/>
      <c r="HHH91" s="287"/>
      <c r="HHI91" s="287"/>
      <c r="HHJ91" s="285"/>
      <c r="HHK91" s="287"/>
      <c r="HHL91" s="287"/>
      <c r="HHM91" s="285"/>
      <c r="HHN91" s="287"/>
      <c r="HHO91" s="287"/>
      <c r="HHP91" s="285"/>
      <c r="HHQ91" s="287"/>
      <c r="HHR91" s="287"/>
      <c r="HHS91" s="285"/>
      <c r="HHT91" s="287"/>
      <c r="HHU91" s="287"/>
      <c r="HHV91" s="285"/>
      <c r="HHW91" s="287"/>
      <c r="HHX91" s="287"/>
      <c r="HHY91" s="285"/>
      <c r="HHZ91" s="287"/>
      <c r="HIA91" s="287"/>
      <c r="HIB91" s="285"/>
      <c r="HIC91" s="287"/>
      <c r="HID91" s="287"/>
      <c r="HIE91" s="285"/>
      <c r="HIF91" s="287"/>
      <c r="HIG91" s="287"/>
      <c r="HIH91" s="285"/>
      <c r="HII91" s="287"/>
      <c r="HIJ91" s="287"/>
      <c r="HIK91" s="285"/>
      <c r="HIL91" s="287"/>
      <c r="HIM91" s="287"/>
      <c r="HIN91" s="285"/>
      <c r="HIO91" s="287"/>
      <c r="HIP91" s="287"/>
      <c r="HIQ91" s="285"/>
      <c r="HIR91" s="287"/>
      <c r="HIS91" s="287"/>
      <c r="HIT91" s="285"/>
      <c r="HIU91" s="287"/>
      <c r="HIV91" s="287"/>
      <c r="HIW91" s="285"/>
      <c r="HIX91" s="287"/>
      <c r="HIY91" s="287"/>
      <c r="HIZ91" s="285"/>
      <c r="HJA91" s="287"/>
      <c r="HJB91" s="287"/>
      <c r="HJC91" s="285"/>
      <c r="HJD91" s="287"/>
      <c r="HJE91" s="287"/>
      <c r="HJF91" s="285"/>
      <c r="HJG91" s="287"/>
      <c r="HJH91" s="287"/>
      <c r="HJI91" s="285"/>
      <c r="HJJ91" s="286"/>
      <c r="HJK91" s="286"/>
      <c r="HJL91" s="286"/>
      <c r="HJM91" s="287"/>
      <c r="HJN91" s="287"/>
      <c r="HJO91" s="285"/>
      <c r="HJP91" s="286"/>
      <c r="HJQ91" s="286"/>
      <c r="HJR91" s="286"/>
      <c r="HJS91" s="287"/>
      <c r="HJT91" s="287"/>
      <c r="HJU91" s="285"/>
      <c r="HJV91" s="287"/>
      <c r="HJW91" s="287"/>
      <c r="HJX91" s="285"/>
      <c r="HJY91" s="286"/>
      <c r="HJZ91" s="286"/>
      <c r="HKA91" s="286"/>
      <c r="HKB91" s="286"/>
      <c r="HKC91" s="286"/>
      <c r="HKD91" s="286"/>
      <c r="HKE91" s="163"/>
      <c r="HKF91" s="154"/>
      <c r="HKG91" s="287"/>
      <c r="HKH91" s="287"/>
      <c r="HKI91" s="285"/>
      <c r="HKJ91" s="287"/>
      <c r="HKK91" s="287"/>
      <c r="HKL91" s="285"/>
      <c r="HKM91" s="287"/>
      <c r="HKN91" s="287"/>
      <c r="HKO91" s="285"/>
      <c r="HKP91" s="287"/>
      <c r="HKQ91" s="287"/>
      <c r="HKR91" s="285"/>
      <c r="HKS91" s="287"/>
      <c r="HKT91" s="287"/>
      <c r="HKU91" s="285"/>
      <c r="HKV91" s="287"/>
      <c r="HKW91" s="287"/>
      <c r="HKX91" s="285"/>
      <c r="HKY91" s="287"/>
      <c r="HKZ91" s="287"/>
      <c r="HLA91" s="285"/>
      <c r="HLB91" s="287"/>
      <c r="HLC91" s="287"/>
      <c r="HLD91" s="285"/>
      <c r="HLE91" s="287"/>
      <c r="HLF91" s="287"/>
      <c r="HLG91" s="285"/>
      <c r="HLH91" s="287"/>
      <c r="HLI91" s="287"/>
      <c r="HLJ91" s="285"/>
      <c r="HLK91" s="287"/>
      <c r="HLL91" s="287"/>
      <c r="HLM91" s="285"/>
      <c r="HLN91" s="287"/>
      <c r="HLO91" s="287"/>
      <c r="HLP91" s="285"/>
      <c r="HLQ91" s="287"/>
      <c r="HLR91" s="287"/>
      <c r="HLS91" s="285"/>
      <c r="HLT91" s="287"/>
      <c r="HLU91" s="287"/>
      <c r="HLV91" s="285"/>
      <c r="HLW91" s="287"/>
      <c r="HLX91" s="287"/>
      <c r="HLY91" s="285"/>
      <c r="HLZ91" s="287"/>
      <c r="HMA91" s="287"/>
      <c r="HMB91" s="285"/>
      <c r="HMC91" s="287"/>
      <c r="HMD91" s="287"/>
      <c r="HME91" s="285"/>
      <c r="HMF91" s="287"/>
      <c r="HMG91" s="287"/>
      <c r="HMH91" s="285"/>
      <c r="HMI91" s="287"/>
      <c r="HMJ91" s="287"/>
      <c r="HMK91" s="285"/>
      <c r="HML91" s="287"/>
      <c r="HMM91" s="287"/>
      <c r="HMN91" s="285"/>
      <c r="HMO91" s="287"/>
      <c r="HMP91" s="287"/>
      <c r="HMQ91" s="285"/>
      <c r="HMR91" s="286"/>
      <c r="HMS91" s="286"/>
      <c r="HMT91" s="286"/>
      <c r="HMU91" s="287"/>
      <c r="HMV91" s="287"/>
      <c r="HMW91" s="285"/>
      <c r="HMX91" s="286"/>
      <c r="HMY91" s="286"/>
      <c r="HMZ91" s="286"/>
      <c r="HNA91" s="287"/>
      <c r="HNB91" s="287"/>
      <c r="HNC91" s="285"/>
      <c r="HND91" s="287"/>
      <c r="HNE91" s="287"/>
      <c r="HNF91" s="285"/>
      <c r="HNG91" s="286"/>
      <c r="HNH91" s="286"/>
      <c r="HNI91" s="286"/>
      <c r="HNJ91" s="286"/>
      <c r="HNK91" s="286"/>
      <c r="HNL91" s="286"/>
      <c r="HNM91" s="163"/>
      <c r="HNN91" s="154"/>
      <c r="HNO91" s="287"/>
      <c r="HNP91" s="287"/>
      <c r="HNQ91" s="285"/>
      <c r="HNR91" s="287"/>
      <c r="HNS91" s="287"/>
      <c r="HNT91" s="285"/>
      <c r="HNU91" s="287"/>
      <c r="HNV91" s="287"/>
      <c r="HNW91" s="285"/>
      <c r="HNX91" s="287"/>
      <c r="HNY91" s="287"/>
      <c r="HNZ91" s="285"/>
      <c r="HOA91" s="287"/>
      <c r="HOB91" s="287"/>
      <c r="HOC91" s="285"/>
      <c r="HOD91" s="287"/>
      <c r="HOE91" s="287"/>
      <c r="HOF91" s="285"/>
      <c r="HOG91" s="287"/>
      <c r="HOH91" s="287"/>
      <c r="HOI91" s="285"/>
      <c r="HOJ91" s="287"/>
      <c r="HOK91" s="287"/>
      <c r="HOL91" s="285"/>
      <c r="HOM91" s="287"/>
      <c r="HON91" s="287"/>
      <c r="HOO91" s="285"/>
      <c r="HOP91" s="287"/>
      <c r="HOQ91" s="287"/>
      <c r="HOR91" s="285"/>
      <c r="HOS91" s="287"/>
      <c r="HOT91" s="287"/>
      <c r="HOU91" s="285"/>
      <c r="HOV91" s="287"/>
      <c r="HOW91" s="287"/>
      <c r="HOX91" s="285"/>
      <c r="HOY91" s="287"/>
      <c r="HOZ91" s="287"/>
      <c r="HPA91" s="285"/>
      <c r="HPB91" s="287"/>
      <c r="HPC91" s="287"/>
      <c r="HPD91" s="285"/>
      <c r="HPE91" s="287"/>
      <c r="HPF91" s="287"/>
      <c r="HPG91" s="285"/>
      <c r="HPH91" s="287"/>
      <c r="HPI91" s="287"/>
      <c r="HPJ91" s="285"/>
      <c r="HPK91" s="287"/>
      <c r="HPL91" s="287"/>
      <c r="HPM91" s="285"/>
      <c r="HPN91" s="287"/>
      <c r="HPO91" s="287"/>
      <c r="HPP91" s="285"/>
      <c r="HPQ91" s="287"/>
      <c r="HPR91" s="287"/>
      <c r="HPS91" s="285"/>
      <c r="HPT91" s="287"/>
      <c r="HPU91" s="287"/>
      <c r="HPV91" s="285"/>
      <c r="HPW91" s="287"/>
      <c r="HPX91" s="287"/>
      <c r="HPY91" s="285"/>
      <c r="HPZ91" s="286"/>
      <c r="HQA91" s="286"/>
      <c r="HQB91" s="286"/>
      <c r="HQC91" s="287"/>
      <c r="HQD91" s="287"/>
      <c r="HQE91" s="285"/>
      <c r="HQF91" s="286"/>
      <c r="HQG91" s="286"/>
      <c r="HQH91" s="286"/>
      <c r="HQI91" s="287"/>
      <c r="HQJ91" s="287"/>
      <c r="HQK91" s="285"/>
      <c r="HQL91" s="287"/>
      <c r="HQM91" s="287"/>
      <c r="HQN91" s="285"/>
      <c r="HQO91" s="286"/>
      <c r="HQP91" s="286"/>
      <c r="HQQ91" s="286"/>
      <c r="HQR91" s="286"/>
      <c r="HQS91" s="286"/>
      <c r="HQT91" s="286"/>
      <c r="HQU91" s="163"/>
      <c r="HQV91" s="154"/>
      <c r="HQW91" s="287"/>
      <c r="HQX91" s="287"/>
      <c r="HQY91" s="285"/>
      <c r="HQZ91" s="287"/>
      <c r="HRA91" s="287"/>
      <c r="HRB91" s="285"/>
      <c r="HRC91" s="287"/>
      <c r="HRD91" s="287"/>
      <c r="HRE91" s="285"/>
      <c r="HRF91" s="287"/>
      <c r="HRG91" s="287"/>
      <c r="HRH91" s="285"/>
      <c r="HRI91" s="287"/>
      <c r="HRJ91" s="287"/>
      <c r="HRK91" s="285"/>
      <c r="HRL91" s="287"/>
      <c r="HRM91" s="287"/>
      <c r="HRN91" s="285"/>
      <c r="HRO91" s="287"/>
      <c r="HRP91" s="287"/>
      <c r="HRQ91" s="285"/>
      <c r="HRR91" s="287"/>
      <c r="HRS91" s="287"/>
      <c r="HRT91" s="285"/>
      <c r="HRU91" s="287"/>
      <c r="HRV91" s="287"/>
      <c r="HRW91" s="285"/>
      <c r="HRX91" s="287"/>
      <c r="HRY91" s="287"/>
      <c r="HRZ91" s="285"/>
      <c r="HSA91" s="287"/>
      <c r="HSB91" s="287"/>
      <c r="HSC91" s="285"/>
      <c r="HSD91" s="287"/>
      <c r="HSE91" s="287"/>
      <c r="HSF91" s="285"/>
      <c r="HSG91" s="287"/>
      <c r="HSH91" s="287"/>
      <c r="HSI91" s="285"/>
      <c r="HSJ91" s="287"/>
      <c r="HSK91" s="287"/>
      <c r="HSL91" s="285"/>
      <c r="HSM91" s="287"/>
      <c r="HSN91" s="287"/>
      <c r="HSO91" s="285"/>
      <c r="HSP91" s="287"/>
      <c r="HSQ91" s="287"/>
      <c r="HSR91" s="285"/>
      <c r="HSS91" s="287"/>
      <c r="HST91" s="287"/>
      <c r="HSU91" s="285"/>
      <c r="HSV91" s="287"/>
      <c r="HSW91" s="287"/>
      <c r="HSX91" s="285"/>
      <c r="HSY91" s="287"/>
      <c r="HSZ91" s="287"/>
      <c r="HTA91" s="285"/>
      <c r="HTB91" s="287"/>
      <c r="HTC91" s="287"/>
      <c r="HTD91" s="285"/>
      <c r="HTE91" s="287"/>
      <c r="HTF91" s="287"/>
      <c r="HTG91" s="285"/>
      <c r="HTH91" s="286"/>
      <c r="HTI91" s="286"/>
      <c r="HTJ91" s="286"/>
      <c r="HTK91" s="287"/>
      <c r="HTL91" s="287"/>
      <c r="HTM91" s="285"/>
      <c r="HTN91" s="286"/>
      <c r="HTO91" s="286"/>
      <c r="HTP91" s="286"/>
      <c r="HTQ91" s="287"/>
      <c r="HTR91" s="287"/>
      <c r="HTS91" s="285"/>
      <c r="HTT91" s="287"/>
      <c r="HTU91" s="287"/>
      <c r="HTV91" s="285"/>
      <c r="HTW91" s="286"/>
      <c r="HTX91" s="286"/>
      <c r="HTY91" s="286"/>
      <c r="HTZ91" s="286"/>
      <c r="HUA91" s="286"/>
      <c r="HUB91" s="286"/>
      <c r="HUC91" s="163"/>
      <c r="HUD91" s="154"/>
      <c r="HUE91" s="287"/>
      <c r="HUF91" s="287"/>
      <c r="HUG91" s="285"/>
      <c r="HUH91" s="287"/>
      <c r="HUI91" s="287"/>
      <c r="HUJ91" s="285"/>
      <c r="HUK91" s="287"/>
      <c r="HUL91" s="287"/>
      <c r="HUM91" s="285"/>
      <c r="HUN91" s="287"/>
      <c r="HUO91" s="287"/>
      <c r="HUP91" s="285"/>
      <c r="HUQ91" s="287"/>
      <c r="HUR91" s="287"/>
      <c r="HUS91" s="285"/>
      <c r="HUT91" s="287"/>
      <c r="HUU91" s="287"/>
      <c r="HUV91" s="285"/>
      <c r="HUW91" s="287"/>
      <c r="HUX91" s="287"/>
      <c r="HUY91" s="285"/>
      <c r="HUZ91" s="287"/>
      <c r="HVA91" s="287"/>
      <c r="HVB91" s="285"/>
      <c r="HVC91" s="287"/>
      <c r="HVD91" s="287"/>
      <c r="HVE91" s="285"/>
      <c r="HVF91" s="287"/>
      <c r="HVG91" s="287"/>
      <c r="HVH91" s="285"/>
      <c r="HVI91" s="287"/>
      <c r="HVJ91" s="287"/>
      <c r="HVK91" s="285"/>
      <c r="HVL91" s="287"/>
      <c r="HVM91" s="287"/>
      <c r="HVN91" s="285"/>
      <c r="HVO91" s="287"/>
      <c r="HVP91" s="287"/>
      <c r="HVQ91" s="285"/>
      <c r="HVR91" s="287"/>
      <c r="HVS91" s="287"/>
      <c r="HVT91" s="285"/>
      <c r="HVU91" s="287"/>
      <c r="HVV91" s="287"/>
      <c r="HVW91" s="285"/>
      <c r="HVX91" s="287"/>
      <c r="HVY91" s="287"/>
      <c r="HVZ91" s="285"/>
      <c r="HWA91" s="287"/>
      <c r="HWB91" s="287"/>
      <c r="HWC91" s="285"/>
      <c r="HWD91" s="287"/>
      <c r="HWE91" s="287"/>
      <c r="HWF91" s="285"/>
      <c r="HWG91" s="287"/>
      <c r="HWH91" s="287"/>
      <c r="HWI91" s="285"/>
      <c r="HWJ91" s="287"/>
      <c r="HWK91" s="287"/>
      <c r="HWL91" s="285"/>
      <c r="HWM91" s="287"/>
      <c r="HWN91" s="287"/>
      <c r="HWO91" s="285"/>
      <c r="HWP91" s="286"/>
      <c r="HWQ91" s="286"/>
      <c r="HWR91" s="286"/>
      <c r="HWS91" s="287"/>
      <c r="HWT91" s="287"/>
      <c r="HWU91" s="285"/>
      <c r="HWV91" s="286"/>
      <c r="HWW91" s="286"/>
      <c r="HWX91" s="286"/>
      <c r="HWY91" s="287"/>
      <c r="HWZ91" s="287"/>
      <c r="HXA91" s="285"/>
      <c r="HXB91" s="287"/>
      <c r="HXC91" s="287"/>
      <c r="HXD91" s="285"/>
      <c r="HXE91" s="286"/>
      <c r="HXF91" s="286"/>
      <c r="HXG91" s="286"/>
      <c r="HXH91" s="286"/>
      <c r="HXI91" s="286"/>
      <c r="HXJ91" s="286"/>
      <c r="HXK91" s="163"/>
      <c r="HXL91" s="154"/>
      <c r="HXM91" s="287"/>
      <c r="HXN91" s="287"/>
      <c r="HXO91" s="285"/>
      <c r="HXP91" s="287"/>
      <c r="HXQ91" s="287"/>
      <c r="HXR91" s="285"/>
      <c r="HXS91" s="287"/>
      <c r="HXT91" s="287"/>
      <c r="HXU91" s="285"/>
      <c r="HXV91" s="287"/>
      <c r="HXW91" s="287"/>
      <c r="HXX91" s="285"/>
      <c r="HXY91" s="287"/>
      <c r="HXZ91" s="287"/>
      <c r="HYA91" s="285"/>
      <c r="HYB91" s="287"/>
      <c r="HYC91" s="287"/>
      <c r="HYD91" s="285"/>
      <c r="HYE91" s="287"/>
      <c r="HYF91" s="287"/>
      <c r="HYG91" s="285"/>
      <c r="HYH91" s="287"/>
      <c r="HYI91" s="287"/>
      <c r="HYJ91" s="285"/>
      <c r="HYK91" s="287"/>
      <c r="HYL91" s="287"/>
      <c r="HYM91" s="285"/>
      <c r="HYN91" s="287"/>
      <c r="HYO91" s="287"/>
      <c r="HYP91" s="285"/>
      <c r="HYQ91" s="287"/>
      <c r="HYR91" s="287"/>
      <c r="HYS91" s="285"/>
      <c r="HYT91" s="287"/>
      <c r="HYU91" s="287"/>
      <c r="HYV91" s="285"/>
      <c r="HYW91" s="287"/>
      <c r="HYX91" s="287"/>
      <c r="HYY91" s="285"/>
      <c r="HYZ91" s="287"/>
      <c r="HZA91" s="287"/>
      <c r="HZB91" s="285"/>
      <c r="HZC91" s="287"/>
      <c r="HZD91" s="287"/>
      <c r="HZE91" s="285"/>
      <c r="HZF91" s="287"/>
      <c r="HZG91" s="287"/>
      <c r="HZH91" s="285"/>
      <c r="HZI91" s="287"/>
      <c r="HZJ91" s="287"/>
      <c r="HZK91" s="285"/>
      <c r="HZL91" s="287"/>
      <c r="HZM91" s="287"/>
      <c r="HZN91" s="285"/>
      <c r="HZO91" s="287"/>
      <c r="HZP91" s="287"/>
      <c r="HZQ91" s="285"/>
      <c r="HZR91" s="287"/>
      <c r="HZS91" s="287"/>
      <c r="HZT91" s="285"/>
      <c r="HZU91" s="287"/>
      <c r="HZV91" s="287"/>
      <c r="HZW91" s="285"/>
      <c r="HZX91" s="286"/>
      <c r="HZY91" s="286"/>
      <c r="HZZ91" s="286"/>
      <c r="IAA91" s="287"/>
      <c r="IAB91" s="287"/>
      <c r="IAC91" s="285"/>
      <c r="IAD91" s="286"/>
      <c r="IAE91" s="286"/>
      <c r="IAF91" s="286"/>
      <c r="IAG91" s="287"/>
      <c r="IAH91" s="287"/>
      <c r="IAI91" s="285"/>
      <c r="IAJ91" s="287"/>
      <c r="IAK91" s="287"/>
      <c r="IAL91" s="285"/>
      <c r="IAM91" s="286"/>
      <c r="IAN91" s="286"/>
      <c r="IAO91" s="286"/>
      <c r="IAP91" s="286"/>
      <c r="IAQ91" s="286"/>
      <c r="IAR91" s="286"/>
      <c r="IAS91" s="163"/>
      <c r="IAT91" s="154"/>
      <c r="IAU91" s="287"/>
      <c r="IAV91" s="287"/>
      <c r="IAW91" s="285"/>
      <c r="IAX91" s="287"/>
      <c r="IAY91" s="287"/>
      <c r="IAZ91" s="285"/>
      <c r="IBA91" s="287"/>
      <c r="IBB91" s="287"/>
      <c r="IBC91" s="285"/>
      <c r="IBD91" s="287"/>
      <c r="IBE91" s="287"/>
      <c r="IBF91" s="285"/>
      <c r="IBG91" s="287"/>
      <c r="IBH91" s="287"/>
      <c r="IBI91" s="285"/>
      <c r="IBJ91" s="287"/>
      <c r="IBK91" s="287"/>
      <c r="IBL91" s="285"/>
      <c r="IBM91" s="287"/>
      <c r="IBN91" s="287"/>
      <c r="IBO91" s="285"/>
      <c r="IBP91" s="287"/>
      <c r="IBQ91" s="287"/>
      <c r="IBR91" s="285"/>
      <c r="IBS91" s="287"/>
      <c r="IBT91" s="287"/>
      <c r="IBU91" s="285"/>
      <c r="IBV91" s="287"/>
      <c r="IBW91" s="287"/>
      <c r="IBX91" s="285"/>
      <c r="IBY91" s="287"/>
      <c r="IBZ91" s="287"/>
      <c r="ICA91" s="285"/>
      <c r="ICB91" s="287"/>
      <c r="ICC91" s="287"/>
      <c r="ICD91" s="285"/>
      <c r="ICE91" s="287"/>
      <c r="ICF91" s="287"/>
      <c r="ICG91" s="285"/>
      <c r="ICH91" s="287"/>
      <c r="ICI91" s="287"/>
      <c r="ICJ91" s="285"/>
      <c r="ICK91" s="287"/>
      <c r="ICL91" s="287"/>
      <c r="ICM91" s="285"/>
      <c r="ICN91" s="287"/>
      <c r="ICO91" s="287"/>
      <c r="ICP91" s="285"/>
      <c r="ICQ91" s="287"/>
      <c r="ICR91" s="287"/>
      <c r="ICS91" s="285"/>
      <c r="ICT91" s="287"/>
      <c r="ICU91" s="287"/>
      <c r="ICV91" s="285"/>
      <c r="ICW91" s="287"/>
      <c r="ICX91" s="287"/>
      <c r="ICY91" s="285"/>
      <c r="ICZ91" s="287"/>
      <c r="IDA91" s="287"/>
      <c r="IDB91" s="285"/>
      <c r="IDC91" s="287"/>
      <c r="IDD91" s="287"/>
      <c r="IDE91" s="285"/>
      <c r="IDF91" s="286"/>
      <c r="IDG91" s="286"/>
      <c r="IDH91" s="286"/>
      <c r="IDI91" s="287"/>
      <c r="IDJ91" s="287"/>
      <c r="IDK91" s="285"/>
      <c r="IDL91" s="286"/>
      <c r="IDM91" s="286"/>
      <c r="IDN91" s="286"/>
      <c r="IDO91" s="287"/>
      <c r="IDP91" s="287"/>
      <c r="IDQ91" s="285"/>
      <c r="IDR91" s="287"/>
      <c r="IDS91" s="287"/>
      <c r="IDT91" s="285"/>
      <c r="IDU91" s="286"/>
      <c r="IDV91" s="286"/>
      <c r="IDW91" s="286"/>
      <c r="IDX91" s="286"/>
      <c r="IDY91" s="286"/>
      <c r="IDZ91" s="286"/>
      <c r="IEA91" s="163"/>
      <c r="IEB91" s="154"/>
      <c r="IEC91" s="287"/>
      <c r="IED91" s="287"/>
      <c r="IEE91" s="285"/>
      <c r="IEF91" s="287"/>
      <c r="IEG91" s="287"/>
      <c r="IEH91" s="285"/>
      <c r="IEI91" s="287"/>
      <c r="IEJ91" s="287"/>
      <c r="IEK91" s="285"/>
      <c r="IEL91" s="287"/>
      <c r="IEM91" s="287"/>
      <c r="IEN91" s="285"/>
      <c r="IEO91" s="287"/>
      <c r="IEP91" s="287"/>
      <c r="IEQ91" s="285"/>
      <c r="IER91" s="287"/>
      <c r="IES91" s="287"/>
      <c r="IET91" s="285"/>
      <c r="IEU91" s="287"/>
      <c r="IEV91" s="287"/>
      <c r="IEW91" s="285"/>
      <c r="IEX91" s="287"/>
      <c r="IEY91" s="287"/>
      <c r="IEZ91" s="285"/>
      <c r="IFA91" s="287"/>
      <c r="IFB91" s="287"/>
      <c r="IFC91" s="285"/>
      <c r="IFD91" s="287"/>
      <c r="IFE91" s="287"/>
      <c r="IFF91" s="285"/>
      <c r="IFG91" s="287"/>
      <c r="IFH91" s="287"/>
      <c r="IFI91" s="285"/>
      <c r="IFJ91" s="287"/>
      <c r="IFK91" s="287"/>
      <c r="IFL91" s="285"/>
      <c r="IFM91" s="287"/>
      <c r="IFN91" s="287"/>
      <c r="IFO91" s="285"/>
      <c r="IFP91" s="287"/>
      <c r="IFQ91" s="287"/>
      <c r="IFR91" s="285"/>
      <c r="IFS91" s="287"/>
      <c r="IFT91" s="287"/>
      <c r="IFU91" s="285"/>
      <c r="IFV91" s="287"/>
      <c r="IFW91" s="287"/>
      <c r="IFX91" s="285"/>
      <c r="IFY91" s="287"/>
      <c r="IFZ91" s="287"/>
      <c r="IGA91" s="285"/>
      <c r="IGB91" s="287"/>
      <c r="IGC91" s="287"/>
      <c r="IGD91" s="285"/>
      <c r="IGE91" s="287"/>
      <c r="IGF91" s="287"/>
      <c r="IGG91" s="285"/>
      <c r="IGH91" s="287"/>
      <c r="IGI91" s="287"/>
      <c r="IGJ91" s="285"/>
      <c r="IGK91" s="287"/>
      <c r="IGL91" s="287"/>
      <c r="IGM91" s="285"/>
      <c r="IGN91" s="286"/>
      <c r="IGO91" s="286"/>
      <c r="IGP91" s="286"/>
      <c r="IGQ91" s="287"/>
      <c r="IGR91" s="287"/>
      <c r="IGS91" s="285"/>
      <c r="IGT91" s="286"/>
      <c r="IGU91" s="286"/>
      <c r="IGV91" s="286"/>
      <c r="IGW91" s="287"/>
      <c r="IGX91" s="287"/>
      <c r="IGY91" s="285"/>
      <c r="IGZ91" s="287"/>
      <c r="IHA91" s="287"/>
      <c r="IHB91" s="285"/>
      <c r="IHC91" s="286"/>
      <c r="IHD91" s="286"/>
      <c r="IHE91" s="286"/>
      <c r="IHF91" s="286"/>
      <c r="IHG91" s="286"/>
      <c r="IHH91" s="286"/>
      <c r="IHI91" s="163"/>
      <c r="IHJ91" s="154"/>
      <c r="IHK91" s="287"/>
      <c r="IHL91" s="287"/>
      <c r="IHM91" s="285"/>
      <c r="IHN91" s="287"/>
      <c r="IHO91" s="287"/>
      <c r="IHP91" s="285"/>
      <c r="IHQ91" s="287"/>
      <c r="IHR91" s="287"/>
      <c r="IHS91" s="285"/>
      <c r="IHT91" s="287"/>
      <c r="IHU91" s="287"/>
      <c r="IHV91" s="285"/>
      <c r="IHW91" s="287"/>
      <c r="IHX91" s="287"/>
      <c r="IHY91" s="285"/>
      <c r="IHZ91" s="287"/>
      <c r="IIA91" s="287"/>
      <c r="IIB91" s="285"/>
      <c r="IIC91" s="287"/>
      <c r="IID91" s="287"/>
      <c r="IIE91" s="285"/>
      <c r="IIF91" s="287"/>
      <c r="IIG91" s="287"/>
      <c r="IIH91" s="285"/>
      <c r="III91" s="287"/>
      <c r="IIJ91" s="287"/>
      <c r="IIK91" s="285"/>
      <c r="IIL91" s="287"/>
      <c r="IIM91" s="287"/>
      <c r="IIN91" s="285"/>
      <c r="IIO91" s="287"/>
      <c r="IIP91" s="287"/>
      <c r="IIQ91" s="285"/>
      <c r="IIR91" s="287"/>
      <c r="IIS91" s="287"/>
      <c r="IIT91" s="285"/>
      <c r="IIU91" s="287"/>
      <c r="IIV91" s="287"/>
      <c r="IIW91" s="285"/>
      <c r="IIX91" s="287"/>
      <c r="IIY91" s="287"/>
      <c r="IIZ91" s="285"/>
      <c r="IJA91" s="287"/>
      <c r="IJB91" s="287"/>
      <c r="IJC91" s="285"/>
      <c r="IJD91" s="287"/>
      <c r="IJE91" s="287"/>
      <c r="IJF91" s="285"/>
      <c r="IJG91" s="287"/>
      <c r="IJH91" s="287"/>
      <c r="IJI91" s="285"/>
      <c r="IJJ91" s="287"/>
      <c r="IJK91" s="287"/>
      <c r="IJL91" s="285"/>
      <c r="IJM91" s="287"/>
      <c r="IJN91" s="287"/>
      <c r="IJO91" s="285"/>
      <c r="IJP91" s="287"/>
      <c r="IJQ91" s="287"/>
      <c r="IJR91" s="285"/>
      <c r="IJS91" s="287"/>
      <c r="IJT91" s="287"/>
      <c r="IJU91" s="285"/>
      <c r="IJV91" s="286"/>
      <c r="IJW91" s="286"/>
      <c r="IJX91" s="286"/>
      <c r="IJY91" s="287"/>
      <c r="IJZ91" s="287"/>
      <c r="IKA91" s="285"/>
      <c r="IKB91" s="286"/>
      <c r="IKC91" s="286"/>
      <c r="IKD91" s="286"/>
      <c r="IKE91" s="287"/>
      <c r="IKF91" s="287"/>
      <c r="IKG91" s="285"/>
      <c r="IKH91" s="287"/>
      <c r="IKI91" s="287"/>
      <c r="IKJ91" s="285"/>
      <c r="IKK91" s="286"/>
      <c r="IKL91" s="286"/>
      <c r="IKM91" s="286"/>
      <c r="IKN91" s="286"/>
      <c r="IKO91" s="286"/>
      <c r="IKP91" s="286"/>
      <c r="IKQ91" s="163"/>
      <c r="IKR91" s="154"/>
      <c r="IKS91" s="287"/>
      <c r="IKT91" s="287"/>
      <c r="IKU91" s="285"/>
      <c r="IKV91" s="287"/>
      <c r="IKW91" s="287"/>
      <c r="IKX91" s="285"/>
      <c r="IKY91" s="287"/>
      <c r="IKZ91" s="287"/>
      <c r="ILA91" s="285"/>
      <c r="ILB91" s="287"/>
      <c r="ILC91" s="287"/>
      <c r="ILD91" s="285"/>
      <c r="ILE91" s="287"/>
      <c r="ILF91" s="287"/>
      <c r="ILG91" s="285"/>
      <c r="ILH91" s="287"/>
      <c r="ILI91" s="287"/>
      <c r="ILJ91" s="285"/>
      <c r="ILK91" s="287"/>
      <c r="ILL91" s="287"/>
      <c r="ILM91" s="285"/>
      <c r="ILN91" s="287"/>
      <c r="ILO91" s="287"/>
      <c r="ILP91" s="285"/>
      <c r="ILQ91" s="287"/>
      <c r="ILR91" s="287"/>
      <c r="ILS91" s="285"/>
      <c r="ILT91" s="287"/>
      <c r="ILU91" s="287"/>
      <c r="ILV91" s="285"/>
      <c r="ILW91" s="287"/>
      <c r="ILX91" s="287"/>
      <c r="ILY91" s="285"/>
      <c r="ILZ91" s="287"/>
      <c r="IMA91" s="287"/>
      <c r="IMB91" s="285"/>
      <c r="IMC91" s="287"/>
      <c r="IMD91" s="287"/>
      <c r="IME91" s="285"/>
      <c r="IMF91" s="287"/>
      <c r="IMG91" s="287"/>
      <c r="IMH91" s="285"/>
      <c r="IMI91" s="287"/>
      <c r="IMJ91" s="287"/>
      <c r="IMK91" s="285"/>
      <c r="IML91" s="287"/>
      <c r="IMM91" s="287"/>
      <c r="IMN91" s="285"/>
      <c r="IMO91" s="287"/>
      <c r="IMP91" s="287"/>
      <c r="IMQ91" s="285"/>
      <c r="IMR91" s="287"/>
      <c r="IMS91" s="287"/>
      <c r="IMT91" s="285"/>
      <c r="IMU91" s="287"/>
      <c r="IMV91" s="287"/>
      <c r="IMW91" s="285"/>
      <c r="IMX91" s="287"/>
      <c r="IMY91" s="287"/>
      <c r="IMZ91" s="285"/>
      <c r="INA91" s="287"/>
      <c r="INB91" s="287"/>
      <c r="INC91" s="285"/>
      <c r="IND91" s="286"/>
      <c r="INE91" s="286"/>
      <c r="INF91" s="286"/>
      <c r="ING91" s="287"/>
      <c r="INH91" s="287"/>
      <c r="INI91" s="285"/>
      <c r="INJ91" s="286"/>
      <c r="INK91" s="286"/>
      <c r="INL91" s="286"/>
      <c r="INM91" s="287"/>
      <c r="INN91" s="287"/>
      <c r="INO91" s="285"/>
      <c r="INP91" s="287"/>
      <c r="INQ91" s="287"/>
      <c r="INR91" s="285"/>
      <c r="INS91" s="286"/>
      <c r="INT91" s="286"/>
      <c r="INU91" s="286"/>
      <c r="INV91" s="286"/>
      <c r="INW91" s="286"/>
      <c r="INX91" s="286"/>
      <c r="INY91" s="163"/>
      <c r="INZ91" s="154"/>
      <c r="IOA91" s="287"/>
      <c r="IOB91" s="287"/>
      <c r="IOC91" s="285"/>
      <c r="IOD91" s="287"/>
      <c r="IOE91" s="287"/>
      <c r="IOF91" s="285"/>
      <c r="IOG91" s="287"/>
      <c r="IOH91" s="287"/>
      <c r="IOI91" s="285"/>
      <c r="IOJ91" s="287"/>
      <c r="IOK91" s="287"/>
      <c r="IOL91" s="285"/>
      <c r="IOM91" s="287"/>
      <c r="ION91" s="287"/>
      <c r="IOO91" s="285"/>
      <c r="IOP91" s="287"/>
      <c r="IOQ91" s="287"/>
      <c r="IOR91" s="285"/>
      <c r="IOS91" s="287"/>
      <c r="IOT91" s="287"/>
      <c r="IOU91" s="285"/>
      <c r="IOV91" s="287"/>
      <c r="IOW91" s="287"/>
      <c r="IOX91" s="285"/>
      <c r="IOY91" s="287"/>
      <c r="IOZ91" s="287"/>
      <c r="IPA91" s="285"/>
      <c r="IPB91" s="287"/>
      <c r="IPC91" s="287"/>
      <c r="IPD91" s="285"/>
      <c r="IPE91" s="287"/>
      <c r="IPF91" s="287"/>
      <c r="IPG91" s="285"/>
      <c r="IPH91" s="287"/>
      <c r="IPI91" s="287"/>
      <c r="IPJ91" s="285"/>
      <c r="IPK91" s="287"/>
      <c r="IPL91" s="287"/>
      <c r="IPM91" s="285"/>
      <c r="IPN91" s="287"/>
      <c r="IPO91" s="287"/>
      <c r="IPP91" s="285"/>
      <c r="IPQ91" s="287"/>
      <c r="IPR91" s="287"/>
      <c r="IPS91" s="285"/>
      <c r="IPT91" s="287"/>
      <c r="IPU91" s="287"/>
      <c r="IPV91" s="285"/>
      <c r="IPW91" s="287"/>
      <c r="IPX91" s="287"/>
      <c r="IPY91" s="285"/>
      <c r="IPZ91" s="287"/>
      <c r="IQA91" s="287"/>
      <c r="IQB91" s="285"/>
      <c r="IQC91" s="287"/>
      <c r="IQD91" s="287"/>
      <c r="IQE91" s="285"/>
      <c r="IQF91" s="287"/>
      <c r="IQG91" s="287"/>
      <c r="IQH91" s="285"/>
      <c r="IQI91" s="287"/>
      <c r="IQJ91" s="287"/>
      <c r="IQK91" s="285"/>
      <c r="IQL91" s="286"/>
      <c r="IQM91" s="286"/>
      <c r="IQN91" s="286"/>
      <c r="IQO91" s="287"/>
      <c r="IQP91" s="287"/>
      <c r="IQQ91" s="285"/>
      <c r="IQR91" s="286"/>
      <c r="IQS91" s="286"/>
      <c r="IQT91" s="286"/>
      <c r="IQU91" s="287"/>
      <c r="IQV91" s="287"/>
      <c r="IQW91" s="285"/>
      <c r="IQX91" s="287"/>
      <c r="IQY91" s="287"/>
      <c r="IQZ91" s="285"/>
      <c r="IRA91" s="286"/>
      <c r="IRB91" s="286"/>
      <c r="IRC91" s="286"/>
      <c r="IRD91" s="286"/>
      <c r="IRE91" s="286"/>
      <c r="IRF91" s="286"/>
      <c r="IRG91" s="163"/>
      <c r="IRH91" s="154"/>
      <c r="IRI91" s="287"/>
      <c r="IRJ91" s="287"/>
      <c r="IRK91" s="285"/>
      <c r="IRL91" s="287"/>
      <c r="IRM91" s="287"/>
      <c r="IRN91" s="285"/>
      <c r="IRO91" s="287"/>
      <c r="IRP91" s="287"/>
      <c r="IRQ91" s="285"/>
      <c r="IRR91" s="287"/>
      <c r="IRS91" s="287"/>
      <c r="IRT91" s="285"/>
      <c r="IRU91" s="287"/>
      <c r="IRV91" s="287"/>
      <c r="IRW91" s="285"/>
      <c r="IRX91" s="287"/>
      <c r="IRY91" s="287"/>
      <c r="IRZ91" s="285"/>
      <c r="ISA91" s="287"/>
      <c r="ISB91" s="287"/>
      <c r="ISC91" s="285"/>
      <c r="ISD91" s="287"/>
      <c r="ISE91" s="287"/>
      <c r="ISF91" s="285"/>
      <c r="ISG91" s="287"/>
      <c r="ISH91" s="287"/>
      <c r="ISI91" s="285"/>
      <c r="ISJ91" s="287"/>
      <c r="ISK91" s="287"/>
      <c r="ISL91" s="285"/>
      <c r="ISM91" s="287"/>
      <c r="ISN91" s="287"/>
      <c r="ISO91" s="285"/>
      <c r="ISP91" s="287"/>
      <c r="ISQ91" s="287"/>
      <c r="ISR91" s="285"/>
      <c r="ISS91" s="287"/>
      <c r="IST91" s="287"/>
      <c r="ISU91" s="285"/>
      <c r="ISV91" s="287"/>
      <c r="ISW91" s="287"/>
      <c r="ISX91" s="285"/>
      <c r="ISY91" s="287"/>
      <c r="ISZ91" s="287"/>
      <c r="ITA91" s="285"/>
      <c r="ITB91" s="287"/>
      <c r="ITC91" s="287"/>
      <c r="ITD91" s="285"/>
      <c r="ITE91" s="287"/>
      <c r="ITF91" s="287"/>
      <c r="ITG91" s="285"/>
      <c r="ITH91" s="287"/>
      <c r="ITI91" s="287"/>
      <c r="ITJ91" s="285"/>
      <c r="ITK91" s="287"/>
      <c r="ITL91" s="287"/>
      <c r="ITM91" s="285"/>
      <c r="ITN91" s="287"/>
      <c r="ITO91" s="287"/>
      <c r="ITP91" s="285"/>
      <c r="ITQ91" s="287"/>
      <c r="ITR91" s="287"/>
      <c r="ITS91" s="285"/>
      <c r="ITT91" s="286"/>
      <c r="ITU91" s="286"/>
      <c r="ITV91" s="286"/>
      <c r="ITW91" s="287"/>
      <c r="ITX91" s="287"/>
      <c r="ITY91" s="285"/>
      <c r="ITZ91" s="286"/>
      <c r="IUA91" s="286"/>
      <c r="IUB91" s="286"/>
      <c r="IUC91" s="287"/>
      <c r="IUD91" s="287"/>
      <c r="IUE91" s="285"/>
      <c r="IUF91" s="287"/>
      <c r="IUG91" s="287"/>
      <c r="IUH91" s="285"/>
      <c r="IUI91" s="286"/>
      <c r="IUJ91" s="286"/>
      <c r="IUK91" s="286"/>
      <c r="IUL91" s="286"/>
      <c r="IUM91" s="286"/>
      <c r="IUN91" s="286"/>
      <c r="IUO91" s="163"/>
      <c r="IUP91" s="154"/>
      <c r="IUQ91" s="287"/>
      <c r="IUR91" s="287"/>
      <c r="IUS91" s="285"/>
      <c r="IUT91" s="287"/>
      <c r="IUU91" s="287"/>
      <c r="IUV91" s="285"/>
      <c r="IUW91" s="287"/>
      <c r="IUX91" s="287"/>
      <c r="IUY91" s="285"/>
      <c r="IUZ91" s="287"/>
      <c r="IVA91" s="287"/>
      <c r="IVB91" s="285"/>
      <c r="IVC91" s="287"/>
      <c r="IVD91" s="287"/>
      <c r="IVE91" s="285"/>
      <c r="IVF91" s="287"/>
      <c r="IVG91" s="287"/>
      <c r="IVH91" s="285"/>
      <c r="IVI91" s="287"/>
      <c r="IVJ91" s="287"/>
      <c r="IVK91" s="285"/>
      <c r="IVL91" s="287"/>
      <c r="IVM91" s="287"/>
      <c r="IVN91" s="285"/>
      <c r="IVO91" s="287"/>
      <c r="IVP91" s="287"/>
      <c r="IVQ91" s="285"/>
      <c r="IVR91" s="287"/>
      <c r="IVS91" s="287"/>
      <c r="IVT91" s="285"/>
      <c r="IVU91" s="287"/>
      <c r="IVV91" s="287"/>
      <c r="IVW91" s="285"/>
      <c r="IVX91" s="287"/>
      <c r="IVY91" s="287"/>
      <c r="IVZ91" s="285"/>
      <c r="IWA91" s="287"/>
      <c r="IWB91" s="287"/>
      <c r="IWC91" s="285"/>
      <c r="IWD91" s="287"/>
      <c r="IWE91" s="287"/>
      <c r="IWF91" s="285"/>
      <c r="IWG91" s="287"/>
      <c r="IWH91" s="287"/>
      <c r="IWI91" s="285"/>
      <c r="IWJ91" s="287"/>
      <c r="IWK91" s="287"/>
      <c r="IWL91" s="285"/>
      <c r="IWM91" s="287"/>
      <c r="IWN91" s="287"/>
      <c r="IWO91" s="285"/>
      <c r="IWP91" s="287"/>
      <c r="IWQ91" s="287"/>
      <c r="IWR91" s="285"/>
      <c r="IWS91" s="287"/>
      <c r="IWT91" s="287"/>
      <c r="IWU91" s="285"/>
      <c r="IWV91" s="287"/>
      <c r="IWW91" s="287"/>
      <c r="IWX91" s="285"/>
      <c r="IWY91" s="287"/>
      <c r="IWZ91" s="287"/>
      <c r="IXA91" s="285"/>
      <c r="IXB91" s="286"/>
      <c r="IXC91" s="286"/>
      <c r="IXD91" s="286"/>
      <c r="IXE91" s="287"/>
      <c r="IXF91" s="287"/>
      <c r="IXG91" s="285"/>
      <c r="IXH91" s="286"/>
      <c r="IXI91" s="286"/>
      <c r="IXJ91" s="286"/>
      <c r="IXK91" s="287"/>
      <c r="IXL91" s="287"/>
      <c r="IXM91" s="285"/>
      <c r="IXN91" s="287"/>
      <c r="IXO91" s="287"/>
      <c r="IXP91" s="285"/>
      <c r="IXQ91" s="286"/>
      <c r="IXR91" s="286"/>
      <c r="IXS91" s="286"/>
      <c r="IXT91" s="286"/>
      <c r="IXU91" s="286"/>
      <c r="IXV91" s="286"/>
      <c r="IXW91" s="163"/>
      <c r="IXX91" s="154"/>
      <c r="IXY91" s="287"/>
      <c r="IXZ91" s="287"/>
      <c r="IYA91" s="285"/>
      <c r="IYB91" s="287"/>
      <c r="IYC91" s="287"/>
      <c r="IYD91" s="285"/>
      <c r="IYE91" s="287"/>
      <c r="IYF91" s="287"/>
      <c r="IYG91" s="285"/>
      <c r="IYH91" s="287"/>
      <c r="IYI91" s="287"/>
      <c r="IYJ91" s="285"/>
      <c r="IYK91" s="287"/>
      <c r="IYL91" s="287"/>
      <c r="IYM91" s="285"/>
      <c r="IYN91" s="287"/>
      <c r="IYO91" s="287"/>
      <c r="IYP91" s="285"/>
      <c r="IYQ91" s="287"/>
      <c r="IYR91" s="287"/>
      <c r="IYS91" s="285"/>
      <c r="IYT91" s="287"/>
      <c r="IYU91" s="287"/>
      <c r="IYV91" s="285"/>
      <c r="IYW91" s="287"/>
      <c r="IYX91" s="287"/>
      <c r="IYY91" s="285"/>
      <c r="IYZ91" s="287"/>
      <c r="IZA91" s="287"/>
      <c r="IZB91" s="285"/>
      <c r="IZC91" s="287"/>
      <c r="IZD91" s="287"/>
      <c r="IZE91" s="285"/>
      <c r="IZF91" s="287"/>
      <c r="IZG91" s="287"/>
      <c r="IZH91" s="285"/>
      <c r="IZI91" s="287"/>
      <c r="IZJ91" s="287"/>
      <c r="IZK91" s="285"/>
      <c r="IZL91" s="287"/>
      <c r="IZM91" s="287"/>
      <c r="IZN91" s="285"/>
      <c r="IZO91" s="287"/>
      <c r="IZP91" s="287"/>
      <c r="IZQ91" s="285"/>
      <c r="IZR91" s="287"/>
      <c r="IZS91" s="287"/>
      <c r="IZT91" s="285"/>
      <c r="IZU91" s="287"/>
      <c r="IZV91" s="287"/>
      <c r="IZW91" s="285"/>
      <c r="IZX91" s="287"/>
      <c r="IZY91" s="287"/>
      <c r="IZZ91" s="285"/>
      <c r="JAA91" s="287"/>
      <c r="JAB91" s="287"/>
      <c r="JAC91" s="285"/>
      <c r="JAD91" s="287"/>
      <c r="JAE91" s="287"/>
      <c r="JAF91" s="285"/>
      <c r="JAG91" s="287"/>
      <c r="JAH91" s="287"/>
      <c r="JAI91" s="285"/>
      <c r="JAJ91" s="286"/>
      <c r="JAK91" s="286"/>
      <c r="JAL91" s="286"/>
      <c r="JAM91" s="287"/>
      <c r="JAN91" s="287"/>
      <c r="JAO91" s="285"/>
      <c r="JAP91" s="286"/>
      <c r="JAQ91" s="286"/>
      <c r="JAR91" s="286"/>
      <c r="JAS91" s="287"/>
      <c r="JAT91" s="287"/>
      <c r="JAU91" s="285"/>
      <c r="JAV91" s="287"/>
      <c r="JAW91" s="287"/>
      <c r="JAX91" s="285"/>
      <c r="JAY91" s="286"/>
      <c r="JAZ91" s="286"/>
      <c r="JBA91" s="286"/>
      <c r="JBB91" s="286"/>
      <c r="JBC91" s="286"/>
      <c r="JBD91" s="286"/>
      <c r="JBE91" s="163"/>
      <c r="JBF91" s="154"/>
      <c r="JBG91" s="287"/>
      <c r="JBH91" s="287"/>
      <c r="JBI91" s="285"/>
      <c r="JBJ91" s="287"/>
      <c r="JBK91" s="287"/>
      <c r="JBL91" s="285"/>
      <c r="JBM91" s="287"/>
      <c r="JBN91" s="287"/>
      <c r="JBO91" s="285"/>
      <c r="JBP91" s="287"/>
      <c r="JBQ91" s="287"/>
      <c r="JBR91" s="285"/>
      <c r="JBS91" s="287"/>
      <c r="JBT91" s="287"/>
      <c r="JBU91" s="285"/>
      <c r="JBV91" s="287"/>
      <c r="JBW91" s="287"/>
      <c r="JBX91" s="285"/>
      <c r="JBY91" s="287"/>
      <c r="JBZ91" s="287"/>
      <c r="JCA91" s="285"/>
      <c r="JCB91" s="287"/>
      <c r="JCC91" s="287"/>
      <c r="JCD91" s="285"/>
      <c r="JCE91" s="287"/>
      <c r="JCF91" s="287"/>
      <c r="JCG91" s="285"/>
      <c r="JCH91" s="287"/>
      <c r="JCI91" s="287"/>
      <c r="JCJ91" s="285"/>
      <c r="JCK91" s="287"/>
      <c r="JCL91" s="287"/>
      <c r="JCM91" s="285"/>
      <c r="JCN91" s="287"/>
      <c r="JCO91" s="287"/>
      <c r="JCP91" s="285"/>
      <c r="JCQ91" s="287"/>
      <c r="JCR91" s="287"/>
      <c r="JCS91" s="285"/>
      <c r="JCT91" s="287"/>
      <c r="JCU91" s="287"/>
      <c r="JCV91" s="285"/>
      <c r="JCW91" s="287"/>
      <c r="JCX91" s="287"/>
      <c r="JCY91" s="285"/>
      <c r="JCZ91" s="287"/>
      <c r="JDA91" s="287"/>
      <c r="JDB91" s="285"/>
      <c r="JDC91" s="287"/>
      <c r="JDD91" s="287"/>
      <c r="JDE91" s="285"/>
      <c r="JDF91" s="287"/>
      <c r="JDG91" s="287"/>
      <c r="JDH91" s="285"/>
      <c r="JDI91" s="287"/>
      <c r="JDJ91" s="287"/>
      <c r="JDK91" s="285"/>
      <c r="JDL91" s="287"/>
      <c r="JDM91" s="287"/>
      <c r="JDN91" s="285"/>
      <c r="JDO91" s="287"/>
      <c r="JDP91" s="287"/>
      <c r="JDQ91" s="285"/>
      <c r="JDR91" s="286"/>
      <c r="JDS91" s="286"/>
      <c r="JDT91" s="286"/>
      <c r="JDU91" s="287"/>
      <c r="JDV91" s="287"/>
      <c r="JDW91" s="285"/>
      <c r="JDX91" s="286"/>
      <c r="JDY91" s="286"/>
      <c r="JDZ91" s="286"/>
      <c r="JEA91" s="287"/>
      <c r="JEB91" s="287"/>
      <c r="JEC91" s="285"/>
      <c r="JED91" s="287"/>
      <c r="JEE91" s="287"/>
      <c r="JEF91" s="285"/>
      <c r="JEG91" s="286"/>
      <c r="JEH91" s="286"/>
      <c r="JEI91" s="286"/>
      <c r="JEJ91" s="286"/>
      <c r="JEK91" s="286"/>
      <c r="JEL91" s="286"/>
      <c r="JEM91" s="163"/>
      <c r="JEN91" s="154"/>
      <c r="JEO91" s="287"/>
      <c r="JEP91" s="287"/>
      <c r="JEQ91" s="285"/>
      <c r="JER91" s="287"/>
      <c r="JES91" s="287"/>
      <c r="JET91" s="285"/>
      <c r="JEU91" s="287"/>
      <c r="JEV91" s="287"/>
      <c r="JEW91" s="285"/>
      <c r="JEX91" s="287"/>
      <c r="JEY91" s="287"/>
      <c r="JEZ91" s="285"/>
      <c r="JFA91" s="287"/>
      <c r="JFB91" s="287"/>
      <c r="JFC91" s="285"/>
      <c r="JFD91" s="287"/>
      <c r="JFE91" s="287"/>
      <c r="JFF91" s="285"/>
      <c r="JFG91" s="287"/>
      <c r="JFH91" s="287"/>
      <c r="JFI91" s="285"/>
      <c r="JFJ91" s="287"/>
      <c r="JFK91" s="287"/>
      <c r="JFL91" s="285"/>
      <c r="JFM91" s="287"/>
      <c r="JFN91" s="287"/>
      <c r="JFO91" s="285"/>
      <c r="JFP91" s="287"/>
      <c r="JFQ91" s="287"/>
      <c r="JFR91" s="285"/>
      <c r="JFS91" s="287"/>
      <c r="JFT91" s="287"/>
      <c r="JFU91" s="285"/>
      <c r="JFV91" s="287"/>
      <c r="JFW91" s="287"/>
      <c r="JFX91" s="285"/>
      <c r="JFY91" s="287"/>
      <c r="JFZ91" s="287"/>
      <c r="JGA91" s="285"/>
      <c r="JGB91" s="287"/>
      <c r="JGC91" s="287"/>
      <c r="JGD91" s="285"/>
      <c r="JGE91" s="287"/>
      <c r="JGF91" s="287"/>
      <c r="JGG91" s="285"/>
      <c r="JGH91" s="287"/>
      <c r="JGI91" s="287"/>
      <c r="JGJ91" s="285"/>
      <c r="JGK91" s="287"/>
      <c r="JGL91" s="287"/>
      <c r="JGM91" s="285"/>
      <c r="JGN91" s="287"/>
      <c r="JGO91" s="287"/>
      <c r="JGP91" s="285"/>
      <c r="JGQ91" s="287"/>
      <c r="JGR91" s="287"/>
      <c r="JGS91" s="285"/>
      <c r="JGT91" s="287"/>
      <c r="JGU91" s="287"/>
      <c r="JGV91" s="285"/>
      <c r="JGW91" s="287"/>
      <c r="JGX91" s="287"/>
      <c r="JGY91" s="285"/>
      <c r="JGZ91" s="286"/>
      <c r="JHA91" s="286"/>
      <c r="JHB91" s="286"/>
      <c r="JHC91" s="287"/>
      <c r="JHD91" s="287"/>
      <c r="JHE91" s="285"/>
      <c r="JHF91" s="286"/>
      <c r="JHG91" s="286"/>
      <c r="JHH91" s="286"/>
      <c r="JHI91" s="287"/>
      <c r="JHJ91" s="287"/>
      <c r="JHK91" s="285"/>
      <c r="JHL91" s="287"/>
      <c r="JHM91" s="287"/>
      <c r="JHN91" s="285"/>
      <c r="JHO91" s="286"/>
      <c r="JHP91" s="286"/>
      <c r="JHQ91" s="286"/>
      <c r="JHR91" s="286"/>
      <c r="JHS91" s="286"/>
      <c r="JHT91" s="286"/>
      <c r="JHU91" s="163"/>
      <c r="JHV91" s="154"/>
      <c r="JHW91" s="287"/>
      <c r="JHX91" s="287"/>
      <c r="JHY91" s="285"/>
      <c r="JHZ91" s="287"/>
      <c r="JIA91" s="287"/>
      <c r="JIB91" s="285"/>
      <c r="JIC91" s="287"/>
      <c r="JID91" s="287"/>
      <c r="JIE91" s="285"/>
      <c r="JIF91" s="287"/>
      <c r="JIG91" s="287"/>
      <c r="JIH91" s="285"/>
      <c r="JII91" s="287"/>
      <c r="JIJ91" s="287"/>
      <c r="JIK91" s="285"/>
      <c r="JIL91" s="287"/>
      <c r="JIM91" s="287"/>
      <c r="JIN91" s="285"/>
      <c r="JIO91" s="287"/>
      <c r="JIP91" s="287"/>
      <c r="JIQ91" s="285"/>
      <c r="JIR91" s="287"/>
      <c r="JIS91" s="287"/>
      <c r="JIT91" s="285"/>
      <c r="JIU91" s="287"/>
      <c r="JIV91" s="287"/>
      <c r="JIW91" s="285"/>
      <c r="JIX91" s="287"/>
      <c r="JIY91" s="287"/>
      <c r="JIZ91" s="285"/>
      <c r="JJA91" s="287"/>
      <c r="JJB91" s="287"/>
      <c r="JJC91" s="285"/>
      <c r="JJD91" s="287"/>
      <c r="JJE91" s="287"/>
      <c r="JJF91" s="285"/>
      <c r="JJG91" s="287"/>
      <c r="JJH91" s="287"/>
      <c r="JJI91" s="285"/>
      <c r="JJJ91" s="287"/>
      <c r="JJK91" s="287"/>
      <c r="JJL91" s="285"/>
      <c r="JJM91" s="287"/>
      <c r="JJN91" s="287"/>
      <c r="JJO91" s="285"/>
      <c r="JJP91" s="287"/>
      <c r="JJQ91" s="287"/>
      <c r="JJR91" s="285"/>
      <c r="JJS91" s="287"/>
      <c r="JJT91" s="287"/>
      <c r="JJU91" s="285"/>
      <c r="JJV91" s="287"/>
      <c r="JJW91" s="287"/>
      <c r="JJX91" s="285"/>
      <c r="JJY91" s="287"/>
      <c r="JJZ91" s="287"/>
      <c r="JKA91" s="285"/>
      <c r="JKB91" s="287"/>
      <c r="JKC91" s="287"/>
      <c r="JKD91" s="285"/>
      <c r="JKE91" s="287"/>
      <c r="JKF91" s="287"/>
      <c r="JKG91" s="285"/>
      <c r="JKH91" s="286"/>
      <c r="JKI91" s="286"/>
      <c r="JKJ91" s="286"/>
      <c r="JKK91" s="287"/>
      <c r="JKL91" s="287"/>
      <c r="JKM91" s="285"/>
      <c r="JKN91" s="286"/>
      <c r="JKO91" s="286"/>
      <c r="JKP91" s="286"/>
      <c r="JKQ91" s="287"/>
      <c r="JKR91" s="287"/>
      <c r="JKS91" s="285"/>
      <c r="JKT91" s="287"/>
      <c r="JKU91" s="287"/>
      <c r="JKV91" s="285"/>
      <c r="JKW91" s="286"/>
      <c r="JKX91" s="286"/>
      <c r="JKY91" s="286"/>
      <c r="JKZ91" s="286"/>
      <c r="JLA91" s="286"/>
      <c r="JLB91" s="286"/>
      <c r="JLC91" s="163"/>
      <c r="JLD91" s="154"/>
      <c r="JLE91" s="287"/>
      <c r="JLF91" s="287"/>
      <c r="JLG91" s="285"/>
      <c r="JLH91" s="287"/>
      <c r="JLI91" s="287"/>
      <c r="JLJ91" s="285"/>
      <c r="JLK91" s="287"/>
      <c r="JLL91" s="287"/>
      <c r="JLM91" s="285"/>
      <c r="JLN91" s="287"/>
      <c r="JLO91" s="287"/>
      <c r="JLP91" s="285"/>
      <c r="JLQ91" s="287"/>
      <c r="JLR91" s="287"/>
      <c r="JLS91" s="285"/>
      <c r="JLT91" s="287"/>
      <c r="JLU91" s="287"/>
      <c r="JLV91" s="285"/>
      <c r="JLW91" s="287"/>
      <c r="JLX91" s="287"/>
      <c r="JLY91" s="285"/>
      <c r="JLZ91" s="287"/>
      <c r="JMA91" s="287"/>
      <c r="JMB91" s="285"/>
      <c r="JMC91" s="287"/>
      <c r="JMD91" s="287"/>
      <c r="JME91" s="285"/>
      <c r="JMF91" s="287"/>
      <c r="JMG91" s="287"/>
      <c r="JMH91" s="285"/>
      <c r="JMI91" s="287"/>
      <c r="JMJ91" s="287"/>
      <c r="JMK91" s="285"/>
      <c r="JML91" s="287"/>
      <c r="JMM91" s="287"/>
      <c r="JMN91" s="285"/>
      <c r="JMO91" s="287"/>
      <c r="JMP91" s="287"/>
      <c r="JMQ91" s="285"/>
      <c r="JMR91" s="287"/>
      <c r="JMS91" s="287"/>
      <c r="JMT91" s="285"/>
      <c r="JMU91" s="287"/>
      <c r="JMV91" s="287"/>
      <c r="JMW91" s="285"/>
      <c r="JMX91" s="287"/>
      <c r="JMY91" s="287"/>
      <c r="JMZ91" s="285"/>
      <c r="JNA91" s="287"/>
      <c r="JNB91" s="287"/>
      <c r="JNC91" s="285"/>
      <c r="JND91" s="287"/>
      <c r="JNE91" s="287"/>
      <c r="JNF91" s="285"/>
      <c r="JNG91" s="287"/>
      <c r="JNH91" s="287"/>
      <c r="JNI91" s="285"/>
      <c r="JNJ91" s="287"/>
      <c r="JNK91" s="287"/>
      <c r="JNL91" s="285"/>
      <c r="JNM91" s="287"/>
      <c r="JNN91" s="287"/>
      <c r="JNO91" s="285"/>
      <c r="JNP91" s="286"/>
      <c r="JNQ91" s="286"/>
      <c r="JNR91" s="286"/>
      <c r="JNS91" s="287"/>
      <c r="JNT91" s="287"/>
      <c r="JNU91" s="285"/>
      <c r="JNV91" s="286"/>
      <c r="JNW91" s="286"/>
      <c r="JNX91" s="286"/>
      <c r="JNY91" s="287"/>
      <c r="JNZ91" s="287"/>
      <c r="JOA91" s="285"/>
      <c r="JOB91" s="287"/>
      <c r="JOC91" s="287"/>
      <c r="JOD91" s="285"/>
      <c r="JOE91" s="286"/>
      <c r="JOF91" s="286"/>
      <c r="JOG91" s="286"/>
      <c r="JOH91" s="286"/>
      <c r="JOI91" s="286"/>
      <c r="JOJ91" s="286"/>
      <c r="JOK91" s="163"/>
      <c r="JOL91" s="154"/>
      <c r="JOM91" s="287"/>
      <c r="JON91" s="287"/>
      <c r="JOO91" s="285"/>
      <c r="JOP91" s="287"/>
      <c r="JOQ91" s="287"/>
      <c r="JOR91" s="285"/>
      <c r="JOS91" s="287"/>
      <c r="JOT91" s="287"/>
      <c r="JOU91" s="285"/>
      <c r="JOV91" s="287"/>
      <c r="JOW91" s="287"/>
      <c r="JOX91" s="285"/>
      <c r="JOY91" s="287"/>
      <c r="JOZ91" s="287"/>
      <c r="JPA91" s="285"/>
      <c r="JPB91" s="287"/>
      <c r="JPC91" s="287"/>
      <c r="JPD91" s="285"/>
      <c r="JPE91" s="287"/>
      <c r="JPF91" s="287"/>
      <c r="JPG91" s="285"/>
      <c r="JPH91" s="287"/>
      <c r="JPI91" s="287"/>
      <c r="JPJ91" s="285"/>
      <c r="JPK91" s="287"/>
      <c r="JPL91" s="287"/>
      <c r="JPM91" s="285"/>
      <c r="JPN91" s="287"/>
      <c r="JPO91" s="287"/>
      <c r="JPP91" s="285"/>
      <c r="JPQ91" s="287"/>
      <c r="JPR91" s="287"/>
      <c r="JPS91" s="285"/>
      <c r="JPT91" s="287"/>
      <c r="JPU91" s="287"/>
      <c r="JPV91" s="285"/>
      <c r="JPW91" s="287"/>
      <c r="JPX91" s="287"/>
      <c r="JPY91" s="285"/>
      <c r="JPZ91" s="287"/>
      <c r="JQA91" s="287"/>
      <c r="JQB91" s="285"/>
      <c r="JQC91" s="287"/>
      <c r="JQD91" s="287"/>
      <c r="JQE91" s="285"/>
      <c r="JQF91" s="287"/>
      <c r="JQG91" s="287"/>
      <c r="JQH91" s="285"/>
      <c r="JQI91" s="287"/>
      <c r="JQJ91" s="287"/>
      <c r="JQK91" s="285"/>
      <c r="JQL91" s="287"/>
      <c r="JQM91" s="287"/>
      <c r="JQN91" s="285"/>
      <c r="JQO91" s="287"/>
      <c r="JQP91" s="287"/>
      <c r="JQQ91" s="285"/>
      <c r="JQR91" s="287"/>
      <c r="JQS91" s="287"/>
      <c r="JQT91" s="285"/>
      <c r="JQU91" s="287"/>
      <c r="JQV91" s="287"/>
      <c r="JQW91" s="285"/>
      <c r="JQX91" s="286"/>
      <c r="JQY91" s="286"/>
      <c r="JQZ91" s="286"/>
      <c r="JRA91" s="287"/>
      <c r="JRB91" s="287"/>
      <c r="JRC91" s="285"/>
      <c r="JRD91" s="286"/>
      <c r="JRE91" s="286"/>
      <c r="JRF91" s="286"/>
      <c r="JRG91" s="287"/>
      <c r="JRH91" s="287"/>
      <c r="JRI91" s="285"/>
      <c r="JRJ91" s="287"/>
      <c r="JRK91" s="287"/>
      <c r="JRL91" s="285"/>
      <c r="JRM91" s="286"/>
      <c r="JRN91" s="286"/>
      <c r="JRO91" s="286"/>
      <c r="JRP91" s="286"/>
      <c r="JRQ91" s="286"/>
      <c r="JRR91" s="286"/>
      <c r="JRS91" s="163"/>
      <c r="JRT91" s="154"/>
      <c r="JRU91" s="287"/>
      <c r="JRV91" s="287"/>
      <c r="JRW91" s="285"/>
      <c r="JRX91" s="287"/>
      <c r="JRY91" s="287"/>
      <c r="JRZ91" s="285"/>
      <c r="JSA91" s="287"/>
      <c r="JSB91" s="287"/>
      <c r="JSC91" s="285"/>
      <c r="JSD91" s="287"/>
      <c r="JSE91" s="287"/>
      <c r="JSF91" s="285"/>
      <c r="JSG91" s="287"/>
      <c r="JSH91" s="287"/>
      <c r="JSI91" s="285"/>
      <c r="JSJ91" s="287"/>
      <c r="JSK91" s="287"/>
      <c r="JSL91" s="285"/>
      <c r="JSM91" s="287"/>
      <c r="JSN91" s="287"/>
      <c r="JSO91" s="285"/>
      <c r="JSP91" s="287"/>
      <c r="JSQ91" s="287"/>
      <c r="JSR91" s="285"/>
      <c r="JSS91" s="287"/>
      <c r="JST91" s="287"/>
      <c r="JSU91" s="285"/>
      <c r="JSV91" s="287"/>
      <c r="JSW91" s="287"/>
      <c r="JSX91" s="285"/>
      <c r="JSY91" s="287"/>
      <c r="JSZ91" s="287"/>
      <c r="JTA91" s="285"/>
      <c r="JTB91" s="287"/>
      <c r="JTC91" s="287"/>
      <c r="JTD91" s="285"/>
      <c r="JTE91" s="287"/>
      <c r="JTF91" s="287"/>
      <c r="JTG91" s="285"/>
      <c r="JTH91" s="287"/>
      <c r="JTI91" s="287"/>
      <c r="JTJ91" s="285"/>
      <c r="JTK91" s="287"/>
      <c r="JTL91" s="287"/>
      <c r="JTM91" s="285"/>
      <c r="JTN91" s="287"/>
      <c r="JTO91" s="287"/>
      <c r="JTP91" s="285"/>
      <c r="JTQ91" s="287"/>
      <c r="JTR91" s="287"/>
      <c r="JTS91" s="285"/>
      <c r="JTT91" s="287"/>
      <c r="JTU91" s="287"/>
      <c r="JTV91" s="285"/>
      <c r="JTW91" s="287"/>
      <c r="JTX91" s="287"/>
      <c r="JTY91" s="285"/>
      <c r="JTZ91" s="287"/>
      <c r="JUA91" s="287"/>
      <c r="JUB91" s="285"/>
      <c r="JUC91" s="287"/>
      <c r="JUD91" s="287"/>
      <c r="JUE91" s="285"/>
      <c r="JUF91" s="286"/>
      <c r="JUG91" s="286"/>
      <c r="JUH91" s="286"/>
      <c r="JUI91" s="287"/>
      <c r="JUJ91" s="287"/>
      <c r="JUK91" s="285"/>
      <c r="JUL91" s="286"/>
      <c r="JUM91" s="286"/>
      <c r="JUN91" s="286"/>
      <c r="JUO91" s="287"/>
      <c r="JUP91" s="287"/>
      <c r="JUQ91" s="285"/>
      <c r="JUR91" s="287"/>
      <c r="JUS91" s="287"/>
      <c r="JUT91" s="285"/>
      <c r="JUU91" s="286"/>
      <c r="JUV91" s="286"/>
      <c r="JUW91" s="286"/>
      <c r="JUX91" s="286"/>
      <c r="JUY91" s="286"/>
      <c r="JUZ91" s="286"/>
      <c r="JVA91" s="163"/>
      <c r="JVB91" s="154"/>
      <c r="JVC91" s="287"/>
      <c r="JVD91" s="287"/>
      <c r="JVE91" s="285"/>
      <c r="JVF91" s="287"/>
      <c r="JVG91" s="287"/>
      <c r="JVH91" s="285"/>
      <c r="JVI91" s="287"/>
      <c r="JVJ91" s="287"/>
      <c r="JVK91" s="285"/>
      <c r="JVL91" s="287"/>
      <c r="JVM91" s="287"/>
      <c r="JVN91" s="285"/>
      <c r="JVO91" s="287"/>
      <c r="JVP91" s="287"/>
      <c r="JVQ91" s="285"/>
      <c r="JVR91" s="287"/>
      <c r="JVS91" s="287"/>
      <c r="JVT91" s="285"/>
      <c r="JVU91" s="287"/>
      <c r="JVV91" s="287"/>
      <c r="JVW91" s="285"/>
      <c r="JVX91" s="287"/>
      <c r="JVY91" s="287"/>
      <c r="JVZ91" s="285"/>
      <c r="JWA91" s="287"/>
      <c r="JWB91" s="287"/>
      <c r="JWC91" s="285"/>
      <c r="JWD91" s="287"/>
      <c r="JWE91" s="287"/>
      <c r="JWF91" s="285"/>
      <c r="JWG91" s="287"/>
      <c r="JWH91" s="287"/>
      <c r="JWI91" s="285"/>
      <c r="JWJ91" s="287"/>
      <c r="JWK91" s="287"/>
      <c r="JWL91" s="285"/>
      <c r="JWM91" s="287"/>
      <c r="JWN91" s="287"/>
      <c r="JWO91" s="285"/>
      <c r="JWP91" s="287"/>
      <c r="JWQ91" s="287"/>
      <c r="JWR91" s="285"/>
      <c r="JWS91" s="287"/>
      <c r="JWT91" s="287"/>
      <c r="JWU91" s="285"/>
      <c r="JWV91" s="287"/>
      <c r="JWW91" s="287"/>
      <c r="JWX91" s="285"/>
      <c r="JWY91" s="287"/>
      <c r="JWZ91" s="287"/>
      <c r="JXA91" s="285"/>
      <c r="JXB91" s="287"/>
      <c r="JXC91" s="287"/>
      <c r="JXD91" s="285"/>
      <c r="JXE91" s="287"/>
      <c r="JXF91" s="287"/>
      <c r="JXG91" s="285"/>
      <c r="JXH91" s="287"/>
      <c r="JXI91" s="287"/>
      <c r="JXJ91" s="285"/>
      <c r="JXK91" s="287"/>
      <c r="JXL91" s="287"/>
      <c r="JXM91" s="285"/>
      <c r="JXN91" s="286"/>
      <c r="JXO91" s="286"/>
      <c r="JXP91" s="286"/>
      <c r="JXQ91" s="287"/>
      <c r="JXR91" s="287"/>
      <c r="JXS91" s="285"/>
      <c r="JXT91" s="286"/>
      <c r="JXU91" s="286"/>
      <c r="JXV91" s="286"/>
      <c r="JXW91" s="287"/>
      <c r="JXX91" s="287"/>
      <c r="JXY91" s="285"/>
      <c r="JXZ91" s="287"/>
      <c r="JYA91" s="287"/>
      <c r="JYB91" s="285"/>
      <c r="JYC91" s="286"/>
      <c r="JYD91" s="286"/>
      <c r="JYE91" s="286"/>
      <c r="JYF91" s="286"/>
      <c r="JYG91" s="286"/>
      <c r="JYH91" s="286"/>
      <c r="JYI91" s="163"/>
      <c r="JYJ91" s="154"/>
      <c r="JYK91" s="287"/>
      <c r="JYL91" s="287"/>
      <c r="JYM91" s="285"/>
      <c r="JYN91" s="287"/>
      <c r="JYO91" s="287"/>
      <c r="JYP91" s="285"/>
      <c r="JYQ91" s="287"/>
      <c r="JYR91" s="287"/>
      <c r="JYS91" s="285"/>
      <c r="JYT91" s="287"/>
      <c r="JYU91" s="287"/>
      <c r="JYV91" s="285"/>
      <c r="JYW91" s="287"/>
      <c r="JYX91" s="287"/>
      <c r="JYY91" s="285"/>
      <c r="JYZ91" s="287"/>
      <c r="JZA91" s="287"/>
      <c r="JZB91" s="285"/>
      <c r="JZC91" s="287"/>
      <c r="JZD91" s="287"/>
      <c r="JZE91" s="285"/>
      <c r="JZF91" s="287"/>
      <c r="JZG91" s="287"/>
      <c r="JZH91" s="285"/>
      <c r="JZI91" s="287"/>
      <c r="JZJ91" s="287"/>
      <c r="JZK91" s="285"/>
      <c r="JZL91" s="287"/>
      <c r="JZM91" s="287"/>
      <c r="JZN91" s="285"/>
      <c r="JZO91" s="287"/>
      <c r="JZP91" s="287"/>
      <c r="JZQ91" s="285"/>
      <c r="JZR91" s="287"/>
      <c r="JZS91" s="287"/>
      <c r="JZT91" s="285"/>
      <c r="JZU91" s="287"/>
      <c r="JZV91" s="287"/>
      <c r="JZW91" s="285"/>
      <c r="JZX91" s="287"/>
      <c r="JZY91" s="287"/>
      <c r="JZZ91" s="285"/>
      <c r="KAA91" s="287"/>
      <c r="KAB91" s="287"/>
      <c r="KAC91" s="285"/>
      <c r="KAD91" s="287"/>
      <c r="KAE91" s="287"/>
      <c r="KAF91" s="285"/>
      <c r="KAG91" s="287"/>
      <c r="KAH91" s="287"/>
      <c r="KAI91" s="285"/>
      <c r="KAJ91" s="287"/>
      <c r="KAK91" s="287"/>
      <c r="KAL91" s="285"/>
      <c r="KAM91" s="287"/>
      <c r="KAN91" s="287"/>
      <c r="KAO91" s="285"/>
      <c r="KAP91" s="287"/>
      <c r="KAQ91" s="287"/>
      <c r="KAR91" s="285"/>
      <c r="KAS91" s="287"/>
      <c r="KAT91" s="287"/>
      <c r="KAU91" s="285"/>
      <c r="KAV91" s="286"/>
      <c r="KAW91" s="286"/>
      <c r="KAX91" s="286"/>
      <c r="KAY91" s="287"/>
      <c r="KAZ91" s="287"/>
      <c r="KBA91" s="285"/>
      <c r="KBB91" s="286"/>
      <c r="KBC91" s="286"/>
      <c r="KBD91" s="286"/>
      <c r="KBE91" s="287"/>
      <c r="KBF91" s="287"/>
      <c r="KBG91" s="285"/>
      <c r="KBH91" s="287"/>
      <c r="KBI91" s="287"/>
      <c r="KBJ91" s="285"/>
      <c r="KBK91" s="286"/>
      <c r="KBL91" s="286"/>
      <c r="KBM91" s="286"/>
      <c r="KBN91" s="286"/>
      <c r="KBO91" s="286"/>
      <c r="KBP91" s="286"/>
      <c r="KBQ91" s="163"/>
      <c r="KBR91" s="154"/>
      <c r="KBS91" s="287"/>
      <c r="KBT91" s="287"/>
      <c r="KBU91" s="285"/>
      <c r="KBV91" s="287"/>
      <c r="KBW91" s="287"/>
      <c r="KBX91" s="285"/>
      <c r="KBY91" s="287"/>
      <c r="KBZ91" s="287"/>
      <c r="KCA91" s="285"/>
      <c r="KCB91" s="287"/>
      <c r="KCC91" s="287"/>
      <c r="KCD91" s="285"/>
      <c r="KCE91" s="287"/>
      <c r="KCF91" s="287"/>
      <c r="KCG91" s="285"/>
      <c r="KCH91" s="287"/>
      <c r="KCI91" s="287"/>
      <c r="KCJ91" s="285"/>
      <c r="KCK91" s="287"/>
      <c r="KCL91" s="287"/>
      <c r="KCM91" s="285"/>
      <c r="KCN91" s="287"/>
      <c r="KCO91" s="287"/>
      <c r="KCP91" s="285"/>
      <c r="KCQ91" s="287"/>
      <c r="KCR91" s="287"/>
      <c r="KCS91" s="285"/>
      <c r="KCT91" s="287"/>
      <c r="KCU91" s="287"/>
      <c r="KCV91" s="285"/>
      <c r="KCW91" s="287"/>
      <c r="KCX91" s="287"/>
      <c r="KCY91" s="285"/>
      <c r="KCZ91" s="287"/>
      <c r="KDA91" s="287"/>
      <c r="KDB91" s="285"/>
      <c r="KDC91" s="287"/>
      <c r="KDD91" s="287"/>
      <c r="KDE91" s="285"/>
      <c r="KDF91" s="287"/>
      <c r="KDG91" s="287"/>
      <c r="KDH91" s="285"/>
      <c r="KDI91" s="287"/>
      <c r="KDJ91" s="287"/>
      <c r="KDK91" s="285"/>
      <c r="KDL91" s="287"/>
      <c r="KDM91" s="287"/>
      <c r="KDN91" s="285"/>
      <c r="KDO91" s="287"/>
      <c r="KDP91" s="287"/>
      <c r="KDQ91" s="285"/>
      <c r="KDR91" s="287"/>
      <c r="KDS91" s="287"/>
      <c r="KDT91" s="285"/>
      <c r="KDU91" s="287"/>
      <c r="KDV91" s="287"/>
      <c r="KDW91" s="285"/>
      <c r="KDX91" s="287"/>
      <c r="KDY91" s="287"/>
      <c r="KDZ91" s="285"/>
      <c r="KEA91" s="287"/>
      <c r="KEB91" s="287"/>
      <c r="KEC91" s="285"/>
      <c r="KED91" s="286"/>
      <c r="KEE91" s="286"/>
      <c r="KEF91" s="286"/>
      <c r="KEG91" s="287"/>
      <c r="KEH91" s="287"/>
      <c r="KEI91" s="285"/>
      <c r="KEJ91" s="286"/>
      <c r="KEK91" s="286"/>
      <c r="KEL91" s="286"/>
      <c r="KEM91" s="287"/>
      <c r="KEN91" s="287"/>
      <c r="KEO91" s="285"/>
      <c r="KEP91" s="287"/>
      <c r="KEQ91" s="287"/>
      <c r="KER91" s="285"/>
      <c r="KES91" s="286"/>
      <c r="KET91" s="286"/>
      <c r="KEU91" s="286"/>
      <c r="KEV91" s="286"/>
      <c r="KEW91" s="286"/>
      <c r="KEX91" s="286"/>
      <c r="KEY91" s="163"/>
      <c r="KEZ91" s="154"/>
      <c r="KFA91" s="287"/>
      <c r="KFB91" s="287"/>
      <c r="KFC91" s="285"/>
      <c r="KFD91" s="287"/>
      <c r="KFE91" s="287"/>
      <c r="KFF91" s="285"/>
      <c r="KFG91" s="287"/>
      <c r="KFH91" s="287"/>
      <c r="KFI91" s="285"/>
      <c r="KFJ91" s="287"/>
      <c r="KFK91" s="287"/>
      <c r="KFL91" s="285"/>
      <c r="KFM91" s="287"/>
      <c r="KFN91" s="287"/>
      <c r="KFO91" s="285"/>
      <c r="KFP91" s="287"/>
      <c r="KFQ91" s="287"/>
      <c r="KFR91" s="285"/>
      <c r="KFS91" s="287"/>
      <c r="KFT91" s="287"/>
      <c r="KFU91" s="285"/>
      <c r="KFV91" s="287"/>
      <c r="KFW91" s="287"/>
      <c r="KFX91" s="285"/>
      <c r="KFY91" s="287"/>
      <c r="KFZ91" s="287"/>
      <c r="KGA91" s="285"/>
      <c r="KGB91" s="287"/>
      <c r="KGC91" s="287"/>
      <c r="KGD91" s="285"/>
      <c r="KGE91" s="287"/>
      <c r="KGF91" s="287"/>
      <c r="KGG91" s="285"/>
      <c r="KGH91" s="287"/>
      <c r="KGI91" s="287"/>
      <c r="KGJ91" s="285"/>
      <c r="KGK91" s="287"/>
      <c r="KGL91" s="287"/>
      <c r="KGM91" s="285"/>
      <c r="KGN91" s="287"/>
      <c r="KGO91" s="287"/>
      <c r="KGP91" s="285"/>
      <c r="KGQ91" s="287"/>
      <c r="KGR91" s="287"/>
      <c r="KGS91" s="285"/>
      <c r="KGT91" s="287"/>
      <c r="KGU91" s="287"/>
      <c r="KGV91" s="285"/>
      <c r="KGW91" s="287"/>
      <c r="KGX91" s="287"/>
      <c r="KGY91" s="285"/>
      <c r="KGZ91" s="287"/>
      <c r="KHA91" s="287"/>
      <c r="KHB91" s="285"/>
      <c r="KHC91" s="287"/>
      <c r="KHD91" s="287"/>
      <c r="KHE91" s="285"/>
      <c r="KHF91" s="287"/>
      <c r="KHG91" s="287"/>
      <c r="KHH91" s="285"/>
      <c r="KHI91" s="287"/>
      <c r="KHJ91" s="287"/>
      <c r="KHK91" s="285"/>
      <c r="KHL91" s="286"/>
      <c r="KHM91" s="286"/>
      <c r="KHN91" s="286"/>
      <c r="KHO91" s="287"/>
      <c r="KHP91" s="287"/>
      <c r="KHQ91" s="285"/>
      <c r="KHR91" s="286"/>
      <c r="KHS91" s="286"/>
      <c r="KHT91" s="286"/>
      <c r="KHU91" s="287"/>
      <c r="KHV91" s="287"/>
      <c r="KHW91" s="285"/>
      <c r="KHX91" s="287"/>
      <c r="KHY91" s="287"/>
      <c r="KHZ91" s="285"/>
      <c r="KIA91" s="286"/>
      <c r="KIB91" s="286"/>
      <c r="KIC91" s="286"/>
      <c r="KID91" s="286"/>
      <c r="KIE91" s="286"/>
      <c r="KIF91" s="286"/>
      <c r="KIG91" s="163"/>
      <c r="KIH91" s="154"/>
      <c r="KII91" s="287"/>
      <c r="KIJ91" s="287"/>
      <c r="KIK91" s="285"/>
      <c r="KIL91" s="287"/>
      <c r="KIM91" s="287"/>
      <c r="KIN91" s="285"/>
      <c r="KIO91" s="287"/>
      <c r="KIP91" s="287"/>
      <c r="KIQ91" s="285"/>
      <c r="KIR91" s="287"/>
      <c r="KIS91" s="287"/>
      <c r="KIT91" s="285"/>
      <c r="KIU91" s="287"/>
      <c r="KIV91" s="287"/>
      <c r="KIW91" s="285"/>
      <c r="KIX91" s="287"/>
      <c r="KIY91" s="287"/>
      <c r="KIZ91" s="285"/>
      <c r="KJA91" s="287"/>
      <c r="KJB91" s="287"/>
      <c r="KJC91" s="285"/>
      <c r="KJD91" s="287"/>
      <c r="KJE91" s="287"/>
      <c r="KJF91" s="285"/>
      <c r="KJG91" s="287"/>
      <c r="KJH91" s="287"/>
      <c r="KJI91" s="285"/>
      <c r="KJJ91" s="287"/>
      <c r="KJK91" s="287"/>
      <c r="KJL91" s="285"/>
      <c r="KJM91" s="287"/>
      <c r="KJN91" s="287"/>
      <c r="KJO91" s="285"/>
      <c r="KJP91" s="287"/>
      <c r="KJQ91" s="287"/>
      <c r="KJR91" s="285"/>
      <c r="KJS91" s="287"/>
      <c r="KJT91" s="287"/>
      <c r="KJU91" s="285"/>
      <c r="KJV91" s="287"/>
      <c r="KJW91" s="287"/>
      <c r="KJX91" s="285"/>
      <c r="KJY91" s="287"/>
      <c r="KJZ91" s="287"/>
      <c r="KKA91" s="285"/>
      <c r="KKB91" s="287"/>
      <c r="KKC91" s="287"/>
      <c r="KKD91" s="285"/>
      <c r="KKE91" s="287"/>
      <c r="KKF91" s="287"/>
      <c r="KKG91" s="285"/>
      <c r="KKH91" s="287"/>
      <c r="KKI91" s="287"/>
      <c r="KKJ91" s="285"/>
      <c r="KKK91" s="287"/>
      <c r="KKL91" s="287"/>
      <c r="KKM91" s="285"/>
      <c r="KKN91" s="287"/>
      <c r="KKO91" s="287"/>
      <c r="KKP91" s="285"/>
      <c r="KKQ91" s="287"/>
      <c r="KKR91" s="287"/>
      <c r="KKS91" s="285"/>
      <c r="KKT91" s="286"/>
      <c r="KKU91" s="286"/>
      <c r="KKV91" s="286"/>
      <c r="KKW91" s="287"/>
      <c r="KKX91" s="287"/>
      <c r="KKY91" s="285"/>
      <c r="KKZ91" s="286"/>
      <c r="KLA91" s="286"/>
      <c r="KLB91" s="286"/>
      <c r="KLC91" s="287"/>
      <c r="KLD91" s="287"/>
      <c r="KLE91" s="285"/>
      <c r="KLF91" s="287"/>
      <c r="KLG91" s="287"/>
      <c r="KLH91" s="285"/>
      <c r="KLI91" s="286"/>
      <c r="KLJ91" s="286"/>
      <c r="KLK91" s="286"/>
      <c r="KLL91" s="286"/>
      <c r="KLM91" s="286"/>
      <c r="KLN91" s="286"/>
      <c r="KLO91" s="163"/>
      <c r="KLP91" s="154"/>
      <c r="KLQ91" s="287"/>
      <c r="KLR91" s="287"/>
      <c r="KLS91" s="285"/>
      <c r="KLT91" s="287"/>
      <c r="KLU91" s="287"/>
      <c r="KLV91" s="285"/>
      <c r="KLW91" s="287"/>
      <c r="KLX91" s="287"/>
      <c r="KLY91" s="285"/>
      <c r="KLZ91" s="287"/>
      <c r="KMA91" s="287"/>
      <c r="KMB91" s="285"/>
      <c r="KMC91" s="287"/>
      <c r="KMD91" s="287"/>
      <c r="KME91" s="285"/>
      <c r="KMF91" s="287"/>
      <c r="KMG91" s="287"/>
      <c r="KMH91" s="285"/>
      <c r="KMI91" s="287"/>
      <c r="KMJ91" s="287"/>
      <c r="KMK91" s="285"/>
      <c r="KML91" s="287"/>
      <c r="KMM91" s="287"/>
      <c r="KMN91" s="285"/>
      <c r="KMO91" s="287"/>
      <c r="KMP91" s="287"/>
      <c r="KMQ91" s="285"/>
      <c r="KMR91" s="287"/>
      <c r="KMS91" s="287"/>
      <c r="KMT91" s="285"/>
      <c r="KMU91" s="287"/>
      <c r="KMV91" s="287"/>
      <c r="KMW91" s="285"/>
      <c r="KMX91" s="287"/>
      <c r="KMY91" s="287"/>
      <c r="KMZ91" s="285"/>
      <c r="KNA91" s="287"/>
      <c r="KNB91" s="287"/>
      <c r="KNC91" s="285"/>
      <c r="KND91" s="287"/>
      <c r="KNE91" s="287"/>
      <c r="KNF91" s="285"/>
      <c r="KNG91" s="287"/>
      <c r="KNH91" s="287"/>
      <c r="KNI91" s="285"/>
      <c r="KNJ91" s="287"/>
      <c r="KNK91" s="287"/>
      <c r="KNL91" s="285"/>
      <c r="KNM91" s="287"/>
      <c r="KNN91" s="287"/>
      <c r="KNO91" s="285"/>
      <c r="KNP91" s="287"/>
      <c r="KNQ91" s="287"/>
      <c r="KNR91" s="285"/>
      <c r="KNS91" s="287"/>
      <c r="KNT91" s="287"/>
      <c r="KNU91" s="285"/>
      <c r="KNV91" s="287"/>
      <c r="KNW91" s="287"/>
      <c r="KNX91" s="285"/>
      <c r="KNY91" s="287"/>
      <c r="KNZ91" s="287"/>
      <c r="KOA91" s="285"/>
      <c r="KOB91" s="286"/>
      <c r="KOC91" s="286"/>
      <c r="KOD91" s="286"/>
      <c r="KOE91" s="287"/>
      <c r="KOF91" s="287"/>
      <c r="KOG91" s="285"/>
      <c r="KOH91" s="286"/>
      <c r="KOI91" s="286"/>
      <c r="KOJ91" s="286"/>
      <c r="KOK91" s="287"/>
      <c r="KOL91" s="287"/>
      <c r="KOM91" s="285"/>
      <c r="KON91" s="287"/>
      <c r="KOO91" s="287"/>
      <c r="KOP91" s="285"/>
      <c r="KOQ91" s="286"/>
      <c r="KOR91" s="286"/>
      <c r="KOS91" s="286"/>
      <c r="KOT91" s="286"/>
      <c r="KOU91" s="286"/>
      <c r="KOV91" s="286"/>
      <c r="KOW91" s="163"/>
      <c r="KOX91" s="154"/>
      <c r="KOY91" s="287"/>
      <c r="KOZ91" s="287"/>
      <c r="KPA91" s="285"/>
      <c r="KPB91" s="287"/>
      <c r="KPC91" s="287"/>
      <c r="KPD91" s="285"/>
      <c r="KPE91" s="287"/>
      <c r="KPF91" s="287"/>
      <c r="KPG91" s="285"/>
      <c r="KPH91" s="287"/>
      <c r="KPI91" s="287"/>
      <c r="KPJ91" s="285"/>
      <c r="KPK91" s="287"/>
      <c r="KPL91" s="287"/>
      <c r="KPM91" s="285"/>
      <c r="KPN91" s="287"/>
      <c r="KPO91" s="287"/>
      <c r="KPP91" s="285"/>
      <c r="KPQ91" s="287"/>
      <c r="KPR91" s="287"/>
      <c r="KPS91" s="285"/>
      <c r="KPT91" s="287"/>
      <c r="KPU91" s="287"/>
      <c r="KPV91" s="285"/>
      <c r="KPW91" s="287"/>
      <c r="KPX91" s="287"/>
      <c r="KPY91" s="285"/>
      <c r="KPZ91" s="287"/>
      <c r="KQA91" s="287"/>
      <c r="KQB91" s="285"/>
      <c r="KQC91" s="287"/>
      <c r="KQD91" s="287"/>
      <c r="KQE91" s="285"/>
      <c r="KQF91" s="287"/>
      <c r="KQG91" s="287"/>
      <c r="KQH91" s="285"/>
      <c r="KQI91" s="287"/>
      <c r="KQJ91" s="287"/>
      <c r="KQK91" s="285"/>
      <c r="KQL91" s="287"/>
      <c r="KQM91" s="287"/>
      <c r="KQN91" s="285"/>
      <c r="KQO91" s="287"/>
      <c r="KQP91" s="287"/>
      <c r="KQQ91" s="285"/>
      <c r="KQR91" s="287"/>
      <c r="KQS91" s="287"/>
      <c r="KQT91" s="285"/>
      <c r="KQU91" s="287"/>
      <c r="KQV91" s="287"/>
      <c r="KQW91" s="285"/>
      <c r="KQX91" s="287"/>
      <c r="KQY91" s="287"/>
      <c r="KQZ91" s="285"/>
      <c r="KRA91" s="287"/>
      <c r="KRB91" s="287"/>
      <c r="KRC91" s="285"/>
      <c r="KRD91" s="287"/>
      <c r="KRE91" s="287"/>
      <c r="KRF91" s="285"/>
      <c r="KRG91" s="287"/>
      <c r="KRH91" s="287"/>
      <c r="KRI91" s="285"/>
      <c r="KRJ91" s="286"/>
      <c r="KRK91" s="286"/>
      <c r="KRL91" s="286"/>
      <c r="KRM91" s="287"/>
      <c r="KRN91" s="287"/>
      <c r="KRO91" s="285"/>
      <c r="KRP91" s="286"/>
      <c r="KRQ91" s="286"/>
      <c r="KRR91" s="286"/>
      <c r="KRS91" s="287"/>
      <c r="KRT91" s="287"/>
      <c r="KRU91" s="285"/>
      <c r="KRV91" s="287"/>
      <c r="KRW91" s="287"/>
      <c r="KRX91" s="285"/>
      <c r="KRY91" s="286"/>
      <c r="KRZ91" s="286"/>
      <c r="KSA91" s="286"/>
      <c r="KSB91" s="286"/>
      <c r="KSC91" s="286"/>
      <c r="KSD91" s="286"/>
      <c r="KSE91" s="163"/>
      <c r="KSF91" s="154"/>
      <c r="KSG91" s="287"/>
      <c r="KSH91" s="287"/>
      <c r="KSI91" s="285"/>
      <c r="KSJ91" s="287"/>
      <c r="KSK91" s="287"/>
      <c r="KSL91" s="285"/>
      <c r="KSM91" s="287"/>
      <c r="KSN91" s="287"/>
      <c r="KSO91" s="285"/>
      <c r="KSP91" s="287"/>
      <c r="KSQ91" s="287"/>
      <c r="KSR91" s="285"/>
      <c r="KSS91" s="287"/>
      <c r="KST91" s="287"/>
      <c r="KSU91" s="285"/>
      <c r="KSV91" s="287"/>
      <c r="KSW91" s="287"/>
      <c r="KSX91" s="285"/>
      <c r="KSY91" s="287"/>
      <c r="KSZ91" s="287"/>
      <c r="KTA91" s="285"/>
      <c r="KTB91" s="287"/>
      <c r="KTC91" s="287"/>
      <c r="KTD91" s="285"/>
      <c r="KTE91" s="287"/>
      <c r="KTF91" s="287"/>
      <c r="KTG91" s="285"/>
      <c r="KTH91" s="287"/>
      <c r="KTI91" s="287"/>
      <c r="KTJ91" s="285"/>
      <c r="KTK91" s="287"/>
      <c r="KTL91" s="287"/>
      <c r="KTM91" s="285"/>
      <c r="KTN91" s="287"/>
      <c r="KTO91" s="287"/>
      <c r="KTP91" s="285"/>
      <c r="KTQ91" s="287"/>
      <c r="KTR91" s="287"/>
      <c r="KTS91" s="285"/>
      <c r="KTT91" s="287"/>
      <c r="KTU91" s="287"/>
      <c r="KTV91" s="285"/>
      <c r="KTW91" s="287"/>
      <c r="KTX91" s="287"/>
      <c r="KTY91" s="285"/>
      <c r="KTZ91" s="287"/>
      <c r="KUA91" s="287"/>
      <c r="KUB91" s="285"/>
      <c r="KUC91" s="287"/>
      <c r="KUD91" s="287"/>
      <c r="KUE91" s="285"/>
      <c r="KUF91" s="287"/>
      <c r="KUG91" s="287"/>
      <c r="KUH91" s="285"/>
      <c r="KUI91" s="287"/>
      <c r="KUJ91" s="287"/>
      <c r="KUK91" s="285"/>
      <c r="KUL91" s="287"/>
      <c r="KUM91" s="287"/>
      <c r="KUN91" s="285"/>
      <c r="KUO91" s="287"/>
      <c r="KUP91" s="287"/>
      <c r="KUQ91" s="285"/>
      <c r="KUR91" s="286"/>
      <c r="KUS91" s="286"/>
      <c r="KUT91" s="286"/>
      <c r="KUU91" s="287"/>
      <c r="KUV91" s="287"/>
      <c r="KUW91" s="285"/>
      <c r="KUX91" s="286"/>
      <c r="KUY91" s="286"/>
      <c r="KUZ91" s="286"/>
      <c r="KVA91" s="287"/>
      <c r="KVB91" s="287"/>
      <c r="KVC91" s="285"/>
      <c r="KVD91" s="287"/>
      <c r="KVE91" s="287"/>
      <c r="KVF91" s="285"/>
      <c r="KVG91" s="286"/>
      <c r="KVH91" s="286"/>
      <c r="KVI91" s="286"/>
      <c r="KVJ91" s="286"/>
      <c r="KVK91" s="286"/>
      <c r="KVL91" s="286"/>
      <c r="KVM91" s="163"/>
      <c r="KVN91" s="154"/>
      <c r="KVO91" s="287"/>
      <c r="KVP91" s="287"/>
      <c r="KVQ91" s="285"/>
      <c r="KVR91" s="287"/>
      <c r="KVS91" s="287"/>
      <c r="KVT91" s="285"/>
      <c r="KVU91" s="287"/>
      <c r="KVV91" s="287"/>
      <c r="KVW91" s="285"/>
      <c r="KVX91" s="287"/>
      <c r="KVY91" s="287"/>
      <c r="KVZ91" s="285"/>
      <c r="KWA91" s="287"/>
      <c r="KWB91" s="287"/>
      <c r="KWC91" s="285"/>
      <c r="KWD91" s="287"/>
      <c r="KWE91" s="287"/>
      <c r="KWF91" s="285"/>
      <c r="KWG91" s="287"/>
      <c r="KWH91" s="287"/>
      <c r="KWI91" s="285"/>
      <c r="KWJ91" s="287"/>
      <c r="KWK91" s="287"/>
      <c r="KWL91" s="285"/>
      <c r="KWM91" s="287"/>
      <c r="KWN91" s="287"/>
      <c r="KWO91" s="285"/>
      <c r="KWP91" s="287"/>
      <c r="KWQ91" s="287"/>
      <c r="KWR91" s="285"/>
      <c r="KWS91" s="287"/>
      <c r="KWT91" s="287"/>
      <c r="KWU91" s="285"/>
      <c r="KWV91" s="287"/>
      <c r="KWW91" s="287"/>
      <c r="KWX91" s="285"/>
      <c r="KWY91" s="287"/>
      <c r="KWZ91" s="287"/>
      <c r="KXA91" s="285"/>
      <c r="KXB91" s="287"/>
      <c r="KXC91" s="287"/>
      <c r="KXD91" s="285"/>
      <c r="KXE91" s="287"/>
      <c r="KXF91" s="287"/>
      <c r="KXG91" s="285"/>
      <c r="KXH91" s="287"/>
      <c r="KXI91" s="287"/>
      <c r="KXJ91" s="285"/>
      <c r="KXK91" s="287"/>
      <c r="KXL91" s="287"/>
      <c r="KXM91" s="285"/>
      <c r="KXN91" s="287"/>
      <c r="KXO91" s="287"/>
      <c r="KXP91" s="285"/>
      <c r="KXQ91" s="287"/>
      <c r="KXR91" s="287"/>
      <c r="KXS91" s="285"/>
      <c r="KXT91" s="287"/>
      <c r="KXU91" s="287"/>
      <c r="KXV91" s="285"/>
      <c r="KXW91" s="287"/>
      <c r="KXX91" s="287"/>
      <c r="KXY91" s="285"/>
      <c r="KXZ91" s="286"/>
      <c r="KYA91" s="286"/>
      <c r="KYB91" s="286"/>
      <c r="KYC91" s="287"/>
      <c r="KYD91" s="287"/>
      <c r="KYE91" s="285"/>
      <c r="KYF91" s="286"/>
      <c r="KYG91" s="286"/>
      <c r="KYH91" s="286"/>
      <c r="KYI91" s="287"/>
      <c r="KYJ91" s="287"/>
      <c r="KYK91" s="285"/>
      <c r="KYL91" s="287"/>
      <c r="KYM91" s="287"/>
      <c r="KYN91" s="285"/>
      <c r="KYO91" s="286"/>
      <c r="KYP91" s="286"/>
      <c r="KYQ91" s="286"/>
      <c r="KYR91" s="286"/>
      <c r="KYS91" s="286"/>
      <c r="KYT91" s="286"/>
      <c r="KYU91" s="163"/>
      <c r="KYV91" s="154"/>
      <c r="KYW91" s="287"/>
      <c r="KYX91" s="287"/>
      <c r="KYY91" s="285"/>
      <c r="KYZ91" s="287"/>
      <c r="KZA91" s="287"/>
      <c r="KZB91" s="285"/>
      <c r="KZC91" s="287"/>
      <c r="KZD91" s="287"/>
      <c r="KZE91" s="285"/>
      <c r="KZF91" s="287"/>
      <c r="KZG91" s="287"/>
      <c r="KZH91" s="285"/>
      <c r="KZI91" s="287"/>
      <c r="KZJ91" s="287"/>
      <c r="KZK91" s="285"/>
      <c r="KZL91" s="287"/>
      <c r="KZM91" s="287"/>
      <c r="KZN91" s="285"/>
      <c r="KZO91" s="287"/>
      <c r="KZP91" s="287"/>
      <c r="KZQ91" s="285"/>
      <c r="KZR91" s="287"/>
      <c r="KZS91" s="287"/>
      <c r="KZT91" s="285"/>
      <c r="KZU91" s="287"/>
      <c r="KZV91" s="287"/>
      <c r="KZW91" s="285"/>
      <c r="KZX91" s="287"/>
      <c r="KZY91" s="287"/>
      <c r="KZZ91" s="285"/>
      <c r="LAA91" s="287"/>
      <c r="LAB91" s="287"/>
      <c r="LAC91" s="285"/>
      <c r="LAD91" s="287"/>
      <c r="LAE91" s="287"/>
      <c r="LAF91" s="285"/>
      <c r="LAG91" s="287"/>
      <c r="LAH91" s="287"/>
      <c r="LAI91" s="285"/>
      <c r="LAJ91" s="287"/>
      <c r="LAK91" s="287"/>
      <c r="LAL91" s="285"/>
      <c r="LAM91" s="287"/>
      <c r="LAN91" s="287"/>
      <c r="LAO91" s="285"/>
      <c r="LAP91" s="287"/>
      <c r="LAQ91" s="287"/>
      <c r="LAR91" s="285"/>
      <c r="LAS91" s="287"/>
      <c r="LAT91" s="287"/>
      <c r="LAU91" s="285"/>
      <c r="LAV91" s="287"/>
      <c r="LAW91" s="287"/>
      <c r="LAX91" s="285"/>
      <c r="LAY91" s="287"/>
      <c r="LAZ91" s="287"/>
      <c r="LBA91" s="285"/>
      <c r="LBB91" s="287"/>
      <c r="LBC91" s="287"/>
      <c r="LBD91" s="285"/>
      <c r="LBE91" s="287"/>
      <c r="LBF91" s="287"/>
      <c r="LBG91" s="285"/>
      <c r="LBH91" s="286"/>
      <c r="LBI91" s="286"/>
      <c r="LBJ91" s="286"/>
      <c r="LBK91" s="287"/>
      <c r="LBL91" s="287"/>
      <c r="LBM91" s="285"/>
      <c r="LBN91" s="286"/>
      <c r="LBO91" s="286"/>
      <c r="LBP91" s="286"/>
      <c r="LBQ91" s="287"/>
      <c r="LBR91" s="287"/>
      <c r="LBS91" s="285"/>
      <c r="LBT91" s="287"/>
      <c r="LBU91" s="287"/>
      <c r="LBV91" s="285"/>
      <c r="LBW91" s="286"/>
      <c r="LBX91" s="286"/>
      <c r="LBY91" s="286"/>
      <c r="LBZ91" s="286"/>
      <c r="LCA91" s="286"/>
      <c r="LCB91" s="286"/>
      <c r="LCC91" s="163"/>
      <c r="LCD91" s="154"/>
      <c r="LCE91" s="287"/>
      <c r="LCF91" s="287"/>
      <c r="LCG91" s="285"/>
      <c r="LCH91" s="287"/>
      <c r="LCI91" s="287"/>
      <c r="LCJ91" s="285"/>
      <c r="LCK91" s="287"/>
      <c r="LCL91" s="287"/>
      <c r="LCM91" s="285"/>
      <c r="LCN91" s="287"/>
      <c r="LCO91" s="287"/>
      <c r="LCP91" s="285"/>
      <c r="LCQ91" s="287"/>
      <c r="LCR91" s="287"/>
      <c r="LCS91" s="285"/>
      <c r="LCT91" s="287"/>
      <c r="LCU91" s="287"/>
      <c r="LCV91" s="285"/>
      <c r="LCW91" s="287"/>
      <c r="LCX91" s="287"/>
      <c r="LCY91" s="285"/>
      <c r="LCZ91" s="287"/>
      <c r="LDA91" s="287"/>
      <c r="LDB91" s="285"/>
      <c r="LDC91" s="287"/>
      <c r="LDD91" s="287"/>
      <c r="LDE91" s="285"/>
      <c r="LDF91" s="287"/>
      <c r="LDG91" s="287"/>
      <c r="LDH91" s="285"/>
      <c r="LDI91" s="287"/>
      <c r="LDJ91" s="287"/>
      <c r="LDK91" s="285"/>
      <c r="LDL91" s="287"/>
      <c r="LDM91" s="287"/>
      <c r="LDN91" s="285"/>
      <c r="LDO91" s="287"/>
      <c r="LDP91" s="287"/>
      <c r="LDQ91" s="285"/>
      <c r="LDR91" s="287"/>
      <c r="LDS91" s="287"/>
      <c r="LDT91" s="285"/>
      <c r="LDU91" s="287"/>
      <c r="LDV91" s="287"/>
      <c r="LDW91" s="285"/>
      <c r="LDX91" s="287"/>
      <c r="LDY91" s="287"/>
      <c r="LDZ91" s="285"/>
      <c r="LEA91" s="287"/>
      <c r="LEB91" s="287"/>
      <c r="LEC91" s="285"/>
      <c r="LED91" s="287"/>
      <c r="LEE91" s="287"/>
      <c r="LEF91" s="285"/>
      <c r="LEG91" s="287"/>
      <c r="LEH91" s="287"/>
      <c r="LEI91" s="285"/>
      <c r="LEJ91" s="287"/>
      <c r="LEK91" s="287"/>
      <c r="LEL91" s="285"/>
      <c r="LEM91" s="287"/>
      <c r="LEN91" s="287"/>
      <c r="LEO91" s="285"/>
      <c r="LEP91" s="286"/>
      <c r="LEQ91" s="286"/>
      <c r="LER91" s="286"/>
      <c r="LES91" s="287"/>
      <c r="LET91" s="287"/>
      <c r="LEU91" s="285"/>
      <c r="LEV91" s="286"/>
      <c r="LEW91" s="286"/>
      <c r="LEX91" s="286"/>
      <c r="LEY91" s="287"/>
      <c r="LEZ91" s="287"/>
      <c r="LFA91" s="285"/>
      <c r="LFB91" s="287"/>
      <c r="LFC91" s="287"/>
      <c r="LFD91" s="285"/>
      <c r="LFE91" s="286"/>
      <c r="LFF91" s="286"/>
      <c r="LFG91" s="286"/>
      <c r="LFH91" s="286"/>
      <c r="LFI91" s="286"/>
      <c r="LFJ91" s="286"/>
      <c r="LFK91" s="163"/>
      <c r="LFL91" s="154"/>
      <c r="LFM91" s="287"/>
      <c r="LFN91" s="287"/>
      <c r="LFO91" s="285"/>
      <c r="LFP91" s="287"/>
      <c r="LFQ91" s="287"/>
      <c r="LFR91" s="285"/>
      <c r="LFS91" s="287"/>
      <c r="LFT91" s="287"/>
      <c r="LFU91" s="285"/>
      <c r="LFV91" s="287"/>
      <c r="LFW91" s="287"/>
      <c r="LFX91" s="285"/>
      <c r="LFY91" s="287"/>
      <c r="LFZ91" s="287"/>
      <c r="LGA91" s="285"/>
      <c r="LGB91" s="287"/>
      <c r="LGC91" s="287"/>
      <c r="LGD91" s="285"/>
      <c r="LGE91" s="287"/>
      <c r="LGF91" s="287"/>
      <c r="LGG91" s="285"/>
      <c r="LGH91" s="287"/>
      <c r="LGI91" s="287"/>
      <c r="LGJ91" s="285"/>
      <c r="LGK91" s="287"/>
      <c r="LGL91" s="287"/>
      <c r="LGM91" s="285"/>
      <c r="LGN91" s="287"/>
      <c r="LGO91" s="287"/>
      <c r="LGP91" s="285"/>
      <c r="LGQ91" s="287"/>
      <c r="LGR91" s="287"/>
      <c r="LGS91" s="285"/>
      <c r="LGT91" s="287"/>
      <c r="LGU91" s="287"/>
      <c r="LGV91" s="285"/>
      <c r="LGW91" s="287"/>
      <c r="LGX91" s="287"/>
      <c r="LGY91" s="285"/>
      <c r="LGZ91" s="287"/>
      <c r="LHA91" s="287"/>
      <c r="LHB91" s="285"/>
      <c r="LHC91" s="287"/>
      <c r="LHD91" s="287"/>
      <c r="LHE91" s="285"/>
      <c r="LHF91" s="287"/>
      <c r="LHG91" s="287"/>
      <c r="LHH91" s="285"/>
      <c r="LHI91" s="287"/>
      <c r="LHJ91" s="287"/>
      <c r="LHK91" s="285"/>
      <c r="LHL91" s="287"/>
      <c r="LHM91" s="287"/>
      <c r="LHN91" s="285"/>
      <c r="LHO91" s="287"/>
      <c r="LHP91" s="287"/>
      <c r="LHQ91" s="285"/>
      <c r="LHR91" s="287"/>
      <c r="LHS91" s="287"/>
      <c r="LHT91" s="285"/>
      <c r="LHU91" s="287"/>
      <c r="LHV91" s="287"/>
      <c r="LHW91" s="285"/>
      <c r="LHX91" s="286"/>
      <c r="LHY91" s="286"/>
      <c r="LHZ91" s="286"/>
      <c r="LIA91" s="287"/>
      <c r="LIB91" s="287"/>
      <c r="LIC91" s="285"/>
      <c r="LID91" s="286"/>
      <c r="LIE91" s="286"/>
      <c r="LIF91" s="286"/>
      <c r="LIG91" s="287"/>
      <c r="LIH91" s="287"/>
      <c r="LII91" s="285"/>
      <c r="LIJ91" s="287"/>
      <c r="LIK91" s="287"/>
      <c r="LIL91" s="285"/>
      <c r="LIM91" s="286"/>
      <c r="LIN91" s="286"/>
      <c r="LIO91" s="286"/>
      <c r="LIP91" s="286"/>
      <c r="LIQ91" s="286"/>
      <c r="LIR91" s="286"/>
      <c r="LIS91" s="163"/>
      <c r="LIT91" s="154"/>
      <c r="LIU91" s="287"/>
      <c r="LIV91" s="287"/>
      <c r="LIW91" s="285"/>
      <c r="LIX91" s="287"/>
      <c r="LIY91" s="287"/>
      <c r="LIZ91" s="285"/>
      <c r="LJA91" s="287"/>
      <c r="LJB91" s="287"/>
      <c r="LJC91" s="285"/>
      <c r="LJD91" s="287"/>
      <c r="LJE91" s="287"/>
      <c r="LJF91" s="285"/>
      <c r="LJG91" s="287"/>
      <c r="LJH91" s="287"/>
      <c r="LJI91" s="285"/>
      <c r="LJJ91" s="287"/>
      <c r="LJK91" s="287"/>
      <c r="LJL91" s="285"/>
      <c r="LJM91" s="287"/>
      <c r="LJN91" s="287"/>
      <c r="LJO91" s="285"/>
      <c r="LJP91" s="287"/>
      <c r="LJQ91" s="287"/>
      <c r="LJR91" s="285"/>
      <c r="LJS91" s="287"/>
      <c r="LJT91" s="287"/>
      <c r="LJU91" s="285"/>
      <c r="LJV91" s="287"/>
      <c r="LJW91" s="287"/>
      <c r="LJX91" s="285"/>
      <c r="LJY91" s="287"/>
      <c r="LJZ91" s="287"/>
      <c r="LKA91" s="285"/>
      <c r="LKB91" s="287"/>
      <c r="LKC91" s="287"/>
      <c r="LKD91" s="285"/>
      <c r="LKE91" s="287"/>
      <c r="LKF91" s="287"/>
      <c r="LKG91" s="285"/>
      <c r="LKH91" s="287"/>
      <c r="LKI91" s="287"/>
      <c r="LKJ91" s="285"/>
      <c r="LKK91" s="287"/>
      <c r="LKL91" s="287"/>
      <c r="LKM91" s="285"/>
      <c r="LKN91" s="287"/>
      <c r="LKO91" s="287"/>
      <c r="LKP91" s="285"/>
      <c r="LKQ91" s="287"/>
      <c r="LKR91" s="287"/>
      <c r="LKS91" s="285"/>
      <c r="LKT91" s="287"/>
      <c r="LKU91" s="287"/>
      <c r="LKV91" s="285"/>
      <c r="LKW91" s="287"/>
      <c r="LKX91" s="287"/>
      <c r="LKY91" s="285"/>
      <c r="LKZ91" s="287"/>
      <c r="LLA91" s="287"/>
      <c r="LLB91" s="285"/>
      <c r="LLC91" s="287"/>
      <c r="LLD91" s="287"/>
      <c r="LLE91" s="285"/>
      <c r="LLF91" s="286"/>
      <c r="LLG91" s="286"/>
      <c r="LLH91" s="286"/>
      <c r="LLI91" s="287"/>
      <c r="LLJ91" s="287"/>
      <c r="LLK91" s="285"/>
      <c r="LLL91" s="286"/>
      <c r="LLM91" s="286"/>
      <c r="LLN91" s="286"/>
      <c r="LLO91" s="287"/>
      <c r="LLP91" s="287"/>
      <c r="LLQ91" s="285"/>
      <c r="LLR91" s="287"/>
      <c r="LLS91" s="287"/>
      <c r="LLT91" s="285"/>
      <c r="LLU91" s="286"/>
      <c r="LLV91" s="286"/>
      <c r="LLW91" s="286"/>
      <c r="LLX91" s="286"/>
      <c r="LLY91" s="286"/>
      <c r="LLZ91" s="286"/>
      <c r="LMA91" s="163"/>
      <c r="LMB91" s="154"/>
      <c r="LMC91" s="287"/>
      <c r="LMD91" s="287"/>
      <c r="LME91" s="285"/>
      <c r="LMF91" s="287"/>
      <c r="LMG91" s="287"/>
      <c r="LMH91" s="285"/>
      <c r="LMI91" s="287"/>
      <c r="LMJ91" s="287"/>
      <c r="LMK91" s="285"/>
      <c r="LML91" s="287"/>
      <c r="LMM91" s="287"/>
      <c r="LMN91" s="285"/>
      <c r="LMO91" s="287"/>
      <c r="LMP91" s="287"/>
      <c r="LMQ91" s="285"/>
      <c r="LMR91" s="287"/>
      <c r="LMS91" s="287"/>
      <c r="LMT91" s="285"/>
      <c r="LMU91" s="287"/>
      <c r="LMV91" s="287"/>
      <c r="LMW91" s="285"/>
      <c r="LMX91" s="287"/>
      <c r="LMY91" s="287"/>
      <c r="LMZ91" s="285"/>
      <c r="LNA91" s="287"/>
      <c r="LNB91" s="287"/>
      <c r="LNC91" s="285"/>
      <c r="LND91" s="287"/>
      <c r="LNE91" s="287"/>
      <c r="LNF91" s="285"/>
      <c r="LNG91" s="287"/>
      <c r="LNH91" s="287"/>
      <c r="LNI91" s="285"/>
      <c r="LNJ91" s="287"/>
      <c r="LNK91" s="287"/>
      <c r="LNL91" s="285"/>
      <c r="LNM91" s="287"/>
      <c r="LNN91" s="287"/>
      <c r="LNO91" s="285"/>
      <c r="LNP91" s="287"/>
      <c r="LNQ91" s="287"/>
      <c r="LNR91" s="285"/>
      <c r="LNS91" s="287"/>
      <c r="LNT91" s="287"/>
      <c r="LNU91" s="285"/>
      <c r="LNV91" s="287"/>
      <c r="LNW91" s="287"/>
      <c r="LNX91" s="285"/>
      <c r="LNY91" s="287"/>
      <c r="LNZ91" s="287"/>
      <c r="LOA91" s="285"/>
      <c r="LOB91" s="287"/>
      <c r="LOC91" s="287"/>
      <c r="LOD91" s="285"/>
      <c r="LOE91" s="287"/>
      <c r="LOF91" s="287"/>
      <c r="LOG91" s="285"/>
      <c r="LOH91" s="287"/>
      <c r="LOI91" s="287"/>
      <c r="LOJ91" s="285"/>
      <c r="LOK91" s="287"/>
      <c r="LOL91" s="287"/>
      <c r="LOM91" s="285"/>
      <c r="LON91" s="286"/>
      <c r="LOO91" s="286"/>
      <c r="LOP91" s="286"/>
      <c r="LOQ91" s="287"/>
      <c r="LOR91" s="287"/>
      <c r="LOS91" s="285"/>
      <c r="LOT91" s="286"/>
      <c r="LOU91" s="286"/>
      <c r="LOV91" s="286"/>
      <c r="LOW91" s="287"/>
      <c r="LOX91" s="287"/>
      <c r="LOY91" s="285"/>
      <c r="LOZ91" s="287"/>
      <c r="LPA91" s="287"/>
      <c r="LPB91" s="285"/>
      <c r="LPC91" s="286"/>
      <c r="LPD91" s="286"/>
      <c r="LPE91" s="286"/>
      <c r="LPF91" s="286"/>
      <c r="LPG91" s="286"/>
      <c r="LPH91" s="286"/>
      <c r="LPI91" s="163"/>
      <c r="LPJ91" s="154"/>
      <c r="LPK91" s="287"/>
      <c r="LPL91" s="287"/>
      <c r="LPM91" s="285"/>
      <c r="LPN91" s="287"/>
      <c r="LPO91" s="287"/>
      <c r="LPP91" s="285"/>
      <c r="LPQ91" s="287"/>
      <c r="LPR91" s="287"/>
      <c r="LPS91" s="285"/>
      <c r="LPT91" s="287"/>
      <c r="LPU91" s="287"/>
      <c r="LPV91" s="285"/>
      <c r="LPW91" s="287"/>
      <c r="LPX91" s="287"/>
      <c r="LPY91" s="285"/>
      <c r="LPZ91" s="287"/>
      <c r="LQA91" s="287"/>
      <c r="LQB91" s="285"/>
      <c r="LQC91" s="287"/>
      <c r="LQD91" s="287"/>
      <c r="LQE91" s="285"/>
      <c r="LQF91" s="287"/>
      <c r="LQG91" s="287"/>
      <c r="LQH91" s="285"/>
      <c r="LQI91" s="287"/>
      <c r="LQJ91" s="287"/>
      <c r="LQK91" s="285"/>
      <c r="LQL91" s="287"/>
      <c r="LQM91" s="287"/>
      <c r="LQN91" s="285"/>
      <c r="LQO91" s="287"/>
      <c r="LQP91" s="287"/>
      <c r="LQQ91" s="285"/>
      <c r="LQR91" s="287"/>
      <c r="LQS91" s="287"/>
      <c r="LQT91" s="285"/>
      <c r="LQU91" s="287"/>
      <c r="LQV91" s="287"/>
      <c r="LQW91" s="285"/>
      <c r="LQX91" s="287"/>
      <c r="LQY91" s="287"/>
      <c r="LQZ91" s="285"/>
      <c r="LRA91" s="287"/>
      <c r="LRB91" s="287"/>
      <c r="LRC91" s="285"/>
      <c r="LRD91" s="287"/>
      <c r="LRE91" s="287"/>
      <c r="LRF91" s="285"/>
      <c r="LRG91" s="287"/>
      <c r="LRH91" s="287"/>
      <c r="LRI91" s="285"/>
      <c r="LRJ91" s="287"/>
      <c r="LRK91" s="287"/>
      <c r="LRL91" s="285"/>
      <c r="LRM91" s="287"/>
      <c r="LRN91" s="287"/>
      <c r="LRO91" s="285"/>
      <c r="LRP91" s="287"/>
      <c r="LRQ91" s="287"/>
      <c r="LRR91" s="285"/>
      <c r="LRS91" s="287"/>
      <c r="LRT91" s="287"/>
      <c r="LRU91" s="285"/>
      <c r="LRV91" s="286"/>
      <c r="LRW91" s="286"/>
      <c r="LRX91" s="286"/>
      <c r="LRY91" s="287"/>
      <c r="LRZ91" s="287"/>
      <c r="LSA91" s="285"/>
      <c r="LSB91" s="286"/>
      <c r="LSC91" s="286"/>
      <c r="LSD91" s="286"/>
      <c r="LSE91" s="287"/>
      <c r="LSF91" s="287"/>
      <c r="LSG91" s="285"/>
      <c r="LSH91" s="287"/>
      <c r="LSI91" s="287"/>
      <c r="LSJ91" s="285"/>
      <c r="LSK91" s="286"/>
      <c r="LSL91" s="286"/>
      <c r="LSM91" s="286"/>
      <c r="LSN91" s="286"/>
      <c r="LSO91" s="286"/>
      <c r="LSP91" s="286"/>
      <c r="LSQ91" s="163"/>
      <c r="LSR91" s="154"/>
      <c r="LSS91" s="287"/>
      <c r="LST91" s="287"/>
      <c r="LSU91" s="285"/>
      <c r="LSV91" s="287"/>
      <c r="LSW91" s="287"/>
      <c r="LSX91" s="285"/>
      <c r="LSY91" s="287"/>
      <c r="LSZ91" s="287"/>
      <c r="LTA91" s="285"/>
      <c r="LTB91" s="287"/>
      <c r="LTC91" s="287"/>
      <c r="LTD91" s="285"/>
      <c r="LTE91" s="287"/>
      <c r="LTF91" s="287"/>
      <c r="LTG91" s="285"/>
      <c r="LTH91" s="287"/>
      <c r="LTI91" s="287"/>
      <c r="LTJ91" s="285"/>
      <c r="LTK91" s="287"/>
      <c r="LTL91" s="287"/>
      <c r="LTM91" s="285"/>
      <c r="LTN91" s="287"/>
      <c r="LTO91" s="287"/>
      <c r="LTP91" s="285"/>
      <c r="LTQ91" s="287"/>
      <c r="LTR91" s="287"/>
      <c r="LTS91" s="285"/>
      <c r="LTT91" s="287"/>
      <c r="LTU91" s="287"/>
      <c r="LTV91" s="285"/>
      <c r="LTW91" s="287"/>
      <c r="LTX91" s="287"/>
      <c r="LTY91" s="285"/>
      <c r="LTZ91" s="287"/>
      <c r="LUA91" s="287"/>
      <c r="LUB91" s="285"/>
      <c r="LUC91" s="287"/>
      <c r="LUD91" s="287"/>
      <c r="LUE91" s="285"/>
      <c r="LUF91" s="287"/>
      <c r="LUG91" s="287"/>
      <c r="LUH91" s="285"/>
      <c r="LUI91" s="287"/>
      <c r="LUJ91" s="287"/>
      <c r="LUK91" s="285"/>
      <c r="LUL91" s="287"/>
      <c r="LUM91" s="287"/>
      <c r="LUN91" s="285"/>
      <c r="LUO91" s="287"/>
      <c r="LUP91" s="287"/>
      <c r="LUQ91" s="285"/>
      <c r="LUR91" s="287"/>
      <c r="LUS91" s="287"/>
      <c r="LUT91" s="285"/>
      <c r="LUU91" s="287"/>
      <c r="LUV91" s="287"/>
      <c r="LUW91" s="285"/>
      <c r="LUX91" s="287"/>
      <c r="LUY91" s="287"/>
      <c r="LUZ91" s="285"/>
      <c r="LVA91" s="287"/>
      <c r="LVB91" s="287"/>
      <c r="LVC91" s="285"/>
      <c r="LVD91" s="286"/>
      <c r="LVE91" s="286"/>
      <c r="LVF91" s="286"/>
      <c r="LVG91" s="287"/>
      <c r="LVH91" s="287"/>
      <c r="LVI91" s="285"/>
      <c r="LVJ91" s="286"/>
      <c r="LVK91" s="286"/>
      <c r="LVL91" s="286"/>
      <c r="LVM91" s="287"/>
      <c r="LVN91" s="287"/>
      <c r="LVO91" s="285"/>
      <c r="LVP91" s="287"/>
      <c r="LVQ91" s="287"/>
      <c r="LVR91" s="285"/>
      <c r="LVS91" s="286"/>
      <c r="LVT91" s="286"/>
      <c r="LVU91" s="286"/>
      <c r="LVV91" s="286"/>
      <c r="LVW91" s="286"/>
      <c r="LVX91" s="286"/>
      <c r="LVY91" s="163"/>
      <c r="LVZ91" s="154"/>
      <c r="LWA91" s="287"/>
      <c r="LWB91" s="287"/>
      <c r="LWC91" s="285"/>
      <c r="LWD91" s="287"/>
      <c r="LWE91" s="287"/>
      <c r="LWF91" s="285"/>
      <c r="LWG91" s="287"/>
      <c r="LWH91" s="287"/>
      <c r="LWI91" s="285"/>
      <c r="LWJ91" s="287"/>
      <c r="LWK91" s="287"/>
      <c r="LWL91" s="285"/>
      <c r="LWM91" s="287"/>
      <c r="LWN91" s="287"/>
      <c r="LWO91" s="285"/>
      <c r="LWP91" s="287"/>
      <c r="LWQ91" s="287"/>
      <c r="LWR91" s="285"/>
      <c r="LWS91" s="287"/>
      <c r="LWT91" s="287"/>
      <c r="LWU91" s="285"/>
      <c r="LWV91" s="287"/>
      <c r="LWW91" s="287"/>
      <c r="LWX91" s="285"/>
      <c r="LWY91" s="287"/>
      <c r="LWZ91" s="287"/>
      <c r="LXA91" s="285"/>
      <c r="LXB91" s="287"/>
      <c r="LXC91" s="287"/>
      <c r="LXD91" s="285"/>
      <c r="LXE91" s="287"/>
      <c r="LXF91" s="287"/>
      <c r="LXG91" s="285"/>
      <c r="LXH91" s="287"/>
      <c r="LXI91" s="287"/>
      <c r="LXJ91" s="285"/>
      <c r="LXK91" s="287"/>
      <c r="LXL91" s="287"/>
      <c r="LXM91" s="285"/>
      <c r="LXN91" s="287"/>
      <c r="LXO91" s="287"/>
      <c r="LXP91" s="285"/>
      <c r="LXQ91" s="287"/>
      <c r="LXR91" s="287"/>
      <c r="LXS91" s="285"/>
      <c r="LXT91" s="287"/>
      <c r="LXU91" s="287"/>
      <c r="LXV91" s="285"/>
      <c r="LXW91" s="287"/>
      <c r="LXX91" s="287"/>
      <c r="LXY91" s="285"/>
      <c r="LXZ91" s="287"/>
      <c r="LYA91" s="287"/>
      <c r="LYB91" s="285"/>
      <c r="LYC91" s="287"/>
      <c r="LYD91" s="287"/>
      <c r="LYE91" s="285"/>
      <c r="LYF91" s="287"/>
      <c r="LYG91" s="287"/>
      <c r="LYH91" s="285"/>
      <c r="LYI91" s="287"/>
      <c r="LYJ91" s="287"/>
      <c r="LYK91" s="285"/>
      <c r="LYL91" s="286"/>
      <c r="LYM91" s="286"/>
      <c r="LYN91" s="286"/>
      <c r="LYO91" s="287"/>
      <c r="LYP91" s="287"/>
      <c r="LYQ91" s="285"/>
      <c r="LYR91" s="286"/>
      <c r="LYS91" s="286"/>
      <c r="LYT91" s="286"/>
      <c r="LYU91" s="287"/>
      <c r="LYV91" s="287"/>
      <c r="LYW91" s="285"/>
      <c r="LYX91" s="287"/>
      <c r="LYY91" s="287"/>
      <c r="LYZ91" s="285"/>
      <c r="LZA91" s="286"/>
      <c r="LZB91" s="286"/>
      <c r="LZC91" s="286"/>
      <c r="LZD91" s="286"/>
      <c r="LZE91" s="286"/>
      <c r="LZF91" s="286"/>
      <c r="LZG91" s="163"/>
      <c r="LZH91" s="154"/>
      <c r="LZI91" s="287"/>
      <c r="LZJ91" s="287"/>
      <c r="LZK91" s="285"/>
      <c r="LZL91" s="287"/>
      <c r="LZM91" s="287"/>
      <c r="LZN91" s="285"/>
      <c r="LZO91" s="287"/>
      <c r="LZP91" s="287"/>
      <c r="LZQ91" s="285"/>
      <c r="LZR91" s="287"/>
      <c r="LZS91" s="287"/>
      <c r="LZT91" s="285"/>
      <c r="LZU91" s="287"/>
      <c r="LZV91" s="287"/>
      <c r="LZW91" s="285"/>
      <c r="LZX91" s="287"/>
      <c r="LZY91" s="287"/>
      <c r="LZZ91" s="285"/>
      <c r="MAA91" s="287"/>
      <c r="MAB91" s="287"/>
      <c r="MAC91" s="285"/>
      <c r="MAD91" s="287"/>
      <c r="MAE91" s="287"/>
      <c r="MAF91" s="285"/>
      <c r="MAG91" s="287"/>
      <c r="MAH91" s="287"/>
      <c r="MAI91" s="285"/>
      <c r="MAJ91" s="287"/>
      <c r="MAK91" s="287"/>
      <c r="MAL91" s="285"/>
      <c r="MAM91" s="287"/>
      <c r="MAN91" s="287"/>
      <c r="MAO91" s="285"/>
      <c r="MAP91" s="287"/>
      <c r="MAQ91" s="287"/>
      <c r="MAR91" s="285"/>
      <c r="MAS91" s="287"/>
      <c r="MAT91" s="287"/>
      <c r="MAU91" s="285"/>
      <c r="MAV91" s="287"/>
      <c r="MAW91" s="287"/>
      <c r="MAX91" s="285"/>
      <c r="MAY91" s="287"/>
      <c r="MAZ91" s="287"/>
      <c r="MBA91" s="285"/>
      <c r="MBB91" s="287"/>
      <c r="MBC91" s="287"/>
      <c r="MBD91" s="285"/>
      <c r="MBE91" s="287"/>
      <c r="MBF91" s="287"/>
      <c r="MBG91" s="285"/>
      <c r="MBH91" s="287"/>
      <c r="MBI91" s="287"/>
      <c r="MBJ91" s="285"/>
      <c r="MBK91" s="287"/>
      <c r="MBL91" s="287"/>
      <c r="MBM91" s="285"/>
      <c r="MBN91" s="287"/>
      <c r="MBO91" s="287"/>
      <c r="MBP91" s="285"/>
      <c r="MBQ91" s="287"/>
      <c r="MBR91" s="287"/>
      <c r="MBS91" s="285"/>
      <c r="MBT91" s="286"/>
      <c r="MBU91" s="286"/>
      <c r="MBV91" s="286"/>
      <c r="MBW91" s="287"/>
      <c r="MBX91" s="287"/>
      <c r="MBY91" s="285"/>
      <c r="MBZ91" s="286"/>
      <c r="MCA91" s="286"/>
      <c r="MCB91" s="286"/>
      <c r="MCC91" s="287"/>
      <c r="MCD91" s="287"/>
      <c r="MCE91" s="285"/>
      <c r="MCF91" s="287"/>
      <c r="MCG91" s="287"/>
      <c r="MCH91" s="285"/>
      <c r="MCI91" s="286"/>
      <c r="MCJ91" s="286"/>
      <c r="MCK91" s="286"/>
      <c r="MCL91" s="286"/>
      <c r="MCM91" s="286"/>
      <c r="MCN91" s="286"/>
      <c r="MCO91" s="163"/>
      <c r="MCP91" s="154"/>
      <c r="MCQ91" s="287"/>
      <c r="MCR91" s="287"/>
      <c r="MCS91" s="285"/>
      <c r="MCT91" s="287"/>
      <c r="MCU91" s="287"/>
      <c r="MCV91" s="285"/>
      <c r="MCW91" s="287"/>
      <c r="MCX91" s="287"/>
      <c r="MCY91" s="285"/>
      <c r="MCZ91" s="287"/>
      <c r="MDA91" s="287"/>
      <c r="MDB91" s="285"/>
      <c r="MDC91" s="287"/>
      <c r="MDD91" s="287"/>
      <c r="MDE91" s="285"/>
      <c r="MDF91" s="287"/>
      <c r="MDG91" s="287"/>
      <c r="MDH91" s="285"/>
      <c r="MDI91" s="287"/>
      <c r="MDJ91" s="287"/>
      <c r="MDK91" s="285"/>
      <c r="MDL91" s="287"/>
      <c r="MDM91" s="287"/>
      <c r="MDN91" s="285"/>
      <c r="MDO91" s="287"/>
      <c r="MDP91" s="287"/>
      <c r="MDQ91" s="285"/>
      <c r="MDR91" s="287"/>
      <c r="MDS91" s="287"/>
      <c r="MDT91" s="285"/>
      <c r="MDU91" s="287"/>
      <c r="MDV91" s="287"/>
      <c r="MDW91" s="285"/>
      <c r="MDX91" s="287"/>
      <c r="MDY91" s="287"/>
      <c r="MDZ91" s="285"/>
      <c r="MEA91" s="287"/>
      <c r="MEB91" s="287"/>
      <c r="MEC91" s="285"/>
      <c r="MED91" s="287"/>
      <c r="MEE91" s="287"/>
      <c r="MEF91" s="285"/>
      <c r="MEG91" s="287"/>
      <c r="MEH91" s="287"/>
      <c r="MEI91" s="285"/>
      <c r="MEJ91" s="287"/>
      <c r="MEK91" s="287"/>
      <c r="MEL91" s="285"/>
      <c r="MEM91" s="287"/>
      <c r="MEN91" s="287"/>
      <c r="MEO91" s="285"/>
      <c r="MEP91" s="287"/>
      <c r="MEQ91" s="287"/>
      <c r="MER91" s="285"/>
      <c r="MES91" s="287"/>
      <c r="MET91" s="287"/>
      <c r="MEU91" s="285"/>
      <c r="MEV91" s="287"/>
      <c r="MEW91" s="287"/>
      <c r="MEX91" s="285"/>
      <c r="MEY91" s="287"/>
      <c r="MEZ91" s="287"/>
      <c r="MFA91" s="285"/>
      <c r="MFB91" s="286"/>
      <c r="MFC91" s="286"/>
      <c r="MFD91" s="286"/>
      <c r="MFE91" s="287"/>
      <c r="MFF91" s="287"/>
      <c r="MFG91" s="285"/>
      <c r="MFH91" s="286"/>
      <c r="MFI91" s="286"/>
      <c r="MFJ91" s="286"/>
      <c r="MFK91" s="287"/>
      <c r="MFL91" s="287"/>
      <c r="MFM91" s="285"/>
      <c r="MFN91" s="287"/>
      <c r="MFO91" s="287"/>
      <c r="MFP91" s="285"/>
      <c r="MFQ91" s="286"/>
      <c r="MFR91" s="286"/>
      <c r="MFS91" s="286"/>
      <c r="MFT91" s="286"/>
      <c r="MFU91" s="286"/>
      <c r="MFV91" s="286"/>
      <c r="MFW91" s="163"/>
      <c r="MFX91" s="154"/>
      <c r="MFY91" s="287"/>
      <c r="MFZ91" s="287"/>
      <c r="MGA91" s="285"/>
      <c r="MGB91" s="287"/>
      <c r="MGC91" s="287"/>
      <c r="MGD91" s="285"/>
      <c r="MGE91" s="287"/>
      <c r="MGF91" s="287"/>
      <c r="MGG91" s="285"/>
      <c r="MGH91" s="287"/>
      <c r="MGI91" s="287"/>
      <c r="MGJ91" s="285"/>
      <c r="MGK91" s="287"/>
      <c r="MGL91" s="287"/>
      <c r="MGM91" s="285"/>
      <c r="MGN91" s="287"/>
      <c r="MGO91" s="287"/>
      <c r="MGP91" s="285"/>
      <c r="MGQ91" s="287"/>
      <c r="MGR91" s="287"/>
      <c r="MGS91" s="285"/>
      <c r="MGT91" s="287"/>
      <c r="MGU91" s="287"/>
      <c r="MGV91" s="285"/>
      <c r="MGW91" s="287"/>
      <c r="MGX91" s="287"/>
      <c r="MGY91" s="285"/>
      <c r="MGZ91" s="287"/>
      <c r="MHA91" s="287"/>
      <c r="MHB91" s="285"/>
      <c r="MHC91" s="287"/>
      <c r="MHD91" s="287"/>
      <c r="MHE91" s="285"/>
      <c r="MHF91" s="287"/>
      <c r="MHG91" s="287"/>
      <c r="MHH91" s="285"/>
      <c r="MHI91" s="287"/>
      <c r="MHJ91" s="287"/>
      <c r="MHK91" s="285"/>
      <c r="MHL91" s="287"/>
      <c r="MHM91" s="287"/>
      <c r="MHN91" s="285"/>
      <c r="MHO91" s="287"/>
      <c r="MHP91" s="287"/>
      <c r="MHQ91" s="285"/>
      <c r="MHR91" s="287"/>
      <c r="MHS91" s="287"/>
      <c r="MHT91" s="285"/>
      <c r="MHU91" s="287"/>
      <c r="MHV91" s="287"/>
      <c r="MHW91" s="285"/>
      <c r="MHX91" s="287"/>
      <c r="MHY91" s="287"/>
      <c r="MHZ91" s="285"/>
      <c r="MIA91" s="287"/>
      <c r="MIB91" s="287"/>
      <c r="MIC91" s="285"/>
      <c r="MID91" s="287"/>
      <c r="MIE91" s="287"/>
      <c r="MIF91" s="285"/>
      <c r="MIG91" s="287"/>
      <c r="MIH91" s="287"/>
      <c r="MII91" s="285"/>
      <c r="MIJ91" s="286"/>
      <c r="MIK91" s="286"/>
      <c r="MIL91" s="286"/>
      <c r="MIM91" s="287"/>
      <c r="MIN91" s="287"/>
      <c r="MIO91" s="285"/>
      <c r="MIP91" s="286"/>
      <c r="MIQ91" s="286"/>
      <c r="MIR91" s="286"/>
      <c r="MIS91" s="287"/>
      <c r="MIT91" s="287"/>
      <c r="MIU91" s="285"/>
      <c r="MIV91" s="287"/>
      <c r="MIW91" s="287"/>
      <c r="MIX91" s="285"/>
      <c r="MIY91" s="286"/>
      <c r="MIZ91" s="286"/>
      <c r="MJA91" s="286"/>
      <c r="MJB91" s="286"/>
      <c r="MJC91" s="286"/>
      <c r="MJD91" s="286"/>
      <c r="MJE91" s="163"/>
      <c r="MJF91" s="154"/>
      <c r="MJG91" s="287"/>
      <c r="MJH91" s="287"/>
      <c r="MJI91" s="285"/>
      <c r="MJJ91" s="287"/>
      <c r="MJK91" s="287"/>
      <c r="MJL91" s="285"/>
      <c r="MJM91" s="287"/>
      <c r="MJN91" s="287"/>
      <c r="MJO91" s="285"/>
      <c r="MJP91" s="287"/>
      <c r="MJQ91" s="287"/>
      <c r="MJR91" s="285"/>
      <c r="MJS91" s="287"/>
      <c r="MJT91" s="287"/>
      <c r="MJU91" s="285"/>
      <c r="MJV91" s="287"/>
      <c r="MJW91" s="287"/>
      <c r="MJX91" s="285"/>
      <c r="MJY91" s="287"/>
      <c r="MJZ91" s="287"/>
      <c r="MKA91" s="285"/>
      <c r="MKB91" s="287"/>
      <c r="MKC91" s="287"/>
      <c r="MKD91" s="285"/>
      <c r="MKE91" s="287"/>
      <c r="MKF91" s="287"/>
      <c r="MKG91" s="285"/>
      <c r="MKH91" s="287"/>
      <c r="MKI91" s="287"/>
      <c r="MKJ91" s="285"/>
      <c r="MKK91" s="287"/>
      <c r="MKL91" s="287"/>
      <c r="MKM91" s="285"/>
      <c r="MKN91" s="287"/>
      <c r="MKO91" s="287"/>
      <c r="MKP91" s="285"/>
      <c r="MKQ91" s="287"/>
      <c r="MKR91" s="287"/>
      <c r="MKS91" s="285"/>
      <c r="MKT91" s="287"/>
      <c r="MKU91" s="287"/>
      <c r="MKV91" s="285"/>
      <c r="MKW91" s="287"/>
      <c r="MKX91" s="287"/>
      <c r="MKY91" s="285"/>
      <c r="MKZ91" s="287"/>
      <c r="MLA91" s="287"/>
      <c r="MLB91" s="285"/>
      <c r="MLC91" s="287"/>
      <c r="MLD91" s="287"/>
      <c r="MLE91" s="285"/>
      <c r="MLF91" s="287"/>
      <c r="MLG91" s="287"/>
      <c r="MLH91" s="285"/>
      <c r="MLI91" s="287"/>
      <c r="MLJ91" s="287"/>
      <c r="MLK91" s="285"/>
      <c r="MLL91" s="287"/>
      <c r="MLM91" s="287"/>
      <c r="MLN91" s="285"/>
      <c r="MLO91" s="287"/>
      <c r="MLP91" s="287"/>
      <c r="MLQ91" s="285"/>
      <c r="MLR91" s="286"/>
      <c r="MLS91" s="286"/>
      <c r="MLT91" s="286"/>
      <c r="MLU91" s="287"/>
      <c r="MLV91" s="287"/>
      <c r="MLW91" s="285"/>
      <c r="MLX91" s="286"/>
      <c r="MLY91" s="286"/>
      <c r="MLZ91" s="286"/>
      <c r="MMA91" s="287"/>
      <c r="MMB91" s="287"/>
      <c r="MMC91" s="285"/>
      <c r="MMD91" s="287"/>
      <c r="MME91" s="287"/>
      <c r="MMF91" s="285"/>
      <c r="MMG91" s="286"/>
      <c r="MMH91" s="286"/>
      <c r="MMI91" s="286"/>
      <c r="MMJ91" s="286"/>
      <c r="MMK91" s="286"/>
      <c r="MML91" s="286"/>
      <c r="MMM91" s="163"/>
      <c r="MMN91" s="154"/>
      <c r="MMO91" s="287"/>
      <c r="MMP91" s="287"/>
      <c r="MMQ91" s="285"/>
      <c r="MMR91" s="287"/>
      <c r="MMS91" s="287"/>
      <c r="MMT91" s="285"/>
      <c r="MMU91" s="287"/>
      <c r="MMV91" s="287"/>
      <c r="MMW91" s="285"/>
      <c r="MMX91" s="287"/>
      <c r="MMY91" s="287"/>
      <c r="MMZ91" s="285"/>
      <c r="MNA91" s="287"/>
      <c r="MNB91" s="287"/>
      <c r="MNC91" s="285"/>
      <c r="MND91" s="287"/>
      <c r="MNE91" s="287"/>
      <c r="MNF91" s="285"/>
      <c r="MNG91" s="287"/>
      <c r="MNH91" s="287"/>
      <c r="MNI91" s="285"/>
      <c r="MNJ91" s="287"/>
      <c r="MNK91" s="287"/>
      <c r="MNL91" s="285"/>
      <c r="MNM91" s="287"/>
      <c r="MNN91" s="287"/>
      <c r="MNO91" s="285"/>
      <c r="MNP91" s="287"/>
      <c r="MNQ91" s="287"/>
      <c r="MNR91" s="285"/>
      <c r="MNS91" s="287"/>
      <c r="MNT91" s="287"/>
      <c r="MNU91" s="285"/>
      <c r="MNV91" s="287"/>
      <c r="MNW91" s="287"/>
      <c r="MNX91" s="285"/>
      <c r="MNY91" s="287"/>
      <c r="MNZ91" s="287"/>
      <c r="MOA91" s="285"/>
      <c r="MOB91" s="287"/>
      <c r="MOC91" s="287"/>
      <c r="MOD91" s="285"/>
      <c r="MOE91" s="287"/>
      <c r="MOF91" s="287"/>
      <c r="MOG91" s="285"/>
      <c r="MOH91" s="287"/>
      <c r="MOI91" s="287"/>
      <c r="MOJ91" s="285"/>
      <c r="MOK91" s="287"/>
      <c r="MOL91" s="287"/>
      <c r="MOM91" s="285"/>
      <c r="MON91" s="287"/>
      <c r="MOO91" s="287"/>
      <c r="MOP91" s="285"/>
      <c r="MOQ91" s="287"/>
      <c r="MOR91" s="287"/>
      <c r="MOS91" s="285"/>
      <c r="MOT91" s="287"/>
      <c r="MOU91" s="287"/>
      <c r="MOV91" s="285"/>
      <c r="MOW91" s="287"/>
      <c r="MOX91" s="287"/>
      <c r="MOY91" s="285"/>
      <c r="MOZ91" s="286"/>
      <c r="MPA91" s="286"/>
      <c r="MPB91" s="286"/>
      <c r="MPC91" s="287"/>
      <c r="MPD91" s="287"/>
      <c r="MPE91" s="285"/>
      <c r="MPF91" s="286"/>
      <c r="MPG91" s="286"/>
      <c r="MPH91" s="286"/>
      <c r="MPI91" s="287"/>
      <c r="MPJ91" s="287"/>
      <c r="MPK91" s="285"/>
      <c r="MPL91" s="287"/>
      <c r="MPM91" s="287"/>
      <c r="MPN91" s="285"/>
      <c r="MPO91" s="286"/>
      <c r="MPP91" s="286"/>
      <c r="MPQ91" s="286"/>
      <c r="MPR91" s="286"/>
      <c r="MPS91" s="286"/>
      <c r="MPT91" s="286"/>
      <c r="MPU91" s="163"/>
      <c r="MPV91" s="154"/>
      <c r="MPW91" s="287"/>
      <c r="MPX91" s="287"/>
      <c r="MPY91" s="285"/>
      <c r="MPZ91" s="287"/>
      <c r="MQA91" s="287"/>
      <c r="MQB91" s="285"/>
      <c r="MQC91" s="287"/>
      <c r="MQD91" s="287"/>
      <c r="MQE91" s="285"/>
      <c r="MQF91" s="287"/>
      <c r="MQG91" s="287"/>
      <c r="MQH91" s="285"/>
      <c r="MQI91" s="287"/>
      <c r="MQJ91" s="287"/>
      <c r="MQK91" s="285"/>
      <c r="MQL91" s="287"/>
      <c r="MQM91" s="287"/>
      <c r="MQN91" s="285"/>
      <c r="MQO91" s="287"/>
      <c r="MQP91" s="287"/>
      <c r="MQQ91" s="285"/>
      <c r="MQR91" s="287"/>
      <c r="MQS91" s="287"/>
      <c r="MQT91" s="285"/>
      <c r="MQU91" s="287"/>
      <c r="MQV91" s="287"/>
      <c r="MQW91" s="285"/>
      <c r="MQX91" s="287"/>
      <c r="MQY91" s="287"/>
      <c r="MQZ91" s="285"/>
      <c r="MRA91" s="287"/>
      <c r="MRB91" s="287"/>
      <c r="MRC91" s="285"/>
      <c r="MRD91" s="287"/>
      <c r="MRE91" s="287"/>
      <c r="MRF91" s="285"/>
      <c r="MRG91" s="287"/>
      <c r="MRH91" s="287"/>
      <c r="MRI91" s="285"/>
      <c r="MRJ91" s="287"/>
      <c r="MRK91" s="287"/>
      <c r="MRL91" s="285"/>
      <c r="MRM91" s="287"/>
      <c r="MRN91" s="287"/>
      <c r="MRO91" s="285"/>
      <c r="MRP91" s="287"/>
      <c r="MRQ91" s="287"/>
      <c r="MRR91" s="285"/>
      <c r="MRS91" s="287"/>
      <c r="MRT91" s="287"/>
      <c r="MRU91" s="285"/>
      <c r="MRV91" s="287"/>
      <c r="MRW91" s="287"/>
      <c r="MRX91" s="285"/>
      <c r="MRY91" s="287"/>
      <c r="MRZ91" s="287"/>
      <c r="MSA91" s="285"/>
      <c r="MSB91" s="287"/>
      <c r="MSC91" s="287"/>
      <c r="MSD91" s="285"/>
      <c r="MSE91" s="287"/>
      <c r="MSF91" s="287"/>
      <c r="MSG91" s="285"/>
      <c r="MSH91" s="286"/>
      <c r="MSI91" s="286"/>
      <c r="MSJ91" s="286"/>
      <c r="MSK91" s="287"/>
      <c r="MSL91" s="287"/>
      <c r="MSM91" s="285"/>
      <c r="MSN91" s="286"/>
      <c r="MSO91" s="286"/>
      <c r="MSP91" s="286"/>
      <c r="MSQ91" s="287"/>
      <c r="MSR91" s="287"/>
      <c r="MSS91" s="285"/>
      <c r="MST91" s="287"/>
      <c r="MSU91" s="287"/>
      <c r="MSV91" s="285"/>
      <c r="MSW91" s="286"/>
      <c r="MSX91" s="286"/>
      <c r="MSY91" s="286"/>
      <c r="MSZ91" s="286"/>
      <c r="MTA91" s="286"/>
      <c r="MTB91" s="286"/>
      <c r="MTC91" s="163"/>
      <c r="MTD91" s="154"/>
      <c r="MTE91" s="287"/>
      <c r="MTF91" s="287"/>
      <c r="MTG91" s="285"/>
      <c r="MTH91" s="287"/>
      <c r="MTI91" s="287"/>
      <c r="MTJ91" s="285"/>
      <c r="MTK91" s="287"/>
      <c r="MTL91" s="287"/>
      <c r="MTM91" s="285"/>
      <c r="MTN91" s="287"/>
      <c r="MTO91" s="287"/>
      <c r="MTP91" s="285"/>
      <c r="MTQ91" s="287"/>
      <c r="MTR91" s="287"/>
      <c r="MTS91" s="285"/>
      <c r="MTT91" s="287"/>
      <c r="MTU91" s="287"/>
      <c r="MTV91" s="285"/>
      <c r="MTW91" s="287"/>
      <c r="MTX91" s="287"/>
      <c r="MTY91" s="285"/>
      <c r="MTZ91" s="287"/>
      <c r="MUA91" s="287"/>
      <c r="MUB91" s="285"/>
      <c r="MUC91" s="287"/>
      <c r="MUD91" s="287"/>
      <c r="MUE91" s="285"/>
      <c r="MUF91" s="287"/>
      <c r="MUG91" s="287"/>
      <c r="MUH91" s="285"/>
      <c r="MUI91" s="287"/>
      <c r="MUJ91" s="287"/>
      <c r="MUK91" s="285"/>
      <c r="MUL91" s="287"/>
      <c r="MUM91" s="287"/>
      <c r="MUN91" s="285"/>
      <c r="MUO91" s="287"/>
      <c r="MUP91" s="287"/>
      <c r="MUQ91" s="285"/>
      <c r="MUR91" s="287"/>
      <c r="MUS91" s="287"/>
      <c r="MUT91" s="285"/>
      <c r="MUU91" s="287"/>
      <c r="MUV91" s="287"/>
      <c r="MUW91" s="285"/>
      <c r="MUX91" s="287"/>
      <c r="MUY91" s="287"/>
      <c r="MUZ91" s="285"/>
      <c r="MVA91" s="287"/>
      <c r="MVB91" s="287"/>
      <c r="MVC91" s="285"/>
      <c r="MVD91" s="287"/>
      <c r="MVE91" s="287"/>
      <c r="MVF91" s="285"/>
      <c r="MVG91" s="287"/>
      <c r="MVH91" s="287"/>
      <c r="MVI91" s="285"/>
      <c r="MVJ91" s="287"/>
      <c r="MVK91" s="287"/>
      <c r="MVL91" s="285"/>
      <c r="MVM91" s="287"/>
      <c r="MVN91" s="287"/>
      <c r="MVO91" s="285"/>
      <c r="MVP91" s="286"/>
      <c r="MVQ91" s="286"/>
      <c r="MVR91" s="286"/>
      <c r="MVS91" s="287"/>
      <c r="MVT91" s="287"/>
      <c r="MVU91" s="285"/>
      <c r="MVV91" s="286"/>
      <c r="MVW91" s="286"/>
      <c r="MVX91" s="286"/>
      <c r="MVY91" s="287"/>
      <c r="MVZ91" s="287"/>
      <c r="MWA91" s="285"/>
      <c r="MWB91" s="287"/>
      <c r="MWC91" s="287"/>
      <c r="MWD91" s="285"/>
      <c r="MWE91" s="286"/>
      <c r="MWF91" s="286"/>
      <c r="MWG91" s="286"/>
      <c r="MWH91" s="286"/>
      <c r="MWI91" s="286"/>
      <c r="MWJ91" s="286"/>
      <c r="MWK91" s="163"/>
      <c r="MWL91" s="154"/>
      <c r="MWM91" s="287"/>
      <c r="MWN91" s="287"/>
      <c r="MWO91" s="285"/>
      <c r="MWP91" s="287"/>
      <c r="MWQ91" s="287"/>
      <c r="MWR91" s="285"/>
      <c r="MWS91" s="287"/>
      <c r="MWT91" s="287"/>
      <c r="MWU91" s="285"/>
      <c r="MWV91" s="287"/>
      <c r="MWW91" s="287"/>
      <c r="MWX91" s="285"/>
      <c r="MWY91" s="287"/>
      <c r="MWZ91" s="287"/>
      <c r="MXA91" s="285"/>
      <c r="MXB91" s="287"/>
      <c r="MXC91" s="287"/>
      <c r="MXD91" s="285"/>
      <c r="MXE91" s="287"/>
      <c r="MXF91" s="287"/>
      <c r="MXG91" s="285"/>
      <c r="MXH91" s="287"/>
      <c r="MXI91" s="287"/>
      <c r="MXJ91" s="285"/>
      <c r="MXK91" s="287"/>
      <c r="MXL91" s="287"/>
      <c r="MXM91" s="285"/>
      <c r="MXN91" s="287"/>
      <c r="MXO91" s="287"/>
      <c r="MXP91" s="285"/>
      <c r="MXQ91" s="287"/>
      <c r="MXR91" s="287"/>
      <c r="MXS91" s="285"/>
      <c r="MXT91" s="287"/>
      <c r="MXU91" s="287"/>
      <c r="MXV91" s="285"/>
      <c r="MXW91" s="287"/>
      <c r="MXX91" s="287"/>
      <c r="MXY91" s="285"/>
      <c r="MXZ91" s="287"/>
      <c r="MYA91" s="287"/>
      <c r="MYB91" s="285"/>
      <c r="MYC91" s="287"/>
      <c r="MYD91" s="287"/>
      <c r="MYE91" s="285"/>
      <c r="MYF91" s="287"/>
      <c r="MYG91" s="287"/>
      <c r="MYH91" s="285"/>
      <c r="MYI91" s="287"/>
      <c r="MYJ91" s="287"/>
      <c r="MYK91" s="285"/>
      <c r="MYL91" s="287"/>
      <c r="MYM91" s="287"/>
      <c r="MYN91" s="285"/>
      <c r="MYO91" s="287"/>
      <c r="MYP91" s="287"/>
      <c r="MYQ91" s="285"/>
      <c r="MYR91" s="287"/>
      <c r="MYS91" s="287"/>
      <c r="MYT91" s="285"/>
      <c r="MYU91" s="287"/>
      <c r="MYV91" s="287"/>
      <c r="MYW91" s="285"/>
      <c r="MYX91" s="286"/>
      <c r="MYY91" s="286"/>
      <c r="MYZ91" s="286"/>
      <c r="MZA91" s="287"/>
      <c r="MZB91" s="287"/>
      <c r="MZC91" s="285"/>
      <c r="MZD91" s="286"/>
      <c r="MZE91" s="286"/>
      <c r="MZF91" s="286"/>
      <c r="MZG91" s="287"/>
      <c r="MZH91" s="287"/>
      <c r="MZI91" s="285"/>
      <c r="MZJ91" s="287"/>
      <c r="MZK91" s="287"/>
      <c r="MZL91" s="285"/>
      <c r="MZM91" s="286"/>
      <c r="MZN91" s="286"/>
      <c r="MZO91" s="286"/>
      <c r="MZP91" s="286"/>
      <c r="MZQ91" s="286"/>
      <c r="MZR91" s="286"/>
      <c r="MZS91" s="163"/>
      <c r="MZT91" s="154"/>
      <c r="MZU91" s="287"/>
      <c r="MZV91" s="287"/>
      <c r="MZW91" s="285"/>
      <c r="MZX91" s="287"/>
      <c r="MZY91" s="287"/>
      <c r="MZZ91" s="285"/>
      <c r="NAA91" s="287"/>
      <c r="NAB91" s="287"/>
      <c r="NAC91" s="285"/>
      <c r="NAD91" s="287"/>
      <c r="NAE91" s="287"/>
      <c r="NAF91" s="285"/>
      <c r="NAG91" s="287"/>
      <c r="NAH91" s="287"/>
      <c r="NAI91" s="285"/>
      <c r="NAJ91" s="287"/>
      <c r="NAK91" s="287"/>
      <c r="NAL91" s="285"/>
      <c r="NAM91" s="287"/>
      <c r="NAN91" s="287"/>
      <c r="NAO91" s="285"/>
      <c r="NAP91" s="287"/>
      <c r="NAQ91" s="287"/>
      <c r="NAR91" s="285"/>
      <c r="NAS91" s="287"/>
      <c r="NAT91" s="287"/>
      <c r="NAU91" s="285"/>
      <c r="NAV91" s="287"/>
      <c r="NAW91" s="287"/>
      <c r="NAX91" s="285"/>
      <c r="NAY91" s="287"/>
      <c r="NAZ91" s="287"/>
      <c r="NBA91" s="285"/>
      <c r="NBB91" s="287"/>
      <c r="NBC91" s="287"/>
      <c r="NBD91" s="285"/>
      <c r="NBE91" s="287"/>
      <c r="NBF91" s="287"/>
      <c r="NBG91" s="285"/>
      <c r="NBH91" s="287"/>
      <c r="NBI91" s="287"/>
      <c r="NBJ91" s="285"/>
      <c r="NBK91" s="287"/>
      <c r="NBL91" s="287"/>
      <c r="NBM91" s="285"/>
      <c r="NBN91" s="287"/>
      <c r="NBO91" s="287"/>
      <c r="NBP91" s="285"/>
      <c r="NBQ91" s="287"/>
      <c r="NBR91" s="287"/>
      <c r="NBS91" s="285"/>
      <c r="NBT91" s="287"/>
      <c r="NBU91" s="287"/>
      <c r="NBV91" s="285"/>
      <c r="NBW91" s="287"/>
      <c r="NBX91" s="287"/>
      <c r="NBY91" s="285"/>
      <c r="NBZ91" s="287"/>
      <c r="NCA91" s="287"/>
      <c r="NCB91" s="285"/>
      <c r="NCC91" s="287"/>
      <c r="NCD91" s="287"/>
      <c r="NCE91" s="285"/>
      <c r="NCF91" s="286"/>
      <c r="NCG91" s="286"/>
      <c r="NCH91" s="286"/>
      <c r="NCI91" s="287"/>
      <c r="NCJ91" s="287"/>
      <c r="NCK91" s="285"/>
      <c r="NCL91" s="286"/>
      <c r="NCM91" s="286"/>
      <c r="NCN91" s="286"/>
      <c r="NCO91" s="287"/>
      <c r="NCP91" s="287"/>
      <c r="NCQ91" s="285"/>
      <c r="NCR91" s="287"/>
      <c r="NCS91" s="287"/>
      <c r="NCT91" s="285"/>
      <c r="NCU91" s="286"/>
      <c r="NCV91" s="286"/>
      <c r="NCW91" s="286"/>
      <c r="NCX91" s="286"/>
      <c r="NCY91" s="286"/>
      <c r="NCZ91" s="286"/>
      <c r="NDA91" s="163"/>
      <c r="NDB91" s="154"/>
      <c r="NDC91" s="287"/>
      <c r="NDD91" s="287"/>
      <c r="NDE91" s="285"/>
      <c r="NDF91" s="287"/>
      <c r="NDG91" s="287"/>
      <c r="NDH91" s="285"/>
      <c r="NDI91" s="287"/>
      <c r="NDJ91" s="287"/>
      <c r="NDK91" s="285"/>
      <c r="NDL91" s="287"/>
      <c r="NDM91" s="287"/>
      <c r="NDN91" s="285"/>
      <c r="NDO91" s="287"/>
      <c r="NDP91" s="287"/>
      <c r="NDQ91" s="285"/>
      <c r="NDR91" s="287"/>
      <c r="NDS91" s="287"/>
      <c r="NDT91" s="285"/>
      <c r="NDU91" s="287"/>
      <c r="NDV91" s="287"/>
      <c r="NDW91" s="285"/>
      <c r="NDX91" s="287"/>
      <c r="NDY91" s="287"/>
      <c r="NDZ91" s="285"/>
      <c r="NEA91" s="287"/>
      <c r="NEB91" s="287"/>
      <c r="NEC91" s="285"/>
      <c r="NED91" s="287"/>
      <c r="NEE91" s="287"/>
      <c r="NEF91" s="285"/>
      <c r="NEG91" s="287"/>
      <c r="NEH91" s="287"/>
      <c r="NEI91" s="285"/>
      <c r="NEJ91" s="287"/>
      <c r="NEK91" s="287"/>
      <c r="NEL91" s="285"/>
      <c r="NEM91" s="287"/>
      <c r="NEN91" s="287"/>
      <c r="NEO91" s="285"/>
      <c r="NEP91" s="287"/>
      <c r="NEQ91" s="287"/>
      <c r="NER91" s="285"/>
      <c r="NES91" s="287"/>
      <c r="NET91" s="287"/>
      <c r="NEU91" s="285"/>
      <c r="NEV91" s="287"/>
      <c r="NEW91" s="287"/>
      <c r="NEX91" s="285"/>
      <c r="NEY91" s="287"/>
      <c r="NEZ91" s="287"/>
      <c r="NFA91" s="285"/>
      <c r="NFB91" s="287"/>
      <c r="NFC91" s="287"/>
      <c r="NFD91" s="285"/>
      <c r="NFE91" s="287"/>
      <c r="NFF91" s="287"/>
      <c r="NFG91" s="285"/>
      <c r="NFH91" s="287"/>
      <c r="NFI91" s="287"/>
      <c r="NFJ91" s="285"/>
      <c r="NFK91" s="287"/>
      <c r="NFL91" s="287"/>
      <c r="NFM91" s="285"/>
      <c r="NFN91" s="286"/>
      <c r="NFO91" s="286"/>
      <c r="NFP91" s="286"/>
      <c r="NFQ91" s="287"/>
      <c r="NFR91" s="287"/>
      <c r="NFS91" s="285"/>
      <c r="NFT91" s="286"/>
      <c r="NFU91" s="286"/>
      <c r="NFV91" s="286"/>
      <c r="NFW91" s="287"/>
      <c r="NFX91" s="287"/>
      <c r="NFY91" s="285"/>
      <c r="NFZ91" s="287"/>
      <c r="NGA91" s="287"/>
      <c r="NGB91" s="285"/>
      <c r="NGC91" s="286"/>
      <c r="NGD91" s="286"/>
      <c r="NGE91" s="286"/>
      <c r="NGF91" s="286"/>
      <c r="NGG91" s="286"/>
      <c r="NGH91" s="286"/>
      <c r="NGI91" s="163"/>
      <c r="NGJ91" s="154"/>
      <c r="NGK91" s="287"/>
      <c r="NGL91" s="287"/>
      <c r="NGM91" s="285"/>
      <c r="NGN91" s="287"/>
      <c r="NGO91" s="287"/>
      <c r="NGP91" s="285"/>
      <c r="NGQ91" s="287"/>
      <c r="NGR91" s="287"/>
      <c r="NGS91" s="285"/>
      <c r="NGT91" s="287"/>
      <c r="NGU91" s="287"/>
      <c r="NGV91" s="285"/>
      <c r="NGW91" s="287"/>
      <c r="NGX91" s="287"/>
      <c r="NGY91" s="285"/>
      <c r="NGZ91" s="287"/>
      <c r="NHA91" s="287"/>
      <c r="NHB91" s="285"/>
      <c r="NHC91" s="287"/>
      <c r="NHD91" s="287"/>
      <c r="NHE91" s="285"/>
      <c r="NHF91" s="287"/>
      <c r="NHG91" s="287"/>
      <c r="NHH91" s="285"/>
      <c r="NHI91" s="287"/>
      <c r="NHJ91" s="287"/>
      <c r="NHK91" s="285"/>
      <c r="NHL91" s="287"/>
      <c r="NHM91" s="287"/>
      <c r="NHN91" s="285"/>
      <c r="NHO91" s="287"/>
      <c r="NHP91" s="287"/>
      <c r="NHQ91" s="285"/>
      <c r="NHR91" s="287"/>
      <c r="NHS91" s="287"/>
      <c r="NHT91" s="285"/>
      <c r="NHU91" s="287"/>
      <c r="NHV91" s="287"/>
      <c r="NHW91" s="285"/>
      <c r="NHX91" s="287"/>
      <c r="NHY91" s="287"/>
      <c r="NHZ91" s="285"/>
      <c r="NIA91" s="287"/>
      <c r="NIB91" s="287"/>
      <c r="NIC91" s="285"/>
      <c r="NID91" s="287"/>
      <c r="NIE91" s="287"/>
      <c r="NIF91" s="285"/>
      <c r="NIG91" s="287"/>
      <c r="NIH91" s="287"/>
      <c r="NII91" s="285"/>
      <c r="NIJ91" s="287"/>
      <c r="NIK91" s="287"/>
      <c r="NIL91" s="285"/>
      <c r="NIM91" s="287"/>
      <c r="NIN91" s="287"/>
      <c r="NIO91" s="285"/>
      <c r="NIP91" s="287"/>
      <c r="NIQ91" s="287"/>
      <c r="NIR91" s="285"/>
      <c r="NIS91" s="287"/>
      <c r="NIT91" s="287"/>
      <c r="NIU91" s="285"/>
      <c r="NIV91" s="286"/>
      <c r="NIW91" s="286"/>
      <c r="NIX91" s="286"/>
      <c r="NIY91" s="287"/>
      <c r="NIZ91" s="287"/>
      <c r="NJA91" s="285"/>
      <c r="NJB91" s="286"/>
      <c r="NJC91" s="286"/>
      <c r="NJD91" s="286"/>
      <c r="NJE91" s="287"/>
      <c r="NJF91" s="287"/>
      <c r="NJG91" s="285"/>
      <c r="NJH91" s="287"/>
      <c r="NJI91" s="287"/>
      <c r="NJJ91" s="285"/>
      <c r="NJK91" s="286"/>
      <c r="NJL91" s="286"/>
      <c r="NJM91" s="286"/>
      <c r="NJN91" s="286"/>
      <c r="NJO91" s="286"/>
      <c r="NJP91" s="286"/>
      <c r="NJQ91" s="163"/>
      <c r="NJR91" s="154"/>
      <c r="NJS91" s="287"/>
      <c r="NJT91" s="287"/>
      <c r="NJU91" s="285"/>
      <c r="NJV91" s="287"/>
      <c r="NJW91" s="287"/>
      <c r="NJX91" s="285"/>
      <c r="NJY91" s="287"/>
      <c r="NJZ91" s="287"/>
      <c r="NKA91" s="285"/>
      <c r="NKB91" s="287"/>
      <c r="NKC91" s="287"/>
      <c r="NKD91" s="285"/>
      <c r="NKE91" s="287"/>
      <c r="NKF91" s="287"/>
      <c r="NKG91" s="285"/>
      <c r="NKH91" s="287"/>
      <c r="NKI91" s="287"/>
      <c r="NKJ91" s="285"/>
      <c r="NKK91" s="287"/>
      <c r="NKL91" s="287"/>
      <c r="NKM91" s="285"/>
      <c r="NKN91" s="287"/>
      <c r="NKO91" s="287"/>
      <c r="NKP91" s="285"/>
      <c r="NKQ91" s="287"/>
      <c r="NKR91" s="287"/>
      <c r="NKS91" s="285"/>
      <c r="NKT91" s="287"/>
      <c r="NKU91" s="287"/>
      <c r="NKV91" s="285"/>
      <c r="NKW91" s="287"/>
      <c r="NKX91" s="287"/>
      <c r="NKY91" s="285"/>
      <c r="NKZ91" s="287"/>
      <c r="NLA91" s="287"/>
      <c r="NLB91" s="285"/>
      <c r="NLC91" s="287"/>
      <c r="NLD91" s="287"/>
      <c r="NLE91" s="285"/>
      <c r="NLF91" s="287"/>
      <c r="NLG91" s="287"/>
      <c r="NLH91" s="285"/>
      <c r="NLI91" s="287"/>
      <c r="NLJ91" s="287"/>
      <c r="NLK91" s="285"/>
      <c r="NLL91" s="287"/>
      <c r="NLM91" s="287"/>
      <c r="NLN91" s="285"/>
      <c r="NLO91" s="287"/>
      <c r="NLP91" s="287"/>
      <c r="NLQ91" s="285"/>
      <c r="NLR91" s="287"/>
      <c r="NLS91" s="287"/>
      <c r="NLT91" s="285"/>
      <c r="NLU91" s="287"/>
      <c r="NLV91" s="287"/>
      <c r="NLW91" s="285"/>
      <c r="NLX91" s="287"/>
      <c r="NLY91" s="287"/>
      <c r="NLZ91" s="285"/>
      <c r="NMA91" s="287"/>
      <c r="NMB91" s="287"/>
      <c r="NMC91" s="285"/>
      <c r="NMD91" s="286"/>
      <c r="NME91" s="286"/>
      <c r="NMF91" s="286"/>
      <c r="NMG91" s="287"/>
      <c r="NMH91" s="287"/>
      <c r="NMI91" s="285"/>
      <c r="NMJ91" s="286"/>
      <c r="NMK91" s="286"/>
      <c r="NML91" s="286"/>
      <c r="NMM91" s="287"/>
      <c r="NMN91" s="287"/>
      <c r="NMO91" s="285"/>
      <c r="NMP91" s="287"/>
      <c r="NMQ91" s="287"/>
      <c r="NMR91" s="285"/>
      <c r="NMS91" s="286"/>
      <c r="NMT91" s="286"/>
      <c r="NMU91" s="286"/>
      <c r="NMV91" s="286"/>
      <c r="NMW91" s="286"/>
      <c r="NMX91" s="286"/>
      <c r="NMY91" s="163"/>
      <c r="NMZ91" s="154"/>
      <c r="NNA91" s="287"/>
      <c r="NNB91" s="287"/>
      <c r="NNC91" s="285"/>
      <c r="NND91" s="287"/>
      <c r="NNE91" s="287"/>
      <c r="NNF91" s="285"/>
      <c r="NNG91" s="287"/>
      <c r="NNH91" s="287"/>
      <c r="NNI91" s="285"/>
      <c r="NNJ91" s="287"/>
      <c r="NNK91" s="287"/>
      <c r="NNL91" s="285"/>
      <c r="NNM91" s="287"/>
      <c r="NNN91" s="287"/>
      <c r="NNO91" s="285"/>
      <c r="NNP91" s="287"/>
      <c r="NNQ91" s="287"/>
      <c r="NNR91" s="285"/>
      <c r="NNS91" s="287"/>
      <c r="NNT91" s="287"/>
      <c r="NNU91" s="285"/>
      <c r="NNV91" s="287"/>
      <c r="NNW91" s="287"/>
      <c r="NNX91" s="285"/>
      <c r="NNY91" s="287"/>
      <c r="NNZ91" s="287"/>
      <c r="NOA91" s="285"/>
      <c r="NOB91" s="287"/>
      <c r="NOC91" s="287"/>
      <c r="NOD91" s="285"/>
      <c r="NOE91" s="287"/>
      <c r="NOF91" s="287"/>
      <c r="NOG91" s="285"/>
      <c r="NOH91" s="287"/>
      <c r="NOI91" s="287"/>
      <c r="NOJ91" s="285"/>
      <c r="NOK91" s="287"/>
      <c r="NOL91" s="287"/>
      <c r="NOM91" s="285"/>
      <c r="NON91" s="287"/>
      <c r="NOO91" s="287"/>
      <c r="NOP91" s="285"/>
      <c r="NOQ91" s="287"/>
      <c r="NOR91" s="287"/>
      <c r="NOS91" s="285"/>
      <c r="NOT91" s="287"/>
      <c r="NOU91" s="287"/>
      <c r="NOV91" s="285"/>
      <c r="NOW91" s="287"/>
      <c r="NOX91" s="287"/>
      <c r="NOY91" s="285"/>
      <c r="NOZ91" s="287"/>
      <c r="NPA91" s="287"/>
      <c r="NPB91" s="285"/>
      <c r="NPC91" s="287"/>
      <c r="NPD91" s="287"/>
      <c r="NPE91" s="285"/>
      <c r="NPF91" s="287"/>
      <c r="NPG91" s="287"/>
      <c r="NPH91" s="285"/>
      <c r="NPI91" s="287"/>
      <c r="NPJ91" s="287"/>
      <c r="NPK91" s="285"/>
      <c r="NPL91" s="286"/>
      <c r="NPM91" s="286"/>
      <c r="NPN91" s="286"/>
      <c r="NPO91" s="287"/>
      <c r="NPP91" s="287"/>
      <c r="NPQ91" s="285"/>
      <c r="NPR91" s="286"/>
      <c r="NPS91" s="286"/>
      <c r="NPT91" s="286"/>
      <c r="NPU91" s="287"/>
      <c r="NPV91" s="287"/>
      <c r="NPW91" s="285"/>
      <c r="NPX91" s="287"/>
      <c r="NPY91" s="287"/>
      <c r="NPZ91" s="285"/>
      <c r="NQA91" s="286"/>
      <c r="NQB91" s="286"/>
      <c r="NQC91" s="286"/>
      <c r="NQD91" s="286"/>
      <c r="NQE91" s="286"/>
      <c r="NQF91" s="286"/>
      <c r="NQG91" s="163"/>
      <c r="NQH91" s="154"/>
      <c r="NQI91" s="287"/>
      <c r="NQJ91" s="287"/>
      <c r="NQK91" s="285"/>
      <c r="NQL91" s="287"/>
      <c r="NQM91" s="287"/>
      <c r="NQN91" s="285"/>
      <c r="NQO91" s="287"/>
      <c r="NQP91" s="287"/>
      <c r="NQQ91" s="285"/>
      <c r="NQR91" s="287"/>
      <c r="NQS91" s="287"/>
      <c r="NQT91" s="285"/>
      <c r="NQU91" s="287"/>
      <c r="NQV91" s="287"/>
      <c r="NQW91" s="285"/>
      <c r="NQX91" s="287"/>
      <c r="NQY91" s="287"/>
      <c r="NQZ91" s="285"/>
      <c r="NRA91" s="287"/>
      <c r="NRB91" s="287"/>
      <c r="NRC91" s="285"/>
      <c r="NRD91" s="287"/>
      <c r="NRE91" s="287"/>
      <c r="NRF91" s="285"/>
      <c r="NRG91" s="287"/>
      <c r="NRH91" s="287"/>
      <c r="NRI91" s="285"/>
      <c r="NRJ91" s="287"/>
      <c r="NRK91" s="287"/>
      <c r="NRL91" s="285"/>
      <c r="NRM91" s="287"/>
      <c r="NRN91" s="287"/>
      <c r="NRO91" s="285"/>
      <c r="NRP91" s="287"/>
      <c r="NRQ91" s="287"/>
      <c r="NRR91" s="285"/>
      <c r="NRS91" s="287"/>
      <c r="NRT91" s="287"/>
      <c r="NRU91" s="285"/>
      <c r="NRV91" s="287"/>
      <c r="NRW91" s="287"/>
      <c r="NRX91" s="285"/>
      <c r="NRY91" s="287"/>
      <c r="NRZ91" s="287"/>
      <c r="NSA91" s="285"/>
      <c r="NSB91" s="287"/>
      <c r="NSC91" s="287"/>
      <c r="NSD91" s="285"/>
      <c r="NSE91" s="287"/>
      <c r="NSF91" s="287"/>
      <c r="NSG91" s="285"/>
      <c r="NSH91" s="287"/>
      <c r="NSI91" s="287"/>
      <c r="NSJ91" s="285"/>
      <c r="NSK91" s="287"/>
      <c r="NSL91" s="287"/>
      <c r="NSM91" s="285"/>
      <c r="NSN91" s="287"/>
      <c r="NSO91" s="287"/>
      <c r="NSP91" s="285"/>
      <c r="NSQ91" s="287"/>
      <c r="NSR91" s="287"/>
      <c r="NSS91" s="285"/>
      <c r="NST91" s="286"/>
      <c r="NSU91" s="286"/>
      <c r="NSV91" s="286"/>
      <c r="NSW91" s="287"/>
      <c r="NSX91" s="287"/>
      <c r="NSY91" s="285"/>
      <c r="NSZ91" s="286"/>
      <c r="NTA91" s="286"/>
      <c r="NTB91" s="286"/>
      <c r="NTC91" s="287"/>
      <c r="NTD91" s="287"/>
      <c r="NTE91" s="285"/>
      <c r="NTF91" s="287"/>
      <c r="NTG91" s="287"/>
      <c r="NTH91" s="285"/>
      <c r="NTI91" s="286"/>
      <c r="NTJ91" s="286"/>
      <c r="NTK91" s="286"/>
      <c r="NTL91" s="286"/>
      <c r="NTM91" s="286"/>
      <c r="NTN91" s="286"/>
      <c r="NTO91" s="163"/>
      <c r="NTP91" s="154"/>
      <c r="NTQ91" s="287"/>
      <c r="NTR91" s="287"/>
      <c r="NTS91" s="285"/>
      <c r="NTT91" s="287"/>
      <c r="NTU91" s="287"/>
      <c r="NTV91" s="285"/>
      <c r="NTW91" s="287"/>
      <c r="NTX91" s="287"/>
      <c r="NTY91" s="285"/>
      <c r="NTZ91" s="287"/>
      <c r="NUA91" s="287"/>
      <c r="NUB91" s="285"/>
      <c r="NUC91" s="287"/>
      <c r="NUD91" s="287"/>
      <c r="NUE91" s="285"/>
      <c r="NUF91" s="287"/>
      <c r="NUG91" s="287"/>
      <c r="NUH91" s="285"/>
      <c r="NUI91" s="287"/>
      <c r="NUJ91" s="287"/>
      <c r="NUK91" s="285"/>
      <c r="NUL91" s="287"/>
      <c r="NUM91" s="287"/>
      <c r="NUN91" s="285"/>
      <c r="NUO91" s="287"/>
      <c r="NUP91" s="287"/>
      <c r="NUQ91" s="285"/>
      <c r="NUR91" s="287"/>
      <c r="NUS91" s="287"/>
      <c r="NUT91" s="285"/>
      <c r="NUU91" s="287"/>
      <c r="NUV91" s="287"/>
      <c r="NUW91" s="285"/>
      <c r="NUX91" s="287"/>
      <c r="NUY91" s="287"/>
      <c r="NUZ91" s="285"/>
      <c r="NVA91" s="287"/>
      <c r="NVB91" s="287"/>
      <c r="NVC91" s="285"/>
      <c r="NVD91" s="287"/>
      <c r="NVE91" s="287"/>
      <c r="NVF91" s="285"/>
      <c r="NVG91" s="287"/>
      <c r="NVH91" s="287"/>
      <c r="NVI91" s="285"/>
      <c r="NVJ91" s="287"/>
      <c r="NVK91" s="287"/>
      <c r="NVL91" s="285"/>
      <c r="NVM91" s="287"/>
      <c r="NVN91" s="287"/>
      <c r="NVO91" s="285"/>
      <c r="NVP91" s="287"/>
      <c r="NVQ91" s="287"/>
      <c r="NVR91" s="285"/>
      <c r="NVS91" s="287"/>
      <c r="NVT91" s="287"/>
      <c r="NVU91" s="285"/>
      <c r="NVV91" s="287"/>
      <c r="NVW91" s="287"/>
      <c r="NVX91" s="285"/>
      <c r="NVY91" s="287"/>
      <c r="NVZ91" s="287"/>
      <c r="NWA91" s="285"/>
      <c r="NWB91" s="286"/>
      <c r="NWC91" s="286"/>
      <c r="NWD91" s="286"/>
      <c r="NWE91" s="287"/>
      <c r="NWF91" s="287"/>
      <c r="NWG91" s="285"/>
      <c r="NWH91" s="286"/>
      <c r="NWI91" s="286"/>
      <c r="NWJ91" s="286"/>
      <c r="NWK91" s="287"/>
      <c r="NWL91" s="287"/>
      <c r="NWM91" s="285"/>
      <c r="NWN91" s="287"/>
      <c r="NWO91" s="287"/>
      <c r="NWP91" s="285"/>
      <c r="NWQ91" s="286"/>
      <c r="NWR91" s="286"/>
      <c r="NWS91" s="286"/>
      <c r="NWT91" s="286"/>
      <c r="NWU91" s="286"/>
      <c r="NWV91" s="286"/>
      <c r="NWW91" s="163"/>
      <c r="NWX91" s="154"/>
      <c r="NWY91" s="287"/>
      <c r="NWZ91" s="287"/>
      <c r="NXA91" s="285"/>
      <c r="NXB91" s="287"/>
      <c r="NXC91" s="287"/>
      <c r="NXD91" s="285"/>
      <c r="NXE91" s="287"/>
      <c r="NXF91" s="287"/>
      <c r="NXG91" s="285"/>
      <c r="NXH91" s="287"/>
      <c r="NXI91" s="287"/>
      <c r="NXJ91" s="285"/>
      <c r="NXK91" s="287"/>
      <c r="NXL91" s="287"/>
      <c r="NXM91" s="285"/>
      <c r="NXN91" s="287"/>
      <c r="NXO91" s="287"/>
      <c r="NXP91" s="285"/>
      <c r="NXQ91" s="287"/>
      <c r="NXR91" s="287"/>
      <c r="NXS91" s="285"/>
      <c r="NXT91" s="287"/>
      <c r="NXU91" s="287"/>
      <c r="NXV91" s="285"/>
      <c r="NXW91" s="287"/>
      <c r="NXX91" s="287"/>
      <c r="NXY91" s="285"/>
      <c r="NXZ91" s="287"/>
      <c r="NYA91" s="287"/>
      <c r="NYB91" s="285"/>
      <c r="NYC91" s="287"/>
      <c r="NYD91" s="287"/>
      <c r="NYE91" s="285"/>
      <c r="NYF91" s="287"/>
      <c r="NYG91" s="287"/>
      <c r="NYH91" s="285"/>
      <c r="NYI91" s="287"/>
      <c r="NYJ91" s="287"/>
      <c r="NYK91" s="285"/>
      <c r="NYL91" s="287"/>
      <c r="NYM91" s="287"/>
      <c r="NYN91" s="285"/>
      <c r="NYO91" s="287"/>
      <c r="NYP91" s="287"/>
      <c r="NYQ91" s="285"/>
      <c r="NYR91" s="287"/>
      <c r="NYS91" s="287"/>
      <c r="NYT91" s="285"/>
      <c r="NYU91" s="287"/>
      <c r="NYV91" s="287"/>
      <c r="NYW91" s="285"/>
      <c r="NYX91" s="287"/>
      <c r="NYY91" s="287"/>
      <c r="NYZ91" s="285"/>
      <c r="NZA91" s="287"/>
      <c r="NZB91" s="287"/>
      <c r="NZC91" s="285"/>
      <c r="NZD91" s="287"/>
      <c r="NZE91" s="287"/>
      <c r="NZF91" s="285"/>
      <c r="NZG91" s="287"/>
      <c r="NZH91" s="287"/>
      <c r="NZI91" s="285"/>
      <c r="NZJ91" s="286"/>
      <c r="NZK91" s="286"/>
      <c r="NZL91" s="286"/>
      <c r="NZM91" s="287"/>
      <c r="NZN91" s="287"/>
      <c r="NZO91" s="285"/>
      <c r="NZP91" s="286"/>
      <c r="NZQ91" s="286"/>
      <c r="NZR91" s="286"/>
      <c r="NZS91" s="287"/>
      <c r="NZT91" s="287"/>
      <c r="NZU91" s="285"/>
      <c r="NZV91" s="287"/>
      <c r="NZW91" s="287"/>
      <c r="NZX91" s="285"/>
      <c r="NZY91" s="286"/>
      <c r="NZZ91" s="286"/>
      <c r="OAA91" s="286"/>
      <c r="OAB91" s="286"/>
      <c r="OAC91" s="286"/>
      <c r="OAD91" s="286"/>
      <c r="OAE91" s="163"/>
      <c r="OAF91" s="154"/>
      <c r="OAG91" s="287"/>
      <c r="OAH91" s="287"/>
      <c r="OAI91" s="285"/>
      <c r="OAJ91" s="287"/>
      <c r="OAK91" s="287"/>
      <c r="OAL91" s="285"/>
      <c r="OAM91" s="287"/>
      <c r="OAN91" s="287"/>
      <c r="OAO91" s="285"/>
      <c r="OAP91" s="287"/>
      <c r="OAQ91" s="287"/>
      <c r="OAR91" s="285"/>
      <c r="OAS91" s="287"/>
      <c r="OAT91" s="287"/>
      <c r="OAU91" s="285"/>
      <c r="OAV91" s="287"/>
      <c r="OAW91" s="287"/>
      <c r="OAX91" s="285"/>
      <c r="OAY91" s="287"/>
      <c r="OAZ91" s="287"/>
      <c r="OBA91" s="285"/>
      <c r="OBB91" s="287"/>
      <c r="OBC91" s="287"/>
      <c r="OBD91" s="285"/>
      <c r="OBE91" s="287"/>
      <c r="OBF91" s="287"/>
      <c r="OBG91" s="285"/>
      <c r="OBH91" s="287"/>
      <c r="OBI91" s="287"/>
      <c r="OBJ91" s="285"/>
      <c r="OBK91" s="287"/>
      <c r="OBL91" s="287"/>
      <c r="OBM91" s="285"/>
      <c r="OBN91" s="287"/>
      <c r="OBO91" s="287"/>
      <c r="OBP91" s="285"/>
      <c r="OBQ91" s="287"/>
      <c r="OBR91" s="287"/>
      <c r="OBS91" s="285"/>
      <c r="OBT91" s="287"/>
      <c r="OBU91" s="287"/>
      <c r="OBV91" s="285"/>
      <c r="OBW91" s="287"/>
      <c r="OBX91" s="287"/>
      <c r="OBY91" s="285"/>
      <c r="OBZ91" s="287"/>
      <c r="OCA91" s="287"/>
      <c r="OCB91" s="285"/>
      <c r="OCC91" s="287"/>
      <c r="OCD91" s="287"/>
      <c r="OCE91" s="285"/>
      <c r="OCF91" s="287"/>
      <c r="OCG91" s="287"/>
      <c r="OCH91" s="285"/>
      <c r="OCI91" s="287"/>
      <c r="OCJ91" s="287"/>
      <c r="OCK91" s="285"/>
      <c r="OCL91" s="287"/>
      <c r="OCM91" s="287"/>
      <c r="OCN91" s="285"/>
      <c r="OCO91" s="287"/>
      <c r="OCP91" s="287"/>
      <c r="OCQ91" s="285"/>
      <c r="OCR91" s="286"/>
      <c r="OCS91" s="286"/>
      <c r="OCT91" s="286"/>
      <c r="OCU91" s="287"/>
      <c r="OCV91" s="287"/>
      <c r="OCW91" s="285"/>
      <c r="OCX91" s="286"/>
      <c r="OCY91" s="286"/>
      <c r="OCZ91" s="286"/>
      <c r="ODA91" s="287"/>
      <c r="ODB91" s="287"/>
      <c r="ODC91" s="285"/>
      <c r="ODD91" s="287"/>
      <c r="ODE91" s="287"/>
      <c r="ODF91" s="285"/>
      <c r="ODG91" s="286"/>
      <c r="ODH91" s="286"/>
      <c r="ODI91" s="286"/>
      <c r="ODJ91" s="286"/>
      <c r="ODK91" s="286"/>
      <c r="ODL91" s="286"/>
      <c r="ODM91" s="163"/>
      <c r="ODN91" s="154"/>
      <c r="ODO91" s="287"/>
      <c r="ODP91" s="287"/>
      <c r="ODQ91" s="285"/>
      <c r="ODR91" s="287"/>
      <c r="ODS91" s="287"/>
      <c r="ODT91" s="285"/>
      <c r="ODU91" s="287"/>
      <c r="ODV91" s="287"/>
      <c r="ODW91" s="285"/>
      <c r="ODX91" s="287"/>
      <c r="ODY91" s="287"/>
      <c r="ODZ91" s="285"/>
      <c r="OEA91" s="287"/>
      <c r="OEB91" s="287"/>
      <c r="OEC91" s="285"/>
      <c r="OED91" s="287"/>
      <c r="OEE91" s="287"/>
      <c r="OEF91" s="285"/>
      <c r="OEG91" s="287"/>
      <c r="OEH91" s="287"/>
      <c r="OEI91" s="285"/>
      <c r="OEJ91" s="287"/>
      <c r="OEK91" s="287"/>
      <c r="OEL91" s="285"/>
      <c r="OEM91" s="287"/>
      <c r="OEN91" s="287"/>
      <c r="OEO91" s="285"/>
      <c r="OEP91" s="287"/>
      <c r="OEQ91" s="287"/>
      <c r="OER91" s="285"/>
      <c r="OES91" s="287"/>
      <c r="OET91" s="287"/>
      <c r="OEU91" s="285"/>
      <c r="OEV91" s="287"/>
      <c r="OEW91" s="287"/>
      <c r="OEX91" s="285"/>
      <c r="OEY91" s="287"/>
      <c r="OEZ91" s="287"/>
      <c r="OFA91" s="285"/>
      <c r="OFB91" s="287"/>
      <c r="OFC91" s="287"/>
      <c r="OFD91" s="285"/>
      <c r="OFE91" s="287"/>
      <c r="OFF91" s="287"/>
      <c r="OFG91" s="285"/>
      <c r="OFH91" s="287"/>
      <c r="OFI91" s="287"/>
      <c r="OFJ91" s="285"/>
      <c r="OFK91" s="287"/>
      <c r="OFL91" s="287"/>
      <c r="OFM91" s="285"/>
      <c r="OFN91" s="287"/>
      <c r="OFO91" s="287"/>
      <c r="OFP91" s="285"/>
      <c r="OFQ91" s="287"/>
      <c r="OFR91" s="287"/>
      <c r="OFS91" s="285"/>
      <c r="OFT91" s="287"/>
      <c r="OFU91" s="287"/>
      <c r="OFV91" s="285"/>
      <c r="OFW91" s="287"/>
      <c r="OFX91" s="287"/>
      <c r="OFY91" s="285"/>
      <c r="OFZ91" s="286"/>
      <c r="OGA91" s="286"/>
      <c r="OGB91" s="286"/>
      <c r="OGC91" s="287"/>
      <c r="OGD91" s="287"/>
      <c r="OGE91" s="285"/>
      <c r="OGF91" s="286"/>
      <c r="OGG91" s="286"/>
      <c r="OGH91" s="286"/>
      <c r="OGI91" s="287"/>
      <c r="OGJ91" s="287"/>
      <c r="OGK91" s="285"/>
      <c r="OGL91" s="287"/>
      <c r="OGM91" s="287"/>
      <c r="OGN91" s="285"/>
      <c r="OGO91" s="286"/>
      <c r="OGP91" s="286"/>
      <c r="OGQ91" s="286"/>
      <c r="OGR91" s="286"/>
      <c r="OGS91" s="286"/>
      <c r="OGT91" s="286"/>
      <c r="OGU91" s="163"/>
      <c r="OGV91" s="154"/>
      <c r="OGW91" s="287"/>
      <c r="OGX91" s="287"/>
      <c r="OGY91" s="285"/>
      <c r="OGZ91" s="287"/>
      <c r="OHA91" s="287"/>
      <c r="OHB91" s="285"/>
      <c r="OHC91" s="287"/>
      <c r="OHD91" s="287"/>
      <c r="OHE91" s="285"/>
      <c r="OHF91" s="287"/>
      <c r="OHG91" s="287"/>
      <c r="OHH91" s="285"/>
      <c r="OHI91" s="287"/>
      <c r="OHJ91" s="287"/>
      <c r="OHK91" s="285"/>
      <c r="OHL91" s="287"/>
      <c r="OHM91" s="287"/>
      <c r="OHN91" s="285"/>
      <c r="OHO91" s="287"/>
      <c r="OHP91" s="287"/>
      <c r="OHQ91" s="285"/>
      <c r="OHR91" s="287"/>
      <c r="OHS91" s="287"/>
      <c r="OHT91" s="285"/>
      <c r="OHU91" s="287"/>
      <c r="OHV91" s="287"/>
      <c r="OHW91" s="285"/>
      <c r="OHX91" s="287"/>
      <c r="OHY91" s="287"/>
      <c r="OHZ91" s="285"/>
      <c r="OIA91" s="287"/>
      <c r="OIB91" s="287"/>
      <c r="OIC91" s="285"/>
      <c r="OID91" s="287"/>
      <c r="OIE91" s="287"/>
      <c r="OIF91" s="285"/>
      <c r="OIG91" s="287"/>
      <c r="OIH91" s="287"/>
      <c r="OII91" s="285"/>
      <c r="OIJ91" s="287"/>
      <c r="OIK91" s="287"/>
      <c r="OIL91" s="285"/>
      <c r="OIM91" s="287"/>
      <c r="OIN91" s="287"/>
      <c r="OIO91" s="285"/>
      <c r="OIP91" s="287"/>
      <c r="OIQ91" s="287"/>
      <c r="OIR91" s="285"/>
      <c r="OIS91" s="287"/>
      <c r="OIT91" s="287"/>
      <c r="OIU91" s="285"/>
      <c r="OIV91" s="287"/>
      <c r="OIW91" s="287"/>
      <c r="OIX91" s="285"/>
      <c r="OIY91" s="287"/>
      <c r="OIZ91" s="287"/>
      <c r="OJA91" s="285"/>
      <c r="OJB91" s="287"/>
      <c r="OJC91" s="287"/>
      <c r="OJD91" s="285"/>
      <c r="OJE91" s="287"/>
      <c r="OJF91" s="287"/>
      <c r="OJG91" s="285"/>
      <c r="OJH91" s="286"/>
      <c r="OJI91" s="286"/>
      <c r="OJJ91" s="286"/>
      <c r="OJK91" s="287"/>
      <c r="OJL91" s="287"/>
      <c r="OJM91" s="285"/>
      <c r="OJN91" s="286"/>
      <c r="OJO91" s="286"/>
      <c r="OJP91" s="286"/>
      <c r="OJQ91" s="287"/>
      <c r="OJR91" s="287"/>
      <c r="OJS91" s="285"/>
      <c r="OJT91" s="287"/>
      <c r="OJU91" s="287"/>
      <c r="OJV91" s="285"/>
      <c r="OJW91" s="286"/>
      <c r="OJX91" s="286"/>
      <c r="OJY91" s="286"/>
      <c r="OJZ91" s="286"/>
      <c r="OKA91" s="286"/>
      <c r="OKB91" s="286"/>
      <c r="OKC91" s="163"/>
      <c r="OKD91" s="154"/>
      <c r="OKE91" s="287"/>
      <c r="OKF91" s="287"/>
      <c r="OKG91" s="285"/>
      <c r="OKH91" s="287"/>
      <c r="OKI91" s="287"/>
      <c r="OKJ91" s="285"/>
      <c r="OKK91" s="287"/>
      <c r="OKL91" s="287"/>
      <c r="OKM91" s="285"/>
      <c r="OKN91" s="287"/>
      <c r="OKO91" s="287"/>
      <c r="OKP91" s="285"/>
      <c r="OKQ91" s="287"/>
      <c r="OKR91" s="287"/>
      <c r="OKS91" s="285"/>
      <c r="OKT91" s="287"/>
      <c r="OKU91" s="287"/>
      <c r="OKV91" s="285"/>
      <c r="OKW91" s="287"/>
      <c r="OKX91" s="287"/>
      <c r="OKY91" s="285"/>
      <c r="OKZ91" s="287"/>
      <c r="OLA91" s="287"/>
      <c r="OLB91" s="285"/>
      <c r="OLC91" s="287"/>
      <c r="OLD91" s="287"/>
      <c r="OLE91" s="285"/>
      <c r="OLF91" s="287"/>
      <c r="OLG91" s="287"/>
      <c r="OLH91" s="285"/>
      <c r="OLI91" s="287"/>
      <c r="OLJ91" s="287"/>
      <c r="OLK91" s="285"/>
      <c r="OLL91" s="287"/>
      <c r="OLM91" s="287"/>
      <c r="OLN91" s="285"/>
      <c r="OLO91" s="287"/>
      <c r="OLP91" s="287"/>
      <c r="OLQ91" s="285"/>
      <c r="OLR91" s="287"/>
      <c r="OLS91" s="287"/>
      <c r="OLT91" s="285"/>
      <c r="OLU91" s="287"/>
      <c r="OLV91" s="287"/>
      <c r="OLW91" s="285"/>
      <c r="OLX91" s="287"/>
      <c r="OLY91" s="287"/>
      <c r="OLZ91" s="285"/>
      <c r="OMA91" s="287"/>
      <c r="OMB91" s="287"/>
      <c r="OMC91" s="285"/>
      <c r="OMD91" s="287"/>
      <c r="OME91" s="287"/>
      <c r="OMF91" s="285"/>
      <c r="OMG91" s="287"/>
      <c r="OMH91" s="287"/>
      <c r="OMI91" s="285"/>
      <c r="OMJ91" s="287"/>
      <c r="OMK91" s="287"/>
      <c r="OML91" s="285"/>
      <c r="OMM91" s="287"/>
      <c r="OMN91" s="287"/>
      <c r="OMO91" s="285"/>
      <c r="OMP91" s="286"/>
      <c r="OMQ91" s="286"/>
      <c r="OMR91" s="286"/>
      <c r="OMS91" s="287"/>
      <c r="OMT91" s="287"/>
      <c r="OMU91" s="285"/>
      <c r="OMV91" s="286"/>
      <c r="OMW91" s="286"/>
      <c r="OMX91" s="286"/>
      <c r="OMY91" s="287"/>
      <c r="OMZ91" s="287"/>
      <c r="ONA91" s="285"/>
      <c r="ONB91" s="287"/>
      <c r="ONC91" s="287"/>
      <c r="OND91" s="285"/>
      <c r="ONE91" s="286"/>
      <c r="ONF91" s="286"/>
      <c r="ONG91" s="286"/>
      <c r="ONH91" s="286"/>
      <c r="ONI91" s="286"/>
      <c r="ONJ91" s="286"/>
      <c r="ONK91" s="163"/>
      <c r="ONL91" s="154"/>
      <c r="ONM91" s="287"/>
      <c r="ONN91" s="287"/>
      <c r="ONO91" s="285"/>
      <c r="ONP91" s="287"/>
      <c r="ONQ91" s="287"/>
      <c r="ONR91" s="285"/>
      <c r="ONS91" s="287"/>
      <c r="ONT91" s="287"/>
      <c r="ONU91" s="285"/>
      <c r="ONV91" s="287"/>
      <c r="ONW91" s="287"/>
      <c r="ONX91" s="285"/>
      <c r="ONY91" s="287"/>
      <c r="ONZ91" s="287"/>
      <c r="OOA91" s="285"/>
      <c r="OOB91" s="287"/>
      <c r="OOC91" s="287"/>
      <c r="OOD91" s="285"/>
      <c r="OOE91" s="287"/>
      <c r="OOF91" s="287"/>
      <c r="OOG91" s="285"/>
      <c r="OOH91" s="287"/>
      <c r="OOI91" s="287"/>
      <c r="OOJ91" s="285"/>
      <c r="OOK91" s="287"/>
      <c r="OOL91" s="287"/>
      <c r="OOM91" s="285"/>
      <c r="OON91" s="287"/>
      <c r="OOO91" s="287"/>
      <c r="OOP91" s="285"/>
      <c r="OOQ91" s="287"/>
      <c r="OOR91" s="287"/>
      <c r="OOS91" s="285"/>
      <c r="OOT91" s="287"/>
      <c r="OOU91" s="287"/>
      <c r="OOV91" s="285"/>
      <c r="OOW91" s="287"/>
      <c r="OOX91" s="287"/>
      <c r="OOY91" s="285"/>
      <c r="OOZ91" s="287"/>
      <c r="OPA91" s="287"/>
      <c r="OPB91" s="285"/>
      <c r="OPC91" s="287"/>
      <c r="OPD91" s="287"/>
      <c r="OPE91" s="285"/>
      <c r="OPF91" s="287"/>
      <c r="OPG91" s="287"/>
      <c r="OPH91" s="285"/>
      <c r="OPI91" s="287"/>
      <c r="OPJ91" s="287"/>
      <c r="OPK91" s="285"/>
      <c r="OPL91" s="287"/>
      <c r="OPM91" s="287"/>
      <c r="OPN91" s="285"/>
      <c r="OPO91" s="287"/>
      <c r="OPP91" s="287"/>
      <c r="OPQ91" s="285"/>
      <c r="OPR91" s="287"/>
      <c r="OPS91" s="287"/>
      <c r="OPT91" s="285"/>
      <c r="OPU91" s="287"/>
      <c r="OPV91" s="287"/>
      <c r="OPW91" s="285"/>
      <c r="OPX91" s="286"/>
      <c r="OPY91" s="286"/>
      <c r="OPZ91" s="286"/>
      <c r="OQA91" s="287"/>
      <c r="OQB91" s="287"/>
      <c r="OQC91" s="285"/>
      <c r="OQD91" s="286"/>
      <c r="OQE91" s="286"/>
      <c r="OQF91" s="286"/>
      <c r="OQG91" s="287"/>
      <c r="OQH91" s="287"/>
      <c r="OQI91" s="285"/>
      <c r="OQJ91" s="287"/>
      <c r="OQK91" s="287"/>
      <c r="OQL91" s="285"/>
      <c r="OQM91" s="286"/>
      <c r="OQN91" s="286"/>
      <c r="OQO91" s="286"/>
      <c r="OQP91" s="286"/>
      <c r="OQQ91" s="286"/>
      <c r="OQR91" s="286"/>
      <c r="OQS91" s="163"/>
      <c r="OQT91" s="154"/>
      <c r="OQU91" s="287"/>
      <c r="OQV91" s="287"/>
      <c r="OQW91" s="285"/>
      <c r="OQX91" s="287"/>
      <c r="OQY91" s="287"/>
      <c r="OQZ91" s="285"/>
      <c r="ORA91" s="287"/>
      <c r="ORB91" s="287"/>
      <c r="ORC91" s="285"/>
      <c r="ORD91" s="287"/>
      <c r="ORE91" s="287"/>
      <c r="ORF91" s="285"/>
      <c r="ORG91" s="287"/>
      <c r="ORH91" s="287"/>
      <c r="ORI91" s="285"/>
      <c r="ORJ91" s="287"/>
      <c r="ORK91" s="287"/>
      <c r="ORL91" s="285"/>
      <c r="ORM91" s="287"/>
      <c r="ORN91" s="287"/>
      <c r="ORO91" s="285"/>
      <c r="ORP91" s="287"/>
      <c r="ORQ91" s="287"/>
      <c r="ORR91" s="285"/>
      <c r="ORS91" s="287"/>
      <c r="ORT91" s="287"/>
      <c r="ORU91" s="285"/>
      <c r="ORV91" s="287"/>
      <c r="ORW91" s="287"/>
      <c r="ORX91" s="285"/>
      <c r="ORY91" s="287"/>
      <c r="ORZ91" s="287"/>
      <c r="OSA91" s="285"/>
      <c r="OSB91" s="287"/>
      <c r="OSC91" s="287"/>
      <c r="OSD91" s="285"/>
      <c r="OSE91" s="287"/>
      <c r="OSF91" s="287"/>
      <c r="OSG91" s="285"/>
      <c r="OSH91" s="287"/>
      <c r="OSI91" s="287"/>
      <c r="OSJ91" s="285"/>
      <c r="OSK91" s="287"/>
      <c r="OSL91" s="287"/>
      <c r="OSM91" s="285"/>
      <c r="OSN91" s="287"/>
      <c r="OSO91" s="287"/>
      <c r="OSP91" s="285"/>
      <c r="OSQ91" s="287"/>
      <c r="OSR91" s="287"/>
      <c r="OSS91" s="285"/>
      <c r="OST91" s="287"/>
      <c r="OSU91" s="287"/>
      <c r="OSV91" s="285"/>
      <c r="OSW91" s="287"/>
      <c r="OSX91" s="287"/>
      <c r="OSY91" s="285"/>
      <c r="OSZ91" s="287"/>
      <c r="OTA91" s="287"/>
      <c r="OTB91" s="285"/>
      <c r="OTC91" s="287"/>
      <c r="OTD91" s="287"/>
      <c r="OTE91" s="285"/>
      <c r="OTF91" s="286"/>
      <c r="OTG91" s="286"/>
      <c r="OTH91" s="286"/>
      <c r="OTI91" s="287"/>
      <c r="OTJ91" s="287"/>
      <c r="OTK91" s="285"/>
      <c r="OTL91" s="286"/>
      <c r="OTM91" s="286"/>
      <c r="OTN91" s="286"/>
      <c r="OTO91" s="287"/>
      <c r="OTP91" s="287"/>
      <c r="OTQ91" s="285"/>
      <c r="OTR91" s="287"/>
      <c r="OTS91" s="287"/>
      <c r="OTT91" s="285"/>
      <c r="OTU91" s="286"/>
      <c r="OTV91" s="286"/>
      <c r="OTW91" s="286"/>
      <c r="OTX91" s="286"/>
      <c r="OTY91" s="286"/>
      <c r="OTZ91" s="286"/>
      <c r="OUA91" s="163"/>
      <c r="OUB91" s="154"/>
      <c r="OUC91" s="287"/>
      <c r="OUD91" s="287"/>
      <c r="OUE91" s="285"/>
      <c r="OUF91" s="287"/>
      <c r="OUG91" s="287"/>
      <c r="OUH91" s="285"/>
      <c r="OUI91" s="287"/>
      <c r="OUJ91" s="287"/>
      <c r="OUK91" s="285"/>
      <c r="OUL91" s="287"/>
      <c r="OUM91" s="287"/>
      <c r="OUN91" s="285"/>
      <c r="OUO91" s="287"/>
      <c r="OUP91" s="287"/>
      <c r="OUQ91" s="285"/>
      <c r="OUR91" s="287"/>
      <c r="OUS91" s="287"/>
      <c r="OUT91" s="285"/>
      <c r="OUU91" s="287"/>
      <c r="OUV91" s="287"/>
      <c r="OUW91" s="285"/>
      <c r="OUX91" s="287"/>
      <c r="OUY91" s="287"/>
      <c r="OUZ91" s="285"/>
      <c r="OVA91" s="287"/>
      <c r="OVB91" s="287"/>
      <c r="OVC91" s="285"/>
      <c r="OVD91" s="287"/>
      <c r="OVE91" s="287"/>
      <c r="OVF91" s="285"/>
      <c r="OVG91" s="287"/>
      <c r="OVH91" s="287"/>
      <c r="OVI91" s="285"/>
      <c r="OVJ91" s="287"/>
      <c r="OVK91" s="287"/>
      <c r="OVL91" s="285"/>
      <c r="OVM91" s="287"/>
      <c r="OVN91" s="287"/>
      <c r="OVO91" s="285"/>
      <c r="OVP91" s="287"/>
      <c r="OVQ91" s="287"/>
      <c r="OVR91" s="285"/>
      <c r="OVS91" s="287"/>
      <c r="OVT91" s="287"/>
      <c r="OVU91" s="285"/>
      <c r="OVV91" s="287"/>
      <c r="OVW91" s="287"/>
      <c r="OVX91" s="285"/>
      <c r="OVY91" s="287"/>
      <c r="OVZ91" s="287"/>
      <c r="OWA91" s="285"/>
      <c r="OWB91" s="287"/>
      <c r="OWC91" s="287"/>
      <c r="OWD91" s="285"/>
      <c r="OWE91" s="287"/>
      <c r="OWF91" s="287"/>
      <c r="OWG91" s="285"/>
      <c r="OWH91" s="287"/>
      <c r="OWI91" s="287"/>
      <c r="OWJ91" s="285"/>
      <c r="OWK91" s="287"/>
      <c r="OWL91" s="287"/>
      <c r="OWM91" s="285"/>
      <c r="OWN91" s="286"/>
      <c r="OWO91" s="286"/>
      <c r="OWP91" s="286"/>
      <c r="OWQ91" s="287"/>
      <c r="OWR91" s="287"/>
      <c r="OWS91" s="285"/>
      <c r="OWT91" s="286"/>
      <c r="OWU91" s="286"/>
      <c r="OWV91" s="286"/>
      <c r="OWW91" s="287"/>
      <c r="OWX91" s="287"/>
      <c r="OWY91" s="285"/>
      <c r="OWZ91" s="287"/>
      <c r="OXA91" s="287"/>
      <c r="OXB91" s="285"/>
      <c r="OXC91" s="286"/>
      <c r="OXD91" s="286"/>
      <c r="OXE91" s="286"/>
      <c r="OXF91" s="286"/>
      <c r="OXG91" s="286"/>
      <c r="OXH91" s="286"/>
      <c r="OXI91" s="163"/>
      <c r="OXJ91" s="154"/>
      <c r="OXK91" s="287"/>
      <c r="OXL91" s="287"/>
      <c r="OXM91" s="285"/>
      <c r="OXN91" s="287"/>
      <c r="OXO91" s="287"/>
      <c r="OXP91" s="285"/>
      <c r="OXQ91" s="287"/>
      <c r="OXR91" s="287"/>
      <c r="OXS91" s="285"/>
      <c r="OXT91" s="287"/>
      <c r="OXU91" s="287"/>
      <c r="OXV91" s="285"/>
      <c r="OXW91" s="287"/>
      <c r="OXX91" s="287"/>
      <c r="OXY91" s="285"/>
      <c r="OXZ91" s="287"/>
      <c r="OYA91" s="287"/>
      <c r="OYB91" s="285"/>
      <c r="OYC91" s="287"/>
      <c r="OYD91" s="287"/>
      <c r="OYE91" s="285"/>
      <c r="OYF91" s="287"/>
      <c r="OYG91" s="287"/>
      <c r="OYH91" s="285"/>
      <c r="OYI91" s="287"/>
      <c r="OYJ91" s="287"/>
      <c r="OYK91" s="285"/>
      <c r="OYL91" s="287"/>
      <c r="OYM91" s="287"/>
      <c r="OYN91" s="285"/>
      <c r="OYO91" s="287"/>
      <c r="OYP91" s="287"/>
      <c r="OYQ91" s="285"/>
      <c r="OYR91" s="287"/>
      <c r="OYS91" s="287"/>
      <c r="OYT91" s="285"/>
      <c r="OYU91" s="287"/>
      <c r="OYV91" s="287"/>
      <c r="OYW91" s="285"/>
      <c r="OYX91" s="287"/>
      <c r="OYY91" s="287"/>
      <c r="OYZ91" s="285"/>
      <c r="OZA91" s="287"/>
      <c r="OZB91" s="287"/>
      <c r="OZC91" s="285"/>
      <c r="OZD91" s="287"/>
      <c r="OZE91" s="287"/>
      <c r="OZF91" s="285"/>
      <c r="OZG91" s="287"/>
      <c r="OZH91" s="287"/>
      <c r="OZI91" s="285"/>
      <c r="OZJ91" s="287"/>
      <c r="OZK91" s="287"/>
      <c r="OZL91" s="285"/>
      <c r="OZM91" s="287"/>
      <c r="OZN91" s="287"/>
      <c r="OZO91" s="285"/>
      <c r="OZP91" s="287"/>
      <c r="OZQ91" s="287"/>
      <c r="OZR91" s="285"/>
      <c r="OZS91" s="287"/>
      <c r="OZT91" s="287"/>
      <c r="OZU91" s="285"/>
      <c r="OZV91" s="286"/>
      <c r="OZW91" s="286"/>
      <c r="OZX91" s="286"/>
      <c r="OZY91" s="287"/>
      <c r="OZZ91" s="287"/>
      <c r="PAA91" s="285"/>
      <c r="PAB91" s="286"/>
      <c r="PAC91" s="286"/>
      <c r="PAD91" s="286"/>
      <c r="PAE91" s="287"/>
      <c r="PAF91" s="287"/>
      <c r="PAG91" s="285"/>
      <c r="PAH91" s="287"/>
      <c r="PAI91" s="287"/>
      <c r="PAJ91" s="285"/>
      <c r="PAK91" s="286"/>
      <c r="PAL91" s="286"/>
      <c r="PAM91" s="286"/>
      <c r="PAN91" s="286"/>
      <c r="PAO91" s="286"/>
      <c r="PAP91" s="286"/>
      <c r="PAQ91" s="163"/>
      <c r="PAR91" s="154"/>
      <c r="PAS91" s="287"/>
      <c r="PAT91" s="287"/>
      <c r="PAU91" s="285"/>
      <c r="PAV91" s="287"/>
      <c r="PAW91" s="287"/>
      <c r="PAX91" s="285"/>
      <c r="PAY91" s="287"/>
      <c r="PAZ91" s="287"/>
      <c r="PBA91" s="285"/>
      <c r="PBB91" s="287"/>
      <c r="PBC91" s="287"/>
      <c r="PBD91" s="285"/>
      <c r="PBE91" s="287"/>
      <c r="PBF91" s="287"/>
      <c r="PBG91" s="285"/>
      <c r="PBH91" s="287"/>
      <c r="PBI91" s="287"/>
      <c r="PBJ91" s="285"/>
      <c r="PBK91" s="287"/>
      <c r="PBL91" s="287"/>
      <c r="PBM91" s="285"/>
      <c r="PBN91" s="287"/>
      <c r="PBO91" s="287"/>
      <c r="PBP91" s="285"/>
      <c r="PBQ91" s="287"/>
      <c r="PBR91" s="287"/>
      <c r="PBS91" s="285"/>
      <c r="PBT91" s="287"/>
      <c r="PBU91" s="287"/>
      <c r="PBV91" s="285"/>
      <c r="PBW91" s="287"/>
      <c r="PBX91" s="287"/>
      <c r="PBY91" s="285"/>
      <c r="PBZ91" s="287"/>
      <c r="PCA91" s="287"/>
      <c r="PCB91" s="285"/>
      <c r="PCC91" s="287"/>
      <c r="PCD91" s="287"/>
      <c r="PCE91" s="285"/>
      <c r="PCF91" s="287"/>
      <c r="PCG91" s="287"/>
      <c r="PCH91" s="285"/>
      <c r="PCI91" s="287"/>
      <c r="PCJ91" s="287"/>
      <c r="PCK91" s="285"/>
      <c r="PCL91" s="287"/>
      <c r="PCM91" s="287"/>
      <c r="PCN91" s="285"/>
      <c r="PCO91" s="287"/>
      <c r="PCP91" s="287"/>
      <c r="PCQ91" s="285"/>
      <c r="PCR91" s="287"/>
      <c r="PCS91" s="287"/>
      <c r="PCT91" s="285"/>
      <c r="PCU91" s="287"/>
      <c r="PCV91" s="287"/>
      <c r="PCW91" s="285"/>
      <c r="PCX91" s="287"/>
      <c r="PCY91" s="287"/>
      <c r="PCZ91" s="285"/>
      <c r="PDA91" s="287"/>
      <c r="PDB91" s="287"/>
      <c r="PDC91" s="285"/>
      <c r="PDD91" s="286"/>
      <c r="PDE91" s="286"/>
      <c r="PDF91" s="286"/>
      <c r="PDG91" s="287"/>
      <c r="PDH91" s="287"/>
      <c r="PDI91" s="285"/>
      <c r="PDJ91" s="286"/>
      <c r="PDK91" s="286"/>
      <c r="PDL91" s="286"/>
      <c r="PDM91" s="287"/>
      <c r="PDN91" s="287"/>
      <c r="PDO91" s="285"/>
      <c r="PDP91" s="287"/>
      <c r="PDQ91" s="287"/>
      <c r="PDR91" s="285"/>
      <c r="PDS91" s="286"/>
      <c r="PDT91" s="286"/>
      <c r="PDU91" s="286"/>
      <c r="PDV91" s="286"/>
      <c r="PDW91" s="286"/>
      <c r="PDX91" s="286"/>
      <c r="PDY91" s="163"/>
      <c r="PDZ91" s="154"/>
      <c r="PEA91" s="287"/>
      <c r="PEB91" s="287"/>
      <c r="PEC91" s="285"/>
      <c r="PED91" s="287"/>
      <c r="PEE91" s="287"/>
      <c r="PEF91" s="285"/>
      <c r="PEG91" s="287"/>
      <c r="PEH91" s="287"/>
      <c r="PEI91" s="285"/>
      <c r="PEJ91" s="287"/>
      <c r="PEK91" s="287"/>
      <c r="PEL91" s="285"/>
      <c r="PEM91" s="287"/>
      <c r="PEN91" s="287"/>
      <c r="PEO91" s="285"/>
      <c r="PEP91" s="287"/>
      <c r="PEQ91" s="287"/>
      <c r="PER91" s="285"/>
      <c r="PES91" s="287"/>
      <c r="PET91" s="287"/>
      <c r="PEU91" s="285"/>
      <c r="PEV91" s="287"/>
      <c r="PEW91" s="287"/>
      <c r="PEX91" s="285"/>
      <c r="PEY91" s="287"/>
      <c r="PEZ91" s="287"/>
      <c r="PFA91" s="285"/>
      <c r="PFB91" s="287"/>
      <c r="PFC91" s="287"/>
      <c r="PFD91" s="285"/>
      <c r="PFE91" s="287"/>
      <c r="PFF91" s="287"/>
      <c r="PFG91" s="285"/>
      <c r="PFH91" s="287"/>
      <c r="PFI91" s="287"/>
      <c r="PFJ91" s="285"/>
      <c r="PFK91" s="287"/>
      <c r="PFL91" s="287"/>
      <c r="PFM91" s="285"/>
      <c r="PFN91" s="287"/>
      <c r="PFO91" s="287"/>
      <c r="PFP91" s="285"/>
      <c r="PFQ91" s="287"/>
      <c r="PFR91" s="287"/>
      <c r="PFS91" s="285"/>
      <c r="PFT91" s="287"/>
      <c r="PFU91" s="287"/>
      <c r="PFV91" s="285"/>
      <c r="PFW91" s="287"/>
      <c r="PFX91" s="287"/>
      <c r="PFY91" s="285"/>
      <c r="PFZ91" s="287"/>
      <c r="PGA91" s="287"/>
      <c r="PGB91" s="285"/>
      <c r="PGC91" s="287"/>
      <c r="PGD91" s="287"/>
      <c r="PGE91" s="285"/>
      <c r="PGF91" s="287"/>
      <c r="PGG91" s="287"/>
      <c r="PGH91" s="285"/>
      <c r="PGI91" s="287"/>
      <c r="PGJ91" s="287"/>
      <c r="PGK91" s="285"/>
      <c r="PGL91" s="286"/>
      <c r="PGM91" s="286"/>
      <c r="PGN91" s="286"/>
      <c r="PGO91" s="287"/>
      <c r="PGP91" s="287"/>
      <c r="PGQ91" s="285"/>
      <c r="PGR91" s="286"/>
      <c r="PGS91" s="286"/>
      <c r="PGT91" s="286"/>
      <c r="PGU91" s="287"/>
      <c r="PGV91" s="287"/>
      <c r="PGW91" s="285"/>
      <c r="PGX91" s="287"/>
      <c r="PGY91" s="287"/>
      <c r="PGZ91" s="285"/>
      <c r="PHA91" s="286"/>
      <c r="PHB91" s="286"/>
      <c r="PHC91" s="286"/>
      <c r="PHD91" s="286"/>
      <c r="PHE91" s="286"/>
      <c r="PHF91" s="286"/>
      <c r="PHG91" s="163"/>
      <c r="PHH91" s="154"/>
      <c r="PHI91" s="287"/>
      <c r="PHJ91" s="287"/>
      <c r="PHK91" s="285"/>
      <c r="PHL91" s="287"/>
      <c r="PHM91" s="287"/>
      <c r="PHN91" s="285"/>
      <c r="PHO91" s="287"/>
      <c r="PHP91" s="287"/>
      <c r="PHQ91" s="285"/>
      <c r="PHR91" s="287"/>
      <c r="PHS91" s="287"/>
      <c r="PHT91" s="285"/>
      <c r="PHU91" s="287"/>
      <c r="PHV91" s="287"/>
      <c r="PHW91" s="285"/>
      <c r="PHX91" s="287"/>
      <c r="PHY91" s="287"/>
      <c r="PHZ91" s="285"/>
      <c r="PIA91" s="287"/>
      <c r="PIB91" s="287"/>
      <c r="PIC91" s="285"/>
      <c r="PID91" s="287"/>
      <c r="PIE91" s="287"/>
      <c r="PIF91" s="285"/>
      <c r="PIG91" s="287"/>
      <c r="PIH91" s="287"/>
      <c r="PII91" s="285"/>
      <c r="PIJ91" s="287"/>
      <c r="PIK91" s="287"/>
      <c r="PIL91" s="285"/>
      <c r="PIM91" s="287"/>
      <c r="PIN91" s="287"/>
      <c r="PIO91" s="285"/>
      <c r="PIP91" s="287"/>
      <c r="PIQ91" s="287"/>
      <c r="PIR91" s="285"/>
      <c r="PIS91" s="287"/>
      <c r="PIT91" s="287"/>
      <c r="PIU91" s="285"/>
      <c r="PIV91" s="287"/>
      <c r="PIW91" s="287"/>
      <c r="PIX91" s="285"/>
      <c r="PIY91" s="287"/>
      <c r="PIZ91" s="287"/>
      <c r="PJA91" s="285"/>
      <c r="PJB91" s="287"/>
      <c r="PJC91" s="287"/>
      <c r="PJD91" s="285"/>
      <c r="PJE91" s="287"/>
      <c r="PJF91" s="287"/>
      <c r="PJG91" s="285"/>
      <c r="PJH91" s="287"/>
      <c r="PJI91" s="287"/>
      <c r="PJJ91" s="285"/>
      <c r="PJK91" s="287"/>
      <c r="PJL91" s="287"/>
      <c r="PJM91" s="285"/>
      <c r="PJN91" s="287"/>
      <c r="PJO91" s="287"/>
      <c r="PJP91" s="285"/>
      <c r="PJQ91" s="287"/>
      <c r="PJR91" s="287"/>
      <c r="PJS91" s="285"/>
      <c r="PJT91" s="286"/>
      <c r="PJU91" s="286"/>
      <c r="PJV91" s="286"/>
      <c r="PJW91" s="287"/>
      <c r="PJX91" s="287"/>
      <c r="PJY91" s="285"/>
      <c r="PJZ91" s="286"/>
      <c r="PKA91" s="286"/>
      <c r="PKB91" s="286"/>
      <c r="PKC91" s="287"/>
      <c r="PKD91" s="287"/>
      <c r="PKE91" s="285"/>
      <c r="PKF91" s="287"/>
      <c r="PKG91" s="287"/>
      <c r="PKH91" s="285"/>
      <c r="PKI91" s="286"/>
      <c r="PKJ91" s="286"/>
      <c r="PKK91" s="286"/>
      <c r="PKL91" s="286"/>
      <c r="PKM91" s="286"/>
      <c r="PKN91" s="286"/>
      <c r="PKO91" s="163"/>
      <c r="PKP91" s="154"/>
      <c r="PKQ91" s="287"/>
      <c r="PKR91" s="287"/>
      <c r="PKS91" s="285"/>
      <c r="PKT91" s="287"/>
      <c r="PKU91" s="287"/>
      <c r="PKV91" s="285"/>
      <c r="PKW91" s="287"/>
      <c r="PKX91" s="287"/>
      <c r="PKY91" s="285"/>
      <c r="PKZ91" s="287"/>
      <c r="PLA91" s="287"/>
      <c r="PLB91" s="285"/>
      <c r="PLC91" s="287"/>
      <c r="PLD91" s="287"/>
      <c r="PLE91" s="285"/>
      <c r="PLF91" s="287"/>
      <c r="PLG91" s="287"/>
      <c r="PLH91" s="285"/>
      <c r="PLI91" s="287"/>
      <c r="PLJ91" s="287"/>
      <c r="PLK91" s="285"/>
      <c r="PLL91" s="287"/>
      <c r="PLM91" s="287"/>
      <c r="PLN91" s="285"/>
      <c r="PLO91" s="287"/>
      <c r="PLP91" s="287"/>
      <c r="PLQ91" s="285"/>
      <c r="PLR91" s="287"/>
      <c r="PLS91" s="287"/>
      <c r="PLT91" s="285"/>
      <c r="PLU91" s="287"/>
      <c r="PLV91" s="287"/>
      <c r="PLW91" s="285"/>
      <c r="PLX91" s="287"/>
      <c r="PLY91" s="287"/>
      <c r="PLZ91" s="285"/>
      <c r="PMA91" s="287"/>
      <c r="PMB91" s="287"/>
      <c r="PMC91" s="285"/>
      <c r="PMD91" s="287"/>
      <c r="PME91" s="287"/>
      <c r="PMF91" s="285"/>
      <c r="PMG91" s="287"/>
      <c r="PMH91" s="287"/>
      <c r="PMI91" s="285"/>
      <c r="PMJ91" s="287"/>
      <c r="PMK91" s="287"/>
      <c r="PML91" s="285"/>
      <c r="PMM91" s="287"/>
      <c r="PMN91" s="287"/>
      <c r="PMO91" s="285"/>
      <c r="PMP91" s="287"/>
      <c r="PMQ91" s="287"/>
      <c r="PMR91" s="285"/>
      <c r="PMS91" s="287"/>
      <c r="PMT91" s="287"/>
      <c r="PMU91" s="285"/>
      <c r="PMV91" s="287"/>
      <c r="PMW91" s="287"/>
      <c r="PMX91" s="285"/>
      <c r="PMY91" s="287"/>
      <c r="PMZ91" s="287"/>
      <c r="PNA91" s="285"/>
      <c r="PNB91" s="286"/>
      <c r="PNC91" s="286"/>
      <c r="PND91" s="286"/>
      <c r="PNE91" s="287"/>
      <c r="PNF91" s="287"/>
      <c r="PNG91" s="285"/>
      <c r="PNH91" s="286"/>
      <c r="PNI91" s="286"/>
      <c r="PNJ91" s="286"/>
      <c r="PNK91" s="287"/>
      <c r="PNL91" s="287"/>
      <c r="PNM91" s="285"/>
      <c r="PNN91" s="287"/>
      <c r="PNO91" s="287"/>
      <c r="PNP91" s="285"/>
      <c r="PNQ91" s="286"/>
      <c r="PNR91" s="286"/>
      <c r="PNS91" s="286"/>
      <c r="PNT91" s="286"/>
      <c r="PNU91" s="286"/>
      <c r="PNV91" s="286"/>
      <c r="PNW91" s="163"/>
      <c r="PNX91" s="154"/>
      <c r="PNY91" s="287"/>
      <c r="PNZ91" s="287"/>
      <c r="POA91" s="285"/>
      <c r="POB91" s="287"/>
      <c r="POC91" s="287"/>
      <c r="POD91" s="285"/>
      <c r="POE91" s="287"/>
      <c r="POF91" s="287"/>
      <c r="POG91" s="285"/>
      <c r="POH91" s="287"/>
      <c r="POI91" s="287"/>
      <c r="POJ91" s="285"/>
      <c r="POK91" s="287"/>
      <c r="POL91" s="287"/>
      <c r="POM91" s="285"/>
      <c r="PON91" s="287"/>
      <c r="POO91" s="287"/>
      <c r="POP91" s="285"/>
      <c r="POQ91" s="287"/>
      <c r="POR91" s="287"/>
      <c r="POS91" s="285"/>
      <c r="POT91" s="287"/>
      <c r="POU91" s="287"/>
      <c r="POV91" s="285"/>
      <c r="POW91" s="287"/>
      <c r="POX91" s="287"/>
      <c r="POY91" s="285"/>
      <c r="POZ91" s="287"/>
      <c r="PPA91" s="287"/>
      <c r="PPB91" s="285"/>
      <c r="PPC91" s="287"/>
      <c r="PPD91" s="287"/>
      <c r="PPE91" s="285"/>
      <c r="PPF91" s="287"/>
      <c r="PPG91" s="287"/>
      <c r="PPH91" s="285"/>
      <c r="PPI91" s="287"/>
      <c r="PPJ91" s="287"/>
      <c r="PPK91" s="285"/>
      <c r="PPL91" s="287"/>
      <c r="PPM91" s="287"/>
      <c r="PPN91" s="285"/>
      <c r="PPO91" s="287"/>
      <c r="PPP91" s="287"/>
      <c r="PPQ91" s="285"/>
      <c r="PPR91" s="287"/>
      <c r="PPS91" s="287"/>
      <c r="PPT91" s="285"/>
      <c r="PPU91" s="287"/>
      <c r="PPV91" s="287"/>
      <c r="PPW91" s="285"/>
      <c r="PPX91" s="287"/>
      <c r="PPY91" s="287"/>
      <c r="PPZ91" s="285"/>
      <c r="PQA91" s="287"/>
      <c r="PQB91" s="287"/>
      <c r="PQC91" s="285"/>
      <c r="PQD91" s="287"/>
      <c r="PQE91" s="287"/>
      <c r="PQF91" s="285"/>
      <c r="PQG91" s="287"/>
      <c r="PQH91" s="287"/>
      <c r="PQI91" s="285"/>
      <c r="PQJ91" s="286"/>
      <c r="PQK91" s="286"/>
      <c r="PQL91" s="286"/>
      <c r="PQM91" s="287"/>
      <c r="PQN91" s="287"/>
      <c r="PQO91" s="285"/>
      <c r="PQP91" s="286"/>
      <c r="PQQ91" s="286"/>
      <c r="PQR91" s="286"/>
      <c r="PQS91" s="287"/>
      <c r="PQT91" s="287"/>
      <c r="PQU91" s="285"/>
      <c r="PQV91" s="287"/>
      <c r="PQW91" s="287"/>
      <c r="PQX91" s="285"/>
      <c r="PQY91" s="286"/>
      <c r="PQZ91" s="286"/>
      <c r="PRA91" s="286"/>
      <c r="PRB91" s="286"/>
      <c r="PRC91" s="286"/>
      <c r="PRD91" s="286"/>
      <c r="PRE91" s="163"/>
      <c r="PRF91" s="154"/>
      <c r="PRG91" s="287"/>
      <c r="PRH91" s="287"/>
      <c r="PRI91" s="285"/>
      <c r="PRJ91" s="287"/>
      <c r="PRK91" s="287"/>
      <c r="PRL91" s="285"/>
      <c r="PRM91" s="287"/>
      <c r="PRN91" s="287"/>
      <c r="PRO91" s="285"/>
      <c r="PRP91" s="287"/>
      <c r="PRQ91" s="287"/>
      <c r="PRR91" s="285"/>
      <c r="PRS91" s="287"/>
      <c r="PRT91" s="287"/>
      <c r="PRU91" s="285"/>
      <c r="PRV91" s="287"/>
      <c r="PRW91" s="287"/>
      <c r="PRX91" s="285"/>
      <c r="PRY91" s="287"/>
      <c r="PRZ91" s="287"/>
      <c r="PSA91" s="285"/>
      <c r="PSB91" s="287"/>
      <c r="PSC91" s="287"/>
      <c r="PSD91" s="285"/>
      <c r="PSE91" s="287"/>
      <c r="PSF91" s="287"/>
      <c r="PSG91" s="285"/>
      <c r="PSH91" s="287"/>
      <c r="PSI91" s="287"/>
      <c r="PSJ91" s="285"/>
      <c r="PSK91" s="287"/>
      <c r="PSL91" s="287"/>
      <c r="PSM91" s="285"/>
      <c r="PSN91" s="287"/>
      <c r="PSO91" s="287"/>
      <c r="PSP91" s="285"/>
      <c r="PSQ91" s="287"/>
      <c r="PSR91" s="287"/>
      <c r="PSS91" s="285"/>
      <c r="PST91" s="287"/>
      <c r="PSU91" s="287"/>
      <c r="PSV91" s="285"/>
      <c r="PSW91" s="287"/>
      <c r="PSX91" s="287"/>
      <c r="PSY91" s="285"/>
      <c r="PSZ91" s="287"/>
      <c r="PTA91" s="287"/>
      <c r="PTB91" s="285"/>
      <c r="PTC91" s="287"/>
      <c r="PTD91" s="287"/>
      <c r="PTE91" s="285"/>
      <c r="PTF91" s="287"/>
      <c r="PTG91" s="287"/>
      <c r="PTH91" s="285"/>
      <c r="PTI91" s="287"/>
      <c r="PTJ91" s="287"/>
      <c r="PTK91" s="285"/>
      <c r="PTL91" s="287"/>
      <c r="PTM91" s="287"/>
      <c r="PTN91" s="285"/>
      <c r="PTO91" s="287"/>
      <c r="PTP91" s="287"/>
      <c r="PTQ91" s="285"/>
      <c r="PTR91" s="286"/>
      <c r="PTS91" s="286"/>
      <c r="PTT91" s="286"/>
      <c r="PTU91" s="287"/>
      <c r="PTV91" s="287"/>
      <c r="PTW91" s="285"/>
      <c r="PTX91" s="286"/>
      <c r="PTY91" s="286"/>
      <c r="PTZ91" s="286"/>
      <c r="PUA91" s="287"/>
      <c r="PUB91" s="287"/>
      <c r="PUC91" s="285"/>
      <c r="PUD91" s="287"/>
      <c r="PUE91" s="287"/>
      <c r="PUF91" s="285"/>
      <c r="PUG91" s="286"/>
      <c r="PUH91" s="286"/>
      <c r="PUI91" s="286"/>
      <c r="PUJ91" s="286"/>
      <c r="PUK91" s="286"/>
      <c r="PUL91" s="286"/>
      <c r="PUM91" s="163"/>
      <c r="PUN91" s="154"/>
      <c r="PUO91" s="287"/>
      <c r="PUP91" s="287"/>
      <c r="PUQ91" s="285"/>
      <c r="PUR91" s="287"/>
      <c r="PUS91" s="287"/>
      <c r="PUT91" s="285"/>
      <c r="PUU91" s="287"/>
      <c r="PUV91" s="287"/>
      <c r="PUW91" s="285"/>
      <c r="PUX91" s="287"/>
      <c r="PUY91" s="287"/>
      <c r="PUZ91" s="285"/>
      <c r="PVA91" s="287"/>
      <c r="PVB91" s="287"/>
      <c r="PVC91" s="285"/>
      <c r="PVD91" s="287"/>
      <c r="PVE91" s="287"/>
      <c r="PVF91" s="285"/>
      <c r="PVG91" s="287"/>
      <c r="PVH91" s="287"/>
      <c r="PVI91" s="285"/>
      <c r="PVJ91" s="287"/>
      <c r="PVK91" s="287"/>
      <c r="PVL91" s="285"/>
      <c r="PVM91" s="287"/>
      <c r="PVN91" s="287"/>
      <c r="PVO91" s="285"/>
      <c r="PVP91" s="287"/>
      <c r="PVQ91" s="287"/>
      <c r="PVR91" s="285"/>
      <c r="PVS91" s="287"/>
      <c r="PVT91" s="287"/>
      <c r="PVU91" s="285"/>
      <c r="PVV91" s="287"/>
      <c r="PVW91" s="287"/>
      <c r="PVX91" s="285"/>
      <c r="PVY91" s="287"/>
      <c r="PVZ91" s="287"/>
      <c r="PWA91" s="285"/>
      <c r="PWB91" s="287"/>
      <c r="PWC91" s="287"/>
      <c r="PWD91" s="285"/>
      <c r="PWE91" s="287"/>
      <c r="PWF91" s="287"/>
      <c r="PWG91" s="285"/>
      <c r="PWH91" s="287"/>
      <c r="PWI91" s="287"/>
      <c r="PWJ91" s="285"/>
      <c r="PWK91" s="287"/>
      <c r="PWL91" s="287"/>
      <c r="PWM91" s="285"/>
      <c r="PWN91" s="287"/>
      <c r="PWO91" s="287"/>
      <c r="PWP91" s="285"/>
      <c r="PWQ91" s="287"/>
      <c r="PWR91" s="287"/>
      <c r="PWS91" s="285"/>
      <c r="PWT91" s="287"/>
      <c r="PWU91" s="287"/>
      <c r="PWV91" s="285"/>
      <c r="PWW91" s="287"/>
      <c r="PWX91" s="287"/>
      <c r="PWY91" s="285"/>
      <c r="PWZ91" s="286"/>
      <c r="PXA91" s="286"/>
      <c r="PXB91" s="286"/>
      <c r="PXC91" s="287"/>
      <c r="PXD91" s="287"/>
      <c r="PXE91" s="285"/>
      <c r="PXF91" s="286"/>
      <c r="PXG91" s="286"/>
      <c r="PXH91" s="286"/>
      <c r="PXI91" s="287"/>
      <c r="PXJ91" s="287"/>
      <c r="PXK91" s="285"/>
      <c r="PXL91" s="287"/>
      <c r="PXM91" s="287"/>
      <c r="PXN91" s="285"/>
      <c r="PXO91" s="286"/>
      <c r="PXP91" s="286"/>
      <c r="PXQ91" s="286"/>
      <c r="PXR91" s="286"/>
      <c r="PXS91" s="286"/>
      <c r="PXT91" s="286"/>
      <c r="PXU91" s="163"/>
      <c r="PXV91" s="154"/>
      <c r="PXW91" s="287"/>
      <c r="PXX91" s="287"/>
      <c r="PXY91" s="285"/>
      <c r="PXZ91" s="287"/>
      <c r="PYA91" s="287"/>
      <c r="PYB91" s="285"/>
      <c r="PYC91" s="287"/>
      <c r="PYD91" s="287"/>
      <c r="PYE91" s="285"/>
      <c r="PYF91" s="287"/>
      <c r="PYG91" s="287"/>
      <c r="PYH91" s="285"/>
      <c r="PYI91" s="287"/>
      <c r="PYJ91" s="287"/>
      <c r="PYK91" s="285"/>
      <c r="PYL91" s="287"/>
      <c r="PYM91" s="287"/>
      <c r="PYN91" s="285"/>
      <c r="PYO91" s="287"/>
      <c r="PYP91" s="287"/>
      <c r="PYQ91" s="285"/>
      <c r="PYR91" s="287"/>
      <c r="PYS91" s="287"/>
      <c r="PYT91" s="285"/>
      <c r="PYU91" s="287"/>
      <c r="PYV91" s="287"/>
      <c r="PYW91" s="285"/>
      <c r="PYX91" s="287"/>
      <c r="PYY91" s="287"/>
      <c r="PYZ91" s="285"/>
      <c r="PZA91" s="287"/>
      <c r="PZB91" s="287"/>
      <c r="PZC91" s="285"/>
      <c r="PZD91" s="287"/>
      <c r="PZE91" s="287"/>
      <c r="PZF91" s="285"/>
      <c r="PZG91" s="287"/>
      <c r="PZH91" s="287"/>
      <c r="PZI91" s="285"/>
      <c r="PZJ91" s="287"/>
      <c r="PZK91" s="287"/>
      <c r="PZL91" s="285"/>
      <c r="PZM91" s="287"/>
      <c r="PZN91" s="287"/>
      <c r="PZO91" s="285"/>
      <c r="PZP91" s="287"/>
      <c r="PZQ91" s="287"/>
      <c r="PZR91" s="285"/>
      <c r="PZS91" s="287"/>
      <c r="PZT91" s="287"/>
      <c r="PZU91" s="285"/>
      <c r="PZV91" s="287"/>
      <c r="PZW91" s="287"/>
      <c r="PZX91" s="285"/>
      <c r="PZY91" s="287"/>
      <c r="PZZ91" s="287"/>
      <c r="QAA91" s="285"/>
      <c r="QAB91" s="287"/>
      <c r="QAC91" s="287"/>
      <c r="QAD91" s="285"/>
      <c r="QAE91" s="287"/>
      <c r="QAF91" s="287"/>
      <c r="QAG91" s="285"/>
      <c r="QAH91" s="286"/>
      <c r="QAI91" s="286"/>
      <c r="QAJ91" s="286"/>
      <c r="QAK91" s="287"/>
      <c r="QAL91" s="287"/>
      <c r="QAM91" s="285"/>
      <c r="QAN91" s="286"/>
      <c r="QAO91" s="286"/>
      <c r="QAP91" s="286"/>
      <c r="QAQ91" s="287"/>
      <c r="QAR91" s="287"/>
      <c r="QAS91" s="285"/>
      <c r="QAT91" s="287"/>
      <c r="QAU91" s="287"/>
      <c r="QAV91" s="285"/>
      <c r="QAW91" s="286"/>
      <c r="QAX91" s="286"/>
      <c r="QAY91" s="286"/>
      <c r="QAZ91" s="286"/>
      <c r="QBA91" s="286"/>
      <c r="QBB91" s="286"/>
      <c r="QBC91" s="163"/>
      <c r="QBD91" s="154"/>
      <c r="QBE91" s="287"/>
      <c r="QBF91" s="287"/>
      <c r="QBG91" s="285"/>
      <c r="QBH91" s="287"/>
      <c r="QBI91" s="287"/>
      <c r="QBJ91" s="285"/>
      <c r="QBK91" s="287"/>
      <c r="QBL91" s="287"/>
      <c r="QBM91" s="285"/>
      <c r="QBN91" s="287"/>
      <c r="QBO91" s="287"/>
      <c r="QBP91" s="285"/>
      <c r="QBQ91" s="287"/>
      <c r="QBR91" s="287"/>
      <c r="QBS91" s="285"/>
      <c r="QBT91" s="287"/>
      <c r="QBU91" s="287"/>
      <c r="QBV91" s="285"/>
      <c r="QBW91" s="287"/>
      <c r="QBX91" s="287"/>
      <c r="QBY91" s="285"/>
      <c r="QBZ91" s="287"/>
      <c r="QCA91" s="287"/>
      <c r="QCB91" s="285"/>
      <c r="QCC91" s="287"/>
      <c r="QCD91" s="287"/>
      <c r="QCE91" s="285"/>
      <c r="QCF91" s="287"/>
      <c r="QCG91" s="287"/>
      <c r="QCH91" s="285"/>
      <c r="QCI91" s="287"/>
      <c r="QCJ91" s="287"/>
      <c r="QCK91" s="285"/>
      <c r="QCL91" s="287"/>
      <c r="QCM91" s="287"/>
      <c r="QCN91" s="285"/>
      <c r="QCO91" s="287"/>
      <c r="QCP91" s="287"/>
      <c r="QCQ91" s="285"/>
      <c r="QCR91" s="287"/>
      <c r="QCS91" s="287"/>
      <c r="QCT91" s="285"/>
      <c r="QCU91" s="287"/>
      <c r="QCV91" s="287"/>
      <c r="QCW91" s="285"/>
      <c r="QCX91" s="287"/>
      <c r="QCY91" s="287"/>
      <c r="QCZ91" s="285"/>
      <c r="QDA91" s="287"/>
      <c r="QDB91" s="287"/>
      <c r="QDC91" s="285"/>
      <c r="QDD91" s="287"/>
      <c r="QDE91" s="287"/>
      <c r="QDF91" s="285"/>
      <c r="QDG91" s="287"/>
      <c r="QDH91" s="287"/>
      <c r="QDI91" s="285"/>
      <c r="QDJ91" s="287"/>
      <c r="QDK91" s="287"/>
      <c r="QDL91" s="285"/>
      <c r="QDM91" s="287"/>
      <c r="QDN91" s="287"/>
      <c r="QDO91" s="285"/>
      <c r="QDP91" s="286"/>
      <c r="QDQ91" s="286"/>
      <c r="QDR91" s="286"/>
      <c r="QDS91" s="287"/>
      <c r="QDT91" s="287"/>
      <c r="QDU91" s="285"/>
      <c r="QDV91" s="286"/>
      <c r="QDW91" s="286"/>
      <c r="QDX91" s="286"/>
      <c r="QDY91" s="287"/>
      <c r="QDZ91" s="287"/>
      <c r="QEA91" s="285"/>
      <c r="QEB91" s="287"/>
      <c r="QEC91" s="287"/>
      <c r="QED91" s="285"/>
      <c r="QEE91" s="286"/>
      <c r="QEF91" s="286"/>
      <c r="QEG91" s="286"/>
      <c r="QEH91" s="286"/>
      <c r="QEI91" s="286"/>
      <c r="QEJ91" s="286"/>
      <c r="QEK91" s="163"/>
      <c r="QEL91" s="154"/>
      <c r="QEM91" s="287"/>
      <c r="QEN91" s="287"/>
      <c r="QEO91" s="285"/>
      <c r="QEP91" s="287"/>
      <c r="QEQ91" s="287"/>
      <c r="QER91" s="285"/>
      <c r="QES91" s="287"/>
      <c r="QET91" s="287"/>
      <c r="QEU91" s="285"/>
      <c r="QEV91" s="287"/>
      <c r="QEW91" s="287"/>
      <c r="QEX91" s="285"/>
      <c r="QEY91" s="287"/>
      <c r="QEZ91" s="287"/>
      <c r="QFA91" s="285"/>
      <c r="QFB91" s="287"/>
      <c r="QFC91" s="287"/>
      <c r="QFD91" s="285"/>
      <c r="QFE91" s="287"/>
      <c r="QFF91" s="287"/>
      <c r="QFG91" s="285"/>
      <c r="QFH91" s="287"/>
      <c r="QFI91" s="287"/>
      <c r="QFJ91" s="285"/>
      <c r="QFK91" s="287"/>
      <c r="QFL91" s="287"/>
      <c r="QFM91" s="285"/>
      <c r="QFN91" s="287"/>
      <c r="QFO91" s="287"/>
      <c r="QFP91" s="285"/>
      <c r="QFQ91" s="287"/>
      <c r="QFR91" s="287"/>
      <c r="QFS91" s="285"/>
      <c r="QFT91" s="287"/>
      <c r="QFU91" s="287"/>
      <c r="QFV91" s="285"/>
      <c r="QFW91" s="287"/>
      <c r="QFX91" s="287"/>
      <c r="QFY91" s="285"/>
      <c r="QFZ91" s="287"/>
      <c r="QGA91" s="287"/>
      <c r="QGB91" s="285"/>
      <c r="QGC91" s="287"/>
      <c r="QGD91" s="287"/>
      <c r="QGE91" s="285"/>
      <c r="QGF91" s="287"/>
      <c r="QGG91" s="287"/>
      <c r="QGH91" s="285"/>
      <c r="QGI91" s="287"/>
      <c r="QGJ91" s="287"/>
      <c r="QGK91" s="285"/>
      <c r="QGL91" s="287"/>
      <c r="QGM91" s="287"/>
      <c r="QGN91" s="285"/>
      <c r="QGO91" s="287"/>
      <c r="QGP91" s="287"/>
      <c r="QGQ91" s="285"/>
      <c r="QGR91" s="287"/>
      <c r="QGS91" s="287"/>
      <c r="QGT91" s="285"/>
      <c r="QGU91" s="287"/>
      <c r="QGV91" s="287"/>
      <c r="QGW91" s="285"/>
      <c r="QGX91" s="286"/>
      <c r="QGY91" s="286"/>
      <c r="QGZ91" s="286"/>
      <c r="QHA91" s="287"/>
      <c r="QHB91" s="287"/>
      <c r="QHC91" s="285"/>
      <c r="QHD91" s="286"/>
      <c r="QHE91" s="286"/>
      <c r="QHF91" s="286"/>
      <c r="QHG91" s="287"/>
      <c r="QHH91" s="287"/>
      <c r="QHI91" s="285"/>
      <c r="QHJ91" s="287"/>
      <c r="QHK91" s="287"/>
      <c r="QHL91" s="285"/>
      <c r="QHM91" s="286"/>
      <c r="QHN91" s="286"/>
      <c r="QHO91" s="286"/>
      <c r="QHP91" s="286"/>
      <c r="QHQ91" s="286"/>
      <c r="QHR91" s="286"/>
      <c r="QHS91" s="163"/>
      <c r="QHT91" s="154"/>
      <c r="QHU91" s="287"/>
      <c r="QHV91" s="287"/>
      <c r="QHW91" s="285"/>
      <c r="QHX91" s="287"/>
      <c r="QHY91" s="287"/>
      <c r="QHZ91" s="285"/>
      <c r="QIA91" s="287"/>
      <c r="QIB91" s="287"/>
      <c r="QIC91" s="285"/>
      <c r="QID91" s="287"/>
      <c r="QIE91" s="287"/>
      <c r="QIF91" s="285"/>
      <c r="QIG91" s="287"/>
      <c r="QIH91" s="287"/>
      <c r="QII91" s="285"/>
      <c r="QIJ91" s="287"/>
      <c r="QIK91" s="287"/>
      <c r="QIL91" s="285"/>
      <c r="QIM91" s="287"/>
      <c r="QIN91" s="287"/>
      <c r="QIO91" s="285"/>
      <c r="QIP91" s="287"/>
      <c r="QIQ91" s="287"/>
      <c r="QIR91" s="285"/>
      <c r="QIS91" s="287"/>
      <c r="QIT91" s="287"/>
      <c r="QIU91" s="285"/>
      <c r="QIV91" s="287"/>
      <c r="QIW91" s="287"/>
      <c r="QIX91" s="285"/>
      <c r="QIY91" s="287"/>
      <c r="QIZ91" s="287"/>
      <c r="QJA91" s="285"/>
      <c r="QJB91" s="287"/>
      <c r="QJC91" s="287"/>
      <c r="QJD91" s="285"/>
      <c r="QJE91" s="287"/>
      <c r="QJF91" s="287"/>
      <c r="QJG91" s="285"/>
      <c r="QJH91" s="287"/>
      <c r="QJI91" s="287"/>
      <c r="QJJ91" s="285"/>
      <c r="QJK91" s="287"/>
      <c r="QJL91" s="287"/>
      <c r="QJM91" s="285"/>
      <c r="QJN91" s="287"/>
      <c r="QJO91" s="287"/>
      <c r="QJP91" s="285"/>
      <c r="QJQ91" s="287"/>
      <c r="QJR91" s="287"/>
      <c r="QJS91" s="285"/>
      <c r="QJT91" s="287"/>
      <c r="QJU91" s="287"/>
      <c r="QJV91" s="285"/>
      <c r="QJW91" s="287"/>
      <c r="QJX91" s="287"/>
      <c r="QJY91" s="285"/>
      <c r="QJZ91" s="287"/>
      <c r="QKA91" s="287"/>
      <c r="QKB91" s="285"/>
      <c r="QKC91" s="287"/>
      <c r="QKD91" s="287"/>
      <c r="QKE91" s="285"/>
      <c r="QKF91" s="286"/>
      <c r="QKG91" s="286"/>
      <c r="QKH91" s="286"/>
      <c r="QKI91" s="287"/>
      <c r="QKJ91" s="287"/>
      <c r="QKK91" s="285"/>
      <c r="QKL91" s="286"/>
      <c r="QKM91" s="286"/>
      <c r="QKN91" s="286"/>
      <c r="QKO91" s="287"/>
      <c r="QKP91" s="287"/>
      <c r="QKQ91" s="285"/>
      <c r="QKR91" s="287"/>
      <c r="QKS91" s="287"/>
      <c r="QKT91" s="285"/>
      <c r="QKU91" s="286"/>
      <c r="QKV91" s="286"/>
      <c r="QKW91" s="286"/>
      <c r="QKX91" s="286"/>
      <c r="QKY91" s="286"/>
      <c r="QKZ91" s="286"/>
      <c r="QLA91" s="163"/>
      <c r="QLB91" s="154"/>
      <c r="QLC91" s="287"/>
      <c r="QLD91" s="287"/>
      <c r="QLE91" s="285"/>
      <c r="QLF91" s="287"/>
      <c r="QLG91" s="287"/>
      <c r="QLH91" s="285"/>
      <c r="QLI91" s="287"/>
      <c r="QLJ91" s="287"/>
      <c r="QLK91" s="285"/>
      <c r="QLL91" s="287"/>
      <c r="QLM91" s="287"/>
      <c r="QLN91" s="285"/>
      <c r="QLO91" s="287"/>
      <c r="QLP91" s="287"/>
      <c r="QLQ91" s="285"/>
      <c r="QLR91" s="287"/>
      <c r="QLS91" s="287"/>
      <c r="QLT91" s="285"/>
      <c r="QLU91" s="287"/>
      <c r="QLV91" s="287"/>
      <c r="QLW91" s="285"/>
      <c r="QLX91" s="287"/>
      <c r="QLY91" s="287"/>
      <c r="QLZ91" s="285"/>
      <c r="QMA91" s="287"/>
      <c r="QMB91" s="287"/>
      <c r="QMC91" s="285"/>
      <c r="QMD91" s="287"/>
      <c r="QME91" s="287"/>
      <c r="QMF91" s="285"/>
      <c r="QMG91" s="287"/>
      <c r="QMH91" s="287"/>
      <c r="QMI91" s="285"/>
      <c r="QMJ91" s="287"/>
      <c r="QMK91" s="287"/>
      <c r="QML91" s="285"/>
      <c r="QMM91" s="287"/>
      <c r="QMN91" s="287"/>
      <c r="QMO91" s="285"/>
      <c r="QMP91" s="287"/>
      <c r="QMQ91" s="287"/>
      <c r="QMR91" s="285"/>
      <c r="QMS91" s="287"/>
      <c r="QMT91" s="287"/>
      <c r="QMU91" s="285"/>
      <c r="QMV91" s="287"/>
      <c r="QMW91" s="287"/>
      <c r="QMX91" s="285"/>
      <c r="QMY91" s="287"/>
      <c r="QMZ91" s="287"/>
      <c r="QNA91" s="285"/>
      <c r="QNB91" s="287"/>
      <c r="QNC91" s="287"/>
      <c r="QND91" s="285"/>
      <c r="QNE91" s="287"/>
      <c r="QNF91" s="287"/>
      <c r="QNG91" s="285"/>
      <c r="QNH91" s="287"/>
      <c r="QNI91" s="287"/>
      <c r="QNJ91" s="285"/>
      <c r="QNK91" s="287"/>
      <c r="QNL91" s="287"/>
      <c r="QNM91" s="285"/>
      <c r="QNN91" s="286"/>
      <c r="QNO91" s="286"/>
      <c r="QNP91" s="286"/>
      <c r="QNQ91" s="287"/>
      <c r="QNR91" s="287"/>
      <c r="QNS91" s="285"/>
      <c r="QNT91" s="286"/>
      <c r="QNU91" s="286"/>
      <c r="QNV91" s="286"/>
      <c r="QNW91" s="287"/>
      <c r="QNX91" s="287"/>
      <c r="QNY91" s="285"/>
      <c r="QNZ91" s="287"/>
      <c r="QOA91" s="287"/>
      <c r="QOB91" s="285"/>
      <c r="QOC91" s="286"/>
      <c r="QOD91" s="286"/>
      <c r="QOE91" s="286"/>
      <c r="QOF91" s="286"/>
      <c r="QOG91" s="286"/>
      <c r="QOH91" s="286"/>
      <c r="QOI91" s="163"/>
      <c r="QOJ91" s="154"/>
      <c r="QOK91" s="287"/>
      <c r="QOL91" s="287"/>
      <c r="QOM91" s="285"/>
      <c r="QON91" s="287"/>
      <c r="QOO91" s="287"/>
      <c r="QOP91" s="285"/>
      <c r="QOQ91" s="287"/>
      <c r="QOR91" s="287"/>
      <c r="QOS91" s="285"/>
      <c r="QOT91" s="287"/>
      <c r="QOU91" s="287"/>
      <c r="QOV91" s="285"/>
      <c r="QOW91" s="287"/>
      <c r="QOX91" s="287"/>
      <c r="QOY91" s="285"/>
      <c r="QOZ91" s="287"/>
      <c r="QPA91" s="287"/>
      <c r="QPB91" s="285"/>
      <c r="QPC91" s="287"/>
      <c r="QPD91" s="287"/>
      <c r="QPE91" s="285"/>
      <c r="QPF91" s="287"/>
      <c r="QPG91" s="287"/>
      <c r="QPH91" s="285"/>
      <c r="QPI91" s="287"/>
      <c r="QPJ91" s="287"/>
      <c r="QPK91" s="285"/>
      <c r="QPL91" s="287"/>
      <c r="QPM91" s="287"/>
      <c r="QPN91" s="285"/>
      <c r="QPO91" s="287"/>
      <c r="QPP91" s="287"/>
      <c r="QPQ91" s="285"/>
      <c r="QPR91" s="287"/>
      <c r="QPS91" s="287"/>
      <c r="QPT91" s="285"/>
      <c r="QPU91" s="287"/>
      <c r="QPV91" s="287"/>
      <c r="QPW91" s="285"/>
      <c r="QPX91" s="287"/>
      <c r="QPY91" s="287"/>
      <c r="QPZ91" s="285"/>
      <c r="QQA91" s="287"/>
      <c r="QQB91" s="287"/>
      <c r="QQC91" s="285"/>
      <c r="QQD91" s="287"/>
      <c r="QQE91" s="287"/>
      <c r="QQF91" s="285"/>
      <c r="QQG91" s="287"/>
      <c r="QQH91" s="287"/>
      <c r="QQI91" s="285"/>
      <c r="QQJ91" s="287"/>
      <c r="QQK91" s="287"/>
      <c r="QQL91" s="285"/>
      <c r="QQM91" s="287"/>
      <c r="QQN91" s="287"/>
      <c r="QQO91" s="285"/>
      <c r="QQP91" s="287"/>
      <c r="QQQ91" s="287"/>
      <c r="QQR91" s="285"/>
      <c r="QQS91" s="287"/>
      <c r="QQT91" s="287"/>
      <c r="QQU91" s="285"/>
      <c r="QQV91" s="286"/>
      <c r="QQW91" s="286"/>
      <c r="QQX91" s="286"/>
      <c r="QQY91" s="287"/>
      <c r="QQZ91" s="287"/>
      <c r="QRA91" s="285"/>
      <c r="QRB91" s="286"/>
      <c r="QRC91" s="286"/>
      <c r="QRD91" s="286"/>
      <c r="QRE91" s="287"/>
      <c r="QRF91" s="287"/>
      <c r="QRG91" s="285"/>
      <c r="QRH91" s="287"/>
      <c r="QRI91" s="287"/>
      <c r="QRJ91" s="285"/>
      <c r="QRK91" s="286"/>
      <c r="QRL91" s="286"/>
      <c r="QRM91" s="286"/>
      <c r="QRN91" s="286"/>
      <c r="QRO91" s="286"/>
      <c r="QRP91" s="286"/>
      <c r="QRQ91" s="163"/>
      <c r="QRR91" s="154"/>
      <c r="QRS91" s="287"/>
      <c r="QRT91" s="287"/>
      <c r="QRU91" s="285"/>
      <c r="QRV91" s="287"/>
      <c r="QRW91" s="287"/>
      <c r="QRX91" s="285"/>
      <c r="QRY91" s="287"/>
      <c r="QRZ91" s="287"/>
      <c r="QSA91" s="285"/>
      <c r="QSB91" s="287"/>
      <c r="QSC91" s="287"/>
      <c r="QSD91" s="285"/>
      <c r="QSE91" s="287"/>
      <c r="QSF91" s="287"/>
      <c r="QSG91" s="285"/>
      <c r="QSH91" s="287"/>
      <c r="QSI91" s="287"/>
      <c r="QSJ91" s="285"/>
      <c r="QSK91" s="287"/>
      <c r="QSL91" s="287"/>
      <c r="QSM91" s="285"/>
      <c r="QSN91" s="287"/>
      <c r="QSO91" s="287"/>
      <c r="QSP91" s="285"/>
      <c r="QSQ91" s="287"/>
      <c r="QSR91" s="287"/>
      <c r="QSS91" s="285"/>
      <c r="QST91" s="287"/>
      <c r="QSU91" s="287"/>
      <c r="QSV91" s="285"/>
      <c r="QSW91" s="287"/>
      <c r="QSX91" s="287"/>
      <c r="QSY91" s="285"/>
      <c r="QSZ91" s="287"/>
      <c r="QTA91" s="287"/>
      <c r="QTB91" s="285"/>
      <c r="QTC91" s="287"/>
      <c r="QTD91" s="287"/>
      <c r="QTE91" s="285"/>
      <c r="QTF91" s="287"/>
      <c r="QTG91" s="287"/>
      <c r="QTH91" s="285"/>
      <c r="QTI91" s="287"/>
      <c r="QTJ91" s="287"/>
      <c r="QTK91" s="285"/>
      <c r="QTL91" s="287"/>
      <c r="QTM91" s="287"/>
      <c r="QTN91" s="285"/>
      <c r="QTO91" s="287"/>
      <c r="QTP91" s="287"/>
      <c r="QTQ91" s="285"/>
      <c r="QTR91" s="287"/>
      <c r="QTS91" s="287"/>
      <c r="QTT91" s="285"/>
      <c r="QTU91" s="287"/>
      <c r="QTV91" s="287"/>
      <c r="QTW91" s="285"/>
      <c r="QTX91" s="287"/>
      <c r="QTY91" s="287"/>
      <c r="QTZ91" s="285"/>
      <c r="QUA91" s="287"/>
      <c r="QUB91" s="287"/>
      <c r="QUC91" s="285"/>
      <c r="QUD91" s="286"/>
      <c r="QUE91" s="286"/>
      <c r="QUF91" s="286"/>
      <c r="QUG91" s="287"/>
      <c r="QUH91" s="287"/>
      <c r="QUI91" s="285"/>
      <c r="QUJ91" s="286"/>
      <c r="QUK91" s="286"/>
      <c r="QUL91" s="286"/>
      <c r="QUM91" s="287"/>
      <c r="QUN91" s="287"/>
      <c r="QUO91" s="285"/>
      <c r="QUP91" s="287"/>
      <c r="QUQ91" s="287"/>
      <c r="QUR91" s="285"/>
      <c r="QUS91" s="286"/>
      <c r="QUT91" s="286"/>
      <c r="QUU91" s="286"/>
      <c r="QUV91" s="286"/>
      <c r="QUW91" s="286"/>
      <c r="QUX91" s="286"/>
      <c r="QUY91" s="163"/>
      <c r="QUZ91" s="154"/>
      <c r="QVA91" s="287"/>
      <c r="QVB91" s="287"/>
      <c r="QVC91" s="285"/>
      <c r="QVD91" s="287"/>
      <c r="QVE91" s="287"/>
      <c r="QVF91" s="285"/>
      <c r="QVG91" s="287"/>
      <c r="QVH91" s="287"/>
      <c r="QVI91" s="285"/>
      <c r="QVJ91" s="287"/>
      <c r="QVK91" s="287"/>
      <c r="QVL91" s="285"/>
      <c r="QVM91" s="287"/>
      <c r="QVN91" s="287"/>
      <c r="QVO91" s="285"/>
      <c r="QVP91" s="287"/>
      <c r="QVQ91" s="287"/>
      <c r="QVR91" s="285"/>
      <c r="QVS91" s="287"/>
      <c r="QVT91" s="287"/>
      <c r="QVU91" s="285"/>
      <c r="QVV91" s="287"/>
      <c r="QVW91" s="287"/>
      <c r="QVX91" s="285"/>
      <c r="QVY91" s="287"/>
      <c r="QVZ91" s="287"/>
      <c r="QWA91" s="285"/>
      <c r="QWB91" s="287"/>
      <c r="QWC91" s="287"/>
      <c r="QWD91" s="285"/>
      <c r="QWE91" s="287"/>
      <c r="QWF91" s="287"/>
      <c r="QWG91" s="285"/>
      <c r="QWH91" s="287"/>
      <c r="QWI91" s="287"/>
      <c r="QWJ91" s="285"/>
      <c r="QWK91" s="287"/>
      <c r="QWL91" s="287"/>
      <c r="QWM91" s="285"/>
      <c r="QWN91" s="287"/>
      <c r="QWO91" s="287"/>
      <c r="QWP91" s="285"/>
      <c r="QWQ91" s="287"/>
      <c r="QWR91" s="287"/>
      <c r="QWS91" s="285"/>
      <c r="QWT91" s="287"/>
      <c r="QWU91" s="287"/>
      <c r="QWV91" s="285"/>
      <c r="QWW91" s="287"/>
      <c r="QWX91" s="287"/>
      <c r="QWY91" s="285"/>
      <c r="QWZ91" s="287"/>
      <c r="QXA91" s="287"/>
      <c r="QXB91" s="285"/>
      <c r="QXC91" s="287"/>
      <c r="QXD91" s="287"/>
      <c r="QXE91" s="285"/>
      <c r="QXF91" s="287"/>
      <c r="QXG91" s="287"/>
      <c r="QXH91" s="285"/>
      <c r="QXI91" s="287"/>
      <c r="QXJ91" s="287"/>
      <c r="QXK91" s="285"/>
      <c r="QXL91" s="286"/>
      <c r="QXM91" s="286"/>
      <c r="QXN91" s="286"/>
      <c r="QXO91" s="287"/>
      <c r="QXP91" s="287"/>
      <c r="QXQ91" s="285"/>
      <c r="QXR91" s="286"/>
      <c r="QXS91" s="286"/>
      <c r="QXT91" s="286"/>
      <c r="QXU91" s="287"/>
      <c r="QXV91" s="287"/>
      <c r="QXW91" s="285"/>
      <c r="QXX91" s="287"/>
      <c r="QXY91" s="287"/>
      <c r="QXZ91" s="285"/>
      <c r="QYA91" s="286"/>
      <c r="QYB91" s="286"/>
      <c r="QYC91" s="286"/>
      <c r="QYD91" s="286"/>
      <c r="QYE91" s="286"/>
      <c r="QYF91" s="286"/>
      <c r="QYG91" s="163"/>
      <c r="QYH91" s="154"/>
      <c r="QYI91" s="287"/>
      <c r="QYJ91" s="287"/>
      <c r="QYK91" s="285"/>
      <c r="QYL91" s="287"/>
      <c r="QYM91" s="287"/>
      <c r="QYN91" s="285"/>
      <c r="QYO91" s="287"/>
      <c r="QYP91" s="287"/>
      <c r="QYQ91" s="285"/>
      <c r="QYR91" s="287"/>
      <c r="QYS91" s="287"/>
      <c r="QYT91" s="285"/>
      <c r="QYU91" s="287"/>
      <c r="QYV91" s="287"/>
      <c r="QYW91" s="285"/>
      <c r="QYX91" s="287"/>
      <c r="QYY91" s="287"/>
      <c r="QYZ91" s="285"/>
      <c r="QZA91" s="287"/>
      <c r="QZB91" s="287"/>
      <c r="QZC91" s="285"/>
      <c r="QZD91" s="287"/>
      <c r="QZE91" s="287"/>
      <c r="QZF91" s="285"/>
      <c r="QZG91" s="287"/>
      <c r="QZH91" s="287"/>
      <c r="QZI91" s="285"/>
      <c r="QZJ91" s="287"/>
      <c r="QZK91" s="287"/>
      <c r="QZL91" s="285"/>
      <c r="QZM91" s="287"/>
      <c r="QZN91" s="287"/>
      <c r="QZO91" s="285"/>
      <c r="QZP91" s="287"/>
      <c r="QZQ91" s="287"/>
      <c r="QZR91" s="285"/>
      <c r="QZS91" s="287"/>
      <c r="QZT91" s="287"/>
      <c r="QZU91" s="285"/>
      <c r="QZV91" s="287"/>
      <c r="QZW91" s="287"/>
      <c r="QZX91" s="285"/>
      <c r="QZY91" s="287"/>
      <c r="QZZ91" s="287"/>
      <c r="RAA91" s="285"/>
      <c r="RAB91" s="287"/>
      <c r="RAC91" s="287"/>
      <c r="RAD91" s="285"/>
      <c r="RAE91" s="287"/>
      <c r="RAF91" s="287"/>
      <c r="RAG91" s="285"/>
      <c r="RAH91" s="287"/>
      <c r="RAI91" s="287"/>
      <c r="RAJ91" s="285"/>
      <c r="RAK91" s="287"/>
      <c r="RAL91" s="287"/>
      <c r="RAM91" s="285"/>
      <c r="RAN91" s="287"/>
      <c r="RAO91" s="287"/>
      <c r="RAP91" s="285"/>
      <c r="RAQ91" s="287"/>
      <c r="RAR91" s="287"/>
      <c r="RAS91" s="285"/>
      <c r="RAT91" s="286"/>
      <c r="RAU91" s="286"/>
      <c r="RAV91" s="286"/>
      <c r="RAW91" s="287"/>
      <c r="RAX91" s="287"/>
      <c r="RAY91" s="285"/>
      <c r="RAZ91" s="286"/>
      <c r="RBA91" s="286"/>
      <c r="RBB91" s="286"/>
      <c r="RBC91" s="287"/>
      <c r="RBD91" s="287"/>
      <c r="RBE91" s="285"/>
      <c r="RBF91" s="287"/>
      <c r="RBG91" s="287"/>
      <c r="RBH91" s="285"/>
      <c r="RBI91" s="286"/>
      <c r="RBJ91" s="286"/>
      <c r="RBK91" s="286"/>
      <c r="RBL91" s="286"/>
      <c r="RBM91" s="286"/>
      <c r="RBN91" s="286"/>
      <c r="RBO91" s="163"/>
      <c r="RBP91" s="154"/>
      <c r="RBQ91" s="287"/>
      <c r="RBR91" s="287"/>
      <c r="RBS91" s="285"/>
      <c r="RBT91" s="287"/>
      <c r="RBU91" s="287"/>
      <c r="RBV91" s="285"/>
      <c r="RBW91" s="287"/>
      <c r="RBX91" s="287"/>
      <c r="RBY91" s="285"/>
      <c r="RBZ91" s="287"/>
      <c r="RCA91" s="287"/>
      <c r="RCB91" s="285"/>
      <c r="RCC91" s="287"/>
      <c r="RCD91" s="287"/>
      <c r="RCE91" s="285"/>
      <c r="RCF91" s="287"/>
      <c r="RCG91" s="287"/>
      <c r="RCH91" s="285"/>
      <c r="RCI91" s="287"/>
      <c r="RCJ91" s="287"/>
      <c r="RCK91" s="285"/>
      <c r="RCL91" s="287"/>
      <c r="RCM91" s="287"/>
      <c r="RCN91" s="285"/>
      <c r="RCO91" s="287"/>
      <c r="RCP91" s="287"/>
      <c r="RCQ91" s="285"/>
      <c r="RCR91" s="287"/>
      <c r="RCS91" s="287"/>
      <c r="RCT91" s="285"/>
      <c r="RCU91" s="287"/>
      <c r="RCV91" s="287"/>
      <c r="RCW91" s="285"/>
      <c r="RCX91" s="287"/>
      <c r="RCY91" s="287"/>
      <c r="RCZ91" s="285"/>
      <c r="RDA91" s="287"/>
      <c r="RDB91" s="287"/>
      <c r="RDC91" s="285"/>
      <c r="RDD91" s="287"/>
      <c r="RDE91" s="287"/>
      <c r="RDF91" s="285"/>
      <c r="RDG91" s="287"/>
      <c r="RDH91" s="287"/>
      <c r="RDI91" s="285"/>
      <c r="RDJ91" s="287"/>
      <c r="RDK91" s="287"/>
      <c r="RDL91" s="285"/>
      <c r="RDM91" s="287"/>
      <c r="RDN91" s="287"/>
      <c r="RDO91" s="285"/>
      <c r="RDP91" s="287"/>
      <c r="RDQ91" s="287"/>
      <c r="RDR91" s="285"/>
      <c r="RDS91" s="287"/>
      <c r="RDT91" s="287"/>
      <c r="RDU91" s="285"/>
      <c r="RDV91" s="287"/>
      <c r="RDW91" s="287"/>
      <c r="RDX91" s="285"/>
      <c r="RDY91" s="287"/>
      <c r="RDZ91" s="287"/>
      <c r="REA91" s="285"/>
      <c r="REB91" s="286"/>
      <c r="REC91" s="286"/>
      <c r="RED91" s="286"/>
      <c r="REE91" s="287"/>
      <c r="REF91" s="287"/>
      <c r="REG91" s="285"/>
      <c r="REH91" s="286"/>
      <c r="REI91" s="286"/>
      <c r="REJ91" s="286"/>
      <c r="REK91" s="287"/>
      <c r="REL91" s="287"/>
      <c r="REM91" s="285"/>
      <c r="REN91" s="287"/>
      <c r="REO91" s="287"/>
      <c r="REP91" s="285"/>
      <c r="REQ91" s="286"/>
      <c r="RER91" s="286"/>
      <c r="RES91" s="286"/>
      <c r="RET91" s="286"/>
      <c r="REU91" s="286"/>
      <c r="REV91" s="286"/>
      <c r="REW91" s="163"/>
      <c r="REX91" s="154"/>
      <c r="REY91" s="287"/>
      <c r="REZ91" s="287"/>
      <c r="RFA91" s="285"/>
      <c r="RFB91" s="287"/>
      <c r="RFC91" s="287"/>
      <c r="RFD91" s="285"/>
      <c r="RFE91" s="287"/>
      <c r="RFF91" s="287"/>
      <c r="RFG91" s="285"/>
      <c r="RFH91" s="287"/>
      <c r="RFI91" s="287"/>
      <c r="RFJ91" s="285"/>
      <c r="RFK91" s="287"/>
      <c r="RFL91" s="287"/>
      <c r="RFM91" s="285"/>
      <c r="RFN91" s="287"/>
      <c r="RFO91" s="287"/>
      <c r="RFP91" s="285"/>
      <c r="RFQ91" s="287"/>
      <c r="RFR91" s="287"/>
      <c r="RFS91" s="285"/>
      <c r="RFT91" s="287"/>
      <c r="RFU91" s="287"/>
      <c r="RFV91" s="285"/>
      <c r="RFW91" s="287"/>
      <c r="RFX91" s="287"/>
      <c r="RFY91" s="285"/>
      <c r="RFZ91" s="287"/>
      <c r="RGA91" s="287"/>
      <c r="RGB91" s="285"/>
      <c r="RGC91" s="287"/>
      <c r="RGD91" s="287"/>
      <c r="RGE91" s="285"/>
      <c r="RGF91" s="287"/>
      <c r="RGG91" s="287"/>
      <c r="RGH91" s="285"/>
      <c r="RGI91" s="287"/>
      <c r="RGJ91" s="287"/>
      <c r="RGK91" s="285"/>
      <c r="RGL91" s="287"/>
      <c r="RGM91" s="287"/>
      <c r="RGN91" s="285"/>
      <c r="RGO91" s="287"/>
      <c r="RGP91" s="287"/>
      <c r="RGQ91" s="285"/>
      <c r="RGR91" s="287"/>
      <c r="RGS91" s="287"/>
      <c r="RGT91" s="285"/>
      <c r="RGU91" s="287"/>
      <c r="RGV91" s="287"/>
      <c r="RGW91" s="285"/>
      <c r="RGX91" s="287"/>
      <c r="RGY91" s="287"/>
      <c r="RGZ91" s="285"/>
      <c r="RHA91" s="287"/>
      <c r="RHB91" s="287"/>
      <c r="RHC91" s="285"/>
      <c r="RHD91" s="287"/>
      <c r="RHE91" s="287"/>
      <c r="RHF91" s="285"/>
      <c r="RHG91" s="287"/>
      <c r="RHH91" s="287"/>
      <c r="RHI91" s="285"/>
      <c r="RHJ91" s="286"/>
      <c r="RHK91" s="286"/>
      <c r="RHL91" s="286"/>
      <c r="RHM91" s="287"/>
      <c r="RHN91" s="287"/>
      <c r="RHO91" s="285"/>
      <c r="RHP91" s="286"/>
      <c r="RHQ91" s="286"/>
      <c r="RHR91" s="286"/>
      <c r="RHS91" s="287"/>
      <c r="RHT91" s="287"/>
      <c r="RHU91" s="285"/>
      <c r="RHV91" s="287"/>
      <c r="RHW91" s="287"/>
      <c r="RHX91" s="285"/>
      <c r="RHY91" s="286"/>
      <c r="RHZ91" s="286"/>
      <c r="RIA91" s="286"/>
      <c r="RIB91" s="286"/>
      <c r="RIC91" s="286"/>
      <c r="RID91" s="286"/>
      <c r="RIE91" s="163"/>
      <c r="RIF91" s="154"/>
      <c r="RIG91" s="287"/>
      <c r="RIH91" s="287"/>
      <c r="RII91" s="285"/>
      <c r="RIJ91" s="287"/>
      <c r="RIK91" s="287"/>
      <c r="RIL91" s="285"/>
      <c r="RIM91" s="287"/>
      <c r="RIN91" s="287"/>
      <c r="RIO91" s="285"/>
      <c r="RIP91" s="287"/>
      <c r="RIQ91" s="287"/>
      <c r="RIR91" s="285"/>
      <c r="RIS91" s="287"/>
      <c r="RIT91" s="287"/>
      <c r="RIU91" s="285"/>
      <c r="RIV91" s="287"/>
      <c r="RIW91" s="287"/>
      <c r="RIX91" s="285"/>
      <c r="RIY91" s="287"/>
      <c r="RIZ91" s="287"/>
      <c r="RJA91" s="285"/>
      <c r="RJB91" s="287"/>
      <c r="RJC91" s="287"/>
      <c r="RJD91" s="285"/>
      <c r="RJE91" s="287"/>
      <c r="RJF91" s="287"/>
      <c r="RJG91" s="285"/>
      <c r="RJH91" s="287"/>
      <c r="RJI91" s="287"/>
      <c r="RJJ91" s="285"/>
      <c r="RJK91" s="287"/>
      <c r="RJL91" s="287"/>
      <c r="RJM91" s="285"/>
      <c r="RJN91" s="287"/>
      <c r="RJO91" s="287"/>
      <c r="RJP91" s="285"/>
      <c r="RJQ91" s="287"/>
      <c r="RJR91" s="287"/>
      <c r="RJS91" s="285"/>
      <c r="RJT91" s="287"/>
      <c r="RJU91" s="287"/>
      <c r="RJV91" s="285"/>
      <c r="RJW91" s="287"/>
      <c r="RJX91" s="287"/>
      <c r="RJY91" s="285"/>
      <c r="RJZ91" s="287"/>
      <c r="RKA91" s="287"/>
      <c r="RKB91" s="285"/>
      <c r="RKC91" s="287"/>
      <c r="RKD91" s="287"/>
      <c r="RKE91" s="285"/>
      <c r="RKF91" s="287"/>
      <c r="RKG91" s="287"/>
      <c r="RKH91" s="285"/>
      <c r="RKI91" s="287"/>
      <c r="RKJ91" s="287"/>
      <c r="RKK91" s="285"/>
      <c r="RKL91" s="287"/>
      <c r="RKM91" s="287"/>
      <c r="RKN91" s="285"/>
      <c r="RKO91" s="287"/>
      <c r="RKP91" s="287"/>
      <c r="RKQ91" s="285"/>
      <c r="RKR91" s="286"/>
      <c r="RKS91" s="286"/>
      <c r="RKT91" s="286"/>
      <c r="RKU91" s="287"/>
      <c r="RKV91" s="287"/>
      <c r="RKW91" s="285"/>
      <c r="RKX91" s="286"/>
      <c r="RKY91" s="286"/>
      <c r="RKZ91" s="286"/>
      <c r="RLA91" s="287"/>
      <c r="RLB91" s="287"/>
      <c r="RLC91" s="285"/>
      <c r="RLD91" s="287"/>
      <c r="RLE91" s="287"/>
      <c r="RLF91" s="285"/>
      <c r="RLG91" s="286"/>
      <c r="RLH91" s="286"/>
      <c r="RLI91" s="286"/>
      <c r="RLJ91" s="286"/>
      <c r="RLK91" s="286"/>
      <c r="RLL91" s="286"/>
      <c r="RLM91" s="163"/>
      <c r="RLN91" s="154"/>
      <c r="RLO91" s="287"/>
      <c r="RLP91" s="287"/>
      <c r="RLQ91" s="285"/>
      <c r="RLR91" s="287"/>
      <c r="RLS91" s="287"/>
      <c r="RLT91" s="285"/>
      <c r="RLU91" s="287"/>
      <c r="RLV91" s="287"/>
      <c r="RLW91" s="285"/>
      <c r="RLX91" s="287"/>
      <c r="RLY91" s="287"/>
      <c r="RLZ91" s="285"/>
      <c r="RMA91" s="287"/>
      <c r="RMB91" s="287"/>
      <c r="RMC91" s="285"/>
      <c r="RMD91" s="287"/>
      <c r="RME91" s="287"/>
      <c r="RMF91" s="285"/>
      <c r="RMG91" s="287"/>
      <c r="RMH91" s="287"/>
      <c r="RMI91" s="285"/>
      <c r="RMJ91" s="287"/>
      <c r="RMK91" s="287"/>
      <c r="RML91" s="285"/>
      <c r="RMM91" s="287"/>
      <c r="RMN91" s="287"/>
      <c r="RMO91" s="285"/>
      <c r="RMP91" s="287"/>
      <c r="RMQ91" s="287"/>
      <c r="RMR91" s="285"/>
      <c r="RMS91" s="287"/>
      <c r="RMT91" s="287"/>
      <c r="RMU91" s="285"/>
      <c r="RMV91" s="287"/>
      <c r="RMW91" s="287"/>
      <c r="RMX91" s="285"/>
      <c r="RMY91" s="287"/>
      <c r="RMZ91" s="287"/>
      <c r="RNA91" s="285"/>
      <c r="RNB91" s="287"/>
      <c r="RNC91" s="287"/>
      <c r="RND91" s="285"/>
      <c r="RNE91" s="287"/>
      <c r="RNF91" s="287"/>
      <c r="RNG91" s="285"/>
      <c r="RNH91" s="287"/>
      <c r="RNI91" s="287"/>
      <c r="RNJ91" s="285"/>
      <c r="RNK91" s="287"/>
      <c r="RNL91" s="287"/>
      <c r="RNM91" s="285"/>
      <c r="RNN91" s="287"/>
      <c r="RNO91" s="287"/>
      <c r="RNP91" s="285"/>
      <c r="RNQ91" s="287"/>
      <c r="RNR91" s="287"/>
      <c r="RNS91" s="285"/>
      <c r="RNT91" s="287"/>
      <c r="RNU91" s="287"/>
      <c r="RNV91" s="285"/>
      <c r="RNW91" s="287"/>
      <c r="RNX91" s="287"/>
      <c r="RNY91" s="285"/>
      <c r="RNZ91" s="286"/>
      <c r="ROA91" s="286"/>
      <c r="ROB91" s="286"/>
      <c r="ROC91" s="287"/>
      <c r="ROD91" s="287"/>
      <c r="ROE91" s="285"/>
      <c r="ROF91" s="286"/>
      <c r="ROG91" s="286"/>
      <c r="ROH91" s="286"/>
      <c r="ROI91" s="287"/>
      <c r="ROJ91" s="287"/>
      <c r="ROK91" s="285"/>
      <c r="ROL91" s="287"/>
      <c r="ROM91" s="287"/>
      <c r="RON91" s="285"/>
      <c r="ROO91" s="286"/>
      <c r="ROP91" s="286"/>
      <c r="ROQ91" s="286"/>
      <c r="ROR91" s="286"/>
      <c r="ROS91" s="286"/>
      <c r="ROT91" s="286"/>
      <c r="ROU91" s="163"/>
      <c r="ROV91" s="154"/>
      <c r="ROW91" s="287"/>
      <c r="ROX91" s="287"/>
      <c r="ROY91" s="285"/>
      <c r="ROZ91" s="287"/>
      <c r="RPA91" s="287"/>
      <c r="RPB91" s="285"/>
      <c r="RPC91" s="287"/>
      <c r="RPD91" s="287"/>
      <c r="RPE91" s="285"/>
      <c r="RPF91" s="287"/>
      <c r="RPG91" s="287"/>
      <c r="RPH91" s="285"/>
      <c r="RPI91" s="287"/>
      <c r="RPJ91" s="287"/>
      <c r="RPK91" s="285"/>
      <c r="RPL91" s="287"/>
      <c r="RPM91" s="287"/>
      <c r="RPN91" s="285"/>
      <c r="RPO91" s="287"/>
      <c r="RPP91" s="287"/>
      <c r="RPQ91" s="285"/>
      <c r="RPR91" s="287"/>
      <c r="RPS91" s="287"/>
      <c r="RPT91" s="285"/>
      <c r="RPU91" s="287"/>
      <c r="RPV91" s="287"/>
      <c r="RPW91" s="285"/>
      <c r="RPX91" s="287"/>
      <c r="RPY91" s="287"/>
      <c r="RPZ91" s="285"/>
      <c r="RQA91" s="287"/>
      <c r="RQB91" s="287"/>
      <c r="RQC91" s="285"/>
      <c r="RQD91" s="287"/>
      <c r="RQE91" s="287"/>
      <c r="RQF91" s="285"/>
      <c r="RQG91" s="287"/>
      <c r="RQH91" s="287"/>
      <c r="RQI91" s="285"/>
      <c r="RQJ91" s="287"/>
      <c r="RQK91" s="287"/>
      <c r="RQL91" s="285"/>
      <c r="RQM91" s="287"/>
      <c r="RQN91" s="287"/>
      <c r="RQO91" s="285"/>
      <c r="RQP91" s="287"/>
      <c r="RQQ91" s="287"/>
      <c r="RQR91" s="285"/>
      <c r="RQS91" s="287"/>
      <c r="RQT91" s="287"/>
      <c r="RQU91" s="285"/>
      <c r="RQV91" s="287"/>
      <c r="RQW91" s="287"/>
      <c r="RQX91" s="285"/>
      <c r="RQY91" s="287"/>
      <c r="RQZ91" s="287"/>
      <c r="RRA91" s="285"/>
      <c r="RRB91" s="287"/>
      <c r="RRC91" s="287"/>
      <c r="RRD91" s="285"/>
      <c r="RRE91" s="287"/>
      <c r="RRF91" s="287"/>
      <c r="RRG91" s="285"/>
      <c r="RRH91" s="286"/>
      <c r="RRI91" s="286"/>
      <c r="RRJ91" s="286"/>
      <c r="RRK91" s="287"/>
      <c r="RRL91" s="287"/>
      <c r="RRM91" s="285"/>
      <c r="RRN91" s="286"/>
      <c r="RRO91" s="286"/>
      <c r="RRP91" s="286"/>
      <c r="RRQ91" s="287"/>
      <c r="RRR91" s="287"/>
      <c r="RRS91" s="285"/>
      <c r="RRT91" s="287"/>
      <c r="RRU91" s="287"/>
      <c r="RRV91" s="285"/>
      <c r="RRW91" s="286"/>
      <c r="RRX91" s="286"/>
      <c r="RRY91" s="286"/>
      <c r="RRZ91" s="286"/>
      <c r="RSA91" s="286"/>
      <c r="RSB91" s="286"/>
      <c r="RSC91" s="163"/>
      <c r="RSD91" s="154"/>
      <c r="RSE91" s="287"/>
      <c r="RSF91" s="287"/>
      <c r="RSG91" s="285"/>
      <c r="RSH91" s="287"/>
      <c r="RSI91" s="287"/>
      <c r="RSJ91" s="285"/>
      <c r="RSK91" s="287"/>
      <c r="RSL91" s="287"/>
      <c r="RSM91" s="285"/>
      <c r="RSN91" s="287"/>
      <c r="RSO91" s="287"/>
      <c r="RSP91" s="285"/>
      <c r="RSQ91" s="287"/>
      <c r="RSR91" s="287"/>
      <c r="RSS91" s="285"/>
      <c r="RST91" s="287"/>
      <c r="RSU91" s="287"/>
      <c r="RSV91" s="285"/>
      <c r="RSW91" s="287"/>
      <c r="RSX91" s="287"/>
      <c r="RSY91" s="285"/>
      <c r="RSZ91" s="287"/>
      <c r="RTA91" s="287"/>
      <c r="RTB91" s="285"/>
      <c r="RTC91" s="287"/>
      <c r="RTD91" s="287"/>
      <c r="RTE91" s="285"/>
      <c r="RTF91" s="287"/>
      <c r="RTG91" s="287"/>
      <c r="RTH91" s="285"/>
      <c r="RTI91" s="287"/>
      <c r="RTJ91" s="287"/>
      <c r="RTK91" s="285"/>
      <c r="RTL91" s="287"/>
      <c r="RTM91" s="287"/>
      <c r="RTN91" s="285"/>
      <c r="RTO91" s="287"/>
      <c r="RTP91" s="287"/>
      <c r="RTQ91" s="285"/>
      <c r="RTR91" s="287"/>
      <c r="RTS91" s="287"/>
      <c r="RTT91" s="285"/>
      <c r="RTU91" s="287"/>
      <c r="RTV91" s="287"/>
      <c r="RTW91" s="285"/>
      <c r="RTX91" s="287"/>
      <c r="RTY91" s="287"/>
      <c r="RTZ91" s="285"/>
      <c r="RUA91" s="287"/>
      <c r="RUB91" s="287"/>
      <c r="RUC91" s="285"/>
      <c r="RUD91" s="287"/>
      <c r="RUE91" s="287"/>
      <c r="RUF91" s="285"/>
      <c r="RUG91" s="287"/>
      <c r="RUH91" s="287"/>
      <c r="RUI91" s="285"/>
      <c r="RUJ91" s="287"/>
      <c r="RUK91" s="287"/>
      <c r="RUL91" s="285"/>
      <c r="RUM91" s="287"/>
      <c r="RUN91" s="287"/>
      <c r="RUO91" s="285"/>
      <c r="RUP91" s="286"/>
      <c r="RUQ91" s="286"/>
      <c r="RUR91" s="286"/>
      <c r="RUS91" s="287"/>
      <c r="RUT91" s="287"/>
      <c r="RUU91" s="285"/>
      <c r="RUV91" s="286"/>
      <c r="RUW91" s="286"/>
      <c r="RUX91" s="286"/>
      <c r="RUY91" s="287"/>
      <c r="RUZ91" s="287"/>
      <c r="RVA91" s="285"/>
      <c r="RVB91" s="287"/>
      <c r="RVC91" s="287"/>
      <c r="RVD91" s="285"/>
      <c r="RVE91" s="286"/>
      <c r="RVF91" s="286"/>
      <c r="RVG91" s="286"/>
      <c r="RVH91" s="286"/>
      <c r="RVI91" s="286"/>
      <c r="RVJ91" s="286"/>
      <c r="RVK91" s="163"/>
      <c r="RVL91" s="154"/>
      <c r="RVM91" s="287"/>
      <c r="RVN91" s="287"/>
      <c r="RVO91" s="285"/>
      <c r="RVP91" s="287"/>
      <c r="RVQ91" s="287"/>
      <c r="RVR91" s="285"/>
      <c r="RVS91" s="287"/>
      <c r="RVT91" s="287"/>
      <c r="RVU91" s="285"/>
      <c r="RVV91" s="287"/>
      <c r="RVW91" s="287"/>
      <c r="RVX91" s="285"/>
      <c r="RVY91" s="287"/>
      <c r="RVZ91" s="287"/>
      <c r="RWA91" s="285"/>
      <c r="RWB91" s="287"/>
      <c r="RWC91" s="287"/>
      <c r="RWD91" s="285"/>
      <c r="RWE91" s="287"/>
      <c r="RWF91" s="287"/>
      <c r="RWG91" s="285"/>
      <c r="RWH91" s="287"/>
      <c r="RWI91" s="287"/>
      <c r="RWJ91" s="285"/>
      <c r="RWK91" s="287"/>
      <c r="RWL91" s="287"/>
      <c r="RWM91" s="285"/>
      <c r="RWN91" s="287"/>
      <c r="RWO91" s="287"/>
      <c r="RWP91" s="285"/>
      <c r="RWQ91" s="287"/>
      <c r="RWR91" s="287"/>
      <c r="RWS91" s="285"/>
      <c r="RWT91" s="287"/>
      <c r="RWU91" s="287"/>
      <c r="RWV91" s="285"/>
      <c r="RWW91" s="287"/>
      <c r="RWX91" s="287"/>
      <c r="RWY91" s="285"/>
      <c r="RWZ91" s="287"/>
      <c r="RXA91" s="287"/>
      <c r="RXB91" s="285"/>
      <c r="RXC91" s="287"/>
      <c r="RXD91" s="287"/>
      <c r="RXE91" s="285"/>
      <c r="RXF91" s="287"/>
      <c r="RXG91" s="287"/>
      <c r="RXH91" s="285"/>
      <c r="RXI91" s="287"/>
      <c r="RXJ91" s="287"/>
      <c r="RXK91" s="285"/>
      <c r="RXL91" s="287"/>
      <c r="RXM91" s="287"/>
      <c r="RXN91" s="285"/>
      <c r="RXO91" s="287"/>
      <c r="RXP91" s="287"/>
      <c r="RXQ91" s="285"/>
      <c r="RXR91" s="287"/>
      <c r="RXS91" s="287"/>
      <c r="RXT91" s="285"/>
      <c r="RXU91" s="287"/>
      <c r="RXV91" s="287"/>
      <c r="RXW91" s="285"/>
      <c r="RXX91" s="286"/>
      <c r="RXY91" s="286"/>
      <c r="RXZ91" s="286"/>
      <c r="RYA91" s="287"/>
      <c r="RYB91" s="287"/>
      <c r="RYC91" s="285"/>
      <c r="RYD91" s="286"/>
      <c r="RYE91" s="286"/>
      <c r="RYF91" s="286"/>
      <c r="RYG91" s="287"/>
      <c r="RYH91" s="287"/>
      <c r="RYI91" s="285"/>
      <c r="RYJ91" s="287"/>
      <c r="RYK91" s="287"/>
      <c r="RYL91" s="285"/>
      <c r="RYM91" s="286"/>
      <c r="RYN91" s="286"/>
      <c r="RYO91" s="286"/>
      <c r="RYP91" s="286"/>
      <c r="RYQ91" s="286"/>
      <c r="RYR91" s="286"/>
      <c r="RYS91" s="163"/>
      <c r="RYT91" s="154"/>
      <c r="RYU91" s="287"/>
      <c r="RYV91" s="287"/>
      <c r="RYW91" s="285"/>
      <c r="RYX91" s="287"/>
      <c r="RYY91" s="287"/>
      <c r="RYZ91" s="285"/>
      <c r="RZA91" s="287"/>
      <c r="RZB91" s="287"/>
      <c r="RZC91" s="285"/>
      <c r="RZD91" s="287"/>
      <c r="RZE91" s="287"/>
      <c r="RZF91" s="285"/>
      <c r="RZG91" s="287"/>
      <c r="RZH91" s="287"/>
      <c r="RZI91" s="285"/>
      <c r="RZJ91" s="287"/>
      <c r="RZK91" s="287"/>
      <c r="RZL91" s="285"/>
      <c r="RZM91" s="287"/>
      <c r="RZN91" s="287"/>
      <c r="RZO91" s="285"/>
      <c r="RZP91" s="287"/>
      <c r="RZQ91" s="287"/>
      <c r="RZR91" s="285"/>
      <c r="RZS91" s="287"/>
      <c r="RZT91" s="287"/>
      <c r="RZU91" s="285"/>
      <c r="RZV91" s="287"/>
      <c r="RZW91" s="287"/>
      <c r="RZX91" s="285"/>
      <c r="RZY91" s="287"/>
      <c r="RZZ91" s="287"/>
      <c r="SAA91" s="285"/>
      <c r="SAB91" s="287"/>
      <c r="SAC91" s="287"/>
      <c r="SAD91" s="285"/>
      <c r="SAE91" s="287"/>
      <c r="SAF91" s="287"/>
      <c r="SAG91" s="285"/>
      <c r="SAH91" s="287"/>
      <c r="SAI91" s="287"/>
      <c r="SAJ91" s="285"/>
      <c r="SAK91" s="287"/>
      <c r="SAL91" s="287"/>
      <c r="SAM91" s="285"/>
      <c r="SAN91" s="287"/>
      <c r="SAO91" s="287"/>
      <c r="SAP91" s="285"/>
      <c r="SAQ91" s="287"/>
      <c r="SAR91" s="287"/>
      <c r="SAS91" s="285"/>
      <c r="SAT91" s="287"/>
      <c r="SAU91" s="287"/>
      <c r="SAV91" s="285"/>
      <c r="SAW91" s="287"/>
      <c r="SAX91" s="287"/>
      <c r="SAY91" s="285"/>
      <c r="SAZ91" s="287"/>
      <c r="SBA91" s="287"/>
      <c r="SBB91" s="285"/>
      <c r="SBC91" s="287"/>
      <c r="SBD91" s="287"/>
      <c r="SBE91" s="285"/>
      <c r="SBF91" s="286"/>
      <c r="SBG91" s="286"/>
      <c r="SBH91" s="286"/>
      <c r="SBI91" s="287"/>
      <c r="SBJ91" s="287"/>
      <c r="SBK91" s="285"/>
      <c r="SBL91" s="286"/>
      <c r="SBM91" s="286"/>
      <c r="SBN91" s="286"/>
      <c r="SBO91" s="287"/>
      <c r="SBP91" s="287"/>
      <c r="SBQ91" s="285"/>
      <c r="SBR91" s="287"/>
      <c r="SBS91" s="287"/>
      <c r="SBT91" s="285"/>
      <c r="SBU91" s="286"/>
      <c r="SBV91" s="286"/>
      <c r="SBW91" s="286"/>
      <c r="SBX91" s="286"/>
      <c r="SBY91" s="286"/>
      <c r="SBZ91" s="286"/>
      <c r="SCA91" s="163"/>
      <c r="SCB91" s="154"/>
      <c r="SCC91" s="287"/>
      <c r="SCD91" s="287"/>
      <c r="SCE91" s="285"/>
      <c r="SCF91" s="287"/>
      <c r="SCG91" s="287"/>
      <c r="SCH91" s="285"/>
      <c r="SCI91" s="287"/>
      <c r="SCJ91" s="287"/>
      <c r="SCK91" s="285"/>
      <c r="SCL91" s="287"/>
      <c r="SCM91" s="287"/>
      <c r="SCN91" s="285"/>
      <c r="SCO91" s="287"/>
      <c r="SCP91" s="287"/>
      <c r="SCQ91" s="285"/>
      <c r="SCR91" s="287"/>
      <c r="SCS91" s="287"/>
      <c r="SCT91" s="285"/>
      <c r="SCU91" s="287"/>
      <c r="SCV91" s="287"/>
      <c r="SCW91" s="285"/>
      <c r="SCX91" s="287"/>
      <c r="SCY91" s="287"/>
      <c r="SCZ91" s="285"/>
      <c r="SDA91" s="287"/>
      <c r="SDB91" s="287"/>
      <c r="SDC91" s="285"/>
      <c r="SDD91" s="287"/>
      <c r="SDE91" s="287"/>
      <c r="SDF91" s="285"/>
      <c r="SDG91" s="287"/>
      <c r="SDH91" s="287"/>
      <c r="SDI91" s="285"/>
      <c r="SDJ91" s="287"/>
      <c r="SDK91" s="287"/>
      <c r="SDL91" s="285"/>
      <c r="SDM91" s="287"/>
      <c r="SDN91" s="287"/>
      <c r="SDO91" s="285"/>
      <c r="SDP91" s="287"/>
      <c r="SDQ91" s="287"/>
      <c r="SDR91" s="285"/>
      <c r="SDS91" s="287"/>
      <c r="SDT91" s="287"/>
      <c r="SDU91" s="285"/>
      <c r="SDV91" s="287"/>
      <c r="SDW91" s="287"/>
      <c r="SDX91" s="285"/>
      <c r="SDY91" s="287"/>
      <c r="SDZ91" s="287"/>
      <c r="SEA91" s="285"/>
      <c r="SEB91" s="287"/>
      <c r="SEC91" s="287"/>
      <c r="SED91" s="285"/>
      <c r="SEE91" s="287"/>
      <c r="SEF91" s="287"/>
      <c r="SEG91" s="285"/>
      <c r="SEH91" s="287"/>
      <c r="SEI91" s="287"/>
      <c r="SEJ91" s="285"/>
      <c r="SEK91" s="287"/>
      <c r="SEL91" s="287"/>
      <c r="SEM91" s="285"/>
      <c r="SEN91" s="286"/>
      <c r="SEO91" s="286"/>
      <c r="SEP91" s="286"/>
      <c r="SEQ91" s="287"/>
      <c r="SER91" s="287"/>
      <c r="SES91" s="285"/>
      <c r="SET91" s="286"/>
      <c r="SEU91" s="286"/>
      <c r="SEV91" s="286"/>
      <c r="SEW91" s="287"/>
      <c r="SEX91" s="287"/>
      <c r="SEY91" s="285"/>
      <c r="SEZ91" s="287"/>
      <c r="SFA91" s="287"/>
      <c r="SFB91" s="285"/>
      <c r="SFC91" s="286"/>
      <c r="SFD91" s="286"/>
      <c r="SFE91" s="286"/>
      <c r="SFF91" s="286"/>
      <c r="SFG91" s="286"/>
      <c r="SFH91" s="286"/>
      <c r="SFI91" s="163"/>
      <c r="SFJ91" s="154"/>
      <c r="SFK91" s="287"/>
      <c r="SFL91" s="287"/>
      <c r="SFM91" s="285"/>
      <c r="SFN91" s="287"/>
      <c r="SFO91" s="287"/>
      <c r="SFP91" s="285"/>
      <c r="SFQ91" s="287"/>
      <c r="SFR91" s="287"/>
      <c r="SFS91" s="285"/>
      <c r="SFT91" s="287"/>
      <c r="SFU91" s="287"/>
      <c r="SFV91" s="285"/>
      <c r="SFW91" s="287"/>
      <c r="SFX91" s="287"/>
      <c r="SFY91" s="285"/>
      <c r="SFZ91" s="287"/>
      <c r="SGA91" s="287"/>
      <c r="SGB91" s="285"/>
      <c r="SGC91" s="287"/>
      <c r="SGD91" s="287"/>
      <c r="SGE91" s="285"/>
      <c r="SGF91" s="287"/>
      <c r="SGG91" s="287"/>
      <c r="SGH91" s="285"/>
      <c r="SGI91" s="287"/>
      <c r="SGJ91" s="287"/>
      <c r="SGK91" s="285"/>
      <c r="SGL91" s="287"/>
      <c r="SGM91" s="287"/>
      <c r="SGN91" s="285"/>
      <c r="SGO91" s="287"/>
      <c r="SGP91" s="287"/>
      <c r="SGQ91" s="285"/>
      <c r="SGR91" s="287"/>
      <c r="SGS91" s="287"/>
      <c r="SGT91" s="285"/>
      <c r="SGU91" s="287"/>
      <c r="SGV91" s="287"/>
      <c r="SGW91" s="285"/>
      <c r="SGX91" s="287"/>
      <c r="SGY91" s="287"/>
      <c r="SGZ91" s="285"/>
      <c r="SHA91" s="287"/>
      <c r="SHB91" s="287"/>
      <c r="SHC91" s="285"/>
      <c r="SHD91" s="287"/>
      <c r="SHE91" s="287"/>
      <c r="SHF91" s="285"/>
      <c r="SHG91" s="287"/>
      <c r="SHH91" s="287"/>
      <c r="SHI91" s="285"/>
      <c r="SHJ91" s="287"/>
      <c r="SHK91" s="287"/>
      <c r="SHL91" s="285"/>
      <c r="SHM91" s="287"/>
      <c r="SHN91" s="287"/>
      <c r="SHO91" s="285"/>
      <c r="SHP91" s="287"/>
      <c r="SHQ91" s="287"/>
      <c r="SHR91" s="285"/>
      <c r="SHS91" s="287"/>
      <c r="SHT91" s="287"/>
      <c r="SHU91" s="285"/>
      <c r="SHV91" s="286"/>
      <c r="SHW91" s="286"/>
      <c r="SHX91" s="286"/>
      <c r="SHY91" s="287"/>
      <c r="SHZ91" s="287"/>
      <c r="SIA91" s="285"/>
      <c r="SIB91" s="286"/>
      <c r="SIC91" s="286"/>
      <c r="SID91" s="286"/>
      <c r="SIE91" s="287"/>
      <c r="SIF91" s="287"/>
      <c r="SIG91" s="285"/>
      <c r="SIH91" s="287"/>
      <c r="SII91" s="287"/>
      <c r="SIJ91" s="285"/>
      <c r="SIK91" s="286"/>
      <c r="SIL91" s="286"/>
      <c r="SIM91" s="286"/>
      <c r="SIN91" s="286"/>
      <c r="SIO91" s="286"/>
      <c r="SIP91" s="286"/>
      <c r="SIQ91" s="163"/>
      <c r="SIR91" s="154"/>
      <c r="SIS91" s="287"/>
      <c r="SIT91" s="287"/>
      <c r="SIU91" s="285"/>
      <c r="SIV91" s="287"/>
      <c r="SIW91" s="287"/>
      <c r="SIX91" s="285"/>
      <c r="SIY91" s="287"/>
      <c r="SIZ91" s="287"/>
      <c r="SJA91" s="285"/>
      <c r="SJB91" s="287"/>
      <c r="SJC91" s="287"/>
      <c r="SJD91" s="285"/>
      <c r="SJE91" s="287"/>
      <c r="SJF91" s="287"/>
      <c r="SJG91" s="285"/>
      <c r="SJH91" s="287"/>
      <c r="SJI91" s="287"/>
      <c r="SJJ91" s="285"/>
      <c r="SJK91" s="287"/>
      <c r="SJL91" s="287"/>
      <c r="SJM91" s="285"/>
      <c r="SJN91" s="287"/>
      <c r="SJO91" s="287"/>
      <c r="SJP91" s="285"/>
      <c r="SJQ91" s="287"/>
      <c r="SJR91" s="287"/>
      <c r="SJS91" s="285"/>
      <c r="SJT91" s="287"/>
      <c r="SJU91" s="287"/>
      <c r="SJV91" s="285"/>
      <c r="SJW91" s="287"/>
      <c r="SJX91" s="287"/>
      <c r="SJY91" s="285"/>
      <c r="SJZ91" s="287"/>
      <c r="SKA91" s="287"/>
      <c r="SKB91" s="285"/>
      <c r="SKC91" s="287"/>
      <c r="SKD91" s="287"/>
      <c r="SKE91" s="285"/>
      <c r="SKF91" s="287"/>
      <c r="SKG91" s="287"/>
      <c r="SKH91" s="285"/>
      <c r="SKI91" s="287"/>
      <c r="SKJ91" s="287"/>
      <c r="SKK91" s="285"/>
      <c r="SKL91" s="287"/>
      <c r="SKM91" s="287"/>
      <c r="SKN91" s="285"/>
      <c r="SKO91" s="287"/>
      <c r="SKP91" s="287"/>
      <c r="SKQ91" s="285"/>
      <c r="SKR91" s="287"/>
      <c r="SKS91" s="287"/>
      <c r="SKT91" s="285"/>
      <c r="SKU91" s="287"/>
      <c r="SKV91" s="287"/>
      <c r="SKW91" s="285"/>
      <c r="SKX91" s="287"/>
      <c r="SKY91" s="287"/>
      <c r="SKZ91" s="285"/>
      <c r="SLA91" s="287"/>
      <c r="SLB91" s="287"/>
      <c r="SLC91" s="285"/>
      <c r="SLD91" s="286"/>
      <c r="SLE91" s="286"/>
      <c r="SLF91" s="286"/>
      <c r="SLG91" s="287"/>
      <c r="SLH91" s="287"/>
      <c r="SLI91" s="285"/>
      <c r="SLJ91" s="286"/>
      <c r="SLK91" s="286"/>
      <c r="SLL91" s="286"/>
      <c r="SLM91" s="287"/>
      <c r="SLN91" s="287"/>
      <c r="SLO91" s="285"/>
      <c r="SLP91" s="287"/>
      <c r="SLQ91" s="287"/>
      <c r="SLR91" s="285"/>
      <c r="SLS91" s="286"/>
      <c r="SLT91" s="286"/>
      <c r="SLU91" s="286"/>
      <c r="SLV91" s="286"/>
      <c r="SLW91" s="286"/>
      <c r="SLX91" s="286"/>
      <c r="SLY91" s="163"/>
      <c r="SLZ91" s="154"/>
      <c r="SMA91" s="287"/>
      <c r="SMB91" s="287"/>
      <c r="SMC91" s="285"/>
      <c r="SMD91" s="287"/>
      <c r="SME91" s="287"/>
      <c r="SMF91" s="285"/>
      <c r="SMG91" s="287"/>
      <c r="SMH91" s="287"/>
      <c r="SMI91" s="285"/>
      <c r="SMJ91" s="287"/>
      <c r="SMK91" s="287"/>
      <c r="SML91" s="285"/>
      <c r="SMM91" s="287"/>
      <c r="SMN91" s="287"/>
      <c r="SMO91" s="285"/>
      <c r="SMP91" s="287"/>
      <c r="SMQ91" s="287"/>
      <c r="SMR91" s="285"/>
      <c r="SMS91" s="287"/>
      <c r="SMT91" s="287"/>
      <c r="SMU91" s="285"/>
      <c r="SMV91" s="287"/>
      <c r="SMW91" s="287"/>
      <c r="SMX91" s="285"/>
      <c r="SMY91" s="287"/>
      <c r="SMZ91" s="287"/>
      <c r="SNA91" s="285"/>
      <c r="SNB91" s="287"/>
      <c r="SNC91" s="287"/>
      <c r="SND91" s="285"/>
      <c r="SNE91" s="287"/>
      <c r="SNF91" s="287"/>
      <c r="SNG91" s="285"/>
      <c r="SNH91" s="287"/>
      <c r="SNI91" s="287"/>
      <c r="SNJ91" s="285"/>
      <c r="SNK91" s="287"/>
      <c r="SNL91" s="287"/>
      <c r="SNM91" s="285"/>
      <c r="SNN91" s="287"/>
      <c r="SNO91" s="287"/>
      <c r="SNP91" s="285"/>
      <c r="SNQ91" s="287"/>
      <c r="SNR91" s="287"/>
      <c r="SNS91" s="285"/>
      <c r="SNT91" s="287"/>
      <c r="SNU91" s="287"/>
      <c r="SNV91" s="285"/>
      <c r="SNW91" s="287"/>
      <c r="SNX91" s="287"/>
      <c r="SNY91" s="285"/>
      <c r="SNZ91" s="287"/>
      <c r="SOA91" s="287"/>
      <c r="SOB91" s="285"/>
      <c r="SOC91" s="287"/>
      <c r="SOD91" s="287"/>
      <c r="SOE91" s="285"/>
      <c r="SOF91" s="287"/>
      <c r="SOG91" s="287"/>
      <c r="SOH91" s="285"/>
      <c r="SOI91" s="287"/>
      <c r="SOJ91" s="287"/>
      <c r="SOK91" s="285"/>
      <c r="SOL91" s="286"/>
      <c r="SOM91" s="286"/>
      <c r="SON91" s="286"/>
      <c r="SOO91" s="287"/>
      <c r="SOP91" s="287"/>
      <c r="SOQ91" s="285"/>
      <c r="SOR91" s="286"/>
      <c r="SOS91" s="286"/>
      <c r="SOT91" s="286"/>
      <c r="SOU91" s="287"/>
      <c r="SOV91" s="287"/>
      <c r="SOW91" s="285"/>
      <c r="SOX91" s="287"/>
      <c r="SOY91" s="287"/>
      <c r="SOZ91" s="285"/>
      <c r="SPA91" s="286"/>
      <c r="SPB91" s="286"/>
      <c r="SPC91" s="286"/>
      <c r="SPD91" s="286"/>
      <c r="SPE91" s="286"/>
      <c r="SPF91" s="286"/>
      <c r="SPG91" s="163"/>
      <c r="SPH91" s="154"/>
      <c r="SPI91" s="287"/>
      <c r="SPJ91" s="287"/>
      <c r="SPK91" s="285"/>
      <c r="SPL91" s="287"/>
      <c r="SPM91" s="287"/>
      <c r="SPN91" s="285"/>
      <c r="SPO91" s="287"/>
      <c r="SPP91" s="287"/>
      <c r="SPQ91" s="285"/>
      <c r="SPR91" s="287"/>
      <c r="SPS91" s="287"/>
      <c r="SPT91" s="285"/>
      <c r="SPU91" s="287"/>
      <c r="SPV91" s="287"/>
      <c r="SPW91" s="285"/>
      <c r="SPX91" s="287"/>
      <c r="SPY91" s="287"/>
      <c r="SPZ91" s="285"/>
      <c r="SQA91" s="287"/>
      <c r="SQB91" s="287"/>
      <c r="SQC91" s="285"/>
      <c r="SQD91" s="287"/>
      <c r="SQE91" s="287"/>
      <c r="SQF91" s="285"/>
      <c r="SQG91" s="287"/>
      <c r="SQH91" s="287"/>
      <c r="SQI91" s="285"/>
      <c r="SQJ91" s="287"/>
      <c r="SQK91" s="287"/>
      <c r="SQL91" s="285"/>
      <c r="SQM91" s="287"/>
      <c r="SQN91" s="287"/>
      <c r="SQO91" s="285"/>
      <c r="SQP91" s="287"/>
      <c r="SQQ91" s="287"/>
      <c r="SQR91" s="285"/>
      <c r="SQS91" s="287"/>
      <c r="SQT91" s="287"/>
      <c r="SQU91" s="285"/>
      <c r="SQV91" s="287"/>
      <c r="SQW91" s="287"/>
      <c r="SQX91" s="285"/>
      <c r="SQY91" s="287"/>
      <c r="SQZ91" s="287"/>
      <c r="SRA91" s="285"/>
      <c r="SRB91" s="287"/>
      <c r="SRC91" s="287"/>
      <c r="SRD91" s="285"/>
      <c r="SRE91" s="287"/>
      <c r="SRF91" s="287"/>
      <c r="SRG91" s="285"/>
      <c r="SRH91" s="287"/>
      <c r="SRI91" s="287"/>
      <c r="SRJ91" s="285"/>
      <c r="SRK91" s="287"/>
      <c r="SRL91" s="287"/>
      <c r="SRM91" s="285"/>
      <c r="SRN91" s="287"/>
      <c r="SRO91" s="287"/>
      <c r="SRP91" s="285"/>
      <c r="SRQ91" s="287"/>
      <c r="SRR91" s="287"/>
      <c r="SRS91" s="285"/>
      <c r="SRT91" s="286"/>
      <c r="SRU91" s="286"/>
      <c r="SRV91" s="286"/>
      <c r="SRW91" s="287"/>
      <c r="SRX91" s="287"/>
      <c r="SRY91" s="285"/>
      <c r="SRZ91" s="286"/>
      <c r="SSA91" s="286"/>
      <c r="SSB91" s="286"/>
      <c r="SSC91" s="287"/>
      <c r="SSD91" s="287"/>
      <c r="SSE91" s="285"/>
      <c r="SSF91" s="287"/>
      <c r="SSG91" s="287"/>
      <c r="SSH91" s="285"/>
      <c r="SSI91" s="286"/>
      <c r="SSJ91" s="286"/>
      <c r="SSK91" s="286"/>
      <c r="SSL91" s="286"/>
      <c r="SSM91" s="286"/>
      <c r="SSN91" s="286"/>
      <c r="SSO91" s="163"/>
      <c r="SSP91" s="154"/>
      <c r="SSQ91" s="287"/>
      <c r="SSR91" s="287"/>
      <c r="SSS91" s="285"/>
      <c r="SST91" s="287"/>
      <c r="SSU91" s="287"/>
      <c r="SSV91" s="285"/>
      <c r="SSW91" s="287"/>
      <c r="SSX91" s="287"/>
      <c r="SSY91" s="285"/>
      <c r="SSZ91" s="287"/>
      <c r="STA91" s="287"/>
      <c r="STB91" s="285"/>
      <c r="STC91" s="287"/>
      <c r="STD91" s="287"/>
      <c r="STE91" s="285"/>
      <c r="STF91" s="287"/>
      <c r="STG91" s="287"/>
      <c r="STH91" s="285"/>
      <c r="STI91" s="287"/>
      <c r="STJ91" s="287"/>
      <c r="STK91" s="285"/>
      <c r="STL91" s="287"/>
      <c r="STM91" s="287"/>
      <c r="STN91" s="285"/>
      <c r="STO91" s="287"/>
      <c r="STP91" s="287"/>
      <c r="STQ91" s="285"/>
      <c r="STR91" s="287"/>
      <c r="STS91" s="287"/>
      <c r="STT91" s="285"/>
      <c r="STU91" s="287"/>
      <c r="STV91" s="287"/>
      <c r="STW91" s="285"/>
      <c r="STX91" s="287"/>
      <c r="STY91" s="287"/>
      <c r="STZ91" s="285"/>
      <c r="SUA91" s="287"/>
      <c r="SUB91" s="287"/>
      <c r="SUC91" s="285"/>
      <c r="SUD91" s="287"/>
      <c r="SUE91" s="287"/>
      <c r="SUF91" s="285"/>
      <c r="SUG91" s="287"/>
      <c r="SUH91" s="287"/>
      <c r="SUI91" s="285"/>
      <c r="SUJ91" s="287"/>
      <c r="SUK91" s="287"/>
      <c r="SUL91" s="285"/>
      <c r="SUM91" s="287"/>
      <c r="SUN91" s="287"/>
      <c r="SUO91" s="285"/>
      <c r="SUP91" s="287"/>
      <c r="SUQ91" s="287"/>
      <c r="SUR91" s="285"/>
      <c r="SUS91" s="287"/>
      <c r="SUT91" s="287"/>
      <c r="SUU91" s="285"/>
      <c r="SUV91" s="287"/>
      <c r="SUW91" s="287"/>
      <c r="SUX91" s="285"/>
      <c r="SUY91" s="287"/>
      <c r="SUZ91" s="287"/>
      <c r="SVA91" s="285"/>
      <c r="SVB91" s="286"/>
      <c r="SVC91" s="286"/>
      <c r="SVD91" s="286"/>
      <c r="SVE91" s="287"/>
      <c r="SVF91" s="287"/>
      <c r="SVG91" s="285"/>
      <c r="SVH91" s="286"/>
      <c r="SVI91" s="286"/>
      <c r="SVJ91" s="286"/>
      <c r="SVK91" s="287"/>
      <c r="SVL91" s="287"/>
      <c r="SVM91" s="285"/>
      <c r="SVN91" s="287"/>
      <c r="SVO91" s="287"/>
      <c r="SVP91" s="285"/>
      <c r="SVQ91" s="286"/>
      <c r="SVR91" s="286"/>
      <c r="SVS91" s="286"/>
      <c r="SVT91" s="286"/>
      <c r="SVU91" s="286"/>
      <c r="SVV91" s="286"/>
      <c r="SVW91" s="163"/>
      <c r="SVX91" s="154"/>
      <c r="SVY91" s="287"/>
      <c r="SVZ91" s="287"/>
      <c r="SWA91" s="285"/>
      <c r="SWB91" s="287"/>
      <c r="SWC91" s="287"/>
      <c r="SWD91" s="285"/>
      <c r="SWE91" s="287"/>
      <c r="SWF91" s="287"/>
      <c r="SWG91" s="285"/>
      <c r="SWH91" s="287"/>
      <c r="SWI91" s="287"/>
      <c r="SWJ91" s="285"/>
      <c r="SWK91" s="287"/>
      <c r="SWL91" s="287"/>
      <c r="SWM91" s="285"/>
      <c r="SWN91" s="287"/>
      <c r="SWO91" s="287"/>
      <c r="SWP91" s="285"/>
      <c r="SWQ91" s="287"/>
      <c r="SWR91" s="287"/>
      <c r="SWS91" s="285"/>
      <c r="SWT91" s="287"/>
      <c r="SWU91" s="287"/>
      <c r="SWV91" s="285"/>
      <c r="SWW91" s="287"/>
      <c r="SWX91" s="287"/>
      <c r="SWY91" s="285"/>
      <c r="SWZ91" s="287"/>
      <c r="SXA91" s="287"/>
      <c r="SXB91" s="285"/>
      <c r="SXC91" s="287"/>
      <c r="SXD91" s="287"/>
      <c r="SXE91" s="285"/>
      <c r="SXF91" s="287"/>
      <c r="SXG91" s="287"/>
      <c r="SXH91" s="285"/>
      <c r="SXI91" s="287"/>
      <c r="SXJ91" s="287"/>
      <c r="SXK91" s="285"/>
      <c r="SXL91" s="287"/>
      <c r="SXM91" s="287"/>
      <c r="SXN91" s="285"/>
      <c r="SXO91" s="287"/>
      <c r="SXP91" s="287"/>
      <c r="SXQ91" s="285"/>
      <c r="SXR91" s="287"/>
      <c r="SXS91" s="287"/>
      <c r="SXT91" s="285"/>
      <c r="SXU91" s="287"/>
      <c r="SXV91" s="287"/>
      <c r="SXW91" s="285"/>
      <c r="SXX91" s="287"/>
      <c r="SXY91" s="287"/>
      <c r="SXZ91" s="285"/>
      <c r="SYA91" s="287"/>
      <c r="SYB91" s="287"/>
      <c r="SYC91" s="285"/>
      <c r="SYD91" s="287"/>
      <c r="SYE91" s="287"/>
      <c r="SYF91" s="285"/>
      <c r="SYG91" s="287"/>
      <c r="SYH91" s="287"/>
      <c r="SYI91" s="285"/>
      <c r="SYJ91" s="286"/>
      <c r="SYK91" s="286"/>
      <c r="SYL91" s="286"/>
      <c r="SYM91" s="287"/>
      <c r="SYN91" s="287"/>
      <c r="SYO91" s="285"/>
      <c r="SYP91" s="286"/>
      <c r="SYQ91" s="286"/>
      <c r="SYR91" s="286"/>
      <c r="SYS91" s="287"/>
      <c r="SYT91" s="287"/>
      <c r="SYU91" s="285"/>
      <c r="SYV91" s="287"/>
      <c r="SYW91" s="287"/>
      <c r="SYX91" s="285"/>
      <c r="SYY91" s="286"/>
      <c r="SYZ91" s="286"/>
      <c r="SZA91" s="286"/>
      <c r="SZB91" s="286"/>
      <c r="SZC91" s="286"/>
      <c r="SZD91" s="286"/>
      <c r="SZE91" s="163"/>
      <c r="SZF91" s="154"/>
      <c r="SZG91" s="287"/>
      <c r="SZH91" s="287"/>
      <c r="SZI91" s="285"/>
      <c r="SZJ91" s="287"/>
      <c r="SZK91" s="287"/>
      <c r="SZL91" s="285"/>
      <c r="SZM91" s="287"/>
      <c r="SZN91" s="287"/>
      <c r="SZO91" s="285"/>
      <c r="SZP91" s="287"/>
      <c r="SZQ91" s="287"/>
      <c r="SZR91" s="285"/>
      <c r="SZS91" s="287"/>
      <c r="SZT91" s="287"/>
      <c r="SZU91" s="285"/>
      <c r="SZV91" s="287"/>
      <c r="SZW91" s="287"/>
      <c r="SZX91" s="285"/>
      <c r="SZY91" s="287"/>
      <c r="SZZ91" s="287"/>
      <c r="TAA91" s="285"/>
      <c r="TAB91" s="287"/>
      <c r="TAC91" s="287"/>
      <c r="TAD91" s="285"/>
      <c r="TAE91" s="287"/>
      <c r="TAF91" s="287"/>
      <c r="TAG91" s="285"/>
      <c r="TAH91" s="287"/>
      <c r="TAI91" s="287"/>
      <c r="TAJ91" s="285"/>
      <c r="TAK91" s="287"/>
      <c r="TAL91" s="287"/>
      <c r="TAM91" s="285"/>
      <c r="TAN91" s="287"/>
      <c r="TAO91" s="287"/>
      <c r="TAP91" s="285"/>
      <c r="TAQ91" s="287"/>
      <c r="TAR91" s="287"/>
      <c r="TAS91" s="285"/>
      <c r="TAT91" s="287"/>
      <c r="TAU91" s="287"/>
      <c r="TAV91" s="285"/>
      <c r="TAW91" s="287"/>
      <c r="TAX91" s="287"/>
      <c r="TAY91" s="285"/>
      <c r="TAZ91" s="287"/>
      <c r="TBA91" s="287"/>
      <c r="TBB91" s="285"/>
      <c r="TBC91" s="287"/>
      <c r="TBD91" s="287"/>
      <c r="TBE91" s="285"/>
      <c r="TBF91" s="287"/>
      <c r="TBG91" s="287"/>
      <c r="TBH91" s="285"/>
      <c r="TBI91" s="287"/>
      <c r="TBJ91" s="287"/>
      <c r="TBK91" s="285"/>
      <c r="TBL91" s="287"/>
      <c r="TBM91" s="287"/>
      <c r="TBN91" s="285"/>
      <c r="TBO91" s="287"/>
      <c r="TBP91" s="287"/>
      <c r="TBQ91" s="285"/>
      <c r="TBR91" s="286"/>
      <c r="TBS91" s="286"/>
      <c r="TBT91" s="286"/>
      <c r="TBU91" s="287"/>
      <c r="TBV91" s="287"/>
      <c r="TBW91" s="285"/>
      <c r="TBX91" s="286"/>
      <c r="TBY91" s="286"/>
      <c r="TBZ91" s="286"/>
      <c r="TCA91" s="287"/>
      <c r="TCB91" s="287"/>
      <c r="TCC91" s="285"/>
      <c r="TCD91" s="287"/>
      <c r="TCE91" s="287"/>
      <c r="TCF91" s="285"/>
      <c r="TCG91" s="286"/>
      <c r="TCH91" s="286"/>
      <c r="TCI91" s="286"/>
      <c r="TCJ91" s="286"/>
      <c r="TCK91" s="286"/>
      <c r="TCL91" s="286"/>
      <c r="TCM91" s="163"/>
      <c r="TCN91" s="154"/>
      <c r="TCO91" s="287"/>
      <c r="TCP91" s="287"/>
      <c r="TCQ91" s="285"/>
      <c r="TCR91" s="287"/>
      <c r="TCS91" s="287"/>
      <c r="TCT91" s="285"/>
      <c r="TCU91" s="287"/>
      <c r="TCV91" s="287"/>
      <c r="TCW91" s="285"/>
      <c r="TCX91" s="287"/>
      <c r="TCY91" s="287"/>
      <c r="TCZ91" s="285"/>
      <c r="TDA91" s="287"/>
      <c r="TDB91" s="287"/>
      <c r="TDC91" s="285"/>
      <c r="TDD91" s="287"/>
      <c r="TDE91" s="287"/>
      <c r="TDF91" s="285"/>
      <c r="TDG91" s="287"/>
      <c r="TDH91" s="287"/>
      <c r="TDI91" s="285"/>
      <c r="TDJ91" s="287"/>
      <c r="TDK91" s="287"/>
      <c r="TDL91" s="285"/>
      <c r="TDM91" s="287"/>
      <c r="TDN91" s="287"/>
      <c r="TDO91" s="285"/>
      <c r="TDP91" s="287"/>
      <c r="TDQ91" s="287"/>
      <c r="TDR91" s="285"/>
      <c r="TDS91" s="287"/>
      <c r="TDT91" s="287"/>
      <c r="TDU91" s="285"/>
      <c r="TDV91" s="287"/>
      <c r="TDW91" s="287"/>
      <c r="TDX91" s="285"/>
      <c r="TDY91" s="287"/>
      <c r="TDZ91" s="287"/>
      <c r="TEA91" s="285"/>
      <c r="TEB91" s="287"/>
      <c r="TEC91" s="287"/>
      <c r="TED91" s="285"/>
      <c r="TEE91" s="287"/>
      <c r="TEF91" s="287"/>
      <c r="TEG91" s="285"/>
      <c r="TEH91" s="287"/>
      <c r="TEI91" s="287"/>
      <c r="TEJ91" s="285"/>
      <c r="TEK91" s="287"/>
      <c r="TEL91" s="287"/>
      <c r="TEM91" s="285"/>
      <c r="TEN91" s="287"/>
      <c r="TEO91" s="287"/>
      <c r="TEP91" s="285"/>
      <c r="TEQ91" s="287"/>
      <c r="TER91" s="287"/>
      <c r="TES91" s="285"/>
      <c r="TET91" s="287"/>
      <c r="TEU91" s="287"/>
      <c r="TEV91" s="285"/>
      <c r="TEW91" s="287"/>
      <c r="TEX91" s="287"/>
      <c r="TEY91" s="285"/>
      <c r="TEZ91" s="286"/>
      <c r="TFA91" s="286"/>
      <c r="TFB91" s="286"/>
      <c r="TFC91" s="287"/>
      <c r="TFD91" s="287"/>
      <c r="TFE91" s="285"/>
      <c r="TFF91" s="286"/>
      <c r="TFG91" s="286"/>
      <c r="TFH91" s="286"/>
      <c r="TFI91" s="287"/>
      <c r="TFJ91" s="287"/>
      <c r="TFK91" s="285"/>
      <c r="TFL91" s="287"/>
      <c r="TFM91" s="287"/>
      <c r="TFN91" s="285"/>
      <c r="TFO91" s="286"/>
      <c r="TFP91" s="286"/>
      <c r="TFQ91" s="286"/>
      <c r="TFR91" s="286"/>
      <c r="TFS91" s="286"/>
      <c r="TFT91" s="286"/>
      <c r="TFU91" s="163"/>
      <c r="TFV91" s="154"/>
      <c r="TFW91" s="287"/>
      <c r="TFX91" s="287"/>
      <c r="TFY91" s="285"/>
      <c r="TFZ91" s="287"/>
      <c r="TGA91" s="287"/>
      <c r="TGB91" s="285"/>
      <c r="TGC91" s="287"/>
      <c r="TGD91" s="287"/>
      <c r="TGE91" s="285"/>
      <c r="TGF91" s="287"/>
      <c r="TGG91" s="287"/>
      <c r="TGH91" s="285"/>
      <c r="TGI91" s="287"/>
      <c r="TGJ91" s="287"/>
      <c r="TGK91" s="285"/>
      <c r="TGL91" s="287"/>
      <c r="TGM91" s="287"/>
      <c r="TGN91" s="285"/>
      <c r="TGO91" s="287"/>
      <c r="TGP91" s="287"/>
      <c r="TGQ91" s="285"/>
      <c r="TGR91" s="287"/>
      <c r="TGS91" s="287"/>
      <c r="TGT91" s="285"/>
      <c r="TGU91" s="287"/>
      <c r="TGV91" s="287"/>
      <c r="TGW91" s="285"/>
      <c r="TGX91" s="287"/>
      <c r="TGY91" s="287"/>
      <c r="TGZ91" s="285"/>
      <c r="THA91" s="287"/>
      <c r="THB91" s="287"/>
      <c r="THC91" s="285"/>
      <c r="THD91" s="287"/>
      <c r="THE91" s="287"/>
      <c r="THF91" s="285"/>
      <c r="THG91" s="287"/>
      <c r="THH91" s="287"/>
      <c r="THI91" s="285"/>
      <c r="THJ91" s="287"/>
      <c r="THK91" s="287"/>
      <c r="THL91" s="285"/>
      <c r="THM91" s="287"/>
      <c r="THN91" s="287"/>
      <c r="THO91" s="285"/>
      <c r="THP91" s="287"/>
      <c r="THQ91" s="287"/>
      <c r="THR91" s="285"/>
      <c r="THS91" s="287"/>
      <c r="THT91" s="287"/>
      <c r="THU91" s="285"/>
      <c r="THV91" s="287"/>
      <c r="THW91" s="287"/>
      <c r="THX91" s="285"/>
      <c r="THY91" s="287"/>
      <c r="THZ91" s="287"/>
      <c r="TIA91" s="285"/>
      <c r="TIB91" s="287"/>
      <c r="TIC91" s="287"/>
      <c r="TID91" s="285"/>
      <c r="TIE91" s="287"/>
      <c r="TIF91" s="287"/>
      <c r="TIG91" s="285"/>
      <c r="TIH91" s="286"/>
      <c r="TII91" s="286"/>
      <c r="TIJ91" s="286"/>
      <c r="TIK91" s="287"/>
      <c r="TIL91" s="287"/>
      <c r="TIM91" s="285"/>
      <c r="TIN91" s="286"/>
      <c r="TIO91" s="286"/>
      <c r="TIP91" s="286"/>
      <c r="TIQ91" s="287"/>
      <c r="TIR91" s="287"/>
      <c r="TIS91" s="285"/>
      <c r="TIT91" s="287"/>
      <c r="TIU91" s="287"/>
      <c r="TIV91" s="285"/>
      <c r="TIW91" s="286"/>
      <c r="TIX91" s="286"/>
      <c r="TIY91" s="286"/>
      <c r="TIZ91" s="286"/>
      <c r="TJA91" s="286"/>
      <c r="TJB91" s="286"/>
      <c r="TJC91" s="163"/>
      <c r="TJD91" s="154"/>
      <c r="TJE91" s="287"/>
      <c r="TJF91" s="287"/>
      <c r="TJG91" s="285"/>
      <c r="TJH91" s="287"/>
      <c r="TJI91" s="287"/>
      <c r="TJJ91" s="285"/>
      <c r="TJK91" s="287"/>
      <c r="TJL91" s="287"/>
      <c r="TJM91" s="285"/>
      <c r="TJN91" s="287"/>
      <c r="TJO91" s="287"/>
      <c r="TJP91" s="285"/>
      <c r="TJQ91" s="287"/>
      <c r="TJR91" s="287"/>
      <c r="TJS91" s="285"/>
      <c r="TJT91" s="287"/>
      <c r="TJU91" s="287"/>
      <c r="TJV91" s="285"/>
      <c r="TJW91" s="287"/>
      <c r="TJX91" s="287"/>
      <c r="TJY91" s="285"/>
      <c r="TJZ91" s="287"/>
      <c r="TKA91" s="287"/>
      <c r="TKB91" s="285"/>
      <c r="TKC91" s="287"/>
      <c r="TKD91" s="287"/>
      <c r="TKE91" s="285"/>
      <c r="TKF91" s="287"/>
      <c r="TKG91" s="287"/>
      <c r="TKH91" s="285"/>
      <c r="TKI91" s="287"/>
      <c r="TKJ91" s="287"/>
      <c r="TKK91" s="285"/>
      <c r="TKL91" s="287"/>
      <c r="TKM91" s="287"/>
      <c r="TKN91" s="285"/>
      <c r="TKO91" s="287"/>
      <c r="TKP91" s="287"/>
      <c r="TKQ91" s="285"/>
      <c r="TKR91" s="287"/>
      <c r="TKS91" s="287"/>
      <c r="TKT91" s="285"/>
      <c r="TKU91" s="287"/>
      <c r="TKV91" s="287"/>
      <c r="TKW91" s="285"/>
      <c r="TKX91" s="287"/>
      <c r="TKY91" s="287"/>
      <c r="TKZ91" s="285"/>
      <c r="TLA91" s="287"/>
      <c r="TLB91" s="287"/>
      <c r="TLC91" s="285"/>
      <c r="TLD91" s="287"/>
      <c r="TLE91" s="287"/>
      <c r="TLF91" s="285"/>
      <c r="TLG91" s="287"/>
      <c r="TLH91" s="287"/>
      <c r="TLI91" s="285"/>
      <c r="TLJ91" s="287"/>
      <c r="TLK91" s="287"/>
      <c r="TLL91" s="285"/>
      <c r="TLM91" s="287"/>
      <c r="TLN91" s="287"/>
      <c r="TLO91" s="285"/>
      <c r="TLP91" s="286"/>
      <c r="TLQ91" s="286"/>
      <c r="TLR91" s="286"/>
      <c r="TLS91" s="287"/>
      <c r="TLT91" s="287"/>
      <c r="TLU91" s="285"/>
      <c r="TLV91" s="286"/>
      <c r="TLW91" s="286"/>
      <c r="TLX91" s="286"/>
      <c r="TLY91" s="287"/>
      <c r="TLZ91" s="287"/>
      <c r="TMA91" s="285"/>
      <c r="TMB91" s="287"/>
      <c r="TMC91" s="287"/>
      <c r="TMD91" s="285"/>
      <c r="TME91" s="286"/>
      <c r="TMF91" s="286"/>
      <c r="TMG91" s="286"/>
      <c r="TMH91" s="286"/>
      <c r="TMI91" s="286"/>
      <c r="TMJ91" s="286"/>
      <c r="TMK91" s="163"/>
      <c r="TML91" s="154"/>
      <c r="TMM91" s="287"/>
      <c r="TMN91" s="287"/>
      <c r="TMO91" s="285"/>
      <c r="TMP91" s="287"/>
      <c r="TMQ91" s="287"/>
      <c r="TMR91" s="285"/>
      <c r="TMS91" s="287"/>
      <c r="TMT91" s="287"/>
      <c r="TMU91" s="285"/>
      <c r="TMV91" s="287"/>
      <c r="TMW91" s="287"/>
      <c r="TMX91" s="285"/>
      <c r="TMY91" s="287"/>
      <c r="TMZ91" s="287"/>
      <c r="TNA91" s="285"/>
      <c r="TNB91" s="287"/>
      <c r="TNC91" s="287"/>
      <c r="TND91" s="285"/>
      <c r="TNE91" s="287"/>
      <c r="TNF91" s="287"/>
      <c r="TNG91" s="285"/>
      <c r="TNH91" s="287"/>
      <c r="TNI91" s="287"/>
      <c r="TNJ91" s="285"/>
      <c r="TNK91" s="287"/>
      <c r="TNL91" s="287"/>
      <c r="TNM91" s="285"/>
      <c r="TNN91" s="287"/>
      <c r="TNO91" s="287"/>
      <c r="TNP91" s="285"/>
      <c r="TNQ91" s="287"/>
      <c r="TNR91" s="287"/>
      <c r="TNS91" s="285"/>
      <c r="TNT91" s="287"/>
      <c r="TNU91" s="287"/>
      <c r="TNV91" s="285"/>
      <c r="TNW91" s="287"/>
      <c r="TNX91" s="287"/>
      <c r="TNY91" s="285"/>
      <c r="TNZ91" s="287"/>
      <c r="TOA91" s="287"/>
      <c r="TOB91" s="285"/>
      <c r="TOC91" s="287"/>
      <c r="TOD91" s="287"/>
      <c r="TOE91" s="285"/>
      <c r="TOF91" s="287"/>
      <c r="TOG91" s="287"/>
      <c r="TOH91" s="285"/>
      <c r="TOI91" s="287"/>
      <c r="TOJ91" s="287"/>
      <c r="TOK91" s="285"/>
      <c r="TOL91" s="287"/>
      <c r="TOM91" s="287"/>
      <c r="TON91" s="285"/>
      <c r="TOO91" s="287"/>
      <c r="TOP91" s="287"/>
      <c r="TOQ91" s="285"/>
      <c r="TOR91" s="287"/>
      <c r="TOS91" s="287"/>
      <c r="TOT91" s="285"/>
      <c r="TOU91" s="287"/>
      <c r="TOV91" s="287"/>
      <c r="TOW91" s="285"/>
      <c r="TOX91" s="286"/>
      <c r="TOY91" s="286"/>
      <c r="TOZ91" s="286"/>
      <c r="TPA91" s="287"/>
      <c r="TPB91" s="287"/>
      <c r="TPC91" s="285"/>
      <c r="TPD91" s="286"/>
      <c r="TPE91" s="286"/>
      <c r="TPF91" s="286"/>
      <c r="TPG91" s="287"/>
      <c r="TPH91" s="287"/>
      <c r="TPI91" s="285"/>
      <c r="TPJ91" s="287"/>
      <c r="TPK91" s="287"/>
      <c r="TPL91" s="285"/>
      <c r="TPM91" s="286"/>
      <c r="TPN91" s="286"/>
      <c r="TPO91" s="286"/>
      <c r="TPP91" s="286"/>
      <c r="TPQ91" s="286"/>
      <c r="TPR91" s="286"/>
      <c r="TPS91" s="163"/>
      <c r="TPT91" s="154"/>
      <c r="TPU91" s="287"/>
      <c r="TPV91" s="287"/>
      <c r="TPW91" s="285"/>
      <c r="TPX91" s="287"/>
      <c r="TPY91" s="287"/>
      <c r="TPZ91" s="285"/>
      <c r="TQA91" s="287"/>
      <c r="TQB91" s="287"/>
      <c r="TQC91" s="285"/>
      <c r="TQD91" s="287"/>
      <c r="TQE91" s="287"/>
      <c r="TQF91" s="285"/>
      <c r="TQG91" s="287"/>
      <c r="TQH91" s="287"/>
      <c r="TQI91" s="285"/>
      <c r="TQJ91" s="287"/>
      <c r="TQK91" s="287"/>
      <c r="TQL91" s="285"/>
      <c r="TQM91" s="287"/>
      <c r="TQN91" s="287"/>
      <c r="TQO91" s="285"/>
      <c r="TQP91" s="287"/>
      <c r="TQQ91" s="287"/>
      <c r="TQR91" s="285"/>
      <c r="TQS91" s="287"/>
      <c r="TQT91" s="287"/>
      <c r="TQU91" s="285"/>
      <c r="TQV91" s="287"/>
      <c r="TQW91" s="287"/>
      <c r="TQX91" s="285"/>
      <c r="TQY91" s="287"/>
      <c r="TQZ91" s="287"/>
      <c r="TRA91" s="285"/>
      <c r="TRB91" s="287"/>
      <c r="TRC91" s="287"/>
      <c r="TRD91" s="285"/>
      <c r="TRE91" s="287"/>
      <c r="TRF91" s="287"/>
      <c r="TRG91" s="285"/>
      <c r="TRH91" s="287"/>
      <c r="TRI91" s="287"/>
      <c r="TRJ91" s="285"/>
      <c r="TRK91" s="287"/>
      <c r="TRL91" s="287"/>
      <c r="TRM91" s="285"/>
      <c r="TRN91" s="287"/>
      <c r="TRO91" s="287"/>
      <c r="TRP91" s="285"/>
      <c r="TRQ91" s="287"/>
      <c r="TRR91" s="287"/>
      <c r="TRS91" s="285"/>
      <c r="TRT91" s="287"/>
      <c r="TRU91" s="287"/>
      <c r="TRV91" s="285"/>
      <c r="TRW91" s="287"/>
      <c r="TRX91" s="287"/>
      <c r="TRY91" s="285"/>
      <c r="TRZ91" s="287"/>
      <c r="TSA91" s="287"/>
      <c r="TSB91" s="285"/>
      <c r="TSC91" s="287"/>
      <c r="TSD91" s="287"/>
      <c r="TSE91" s="285"/>
      <c r="TSF91" s="286"/>
      <c r="TSG91" s="286"/>
      <c r="TSH91" s="286"/>
      <c r="TSI91" s="287"/>
      <c r="TSJ91" s="287"/>
      <c r="TSK91" s="285"/>
      <c r="TSL91" s="286"/>
      <c r="TSM91" s="286"/>
      <c r="TSN91" s="286"/>
      <c r="TSO91" s="287"/>
      <c r="TSP91" s="287"/>
      <c r="TSQ91" s="285"/>
      <c r="TSR91" s="287"/>
      <c r="TSS91" s="287"/>
      <c r="TST91" s="285"/>
      <c r="TSU91" s="286"/>
      <c r="TSV91" s="286"/>
      <c r="TSW91" s="286"/>
      <c r="TSX91" s="286"/>
      <c r="TSY91" s="286"/>
      <c r="TSZ91" s="286"/>
      <c r="TTA91" s="163"/>
      <c r="TTB91" s="154"/>
      <c r="TTC91" s="287"/>
      <c r="TTD91" s="287"/>
      <c r="TTE91" s="285"/>
      <c r="TTF91" s="287"/>
      <c r="TTG91" s="287"/>
      <c r="TTH91" s="285"/>
      <c r="TTI91" s="287"/>
      <c r="TTJ91" s="287"/>
      <c r="TTK91" s="285"/>
      <c r="TTL91" s="287"/>
      <c r="TTM91" s="287"/>
      <c r="TTN91" s="285"/>
      <c r="TTO91" s="287"/>
      <c r="TTP91" s="287"/>
      <c r="TTQ91" s="285"/>
      <c r="TTR91" s="287"/>
      <c r="TTS91" s="287"/>
      <c r="TTT91" s="285"/>
      <c r="TTU91" s="287"/>
      <c r="TTV91" s="287"/>
      <c r="TTW91" s="285"/>
      <c r="TTX91" s="287"/>
      <c r="TTY91" s="287"/>
      <c r="TTZ91" s="285"/>
      <c r="TUA91" s="287"/>
      <c r="TUB91" s="287"/>
      <c r="TUC91" s="285"/>
      <c r="TUD91" s="287"/>
      <c r="TUE91" s="287"/>
      <c r="TUF91" s="285"/>
      <c r="TUG91" s="287"/>
      <c r="TUH91" s="287"/>
      <c r="TUI91" s="285"/>
      <c r="TUJ91" s="287"/>
      <c r="TUK91" s="287"/>
      <c r="TUL91" s="285"/>
      <c r="TUM91" s="287"/>
      <c r="TUN91" s="287"/>
      <c r="TUO91" s="285"/>
      <c r="TUP91" s="287"/>
      <c r="TUQ91" s="287"/>
      <c r="TUR91" s="285"/>
      <c r="TUS91" s="287"/>
      <c r="TUT91" s="287"/>
      <c r="TUU91" s="285"/>
      <c r="TUV91" s="287"/>
      <c r="TUW91" s="287"/>
      <c r="TUX91" s="285"/>
      <c r="TUY91" s="287"/>
      <c r="TUZ91" s="287"/>
      <c r="TVA91" s="285"/>
      <c r="TVB91" s="287"/>
      <c r="TVC91" s="287"/>
      <c r="TVD91" s="285"/>
      <c r="TVE91" s="287"/>
      <c r="TVF91" s="287"/>
      <c r="TVG91" s="285"/>
      <c r="TVH91" s="287"/>
      <c r="TVI91" s="287"/>
      <c r="TVJ91" s="285"/>
      <c r="TVK91" s="287"/>
      <c r="TVL91" s="287"/>
      <c r="TVM91" s="285"/>
      <c r="TVN91" s="286"/>
      <c r="TVO91" s="286"/>
      <c r="TVP91" s="286"/>
      <c r="TVQ91" s="287"/>
      <c r="TVR91" s="287"/>
      <c r="TVS91" s="285"/>
      <c r="TVT91" s="286"/>
      <c r="TVU91" s="286"/>
      <c r="TVV91" s="286"/>
      <c r="TVW91" s="287"/>
      <c r="TVX91" s="287"/>
      <c r="TVY91" s="285"/>
      <c r="TVZ91" s="287"/>
      <c r="TWA91" s="287"/>
      <c r="TWB91" s="285"/>
      <c r="TWC91" s="286"/>
      <c r="TWD91" s="286"/>
      <c r="TWE91" s="286"/>
      <c r="TWF91" s="286"/>
      <c r="TWG91" s="286"/>
      <c r="TWH91" s="286"/>
      <c r="TWI91" s="163"/>
      <c r="TWJ91" s="154"/>
      <c r="TWK91" s="287"/>
      <c r="TWL91" s="287"/>
      <c r="TWM91" s="285"/>
      <c r="TWN91" s="287"/>
      <c r="TWO91" s="287"/>
      <c r="TWP91" s="285"/>
      <c r="TWQ91" s="287"/>
      <c r="TWR91" s="287"/>
      <c r="TWS91" s="285"/>
      <c r="TWT91" s="287"/>
      <c r="TWU91" s="287"/>
      <c r="TWV91" s="285"/>
      <c r="TWW91" s="287"/>
      <c r="TWX91" s="287"/>
      <c r="TWY91" s="285"/>
      <c r="TWZ91" s="287"/>
      <c r="TXA91" s="287"/>
      <c r="TXB91" s="285"/>
      <c r="TXC91" s="287"/>
      <c r="TXD91" s="287"/>
      <c r="TXE91" s="285"/>
      <c r="TXF91" s="287"/>
      <c r="TXG91" s="287"/>
      <c r="TXH91" s="285"/>
      <c r="TXI91" s="287"/>
      <c r="TXJ91" s="287"/>
      <c r="TXK91" s="285"/>
      <c r="TXL91" s="287"/>
      <c r="TXM91" s="287"/>
      <c r="TXN91" s="285"/>
      <c r="TXO91" s="287"/>
      <c r="TXP91" s="287"/>
      <c r="TXQ91" s="285"/>
      <c r="TXR91" s="287"/>
      <c r="TXS91" s="287"/>
      <c r="TXT91" s="285"/>
      <c r="TXU91" s="287"/>
      <c r="TXV91" s="287"/>
      <c r="TXW91" s="285"/>
      <c r="TXX91" s="287"/>
      <c r="TXY91" s="287"/>
      <c r="TXZ91" s="285"/>
      <c r="TYA91" s="287"/>
      <c r="TYB91" s="287"/>
      <c r="TYC91" s="285"/>
      <c r="TYD91" s="287"/>
      <c r="TYE91" s="287"/>
      <c r="TYF91" s="285"/>
      <c r="TYG91" s="287"/>
      <c r="TYH91" s="287"/>
      <c r="TYI91" s="285"/>
      <c r="TYJ91" s="287"/>
      <c r="TYK91" s="287"/>
      <c r="TYL91" s="285"/>
      <c r="TYM91" s="287"/>
      <c r="TYN91" s="287"/>
      <c r="TYO91" s="285"/>
      <c r="TYP91" s="287"/>
      <c r="TYQ91" s="287"/>
      <c r="TYR91" s="285"/>
      <c r="TYS91" s="287"/>
      <c r="TYT91" s="287"/>
      <c r="TYU91" s="285"/>
      <c r="TYV91" s="286"/>
      <c r="TYW91" s="286"/>
      <c r="TYX91" s="286"/>
      <c r="TYY91" s="287"/>
      <c r="TYZ91" s="287"/>
      <c r="TZA91" s="285"/>
      <c r="TZB91" s="286"/>
      <c r="TZC91" s="286"/>
      <c r="TZD91" s="286"/>
      <c r="TZE91" s="287"/>
      <c r="TZF91" s="287"/>
      <c r="TZG91" s="285"/>
      <c r="TZH91" s="287"/>
      <c r="TZI91" s="287"/>
      <c r="TZJ91" s="285"/>
      <c r="TZK91" s="286"/>
      <c r="TZL91" s="286"/>
      <c r="TZM91" s="286"/>
      <c r="TZN91" s="286"/>
      <c r="TZO91" s="286"/>
      <c r="TZP91" s="286"/>
      <c r="TZQ91" s="163"/>
      <c r="TZR91" s="154"/>
      <c r="TZS91" s="287"/>
      <c r="TZT91" s="287"/>
      <c r="TZU91" s="285"/>
      <c r="TZV91" s="287"/>
      <c r="TZW91" s="287"/>
      <c r="TZX91" s="285"/>
      <c r="TZY91" s="287"/>
      <c r="TZZ91" s="287"/>
      <c r="UAA91" s="285"/>
      <c r="UAB91" s="287"/>
      <c r="UAC91" s="287"/>
      <c r="UAD91" s="285"/>
      <c r="UAE91" s="287"/>
      <c r="UAF91" s="287"/>
      <c r="UAG91" s="285"/>
      <c r="UAH91" s="287"/>
      <c r="UAI91" s="287"/>
      <c r="UAJ91" s="285"/>
      <c r="UAK91" s="287"/>
      <c r="UAL91" s="287"/>
      <c r="UAM91" s="285"/>
      <c r="UAN91" s="287"/>
      <c r="UAO91" s="287"/>
      <c r="UAP91" s="285"/>
      <c r="UAQ91" s="287"/>
      <c r="UAR91" s="287"/>
      <c r="UAS91" s="285"/>
      <c r="UAT91" s="287"/>
      <c r="UAU91" s="287"/>
      <c r="UAV91" s="285"/>
      <c r="UAW91" s="287"/>
      <c r="UAX91" s="287"/>
      <c r="UAY91" s="285"/>
      <c r="UAZ91" s="287"/>
      <c r="UBA91" s="287"/>
      <c r="UBB91" s="285"/>
      <c r="UBC91" s="287"/>
      <c r="UBD91" s="287"/>
      <c r="UBE91" s="285"/>
      <c r="UBF91" s="287"/>
      <c r="UBG91" s="287"/>
      <c r="UBH91" s="285"/>
      <c r="UBI91" s="287"/>
      <c r="UBJ91" s="287"/>
      <c r="UBK91" s="285"/>
      <c r="UBL91" s="287"/>
      <c r="UBM91" s="287"/>
      <c r="UBN91" s="285"/>
      <c r="UBO91" s="287"/>
      <c r="UBP91" s="287"/>
      <c r="UBQ91" s="285"/>
      <c r="UBR91" s="287"/>
      <c r="UBS91" s="287"/>
      <c r="UBT91" s="285"/>
      <c r="UBU91" s="287"/>
      <c r="UBV91" s="287"/>
      <c r="UBW91" s="285"/>
      <c r="UBX91" s="287"/>
      <c r="UBY91" s="287"/>
      <c r="UBZ91" s="285"/>
      <c r="UCA91" s="287"/>
      <c r="UCB91" s="287"/>
      <c r="UCC91" s="285"/>
      <c r="UCD91" s="286"/>
      <c r="UCE91" s="286"/>
      <c r="UCF91" s="286"/>
      <c r="UCG91" s="287"/>
      <c r="UCH91" s="287"/>
      <c r="UCI91" s="285"/>
      <c r="UCJ91" s="286"/>
      <c r="UCK91" s="286"/>
      <c r="UCL91" s="286"/>
      <c r="UCM91" s="287"/>
      <c r="UCN91" s="287"/>
      <c r="UCO91" s="285"/>
      <c r="UCP91" s="287"/>
      <c r="UCQ91" s="287"/>
      <c r="UCR91" s="285"/>
      <c r="UCS91" s="286"/>
      <c r="UCT91" s="286"/>
      <c r="UCU91" s="286"/>
      <c r="UCV91" s="286"/>
      <c r="UCW91" s="286"/>
      <c r="UCX91" s="286"/>
      <c r="UCY91" s="163"/>
      <c r="UCZ91" s="154"/>
      <c r="UDA91" s="287"/>
      <c r="UDB91" s="287"/>
      <c r="UDC91" s="285"/>
      <c r="UDD91" s="287"/>
      <c r="UDE91" s="287"/>
      <c r="UDF91" s="285"/>
      <c r="UDG91" s="287"/>
      <c r="UDH91" s="287"/>
      <c r="UDI91" s="285"/>
      <c r="UDJ91" s="287"/>
      <c r="UDK91" s="287"/>
      <c r="UDL91" s="285"/>
      <c r="UDM91" s="287"/>
      <c r="UDN91" s="287"/>
      <c r="UDO91" s="285"/>
      <c r="UDP91" s="287"/>
      <c r="UDQ91" s="287"/>
      <c r="UDR91" s="285"/>
      <c r="UDS91" s="287"/>
      <c r="UDT91" s="287"/>
      <c r="UDU91" s="285"/>
      <c r="UDV91" s="287"/>
      <c r="UDW91" s="287"/>
      <c r="UDX91" s="285"/>
      <c r="UDY91" s="287"/>
      <c r="UDZ91" s="287"/>
      <c r="UEA91" s="285"/>
      <c r="UEB91" s="287"/>
      <c r="UEC91" s="287"/>
      <c r="UED91" s="285"/>
      <c r="UEE91" s="287"/>
      <c r="UEF91" s="287"/>
      <c r="UEG91" s="285"/>
      <c r="UEH91" s="287"/>
      <c r="UEI91" s="287"/>
      <c r="UEJ91" s="285"/>
      <c r="UEK91" s="287"/>
      <c r="UEL91" s="287"/>
      <c r="UEM91" s="285"/>
      <c r="UEN91" s="287"/>
      <c r="UEO91" s="287"/>
      <c r="UEP91" s="285"/>
      <c r="UEQ91" s="287"/>
      <c r="UER91" s="287"/>
      <c r="UES91" s="285"/>
      <c r="UET91" s="287"/>
      <c r="UEU91" s="287"/>
      <c r="UEV91" s="285"/>
      <c r="UEW91" s="287"/>
      <c r="UEX91" s="287"/>
      <c r="UEY91" s="285"/>
      <c r="UEZ91" s="287"/>
      <c r="UFA91" s="287"/>
      <c r="UFB91" s="285"/>
      <c r="UFC91" s="287"/>
      <c r="UFD91" s="287"/>
      <c r="UFE91" s="285"/>
      <c r="UFF91" s="287"/>
      <c r="UFG91" s="287"/>
      <c r="UFH91" s="285"/>
      <c r="UFI91" s="287"/>
      <c r="UFJ91" s="287"/>
      <c r="UFK91" s="285"/>
      <c r="UFL91" s="286"/>
      <c r="UFM91" s="286"/>
      <c r="UFN91" s="286"/>
      <c r="UFO91" s="287"/>
      <c r="UFP91" s="287"/>
      <c r="UFQ91" s="285"/>
      <c r="UFR91" s="286"/>
      <c r="UFS91" s="286"/>
      <c r="UFT91" s="286"/>
      <c r="UFU91" s="287"/>
      <c r="UFV91" s="287"/>
      <c r="UFW91" s="285"/>
      <c r="UFX91" s="287"/>
      <c r="UFY91" s="287"/>
      <c r="UFZ91" s="285"/>
      <c r="UGA91" s="286"/>
      <c r="UGB91" s="286"/>
      <c r="UGC91" s="286"/>
      <c r="UGD91" s="286"/>
      <c r="UGE91" s="286"/>
      <c r="UGF91" s="286"/>
      <c r="UGG91" s="163"/>
      <c r="UGH91" s="154"/>
      <c r="UGI91" s="287"/>
      <c r="UGJ91" s="287"/>
      <c r="UGK91" s="285"/>
      <c r="UGL91" s="287"/>
      <c r="UGM91" s="287"/>
      <c r="UGN91" s="285"/>
      <c r="UGO91" s="287"/>
      <c r="UGP91" s="287"/>
      <c r="UGQ91" s="285"/>
      <c r="UGR91" s="287"/>
      <c r="UGS91" s="287"/>
      <c r="UGT91" s="285"/>
      <c r="UGU91" s="287"/>
      <c r="UGV91" s="287"/>
      <c r="UGW91" s="285"/>
      <c r="UGX91" s="287"/>
      <c r="UGY91" s="287"/>
      <c r="UGZ91" s="285"/>
      <c r="UHA91" s="287"/>
      <c r="UHB91" s="287"/>
      <c r="UHC91" s="285"/>
      <c r="UHD91" s="287"/>
      <c r="UHE91" s="287"/>
      <c r="UHF91" s="285"/>
      <c r="UHG91" s="287"/>
      <c r="UHH91" s="287"/>
      <c r="UHI91" s="285"/>
      <c r="UHJ91" s="287"/>
      <c r="UHK91" s="287"/>
      <c r="UHL91" s="285"/>
      <c r="UHM91" s="287"/>
      <c r="UHN91" s="287"/>
      <c r="UHO91" s="285"/>
      <c r="UHP91" s="287"/>
      <c r="UHQ91" s="287"/>
      <c r="UHR91" s="285"/>
      <c r="UHS91" s="287"/>
      <c r="UHT91" s="287"/>
      <c r="UHU91" s="285"/>
      <c r="UHV91" s="287"/>
      <c r="UHW91" s="287"/>
      <c r="UHX91" s="285"/>
      <c r="UHY91" s="287"/>
      <c r="UHZ91" s="287"/>
      <c r="UIA91" s="285"/>
      <c r="UIB91" s="287"/>
      <c r="UIC91" s="287"/>
      <c r="UID91" s="285"/>
      <c r="UIE91" s="287"/>
      <c r="UIF91" s="287"/>
      <c r="UIG91" s="285"/>
      <c r="UIH91" s="287"/>
      <c r="UII91" s="287"/>
      <c r="UIJ91" s="285"/>
      <c r="UIK91" s="287"/>
      <c r="UIL91" s="287"/>
      <c r="UIM91" s="285"/>
      <c r="UIN91" s="287"/>
      <c r="UIO91" s="287"/>
      <c r="UIP91" s="285"/>
      <c r="UIQ91" s="287"/>
      <c r="UIR91" s="287"/>
      <c r="UIS91" s="285"/>
      <c r="UIT91" s="286"/>
      <c r="UIU91" s="286"/>
      <c r="UIV91" s="286"/>
      <c r="UIW91" s="287"/>
      <c r="UIX91" s="287"/>
      <c r="UIY91" s="285"/>
      <c r="UIZ91" s="286"/>
      <c r="UJA91" s="286"/>
      <c r="UJB91" s="286"/>
      <c r="UJC91" s="287"/>
      <c r="UJD91" s="287"/>
      <c r="UJE91" s="285"/>
      <c r="UJF91" s="287"/>
      <c r="UJG91" s="287"/>
      <c r="UJH91" s="285"/>
      <c r="UJI91" s="286"/>
      <c r="UJJ91" s="286"/>
      <c r="UJK91" s="286"/>
      <c r="UJL91" s="286"/>
      <c r="UJM91" s="286"/>
      <c r="UJN91" s="286"/>
      <c r="UJO91" s="163"/>
      <c r="UJP91" s="154"/>
      <c r="UJQ91" s="287"/>
      <c r="UJR91" s="287"/>
      <c r="UJS91" s="285"/>
      <c r="UJT91" s="287"/>
      <c r="UJU91" s="287"/>
      <c r="UJV91" s="285"/>
      <c r="UJW91" s="287"/>
      <c r="UJX91" s="287"/>
      <c r="UJY91" s="285"/>
      <c r="UJZ91" s="287"/>
      <c r="UKA91" s="287"/>
      <c r="UKB91" s="285"/>
      <c r="UKC91" s="287"/>
      <c r="UKD91" s="287"/>
      <c r="UKE91" s="285"/>
      <c r="UKF91" s="287"/>
      <c r="UKG91" s="287"/>
      <c r="UKH91" s="285"/>
      <c r="UKI91" s="287"/>
      <c r="UKJ91" s="287"/>
      <c r="UKK91" s="285"/>
      <c r="UKL91" s="287"/>
      <c r="UKM91" s="287"/>
      <c r="UKN91" s="285"/>
      <c r="UKO91" s="287"/>
      <c r="UKP91" s="287"/>
      <c r="UKQ91" s="285"/>
      <c r="UKR91" s="287"/>
      <c r="UKS91" s="287"/>
      <c r="UKT91" s="285"/>
      <c r="UKU91" s="287"/>
      <c r="UKV91" s="287"/>
      <c r="UKW91" s="285"/>
      <c r="UKX91" s="287"/>
      <c r="UKY91" s="287"/>
      <c r="UKZ91" s="285"/>
      <c r="ULA91" s="287"/>
      <c r="ULB91" s="287"/>
      <c r="ULC91" s="285"/>
      <c r="ULD91" s="287"/>
      <c r="ULE91" s="287"/>
      <c r="ULF91" s="285"/>
      <c r="ULG91" s="287"/>
      <c r="ULH91" s="287"/>
      <c r="ULI91" s="285"/>
      <c r="ULJ91" s="287"/>
      <c r="ULK91" s="287"/>
      <c r="ULL91" s="285"/>
      <c r="ULM91" s="287"/>
      <c r="ULN91" s="287"/>
      <c r="ULO91" s="285"/>
      <c r="ULP91" s="287"/>
      <c r="ULQ91" s="287"/>
      <c r="ULR91" s="285"/>
      <c r="ULS91" s="287"/>
      <c r="ULT91" s="287"/>
      <c r="ULU91" s="285"/>
      <c r="ULV91" s="287"/>
      <c r="ULW91" s="287"/>
      <c r="ULX91" s="285"/>
      <c r="ULY91" s="287"/>
      <c r="ULZ91" s="287"/>
      <c r="UMA91" s="285"/>
      <c r="UMB91" s="286"/>
      <c r="UMC91" s="286"/>
      <c r="UMD91" s="286"/>
      <c r="UME91" s="287"/>
      <c r="UMF91" s="287"/>
      <c r="UMG91" s="285"/>
      <c r="UMH91" s="286"/>
      <c r="UMI91" s="286"/>
      <c r="UMJ91" s="286"/>
      <c r="UMK91" s="287"/>
      <c r="UML91" s="287"/>
      <c r="UMM91" s="285"/>
      <c r="UMN91" s="287"/>
      <c r="UMO91" s="287"/>
      <c r="UMP91" s="285"/>
      <c r="UMQ91" s="286"/>
      <c r="UMR91" s="286"/>
      <c r="UMS91" s="286"/>
      <c r="UMT91" s="286"/>
      <c r="UMU91" s="286"/>
      <c r="UMV91" s="286"/>
      <c r="UMW91" s="163"/>
      <c r="UMX91" s="154"/>
      <c r="UMY91" s="287"/>
      <c r="UMZ91" s="287"/>
      <c r="UNA91" s="285"/>
      <c r="UNB91" s="287"/>
      <c r="UNC91" s="287"/>
      <c r="UND91" s="285"/>
      <c r="UNE91" s="287"/>
      <c r="UNF91" s="287"/>
      <c r="UNG91" s="285"/>
      <c r="UNH91" s="287"/>
      <c r="UNI91" s="287"/>
      <c r="UNJ91" s="285"/>
      <c r="UNK91" s="287"/>
      <c r="UNL91" s="287"/>
      <c r="UNM91" s="285"/>
      <c r="UNN91" s="287"/>
      <c r="UNO91" s="287"/>
      <c r="UNP91" s="285"/>
      <c r="UNQ91" s="287"/>
      <c r="UNR91" s="287"/>
      <c r="UNS91" s="285"/>
      <c r="UNT91" s="287"/>
      <c r="UNU91" s="287"/>
      <c r="UNV91" s="285"/>
      <c r="UNW91" s="287"/>
      <c r="UNX91" s="287"/>
      <c r="UNY91" s="285"/>
      <c r="UNZ91" s="287"/>
      <c r="UOA91" s="287"/>
      <c r="UOB91" s="285"/>
      <c r="UOC91" s="287"/>
      <c r="UOD91" s="287"/>
      <c r="UOE91" s="285"/>
      <c r="UOF91" s="287"/>
      <c r="UOG91" s="287"/>
      <c r="UOH91" s="285"/>
      <c r="UOI91" s="287"/>
      <c r="UOJ91" s="287"/>
      <c r="UOK91" s="285"/>
      <c r="UOL91" s="287"/>
      <c r="UOM91" s="287"/>
      <c r="UON91" s="285"/>
      <c r="UOO91" s="287"/>
      <c r="UOP91" s="287"/>
      <c r="UOQ91" s="285"/>
      <c r="UOR91" s="287"/>
      <c r="UOS91" s="287"/>
      <c r="UOT91" s="285"/>
      <c r="UOU91" s="287"/>
      <c r="UOV91" s="287"/>
      <c r="UOW91" s="285"/>
      <c r="UOX91" s="287"/>
      <c r="UOY91" s="287"/>
      <c r="UOZ91" s="285"/>
      <c r="UPA91" s="287"/>
      <c r="UPB91" s="287"/>
      <c r="UPC91" s="285"/>
      <c r="UPD91" s="287"/>
      <c r="UPE91" s="287"/>
      <c r="UPF91" s="285"/>
      <c r="UPG91" s="287"/>
      <c r="UPH91" s="287"/>
      <c r="UPI91" s="285"/>
      <c r="UPJ91" s="286"/>
      <c r="UPK91" s="286"/>
      <c r="UPL91" s="286"/>
      <c r="UPM91" s="287"/>
      <c r="UPN91" s="287"/>
      <c r="UPO91" s="285"/>
      <c r="UPP91" s="286"/>
      <c r="UPQ91" s="286"/>
      <c r="UPR91" s="286"/>
      <c r="UPS91" s="287"/>
      <c r="UPT91" s="287"/>
      <c r="UPU91" s="285"/>
      <c r="UPV91" s="287"/>
      <c r="UPW91" s="287"/>
      <c r="UPX91" s="285"/>
      <c r="UPY91" s="286"/>
      <c r="UPZ91" s="286"/>
      <c r="UQA91" s="286"/>
      <c r="UQB91" s="286"/>
      <c r="UQC91" s="286"/>
      <c r="UQD91" s="286"/>
      <c r="UQE91" s="163"/>
      <c r="UQF91" s="154"/>
      <c r="UQG91" s="287"/>
      <c r="UQH91" s="287"/>
      <c r="UQI91" s="285"/>
      <c r="UQJ91" s="287"/>
      <c r="UQK91" s="287"/>
      <c r="UQL91" s="285"/>
      <c r="UQM91" s="287"/>
      <c r="UQN91" s="287"/>
      <c r="UQO91" s="285"/>
      <c r="UQP91" s="287"/>
      <c r="UQQ91" s="287"/>
      <c r="UQR91" s="285"/>
      <c r="UQS91" s="287"/>
      <c r="UQT91" s="287"/>
      <c r="UQU91" s="285"/>
      <c r="UQV91" s="287"/>
      <c r="UQW91" s="287"/>
      <c r="UQX91" s="285"/>
      <c r="UQY91" s="287"/>
      <c r="UQZ91" s="287"/>
      <c r="URA91" s="285"/>
      <c r="URB91" s="287"/>
      <c r="URC91" s="287"/>
      <c r="URD91" s="285"/>
      <c r="URE91" s="287"/>
      <c r="URF91" s="287"/>
      <c r="URG91" s="285"/>
      <c r="URH91" s="287"/>
      <c r="URI91" s="287"/>
      <c r="URJ91" s="285"/>
      <c r="URK91" s="287"/>
      <c r="URL91" s="287"/>
      <c r="URM91" s="285"/>
      <c r="URN91" s="287"/>
      <c r="URO91" s="287"/>
      <c r="URP91" s="285"/>
      <c r="URQ91" s="287"/>
      <c r="URR91" s="287"/>
      <c r="URS91" s="285"/>
      <c r="URT91" s="287"/>
      <c r="URU91" s="287"/>
      <c r="URV91" s="285"/>
      <c r="URW91" s="287"/>
      <c r="URX91" s="287"/>
      <c r="URY91" s="285"/>
      <c r="URZ91" s="287"/>
      <c r="USA91" s="287"/>
      <c r="USB91" s="285"/>
      <c r="USC91" s="287"/>
      <c r="USD91" s="287"/>
      <c r="USE91" s="285"/>
      <c r="USF91" s="287"/>
      <c r="USG91" s="287"/>
      <c r="USH91" s="285"/>
      <c r="USI91" s="287"/>
      <c r="USJ91" s="287"/>
      <c r="USK91" s="285"/>
      <c r="USL91" s="287"/>
      <c r="USM91" s="287"/>
      <c r="USN91" s="285"/>
      <c r="USO91" s="287"/>
      <c r="USP91" s="287"/>
      <c r="USQ91" s="285"/>
      <c r="USR91" s="286"/>
      <c r="USS91" s="286"/>
      <c r="UST91" s="286"/>
      <c r="USU91" s="287"/>
      <c r="USV91" s="287"/>
      <c r="USW91" s="285"/>
      <c r="USX91" s="286"/>
      <c r="USY91" s="286"/>
      <c r="USZ91" s="286"/>
      <c r="UTA91" s="287"/>
      <c r="UTB91" s="287"/>
      <c r="UTC91" s="285"/>
      <c r="UTD91" s="287"/>
      <c r="UTE91" s="287"/>
      <c r="UTF91" s="285"/>
      <c r="UTG91" s="286"/>
      <c r="UTH91" s="286"/>
      <c r="UTI91" s="286"/>
      <c r="UTJ91" s="286"/>
      <c r="UTK91" s="286"/>
      <c r="UTL91" s="286"/>
      <c r="UTM91" s="163"/>
      <c r="UTN91" s="154"/>
      <c r="UTO91" s="287"/>
      <c r="UTP91" s="287"/>
      <c r="UTQ91" s="285"/>
      <c r="UTR91" s="287"/>
      <c r="UTS91" s="287"/>
      <c r="UTT91" s="285"/>
      <c r="UTU91" s="287"/>
      <c r="UTV91" s="287"/>
      <c r="UTW91" s="285"/>
      <c r="UTX91" s="287"/>
      <c r="UTY91" s="287"/>
      <c r="UTZ91" s="285"/>
      <c r="UUA91" s="287"/>
      <c r="UUB91" s="287"/>
      <c r="UUC91" s="285"/>
      <c r="UUD91" s="287"/>
      <c r="UUE91" s="287"/>
      <c r="UUF91" s="285"/>
      <c r="UUG91" s="287"/>
      <c r="UUH91" s="287"/>
      <c r="UUI91" s="285"/>
      <c r="UUJ91" s="287"/>
      <c r="UUK91" s="287"/>
      <c r="UUL91" s="285"/>
      <c r="UUM91" s="287"/>
      <c r="UUN91" s="287"/>
      <c r="UUO91" s="285"/>
      <c r="UUP91" s="287"/>
      <c r="UUQ91" s="287"/>
      <c r="UUR91" s="285"/>
      <c r="UUS91" s="287"/>
      <c r="UUT91" s="287"/>
      <c r="UUU91" s="285"/>
      <c r="UUV91" s="287"/>
      <c r="UUW91" s="287"/>
      <c r="UUX91" s="285"/>
      <c r="UUY91" s="287"/>
      <c r="UUZ91" s="287"/>
      <c r="UVA91" s="285"/>
      <c r="UVB91" s="287"/>
      <c r="UVC91" s="287"/>
      <c r="UVD91" s="285"/>
      <c r="UVE91" s="287"/>
      <c r="UVF91" s="287"/>
      <c r="UVG91" s="285"/>
      <c r="UVH91" s="287"/>
      <c r="UVI91" s="287"/>
      <c r="UVJ91" s="285"/>
      <c r="UVK91" s="287"/>
      <c r="UVL91" s="287"/>
      <c r="UVM91" s="285"/>
      <c r="UVN91" s="287"/>
      <c r="UVO91" s="287"/>
      <c r="UVP91" s="285"/>
      <c r="UVQ91" s="287"/>
      <c r="UVR91" s="287"/>
      <c r="UVS91" s="285"/>
      <c r="UVT91" s="287"/>
      <c r="UVU91" s="287"/>
      <c r="UVV91" s="285"/>
      <c r="UVW91" s="287"/>
      <c r="UVX91" s="287"/>
      <c r="UVY91" s="285"/>
      <c r="UVZ91" s="286"/>
      <c r="UWA91" s="286"/>
      <c r="UWB91" s="286"/>
      <c r="UWC91" s="287"/>
      <c r="UWD91" s="287"/>
      <c r="UWE91" s="285"/>
      <c r="UWF91" s="286"/>
      <c r="UWG91" s="286"/>
      <c r="UWH91" s="286"/>
      <c r="UWI91" s="287"/>
      <c r="UWJ91" s="287"/>
      <c r="UWK91" s="285"/>
      <c r="UWL91" s="287"/>
      <c r="UWM91" s="287"/>
      <c r="UWN91" s="285"/>
      <c r="UWO91" s="286"/>
      <c r="UWP91" s="286"/>
      <c r="UWQ91" s="286"/>
      <c r="UWR91" s="286"/>
      <c r="UWS91" s="286"/>
      <c r="UWT91" s="286"/>
      <c r="UWU91" s="163"/>
      <c r="UWV91" s="154"/>
      <c r="UWW91" s="287"/>
      <c r="UWX91" s="287"/>
      <c r="UWY91" s="285"/>
      <c r="UWZ91" s="287"/>
      <c r="UXA91" s="287"/>
      <c r="UXB91" s="285"/>
      <c r="UXC91" s="287"/>
      <c r="UXD91" s="287"/>
      <c r="UXE91" s="285"/>
      <c r="UXF91" s="287"/>
      <c r="UXG91" s="287"/>
      <c r="UXH91" s="285"/>
      <c r="UXI91" s="287"/>
      <c r="UXJ91" s="287"/>
      <c r="UXK91" s="285"/>
      <c r="UXL91" s="287"/>
      <c r="UXM91" s="287"/>
      <c r="UXN91" s="285"/>
      <c r="UXO91" s="287"/>
      <c r="UXP91" s="287"/>
      <c r="UXQ91" s="285"/>
      <c r="UXR91" s="287"/>
      <c r="UXS91" s="287"/>
      <c r="UXT91" s="285"/>
      <c r="UXU91" s="287"/>
      <c r="UXV91" s="287"/>
      <c r="UXW91" s="285"/>
      <c r="UXX91" s="287"/>
      <c r="UXY91" s="287"/>
      <c r="UXZ91" s="285"/>
      <c r="UYA91" s="287"/>
      <c r="UYB91" s="287"/>
      <c r="UYC91" s="285"/>
      <c r="UYD91" s="287"/>
      <c r="UYE91" s="287"/>
      <c r="UYF91" s="285"/>
      <c r="UYG91" s="287"/>
      <c r="UYH91" s="287"/>
      <c r="UYI91" s="285"/>
      <c r="UYJ91" s="287"/>
      <c r="UYK91" s="287"/>
      <c r="UYL91" s="285"/>
      <c r="UYM91" s="287"/>
      <c r="UYN91" s="287"/>
      <c r="UYO91" s="285"/>
      <c r="UYP91" s="287"/>
      <c r="UYQ91" s="287"/>
      <c r="UYR91" s="285"/>
      <c r="UYS91" s="287"/>
      <c r="UYT91" s="287"/>
      <c r="UYU91" s="285"/>
      <c r="UYV91" s="287"/>
      <c r="UYW91" s="287"/>
      <c r="UYX91" s="285"/>
      <c r="UYY91" s="287"/>
      <c r="UYZ91" s="287"/>
      <c r="UZA91" s="285"/>
      <c r="UZB91" s="287"/>
      <c r="UZC91" s="287"/>
      <c r="UZD91" s="285"/>
      <c r="UZE91" s="287"/>
      <c r="UZF91" s="287"/>
      <c r="UZG91" s="285"/>
      <c r="UZH91" s="286"/>
      <c r="UZI91" s="286"/>
      <c r="UZJ91" s="286"/>
      <c r="UZK91" s="287"/>
      <c r="UZL91" s="287"/>
      <c r="UZM91" s="285"/>
      <c r="UZN91" s="286"/>
      <c r="UZO91" s="286"/>
      <c r="UZP91" s="286"/>
      <c r="UZQ91" s="287"/>
      <c r="UZR91" s="287"/>
      <c r="UZS91" s="285"/>
      <c r="UZT91" s="287"/>
      <c r="UZU91" s="287"/>
      <c r="UZV91" s="285"/>
      <c r="UZW91" s="286"/>
      <c r="UZX91" s="286"/>
      <c r="UZY91" s="286"/>
      <c r="UZZ91" s="286"/>
      <c r="VAA91" s="286"/>
      <c r="VAB91" s="286"/>
      <c r="VAC91" s="163"/>
      <c r="VAD91" s="154"/>
      <c r="VAE91" s="287"/>
      <c r="VAF91" s="287"/>
      <c r="VAG91" s="285"/>
      <c r="VAH91" s="287"/>
      <c r="VAI91" s="287"/>
      <c r="VAJ91" s="285"/>
      <c r="VAK91" s="287"/>
      <c r="VAL91" s="287"/>
      <c r="VAM91" s="285"/>
      <c r="VAN91" s="287"/>
      <c r="VAO91" s="287"/>
      <c r="VAP91" s="285"/>
      <c r="VAQ91" s="287"/>
      <c r="VAR91" s="287"/>
      <c r="VAS91" s="285"/>
      <c r="VAT91" s="287"/>
      <c r="VAU91" s="287"/>
      <c r="VAV91" s="285"/>
      <c r="VAW91" s="287"/>
      <c r="VAX91" s="287"/>
      <c r="VAY91" s="285"/>
      <c r="VAZ91" s="287"/>
      <c r="VBA91" s="287"/>
      <c r="VBB91" s="285"/>
      <c r="VBC91" s="287"/>
      <c r="VBD91" s="287"/>
      <c r="VBE91" s="285"/>
      <c r="VBF91" s="287"/>
      <c r="VBG91" s="287"/>
      <c r="VBH91" s="285"/>
      <c r="VBI91" s="287"/>
      <c r="VBJ91" s="287"/>
      <c r="VBK91" s="285"/>
      <c r="VBL91" s="287"/>
      <c r="VBM91" s="287"/>
      <c r="VBN91" s="285"/>
      <c r="VBO91" s="287"/>
      <c r="VBP91" s="287"/>
      <c r="VBQ91" s="285"/>
      <c r="VBR91" s="287"/>
      <c r="VBS91" s="287"/>
      <c r="VBT91" s="285"/>
      <c r="VBU91" s="287"/>
      <c r="VBV91" s="287"/>
      <c r="VBW91" s="285"/>
      <c r="VBX91" s="287"/>
      <c r="VBY91" s="287"/>
      <c r="VBZ91" s="285"/>
      <c r="VCA91" s="287"/>
      <c r="VCB91" s="287"/>
      <c r="VCC91" s="285"/>
      <c r="VCD91" s="287"/>
      <c r="VCE91" s="287"/>
      <c r="VCF91" s="285"/>
      <c r="VCG91" s="287"/>
      <c r="VCH91" s="287"/>
      <c r="VCI91" s="285"/>
      <c r="VCJ91" s="287"/>
      <c r="VCK91" s="287"/>
      <c r="VCL91" s="285"/>
      <c r="VCM91" s="287"/>
      <c r="VCN91" s="287"/>
      <c r="VCO91" s="285"/>
      <c r="VCP91" s="286"/>
      <c r="VCQ91" s="286"/>
      <c r="VCR91" s="286"/>
      <c r="VCS91" s="287"/>
      <c r="VCT91" s="287"/>
      <c r="VCU91" s="285"/>
      <c r="VCV91" s="286"/>
      <c r="VCW91" s="286"/>
      <c r="VCX91" s="286"/>
      <c r="VCY91" s="287"/>
      <c r="VCZ91" s="287"/>
      <c r="VDA91" s="285"/>
      <c r="VDB91" s="287"/>
      <c r="VDC91" s="287"/>
      <c r="VDD91" s="285"/>
      <c r="VDE91" s="286"/>
      <c r="VDF91" s="286"/>
      <c r="VDG91" s="286"/>
      <c r="VDH91" s="286"/>
      <c r="VDI91" s="286"/>
      <c r="VDJ91" s="286"/>
      <c r="VDK91" s="163"/>
      <c r="VDL91" s="154"/>
      <c r="VDM91" s="287"/>
      <c r="VDN91" s="287"/>
      <c r="VDO91" s="285"/>
      <c r="VDP91" s="287"/>
      <c r="VDQ91" s="287"/>
      <c r="VDR91" s="285"/>
      <c r="VDS91" s="287"/>
      <c r="VDT91" s="287"/>
      <c r="VDU91" s="285"/>
      <c r="VDV91" s="287"/>
      <c r="VDW91" s="287"/>
      <c r="VDX91" s="285"/>
      <c r="VDY91" s="287"/>
      <c r="VDZ91" s="287"/>
      <c r="VEA91" s="285"/>
      <c r="VEB91" s="287"/>
      <c r="VEC91" s="287"/>
      <c r="VED91" s="285"/>
      <c r="VEE91" s="287"/>
      <c r="VEF91" s="287"/>
      <c r="VEG91" s="285"/>
      <c r="VEH91" s="287"/>
      <c r="VEI91" s="287"/>
      <c r="VEJ91" s="285"/>
      <c r="VEK91" s="287"/>
      <c r="VEL91" s="287"/>
      <c r="VEM91" s="285"/>
      <c r="VEN91" s="287"/>
      <c r="VEO91" s="287"/>
      <c r="VEP91" s="285"/>
      <c r="VEQ91" s="287"/>
      <c r="VER91" s="287"/>
      <c r="VES91" s="285"/>
      <c r="VET91" s="287"/>
      <c r="VEU91" s="287"/>
      <c r="VEV91" s="285"/>
      <c r="VEW91" s="287"/>
      <c r="VEX91" s="287"/>
      <c r="VEY91" s="285"/>
      <c r="VEZ91" s="287"/>
      <c r="VFA91" s="287"/>
      <c r="VFB91" s="285"/>
      <c r="VFC91" s="287"/>
      <c r="VFD91" s="287"/>
      <c r="VFE91" s="285"/>
      <c r="VFF91" s="287"/>
      <c r="VFG91" s="287"/>
      <c r="VFH91" s="285"/>
      <c r="VFI91" s="287"/>
      <c r="VFJ91" s="287"/>
      <c r="VFK91" s="285"/>
      <c r="VFL91" s="287"/>
      <c r="VFM91" s="287"/>
      <c r="VFN91" s="285"/>
      <c r="VFO91" s="287"/>
      <c r="VFP91" s="287"/>
      <c r="VFQ91" s="285"/>
      <c r="VFR91" s="287"/>
      <c r="VFS91" s="287"/>
      <c r="VFT91" s="285"/>
      <c r="VFU91" s="287"/>
      <c r="VFV91" s="287"/>
      <c r="VFW91" s="285"/>
      <c r="VFX91" s="286"/>
      <c r="VFY91" s="286"/>
      <c r="VFZ91" s="286"/>
      <c r="VGA91" s="287"/>
      <c r="VGB91" s="287"/>
      <c r="VGC91" s="285"/>
      <c r="VGD91" s="286"/>
      <c r="VGE91" s="286"/>
      <c r="VGF91" s="286"/>
      <c r="VGG91" s="287"/>
      <c r="VGH91" s="287"/>
      <c r="VGI91" s="285"/>
      <c r="VGJ91" s="287"/>
      <c r="VGK91" s="287"/>
      <c r="VGL91" s="285"/>
      <c r="VGM91" s="286"/>
      <c r="VGN91" s="286"/>
      <c r="VGO91" s="286"/>
      <c r="VGP91" s="286"/>
      <c r="VGQ91" s="286"/>
      <c r="VGR91" s="286"/>
      <c r="VGS91" s="163"/>
      <c r="VGT91" s="154"/>
      <c r="VGU91" s="287"/>
      <c r="VGV91" s="287"/>
      <c r="VGW91" s="285"/>
      <c r="VGX91" s="287"/>
      <c r="VGY91" s="287"/>
      <c r="VGZ91" s="285"/>
      <c r="VHA91" s="287"/>
      <c r="VHB91" s="287"/>
      <c r="VHC91" s="285"/>
      <c r="VHD91" s="287"/>
      <c r="VHE91" s="287"/>
      <c r="VHF91" s="285"/>
      <c r="VHG91" s="287"/>
      <c r="VHH91" s="287"/>
      <c r="VHI91" s="285"/>
      <c r="VHJ91" s="287"/>
      <c r="VHK91" s="287"/>
      <c r="VHL91" s="285"/>
      <c r="VHM91" s="287"/>
      <c r="VHN91" s="287"/>
      <c r="VHO91" s="285"/>
      <c r="VHP91" s="287"/>
      <c r="VHQ91" s="287"/>
      <c r="VHR91" s="285"/>
      <c r="VHS91" s="287"/>
      <c r="VHT91" s="287"/>
      <c r="VHU91" s="285"/>
      <c r="VHV91" s="287"/>
      <c r="VHW91" s="287"/>
      <c r="VHX91" s="285"/>
      <c r="VHY91" s="287"/>
      <c r="VHZ91" s="287"/>
      <c r="VIA91" s="285"/>
      <c r="VIB91" s="287"/>
      <c r="VIC91" s="287"/>
      <c r="VID91" s="285"/>
      <c r="VIE91" s="287"/>
      <c r="VIF91" s="287"/>
      <c r="VIG91" s="285"/>
      <c r="VIH91" s="287"/>
      <c r="VII91" s="287"/>
      <c r="VIJ91" s="285"/>
      <c r="VIK91" s="287"/>
      <c r="VIL91" s="287"/>
      <c r="VIM91" s="285"/>
      <c r="VIN91" s="287"/>
      <c r="VIO91" s="287"/>
      <c r="VIP91" s="285"/>
      <c r="VIQ91" s="287"/>
      <c r="VIR91" s="287"/>
      <c r="VIS91" s="285"/>
      <c r="VIT91" s="287"/>
      <c r="VIU91" s="287"/>
      <c r="VIV91" s="285"/>
      <c r="VIW91" s="287"/>
      <c r="VIX91" s="287"/>
      <c r="VIY91" s="285"/>
      <c r="VIZ91" s="287"/>
      <c r="VJA91" s="287"/>
      <c r="VJB91" s="285"/>
      <c r="VJC91" s="287"/>
      <c r="VJD91" s="287"/>
      <c r="VJE91" s="285"/>
      <c r="VJF91" s="286"/>
      <c r="VJG91" s="286"/>
      <c r="VJH91" s="286"/>
      <c r="VJI91" s="287"/>
      <c r="VJJ91" s="287"/>
      <c r="VJK91" s="285"/>
      <c r="VJL91" s="286"/>
      <c r="VJM91" s="286"/>
      <c r="VJN91" s="286"/>
      <c r="VJO91" s="287"/>
      <c r="VJP91" s="287"/>
      <c r="VJQ91" s="285"/>
      <c r="VJR91" s="287"/>
      <c r="VJS91" s="287"/>
      <c r="VJT91" s="285"/>
      <c r="VJU91" s="286"/>
      <c r="VJV91" s="286"/>
      <c r="VJW91" s="286"/>
      <c r="VJX91" s="286"/>
      <c r="VJY91" s="286"/>
      <c r="VJZ91" s="286"/>
      <c r="VKA91" s="163"/>
      <c r="VKB91" s="154"/>
      <c r="VKC91" s="287"/>
      <c r="VKD91" s="287"/>
      <c r="VKE91" s="285"/>
      <c r="VKF91" s="287"/>
      <c r="VKG91" s="287"/>
      <c r="VKH91" s="285"/>
      <c r="VKI91" s="287"/>
      <c r="VKJ91" s="287"/>
      <c r="VKK91" s="285"/>
      <c r="VKL91" s="287"/>
      <c r="VKM91" s="287"/>
      <c r="VKN91" s="285"/>
      <c r="VKO91" s="287"/>
      <c r="VKP91" s="287"/>
      <c r="VKQ91" s="285"/>
      <c r="VKR91" s="287"/>
      <c r="VKS91" s="287"/>
      <c r="VKT91" s="285"/>
      <c r="VKU91" s="287"/>
      <c r="VKV91" s="287"/>
      <c r="VKW91" s="285"/>
      <c r="VKX91" s="287"/>
      <c r="VKY91" s="287"/>
      <c r="VKZ91" s="285"/>
      <c r="VLA91" s="287"/>
      <c r="VLB91" s="287"/>
      <c r="VLC91" s="285"/>
      <c r="VLD91" s="287"/>
      <c r="VLE91" s="287"/>
      <c r="VLF91" s="285"/>
      <c r="VLG91" s="287"/>
      <c r="VLH91" s="287"/>
      <c r="VLI91" s="285"/>
      <c r="VLJ91" s="287"/>
      <c r="VLK91" s="287"/>
      <c r="VLL91" s="285"/>
      <c r="VLM91" s="287"/>
      <c r="VLN91" s="287"/>
      <c r="VLO91" s="285"/>
      <c r="VLP91" s="287"/>
      <c r="VLQ91" s="287"/>
      <c r="VLR91" s="285"/>
      <c r="VLS91" s="287"/>
      <c r="VLT91" s="287"/>
      <c r="VLU91" s="285"/>
      <c r="VLV91" s="287"/>
      <c r="VLW91" s="287"/>
      <c r="VLX91" s="285"/>
      <c r="VLY91" s="287"/>
      <c r="VLZ91" s="287"/>
      <c r="VMA91" s="285"/>
      <c r="VMB91" s="287"/>
      <c r="VMC91" s="287"/>
      <c r="VMD91" s="285"/>
      <c r="VME91" s="287"/>
      <c r="VMF91" s="287"/>
      <c r="VMG91" s="285"/>
      <c r="VMH91" s="287"/>
      <c r="VMI91" s="287"/>
      <c r="VMJ91" s="285"/>
      <c r="VMK91" s="287"/>
      <c r="VML91" s="287"/>
      <c r="VMM91" s="285"/>
      <c r="VMN91" s="286"/>
      <c r="VMO91" s="286"/>
      <c r="VMP91" s="286"/>
      <c r="VMQ91" s="287"/>
      <c r="VMR91" s="287"/>
      <c r="VMS91" s="285"/>
      <c r="VMT91" s="286"/>
      <c r="VMU91" s="286"/>
      <c r="VMV91" s="286"/>
      <c r="VMW91" s="287"/>
      <c r="VMX91" s="287"/>
      <c r="VMY91" s="285"/>
      <c r="VMZ91" s="287"/>
      <c r="VNA91" s="287"/>
      <c r="VNB91" s="285"/>
      <c r="VNC91" s="286"/>
      <c r="VND91" s="286"/>
      <c r="VNE91" s="286"/>
      <c r="VNF91" s="286"/>
      <c r="VNG91" s="286"/>
      <c r="VNH91" s="286"/>
      <c r="VNI91" s="163"/>
      <c r="VNJ91" s="154"/>
      <c r="VNK91" s="287"/>
      <c r="VNL91" s="287"/>
      <c r="VNM91" s="285"/>
      <c r="VNN91" s="287"/>
      <c r="VNO91" s="287"/>
      <c r="VNP91" s="285"/>
      <c r="VNQ91" s="287"/>
      <c r="VNR91" s="287"/>
      <c r="VNS91" s="285"/>
      <c r="VNT91" s="287"/>
      <c r="VNU91" s="287"/>
      <c r="VNV91" s="285"/>
      <c r="VNW91" s="287"/>
      <c r="VNX91" s="287"/>
      <c r="VNY91" s="285"/>
      <c r="VNZ91" s="287"/>
      <c r="VOA91" s="287"/>
      <c r="VOB91" s="285"/>
      <c r="VOC91" s="287"/>
      <c r="VOD91" s="287"/>
      <c r="VOE91" s="285"/>
      <c r="VOF91" s="287"/>
      <c r="VOG91" s="287"/>
      <c r="VOH91" s="285"/>
      <c r="VOI91" s="287"/>
      <c r="VOJ91" s="287"/>
      <c r="VOK91" s="285"/>
      <c r="VOL91" s="287"/>
      <c r="VOM91" s="287"/>
      <c r="VON91" s="285"/>
      <c r="VOO91" s="287"/>
      <c r="VOP91" s="287"/>
      <c r="VOQ91" s="285"/>
      <c r="VOR91" s="287"/>
      <c r="VOS91" s="287"/>
      <c r="VOT91" s="285"/>
      <c r="VOU91" s="287"/>
      <c r="VOV91" s="287"/>
      <c r="VOW91" s="285"/>
      <c r="VOX91" s="287"/>
      <c r="VOY91" s="287"/>
      <c r="VOZ91" s="285"/>
      <c r="VPA91" s="287"/>
      <c r="VPB91" s="287"/>
      <c r="VPC91" s="285"/>
      <c r="VPD91" s="287"/>
      <c r="VPE91" s="287"/>
      <c r="VPF91" s="285"/>
      <c r="VPG91" s="287"/>
      <c r="VPH91" s="287"/>
      <c r="VPI91" s="285"/>
      <c r="VPJ91" s="287"/>
      <c r="VPK91" s="287"/>
      <c r="VPL91" s="285"/>
      <c r="VPM91" s="287"/>
      <c r="VPN91" s="287"/>
      <c r="VPO91" s="285"/>
      <c r="VPP91" s="287"/>
      <c r="VPQ91" s="287"/>
      <c r="VPR91" s="285"/>
      <c r="VPS91" s="287"/>
      <c r="VPT91" s="287"/>
      <c r="VPU91" s="285"/>
      <c r="VPV91" s="286"/>
      <c r="VPW91" s="286"/>
      <c r="VPX91" s="286"/>
      <c r="VPY91" s="287"/>
      <c r="VPZ91" s="287"/>
      <c r="VQA91" s="285"/>
      <c r="VQB91" s="286"/>
      <c r="VQC91" s="286"/>
      <c r="VQD91" s="286"/>
      <c r="VQE91" s="287"/>
      <c r="VQF91" s="287"/>
      <c r="VQG91" s="285"/>
      <c r="VQH91" s="287"/>
      <c r="VQI91" s="287"/>
      <c r="VQJ91" s="285"/>
      <c r="VQK91" s="286"/>
      <c r="VQL91" s="286"/>
      <c r="VQM91" s="286"/>
      <c r="VQN91" s="286"/>
      <c r="VQO91" s="286"/>
      <c r="VQP91" s="286"/>
      <c r="VQQ91" s="163"/>
      <c r="VQR91" s="154"/>
      <c r="VQS91" s="287"/>
      <c r="VQT91" s="287"/>
      <c r="VQU91" s="285"/>
      <c r="VQV91" s="287"/>
      <c r="VQW91" s="287"/>
      <c r="VQX91" s="285"/>
      <c r="VQY91" s="287"/>
      <c r="VQZ91" s="287"/>
      <c r="VRA91" s="285"/>
      <c r="VRB91" s="287"/>
      <c r="VRC91" s="287"/>
      <c r="VRD91" s="285"/>
      <c r="VRE91" s="287"/>
      <c r="VRF91" s="287"/>
      <c r="VRG91" s="285"/>
      <c r="VRH91" s="287"/>
      <c r="VRI91" s="287"/>
      <c r="VRJ91" s="285"/>
      <c r="VRK91" s="287"/>
      <c r="VRL91" s="287"/>
      <c r="VRM91" s="285"/>
      <c r="VRN91" s="287"/>
      <c r="VRO91" s="287"/>
      <c r="VRP91" s="285"/>
      <c r="VRQ91" s="287"/>
      <c r="VRR91" s="287"/>
      <c r="VRS91" s="285"/>
      <c r="VRT91" s="287"/>
      <c r="VRU91" s="287"/>
      <c r="VRV91" s="285"/>
      <c r="VRW91" s="287"/>
      <c r="VRX91" s="287"/>
      <c r="VRY91" s="285"/>
      <c r="VRZ91" s="287"/>
      <c r="VSA91" s="287"/>
      <c r="VSB91" s="285"/>
      <c r="VSC91" s="287"/>
      <c r="VSD91" s="287"/>
      <c r="VSE91" s="285"/>
      <c r="VSF91" s="287"/>
      <c r="VSG91" s="287"/>
      <c r="VSH91" s="285"/>
      <c r="VSI91" s="287"/>
      <c r="VSJ91" s="287"/>
      <c r="VSK91" s="285"/>
      <c r="VSL91" s="287"/>
      <c r="VSM91" s="287"/>
      <c r="VSN91" s="285"/>
      <c r="VSO91" s="287"/>
      <c r="VSP91" s="287"/>
      <c r="VSQ91" s="285"/>
      <c r="VSR91" s="287"/>
      <c r="VSS91" s="287"/>
      <c r="VST91" s="285"/>
      <c r="VSU91" s="287"/>
      <c r="VSV91" s="287"/>
      <c r="VSW91" s="285"/>
      <c r="VSX91" s="287"/>
      <c r="VSY91" s="287"/>
      <c r="VSZ91" s="285"/>
      <c r="VTA91" s="287"/>
      <c r="VTB91" s="287"/>
      <c r="VTC91" s="285"/>
      <c r="VTD91" s="286"/>
      <c r="VTE91" s="286"/>
      <c r="VTF91" s="286"/>
      <c r="VTG91" s="287"/>
      <c r="VTH91" s="287"/>
      <c r="VTI91" s="285"/>
      <c r="VTJ91" s="286"/>
      <c r="VTK91" s="286"/>
      <c r="VTL91" s="286"/>
      <c r="VTM91" s="287"/>
      <c r="VTN91" s="287"/>
      <c r="VTO91" s="285"/>
      <c r="VTP91" s="287"/>
      <c r="VTQ91" s="287"/>
      <c r="VTR91" s="285"/>
      <c r="VTS91" s="286"/>
      <c r="VTT91" s="286"/>
      <c r="VTU91" s="286"/>
      <c r="VTV91" s="286"/>
      <c r="VTW91" s="286"/>
      <c r="VTX91" s="286"/>
      <c r="VTY91" s="163"/>
      <c r="VTZ91" s="154"/>
      <c r="VUA91" s="287"/>
      <c r="VUB91" s="287"/>
      <c r="VUC91" s="285"/>
      <c r="VUD91" s="287"/>
      <c r="VUE91" s="287"/>
      <c r="VUF91" s="285"/>
      <c r="VUG91" s="287"/>
      <c r="VUH91" s="287"/>
      <c r="VUI91" s="285"/>
      <c r="VUJ91" s="287"/>
      <c r="VUK91" s="287"/>
      <c r="VUL91" s="285"/>
      <c r="VUM91" s="287"/>
      <c r="VUN91" s="287"/>
      <c r="VUO91" s="285"/>
      <c r="VUP91" s="287"/>
      <c r="VUQ91" s="287"/>
      <c r="VUR91" s="285"/>
      <c r="VUS91" s="287"/>
      <c r="VUT91" s="287"/>
      <c r="VUU91" s="285"/>
      <c r="VUV91" s="287"/>
      <c r="VUW91" s="287"/>
      <c r="VUX91" s="285"/>
      <c r="VUY91" s="287"/>
      <c r="VUZ91" s="287"/>
      <c r="VVA91" s="285"/>
      <c r="VVB91" s="287"/>
      <c r="VVC91" s="287"/>
      <c r="VVD91" s="285"/>
      <c r="VVE91" s="287"/>
      <c r="VVF91" s="287"/>
      <c r="VVG91" s="285"/>
      <c r="VVH91" s="287"/>
      <c r="VVI91" s="287"/>
      <c r="VVJ91" s="285"/>
      <c r="VVK91" s="287"/>
      <c r="VVL91" s="287"/>
      <c r="VVM91" s="285"/>
      <c r="VVN91" s="287"/>
      <c r="VVO91" s="287"/>
      <c r="VVP91" s="285"/>
      <c r="VVQ91" s="287"/>
      <c r="VVR91" s="287"/>
      <c r="VVS91" s="285"/>
      <c r="VVT91" s="287"/>
      <c r="VVU91" s="287"/>
      <c r="VVV91" s="285"/>
      <c r="VVW91" s="287"/>
      <c r="VVX91" s="287"/>
      <c r="VVY91" s="285"/>
      <c r="VVZ91" s="287"/>
      <c r="VWA91" s="287"/>
      <c r="VWB91" s="285"/>
      <c r="VWC91" s="287"/>
      <c r="VWD91" s="287"/>
      <c r="VWE91" s="285"/>
      <c r="VWF91" s="287"/>
      <c r="VWG91" s="287"/>
      <c r="VWH91" s="285"/>
      <c r="VWI91" s="287"/>
      <c r="VWJ91" s="287"/>
      <c r="VWK91" s="285"/>
      <c r="VWL91" s="286"/>
      <c r="VWM91" s="286"/>
      <c r="VWN91" s="286"/>
      <c r="VWO91" s="287"/>
      <c r="VWP91" s="287"/>
      <c r="VWQ91" s="285"/>
      <c r="VWR91" s="286"/>
      <c r="VWS91" s="286"/>
      <c r="VWT91" s="286"/>
      <c r="VWU91" s="287"/>
      <c r="VWV91" s="287"/>
      <c r="VWW91" s="285"/>
      <c r="VWX91" s="287"/>
      <c r="VWY91" s="287"/>
      <c r="VWZ91" s="285"/>
      <c r="VXA91" s="286"/>
      <c r="VXB91" s="286"/>
      <c r="VXC91" s="286"/>
      <c r="VXD91" s="286"/>
      <c r="VXE91" s="286"/>
      <c r="VXF91" s="286"/>
      <c r="VXG91" s="163"/>
      <c r="VXH91" s="154"/>
      <c r="VXI91" s="287"/>
      <c r="VXJ91" s="287"/>
      <c r="VXK91" s="285"/>
      <c r="VXL91" s="287"/>
      <c r="VXM91" s="287"/>
      <c r="VXN91" s="285"/>
      <c r="VXO91" s="287"/>
      <c r="VXP91" s="287"/>
      <c r="VXQ91" s="285"/>
      <c r="VXR91" s="287"/>
      <c r="VXS91" s="287"/>
      <c r="VXT91" s="285"/>
      <c r="VXU91" s="287"/>
      <c r="VXV91" s="287"/>
      <c r="VXW91" s="285"/>
      <c r="VXX91" s="287"/>
      <c r="VXY91" s="287"/>
      <c r="VXZ91" s="285"/>
      <c r="VYA91" s="287"/>
      <c r="VYB91" s="287"/>
      <c r="VYC91" s="285"/>
      <c r="VYD91" s="287"/>
      <c r="VYE91" s="287"/>
      <c r="VYF91" s="285"/>
      <c r="VYG91" s="287"/>
      <c r="VYH91" s="287"/>
      <c r="VYI91" s="285"/>
      <c r="VYJ91" s="287"/>
      <c r="VYK91" s="287"/>
      <c r="VYL91" s="285"/>
      <c r="VYM91" s="287"/>
      <c r="VYN91" s="287"/>
      <c r="VYO91" s="285"/>
      <c r="VYP91" s="287"/>
      <c r="VYQ91" s="287"/>
      <c r="VYR91" s="285"/>
      <c r="VYS91" s="287"/>
      <c r="VYT91" s="287"/>
      <c r="VYU91" s="285"/>
      <c r="VYV91" s="287"/>
      <c r="VYW91" s="287"/>
      <c r="VYX91" s="285"/>
      <c r="VYY91" s="287"/>
      <c r="VYZ91" s="287"/>
      <c r="VZA91" s="285"/>
      <c r="VZB91" s="287"/>
      <c r="VZC91" s="287"/>
      <c r="VZD91" s="285"/>
      <c r="VZE91" s="287"/>
      <c r="VZF91" s="287"/>
      <c r="VZG91" s="285"/>
      <c r="VZH91" s="287"/>
      <c r="VZI91" s="287"/>
      <c r="VZJ91" s="285"/>
      <c r="VZK91" s="287"/>
      <c r="VZL91" s="287"/>
      <c r="VZM91" s="285"/>
      <c r="VZN91" s="287"/>
      <c r="VZO91" s="287"/>
      <c r="VZP91" s="285"/>
      <c r="VZQ91" s="287"/>
      <c r="VZR91" s="287"/>
      <c r="VZS91" s="285"/>
      <c r="VZT91" s="286"/>
      <c r="VZU91" s="286"/>
      <c r="VZV91" s="286"/>
      <c r="VZW91" s="287"/>
      <c r="VZX91" s="287"/>
      <c r="VZY91" s="285"/>
      <c r="VZZ91" s="286"/>
      <c r="WAA91" s="286"/>
      <c r="WAB91" s="286"/>
      <c r="WAC91" s="287"/>
      <c r="WAD91" s="287"/>
      <c r="WAE91" s="285"/>
      <c r="WAF91" s="287"/>
      <c r="WAG91" s="287"/>
      <c r="WAH91" s="285"/>
      <c r="WAI91" s="286"/>
      <c r="WAJ91" s="286"/>
      <c r="WAK91" s="286"/>
      <c r="WAL91" s="286"/>
      <c r="WAM91" s="286"/>
      <c r="WAN91" s="286"/>
      <c r="WAO91" s="163"/>
      <c r="WAP91" s="154"/>
      <c r="WAQ91" s="287"/>
      <c r="WAR91" s="287"/>
      <c r="WAS91" s="285"/>
      <c r="WAT91" s="287"/>
      <c r="WAU91" s="287"/>
      <c r="WAV91" s="285"/>
      <c r="WAW91" s="287"/>
      <c r="WAX91" s="287"/>
      <c r="WAY91" s="285"/>
      <c r="WAZ91" s="287"/>
      <c r="WBA91" s="287"/>
      <c r="WBB91" s="285"/>
      <c r="WBC91" s="287"/>
      <c r="WBD91" s="287"/>
      <c r="WBE91" s="285"/>
      <c r="WBF91" s="287"/>
      <c r="WBG91" s="287"/>
      <c r="WBH91" s="285"/>
      <c r="WBI91" s="287"/>
      <c r="WBJ91" s="287"/>
      <c r="WBK91" s="285"/>
      <c r="WBL91" s="287"/>
      <c r="WBM91" s="287"/>
      <c r="WBN91" s="285"/>
      <c r="WBO91" s="287"/>
      <c r="WBP91" s="287"/>
      <c r="WBQ91" s="285"/>
      <c r="WBR91" s="287"/>
      <c r="WBS91" s="287"/>
      <c r="WBT91" s="285"/>
      <c r="WBU91" s="287"/>
      <c r="WBV91" s="287"/>
      <c r="WBW91" s="285"/>
      <c r="WBX91" s="287"/>
      <c r="WBY91" s="287"/>
      <c r="WBZ91" s="285"/>
      <c r="WCA91" s="287"/>
      <c r="WCB91" s="287"/>
      <c r="WCC91" s="285"/>
      <c r="WCD91" s="287"/>
      <c r="WCE91" s="287"/>
      <c r="WCF91" s="285"/>
      <c r="WCG91" s="287"/>
      <c r="WCH91" s="287"/>
      <c r="WCI91" s="285"/>
      <c r="WCJ91" s="287"/>
      <c r="WCK91" s="287"/>
      <c r="WCL91" s="285"/>
      <c r="WCM91" s="287"/>
      <c r="WCN91" s="287"/>
      <c r="WCO91" s="285"/>
      <c r="WCP91" s="287"/>
      <c r="WCQ91" s="287"/>
      <c r="WCR91" s="285"/>
      <c r="WCS91" s="287"/>
      <c r="WCT91" s="287"/>
      <c r="WCU91" s="285"/>
      <c r="WCV91" s="287"/>
      <c r="WCW91" s="287"/>
      <c r="WCX91" s="285"/>
      <c r="WCY91" s="287"/>
      <c r="WCZ91" s="287"/>
      <c r="WDA91" s="285"/>
      <c r="WDB91" s="286"/>
      <c r="WDC91" s="286"/>
      <c r="WDD91" s="286"/>
      <c r="WDE91" s="287"/>
      <c r="WDF91" s="287"/>
      <c r="WDG91" s="285"/>
      <c r="WDH91" s="286"/>
      <c r="WDI91" s="286"/>
      <c r="WDJ91" s="286"/>
      <c r="WDK91" s="287"/>
      <c r="WDL91" s="287"/>
      <c r="WDM91" s="285"/>
      <c r="WDN91" s="287"/>
      <c r="WDO91" s="287"/>
      <c r="WDP91" s="285"/>
      <c r="WDQ91" s="286"/>
      <c r="WDR91" s="286"/>
      <c r="WDS91" s="286"/>
      <c r="WDT91" s="286"/>
      <c r="WDU91" s="286"/>
      <c r="WDV91" s="286"/>
      <c r="WDW91" s="163"/>
      <c r="WDX91" s="154"/>
      <c r="WDY91" s="287"/>
      <c r="WDZ91" s="287"/>
      <c r="WEA91" s="285"/>
      <c r="WEB91" s="287"/>
      <c r="WEC91" s="287"/>
      <c r="WED91" s="285"/>
      <c r="WEE91" s="287"/>
      <c r="WEF91" s="287"/>
      <c r="WEG91" s="285"/>
      <c r="WEH91" s="287"/>
      <c r="WEI91" s="287"/>
      <c r="WEJ91" s="285"/>
      <c r="WEK91" s="287"/>
      <c r="WEL91" s="287"/>
      <c r="WEM91" s="285"/>
      <c r="WEN91" s="287"/>
      <c r="WEO91" s="287"/>
      <c r="WEP91" s="285"/>
      <c r="WEQ91" s="287"/>
      <c r="WER91" s="287"/>
      <c r="WES91" s="285"/>
      <c r="WET91" s="287"/>
      <c r="WEU91" s="287"/>
      <c r="WEV91" s="285"/>
      <c r="WEW91" s="287"/>
      <c r="WEX91" s="287"/>
      <c r="WEY91" s="285"/>
      <c r="WEZ91" s="287"/>
      <c r="WFA91" s="287"/>
      <c r="WFB91" s="285"/>
      <c r="WFC91" s="287"/>
      <c r="WFD91" s="287"/>
      <c r="WFE91" s="285"/>
      <c r="WFF91" s="287"/>
      <c r="WFG91" s="287"/>
      <c r="WFH91" s="285"/>
      <c r="WFI91" s="287"/>
      <c r="WFJ91" s="287"/>
      <c r="WFK91" s="285"/>
      <c r="WFL91" s="287"/>
      <c r="WFM91" s="287"/>
      <c r="WFN91" s="285"/>
      <c r="WFO91" s="287"/>
      <c r="WFP91" s="287"/>
      <c r="WFQ91" s="285"/>
      <c r="WFR91" s="287"/>
      <c r="WFS91" s="287"/>
      <c r="WFT91" s="285"/>
      <c r="WFU91" s="287"/>
      <c r="WFV91" s="287"/>
      <c r="WFW91" s="285"/>
      <c r="WFX91" s="287"/>
      <c r="WFY91" s="287"/>
      <c r="WFZ91" s="285"/>
      <c r="WGA91" s="287"/>
      <c r="WGB91" s="287"/>
      <c r="WGC91" s="285"/>
      <c r="WGD91" s="287"/>
      <c r="WGE91" s="287"/>
      <c r="WGF91" s="285"/>
      <c r="WGG91" s="287"/>
      <c r="WGH91" s="287"/>
      <c r="WGI91" s="285"/>
      <c r="WGJ91" s="286"/>
      <c r="WGK91" s="286"/>
      <c r="WGL91" s="286"/>
      <c r="WGM91" s="287"/>
      <c r="WGN91" s="287"/>
      <c r="WGO91" s="285"/>
      <c r="WGP91" s="286"/>
      <c r="WGQ91" s="286"/>
      <c r="WGR91" s="286"/>
      <c r="WGS91" s="287"/>
      <c r="WGT91" s="287"/>
      <c r="WGU91" s="285"/>
      <c r="WGV91" s="287"/>
      <c r="WGW91" s="287"/>
      <c r="WGX91" s="285"/>
      <c r="WGY91" s="286"/>
      <c r="WGZ91" s="286"/>
      <c r="WHA91" s="286"/>
      <c r="WHB91" s="286"/>
      <c r="WHC91" s="286"/>
      <c r="WHD91" s="286"/>
      <c r="WHE91" s="163"/>
      <c r="WHF91" s="154"/>
      <c r="WHG91" s="287"/>
      <c r="WHH91" s="287"/>
      <c r="WHI91" s="285"/>
      <c r="WHJ91" s="287"/>
      <c r="WHK91" s="287"/>
      <c r="WHL91" s="285"/>
      <c r="WHM91" s="287"/>
      <c r="WHN91" s="287"/>
      <c r="WHO91" s="285"/>
      <c r="WHP91" s="287"/>
      <c r="WHQ91" s="287"/>
      <c r="WHR91" s="285"/>
      <c r="WHS91" s="287"/>
      <c r="WHT91" s="287"/>
      <c r="WHU91" s="285"/>
      <c r="WHV91" s="287"/>
      <c r="WHW91" s="287"/>
      <c r="WHX91" s="285"/>
      <c r="WHY91" s="287"/>
      <c r="WHZ91" s="287"/>
      <c r="WIA91" s="285"/>
      <c r="WIB91" s="287"/>
      <c r="WIC91" s="287"/>
      <c r="WID91" s="285"/>
      <c r="WIE91" s="287"/>
      <c r="WIF91" s="287"/>
      <c r="WIG91" s="285"/>
      <c r="WIH91" s="287"/>
      <c r="WII91" s="287"/>
      <c r="WIJ91" s="285"/>
      <c r="WIK91" s="287"/>
      <c r="WIL91" s="287"/>
      <c r="WIM91" s="285"/>
      <c r="WIN91" s="287"/>
      <c r="WIO91" s="287"/>
      <c r="WIP91" s="285"/>
      <c r="WIQ91" s="287"/>
      <c r="WIR91" s="287"/>
      <c r="WIS91" s="285"/>
      <c r="WIT91" s="287"/>
      <c r="WIU91" s="287"/>
      <c r="WIV91" s="285"/>
      <c r="WIW91" s="287"/>
      <c r="WIX91" s="287"/>
      <c r="WIY91" s="285"/>
      <c r="WIZ91" s="287"/>
      <c r="WJA91" s="287"/>
      <c r="WJB91" s="285"/>
      <c r="WJC91" s="287"/>
      <c r="WJD91" s="287"/>
      <c r="WJE91" s="285"/>
      <c r="WJF91" s="287"/>
      <c r="WJG91" s="287"/>
      <c r="WJH91" s="285"/>
      <c r="WJI91" s="287"/>
      <c r="WJJ91" s="287"/>
      <c r="WJK91" s="285"/>
      <c r="WJL91" s="287"/>
      <c r="WJM91" s="287"/>
      <c r="WJN91" s="285"/>
      <c r="WJO91" s="287"/>
      <c r="WJP91" s="287"/>
      <c r="WJQ91" s="285"/>
      <c r="WJR91" s="286"/>
      <c r="WJS91" s="286"/>
      <c r="WJT91" s="286"/>
      <c r="WJU91" s="287"/>
      <c r="WJV91" s="287"/>
      <c r="WJW91" s="285"/>
      <c r="WJX91" s="286"/>
      <c r="WJY91" s="286"/>
      <c r="WJZ91" s="286"/>
      <c r="WKA91" s="287"/>
      <c r="WKB91" s="287"/>
      <c r="WKC91" s="285"/>
      <c r="WKD91" s="287"/>
      <c r="WKE91" s="287"/>
      <c r="WKF91" s="285"/>
      <c r="WKG91" s="286"/>
      <c r="WKH91" s="286"/>
      <c r="WKI91" s="286"/>
      <c r="WKJ91" s="286"/>
      <c r="WKK91" s="286"/>
      <c r="WKL91" s="286"/>
      <c r="WKM91" s="163"/>
      <c r="WKN91" s="154"/>
      <c r="WKO91" s="287"/>
      <c r="WKP91" s="287"/>
      <c r="WKQ91" s="285"/>
      <c r="WKR91" s="287"/>
      <c r="WKS91" s="287"/>
      <c r="WKT91" s="285"/>
      <c r="WKU91" s="287"/>
      <c r="WKV91" s="287"/>
      <c r="WKW91" s="285"/>
      <c r="WKX91" s="287"/>
      <c r="WKY91" s="287"/>
      <c r="WKZ91" s="285"/>
      <c r="WLA91" s="287"/>
      <c r="WLB91" s="287"/>
      <c r="WLC91" s="285"/>
      <c r="WLD91" s="287"/>
      <c r="WLE91" s="287"/>
      <c r="WLF91" s="285"/>
      <c r="WLG91" s="287"/>
      <c r="WLH91" s="287"/>
      <c r="WLI91" s="285"/>
      <c r="WLJ91" s="287"/>
      <c r="WLK91" s="287"/>
      <c r="WLL91" s="285"/>
      <c r="WLM91" s="287"/>
      <c r="WLN91" s="287"/>
      <c r="WLO91" s="285"/>
      <c r="WLP91" s="287"/>
      <c r="WLQ91" s="287"/>
      <c r="WLR91" s="285"/>
      <c r="WLS91" s="287"/>
      <c r="WLT91" s="287"/>
      <c r="WLU91" s="285"/>
      <c r="WLV91" s="287"/>
      <c r="WLW91" s="287"/>
      <c r="WLX91" s="285"/>
      <c r="WLY91" s="287"/>
      <c r="WLZ91" s="287"/>
      <c r="WMA91" s="285"/>
      <c r="WMB91" s="287"/>
      <c r="WMC91" s="287"/>
      <c r="WMD91" s="285"/>
      <c r="WME91" s="287"/>
      <c r="WMF91" s="287"/>
      <c r="WMG91" s="285"/>
      <c r="WMH91" s="287"/>
      <c r="WMI91" s="287"/>
      <c r="WMJ91" s="285"/>
      <c r="WMK91" s="287"/>
      <c r="WML91" s="287"/>
      <c r="WMM91" s="285"/>
      <c r="WMN91" s="287"/>
      <c r="WMO91" s="287"/>
      <c r="WMP91" s="285"/>
      <c r="WMQ91" s="287"/>
      <c r="WMR91" s="287"/>
      <c r="WMS91" s="285"/>
      <c r="WMT91" s="287"/>
      <c r="WMU91" s="287"/>
      <c r="WMV91" s="285"/>
      <c r="WMW91" s="287"/>
      <c r="WMX91" s="287"/>
      <c r="WMY91" s="285"/>
      <c r="WMZ91" s="286"/>
      <c r="WNA91" s="286"/>
      <c r="WNB91" s="286"/>
      <c r="WNC91" s="287"/>
      <c r="WND91" s="287"/>
      <c r="WNE91" s="285"/>
      <c r="WNF91" s="286"/>
      <c r="WNG91" s="286"/>
      <c r="WNH91" s="286"/>
      <c r="WNI91" s="287"/>
      <c r="WNJ91" s="287"/>
      <c r="WNK91" s="285"/>
      <c r="WNL91" s="287"/>
      <c r="WNM91" s="287"/>
      <c r="WNN91" s="285"/>
      <c r="WNO91" s="286"/>
      <c r="WNP91" s="286"/>
      <c r="WNQ91" s="286"/>
      <c r="WNR91" s="286"/>
      <c r="WNS91" s="286"/>
      <c r="WNT91" s="286"/>
      <c r="WNU91" s="163"/>
      <c r="WNV91" s="154"/>
      <c r="WNW91" s="287"/>
      <c r="WNX91" s="287"/>
      <c r="WNY91" s="285"/>
      <c r="WNZ91" s="287"/>
      <c r="WOA91" s="287"/>
      <c r="WOB91" s="285"/>
      <c r="WOC91" s="287"/>
      <c r="WOD91" s="287"/>
      <c r="WOE91" s="285"/>
      <c r="WOF91" s="287"/>
      <c r="WOG91" s="287"/>
      <c r="WOH91" s="285"/>
      <c r="WOI91" s="287"/>
      <c r="WOJ91" s="287"/>
      <c r="WOK91" s="285"/>
      <c r="WOL91" s="287"/>
      <c r="WOM91" s="287"/>
      <c r="WON91" s="285"/>
      <c r="WOO91" s="287"/>
      <c r="WOP91" s="287"/>
      <c r="WOQ91" s="285"/>
      <c r="WOR91" s="287"/>
      <c r="WOS91" s="287"/>
      <c r="WOT91" s="285"/>
      <c r="WOU91" s="287"/>
      <c r="WOV91" s="287"/>
      <c r="WOW91" s="285"/>
      <c r="WOX91" s="287"/>
      <c r="WOY91" s="287"/>
      <c r="WOZ91" s="285"/>
      <c r="WPA91" s="287"/>
      <c r="WPB91" s="287"/>
      <c r="WPC91" s="285"/>
      <c r="WPD91" s="287"/>
      <c r="WPE91" s="287"/>
      <c r="WPF91" s="285"/>
      <c r="WPG91" s="287"/>
      <c r="WPH91" s="287"/>
      <c r="WPI91" s="285"/>
      <c r="WPJ91" s="287"/>
      <c r="WPK91" s="287"/>
      <c r="WPL91" s="285"/>
      <c r="WPM91" s="287"/>
      <c r="WPN91" s="287"/>
      <c r="WPO91" s="285"/>
      <c r="WPP91" s="287"/>
      <c r="WPQ91" s="287"/>
      <c r="WPR91" s="285"/>
      <c r="WPS91" s="287"/>
      <c r="WPT91" s="287"/>
      <c r="WPU91" s="285"/>
      <c r="WPV91" s="287"/>
      <c r="WPW91" s="287"/>
      <c r="WPX91" s="285"/>
      <c r="WPY91" s="287"/>
      <c r="WPZ91" s="287"/>
      <c r="WQA91" s="285"/>
      <c r="WQB91" s="287"/>
      <c r="WQC91" s="287"/>
      <c r="WQD91" s="285"/>
      <c r="WQE91" s="287"/>
      <c r="WQF91" s="287"/>
      <c r="WQG91" s="285"/>
      <c r="WQH91" s="286"/>
      <c r="WQI91" s="286"/>
      <c r="WQJ91" s="286"/>
      <c r="WQK91" s="287"/>
      <c r="WQL91" s="287"/>
      <c r="WQM91" s="285"/>
      <c r="WQN91" s="286"/>
      <c r="WQO91" s="286"/>
      <c r="WQP91" s="286"/>
      <c r="WQQ91" s="287"/>
      <c r="WQR91" s="287"/>
      <c r="WQS91" s="285"/>
      <c r="WQT91" s="287"/>
      <c r="WQU91" s="287"/>
      <c r="WQV91" s="285"/>
      <c r="WQW91" s="286"/>
      <c r="WQX91" s="286"/>
      <c r="WQY91" s="286"/>
      <c r="WQZ91" s="286"/>
      <c r="WRA91" s="286"/>
      <c r="WRB91" s="286"/>
      <c r="WRC91" s="163"/>
      <c r="WRD91" s="154"/>
      <c r="WRE91" s="287"/>
      <c r="WRF91" s="287"/>
      <c r="WRG91" s="285"/>
      <c r="WRH91" s="287"/>
      <c r="WRI91" s="287"/>
      <c r="WRJ91" s="285"/>
      <c r="WRK91" s="287"/>
      <c r="WRL91" s="287"/>
      <c r="WRM91" s="285"/>
      <c r="WRN91" s="287"/>
      <c r="WRO91" s="287"/>
      <c r="WRP91" s="285"/>
      <c r="WRQ91" s="287"/>
      <c r="WRR91" s="287"/>
      <c r="WRS91" s="285"/>
      <c r="WRT91" s="287"/>
      <c r="WRU91" s="287"/>
      <c r="WRV91" s="285"/>
      <c r="WRW91" s="287"/>
      <c r="WRX91" s="287"/>
      <c r="WRY91" s="285"/>
      <c r="WRZ91" s="287"/>
      <c r="WSA91" s="287"/>
      <c r="WSB91" s="285"/>
      <c r="WSC91" s="287"/>
      <c r="WSD91" s="287"/>
      <c r="WSE91" s="285"/>
      <c r="WSF91" s="287"/>
      <c r="WSG91" s="287"/>
      <c r="WSH91" s="285"/>
      <c r="WSI91" s="287"/>
      <c r="WSJ91" s="287"/>
      <c r="WSK91" s="285"/>
      <c r="WSL91" s="287"/>
      <c r="WSM91" s="287"/>
      <c r="WSN91" s="285"/>
      <c r="WSO91" s="287"/>
      <c r="WSP91" s="287"/>
      <c r="WSQ91" s="285"/>
      <c r="WSR91" s="287"/>
      <c r="WSS91" s="287"/>
      <c r="WST91" s="285"/>
      <c r="WSU91" s="287"/>
      <c r="WSV91" s="287"/>
      <c r="WSW91" s="285"/>
      <c r="WSX91" s="287"/>
      <c r="WSY91" s="287"/>
      <c r="WSZ91" s="285"/>
      <c r="WTA91" s="287"/>
      <c r="WTB91" s="287"/>
      <c r="WTC91" s="285"/>
      <c r="WTD91" s="287"/>
      <c r="WTE91" s="287"/>
      <c r="WTF91" s="285"/>
      <c r="WTG91" s="287"/>
      <c r="WTH91" s="287"/>
      <c r="WTI91" s="285"/>
      <c r="WTJ91" s="287"/>
      <c r="WTK91" s="287"/>
      <c r="WTL91" s="285"/>
      <c r="WTM91" s="287"/>
      <c r="WTN91" s="287"/>
      <c r="WTO91" s="285"/>
      <c r="WTP91" s="286"/>
      <c r="WTQ91" s="286"/>
      <c r="WTR91" s="286"/>
      <c r="WTS91" s="287"/>
      <c r="WTT91" s="287"/>
      <c r="WTU91" s="285"/>
      <c r="WTV91" s="286"/>
      <c r="WTW91" s="286"/>
      <c r="WTX91" s="286"/>
      <c r="WTY91" s="287"/>
      <c r="WTZ91" s="287"/>
      <c r="WUA91" s="285"/>
      <c r="WUB91" s="287"/>
      <c r="WUC91" s="287"/>
      <c r="WUD91" s="285"/>
      <c r="WUE91" s="286"/>
      <c r="WUF91" s="286"/>
      <c r="WUG91" s="286"/>
      <c r="WUH91" s="286"/>
      <c r="WUI91" s="286"/>
      <c r="WUJ91" s="286"/>
      <c r="WUK91" s="163"/>
      <c r="WUL91" s="154"/>
      <c r="WUM91" s="287"/>
      <c r="WUN91" s="287"/>
      <c r="WUO91" s="285"/>
      <c r="WUP91" s="287"/>
      <c r="WUQ91" s="287"/>
      <c r="WUR91" s="285"/>
      <c r="WUS91" s="287"/>
      <c r="WUT91" s="287"/>
      <c r="WUU91" s="285"/>
      <c r="WUV91" s="287"/>
      <c r="WUW91" s="287"/>
      <c r="WUX91" s="285"/>
      <c r="WUY91" s="287"/>
      <c r="WUZ91" s="287"/>
      <c r="WVA91" s="285"/>
      <c r="WVB91" s="287"/>
      <c r="WVC91" s="287"/>
      <c r="WVD91" s="285"/>
      <c r="WVE91" s="287"/>
      <c r="WVF91" s="287"/>
      <c r="WVG91" s="285"/>
      <c r="WVH91" s="287"/>
      <c r="WVI91" s="287"/>
      <c r="WVJ91" s="285"/>
      <c r="WVK91" s="287"/>
      <c r="WVL91" s="287"/>
      <c r="WVM91" s="285"/>
      <c r="WVN91" s="287"/>
      <c r="WVO91" s="287"/>
      <c r="WVP91" s="285"/>
      <c r="WVQ91" s="287"/>
      <c r="WVR91" s="287"/>
      <c r="WVS91" s="285"/>
      <c r="WVT91" s="287"/>
      <c r="WVU91" s="287"/>
      <c r="WVV91" s="285"/>
      <c r="WVW91" s="287"/>
      <c r="WVX91" s="287"/>
      <c r="WVY91" s="285"/>
      <c r="WVZ91" s="287"/>
      <c r="WWA91" s="287"/>
      <c r="WWB91" s="285"/>
      <c r="WWC91" s="287"/>
      <c r="WWD91" s="287"/>
      <c r="WWE91" s="285"/>
      <c r="WWF91" s="287"/>
      <c r="WWG91" s="287"/>
      <c r="WWH91" s="285"/>
      <c r="WWI91" s="287"/>
      <c r="WWJ91" s="287"/>
      <c r="WWK91" s="285"/>
      <c r="WWL91" s="287"/>
      <c r="WWM91" s="287"/>
      <c r="WWN91" s="285"/>
      <c r="WWO91" s="287"/>
      <c r="WWP91" s="287"/>
      <c r="WWQ91" s="285"/>
      <c r="WWR91" s="287"/>
      <c r="WWS91" s="287"/>
      <c r="WWT91" s="285"/>
      <c r="WWU91" s="287"/>
      <c r="WWV91" s="287"/>
      <c r="WWW91" s="285"/>
      <c r="WWX91" s="286"/>
      <c r="WWY91" s="286"/>
      <c r="WWZ91" s="286"/>
      <c r="WXA91" s="287"/>
      <c r="WXB91" s="287"/>
      <c r="WXC91" s="285"/>
      <c r="WXD91" s="286"/>
      <c r="WXE91" s="286"/>
      <c r="WXF91" s="286"/>
      <c r="WXG91" s="287"/>
      <c r="WXH91" s="287"/>
      <c r="WXI91" s="285"/>
      <c r="WXJ91" s="287"/>
      <c r="WXK91" s="287"/>
      <c r="WXL91" s="285"/>
      <c r="WXM91" s="286"/>
      <c r="WXN91" s="286"/>
      <c r="WXO91" s="286"/>
      <c r="WXP91" s="286"/>
      <c r="WXQ91" s="286"/>
      <c r="WXR91" s="286"/>
      <c r="WXS91" s="163"/>
      <c r="WXT91" s="154"/>
      <c r="WXU91" s="287"/>
      <c r="WXV91" s="287"/>
      <c r="WXW91" s="285"/>
      <c r="WXX91" s="287"/>
      <c r="WXY91" s="287"/>
      <c r="WXZ91" s="285"/>
      <c r="WYA91" s="287"/>
      <c r="WYB91" s="287"/>
      <c r="WYC91" s="285"/>
      <c r="WYD91" s="287"/>
      <c r="WYE91" s="287"/>
      <c r="WYF91" s="285"/>
      <c r="WYG91" s="287"/>
      <c r="WYH91" s="287"/>
      <c r="WYI91" s="285"/>
      <c r="WYJ91" s="287"/>
      <c r="WYK91" s="287"/>
      <c r="WYL91" s="285"/>
      <c r="WYM91" s="287"/>
      <c r="WYN91" s="287"/>
      <c r="WYO91" s="285"/>
      <c r="WYP91" s="287"/>
      <c r="WYQ91" s="287"/>
      <c r="WYR91" s="285"/>
      <c r="WYS91" s="287"/>
      <c r="WYT91" s="287"/>
      <c r="WYU91" s="285"/>
      <c r="WYV91" s="287"/>
      <c r="WYW91" s="287"/>
      <c r="WYX91" s="285"/>
      <c r="WYY91" s="287"/>
      <c r="WYZ91" s="287"/>
      <c r="WZA91" s="285"/>
      <c r="WZB91" s="287"/>
      <c r="WZC91" s="287"/>
      <c r="WZD91" s="285"/>
      <c r="WZE91" s="287"/>
      <c r="WZF91" s="287"/>
      <c r="WZG91" s="285"/>
      <c r="WZH91" s="287"/>
      <c r="WZI91" s="287"/>
      <c r="WZJ91" s="285"/>
      <c r="WZK91" s="287"/>
      <c r="WZL91" s="287"/>
      <c r="WZM91" s="285"/>
      <c r="WZN91" s="287"/>
      <c r="WZO91" s="287"/>
      <c r="WZP91" s="285"/>
      <c r="WZQ91" s="287"/>
      <c r="WZR91" s="287"/>
      <c r="WZS91" s="285"/>
      <c r="WZT91" s="287"/>
      <c r="WZU91" s="287"/>
      <c r="WZV91" s="285"/>
      <c r="WZW91" s="287"/>
      <c r="WZX91" s="287"/>
      <c r="WZY91" s="285"/>
      <c r="WZZ91" s="287"/>
      <c r="XAA91" s="287"/>
      <c r="XAB91" s="285"/>
      <c r="XAC91" s="287"/>
      <c r="XAD91" s="287"/>
      <c r="XAE91" s="285"/>
      <c r="XAF91" s="286"/>
      <c r="XAG91" s="286"/>
      <c r="XAH91" s="286"/>
      <c r="XAI91" s="287"/>
      <c r="XAJ91" s="287"/>
      <c r="XAK91" s="285"/>
      <c r="XAL91" s="286"/>
      <c r="XAM91" s="286"/>
      <c r="XAN91" s="286"/>
      <c r="XAO91" s="287"/>
      <c r="XAP91" s="287"/>
      <c r="XAQ91" s="285"/>
      <c r="XAR91" s="287"/>
      <c r="XAS91" s="287"/>
      <c r="XAT91" s="285"/>
      <c r="XAU91" s="286"/>
      <c r="XAV91" s="286"/>
      <c r="XAW91" s="286"/>
      <c r="XAX91" s="286"/>
      <c r="XAY91" s="286"/>
      <c r="XAZ91" s="286"/>
      <c r="XBA91" s="163"/>
      <c r="XBB91" s="154"/>
      <c r="XBC91" s="287"/>
      <c r="XBD91" s="287"/>
      <c r="XBE91" s="285"/>
      <c r="XBF91" s="287"/>
      <c r="XBG91" s="287"/>
      <c r="XBH91" s="285"/>
      <c r="XBI91" s="287"/>
      <c r="XBJ91" s="287"/>
      <c r="XBK91" s="285"/>
      <c r="XBL91" s="287"/>
      <c r="XBM91" s="287"/>
      <c r="XBN91" s="285"/>
      <c r="XBO91" s="287"/>
      <c r="XBP91" s="287"/>
      <c r="XBQ91" s="285"/>
      <c r="XBR91" s="287"/>
      <c r="XBS91" s="287"/>
      <c r="XBT91" s="285"/>
      <c r="XBU91" s="287"/>
      <c r="XBV91" s="287"/>
      <c r="XBW91" s="285"/>
      <c r="XBX91" s="287"/>
      <c r="XBY91" s="287"/>
      <c r="XBZ91" s="285"/>
      <c r="XCA91" s="287"/>
      <c r="XCB91" s="287"/>
      <c r="XCC91" s="285"/>
      <c r="XCD91" s="287"/>
      <c r="XCE91" s="287"/>
      <c r="XCF91" s="285"/>
      <c r="XCG91" s="287"/>
      <c r="XCH91" s="287"/>
      <c r="XCI91" s="285"/>
      <c r="XCJ91" s="287"/>
      <c r="XCK91" s="287"/>
      <c r="XCL91" s="285"/>
      <c r="XCM91" s="287"/>
      <c r="XCN91" s="287"/>
      <c r="XCO91" s="285"/>
      <c r="XCP91" s="287"/>
      <c r="XCQ91" s="287"/>
      <c r="XCR91" s="285"/>
    </row>
    <row r="92" spans="1:16320">
      <c r="A92" s="165">
        <v>78</v>
      </c>
      <c r="B92" s="151" t="s">
        <v>69</v>
      </c>
      <c r="C92" s="54"/>
      <c r="D92" s="54"/>
      <c r="E92" s="215">
        <f t="shared" si="231"/>
        <v>0</v>
      </c>
      <c r="F92" s="54"/>
      <c r="G92" s="54"/>
      <c r="H92" s="215">
        <f t="shared" si="232"/>
        <v>0</v>
      </c>
      <c r="I92" s="167">
        <v>1</v>
      </c>
      <c r="J92" s="167">
        <v>1</v>
      </c>
      <c r="K92" s="284">
        <f t="shared" si="233"/>
        <v>0</v>
      </c>
      <c r="L92" s="167"/>
      <c r="M92" s="167"/>
      <c r="N92" s="284">
        <v>0</v>
      </c>
      <c r="O92" s="54">
        <v>1</v>
      </c>
      <c r="P92" s="54">
        <v>1</v>
      </c>
      <c r="Q92" s="215">
        <f t="shared" si="234"/>
        <v>0</v>
      </c>
      <c r="R92" s="167"/>
      <c r="S92" s="167"/>
      <c r="T92" s="284">
        <f t="shared" si="235"/>
        <v>0</v>
      </c>
      <c r="U92" s="167">
        <v>1</v>
      </c>
      <c r="V92" s="167">
        <v>1</v>
      </c>
      <c r="W92" s="284">
        <f t="shared" si="236"/>
        <v>0</v>
      </c>
      <c r="X92" s="167">
        <v>1</v>
      </c>
      <c r="Y92" s="167">
        <v>1</v>
      </c>
      <c r="Z92" s="284">
        <f t="shared" si="237"/>
        <v>0</v>
      </c>
      <c r="AA92" s="167">
        <v>1</v>
      </c>
      <c r="AB92" s="167">
        <v>1</v>
      </c>
      <c r="AC92" s="167">
        <f t="shared" si="142"/>
        <v>0</v>
      </c>
      <c r="AD92" s="167">
        <v>1</v>
      </c>
      <c r="AE92" s="167">
        <v>1</v>
      </c>
      <c r="AF92" s="284">
        <f t="shared" si="238"/>
        <v>0</v>
      </c>
      <c r="AG92" s="167">
        <v>1</v>
      </c>
      <c r="AH92" s="167">
        <v>1</v>
      </c>
      <c r="AI92" s="284">
        <f t="shared" si="239"/>
        <v>0</v>
      </c>
      <c r="AJ92" s="167">
        <v>1</v>
      </c>
      <c r="AK92" s="167">
        <v>1</v>
      </c>
      <c r="AL92" s="284">
        <f t="shared" si="240"/>
        <v>0</v>
      </c>
      <c r="AM92" s="167">
        <v>1</v>
      </c>
      <c r="AN92" s="167">
        <v>1</v>
      </c>
      <c r="AO92" s="284">
        <f t="shared" si="241"/>
        <v>0</v>
      </c>
      <c r="AP92" s="167">
        <v>1</v>
      </c>
      <c r="AQ92" s="167">
        <v>1</v>
      </c>
      <c r="AR92" s="284">
        <f t="shared" si="242"/>
        <v>0</v>
      </c>
      <c r="AS92" s="131"/>
      <c r="AT92" s="131"/>
      <c r="AU92" s="133">
        <v>0</v>
      </c>
      <c r="AV92" s="167">
        <v>1</v>
      </c>
      <c r="AW92" s="167">
        <v>1</v>
      </c>
      <c r="AX92" s="284">
        <f t="shared" si="243"/>
        <v>0</v>
      </c>
      <c r="AY92" s="167">
        <v>1</v>
      </c>
      <c r="AZ92" s="167">
        <v>1</v>
      </c>
      <c r="BA92" s="284">
        <f t="shared" si="244"/>
        <v>0</v>
      </c>
      <c r="BB92" s="167">
        <v>1</v>
      </c>
      <c r="BC92" s="167">
        <v>1</v>
      </c>
      <c r="BD92" s="284">
        <f>SUM(BC92-BB92)</f>
        <v>0</v>
      </c>
      <c r="BE92" s="167"/>
      <c r="BF92" s="167"/>
      <c r="BG92" s="284">
        <f t="shared" si="249"/>
        <v>0</v>
      </c>
      <c r="BH92" s="167"/>
      <c r="BI92" s="167"/>
      <c r="BJ92" s="284">
        <f t="shared" si="250"/>
        <v>0</v>
      </c>
      <c r="BK92" s="167"/>
      <c r="BL92" s="167"/>
      <c r="BM92" s="284">
        <f t="shared" si="255"/>
        <v>0</v>
      </c>
      <c r="BN92" s="135">
        <f t="shared" si="220"/>
        <v>13</v>
      </c>
      <c r="BO92" s="135">
        <f t="shared" si="221"/>
        <v>13</v>
      </c>
      <c r="BP92" s="135">
        <f t="shared" si="222"/>
        <v>0</v>
      </c>
      <c r="BQ92" s="131"/>
      <c r="BR92" s="131"/>
      <c r="BS92" s="133">
        <f t="shared" si="251"/>
        <v>0</v>
      </c>
      <c r="BT92" s="135">
        <f t="shared" si="260"/>
        <v>0</v>
      </c>
      <c r="BU92" s="135">
        <f t="shared" si="260"/>
        <v>0</v>
      </c>
      <c r="BV92" s="135">
        <f t="shared" si="260"/>
        <v>0</v>
      </c>
      <c r="BW92" s="131"/>
      <c r="BX92" s="131"/>
      <c r="BY92" s="133">
        <f t="shared" si="265"/>
        <v>0</v>
      </c>
      <c r="BZ92" s="131"/>
      <c r="CA92" s="131"/>
      <c r="CB92" s="133">
        <f t="shared" si="252"/>
        <v>0</v>
      </c>
      <c r="CC92" s="135">
        <f t="shared" si="253"/>
        <v>0</v>
      </c>
      <c r="CD92" s="135">
        <f t="shared" si="253"/>
        <v>0</v>
      </c>
      <c r="CE92" s="135">
        <f t="shared" si="253"/>
        <v>0</v>
      </c>
      <c r="CF92" s="135">
        <f t="shared" si="254"/>
        <v>13</v>
      </c>
      <c r="CG92" s="135">
        <f t="shared" si="254"/>
        <v>13</v>
      </c>
      <c r="CH92" s="135">
        <f t="shared" si="254"/>
        <v>0</v>
      </c>
      <c r="CI92" s="151"/>
    </row>
    <row r="93" spans="1:16320">
      <c r="A93" s="165">
        <v>79</v>
      </c>
      <c r="B93" s="151" t="s">
        <v>70</v>
      </c>
      <c r="C93" s="54"/>
      <c r="D93" s="54"/>
      <c r="E93" s="215">
        <f t="shared" si="231"/>
        <v>0</v>
      </c>
      <c r="F93" s="54"/>
      <c r="G93" s="54"/>
      <c r="H93" s="215">
        <f t="shared" si="232"/>
        <v>0</v>
      </c>
      <c r="I93" s="167">
        <v>3</v>
      </c>
      <c r="J93" s="167">
        <v>3</v>
      </c>
      <c r="K93" s="284">
        <f t="shared" si="233"/>
        <v>0</v>
      </c>
      <c r="L93" s="167"/>
      <c r="M93" s="167"/>
      <c r="N93" s="284">
        <v>0</v>
      </c>
      <c r="O93" s="54">
        <v>4</v>
      </c>
      <c r="P93" s="54">
        <v>4</v>
      </c>
      <c r="Q93" s="215">
        <f t="shared" si="234"/>
        <v>0</v>
      </c>
      <c r="R93" s="167"/>
      <c r="S93" s="167"/>
      <c r="T93" s="284">
        <f t="shared" si="235"/>
        <v>0</v>
      </c>
      <c r="U93" s="167">
        <v>10</v>
      </c>
      <c r="V93" s="167">
        <v>10</v>
      </c>
      <c r="W93" s="284">
        <f t="shared" si="236"/>
        <v>0</v>
      </c>
      <c r="X93" s="167"/>
      <c r="Y93" s="167"/>
      <c r="Z93" s="284">
        <f t="shared" si="237"/>
        <v>0</v>
      </c>
      <c r="AA93" s="167">
        <v>14</v>
      </c>
      <c r="AB93" s="167">
        <v>14</v>
      </c>
      <c r="AC93" s="167">
        <f t="shared" ref="AC93:AC95" si="266">AA93-AB93</f>
        <v>0</v>
      </c>
      <c r="AD93" s="167">
        <v>20</v>
      </c>
      <c r="AE93" s="167">
        <v>20</v>
      </c>
      <c r="AF93" s="284">
        <f t="shared" si="238"/>
        <v>0</v>
      </c>
      <c r="AG93" s="167">
        <v>19</v>
      </c>
      <c r="AH93" s="167">
        <v>17</v>
      </c>
      <c r="AI93" s="284">
        <f t="shared" si="239"/>
        <v>-2</v>
      </c>
      <c r="AJ93" s="167">
        <v>20</v>
      </c>
      <c r="AK93" s="167">
        <v>20</v>
      </c>
      <c r="AL93" s="284">
        <f t="shared" si="240"/>
        <v>0</v>
      </c>
      <c r="AM93" s="167">
        <v>12</v>
      </c>
      <c r="AN93" s="167">
        <v>12</v>
      </c>
      <c r="AO93" s="284">
        <f t="shared" si="241"/>
        <v>0</v>
      </c>
      <c r="AP93" s="167"/>
      <c r="AQ93" s="167"/>
      <c r="AR93" s="284">
        <f t="shared" si="242"/>
        <v>0</v>
      </c>
      <c r="AS93" s="131"/>
      <c r="AT93" s="131"/>
      <c r="AU93" s="133">
        <v>0</v>
      </c>
      <c r="AV93" s="167">
        <v>84</v>
      </c>
      <c r="AW93" s="167">
        <v>84</v>
      </c>
      <c r="AX93" s="284">
        <f t="shared" si="243"/>
        <v>0</v>
      </c>
      <c r="AY93" s="167">
        <v>77</v>
      </c>
      <c r="AZ93" s="167">
        <v>77</v>
      </c>
      <c r="BA93" s="284">
        <f t="shared" si="244"/>
        <v>0</v>
      </c>
      <c r="BB93" s="167">
        <v>88</v>
      </c>
      <c r="BC93" s="167">
        <v>88</v>
      </c>
      <c r="BD93" s="284">
        <f>SUM(BC93-BB93)</f>
        <v>0</v>
      </c>
      <c r="BE93" s="167"/>
      <c r="BF93" s="167"/>
      <c r="BG93" s="284">
        <f t="shared" si="249"/>
        <v>0</v>
      </c>
      <c r="BH93" s="167"/>
      <c r="BI93" s="167"/>
      <c r="BJ93" s="284">
        <f t="shared" si="250"/>
        <v>0</v>
      </c>
      <c r="BK93" s="167"/>
      <c r="BL93" s="167"/>
      <c r="BM93" s="284">
        <f t="shared" si="255"/>
        <v>0</v>
      </c>
      <c r="BN93" s="135">
        <f t="shared" si="220"/>
        <v>351</v>
      </c>
      <c r="BO93" s="135">
        <f t="shared" si="221"/>
        <v>349</v>
      </c>
      <c r="BP93" s="135">
        <f t="shared" si="222"/>
        <v>-2</v>
      </c>
      <c r="BQ93" s="131"/>
      <c r="BR93" s="131"/>
      <c r="BS93" s="133">
        <f t="shared" si="251"/>
        <v>0</v>
      </c>
      <c r="BT93" s="135">
        <f t="shared" si="260"/>
        <v>0</v>
      </c>
      <c r="BU93" s="135">
        <f t="shared" si="260"/>
        <v>0</v>
      </c>
      <c r="BV93" s="135">
        <f t="shared" si="260"/>
        <v>0</v>
      </c>
      <c r="BW93" s="131"/>
      <c r="BX93" s="131"/>
      <c r="BY93" s="133">
        <f t="shared" si="265"/>
        <v>0</v>
      </c>
      <c r="BZ93" s="131"/>
      <c r="CA93" s="131"/>
      <c r="CB93" s="133">
        <f t="shared" si="252"/>
        <v>0</v>
      </c>
      <c r="CC93" s="135">
        <f t="shared" si="253"/>
        <v>0</v>
      </c>
      <c r="CD93" s="135">
        <f t="shared" si="253"/>
        <v>0</v>
      </c>
      <c r="CE93" s="135">
        <f t="shared" si="253"/>
        <v>0</v>
      </c>
      <c r="CF93" s="135">
        <f t="shared" si="254"/>
        <v>351</v>
      </c>
      <c r="CG93" s="135">
        <f t="shared" si="254"/>
        <v>349</v>
      </c>
      <c r="CH93" s="135">
        <f t="shared" si="254"/>
        <v>-2</v>
      </c>
      <c r="CI93" s="151"/>
    </row>
    <row r="94" spans="1:16320">
      <c r="A94" s="165">
        <v>80</v>
      </c>
      <c r="B94" s="151" t="s">
        <v>71</v>
      </c>
      <c r="C94" s="54"/>
      <c r="D94" s="54"/>
      <c r="E94" s="215">
        <f t="shared" si="231"/>
        <v>0</v>
      </c>
      <c r="F94" s="54"/>
      <c r="G94" s="54"/>
      <c r="H94" s="215">
        <f t="shared" si="232"/>
        <v>0</v>
      </c>
      <c r="I94" s="167"/>
      <c r="J94" s="167"/>
      <c r="K94" s="284">
        <f t="shared" si="233"/>
        <v>0</v>
      </c>
      <c r="L94" s="167"/>
      <c r="M94" s="167"/>
      <c r="N94" s="284">
        <v>0</v>
      </c>
      <c r="O94" s="54">
        <v>48</v>
      </c>
      <c r="P94" s="54">
        <v>48</v>
      </c>
      <c r="Q94" s="215">
        <f t="shared" si="234"/>
        <v>0</v>
      </c>
      <c r="R94" s="167"/>
      <c r="S94" s="167"/>
      <c r="T94" s="284">
        <f t="shared" si="235"/>
        <v>0</v>
      </c>
      <c r="U94" s="167">
        <v>6</v>
      </c>
      <c r="V94" s="167">
        <v>6</v>
      </c>
      <c r="W94" s="284">
        <f t="shared" si="236"/>
        <v>0</v>
      </c>
      <c r="X94" s="167">
        <v>7</v>
      </c>
      <c r="Y94" s="167">
        <v>7</v>
      </c>
      <c r="Z94" s="284">
        <f t="shared" si="237"/>
        <v>0</v>
      </c>
      <c r="AA94" s="167">
        <v>9</v>
      </c>
      <c r="AB94" s="167">
        <v>9</v>
      </c>
      <c r="AC94" s="167">
        <f t="shared" si="266"/>
        <v>0</v>
      </c>
      <c r="AD94" s="167">
        <v>12</v>
      </c>
      <c r="AE94" s="167">
        <v>12</v>
      </c>
      <c r="AF94" s="284">
        <f t="shared" si="238"/>
        <v>0</v>
      </c>
      <c r="AG94" s="167">
        <v>10</v>
      </c>
      <c r="AH94" s="167">
        <v>10</v>
      </c>
      <c r="AI94" s="284">
        <f t="shared" si="239"/>
        <v>0</v>
      </c>
      <c r="AJ94" s="167">
        <v>16</v>
      </c>
      <c r="AK94" s="167">
        <v>16</v>
      </c>
      <c r="AL94" s="284">
        <f t="shared" si="240"/>
        <v>0</v>
      </c>
      <c r="AM94" s="167">
        <v>7</v>
      </c>
      <c r="AN94" s="167">
        <v>7</v>
      </c>
      <c r="AO94" s="284">
        <f t="shared" si="241"/>
        <v>0</v>
      </c>
      <c r="AP94" s="167"/>
      <c r="AQ94" s="167"/>
      <c r="AR94" s="284">
        <f t="shared" si="242"/>
        <v>0</v>
      </c>
      <c r="AS94" s="131"/>
      <c r="AT94" s="131"/>
      <c r="AU94" s="133">
        <v>0</v>
      </c>
      <c r="AV94" s="167">
        <v>23</v>
      </c>
      <c r="AW94" s="167">
        <v>23</v>
      </c>
      <c r="AX94" s="284">
        <f t="shared" si="243"/>
        <v>0</v>
      </c>
      <c r="AY94" s="167">
        <v>15</v>
      </c>
      <c r="AZ94" s="167">
        <v>15</v>
      </c>
      <c r="BA94" s="284">
        <f t="shared" si="244"/>
        <v>0</v>
      </c>
      <c r="BB94" s="167">
        <v>12</v>
      </c>
      <c r="BC94" s="167">
        <v>12</v>
      </c>
      <c r="BD94" s="284">
        <f>SUM(BC94-BB94)</f>
        <v>0</v>
      </c>
      <c r="BE94" s="167"/>
      <c r="BF94" s="167"/>
      <c r="BG94" s="284">
        <f t="shared" si="249"/>
        <v>0</v>
      </c>
      <c r="BH94" s="167"/>
      <c r="BI94" s="167"/>
      <c r="BJ94" s="284">
        <f t="shared" si="250"/>
        <v>0</v>
      </c>
      <c r="BK94" s="167"/>
      <c r="BL94" s="167"/>
      <c r="BM94" s="284">
        <f t="shared" si="255"/>
        <v>0</v>
      </c>
      <c r="BN94" s="135">
        <f t="shared" si="220"/>
        <v>165</v>
      </c>
      <c r="BO94" s="135">
        <f t="shared" si="221"/>
        <v>165</v>
      </c>
      <c r="BP94" s="135">
        <f t="shared" si="222"/>
        <v>0</v>
      </c>
      <c r="BQ94" s="131"/>
      <c r="BR94" s="131"/>
      <c r="BS94" s="133">
        <f t="shared" si="251"/>
        <v>0</v>
      </c>
      <c r="BT94" s="135">
        <f t="shared" si="260"/>
        <v>0</v>
      </c>
      <c r="BU94" s="135">
        <f t="shared" si="260"/>
        <v>0</v>
      </c>
      <c r="BV94" s="135">
        <f t="shared" si="260"/>
        <v>0</v>
      </c>
      <c r="BW94" s="131"/>
      <c r="BX94" s="131"/>
      <c r="BY94" s="133">
        <f t="shared" si="265"/>
        <v>0</v>
      </c>
      <c r="BZ94" s="131"/>
      <c r="CA94" s="131"/>
      <c r="CB94" s="133">
        <f t="shared" si="252"/>
        <v>0</v>
      </c>
      <c r="CC94" s="135">
        <f t="shared" si="253"/>
        <v>0</v>
      </c>
      <c r="CD94" s="135">
        <f t="shared" si="253"/>
        <v>0</v>
      </c>
      <c r="CE94" s="135">
        <f t="shared" si="253"/>
        <v>0</v>
      </c>
      <c r="CF94" s="135">
        <f t="shared" si="254"/>
        <v>165</v>
      </c>
      <c r="CG94" s="135">
        <f t="shared" si="254"/>
        <v>165</v>
      </c>
      <c r="CH94" s="135">
        <f t="shared" si="254"/>
        <v>0</v>
      </c>
      <c r="CI94" s="151"/>
    </row>
    <row r="95" spans="1:16320">
      <c r="A95" s="165">
        <v>81</v>
      </c>
      <c r="B95" s="151" t="s">
        <v>72</v>
      </c>
      <c r="C95" s="54"/>
      <c r="D95" s="54"/>
      <c r="E95" s="215">
        <f t="shared" si="231"/>
        <v>0</v>
      </c>
      <c r="F95" s="54"/>
      <c r="G95" s="54"/>
      <c r="H95" s="215">
        <f t="shared" si="232"/>
        <v>0</v>
      </c>
      <c r="I95" s="167"/>
      <c r="J95" s="167"/>
      <c r="K95" s="284">
        <f t="shared" si="233"/>
        <v>0</v>
      </c>
      <c r="L95" s="167"/>
      <c r="M95" s="167"/>
      <c r="N95" s="284">
        <v>0</v>
      </c>
      <c r="O95" s="54">
        <v>3</v>
      </c>
      <c r="P95" s="54">
        <v>3</v>
      </c>
      <c r="Q95" s="215">
        <f t="shared" si="234"/>
        <v>0</v>
      </c>
      <c r="R95" s="167"/>
      <c r="S95" s="167"/>
      <c r="T95" s="284">
        <f t="shared" si="235"/>
        <v>0</v>
      </c>
      <c r="U95" s="167"/>
      <c r="V95" s="167"/>
      <c r="W95" s="284">
        <f t="shared" si="236"/>
        <v>0</v>
      </c>
      <c r="X95" s="167"/>
      <c r="Y95" s="167"/>
      <c r="Z95" s="284">
        <f t="shared" si="237"/>
        <v>0</v>
      </c>
      <c r="AA95" s="167">
        <v>1</v>
      </c>
      <c r="AB95" s="167">
        <v>1</v>
      </c>
      <c r="AC95" s="167">
        <f t="shared" si="266"/>
        <v>0</v>
      </c>
      <c r="AD95" s="167"/>
      <c r="AE95" s="167"/>
      <c r="AF95" s="284">
        <f t="shared" si="238"/>
        <v>0</v>
      </c>
      <c r="AG95" s="167"/>
      <c r="AH95" s="167"/>
      <c r="AI95" s="284">
        <f t="shared" si="239"/>
        <v>0</v>
      </c>
      <c r="AJ95" s="167"/>
      <c r="AK95" s="167"/>
      <c r="AL95" s="284">
        <f t="shared" si="240"/>
        <v>0</v>
      </c>
      <c r="AM95" s="167"/>
      <c r="AN95" s="167"/>
      <c r="AO95" s="284">
        <f t="shared" si="241"/>
        <v>0</v>
      </c>
      <c r="AP95" s="167"/>
      <c r="AQ95" s="167"/>
      <c r="AR95" s="284">
        <f t="shared" si="242"/>
        <v>0</v>
      </c>
      <c r="AS95" s="131"/>
      <c r="AT95" s="131"/>
      <c r="AU95" s="133">
        <v>0</v>
      </c>
      <c r="AV95" s="167"/>
      <c r="AW95" s="167"/>
      <c r="AX95" s="284">
        <f t="shared" si="243"/>
        <v>0</v>
      </c>
      <c r="AY95" s="167"/>
      <c r="AZ95" s="167"/>
      <c r="BA95" s="284">
        <f t="shared" si="244"/>
        <v>0</v>
      </c>
      <c r="BB95" s="167"/>
      <c r="BC95" s="167"/>
      <c r="BD95" s="284">
        <f>SUM(BC95-BB95)</f>
        <v>0</v>
      </c>
      <c r="BE95" s="167"/>
      <c r="BF95" s="167"/>
      <c r="BG95" s="284">
        <f t="shared" si="249"/>
        <v>0</v>
      </c>
      <c r="BH95" s="167"/>
      <c r="BI95" s="167"/>
      <c r="BJ95" s="284">
        <f t="shared" si="250"/>
        <v>0</v>
      </c>
      <c r="BK95" s="167"/>
      <c r="BL95" s="167"/>
      <c r="BM95" s="284">
        <f t="shared" si="255"/>
        <v>0</v>
      </c>
      <c r="BN95" s="135">
        <f t="shared" si="220"/>
        <v>4</v>
      </c>
      <c r="BO95" s="135">
        <f t="shared" si="221"/>
        <v>4</v>
      </c>
      <c r="BP95" s="135">
        <f t="shared" si="222"/>
        <v>0</v>
      </c>
      <c r="BQ95" s="131"/>
      <c r="BR95" s="131"/>
      <c r="BS95" s="133">
        <f t="shared" si="251"/>
        <v>0</v>
      </c>
      <c r="BT95" s="135">
        <f t="shared" si="260"/>
        <v>0</v>
      </c>
      <c r="BU95" s="135">
        <f t="shared" si="260"/>
        <v>0</v>
      </c>
      <c r="BV95" s="135">
        <f t="shared" si="260"/>
        <v>0</v>
      </c>
      <c r="BW95" s="131"/>
      <c r="BX95" s="131"/>
      <c r="BY95" s="133">
        <f t="shared" si="265"/>
        <v>0</v>
      </c>
      <c r="BZ95" s="131"/>
      <c r="CA95" s="131"/>
      <c r="CB95" s="133">
        <f t="shared" si="252"/>
        <v>0</v>
      </c>
      <c r="CC95" s="135">
        <f t="shared" si="253"/>
        <v>0</v>
      </c>
      <c r="CD95" s="135">
        <f t="shared" si="253"/>
        <v>0</v>
      </c>
      <c r="CE95" s="135">
        <f t="shared" si="253"/>
        <v>0</v>
      </c>
      <c r="CF95" s="135">
        <f t="shared" si="254"/>
        <v>4</v>
      </c>
      <c r="CG95" s="135">
        <f t="shared" si="254"/>
        <v>4</v>
      </c>
      <c r="CH95" s="135">
        <f t="shared" si="254"/>
        <v>0</v>
      </c>
      <c r="CI95" s="151"/>
    </row>
    <row r="96" spans="1:16320">
      <c r="A96" s="165">
        <v>82</v>
      </c>
      <c r="B96" s="151" t="s">
        <v>123</v>
      </c>
      <c r="C96" s="54"/>
      <c r="D96" s="54"/>
      <c r="E96" s="215">
        <f t="shared" ref="E96:E102" si="267">SUM(D96-C96)</f>
        <v>0</v>
      </c>
      <c r="F96" s="54"/>
      <c r="G96" s="54"/>
      <c r="H96" s="215">
        <f t="shared" ref="H96:H110" si="268">SUM(G96-F96)</f>
        <v>0</v>
      </c>
      <c r="I96" s="54"/>
      <c r="J96" s="54"/>
      <c r="K96" s="215">
        <f t="shared" ref="K96:K110" si="269">SUM(J96-I96)</f>
        <v>0</v>
      </c>
      <c r="L96" s="131"/>
      <c r="M96" s="131"/>
      <c r="N96" s="133">
        <v>0</v>
      </c>
      <c r="O96" s="54"/>
      <c r="P96" s="54"/>
      <c r="Q96" s="215">
        <f t="shared" ref="Q96:Q102" si="270">SUM(P96-O96)</f>
        <v>0</v>
      </c>
      <c r="R96" s="54"/>
      <c r="S96" s="54"/>
      <c r="T96" s="215">
        <f t="shared" ref="T96:T110" si="271">SUM(S96-R96)</f>
        <v>0</v>
      </c>
      <c r="U96" s="54"/>
      <c r="V96" s="54"/>
      <c r="W96" s="215">
        <f t="shared" ref="W96:W110" si="272">SUM(V96-U96)</f>
        <v>0</v>
      </c>
      <c r="X96" s="54"/>
      <c r="Y96" s="54"/>
      <c r="Z96" s="215">
        <f t="shared" ref="Z96:Z110" si="273">SUM(Y96-X96)</f>
        <v>0</v>
      </c>
      <c r="AA96" s="54"/>
      <c r="AB96" s="54"/>
      <c r="AC96" s="54">
        <f t="shared" ref="AC96:AC110" si="274">AA96-AB96</f>
        <v>0</v>
      </c>
      <c r="AD96" s="54"/>
      <c r="AE96" s="54"/>
      <c r="AF96" s="215">
        <f t="shared" ref="AF96:AF110" si="275">SUM(AE96-AD96)</f>
        <v>0</v>
      </c>
      <c r="AG96" s="54"/>
      <c r="AH96" s="54"/>
      <c r="AI96" s="215">
        <f t="shared" ref="AI96:AI109" si="276">SUM(AH96-AG96)</f>
        <v>0</v>
      </c>
      <c r="AJ96" s="54"/>
      <c r="AK96" s="54"/>
      <c r="AL96" s="215">
        <f t="shared" ref="AL96:AL110" si="277">SUM(AK96-AJ96)</f>
        <v>0</v>
      </c>
      <c r="AM96" s="54"/>
      <c r="AN96" s="54"/>
      <c r="AO96" s="215">
        <f t="shared" ref="AO96:AO110" si="278">SUM(AN96-AM96)</f>
        <v>0</v>
      </c>
      <c r="AP96" s="54"/>
      <c r="AQ96" s="54"/>
      <c r="AR96" s="215">
        <f t="shared" ref="AR96:AR110" si="279">SUM(AQ96-AP96)</f>
        <v>0</v>
      </c>
      <c r="AS96" s="131"/>
      <c r="AT96" s="131"/>
      <c r="AU96" s="133">
        <v>0</v>
      </c>
      <c r="AV96" s="54"/>
      <c r="AW96" s="54"/>
      <c r="AX96" s="215">
        <f t="shared" ref="AX96:AX110" si="280">SUM(AW96-AV96)</f>
        <v>0</v>
      </c>
      <c r="AY96" s="54"/>
      <c r="AZ96" s="54"/>
      <c r="BA96" s="215">
        <f t="shared" ref="BA96:BA110" si="281">SUM(AZ96-AY96)</f>
        <v>0</v>
      </c>
      <c r="BB96" s="54"/>
      <c r="BC96" s="54"/>
      <c r="BD96" s="133">
        <f>SUM(BC96-BB96)</f>
        <v>0</v>
      </c>
      <c r="BE96" s="131"/>
      <c r="BF96" s="131"/>
      <c r="BG96" s="133">
        <f t="shared" ref="BG96:BG110" si="282">SUM(BF96-BE96)</f>
        <v>0</v>
      </c>
      <c r="BH96" s="131"/>
      <c r="BI96" s="131"/>
      <c r="BJ96" s="133">
        <f t="shared" ref="BJ96:BJ110" si="283">SUM(BI96-BH96)</f>
        <v>0</v>
      </c>
      <c r="BK96" s="131"/>
      <c r="BL96" s="131"/>
      <c r="BM96" s="133">
        <f t="shared" ref="BM96:BM110" si="284">SUM(BL96-BK96)</f>
        <v>0</v>
      </c>
      <c r="BN96" s="135">
        <f t="shared" si="220"/>
        <v>0</v>
      </c>
      <c r="BO96" s="135">
        <f t="shared" si="221"/>
        <v>0</v>
      </c>
      <c r="BP96" s="135">
        <f t="shared" si="222"/>
        <v>0</v>
      </c>
      <c r="BQ96" s="131"/>
      <c r="BR96" s="131"/>
      <c r="BS96" s="133">
        <f t="shared" si="251"/>
        <v>0</v>
      </c>
      <c r="BT96" s="135">
        <f t="shared" si="260"/>
        <v>0</v>
      </c>
      <c r="BU96" s="135">
        <f t="shared" si="260"/>
        <v>0</v>
      </c>
      <c r="BV96" s="135">
        <f t="shared" si="260"/>
        <v>0</v>
      </c>
      <c r="BW96" s="131"/>
      <c r="BX96" s="131"/>
      <c r="BY96" s="133">
        <f t="shared" si="265"/>
        <v>0</v>
      </c>
      <c r="BZ96" s="131"/>
      <c r="CA96" s="131"/>
      <c r="CB96" s="133">
        <f t="shared" si="252"/>
        <v>0</v>
      </c>
      <c r="CC96" s="135">
        <f t="shared" si="253"/>
        <v>0</v>
      </c>
      <c r="CD96" s="135">
        <f t="shared" si="253"/>
        <v>0</v>
      </c>
      <c r="CE96" s="135">
        <f t="shared" si="253"/>
        <v>0</v>
      </c>
      <c r="CF96" s="135">
        <f t="shared" si="254"/>
        <v>0</v>
      </c>
      <c r="CG96" s="135">
        <f t="shared" si="254"/>
        <v>0</v>
      </c>
      <c r="CH96" s="135">
        <f t="shared" si="254"/>
        <v>0</v>
      </c>
      <c r="CI96" s="151"/>
    </row>
    <row r="97" spans="1:16320">
      <c r="A97" s="163">
        <v>83</v>
      </c>
      <c r="B97" s="154" t="s">
        <v>124</v>
      </c>
      <c r="C97" s="225">
        <f>SUM(C98:C101)</f>
        <v>0</v>
      </c>
      <c r="D97" s="225">
        <f>SUM(D98:D101)</f>
        <v>0</v>
      </c>
      <c r="E97" s="215">
        <f t="shared" si="267"/>
        <v>0</v>
      </c>
      <c r="F97" s="225">
        <f>SUM(F98:F101)</f>
        <v>0</v>
      </c>
      <c r="G97" s="225">
        <f>SUM(G98:G101)</f>
        <v>0</v>
      </c>
      <c r="H97" s="215">
        <f t="shared" si="268"/>
        <v>0</v>
      </c>
      <c r="I97" s="225">
        <f>SUM(I98:I101)</f>
        <v>0</v>
      </c>
      <c r="J97" s="225">
        <f>SUM(J98:J101)</f>
        <v>0</v>
      </c>
      <c r="K97" s="215">
        <f t="shared" si="269"/>
        <v>0</v>
      </c>
      <c r="L97" s="64">
        <v>0</v>
      </c>
      <c r="M97" s="64">
        <v>0</v>
      </c>
      <c r="N97" s="215">
        <v>0</v>
      </c>
      <c r="O97" s="225">
        <f>SUM(O98:O101)</f>
        <v>0</v>
      </c>
      <c r="P97" s="225">
        <f>SUM(P98:P101)</f>
        <v>0</v>
      </c>
      <c r="Q97" s="215">
        <f t="shared" si="270"/>
        <v>0</v>
      </c>
      <c r="R97" s="225">
        <f>SUM(R98:R101)</f>
        <v>0</v>
      </c>
      <c r="S97" s="225">
        <f>SUM(S98:S101)</f>
        <v>0</v>
      </c>
      <c r="T97" s="215">
        <f t="shared" si="271"/>
        <v>0</v>
      </c>
      <c r="U97" s="225">
        <f>SUM(U98:U101)</f>
        <v>0</v>
      </c>
      <c r="V97" s="225">
        <f>SUM(V98:V101)</f>
        <v>0</v>
      </c>
      <c r="W97" s="215">
        <f t="shared" si="272"/>
        <v>0</v>
      </c>
      <c r="X97" s="225">
        <f>SUM(X98:X101)</f>
        <v>0</v>
      </c>
      <c r="Y97" s="225">
        <f t="shared" ref="Y97:AQ97" si="285">SUM(Y98:Y101)</f>
        <v>0</v>
      </c>
      <c r="Z97" s="215">
        <f t="shared" si="273"/>
        <v>0</v>
      </c>
      <c r="AA97" s="225">
        <f t="shared" si="285"/>
        <v>0</v>
      </c>
      <c r="AB97" s="225">
        <f t="shared" si="285"/>
        <v>0</v>
      </c>
      <c r="AC97" s="225">
        <f t="shared" si="274"/>
        <v>0</v>
      </c>
      <c r="AD97" s="225">
        <f t="shared" si="285"/>
        <v>0</v>
      </c>
      <c r="AE97" s="225">
        <f t="shared" si="285"/>
        <v>0</v>
      </c>
      <c r="AF97" s="215">
        <f t="shared" si="275"/>
        <v>0</v>
      </c>
      <c r="AG97" s="225">
        <f t="shared" si="285"/>
        <v>0</v>
      </c>
      <c r="AH97" s="225">
        <f t="shared" si="285"/>
        <v>0</v>
      </c>
      <c r="AI97" s="215">
        <f t="shared" si="276"/>
        <v>0</v>
      </c>
      <c r="AJ97" s="225">
        <f t="shared" si="285"/>
        <v>0</v>
      </c>
      <c r="AK97" s="225">
        <f t="shared" si="285"/>
        <v>0</v>
      </c>
      <c r="AL97" s="215">
        <f t="shared" si="277"/>
        <v>0</v>
      </c>
      <c r="AM97" s="225">
        <f t="shared" si="285"/>
        <v>0</v>
      </c>
      <c r="AN97" s="225">
        <f t="shared" si="285"/>
        <v>0</v>
      </c>
      <c r="AO97" s="215">
        <f t="shared" si="278"/>
        <v>0</v>
      </c>
      <c r="AP97" s="225">
        <f t="shared" si="285"/>
        <v>0</v>
      </c>
      <c r="AQ97" s="225">
        <f t="shared" si="285"/>
        <v>0</v>
      </c>
      <c r="AR97" s="215">
        <f t="shared" si="279"/>
        <v>0</v>
      </c>
      <c r="AS97" s="64">
        <v>0</v>
      </c>
      <c r="AT97" s="64">
        <v>0</v>
      </c>
      <c r="AU97" s="215">
        <v>0</v>
      </c>
      <c r="AV97" s="225">
        <f t="shared" ref="AV97:BC97" si="286">SUM(AV98:AV101)</f>
        <v>0</v>
      </c>
      <c r="AW97" s="225">
        <f t="shared" si="286"/>
        <v>0</v>
      </c>
      <c r="AX97" s="215">
        <f t="shared" si="280"/>
        <v>0</v>
      </c>
      <c r="AY97" s="225">
        <f t="shared" si="286"/>
        <v>0</v>
      </c>
      <c r="AZ97" s="225">
        <f t="shared" si="286"/>
        <v>0</v>
      </c>
      <c r="BA97" s="215">
        <f t="shared" si="281"/>
        <v>0</v>
      </c>
      <c r="BB97" s="225">
        <f t="shared" si="286"/>
        <v>0</v>
      </c>
      <c r="BC97" s="225">
        <f t="shared" si="286"/>
        <v>0</v>
      </c>
      <c r="BD97" s="215">
        <f t="shared" ref="BD97" si="287">SUM(BD98:BD101)</f>
        <v>0</v>
      </c>
      <c r="BE97" s="64">
        <f t="shared" ref="BE97:BL97" si="288">SUM(BE98:BE101)</f>
        <v>0</v>
      </c>
      <c r="BF97" s="64">
        <f t="shared" si="288"/>
        <v>0</v>
      </c>
      <c r="BG97" s="215">
        <f t="shared" si="288"/>
        <v>0</v>
      </c>
      <c r="BH97" s="64">
        <f t="shared" si="288"/>
        <v>0</v>
      </c>
      <c r="BI97" s="64">
        <f t="shared" si="288"/>
        <v>0</v>
      </c>
      <c r="BJ97" s="215">
        <f t="shared" si="288"/>
        <v>0</v>
      </c>
      <c r="BK97" s="64">
        <f t="shared" si="288"/>
        <v>0</v>
      </c>
      <c r="BL97" s="64">
        <f t="shared" si="288"/>
        <v>0</v>
      </c>
      <c r="BM97" s="215">
        <f t="shared" si="284"/>
        <v>0</v>
      </c>
      <c r="BN97" s="59">
        <f t="shared" si="220"/>
        <v>0</v>
      </c>
      <c r="BO97" s="59">
        <f t="shared" si="221"/>
        <v>0</v>
      </c>
      <c r="BP97" s="59">
        <f t="shared" si="222"/>
        <v>0</v>
      </c>
      <c r="BQ97" s="64">
        <f>SUM(BQ98:BQ102)</f>
        <v>0</v>
      </c>
      <c r="BR97" s="64">
        <f>SUM(BR98:BR102)</f>
        <v>0</v>
      </c>
      <c r="BS97" s="215">
        <f t="shared" si="251"/>
        <v>0</v>
      </c>
      <c r="BT97" s="59">
        <f t="shared" ref="BT97:BV102" si="289">SUM(BQ97)</f>
        <v>0</v>
      </c>
      <c r="BU97" s="59">
        <f t="shared" si="289"/>
        <v>0</v>
      </c>
      <c r="BV97" s="59">
        <f t="shared" si="289"/>
        <v>0</v>
      </c>
      <c r="BW97" s="64">
        <f>SUM(BW98:BW102)</f>
        <v>0</v>
      </c>
      <c r="BX97" s="64">
        <f>SUM(BX98:BX102)</f>
        <v>0</v>
      </c>
      <c r="BY97" s="215">
        <f t="shared" si="265"/>
        <v>0</v>
      </c>
      <c r="BZ97" s="64">
        <f>SUM(BZ98:BZ102)</f>
        <v>0</v>
      </c>
      <c r="CA97" s="64">
        <f>SUM(CA98:CA102)</f>
        <v>0</v>
      </c>
      <c r="CB97" s="215">
        <f t="shared" si="252"/>
        <v>0</v>
      </c>
      <c r="CC97" s="59">
        <f t="shared" si="253"/>
        <v>0</v>
      </c>
      <c r="CD97" s="59">
        <f t="shared" si="253"/>
        <v>0</v>
      </c>
      <c r="CE97" s="59">
        <f t="shared" si="253"/>
        <v>0</v>
      </c>
      <c r="CF97" s="59">
        <f t="shared" si="254"/>
        <v>0</v>
      </c>
      <c r="CG97" s="59">
        <f t="shared" si="254"/>
        <v>0</v>
      </c>
      <c r="CH97" s="59">
        <f t="shared" si="254"/>
        <v>0</v>
      </c>
      <c r="CI97" s="285"/>
      <c r="CJ97" s="322"/>
      <c r="CK97" s="286"/>
      <c r="CL97" s="286"/>
      <c r="CM97" s="287"/>
      <c r="CN97" s="287"/>
      <c r="CO97" s="285"/>
      <c r="CP97" s="286"/>
      <c r="CQ97" s="286"/>
      <c r="CR97" s="286"/>
      <c r="CS97" s="287"/>
      <c r="CT97" s="287"/>
      <c r="CU97" s="285"/>
      <c r="CV97" s="287"/>
      <c r="CW97" s="287"/>
      <c r="CX97" s="285"/>
      <c r="CY97" s="286"/>
      <c r="CZ97" s="286"/>
      <c r="DA97" s="286"/>
      <c r="DB97" s="286"/>
      <c r="DC97" s="286"/>
      <c r="DD97" s="286"/>
      <c r="DE97" s="163"/>
      <c r="DF97" s="154"/>
      <c r="DG97" s="287"/>
      <c r="DH97" s="287"/>
      <c r="DI97" s="285"/>
      <c r="DJ97" s="287"/>
      <c r="DK97" s="287"/>
      <c r="DL97" s="285"/>
      <c r="DM97" s="287"/>
      <c r="DN97" s="287"/>
      <c r="DO97" s="285"/>
      <c r="DP97" s="287"/>
      <c r="DQ97" s="287"/>
      <c r="DR97" s="285"/>
      <c r="DS97" s="287"/>
      <c r="DT97" s="287"/>
      <c r="DU97" s="285"/>
      <c r="DV97" s="287"/>
      <c r="DW97" s="287"/>
      <c r="DX97" s="285"/>
      <c r="DY97" s="287"/>
      <c r="DZ97" s="287"/>
      <c r="EA97" s="285"/>
      <c r="EB97" s="287"/>
      <c r="EC97" s="287"/>
      <c r="ED97" s="285"/>
      <c r="EE97" s="287"/>
      <c r="EF97" s="287"/>
      <c r="EG97" s="285"/>
      <c r="EH97" s="287"/>
      <c r="EI97" s="287"/>
      <c r="EJ97" s="285"/>
      <c r="EK97" s="287"/>
      <c r="EL97" s="287"/>
      <c r="EM97" s="285"/>
      <c r="EN97" s="287"/>
      <c r="EO97" s="287"/>
      <c r="EP97" s="285"/>
      <c r="EQ97" s="287"/>
      <c r="ER97" s="287"/>
      <c r="ES97" s="285"/>
      <c r="ET97" s="287"/>
      <c r="EU97" s="287"/>
      <c r="EV97" s="285"/>
      <c r="EW97" s="287"/>
      <c r="EX97" s="287"/>
      <c r="EY97" s="285"/>
      <c r="EZ97" s="287"/>
      <c r="FA97" s="287"/>
      <c r="FB97" s="285"/>
      <c r="FC97" s="287"/>
      <c r="FD97" s="287"/>
      <c r="FE97" s="285"/>
      <c r="FF97" s="287"/>
      <c r="FG97" s="287"/>
      <c r="FH97" s="285"/>
      <c r="FI97" s="287"/>
      <c r="FJ97" s="287"/>
      <c r="FK97" s="285"/>
      <c r="FL97" s="287"/>
      <c r="FM97" s="287"/>
      <c r="FN97" s="285"/>
      <c r="FO97" s="287"/>
      <c r="FP97" s="287"/>
      <c r="FQ97" s="285"/>
      <c r="FR97" s="286"/>
      <c r="FS97" s="286"/>
      <c r="FT97" s="286"/>
      <c r="FU97" s="287"/>
      <c r="FV97" s="287"/>
      <c r="FW97" s="285"/>
      <c r="FX97" s="286"/>
      <c r="FY97" s="286"/>
      <c r="FZ97" s="286"/>
      <c r="GA97" s="287"/>
      <c r="GB97" s="287"/>
      <c r="GC97" s="285"/>
      <c r="GD97" s="287"/>
      <c r="GE97" s="287"/>
      <c r="GF97" s="285"/>
      <c r="GG97" s="286"/>
      <c r="GH97" s="286"/>
      <c r="GI97" s="286"/>
      <c r="GJ97" s="286"/>
      <c r="GK97" s="286"/>
      <c r="GL97" s="286"/>
      <c r="GM97" s="163"/>
      <c r="GN97" s="154"/>
      <c r="GO97" s="287"/>
      <c r="GP97" s="287"/>
      <c r="GQ97" s="285"/>
      <c r="GR97" s="287"/>
      <c r="GS97" s="287"/>
      <c r="GT97" s="285"/>
      <c r="GU97" s="287"/>
      <c r="GV97" s="287"/>
      <c r="GW97" s="285"/>
      <c r="GX97" s="287"/>
      <c r="GY97" s="287"/>
      <c r="GZ97" s="285"/>
      <c r="HA97" s="287"/>
      <c r="HB97" s="287"/>
      <c r="HC97" s="285"/>
      <c r="HD97" s="287"/>
      <c r="HE97" s="287"/>
      <c r="HF97" s="285"/>
      <c r="HG97" s="287"/>
      <c r="HH97" s="287"/>
      <c r="HI97" s="285"/>
      <c r="HJ97" s="287"/>
      <c r="HK97" s="287"/>
      <c r="HL97" s="285"/>
      <c r="HM97" s="287"/>
      <c r="HN97" s="287"/>
      <c r="HO97" s="285"/>
      <c r="HP97" s="287"/>
      <c r="HQ97" s="287"/>
      <c r="HR97" s="285"/>
      <c r="HS97" s="287"/>
      <c r="HT97" s="287"/>
      <c r="HU97" s="285"/>
      <c r="HV97" s="287"/>
      <c r="HW97" s="287"/>
      <c r="HX97" s="285"/>
      <c r="HY97" s="287"/>
      <c r="HZ97" s="287"/>
      <c r="IA97" s="285"/>
      <c r="IB97" s="287"/>
      <c r="IC97" s="287"/>
      <c r="ID97" s="285"/>
      <c r="IE97" s="287"/>
      <c r="IF97" s="287"/>
      <c r="IG97" s="285"/>
      <c r="IH97" s="287"/>
      <c r="II97" s="287"/>
      <c r="IJ97" s="285"/>
      <c r="IK97" s="287"/>
      <c r="IL97" s="287"/>
      <c r="IM97" s="285"/>
      <c r="IN97" s="287"/>
      <c r="IO97" s="287"/>
      <c r="IP97" s="285"/>
      <c r="IQ97" s="287"/>
      <c r="IR97" s="287"/>
      <c r="IS97" s="285"/>
      <c r="IT97" s="287"/>
      <c r="IU97" s="287"/>
      <c r="IV97" s="285"/>
      <c r="IW97" s="287"/>
      <c r="IX97" s="287"/>
      <c r="IY97" s="285"/>
      <c r="IZ97" s="286"/>
      <c r="JA97" s="286"/>
      <c r="JB97" s="286"/>
      <c r="JC97" s="287"/>
      <c r="JD97" s="287"/>
      <c r="JE97" s="285"/>
      <c r="JF97" s="286"/>
      <c r="JG97" s="286"/>
      <c r="JH97" s="286"/>
      <c r="JI97" s="287"/>
      <c r="JJ97" s="287"/>
      <c r="JK97" s="285"/>
      <c r="JL97" s="287"/>
      <c r="JM97" s="287"/>
      <c r="JN97" s="285"/>
      <c r="JO97" s="286"/>
      <c r="JP97" s="286"/>
      <c r="JQ97" s="286"/>
      <c r="JR97" s="286"/>
      <c r="JS97" s="286"/>
      <c r="JT97" s="286"/>
      <c r="JU97" s="163"/>
      <c r="JV97" s="154"/>
      <c r="JW97" s="287"/>
      <c r="JX97" s="287"/>
      <c r="JY97" s="285"/>
      <c r="JZ97" s="287"/>
      <c r="KA97" s="287"/>
      <c r="KB97" s="285"/>
      <c r="KC97" s="287"/>
      <c r="KD97" s="287"/>
      <c r="KE97" s="285"/>
      <c r="KF97" s="287"/>
      <c r="KG97" s="287"/>
      <c r="KH97" s="285"/>
      <c r="KI97" s="287"/>
      <c r="KJ97" s="287"/>
      <c r="KK97" s="285"/>
      <c r="KL97" s="287"/>
      <c r="KM97" s="287"/>
      <c r="KN97" s="285"/>
      <c r="KO97" s="287"/>
      <c r="KP97" s="287"/>
      <c r="KQ97" s="285"/>
      <c r="KR97" s="287"/>
      <c r="KS97" s="287"/>
      <c r="KT97" s="285"/>
      <c r="KU97" s="287"/>
      <c r="KV97" s="287"/>
      <c r="KW97" s="285"/>
      <c r="KX97" s="287"/>
      <c r="KY97" s="287"/>
      <c r="KZ97" s="285"/>
      <c r="LA97" s="287"/>
      <c r="LB97" s="287"/>
      <c r="LC97" s="285"/>
      <c r="LD97" s="287"/>
      <c r="LE97" s="287"/>
      <c r="LF97" s="285"/>
      <c r="LG97" s="287"/>
      <c r="LH97" s="287"/>
      <c r="LI97" s="285"/>
      <c r="LJ97" s="287"/>
      <c r="LK97" s="287"/>
      <c r="LL97" s="285"/>
      <c r="LM97" s="287"/>
      <c r="LN97" s="287"/>
      <c r="LO97" s="285"/>
      <c r="LP97" s="287"/>
      <c r="LQ97" s="287"/>
      <c r="LR97" s="285"/>
      <c r="LS97" s="287"/>
      <c r="LT97" s="287"/>
      <c r="LU97" s="285"/>
      <c r="LV97" s="287"/>
      <c r="LW97" s="287"/>
      <c r="LX97" s="285"/>
      <c r="LY97" s="287"/>
      <c r="LZ97" s="287"/>
      <c r="MA97" s="285"/>
      <c r="MB97" s="287"/>
      <c r="MC97" s="287"/>
      <c r="MD97" s="285"/>
      <c r="ME97" s="287"/>
      <c r="MF97" s="287"/>
      <c r="MG97" s="285"/>
      <c r="MH97" s="286"/>
      <c r="MI97" s="286"/>
      <c r="MJ97" s="286"/>
      <c r="MK97" s="287"/>
      <c r="ML97" s="287"/>
      <c r="MM97" s="285"/>
      <c r="MN97" s="286"/>
      <c r="MO97" s="286"/>
      <c r="MP97" s="286"/>
      <c r="MQ97" s="287"/>
      <c r="MR97" s="287"/>
      <c r="MS97" s="285"/>
      <c r="MT97" s="287"/>
      <c r="MU97" s="287"/>
      <c r="MV97" s="285"/>
      <c r="MW97" s="286"/>
      <c r="MX97" s="286"/>
      <c r="MY97" s="286"/>
      <c r="MZ97" s="286"/>
      <c r="NA97" s="286"/>
      <c r="NB97" s="286"/>
      <c r="NC97" s="163"/>
      <c r="ND97" s="154"/>
      <c r="NE97" s="287"/>
      <c r="NF97" s="287"/>
      <c r="NG97" s="285"/>
      <c r="NH97" s="287"/>
      <c r="NI97" s="287"/>
      <c r="NJ97" s="285"/>
      <c r="NK97" s="287"/>
      <c r="NL97" s="287"/>
      <c r="NM97" s="285"/>
      <c r="NN97" s="287"/>
      <c r="NO97" s="287"/>
      <c r="NP97" s="285"/>
      <c r="NQ97" s="287"/>
      <c r="NR97" s="287"/>
      <c r="NS97" s="285"/>
      <c r="NT97" s="287"/>
      <c r="NU97" s="287"/>
      <c r="NV97" s="285"/>
      <c r="NW97" s="287"/>
      <c r="NX97" s="287"/>
      <c r="NY97" s="285"/>
      <c r="NZ97" s="287"/>
      <c r="OA97" s="287"/>
      <c r="OB97" s="285"/>
      <c r="OC97" s="287"/>
      <c r="OD97" s="287"/>
      <c r="OE97" s="285"/>
      <c r="OF97" s="287"/>
      <c r="OG97" s="287"/>
      <c r="OH97" s="285"/>
      <c r="OI97" s="287"/>
      <c r="OJ97" s="287"/>
      <c r="OK97" s="285"/>
      <c r="OL97" s="287"/>
      <c r="OM97" s="287"/>
      <c r="ON97" s="285"/>
      <c r="OO97" s="287"/>
      <c r="OP97" s="287"/>
      <c r="OQ97" s="285"/>
      <c r="OR97" s="287"/>
      <c r="OS97" s="287"/>
      <c r="OT97" s="285"/>
      <c r="OU97" s="287"/>
      <c r="OV97" s="287"/>
      <c r="OW97" s="285"/>
      <c r="OX97" s="287"/>
      <c r="OY97" s="287"/>
      <c r="OZ97" s="285"/>
      <c r="PA97" s="287"/>
      <c r="PB97" s="287"/>
      <c r="PC97" s="285"/>
      <c r="PD97" s="287"/>
      <c r="PE97" s="287"/>
      <c r="PF97" s="285"/>
      <c r="PG97" s="287"/>
      <c r="PH97" s="287"/>
      <c r="PI97" s="285"/>
      <c r="PJ97" s="287"/>
      <c r="PK97" s="287"/>
      <c r="PL97" s="285"/>
      <c r="PM97" s="287"/>
      <c r="PN97" s="287"/>
      <c r="PO97" s="285"/>
      <c r="PP97" s="286"/>
      <c r="PQ97" s="286"/>
      <c r="PR97" s="286"/>
      <c r="PS97" s="287"/>
      <c r="PT97" s="287"/>
      <c r="PU97" s="285"/>
      <c r="PV97" s="286"/>
      <c r="PW97" s="286"/>
      <c r="PX97" s="286"/>
      <c r="PY97" s="287"/>
      <c r="PZ97" s="287"/>
      <c r="QA97" s="285"/>
      <c r="QB97" s="287"/>
      <c r="QC97" s="287"/>
      <c r="QD97" s="285"/>
      <c r="QE97" s="286"/>
      <c r="QF97" s="286"/>
      <c r="QG97" s="286"/>
      <c r="QH97" s="286"/>
      <c r="QI97" s="286"/>
      <c r="QJ97" s="286"/>
      <c r="QK97" s="163"/>
      <c r="QL97" s="154"/>
      <c r="QM97" s="287"/>
      <c r="QN97" s="287"/>
      <c r="QO97" s="285"/>
      <c r="QP97" s="287"/>
      <c r="QQ97" s="287"/>
      <c r="QR97" s="285"/>
      <c r="QS97" s="287"/>
      <c r="QT97" s="287"/>
      <c r="QU97" s="285"/>
      <c r="QV97" s="287"/>
      <c r="QW97" s="287"/>
      <c r="QX97" s="285"/>
      <c r="QY97" s="287"/>
      <c r="QZ97" s="287"/>
      <c r="RA97" s="285"/>
      <c r="RB97" s="287"/>
      <c r="RC97" s="287"/>
      <c r="RD97" s="285"/>
      <c r="RE97" s="287"/>
      <c r="RF97" s="287"/>
      <c r="RG97" s="285"/>
      <c r="RH97" s="287"/>
      <c r="RI97" s="287"/>
      <c r="RJ97" s="285"/>
      <c r="RK97" s="287"/>
      <c r="RL97" s="287"/>
      <c r="RM97" s="285"/>
      <c r="RN97" s="287"/>
      <c r="RO97" s="287"/>
      <c r="RP97" s="285"/>
      <c r="RQ97" s="287"/>
      <c r="RR97" s="287"/>
      <c r="RS97" s="285"/>
      <c r="RT97" s="287"/>
      <c r="RU97" s="287"/>
      <c r="RV97" s="285"/>
      <c r="RW97" s="287"/>
      <c r="RX97" s="287"/>
      <c r="RY97" s="285"/>
      <c r="RZ97" s="287"/>
      <c r="SA97" s="287"/>
      <c r="SB97" s="285"/>
      <c r="SC97" s="287"/>
      <c r="SD97" s="287"/>
      <c r="SE97" s="285"/>
      <c r="SF97" s="287"/>
      <c r="SG97" s="287"/>
      <c r="SH97" s="285"/>
      <c r="SI97" s="287"/>
      <c r="SJ97" s="287"/>
      <c r="SK97" s="285"/>
      <c r="SL97" s="287"/>
      <c r="SM97" s="287"/>
      <c r="SN97" s="285"/>
      <c r="SO97" s="287"/>
      <c r="SP97" s="287"/>
      <c r="SQ97" s="285"/>
      <c r="SR97" s="287"/>
      <c r="SS97" s="287"/>
      <c r="ST97" s="285"/>
      <c r="SU97" s="287"/>
      <c r="SV97" s="287"/>
      <c r="SW97" s="285"/>
      <c r="SX97" s="286"/>
      <c r="SY97" s="286"/>
      <c r="SZ97" s="286"/>
      <c r="TA97" s="287"/>
      <c r="TB97" s="287"/>
      <c r="TC97" s="285"/>
      <c r="TD97" s="286"/>
      <c r="TE97" s="286"/>
      <c r="TF97" s="286"/>
      <c r="TG97" s="287"/>
      <c r="TH97" s="287"/>
      <c r="TI97" s="285"/>
      <c r="TJ97" s="287"/>
      <c r="TK97" s="287"/>
      <c r="TL97" s="285"/>
      <c r="TM97" s="286"/>
      <c r="TN97" s="286"/>
      <c r="TO97" s="286"/>
      <c r="TP97" s="286"/>
      <c r="TQ97" s="286"/>
      <c r="TR97" s="286"/>
      <c r="TS97" s="163"/>
      <c r="TT97" s="154"/>
      <c r="TU97" s="287"/>
      <c r="TV97" s="287"/>
      <c r="TW97" s="285"/>
      <c r="TX97" s="287"/>
      <c r="TY97" s="287"/>
      <c r="TZ97" s="285"/>
      <c r="UA97" s="287"/>
      <c r="UB97" s="287"/>
      <c r="UC97" s="285"/>
      <c r="UD97" s="287"/>
      <c r="UE97" s="287"/>
      <c r="UF97" s="285"/>
      <c r="UG97" s="287"/>
      <c r="UH97" s="287"/>
      <c r="UI97" s="285"/>
      <c r="UJ97" s="287"/>
      <c r="UK97" s="287"/>
      <c r="UL97" s="285"/>
      <c r="UM97" s="287"/>
      <c r="UN97" s="287"/>
      <c r="UO97" s="285"/>
      <c r="UP97" s="287"/>
      <c r="UQ97" s="287"/>
      <c r="UR97" s="285"/>
      <c r="US97" s="287"/>
      <c r="UT97" s="287"/>
      <c r="UU97" s="285"/>
      <c r="UV97" s="287"/>
      <c r="UW97" s="287"/>
      <c r="UX97" s="285"/>
      <c r="UY97" s="287"/>
      <c r="UZ97" s="287"/>
      <c r="VA97" s="285"/>
      <c r="VB97" s="287"/>
      <c r="VC97" s="287"/>
      <c r="VD97" s="285"/>
      <c r="VE97" s="287"/>
      <c r="VF97" s="287"/>
      <c r="VG97" s="285"/>
      <c r="VH97" s="287"/>
      <c r="VI97" s="287"/>
      <c r="VJ97" s="285"/>
      <c r="VK97" s="287"/>
      <c r="VL97" s="287"/>
      <c r="VM97" s="285"/>
      <c r="VN97" s="287"/>
      <c r="VO97" s="287"/>
      <c r="VP97" s="285"/>
      <c r="VQ97" s="287"/>
      <c r="VR97" s="287"/>
      <c r="VS97" s="285"/>
      <c r="VT97" s="287"/>
      <c r="VU97" s="287"/>
      <c r="VV97" s="285"/>
      <c r="VW97" s="287"/>
      <c r="VX97" s="287"/>
      <c r="VY97" s="285"/>
      <c r="VZ97" s="287"/>
      <c r="WA97" s="287"/>
      <c r="WB97" s="285"/>
      <c r="WC97" s="287"/>
      <c r="WD97" s="287"/>
      <c r="WE97" s="285"/>
      <c r="WF97" s="286"/>
      <c r="WG97" s="286"/>
      <c r="WH97" s="286"/>
      <c r="WI97" s="287"/>
      <c r="WJ97" s="287"/>
      <c r="WK97" s="285"/>
      <c r="WL97" s="286"/>
      <c r="WM97" s="286"/>
      <c r="WN97" s="286"/>
      <c r="WO97" s="287"/>
      <c r="WP97" s="287"/>
      <c r="WQ97" s="285"/>
      <c r="WR97" s="287"/>
      <c r="WS97" s="287"/>
      <c r="WT97" s="285"/>
      <c r="WU97" s="286"/>
      <c r="WV97" s="286"/>
      <c r="WW97" s="286"/>
      <c r="WX97" s="286"/>
      <c r="WY97" s="286"/>
      <c r="WZ97" s="286"/>
      <c r="XA97" s="163"/>
      <c r="XB97" s="154"/>
      <c r="XC97" s="287"/>
      <c r="XD97" s="287"/>
      <c r="XE97" s="285"/>
      <c r="XF97" s="287"/>
      <c r="XG97" s="287"/>
      <c r="XH97" s="285"/>
      <c r="XI97" s="287"/>
      <c r="XJ97" s="287"/>
      <c r="XK97" s="285"/>
      <c r="XL97" s="287"/>
      <c r="XM97" s="287"/>
      <c r="XN97" s="285"/>
      <c r="XO97" s="287"/>
      <c r="XP97" s="287"/>
      <c r="XQ97" s="285"/>
      <c r="XR97" s="287"/>
      <c r="XS97" s="287"/>
      <c r="XT97" s="285"/>
      <c r="XU97" s="287"/>
      <c r="XV97" s="287"/>
      <c r="XW97" s="285"/>
      <c r="XX97" s="287"/>
      <c r="XY97" s="287"/>
      <c r="XZ97" s="285"/>
      <c r="YA97" s="287"/>
      <c r="YB97" s="287"/>
      <c r="YC97" s="285"/>
      <c r="YD97" s="287"/>
      <c r="YE97" s="287"/>
      <c r="YF97" s="285"/>
      <c r="YG97" s="287"/>
      <c r="YH97" s="287"/>
      <c r="YI97" s="285"/>
      <c r="YJ97" s="287"/>
      <c r="YK97" s="287"/>
      <c r="YL97" s="285"/>
      <c r="YM97" s="287"/>
      <c r="YN97" s="287"/>
      <c r="YO97" s="285"/>
      <c r="YP97" s="287"/>
      <c r="YQ97" s="287"/>
      <c r="YR97" s="285"/>
      <c r="YS97" s="287"/>
      <c r="YT97" s="287"/>
      <c r="YU97" s="285"/>
      <c r="YV97" s="287"/>
      <c r="YW97" s="287"/>
      <c r="YX97" s="285"/>
      <c r="YY97" s="287"/>
      <c r="YZ97" s="287"/>
      <c r="ZA97" s="285"/>
      <c r="ZB97" s="287"/>
      <c r="ZC97" s="287"/>
      <c r="ZD97" s="285"/>
      <c r="ZE97" s="287"/>
      <c r="ZF97" s="287"/>
      <c r="ZG97" s="285"/>
      <c r="ZH97" s="287"/>
      <c r="ZI97" s="287"/>
      <c r="ZJ97" s="285"/>
      <c r="ZK97" s="287"/>
      <c r="ZL97" s="287"/>
      <c r="ZM97" s="285"/>
      <c r="ZN97" s="286"/>
      <c r="ZO97" s="286"/>
      <c r="ZP97" s="286"/>
      <c r="ZQ97" s="287"/>
      <c r="ZR97" s="287"/>
      <c r="ZS97" s="285"/>
      <c r="ZT97" s="286"/>
      <c r="ZU97" s="286"/>
      <c r="ZV97" s="286"/>
      <c r="ZW97" s="287"/>
      <c r="ZX97" s="287"/>
      <c r="ZY97" s="285"/>
      <c r="ZZ97" s="287"/>
      <c r="AAA97" s="287"/>
      <c r="AAB97" s="285"/>
      <c r="AAC97" s="286"/>
      <c r="AAD97" s="286"/>
      <c r="AAE97" s="286"/>
      <c r="AAF97" s="286"/>
      <c r="AAG97" s="286"/>
      <c r="AAH97" s="286"/>
      <c r="AAI97" s="163"/>
      <c r="AAJ97" s="154"/>
      <c r="AAK97" s="287"/>
      <c r="AAL97" s="287"/>
      <c r="AAM97" s="285"/>
      <c r="AAN97" s="287"/>
      <c r="AAO97" s="287"/>
      <c r="AAP97" s="285"/>
      <c r="AAQ97" s="287"/>
      <c r="AAR97" s="287"/>
      <c r="AAS97" s="285"/>
      <c r="AAT97" s="287"/>
      <c r="AAU97" s="287"/>
      <c r="AAV97" s="285"/>
      <c r="AAW97" s="287"/>
      <c r="AAX97" s="287"/>
      <c r="AAY97" s="285"/>
      <c r="AAZ97" s="287"/>
      <c r="ABA97" s="287"/>
      <c r="ABB97" s="285"/>
      <c r="ABC97" s="287"/>
      <c r="ABD97" s="287"/>
      <c r="ABE97" s="285"/>
      <c r="ABF97" s="287"/>
      <c r="ABG97" s="287"/>
      <c r="ABH97" s="285"/>
      <c r="ABI97" s="287"/>
      <c r="ABJ97" s="287"/>
      <c r="ABK97" s="285"/>
      <c r="ABL97" s="287"/>
      <c r="ABM97" s="287"/>
      <c r="ABN97" s="285"/>
      <c r="ABO97" s="287"/>
      <c r="ABP97" s="287"/>
      <c r="ABQ97" s="285"/>
      <c r="ABR97" s="287"/>
      <c r="ABS97" s="287"/>
      <c r="ABT97" s="285"/>
      <c r="ABU97" s="287"/>
      <c r="ABV97" s="287"/>
      <c r="ABW97" s="285"/>
      <c r="ABX97" s="287"/>
      <c r="ABY97" s="287"/>
      <c r="ABZ97" s="285"/>
      <c r="ACA97" s="287"/>
      <c r="ACB97" s="287"/>
      <c r="ACC97" s="285"/>
      <c r="ACD97" s="287"/>
      <c r="ACE97" s="287"/>
      <c r="ACF97" s="285"/>
      <c r="ACG97" s="287"/>
      <c r="ACH97" s="287"/>
      <c r="ACI97" s="285"/>
      <c r="ACJ97" s="287"/>
      <c r="ACK97" s="287"/>
      <c r="ACL97" s="285"/>
      <c r="ACM97" s="287"/>
      <c r="ACN97" s="287"/>
      <c r="ACO97" s="285"/>
      <c r="ACP97" s="287"/>
      <c r="ACQ97" s="287"/>
      <c r="ACR97" s="285"/>
      <c r="ACS97" s="287"/>
      <c r="ACT97" s="287"/>
      <c r="ACU97" s="285"/>
      <c r="ACV97" s="286"/>
      <c r="ACW97" s="286"/>
      <c r="ACX97" s="286"/>
      <c r="ACY97" s="287"/>
      <c r="ACZ97" s="287"/>
      <c r="ADA97" s="285"/>
      <c r="ADB97" s="286"/>
      <c r="ADC97" s="286"/>
      <c r="ADD97" s="286"/>
      <c r="ADE97" s="287"/>
      <c r="ADF97" s="287"/>
      <c r="ADG97" s="285"/>
      <c r="ADH97" s="287"/>
      <c r="ADI97" s="287"/>
      <c r="ADJ97" s="285"/>
      <c r="ADK97" s="286"/>
      <c r="ADL97" s="286"/>
      <c r="ADM97" s="286"/>
      <c r="ADN97" s="286"/>
      <c r="ADO97" s="286"/>
      <c r="ADP97" s="286"/>
      <c r="ADQ97" s="163"/>
      <c r="ADR97" s="154"/>
      <c r="ADS97" s="287"/>
      <c r="ADT97" s="287"/>
      <c r="ADU97" s="285"/>
      <c r="ADV97" s="287"/>
      <c r="ADW97" s="287"/>
      <c r="ADX97" s="285"/>
      <c r="ADY97" s="287"/>
      <c r="ADZ97" s="287"/>
      <c r="AEA97" s="285"/>
      <c r="AEB97" s="287"/>
      <c r="AEC97" s="287"/>
      <c r="AED97" s="285"/>
      <c r="AEE97" s="287"/>
      <c r="AEF97" s="287"/>
      <c r="AEG97" s="285"/>
      <c r="AEH97" s="287"/>
      <c r="AEI97" s="287"/>
      <c r="AEJ97" s="285"/>
      <c r="AEK97" s="287"/>
      <c r="AEL97" s="287"/>
      <c r="AEM97" s="285"/>
      <c r="AEN97" s="287"/>
      <c r="AEO97" s="287"/>
      <c r="AEP97" s="285"/>
      <c r="AEQ97" s="287"/>
      <c r="AER97" s="287"/>
      <c r="AES97" s="285"/>
      <c r="AET97" s="287"/>
      <c r="AEU97" s="287"/>
      <c r="AEV97" s="285"/>
      <c r="AEW97" s="287"/>
      <c r="AEX97" s="287"/>
      <c r="AEY97" s="285"/>
      <c r="AEZ97" s="287"/>
      <c r="AFA97" s="287"/>
      <c r="AFB97" s="285"/>
      <c r="AFC97" s="287"/>
      <c r="AFD97" s="287"/>
      <c r="AFE97" s="285"/>
      <c r="AFF97" s="287"/>
      <c r="AFG97" s="287"/>
      <c r="AFH97" s="285"/>
      <c r="AFI97" s="287"/>
      <c r="AFJ97" s="287"/>
      <c r="AFK97" s="285"/>
      <c r="AFL97" s="287"/>
      <c r="AFM97" s="287"/>
      <c r="AFN97" s="285"/>
      <c r="AFO97" s="287"/>
      <c r="AFP97" s="287"/>
      <c r="AFQ97" s="285"/>
      <c r="AFR97" s="287"/>
      <c r="AFS97" s="287"/>
      <c r="AFT97" s="285"/>
      <c r="AFU97" s="287"/>
      <c r="AFV97" s="287"/>
      <c r="AFW97" s="285"/>
      <c r="AFX97" s="287"/>
      <c r="AFY97" s="287"/>
      <c r="AFZ97" s="285"/>
      <c r="AGA97" s="287"/>
      <c r="AGB97" s="287"/>
      <c r="AGC97" s="285"/>
      <c r="AGD97" s="286"/>
      <c r="AGE97" s="286"/>
      <c r="AGF97" s="286"/>
      <c r="AGG97" s="287"/>
      <c r="AGH97" s="287"/>
      <c r="AGI97" s="285"/>
      <c r="AGJ97" s="286"/>
      <c r="AGK97" s="286"/>
      <c r="AGL97" s="286"/>
      <c r="AGM97" s="287"/>
      <c r="AGN97" s="287"/>
      <c r="AGO97" s="285"/>
      <c r="AGP97" s="287"/>
      <c r="AGQ97" s="287"/>
      <c r="AGR97" s="285"/>
      <c r="AGS97" s="286"/>
      <c r="AGT97" s="286"/>
      <c r="AGU97" s="286"/>
      <c r="AGV97" s="286"/>
      <c r="AGW97" s="286"/>
      <c r="AGX97" s="286"/>
      <c r="AGY97" s="163"/>
      <c r="AGZ97" s="154"/>
      <c r="AHA97" s="287"/>
      <c r="AHB97" s="287"/>
      <c r="AHC97" s="285"/>
      <c r="AHD97" s="287"/>
      <c r="AHE97" s="287"/>
      <c r="AHF97" s="285"/>
      <c r="AHG97" s="287"/>
      <c r="AHH97" s="287"/>
      <c r="AHI97" s="285"/>
      <c r="AHJ97" s="287"/>
      <c r="AHK97" s="287"/>
      <c r="AHL97" s="285"/>
      <c r="AHM97" s="287"/>
      <c r="AHN97" s="287"/>
      <c r="AHO97" s="285"/>
      <c r="AHP97" s="287"/>
      <c r="AHQ97" s="287"/>
      <c r="AHR97" s="285"/>
      <c r="AHS97" s="287"/>
      <c r="AHT97" s="287"/>
      <c r="AHU97" s="285"/>
      <c r="AHV97" s="287"/>
      <c r="AHW97" s="287"/>
      <c r="AHX97" s="285"/>
      <c r="AHY97" s="287"/>
      <c r="AHZ97" s="287"/>
      <c r="AIA97" s="285"/>
      <c r="AIB97" s="287"/>
      <c r="AIC97" s="287"/>
      <c r="AID97" s="285"/>
      <c r="AIE97" s="287"/>
      <c r="AIF97" s="287"/>
      <c r="AIG97" s="285"/>
      <c r="AIH97" s="287"/>
      <c r="AII97" s="287"/>
      <c r="AIJ97" s="285"/>
      <c r="AIK97" s="287"/>
      <c r="AIL97" s="287"/>
      <c r="AIM97" s="285"/>
      <c r="AIN97" s="287"/>
      <c r="AIO97" s="287"/>
      <c r="AIP97" s="285"/>
      <c r="AIQ97" s="287"/>
      <c r="AIR97" s="287"/>
      <c r="AIS97" s="285"/>
      <c r="AIT97" s="287"/>
      <c r="AIU97" s="287"/>
      <c r="AIV97" s="285"/>
      <c r="AIW97" s="287"/>
      <c r="AIX97" s="287"/>
      <c r="AIY97" s="285"/>
      <c r="AIZ97" s="287"/>
      <c r="AJA97" s="287"/>
      <c r="AJB97" s="285"/>
      <c r="AJC97" s="287"/>
      <c r="AJD97" s="287"/>
      <c r="AJE97" s="285"/>
      <c r="AJF97" s="287"/>
      <c r="AJG97" s="287"/>
      <c r="AJH97" s="285"/>
      <c r="AJI97" s="287"/>
      <c r="AJJ97" s="287"/>
      <c r="AJK97" s="285"/>
      <c r="AJL97" s="286"/>
      <c r="AJM97" s="286"/>
      <c r="AJN97" s="286"/>
      <c r="AJO97" s="287"/>
      <c r="AJP97" s="287"/>
      <c r="AJQ97" s="285"/>
      <c r="AJR97" s="286"/>
      <c r="AJS97" s="286"/>
      <c r="AJT97" s="286"/>
      <c r="AJU97" s="287"/>
      <c r="AJV97" s="287"/>
      <c r="AJW97" s="285"/>
      <c r="AJX97" s="287"/>
      <c r="AJY97" s="287"/>
      <c r="AJZ97" s="285"/>
      <c r="AKA97" s="286"/>
      <c r="AKB97" s="286"/>
      <c r="AKC97" s="286"/>
      <c r="AKD97" s="286"/>
      <c r="AKE97" s="286"/>
      <c r="AKF97" s="286"/>
      <c r="AKG97" s="163"/>
      <c r="AKH97" s="154"/>
      <c r="AKI97" s="287"/>
      <c r="AKJ97" s="287"/>
      <c r="AKK97" s="285"/>
      <c r="AKL97" s="287"/>
      <c r="AKM97" s="287"/>
      <c r="AKN97" s="285"/>
      <c r="AKO97" s="287"/>
      <c r="AKP97" s="287"/>
      <c r="AKQ97" s="285"/>
      <c r="AKR97" s="287"/>
      <c r="AKS97" s="287"/>
      <c r="AKT97" s="285"/>
      <c r="AKU97" s="287"/>
      <c r="AKV97" s="287"/>
      <c r="AKW97" s="285"/>
      <c r="AKX97" s="287"/>
      <c r="AKY97" s="287"/>
      <c r="AKZ97" s="285"/>
      <c r="ALA97" s="287"/>
      <c r="ALB97" s="287"/>
      <c r="ALC97" s="285"/>
      <c r="ALD97" s="287"/>
      <c r="ALE97" s="287"/>
      <c r="ALF97" s="285"/>
      <c r="ALG97" s="287"/>
      <c r="ALH97" s="287"/>
      <c r="ALI97" s="285"/>
      <c r="ALJ97" s="287"/>
      <c r="ALK97" s="287"/>
      <c r="ALL97" s="285"/>
      <c r="ALM97" s="287"/>
      <c r="ALN97" s="287"/>
      <c r="ALO97" s="285"/>
      <c r="ALP97" s="287"/>
      <c r="ALQ97" s="287"/>
      <c r="ALR97" s="285"/>
      <c r="ALS97" s="287"/>
      <c r="ALT97" s="287"/>
      <c r="ALU97" s="285"/>
      <c r="ALV97" s="287"/>
      <c r="ALW97" s="287"/>
      <c r="ALX97" s="285"/>
      <c r="ALY97" s="287"/>
      <c r="ALZ97" s="287"/>
      <c r="AMA97" s="285"/>
      <c r="AMB97" s="287"/>
      <c r="AMC97" s="287"/>
      <c r="AMD97" s="285"/>
      <c r="AME97" s="287"/>
      <c r="AMF97" s="287"/>
      <c r="AMG97" s="285"/>
      <c r="AMH97" s="287"/>
      <c r="AMI97" s="287"/>
      <c r="AMJ97" s="285"/>
      <c r="AMK97" s="287"/>
      <c r="AML97" s="287"/>
      <c r="AMM97" s="285"/>
      <c r="AMN97" s="287"/>
      <c r="AMO97" s="287"/>
      <c r="AMP97" s="285"/>
      <c r="AMQ97" s="287"/>
      <c r="AMR97" s="287"/>
      <c r="AMS97" s="285"/>
      <c r="AMT97" s="286"/>
      <c r="AMU97" s="286"/>
      <c r="AMV97" s="286"/>
      <c r="AMW97" s="287"/>
      <c r="AMX97" s="287"/>
      <c r="AMY97" s="285"/>
      <c r="AMZ97" s="286"/>
      <c r="ANA97" s="286"/>
      <c r="ANB97" s="286"/>
      <c r="ANC97" s="287"/>
      <c r="AND97" s="287"/>
      <c r="ANE97" s="285"/>
      <c r="ANF97" s="287"/>
      <c r="ANG97" s="287"/>
      <c r="ANH97" s="285"/>
      <c r="ANI97" s="286"/>
      <c r="ANJ97" s="286"/>
      <c r="ANK97" s="286"/>
      <c r="ANL97" s="286"/>
      <c r="ANM97" s="286"/>
      <c r="ANN97" s="286"/>
      <c r="ANO97" s="163"/>
      <c r="ANP97" s="154"/>
      <c r="ANQ97" s="287"/>
      <c r="ANR97" s="287"/>
      <c r="ANS97" s="285"/>
      <c r="ANT97" s="287"/>
      <c r="ANU97" s="287"/>
      <c r="ANV97" s="285"/>
      <c r="ANW97" s="287"/>
      <c r="ANX97" s="287"/>
      <c r="ANY97" s="285"/>
      <c r="ANZ97" s="287"/>
      <c r="AOA97" s="287"/>
      <c r="AOB97" s="285"/>
      <c r="AOC97" s="287"/>
      <c r="AOD97" s="287"/>
      <c r="AOE97" s="285"/>
      <c r="AOF97" s="287"/>
      <c r="AOG97" s="287"/>
      <c r="AOH97" s="285"/>
      <c r="AOI97" s="287"/>
      <c r="AOJ97" s="287"/>
      <c r="AOK97" s="285"/>
      <c r="AOL97" s="287"/>
      <c r="AOM97" s="287"/>
      <c r="AON97" s="285"/>
      <c r="AOO97" s="287"/>
      <c r="AOP97" s="287"/>
      <c r="AOQ97" s="285"/>
      <c r="AOR97" s="287"/>
      <c r="AOS97" s="287"/>
      <c r="AOT97" s="285"/>
      <c r="AOU97" s="287"/>
      <c r="AOV97" s="287"/>
      <c r="AOW97" s="285"/>
      <c r="AOX97" s="287"/>
      <c r="AOY97" s="287"/>
      <c r="AOZ97" s="285"/>
      <c r="APA97" s="287"/>
      <c r="APB97" s="287"/>
      <c r="APC97" s="285"/>
      <c r="APD97" s="287"/>
      <c r="APE97" s="287"/>
      <c r="APF97" s="285"/>
      <c r="APG97" s="287"/>
      <c r="APH97" s="287"/>
      <c r="API97" s="285"/>
      <c r="APJ97" s="287"/>
      <c r="APK97" s="287"/>
      <c r="APL97" s="285"/>
      <c r="APM97" s="287"/>
      <c r="APN97" s="287"/>
      <c r="APO97" s="285"/>
      <c r="APP97" s="287"/>
      <c r="APQ97" s="287"/>
      <c r="APR97" s="285"/>
      <c r="APS97" s="287"/>
      <c r="APT97" s="287"/>
      <c r="APU97" s="285"/>
      <c r="APV97" s="287"/>
      <c r="APW97" s="287"/>
      <c r="APX97" s="285"/>
      <c r="APY97" s="287"/>
      <c r="APZ97" s="287"/>
      <c r="AQA97" s="285"/>
      <c r="AQB97" s="286"/>
      <c r="AQC97" s="286"/>
      <c r="AQD97" s="286"/>
      <c r="AQE97" s="287"/>
      <c r="AQF97" s="287"/>
      <c r="AQG97" s="285"/>
      <c r="AQH97" s="286"/>
      <c r="AQI97" s="286"/>
      <c r="AQJ97" s="286"/>
      <c r="AQK97" s="287"/>
      <c r="AQL97" s="287"/>
      <c r="AQM97" s="285"/>
      <c r="AQN97" s="287"/>
      <c r="AQO97" s="287"/>
      <c r="AQP97" s="285"/>
      <c r="AQQ97" s="286"/>
      <c r="AQR97" s="286"/>
      <c r="AQS97" s="286"/>
      <c r="AQT97" s="286"/>
      <c r="AQU97" s="286"/>
      <c r="AQV97" s="286"/>
      <c r="AQW97" s="163"/>
      <c r="AQX97" s="154"/>
      <c r="AQY97" s="287"/>
      <c r="AQZ97" s="287"/>
      <c r="ARA97" s="285"/>
      <c r="ARB97" s="287"/>
      <c r="ARC97" s="287"/>
      <c r="ARD97" s="285"/>
      <c r="ARE97" s="287"/>
      <c r="ARF97" s="287"/>
      <c r="ARG97" s="285"/>
      <c r="ARH97" s="287"/>
      <c r="ARI97" s="287"/>
      <c r="ARJ97" s="285"/>
      <c r="ARK97" s="287"/>
      <c r="ARL97" s="287"/>
      <c r="ARM97" s="285"/>
      <c r="ARN97" s="287"/>
      <c r="ARO97" s="287"/>
      <c r="ARP97" s="285"/>
      <c r="ARQ97" s="287"/>
      <c r="ARR97" s="287"/>
      <c r="ARS97" s="285"/>
      <c r="ART97" s="287"/>
      <c r="ARU97" s="287"/>
      <c r="ARV97" s="285"/>
      <c r="ARW97" s="287"/>
      <c r="ARX97" s="287"/>
      <c r="ARY97" s="285"/>
      <c r="ARZ97" s="287"/>
      <c r="ASA97" s="287"/>
      <c r="ASB97" s="285"/>
      <c r="ASC97" s="287"/>
      <c r="ASD97" s="287"/>
      <c r="ASE97" s="285"/>
      <c r="ASF97" s="287"/>
      <c r="ASG97" s="287"/>
      <c r="ASH97" s="285"/>
      <c r="ASI97" s="287"/>
      <c r="ASJ97" s="287"/>
      <c r="ASK97" s="285"/>
      <c r="ASL97" s="287"/>
      <c r="ASM97" s="287"/>
      <c r="ASN97" s="285"/>
      <c r="ASO97" s="287"/>
      <c r="ASP97" s="287"/>
      <c r="ASQ97" s="285"/>
      <c r="ASR97" s="287"/>
      <c r="ASS97" s="287"/>
      <c r="AST97" s="285"/>
      <c r="ASU97" s="287"/>
      <c r="ASV97" s="287"/>
      <c r="ASW97" s="285"/>
      <c r="ASX97" s="287"/>
      <c r="ASY97" s="287"/>
      <c r="ASZ97" s="285"/>
      <c r="ATA97" s="287"/>
      <c r="ATB97" s="287"/>
      <c r="ATC97" s="285"/>
      <c r="ATD97" s="287"/>
      <c r="ATE97" s="287"/>
      <c r="ATF97" s="285"/>
      <c r="ATG97" s="287"/>
      <c r="ATH97" s="287"/>
      <c r="ATI97" s="285"/>
      <c r="ATJ97" s="286"/>
      <c r="ATK97" s="286"/>
      <c r="ATL97" s="286"/>
      <c r="ATM97" s="287"/>
      <c r="ATN97" s="287"/>
      <c r="ATO97" s="285"/>
      <c r="ATP97" s="286"/>
      <c r="ATQ97" s="286"/>
      <c r="ATR97" s="286"/>
      <c r="ATS97" s="287"/>
      <c r="ATT97" s="287"/>
      <c r="ATU97" s="285"/>
      <c r="ATV97" s="287"/>
      <c r="ATW97" s="287"/>
      <c r="ATX97" s="285"/>
      <c r="ATY97" s="286"/>
      <c r="ATZ97" s="286"/>
      <c r="AUA97" s="286"/>
      <c r="AUB97" s="286"/>
      <c r="AUC97" s="286"/>
      <c r="AUD97" s="286"/>
      <c r="AUE97" s="163"/>
      <c r="AUF97" s="154"/>
      <c r="AUG97" s="287"/>
      <c r="AUH97" s="287"/>
      <c r="AUI97" s="285"/>
      <c r="AUJ97" s="287"/>
      <c r="AUK97" s="287"/>
      <c r="AUL97" s="285"/>
      <c r="AUM97" s="287"/>
      <c r="AUN97" s="287"/>
      <c r="AUO97" s="285"/>
      <c r="AUP97" s="287"/>
      <c r="AUQ97" s="287"/>
      <c r="AUR97" s="285"/>
      <c r="AUS97" s="287"/>
      <c r="AUT97" s="287"/>
      <c r="AUU97" s="285"/>
      <c r="AUV97" s="287"/>
      <c r="AUW97" s="287"/>
      <c r="AUX97" s="285"/>
      <c r="AUY97" s="287"/>
      <c r="AUZ97" s="287"/>
      <c r="AVA97" s="285"/>
      <c r="AVB97" s="287"/>
      <c r="AVC97" s="287"/>
      <c r="AVD97" s="285"/>
      <c r="AVE97" s="287"/>
      <c r="AVF97" s="287"/>
      <c r="AVG97" s="285"/>
      <c r="AVH97" s="287"/>
      <c r="AVI97" s="287"/>
      <c r="AVJ97" s="285"/>
      <c r="AVK97" s="287"/>
      <c r="AVL97" s="287"/>
      <c r="AVM97" s="285"/>
      <c r="AVN97" s="287"/>
      <c r="AVO97" s="287"/>
      <c r="AVP97" s="285"/>
      <c r="AVQ97" s="287"/>
      <c r="AVR97" s="287"/>
      <c r="AVS97" s="285"/>
      <c r="AVT97" s="287"/>
      <c r="AVU97" s="287"/>
      <c r="AVV97" s="285"/>
      <c r="AVW97" s="287"/>
      <c r="AVX97" s="287"/>
      <c r="AVY97" s="285"/>
      <c r="AVZ97" s="287"/>
      <c r="AWA97" s="287"/>
      <c r="AWB97" s="285"/>
      <c r="AWC97" s="287"/>
      <c r="AWD97" s="287"/>
      <c r="AWE97" s="285"/>
      <c r="AWF97" s="287"/>
      <c r="AWG97" s="287"/>
      <c r="AWH97" s="285"/>
      <c r="AWI97" s="287"/>
      <c r="AWJ97" s="287"/>
      <c r="AWK97" s="285"/>
      <c r="AWL97" s="287"/>
      <c r="AWM97" s="287"/>
      <c r="AWN97" s="285"/>
      <c r="AWO97" s="287"/>
      <c r="AWP97" s="287"/>
      <c r="AWQ97" s="285"/>
      <c r="AWR97" s="286"/>
      <c r="AWS97" s="286"/>
      <c r="AWT97" s="286"/>
      <c r="AWU97" s="287"/>
      <c r="AWV97" s="287"/>
      <c r="AWW97" s="285"/>
      <c r="AWX97" s="286"/>
      <c r="AWY97" s="286"/>
      <c r="AWZ97" s="286"/>
      <c r="AXA97" s="287"/>
      <c r="AXB97" s="287"/>
      <c r="AXC97" s="285"/>
      <c r="AXD97" s="287"/>
      <c r="AXE97" s="287"/>
      <c r="AXF97" s="285"/>
      <c r="AXG97" s="286"/>
      <c r="AXH97" s="286"/>
      <c r="AXI97" s="286"/>
      <c r="AXJ97" s="286"/>
      <c r="AXK97" s="286"/>
      <c r="AXL97" s="286"/>
      <c r="AXM97" s="163"/>
      <c r="AXN97" s="154"/>
      <c r="AXO97" s="287"/>
      <c r="AXP97" s="287"/>
      <c r="AXQ97" s="285"/>
      <c r="AXR97" s="287"/>
      <c r="AXS97" s="287"/>
      <c r="AXT97" s="285"/>
      <c r="AXU97" s="287"/>
      <c r="AXV97" s="287"/>
      <c r="AXW97" s="285"/>
      <c r="AXX97" s="287"/>
      <c r="AXY97" s="287"/>
      <c r="AXZ97" s="285"/>
      <c r="AYA97" s="287"/>
      <c r="AYB97" s="287"/>
      <c r="AYC97" s="285"/>
      <c r="AYD97" s="287"/>
      <c r="AYE97" s="287"/>
      <c r="AYF97" s="285"/>
      <c r="AYG97" s="287"/>
      <c r="AYH97" s="287"/>
      <c r="AYI97" s="285"/>
      <c r="AYJ97" s="287"/>
      <c r="AYK97" s="287"/>
      <c r="AYL97" s="285"/>
      <c r="AYM97" s="287"/>
      <c r="AYN97" s="287"/>
      <c r="AYO97" s="285"/>
      <c r="AYP97" s="287"/>
      <c r="AYQ97" s="287"/>
      <c r="AYR97" s="285"/>
      <c r="AYS97" s="287"/>
      <c r="AYT97" s="287"/>
      <c r="AYU97" s="285"/>
      <c r="AYV97" s="287"/>
      <c r="AYW97" s="287"/>
      <c r="AYX97" s="285"/>
      <c r="AYY97" s="287"/>
      <c r="AYZ97" s="287"/>
      <c r="AZA97" s="285"/>
      <c r="AZB97" s="287"/>
      <c r="AZC97" s="287"/>
      <c r="AZD97" s="285"/>
      <c r="AZE97" s="287"/>
      <c r="AZF97" s="287"/>
      <c r="AZG97" s="285"/>
      <c r="AZH97" s="287"/>
      <c r="AZI97" s="287"/>
      <c r="AZJ97" s="285"/>
      <c r="AZK97" s="287"/>
      <c r="AZL97" s="287"/>
      <c r="AZM97" s="285"/>
      <c r="AZN97" s="287"/>
      <c r="AZO97" s="287"/>
      <c r="AZP97" s="285"/>
      <c r="AZQ97" s="287"/>
      <c r="AZR97" s="287"/>
      <c r="AZS97" s="285"/>
      <c r="AZT97" s="287"/>
      <c r="AZU97" s="287"/>
      <c r="AZV97" s="285"/>
      <c r="AZW97" s="287"/>
      <c r="AZX97" s="287"/>
      <c r="AZY97" s="285"/>
      <c r="AZZ97" s="286"/>
      <c r="BAA97" s="286"/>
      <c r="BAB97" s="286"/>
      <c r="BAC97" s="287"/>
      <c r="BAD97" s="287"/>
      <c r="BAE97" s="285"/>
      <c r="BAF97" s="286"/>
      <c r="BAG97" s="286"/>
      <c r="BAH97" s="286"/>
      <c r="BAI97" s="287"/>
      <c r="BAJ97" s="287"/>
      <c r="BAK97" s="285"/>
      <c r="BAL97" s="287"/>
      <c r="BAM97" s="287"/>
      <c r="BAN97" s="285"/>
      <c r="BAO97" s="286"/>
      <c r="BAP97" s="286"/>
      <c r="BAQ97" s="286"/>
      <c r="BAR97" s="286"/>
      <c r="BAS97" s="286"/>
      <c r="BAT97" s="286"/>
      <c r="BAU97" s="163"/>
      <c r="BAV97" s="154"/>
      <c r="BAW97" s="287"/>
      <c r="BAX97" s="287"/>
      <c r="BAY97" s="285"/>
      <c r="BAZ97" s="287"/>
      <c r="BBA97" s="287"/>
      <c r="BBB97" s="285"/>
      <c r="BBC97" s="287"/>
      <c r="BBD97" s="287"/>
      <c r="BBE97" s="285"/>
      <c r="BBF97" s="287"/>
      <c r="BBG97" s="287"/>
      <c r="BBH97" s="285"/>
      <c r="BBI97" s="287"/>
      <c r="BBJ97" s="287"/>
      <c r="BBK97" s="285"/>
      <c r="BBL97" s="287"/>
      <c r="BBM97" s="287"/>
      <c r="BBN97" s="285"/>
      <c r="BBO97" s="287"/>
      <c r="BBP97" s="287"/>
      <c r="BBQ97" s="285"/>
      <c r="BBR97" s="287"/>
      <c r="BBS97" s="287"/>
      <c r="BBT97" s="285"/>
      <c r="BBU97" s="287"/>
      <c r="BBV97" s="287"/>
      <c r="BBW97" s="285"/>
      <c r="BBX97" s="287"/>
      <c r="BBY97" s="287"/>
      <c r="BBZ97" s="285"/>
      <c r="BCA97" s="287"/>
      <c r="BCB97" s="287"/>
      <c r="BCC97" s="285"/>
      <c r="BCD97" s="287"/>
      <c r="BCE97" s="287"/>
      <c r="BCF97" s="285"/>
      <c r="BCG97" s="287"/>
      <c r="BCH97" s="287"/>
      <c r="BCI97" s="285"/>
      <c r="BCJ97" s="287"/>
      <c r="BCK97" s="287"/>
      <c r="BCL97" s="285"/>
      <c r="BCM97" s="287"/>
      <c r="BCN97" s="287"/>
      <c r="BCO97" s="285"/>
      <c r="BCP97" s="287"/>
      <c r="BCQ97" s="287"/>
      <c r="BCR97" s="285"/>
      <c r="BCS97" s="287"/>
      <c r="BCT97" s="287"/>
      <c r="BCU97" s="285"/>
      <c r="BCV97" s="287"/>
      <c r="BCW97" s="287"/>
      <c r="BCX97" s="285"/>
      <c r="BCY97" s="287"/>
      <c r="BCZ97" s="287"/>
      <c r="BDA97" s="285"/>
      <c r="BDB97" s="287"/>
      <c r="BDC97" s="287"/>
      <c r="BDD97" s="285"/>
      <c r="BDE97" s="287"/>
      <c r="BDF97" s="287"/>
      <c r="BDG97" s="285"/>
      <c r="BDH97" s="286"/>
      <c r="BDI97" s="286"/>
      <c r="BDJ97" s="286"/>
      <c r="BDK97" s="287"/>
      <c r="BDL97" s="287"/>
      <c r="BDM97" s="285"/>
      <c r="BDN97" s="286"/>
      <c r="BDO97" s="286"/>
      <c r="BDP97" s="286"/>
      <c r="BDQ97" s="287"/>
      <c r="BDR97" s="287"/>
      <c r="BDS97" s="285"/>
      <c r="BDT97" s="287"/>
      <c r="BDU97" s="287"/>
      <c r="BDV97" s="285"/>
      <c r="BDW97" s="286"/>
      <c r="BDX97" s="286"/>
      <c r="BDY97" s="286"/>
      <c r="BDZ97" s="286"/>
      <c r="BEA97" s="286"/>
      <c r="BEB97" s="286"/>
      <c r="BEC97" s="163"/>
      <c r="BED97" s="154"/>
      <c r="BEE97" s="287"/>
      <c r="BEF97" s="287"/>
      <c r="BEG97" s="285"/>
      <c r="BEH97" s="287"/>
      <c r="BEI97" s="287"/>
      <c r="BEJ97" s="285"/>
      <c r="BEK97" s="287"/>
      <c r="BEL97" s="287"/>
      <c r="BEM97" s="285"/>
      <c r="BEN97" s="287"/>
      <c r="BEO97" s="287"/>
      <c r="BEP97" s="285"/>
      <c r="BEQ97" s="287"/>
      <c r="BER97" s="287"/>
      <c r="BES97" s="285"/>
      <c r="BET97" s="287"/>
      <c r="BEU97" s="287"/>
      <c r="BEV97" s="285"/>
      <c r="BEW97" s="287"/>
      <c r="BEX97" s="287"/>
      <c r="BEY97" s="285"/>
      <c r="BEZ97" s="287"/>
      <c r="BFA97" s="287"/>
      <c r="BFB97" s="285"/>
      <c r="BFC97" s="287"/>
      <c r="BFD97" s="287"/>
      <c r="BFE97" s="285"/>
      <c r="BFF97" s="287"/>
      <c r="BFG97" s="287"/>
      <c r="BFH97" s="285"/>
      <c r="BFI97" s="287"/>
      <c r="BFJ97" s="287"/>
      <c r="BFK97" s="285"/>
      <c r="BFL97" s="287"/>
      <c r="BFM97" s="287"/>
      <c r="BFN97" s="285"/>
      <c r="BFO97" s="287"/>
      <c r="BFP97" s="287"/>
      <c r="BFQ97" s="285"/>
      <c r="BFR97" s="287"/>
      <c r="BFS97" s="287"/>
      <c r="BFT97" s="285"/>
      <c r="BFU97" s="287"/>
      <c r="BFV97" s="287"/>
      <c r="BFW97" s="285"/>
      <c r="BFX97" s="287"/>
      <c r="BFY97" s="287"/>
      <c r="BFZ97" s="285"/>
      <c r="BGA97" s="287"/>
      <c r="BGB97" s="287"/>
      <c r="BGC97" s="285"/>
      <c r="BGD97" s="287"/>
      <c r="BGE97" s="287"/>
      <c r="BGF97" s="285"/>
      <c r="BGG97" s="287"/>
      <c r="BGH97" s="287"/>
      <c r="BGI97" s="285"/>
      <c r="BGJ97" s="287"/>
      <c r="BGK97" s="287"/>
      <c r="BGL97" s="285"/>
      <c r="BGM97" s="287"/>
      <c r="BGN97" s="287"/>
      <c r="BGO97" s="285"/>
      <c r="BGP97" s="286"/>
      <c r="BGQ97" s="286"/>
      <c r="BGR97" s="286"/>
      <c r="BGS97" s="287"/>
      <c r="BGT97" s="287"/>
      <c r="BGU97" s="285"/>
      <c r="BGV97" s="286"/>
      <c r="BGW97" s="286"/>
      <c r="BGX97" s="286"/>
      <c r="BGY97" s="287"/>
      <c r="BGZ97" s="287"/>
      <c r="BHA97" s="285"/>
      <c r="BHB97" s="287"/>
      <c r="BHC97" s="287"/>
      <c r="BHD97" s="285"/>
      <c r="BHE97" s="286"/>
      <c r="BHF97" s="286"/>
      <c r="BHG97" s="286"/>
      <c r="BHH97" s="286"/>
      <c r="BHI97" s="286"/>
      <c r="BHJ97" s="286"/>
      <c r="BHK97" s="163"/>
      <c r="BHL97" s="154"/>
      <c r="BHM97" s="287"/>
      <c r="BHN97" s="287"/>
      <c r="BHO97" s="285"/>
      <c r="BHP97" s="287"/>
      <c r="BHQ97" s="287"/>
      <c r="BHR97" s="285"/>
      <c r="BHS97" s="287"/>
      <c r="BHT97" s="287"/>
      <c r="BHU97" s="285"/>
      <c r="BHV97" s="287"/>
      <c r="BHW97" s="287"/>
      <c r="BHX97" s="285"/>
      <c r="BHY97" s="287"/>
      <c r="BHZ97" s="287"/>
      <c r="BIA97" s="285"/>
      <c r="BIB97" s="287"/>
      <c r="BIC97" s="287"/>
      <c r="BID97" s="285"/>
      <c r="BIE97" s="287"/>
      <c r="BIF97" s="287"/>
      <c r="BIG97" s="285"/>
      <c r="BIH97" s="287"/>
      <c r="BII97" s="287"/>
      <c r="BIJ97" s="285"/>
      <c r="BIK97" s="287"/>
      <c r="BIL97" s="287"/>
      <c r="BIM97" s="285"/>
      <c r="BIN97" s="287"/>
      <c r="BIO97" s="287"/>
      <c r="BIP97" s="285"/>
      <c r="BIQ97" s="287"/>
      <c r="BIR97" s="287"/>
      <c r="BIS97" s="285"/>
      <c r="BIT97" s="287"/>
      <c r="BIU97" s="287"/>
      <c r="BIV97" s="285"/>
      <c r="BIW97" s="287"/>
      <c r="BIX97" s="287"/>
      <c r="BIY97" s="285"/>
      <c r="BIZ97" s="287"/>
      <c r="BJA97" s="287"/>
      <c r="BJB97" s="285"/>
      <c r="BJC97" s="287"/>
      <c r="BJD97" s="287"/>
      <c r="BJE97" s="285"/>
      <c r="BJF97" s="287"/>
      <c r="BJG97" s="287"/>
      <c r="BJH97" s="285"/>
      <c r="BJI97" s="287"/>
      <c r="BJJ97" s="287"/>
      <c r="BJK97" s="285"/>
      <c r="BJL97" s="287"/>
      <c r="BJM97" s="287"/>
      <c r="BJN97" s="285"/>
      <c r="BJO97" s="287"/>
      <c r="BJP97" s="287"/>
      <c r="BJQ97" s="285"/>
      <c r="BJR97" s="287"/>
      <c r="BJS97" s="287"/>
      <c r="BJT97" s="285"/>
      <c r="BJU97" s="287"/>
      <c r="BJV97" s="287"/>
      <c r="BJW97" s="285"/>
      <c r="BJX97" s="286"/>
      <c r="BJY97" s="286"/>
      <c r="BJZ97" s="286"/>
      <c r="BKA97" s="287"/>
      <c r="BKB97" s="287"/>
      <c r="BKC97" s="285"/>
      <c r="BKD97" s="286"/>
      <c r="BKE97" s="286"/>
      <c r="BKF97" s="286"/>
      <c r="BKG97" s="287"/>
      <c r="BKH97" s="287"/>
      <c r="BKI97" s="285"/>
      <c r="BKJ97" s="287"/>
      <c r="BKK97" s="287"/>
      <c r="BKL97" s="285"/>
      <c r="BKM97" s="286"/>
      <c r="BKN97" s="286"/>
      <c r="BKO97" s="286"/>
      <c r="BKP97" s="286"/>
      <c r="BKQ97" s="286"/>
      <c r="BKR97" s="286"/>
      <c r="BKS97" s="163"/>
      <c r="BKT97" s="154"/>
      <c r="BKU97" s="287"/>
      <c r="BKV97" s="287"/>
      <c r="BKW97" s="285"/>
      <c r="BKX97" s="287"/>
      <c r="BKY97" s="287"/>
      <c r="BKZ97" s="285"/>
      <c r="BLA97" s="287"/>
      <c r="BLB97" s="287"/>
      <c r="BLC97" s="285"/>
      <c r="BLD97" s="287"/>
      <c r="BLE97" s="287"/>
      <c r="BLF97" s="285"/>
      <c r="BLG97" s="287"/>
      <c r="BLH97" s="287"/>
      <c r="BLI97" s="285"/>
      <c r="BLJ97" s="287"/>
      <c r="BLK97" s="287"/>
      <c r="BLL97" s="285"/>
      <c r="BLM97" s="287"/>
      <c r="BLN97" s="287"/>
      <c r="BLO97" s="285"/>
      <c r="BLP97" s="287"/>
      <c r="BLQ97" s="287"/>
      <c r="BLR97" s="285"/>
      <c r="BLS97" s="287"/>
      <c r="BLT97" s="287"/>
      <c r="BLU97" s="285"/>
      <c r="BLV97" s="287"/>
      <c r="BLW97" s="287"/>
      <c r="BLX97" s="285"/>
      <c r="BLY97" s="287"/>
      <c r="BLZ97" s="287"/>
      <c r="BMA97" s="285"/>
      <c r="BMB97" s="287"/>
      <c r="BMC97" s="287"/>
      <c r="BMD97" s="285"/>
      <c r="BME97" s="287"/>
      <c r="BMF97" s="287"/>
      <c r="BMG97" s="285"/>
      <c r="BMH97" s="287"/>
      <c r="BMI97" s="287"/>
      <c r="BMJ97" s="285"/>
      <c r="BMK97" s="287"/>
      <c r="BML97" s="287"/>
      <c r="BMM97" s="285"/>
      <c r="BMN97" s="287"/>
      <c r="BMO97" s="287"/>
      <c r="BMP97" s="285"/>
      <c r="BMQ97" s="287"/>
      <c r="BMR97" s="287"/>
      <c r="BMS97" s="285"/>
      <c r="BMT97" s="287"/>
      <c r="BMU97" s="287"/>
      <c r="BMV97" s="285"/>
      <c r="BMW97" s="287"/>
      <c r="BMX97" s="287"/>
      <c r="BMY97" s="285"/>
      <c r="BMZ97" s="287"/>
      <c r="BNA97" s="287"/>
      <c r="BNB97" s="285"/>
      <c r="BNC97" s="287"/>
      <c r="BND97" s="287"/>
      <c r="BNE97" s="285"/>
      <c r="BNF97" s="286"/>
      <c r="BNG97" s="286"/>
      <c r="BNH97" s="286"/>
      <c r="BNI97" s="287"/>
      <c r="BNJ97" s="287"/>
      <c r="BNK97" s="285"/>
      <c r="BNL97" s="286"/>
      <c r="BNM97" s="286"/>
      <c r="BNN97" s="286"/>
      <c r="BNO97" s="287"/>
      <c r="BNP97" s="287"/>
      <c r="BNQ97" s="285"/>
      <c r="BNR97" s="287"/>
      <c r="BNS97" s="287"/>
      <c r="BNT97" s="285"/>
      <c r="BNU97" s="286"/>
      <c r="BNV97" s="286"/>
      <c r="BNW97" s="286"/>
      <c r="BNX97" s="286"/>
      <c r="BNY97" s="286"/>
      <c r="BNZ97" s="286"/>
      <c r="BOA97" s="163"/>
      <c r="BOB97" s="154"/>
      <c r="BOC97" s="287"/>
      <c r="BOD97" s="287"/>
      <c r="BOE97" s="285"/>
      <c r="BOF97" s="287"/>
      <c r="BOG97" s="287"/>
      <c r="BOH97" s="285"/>
      <c r="BOI97" s="287"/>
      <c r="BOJ97" s="287"/>
      <c r="BOK97" s="285"/>
      <c r="BOL97" s="287"/>
      <c r="BOM97" s="287"/>
      <c r="BON97" s="285"/>
      <c r="BOO97" s="287"/>
      <c r="BOP97" s="287"/>
      <c r="BOQ97" s="285"/>
      <c r="BOR97" s="287"/>
      <c r="BOS97" s="287"/>
      <c r="BOT97" s="285"/>
      <c r="BOU97" s="287"/>
      <c r="BOV97" s="287"/>
      <c r="BOW97" s="285"/>
      <c r="BOX97" s="287"/>
      <c r="BOY97" s="287"/>
      <c r="BOZ97" s="285"/>
      <c r="BPA97" s="287"/>
      <c r="BPB97" s="287"/>
      <c r="BPC97" s="285"/>
      <c r="BPD97" s="287"/>
      <c r="BPE97" s="287"/>
      <c r="BPF97" s="285"/>
      <c r="BPG97" s="287"/>
      <c r="BPH97" s="287"/>
      <c r="BPI97" s="285"/>
      <c r="BPJ97" s="287"/>
      <c r="BPK97" s="287"/>
      <c r="BPL97" s="285"/>
      <c r="BPM97" s="287"/>
      <c r="BPN97" s="287"/>
      <c r="BPO97" s="285"/>
      <c r="BPP97" s="287"/>
      <c r="BPQ97" s="287"/>
      <c r="BPR97" s="285"/>
      <c r="BPS97" s="287"/>
      <c r="BPT97" s="287"/>
      <c r="BPU97" s="285"/>
      <c r="BPV97" s="287"/>
      <c r="BPW97" s="287"/>
      <c r="BPX97" s="285"/>
      <c r="BPY97" s="287"/>
      <c r="BPZ97" s="287"/>
      <c r="BQA97" s="285"/>
      <c r="BQB97" s="287"/>
      <c r="BQC97" s="287"/>
      <c r="BQD97" s="285"/>
      <c r="BQE97" s="287"/>
      <c r="BQF97" s="287"/>
      <c r="BQG97" s="285"/>
      <c r="BQH97" s="287"/>
      <c r="BQI97" s="287"/>
      <c r="BQJ97" s="285"/>
      <c r="BQK97" s="287"/>
      <c r="BQL97" s="287"/>
      <c r="BQM97" s="285"/>
      <c r="BQN97" s="286"/>
      <c r="BQO97" s="286"/>
      <c r="BQP97" s="286"/>
      <c r="BQQ97" s="287"/>
      <c r="BQR97" s="287"/>
      <c r="BQS97" s="285"/>
      <c r="BQT97" s="286"/>
      <c r="BQU97" s="286"/>
      <c r="BQV97" s="286"/>
      <c r="BQW97" s="287"/>
      <c r="BQX97" s="287"/>
      <c r="BQY97" s="285"/>
      <c r="BQZ97" s="287"/>
      <c r="BRA97" s="287"/>
      <c r="BRB97" s="285"/>
      <c r="BRC97" s="286"/>
      <c r="BRD97" s="286"/>
      <c r="BRE97" s="286"/>
      <c r="BRF97" s="286"/>
      <c r="BRG97" s="286"/>
      <c r="BRH97" s="286"/>
      <c r="BRI97" s="163"/>
      <c r="BRJ97" s="154"/>
      <c r="BRK97" s="287"/>
      <c r="BRL97" s="287"/>
      <c r="BRM97" s="285"/>
      <c r="BRN97" s="287"/>
      <c r="BRO97" s="287"/>
      <c r="BRP97" s="285"/>
      <c r="BRQ97" s="287"/>
      <c r="BRR97" s="287"/>
      <c r="BRS97" s="285"/>
      <c r="BRT97" s="287"/>
      <c r="BRU97" s="287"/>
      <c r="BRV97" s="285"/>
      <c r="BRW97" s="287"/>
      <c r="BRX97" s="287"/>
      <c r="BRY97" s="285"/>
      <c r="BRZ97" s="287"/>
      <c r="BSA97" s="287"/>
      <c r="BSB97" s="285"/>
      <c r="BSC97" s="287"/>
      <c r="BSD97" s="287"/>
      <c r="BSE97" s="285"/>
      <c r="BSF97" s="287"/>
      <c r="BSG97" s="287"/>
      <c r="BSH97" s="285"/>
      <c r="BSI97" s="287"/>
      <c r="BSJ97" s="287"/>
      <c r="BSK97" s="285"/>
      <c r="BSL97" s="287"/>
      <c r="BSM97" s="287"/>
      <c r="BSN97" s="285"/>
      <c r="BSO97" s="287"/>
      <c r="BSP97" s="287"/>
      <c r="BSQ97" s="285"/>
      <c r="BSR97" s="287"/>
      <c r="BSS97" s="287"/>
      <c r="BST97" s="285"/>
      <c r="BSU97" s="287"/>
      <c r="BSV97" s="287"/>
      <c r="BSW97" s="285"/>
      <c r="BSX97" s="287"/>
      <c r="BSY97" s="287"/>
      <c r="BSZ97" s="285"/>
      <c r="BTA97" s="287"/>
      <c r="BTB97" s="287"/>
      <c r="BTC97" s="285"/>
      <c r="BTD97" s="287"/>
      <c r="BTE97" s="287"/>
      <c r="BTF97" s="285"/>
      <c r="BTG97" s="287"/>
      <c r="BTH97" s="287"/>
      <c r="BTI97" s="285"/>
      <c r="BTJ97" s="287"/>
      <c r="BTK97" s="287"/>
      <c r="BTL97" s="285"/>
      <c r="BTM97" s="287"/>
      <c r="BTN97" s="287"/>
      <c r="BTO97" s="285"/>
      <c r="BTP97" s="287"/>
      <c r="BTQ97" s="287"/>
      <c r="BTR97" s="285"/>
      <c r="BTS97" s="287"/>
      <c r="BTT97" s="287"/>
      <c r="BTU97" s="285"/>
      <c r="BTV97" s="286"/>
      <c r="BTW97" s="286"/>
      <c r="BTX97" s="286"/>
      <c r="BTY97" s="287"/>
      <c r="BTZ97" s="287"/>
      <c r="BUA97" s="285"/>
      <c r="BUB97" s="286"/>
      <c r="BUC97" s="286"/>
      <c r="BUD97" s="286"/>
      <c r="BUE97" s="287"/>
      <c r="BUF97" s="287"/>
      <c r="BUG97" s="285"/>
      <c r="BUH97" s="287"/>
      <c r="BUI97" s="287"/>
      <c r="BUJ97" s="285"/>
      <c r="BUK97" s="286"/>
      <c r="BUL97" s="286"/>
      <c r="BUM97" s="286"/>
      <c r="BUN97" s="286"/>
      <c r="BUO97" s="286"/>
      <c r="BUP97" s="286"/>
      <c r="BUQ97" s="163"/>
      <c r="BUR97" s="154"/>
      <c r="BUS97" s="287"/>
      <c r="BUT97" s="287"/>
      <c r="BUU97" s="285"/>
      <c r="BUV97" s="287"/>
      <c r="BUW97" s="287"/>
      <c r="BUX97" s="285"/>
      <c r="BUY97" s="287"/>
      <c r="BUZ97" s="287"/>
      <c r="BVA97" s="285"/>
      <c r="BVB97" s="287"/>
      <c r="BVC97" s="287"/>
      <c r="BVD97" s="285"/>
      <c r="BVE97" s="287"/>
      <c r="BVF97" s="287"/>
      <c r="BVG97" s="285"/>
      <c r="BVH97" s="287"/>
      <c r="BVI97" s="287"/>
      <c r="BVJ97" s="285"/>
      <c r="BVK97" s="287"/>
      <c r="BVL97" s="287"/>
      <c r="BVM97" s="285"/>
      <c r="BVN97" s="287"/>
      <c r="BVO97" s="287"/>
      <c r="BVP97" s="285"/>
      <c r="BVQ97" s="287"/>
      <c r="BVR97" s="287"/>
      <c r="BVS97" s="285"/>
      <c r="BVT97" s="287"/>
      <c r="BVU97" s="287"/>
      <c r="BVV97" s="285"/>
      <c r="BVW97" s="287"/>
      <c r="BVX97" s="287"/>
      <c r="BVY97" s="285"/>
      <c r="BVZ97" s="287"/>
      <c r="BWA97" s="287"/>
      <c r="BWB97" s="285"/>
      <c r="BWC97" s="287"/>
      <c r="BWD97" s="287"/>
      <c r="BWE97" s="285"/>
      <c r="BWF97" s="287"/>
      <c r="BWG97" s="287"/>
      <c r="BWH97" s="285"/>
      <c r="BWI97" s="287"/>
      <c r="BWJ97" s="287"/>
      <c r="BWK97" s="285"/>
      <c r="BWL97" s="287"/>
      <c r="BWM97" s="287"/>
      <c r="BWN97" s="285"/>
      <c r="BWO97" s="287"/>
      <c r="BWP97" s="287"/>
      <c r="BWQ97" s="285"/>
      <c r="BWR97" s="287"/>
      <c r="BWS97" s="287"/>
      <c r="BWT97" s="285"/>
      <c r="BWU97" s="287"/>
      <c r="BWV97" s="287"/>
      <c r="BWW97" s="285"/>
      <c r="BWX97" s="287"/>
      <c r="BWY97" s="287"/>
      <c r="BWZ97" s="285"/>
      <c r="BXA97" s="287"/>
      <c r="BXB97" s="287"/>
      <c r="BXC97" s="285"/>
      <c r="BXD97" s="286"/>
      <c r="BXE97" s="286"/>
      <c r="BXF97" s="286"/>
      <c r="BXG97" s="287"/>
      <c r="BXH97" s="287"/>
      <c r="BXI97" s="285"/>
      <c r="BXJ97" s="286"/>
      <c r="BXK97" s="286"/>
      <c r="BXL97" s="286"/>
      <c r="BXM97" s="287"/>
      <c r="BXN97" s="287"/>
      <c r="BXO97" s="285"/>
      <c r="BXP97" s="287"/>
      <c r="BXQ97" s="287"/>
      <c r="BXR97" s="285"/>
      <c r="BXS97" s="286"/>
      <c r="BXT97" s="286"/>
      <c r="BXU97" s="286"/>
      <c r="BXV97" s="286"/>
      <c r="BXW97" s="286"/>
      <c r="BXX97" s="286"/>
      <c r="BXY97" s="163"/>
      <c r="BXZ97" s="154"/>
      <c r="BYA97" s="287"/>
      <c r="BYB97" s="287"/>
      <c r="BYC97" s="285"/>
      <c r="BYD97" s="287"/>
      <c r="BYE97" s="287"/>
      <c r="BYF97" s="285"/>
      <c r="BYG97" s="287"/>
      <c r="BYH97" s="287"/>
      <c r="BYI97" s="285"/>
      <c r="BYJ97" s="287"/>
      <c r="BYK97" s="287"/>
      <c r="BYL97" s="285"/>
      <c r="BYM97" s="287"/>
      <c r="BYN97" s="287"/>
      <c r="BYO97" s="285"/>
      <c r="BYP97" s="287"/>
      <c r="BYQ97" s="287"/>
      <c r="BYR97" s="285"/>
      <c r="BYS97" s="287"/>
      <c r="BYT97" s="287"/>
      <c r="BYU97" s="285"/>
      <c r="BYV97" s="287"/>
      <c r="BYW97" s="287"/>
      <c r="BYX97" s="285"/>
      <c r="BYY97" s="287"/>
      <c r="BYZ97" s="287"/>
      <c r="BZA97" s="285"/>
      <c r="BZB97" s="287"/>
      <c r="BZC97" s="287"/>
      <c r="BZD97" s="285"/>
      <c r="BZE97" s="287"/>
      <c r="BZF97" s="287"/>
      <c r="BZG97" s="285"/>
      <c r="BZH97" s="287"/>
      <c r="BZI97" s="287"/>
      <c r="BZJ97" s="285"/>
      <c r="BZK97" s="287"/>
      <c r="BZL97" s="287"/>
      <c r="BZM97" s="285"/>
      <c r="BZN97" s="287"/>
      <c r="BZO97" s="287"/>
      <c r="BZP97" s="285"/>
      <c r="BZQ97" s="287"/>
      <c r="BZR97" s="287"/>
      <c r="BZS97" s="285"/>
      <c r="BZT97" s="287"/>
      <c r="BZU97" s="287"/>
      <c r="BZV97" s="285"/>
      <c r="BZW97" s="287"/>
      <c r="BZX97" s="287"/>
      <c r="BZY97" s="285"/>
      <c r="BZZ97" s="287"/>
      <c r="CAA97" s="287"/>
      <c r="CAB97" s="285"/>
      <c r="CAC97" s="287"/>
      <c r="CAD97" s="287"/>
      <c r="CAE97" s="285"/>
      <c r="CAF97" s="287"/>
      <c r="CAG97" s="287"/>
      <c r="CAH97" s="285"/>
      <c r="CAI97" s="287"/>
      <c r="CAJ97" s="287"/>
      <c r="CAK97" s="285"/>
      <c r="CAL97" s="286"/>
      <c r="CAM97" s="286"/>
      <c r="CAN97" s="286"/>
      <c r="CAO97" s="287"/>
      <c r="CAP97" s="287"/>
      <c r="CAQ97" s="285"/>
      <c r="CAR97" s="286"/>
      <c r="CAS97" s="286"/>
      <c r="CAT97" s="286"/>
      <c r="CAU97" s="287"/>
      <c r="CAV97" s="287"/>
      <c r="CAW97" s="285"/>
      <c r="CAX97" s="287"/>
      <c r="CAY97" s="287"/>
      <c r="CAZ97" s="285"/>
      <c r="CBA97" s="286"/>
      <c r="CBB97" s="286"/>
      <c r="CBC97" s="286"/>
      <c r="CBD97" s="286"/>
      <c r="CBE97" s="286"/>
      <c r="CBF97" s="286"/>
      <c r="CBG97" s="163"/>
      <c r="CBH97" s="154"/>
      <c r="CBI97" s="287"/>
      <c r="CBJ97" s="287"/>
      <c r="CBK97" s="285"/>
      <c r="CBL97" s="287"/>
      <c r="CBM97" s="287"/>
      <c r="CBN97" s="285"/>
      <c r="CBO97" s="287"/>
      <c r="CBP97" s="287"/>
      <c r="CBQ97" s="285"/>
      <c r="CBR97" s="287"/>
      <c r="CBS97" s="287"/>
      <c r="CBT97" s="285"/>
      <c r="CBU97" s="287"/>
      <c r="CBV97" s="287"/>
      <c r="CBW97" s="285"/>
      <c r="CBX97" s="287"/>
      <c r="CBY97" s="287"/>
      <c r="CBZ97" s="285"/>
      <c r="CCA97" s="287"/>
      <c r="CCB97" s="287"/>
      <c r="CCC97" s="285"/>
      <c r="CCD97" s="287"/>
      <c r="CCE97" s="287"/>
      <c r="CCF97" s="285"/>
      <c r="CCG97" s="287"/>
      <c r="CCH97" s="287"/>
      <c r="CCI97" s="285"/>
      <c r="CCJ97" s="287"/>
      <c r="CCK97" s="287"/>
      <c r="CCL97" s="285"/>
      <c r="CCM97" s="287"/>
      <c r="CCN97" s="287"/>
      <c r="CCO97" s="285"/>
      <c r="CCP97" s="287"/>
      <c r="CCQ97" s="287"/>
      <c r="CCR97" s="285"/>
      <c r="CCS97" s="287"/>
      <c r="CCT97" s="287"/>
      <c r="CCU97" s="285"/>
      <c r="CCV97" s="287"/>
      <c r="CCW97" s="287"/>
      <c r="CCX97" s="285"/>
      <c r="CCY97" s="287"/>
      <c r="CCZ97" s="287"/>
      <c r="CDA97" s="285"/>
      <c r="CDB97" s="287"/>
      <c r="CDC97" s="287"/>
      <c r="CDD97" s="285"/>
      <c r="CDE97" s="287"/>
      <c r="CDF97" s="287"/>
      <c r="CDG97" s="285"/>
      <c r="CDH97" s="287"/>
      <c r="CDI97" s="287"/>
      <c r="CDJ97" s="285"/>
      <c r="CDK97" s="287"/>
      <c r="CDL97" s="287"/>
      <c r="CDM97" s="285"/>
      <c r="CDN97" s="287"/>
      <c r="CDO97" s="287"/>
      <c r="CDP97" s="285"/>
      <c r="CDQ97" s="287"/>
      <c r="CDR97" s="287"/>
      <c r="CDS97" s="285"/>
      <c r="CDT97" s="286"/>
      <c r="CDU97" s="286"/>
      <c r="CDV97" s="286"/>
      <c r="CDW97" s="287"/>
      <c r="CDX97" s="287"/>
      <c r="CDY97" s="285"/>
      <c r="CDZ97" s="286"/>
      <c r="CEA97" s="286"/>
      <c r="CEB97" s="286"/>
      <c r="CEC97" s="287"/>
      <c r="CED97" s="287"/>
      <c r="CEE97" s="285"/>
      <c r="CEF97" s="287"/>
      <c r="CEG97" s="287"/>
      <c r="CEH97" s="285"/>
      <c r="CEI97" s="286"/>
      <c r="CEJ97" s="286"/>
      <c r="CEK97" s="286"/>
      <c r="CEL97" s="286"/>
      <c r="CEM97" s="286"/>
      <c r="CEN97" s="286"/>
      <c r="CEO97" s="163"/>
      <c r="CEP97" s="154"/>
      <c r="CEQ97" s="287"/>
      <c r="CER97" s="287"/>
      <c r="CES97" s="285"/>
      <c r="CET97" s="287"/>
      <c r="CEU97" s="287"/>
      <c r="CEV97" s="285"/>
      <c r="CEW97" s="287"/>
      <c r="CEX97" s="287"/>
      <c r="CEY97" s="285"/>
      <c r="CEZ97" s="287"/>
      <c r="CFA97" s="287"/>
      <c r="CFB97" s="285"/>
      <c r="CFC97" s="287"/>
      <c r="CFD97" s="287"/>
      <c r="CFE97" s="285"/>
      <c r="CFF97" s="287"/>
      <c r="CFG97" s="287"/>
      <c r="CFH97" s="285"/>
      <c r="CFI97" s="287"/>
      <c r="CFJ97" s="287"/>
      <c r="CFK97" s="285"/>
      <c r="CFL97" s="287"/>
      <c r="CFM97" s="287"/>
      <c r="CFN97" s="285"/>
      <c r="CFO97" s="287"/>
      <c r="CFP97" s="287"/>
      <c r="CFQ97" s="285"/>
      <c r="CFR97" s="287"/>
      <c r="CFS97" s="287"/>
      <c r="CFT97" s="285"/>
      <c r="CFU97" s="287"/>
      <c r="CFV97" s="287"/>
      <c r="CFW97" s="285"/>
      <c r="CFX97" s="287"/>
      <c r="CFY97" s="287"/>
      <c r="CFZ97" s="285"/>
      <c r="CGA97" s="287"/>
      <c r="CGB97" s="287"/>
      <c r="CGC97" s="285"/>
      <c r="CGD97" s="287"/>
      <c r="CGE97" s="287"/>
      <c r="CGF97" s="285"/>
      <c r="CGG97" s="287"/>
      <c r="CGH97" s="287"/>
      <c r="CGI97" s="285"/>
      <c r="CGJ97" s="287"/>
      <c r="CGK97" s="287"/>
      <c r="CGL97" s="285"/>
      <c r="CGM97" s="287"/>
      <c r="CGN97" s="287"/>
      <c r="CGO97" s="285"/>
      <c r="CGP97" s="287"/>
      <c r="CGQ97" s="287"/>
      <c r="CGR97" s="285"/>
      <c r="CGS97" s="287"/>
      <c r="CGT97" s="287"/>
      <c r="CGU97" s="285"/>
      <c r="CGV97" s="287"/>
      <c r="CGW97" s="287"/>
      <c r="CGX97" s="285"/>
      <c r="CGY97" s="287"/>
      <c r="CGZ97" s="287"/>
      <c r="CHA97" s="285"/>
      <c r="CHB97" s="286"/>
      <c r="CHC97" s="286"/>
      <c r="CHD97" s="286"/>
      <c r="CHE97" s="287"/>
      <c r="CHF97" s="287"/>
      <c r="CHG97" s="285"/>
      <c r="CHH97" s="286"/>
      <c r="CHI97" s="286"/>
      <c r="CHJ97" s="286"/>
      <c r="CHK97" s="287"/>
      <c r="CHL97" s="287"/>
      <c r="CHM97" s="285"/>
      <c r="CHN97" s="287"/>
      <c r="CHO97" s="287"/>
      <c r="CHP97" s="285"/>
      <c r="CHQ97" s="286"/>
      <c r="CHR97" s="286"/>
      <c r="CHS97" s="286"/>
      <c r="CHT97" s="286"/>
      <c r="CHU97" s="286"/>
      <c r="CHV97" s="286"/>
      <c r="CHW97" s="163"/>
      <c r="CHX97" s="154"/>
      <c r="CHY97" s="287"/>
      <c r="CHZ97" s="287"/>
      <c r="CIA97" s="285"/>
      <c r="CIB97" s="287"/>
      <c r="CIC97" s="287"/>
      <c r="CID97" s="285"/>
      <c r="CIE97" s="287"/>
      <c r="CIF97" s="287"/>
      <c r="CIG97" s="285"/>
      <c r="CIH97" s="287"/>
      <c r="CII97" s="287"/>
      <c r="CIJ97" s="285"/>
      <c r="CIK97" s="287"/>
      <c r="CIL97" s="287"/>
      <c r="CIM97" s="285"/>
      <c r="CIN97" s="287"/>
      <c r="CIO97" s="287"/>
      <c r="CIP97" s="285"/>
      <c r="CIQ97" s="287"/>
      <c r="CIR97" s="287"/>
      <c r="CIS97" s="285"/>
      <c r="CIT97" s="287"/>
      <c r="CIU97" s="287"/>
      <c r="CIV97" s="285"/>
      <c r="CIW97" s="287"/>
      <c r="CIX97" s="287"/>
      <c r="CIY97" s="285"/>
      <c r="CIZ97" s="287"/>
      <c r="CJA97" s="287"/>
      <c r="CJB97" s="285"/>
      <c r="CJC97" s="287"/>
      <c r="CJD97" s="287"/>
      <c r="CJE97" s="285"/>
      <c r="CJF97" s="287"/>
      <c r="CJG97" s="287"/>
      <c r="CJH97" s="285"/>
      <c r="CJI97" s="287"/>
      <c r="CJJ97" s="287"/>
      <c r="CJK97" s="285"/>
      <c r="CJL97" s="287"/>
      <c r="CJM97" s="287"/>
      <c r="CJN97" s="285"/>
      <c r="CJO97" s="287"/>
      <c r="CJP97" s="287"/>
      <c r="CJQ97" s="285"/>
      <c r="CJR97" s="287"/>
      <c r="CJS97" s="287"/>
      <c r="CJT97" s="285"/>
      <c r="CJU97" s="287"/>
      <c r="CJV97" s="287"/>
      <c r="CJW97" s="285"/>
      <c r="CJX97" s="287"/>
      <c r="CJY97" s="287"/>
      <c r="CJZ97" s="285"/>
      <c r="CKA97" s="287"/>
      <c r="CKB97" s="287"/>
      <c r="CKC97" s="285"/>
      <c r="CKD97" s="287"/>
      <c r="CKE97" s="287"/>
      <c r="CKF97" s="285"/>
      <c r="CKG97" s="287"/>
      <c r="CKH97" s="287"/>
      <c r="CKI97" s="285"/>
      <c r="CKJ97" s="286"/>
      <c r="CKK97" s="286"/>
      <c r="CKL97" s="286"/>
      <c r="CKM97" s="287"/>
      <c r="CKN97" s="287"/>
      <c r="CKO97" s="285"/>
      <c r="CKP97" s="286"/>
      <c r="CKQ97" s="286"/>
      <c r="CKR97" s="286"/>
      <c r="CKS97" s="287"/>
      <c r="CKT97" s="287"/>
      <c r="CKU97" s="285"/>
      <c r="CKV97" s="287"/>
      <c r="CKW97" s="287"/>
      <c r="CKX97" s="285"/>
      <c r="CKY97" s="286"/>
      <c r="CKZ97" s="286"/>
      <c r="CLA97" s="286"/>
      <c r="CLB97" s="286"/>
      <c r="CLC97" s="286"/>
      <c r="CLD97" s="286"/>
      <c r="CLE97" s="163"/>
      <c r="CLF97" s="154"/>
      <c r="CLG97" s="287"/>
      <c r="CLH97" s="287"/>
      <c r="CLI97" s="285"/>
      <c r="CLJ97" s="287"/>
      <c r="CLK97" s="287"/>
      <c r="CLL97" s="285"/>
      <c r="CLM97" s="287"/>
      <c r="CLN97" s="287"/>
      <c r="CLO97" s="285"/>
      <c r="CLP97" s="287"/>
      <c r="CLQ97" s="287"/>
      <c r="CLR97" s="285"/>
      <c r="CLS97" s="287"/>
      <c r="CLT97" s="287"/>
      <c r="CLU97" s="285"/>
      <c r="CLV97" s="287"/>
      <c r="CLW97" s="287"/>
      <c r="CLX97" s="285"/>
      <c r="CLY97" s="287"/>
      <c r="CLZ97" s="287"/>
      <c r="CMA97" s="285"/>
      <c r="CMB97" s="287"/>
      <c r="CMC97" s="287"/>
      <c r="CMD97" s="285"/>
      <c r="CME97" s="287"/>
      <c r="CMF97" s="287"/>
      <c r="CMG97" s="285"/>
      <c r="CMH97" s="287"/>
      <c r="CMI97" s="287"/>
      <c r="CMJ97" s="285"/>
      <c r="CMK97" s="287"/>
      <c r="CML97" s="287"/>
      <c r="CMM97" s="285"/>
      <c r="CMN97" s="287"/>
      <c r="CMO97" s="287"/>
      <c r="CMP97" s="285"/>
      <c r="CMQ97" s="287"/>
      <c r="CMR97" s="287"/>
      <c r="CMS97" s="285"/>
      <c r="CMT97" s="287"/>
      <c r="CMU97" s="287"/>
      <c r="CMV97" s="285"/>
      <c r="CMW97" s="287"/>
      <c r="CMX97" s="287"/>
      <c r="CMY97" s="285"/>
      <c r="CMZ97" s="287"/>
      <c r="CNA97" s="287"/>
      <c r="CNB97" s="285"/>
      <c r="CNC97" s="287"/>
      <c r="CND97" s="287"/>
      <c r="CNE97" s="285"/>
      <c r="CNF97" s="287"/>
      <c r="CNG97" s="287"/>
      <c r="CNH97" s="285"/>
      <c r="CNI97" s="287"/>
      <c r="CNJ97" s="287"/>
      <c r="CNK97" s="285"/>
      <c r="CNL97" s="287"/>
      <c r="CNM97" s="287"/>
      <c r="CNN97" s="285"/>
      <c r="CNO97" s="287"/>
      <c r="CNP97" s="287"/>
      <c r="CNQ97" s="285"/>
      <c r="CNR97" s="286"/>
      <c r="CNS97" s="286"/>
      <c r="CNT97" s="286"/>
      <c r="CNU97" s="287"/>
      <c r="CNV97" s="287"/>
      <c r="CNW97" s="285"/>
      <c r="CNX97" s="286"/>
      <c r="CNY97" s="286"/>
      <c r="CNZ97" s="286"/>
      <c r="COA97" s="287"/>
      <c r="COB97" s="287"/>
      <c r="COC97" s="285"/>
      <c r="COD97" s="287"/>
      <c r="COE97" s="287"/>
      <c r="COF97" s="285"/>
      <c r="COG97" s="286"/>
      <c r="COH97" s="286"/>
      <c r="COI97" s="286"/>
      <c r="COJ97" s="286"/>
      <c r="COK97" s="286"/>
      <c r="COL97" s="286"/>
      <c r="COM97" s="163"/>
      <c r="CON97" s="154"/>
      <c r="COO97" s="287"/>
      <c r="COP97" s="287"/>
      <c r="COQ97" s="285"/>
      <c r="COR97" s="287"/>
      <c r="COS97" s="287"/>
      <c r="COT97" s="285"/>
      <c r="COU97" s="287"/>
      <c r="COV97" s="287"/>
      <c r="COW97" s="285"/>
      <c r="COX97" s="287"/>
      <c r="COY97" s="287"/>
      <c r="COZ97" s="285"/>
      <c r="CPA97" s="287"/>
      <c r="CPB97" s="287"/>
      <c r="CPC97" s="285"/>
      <c r="CPD97" s="287"/>
      <c r="CPE97" s="287"/>
      <c r="CPF97" s="285"/>
      <c r="CPG97" s="287"/>
      <c r="CPH97" s="287"/>
      <c r="CPI97" s="285"/>
      <c r="CPJ97" s="287"/>
      <c r="CPK97" s="287"/>
      <c r="CPL97" s="285"/>
      <c r="CPM97" s="287"/>
      <c r="CPN97" s="287"/>
      <c r="CPO97" s="285"/>
      <c r="CPP97" s="287"/>
      <c r="CPQ97" s="287"/>
      <c r="CPR97" s="285"/>
      <c r="CPS97" s="287"/>
      <c r="CPT97" s="287"/>
      <c r="CPU97" s="285"/>
      <c r="CPV97" s="287"/>
      <c r="CPW97" s="287"/>
      <c r="CPX97" s="285"/>
      <c r="CPY97" s="287"/>
      <c r="CPZ97" s="287"/>
      <c r="CQA97" s="285"/>
      <c r="CQB97" s="287"/>
      <c r="CQC97" s="287"/>
      <c r="CQD97" s="285"/>
      <c r="CQE97" s="287"/>
      <c r="CQF97" s="287"/>
      <c r="CQG97" s="285"/>
      <c r="CQH97" s="287"/>
      <c r="CQI97" s="287"/>
      <c r="CQJ97" s="285"/>
      <c r="CQK97" s="287"/>
      <c r="CQL97" s="287"/>
      <c r="CQM97" s="285"/>
      <c r="CQN97" s="287"/>
      <c r="CQO97" s="287"/>
      <c r="CQP97" s="285"/>
      <c r="CQQ97" s="287"/>
      <c r="CQR97" s="287"/>
      <c r="CQS97" s="285"/>
      <c r="CQT97" s="287"/>
      <c r="CQU97" s="287"/>
      <c r="CQV97" s="285"/>
      <c r="CQW97" s="287"/>
      <c r="CQX97" s="287"/>
      <c r="CQY97" s="285"/>
      <c r="CQZ97" s="286"/>
      <c r="CRA97" s="286"/>
      <c r="CRB97" s="286"/>
      <c r="CRC97" s="287"/>
      <c r="CRD97" s="287"/>
      <c r="CRE97" s="285"/>
      <c r="CRF97" s="286"/>
      <c r="CRG97" s="286"/>
      <c r="CRH97" s="286"/>
      <c r="CRI97" s="287"/>
      <c r="CRJ97" s="287"/>
      <c r="CRK97" s="285"/>
      <c r="CRL97" s="287"/>
      <c r="CRM97" s="287"/>
      <c r="CRN97" s="285"/>
      <c r="CRO97" s="286"/>
      <c r="CRP97" s="286"/>
      <c r="CRQ97" s="286"/>
      <c r="CRR97" s="286"/>
      <c r="CRS97" s="286"/>
      <c r="CRT97" s="286"/>
      <c r="CRU97" s="163"/>
      <c r="CRV97" s="154"/>
      <c r="CRW97" s="287"/>
      <c r="CRX97" s="287"/>
      <c r="CRY97" s="285"/>
      <c r="CRZ97" s="287"/>
      <c r="CSA97" s="287"/>
      <c r="CSB97" s="285"/>
      <c r="CSC97" s="287"/>
      <c r="CSD97" s="287"/>
      <c r="CSE97" s="285"/>
      <c r="CSF97" s="287"/>
      <c r="CSG97" s="287"/>
      <c r="CSH97" s="285"/>
      <c r="CSI97" s="287"/>
      <c r="CSJ97" s="287"/>
      <c r="CSK97" s="285"/>
      <c r="CSL97" s="287"/>
      <c r="CSM97" s="287"/>
      <c r="CSN97" s="285"/>
      <c r="CSO97" s="287"/>
      <c r="CSP97" s="287"/>
      <c r="CSQ97" s="285"/>
      <c r="CSR97" s="287"/>
      <c r="CSS97" s="287"/>
      <c r="CST97" s="285"/>
      <c r="CSU97" s="287"/>
      <c r="CSV97" s="287"/>
      <c r="CSW97" s="285"/>
      <c r="CSX97" s="287"/>
      <c r="CSY97" s="287"/>
      <c r="CSZ97" s="285"/>
      <c r="CTA97" s="287"/>
      <c r="CTB97" s="287"/>
      <c r="CTC97" s="285"/>
      <c r="CTD97" s="287"/>
      <c r="CTE97" s="287"/>
      <c r="CTF97" s="285"/>
      <c r="CTG97" s="287"/>
      <c r="CTH97" s="287"/>
      <c r="CTI97" s="285"/>
      <c r="CTJ97" s="287"/>
      <c r="CTK97" s="287"/>
      <c r="CTL97" s="285"/>
      <c r="CTM97" s="287"/>
      <c r="CTN97" s="287"/>
      <c r="CTO97" s="285"/>
      <c r="CTP97" s="287"/>
      <c r="CTQ97" s="287"/>
      <c r="CTR97" s="285"/>
      <c r="CTS97" s="287"/>
      <c r="CTT97" s="287"/>
      <c r="CTU97" s="285"/>
      <c r="CTV97" s="287"/>
      <c r="CTW97" s="287"/>
      <c r="CTX97" s="285"/>
      <c r="CTY97" s="287"/>
      <c r="CTZ97" s="287"/>
      <c r="CUA97" s="285"/>
      <c r="CUB97" s="287"/>
      <c r="CUC97" s="287"/>
      <c r="CUD97" s="285"/>
      <c r="CUE97" s="287"/>
      <c r="CUF97" s="287"/>
      <c r="CUG97" s="285"/>
      <c r="CUH97" s="286"/>
      <c r="CUI97" s="286"/>
      <c r="CUJ97" s="286"/>
      <c r="CUK97" s="287"/>
      <c r="CUL97" s="287"/>
      <c r="CUM97" s="285"/>
      <c r="CUN97" s="286"/>
      <c r="CUO97" s="286"/>
      <c r="CUP97" s="286"/>
      <c r="CUQ97" s="287"/>
      <c r="CUR97" s="287"/>
      <c r="CUS97" s="285"/>
      <c r="CUT97" s="287"/>
      <c r="CUU97" s="287"/>
      <c r="CUV97" s="285"/>
      <c r="CUW97" s="286"/>
      <c r="CUX97" s="286"/>
      <c r="CUY97" s="286"/>
      <c r="CUZ97" s="286"/>
      <c r="CVA97" s="286"/>
      <c r="CVB97" s="286"/>
      <c r="CVC97" s="163"/>
      <c r="CVD97" s="154"/>
      <c r="CVE97" s="287"/>
      <c r="CVF97" s="287"/>
      <c r="CVG97" s="285"/>
      <c r="CVH97" s="287"/>
      <c r="CVI97" s="287"/>
      <c r="CVJ97" s="285"/>
      <c r="CVK97" s="287"/>
      <c r="CVL97" s="287"/>
      <c r="CVM97" s="285"/>
      <c r="CVN97" s="287"/>
      <c r="CVO97" s="287"/>
      <c r="CVP97" s="285"/>
      <c r="CVQ97" s="287"/>
      <c r="CVR97" s="287"/>
      <c r="CVS97" s="285"/>
      <c r="CVT97" s="287"/>
      <c r="CVU97" s="287"/>
      <c r="CVV97" s="285"/>
      <c r="CVW97" s="287"/>
      <c r="CVX97" s="287"/>
      <c r="CVY97" s="285"/>
      <c r="CVZ97" s="287"/>
      <c r="CWA97" s="287"/>
      <c r="CWB97" s="285"/>
      <c r="CWC97" s="287"/>
      <c r="CWD97" s="287"/>
      <c r="CWE97" s="285"/>
      <c r="CWF97" s="287"/>
      <c r="CWG97" s="287"/>
      <c r="CWH97" s="285"/>
      <c r="CWI97" s="287"/>
      <c r="CWJ97" s="287"/>
      <c r="CWK97" s="285"/>
      <c r="CWL97" s="287"/>
      <c r="CWM97" s="287"/>
      <c r="CWN97" s="285"/>
      <c r="CWO97" s="287"/>
      <c r="CWP97" s="287"/>
      <c r="CWQ97" s="285"/>
      <c r="CWR97" s="287"/>
      <c r="CWS97" s="287"/>
      <c r="CWT97" s="285"/>
      <c r="CWU97" s="287"/>
      <c r="CWV97" s="287"/>
      <c r="CWW97" s="285"/>
      <c r="CWX97" s="287"/>
      <c r="CWY97" s="287"/>
      <c r="CWZ97" s="285"/>
      <c r="CXA97" s="287"/>
      <c r="CXB97" s="287"/>
      <c r="CXC97" s="285"/>
      <c r="CXD97" s="287"/>
      <c r="CXE97" s="287"/>
      <c r="CXF97" s="285"/>
      <c r="CXG97" s="287"/>
      <c r="CXH97" s="287"/>
      <c r="CXI97" s="285"/>
      <c r="CXJ97" s="287"/>
      <c r="CXK97" s="287"/>
      <c r="CXL97" s="285"/>
      <c r="CXM97" s="287"/>
      <c r="CXN97" s="287"/>
      <c r="CXO97" s="285"/>
      <c r="CXP97" s="286"/>
      <c r="CXQ97" s="286"/>
      <c r="CXR97" s="286"/>
      <c r="CXS97" s="287"/>
      <c r="CXT97" s="287"/>
      <c r="CXU97" s="285"/>
      <c r="CXV97" s="286"/>
      <c r="CXW97" s="286"/>
      <c r="CXX97" s="286"/>
      <c r="CXY97" s="287"/>
      <c r="CXZ97" s="287"/>
      <c r="CYA97" s="285"/>
      <c r="CYB97" s="287"/>
      <c r="CYC97" s="287"/>
      <c r="CYD97" s="285"/>
      <c r="CYE97" s="286"/>
      <c r="CYF97" s="286"/>
      <c r="CYG97" s="286"/>
      <c r="CYH97" s="286"/>
      <c r="CYI97" s="286"/>
      <c r="CYJ97" s="286"/>
      <c r="CYK97" s="163"/>
      <c r="CYL97" s="154"/>
      <c r="CYM97" s="287"/>
      <c r="CYN97" s="287"/>
      <c r="CYO97" s="285"/>
      <c r="CYP97" s="287"/>
      <c r="CYQ97" s="287"/>
      <c r="CYR97" s="285"/>
      <c r="CYS97" s="287"/>
      <c r="CYT97" s="287"/>
      <c r="CYU97" s="285"/>
      <c r="CYV97" s="287"/>
      <c r="CYW97" s="287"/>
      <c r="CYX97" s="285"/>
      <c r="CYY97" s="287"/>
      <c r="CYZ97" s="287"/>
      <c r="CZA97" s="285"/>
      <c r="CZB97" s="287"/>
      <c r="CZC97" s="287"/>
      <c r="CZD97" s="285"/>
      <c r="CZE97" s="287"/>
      <c r="CZF97" s="287"/>
      <c r="CZG97" s="285"/>
      <c r="CZH97" s="287"/>
      <c r="CZI97" s="287"/>
      <c r="CZJ97" s="285"/>
      <c r="CZK97" s="287"/>
      <c r="CZL97" s="287"/>
      <c r="CZM97" s="285"/>
      <c r="CZN97" s="287"/>
      <c r="CZO97" s="287"/>
      <c r="CZP97" s="285"/>
      <c r="CZQ97" s="287"/>
      <c r="CZR97" s="287"/>
      <c r="CZS97" s="285"/>
      <c r="CZT97" s="287"/>
      <c r="CZU97" s="287"/>
      <c r="CZV97" s="285"/>
      <c r="CZW97" s="287"/>
      <c r="CZX97" s="287"/>
      <c r="CZY97" s="285"/>
      <c r="CZZ97" s="287"/>
      <c r="DAA97" s="287"/>
      <c r="DAB97" s="285"/>
      <c r="DAC97" s="287"/>
      <c r="DAD97" s="287"/>
      <c r="DAE97" s="285"/>
      <c r="DAF97" s="287"/>
      <c r="DAG97" s="287"/>
      <c r="DAH97" s="285"/>
      <c r="DAI97" s="287"/>
      <c r="DAJ97" s="287"/>
      <c r="DAK97" s="285"/>
      <c r="DAL97" s="287"/>
      <c r="DAM97" s="287"/>
      <c r="DAN97" s="285"/>
      <c r="DAO97" s="287"/>
      <c r="DAP97" s="287"/>
      <c r="DAQ97" s="285"/>
      <c r="DAR97" s="287"/>
      <c r="DAS97" s="287"/>
      <c r="DAT97" s="285"/>
      <c r="DAU97" s="287"/>
      <c r="DAV97" s="287"/>
      <c r="DAW97" s="285"/>
      <c r="DAX97" s="286"/>
      <c r="DAY97" s="286"/>
      <c r="DAZ97" s="286"/>
      <c r="DBA97" s="287"/>
      <c r="DBB97" s="287"/>
      <c r="DBC97" s="285"/>
      <c r="DBD97" s="286"/>
      <c r="DBE97" s="286"/>
      <c r="DBF97" s="286"/>
      <c r="DBG97" s="287"/>
      <c r="DBH97" s="287"/>
      <c r="DBI97" s="285"/>
      <c r="DBJ97" s="287"/>
      <c r="DBK97" s="287"/>
      <c r="DBL97" s="285"/>
      <c r="DBM97" s="286"/>
      <c r="DBN97" s="286"/>
      <c r="DBO97" s="286"/>
      <c r="DBP97" s="286"/>
      <c r="DBQ97" s="286"/>
      <c r="DBR97" s="286"/>
      <c r="DBS97" s="163"/>
      <c r="DBT97" s="154"/>
      <c r="DBU97" s="287"/>
      <c r="DBV97" s="287"/>
      <c r="DBW97" s="285"/>
      <c r="DBX97" s="287"/>
      <c r="DBY97" s="287"/>
      <c r="DBZ97" s="285"/>
      <c r="DCA97" s="287"/>
      <c r="DCB97" s="287"/>
      <c r="DCC97" s="285"/>
      <c r="DCD97" s="287"/>
      <c r="DCE97" s="287"/>
      <c r="DCF97" s="285"/>
      <c r="DCG97" s="287"/>
      <c r="DCH97" s="287"/>
      <c r="DCI97" s="285"/>
      <c r="DCJ97" s="287"/>
      <c r="DCK97" s="287"/>
      <c r="DCL97" s="285"/>
      <c r="DCM97" s="287"/>
      <c r="DCN97" s="287"/>
      <c r="DCO97" s="285"/>
      <c r="DCP97" s="287"/>
      <c r="DCQ97" s="287"/>
      <c r="DCR97" s="285"/>
      <c r="DCS97" s="287"/>
      <c r="DCT97" s="287"/>
      <c r="DCU97" s="285"/>
      <c r="DCV97" s="287"/>
      <c r="DCW97" s="287"/>
      <c r="DCX97" s="285"/>
      <c r="DCY97" s="287"/>
      <c r="DCZ97" s="287"/>
      <c r="DDA97" s="285"/>
      <c r="DDB97" s="287"/>
      <c r="DDC97" s="287"/>
      <c r="DDD97" s="285"/>
      <c r="DDE97" s="287"/>
      <c r="DDF97" s="287"/>
      <c r="DDG97" s="285"/>
      <c r="DDH97" s="287"/>
      <c r="DDI97" s="287"/>
      <c r="DDJ97" s="285"/>
      <c r="DDK97" s="287"/>
      <c r="DDL97" s="287"/>
      <c r="DDM97" s="285"/>
      <c r="DDN97" s="287"/>
      <c r="DDO97" s="287"/>
      <c r="DDP97" s="285"/>
      <c r="DDQ97" s="287"/>
      <c r="DDR97" s="287"/>
      <c r="DDS97" s="285"/>
      <c r="DDT97" s="287"/>
      <c r="DDU97" s="287"/>
      <c r="DDV97" s="285"/>
      <c r="DDW97" s="287"/>
      <c r="DDX97" s="287"/>
      <c r="DDY97" s="285"/>
      <c r="DDZ97" s="287"/>
      <c r="DEA97" s="287"/>
      <c r="DEB97" s="285"/>
      <c r="DEC97" s="287"/>
      <c r="DED97" s="287"/>
      <c r="DEE97" s="285"/>
      <c r="DEF97" s="286"/>
      <c r="DEG97" s="286"/>
      <c r="DEH97" s="286"/>
      <c r="DEI97" s="287"/>
      <c r="DEJ97" s="287"/>
      <c r="DEK97" s="285"/>
      <c r="DEL97" s="286"/>
      <c r="DEM97" s="286"/>
      <c r="DEN97" s="286"/>
      <c r="DEO97" s="287"/>
      <c r="DEP97" s="287"/>
      <c r="DEQ97" s="285"/>
      <c r="DER97" s="287"/>
      <c r="DES97" s="287"/>
      <c r="DET97" s="285"/>
      <c r="DEU97" s="286"/>
      <c r="DEV97" s="286"/>
      <c r="DEW97" s="286"/>
      <c r="DEX97" s="286"/>
      <c r="DEY97" s="286"/>
      <c r="DEZ97" s="286"/>
      <c r="DFA97" s="163"/>
      <c r="DFB97" s="154"/>
      <c r="DFC97" s="287"/>
      <c r="DFD97" s="287"/>
      <c r="DFE97" s="285"/>
      <c r="DFF97" s="287"/>
      <c r="DFG97" s="287"/>
      <c r="DFH97" s="285"/>
      <c r="DFI97" s="287"/>
      <c r="DFJ97" s="287"/>
      <c r="DFK97" s="285"/>
      <c r="DFL97" s="287"/>
      <c r="DFM97" s="287"/>
      <c r="DFN97" s="285"/>
      <c r="DFO97" s="287"/>
      <c r="DFP97" s="287"/>
      <c r="DFQ97" s="285"/>
      <c r="DFR97" s="287"/>
      <c r="DFS97" s="287"/>
      <c r="DFT97" s="285"/>
      <c r="DFU97" s="287"/>
      <c r="DFV97" s="287"/>
      <c r="DFW97" s="285"/>
      <c r="DFX97" s="287"/>
      <c r="DFY97" s="287"/>
      <c r="DFZ97" s="285"/>
      <c r="DGA97" s="287"/>
      <c r="DGB97" s="287"/>
      <c r="DGC97" s="285"/>
      <c r="DGD97" s="287"/>
      <c r="DGE97" s="287"/>
      <c r="DGF97" s="285"/>
      <c r="DGG97" s="287"/>
      <c r="DGH97" s="287"/>
      <c r="DGI97" s="285"/>
      <c r="DGJ97" s="287"/>
      <c r="DGK97" s="287"/>
      <c r="DGL97" s="285"/>
      <c r="DGM97" s="287"/>
      <c r="DGN97" s="287"/>
      <c r="DGO97" s="285"/>
      <c r="DGP97" s="287"/>
      <c r="DGQ97" s="287"/>
      <c r="DGR97" s="285"/>
      <c r="DGS97" s="287"/>
      <c r="DGT97" s="287"/>
      <c r="DGU97" s="285"/>
      <c r="DGV97" s="287"/>
      <c r="DGW97" s="287"/>
      <c r="DGX97" s="285"/>
      <c r="DGY97" s="287"/>
      <c r="DGZ97" s="287"/>
      <c r="DHA97" s="285"/>
      <c r="DHB97" s="287"/>
      <c r="DHC97" s="287"/>
      <c r="DHD97" s="285"/>
      <c r="DHE97" s="287"/>
      <c r="DHF97" s="287"/>
      <c r="DHG97" s="285"/>
      <c r="DHH97" s="287"/>
      <c r="DHI97" s="287"/>
      <c r="DHJ97" s="285"/>
      <c r="DHK97" s="287"/>
      <c r="DHL97" s="287"/>
      <c r="DHM97" s="285"/>
      <c r="DHN97" s="286"/>
      <c r="DHO97" s="286"/>
      <c r="DHP97" s="286"/>
      <c r="DHQ97" s="287"/>
      <c r="DHR97" s="287"/>
      <c r="DHS97" s="285"/>
      <c r="DHT97" s="286"/>
      <c r="DHU97" s="286"/>
      <c r="DHV97" s="286"/>
      <c r="DHW97" s="287"/>
      <c r="DHX97" s="287"/>
      <c r="DHY97" s="285"/>
      <c r="DHZ97" s="287"/>
      <c r="DIA97" s="287"/>
      <c r="DIB97" s="285"/>
      <c r="DIC97" s="286"/>
      <c r="DID97" s="286"/>
      <c r="DIE97" s="286"/>
      <c r="DIF97" s="286"/>
      <c r="DIG97" s="286"/>
      <c r="DIH97" s="286"/>
      <c r="DII97" s="163"/>
      <c r="DIJ97" s="154"/>
      <c r="DIK97" s="287"/>
      <c r="DIL97" s="287"/>
      <c r="DIM97" s="285"/>
      <c r="DIN97" s="287"/>
      <c r="DIO97" s="287"/>
      <c r="DIP97" s="285"/>
      <c r="DIQ97" s="287"/>
      <c r="DIR97" s="287"/>
      <c r="DIS97" s="285"/>
      <c r="DIT97" s="287"/>
      <c r="DIU97" s="287"/>
      <c r="DIV97" s="285"/>
      <c r="DIW97" s="287"/>
      <c r="DIX97" s="287"/>
      <c r="DIY97" s="285"/>
      <c r="DIZ97" s="287"/>
      <c r="DJA97" s="287"/>
      <c r="DJB97" s="285"/>
      <c r="DJC97" s="287"/>
      <c r="DJD97" s="287"/>
      <c r="DJE97" s="285"/>
      <c r="DJF97" s="287"/>
      <c r="DJG97" s="287"/>
      <c r="DJH97" s="285"/>
      <c r="DJI97" s="287"/>
      <c r="DJJ97" s="287"/>
      <c r="DJK97" s="285"/>
      <c r="DJL97" s="287"/>
      <c r="DJM97" s="287"/>
      <c r="DJN97" s="285"/>
      <c r="DJO97" s="287"/>
      <c r="DJP97" s="287"/>
      <c r="DJQ97" s="285"/>
      <c r="DJR97" s="287"/>
      <c r="DJS97" s="287"/>
      <c r="DJT97" s="285"/>
      <c r="DJU97" s="287"/>
      <c r="DJV97" s="287"/>
      <c r="DJW97" s="285"/>
      <c r="DJX97" s="287"/>
      <c r="DJY97" s="287"/>
      <c r="DJZ97" s="285"/>
      <c r="DKA97" s="287"/>
      <c r="DKB97" s="287"/>
      <c r="DKC97" s="285"/>
      <c r="DKD97" s="287"/>
      <c r="DKE97" s="287"/>
      <c r="DKF97" s="285"/>
      <c r="DKG97" s="287"/>
      <c r="DKH97" s="287"/>
      <c r="DKI97" s="285"/>
      <c r="DKJ97" s="287"/>
      <c r="DKK97" s="287"/>
      <c r="DKL97" s="285"/>
      <c r="DKM97" s="287"/>
      <c r="DKN97" s="287"/>
      <c r="DKO97" s="285"/>
      <c r="DKP97" s="287"/>
      <c r="DKQ97" s="287"/>
      <c r="DKR97" s="285"/>
      <c r="DKS97" s="287"/>
      <c r="DKT97" s="287"/>
      <c r="DKU97" s="285"/>
      <c r="DKV97" s="286"/>
      <c r="DKW97" s="286"/>
      <c r="DKX97" s="286"/>
      <c r="DKY97" s="287"/>
      <c r="DKZ97" s="287"/>
      <c r="DLA97" s="285"/>
      <c r="DLB97" s="286"/>
      <c r="DLC97" s="286"/>
      <c r="DLD97" s="286"/>
      <c r="DLE97" s="287"/>
      <c r="DLF97" s="287"/>
      <c r="DLG97" s="285"/>
      <c r="DLH97" s="287"/>
      <c r="DLI97" s="287"/>
      <c r="DLJ97" s="285"/>
      <c r="DLK97" s="286"/>
      <c r="DLL97" s="286"/>
      <c r="DLM97" s="286"/>
      <c r="DLN97" s="286"/>
      <c r="DLO97" s="286"/>
      <c r="DLP97" s="286"/>
      <c r="DLQ97" s="163"/>
      <c r="DLR97" s="154"/>
      <c r="DLS97" s="287"/>
      <c r="DLT97" s="287"/>
      <c r="DLU97" s="285"/>
      <c r="DLV97" s="287"/>
      <c r="DLW97" s="287"/>
      <c r="DLX97" s="285"/>
      <c r="DLY97" s="287"/>
      <c r="DLZ97" s="287"/>
      <c r="DMA97" s="285"/>
      <c r="DMB97" s="287"/>
      <c r="DMC97" s="287"/>
      <c r="DMD97" s="285"/>
      <c r="DME97" s="287"/>
      <c r="DMF97" s="287"/>
      <c r="DMG97" s="285"/>
      <c r="DMH97" s="287"/>
      <c r="DMI97" s="287"/>
      <c r="DMJ97" s="285"/>
      <c r="DMK97" s="287"/>
      <c r="DML97" s="287"/>
      <c r="DMM97" s="285"/>
      <c r="DMN97" s="287"/>
      <c r="DMO97" s="287"/>
      <c r="DMP97" s="285"/>
      <c r="DMQ97" s="287"/>
      <c r="DMR97" s="287"/>
      <c r="DMS97" s="285"/>
      <c r="DMT97" s="287"/>
      <c r="DMU97" s="287"/>
      <c r="DMV97" s="285"/>
      <c r="DMW97" s="287"/>
      <c r="DMX97" s="287"/>
      <c r="DMY97" s="285"/>
      <c r="DMZ97" s="287"/>
      <c r="DNA97" s="287"/>
      <c r="DNB97" s="285"/>
      <c r="DNC97" s="287"/>
      <c r="DND97" s="287"/>
      <c r="DNE97" s="285"/>
      <c r="DNF97" s="287"/>
      <c r="DNG97" s="287"/>
      <c r="DNH97" s="285"/>
      <c r="DNI97" s="287"/>
      <c r="DNJ97" s="287"/>
      <c r="DNK97" s="285"/>
      <c r="DNL97" s="287"/>
      <c r="DNM97" s="287"/>
      <c r="DNN97" s="285"/>
      <c r="DNO97" s="287"/>
      <c r="DNP97" s="287"/>
      <c r="DNQ97" s="285"/>
      <c r="DNR97" s="287"/>
      <c r="DNS97" s="287"/>
      <c r="DNT97" s="285"/>
      <c r="DNU97" s="287"/>
      <c r="DNV97" s="287"/>
      <c r="DNW97" s="285"/>
      <c r="DNX97" s="287"/>
      <c r="DNY97" s="287"/>
      <c r="DNZ97" s="285"/>
      <c r="DOA97" s="287"/>
      <c r="DOB97" s="287"/>
      <c r="DOC97" s="285"/>
      <c r="DOD97" s="286"/>
      <c r="DOE97" s="286"/>
      <c r="DOF97" s="286"/>
      <c r="DOG97" s="287"/>
      <c r="DOH97" s="287"/>
      <c r="DOI97" s="285"/>
      <c r="DOJ97" s="286"/>
      <c r="DOK97" s="286"/>
      <c r="DOL97" s="286"/>
      <c r="DOM97" s="287"/>
      <c r="DON97" s="287"/>
      <c r="DOO97" s="285"/>
      <c r="DOP97" s="287"/>
      <c r="DOQ97" s="287"/>
      <c r="DOR97" s="285"/>
      <c r="DOS97" s="286"/>
      <c r="DOT97" s="286"/>
      <c r="DOU97" s="286"/>
      <c r="DOV97" s="286"/>
      <c r="DOW97" s="286"/>
      <c r="DOX97" s="286"/>
      <c r="DOY97" s="163"/>
      <c r="DOZ97" s="154"/>
      <c r="DPA97" s="287"/>
      <c r="DPB97" s="287"/>
      <c r="DPC97" s="285"/>
      <c r="DPD97" s="287"/>
      <c r="DPE97" s="287"/>
      <c r="DPF97" s="285"/>
      <c r="DPG97" s="287"/>
      <c r="DPH97" s="287"/>
      <c r="DPI97" s="285"/>
      <c r="DPJ97" s="287"/>
      <c r="DPK97" s="287"/>
      <c r="DPL97" s="285"/>
      <c r="DPM97" s="287"/>
      <c r="DPN97" s="287"/>
      <c r="DPO97" s="285"/>
      <c r="DPP97" s="287"/>
      <c r="DPQ97" s="287"/>
      <c r="DPR97" s="285"/>
      <c r="DPS97" s="287"/>
      <c r="DPT97" s="287"/>
      <c r="DPU97" s="285"/>
      <c r="DPV97" s="287"/>
      <c r="DPW97" s="287"/>
      <c r="DPX97" s="285"/>
      <c r="DPY97" s="287"/>
      <c r="DPZ97" s="287"/>
      <c r="DQA97" s="285"/>
      <c r="DQB97" s="287"/>
      <c r="DQC97" s="287"/>
      <c r="DQD97" s="285"/>
      <c r="DQE97" s="287"/>
      <c r="DQF97" s="287"/>
      <c r="DQG97" s="285"/>
      <c r="DQH97" s="287"/>
      <c r="DQI97" s="287"/>
      <c r="DQJ97" s="285"/>
      <c r="DQK97" s="287"/>
      <c r="DQL97" s="287"/>
      <c r="DQM97" s="285"/>
      <c r="DQN97" s="287"/>
      <c r="DQO97" s="287"/>
      <c r="DQP97" s="285"/>
      <c r="DQQ97" s="287"/>
      <c r="DQR97" s="287"/>
      <c r="DQS97" s="285"/>
      <c r="DQT97" s="287"/>
      <c r="DQU97" s="287"/>
      <c r="DQV97" s="285"/>
      <c r="DQW97" s="287"/>
      <c r="DQX97" s="287"/>
      <c r="DQY97" s="285"/>
      <c r="DQZ97" s="287"/>
      <c r="DRA97" s="287"/>
      <c r="DRB97" s="285"/>
      <c r="DRC97" s="287"/>
      <c r="DRD97" s="287"/>
      <c r="DRE97" s="285"/>
      <c r="DRF97" s="287"/>
      <c r="DRG97" s="287"/>
      <c r="DRH97" s="285"/>
      <c r="DRI97" s="287"/>
      <c r="DRJ97" s="287"/>
      <c r="DRK97" s="285"/>
      <c r="DRL97" s="286"/>
      <c r="DRM97" s="286"/>
      <c r="DRN97" s="286"/>
      <c r="DRO97" s="287"/>
      <c r="DRP97" s="287"/>
      <c r="DRQ97" s="285"/>
      <c r="DRR97" s="286"/>
      <c r="DRS97" s="286"/>
      <c r="DRT97" s="286"/>
      <c r="DRU97" s="287"/>
      <c r="DRV97" s="287"/>
      <c r="DRW97" s="285"/>
      <c r="DRX97" s="287"/>
      <c r="DRY97" s="287"/>
      <c r="DRZ97" s="285"/>
      <c r="DSA97" s="286"/>
      <c r="DSB97" s="286"/>
      <c r="DSC97" s="286"/>
      <c r="DSD97" s="286"/>
      <c r="DSE97" s="286"/>
      <c r="DSF97" s="286"/>
      <c r="DSG97" s="163"/>
      <c r="DSH97" s="154"/>
      <c r="DSI97" s="287"/>
      <c r="DSJ97" s="287"/>
      <c r="DSK97" s="285"/>
      <c r="DSL97" s="287"/>
      <c r="DSM97" s="287"/>
      <c r="DSN97" s="285"/>
      <c r="DSO97" s="287"/>
      <c r="DSP97" s="287"/>
      <c r="DSQ97" s="285"/>
      <c r="DSR97" s="287"/>
      <c r="DSS97" s="287"/>
      <c r="DST97" s="285"/>
      <c r="DSU97" s="287"/>
      <c r="DSV97" s="287"/>
      <c r="DSW97" s="285"/>
      <c r="DSX97" s="287"/>
      <c r="DSY97" s="287"/>
      <c r="DSZ97" s="285"/>
      <c r="DTA97" s="287"/>
      <c r="DTB97" s="287"/>
      <c r="DTC97" s="285"/>
      <c r="DTD97" s="287"/>
      <c r="DTE97" s="287"/>
      <c r="DTF97" s="285"/>
      <c r="DTG97" s="287"/>
      <c r="DTH97" s="287"/>
      <c r="DTI97" s="285"/>
      <c r="DTJ97" s="287"/>
      <c r="DTK97" s="287"/>
      <c r="DTL97" s="285"/>
      <c r="DTM97" s="287"/>
      <c r="DTN97" s="287"/>
      <c r="DTO97" s="285"/>
      <c r="DTP97" s="287"/>
      <c r="DTQ97" s="287"/>
      <c r="DTR97" s="285"/>
      <c r="DTS97" s="287"/>
      <c r="DTT97" s="287"/>
      <c r="DTU97" s="285"/>
      <c r="DTV97" s="287"/>
      <c r="DTW97" s="287"/>
      <c r="DTX97" s="285"/>
      <c r="DTY97" s="287"/>
      <c r="DTZ97" s="287"/>
      <c r="DUA97" s="285"/>
      <c r="DUB97" s="287"/>
      <c r="DUC97" s="287"/>
      <c r="DUD97" s="285"/>
      <c r="DUE97" s="287"/>
      <c r="DUF97" s="287"/>
      <c r="DUG97" s="285"/>
      <c r="DUH97" s="287"/>
      <c r="DUI97" s="287"/>
      <c r="DUJ97" s="285"/>
      <c r="DUK97" s="287"/>
      <c r="DUL97" s="287"/>
      <c r="DUM97" s="285"/>
      <c r="DUN97" s="287"/>
      <c r="DUO97" s="287"/>
      <c r="DUP97" s="285"/>
      <c r="DUQ97" s="287"/>
      <c r="DUR97" s="287"/>
      <c r="DUS97" s="285"/>
      <c r="DUT97" s="286"/>
      <c r="DUU97" s="286"/>
      <c r="DUV97" s="286"/>
      <c r="DUW97" s="287"/>
      <c r="DUX97" s="287"/>
      <c r="DUY97" s="285"/>
      <c r="DUZ97" s="286"/>
      <c r="DVA97" s="286"/>
      <c r="DVB97" s="286"/>
      <c r="DVC97" s="287"/>
      <c r="DVD97" s="287"/>
      <c r="DVE97" s="285"/>
      <c r="DVF97" s="287"/>
      <c r="DVG97" s="287"/>
      <c r="DVH97" s="285"/>
      <c r="DVI97" s="286"/>
      <c r="DVJ97" s="286"/>
      <c r="DVK97" s="286"/>
      <c r="DVL97" s="286"/>
      <c r="DVM97" s="286"/>
      <c r="DVN97" s="286"/>
      <c r="DVO97" s="163"/>
      <c r="DVP97" s="154"/>
      <c r="DVQ97" s="287"/>
      <c r="DVR97" s="287"/>
      <c r="DVS97" s="285"/>
      <c r="DVT97" s="287"/>
      <c r="DVU97" s="287"/>
      <c r="DVV97" s="285"/>
      <c r="DVW97" s="287"/>
      <c r="DVX97" s="287"/>
      <c r="DVY97" s="285"/>
      <c r="DVZ97" s="287"/>
      <c r="DWA97" s="287"/>
      <c r="DWB97" s="285"/>
      <c r="DWC97" s="287"/>
      <c r="DWD97" s="287"/>
      <c r="DWE97" s="285"/>
      <c r="DWF97" s="287"/>
      <c r="DWG97" s="287"/>
      <c r="DWH97" s="285"/>
      <c r="DWI97" s="287"/>
      <c r="DWJ97" s="287"/>
      <c r="DWK97" s="285"/>
      <c r="DWL97" s="287"/>
      <c r="DWM97" s="287"/>
      <c r="DWN97" s="285"/>
      <c r="DWO97" s="287"/>
      <c r="DWP97" s="287"/>
      <c r="DWQ97" s="285"/>
      <c r="DWR97" s="287"/>
      <c r="DWS97" s="287"/>
      <c r="DWT97" s="285"/>
      <c r="DWU97" s="287"/>
      <c r="DWV97" s="287"/>
      <c r="DWW97" s="285"/>
      <c r="DWX97" s="287"/>
      <c r="DWY97" s="287"/>
      <c r="DWZ97" s="285"/>
      <c r="DXA97" s="287"/>
      <c r="DXB97" s="287"/>
      <c r="DXC97" s="285"/>
      <c r="DXD97" s="287"/>
      <c r="DXE97" s="287"/>
      <c r="DXF97" s="285"/>
      <c r="DXG97" s="287"/>
      <c r="DXH97" s="287"/>
      <c r="DXI97" s="285"/>
      <c r="DXJ97" s="287"/>
      <c r="DXK97" s="287"/>
      <c r="DXL97" s="285"/>
      <c r="DXM97" s="287"/>
      <c r="DXN97" s="287"/>
      <c r="DXO97" s="285"/>
      <c r="DXP97" s="287"/>
      <c r="DXQ97" s="287"/>
      <c r="DXR97" s="285"/>
      <c r="DXS97" s="287"/>
      <c r="DXT97" s="287"/>
      <c r="DXU97" s="285"/>
      <c r="DXV97" s="287"/>
      <c r="DXW97" s="287"/>
      <c r="DXX97" s="285"/>
      <c r="DXY97" s="287"/>
      <c r="DXZ97" s="287"/>
      <c r="DYA97" s="285"/>
      <c r="DYB97" s="286"/>
      <c r="DYC97" s="286"/>
      <c r="DYD97" s="286"/>
      <c r="DYE97" s="287"/>
      <c r="DYF97" s="287"/>
      <c r="DYG97" s="285"/>
      <c r="DYH97" s="286"/>
      <c r="DYI97" s="286"/>
      <c r="DYJ97" s="286"/>
      <c r="DYK97" s="287"/>
      <c r="DYL97" s="287"/>
      <c r="DYM97" s="285"/>
      <c r="DYN97" s="287"/>
      <c r="DYO97" s="287"/>
      <c r="DYP97" s="285"/>
      <c r="DYQ97" s="286"/>
      <c r="DYR97" s="286"/>
      <c r="DYS97" s="286"/>
      <c r="DYT97" s="286"/>
      <c r="DYU97" s="286"/>
      <c r="DYV97" s="286"/>
      <c r="DYW97" s="163"/>
      <c r="DYX97" s="154"/>
      <c r="DYY97" s="287"/>
      <c r="DYZ97" s="287"/>
      <c r="DZA97" s="285"/>
      <c r="DZB97" s="287"/>
      <c r="DZC97" s="287"/>
      <c r="DZD97" s="285"/>
      <c r="DZE97" s="287"/>
      <c r="DZF97" s="287"/>
      <c r="DZG97" s="285"/>
      <c r="DZH97" s="287"/>
      <c r="DZI97" s="287"/>
      <c r="DZJ97" s="285"/>
      <c r="DZK97" s="287"/>
      <c r="DZL97" s="287"/>
      <c r="DZM97" s="285"/>
      <c r="DZN97" s="287"/>
      <c r="DZO97" s="287"/>
      <c r="DZP97" s="285"/>
      <c r="DZQ97" s="287"/>
      <c r="DZR97" s="287"/>
      <c r="DZS97" s="285"/>
      <c r="DZT97" s="287"/>
      <c r="DZU97" s="287"/>
      <c r="DZV97" s="285"/>
      <c r="DZW97" s="287"/>
      <c r="DZX97" s="287"/>
      <c r="DZY97" s="285"/>
      <c r="DZZ97" s="287"/>
      <c r="EAA97" s="287"/>
      <c r="EAB97" s="285"/>
      <c r="EAC97" s="287"/>
      <c r="EAD97" s="287"/>
      <c r="EAE97" s="285"/>
      <c r="EAF97" s="287"/>
      <c r="EAG97" s="287"/>
      <c r="EAH97" s="285"/>
      <c r="EAI97" s="287"/>
      <c r="EAJ97" s="287"/>
      <c r="EAK97" s="285"/>
      <c r="EAL97" s="287"/>
      <c r="EAM97" s="287"/>
      <c r="EAN97" s="285"/>
      <c r="EAO97" s="287"/>
      <c r="EAP97" s="287"/>
      <c r="EAQ97" s="285"/>
      <c r="EAR97" s="287"/>
      <c r="EAS97" s="287"/>
      <c r="EAT97" s="285"/>
      <c r="EAU97" s="287"/>
      <c r="EAV97" s="287"/>
      <c r="EAW97" s="285"/>
      <c r="EAX97" s="287"/>
      <c r="EAY97" s="287"/>
      <c r="EAZ97" s="285"/>
      <c r="EBA97" s="287"/>
      <c r="EBB97" s="287"/>
      <c r="EBC97" s="285"/>
      <c r="EBD97" s="287"/>
      <c r="EBE97" s="287"/>
      <c r="EBF97" s="285"/>
      <c r="EBG97" s="287"/>
      <c r="EBH97" s="287"/>
      <c r="EBI97" s="285"/>
      <c r="EBJ97" s="286"/>
      <c r="EBK97" s="286"/>
      <c r="EBL97" s="286"/>
      <c r="EBM97" s="287"/>
      <c r="EBN97" s="287"/>
      <c r="EBO97" s="285"/>
      <c r="EBP97" s="286"/>
      <c r="EBQ97" s="286"/>
      <c r="EBR97" s="286"/>
      <c r="EBS97" s="287"/>
      <c r="EBT97" s="287"/>
      <c r="EBU97" s="285"/>
      <c r="EBV97" s="287"/>
      <c r="EBW97" s="287"/>
      <c r="EBX97" s="285"/>
      <c r="EBY97" s="286"/>
      <c r="EBZ97" s="286"/>
      <c r="ECA97" s="286"/>
      <c r="ECB97" s="286"/>
      <c r="ECC97" s="286"/>
      <c r="ECD97" s="286"/>
      <c r="ECE97" s="163"/>
      <c r="ECF97" s="154"/>
      <c r="ECG97" s="287"/>
      <c r="ECH97" s="287"/>
      <c r="ECI97" s="285"/>
      <c r="ECJ97" s="287"/>
      <c r="ECK97" s="287"/>
      <c r="ECL97" s="285"/>
      <c r="ECM97" s="287"/>
      <c r="ECN97" s="287"/>
      <c r="ECO97" s="285"/>
      <c r="ECP97" s="287"/>
      <c r="ECQ97" s="287"/>
      <c r="ECR97" s="285"/>
      <c r="ECS97" s="287"/>
      <c r="ECT97" s="287"/>
      <c r="ECU97" s="285"/>
      <c r="ECV97" s="287"/>
      <c r="ECW97" s="287"/>
      <c r="ECX97" s="285"/>
      <c r="ECY97" s="287"/>
      <c r="ECZ97" s="287"/>
      <c r="EDA97" s="285"/>
      <c r="EDB97" s="287"/>
      <c r="EDC97" s="287"/>
      <c r="EDD97" s="285"/>
      <c r="EDE97" s="287"/>
      <c r="EDF97" s="287"/>
      <c r="EDG97" s="285"/>
      <c r="EDH97" s="287"/>
      <c r="EDI97" s="287"/>
      <c r="EDJ97" s="285"/>
      <c r="EDK97" s="287"/>
      <c r="EDL97" s="287"/>
      <c r="EDM97" s="285"/>
      <c r="EDN97" s="287"/>
      <c r="EDO97" s="287"/>
      <c r="EDP97" s="285"/>
      <c r="EDQ97" s="287"/>
      <c r="EDR97" s="287"/>
      <c r="EDS97" s="285"/>
      <c r="EDT97" s="287"/>
      <c r="EDU97" s="287"/>
      <c r="EDV97" s="285"/>
      <c r="EDW97" s="287"/>
      <c r="EDX97" s="287"/>
      <c r="EDY97" s="285"/>
      <c r="EDZ97" s="287"/>
      <c r="EEA97" s="287"/>
      <c r="EEB97" s="285"/>
      <c r="EEC97" s="287"/>
      <c r="EED97" s="287"/>
      <c r="EEE97" s="285"/>
      <c r="EEF97" s="287"/>
      <c r="EEG97" s="287"/>
      <c r="EEH97" s="285"/>
      <c r="EEI97" s="287"/>
      <c r="EEJ97" s="287"/>
      <c r="EEK97" s="285"/>
      <c r="EEL97" s="287"/>
      <c r="EEM97" s="287"/>
      <c r="EEN97" s="285"/>
      <c r="EEO97" s="287"/>
      <c r="EEP97" s="287"/>
      <c r="EEQ97" s="285"/>
      <c r="EER97" s="286"/>
      <c r="EES97" s="286"/>
      <c r="EET97" s="286"/>
      <c r="EEU97" s="287"/>
      <c r="EEV97" s="287"/>
      <c r="EEW97" s="285"/>
      <c r="EEX97" s="286"/>
      <c r="EEY97" s="286"/>
      <c r="EEZ97" s="286"/>
      <c r="EFA97" s="287"/>
      <c r="EFB97" s="287"/>
      <c r="EFC97" s="285"/>
      <c r="EFD97" s="287"/>
      <c r="EFE97" s="287"/>
      <c r="EFF97" s="285"/>
      <c r="EFG97" s="286"/>
      <c r="EFH97" s="286"/>
      <c r="EFI97" s="286"/>
      <c r="EFJ97" s="286"/>
      <c r="EFK97" s="286"/>
      <c r="EFL97" s="286"/>
      <c r="EFM97" s="163"/>
      <c r="EFN97" s="154"/>
      <c r="EFO97" s="287"/>
      <c r="EFP97" s="287"/>
      <c r="EFQ97" s="285"/>
      <c r="EFR97" s="287"/>
      <c r="EFS97" s="287"/>
      <c r="EFT97" s="285"/>
      <c r="EFU97" s="287"/>
      <c r="EFV97" s="287"/>
      <c r="EFW97" s="285"/>
      <c r="EFX97" s="287"/>
      <c r="EFY97" s="287"/>
      <c r="EFZ97" s="285"/>
      <c r="EGA97" s="287"/>
      <c r="EGB97" s="287"/>
      <c r="EGC97" s="285"/>
      <c r="EGD97" s="287"/>
      <c r="EGE97" s="287"/>
      <c r="EGF97" s="285"/>
      <c r="EGG97" s="287"/>
      <c r="EGH97" s="287"/>
      <c r="EGI97" s="285"/>
      <c r="EGJ97" s="287"/>
      <c r="EGK97" s="287"/>
      <c r="EGL97" s="285"/>
      <c r="EGM97" s="287"/>
      <c r="EGN97" s="287"/>
      <c r="EGO97" s="285"/>
      <c r="EGP97" s="287"/>
      <c r="EGQ97" s="287"/>
      <c r="EGR97" s="285"/>
      <c r="EGS97" s="287"/>
      <c r="EGT97" s="287"/>
      <c r="EGU97" s="285"/>
      <c r="EGV97" s="287"/>
      <c r="EGW97" s="287"/>
      <c r="EGX97" s="285"/>
      <c r="EGY97" s="287"/>
      <c r="EGZ97" s="287"/>
      <c r="EHA97" s="285"/>
      <c r="EHB97" s="287"/>
      <c r="EHC97" s="287"/>
      <c r="EHD97" s="285"/>
      <c r="EHE97" s="287"/>
      <c r="EHF97" s="287"/>
      <c r="EHG97" s="285"/>
      <c r="EHH97" s="287"/>
      <c r="EHI97" s="287"/>
      <c r="EHJ97" s="285"/>
      <c r="EHK97" s="287"/>
      <c r="EHL97" s="287"/>
      <c r="EHM97" s="285"/>
      <c r="EHN97" s="287"/>
      <c r="EHO97" s="287"/>
      <c r="EHP97" s="285"/>
      <c r="EHQ97" s="287"/>
      <c r="EHR97" s="287"/>
      <c r="EHS97" s="285"/>
      <c r="EHT97" s="287"/>
      <c r="EHU97" s="287"/>
      <c r="EHV97" s="285"/>
      <c r="EHW97" s="287"/>
      <c r="EHX97" s="287"/>
      <c r="EHY97" s="285"/>
      <c r="EHZ97" s="286"/>
      <c r="EIA97" s="286"/>
      <c r="EIB97" s="286"/>
      <c r="EIC97" s="287"/>
      <c r="EID97" s="287"/>
      <c r="EIE97" s="285"/>
      <c r="EIF97" s="286"/>
      <c r="EIG97" s="286"/>
      <c r="EIH97" s="286"/>
      <c r="EII97" s="287"/>
      <c r="EIJ97" s="287"/>
      <c r="EIK97" s="285"/>
      <c r="EIL97" s="287"/>
      <c r="EIM97" s="287"/>
      <c r="EIN97" s="285"/>
      <c r="EIO97" s="286"/>
      <c r="EIP97" s="286"/>
      <c r="EIQ97" s="286"/>
      <c r="EIR97" s="286"/>
      <c r="EIS97" s="286"/>
      <c r="EIT97" s="286"/>
      <c r="EIU97" s="163"/>
      <c r="EIV97" s="154"/>
      <c r="EIW97" s="287"/>
      <c r="EIX97" s="287"/>
      <c r="EIY97" s="285"/>
      <c r="EIZ97" s="287"/>
      <c r="EJA97" s="287"/>
      <c r="EJB97" s="285"/>
      <c r="EJC97" s="287"/>
      <c r="EJD97" s="287"/>
      <c r="EJE97" s="285"/>
      <c r="EJF97" s="287"/>
      <c r="EJG97" s="287"/>
      <c r="EJH97" s="285"/>
      <c r="EJI97" s="287"/>
      <c r="EJJ97" s="287"/>
      <c r="EJK97" s="285"/>
      <c r="EJL97" s="287"/>
      <c r="EJM97" s="287"/>
      <c r="EJN97" s="285"/>
      <c r="EJO97" s="287"/>
      <c r="EJP97" s="287"/>
      <c r="EJQ97" s="285"/>
      <c r="EJR97" s="287"/>
      <c r="EJS97" s="287"/>
      <c r="EJT97" s="285"/>
      <c r="EJU97" s="287"/>
      <c r="EJV97" s="287"/>
      <c r="EJW97" s="285"/>
      <c r="EJX97" s="287"/>
      <c r="EJY97" s="287"/>
      <c r="EJZ97" s="285"/>
      <c r="EKA97" s="287"/>
      <c r="EKB97" s="287"/>
      <c r="EKC97" s="285"/>
      <c r="EKD97" s="287"/>
      <c r="EKE97" s="287"/>
      <c r="EKF97" s="285"/>
      <c r="EKG97" s="287"/>
      <c r="EKH97" s="287"/>
      <c r="EKI97" s="285"/>
      <c r="EKJ97" s="287"/>
      <c r="EKK97" s="287"/>
      <c r="EKL97" s="285"/>
      <c r="EKM97" s="287"/>
      <c r="EKN97" s="287"/>
      <c r="EKO97" s="285"/>
      <c r="EKP97" s="287"/>
      <c r="EKQ97" s="287"/>
      <c r="EKR97" s="285"/>
      <c r="EKS97" s="287"/>
      <c r="EKT97" s="287"/>
      <c r="EKU97" s="285"/>
      <c r="EKV97" s="287"/>
      <c r="EKW97" s="287"/>
      <c r="EKX97" s="285"/>
      <c r="EKY97" s="287"/>
      <c r="EKZ97" s="287"/>
      <c r="ELA97" s="285"/>
      <c r="ELB97" s="287"/>
      <c r="ELC97" s="287"/>
      <c r="ELD97" s="285"/>
      <c r="ELE97" s="287"/>
      <c r="ELF97" s="287"/>
      <c r="ELG97" s="285"/>
      <c r="ELH97" s="286"/>
      <c r="ELI97" s="286"/>
      <c r="ELJ97" s="286"/>
      <c r="ELK97" s="287"/>
      <c r="ELL97" s="287"/>
      <c r="ELM97" s="285"/>
      <c r="ELN97" s="286"/>
      <c r="ELO97" s="286"/>
      <c r="ELP97" s="286"/>
      <c r="ELQ97" s="287"/>
      <c r="ELR97" s="287"/>
      <c r="ELS97" s="285"/>
      <c r="ELT97" s="287"/>
      <c r="ELU97" s="287"/>
      <c r="ELV97" s="285"/>
      <c r="ELW97" s="286"/>
      <c r="ELX97" s="286"/>
      <c r="ELY97" s="286"/>
      <c r="ELZ97" s="286"/>
      <c r="EMA97" s="286"/>
      <c r="EMB97" s="286"/>
      <c r="EMC97" s="163"/>
      <c r="EMD97" s="154"/>
      <c r="EME97" s="287"/>
      <c r="EMF97" s="287"/>
      <c r="EMG97" s="285"/>
      <c r="EMH97" s="287"/>
      <c r="EMI97" s="287"/>
      <c r="EMJ97" s="285"/>
      <c r="EMK97" s="287"/>
      <c r="EML97" s="287"/>
      <c r="EMM97" s="285"/>
      <c r="EMN97" s="287"/>
      <c r="EMO97" s="287"/>
      <c r="EMP97" s="285"/>
      <c r="EMQ97" s="287"/>
      <c r="EMR97" s="287"/>
      <c r="EMS97" s="285"/>
      <c r="EMT97" s="287"/>
      <c r="EMU97" s="287"/>
      <c r="EMV97" s="285"/>
      <c r="EMW97" s="287"/>
      <c r="EMX97" s="287"/>
      <c r="EMY97" s="285"/>
      <c r="EMZ97" s="287"/>
      <c r="ENA97" s="287"/>
      <c r="ENB97" s="285"/>
      <c r="ENC97" s="287"/>
      <c r="END97" s="287"/>
      <c r="ENE97" s="285"/>
      <c r="ENF97" s="287"/>
      <c r="ENG97" s="287"/>
      <c r="ENH97" s="285"/>
      <c r="ENI97" s="287"/>
      <c r="ENJ97" s="287"/>
      <c r="ENK97" s="285"/>
      <c r="ENL97" s="287"/>
      <c r="ENM97" s="287"/>
      <c r="ENN97" s="285"/>
      <c r="ENO97" s="287"/>
      <c r="ENP97" s="287"/>
      <c r="ENQ97" s="285"/>
      <c r="ENR97" s="287"/>
      <c r="ENS97" s="287"/>
      <c r="ENT97" s="285"/>
      <c r="ENU97" s="287"/>
      <c r="ENV97" s="287"/>
      <c r="ENW97" s="285"/>
      <c r="ENX97" s="287"/>
      <c r="ENY97" s="287"/>
      <c r="ENZ97" s="285"/>
      <c r="EOA97" s="287"/>
      <c r="EOB97" s="287"/>
      <c r="EOC97" s="285"/>
      <c r="EOD97" s="287"/>
      <c r="EOE97" s="287"/>
      <c r="EOF97" s="285"/>
      <c r="EOG97" s="287"/>
      <c r="EOH97" s="287"/>
      <c r="EOI97" s="285"/>
      <c r="EOJ97" s="287"/>
      <c r="EOK97" s="287"/>
      <c r="EOL97" s="285"/>
      <c r="EOM97" s="287"/>
      <c r="EON97" s="287"/>
      <c r="EOO97" s="285"/>
      <c r="EOP97" s="286"/>
      <c r="EOQ97" s="286"/>
      <c r="EOR97" s="286"/>
      <c r="EOS97" s="287"/>
      <c r="EOT97" s="287"/>
      <c r="EOU97" s="285"/>
      <c r="EOV97" s="286"/>
      <c r="EOW97" s="286"/>
      <c r="EOX97" s="286"/>
      <c r="EOY97" s="287"/>
      <c r="EOZ97" s="287"/>
      <c r="EPA97" s="285"/>
      <c r="EPB97" s="287"/>
      <c r="EPC97" s="287"/>
      <c r="EPD97" s="285"/>
      <c r="EPE97" s="286"/>
      <c r="EPF97" s="286"/>
      <c r="EPG97" s="286"/>
      <c r="EPH97" s="286"/>
      <c r="EPI97" s="286"/>
      <c r="EPJ97" s="286"/>
      <c r="EPK97" s="163"/>
      <c r="EPL97" s="154"/>
      <c r="EPM97" s="287"/>
      <c r="EPN97" s="287"/>
      <c r="EPO97" s="285"/>
      <c r="EPP97" s="287"/>
      <c r="EPQ97" s="287"/>
      <c r="EPR97" s="285"/>
      <c r="EPS97" s="287"/>
      <c r="EPT97" s="287"/>
      <c r="EPU97" s="285"/>
      <c r="EPV97" s="287"/>
      <c r="EPW97" s="287"/>
      <c r="EPX97" s="285"/>
      <c r="EPY97" s="287"/>
      <c r="EPZ97" s="287"/>
      <c r="EQA97" s="285"/>
      <c r="EQB97" s="287"/>
      <c r="EQC97" s="287"/>
      <c r="EQD97" s="285"/>
      <c r="EQE97" s="287"/>
      <c r="EQF97" s="287"/>
      <c r="EQG97" s="285"/>
      <c r="EQH97" s="287"/>
      <c r="EQI97" s="287"/>
      <c r="EQJ97" s="285"/>
      <c r="EQK97" s="287"/>
      <c r="EQL97" s="287"/>
      <c r="EQM97" s="285"/>
      <c r="EQN97" s="287"/>
      <c r="EQO97" s="287"/>
      <c r="EQP97" s="285"/>
      <c r="EQQ97" s="287"/>
      <c r="EQR97" s="287"/>
      <c r="EQS97" s="285"/>
      <c r="EQT97" s="287"/>
      <c r="EQU97" s="287"/>
      <c r="EQV97" s="285"/>
      <c r="EQW97" s="287"/>
      <c r="EQX97" s="287"/>
      <c r="EQY97" s="285"/>
      <c r="EQZ97" s="287"/>
      <c r="ERA97" s="287"/>
      <c r="ERB97" s="285"/>
      <c r="ERC97" s="287"/>
      <c r="ERD97" s="287"/>
      <c r="ERE97" s="285"/>
      <c r="ERF97" s="287"/>
      <c r="ERG97" s="287"/>
      <c r="ERH97" s="285"/>
      <c r="ERI97" s="287"/>
      <c r="ERJ97" s="287"/>
      <c r="ERK97" s="285"/>
      <c r="ERL97" s="287"/>
      <c r="ERM97" s="287"/>
      <c r="ERN97" s="285"/>
      <c r="ERO97" s="287"/>
      <c r="ERP97" s="287"/>
      <c r="ERQ97" s="285"/>
      <c r="ERR97" s="287"/>
      <c r="ERS97" s="287"/>
      <c r="ERT97" s="285"/>
      <c r="ERU97" s="287"/>
      <c r="ERV97" s="287"/>
      <c r="ERW97" s="285"/>
      <c r="ERX97" s="286"/>
      <c r="ERY97" s="286"/>
      <c r="ERZ97" s="286"/>
      <c r="ESA97" s="287"/>
      <c r="ESB97" s="287"/>
      <c r="ESC97" s="285"/>
      <c r="ESD97" s="286"/>
      <c r="ESE97" s="286"/>
      <c r="ESF97" s="286"/>
      <c r="ESG97" s="287"/>
      <c r="ESH97" s="287"/>
      <c r="ESI97" s="285"/>
      <c r="ESJ97" s="287"/>
      <c r="ESK97" s="287"/>
      <c r="ESL97" s="285"/>
      <c r="ESM97" s="286"/>
      <c r="ESN97" s="286"/>
      <c r="ESO97" s="286"/>
      <c r="ESP97" s="286"/>
      <c r="ESQ97" s="286"/>
      <c r="ESR97" s="286"/>
      <c r="ESS97" s="163"/>
      <c r="EST97" s="154"/>
      <c r="ESU97" s="287"/>
      <c r="ESV97" s="287"/>
      <c r="ESW97" s="285"/>
      <c r="ESX97" s="287"/>
      <c r="ESY97" s="287"/>
      <c r="ESZ97" s="285"/>
      <c r="ETA97" s="287"/>
      <c r="ETB97" s="287"/>
      <c r="ETC97" s="285"/>
      <c r="ETD97" s="287"/>
      <c r="ETE97" s="287"/>
      <c r="ETF97" s="285"/>
      <c r="ETG97" s="287"/>
      <c r="ETH97" s="287"/>
      <c r="ETI97" s="285"/>
      <c r="ETJ97" s="287"/>
      <c r="ETK97" s="287"/>
      <c r="ETL97" s="285"/>
      <c r="ETM97" s="287"/>
      <c r="ETN97" s="287"/>
      <c r="ETO97" s="285"/>
      <c r="ETP97" s="287"/>
      <c r="ETQ97" s="287"/>
      <c r="ETR97" s="285"/>
      <c r="ETS97" s="287"/>
      <c r="ETT97" s="287"/>
      <c r="ETU97" s="285"/>
      <c r="ETV97" s="287"/>
      <c r="ETW97" s="287"/>
      <c r="ETX97" s="285"/>
      <c r="ETY97" s="287"/>
      <c r="ETZ97" s="287"/>
      <c r="EUA97" s="285"/>
      <c r="EUB97" s="287"/>
      <c r="EUC97" s="287"/>
      <c r="EUD97" s="285"/>
      <c r="EUE97" s="287"/>
      <c r="EUF97" s="287"/>
      <c r="EUG97" s="285"/>
      <c r="EUH97" s="287"/>
      <c r="EUI97" s="287"/>
      <c r="EUJ97" s="285"/>
      <c r="EUK97" s="287"/>
      <c r="EUL97" s="287"/>
      <c r="EUM97" s="285"/>
      <c r="EUN97" s="287"/>
      <c r="EUO97" s="287"/>
      <c r="EUP97" s="285"/>
      <c r="EUQ97" s="287"/>
      <c r="EUR97" s="287"/>
      <c r="EUS97" s="285"/>
      <c r="EUT97" s="287"/>
      <c r="EUU97" s="287"/>
      <c r="EUV97" s="285"/>
      <c r="EUW97" s="287"/>
      <c r="EUX97" s="287"/>
      <c r="EUY97" s="285"/>
      <c r="EUZ97" s="287"/>
      <c r="EVA97" s="287"/>
      <c r="EVB97" s="285"/>
      <c r="EVC97" s="287"/>
      <c r="EVD97" s="287"/>
      <c r="EVE97" s="285"/>
      <c r="EVF97" s="286"/>
      <c r="EVG97" s="286"/>
      <c r="EVH97" s="286"/>
      <c r="EVI97" s="287"/>
      <c r="EVJ97" s="287"/>
      <c r="EVK97" s="285"/>
      <c r="EVL97" s="286"/>
      <c r="EVM97" s="286"/>
      <c r="EVN97" s="286"/>
      <c r="EVO97" s="287"/>
      <c r="EVP97" s="287"/>
      <c r="EVQ97" s="285"/>
      <c r="EVR97" s="287"/>
      <c r="EVS97" s="287"/>
      <c r="EVT97" s="285"/>
      <c r="EVU97" s="286"/>
      <c r="EVV97" s="286"/>
      <c r="EVW97" s="286"/>
      <c r="EVX97" s="286"/>
      <c r="EVY97" s="286"/>
      <c r="EVZ97" s="286"/>
      <c r="EWA97" s="163"/>
      <c r="EWB97" s="154"/>
      <c r="EWC97" s="287"/>
      <c r="EWD97" s="287"/>
      <c r="EWE97" s="285"/>
      <c r="EWF97" s="287"/>
      <c r="EWG97" s="287"/>
      <c r="EWH97" s="285"/>
      <c r="EWI97" s="287"/>
      <c r="EWJ97" s="287"/>
      <c r="EWK97" s="285"/>
      <c r="EWL97" s="287"/>
      <c r="EWM97" s="287"/>
      <c r="EWN97" s="285"/>
      <c r="EWO97" s="287"/>
      <c r="EWP97" s="287"/>
      <c r="EWQ97" s="285"/>
      <c r="EWR97" s="287"/>
      <c r="EWS97" s="287"/>
      <c r="EWT97" s="285"/>
      <c r="EWU97" s="287"/>
      <c r="EWV97" s="287"/>
      <c r="EWW97" s="285"/>
      <c r="EWX97" s="287"/>
      <c r="EWY97" s="287"/>
      <c r="EWZ97" s="285"/>
      <c r="EXA97" s="287"/>
      <c r="EXB97" s="287"/>
      <c r="EXC97" s="285"/>
      <c r="EXD97" s="287"/>
      <c r="EXE97" s="287"/>
      <c r="EXF97" s="285"/>
      <c r="EXG97" s="287"/>
      <c r="EXH97" s="287"/>
      <c r="EXI97" s="285"/>
      <c r="EXJ97" s="287"/>
      <c r="EXK97" s="287"/>
      <c r="EXL97" s="285"/>
      <c r="EXM97" s="287"/>
      <c r="EXN97" s="287"/>
      <c r="EXO97" s="285"/>
      <c r="EXP97" s="287"/>
      <c r="EXQ97" s="287"/>
      <c r="EXR97" s="285"/>
      <c r="EXS97" s="287"/>
      <c r="EXT97" s="287"/>
      <c r="EXU97" s="285"/>
      <c r="EXV97" s="287"/>
      <c r="EXW97" s="287"/>
      <c r="EXX97" s="285"/>
      <c r="EXY97" s="287"/>
      <c r="EXZ97" s="287"/>
      <c r="EYA97" s="285"/>
      <c r="EYB97" s="287"/>
      <c r="EYC97" s="287"/>
      <c r="EYD97" s="285"/>
      <c r="EYE97" s="287"/>
      <c r="EYF97" s="287"/>
      <c r="EYG97" s="285"/>
      <c r="EYH97" s="287"/>
      <c r="EYI97" s="287"/>
      <c r="EYJ97" s="285"/>
      <c r="EYK97" s="287"/>
      <c r="EYL97" s="287"/>
      <c r="EYM97" s="285"/>
      <c r="EYN97" s="286"/>
      <c r="EYO97" s="286"/>
      <c r="EYP97" s="286"/>
      <c r="EYQ97" s="287"/>
      <c r="EYR97" s="287"/>
      <c r="EYS97" s="285"/>
      <c r="EYT97" s="286"/>
      <c r="EYU97" s="286"/>
      <c r="EYV97" s="286"/>
      <c r="EYW97" s="287"/>
      <c r="EYX97" s="287"/>
      <c r="EYY97" s="285"/>
      <c r="EYZ97" s="287"/>
      <c r="EZA97" s="287"/>
      <c r="EZB97" s="285"/>
      <c r="EZC97" s="286"/>
      <c r="EZD97" s="286"/>
      <c r="EZE97" s="286"/>
      <c r="EZF97" s="286"/>
      <c r="EZG97" s="286"/>
      <c r="EZH97" s="286"/>
      <c r="EZI97" s="163"/>
      <c r="EZJ97" s="154"/>
      <c r="EZK97" s="287"/>
      <c r="EZL97" s="287"/>
      <c r="EZM97" s="285"/>
      <c r="EZN97" s="287"/>
      <c r="EZO97" s="287"/>
      <c r="EZP97" s="285"/>
      <c r="EZQ97" s="287"/>
      <c r="EZR97" s="287"/>
      <c r="EZS97" s="285"/>
      <c r="EZT97" s="287"/>
      <c r="EZU97" s="287"/>
      <c r="EZV97" s="285"/>
      <c r="EZW97" s="287"/>
      <c r="EZX97" s="287"/>
      <c r="EZY97" s="285"/>
      <c r="EZZ97" s="287"/>
      <c r="FAA97" s="287"/>
      <c r="FAB97" s="285"/>
      <c r="FAC97" s="287"/>
      <c r="FAD97" s="287"/>
      <c r="FAE97" s="285"/>
      <c r="FAF97" s="287"/>
      <c r="FAG97" s="287"/>
      <c r="FAH97" s="285"/>
      <c r="FAI97" s="287"/>
      <c r="FAJ97" s="287"/>
      <c r="FAK97" s="285"/>
      <c r="FAL97" s="287"/>
      <c r="FAM97" s="287"/>
      <c r="FAN97" s="285"/>
      <c r="FAO97" s="287"/>
      <c r="FAP97" s="287"/>
      <c r="FAQ97" s="285"/>
      <c r="FAR97" s="287"/>
      <c r="FAS97" s="287"/>
      <c r="FAT97" s="285"/>
      <c r="FAU97" s="287"/>
      <c r="FAV97" s="287"/>
      <c r="FAW97" s="285"/>
      <c r="FAX97" s="287"/>
      <c r="FAY97" s="287"/>
      <c r="FAZ97" s="285"/>
      <c r="FBA97" s="287"/>
      <c r="FBB97" s="287"/>
      <c r="FBC97" s="285"/>
      <c r="FBD97" s="287"/>
      <c r="FBE97" s="287"/>
      <c r="FBF97" s="285"/>
      <c r="FBG97" s="287"/>
      <c r="FBH97" s="287"/>
      <c r="FBI97" s="285"/>
      <c r="FBJ97" s="287"/>
      <c r="FBK97" s="287"/>
      <c r="FBL97" s="285"/>
      <c r="FBM97" s="287"/>
      <c r="FBN97" s="287"/>
      <c r="FBO97" s="285"/>
      <c r="FBP97" s="287"/>
      <c r="FBQ97" s="287"/>
      <c r="FBR97" s="285"/>
      <c r="FBS97" s="287"/>
      <c r="FBT97" s="287"/>
      <c r="FBU97" s="285"/>
      <c r="FBV97" s="286"/>
      <c r="FBW97" s="286"/>
      <c r="FBX97" s="286"/>
      <c r="FBY97" s="287"/>
      <c r="FBZ97" s="287"/>
      <c r="FCA97" s="285"/>
      <c r="FCB97" s="286"/>
      <c r="FCC97" s="286"/>
      <c r="FCD97" s="286"/>
      <c r="FCE97" s="287"/>
      <c r="FCF97" s="287"/>
      <c r="FCG97" s="285"/>
      <c r="FCH97" s="287"/>
      <c r="FCI97" s="287"/>
      <c r="FCJ97" s="285"/>
      <c r="FCK97" s="286"/>
      <c r="FCL97" s="286"/>
      <c r="FCM97" s="286"/>
      <c r="FCN97" s="286"/>
      <c r="FCO97" s="286"/>
      <c r="FCP97" s="286"/>
      <c r="FCQ97" s="163"/>
      <c r="FCR97" s="154"/>
      <c r="FCS97" s="287"/>
      <c r="FCT97" s="287"/>
      <c r="FCU97" s="285"/>
      <c r="FCV97" s="287"/>
      <c r="FCW97" s="287"/>
      <c r="FCX97" s="285"/>
      <c r="FCY97" s="287"/>
      <c r="FCZ97" s="287"/>
      <c r="FDA97" s="285"/>
      <c r="FDB97" s="287"/>
      <c r="FDC97" s="287"/>
      <c r="FDD97" s="285"/>
      <c r="FDE97" s="287"/>
      <c r="FDF97" s="287"/>
      <c r="FDG97" s="285"/>
      <c r="FDH97" s="287"/>
      <c r="FDI97" s="287"/>
      <c r="FDJ97" s="285"/>
      <c r="FDK97" s="287"/>
      <c r="FDL97" s="287"/>
      <c r="FDM97" s="285"/>
      <c r="FDN97" s="287"/>
      <c r="FDO97" s="287"/>
      <c r="FDP97" s="285"/>
      <c r="FDQ97" s="287"/>
      <c r="FDR97" s="287"/>
      <c r="FDS97" s="285"/>
      <c r="FDT97" s="287"/>
      <c r="FDU97" s="287"/>
      <c r="FDV97" s="285"/>
      <c r="FDW97" s="287"/>
      <c r="FDX97" s="287"/>
      <c r="FDY97" s="285"/>
      <c r="FDZ97" s="287"/>
      <c r="FEA97" s="287"/>
      <c r="FEB97" s="285"/>
      <c r="FEC97" s="287"/>
      <c r="FED97" s="287"/>
      <c r="FEE97" s="285"/>
      <c r="FEF97" s="287"/>
      <c r="FEG97" s="287"/>
      <c r="FEH97" s="285"/>
      <c r="FEI97" s="287"/>
      <c r="FEJ97" s="287"/>
      <c r="FEK97" s="285"/>
      <c r="FEL97" s="287"/>
      <c r="FEM97" s="287"/>
      <c r="FEN97" s="285"/>
      <c r="FEO97" s="287"/>
      <c r="FEP97" s="287"/>
      <c r="FEQ97" s="285"/>
      <c r="FER97" s="287"/>
      <c r="FES97" s="287"/>
      <c r="FET97" s="285"/>
      <c r="FEU97" s="287"/>
      <c r="FEV97" s="287"/>
      <c r="FEW97" s="285"/>
      <c r="FEX97" s="287"/>
      <c r="FEY97" s="287"/>
      <c r="FEZ97" s="285"/>
      <c r="FFA97" s="287"/>
      <c r="FFB97" s="287"/>
      <c r="FFC97" s="285"/>
      <c r="FFD97" s="286"/>
      <c r="FFE97" s="286"/>
      <c r="FFF97" s="286"/>
      <c r="FFG97" s="287"/>
      <c r="FFH97" s="287"/>
      <c r="FFI97" s="285"/>
      <c r="FFJ97" s="286"/>
      <c r="FFK97" s="286"/>
      <c r="FFL97" s="286"/>
      <c r="FFM97" s="287"/>
      <c r="FFN97" s="287"/>
      <c r="FFO97" s="285"/>
      <c r="FFP97" s="287"/>
      <c r="FFQ97" s="287"/>
      <c r="FFR97" s="285"/>
      <c r="FFS97" s="286"/>
      <c r="FFT97" s="286"/>
      <c r="FFU97" s="286"/>
      <c r="FFV97" s="286"/>
      <c r="FFW97" s="286"/>
      <c r="FFX97" s="286"/>
      <c r="FFY97" s="163"/>
      <c r="FFZ97" s="154"/>
      <c r="FGA97" s="287"/>
      <c r="FGB97" s="287"/>
      <c r="FGC97" s="285"/>
      <c r="FGD97" s="287"/>
      <c r="FGE97" s="287"/>
      <c r="FGF97" s="285"/>
      <c r="FGG97" s="287"/>
      <c r="FGH97" s="287"/>
      <c r="FGI97" s="285"/>
      <c r="FGJ97" s="287"/>
      <c r="FGK97" s="287"/>
      <c r="FGL97" s="285"/>
      <c r="FGM97" s="287"/>
      <c r="FGN97" s="287"/>
      <c r="FGO97" s="285"/>
      <c r="FGP97" s="287"/>
      <c r="FGQ97" s="287"/>
      <c r="FGR97" s="285"/>
      <c r="FGS97" s="287"/>
      <c r="FGT97" s="287"/>
      <c r="FGU97" s="285"/>
      <c r="FGV97" s="287"/>
      <c r="FGW97" s="287"/>
      <c r="FGX97" s="285"/>
      <c r="FGY97" s="287"/>
      <c r="FGZ97" s="287"/>
      <c r="FHA97" s="285"/>
      <c r="FHB97" s="287"/>
      <c r="FHC97" s="287"/>
      <c r="FHD97" s="285"/>
      <c r="FHE97" s="287"/>
      <c r="FHF97" s="287"/>
      <c r="FHG97" s="285"/>
      <c r="FHH97" s="287"/>
      <c r="FHI97" s="287"/>
      <c r="FHJ97" s="285"/>
      <c r="FHK97" s="287"/>
      <c r="FHL97" s="287"/>
      <c r="FHM97" s="285"/>
      <c r="FHN97" s="287"/>
      <c r="FHO97" s="287"/>
      <c r="FHP97" s="285"/>
      <c r="FHQ97" s="287"/>
      <c r="FHR97" s="287"/>
      <c r="FHS97" s="285"/>
      <c r="FHT97" s="287"/>
      <c r="FHU97" s="287"/>
      <c r="FHV97" s="285"/>
      <c r="FHW97" s="287"/>
      <c r="FHX97" s="287"/>
      <c r="FHY97" s="285"/>
      <c r="FHZ97" s="287"/>
      <c r="FIA97" s="287"/>
      <c r="FIB97" s="285"/>
      <c r="FIC97" s="287"/>
      <c r="FID97" s="287"/>
      <c r="FIE97" s="285"/>
      <c r="FIF97" s="287"/>
      <c r="FIG97" s="287"/>
      <c r="FIH97" s="285"/>
      <c r="FII97" s="287"/>
      <c r="FIJ97" s="287"/>
      <c r="FIK97" s="285"/>
      <c r="FIL97" s="286"/>
      <c r="FIM97" s="286"/>
      <c r="FIN97" s="286"/>
      <c r="FIO97" s="287"/>
      <c r="FIP97" s="287"/>
      <c r="FIQ97" s="285"/>
      <c r="FIR97" s="286"/>
      <c r="FIS97" s="286"/>
      <c r="FIT97" s="286"/>
      <c r="FIU97" s="287"/>
      <c r="FIV97" s="287"/>
      <c r="FIW97" s="285"/>
      <c r="FIX97" s="287"/>
      <c r="FIY97" s="287"/>
      <c r="FIZ97" s="285"/>
      <c r="FJA97" s="286"/>
      <c r="FJB97" s="286"/>
      <c r="FJC97" s="286"/>
      <c r="FJD97" s="286"/>
      <c r="FJE97" s="286"/>
      <c r="FJF97" s="286"/>
      <c r="FJG97" s="163"/>
      <c r="FJH97" s="154"/>
      <c r="FJI97" s="287"/>
      <c r="FJJ97" s="287"/>
      <c r="FJK97" s="285"/>
      <c r="FJL97" s="287"/>
      <c r="FJM97" s="287"/>
      <c r="FJN97" s="285"/>
      <c r="FJO97" s="287"/>
      <c r="FJP97" s="287"/>
      <c r="FJQ97" s="285"/>
      <c r="FJR97" s="287"/>
      <c r="FJS97" s="287"/>
      <c r="FJT97" s="285"/>
      <c r="FJU97" s="287"/>
      <c r="FJV97" s="287"/>
      <c r="FJW97" s="285"/>
      <c r="FJX97" s="287"/>
      <c r="FJY97" s="287"/>
      <c r="FJZ97" s="285"/>
      <c r="FKA97" s="287"/>
      <c r="FKB97" s="287"/>
      <c r="FKC97" s="285"/>
      <c r="FKD97" s="287"/>
      <c r="FKE97" s="287"/>
      <c r="FKF97" s="285"/>
      <c r="FKG97" s="287"/>
      <c r="FKH97" s="287"/>
      <c r="FKI97" s="285"/>
      <c r="FKJ97" s="287"/>
      <c r="FKK97" s="287"/>
      <c r="FKL97" s="285"/>
      <c r="FKM97" s="287"/>
      <c r="FKN97" s="287"/>
      <c r="FKO97" s="285"/>
      <c r="FKP97" s="287"/>
      <c r="FKQ97" s="287"/>
      <c r="FKR97" s="285"/>
      <c r="FKS97" s="287"/>
      <c r="FKT97" s="287"/>
      <c r="FKU97" s="285"/>
      <c r="FKV97" s="287"/>
      <c r="FKW97" s="287"/>
      <c r="FKX97" s="285"/>
      <c r="FKY97" s="287"/>
      <c r="FKZ97" s="287"/>
      <c r="FLA97" s="285"/>
      <c r="FLB97" s="287"/>
      <c r="FLC97" s="287"/>
      <c r="FLD97" s="285"/>
      <c r="FLE97" s="287"/>
      <c r="FLF97" s="287"/>
      <c r="FLG97" s="285"/>
      <c r="FLH97" s="287"/>
      <c r="FLI97" s="287"/>
      <c r="FLJ97" s="285"/>
      <c r="FLK97" s="287"/>
      <c r="FLL97" s="287"/>
      <c r="FLM97" s="285"/>
      <c r="FLN97" s="287"/>
      <c r="FLO97" s="287"/>
      <c r="FLP97" s="285"/>
      <c r="FLQ97" s="287"/>
      <c r="FLR97" s="287"/>
      <c r="FLS97" s="285"/>
      <c r="FLT97" s="286"/>
      <c r="FLU97" s="286"/>
      <c r="FLV97" s="286"/>
      <c r="FLW97" s="287"/>
      <c r="FLX97" s="287"/>
      <c r="FLY97" s="285"/>
      <c r="FLZ97" s="286"/>
      <c r="FMA97" s="286"/>
      <c r="FMB97" s="286"/>
      <c r="FMC97" s="287"/>
      <c r="FMD97" s="287"/>
      <c r="FME97" s="285"/>
      <c r="FMF97" s="287"/>
      <c r="FMG97" s="287"/>
      <c r="FMH97" s="285"/>
      <c r="FMI97" s="286"/>
      <c r="FMJ97" s="286"/>
      <c r="FMK97" s="286"/>
      <c r="FML97" s="286"/>
      <c r="FMM97" s="286"/>
      <c r="FMN97" s="286"/>
      <c r="FMO97" s="163"/>
      <c r="FMP97" s="154"/>
      <c r="FMQ97" s="287"/>
      <c r="FMR97" s="287"/>
      <c r="FMS97" s="285"/>
      <c r="FMT97" s="287"/>
      <c r="FMU97" s="287"/>
      <c r="FMV97" s="285"/>
      <c r="FMW97" s="287"/>
      <c r="FMX97" s="287"/>
      <c r="FMY97" s="285"/>
      <c r="FMZ97" s="287"/>
      <c r="FNA97" s="287"/>
      <c r="FNB97" s="285"/>
      <c r="FNC97" s="287"/>
      <c r="FND97" s="287"/>
      <c r="FNE97" s="285"/>
      <c r="FNF97" s="287"/>
      <c r="FNG97" s="287"/>
      <c r="FNH97" s="285"/>
      <c r="FNI97" s="287"/>
      <c r="FNJ97" s="287"/>
      <c r="FNK97" s="285"/>
      <c r="FNL97" s="287"/>
      <c r="FNM97" s="287"/>
      <c r="FNN97" s="285"/>
      <c r="FNO97" s="287"/>
      <c r="FNP97" s="287"/>
      <c r="FNQ97" s="285"/>
      <c r="FNR97" s="287"/>
      <c r="FNS97" s="287"/>
      <c r="FNT97" s="285"/>
      <c r="FNU97" s="287"/>
      <c r="FNV97" s="287"/>
      <c r="FNW97" s="285"/>
      <c r="FNX97" s="287"/>
      <c r="FNY97" s="287"/>
      <c r="FNZ97" s="285"/>
      <c r="FOA97" s="287"/>
      <c r="FOB97" s="287"/>
      <c r="FOC97" s="285"/>
      <c r="FOD97" s="287"/>
      <c r="FOE97" s="287"/>
      <c r="FOF97" s="285"/>
      <c r="FOG97" s="287"/>
      <c r="FOH97" s="287"/>
      <c r="FOI97" s="285"/>
      <c r="FOJ97" s="287"/>
      <c r="FOK97" s="287"/>
      <c r="FOL97" s="285"/>
      <c r="FOM97" s="287"/>
      <c r="FON97" s="287"/>
      <c r="FOO97" s="285"/>
      <c r="FOP97" s="287"/>
      <c r="FOQ97" s="287"/>
      <c r="FOR97" s="285"/>
      <c r="FOS97" s="287"/>
      <c r="FOT97" s="287"/>
      <c r="FOU97" s="285"/>
      <c r="FOV97" s="287"/>
      <c r="FOW97" s="287"/>
      <c r="FOX97" s="285"/>
      <c r="FOY97" s="287"/>
      <c r="FOZ97" s="287"/>
      <c r="FPA97" s="285"/>
      <c r="FPB97" s="286"/>
      <c r="FPC97" s="286"/>
      <c r="FPD97" s="286"/>
      <c r="FPE97" s="287"/>
      <c r="FPF97" s="287"/>
      <c r="FPG97" s="285"/>
      <c r="FPH97" s="286"/>
      <c r="FPI97" s="286"/>
      <c r="FPJ97" s="286"/>
      <c r="FPK97" s="287"/>
      <c r="FPL97" s="287"/>
      <c r="FPM97" s="285"/>
      <c r="FPN97" s="287"/>
      <c r="FPO97" s="287"/>
      <c r="FPP97" s="285"/>
      <c r="FPQ97" s="286"/>
      <c r="FPR97" s="286"/>
      <c r="FPS97" s="286"/>
      <c r="FPT97" s="286"/>
      <c r="FPU97" s="286"/>
      <c r="FPV97" s="286"/>
      <c r="FPW97" s="163"/>
      <c r="FPX97" s="154"/>
      <c r="FPY97" s="287"/>
      <c r="FPZ97" s="287"/>
      <c r="FQA97" s="285"/>
      <c r="FQB97" s="287"/>
      <c r="FQC97" s="287"/>
      <c r="FQD97" s="285"/>
      <c r="FQE97" s="287"/>
      <c r="FQF97" s="287"/>
      <c r="FQG97" s="285"/>
      <c r="FQH97" s="287"/>
      <c r="FQI97" s="287"/>
      <c r="FQJ97" s="285"/>
      <c r="FQK97" s="287"/>
      <c r="FQL97" s="287"/>
      <c r="FQM97" s="285"/>
      <c r="FQN97" s="287"/>
      <c r="FQO97" s="287"/>
      <c r="FQP97" s="285"/>
      <c r="FQQ97" s="287"/>
      <c r="FQR97" s="287"/>
      <c r="FQS97" s="285"/>
      <c r="FQT97" s="287"/>
      <c r="FQU97" s="287"/>
      <c r="FQV97" s="285"/>
      <c r="FQW97" s="287"/>
      <c r="FQX97" s="287"/>
      <c r="FQY97" s="285"/>
      <c r="FQZ97" s="287"/>
      <c r="FRA97" s="287"/>
      <c r="FRB97" s="285"/>
      <c r="FRC97" s="287"/>
      <c r="FRD97" s="287"/>
      <c r="FRE97" s="285"/>
      <c r="FRF97" s="287"/>
      <c r="FRG97" s="287"/>
      <c r="FRH97" s="285"/>
      <c r="FRI97" s="287"/>
      <c r="FRJ97" s="287"/>
      <c r="FRK97" s="285"/>
      <c r="FRL97" s="287"/>
      <c r="FRM97" s="287"/>
      <c r="FRN97" s="285"/>
      <c r="FRO97" s="287"/>
      <c r="FRP97" s="287"/>
      <c r="FRQ97" s="285"/>
      <c r="FRR97" s="287"/>
      <c r="FRS97" s="287"/>
      <c r="FRT97" s="285"/>
      <c r="FRU97" s="287"/>
      <c r="FRV97" s="287"/>
      <c r="FRW97" s="285"/>
      <c r="FRX97" s="287"/>
      <c r="FRY97" s="287"/>
      <c r="FRZ97" s="285"/>
      <c r="FSA97" s="287"/>
      <c r="FSB97" s="287"/>
      <c r="FSC97" s="285"/>
      <c r="FSD97" s="287"/>
      <c r="FSE97" s="287"/>
      <c r="FSF97" s="285"/>
      <c r="FSG97" s="287"/>
      <c r="FSH97" s="287"/>
      <c r="FSI97" s="285"/>
      <c r="FSJ97" s="286"/>
      <c r="FSK97" s="286"/>
      <c r="FSL97" s="286"/>
      <c r="FSM97" s="287"/>
      <c r="FSN97" s="287"/>
      <c r="FSO97" s="285"/>
      <c r="FSP97" s="286"/>
      <c r="FSQ97" s="286"/>
      <c r="FSR97" s="286"/>
      <c r="FSS97" s="287"/>
      <c r="FST97" s="287"/>
      <c r="FSU97" s="285"/>
      <c r="FSV97" s="287"/>
      <c r="FSW97" s="287"/>
      <c r="FSX97" s="285"/>
      <c r="FSY97" s="286"/>
      <c r="FSZ97" s="286"/>
      <c r="FTA97" s="286"/>
      <c r="FTB97" s="286"/>
      <c r="FTC97" s="286"/>
      <c r="FTD97" s="286"/>
      <c r="FTE97" s="163"/>
      <c r="FTF97" s="154"/>
      <c r="FTG97" s="287"/>
      <c r="FTH97" s="287"/>
      <c r="FTI97" s="285"/>
      <c r="FTJ97" s="287"/>
      <c r="FTK97" s="287"/>
      <c r="FTL97" s="285"/>
      <c r="FTM97" s="287"/>
      <c r="FTN97" s="287"/>
      <c r="FTO97" s="285"/>
      <c r="FTP97" s="287"/>
      <c r="FTQ97" s="287"/>
      <c r="FTR97" s="285"/>
      <c r="FTS97" s="287"/>
      <c r="FTT97" s="287"/>
      <c r="FTU97" s="285"/>
      <c r="FTV97" s="287"/>
      <c r="FTW97" s="287"/>
      <c r="FTX97" s="285"/>
      <c r="FTY97" s="287"/>
      <c r="FTZ97" s="287"/>
      <c r="FUA97" s="285"/>
      <c r="FUB97" s="287"/>
      <c r="FUC97" s="287"/>
      <c r="FUD97" s="285"/>
      <c r="FUE97" s="287"/>
      <c r="FUF97" s="287"/>
      <c r="FUG97" s="285"/>
      <c r="FUH97" s="287"/>
      <c r="FUI97" s="287"/>
      <c r="FUJ97" s="285"/>
      <c r="FUK97" s="287"/>
      <c r="FUL97" s="287"/>
      <c r="FUM97" s="285"/>
      <c r="FUN97" s="287"/>
      <c r="FUO97" s="287"/>
      <c r="FUP97" s="285"/>
      <c r="FUQ97" s="287"/>
      <c r="FUR97" s="287"/>
      <c r="FUS97" s="285"/>
      <c r="FUT97" s="287"/>
      <c r="FUU97" s="287"/>
      <c r="FUV97" s="285"/>
      <c r="FUW97" s="287"/>
      <c r="FUX97" s="287"/>
      <c r="FUY97" s="285"/>
      <c r="FUZ97" s="287"/>
      <c r="FVA97" s="287"/>
      <c r="FVB97" s="285"/>
      <c r="FVC97" s="287"/>
      <c r="FVD97" s="287"/>
      <c r="FVE97" s="285"/>
      <c r="FVF97" s="287"/>
      <c r="FVG97" s="287"/>
      <c r="FVH97" s="285"/>
      <c r="FVI97" s="287"/>
      <c r="FVJ97" s="287"/>
      <c r="FVK97" s="285"/>
      <c r="FVL97" s="287"/>
      <c r="FVM97" s="287"/>
      <c r="FVN97" s="285"/>
      <c r="FVO97" s="287"/>
      <c r="FVP97" s="287"/>
      <c r="FVQ97" s="285"/>
      <c r="FVR97" s="286"/>
      <c r="FVS97" s="286"/>
      <c r="FVT97" s="286"/>
      <c r="FVU97" s="287"/>
      <c r="FVV97" s="287"/>
      <c r="FVW97" s="285"/>
      <c r="FVX97" s="286"/>
      <c r="FVY97" s="286"/>
      <c r="FVZ97" s="286"/>
      <c r="FWA97" s="287"/>
      <c r="FWB97" s="287"/>
      <c r="FWC97" s="285"/>
      <c r="FWD97" s="287"/>
      <c r="FWE97" s="287"/>
      <c r="FWF97" s="285"/>
      <c r="FWG97" s="286"/>
      <c r="FWH97" s="286"/>
      <c r="FWI97" s="286"/>
      <c r="FWJ97" s="286"/>
      <c r="FWK97" s="286"/>
      <c r="FWL97" s="286"/>
      <c r="FWM97" s="163"/>
      <c r="FWN97" s="154"/>
      <c r="FWO97" s="287"/>
      <c r="FWP97" s="287"/>
      <c r="FWQ97" s="285"/>
      <c r="FWR97" s="287"/>
      <c r="FWS97" s="287"/>
      <c r="FWT97" s="285"/>
      <c r="FWU97" s="287"/>
      <c r="FWV97" s="287"/>
      <c r="FWW97" s="285"/>
      <c r="FWX97" s="287"/>
      <c r="FWY97" s="287"/>
      <c r="FWZ97" s="285"/>
      <c r="FXA97" s="287"/>
      <c r="FXB97" s="287"/>
      <c r="FXC97" s="285"/>
      <c r="FXD97" s="287"/>
      <c r="FXE97" s="287"/>
      <c r="FXF97" s="285"/>
      <c r="FXG97" s="287"/>
      <c r="FXH97" s="287"/>
      <c r="FXI97" s="285"/>
      <c r="FXJ97" s="287"/>
      <c r="FXK97" s="287"/>
      <c r="FXL97" s="285"/>
      <c r="FXM97" s="287"/>
      <c r="FXN97" s="287"/>
      <c r="FXO97" s="285"/>
      <c r="FXP97" s="287"/>
      <c r="FXQ97" s="287"/>
      <c r="FXR97" s="285"/>
      <c r="FXS97" s="287"/>
      <c r="FXT97" s="287"/>
      <c r="FXU97" s="285"/>
      <c r="FXV97" s="287"/>
      <c r="FXW97" s="287"/>
      <c r="FXX97" s="285"/>
      <c r="FXY97" s="287"/>
      <c r="FXZ97" s="287"/>
      <c r="FYA97" s="285"/>
      <c r="FYB97" s="287"/>
      <c r="FYC97" s="287"/>
      <c r="FYD97" s="285"/>
      <c r="FYE97" s="287"/>
      <c r="FYF97" s="287"/>
      <c r="FYG97" s="285"/>
      <c r="FYH97" s="287"/>
      <c r="FYI97" s="287"/>
      <c r="FYJ97" s="285"/>
      <c r="FYK97" s="287"/>
      <c r="FYL97" s="287"/>
      <c r="FYM97" s="285"/>
      <c r="FYN97" s="287"/>
      <c r="FYO97" s="287"/>
      <c r="FYP97" s="285"/>
      <c r="FYQ97" s="287"/>
      <c r="FYR97" s="287"/>
      <c r="FYS97" s="285"/>
      <c r="FYT97" s="287"/>
      <c r="FYU97" s="287"/>
      <c r="FYV97" s="285"/>
      <c r="FYW97" s="287"/>
      <c r="FYX97" s="287"/>
      <c r="FYY97" s="285"/>
      <c r="FYZ97" s="286"/>
      <c r="FZA97" s="286"/>
      <c r="FZB97" s="286"/>
      <c r="FZC97" s="287"/>
      <c r="FZD97" s="287"/>
      <c r="FZE97" s="285"/>
      <c r="FZF97" s="286"/>
      <c r="FZG97" s="286"/>
      <c r="FZH97" s="286"/>
      <c r="FZI97" s="287"/>
      <c r="FZJ97" s="287"/>
      <c r="FZK97" s="285"/>
      <c r="FZL97" s="287"/>
      <c r="FZM97" s="287"/>
      <c r="FZN97" s="285"/>
      <c r="FZO97" s="286"/>
      <c r="FZP97" s="286"/>
      <c r="FZQ97" s="286"/>
      <c r="FZR97" s="286"/>
      <c r="FZS97" s="286"/>
      <c r="FZT97" s="286"/>
      <c r="FZU97" s="163"/>
      <c r="FZV97" s="154"/>
      <c r="FZW97" s="287"/>
      <c r="FZX97" s="287"/>
      <c r="FZY97" s="285"/>
      <c r="FZZ97" s="287"/>
      <c r="GAA97" s="287"/>
      <c r="GAB97" s="285"/>
      <c r="GAC97" s="287"/>
      <c r="GAD97" s="287"/>
      <c r="GAE97" s="285"/>
      <c r="GAF97" s="287"/>
      <c r="GAG97" s="287"/>
      <c r="GAH97" s="285"/>
      <c r="GAI97" s="287"/>
      <c r="GAJ97" s="287"/>
      <c r="GAK97" s="285"/>
      <c r="GAL97" s="287"/>
      <c r="GAM97" s="287"/>
      <c r="GAN97" s="285"/>
      <c r="GAO97" s="287"/>
      <c r="GAP97" s="287"/>
      <c r="GAQ97" s="285"/>
      <c r="GAR97" s="287"/>
      <c r="GAS97" s="287"/>
      <c r="GAT97" s="285"/>
      <c r="GAU97" s="287"/>
      <c r="GAV97" s="287"/>
      <c r="GAW97" s="285"/>
      <c r="GAX97" s="287"/>
      <c r="GAY97" s="287"/>
      <c r="GAZ97" s="285"/>
      <c r="GBA97" s="287"/>
      <c r="GBB97" s="287"/>
      <c r="GBC97" s="285"/>
      <c r="GBD97" s="287"/>
      <c r="GBE97" s="287"/>
      <c r="GBF97" s="285"/>
      <c r="GBG97" s="287"/>
      <c r="GBH97" s="287"/>
      <c r="GBI97" s="285"/>
      <c r="GBJ97" s="287"/>
      <c r="GBK97" s="287"/>
      <c r="GBL97" s="285"/>
      <c r="GBM97" s="287"/>
      <c r="GBN97" s="287"/>
      <c r="GBO97" s="285"/>
      <c r="GBP97" s="287"/>
      <c r="GBQ97" s="287"/>
      <c r="GBR97" s="285"/>
      <c r="GBS97" s="287"/>
      <c r="GBT97" s="287"/>
      <c r="GBU97" s="285"/>
      <c r="GBV97" s="287"/>
      <c r="GBW97" s="287"/>
      <c r="GBX97" s="285"/>
      <c r="GBY97" s="287"/>
      <c r="GBZ97" s="287"/>
      <c r="GCA97" s="285"/>
      <c r="GCB97" s="287"/>
      <c r="GCC97" s="287"/>
      <c r="GCD97" s="285"/>
      <c r="GCE97" s="287"/>
      <c r="GCF97" s="287"/>
      <c r="GCG97" s="285"/>
      <c r="GCH97" s="286"/>
      <c r="GCI97" s="286"/>
      <c r="GCJ97" s="286"/>
      <c r="GCK97" s="287"/>
      <c r="GCL97" s="287"/>
      <c r="GCM97" s="285"/>
      <c r="GCN97" s="286"/>
      <c r="GCO97" s="286"/>
      <c r="GCP97" s="286"/>
      <c r="GCQ97" s="287"/>
      <c r="GCR97" s="287"/>
      <c r="GCS97" s="285"/>
      <c r="GCT97" s="287"/>
      <c r="GCU97" s="287"/>
      <c r="GCV97" s="285"/>
      <c r="GCW97" s="286"/>
      <c r="GCX97" s="286"/>
      <c r="GCY97" s="286"/>
      <c r="GCZ97" s="286"/>
      <c r="GDA97" s="286"/>
      <c r="GDB97" s="286"/>
      <c r="GDC97" s="163"/>
      <c r="GDD97" s="154"/>
      <c r="GDE97" s="287"/>
      <c r="GDF97" s="287"/>
      <c r="GDG97" s="285"/>
      <c r="GDH97" s="287"/>
      <c r="GDI97" s="287"/>
      <c r="GDJ97" s="285"/>
      <c r="GDK97" s="287"/>
      <c r="GDL97" s="287"/>
      <c r="GDM97" s="285"/>
      <c r="GDN97" s="287"/>
      <c r="GDO97" s="287"/>
      <c r="GDP97" s="285"/>
      <c r="GDQ97" s="287"/>
      <c r="GDR97" s="287"/>
      <c r="GDS97" s="285"/>
      <c r="GDT97" s="287"/>
      <c r="GDU97" s="287"/>
      <c r="GDV97" s="285"/>
      <c r="GDW97" s="287"/>
      <c r="GDX97" s="287"/>
      <c r="GDY97" s="285"/>
      <c r="GDZ97" s="287"/>
      <c r="GEA97" s="287"/>
      <c r="GEB97" s="285"/>
      <c r="GEC97" s="287"/>
      <c r="GED97" s="287"/>
      <c r="GEE97" s="285"/>
      <c r="GEF97" s="287"/>
      <c r="GEG97" s="287"/>
      <c r="GEH97" s="285"/>
      <c r="GEI97" s="287"/>
      <c r="GEJ97" s="287"/>
      <c r="GEK97" s="285"/>
      <c r="GEL97" s="287"/>
      <c r="GEM97" s="287"/>
      <c r="GEN97" s="285"/>
      <c r="GEO97" s="287"/>
      <c r="GEP97" s="287"/>
      <c r="GEQ97" s="285"/>
      <c r="GER97" s="287"/>
      <c r="GES97" s="287"/>
      <c r="GET97" s="285"/>
      <c r="GEU97" s="287"/>
      <c r="GEV97" s="287"/>
      <c r="GEW97" s="285"/>
      <c r="GEX97" s="287"/>
      <c r="GEY97" s="287"/>
      <c r="GEZ97" s="285"/>
      <c r="GFA97" s="287"/>
      <c r="GFB97" s="287"/>
      <c r="GFC97" s="285"/>
      <c r="GFD97" s="287"/>
      <c r="GFE97" s="287"/>
      <c r="GFF97" s="285"/>
      <c r="GFG97" s="287"/>
      <c r="GFH97" s="287"/>
      <c r="GFI97" s="285"/>
      <c r="GFJ97" s="287"/>
      <c r="GFK97" s="287"/>
      <c r="GFL97" s="285"/>
      <c r="GFM97" s="287"/>
      <c r="GFN97" s="287"/>
      <c r="GFO97" s="285"/>
      <c r="GFP97" s="286"/>
      <c r="GFQ97" s="286"/>
      <c r="GFR97" s="286"/>
      <c r="GFS97" s="287"/>
      <c r="GFT97" s="287"/>
      <c r="GFU97" s="285"/>
      <c r="GFV97" s="286"/>
      <c r="GFW97" s="286"/>
      <c r="GFX97" s="286"/>
      <c r="GFY97" s="287"/>
      <c r="GFZ97" s="287"/>
      <c r="GGA97" s="285"/>
      <c r="GGB97" s="287"/>
      <c r="GGC97" s="287"/>
      <c r="GGD97" s="285"/>
      <c r="GGE97" s="286"/>
      <c r="GGF97" s="286"/>
      <c r="GGG97" s="286"/>
      <c r="GGH97" s="286"/>
      <c r="GGI97" s="286"/>
      <c r="GGJ97" s="286"/>
      <c r="GGK97" s="163"/>
      <c r="GGL97" s="154"/>
      <c r="GGM97" s="287"/>
      <c r="GGN97" s="287"/>
      <c r="GGO97" s="285"/>
      <c r="GGP97" s="287"/>
      <c r="GGQ97" s="287"/>
      <c r="GGR97" s="285"/>
      <c r="GGS97" s="287"/>
      <c r="GGT97" s="287"/>
      <c r="GGU97" s="285"/>
      <c r="GGV97" s="287"/>
      <c r="GGW97" s="287"/>
      <c r="GGX97" s="285"/>
      <c r="GGY97" s="287"/>
      <c r="GGZ97" s="287"/>
      <c r="GHA97" s="285"/>
      <c r="GHB97" s="287"/>
      <c r="GHC97" s="287"/>
      <c r="GHD97" s="285"/>
      <c r="GHE97" s="287"/>
      <c r="GHF97" s="287"/>
      <c r="GHG97" s="285"/>
      <c r="GHH97" s="287"/>
      <c r="GHI97" s="287"/>
      <c r="GHJ97" s="285"/>
      <c r="GHK97" s="287"/>
      <c r="GHL97" s="287"/>
      <c r="GHM97" s="285"/>
      <c r="GHN97" s="287"/>
      <c r="GHO97" s="287"/>
      <c r="GHP97" s="285"/>
      <c r="GHQ97" s="287"/>
      <c r="GHR97" s="287"/>
      <c r="GHS97" s="285"/>
      <c r="GHT97" s="287"/>
      <c r="GHU97" s="287"/>
      <c r="GHV97" s="285"/>
      <c r="GHW97" s="287"/>
      <c r="GHX97" s="287"/>
      <c r="GHY97" s="285"/>
      <c r="GHZ97" s="287"/>
      <c r="GIA97" s="287"/>
      <c r="GIB97" s="285"/>
      <c r="GIC97" s="287"/>
      <c r="GID97" s="287"/>
      <c r="GIE97" s="285"/>
      <c r="GIF97" s="287"/>
      <c r="GIG97" s="287"/>
      <c r="GIH97" s="285"/>
      <c r="GII97" s="287"/>
      <c r="GIJ97" s="287"/>
      <c r="GIK97" s="285"/>
      <c r="GIL97" s="287"/>
      <c r="GIM97" s="287"/>
      <c r="GIN97" s="285"/>
      <c r="GIO97" s="287"/>
      <c r="GIP97" s="287"/>
      <c r="GIQ97" s="285"/>
      <c r="GIR97" s="287"/>
      <c r="GIS97" s="287"/>
      <c r="GIT97" s="285"/>
      <c r="GIU97" s="287"/>
      <c r="GIV97" s="287"/>
      <c r="GIW97" s="285"/>
      <c r="GIX97" s="286"/>
      <c r="GIY97" s="286"/>
      <c r="GIZ97" s="286"/>
      <c r="GJA97" s="287"/>
      <c r="GJB97" s="287"/>
      <c r="GJC97" s="285"/>
      <c r="GJD97" s="286"/>
      <c r="GJE97" s="286"/>
      <c r="GJF97" s="286"/>
      <c r="GJG97" s="287"/>
      <c r="GJH97" s="287"/>
      <c r="GJI97" s="285"/>
      <c r="GJJ97" s="287"/>
      <c r="GJK97" s="287"/>
      <c r="GJL97" s="285"/>
      <c r="GJM97" s="286"/>
      <c r="GJN97" s="286"/>
      <c r="GJO97" s="286"/>
      <c r="GJP97" s="286"/>
      <c r="GJQ97" s="286"/>
      <c r="GJR97" s="286"/>
      <c r="GJS97" s="163"/>
      <c r="GJT97" s="154"/>
      <c r="GJU97" s="287"/>
      <c r="GJV97" s="287"/>
      <c r="GJW97" s="285"/>
      <c r="GJX97" s="287"/>
      <c r="GJY97" s="287"/>
      <c r="GJZ97" s="285"/>
      <c r="GKA97" s="287"/>
      <c r="GKB97" s="287"/>
      <c r="GKC97" s="285"/>
      <c r="GKD97" s="287"/>
      <c r="GKE97" s="287"/>
      <c r="GKF97" s="285"/>
      <c r="GKG97" s="287"/>
      <c r="GKH97" s="287"/>
      <c r="GKI97" s="285"/>
      <c r="GKJ97" s="287"/>
      <c r="GKK97" s="287"/>
      <c r="GKL97" s="285"/>
      <c r="GKM97" s="287"/>
      <c r="GKN97" s="287"/>
      <c r="GKO97" s="285"/>
      <c r="GKP97" s="287"/>
      <c r="GKQ97" s="287"/>
      <c r="GKR97" s="285"/>
      <c r="GKS97" s="287"/>
      <c r="GKT97" s="287"/>
      <c r="GKU97" s="285"/>
      <c r="GKV97" s="287"/>
      <c r="GKW97" s="287"/>
      <c r="GKX97" s="285"/>
      <c r="GKY97" s="287"/>
      <c r="GKZ97" s="287"/>
      <c r="GLA97" s="285"/>
      <c r="GLB97" s="287"/>
      <c r="GLC97" s="287"/>
      <c r="GLD97" s="285"/>
      <c r="GLE97" s="287"/>
      <c r="GLF97" s="287"/>
      <c r="GLG97" s="285"/>
      <c r="GLH97" s="287"/>
      <c r="GLI97" s="287"/>
      <c r="GLJ97" s="285"/>
      <c r="GLK97" s="287"/>
      <c r="GLL97" s="287"/>
      <c r="GLM97" s="285"/>
      <c r="GLN97" s="287"/>
      <c r="GLO97" s="287"/>
      <c r="GLP97" s="285"/>
      <c r="GLQ97" s="287"/>
      <c r="GLR97" s="287"/>
      <c r="GLS97" s="285"/>
      <c r="GLT97" s="287"/>
      <c r="GLU97" s="287"/>
      <c r="GLV97" s="285"/>
      <c r="GLW97" s="287"/>
      <c r="GLX97" s="287"/>
      <c r="GLY97" s="285"/>
      <c r="GLZ97" s="287"/>
      <c r="GMA97" s="287"/>
      <c r="GMB97" s="285"/>
      <c r="GMC97" s="287"/>
      <c r="GMD97" s="287"/>
      <c r="GME97" s="285"/>
      <c r="GMF97" s="286"/>
      <c r="GMG97" s="286"/>
      <c r="GMH97" s="286"/>
      <c r="GMI97" s="287"/>
      <c r="GMJ97" s="287"/>
      <c r="GMK97" s="285"/>
      <c r="GML97" s="286"/>
      <c r="GMM97" s="286"/>
      <c r="GMN97" s="286"/>
      <c r="GMO97" s="287"/>
      <c r="GMP97" s="287"/>
      <c r="GMQ97" s="285"/>
      <c r="GMR97" s="287"/>
      <c r="GMS97" s="287"/>
      <c r="GMT97" s="285"/>
      <c r="GMU97" s="286"/>
      <c r="GMV97" s="286"/>
      <c r="GMW97" s="286"/>
      <c r="GMX97" s="286"/>
      <c r="GMY97" s="286"/>
      <c r="GMZ97" s="286"/>
      <c r="GNA97" s="163"/>
      <c r="GNB97" s="154"/>
      <c r="GNC97" s="287"/>
      <c r="GND97" s="287"/>
      <c r="GNE97" s="285"/>
      <c r="GNF97" s="287"/>
      <c r="GNG97" s="287"/>
      <c r="GNH97" s="285"/>
      <c r="GNI97" s="287"/>
      <c r="GNJ97" s="287"/>
      <c r="GNK97" s="285"/>
      <c r="GNL97" s="287"/>
      <c r="GNM97" s="287"/>
      <c r="GNN97" s="285"/>
      <c r="GNO97" s="287"/>
      <c r="GNP97" s="287"/>
      <c r="GNQ97" s="285"/>
      <c r="GNR97" s="287"/>
      <c r="GNS97" s="287"/>
      <c r="GNT97" s="285"/>
      <c r="GNU97" s="287"/>
      <c r="GNV97" s="287"/>
      <c r="GNW97" s="285"/>
      <c r="GNX97" s="287"/>
      <c r="GNY97" s="287"/>
      <c r="GNZ97" s="285"/>
      <c r="GOA97" s="287"/>
      <c r="GOB97" s="287"/>
      <c r="GOC97" s="285"/>
      <c r="GOD97" s="287"/>
      <c r="GOE97" s="287"/>
      <c r="GOF97" s="285"/>
      <c r="GOG97" s="287"/>
      <c r="GOH97" s="287"/>
      <c r="GOI97" s="285"/>
      <c r="GOJ97" s="287"/>
      <c r="GOK97" s="287"/>
      <c r="GOL97" s="285"/>
      <c r="GOM97" s="287"/>
      <c r="GON97" s="287"/>
      <c r="GOO97" s="285"/>
      <c r="GOP97" s="287"/>
      <c r="GOQ97" s="287"/>
      <c r="GOR97" s="285"/>
      <c r="GOS97" s="287"/>
      <c r="GOT97" s="287"/>
      <c r="GOU97" s="285"/>
      <c r="GOV97" s="287"/>
      <c r="GOW97" s="287"/>
      <c r="GOX97" s="285"/>
      <c r="GOY97" s="287"/>
      <c r="GOZ97" s="287"/>
      <c r="GPA97" s="285"/>
      <c r="GPB97" s="287"/>
      <c r="GPC97" s="287"/>
      <c r="GPD97" s="285"/>
      <c r="GPE97" s="287"/>
      <c r="GPF97" s="287"/>
      <c r="GPG97" s="285"/>
      <c r="GPH97" s="287"/>
      <c r="GPI97" s="287"/>
      <c r="GPJ97" s="285"/>
      <c r="GPK97" s="287"/>
      <c r="GPL97" s="287"/>
      <c r="GPM97" s="285"/>
      <c r="GPN97" s="286"/>
      <c r="GPO97" s="286"/>
      <c r="GPP97" s="286"/>
      <c r="GPQ97" s="287"/>
      <c r="GPR97" s="287"/>
      <c r="GPS97" s="285"/>
      <c r="GPT97" s="286"/>
      <c r="GPU97" s="286"/>
      <c r="GPV97" s="286"/>
      <c r="GPW97" s="287"/>
      <c r="GPX97" s="287"/>
      <c r="GPY97" s="285"/>
      <c r="GPZ97" s="287"/>
      <c r="GQA97" s="287"/>
      <c r="GQB97" s="285"/>
      <c r="GQC97" s="286"/>
      <c r="GQD97" s="286"/>
      <c r="GQE97" s="286"/>
      <c r="GQF97" s="286"/>
      <c r="GQG97" s="286"/>
      <c r="GQH97" s="286"/>
      <c r="GQI97" s="163"/>
      <c r="GQJ97" s="154"/>
      <c r="GQK97" s="287"/>
      <c r="GQL97" s="287"/>
      <c r="GQM97" s="285"/>
      <c r="GQN97" s="287"/>
      <c r="GQO97" s="287"/>
      <c r="GQP97" s="285"/>
      <c r="GQQ97" s="287"/>
      <c r="GQR97" s="287"/>
      <c r="GQS97" s="285"/>
      <c r="GQT97" s="287"/>
      <c r="GQU97" s="287"/>
      <c r="GQV97" s="285"/>
      <c r="GQW97" s="287"/>
      <c r="GQX97" s="287"/>
      <c r="GQY97" s="285"/>
      <c r="GQZ97" s="287"/>
      <c r="GRA97" s="287"/>
      <c r="GRB97" s="285"/>
      <c r="GRC97" s="287"/>
      <c r="GRD97" s="287"/>
      <c r="GRE97" s="285"/>
      <c r="GRF97" s="287"/>
      <c r="GRG97" s="287"/>
      <c r="GRH97" s="285"/>
      <c r="GRI97" s="287"/>
      <c r="GRJ97" s="287"/>
      <c r="GRK97" s="285"/>
      <c r="GRL97" s="287"/>
      <c r="GRM97" s="287"/>
      <c r="GRN97" s="285"/>
      <c r="GRO97" s="287"/>
      <c r="GRP97" s="287"/>
      <c r="GRQ97" s="285"/>
      <c r="GRR97" s="287"/>
      <c r="GRS97" s="287"/>
      <c r="GRT97" s="285"/>
      <c r="GRU97" s="287"/>
      <c r="GRV97" s="287"/>
      <c r="GRW97" s="285"/>
      <c r="GRX97" s="287"/>
      <c r="GRY97" s="287"/>
      <c r="GRZ97" s="285"/>
      <c r="GSA97" s="287"/>
      <c r="GSB97" s="287"/>
      <c r="GSC97" s="285"/>
      <c r="GSD97" s="287"/>
      <c r="GSE97" s="287"/>
      <c r="GSF97" s="285"/>
      <c r="GSG97" s="287"/>
      <c r="GSH97" s="287"/>
      <c r="GSI97" s="285"/>
      <c r="GSJ97" s="287"/>
      <c r="GSK97" s="287"/>
      <c r="GSL97" s="285"/>
      <c r="GSM97" s="287"/>
      <c r="GSN97" s="287"/>
      <c r="GSO97" s="285"/>
      <c r="GSP97" s="287"/>
      <c r="GSQ97" s="287"/>
      <c r="GSR97" s="285"/>
      <c r="GSS97" s="287"/>
      <c r="GST97" s="287"/>
      <c r="GSU97" s="285"/>
      <c r="GSV97" s="286"/>
      <c r="GSW97" s="286"/>
      <c r="GSX97" s="286"/>
      <c r="GSY97" s="287"/>
      <c r="GSZ97" s="287"/>
      <c r="GTA97" s="285"/>
      <c r="GTB97" s="286"/>
      <c r="GTC97" s="286"/>
      <c r="GTD97" s="286"/>
      <c r="GTE97" s="287"/>
      <c r="GTF97" s="287"/>
      <c r="GTG97" s="285"/>
      <c r="GTH97" s="287"/>
      <c r="GTI97" s="287"/>
      <c r="GTJ97" s="285"/>
      <c r="GTK97" s="286"/>
      <c r="GTL97" s="286"/>
      <c r="GTM97" s="286"/>
      <c r="GTN97" s="286"/>
      <c r="GTO97" s="286"/>
      <c r="GTP97" s="286"/>
      <c r="GTQ97" s="163"/>
      <c r="GTR97" s="154"/>
      <c r="GTS97" s="287"/>
      <c r="GTT97" s="287"/>
      <c r="GTU97" s="285"/>
      <c r="GTV97" s="287"/>
      <c r="GTW97" s="287"/>
      <c r="GTX97" s="285"/>
      <c r="GTY97" s="287"/>
      <c r="GTZ97" s="287"/>
      <c r="GUA97" s="285"/>
      <c r="GUB97" s="287"/>
      <c r="GUC97" s="287"/>
      <c r="GUD97" s="285"/>
      <c r="GUE97" s="287"/>
      <c r="GUF97" s="287"/>
      <c r="GUG97" s="285"/>
      <c r="GUH97" s="287"/>
      <c r="GUI97" s="287"/>
      <c r="GUJ97" s="285"/>
      <c r="GUK97" s="287"/>
      <c r="GUL97" s="287"/>
      <c r="GUM97" s="285"/>
      <c r="GUN97" s="287"/>
      <c r="GUO97" s="287"/>
      <c r="GUP97" s="285"/>
      <c r="GUQ97" s="287"/>
      <c r="GUR97" s="287"/>
      <c r="GUS97" s="285"/>
      <c r="GUT97" s="287"/>
      <c r="GUU97" s="287"/>
      <c r="GUV97" s="285"/>
      <c r="GUW97" s="287"/>
      <c r="GUX97" s="287"/>
      <c r="GUY97" s="285"/>
      <c r="GUZ97" s="287"/>
      <c r="GVA97" s="287"/>
      <c r="GVB97" s="285"/>
      <c r="GVC97" s="287"/>
      <c r="GVD97" s="287"/>
      <c r="GVE97" s="285"/>
      <c r="GVF97" s="287"/>
      <c r="GVG97" s="287"/>
      <c r="GVH97" s="285"/>
      <c r="GVI97" s="287"/>
      <c r="GVJ97" s="287"/>
      <c r="GVK97" s="285"/>
      <c r="GVL97" s="287"/>
      <c r="GVM97" s="287"/>
      <c r="GVN97" s="285"/>
      <c r="GVO97" s="287"/>
      <c r="GVP97" s="287"/>
      <c r="GVQ97" s="285"/>
      <c r="GVR97" s="287"/>
      <c r="GVS97" s="287"/>
      <c r="GVT97" s="285"/>
      <c r="GVU97" s="287"/>
      <c r="GVV97" s="287"/>
      <c r="GVW97" s="285"/>
      <c r="GVX97" s="287"/>
      <c r="GVY97" s="287"/>
      <c r="GVZ97" s="285"/>
      <c r="GWA97" s="287"/>
      <c r="GWB97" s="287"/>
      <c r="GWC97" s="285"/>
      <c r="GWD97" s="286"/>
      <c r="GWE97" s="286"/>
      <c r="GWF97" s="286"/>
      <c r="GWG97" s="287"/>
      <c r="GWH97" s="287"/>
      <c r="GWI97" s="285"/>
      <c r="GWJ97" s="286"/>
      <c r="GWK97" s="286"/>
      <c r="GWL97" s="286"/>
      <c r="GWM97" s="287"/>
      <c r="GWN97" s="287"/>
      <c r="GWO97" s="285"/>
      <c r="GWP97" s="287"/>
      <c r="GWQ97" s="287"/>
      <c r="GWR97" s="285"/>
      <c r="GWS97" s="286"/>
      <c r="GWT97" s="286"/>
      <c r="GWU97" s="286"/>
      <c r="GWV97" s="286"/>
      <c r="GWW97" s="286"/>
      <c r="GWX97" s="286"/>
      <c r="GWY97" s="163"/>
      <c r="GWZ97" s="154"/>
      <c r="GXA97" s="287"/>
      <c r="GXB97" s="287"/>
      <c r="GXC97" s="285"/>
      <c r="GXD97" s="287"/>
      <c r="GXE97" s="287"/>
      <c r="GXF97" s="285"/>
      <c r="GXG97" s="287"/>
      <c r="GXH97" s="287"/>
      <c r="GXI97" s="285"/>
      <c r="GXJ97" s="287"/>
      <c r="GXK97" s="287"/>
      <c r="GXL97" s="285"/>
      <c r="GXM97" s="287"/>
      <c r="GXN97" s="287"/>
      <c r="GXO97" s="285"/>
      <c r="GXP97" s="287"/>
      <c r="GXQ97" s="287"/>
      <c r="GXR97" s="285"/>
      <c r="GXS97" s="287"/>
      <c r="GXT97" s="287"/>
      <c r="GXU97" s="285"/>
      <c r="GXV97" s="287"/>
      <c r="GXW97" s="287"/>
      <c r="GXX97" s="285"/>
      <c r="GXY97" s="287"/>
      <c r="GXZ97" s="287"/>
      <c r="GYA97" s="285"/>
      <c r="GYB97" s="287"/>
      <c r="GYC97" s="287"/>
      <c r="GYD97" s="285"/>
      <c r="GYE97" s="287"/>
      <c r="GYF97" s="287"/>
      <c r="GYG97" s="285"/>
      <c r="GYH97" s="287"/>
      <c r="GYI97" s="287"/>
      <c r="GYJ97" s="285"/>
      <c r="GYK97" s="287"/>
      <c r="GYL97" s="287"/>
      <c r="GYM97" s="285"/>
      <c r="GYN97" s="287"/>
      <c r="GYO97" s="287"/>
      <c r="GYP97" s="285"/>
      <c r="GYQ97" s="287"/>
      <c r="GYR97" s="287"/>
      <c r="GYS97" s="285"/>
      <c r="GYT97" s="287"/>
      <c r="GYU97" s="287"/>
      <c r="GYV97" s="285"/>
      <c r="GYW97" s="287"/>
      <c r="GYX97" s="287"/>
      <c r="GYY97" s="285"/>
      <c r="GYZ97" s="287"/>
      <c r="GZA97" s="287"/>
      <c r="GZB97" s="285"/>
      <c r="GZC97" s="287"/>
      <c r="GZD97" s="287"/>
      <c r="GZE97" s="285"/>
      <c r="GZF97" s="287"/>
      <c r="GZG97" s="287"/>
      <c r="GZH97" s="285"/>
      <c r="GZI97" s="287"/>
      <c r="GZJ97" s="287"/>
      <c r="GZK97" s="285"/>
      <c r="GZL97" s="286"/>
      <c r="GZM97" s="286"/>
      <c r="GZN97" s="286"/>
      <c r="GZO97" s="287"/>
      <c r="GZP97" s="287"/>
      <c r="GZQ97" s="285"/>
      <c r="GZR97" s="286"/>
      <c r="GZS97" s="286"/>
      <c r="GZT97" s="286"/>
      <c r="GZU97" s="287"/>
      <c r="GZV97" s="287"/>
      <c r="GZW97" s="285"/>
      <c r="GZX97" s="287"/>
      <c r="GZY97" s="287"/>
      <c r="GZZ97" s="285"/>
      <c r="HAA97" s="286"/>
      <c r="HAB97" s="286"/>
      <c r="HAC97" s="286"/>
      <c r="HAD97" s="286"/>
      <c r="HAE97" s="286"/>
      <c r="HAF97" s="286"/>
      <c r="HAG97" s="163"/>
      <c r="HAH97" s="154"/>
      <c r="HAI97" s="287"/>
      <c r="HAJ97" s="287"/>
      <c r="HAK97" s="285"/>
      <c r="HAL97" s="287"/>
      <c r="HAM97" s="287"/>
      <c r="HAN97" s="285"/>
      <c r="HAO97" s="287"/>
      <c r="HAP97" s="287"/>
      <c r="HAQ97" s="285"/>
      <c r="HAR97" s="287"/>
      <c r="HAS97" s="287"/>
      <c r="HAT97" s="285"/>
      <c r="HAU97" s="287"/>
      <c r="HAV97" s="287"/>
      <c r="HAW97" s="285"/>
      <c r="HAX97" s="287"/>
      <c r="HAY97" s="287"/>
      <c r="HAZ97" s="285"/>
      <c r="HBA97" s="287"/>
      <c r="HBB97" s="287"/>
      <c r="HBC97" s="285"/>
      <c r="HBD97" s="287"/>
      <c r="HBE97" s="287"/>
      <c r="HBF97" s="285"/>
      <c r="HBG97" s="287"/>
      <c r="HBH97" s="287"/>
      <c r="HBI97" s="285"/>
      <c r="HBJ97" s="287"/>
      <c r="HBK97" s="287"/>
      <c r="HBL97" s="285"/>
      <c r="HBM97" s="287"/>
      <c r="HBN97" s="287"/>
      <c r="HBO97" s="285"/>
      <c r="HBP97" s="287"/>
      <c r="HBQ97" s="287"/>
      <c r="HBR97" s="285"/>
      <c r="HBS97" s="287"/>
      <c r="HBT97" s="287"/>
      <c r="HBU97" s="285"/>
      <c r="HBV97" s="287"/>
      <c r="HBW97" s="287"/>
      <c r="HBX97" s="285"/>
      <c r="HBY97" s="287"/>
      <c r="HBZ97" s="287"/>
      <c r="HCA97" s="285"/>
      <c r="HCB97" s="287"/>
      <c r="HCC97" s="287"/>
      <c r="HCD97" s="285"/>
      <c r="HCE97" s="287"/>
      <c r="HCF97" s="287"/>
      <c r="HCG97" s="285"/>
      <c r="HCH97" s="287"/>
      <c r="HCI97" s="287"/>
      <c r="HCJ97" s="285"/>
      <c r="HCK97" s="287"/>
      <c r="HCL97" s="287"/>
      <c r="HCM97" s="285"/>
      <c r="HCN97" s="287"/>
      <c r="HCO97" s="287"/>
      <c r="HCP97" s="285"/>
      <c r="HCQ97" s="287"/>
      <c r="HCR97" s="287"/>
      <c r="HCS97" s="285"/>
      <c r="HCT97" s="286"/>
      <c r="HCU97" s="286"/>
      <c r="HCV97" s="286"/>
      <c r="HCW97" s="287"/>
      <c r="HCX97" s="287"/>
      <c r="HCY97" s="285"/>
      <c r="HCZ97" s="286"/>
      <c r="HDA97" s="286"/>
      <c r="HDB97" s="286"/>
      <c r="HDC97" s="287"/>
      <c r="HDD97" s="287"/>
      <c r="HDE97" s="285"/>
      <c r="HDF97" s="287"/>
      <c r="HDG97" s="287"/>
      <c r="HDH97" s="285"/>
      <c r="HDI97" s="286"/>
      <c r="HDJ97" s="286"/>
      <c r="HDK97" s="286"/>
      <c r="HDL97" s="286"/>
      <c r="HDM97" s="286"/>
      <c r="HDN97" s="286"/>
      <c r="HDO97" s="163"/>
      <c r="HDP97" s="154"/>
      <c r="HDQ97" s="287"/>
      <c r="HDR97" s="287"/>
      <c r="HDS97" s="285"/>
      <c r="HDT97" s="287"/>
      <c r="HDU97" s="287"/>
      <c r="HDV97" s="285"/>
      <c r="HDW97" s="287"/>
      <c r="HDX97" s="287"/>
      <c r="HDY97" s="285"/>
      <c r="HDZ97" s="287"/>
      <c r="HEA97" s="287"/>
      <c r="HEB97" s="285"/>
      <c r="HEC97" s="287"/>
      <c r="HED97" s="287"/>
      <c r="HEE97" s="285"/>
      <c r="HEF97" s="287"/>
      <c r="HEG97" s="287"/>
      <c r="HEH97" s="285"/>
      <c r="HEI97" s="287"/>
      <c r="HEJ97" s="287"/>
      <c r="HEK97" s="285"/>
      <c r="HEL97" s="287"/>
      <c r="HEM97" s="287"/>
      <c r="HEN97" s="285"/>
      <c r="HEO97" s="287"/>
      <c r="HEP97" s="287"/>
      <c r="HEQ97" s="285"/>
      <c r="HER97" s="287"/>
      <c r="HES97" s="287"/>
      <c r="HET97" s="285"/>
      <c r="HEU97" s="287"/>
      <c r="HEV97" s="287"/>
      <c r="HEW97" s="285"/>
      <c r="HEX97" s="287"/>
      <c r="HEY97" s="287"/>
      <c r="HEZ97" s="285"/>
      <c r="HFA97" s="287"/>
      <c r="HFB97" s="287"/>
      <c r="HFC97" s="285"/>
      <c r="HFD97" s="287"/>
      <c r="HFE97" s="287"/>
      <c r="HFF97" s="285"/>
      <c r="HFG97" s="287"/>
      <c r="HFH97" s="287"/>
      <c r="HFI97" s="285"/>
      <c r="HFJ97" s="287"/>
      <c r="HFK97" s="287"/>
      <c r="HFL97" s="285"/>
      <c r="HFM97" s="287"/>
      <c r="HFN97" s="287"/>
      <c r="HFO97" s="285"/>
      <c r="HFP97" s="287"/>
      <c r="HFQ97" s="287"/>
      <c r="HFR97" s="285"/>
      <c r="HFS97" s="287"/>
      <c r="HFT97" s="287"/>
      <c r="HFU97" s="285"/>
      <c r="HFV97" s="287"/>
      <c r="HFW97" s="287"/>
      <c r="HFX97" s="285"/>
      <c r="HFY97" s="287"/>
      <c r="HFZ97" s="287"/>
      <c r="HGA97" s="285"/>
      <c r="HGB97" s="286"/>
      <c r="HGC97" s="286"/>
      <c r="HGD97" s="286"/>
      <c r="HGE97" s="287"/>
      <c r="HGF97" s="287"/>
      <c r="HGG97" s="285"/>
      <c r="HGH97" s="286"/>
      <c r="HGI97" s="286"/>
      <c r="HGJ97" s="286"/>
      <c r="HGK97" s="287"/>
      <c r="HGL97" s="287"/>
      <c r="HGM97" s="285"/>
      <c r="HGN97" s="287"/>
      <c r="HGO97" s="287"/>
      <c r="HGP97" s="285"/>
      <c r="HGQ97" s="286"/>
      <c r="HGR97" s="286"/>
      <c r="HGS97" s="286"/>
      <c r="HGT97" s="286"/>
      <c r="HGU97" s="286"/>
      <c r="HGV97" s="286"/>
      <c r="HGW97" s="163"/>
      <c r="HGX97" s="154"/>
      <c r="HGY97" s="287"/>
      <c r="HGZ97" s="287"/>
      <c r="HHA97" s="285"/>
      <c r="HHB97" s="287"/>
      <c r="HHC97" s="287"/>
      <c r="HHD97" s="285"/>
      <c r="HHE97" s="287"/>
      <c r="HHF97" s="287"/>
      <c r="HHG97" s="285"/>
      <c r="HHH97" s="287"/>
      <c r="HHI97" s="287"/>
      <c r="HHJ97" s="285"/>
      <c r="HHK97" s="287"/>
      <c r="HHL97" s="287"/>
      <c r="HHM97" s="285"/>
      <c r="HHN97" s="287"/>
      <c r="HHO97" s="287"/>
      <c r="HHP97" s="285"/>
      <c r="HHQ97" s="287"/>
      <c r="HHR97" s="287"/>
      <c r="HHS97" s="285"/>
      <c r="HHT97" s="287"/>
      <c r="HHU97" s="287"/>
      <c r="HHV97" s="285"/>
      <c r="HHW97" s="287"/>
      <c r="HHX97" s="287"/>
      <c r="HHY97" s="285"/>
      <c r="HHZ97" s="287"/>
      <c r="HIA97" s="287"/>
      <c r="HIB97" s="285"/>
      <c r="HIC97" s="287"/>
      <c r="HID97" s="287"/>
      <c r="HIE97" s="285"/>
      <c r="HIF97" s="287"/>
      <c r="HIG97" s="287"/>
      <c r="HIH97" s="285"/>
      <c r="HII97" s="287"/>
      <c r="HIJ97" s="287"/>
      <c r="HIK97" s="285"/>
      <c r="HIL97" s="287"/>
      <c r="HIM97" s="287"/>
      <c r="HIN97" s="285"/>
      <c r="HIO97" s="287"/>
      <c r="HIP97" s="287"/>
      <c r="HIQ97" s="285"/>
      <c r="HIR97" s="287"/>
      <c r="HIS97" s="287"/>
      <c r="HIT97" s="285"/>
      <c r="HIU97" s="287"/>
      <c r="HIV97" s="287"/>
      <c r="HIW97" s="285"/>
      <c r="HIX97" s="287"/>
      <c r="HIY97" s="287"/>
      <c r="HIZ97" s="285"/>
      <c r="HJA97" s="287"/>
      <c r="HJB97" s="287"/>
      <c r="HJC97" s="285"/>
      <c r="HJD97" s="287"/>
      <c r="HJE97" s="287"/>
      <c r="HJF97" s="285"/>
      <c r="HJG97" s="287"/>
      <c r="HJH97" s="287"/>
      <c r="HJI97" s="285"/>
      <c r="HJJ97" s="286"/>
      <c r="HJK97" s="286"/>
      <c r="HJL97" s="286"/>
      <c r="HJM97" s="287"/>
      <c r="HJN97" s="287"/>
      <c r="HJO97" s="285"/>
      <c r="HJP97" s="286"/>
      <c r="HJQ97" s="286"/>
      <c r="HJR97" s="286"/>
      <c r="HJS97" s="287"/>
      <c r="HJT97" s="287"/>
      <c r="HJU97" s="285"/>
      <c r="HJV97" s="287"/>
      <c r="HJW97" s="287"/>
      <c r="HJX97" s="285"/>
      <c r="HJY97" s="286"/>
      <c r="HJZ97" s="286"/>
      <c r="HKA97" s="286"/>
      <c r="HKB97" s="286"/>
      <c r="HKC97" s="286"/>
      <c r="HKD97" s="286"/>
      <c r="HKE97" s="163"/>
      <c r="HKF97" s="154"/>
      <c r="HKG97" s="287"/>
      <c r="HKH97" s="287"/>
      <c r="HKI97" s="285"/>
      <c r="HKJ97" s="287"/>
      <c r="HKK97" s="287"/>
      <c r="HKL97" s="285"/>
      <c r="HKM97" s="287"/>
      <c r="HKN97" s="287"/>
      <c r="HKO97" s="285"/>
      <c r="HKP97" s="287"/>
      <c r="HKQ97" s="287"/>
      <c r="HKR97" s="285"/>
      <c r="HKS97" s="287"/>
      <c r="HKT97" s="287"/>
      <c r="HKU97" s="285"/>
      <c r="HKV97" s="287"/>
      <c r="HKW97" s="287"/>
      <c r="HKX97" s="285"/>
      <c r="HKY97" s="287"/>
      <c r="HKZ97" s="287"/>
      <c r="HLA97" s="285"/>
      <c r="HLB97" s="287"/>
      <c r="HLC97" s="287"/>
      <c r="HLD97" s="285"/>
      <c r="HLE97" s="287"/>
      <c r="HLF97" s="287"/>
      <c r="HLG97" s="285"/>
      <c r="HLH97" s="287"/>
      <c r="HLI97" s="287"/>
      <c r="HLJ97" s="285"/>
      <c r="HLK97" s="287"/>
      <c r="HLL97" s="287"/>
      <c r="HLM97" s="285"/>
      <c r="HLN97" s="287"/>
      <c r="HLO97" s="287"/>
      <c r="HLP97" s="285"/>
      <c r="HLQ97" s="287"/>
      <c r="HLR97" s="287"/>
      <c r="HLS97" s="285"/>
      <c r="HLT97" s="287"/>
      <c r="HLU97" s="287"/>
      <c r="HLV97" s="285"/>
      <c r="HLW97" s="287"/>
      <c r="HLX97" s="287"/>
      <c r="HLY97" s="285"/>
      <c r="HLZ97" s="287"/>
      <c r="HMA97" s="287"/>
      <c r="HMB97" s="285"/>
      <c r="HMC97" s="287"/>
      <c r="HMD97" s="287"/>
      <c r="HME97" s="285"/>
      <c r="HMF97" s="287"/>
      <c r="HMG97" s="287"/>
      <c r="HMH97" s="285"/>
      <c r="HMI97" s="287"/>
      <c r="HMJ97" s="287"/>
      <c r="HMK97" s="285"/>
      <c r="HML97" s="287"/>
      <c r="HMM97" s="287"/>
      <c r="HMN97" s="285"/>
      <c r="HMO97" s="287"/>
      <c r="HMP97" s="287"/>
      <c r="HMQ97" s="285"/>
      <c r="HMR97" s="286"/>
      <c r="HMS97" s="286"/>
      <c r="HMT97" s="286"/>
      <c r="HMU97" s="287"/>
      <c r="HMV97" s="287"/>
      <c r="HMW97" s="285"/>
      <c r="HMX97" s="286"/>
      <c r="HMY97" s="286"/>
      <c r="HMZ97" s="286"/>
      <c r="HNA97" s="287"/>
      <c r="HNB97" s="287"/>
      <c r="HNC97" s="285"/>
      <c r="HND97" s="287"/>
      <c r="HNE97" s="287"/>
      <c r="HNF97" s="285"/>
      <c r="HNG97" s="286"/>
      <c r="HNH97" s="286"/>
      <c r="HNI97" s="286"/>
      <c r="HNJ97" s="286"/>
      <c r="HNK97" s="286"/>
      <c r="HNL97" s="286"/>
      <c r="HNM97" s="163"/>
      <c r="HNN97" s="154"/>
      <c r="HNO97" s="287"/>
      <c r="HNP97" s="287"/>
      <c r="HNQ97" s="285"/>
      <c r="HNR97" s="287"/>
      <c r="HNS97" s="287"/>
      <c r="HNT97" s="285"/>
      <c r="HNU97" s="287"/>
      <c r="HNV97" s="287"/>
      <c r="HNW97" s="285"/>
      <c r="HNX97" s="287"/>
      <c r="HNY97" s="287"/>
      <c r="HNZ97" s="285"/>
      <c r="HOA97" s="287"/>
      <c r="HOB97" s="287"/>
      <c r="HOC97" s="285"/>
      <c r="HOD97" s="287"/>
      <c r="HOE97" s="287"/>
      <c r="HOF97" s="285"/>
      <c r="HOG97" s="287"/>
      <c r="HOH97" s="287"/>
      <c r="HOI97" s="285"/>
      <c r="HOJ97" s="287"/>
      <c r="HOK97" s="287"/>
      <c r="HOL97" s="285"/>
      <c r="HOM97" s="287"/>
      <c r="HON97" s="287"/>
      <c r="HOO97" s="285"/>
      <c r="HOP97" s="287"/>
      <c r="HOQ97" s="287"/>
      <c r="HOR97" s="285"/>
      <c r="HOS97" s="287"/>
      <c r="HOT97" s="287"/>
      <c r="HOU97" s="285"/>
      <c r="HOV97" s="287"/>
      <c r="HOW97" s="287"/>
      <c r="HOX97" s="285"/>
      <c r="HOY97" s="287"/>
      <c r="HOZ97" s="287"/>
      <c r="HPA97" s="285"/>
      <c r="HPB97" s="287"/>
      <c r="HPC97" s="287"/>
      <c r="HPD97" s="285"/>
      <c r="HPE97" s="287"/>
      <c r="HPF97" s="287"/>
      <c r="HPG97" s="285"/>
      <c r="HPH97" s="287"/>
      <c r="HPI97" s="287"/>
      <c r="HPJ97" s="285"/>
      <c r="HPK97" s="287"/>
      <c r="HPL97" s="287"/>
      <c r="HPM97" s="285"/>
      <c r="HPN97" s="287"/>
      <c r="HPO97" s="287"/>
      <c r="HPP97" s="285"/>
      <c r="HPQ97" s="287"/>
      <c r="HPR97" s="287"/>
      <c r="HPS97" s="285"/>
      <c r="HPT97" s="287"/>
      <c r="HPU97" s="287"/>
      <c r="HPV97" s="285"/>
      <c r="HPW97" s="287"/>
      <c r="HPX97" s="287"/>
      <c r="HPY97" s="285"/>
      <c r="HPZ97" s="286"/>
      <c r="HQA97" s="286"/>
      <c r="HQB97" s="286"/>
      <c r="HQC97" s="287"/>
      <c r="HQD97" s="287"/>
      <c r="HQE97" s="285"/>
      <c r="HQF97" s="286"/>
      <c r="HQG97" s="286"/>
      <c r="HQH97" s="286"/>
      <c r="HQI97" s="287"/>
      <c r="HQJ97" s="287"/>
      <c r="HQK97" s="285"/>
      <c r="HQL97" s="287"/>
      <c r="HQM97" s="287"/>
      <c r="HQN97" s="285"/>
      <c r="HQO97" s="286"/>
      <c r="HQP97" s="286"/>
      <c r="HQQ97" s="286"/>
      <c r="HQR97" s="286"/>
      <c r="HQS97" s="286"/>
      <c r="HQT97" s="286"/>
      <c r="HQU97" s="163"/>
      <c r="HQV97" s="154"/>
      <c r="HQW97" s="287"/>
      <c r="HQX97" s="287"/>
      <c r="HQY97" s="285"/>
      <c r="HQZ97" s="287"/>
      <c r="HRA97" s="287"/>
      <c r="HRB97" s="285"/>
      <c r="HRC97" s="287"/>
      <c r="HRD97" s="287"/>
      <c r="HRE97" s="285"/>
      <c r="HRF97" s="287"/>
      <c r="HRG97" s="287"/>
      <c r="HRH97" s="285"/>
      <c r="HRI97" s="287"/>
      <c r="HRJ97" s="287"/>
      <c r="HRK97" s="285"/>
      <c r="HRL97" s="287"/>
      <c r="HRM97" s="287"/>
      <c r="HRN97" s="285"/>
      <c r="HRO97" s="287"/>
      <c r="HRP97" s="287"/>
      <c r="HRQ97" s="285"/>
      <c r="HRR97" s="287"/>
      <c r="HRS97" s="287"/>
      <c r="HRT97" s="285"/>
      <c r="HRU97" s="287"/>
      <c r="HRV97" s="287"/>
      <c r="HRW97" s="285"/>
      <c r="HRX97" s="287"/>
      <c r="HRY97" s="287"/>
      <c r="HRZ97" s="285"/>
      <c r="HSA97" s="287"/>
      <c r="HSB97" s="287"/>
      <c r="HSC97" s="285"/>
      <c r="HSD97" s="287"/>
      <c r="HSE97" s="287"/>
      <c r="HSF97" s="285"/>
      <c r="HSG97" s="287"/>
      <c r="HSH97" s="287"/>
      <c r="HSI97" s="285"/>
      <c r="HSJ97" s="287"/>
      <c r="HSK97" s="287"/>
      <c r="HSL97" s="285"/>
      <c r="HSM97" s="287"/>
      <c r="HSN97" s="287"/>
      <c r="HSO97" s="285"/>
      <c r="HSP97" s="287"/>
      <c r="HSQ97" s="287"/>
      <c r="HSR97" s="285"/>
      <c r="HSS97" s="287"/>
      <c r="HST97" s="287"/>
      <c r="HSU97" s="285"/>
      <c r="HSV97" s="287"/>
      <c r="HSW97" s="287"/>
      <c r="HSX97" s="285"/>
      <c r="HSY97" s="287"/>
      <c r="HSZ97" s="287"/>
      <c r="HTA97" s="285"/>
      <c r="HTB97" s="287"/>
      <c r="HTC97" s="287"/>
      <c r="HTD97" s="285"/>
      <c r="HTE97" s="287"/>
      <c r="HTF97" s="287"/>
      <c r="HTG97" s="285"/>
      <c r="HTH97" s="286"/>
      <c r="HTI97" s="286"/>
      <c r="HTJ97" s="286"/>
      <c r="HTK97" s="287"/>
      <c r="HTL97" s="287"/>
      <c r="HTM97" s="285"/>
      <c r="HTN97" s="286"/>
      <c r="HTO97" s="286"/>
      <c r="HTP97" s="286"/>
      <c r="HTQ97" s="287"/>
      <c r="HTR97" s="287"/>
      <c r="HTS97" s="285"/>
      <c r="HTT97" s="287"/>
      <c r="HTU97" s="287"/>
      <c r="HTV97" s="285"/>
      <c r="HTW97" s="286"/>
      <c r="HTX97" s="286"/>
      <c r="HTY97" s="286"/>
      <c r="HTZ97" s="286"/>
      <c r="HUA97" s="286"/>
      <c r="HUB97" s="286"/>
      <c r="HUC97" s="163"/>
      <c r="HUD97" s="154"/>
      <c r="HUE97" s="287"/>
      <c r="HUF97" s="287"/>
      <c r="HUG97" s="285"/>
      <c r="HUH97" s="287"/>
      <c r="HUI97" s="287"/>
      <c r="HUJ97" s="285"/>
      <c r="HUK97" s="287"/>
      <c r="HUL97" s="287"/>
      <c r="HUM97" s="285"/>
      <c r="HUN97" s="287"/>
      <c r="HUO97" s="287"/>
      <c r="HUP97" s="285"/>
      <c r="HUQ97" s="287"/>
      <c r="HUR97" s="287"/>
      <c r="HUS97" s="285"/>
      <c r="HUT97" s="287"/>
      <c r="HUU97" s="287"/>
      <c r="HUV97" s="285"/>
      <c r="HUW97" s="287"/>
      <c r="HUX97" s="287"/>
      <c r="HUY97" s="285"/>
      <c r="HUZ97" s="287"/>
      <c r="HVA97" s="287"/>
      <c r="HVB97" s="285"/>
      <c r="HVC97" s="287"/>
      <c r="HVD97" s="287"/>
      <c r="HVE97" s="285"/>
      <c r="HVF97" s="287"/>
      <c r="HVG97" s="287"/>
      <c r="HVH97" s="285"/>
      <c r="HVI97" s="287"/>
      <c r="HVJ97" s="287"/>
      <c r="HVK97" s="285"/>
      <c r="HVL97" s="287"/>
      <c r="HVM97" s="287"/>
      <c r="HVN97" s="285"/>
      <c r="HVO97" s="287"/>
      <c r="HVP97" s="287"/>
      <c r="HVQ97" s="285"/>
      <c r="HVR97" s="287"/>
      <c r="HVS97" s="287"/>
      <c r="HVT97" s="285"/>
      <c r="HVU97" s="287"/>
      <c r="HVV97" s="287"/>
      <c r="HVW97" s="285"/>
      <c r="HVX97" s="287"/>
      <c r="HVY97" s="287"/>
      <c r="HVZ97" s="285"/>
      <c r="HWA97" s="287"/>
      <c r="HWB97" s="287"/>
      <c r="HWC97" s="285"/>
      <c r="HWD97" s="287"/>
      <c r="HWE97" s="287"/>
      <c r="HWF97" s="285"/>
      <c r="HWG97" s="287"/>
      <c r="HWH97" s="287"/>
      <c r="HWI97" s="285"/>
      <c r="HWJ97" s="287"/>
      <c r="HWK97" s="287"/>
      <c r="HWL97" s="285"/>
      <c r="HWM97" s="287"/>
      <c r="HWN97" s="287"/>
      <c r="HWO97" s="285"/>
      <c r="HWP97" s="286"/>
      <c r="HWQ97" s="286"/>
      <c r="HWR97" s="286"/>
      <c r="HWS97" s="287"/>
      <c r="HWT97" s="287"/>
      <c r="HWU97" s="285"/>
      <c r="HWV97" s="286"/>
      <c r="HWW97" s="286"/>
      <c r="HWX97" s="286"/>
      <c r="HWY97" s="287"/>
      <c r="HWZ97" s="287"/>
      <c r="HXA97" s="285"/>
      <c r="HXB97" s="287"/>
      <c r="HXC97" s="287"/>
      <c r="HXD97" s="285"/>
      <c r="HXE97" s="286"/>
      <c r="HXF97" s="286"/>
      <c r="HXG97" s="286"/>
      <c r="HXH97" s="286"/>
      <c r="HXI97" s="286"/>
      <c r="HXJ97" s="286"/>
      <c r="HXK97" s="163"/>
      <c r="HXL97" s="154"/>
      <c r="HXM97" s="287"/>
      <c r="HXN97" s="287"/>
      <c r="HXO97" s="285"/>
      <c r="HXP97" s="287"/>
      <c r="HXQ97" s="287"/>
      <c r="HXR97" s="285"/>
      <c r="HXS97" s="287"/>
      <c r="HXT97" s="287"/>
      <c r="HXU97" s="285"/>
      <c r="HXV97" s="287"/>
      <c r="HXW97" s="287"/>
      <c r="HXX97" s="285"/>
      <c r="HXY97" s="287"/>
      <c r="HXZ97" s="287"/>
      <c r="HYA97" s="285"/>
      <c r="HYB97" s="287"/>
      <c r="HYC97" s="287"/>
      <c r="HYD97" s="285"/>
      <c r="HYE97" s="287"/>
      <c r="HYF97" s="287"/>
      <c r="HYG97" s="285"/>
      <c r="HYH97" s="287"/>
      <c r="HYI97" s="287"/>
      <c r="HYJ97" s="285"/>
      <c r="HYK97" s="287"/>
      <c r="HYL97" s="287"/>
      <c r="HYM97" s="285"/>
      <c r="HYN97" s="287"/>
      <c r="HYO97" s="287"/>
      <c r="HYP97" s="285"/>
      <c r="HYQ97" s="287"/>
      <c r="HYR97" s="287"/>
      <c r="HYS97" s="285"/>
      <c r="HYT97" s="287"/>
      <c r="HYU97" s="287"/>
      <c r="HYV97" s="285"/>
      <c r="HYW97" s="287"/>
      <c r="HYX97" s="287"/>
      <c r="HYY97" s="285"/>
      <c r="HYZ97" s="287"/>
      <c r="HZA97" s="287"/>
      <c r="HZB97" s="285"/>
      <c r="HZC97" s="287"/>
      <c r="HZD97" s="287"/>
      <c r="HZE97" s="285"/>
      <c r="HZF97" s="287"/>
      <c r="HZG97" s="287"/>
      <c r="HZH97" s="285"/>
      <c r="HZI97" s="287"/>
      <c r="HZJ97" s="287"/>
      <c r="HZK97" s="285"/>
      <c r="HZL97" s="287"/>
      <c r="HZM97" s="287"/>
      <c r="HZN97" s="285"/>
      <c r="HZO97" s="287"/>
      <c r="HZP97" s="287"/>
      <c r="HZQ97" s="285"/>
      <c r="HZR97" s="287"/>
      <c r="HZS97" s="287"/>
      <c r="HZT97" s="285"/>
      <c r="HZU97" s="287"/>
      <c r="HZV97" s="287"/>
      <c r="HZW97" s="285"/>
      <c r="HZX97" s="286"/>
      <c r="HZY97" s="286"/>
      <c r="HZZ97" s="286"/>
      <c r="IAA97" s="287"/>
      <c r="IAB97" s="287"/>
      <c r="IAC97" s="285"/>
      <c r="IAD97" s="286"/>
      <c r="IAE97" s="286"/>
      <c r="IAF97" s="286"/>
      <c r="IAG97" s="287"/>
      <c r="IAH97" s="287"/>
      <c r="IAI97" s="285"/>
      <c r="IAJ97" s="287"/>
      <c r="IAK97" s="287"/>
      <c r="IAL97" s="285"/>
      <c r="IAM97" s="286"/>
      <c r="IAN97" s="286"/>
      <c r="IAO97" s="286"/>
      <c r="IAP97" s="286"/>
      <c r="IAQ97" s="286"/>
      <c r="IAR97" s="286"/>
      <c r="IAS97" s="163"/>
      <c r="IAT97" s="154"/>
      <c r="IAU97" s="287"/>
      <c r="IAV97" s="287"/>
      <c r="IAW97" s="285"/>
      <c r="IAX97" s="287"/>
      <c r="IAY97" s="287"/>
      <c r="IAZ97" s="285"/>
      <c r="IBA97" s="287"/>
      <c r="IBB97" s="287"/>
      <c r="IBC97" s="285"/>
      <c r="IBD97" s="287"/>
      <c r="IBE97" s="287"/>
      <c r="IBF97" s="285"/>
      <c r="IBG97" s="287"/>
      <c r="IBH97" s="287"/>
      <c r="IBI97" s="285"/>
      <c r="IBJ97" s="287"/>
      <c r="IBK97" s="287"/>
      <c r="IBL97" s="285"/>
      <c r="IBM97" s="287"/>
      <c r="IBN97" s="287"/>
      <c r="IBO97" s="285"/>
      <c r="IBP97" s="287"/>
      <c r="IBQ97" s="287"/>
      <c r="IBR97" s="285"/>
      <c r="IBS97" s="287"/>
      <c r="IBT97" s="287"/>
      <c r="IBU97" s="285"/>
      <c r="IBV97" s="287"/>
      <c r="IBW97" s="287"/>
      <c r="IBX97" s="285"/>
      <c r="IBY97" s="287"/>
      <c r="IBZ97" s="287"/>
      <c r="ICA97" s="285"/>
      <c r="ICB97" s="287"/>
      <c r="ICC97" s="287"/>
      <c r="ICD97" s="285"/>
      <c r="ICE97" s="287"/>
      <c r="ICF97" s="287"/>
      <c r="ICG97" s="285"/>
      <c r="ICH97" s="287"/>
      <c r="ICI97" s="287"/>
      <c r="ICJ97" s="285"/>
      <c r="ICK97" s="287"/>
      <c r="ICL97" s="287"/>
      <c r="ICM97" s="285"/>
      <c r="ICN97" s="287"/>
      <c r="ICO97" s="287"/>
      <c r="ICP97" s="285"/>
      <c r="ICQ97" s="287"/>
      <c r="ICR97" s="287"/>
      <c r="ICS97" s="285"/>
      <c r="ICT97" s="287"/>
      <c r="ICU97" s="287"/>
      <c r="ICV97" s="285"/>
      <c r="ICW97" s="287"/>
      <c r="ICX97" s="287"/>
      <c r="ICY97" s="285"/>
      <c r="ICZ97" s="287"/>
      <c r="IDA97" s="287"/>
      <c r="IDB97" s="285"/>
      <c r="IDC97" s="287"/>
      <c r="IDD97" s="287"/>
      <c r="IDE97" s="285"/>
      <c r="IDF97" s="286"/>
      <c r="IDG97" s="286"/>
      <c r="IDH97" s="286"/>
      <c r="IDI97" s="287"/>
      <c r="IDJ97" s="287"/>
      <c r="IDK97" s="285"/>
      <c r="IDL97" s="286"/>
      <c r="IDM97" s="286"/>
      <c r="IDN97" s="286"/>
      <c r="IDO97" s="287"/>
      <c r="IDP97" s="287"/>
      <c r="IDQ97" s="285"/>
      <c r="IDR97" s="287"/>
      <c r="IDS97" s="287"/>
      <c r="IDT97" s="285"/>
      <c r="IDU97" s="286"/>
      <c r="IDV97" s="286"/>
      <c r="IDW97" s="286"/>
      <c r="IDX97" s="286"/>
      <c r="IDY97" s="286"/>
      <c r="IDZ97" s="286"/>
      <c r="IEA97" s="163"/>
      <c r="IEB97" s="154"/>
      <c r="IEC97" s="287"/>
      <c r="IED97" s="287"/>
      <c r="IEE97" s="285"/>
      <c r="IEF97" s="287"/>
      <c r="IEG97" s="287"/>
      <c r="IEH97" s="285"/>
      <c r="IEI97" s="287"/>
      <c r="IEJ97" s="287"/>
      <c r="IEK97" s="285"/>
      <c r="IEL97" s="287"/>
      <c r="IEM97" s="287"/>
      <c r="IEN97" s="285"/>
      <c r="IEO97" s="287"/>
      <c r="IEP97" s="287"/>
      <c r="IEQ97" s="285"/>
      <c r="IER97" s="287"/>
      <c r="IES97" s="287"/>
      <c r="IET97" s="285"/>
      <c r="IEU97" s="287"/>
      <c r="IEV97" s="287"/>
      <c r="IEW97" s="285"/>
      <c r="IEX97" s="287"/>
      <c r="IEY97" s="287"/>
      <c r="IEZ97" s="285"/>
      <c r="IFA97" s="287"/>
      <c r="IFB97" s="287"/>
      <c r="IFC97" s="285"/>
      <c r="IFD97" s="287"/>
      <c r="IFE97" s="287"/>
      <c r="IFF97" s="285"/>
      <c r="IFG97" s="287"/>
      <c r="IFH97" s="287"/>
      <c r="IFI97" s="285"/>
      <c r="IFJ97" s="287"/>
      <c r="IFK97" s="287"/>
      <c r="IFL97" s="285"/>
      <c r="IFM97" s="287"/>
      <c r="IFN97" s="287"/>
      <c r="IFO97" s="285"/>
      <c r="IFP97" s="287"/>
      <c r="IFQ97" s="287"/>
      <c r="IFR97" s="285"/>
      <c r="IFS97" s="287"/>
      <c r="IFT97" s="287"/>
      <c r="IFU97" s="285"/>
      <c r="IFV97" s="287"/>
      <c r="IFW97" s="287"/>
      <c r="IFX97" s="285"/>
      <c r="IFY97" s="287"/>
      <c r="IFZ97" s="287"/>
      <c r="IGA97" s="285"/>
      <c r="IGB97" s="287"/>
      <c r="IGC97" s="287"/>
      <c r="IGD97" s="285"/>
      <c r="IGE97" s="287"/>
      <c r="IGF97" s="287"/>
      <c r="IGG97" s="285"/>
      <c r="IGH97" s="287"/>
      <c r="IGI97" s="287"/>
      <c r="IGJ97" s="285"/>
      <c r="IGK97" s="287"/>
      <c r="IGL97" s="287"/>
      <c r="IGM97" s="285"/>
      <c r="IGN97" s="286"/>
      <c r="IGO97" s="286"/>
      <c r="IGP97" s="286"/>
      <c r="IGQ97" s="287"/>
      <c r="IGR97" s="287"/>
      <c r="IGS97" s="285"/>
      <c r="IGT97" s="286"/>
      <c r="IGU97" s="286"/>
      <c r="IGV97" s="286"/>
      <c r="IGW97" s="287"/>
      <c r="IGX97" s="287"/>
      <c r="IGY97" s="285"/>
      <c r="IGZ97" s="287"/>
      <c r="IHA97" s="287"/>
      <c r="IHB97" s="285"/>
      <c r="IHC97" s="286"/>
      <c r="IHD97" s="286"/>
      <c r="IHE97" s="286"/>
      <c r="IHF97" s="286"/>
      <c r="IHG97" s="286"/>
      <c r="IHH97" s="286"/>
      <c r="IHI97" s="163"/>
      <c r="IHJ97" s="154"/>
      <c r="IHK97" s="287"/>
      <c r="IHL97" s="287"/>
      <c r="IHM97" s="285"/>
      <c r="IHN97" s="287"/>
      <c r="IHO97" s="287"/>
      <c r="IHP97" s="285"/>
      <c r="IHQ97" s="287"/>
      <c r="IHR97" s="287"/>
      <c r="IHS97" s="285"/>
      <c r="IHT97" s="287"/>
      <c r="IHU97" s="287"/>
      <c r="IHV97" s="285"/>
      <c r="IHW97" s="287"/>
      <c r="IHX97" s="287"/>
      <c r="IHY97" s="285"/>
      <c r="IHZ97" s="287"/>
      <c r="IIA97" s="287"/>
      <c r="IIB97" s="285"/>
      <c r="IIC97" s="287"/>
      <c r="IID97" s="287"/>
      <c r="IIE97" s="285"/>
      <c r="IIF97" s="287"/>
      <c r="IIG97" s="287"/>
      <c r="IIH97" s="285"/>
      <c r="III97" s="287"/>
      <c r="IIJ97" s="287"/>
      <c r="IIK97" s="285"/>
      <c r="IIL97" s="287"/>
      <c r="IIM97" s="287"/>
      <c r="IIN97" s="285"/>
      <c r="IIO97" s="287"/>
      <c r="IIP97" s="287"/>
      <c r="IIQ97" s="285"/>
      <c r="IIR97" s="287"/>
      <c r="IIS97" s="287"/>
      <c r="IIT97" s="285"/>
      <c r="IIU97" s="287"/>
      <c r="IIV97" s="287"/>
      <c r="IIW97" s="285"/>
      <c r="IIX97" s="287"/>
      <c r="IIY97" s="287"/>
      <c r="IIZ97" s="285"/>
      <c r="IJA97" s="287"/>
      <c r="IJB97" s="287"/>
      <c r="IJC97" s="285"/>
      <c r="IJD97" s="287"/>
      <c r="IJE97" s="287"/>
      <c r="IJF97" s="285"/>
      <c r="IJG97" s="287"/>
      <c r="IJH97" s="287"/>
      <c r="IJI97" s="285"/>
      <c r="IJJ97" s="287"/>
      <c r="IJK97" s="287"/>
      <c r="IJL97" s="285"/>
      <c r="IJM97" s="287"/>
      <c r="IJN97" s="287"/>
      <c r="IJO97" s="285"/>
      <c r="IJP97" s="287"/>
      <c r="IJQ97" s="287"/>
      <c r="IJR97" s="285"/>
      <c r="IJS97" s="287"/>
      <c r="IJT97" s="287"/>
      <c r="IJU97" s="285"/>
      <c r="IJV97" s="286"/>
      <c r="IJW97" s="286"/>
      <c r="IJX97" s="286"/>
      <c r="IJY97" s="287"/>
      <c r="IJZ97" s="287"/>
      <c r="IKA97" s="285"/>
      <c r="IKB97" s="286"/>
      <c r="IKC97" s="286"/>
      <c r="IKD97" s="286"/>
      <c r="IKE97" s="287"/>
      <c r="IKF97" s="287"/>
      <c r="IKG97" s="285"/>
      <c r="IKH97" s="287"/>
      <c r="IKI97" s="287"/>
      <c r="IKJ97" s="285"/>
      <c r="IKK97" s="286"/>
      <c r="IKL97" s="286"/>
      <c r="IKM97" s="286"/>
      <c r="IKN97" s="286"/>
      <c r="IKO97" s="286"/>
      <c r="IKP97" s="286"/>
      <c r="IKQ97" s="163"/>
      <c r="IKR97" s="154"/>
      <c r="IKS97" s="287"/>
      <c r="IKT97" s="287"/>
      <c r="IKU97" s="285"/>
      <c r="IKV97" s="287"/>
      <c r="IKW97" s="287"/>
      <c r="IKX97" s="285"/>
      <c r="IKY97" s="287"/>
      <c r="IKZ97" s="287"/>
      <c r="ILA97" s="285"/>
      <c r="ILB97" s="287"/>
      <c r="ILC97" s="287"/>
      <c r="ILD97" s="285"/>
      <c r="ILE97" s="287"/>
      <c r="ILF97" s="287"/>
      <c r="ILG97" s="285"/>
      <c r="ILH97" s="287"/>
      <c r="ILI97" s="287"/>
      <c r="ILJ97" s="285"/>
      <c r="ILK97" s="287"/>
      <c r="ILL97" s="287"/>
      <c r="ILM97" s="285"/>
      <c r="ILN97" s="287"/>
      <c r="ILO97" s="287"/>
      <c r="ILP97" s="285"/>
      <c r="ILQ97" s="287"/>
      <c r="ILR97" s="287"/>
      <c r="ILS97" s="285"/>
      <c r="ILT97" s="287"/>
      <c r="ILU97" s="287"/>
      <c r="ILV97" s="285"/>
      <c r="ILW97" s="287"/>
      <c r="ILX97" s="287"/>
      <c r="ILY97" s="285"/>
      <c r="ILZ97" s="287"/>
      <c r="IMA97" s="287"/>
      <c r="IMB97" s="285"/>
      <c r="IMC97" s="287"/>
      <c r="IMD97" s="287"/>
      <c r="IME97" s="285"/>
      <c r="IMF97" s="287"/>
      <c r="IMG97" s="287"/>
      <c r="IMH97" s="285"/>
      <c r="IMI97" s="287"/>
      <c r="IMJ97" s="287"/>
      <c r="IMK97" s="285"/>
      <c r="IML97" s="287"/>
      <c r="IMM97" s="287"/>
      <c r="IMN97" s="285"/>
      <c r="IMO97" s="287"/>
      <c r="IMP97" s="287"/>
      <c r="IMQ97" s="285"/>
      <c r="IMR97" s="287"/>
      <c r="IMS97" s="287"/>
      <c r="IMT97" s="285"/>
      <c r="IMU97" s="287"/>
      <c r="IMV97" s="287"/>
      <c r="IMW97" s="285"/>
      <c r="IMX97" s="287"/>
      <c r="IMY97" s="287"/>
      <c r="IMZ97" s="285"/>
      <c r="INA97" s="287"/>
      <c r="INB97" s="287"/>
      <c r="INC97" s="285"/>
      <c r="IND97" s="286"/>
      <c r="INE97" s="286"/>
      <c r="INF97" s="286"/>
      <c r="ING97" s="287"/>
      <c r="INH97" s="287"/>
      <c r="INI97" s="285"/>
      <c r="INJ97" s="286"/>
      <c r="INK97" s="286"/>
      <c r="INL97" s="286"/>
      <c r="INM97" s="287"/>
      <c r="INN97" s="287"/>
      <c r="INO97" s="285"/>
      <c r="INP97" s="287"/>
      <c r="INQ97" s="287"/>
      <c r="INR97" s="285"/>
      <c r="INS97" s="286"/>
      <c r="INT97" s="286"/>
      <c r="INU97" s="286"/>
      <c r="INV97" s="286"/>
      <c r="INW97" s="286"/>
      <c r="INX97" s="286"/>
      <c r="INY97" s="163"/>
      <c r="INZ97" s="154"/>
      <c r="IOA97" s="287"/>
      <c r="IOB97" s="287"/>
      <c r="IOC97" s="285"/>
      <c r="IOD97" s="287"/>
      <c r="IOE97" s="287"/>
      <c r="IOF97" s="285"/>
      <c r="IOG97" s="287"/>
      <c r="IOH97" s="287"/>
      <c r="IOI97" s="285"/>
      <c r="IOJ97" s="287"/>
      <c r="IOK97" s="287"/>
      <c r="IOL97" s="285"/>
      <c r="IOM97" s="287"/>
      <c r="ION97" s="287"/>
      <c r="IOO97" s="285"/>
      <c r="IOP97" s="287"/>
      <c r="IOQ97" s="287"/>
      <c r="IOR97" s="285"/>
      <c r="IOS97" s="287"/>
      <c r="IOT97" s="287"/>
      <c r="IOU97" s="285"/>
      <c r="IOV97" s="287"/>
      <c r="IOW97" s="287"/>
      <c r="IOX97" s="285"/>
      <c r="IOY97" s="287"/>
      <c r="IOZ97" s="287"/>
      <c r="IPA97" s="285"/>
      <c r="IPB97" s="287"/>
      <c r="IPC97" s="287"/>
      <c r="IPD97" s="285"/>
      <c r="IPE97" s="287"/>
      <c r="IPF97" s="287"/>
      <c r="IPG97" s="285"/>
      <c r="IPH97" s="287"/>
      <c r="IPI97" s="287"/>
      <c r="IPJ97" s="285"/>
      <c r="IPK97" s="287"/>
      <c r="IPL97" s="287"/>
      <c r="IPM97" s="285"/>
      <c r="IPN97" s="287"/>
      <c r="IPO97" s="287"/>
      <c r="IPP97" s="285"/>
      <c r="IPQ97" s="287"/>
      <c r="IPR97" s="287"/>
      <c r="IPS97" s="285"/>
      <c r="IPT97" s="287"/>
      <c r="IPU97" s="287"/>
      <c r="IPV97" s="285"/>
      <c r="IPW97" s="287"/>
      <c r="IPX97" s="287"/>
      <c r="IPY97" s="285"/>
      <c r="IPZ97" s="287"/>
      <c r="IQA97" s="287"/>
      <c r="IQB97" s="285"/>
      <c r="IQC97" s="287"/>
      <c r="IQD97" s="287"/>
      <c r="IQE97" s="285"/>
      <c r="IQF97" s="287"/>
      <c r="IQG97" s="287"/>
      <c r="IQH97" s="285"/>
      <c r="IQI97" s="287"/>
      <c r="IQJ97" s="287"/>
      <c r="IQK97" s="285"/>
      <c r="IQL97" s="286"/>
      <c r="IQM97" s="286"/>
      <c r="IQN97" s="286"/>
      <c r="IQO97" s="287"/>
      <c r="IQP97" s="287"/>
      <c r="IQQ97" s="285"/>
      <c r="IQR97" s="286"/>
      <c r="IQS97" s="286"/>
      <c r="IQT97" s="286"/>
      <c r="IQU97" s="287"/>
      <c r="IQV97" s="287"/>
      <c r="IQW97" s="285"/>
      <c r="IQX97" s="287"/>
      <c r="IQY97" s="287"/>
      <c r="IQZ97" s="285"/>
      <c r="IRA97" s="286"/>
      <c r="IRB97" s="286"/>
      <c r="IRC97" s="286"/>
      <c r="IRD97" s="286"/>
      <c r="IRE97" s="286"/>
      <c r="IRF97" s="286"/>
      <c r="IRG97" s="163"/>
      <c r="IRH97" s="154"/>
      <c r="IRI97" s="287"/>
      <c r="IRJ97" s="287"/>
      <c r="IRK97" s="285"/>
      <c r="IRL97" s="287"/>
      <c r="IRM97" s="287"/>
      <c r="IRN97" s="285"/>
      <c r="IRO97" s="287"/>
      <c r="IRP97" s="287"/>
      <c r="IRQ97" s="285"/>
      <c r="IRR97" s="287"/>
      <c r="IRS97" s="287"/>
      <c r="IRT97" s="285"/>
      <c r="IRU97" s="287"/>
      <c r="IRV97" s="287"/>
      <c r="IRW97" s="285"/>
      <c r="IRX97" s="287"/>
      <c r="IRY97" s="287"/>
      <c r="IRZ97" s="285"/>
      <c r="ISA97" s="287"/>
      <c r="ISB97" s="287"/>
      <c r="ISC97" s="285"/>
      <c r="ISD97" s="287"/>
      <c r="ISE97" s="287"/>
      <c r="ISF97" s="285"/>
      <c r="ISG97" s="287"/>
      <c r="ISH97" s="287"/>
      <c r="ISI97" s="285"/>
      <c r="ISJ97" s="287"/>
      <c r="ISK97" s="287"/>
      <c r="ISL97" s="285"/>
      <c r="ISM97" s="287"/>
      <c r="ISN97" s="287"/>
      <c r="ISO97" s="285"/>
      <c r="ISP97" s="287"/>
      <c r="ISQ97" s="287"/>
      <c r="ISR97" s="285"/>
      <c r="ISS97" s="287"/>
      <c r="IST97" s="287"/>
      <c r="ISU97" s="285"/>
      <c r="ISV97" s="287"/>
      <c r="ISW97" s="287"/>
      <c r="ISX97" s="285"/>
      <c r="ISY97" s="287"/>
      <c r="ISZ97" s="287"/>
      <c r="ITA97" s="285"/>
      <c r="ITB97" s="287"/>
      <c r="ITC97" s="287"/>
      <c r="ITD97" s="285"/>
      <c r="ITE97" s="287"/>
      <c r="ITF97" s="287"/>
      <c r="ITG97" s="285"/>
      <c r="ITH97" s="287"/>
      <c r="ITI97" s="287"/>
      <c r="ITJ97" s="285"/>
      <c r="ITK97" s="287"/>
      <c r="ITL97" s="287"/>
      <c r="ITM97" s="285"/>
      <c r="ITN97" s="287"/>
      <c r="ITO97" s="287"/>
      <c r="ITP97" s="285"/>
      <c r="ITQ97" s="287"/>
      <c r="ITR97" s="287"/>
      <c r="ITS97" s="285"/>
      <c r="ITT97" s="286"/>
      <c r="ITU97" s="286"/>
      <c r="ITV97" s="286"/>
      <c r="ITW97" s="287"/>
      <c r="ITX97" s="287"/>
      <c r="ITY97" s="285"/>
      <c r="ITZ97" s="286"/>
      <c r="IUA97" s="286"/>
      <c r="IUB97" s="286"/>
      <c r="IUC97" s="287"/>
      <c r="IUD97" s="287"/>
      <c r="IUE97" s="285"/>
      <c r="IUF97" s="287"/>
      <c r="IUG97" s="287"/>
      <c r="IUH97" s="285"/>
      <c r="IUI97" s="286"/>
      <c r="IUJ97" s="286"/>
      <c r="IUK97" s="286"/>
      <c r="IUL97" s="286"/>
      <c r="IUM97" s="286"/>
      <c r="IUN97" s="286"/>
      <c r="IUO97" s="163"/>
      <c r="IUP97" s="154"/>
      <c r="IUQ97" s="287"/>
      <c r="IUR97" s="287"/>
      <c r="IUS97" s="285"/>
      <c r="IUT97" s="287"/>
      <c r="IUU97" s="287"/>
      <c r="IUV97" s="285"/>
      <c r="IUW97" s="287"/>
      <c r="IUX97" s="287"/>
      <c r="IUY97" s="285"/>
      <c r="IUZ97" s="287"/>
      <c r="IVA97" s="287"/>
      <c r="IVB97" s="285"/>
      <c r="IVC97" s="287"/>
      <c r="IVD97" s="287"/>
      <c r="IVE97" s="285"/>
      <c r="IVF97" s="287"/>
      <c r="IVG97" s="287"/>
      <c r="IVH97" s="285"/>
      <c r="IVI97" s="287"/>
      <c r="IVJ97" s="287"/>
      <c r="IVK97" s="285"/>
      <c r="IVL97" s="287"/>
      <c r="IVM97" s="287"/>
      <c r="IVN97" s="285"/>
      <c r="IVO97" s="287"/>
      <c r="IVP97" s="287"/>
      <c r="IVQ97" s="285"/>
      <c r="IVR97" s="287"/>
      <c r="IVS97" s="287"/>
      <c r="IVT97" s="285"/>
      <c r="IVU97" s="287"/>
      <c r="IVV97" s="287"/>
      <c r="IVW97" s="285"/>
      <c r="IVX97" s="287"/>
      <c r="IVY97" s="287"/>
      <c r="IVZ97" s="285"/>
      <c r="IWA97" s="287"/>
      <c r="IWB97" s="287"/>
      <c r="IWC97" s="285"/>
      <c r="IWD97" s="287"/>
      <c r="IWE97" s="287"/>
      <c r="IWF97" s="285"/>
      <c r="IWG97" s="287"/>
      <c r="IWH97" s="287"/>
      <c r="IWI97" s="285"/>
      <c r="IWJ97" s="287"/>
      <c r="IWK97" s="287"/>
      <c r="IWL97" s="285"/>
      <c r="IWM97" s="287"/>
      <c r="IWN97" s="287"/>
      <c r="IWO97" s="285"/>
      <c r="IWP97" s="287"/>
      <c r="IWQ97" s="287"/>
      <c r="IWR97" s="285"/>
      <c r="IWS97" s="287"/>
      <c r="IWT97" s="287"/>
      <c r="IWU97" s="285"/>
      <c r="IWV97" s="287"/>
      <c r="IWW97" s="287"/>
      <c r="IWX97" s="285"/>
      <c r="IWY97" s="287"/>
      <c r="IWZ97" s="287"/>
      <c r="IXA97" s="285"/>
      <c r="IXB97" s="286"/>
      <c r="IXC97" s="286"/>
      <c r="IXD97" s="286"/>
      <c r="IXE97" s="287"/>
      <c r="IXF97" s="287"/>
      <c r="IXG97" s="285"/>
      <c r="IXH97" s="286"/>
      <c r="IXI97" s="286"/>
      <c r="IXJ97" s="286"/>
      <c r="IXK97" s="287"/>
      <c r="IXL97" s="287"/>
      <c r="IXM97" s="285"/>
      <c r="IXN97" s="287"/>
      <c r="IXO97" s="287"/>
      <c r="IXP97" s="285"/>
      <c r="IXQ97" s="286"/>
      <c r="IXR97" s="286"/>
      <c r="IXS97" s="286"/>
      <c r="IXT97" s="286"/>
      <c r="IXU97" s="286"/>
      <c r="IXV97" s="286"/>
      <c r="IXW97" s="163"/>
      <c r="IXX97" s="154"/>
      <c r="IXY97" s="287"/>
      <c r="IXZ97" s="287"/>
      <c r="IYA97" s="285"/>
      <c r="IYB97" s="287"/>
      <c r="IYC97" s="287"/>
      <c r="IYD97" s="285"/>
      <c r="IYE97" s="287"/>
      <c r="IYF97" s="287"/>
      <c r="IYG97" s="285"/>
      <c r="IYH97" s="287"/>
      <c r="IYI97" s="287"/>
      <c r="IYJ97" s="285"/>
      <c r="IYK97" s="287"/>
      <c r="IYL97" s="287"/>
      <c r="IYM97" s="285"/>
      <c r="IYN97" s="287"/>
      <c r="IYO97" s="287"/>
      <c r="IYP97" s="285"/>
      <c r="IYQ97" s="287"/>
      <c r="IYR97" s="287"/>
      <c r="IYS97" s="285"/>
      <c r="IYT97" s="287"/>
      <c r="IYU97" s="287"/>
      <c r="IYV97" s="285"/>
      <c r="IYW97" s="287"/>
      <c r="IYX97" s="287"/>
      <c r="IYY97" s="285"/>
      <c r="IYZ97" s="287"/>
      <c r="IZA97" s="287"/>
      <c r="IZB97" s="285"/>
      <c r="IZC97" s="287"/>
      <c r="IZD97" s="287"/>
      <c r="IZE97" s="285"/>
      <c r="IZF97" s="287"/>
      <c r="IZG97" s="287"/>
      <c r="IZH97" s="285"/>
      <c r="IZI97" s="287"/>
      <c r="IZJ97" s="287"/>
      <c r="IZK97" s="285"/>
      <c r="IZL97" s="287"/>
      <c r="IZM97" s="287"/>
      <c r="IZN97" s="285"/>
      <c r="IZO97" s="287"/>
      <c r="IZP97" s="287"/>
      <c r="IZQ97" s="285"/>
      <c r="IZR97" s="287"/>
      <c r="IZS97" s="287"/>
      <c r="IZT97" s="285"/>
      <c r="IZU97" s="287"/>
      <c r="IZV97" s="287"/>
      <c r="IZW97" s="285"/>
      <c r="IZX97" s="287"/>
      <c r="IZY97" s="287"/>
      <c r="IZZ97" s="285"/>
      <c r="JAA97" s="287"/>
      <c r="JAB97" s="287"/>
      <c r="JAC97" s="285"/>
      <c r="JAD97" s="287"/>
      <c r="JAE97" s="287"/>
      <c r="JAF97" s="285"/>
      <c r="JAG97" s="287"/>
      <c r="JAH97" s="287"/>
      <c r="JAI97" s="285"/>
      <c r="JAJ97" s="286"/>
      <c r="JAK97" s="286"/>
      <c r="JAL97" s="286"/>
      <c r="JAM97" s="287"/>
      <c r="JAN97" s="287"/>
      <c r="JAO97" s="285"/>
      <c r="JAP97" s="286"/>
      <c r="JAQ97" s="286"/>
      <c r="JAR97" s="286"/>
      <c r="JAS97" s="287"/>
      <c r="JAT97" s="287"/>
      <c r="JAU97" s="285"/>
      <c r="JAV97" s="287"/>
      <c r="JAW97" s="287"/>
      <c r="JAX97" s="285"/>
      <c r="JAY97" s="286"/>
      <c r="JAZ97" s="286"/>
      <c r="JBA97" s="286"/>
      <c r="JBB97" s="286"/>
      <c r="JBC97" s="286"/>
      <c r="JBD97" s="286"/>
      <c r="JBE97" s="163"/>
      <c r="JBF97" s="154"/>
      <c r="JBG97" s="287"/>
      <c r="JBH97" s="287"/>
      <c r="JBI97" s="285"/>
      <c r="JBJ97" s="287"/>
      <c r="JBK97" s="287"/>
      <c r="JBL97" s="285"/>
      <c r="JBM97" s="287"/>
      <c r="JBN97" s="287"/>
      <c r="JBO97" s="285"/>
      <c r="JBP97" s="287"/>
      <c r="JBQ97" s="287"/>
      <c r="JBR97" s="285"/>
      <c r="JBS97" s="287"/>
      <c r="JBT97" s="287"/>
      <c r="JBU97" s="285"/>
      <c r="JBV97" s="287"/>
      <c r="JBW97" s="287"/>
      <c r="JBX97" s="285"/>
      <c r="JBY97" s="287"/>
      <c r="JBZ97" s="287"/>
      <c r="JCA97" s="285"/>
      <c r="JCB97" s="287"/>
      <c r="JCC97" s="287"/>
      <c r="JCD97" s="285"/>
      <c r="JCE97" s="287"/>
      <c r="JCF97" s="287"/>
      <c r="JCG97" s="285"/>
      <c r="JCH97" s="287"/>
      <c r="JCI97" s="287"/>
      <c r="JCJ97" s="285"/>
      <c r="JCK97" s="287"/>
      <c r="JCL97" s="287"/>
      <c r="JCM97" s="285"/>
      <c r="JCN97" s="287"/>
      <c r="JCO97" s="287"/>
      <c r="JCP97" s="285"/>
      <c r="JCQ97" s="287"/>
      <c r="JCR97" s="287"/>
      <c r="JCS97" s="285"/>
      <c r="JCT97" s="287"/>
      <c r="JCU97" s="287"/>
      <c r="JCV97" s="285"/>
      <c r="JCW97" s="287"/>
      <c r="JCX97" s="287"/>
      <c r="JCY97" s="285"/>
      <c r="JCZ97" s="287"/>
      <c r="JDA97" s="287"/>
      <c r="JDB97" s="285"/>
      <c r="JDC97" s="287"/>
      <c r="JDD97" s="287"/>
      <c r="JDE97" s="285"/>
      <c r="JDF97" s="287"/>
      <c r="JDG97" s="287"/>
      <c r="JDH97" s="285"/>
      <c r="JDI97" s="287"/>
      <c r="JDJ97" s="287"/>
      <c r="JDK97" s="285"/>
      <c r="JDL97" s="287"/>
      <c r="JDM97" s="287"/>
      <c r="JDN97" s="285"/>
      <c r="JDO97" s="287"/>
      <c r="JDP97" s="287"/>
      <c r="JDQ97" s="285"/>
      <c r="JDR97" s="286"/>
      <c r="JDS97" s="286"/>
      <c r="JDT97" s="286"/>
      <c r="JDU97" s="287"/>
      <c r="JDV97" s="287"/>
      <c r="JDW97" s="285"/>
      <c r="JDX97" s="286"/>
      <c r="JDY97" s="286"/>
      <c r="JDZ97" s="286"/>
      <c r="JEA97" s="287"/>
      <c r="JEB97" s="287"/>
      <c r="JEC97" s="285"/>
      <c r="JED97" s="287"/>
      <c r="JEE97" s="287"/>
      <c r="JEF97" s="285"/>
      <c r="JEG97" s="286"/>
      <c r="JEH97" s="286"/>
      <c r="JEI97" s="286"/>
      <c r="JEJ97" s="286"/>
      <c r="JEK97" s="286"/>
      <c r="JEL97" s="286"/>
      <c r="JEM97" s="163"/>
      <c r="JEN97" s="154"/>
      <c r="JEO97" s="287"/>
      <c r="JEP97" s="287"/>
      <c r="JEQ97" s="285"/>
      <c r="JER97" s="287"/>
      <c r="JES97" s="287"/>
      <c r="JET97" s="285"/>
      <c r="JEU97" s="287"/>
      <c r="JEV97" s="287"/>
      <c r="JEW97" s="285"/>
      <c r="JEX97" s="287"/>
      <c r="JEY97" s="287"/>
      <c r="JEZ97" s="285"/>
      <c r="JFA97" s="287"/>
      <c r="JFB97" s="287"/>
      <c r="JFC97" s="285"/>
      <c r="JFD97" s="287"/>
      <c r="JFE97" s="287"/>
      <c r="JFF97" s="285"/>
      <c r="JFG97" s="287"/>
      <c r="JFH97" s="287"/>
      <c r="JFI97" s="285"/>
      <c r="JFJ97" s="287"/>
      <c r="JFK97" s="287"/>
      <c r="JFL97" s="285"/>
      <c r="JFM97" s="287"/>
      <c r="JFN97" s="287"/>
      <c r="JFO97" s="285"/>
      <c r="JFP97" s="287"/>
      <c r="JFQ97" s="287"/>
      <c r="JFR97" s="285"/>
      <c r="JFS97" s="287"/>
      <c r="JFT97" s="287"/>
      <c r="JFU97" s="285"/>
      <c r="JFV97" s="287"/>
      <c r="JFW97" s="287"/>
      <c r="JFX97" s="285"/>
      <c r="JFY97" s="287"/>
      <c r="JFZ97" s="287"/>
      <c r="JGA97" s="285"/>
      <c r="JGB97" s="287"/>
      <c r="JGC97" s="287"/>
      <c r="JGD97" s="285"/>
      <c r="JGE97" s="287"/>
      <c r="JGF97" s="287"/>
      <c r="JGG97" s="285"/>
      <c r="JGH97" s="287"/>
      <c r="JGI97" s="287"/>
      <c r="JGJ97" s="285"/>
      <c r="JGK97" s="287"/>
      <c r="JGL97" s="287"/>
      <c r="JGM97" s="285"/>
      <c r="JGN97" s="287"/>
      <c r="JGO97" s="287"/>
      <c r="JGP97" s="285"/>
      <c r="JGQ97" s="287"/>
      <c r="JGR97" s="287"/>
      <c r="JGS97" s="285"/>
      <c r="JGT97" s="287"/>
      <c r="JGU97" s="287"/>
      <c r="JGV97" s="285"/>
      <c r="JGW97" s="287"/>
      <c r="JGX97" s="287"/>
      <c r="JGY97" s="285"/>
      <c r="JGZ97" s="286"/>
      <c r="JHA97" s="286"/>
      <c r="JHB97" s="286"/>
      <c r="JHC97" s="287"/>
      <c r="JHD97" s="287"/>
      <c r="JHE97" s="285"/>
      <c r="JHF97" s="286"/>
      <c r="JHG97" s="286"/>
      <c r="JHH97" s="286"/>
      <c r="JHI97" s="287"/>
      <c r="JHJ97" s="287"/>
      <c r="JHK97" s="285"/>
      <c r="JHL97" s="287"/>
      <c r="JHM97" s="287"/>
      <c r="JHN97" s="285"/>
      <c r="JHO97" s="286"/>
      <c r="JHP97" s="286"/>
      <c r="JHQ97" s="286"/>
      <c r="JHR97" s="286"/>
      <c r="JHS97" s="286"/>
      <c r="JHT97" s="286"/>
      <c r="JHU97" s="163"/>
      <c r="JHV97" s="154"/>
      <c r="JHW97" s="287"/>
      <c r="JHX97" s="287"/>
      <c r="JHY97" s="285"/>
      <c r="JHZ97" s="287"/>
      <c r="JIA97" s="287"/>
      <c r="JIB97" s="285"/>
      <c r="JIC97" s="287"/>
      <c r="JID97" s="287"/>
      <c r="JIE97" s="285"/>
      <c r="JIF97" s="287"/>
      <c r="JIG97" s="287"/>
      <c r="JIH97" s="285"/>
      <c r="JII97" s="287"/>
      <c r="JIJ97" s="287"/>
      <c r="JIK97" s="285"/>
      <c r="JIL97" s="287"/>
      <c r="JIM97" s="287"/>
      <c r="JIN97" s="285"/>
      <c r="JIO97" s="287"/>
      <c r="JIP97" s="287"/>
      <c r="JIQ97" s="285"/>
      <c r="JIR97" s="287"/>
      <c r="JIS97" s="287"/>
      <c r="JIT97" s="285"/>
      <c r="JIU97" s="287"/>
      <c r="JIV97" s="287"/>
      <c r="JIW97" s="285"/>
      <c r="JIX97" s="287"/>
      <c r="JIY97" s="287"/>
      <c r="JIZ97" s="285"/>
      <c r="JJA97" s="287"/>
      <c r="JJB97" s="287"/>
      <c r="JJC97" s="285"/>
      <c r="JJD97" s="287"/>
      <c r="JJE97" s="287"/>
      <c r="JJF97" s="285"/>
      <c r="JJG97" s="287"/>
      <c r="JJH97" s="287"/>
      <c r="JJI97" s="285"/>
      <c r="JJJ97" s="287"/>
      <c r="JJK97" s="287"/>
      <c r="JJL97" s="285"/>
      <c r="JJM97" s="287"/>
      <c r="JJN97" s="287"/>
      <c r="JJO97" s="285"/>
      <c r="JJP97" s="287"/>
      <c r="JJQ97" s="287"/>
      <c r="JJR97" s="285"/>
      <c r="JJS97" s="287"/>
      <c r="JJT97" s="287"/>
      <c r="JJU97" s="285"/>
      <c r="JJV97" s="287"/>
      <c r="JJW97" s="287"/>
      <c r="JJX97" s="285"/>
      <c r="JJY97" s="287"/>
      <c r="JJZ97" s="287"/>
      <c r="JKA97" s="285"/>
      <c r="JKB97" s="287"/>
      <c r="JKC97" s="287"/>
      <c r="JKD97" s="285"/>
      <c r="JKE97" s="287"/>
      <c r="JKF97" s="287"/>
      <c r="JKG97" s="285"/>
      <c r="JKH97" s="286"/>
      <c r="JKI97" s="286"/>
      <c r="JKJ97" s="286"/>
      <c r="JKK97" s="287"/>
      <c r="JKL97" s="287"/>
      <c r="JKM97" s="285"/>
      <c r="JKN97" s="286"/>
      <c r="JKO97" s="286"/>
      <c r="JKP97" s="286"/>
      <c r="JKQ97" s="287"/>
      <c r="JKR97" s="287"/>
      <c r="JKS97" s="285"/>
      <c r="JKT97" s="287"/>
      <c r="JKU97" s="287"/>
      <c r="JKV97" s="285"/>
      <c r="JKW97" s="286"/>
      <c r="JKX97" s="286"/>
      <c r="JKY97" s="286"/>
      <c r="JKZ97" s="286"/>
      <c r="JLA97" s="286"/>
      <c r="JLB97" s="286"/>
      <c r="JLC97" s="163"/>
      <c r="JLD97" s="154"/>
      <c r="JLE97" s="287"/>
      <c r="JLF97" s="287"/>
      <c r="JLG97" s="285"/>
      <c r="JLH97" s="287"/>
      <c r="JLI97" s="287"/>
      <c r="JLJ97" s="285"/>
      <c r="JLK97" s="287"/>
      <c r="JLL97" s="287"/>
      <c r="JLM97" s="285"/>
      <c r="JLN97" s="287"/>
      <c r="JLO97" s="287"/>
      <c r="JLP97" s="285"/>
      <c r="JLQ97" s="287"/>
      <c r="JLR97" s="287"/>
      <c r="JLS97" s="285"/>
      <c r="JLT97" s="287"/>
      <c r="JLU97" s="287"/>
      <c r="JLV97" s="285"/>
      <c r="JLW97" s="287"/>
      <c r="JLX97" s="287"/>
      <c r="JLY97" s="285"/>
      <c r="JLZ97" s="287"/>
      <c r="JMA97" s="287"/>
      <c r="JMB97" s="285"/>
      <c r="JMC97" s="287"/>
      <c r="JMD97" s="287"/>
      <c r="JME97" s="285"/>
      <c r="JMF97" s="287"/>
      <c r="JMG97" s="287"/>
      <c r="JMH97" s="285"/>
      <c r="JMI97" s="287"/>
      <c r="JMJ97" s="287"/>
      <c r="JMK97" s="285"/>
      <c r="JML97" s="287"/>
      <c r="JMM97" s="287"/>
      <c r="JMN97" s="285"/>
      <c r="JMO97" s="287"/>
      <c r="JMP97" s="287"/>
      <c r="JMQ97" s="285"/>
      <c r="JMR97" s="287"/>
      <c r="JMS97" s="287"/>
      <c r="JMT97" s="285"/>
      <c r="JMU97" s="287"/>
      <c r="JMV97" s="287"/>
      <c r="JMW97" s="285"/>
      <c r="JMX97" s="287"/>
      <c r="JMY97" s="287"/>
      <c r="JMZ97" s="285"/>
      <c r="JNA97" s="287"/>
      <c r="JNB97" s="287"/>
      <c r="JNC97" s="285"/>
      <c r="JND97" s="287"/>
      <c r="JNE97" s="287"/>
      <c r="JNF97" s="285"/>
      <c r="JNG97" s="287"/>
      <c r="JNH97" s="287"/>
      <c r="JNI97" s="285"/>
      <c r="JNJ97" s="287"/>
      <c r="JNK97" s="287"/>
      <c r="JNL97" s="285"/>
      <c r="JNM97" s="287"/>
      <c r="JNN97" s="287"/>
      <c r="JNO97" s="285"/>
      <c r="JNP97" s="286"/>
      <c r="JNQ97" s="286"/>
      <c r="JNR97" s="286"/>
      <c r="JNS97" s="287"/>
      <c r="JNT97" s="287"/>
      <c r="JNU97" s="285"/>
      <c r="JNV97" s="286"/>
      <c r="JNW97" s="286"/>
      <c r="JNX97" s="286"/>
      <c r="JNY97" s="287"/>
      <c r="JNZ97" s="287"/>
      <c r="JOA97" s="285"/>
      <c r="JOB97" s="287"/>
      <c r="JOC97" s="287"/>
      <c r="JOD97" s="285"/>
      <c r="JOE97" s="286"/>
      <c r="JOF97" s="286"/>
      <c r="JOG97" s="286"/>
      <c r="JOH97" s="286"/>
      <c r="JOI97" s="286"/>
      <c r="JOJ97" s="286"/>
      <c r="JOK97" s="163"/>
      <c r="JOL97" s="154"/>
      <c r="JOM97" s="287"/>
      <c r="JON97" s="287"/>
      <c r="JOO97" s="285"/>
      <c r="JOP97" s="287"/>
      <c r="JOQ97" s="287"/>
      <c r="JOR97" s="285"/>
      <c r="JOS97" s="287"/>
      <c r="JOT97" s="287"/>
      <c r="JOU97" s="285"/>
      <c r="JOV97" s="287"/>
      <c r="JOW97" s="287"/>
      <c r="JOX97" s="285"/>
      <c r="JOY97" s="287"/>
      <c r="JOZ97" s="287"/>
      <c r="JPA97" s="285"/>
      <c r="JPB97" s="287"/>
      <c r="JPC97" s="287"/>
      <c r="JPD97" s="285"/>
      <c r="JPE97" s="287"/>
      <c r="JPF97" s="287"/>
      <c r="JPG97" s="285"/>
      <c r="JPH97" s="287"/>
      <c r="JPI97" s="287"/>
      <c r="JPJ97" s="285"/>
      <c r="JPK97" s="287"/>
      <c r="JPL97" s="287"/>
      <c r="JPM97" s="285"/>
      <c r="JPN97" s="287"/>
      <c r="JPO97" s="287"/>
      <c r="JPP97" s="285"/>
      <c r="JPQ97" s="287"/>
      <c r="JPR97" s="287"/>
      <c r="JPS97" s="285"/>
      <c r="JPT97" s="287"/>
      <c r="JPU97" s="287"/>
      <c r="JPV97" s="285"/>
      <c r="JPW97" s="287"/>
      <c r="JPX97" s="287"/>
      <c r="JPY97" s="285"/>
      <c r="JPZ97" s="287"/>
      <c r="JQA97" s="287"/>
      <c r="JQB97" s="285"/>
      <c r="JQC97" s="287"/>
      <c r="JQD97" s="287"/>
      <c r="JQE97" s="285"/>
      <c r="JQF97" s="287"/>
      <c r="JQG97" s="287"/>
      <c r="JQH97" s="285"/>
      <c r="JQI97" s="287"/>
      <c r="JQJ97" s="287"/>
      <c r="JQK97" s="285"/>
      <c r="JQL97" s="287"/>
      <c r="JQM97" s="287"/>
      <c r="JQN97" s="285"/>
      <c r="JQO97" s="287"/>
      <c r="JQP97" s="287"/>
      <c r="JQQ97" s="285"/>
      <c r="JQR97" s="287"/>
      <c r="JQS97" s="287"/>
      <c r="JQT97" s="285"/>
      <c r="JQU97" s="287"/>
      <c r="JQV97" s="287"/>
      <c r="JQW97" s="285"/>
      <c r="JQX97" s="286"/>
      <c r="JQY97" s="286"/>
      <c r="JQZ97" s="286"/>
      <c r="JRA97" s="287"/>
      <c r="JRB97" s="287"/>
      <c r="JRC97" s="285"/>
      <c r="JRD97" s="286"/>
      <c r="JRE97" s="286"/>
      <c r="JRF97" s="286"/>
      <c r="JRG97" s="287"/>
      <c r="JRH97" s="287"/>
      <c r="JRI97" s="285"/>
      <c r="JRJ97" s="287"/>
      <c r="JRK97" s="287"/>
      <c r="JRL97" s="285"/>
      <c r="JRM97" s="286"/>
      <c r="JRN97" s="286"/>
      <c r="JRO97" s="286"/>
      <c r="JRP97" s="286"/>
      <c r="JRQ97" s="286"/>
      <c r="JRR97" s="286"/>
      <c r="JRS97" s="163"/>
      <c r="JRT97" s="154"/>
      <c r="JRU97" s="287"/>
      <c r="JRV97" s="287"/>
      <c r="JRW97" s="285"/>
      <c r="JRX97" s="287"/>
      <c r="JRY97" s="287"/>
      <c r="JRZ97" s="285"/>
      <c r="JSA97" s="287"/>
      <c r="JSB97" s="287"/>
      <c r="JSC97" s="285"/>
      <c r="JSD97" s="287"/>
      <c r="JSE97" s="287"/>
      <c r="JSF97" s="285"/>
      <c r="JSG97" s="287"/>
      <c r="JSH97" s="287"/>
      <c r="JSI97" s="285"/>
      <c r="JSJ97" s="287"/>
      <c r="JSK97" s="287"/>
      <c r="JSL97" s="285"/>
      <c r="JSM97" s="287"/>
      <c r="JSN97" s="287"/>
      <c r="JSO97" s="285"/>
      <c r="JSP97" s="287"/>
      <c r="JSQ97" s="287"/>
      <c r="JSR97" s="285"/>
      <c r="JSS97" s="287"/>
      <c r="JST97" s="287"/>
      <c r="JSU97" s="285"/>
      <c r="JSV97" s="287"/>
      <c r="JSW97" s="287"/>
      <c r="JSX97" s="285"/>
      <c r="JSY97" s="287"/>
      <c r="JSZ97" s="287"/>
      <c r="JTA97" s="285"/>
      <c r="JTB97" s="287"/>
      <c r="JTC97" s="287"/>
      <c r="JTD97" s="285"/>
      <c r="JTE97" s="287"/>
      <c r="JTF97" s="287"/>
      <c r="JTG97" s="285"/>
      <c r="JTH97" s="287"/>
      <c r="JTI97" s="287"/>
      <c r="JTJ97" s="285"/>
      <c r="JTK97" s="287"/>
      <c r="JTL97" s="287"/>
      <c r="JTM97" s="285"/>
      <c r="JTN97" s="287"/>
      <c r="JTO97" s="287"/>
      <c r="JTP97" s="285"/>
      <c r="JTQ97" s="287"/>
      <c r="JTR97" s="287"/>
      <c r="JTS97" s="285"/>
      <c r="JTT97" s="287"/>
      <c r="JTU97" s="287"/>
      <c r="JTV97" s="285"/>
      <c r="JTW97" s="287"/>
      <c r="JTX97" s="287"/>
      <c r="JTY97" s="285"/>
      <c r="JTZ97" s="287"/>
      <c r="JUA97" s="287"/>
      <c r="JUB97" s="285"/>
      <c r="JUC97" s="287"/>
      <c r="JUD97" s="287"/>
      <c r="JUE97" s="285"/>
      <c r="JUF97" s="286"/>
      <c r="JUG97" s="286"/>
      <c r="JUH97" s="286"/>
      <c r="JUI97" s="287"/>
      <c r="JUJ97" s="287"/>
      <c r="JUK97" s="285"/>
      <c r="JUL97" s="286"/>
      <c r="JUM97" s="286"/>
      <c r="JUN97" s="286"/>
      <c r="JUO97" s="287"/>
      <c r="JUP97" s="287"/>
      <c r="JUQ97" s="285"/>
      <c r="JUR97" s="287"/>
      <c r="JUS97" s="287"/>
      <c r="JUT97" s="285"/>
      <c r="JUU97" s="286"/>
      <c r="JUV97" s="286"/>
      <c r="JUW97" s="286"/>
      <c r="JUX97" s="286"/>
      <c r="JUY97" s="286"/>
      <c r="JUZ97" s="286"/>
      <c r="JVA97" s="163"/>
      <c r="JVB97" s="154"/>
      <c r="JVC97" s="287"/>
      <c r="JVD97" s="287"/>
      <c r="JVE97" s="285"/>
      <c r="JVF97" s="287"/>
      <c r="JVG97" s="287"/>
      <c r="JVH97" s="285"/>
      <c r="JVI97" s="287"/>
      <c r="JVJ97" s="287"/>
      <c r="JVK97" s="285"/>
      <c r="JVL97" s="287"/>
      <c r="JVM97" s="287"/>
      <c r="JVN97" s="285"/>
      <c r="JVO97" s="287"/>
      <c r="JVP97" s="287"/>
      <c r="JVQ97" s="285"/>
      <c r="JVR97" s="287"/>
      <c r="JVS97" s="287"/>
      <c r="JVT97" s="285"/>
      <c r="JVU97" s="287"/>
      <c r="JVV97" s="287"/>
      <c r="JVW97" s="285"/>
      <c r="JVX97" s="287"/>
      <c r="JVY97" s="287"/>
      <c r="JVZ97" s="285"/>
      <c r="JWA97" s="287"/>
      <c r="JWB97" s="287"/>
      <c r="JWC97" s="285"/>
      <c r="JWD97" s="287"/>
      <c r="JWE97" s="287"/>
      <c r="JWF97" s="285"/>
      <c r="JWG97" s="287"/>
      <c r="JWH97" s="287"/>
      <c r="JWI97" s="285"/>
      <c r="JWJ97" s="287"/>
      <c r="JWK97" s="287"/>
      <c r="JWL97" s="285"/>
      <c r="JWM97" s="287"/>
      <c r="JWN97" s="287"/>
      <c r="JWO97" s="285"/>
      <c r="JWP97" s="287"/>
      <c r="JWQ97" s="287"/>
      <c r="JWR97" s="285"/>
      <c r="JWS97" s="287"/>
      <c r="JWT97" s="287"/>
      <c r="JWU97" s="285"/>
      <c r="JWV97" s="287"/>
      <c r="JWW97" s="287"/>
      <c r="JWX97" s="285"/>
      <c r="JWY97" s="287"/>
      <c r="JWZ97" s="287"/>
      <c r="JXA97" s="285"/>
      <c r="JXB97" s="287"/>
      <c r="JXC97" s="287"/>
      <c r="JXD97" s="285"/>
      <c r="JXE97" s="287"/>
      <c r="JXF97" s="287"/>
      <c r="JXG97" s="285"/>
      <c r="JXH97" s="287"/>
      <c r="JXI97" s="287"/>
      <c r="JXJ97" s="285"/>
      <c r="JXK97" s="287"/>
      <c r="JXL97" s="287"/>
      <c r="JXM97" s="285"/>
      <c r="JXN97" s="286"/>
      <c r="JXO97" s="286"/>
      <c r="JXP97" s="286"/>
      <c r="JXQ97" s="287"/>
      <c r="JXR97" s="287"/>
      <c r="JXS97" s="285"/>
      <c r="JXT97" s="286"/>
      <c r="JXU97" s="286"/>
      <c r="JXV97" s="286"/>
      <c r="JXW97" s="287"/>
      <c r="JXX97" s="287"/>
      <c r="JXY97" s="285"/>
      <c r="JXZ97" s="287"/>
      <c r="JYA97" s="287"/>
      <c r="JYB97" s="285"/>
      <c r="JYC97" s="286"/>
      <c r="JYD97" s="286"/>
      <c r="JYE97" s="286"/>
      <c r="JYF97" s="286"/>
      <c r="JYG97" s="286"/>
      <c r="JYH97" s="286"/>
      <c r="JYI97" s="163"/>
      <c r="JYJ97" s="154"/>
      <c r="JYK97" s="287"/>
      <c r="JYL97" s="287"/>
      <c r="JYM97" s="285"/>
      <c r="JYN97" s="287"/>
      <c r="JYO97" s="287"/>
      <c r="JYP97" s="285"/>
      <c r="JYQ97" s="287"/>
      <c r="JYR97" s="287"/>
      <c r="JYS97" s="285"/>
      <c r="JYT97" s="287"/>
      <c r="JYU97" s="287"/>
      <c r="JYV97" s="285"/>
      <c r="JYW97" s="287"/>
      <c r="JYX97" s="287"/>
      <c r="JYY97" s="285"/>
      <c r="JYZ97" s="287"/>
      <c r="JZA97" s="287"/>
      <c r="JZB97" s="285"/>
      <c r="JZC97" s="287"/>
      <c r="JZD97" s="287"/>
      <c r="JZE97" s="285"/>
      <c r="JZF97" s="287"/>
      <c r="JZG97" s="287"/>
      <c r="JZH97" s="285"/>
      <c r="JZI97" s="287"/>
      <c r="JZJ97" s="287"/>
      <c r="JZK97" s="285"/>
      <c r="JZL97" s="287"/>
      <c r="JZM97" s="287"/>
      <c r="JZN97" s="285"/>
      <c r="JZO97" s="287"/>
      <c r="JZP97" s="287"/>
      <c r="JZQ97" s="285"/>
      <c r="JZR97" s="287"/>
      <c r="JZS97" s="287"/>
      <c r="JZT97" s="285"/>
      <c r="JZU97" s="287"/>
      <c r="JZV97" s="287"/>
      <c r="JZW97" s="285"/>
      <c r="JZX97" s="287"/>
      <c r="JZY97" s="287"/>
      <c r="JZZ97" s="285"/>
      <c r="KAA97" s="287"/>
      <c r="KAB97" s="287"/>
      <c r="KAC97" s="285"/>
      <c r="KAD97" s="287"/>
      <c r="KAE97" s="287"/>
      <c r="KAF97" s="285"/>
      <c r="KAG97" s="287"/>
      <c r="KAH97" s="287"/>
      <c r="KAI97" s="285"/>
      <c r="KAJ97" s="287"/>
      <c r="KAK97" s="287"/>
      <c r="KAL97" s="285"/>
      <c r="KAM97" s="287"/>
      <c r="KAN97" s="287"/>
      <c r="KAO97" s="285"/>
      <c r="KAP97" s="287"/>
      <c r="KAQ97" s="287"/>
      <c r="KAR97" s="285"/>
      <c r="KAS97" s="287"/>
      <c r="KAT97" s="287"/>
      <c r="KAU97" s="285"/>
      <c r="KAV97" s="286"/>
      <c r="KAW97" s="286"/>
      <c r="KAX97" s="286"/>
      <c r="KAY97" s="287"/>
      <c r="KAZ97" s="287"/>
      <c r="KBA97" s="285"/>
      <c r="KBB97" s="286"/>
      <c r="KBC97" s="286"/>
      <c r="KBD97" s="286"/>
      <c r="KBE97" s="287"/>
      <c r="KBF97" s="287"/>
      <c r="KBG97" s="285"/>
      <c r="KBH97" s="287"/>
      <c r="KBI97" s="287"/>
      <c r="KBJ97" s="285"/>
      <c r="KBK97" s="286"/>
      <c r="KBL97" s="286"/>
      <c r="KBM97" s="286"/>
      <c r="KBN97" s="286"/>
      <c r="KBO97" s="286"/>
      <c r="KBP97" s="286"/>
      <c r="KBQ97" s="163"/>
      <c r="KBR97" s="154"/>
      <c r="KBS97" s="287"/>
      <c r="KBT97" s="287"/>
      <c r="KBU97" s="285"/>
      <c r="KBV97" s="287"/>
      <c r="KBW97" s="287"/>
      <c r="KBX97" s="285"/>
      <c r="KBY97" s="287"/>
      <c r="KBZ97" s="287"/>
      <c r="KCA97" s="285"/>
      <c r="KCB97" s="287"/>
      <c r="KCC97" s="287"/>
      <c r="KCD97" s="285"/>
      <c r="KCE97" s="287"/>
      <c r="KCF97" s="287"/>
      <c r="KCG97" s="285"/>
      <c r="KCH97" s="287"/>
      <c r="KCI97" s="287"/>
      <c r="KCJ97" s="285"/>
      <c r="KCK97" s="287"/>
      <c r="KCL97" s="287"/>
      <c r="KCM97" s="285"/>
      <c r="KCN97" s="287"/>
      <c r="KCO97" s="287"/>
      <c r="KCP97" s="285"/>
      <c r="KCQ97" s="287"/>
      <c r="KCR97" s="287"/>
      <c r="KCS97" s="285"/>
      <c r="KCT97" s="287"/>
      <c r="KCU97" s="287"/>
      <c r="KCV97" s="285"/>
      <c r="KCW97" s="287"/>
      <c r="KCX97" s="287"/>
      <c r="KCY97" s="285"/>
      <c r="KCZ97" s="287"/>
      <c r="KDA97" s="287"/>
      <c r="KDB97" s="285"/>
      <c r="KDC97" s="287"/>
      <c r="KDD97" s="287"/>
      <c r="KDE97" s="285"/>
      <c r="KDF97" s="287"/>
      <c r="KDG97" s="287"/>
      <c r="KDH97" s="285"/>
      <c r="KDI97" s="287"/>
      <c r="KDJ97" s="287"/>
      <c r="KDK97" s="285"/>
      <c r="KDL97" s="287"/>
      <c r="KDM97" s="287"/>
      <c r="KDN97" s="285"/>
      <c r="KDO97" s="287"/>
      <c r="KDP97" s="287"/>
      <c r="KDQ97" s="285"/>
      <c r="KDR97" s="287"/>
      <c r="KDS97" s="287"/>
      <c r="KDT97" s="285"/>
      <c r="KDU97" s="287"/>
      <c r="KDV97" s="287"/>
      <c r="KDW97" s="285"/>
      <c r="KDX97" s="287"/>
      <c r="KDY97" s="287"/>
      <c r="KDZ97" s="285"/>
      <c r="KEA97" s="287"/>
      <c r="KEB97" s="287"/>
      <c r="KEC97" s="285"/>
      <c r="KED97" s="286"/>
      <c r="KEE97" s="286"/>
      <c r="KEF97" s="286"/>
      <c r="KEG97" s="287"/>
      <c r="KEH97" s="287"/>
      <c r="KEI97" s="285"/>
      <c r="KEJ97" s="286"/>
      <c r="KEK97" s="286"/>
      <c r="KEL97" s="286"/>
      <c r="KEM97" s="287"/>
      <c r="KEN97" s="287"/>
      <c r="KEO97" s="285"/>
      <c r="KEP97" s="287"/>
      <c r="KEQ97" s="287"/>
      <c r="KER97" s="285"/>
      <c r="KES97" s="286"/>
      <c r="KET97" s="286"/>
      <c r="KEU97" s="286"/>
      <c r="KEV97" s="286"/>
      <c r="KEW97" s="286"/>
      <c r="KEX97" s="286"/>
      <c r="KEY97" s="163"/>
      <c r="KEZ97" s="154"/>
      <c r="KFA97" s="287"/>
      <c r="KFB97" s="287"/>
      <c r="KFC97" s="285"/>
      <c r="KFD97" s="287"/>
      <c r="KFE97" s="287"/>
      <c r="KFF97" s="285"/>
      <c r="KFG97" s="287"/>
      <c r="KFH97" s="287"/>
      <c r="KFI97" s="285"/>
      <c r="KFJ97" s="287"/>
      <c r="KFK97" s="287"/>
      <c r="KFL97" s="285"/>
      <c r="KFM97" s="287"/>
      <c r="KFN97" s="287"/>
      <c r="KFO97" s="285"/>
      <c r="KFP97" s="287"/>
      <c r="KFQ97" s="287"/>
      <c r="KFR97" s="285"/>
      <c r="KFS97" s="287"/>
      <c r="KFT97" s="287"/>
      <c r="KFU97" s="285"/>
      <c r="KFV97" s="287"/>
      <c r="KFW97" s="287"/>
      <c r="KFX97" s="285"/>
      <c r="KFY97" s="287"/>
      <c r="KFZ97" s="287"/>
      <c r="KGA97" s="285"/>
      <c r="KGB97" s="287"/>
      <c r="KGC97" s="287"/>
      <c r="KGD97" s="285"/>
      <c r="KGE97" s="287"/>
      <c r="KGF97" s="287"/>
      <c r="KGG97" s="285"/>
      <c r="KGH97" s="287"/>
      <c r="KGI97" s="287"/>
      <c r="KGJ97" s="285"/>
      <c r="KGK97" s="287"/>
      <c r="KGL97" s="287"/>
      <c r="KGM97" s="285"/>
      <c r="KGN97" s="287"/>
      <c r="KGO97" s="287"/>
      <c r="KGP97" s="285"/>
      <c r="KGQ97" s="287"/>
      <c r="KGR97" s="287"/>
      <c r="KGS97" s="285"/>
      <c r="KGT97" s="287"/>
      <c r="KGU97" s="287"/>
      <c r="KGV97" s="285"/>
      <c r="KGW97" s="287"/>
      <c r="KGX97" s="287"/>
      <c r="KGY97" s="285"/>
      <c r="KGZ97" s="287"/>
      <c r="KHA97" s="287"/>
      <c r="KHB97" s="285"/>
      <c r="KHC97" s="287"/>
      <c r="KHD97" s="287"/>
      <c r="KHE97" s="285"/>
      <c r="KHF97" s="287"/>
      <c r="KHG97" s="287"/>
      <c r="KHH97" s="285"/>
      <c r="KHI97" s="287"/>
      <c r="KHJ97" s="287"/>
      <c r="KHK97" s="285"/>
      <c r="KHL97" s="286"/>
      <c r="KHM97" s="286"/>
      <c r="KHN97" s="286"/>
      <c r="KHO97" s="287"/>
      <c r="KHP97" s="287"/>
      <c r="KHQ97" s="285"/>
      <c r="KHR97" s="286"/>
      <c r="KHS97" s="286"/>
      <c r="KHT97" s="286"/>
      <c r="KHU97" s="287"/>
      <c r="KHV97" s="287"/>
      <c r="KHW97" s="285"/>
      <c r="KHX97" s="287"/>
      <c r="KHY97" s="287"/>
      <c r="KHZ97" s="285"/>
      <c r="KIA97" s="286"/>
      <c r="KIB97" s="286"/>
      <c r="KIC97" s="286"/>
      <c r="KID97" s="286"/>
      <c r="KIE97" s="286"/>
      <c r="KIF97" s="286"/>
      <c r="KIG97" s="163"/>
      <c r="KIH97" s="154"/>
      <c r="KII97" s="287"/>
      <c r="KIJ97" s="287"/>
      <c r="KIK97" s="285"/>
      <c r="KIL97" s="287"/>
      <c r="KIM97" s="287"/>
      <c r="KIN97" s="285"/>
      <c r="KIO97" s="287"/>
      <c r="KIP97" s="287"/>
      <c r="KIQ97" s="285"/>
      <c r="KIR97" s="287"/>
      <c r="KIS97" s="287"/>
      <c r="KIT97" s="285"/>
      <c r="KIU97" s="287"/>
      <c r="KIV97" s="287"/>
      <c r="KIW97" s="285"/>
      <c r="KIX97" s="287"/>
      <c r="KIY97" s="287"/>
      <c r="KIZ97" s="285"/>
      <c r="KJA97" s="287"/>
      <c r="KJB97" s="287"/>
      <c r="KJC97" s="285"/>
      <c r="KJD97" s="287"/>
      <c r="KJE97" s="287"/>
      <c r="KJF97" s="285"/>
      <c r="KJG97" s="287"/>
      <c r="KJH97" s="287"/>
      <c r="KJI97" s="285"/>
      <c r="KJJ97" s="287"/>
      <c r="KJK97" s="287"/>
      <c r="KJL97" s="285"/>
      <c r="KJM97" s="287"/>
      <c r="KJN97" s="287"/>
      <c r="KJO97" s="285"/>
      <c r="KJP97" s="287"/>
      <c r="KJQ97" s="287"/>
      <c r="KJR97" s="285"/>
      <c r="KJS97" s="287"/>
      <c r="KJT97" s="287"/>
      <c r="KJU97" s="285"/>
      <c r="KJV97" s="287"/>
      <c r="KJW97" s="287"/>
      <c r="KJX97" s="285"/>
      <c r="KJY97" s="287"/>
      <c r="KJZ97" s="287"/>
      <c r="KKA97" s="285"/>
      <c r="KKB97" s="287"/>
      <c r="KKC97" s="287"/>
      <c r="KKD97" s="285"/>
      <c r="KKE97" s="287"/>
      <c r="KKF97" s="287"/>
      <c r="KKG97" s="285"/>
      <c r="KKH97" s="287"/>
      <c r="KKI97" s="287"/>
      <c r="KKJ97" s="285"/>
      <c r="KKK97" s="287"/>
      <c r="KKL97" s="287"/>
      <c r="KKM97" s="285"/>
      <c r="KKN97" s="287"/>
      <c r="KKO97" s="287"/>
      <c r="KKP97" s="285"/>
      <c r="KKQ97" s="287"/>
      <c r="KKR97" s="287"/>
      <c r="KKS97" s="285"/>
      <c r="KKT97" s="286"/>
      <c r="KKU97" s="286"/>
      <c r="KKV97" s="286"/>
      <c r="KKW97" s="287"/>
      <c r="KKX97" s="287"/>
      <c r="KKY97" s="285"/>
      <c r="KKZ97" s="286"/>
      <c r="KLA97" s="286"/>
      <c r="KLB97" s="286"/>
      <c r="KLC97" s="287"/>
      <c r="KLD97" s="287"/>
      <c r="KLE97" s="285"/>
      <c r="KLF97" s="287"/>
      <c r="KLG97" s="287"/>
      <c r="KLH97" s="285"/>
      <c r="KLI97" s="286"/>
      <c r="KLJ97" s="286"/>
      <c r="KLK97" s="286"/>
      <c r="KLL97" s="286"/>
      <c r="KLM97" s="286"/>
      <c r="KLN97" s="286"/>
      <c r="KLO97" s="163"/>
      <c r="KLP97" s="154"/>
      <c r="KLQ97" s="287"/>
      <c r="KLR97" s="287"/>
      <c r="KLS97" s="285"/>
      <c r="KLT97" s="287"/>
      <c r="KLU97" s="287"/>
      <c r="KLV97" s="285"/>
      <c r="KLW97" s="287"/>
      <c r="KLX97" s="287"/>
      <c r="KLY97" s="285"/>
      <c r="KLZ97" s="287"/>
      <c r="KMA97" s="287"/>
      <c r="KMB97" s="285"/>
      <c r="KMC97" s="287"/>
      <c r="KMD97" s="287"/>
      <c r="KME97" s="285"/>
      <c r="KMF97" s="287"/>
      <c r="KMG97" s="287"/>
      <c r="KMH97" s="285"/>
      <c r="KMI97" s="287"/>
      <c r="KMJ97" s="287"/>
      <c r="KMK97" s="285"/>
      <c r="KML97" s="287"/>
      <c r="KMM97" s="287"/>
      <c r="KMN97" s="285"/>
      <c r="KMO97" s="287"/>
      <c r="KMP97" s="287"/>
      <c r="KMQ97" s="285"/>
      <c r="KMR97" s="287"/>
      <c r="KMS97" s="287"/>
      <c r="KMT97" s="285"/>
      <c r="KMU97" s="287"/>
      <c r="KMV97" s="287"/>
      <c r="KMW97" s="285"/>
      <c r="KMX97" s="287"/>
      <c r="KMY97" s="287"/>
      <c r="KMZ97" s="285"/>
      <c r="KNA97" s="287"/>
      <c r="KNB97" s="287"/>
      <c r="KNC97" s="285"/>
      <c r="KND97" s="287"/>
      <c r="KNE97" s="287"/>
      <c r="KNF97" s="285"/>
      <c r="KNG97" s="287"/>
      <c r="KNH97" s="287"/>
      <c r="KNI97" s="285"/>
      <c r="KNJ97" s="287"/>
      <c r="KNK97" s="287"/>
      <c r="KNL97" s="285"/>
      <c r="KNM97" s="287"/>
      <c r="KNN97" s="287"/>
      <c r="KNO97" s="285"/>
      <c r="KNP97" s="287"/>
      <c r="KNQ97" s="287"/>
      <c r="KNR97" s="285"/>
      <c r="KNS97" s="287"/>
      <c r="KNT97" s="287"/>
      <c r="KNU97" s="285"/>
      <c r="KNV97" s="287"/>
      <c r="KNW97" s="287"/>
      <c r="KNX97" s="285"/>
      <c r="KNY97" s="287"/>
      <c r="KNZ97" s="287"/>
      <c r="KOA97" s="285"/>
      <c r="KOB97" s="286"/>
      <c r="KOC97" s="286"/>
      <c r="KOD97" s="286"/>
      <c r="KOE97" s="287"/>
      <c r="KOF97" s="287"/>
      <c r="KOG97" s="285"/>
      <c r="KOH97" s="286"/>
      <c r="KOI97" s="286"/>
      <c r="KOJ97" s="286"/>
      <c r="KOK97" s="287"/>
      <c r="KOL97" s="287"/>
      <c r="KOM97" s="285"/>
      <c r="KON97" s="287"/>
      <c r="KOO97" s="287"/>
      <c r="KOP97" s="285"/>
      <c r="KOQ97" s="286"/>
      <c r="KOR97" s="286"/>
      <c r="KOS97" s="286"/>
      <c r="KOT97" s="286"/>
      <c r="KOU97" s="286"/>
      <c r="KOV97" s="286"/>
      <c r="KOW97" s="163"/>
      <c r="KOX97" s="154"/>
      <c r="KOY97" s="287"/>
      <c r="KOZ97" s="287"/>
      <c r="KPA97" s="285"/>
      <c r="KPB97" s="287"/>
      <c r="KPC97" s="287"/>
      <c r="KPD97" s="285"/>
      <c r="KPE97" s="287"/>
      <c r="KPF97" s="287"/>
      <c r="KPG97" s="285"/>
      <c r="KPH97" s="287"/>
      <c r="KPI97" s="287"/>
      <c r="KPJ97" s="285"/>
      <c r="KPK97" s="287"/>
      <c r="KPL97" s="287"/>
      <c r="KPM97" s="285"/>
      <c r="KPN97" s="287"/>
      <c r="KPO97" s="287"/>
      <c r="KPP97" s="285"/>
      <c r="KPQ97" s="287"/>
      <c r="KPR97" s="287"/>
      <c r="KPS97" s="285"/>
      <c r="KPT97" s="287"/>
      <c r="KPU97" s="287"/>
      <c r="KPV97" s="285"/>
      <c r="KPW97" s="287"/>
      <c r="KPX97" s="287"/>
      <c r="KPY97" s="285"/>
      <c r="KPZ97" s="287"/>
      <c r="KQA97" s="287"/>
      <c r="KQB97" s="285"/>
      <c r="KQC97" s="287"/>
      <c r="KQD97" s="287"/>
      <c r="KQE97" s="285"/>
      <c r="KQF97" s="287"/>
      <c r="KQG97" s="287"/>
      <c r="KQH97" s="285"/>
      <c r="KQI97" s="287"/>
      <c r="KQJ97" s="287"/>
      <c r="KQK97" s="285"/>
      <c r="KQL97" s="287"/>
      <c r="KQM97" s="287"/>
      <c r="KQN97" s="285"/>
      <c r="KQO97" s="287"/>
      <c r="KQP97" s="287"/>
      <c r="KQQ97" s="285"/>
      <c r="KQR97" s="287"/>
      <c r="KQS97" s="287"/>
      <c r="KQT97" s="285"/>
      <c r="KQU97" s="287"/>
      <c r="KQV97" s="287"/>
      <c r="KQW97" s="285"/>
      <c r="KQX97" s="287"/>
      <c r="KQY97" s="287"/>
      <c r="KQZ97" s="285"/>
      <c r="KRA97" s="287"/>
      <c r="KRB97" s="287"/>
      <c r="KRC97" s="285"/>
      <c r="KRD97" s="287"/>
      <c r="KRE97" s="287"/>
      <c r="KRF97" s="285"/>
      <c r="KRG97" s="287"/>
      <c r="KRH97" s="287"/>
      <c r="KRI97" s="285"/>
      <c r="KRJ97" s="286"/>
      <c r="KRK97" s="286"/>
      <c r="KRL97" s="286"/>
      <c r="KRM97" s="287"/>
      <c r="KRN97" s="287"/>
      <c r="KRO97" s="285"/>
      <c r="KRP97" s="286"/>
      <c r="KRQ97" s="286"/>
      <c r="KRR97" s="286"/>
      <c r="KRS97" s="287"/>
      <c r="KRT97" s="287"/>
      <c r="KRU97" s="285"/>
      <c r="KRV97" s="287"/>
      <c r="KRW97" s="287"/>
      <c r="KRX97" s="285"/>
      <c r="KRY97" s="286"/>
      <c r="KRZ97" s="286"/>
      <c r="KSA97" s="286"/>
      <c r="KSB97" s="286"/>
      <c r="KSC97" s="286"/>
      <c r="KSD97" s="286"/>
      <c r="KSE97" s="163"/>
      <c r="KSF97" s="154"/>
      <c r="KSG97" s="287"/>
      <c r="KSH97" s="287"/>
      <c r="KSI97" s="285"/>
      <c r="KSJ97" s="287"/>
      <c r="KSK97" s="287"/>
      <c r="KSL97" s="285"/>
      <c r="KSM97" s="287"/>
      <c r="KSN97" s="287"/>
      <c r="KSO97" s="285"/>
      <c r="KSP97" s="287"/>
      <c r="KSQ97" s="287"/>
      <c r="KSR97" s="285"/>
      <c r="KSS97" s="287"/>
      <c r="KST97" s="287"/>
      <c r="KSU97" s="285"/>
      <c r="KSV97" s="287"/>
      <c r="KSW97" s="287"/>
      <c r="KSX97" s="285"/>
      <c r="KSY97" s="287"/>
      <c r="KSZ97" s="287"/>
      <c r="KTA97" s="285"/>
      <c r="KTB97" s="287"/>
      <c r="KTC97" s="287"/>
      <c r="KTD97" s="285"/>
      <c r="KTE97" s="287"/>
      <c r="KTF97" s="287"/>
      <c r="KTG97" s="285"/>
      <c r="KTH97" s="287"/>
      <c r="KTI97" s="287"/>
      <c r="KTJ97" s="285"/>
      <c r="KTK97" s="287"/>
      <c r="KTL97" s="287"/>
      <c r="KTM97" s="285"/>
      <c r="KTN97" s="287"/>
      <c r="KTO97" s="287"/>
      <c r="KTP97" s="285"/>
      <c r="KTQ97" s="287"/>
      <c r="KTR97" s="287"/>
      <c r="KTS97" s="285"/>
      <c r="KTT97" s="287"/>
      <c r="KTU97" s="287"/>
      <c r="KTV97" s="285"/>
      <c r="KTW97" s="287"/>
      <c r="KTX97" s="287"/>
      <c r="KTY97" s="285"/>
      <c r="KTZ97" s="287"/>
      <c r="KUA97" s="287"/>
      <c r="KUB97" s="285"/>
      <c r="KUC97" s="287"/>
      <c r="KUD97" s="287"/>
      <c r="KUE97" s="285"/>
      <c r="KUF97" s="287"/>
      <c r="KUG97" s="287"/>
      <c r="KUH97" s="285"/>
      <c r="KUI97" s="287"/>
      <c r="KUJ97" s="287"/>
      <c r="KUK97" s="285"/>
      <c r="KUL97" s="287"/>
      <c r="KUM97" s="287"/>
      <c r="KUN97" s="285"/>
      <c r="KUO97" s="287"/>
      <c r="KUP97" s="287"/>
      <c r="KUQ97" s="285"/>
      <c r="KUR97" s="286"/>
      <c r="KUS97" s="286"/>
      <c r="KUT97" s="286"/>
      <c r="KUU97" s="287"/>
      <c r="KUV97" s="287"/>
      <c r="KUW97" s="285"/>
      <c r="KUX97" s="286"/>
      <c r="KUY97" s="286"/>
      <c r="KUZ97" s="286"/>
      <c r="KVA97" s="287"/>
      <c r="KVB97" s="287"/>
      <c r="KVC97" s="285"/>
      <c r="KVD97" s="287"/>
      <c r="KVE97" s="287"/>
      <c r="KVF97" s="285"/>
      <c r="KVG97" s="286"/>
      <c r="KVH97" s="286"/>
      <c r="KVI97" s="286"/>
      <c r="KVJ97" s="286"/>
      <c r="KVK97" s="286"/>
      <c r="KVL97" s="286"/>
      <c r="KVM97" s="163"/>
      <c r="KVN97" s="154"/>
      <c r="KVO97" s="287"/>
      <c r="KVP97" s="287"/>
      <c r="KVQ97" s="285"/>
      <c r="KVR97" s="287"/>
      <c r="KVS97" s="287"/>
      <c r="KVT97" s="285"/>
      <c r="KVU97" s="287"/>
      <c r="KVV97" s="287"/>
      <c r="KVW97" s="285"/>
      <c r="KVX97" s="287"/>
      <c r="KVY97" s="287"/>
      <c r="KVZ97" s="285"/>
      <c r="KWA97" s="287"/>
      <c r="KWB97" s="287"/>
      <c r="KWC97" s="285"/>
      <c r="KWD97" s="287"/>
      <c r="KWE97" s="287"/>
      <c r="KWF97" s="285"/>
      <c r="KWG97" s="287"/>
      <c r="KWH97" s="287"/>
      <c r="KWI97" s="285"/>
      <c r="KWJ97" s="287"/>
      <c r="KWK97" s="287"/>
      <c r="KWL97" s="285"/>
      <c r="KWM97" s="287"/>
      <c r="KWN97" s="287"/>
      <c r="KWO97" s="285"/>
      <c r="KWP97" s="287"/>
      <c r="KWQ97" s="287"/>
      <c r="KWR97" s="285"/>
      <c r="KWS97" s="287"/>
      <c r="KWT97" s="287"/>
      <c r="KWU97" s="285"/>
      <c r="KWV97" s="287"/>
      <c r="KWW97" s="287"/>
      <c r="KWX97" s="285"/>
      <c r="KWY97" s="287"/>
      <c r="KWZ97" s="287"/>
      <c r="KXA97" s="285"/>
      <c r="KXB97" s="287"/>
      <c r="KXC97" s="287"/>
      <c r="KXD97" s="285"/>
      <c r="KXE97" s="287"/>
      <c r="KXF97" s="287"/>
      <c r="KXG97" s="285"/>
      <c r="KXH97" s="287"/>
      <c r="KXI97" s="287"/>
      <c r="KXJ97" s="285"/>
      <c r="KXK97" s="287"/>
      <c r="KXL97" s="287"/>
      <c r="KXM97" s="285"/>
      <c r="KXN97" s="287"/>
      <c r="KXO97" s="287"/>
      <c r="KXP97" s="285"/>
      <c r="KXQ97" s="287"/>
      <c r="KXR97" s="287"/>
      <c r="KXS97" s="285"/>
      <c r="KXT97" s="287"/>
      <c r="KXU97" s="287"/>
      <c r="KXV97" s="285"/>
      <c r="KXW97" s="287"/>
      <c r="KXX97" s="287"/>
      <c r="KXY97" s="285"/>
      <c r="KXZ97" s="286"/>
      <c r="KYA97" s="286"/>
      <c r="KYB97" s="286"/>
      <c r="KYC97" s="287"/>
      <c r="KYD97" s="287"/>
      <c r="KYE97" s="285"/>
      <c r="KYF97" s="286"/>
      <c r="KYG97" s="286"/>
      <c r="KYH97" s="286"/>
      <c r="KYI97" s="287"/>
      <c r="KYJ97" s="287"/>
      <c r="KYK97" s="285"/>
      <c r="KYL97" s="287"/>
      <c r="KYM97" s="287"/>
      <c r="KYN97" s="285"/>
      <c r="KYO97" s="286"/>
      <c r="KYP97" s="286"/>
      <c r="KYQ97" s="286"/>
      <c r="KYR97" s="286"/>
      <c r="KYS97" s="286"/>
      <c r="KYT97" s="286"/>
      <c r="KYU97" s="163"/>
      <c r="KYV97" s="154"/>
      <c r="KYW97" s="287"/>
      <c r="KYX97" s="287"/>
      <c r="KYY97" s="285"/>
      <c r="KYZ97" s="287"/>
      <c r="KZA97" s="287"/>
      <c r="KZB97" s="285"/>
      <c r="KZC97" s="287"/>
      <c r="KZD97" s="287"/>
      <c r="KZE97" s="285"/>
      <c r="KZF97" s="287"/>
      <c r="KZG97" s="287"/>
      <c r="KZH97" s="285"/>
      <c r="KZI97" s="287"/>
      <c r="KZJ97" s="287"/>
      <c r="KZK97" s="285"/>
      <c r="KZL97" s="287"/>
      <c r="KZM97" s="287"/>
      <c r="KZN97" s="285"/>
      <c r="KZO97" s="287"/>
      <c r="KZP97" s="287"/>
      <c r="KZQ97" s="285"/>
      <c r="KZR97" s="287"/>
      <c r="KZS97" s="287"/>
      <c r="KZT97" s="285"/>
      <c r="KZU97" s="287"/>
      <c r="KZV97" s="287"/>
      <c r="KZW97" s="285"/>
      <c r="KZX97" s="287"/>
      <c r="KZY97" s="287"/>
      <c r="KZZ97" s="285"/>
      <c r="LAA97" s="287"/>
      <c r="LAB97" s="287"/>
      <c r="LAC97" s="285"/>
      <c r="LAD97" s="287"/>
      <c r="LAE97" s="287"/>
      <c r="LAF97" s="285"/>
      <c r="LAG97" s="287"/>
      <c r="LAH97" s="287"/>
      <c r="LAI97" s="285"/>
      <c r="LAJ97" s="287"/>
      <c r="LAK97" s="287"/>
      <c r="LAL97" s="285"/>
      <c r="LAM97" s="287"/>
      <c r="LAN97" s="287"/>
      <c r="LAO97" s="285"/>
      <c r="LAP97" s="287"/>
      <c r="LAQ97" s="287"/>
      <c r="LAR97" s="285"/>
      <c r="LAS97" s="287"/>
      <c r="LAT97" s="287"/>
      <c r="LAU97" s="285"/>
      <c r="LAV97" s="287"/>
      <c r="LAW97" s="287"/>
      <c r="LAX97" s="285"/>
      <c r="LAY97" s="287"/>
      <c r="LAZ97" s="287"/>
      <c r="LBA97" s="285"/>
      <c r="LBB97" s="287"/>
      <c r="LBC97" s="287"/>
      <c r="LBD97" s="285"/>
      <c r="LBE97" s="287"/>
      <c r="LBF97" s="287"/>
      <c r="LBG97" s="285"/>
      <c r="LBH97" s="286"/>
      <c r="LBI97" s="286"/>
      <c r="LBJ97" s="286"/>
      <c r="LBK97" s="287"/>
      <c r="LBL97" s="287"/>
      <c r="LBM97" s="285"/>
      <c r="LBN97" s="286"/>
      <c r="LBO97" s="286"/>
      <c r="LBP97" s="286"/>
      <c r="LBQ97" s="287"/>
      <c r="LBR97" s="287"/>
      <c r="LBS97" s="285"/>
      <c r="LBT97" s="287"/>
      <c r="LBU97" s="287"/>
      <c r="LBV97" s="285"/>
      <c r="LBW97" s="286"/>
      <c r="LBX97" s="286"/>
      <c r="LBY97" s="286"/>
      <c r="LBZ97" s="286"/>
      <c r="LCA97" s="286"/>
      <c r="LCB97" s="286"/>
      <c r="LCC97" s="163"/>
      <c r="LCD97" s="154"/>
      <c r="LCE97" s="287"/>
      <c r="LCF97" s="287"/>
      <c r="LCG97" s="285"/>
      <c r="LCH97" s="287"/>
      <c r="LCI97" s="287"/>
      <c r="LCJ97" s="285"/>
      <c r="LCK97" s="287"/>
      <c r="LCL97" s="287"/>
      <c r="LCM97" s="285"/>
      <c r="LCN97" s="287"/>
      <c r="LCO97" s="287"/>
      <c r="LCP97" s="285"/>
      <c r="LCQ97" s="287"/>
      <c r="LCR97" s="287"/>
      <c r="LCS97" s="285"/>
      <c r="LCT97" s="287"/>
      <c r="LCU97" s="287"/>
      <c r="LCV97" s="285"/>
      <c r="LCW97" s="287"/>
      <c r="LCX97" s="287"/>
      <c r="LCY97" s="285"/>
      <c r="LCZ97" s="287"/>
      <c r="LDA97" s="287"/>
      <c r="LDB97" s="285"/>
      <c r="LDC97" s="287"/>
      <c r="LDD97" s="287"/>
      <c r="LDE97" s="285"/>
      <c r="LDF97" s="287"/>
      <c r="LDG97" s="287"/>
      <c r="LDH97" s="285"/>
      <c r="LDI97" s="287"/>
      <c r="LDJ97" s="287"/>
      <c r="LDK97" s="285"/>
      <c r="LDL97" s="287"/>
      <c r="LDM97" s="287"/>
      <c r="LDN97" s="285"/>
      <c r="LDO97" s="287"/>
      <c r="LDP97" s="287"/>
      <c r="LDQ97" s="285"/>
      <c r="LDR97" s="287"/>
      <c r="LDS97" s="287"/>
      <c r="LDT97" s="285"/>
      <c r="LDU97" s="287"/>
      <c r="LDV97" s="287"/>
      <c r="LDW97" s="285"/>
      <c r="LDX97" s="287"/>
      <c r="LDY97" s="287"/>
      <c r="LDZ97" s="285"/>
      <c r="LEA97" s="287"/>
      <c r="LEB97" s="287"/>
      <c r="LEC97" s="285"/>
      <c r="LED97" s="287"/>
      <c r="LEE97" s="287"/>
      <c r="LEF97" s="285"/>
      <c r="LEG97" s="287"/>
      <c r="LEH97" s="287"/>
      <c r="LEI97" s="285"/>
      <c r="LEJ97" s="287"/>
      <c r="LEK97" s="287"/>
      <c r="LEL97" s="285"/>
      <c r="LEM97" s="287"/>
      <c r="LEN97" s="287"/>
      <c r="LEO97" s="285"/>
      <c r="LEP97" s="286"/>
      <c r="LEQ97" s="286"/>
      <c r="LER97" s="286"/>
      <c r="LES97" s="287"/>
      <c r="LET97" s="287"/>
      <c r="LEU97" s="285"/>
      <c r="LEV97" s="286"/>
      <c r="LEW97" s="286"/>
      <c r="LEX97" s="286"/>
      <c r="LEY97" s="287"/>
      <c r="LEZ97" s="287"/>
      <c r="LFA97" s="285"/>
      <c r="LFB97" s="287"/>
      <c r="LFC97" s="287"/>
      <c r="LFD97" s="285"/>
      <c r="LFE97" s="286"/>
      <c r="LFF97" s="286"/>
      <c r="LFG97" s="286"/>
      <c r="LFH97" s="286"/>
      <c r="LFI97" s="286"/>
      <c r="LFJ97" s="286"/>
      <c r="LFK97" s="163"/>
      <c r="LFL97" s="154"/>
      <c r="LFM97" s="287"/>
      <c r="LFN97" s="287"/>
      <c r="LFO97" s="285"/>
      <c r="LFP97" s="287"/>
      <c r="LFQ97" s="287"/>
      <c r="LFR97" s="285"/>
      <c r="LFS97" s="287"/>
      <c r="LFT97" s="287"/>
      <c r="LFU97" s="285"/>
      <c r="LFV97" s="287"/>
      <c r="LFW97" s="287"/>
      <c r="LFX97" s="285"/>
      <c r="LFY97" s="287"/>
      <c r="LFZ97" s="287"/>
      <c r="LGA97" s="285"/>
      <c r="LGB97" s="287"/>
      <c r="LGC97" s="287"/>
      <c r="LGD97" s="285"/>
      <c r="LGE97" s="287"/>
      <c r="LGF97" s="287"/>
      <c r="LGG97" s="285"/>
      <c r="LGH97" s="287"/>
      <c r="LGI97" s="287"/>
      <c r="LGJ97" s="285"/>
      <c r="LGK97" s="287"/>
      <c r="LGL97" s="287"/>
      <c r="LGM97" s="285"/>
      <c r="LGN97" s="287"/>
      <c r="LGO97" s="287"/>
      <c r="LGP97" s="285"/>
      <c r="LGQ97" s="287"/>
      <c r="LGR97" s="287"/>
      <c r="LGS97" s="285"/>
      <c r="LGT97" s="287"/>
      <c r="LGU97" s="287"/>
      <c r="LGV97" s="285"/>
      <c r="LGW97" s="287"/>
      <c r="LGX97" s="287"/>
      <c r="LGY97" s="285"/>
      <c r="LGZ97" s="287"/>
      <c r="LHA97" s="287"/>
      <c r="LHB97" s="285"/>
      <c r="LHC97" s="287"/>
      <c r="LHD97" s="287"/>
      <c r="LHE97" s="285"/>
      <c r="LHF97" s="287"/>
      <c r="LHG97" s="287"/>
      <c r="LHH97" s="285"/>
      <c r="LHI97" s="287"/>
      <c r="LHJ97" s="287"/>
      <c r="LHK97" s="285"/>
      <c r="LHL97" s="287"/>
      <c r="LHM97" s="287"/>
      <c r="LHN97" s="285"/>
      <c r="LHO97" s="287"/>
      <c r="LHP97" s="287"/>
      <c r="LHQ97" s="285"/>
      <c r="LHR97" s="287"/>
      <c r="LHS97" s="287"/>
      <c r="LHT97" s="285"/>
      <c r="LHU97" s="287"/>
      <c r="LHV97" s="287"/>
      <c r="LHW97" s="285"/>
      <c r="LHX97" s="286"/>
      <c r="LHY97" s="286"/>
      <c r="LHZ97" s="286"/>
      <c r="LIA97" s="287"/>
      <c r="LIB97" s="287"/>
      <c r="LIC97" s="285"/>
      <c r="LID97" s="286"/>
      <c r="LIE97" s="286"/>
      <c r="LIF97" s="286"/>
      <c r="LIG97" s="287"/>
      <c r="LIH97" s="287"/>
      <c r="LII97" s="285"/>
      <c r="LIJ97" s="287"/>
      <c r="LIK97" s="287"/>
      <c r="LIL97" s="285"/>
      <c r="LIM97" s="286"/>
      <c r="LIN97" s="286"/>
      <c r="LIO97" s="286"/>
      <c r="LIP97" s="286"/>
      <c r="LIQ97" s="286"/>
      <c r="LIR97" s="286"/>
      <c r="LIS97" s="163"/>
      <c r="LIT97" s="154"/>
      <c r="LIU97" s="287"/>
      <c r="LIV97" s="287"/>
      <c r="LIW97" s="285"/>
      <c r="LIX97" s="287"/>
      <c r="LIY97" s="287"/>
      <c r="LIZ97" s="285"/>
      <c r="LJA97" s="287"/>
      <c r="LJB97" s="287"/>
      <c r="LJC97" s="285"/>
      <c r="LJD97" s="287"/>
      <c r="LJE97" s="287"/>
      <c r="LJF97" s="285"/>
      <c r="LJG97" s="287"/>
      <c r="LJH97" s="287"/>
      <c r="LJI97" s="285"/>
      <c r="LJJ97" s="287"/>
      <c r="LJK97" s="287"/>
      <c r="LJL97" s="285"/>
      <c r="LJM97" s="287"/>
      <c r="LJN97" s="287"/>
      <c r="LJO97" s="285"/>
      <c r="LJP97" s="287"/>
      <c r="LJQ97" s="287"/>
      <c r="LJR97" s="285"/>
      <c r="LJS97" s="287"/>
      <c r="LJT97" s="287"/>
      <c r="LJU97" s="285"/>
      <c r="LJV97" s="287"/>
      <c r="LJW97" s="287"/>
      <c r="LJX97" s="285"/>
      <c r="LJY97" s="287"/>
      <c r="LJZ97" s="287"/>
      <c r="LKA97" s="285"/>
      <c r="LKB97" s="287"/>
      <c r="LKC97" s="287"/>
      <c r="LKD97" s="285"/>
      <c r="LKE97" s="287"/>
      <c r="LKF97" s="287"/>
      <c r="LKG97" s="285"/>
      <c r="LKH97" s="287"/>
      <c r="LKI97" s="287"/>
      <c r="LKJ97" s="285"/>
      <c r="LKK97" s="287"/>
      <c r="LKL97" s="287"/>
      <c r="LKM97" s="285"/>
      <c r="LKN97" s="287"/>
      <c r="LKO97" s="287"/>
      <c r="LKP97" s="285"/>
      <c r="LKQ97" s="287"/>
      <c r="LKR97" s="287"/>
      <c r="LKS97" s="285"/>
      <c r="LKT97" s="287"/>
      <c r="LKU97" s="287"/>
      <c r="LKV97" s="285"/>
      <c r="LKW97" s="287"/>
      <c r="LKX97" s="287"/>
      <c r="LKY97" s="285"/>
      <c r="LKZ97" s="287"/>
      <c r="LLA97" s="287"/>
      <c r="LLB97" s="285"/>
      <c r="LLC97" s="287"/>
      <c r="LLD97" s="287"/>
      <c r="LLE97" s="285"/>
      <c r="LLF97" s="286"/>
      <c r="LLG97" s="286"/>
      <c r="LLH97" s="286"/>
      <c r="LLI97" s="287"/>
      <c r="LLJ97" s="287"/>
      <c r="LLK97" s="285"/>
      <c r="LLL97" s="286"/>
      <c r="LLM97" s="286"/>
      <c r="LLN97" s="286"/>
      <c r="LLO97" s="287"/>
      <c r="LLP97" s="287"/>
      <c r="LLQ97" s="285"/>
      <c r="LLR97" s="287"/>
      <c r="LLS97" s="287"/>
      <c r="LLT97" s="285"/>
      <c r="LLU97" s="286"/>
      <c r="LLV97" s="286"/>
      <c r="LLW97" s="286"/>
      <c r="LLX97" s="286"/>
      <c r="LLY97" s="286"/>
      <c r="LLZ97" s="286"/>
      <c r="LMA97" s="163"/>
      <c r="LMB97" s="154"/>
      <c r="LMC97" s="287"/>
      <c r="LMD97" s="287"/>
      <c r="LME97" s="285"/>
      <c r="LMF97" s="287"/>
      <c r="LMG97" s="287"/>
      <c r="LMH97" s="285"/>
      <c r="LMI97" s="287"/>
      <c r="LMJ97" s="287"/>
      <c r="LMK97" s="285"/>
      <c r="LML97" s="287"/>
      <c r="LMM97" s="287"/>
      <c r="LMN97" s="285"/>
      <c r="LMO97" s="287"/>
      <c r="LMP97" s="287"/>
      <c r="LMQ97" s="285"/>
      <c r="LMR97" s="287"/>
      <c r="LMS97" s="287"/>
      <c r="LMT97" s="285"/>
      <c r="LMU97" s="287"/>
      <c r="LMV97" s="287"/>
      <c r="LMW97" s="285"/>
      <c r="LMX97" s="287"/>
      <c r="LMY97" s="287"/>
      <c r="LMZ97" s="285"/>
      <c r="LNA97" s="287"/>
      <c r="LNB97" s="287"/>
      <c r="LNC97" s="285"/>
      <c r="LND97" s="287"/>
      <c r="LNE97" s="287"/>
      <c r="LNF97" s="285"/>
      <c r="LNG97" s="287"/>
      <c r="LNH97" s="287"/>
      <c r="LNI97" s="285"/>
      <c r="LNJ97" s="287"/>
      <c r="LNK97" s="287"/>
      <c r="LNL97" s="285"/>
      <c r="LNM97" s="287"/>
      <c r="LNN97" s="287"/>
      <c r="LNO97" s="285"/>
      <c r="LNP97" s="287"/>
      <c r="LNQ97" s="287"/>
      <c r="LNR97" s="285"/>
      <c r="LNS97" s="287"/>
      <c r="LNT97" s="287"/>
      <c r="LNU97" s="285"/>
      <c r="LNV97" s="287"/>
      <c r="LNW97" s="287"/>
      <c r="LNX97" s="285"/>
      <c r="LNY97" s="287"/>
      <c r="LNZ97" s="287"/>
      <c r="LOA97" s="285"/>
      <c r="LOB97" s="287"/>
      <c r="LOC97" s="287"/>
      <c r="LOD97" s="285"/>
      <c r="LOE97" s="287"/>
      <c r="LOF97" s="287"/>
      <c r="LOG97" s="285"/>
      <c r="LOH97" s="287"/>
      <c r="LOI97" s="287"/>
      <c r="LOJ97" s="285"/>
      <c r="LOK97" s="287"/>
      <c r="LOL97" s="287"/>
      <c r="LOM97" s="285"/>
      <c r="LON97" s="286"/>
      <c r="LOO97" s="286"/>
      <c r="LOP97" s="286"/>
      <c r="LOQ97" s="287"/>
      <c r="LOR97" s="287"/>
      <c r="LOS97" s="285"/>
      <c r="LOT97" s="286"/>
      <c r="LOU97" s="286"/>
      <c r="LOV97" s="286"/>
      <c r="LOW97" s="287"/>
      <c r="LOX97" s="287"/>
      <c r="LOY97" s="285"/>
      <c r="LOZ97" s="287"/>
      <c r="LPA97" s="287"/>
      <c r="LPB97" s="285"/>
      <c r="LPC97" s="286"/>
      <c r="LPD97" s="286"/>
      <c r="LPE97" s="286"/>
      <c r="LPF97" s="286"/>
      <c r="LPG97" s="286"/>
      <c r="LPH97" s="286"/>
      <c r="LPI97" s="163"/>
      <c r="LPJ97" s="154"/>
      <c r="LPK97" s="287"/>
      <c r="LPL97" s="287"/>
      <c r="LPM97" s="285"/>
      <c r="LPN97" s="287"/>
      <c r="LPO97" s="287"/>
      <c r="LPP97" s="285"/>
      <c r="LPQ97" s="287"/>
      <c r="LPR97" s="287"/>
      <c r="LPS97" s="285"/>
      <c r="LPT97" s="287"/>
      <c r="LPU97" s="287"/>
      <c r="LPV97" s="285"/>
      <c r="LPW97" s="287"/>
      <c r="LPX97" s="287"/>
      <c r="LPY97" s="285"/>
      <c r="LPZ97" s="287"/>
      <c r="LQA97" s="287"/>
      <c r="LQB97" s="285"/>
      <c r="LQC97" s="287"/>
      <c r="LQD97" s="287"/>
      <c r="LQE97" s="285"/>
      <c r="LQF97" s="287"/>
      <c r="LQG97" s="287"/>
      <c r="LQH97" s="285"/>
      <c r="LQI97" s="287"/>
      <c r="LQJ97" s="287"/>
      <c r="LQK97" s="285"/>
      <c r="LQL97" s="287"/>
      <c r="LQM97" s="287"/>
      <c r="LQN97" s="285"/>
      <c r="LQO97" s="287"/>
      <c r="LQP97" s="287"/>
      <c r="LQQ97" s="285"/>
      <c r="LQR97" s="287"/>
      <c r="LQS97" s="287"/>
      <c r="LQT97" s="285"/>
      <c r="LQU97" s="287"/>
      <c r="LQV97" s="287"/>
      <c r="LQW97" s="285"/>
      <c r="LQX97" s="287"/>
      <c r="LQY97" s="287"/>
      <c r="LQZ97" s="285"/>
      <c r="LRA97" s="287"/>
      <c r="LRB97" s="287"/>
      <c r="LRC97" s="285"/>
      <c r="LRD97" s="287"/>
      <c r="LRE97" s="287"/>
      <c r="LRF97" s="285"/>
      <c r="LRG97" s="287"/>
      <c r="LRH97" s="287"/>
      <c r="LRI97" s="285"/>
      <c r="LRJ97" s="287"/>
      <c r="LRK97" s="287"/>
      <c r="LRL97" s="285"/>
      <c r="LRM97" s="287"/>
      <c r="LRN97" s="287"/>
      <c r="LRO97" s="285"/>
      <c r="LRP97" s="287"/>
      <c r="LRQ97" s="287"/>
      <c r="LRR97" s="285"/>
      <c r="LRS97" s="287"/>
      <c r="LRT97" s="287"/>
      <c r="LRU97" s="285"/>
      <c r="LRV97" s="286"/>
      <c r="LRW97" s="286"/>
      <c r="LRX97" s="286"/>
      <c r="LRY97" s="287"/>
      <c r="LRZ97" s="287"/>
      <c r="LSA97" s="285"/>
      <c r="LSB97" s="286"/>
      <c r="LSC97" s="286"/>
      <c r="LSD97" s="286"/>
      <c r="LSE97" s="287"/>
      <c r="LSF97" s="287"/>
      <c r="LSG97" s="285"/>
      <c r="LSH97" s="287"/>
      <c r="LSI97" s="287"/>
      <c r="LSJ97" s="285"/>
      <c r="LSK97" s="286"/>
      <c r="LSL97" s="286"/>
      <c r="LSM97" s="286"/>
      <c r="LSN97" s="286"/>
      <c r="LSO97" s="286"/>
      <c r="LSP97" s="286"/>
      <c r="LSQ97" s="163"/>
      <c r="LSR97" s="154"/>
      <c r="LSS97" s="287"/>
      <c r="LST97" s="287"/>
      <c r="LSU97" s="285"/>
      <c r="LSV97" s="287"/>
      <c r="LSW97" s="287"/>
      <c r="LSX97" s="285"/>
      <c r="LSY97" s="287"/>
      <c r="LSZ97" s="287"/>
      <c r="LTA97" s="285"/>
      <c r="LTB97" s="287"/>
      <c r="LTC97" s="287"/>
      <c r="LTD97" s="285"/>
      <c r="LTE97" s="287"/>
      <c r="LTF97" s="287"/>
      <c r="LTG97" s="285"/>
      <c r="LTH97" s="287"/>
      <c r="LTI97" s="287"/>
      <c r="LTJ97" s="285"/>
      <c r="LTK97" s="287"/>
      <c r="LTL97" s="287"/>
      <c r="LTM97" s="285"/>
      <c r="LTN97" s="287"/>
      <c r="LTO97" s="287"/>
      <c r="LTP97" s="285"/>
      <c r="LTQ97" s="287"/>
      <c r="LTR97" s="287"/>
      <c r="LTS97" s="285"/>
      <c r="LTT97" s="287"/>
      <c r="LTU97" s="287"/>
      <c r="LTV97" s="285"/>
      <c r="LTW97" s="287"/>
      <c r="LTX97" s="287"/>
      <c r="LTY97" s="285"/>
      <c r="LTZ97" s="287"/>
      <c r="LUA97" s="287"/>
      <c r="LUB97" s="285"/>
      <c r="LUC97" s="287"/>
      <c r="LUD97" s="287"/>
      <c r="LUE97" s="285"/>
      <c r="LUF97" s="287"/>
      <c r="LUG97" s="287"/>
      <c r="LUH97" s="285"/>
      <c r="LUI97" s="287"/>
      <c r="LUJ97" s="287"/>
      <c r="LUK97" s="285"/>
      <c r="LUL97" s="287"/>
      <c r="LUM97" s="287"/>
      <c r="LUN97" s="285"/>
      <c r="LUO97" s="287"/>
      <c r="LUP97" s="287"/>
      <c r="LUQ97" s="285"/>
      <c r="LUR97" s="287"/>
      <c r="LUS97" s="287"/>
      <c r="LUT97" s="285"/>
      <c r="LUU97" s="287"/>
      <c r="LUV97" s="287"/>
      <c r="LUW97" s="285"/>
      <c r="LUX97" s="287"/>
      <c r="LUY97" s="287"/>
      <c r="LUZ97" s="285"/>
      <c r="LVA97" s="287"/>
      <c r="LVB97" s="287"/>
      <c r="LVC97" s="285"/>
      <c r="LVD97" s="286"/>
      <c r="LVE97" s="286"/>
      <c r="LVF97" s="286"/>
      <c r="LVG97" s="287"/>
      <c r="LVH97" s="287"/>
      <c r="LVI97" s="285"/>
      <c r="LVJ97" s="286"/>
      <c r="LVK97" s="286"/>
      <c r="LVL97" s="286"/>
      <c r="LVM97" s="287"/>
      <c r="LVN97" s="287"/>
      <c r="LVO97" s="285"/>
      <c r="LVP97" s="287"/>
      <c r="LVQ97" s="287"/>
      <c r="LVR97" s="285"/>
      <c r="LVS97" s="286"/>
      <c r="LVT97" s="286"/>
      <c r="LVU97" s="286"/>
      <c r="LVV97" s="286"/>
      <c r="LVW97" s="286"/>
      <c r="LVX97" s="286"/>
      <c r="LVY97" s="163"/>
      <c r="LVZ97" s="154"/>
      <c r="LWA97" s="287"/>
      <c r="LWB97" s="287"/>
      <c r="LWC97" s="285"/>
      <c r="LWD97" s="287"/>
      <c r="LWE97" s="287"/>
      <c r="LWF97" s="285"/>
      <c r="LWG97" s="287"/>
      <c r="LWH97" s="287"/>
      <c r="LWI97" s="285"/>
      <c r="LWJ97" s="287"/>
      <c r="LWK97" s="287"/>
      <c r="LWL97" s="285"/>
      <c r="LWM97" s="287"/>
      <c r="LWN97" s="287"/>
      <c r="LWO97" s="285"/>
      <c r="LWP97" s="287"/>
      <c r="LWQ97" s="287"/>
      <c r="LWR97" s="285"/>
      <c r="LWS97" s="287"/>
      <c r="LWT97" s="287"/>
      <c r="LWU97" s="285"/>
      <c r="LWV97" s="287"/>
      <c r="LWW97" s="287"/>
      <c r="LWX97" s="285"/>
      <c r="LWY97" s="287"/>
      <c r="LWZ97" s="287"/>
      <c r="LXA97" s="285"/>
      <c r="LXB97" s="287"/>
      <c r="LXC97" s="287"/>
      <c r="LXD97" s="285"/>
      <c r="LXE97" s="287"/>
      <c r="LXF97" s="287"/>
      <c r="LXG97" s="285"/>
      <c r="LXH97" s="287"/>
      <c r="LXI97" s="287"/>
      <c r="LXJ97" s="285"/>
      <c r="LXK97" s="287"/>
      <c r="LXL97" s="287"/>
      <c r="LXM97" s="285"/>
      <c r="LXN97" s="287"/>
      <c r="LXO97" s="287"/>
      <c r="LXP97" s="285"/>
      <c r="LXQ97" s="287"/>
      <c r="LXR97" s="287"/>
      <c r="LXS97" s="285"/>
      <c r="LXT97" s="287"/>
      <c r="LXU97" s="287"/>
      <c r="LXV97" s="285"/>
      <c r="LXW97" s="287"/>
      <c r="LXX97" s="287"/>
      <c r="LXY97" s="285"/>
      <c r="LXZ97" s="287"/>
      <c r="LYA97" s="287"/>
      <c r="LYB97" s="285"/>
      <c r="LYC97" s="287"/>
      <c r="LYD97" s="287"/>
      <c r="LYE97" s="285"/>
      <c r="LYF97" s="287"/>
      <c r="LYG97" s="287"/>
      <c r="LYH97" s="285"/>
      <c r="LYI97" s="287"/>
      <c r="LYJ97" s="287"/>
      <c r="LYK97" s="285"/>
      <c r="LYL97" s="286"/>
      <c r="LYM97" s="286"/>
      <c r="LYN97" s="286"/>
      <c r="LYO97" s="287"/>
      <c r="LYP97" s="287"/>
      <c r="LYQ97" s="285"/>
      <c r="LYR97" s="286"/>
      <c r="LYS97" s="286"/>
      <c r="LYT97" s="286"/>
      <c r="LYU97" s="287"/>
      <c r="LYV97" s="287"/>
      <c r="LYW97" s="285"/>
      <c r="LYX97" s="287"/>
      <c r="LYY97" s="287"/>
      <c r="LYZ97" s="285"/>
      <c r="LZA97" s="286"/>
      <c r="LZB97" s="286"/>
      <c r="LZC97" s="286"/>
      <c r="LZD97" s="286"/>
      <c r="LZE97" s="286"/>
      <c r="LZF97" s="286"/>
      <c r="LZG97" s="163"/>
      <c r="LZH97" s="154"/>
      <c r="LZI97" s="287"/>
      <c r="LZJ97" s="287"/>
      <c r="LZK97" s="285"/>
      <c r="LZL97" s="287"/>
      <c r="LZM97" s="287"/>
      <c r="LZN97" s="285"/>
      <c r="LZO97" s="287"/>
      <c r="LZP97" s="287"/>
      <c r="LZQ97" s="285"/>
      <c r="LZR97" s="287"/>
      <c r="LZS97" s="287"/>
      <c r="LZT97" s="285"/>
      <c r="LZU97" s="287"/>
      <c r="LZV97" s="287"/>
      <c r="LZW97" s="285"/>
      <c r="LZX97" s="287"/>
      <c r="LZY97" s="287"/>
      <c r="LZZ97" s="285"/>
      <c r="MAA97" s="287"/>
      <c r="MAB97" s="287"/>
      <c r="MAC97" s="285"/>
      <c r="MAD97" s="287"/>
      <c r="MAE97" s="287"/>
      <c r="MAF97" s="285"/>
      <c r="MAG97" s="287"/>
      <c r="MAH97" s="287"/>
      <c r="MAI97" s="285"/>
      <c r="MAJ97" s="287"/>
      <c r="MAK97" s="287"/>
      <c r="MAL97" s="285"/>
      <c r="MAM97" s="287"/>
      <c r="MAN97" s="287"/>
      <c r="MAO97" s="285"/>
      <c r="MAP97" s="287"/>
      <c r="MAQ97" s="287"/>
      <c r="MAR97" s="285"/>
      <c r="MAS97" s="287"/>
      <c r="MAT97" s="287"/>
      <c r="MAU97" s="285"/>
      <c r="MAV97" s="287"/>
      <c r="MAW97" s="287"/>
      <c r="MAX97" s="285"/>
      <c r="MAY97" s="287"/>
      <c r="MAZ97" s="287"/>
      <c r="MBA97" s="285"/>
      <c r="MBB97" s="287"/>
      <c r="MBC97" s="287"/>
      <c r="MBD97" s="285"/>
      <c r="MBE97" s="287"/>
      <c r="MBF97" s="287"/>
      <c r="MBG97" s="285"/>
      <c r="MBH97" s="287"/>
      <c r="MBI97" s="287"/>
      <c r="MBJ97" s="285"/>
      <c r="MBK97" s="287"/>
      <c r="MBL97" s="287"/>
      <c r="MBM97" s="285"/>
      <c r="MBN97" s="287"/>
      <c r="MBO97" s="287"/>
      <c r="MBP97" s="285"/>
      <c r="MBQ97" s="287"/>
      <c r="MBR97" s="287"/>
      <c r="MBS97" s="285"/>
      <c r="MBT97" s="286"/>
      <c r="MBU97" s="286"/>
      <c r="MBV97" s="286"/>
      <c r="MBW97" s="287"/>
      <c r="MBX97" s="287"/>
      <c r="MBY97" s="285"/>
      <c r="MBZ97" s="286"/>
      <c r="MCA97" s="286"/>
      <c r="MCB97" s="286"/>
      <c r="MCC97" s="287"/>
      <c r="MCD97" s="287"/>
      <c r="MCE97" s="285"/>
      <c r="MCF97" s="287"/>
      <c r="MCG97" s="287"/>
      <c r="MCH97" s="285"/>
      <c r="MCI97" s="286"/>
      <c r="MCJ97" s="286"/>
      <c r="MCK97" s="286"/>
      <c r="MCL97" s="286"/>
      <c r="MCM97" s="286"/>
      <c r="MCN97" s="286"/>
      <c r="MCO97" s="163"/>
      <c r="MCP97" s="154"/>
      <c r="MCQ97" s="287"/>
      <c r="MCR97" s="287"/>
      <c r="MCS97" s="285"/>
      <c r="MCT97" s="287"/>
      <c r="MCU97" s="287"/>
      <c r="MCV97" s="285"/>
      <c r="MCW97" s="287"/>
      <c r="MCX97" s="287"/>
      <c r="MCY97" s="285"/>
      <c r="MCZ97" s="287"/>
      <c r="MDA97" s="287"/>
      <c r="MDB97" s="285"/>
      <c r="MDC97" s="287"/>
      <c r="MDD97" s="287"/>
      <c r="MDE97" s="285"/>
      <c r="MDF97" s="287"/>
      <c r="MDG97" s="287"/>
      <c r="MDH97" s="285"/>
      <c r="MDI97" s="287"/>
      <c r="MDJ97" s="287"/>
      <c r="MDK97" s="285"/>
      <c r="MDL97" s="287"/>
      <c r="MDM97" s="287"/>
      <c r="MDN97" s="285"/>
      <c r="MDO97" s="287"/>
      <c r="MDP97" s="287"/>
      <c r="MDQ97" s="285"/>
      <c r="MDR97" s="287"/>
      <c r="MDS97" s="287"/>
      <c r="MDT97" s="285"/>
      <c r="MDU97" s="287"/>
      <c r="MDV97" s="287"/>
      <c r="MDW97" s="285"/>
      <c r="MDX97" s="287"/>
      <c r="MDY97" s="287"/>
      <c r="MDZ97" s="285"/>
      <c r="MEA97" s="287"/>
      <c r="MEB97" s="287"/>
      <c r="MEC97" s="285"/>
      <c r="MED97" s="287"/>
      <c r="MEE97" s="287"/>
      <c r="MEF97" s="285"/>
      <c r="MEG97" s="287"/>
      <c r="MEH97" s="287"/>
      <c r="MEI97" s="285"/>
      <c r="MEJ97" s="287"/>
      <c r="MEK97" s="287"/>
      <c r="MEL97" s="285"/>
      <c r="MEM97" s="287"/>
      <c r="MEN97" s="287"/>
      <c r="MEO97" s="285"/>
      <c r="MEP97" s="287"/>
      <c r="MEQ97" s="287"/>
      <c r="MER97" s="285"/>
      <c r="MES97" s="287"/>
      <c r="MET97" s="287"/>
      <c r="MEU97" s="285"/>
      <c r="MEV97" s="287"/>
      <c r="MEW97" s="287"/>
      <c r="MEX97" s="285"/>
      <c r="MEY97" s="287"/>
      <c r="MEZ97" s="287"/>
      <c r="MFA97" s="285"/>
      <c r="MFB97" s="286"/>
      <c r="MFC97" s="286"/>
      <c r="MFD97" s="286"/>
      <c r="MFE97" s="287"/>
      <c r="MFF97" s="287"/>
      <c r="MFG97" s="285"/>
      <c r="MFH97" s="286"/>
      <c r="MFI97" s="286"/>
      <c r="MFJ97" s="286"/>
      <c r="MFK97" s="287"/>
      <c r="MFL97" s="287"/>
      <c r="MFM97" s="285"/>
      <c r="MFN97" s="287"/>
      <c r="MFO97" s="287"/>
      <c r="MFP97" s="285"/>
      <c r="MFQ97" s="286"/>
      <c r="MFR97" s="286"/>
      <c r="MFS97" s="286"/>
      <c r="MFT97" s="286"/>
      <c r="MFU97" s="286"/>
      <c r="MFV97" s="286"/>
      <c r="MFW97" s="163"/>
      <c r="MFX97" s="154"/>
      <c r="MFY97" s="287"/>
      <c r="MFZ97" s="287"/>
      <c r="MGA97" s="285"/>
      <c r="MGB97" s="287"/>
      <c r="MGC97" s="287"/>
      <c r="MGD97" s="285"/>
      <c r="MGE97" s="287"/>
      <c r="MGF97" s="287"/>
      <c r="MGG97" s="285"/>
      <c r="MGH97" s="287"/>
      <c r="MGI97" s="287"/>
      <c r="MGJ97" s="285"/>
      <c r="MGK97" s="287"/>
      <c r="MGL97" s="287"/>
      <c r="MGM97" s="285"/>
      <c r="MGN97" s="287"/>
      <c r="MGO97" s="287"/>
      <c r="MGP97" s="285"/>
      <c r="MGQ97" s="287"/>
      <c r="MGR97" s="287"/>
      <c r="MGS97" s="285"/>
      <c r="MGT97" s="287"/>
      <c r="MGU97" s="287"/>
      <c r="MGV97" s="285"/>
      <c r="MGW97" s="287"/>
      <c r="MGX97" s="287"/>
      <c r="MGY97" s="285"/>
      <c r="MGZ97" s="287"/>
      <c r="MHA97" s="287"/>
      <c r="MHB97" s="285"/>
      <c r="MHC97" s="287"/>
      <c r="MHD97" s="287"/>
      <c r="MHE97" s="285"/>
      <c r="MHF97" s="287"/>
      <c r="MHG97" s="287"/>
      <c r="MHH97" s="285"/>
      <c r="MHI97" s="287"/>
      <c r="MHJ97" s="287"/>
      <c r="MHK97" s="285"/>
      <c r="MHL97" s="287"/>
      <c r="MHM97" s="287"/>
      <c r="MHN97" s="285"/>
      <c r="MHO97" s="287"/>
      <c r="MHP97" s="287"/>
      <c r="MHQ97" s="285"/>
      <c r="MHR97" s="287"/>
      <c r="MHS97" s="287"/>
      <c r="MHT97" s="285"/>
      <c r="MHU97" s="287"/>
      <c r="MHV97" s="287"/>
      <c r="MHW97" s="285"/>
      <c r="MHX97" s="287"/>
      <c r="MHY97" s="287"/>
      <c r="MHZ97" s="285"/>
      <c r="MIA97" s="287"/>
      <c r="MIB97" s="287"/>
      <c r="MIC97" s="285"/>
      <c r="MID97" s="287"/>
      <c r="MIE97" s="287"/>
      <c r="MIF97" s="285"/>
      <c r="MIG97" s="287"/>
      <c r="MIH97" s="287"/>
      <c r="MII97" s="285"/>
      <c r="MIJ97" s="286"/>
      <c r="MIK97" s="286"/>
      <c r="MIL97" s="286"/>
      <c r="MIM97" s="287"/>
      <c r="MIN97" s="287"/>
      <c r="MIO97" s="285"/>
      <c r="MIP97" s="286"/>
      <c r="MIQ97" s="286"/>
      <c r="MIR97" s="286"/>
      <c r="MIS97" s="287"/>
      <c r="MIT97" s="287"/>
      <c r="MIU97" s="285"/>
      <c r="MIV97" s="287"/>
      <c r="MIW97" s="287"/>
      <c r="MIX97" s="285"/>
      <c r="MIY97" s="286"/>
      <c r="MIZ97" s="286"/>
      <c r="MJA97" s="286"/>
      <c r="MJB97" s="286"/>
      <c r="MJC97" s="286"/>
      <c r="MJD97" s="286"/>
      <c r="MJE97" s="163"/>
      <c r="MJF97" s="154"/>
      <c r="MJG97" s="287"/>
      <c r="MJH97" s="287"/>
      <c r="MJI97" s="285"/>
      <c r="MJJ97" s="287"/>
      <c r="MJK97" s="287"/>
      <c r="MJL97" s="285"/>
      <c r="MJM97" s="287"/>
      <c r="MJN97" s="287"/>
      <c r="MJO97" s="285"/>
      <c r="MJP97" s="287"/>
      <c r="MJQ97" s="287"/>
      <c r="MJR97" s="285"/>
      <c r="MJS97" s="287"/>
      <c r="MJT97" s="287"/>
      <c r="MJU97" s="285"/>
      <c r="MJV97" s="287"/>
      <c r="MJW97" s="287"/>
      <c r="MJX97" s="285"/>
      <c r="MJY97" s="287"/>
      <c r="MJZ97" s="287"/>
      <c r="MKA97" s="285"/>
      <c r="MKB97" s="287"/>
      <c r="MKC97" s="287"/>
      <c r="MKD97" s="285"/>
      <c r="MKE97" s="287"/>
      <c r="MKF97" s="287"/>
      <c r="MKG97" s="285"/>
      <c r="MKH97" s="287"/>
      <c r="MKI97" s="287"/>
      <c r="MKJ97" s="285"/>
      <c r="MKK97" s="287"/>
      <c r="MKL97" s="287"/>
      <c r="MKM97" s="285"/>
      <c r="MKN97" s="287"/>
      <c r="MKO97" s="287"/>
      <c r="MKP97" s="285"/>
      <c r="MKQ97" s="287"/>
      <c r="MKR97" s="287"/>
      <c r="MKS97" s="285"/>
      <c r="MKT97" s="287"/>
      <c r="MKU97" s="287"/>
      <c r="MKV97" s="285"/>
      <c r="MKW97" s="287"/>
      <c r="MKX97" s="287"/>
      <c r="MKY97" s="285"/>
      <c r="MKZ97" s="287"/>
      <c r="MLA97" s="287"/>
      <c r="MLB97" s="285"/>
      <c r="MLC97" s="287"/>
      <c r="MLD97" s="287"/>
      <c r="MLE97" s="285"/>
      <c r="MLF97" s="287"/>
      <c r="MLG97" s="287"/>
      <c r="MLH97" s="285"/>
      <c r="MLI97" s="287"/>
      <c r="MLJ97" s="287"/>
      <c r="MLK97" s="285"/>
      <c r="MLL97" s="287"/>
      <c r="MLM97" s="287"/>
      <c r="MLN97" s="285"/>
      <c r="MLO97" s="287"/>
      <c r="MLP97" s="287"/>
      <c r="MLQ97" s="285"/>
      <c r="MLR97" s="286"/>
      <c r="MLS97" s="286"/>
      <c r="MLT97" s="286"/>
      <c r="MLU97" s="287"/>
      <c r="MLV97" s="287"/>
      <c r="MLW97" s="285"/>
      <c r="MLX97" s="286"/>
      <c r="MLY97" s="286"/>
      <c r="MLZ97" s="286"/>
      <c r="MMA97" s="287"/>
      <c r="MMB97" s="287"/>
      <c r="MMC97" s="285"/>
      <c r="MMD97" s="287"/>
      <c r="MME97" s="287"/>
      <c r="MMF97" s="285"/>
      <c r="MMG97" s="286"/>
      <c r="MMH97" s="286"/>
      <c r="MMI97" s="286"/>
      <c r="MMJ97" s="286"/>
      <c r="MMK97" s="286"/>
      <c r="MML97" s="286"/>
      <c r="MMM97" s="163"/>
      <c r="MMN97" s="154"/>
      <c r="MMO97" s="287"/>
      <c r="MMP97" s="287"/>
      <c r="MMQ97" s="285"/>
      <c r="MMR97" s="287"/>
      <c r="MMS97" s="287"/>
      <c r="MMT97" s="285"/>
      <c r="MMU97" s="287"/>
      <c r="MMV97" s="287"/>
      <c r="MMW97" s="285"/>
      <c r="MMX97" s="287"/>
      <c r="MMY97" s="287"/>
      <c r="MMZ97" s="285"/>
      <c r="MNA97" s="287"/>
      <c r="MNB97" s="287"/>
      <c r="MNC97" s="285"/>
      <c r="MND97" s="287"/>
      <c r="MNE97" s="287"/>
      <c r="MNF97" s="285"/>
      <c r="MNG97" s="287"/>
      <c r="MNH97" s="287"/>
      <c r="MNI97" s="285"/>
      <c r="MNJ97" s="287"/>
      <c r="MNK97" s="287"/>
      <c r="MNL97" s="285"/>
      <c r="MNM97" s="287"/>
      <c r="MNN97" s="287"/>
      <c r="MNO97" s="285"/>
      <c r="MNP97" s="287"/>
      <c r="MNQ97" s="287"/>
      <c r="MNR97" s="285"/>
      <c r="MNS97" s="287"/>
      <c r="MNT97" s="287"/>
      <c r="MNU97" s="285"/>
      <c r="MNV97" s="287"/>
      <c r="MNW97" s="287"/>
      <c r="MNX97" s="285"/>
      <c r="MNY97" s="287"/>
      <c r="MNZ97" s="287"/>
      <c r="MOA97" s="285"/>
      <c r="MOB97" s="287"/>
      <c r="MOC97" s="287"/>
      <c r="MOD97" s="285"/>
      <c r="MOE97" s="287"/>
      <c r="MOF97" s="287"/>
      <c r="MOG97" s="285"/>
      <c r="MOH97" s="287"/>
      <c r="MOI97" s="287"/>
      <c r="MOJ97" s="285"/>
      <c r="MOK97" s="287"/>
      <c r="MOL97" s="287"/>
      <c r="MOM97" s="285"/>
      <c r="MON97" s="287"/>
      <c r="MOO97" s="287"/>
      <c r="MOP97" s="285"/>
      <c r="MOQ97" s="287"/>
      <c r="MOR97" s="287"/>
      <c r="MOS97" s="285"/>
      <c r="MOT97" s="287"/>
      <c r="MOU97" s="287"/>
      <c r="MOV97" s="285"/>
      <c r="MOW97" s="287"/>
      <c r="MOX97" s="287"/>
      <c r="MOY97" s="285"/>
      <c r="MOZ97" s="286"/>
      <c r="MPA97" s="286"/>
      <c r="MPB97" s="286"/>
      <c r="MPC97" s="287"/>
      <c r="MPD97" s="287"/>
      <c r="MPE97" s="285"/>
      <c r="MPF97" s="286"/>
      <c r="MPG97" s="286"/>
      <c r="MPH97" s="286"/>
      <c r="MPI97" s="287"/>
      <c r="MPJ97" s="287"/>
      <c r="MPK97" s="285"/>
      <c r="MPL97" s="287"/>
      <c r="MPM97" s="287"/>
      <c r="MPN97" s="285"/>
      <c r="MPO97" s="286"/>
      <c r="MPP97" s="286"/>
      <c r="MPQ97" s="286"/>
      <c r="MPR97" s="286"/>
      <c r="MPS97" s="286"/>
      <c r="MPT97" s="286"/>
      <c r="MPU97" s="163"/>
      <c r="MPV97" s="154"/>
      <c r="MPW97" s="287"/>
      <c r="MPX97" s="287"/>
      <c r="MPY97" s="285"/>
      <c r="MPZ97" s="287"/>
      <c r="MQA97" s="287"/>
      <c r="MQB97" s="285"/>
      <c r="MQC97" s="287"/>
      <c r="MQD97" s="287"/>
      <c r="MQE97" s="285"/>
      <c r="MQF97" s="287"/>
      <c r="MQG97" s="287"/>
      <c r="MQH97" s="285"/>
      <c r="MQI97" s="287"/>
      <c r="MQJ97" s="287"/>
      <c r="MQK97" s="285"/>
      <c r="MQL97" s="287"/>
      <c r="MQM97" s="287"/>
      <c r="MQN97" s="285"/>
      <c r="MQO97" s="287"/>
      <c r="MQP97" s="287"/>
      <c r="MQQ97" s="285"/>
      <c r="MQR97" s="287"/>
      <c r="MQS97" s="287"/>
      <c r="MQT97" s="285"/>
      <c r="MQU97" s="287"/>
      <c r="MQV97" s="287"/>
      <c r="MQW97" s="285"/>
      <c r="MQX97" s="287"/>
      <c r="MQY97" s="287"/>
      <c r="MQZ97" s="285"/>
      <c r="MRA97" s="287"/>
      <c r="MRB97" s="287"/>
      <c r="MRC97" s="285"/>
      <c r="MRD97" s="287"/>
      <c r="MRE97" s="287"/>
      <c r="MRF97" s="285"/>
      <c r="MRG97" s="287"/>
      <c r="MRH97" s="287"/>
      <c r="MRI97" s="285"/>
      <c r="MRJ97" s="287"/>
      <c r="MRK97" s="287"/>
      <c r="MRL97" s="285"/>
      <c r="MRM97" s="287"/>
      <c r="MRN97" s="287"/>
      <c r="MRO97" s="285"/>
      <c r="MRP97" s="287"/>
      <c r="MRQ97" s="287"/>
      <c r="MRR97" s="285"/>
      <c r="MRS97" s="287"/>
      <c r="MRT97" s="287"/>
      <c r="MRU97" s="285"/>
      <c r="MRV97" s="287"/>
      <c r="MRW97" s="287"/>
      <c r="MRX97" s="285"/>
      <c r="MRY97" s="287"/>
      <c r="MRZ97" s="287"/>
      <c r="MSA97" s="285"/>
      <c r="MSB97" s="287"/>
      <c r="MSC97" s="287"/>
      <c r="MSD97" s="285"/>
      <c r="MSE97" s="287"/>
      <c r="MSF97" s="287"/>
      <c r="MSG97" s="285"/>
      <c r="MSH97" s="286"/>
      <c r="MSI97" s="286"/>
      <c r="MSJ97" s="286"/>
      <c r="MSK97" s="287"/>
      <c r="MSL97" s="287"/>
      <c r="MSM97" s="285"/>
      <c r="MSN97" s="286"/>
      <c r="MSO97" s="286"/>
      <c r="MSP97" s="286"/>
      <c r="MSQ97" s="287"/>
      <c r="MSR97" s="287"/>
      <c r="MSS97" s="285"/>
      <c r="MST97" s="287"/>
      <c r="MSU97" s="287"/>
      <c r="MSV97" s="285"/>
      <c r="MSW97" s="286"/>
      <c r="MSX97" s="286"/>
      <c r="MSY97" s="286"/>
      <c r="MSZ97" s="286"/>
      <c r="MTA97" s="286"/>
      <c r="MTB97" s="286"/>
      <c r="MTC97" s="163"/>
      <c r="MTD97" s="154"/>
      <c r="MTE97" s="287"/>
      <c r="MTF97" s="287"/>
      <c r="MTG97" s="285"/>
      <c r="MTH97" s="287"/>
      <c r="MTI97" s="287"/>
      <c r="MTJ97" s="285"/>
      <c r="MTK97" s="287"/>
      <c r="MTL97" s="287"/>
      <c r="MTM97" s="285"/>
      <c r="MTN97" s="287"/>
      <c r="MTO97" s="287"/>
      <c r="MTP97" s="285"/>
      <c r="MTQ97" s="287"/>
      <c r="MTR97" s="287"/>
      <c r="MTS97" s="285"/>
      <c r="MTT97" s="287"/>
      <c r="MTU97" s="287"/>
      <c r="MTV97" s="285"/>
      <c r="MTW97" s="287"/>
      <c r="MTX97" s="287"/>
      <c r="MTY97" s="285"/>
      <c r="MTZ97" s="287"/>
      <c r="MUA97" s="287"/>
      <c r="MUB97" s="285"/>
      <c r="MUC97" s="287"/>
      <c r="MUD97" s="287"/>
      <c r="MUE97" s="285"/>
      <c r="MUF97" s="287"/>
      <c r="MUG97" s="287"/>
      <c r="MUH97" s="285"/>
      <c r="MUI97" s="287"/>
      <c r="MUJ97" s="287"/>
      <c r="MUK97" s="285"/>
      <c r="MUL97" s="287"/>
      <c r="MUM97" s="287"/>
      <c r="MUN97" s="285"/>
      <c r="MUO97" s="287"/>
      <c r="MUP97" s="287"/>
      <c r="MUQ97" s="285"/>
      <c r="MUR97" s="287"/>
      <c r="MUS97" s="287"/>
      <c r="MUT97" s="285"/>
      <c r="MUU97" s="287"/>
      <c r="MUV97" s="287"/>
      <c r="MUW97" s="285"/>
      <c r="MUX97" s="287"/>
      <c r="MUY97" s="287"/>
      <c r="MUZ97" s="285"/>
      <c r="MVA97" s="287"/>
      <c r="MVB97" s="287"/>
      <c r="MVC97" s="285"/>
      <c r="MVD97" s="287"/>
      <c r="MVE97" s="287"/>
      <c r="MVF97" s="285"/>
      <c r="MVG97" s="287"/>
      <c r="MVH97" s="287"/>
      <c r="MVI97" s="285"/>
      <c r="MVJ97" s="287"/>
      <c r="MVK97" s="287"/>
      <c r="MVL97" s="285"/>
      <c r="MVM97" s="287"/>
      <c r="MVN97" s="287"/>
      <c r="MVO97" s="285"/>
      <c r="MVP97" s="286"/>
      <c r="MVQ97" s="286"/>
      <c r="MVR97" s="286"/>
      <c r="MVS97" s="287"/>
      <c r="MVT97" s="287"/>
      <c r="MVU97" s="285"/>
      <c r="MVV97" s="286"/>
      <c r="MVW97" s="286"/>
      <c r="MVX97" s="286"/>
      <c r="MVY97" s="287"/>
      <c r="MVZ97" s="287"/>
      <c r="MWA97" s="285"/>
      <c r="MWB97" s="287"/>
      <c r="MWC97" s="287"/>
      <c r="MWD97" s="285"/>
      <c r="MWE97" s="286"/>
      <c r="MWF97" s="286"/>
      <c r="MWG97" s="286"/>
      <c r="MWH97" s="286"/>
      <c r="MWI97" s="286"/>
      <c r="MWJ97" s="286"/>
      <c r="MWK97" s="163"/>
      <c r="MWL97" s="154"/>
      <c r="MWM97" s="287"/>
      <c r="MWN97" s="287"/>
      <c r="MWO97" s="285"/>
      <c r="MWP97" s="287"/>
      <c r="MWQ97" s="287"/>
      <c r="MWR97" s="285"/>
      <c r="MWS97" s="287"/>
      <c r="MWT97" s="287"/>
      <c r="MWU97" s="285"/>
      <c r="MWV97" s="287"/>
      <c r="MWW97" s="287"/>
      <c r="MWX97" s="285"/>
      <c r="MWY97" s="287"/>
      <c r="MWZ97" s="287"/>
      <c r="MXA97" s="285"/>
      <c r="MXB97" s="287"/>
      <c r="MXC97" s="287"/>
      <c r="MXD97" s="285"/>
      <c r="MXE97" s="287"/>
      <c r="MXF97" s="287"/>
      <c r="MXG97" s="285"/>
      <c r="MXH97" s="287"/>
      <c r="MXI97" s="287"/>
      <c r="MXJ97" s="285"/>
      <c r="MXK97" s="287"/>
      <c r="MXL97" s="287"/>
      <c r="MXM97" s="285"/>
      <c r="MXN97" s="287"/>
      <c r="MXO97" s="287"/>
      <c r="MXP97" s="285"/>
      <c r="MXQ97" s="287"/>
      <c r="MXR97" s="287"/>
      <c r="MXS97" s="285"/>
      <c r="MXT97" s="287"/>
      <c r="MXU97" s="287"/>
      <c r="MXV97" s="285"/>
      <c r="MXW97" s="287"/>
      <c r="MXX97" s="287"/>
      <c r="MXY97" s="285"/>
      <c r="MXZ97" s="287"/>
      <c r="MYA97" s="287"/>
      <c r="MYB97" s="285"/>
      <c r="MYC97" s="287"/>
      <c r="MYD97" s="287"/>
      <c r="MYE97" s="285"/>
      <c r="MYF97" s="287"/>
      <c r="MYG97" s="287"/>
      <c r="MYH97" s="285"/>
      <c r="MYI97" s="287"/>
      <c r="MYJ97" s="287"/>
      <c r="MYK97" s="285"/>
      <c r="MYL97" s="287"/>
      <c r="MYM97" s="287"/>
      <c r="MYN97" s="285"/>
      <c r="MYO97" s="287"/>
      <c r="MYP97" s="287"/>
      <c r="MYQ97" s="285"/>
      <c r="MYR97" s="287"/>
      <c r="MYS97" s="287"/>
      <c r="MYT97" s="285"/>
      <c r="MYU97" s="287"/>
      <c r="MYV97" s="287"/>
      <c r="MYW97" s="285"/>
      <c r="MYX97" s="286"/>
      <c r="MYY97" s="286"/>
      <c r="MYZ97" s="286"/>
      <c r="MZA97" s="287"/>
      <c r="MZB97" s="287"/>
      <c r="MZC97" s="285"/>
      <c r="MZD97" s="286"/>
      <c r="MZE97" s="286"/>
      <c r="MZF97" s="286"/>
      <c r="MZG97" s="287"/>
      <c r="MZH97" s="287"/>
      <c r="MZI97" s="285"/>
      <c r="MZJ97" s="287"/>
      <c r="MZK97" s="287"/>
      <c r="MZL97" s="285"/>
      <c r="MZM97" s="286"/>
      <c r="MZN97" s="286"/>
      <c r="MZO97" s="286"/>
      <c r="MZP97" s="286"/>
      <c r="MZQ97" s="286"/>
      <c r="MZR97" s="286"/>
      <c r="MZS97" s="163"/>
      <c r="MZT97" s="154"/>
      <c r="MZU97" s="287"/>
      <c r="MZV97" s="287"/>
      <c r="MZW97" s="285"/>
      <c r="MZX97" s="287"/>
      <c r="MZY97" s="287"/>
      <c r="MZZ97" s="285"/>
      <c r="NAA97" s="287"/>
      <c r="NAB97" s="287"/>
      <c r="NAC97" s="285"/>
      <c r="NAD97" s="287"/>
      <c r="NAE97" s="287"/>
      <c r="NAF97" s="285"/>
      <c r="NAG97" s="287"/>
      <c r="NAH97" s="287"/>
      <c r="NAI97" s="285"/>
      <c r="NAJ97" s="287"/>
      <c r="NAK97" s="287"/>
      <c r="NAL97" s="285"/>
      <c r="NAM97" s="287"/>
      <c r="NAN97" s="287"/>
      <c r="NAO97" s="285"/>
      <c r="NAP97" s="287"/>
      <c r="NAQ97" s="287"/>
      <c r="NAR97" s="285"/>
      <c r="NAS97" s="287"/>
      <c r="NAT97" s="287"/>
      <c r="NAU97" s="285"/>
      <c r="NAV97" s="287"/>
      <c r="NAW97" s="287"/>
      <c r="NAX97" s="285"/>
      <c r="NAY97" s="287"/>
      <c r="NAZ97" s="287"/>
      <c r="NBA97" s="285"/>
      <c r="NBB97" s="287"/>
      <c r="NBC97" s="287"/>
      <c r="NBD97" s="285"/>
      <c r="NBE97" s="287"/>
      <c r="NBF97" s="287"/>
      <c r="NBG97" s="285"/>
      <c r="NBH97" s="287"/>
      <c r="NBI97" s="287"/>
      <c r="NBJ97" s="285"/>
      <c r="NBK97" s="287"/>
      <c r="NBL97" s="287"/>
      <c r="NBM97" s="285"/>
      <c r="NBN97" s="287"/>
      <c r="NBO97" s="287"/>
      <c r="NBP97" s="285"/>
      <c r="NBQ97" s="287"/>
      <c r="NBR97" s="287"/>
      <c r="NBS97" s="285"/>
      <c r="NBT97" s="287"/>
      <c r="NBU97" s="287"/>
      <c r="NBV97" s="285"/>
      <c r="NBW97" s="287"/>
      <c r="NBX97" s="287"/>
      <c r="NBY97" s="285"/>
      <c r="NBZ97" s="287"/>
      <c r="NCA97" s="287"/>
      <c r="NCB97" s="285"/>
      <c r="NCC97" s="287"/>
      <c r="NCD97" s="287"/>
      <c r="NCE97" s="285"/>
      <c r="NCF97" s="286"/>
      <c r="NCG97" s="286"/>
      <c r="NCH97" s="286"/>
      <c r="NCI97" s="287"/>
      <c r="NCJ97" s="287"/>
      <c r="NCK97" s="285"/>
      <c r="NCL97" s="286"/>
      <c r="NCM97" s="286"/>
      <c r="NCN97" s="286"/>
      <c r="NCO97" s="287"/>
      <c r="NCP97" s="287"/>
      <c r="NCQ97" s="285"/>
      <c r="NCR97" s="287"/>
      <c r="NCS97" s="287"/>
      <c r="NCT97" s="285"/>
      <c r="NCU97" s="286"/>
      <c r="NCV97" s="286"/>
      <c r="NCW97" s="286"/>
      <c r="NCX97" s="286"/>
      <c r="NCY97" s="286"/>
      <c r="NCZ97" s="286"/>
      <c r="NDA97" s="163"/>
      <c r="NDB97" s="154"/>
      <c r="NDC97" s="287"/>
      <c r="NDD97" s="287"/>
      <c r="NDE97" s="285"/>
      <c r="NDF97" s="287"/>
      <c r="NDG97" s="287"/>
      <c r="NDH97" s="285"/>
      <c r="NDI97" s="287"/>
      <c r="NDJ97" s="287"/>
      <c r="NDK97" s="285"/>
      <c r="NDL97" s="287"/>
      <c r="NDM97" s="287"/>
      <c r="NDN97" s="285"/>
      <c r="NDO97" s="287"/>
      <c r="NDP97" s="287"/>
      <c r="NDQ97" s="285"/>
      <c r="NDR97" s="287"/>
      <c r="NDS97" s="287"/>
      <c r="NDT97" s="285"/>
      <c r="NDU97" s="287"/>
      <c r="NDV97" s="287"/>
      <c r="NDW97" s="285"/>
      <c r="NDX97" s="287"/>
      <c r="NDY97" s="287"/>
      <c r="NDZ97" s="285"/>
      <c r="NEA97" s="287"/>
      <c r="NEB97" s="287"/>
      <c r="NEC97" s="285"/>
      <c r="NED97" s="287"/>
      <c r="NEE97" s="287"/>
      <c r="NEF97" s="285"/>
      <c r="NEG97" s="287"/>
      <c r="NEH97" s="287"/>
      <c r="NEI97" s="285"/>
      <c r="NEJ97" s="287"/>
      <c r="NEK97" s="287"/>
      <c r="NEL97" s="285"/>
      <c r="NEM97" s="287"/>
      <c r="NEN97" s="287"/>
      <c r="NEO97" s="285"/>
      <c r="NEP97" s="287"/>
      <c r="NEQ97" s="287"/>
      <c r="NER97" s="285"/>
      <c r="NES97" s="287"/>
      <c r="NET97" s="287"/>
      <c r="NEU97" s="285"/>
      <c r="NEV97" s="287"/>
      <c r="NEW97" s="287"/>
      <c r="NEX97" s="285"/>
      <c r="NEY97" s="287"/>
      <c r="NEZ97" s="287"/>
      <c r="NFA97" s="285"/>
      <c r="NFB97" s="287"/>
      <c r="NFC97" s="287"/>
      <c r="NFD97" s="285"/>
      <c r="NFE97" s="287"/>
      <c r="NFF97" s="287"/>
      <c r="NFG97" s="285"/>
      <c r="NFH97" s="287"/>
      <c r="NFI97" s="287"/>
      <c r="NFJ97" s="285"/>
      <c r="NFK97" s="287"/>
      <c r="NFL97" s="287"/>
      <c r="NFM97" s="285"/>
      <c r="NFN97" s="286"/>
      <c r="NFO97" s="286"/>
      <c r="NFP97" s="286"/>
      <c r="NFQ97" s="287"/>
      <c r="NFR97" s="287"/>
      <c r="NFS97" s="285"/>
      <c r="NFT97" s="286"/>
      <c r="NFU97" s="286"/>
      <c r="NFV97" s="286"/>
      <c r="NFW97" s="287"/>
      <c r="NFX97" s="287"/>
      <c r="NFY97" s="285"/>
      <c r="NFZ97" s="287"/>
      <c r="NGA97" s="287"/>
      <c r="NGB97" s="285"/>
      <c r="NGC97" s="286"/>
      <c r="NGD97" s="286"/>
      <c r="NGE97" s="286"/>
      <c r="NGF97" s="286"/>
      <c r="NGG97" s="286"/>
      <c r="NGH97" s="286"/>
      <c r="NGI97" s="163"/>
      <c r="NGJ97" s="154"/>
      <c r="NGK97" s="287"/>
      <c r="NGL97" s="287"/>
      <c r="NGM97" s="285"/>
      <c r="NGN97" s="287"/>
      <c r="NGO97" s="287"/>
      <c r="NGP97" s="285"/>
      <c r="NGQ97" s="287"/>
      <c r="NGR97" s="287"/>
      <c r="NGS97" s="285"/>
      <c r="NGT97" s="287"/>
      <c r="NGU97" s="287"/>
      <c r="NGV97" s="285"/>
      <c r="NGW97" s="287"/>
      <c r="NGX97" s="287"/>
      <c r="NGY97" s="285"/>
      <c r="NGZ97" s="287"/>
      <c r="NHA97" s="287"/>
      <c r="NHB97" s="285"/>
      <c r="NHC97" s="287"/>
      <c r="NHD97" s="287"/>
      <c r="NHE97" s="285"/>
      <c r="NHF97" s="287"/>
      <c r="NHG97" s="287"/>
      <c r="NHH97" s="285"/>
      <c r="NHI97" s="287"/>
      <c r="NHJ97" s="287"/>
      <c r="NHK97" s="285"/>
      <c r="NHL97" s="287"/>
      <c r="NHM97" s="287"/>
      <c r="NHN97" s="285"/>
      <c r="NHO97" s="287"/>
      <c r="NHP97" s="287"/>
      <c r="NHQ97" s="285"/>
      <c r="NHR97" s="287"/>
      <c r="NHS97" s="287"/>
      <c r="NHT97" s="285"/>
      <c r="NHU97" s="287"/>
      <c r="NHV97" s="287"/>
      <c r="NHW97" s="285"/>
      <c r="NHX97" s="287"/>
      <c r="NHY97" s="287"/>
      <c r="NHZ97" s="285"/>
      <c r="NIA97" s="287"/>
      <c r="NIB97" s="287"/>
      <c r="NIC97" s="285"/>
      <c r="NID97" s="287"/>
      <c r="NIE97" s="287"/>
      <c r="NIF97" s="285"/>
      <c r="NIG97" s="287"/>
      <c r="NIH97" s="287"/>
      <c r="NII97" s="285"/>
      <c r="NIJ97" s="287"/>
      <c r="NIK97" s="287"/>
      <c r="NIL97" s="285"/>
      <c r="NIM97" s="287"/>
      <c r="NIN97" s="287"/>
      <c r="NIO97" s="285"/>
      <c r="NIP97" s="287"/>
      <c r="NIQ97" s="287"/>
      <c r="NIR97" s="285"/>
      <c r="NIS97" s="287"/>
      <c r="NIT97" s="287"/>
      <c r="NIU97" s="285"/>
      <c r="NIV97" s="286"/>
      <c r="NIW97" s="286"/>
      <c r="NIX97" s="286"/>
      <c r="NIY97" s="287"/>
      <c r="NIZ97" s="287"/>
      <c r="NJA97" s="285"/>
      <c r="NJB97" s="286"/>
      <c r="NJC97" s="286"/>
      <c r="NJD97" s="286"/>
      <c r="NJE97" s="287"/>
      <c r="NJF97" s="287"/>
      <c r="NJG97" s="285"/>
      <c r="NJH97" s="287"/>
      <c r="NJI97" s="287"/>
      <c r="NJJ97" s="285"/>
      <c r="NJK97" s="286"/>
      <c r="NJL97" s="286"/>
      <c r="NJM97" s="286"/>
      <c r="NJN97" s="286"/>
      <c r="NJO97" s="286"/>
      <c r="NJP97" s="286"/>
      <c r="NJQ97" s="163"/>
      <c r="NJR97" s="154"/>
      <c r="NJS97" s="287"/>
      <c r="NJT97" s="287"/>
      <c r="NJU97" s="285"/>
      <c r="NJV97" s="287"/>
      <c r="NJW97" s="287"/>
      <c r="NJX97" s="285"/>
      <c r="NJY97" s="287"/>
      <c r="NJZ97" s="287"/>
      <c r="NKA97" s="285"/>
      <c r="NKB97" s="287"/>
      <c r="NKC97" s="287"/>
      <c r="NKD97" s="285"/>
      <c r="NKE97" s="287"/>
      <c r="NKF97" s="287"/>
      <c r="NKG97" s="285"/>
      <c r="NKH97" s="287"/>
      <c r="NKI97" s="287"/>
      <c r="NKJ97" s="285"/>
      <c r="NKK97" s="287"/>
      <c r="NKL97" s="287"/>
      <c r="NKM97" s="285"/>
      <c r="NKN97" s="287"/>
      <c r="NKO97" s="287"/>
      <c r="NKP97" s="285"/>
      <c r="NKQ97" s="287"/>
      <c r="NKR97" s="287"/>
      <c r="NKS97" s="285"/>
      <c r="NKT97" s="287"/>
      <c r="NKU97" s="287"/>
      <c r="NKV97" s="285"/>
      <c r="NKW97" s="287"/>
      <c r="NKX97" s="287"/>
      <c r="NKY97" s="285"/>
      <c r="NKZ97" s="287"/>
      <c r="NLA97" s="287"/>
      <c r="NLB97" s="285"/>
      <c r="NLC97" s="287"/>
      <c r="NLD97" s="287"/>
      <c r="NLE97" s="285"/>
      <c r="NLF97" s="287"/>
      <c r="NLG97" s="287"/>
      <c r="NLH97" s="285"/>
      <c r="NLI97" s="287"/>
      <c r="NLJ97" s="287"/>
      <c r="NLK97" s="285"/>
      <c r="NLL97" s="287"/>
      <c r="NLM97" s="287"/>
      <c r="NLN97" s="285"/>
      <c r="NLO97" s="287"/>
      <c r="NLP97" s="287"/>
      <c r="NLQ97" s="285"/>
      <c r="NLR97" s="287"/>
      <c r="NLS97" s="287"/>
      <c r="NLT97" s="285"/>
      <c r="NLU97" s="287"/>
      <c r="NLV97" s="287"/>
      <c r="NLW97" s="285"/>
      <c r="NLX97" s="287"/>
      <c r="NLY97" s="287"/>
      <c r="NLZ97" s="285"/>
      <c r="NMA97" s="287"/>
      <c r="NMB97" s="287"/>
      <c r="NMC97" s="285"/>
      <c r="NMD97" s="286"/>
      <c r="NME97" s="286"/>
      <c r="NMF97" s="286"/>
      <c r="NMG97" s="287"/>
      <c r="NMH97" s="287"/>
      <c r="NMI97" s="285"/>
      <c r="NMJ97" s="286"/>
      <c r="NMK97" s="286"/>
      <c r="NML97" s="286"/>
      <c r="NMM97" s="287"/>
      <c r="NMN97" s="287"/>
      <c r="NMO97" s="285"/>
      <c r="NMP97" s="287"/>
      <c r="NMQ97" s="287"/>
      <c r="NMR97" s="285"/>
      <c r="NMS97" s="286"/>
      <c r="NMT97" s="286"/>
      <c r="NMU97" s="286"/>
      <c r="NMV97" s="286"/>
      <c r="NMW97" s="286"/>
      <c r="NMX97" s="286"/>
      <c r="NMY97" s="163"/>
      <c r="NMZ97" s="154"/>
      <c r="NNA97" s="287"/>
      <c r="NNB97" s="287"/>
      <c r="NNC97" s="285"/>
      <c r="NND97" s="287"/>
      <c r="NNE97" s="287"/>
      <c r="NNF97" s="285"/>
      <c r="NNG97" s="287"/>
      <c r="NNH97" s="287"/>
      <c r="NNI97" s="285"/>
      <c r="NNJ97" s="287"/>
      <c r="NNK97" s="287"/>
      <c r="NNL97" s="285"/>
      <c r="NNM97" s="287"/>
      <c r="NNN97" s="287"/>
      <c r="NNO97" s="285"/>
      <c r="NNP97" s="287"/>
      <c r="NNQ97" s="287"/>
      <c r="NNR97" s="285"/>
      <c r="NNS97" s="287"/>
      <c r="NNT97" s="287"/>
      <c r="NNU97" s="285"/>
      <c r="NNV97" s="287"/>
      <c r="NNW97" s="287"/>
      <c r="NNX97" s="285"/>
      <c r="NNY97" s="287"/>
      <c r="NNZ97" s="287"/>
      <c r="NOA97" s="285"/>
      <c r="NOB97" s="287"/>
      <c r="NOC97" s="287"/>
      <c r="NOD97" s="285"/>
      <c r="NOE97" s="287"/>
      <c r="NOF97" s="287"/>
      <c r="NOG97" s="285"/>
      <c r="NOH97" s="287"/>
      <c r="NOI97" s="287"/>
      <c r="NOJ97" s="285"/>
      <c r="NOK97" s="287"/>
      <c r="NOL97" s="287"/>
      <c r="NOM97" s="285"/>
      <c r="NON97" s="287"/>
      <c r="NOO97" s="287"/>
      <c r="NOP97" s="285"/>
      <c r="NOQ97" s="287"/>
      <c r="NOR97" s="287"/>
      <c r="NOS97" s="285"/>
      <c r="NOT97" s="287"/>
      <c r="NOU97" s="287"/>
      <c r="NOV97" s="285"/>
      <c r="NOW97" s="287"/>
      <c r="NOX97" s="287"/>
      <c r="NOY97" s="285"/>
      <c r="NOZ97" s="287"/>
      <c r="NPA97" s="287"/>
      <c r="NPB97" s="285"/>
      <c r="NPC97" s="287"/>
      <c r="NPD97" s="287"/>
      <c r="NPE97" s="285"/>
      <c r="NPF97" s="287"/>
      <c r="NPG97" s="287"/>
      <c r="NPH97" s="285"/>
      <c r="NPI97" s="287"/>
      <c r="NPJ97" s="287"/>
      <c r="NPK97" s="285"/>
      <c r="NPL97" s="286"/>
      <c r="NPM97" s="286"/>
      <c r="NPN97" s="286"/>
      <c r="NPO97" s="287"/>
      <c r="NPP97" s="287"/>
      <c r="NPQ97" s="285"/>
      <c r="NPR97" s="286"/>
      <c r="NPS97" s="286"/>
      <c r="NPT97" s="286"/>
      <c r="NPU97" s="287"/>
      <c r="NPV97" s="287"/>
      <c r="NPW97" s="285"/>
      <c r="NPX97" s="287"/>
      <c r="NPY97" s="287"/>
      <c r="NPZ97" s="285"/>
      <c r="NQA97" s="286"/>
      <c r="NQB97" s="286"/>
      <c r="NQC97" s="286"/>
      <c r="NQD97" s="286"/>
      <c r="NQE97" s="286"/>
      <c r="NQF97" s="286"/>
      <c r="NQG97" s="163"/>
      <c r="NQH97" s="154"/>
      <c r="NQI97" s="287"/>
      <c r="NQJ97" s="287"/>
      <c r="NQK97" s="285"/>
      <c r="NQL97" s="287"/>
      <c r="NQM97" s="287"/>
      <c r="NQN97" s="285"/>
      <c r="NQO97" s="287"/>
      <c r="NQP97" s="287"/>
      <c r="NQQ97" s="285"/>
      <c r="NQR97" s="287"/>
      <c r="NQS97" s="287"/>
      <c r="NQT97" s="285"/>
      <c r="NQU97" s="287"/>
      <c r="NQV97" s="287"/>
      <c r="NQW97" s="285"/>
      <c r="NQX97" s="287"/>
      <c r="NQY97" s="287"/>
      <c r="NQZ97" s="285"/>
      <c r="NRA97" s="287"/>
      <c r="NRB97" s="287"/>
      <c r="NRC97" s="285"/>
      <c r="NRD97" s="287"/>
      <c r="NRE97" s="287"/>
      <c r="NRF97" s="285"/>
      <c r="NRG97" s="287"/>
      <c r="NRH97" s="287"/>
      <c r="NRI97" s="285"/>
      <c r="NRJ97" s="287"/>
      <c r="NRK97" s="287"/>
      <c r="NRL97" s="285"/>
      <c r="NRM97" s="287"/>
      <c r="NRN97" s="287"/>
      <c r="NRO97" s="285"/>
      <c r="NRP97" s="287"/>
      <c r="NRQ97" s="287"/>
      <c r="NRR97" s="285"/>
      <c r="NRS97" s="287"/>
      <c r="NRT97" s="287"/>
      <c r="NRU97" s="285"/>
      <c r="NRV97" s="287"/>
      <c r="NRW97" s="287"/>
      <c r="NRX97" s="285"/>
      <c r="NRY97" s="287"/>
      <c r="NRZ97" s="287"/>
      <c r="NSA97" s="285"/>
      <c r="NSB97" s="287"/>
      <c r="NSC97" s="287"/>
      <c r="NSD97" s="285"/>
      <c r="NSE97" s="287"/>
      <c r="NSF97" s="287"/>
      <c r="NSG97" s="285"/>
      <c r="NSH97" s="287"/>
      <c r="NSI97" s="287"/>
      <c r="NSJ97" s="285"/>
      <c r="NSK97" s="287"/>
      <c r="NSL97" s="287"/>
      <c r="NSM97" s="285"/>
      <c r="NSN97" s="287"/>
      <c r="NSO97" s="287"/>
      <c r="NSP97" s="285"/>
      <c r="NSQ97" s="287"/>
      <c r="NSR97" s="287"/>
      <c r="NSS97" s="285"/>
      <c r="NST97" s="286"/>
      <c r="NSU97" s="286"/>
      <c r="NSV97" s="286"/>
      <c r="NSW97" s="287"/>
      <c r="NSX97" s="287"/>
      <c r="NSY97" s="285"/>
      <c r="NSZ97" s="286"/>
      <c r="NTA97" s="286"/>
      <c r="NTB97" s="286"/>
      <c r="NTC97" s="287"/>
      <c r="NTD97" s="287"/>
      <c r="NTE97" s="285"/>
      <c r="NTF97" s="287"/>
      <c r="NTG97" s="287"/>
      <c r="NTH97" s="285"/>
      <c r="NTI97" s="286"/>
      <c r="NTJ97" s="286"/>
      <c r="NTK97" s="286"/>
      <c r="NTL97" s="286"/>
      <c r="NTM97" s="286"/>
      <c r="NTN97" s="286"/>
      <c r="NTO97" s="163"/>
      <c r="NTP97" s="154"/>
      <c r="NTQ97" s="287"/>
      <c r="NTR97" s="287"/>
      <c r="NTS97" s="285"/>
      <c r="NTT97" s="287"/>
      <c r="NTU97" s="287"/>
      <c r="NTV97" s="285"/>
      <c r="NTW97" s="287"/>
      <c r="NTX97" s="287"/>
      <c r="NTY97" s="285"/>
      <c r="NTZ97" s="287"/>
      <c r="NUA97" s="287"/>
      <c r="NUB97" s="285"/>
      <c r="NUC97" s="287"/>
      <c r="NUD97" s="287"/>
      <c r="NUE97" s="285"/>
      <c r="NUF97" s="287"/>
      <c r="NUG97" s="287"/>
      <c r="NUH97" s="285"/>
      <c r="NUI97" s="287"/>
      <c r="NUJ97" s="287"/>
      <c r="NUK97" s="285"/>
      <c r="NUL97" s="287"/>
      <c r="NUM97" s="287"/>
      <c r="NUN97" s="285"/>
      <c r="NUO97" s="287"/>
      <c r="NUP97" s="287"/>
      <c r="NUQ97" s="285"/>
      <c r="NUR97" s="287"/>
      <c r="NUS97" s="287"/>
      <c r="NUT97" s="285"/>
      <c r="NUU97" s="287"/>
      <c r="NUV97" s="287"/>
      <c r="NUW97" s="285"/>
      <c r="NUX97" s="287"/>
      <c r="NUY97" s="287"/>
      <c r="NUZ97" s="285"/>
      <c r="NVA97" s="287"/>
      <c r="NVB97" s="287"/>
      <c r="NVC97" s="285"/>
      <c r="NVD97" s="287"/>
      <c r="NVE97" s="287"/>
      <c r="NVF97" s="285"/>
      <c r="NVG97" s="287"/>
      <c r="NVH97" s="287"/>
      <c r="NVI97" s="285"/>
      <c r="NVJ97" s="287"/>
      <c r="NVK97" s="287"/>
      <c r="NVL97" s="285"/>
      <c r="NVM97" s="287"/>
      <c r="NVN97" s="287"/>
      <c r="NVO97" s="285"/>
      <c r="NVP97" s="287"/>
      <c r="NVQ97" s="287"/>
      <c r="NVR97" s="285"/>
      <c r="NVS97" s="287"/>
      <c r="NVT97" s="287"/>
      <c r="NVU97" s="285"/>
      <c r="NVV97" s="287"/>
      <c r="NVW97" s="287"/>
      <c r="NVX97" s="285"/>
      <c r="NVY97" s="287"/>
      <c r="NVZ97" s="287"/>
      <c r="NWA97" s="285"/>
      <c r="NWB97" s="286"/>
      <c r="NWC97" s="286"/>
      <c r="NWD97" s="286"/>
      <c r="NWE97" s="287"/>
      <c r="NWF97" s="287"/>
      <c r="NWG97" s="285"/>
      <c r="NWH97" s="286"/>
      <c r="NWI97" s="286"/>
      <c r="NWJ97" s="286"/>
      <c r="NWK97" s="287"/>
      <c r="NWL97" s="287"/>
      <c r="NWM97" s="285"/>
      <c r="NWN97" s="287"/>
      <c r="NWO97" s="287"/>
      <c r="NWP97" s="285"/>
      <c r="NWQ97" s="286"/>
      <c r="NWR97" s="286"/>
      <c r="NWS97" s="286"/>
      <c r="NWT97" s="286"/>
      <c r="NWU97" s="286"/>
      <c r="NWV97" s="286"/>
      <c r="NWW97" s="163"/>
      <c r="NWX97" s="154"/>
      <c r="NWY97" s="287"/>
      <c r="NWZ97" s="287"/>
      <c r="NXA97" s="285"/>
      <c r="NXB97" s="287"/>
      <c r="NXC97" s="287"/>
      <c r="NXD97" s="285"/>
      <c r="NXE97" s="287"/>
      <c r="NXF97" s="287"/>
      <c r="NXG97" s="285"/>
      <c r="NXH97" s="287"/>
      <c r="NXI97" s="287"/>
      <c r="NXJ97" s="285"/>
      <c r="NXK97" s="287"/>
      <c r="NXL97" s="287"/>
      <c r="NXM97" s="285"/>
      <c r="NXN97" s="287"/>
      <c r="NXO97" s="287"/>
      <c r="NXP97" s="285"/>
      <c r="NXQ97" s="287"/>
      <c r="NXR97" s="287"/>
      <c r="NXS97" s="285"/>
      <c r="NXT97" s="287"/>
      <c r="NXU97" s="287"/>
      <c r="NXV97" s="285"/>
      <c r="NXW97" s="287"/>
      <c r="NXX97" s="287"/>
      <c r="NXY97" s="285"/>
      <c r="NXZ97" s="287"/>
      <c r="NYA97" s="287"/>
      <c r="NYB97" s="285"/>
      <c r="NYC97" s="287"/>
      <c r="NYD97" s="287"/>
      <c r="NYE97" s="285"/>
      <c r="NYF97" s="287"/>
      <c r="NYG97" s="287"/>
      <c r="NYH97" s="285"/>
      <c r="NYI97" s="287"/>
      <c r="NYJ97" s="287"/>
      <c r="NYK97" s="285"/>
      <c r="NYL97" s="287"/>
      <c r="NYM97" s="287"/>
      <c r="NYN97" s="285"/>
      <c r="NYO97" s="287"/>
      <c r="NYP97" s="287"/>
      <c r="NYQ97" s="285"/>
      <c r="NYR97" s="287"/>
      <c r="NYS97" s="287"/>
      <c r="NYT97" s="285"/>
      <c r="NYU97" s="287"/>
      <c r="NYV97" s="287"/>
      <c r="NYW97" s="285"/>
      <c r="NYX97" s="287"/>
      <c r="NYY97" s="287"/>
      <c r="NYZ97" s="285"/>
      <c r="NZA97" s="287"/>
      <c r="NZB97" s="287"/>
      <c r="NZC97" s="285"/>
      <c r="NZD97" s="287"/>
      <c r="NZE97" s="287"/>
      <c r="NZF97" s="285"/>
      <c r="NZG97" s="287"/>
      <c r="NZH97" s="287"/>
      <c r="NZI97" s="285"/>
      <c r="NZJ97" s="286"/>
      <c r="NZK97" s="286"/>
      <c r="NZL97" s="286"/>
      <c r="NZM97" s="287"/>
      <c r="NZN97" s="287"/>
      <c r="NZO97" s="285"/>
      <c r="NZP97" s="286"/>
      <c r="NZQ97" s="286"/>
      <c r="NZR97" s="286"/>
      <c r="NZS97" s="287"/>
      <c r="NZT97" s="287"/>
      <c r="NZU97" s="285"/>
      <c r="NZV97" s="287"/>
      <c r="NZW97" s="287"/>
      <c r="NZX97" s="285"/>
      <c r="NZY97" s="286"/>
      <c r="NZZ97" s="286"/>
      <c r="OAA97" s="286"/>
      <c r="OAB97" s="286"/>
      <c r="OAC97" s="286"/>
      <c r="OAD97" s="286"/>
      <c r="OAE97" s="163"/>
      <c r="OAF97" s="154"/>
      <c r="OAG97" s="287"/>
      <c r="OAH97" s="287"/>
      <c r="OAI97" s="285"/>
      <c r="OAJ97" s="287"/>
      <c r="OAK97" s="287"/>
      <c r="OAL97" s="285"/>
      <c r="OAM97" s="287"/>
      <c r="OAN97" s="287"/>
      <c r="OAO97" s="285"/>
      <c r="OAP97" s="287"/>
      <c r="OAQ97" s="287"/>
      <c r="OAR97" s="285"/>
      <c r="OAS97" s="287"/>
      <c r="OAT97" s="287"/>
      <c r="OAU97" s="285"/>
      <c r="OAV97" s="287"/>
      <c r="OAW97" s="287"/>
      <c r="OAX97" s="285"/>
      <c r="OAY97" s="287"/>
      <c r="OAZ97" s="287"/>
      <c r="OBA97" s="285"/>
      <c r="OBB97" s="287"/>
      <c r="OBC97" s="287"/>
      <c r="OBD97" s="285"/>
      <c r="OBE97" s="287"/>
      <c r="OBF97" s="287"/>
      <c r="OBG97" s="285"/>
      <c r="OBH97" s="287"/>
      <c r="OBI97" s="287"/>
      <c r="OBJ97" s="285"/>
      <c r="OBK97" s="287"/>
      <c r="OBL97" s="287"/>
      <c r="OBM97" s="285"/>
      <c r="OBN97" s="287"/>
      <c r="OBO97" s="287"/>
      <c r="OBP97" s="285"/>
      <c r="OBQ97" s="287"/>
      <c r="OBR97" s="287"/>
      <c r="OBS97" s="285"/>
      <c r="OBT97" s="287"/>
      <c r="OBU97" s="287"/>
      <c r="OBV97" s="285"/>
      <c r="OBW97" s="287"/>
      <c r="OBX97" s="287"/>
      <c r="OBY97" s="285"/>
      <c r="OBZ97" s="287"/>
      <c r="OCA97" s="287"/>
      <c r="OCB97" s="285"/>
      <c r="OCC97" s="287"/>
      <c r="OCD97" s="287"/>
      <c r="OCE97" s="285"/>
      <c r="OCF97" s="287"/>
      <c r="OCG97" s="287"/>
      <c r="OCH97" s="285"/>
      <c r="OCI97" s="287"/>
      <c r="OCJ97" s="287"/>
      <c r="OCK97" s="285"/>
      <c r="OCL97" s="287"/>
      <c r="OCM97" s="287"/>
      <c r="OCN97" s="285"/>
      <c r="OCO97" s="287"/>
      <c r="OCP97" s="287"/>
      <c r="OCQ97" s="285"/>
      <c r="OCR97" s="286"/>
      <c r="OCS97" s="286"/>
      <c r="OCT97" s="286"/>
      <c r="OCU97" s="287"/>
      <c r="OCV97" s="287"/>
      <c r="OCW97" s="285"/>
      <c r="OCX97" s="286"/>
      <c r="OCY97" s="286"/>
      <c r="OCZ97" s="286"/>
      <c r="ODA97" s="287"/>
      <c r="ODB97" s="287"/>
      <c r="ODC97" s="285"/>
      <c r="ODD97" s="287"/>
      <c r="ODE97" s="287"/>
      <c r="ODF97" s="285"/>
      <c r="ODG97" s="286"/>
      <c r="ODH97" s="286"/>
      <c r="ODI97" s="286"/>
      <c r="ODJ97" s="286"/>
      <c r="ODK97" s="286"/>
      <c r="ODL97" s="286"/>
      <c r="ODM97" s="163"/>
      <c r="ODN97" s="154"/>
      <c r="ODO97" s="287"/>
      <c r="ODP97" s="287"/>
      <c r="ODQ97" s="285"/>
      <c r="ODR97" s="287"/>
      <c r="ODS97" s="287"/>
      <c r="ODT97" s="285"/>
      <c r="ODU97" s="287"/>
      <c r="ODV97" s="287"/>
      <c r="ODW97" s="285"/>
      <c r="ODX97" s="287"/>
      <c r="ODY97" s="287"/>
      <c r="ODZ97" s="285"/>
      <c r="OEA97" s="287"/>
      <c r="OEB97" s="287"/>
      <c r="OEC97" s="285"/>
      <c r="OED97" s="287"/>
      <c r="OEE97" s="287"/>
      <c r="OEF97" s="285"/>
      <c r="OEG97" s="287"/>
      <c r="OEH97" s="287"/>
      <c r="OEI97" s="285"/>
      <c r="OEJ97" s="287"/>
      <c r="OEK97" s="287"/>
      <c r="OEL97" s="285"/>
      <c r="OEM97" s="287"/>
      <c r="OEN97" s="287"/>
      <c r="OEO97" s="285"/>
      <c r="OEP97" s="287"/>
      <c r="OEQ97" s="287"/>
      <c r="OER97" s="285"/>
      <c r="OES97" s="287"/>
      <c r="OET97" s="287"/>
      <c r="OEU97" s="285"/>
      <c r="OEV97" s="287"/>
      <c r="OEW97" s="287"/>
      <c r="OEX97" s="285"/>
      <c r="OEY97" s="287"/>
      <c r="OEZ97" s="287"/>
      <c r="OFA97" s="285"/>
      <c r="OFB97" s="287"/>
      <c r="OFC97" s="287"/>
      <c r="OFD97" s="285"/>
      <c r="OFE97" s="287"/>
      <c r="OFF97" s="287"/>
      <c r="OFG97" s="285"/>
      <c r="OFH97" s="287"/>
      <c r="OFI97" s="287"/>
      <c r="OFJ97" s="285"/>
      <c r="OFK97" s="287"/>
      <c r="OFL97" s="287"/>
      <c r="OFM97" s="285"/>
      <c r="OFN97" s="287"/>
      <c r="OFO97" s="287"/>
      <c r="OFP97" s="285"/>
      <c r="OFQ97" s="287"/>
      <c r="OFR97" s="287"/>
      <c r="OFS97" s="285"/>
      <c r="OFT97" s="287"/>
      <c r="OFU97" s="287"/>
      <c r="OFV97" s="285"/>
      <c r="OFW97" s="287"/>
      <c r="OFX97" s="287"/>
      <c r="OFY97" s="285"/>
      <c r="OFZ97" s="286"/>
      <c r="OGA97" s="286"/>
      <c r="OGB97" s="286"/>
      <c r="OGC97" s="287"/>
      <c r="OGD97" s="287"/>
      <c r="OGE97" s="285"/>
      <c r="OGF97" s="286"/>
      <c r="OGG97" s="286"/>
      <c r="OGH97" s="286"/>
      <c r="OGI97" s="287"/>
      <c r="OGJ97" s="287"/>
      <c r="OGK97" s="285"/>
      <c r="OGL97" s="287"/>
      <c r="OGM97" s="287"/>
      <c r="OGN97" s="285"/>
      <c r="OGO97" s="286"/>
      <c r="OGP97" s="286"/>
      <c r="OGQ97" s="286"/>
      <c r="OGR97" s="286"/>
      <c r="OGS97" s="286"/>
      <c r="OGT97" s="286"/>
      <c r="OGU97" s="163"/>
      <c r="OGV97" s="154"/>
      <c r="OGW97" s="287"/>
      <c r="OGX97" s="287"/>
      <c r="OGY97" s="285"/>
      <c r="OGZ97" s="287"/>
      <c r="OHA97" s="287"/>
      <c r="OHB97" s="285"/>
      <c r="OHC97" s="287"/>
      <c r="OHD97" s="287"/>
      <c r="OHE97" s="285"/>
      <c r="OHF97" s="287"/>
      <c r="OHG97" s="287"/>
      <c r="OHH97" s="285"/>
      <c r="OHI97" s="287"/>
      <c r="OHJ97" s="287"/>
      <c r="OHK97" s="285"/>
      <c r="OHL97" s="287"/>
      <c r="OHM97" s="287"/>
      <c r="OHN97" s="285"/>
      <c r="OHO97" s="287"/>
      <c r="OHP97" s="287"/>
      <c r="OHQ97" s="285"/>
      <c r="OHR97" s="287"/>
      <c r="OHS97" s="287"/>
      <c r="OHT97" s="285"/>
      <c r="OHU97" s="287"/>
      <c r="OHV97" s="287"/>
      <c r="OHW97" s="285"/>
      <c r="OHX97" s="287"/>
      <c r="OHY97" s="287"/>
      <c r="OHZ97" s="285"/>
      <c r="OIA97" s="287"/>
      <c r="OIB97" s="287"/>
      <c r="OIC97" s="285"/>
      <c r="OID97" s="287"/>
      <c r="OIE97" s="287"/>
      <c r="OIF97" s="285"/>
      <c r="OIG97" s="287"/>
      <c r="OIH97" s="287"/>
      <c r="OII97" s="285"/>
      <c r="OIJ97" s="287"/>
      <c r="OIK97" s="287"/>
      <c r="OIL97" s="285"/>
      <c r="OIM97" s="287"/>
      <c r="OIN97" s="287"/>
      <c r="OIO97" s="285"/>
      <c r="OIP97" s="287"/>
      <c r="OIQ97" s="287"/>
      <c r="OIR97" s="285"/>
      <c r="OIS97" s="287"/>
      <c r="OIT97" s="287"/>
      <c r="OIU97" s="285"/>
      <c r="OIV97" s="287"/>
      <c r="OIW97" s="287"/>
      <c r="OIX97" s="285"/>
      <c r="OIY97" s="287"/>
      <c r="OIZ97" s="287"/>
      <c r="OJA97" s="285"/>
      <c r="OJB97" s="287"/>
      <c r="OJC97" s="287"/>
      <c r="OJD97" s="285"/>
      <c r="OJE97" s="287"/>
      <c r="OJF97" s="287"/>
      <c r="OJG97" s="285"/>
      <c r="OJH97" s="286"/>
      <c r="OJI97" s="286"/>
      <c r="OJJ97" s="286"/>
      <c r="OJK97" s="287"/>
      <c r="OJL97" s="287"/>
      <c r="OJM97" s="285"/>
      <c r="OJN97" s="286"/>
      <c r="OJO97" s="286"/>
      <c r="OJP97" s="286"/>
      <c r="OJQ97" s="287"/>
      <c r="OJR97" s="287"/>
      <c r="OJS97" s="285"/>
      <c r="OJT97" s="287"/>
      <c r="OJU97" s="287"/>
      <c r="OJV97" s="285"/>
      <c r="OJW97" s="286"/>
      <c r="OJX97" s="286"/>
      <c r="OJY97" s="286"/>
      <c r="OJZ97" s="286"/>
      <c r="OKA97" s="286"/>
      <c r="OKB97" s="286"/>
      <c r="OKC97" s="163"/>
      <c r="OKD97" s="154"/>
      <c r="OKE97" s="287"/>
      <c r="OKF97" s="287"/>
      <c r="OKG97" s="285"/>
      <c r="OKH97" s="287"/>
      <c r="OKI97" s="287"/>
      <c r="OKJ97" s="285"/>
      <c r="OKK97" s="287"/>
      <c r="OKL97" s="287"/>
      <c r="OKM97" s="285"/>
      <c r="OKN97" s="287"/>
      <c r="OKO97" s="287"/>
      <c r="OKP97" s="285"/>
      <c r="OKQ97" s="287"/>
      <c r="OKR97" s="287"/>
      <c r="OKS97" s="285"/>
      <c r="OKT97" s="287"/>
      <c r="OKU97" s="287"/>
      <c r="OKV97" s="285"/>
      <c r="OKW97" s="287"/>
      <c r="OKX97" s="287"/>
      <c r="OKY97" s="285"/>
      <c r="OKZ97" s="287"/>
      <c r="OLA97" s="287"/>
      <c r="OLB97" s="285"/>
      <c r="OLC97" s="287"/>
      <c r="OLD97" s="287"/>
      <c r="OLE97" s="285"/>
      <c r="OLF97" s="287"/>
      <c r="OLG97" s="287"/>
      <c r="OLH97" s="285"/>
      <c r="OLI97" s="287"/>
      <c r="OLJ97" s="287"/>
      <c r="OLK97" s="285"/>
      <c r="OLL97" s="287"/>
      <c r="OLM97" s="287"/>
      <c r="OLN97" s="285"/>
      <c r="OLO97" s="287"/>
      <c r="OLP97" s="287"/>
      <c r="OLQ97" s="285"/>
      <c r="OLR97" s="287"/>
      <c r="OLS97" s="287"/>
      <c r="OLT97" s="285"/>
      <c r="OLU97" s="287"/>
      <c r="OLV97" s="287"/>
      <c r="OLW97" s="285"/>
      <c r="OLX97" s="287"/>
      <c r="OLY97" s="287"/>
      <c r="OLZ97" s="285"/>
      <c r="OMA97" s="287"/>
      <c r="OMB97" s="287"/>
      <c r="OMC97" s="285"/>
      <c r="OMD97" s="287"/>
      <c r="OME97" s="287"/>
      <c r="OMF97" s="285"/>
      <c r="OMG97" s="287"/>
      <c r="OMH97" s="287"/>
      <c r="OMI97" s="285"/>
      <c r="OMJ97" s="287"/>
      <c r="OMK97" s="287"/>
      <c r="OML97" s="285"/>
      <c r="OMM97" s="287"/>
      <c r="OMN97" s="287"/>
      <c r="OMO97" s="285"/>
      <c r="OMP97" s="286"/>
      <c r="OMQ97" s="286"/>
      <c r="OMR97" s="286"/>
      <c r="OMS97" s="287"/>
      <c r="OMT97" s="287"/>
      <c r="OMU97" s="285"/>
      <c r="OMV97" s="286"/>
      <c r="OMW97" s="286"/>
      <c r="OMX97" s="286"/>
      <c r="OMY97" s="287"/>
      <c r="OMZ97" s="287"/>
      <c r="ONA97" s="285"/>
      <c r="ONB97" s="287"/>
      <c r="ONC97" s="287"/>
      <c r="OND97" s="285"/>
      <c r="ONE97" s="286"/>
      <c r="ONF97" s="286"/>
      <c r="ONG97" s="286"/>
      <c r="ONH97" s="286"/>
      <c r="ONI97" s="286"/>
      <c r="ONJ97" s="286"/>
      <c r="ONK97" s="163"/>
      <c r="ONL97" s="154"/>
      <c r="ONM97" s="287"/>
      <c r="ONN97" s="287"/>
      <c r="ONO97" s="285"/>
      <c r="ONP97" s="287"/>
      <c r="ONQ97" s="287"/>
      <c r="ONR97" s="285"/>
      <c r="ONS97" s="287"/>
      <c r="ONT97" s="287"/>
      <c r="ONU97" s="285"/>
      <c r="ONV97" s="287"/>
      <c r="ONW97" s="287"/>
      <c r="ONX97" s="285"/>
      <c r="ONY97" s="287"/>
      <c r="ONZ97" s="287"/>
      <c r="OOA97" s="285"/>
      <c r="OOB97" s="287"/>
      <c r="OOC97" s="287"/>
      <c r="OOD97" s="285"/>
      <c r="OOE97" s="287"/>
      <c r="OOF97" s="287"/>
      <c r="OOG97" s="285"/>
      <c r="OOH97" s="287"/>
      <c r="OOI97" s="287"/>
      <c r="OOJ97" s="285"/>
      <c r="OOK97" s="287"/>
      <c r="OOL97" s="287"/>
      <c r="OOM97" s="285"/>
      <c r="OON97" s="287"/>
      <c r="OOO97" s="287"/>
      <c r="OOP97" s="285"/>
      <c r="OOQ97" s="287"/>
      <c r="OOR97" s="287"/>
      <c r="OOS97" s="285"/>
      <c r="OOT97" s="287"/>
      <c r="OOU97" s="287"/>
      <c r="OOV97" s="285"/>
      <c r="OOW97" s="287"/>
      <c r="OOX97" s="287"/>
      <c r="OOY97" s="285"/>
      <c r="OOZ97" s="287"/>
      <c r="OPA97" s="287"/>
      <c r="OPB97" s="285"/>
      <c r="OPC97" s="287"/>
      <c r="OPD97" s="287"/>
      <c r="OPE97" s="285"/>
      <c r="OPF97" s="287"/>
      <c r="OPG97" s="287"/>
      <c r="OPH97" s="285"/>
      <c r="OPI97" s="287"/>
      <c r="OPJ97" s="287"/>
      <c r="OPK97" s="285"/>
      <c r="OPL97" s="287"/>
      <c r="OPM97" s="287"/>
      <c r="OPN97" s="285"/>
      <c r="OPO97" s="287"/>
      <c r="OPP97" s="287"/>
      <c r="OPQ97" s="285"/>
      <c r="OPR97" s="287"/>
      <c r="OPS97" s="287"/>
      <c r="OPT97" s="285"/>
      <c r="OPU97" s="287"/>
      <c r="OPV97" s="287"/>
      <c r="OPW97" s="285"/>
      <c r="OPX97" s="286"/>
      <c r="OPY97" s="286"/>
      <c r="OPZ97" s="286"/>
      <c r="OQA97" s="287"/>
      <c r="OQB97" s="287"/>
      <c r="OQC97" s="285"/>
      <c r="OQD97" s="286"/>
      <c r="OQE97" s="286"/>
      <c r="OQF97" s="286"/>
      <c r="OQG97" s="287"/>
      <c r="OQH97" s="287"/>
      <c r="OQI97" s="285"/>
      <c r="OQJ97" s="287"/>
      <c r="OQK97" s="287"/>
      <c r="OQL97" s="285"/>
      <c r="OQM97" s="286"/>
      <c r="OQN97" s="286"/>
      <c r="OQO97" s="286"/>
      <c r="OQP97" s="286"/>
      <c r="OQQ97" s="286"/>
      <c r="OQR97" s="286"/>
      <c r="OQS97" s="163"/>
      <c r="OQT97" s="154"/>
      <c r="OQU97" s="287"/>
      <c r="OQV97" s="287"/>
      <c r="OQW97" s="285"/>
      <c r="OQX97" s="287"/>
      <c r="OQY97" s="287"/>
      <c r="OQZ97" s="285"/>
      <c r="ORA97" s="287"/>
      <c r="ORB97" s="287"/>
      <c r="ORC97" s="285"/>
      <c r="ORD97" s="287"/>
      <c r="ORE97" s="287"/>
      <c r="ORF97" s="285"/>
      <c r="ORG97" s="287"/>
      <c r="ORH97" s="287"/>
      <c r="ORI97" s="285"/>
      <c r="ORJ97" s="287"/>
      <c r="ORK97" s="287"/>
      <c r="ORL97" s="285"/>
      <c r="ORM97" s="287"/>
      <c r="ORN97" s="287"/>
      <c r="ORO97" s="285"/>
      <c r="ORP97" s="287"/>
      <c r="ORQ97" s="287"/>
      <c r="ORR97" s="285"/>
      <c r="ORS97" s="287"/>
      <c r="ORT97" s="287"/>
      <c r="ORU97" s="285"/>
      <c r="ORV97" s="287"/>
      <c r="ORW97" s="287"/>
      <c r="ORX97" s="285"/>
      <c r="ORY97" s="287"/>
      <c r="ORZ97" s="287"/>
      <c r="OSA97" s="285"/>
      <c r="OSB97" s="287"/>
      <c r="OSC97" s="287"/>
      <c r="OSD97" s="285"/>
      <c r="OSE97" s="287"/>
      <c r="OSF97" s="287"/>
      <c r="OSG97" s="285"/>
      <c r="OSH97" s="287"/>
      <c r="OSI97" s="287"/>
      <c r="OSJ97" s="285"/>
      <c r="OSK97" s="287"/>
      <c r="OSL97" s="287"/>
      <c r="OSM97" s="285"/>
      <c r="OSN97" s="287"/>
      <c r="OSO97" s="287"/>
      <c r="OSP97" s="285"/>
      <c r="OSQ97" s="287"/>
      <c r="OSR97" s="287"/>
      <c r="OSS97" s="285"/>
      <c r="OST97" s="287"/>
      <c r="OSU97" s="287"/>
      <c r="OSV97" s="285"/>
      <c r="OSW97" s="287"/>
      <c r="OSX97" s="287"/>
      <c r="OSY97" s="285"/>
      <c r="OSZ97" s="287"/>
      <c r="OTA97" s="287"/>
      <c r="OTB97" s="285"/>
      <c r="OTC97" s="287"/>
      <c r="OTD97" s="287"/>
      <c r="OTE97" s="285"/>
      <c r="OTF97" s="286"/>
      <c r="OTG97" s="286"/>
      <c r="OTH97" s="286"/>
      <c r="OTI97" s="287"/>
      <c r="OTJ97" s="287"/>
      <c r="OTK97" s="285"/>
      <c r="OTL97" s="286"/>
      <c r="OTM97" s="286"/>
      <c r="OTN97" s="286"/>
      <c r="OTO97" s="287"/>
      <c r="OTP97" s="287"/>
      <c r="OTQ97" s="285"/>
      <c r="OTR97" s="287"/>
      <c r="OTS97" s="287"/>
      <c r="OTT97" s="285"/>
      <c r="OTU97" s="286"/>
      <c r="OTV97" s="286"/>
      <c r="OTW97" s="286"/>
      <c r="OTX97" s="286"/>
      <c r="OTY97" s="286"/>
      <c r="OTZ97" s="286"/>
      <c r="OUA97" s="163"/>
      <c r="OUB97" s="154"/>
      <c r="OUC97" s="287"/>
      <c r="OUD97" s="287"/>
      <c r="OUE97" s="285"/>
      <c r="OUF97" s="287"/>
      <c r="OUG97" s="287"/>
      <c r="OUH97" s="285"/>
      <c r="OUI97" s="287"/>
      <c r="OUJ97" s="287"/>
      <c r="OUK97" s="285"/>
      <c r="OUL97" s="287"/>
      <c r="OUM97" s="287"/>
      <c r="OUN97" s="285"/>
      <c r="OUO97" s="287"/>
      <c r="OUP97" s="287"/>
      <c r="OUQ97" s="285"/>
      <c r="OUR97" s="287"/>
      <c r="OUS97" s="287"/>
      <c r="OUT97" s="285"/>
      <c r="OUU97" s="287"/>
      <c r="OUV97" s="287"/>
      <c r="OUW97" s="285"/>
      <c r="OUX97" s="287"/>
      <c r="OUY97" s="287"/>
      <c r="OUZ97" s="285"/>
      <c r="OVA97" s="287"/>
      <c r="OVB97" s="287"/>
      <c r="OVC97" s="285"/>
      <c r="OVD97" s="287"/>
      <c r="OVE97" s="287"/>
      <c r="OVF97" s="285"/>
      <c r="OVG97" s="287"/>
      <c r="OVH97" s="287"/>
      <c r="OVI97" s="285"/>
      <c r="OVJ97" s="287"/>
      <c r="OVK97" s="287"/>
      <c r="OVL97" s="285"/>
      <c r="OVM97" s="287"/>
      <c r="OVN97" s="287"/>
      <c r="OVO97" s="285"/>
      <c r="OVP97" s="287"/>
      <c r="OVQ97" s="287"/>
      <c r="OVR97" s="285"/>
      <c r="OVS97" s="287"/>
      <c r="OVT97" s="287"/>
      <c r="OVU97" s="285"/>
      <c r="OVV97" s="287"/>
      <c r="OVW97" s="287"/>
      <c r="OVX97" s="285"/>
      <c r="OVY97" s="287"/>
      <c r="OVZ97" s="287"/>
      <c r="OWA97" s="285"/>
      <c r="OWB97" s="287"/>
      <c r="OWC97" s="287"/>
      <c r="OWD97" s="285"/>
      <c r="OWE97" s="287"/>
      <c r="OWF97" s="287"/>
      <c r="OWG97" s="285"/>
      <c r="OWH97" s="287"/>
      <c r="OWI97" s="287"/>
      <c r="OWJ97" s="285"/>
      <c r="OWK97" s="287"/>
      <c r="OWL97" s="287"/>
      <c r="OWM97" s="285"/>
      <c r="OWN97" s="286"/>
      <c r="OWO97" s="286"/>
      <c r="OWP97" s="286"/>
      <c r="OWQ97" s="287"/>
      <c r="OWR97" s="287"/>
      <c r="OWS97" s="285"/>
      <c r="OWT97" s="286"/>
      <c r="OWU97" s="286"/>
      <c r="OWV97" s="286"/>
      <c r="OWW97" s="287"/>
      <c r="OWX97" s="287"/>
      <c r="OWY97" s="285"/>
      <c r="OWZ97" s="287"/>
      <c r="OXA97" s="287"/>
      <c r="OXB97" s="285"/>
      <c r="OXC97" s="286"/>
      <c r="OXD97" s="286"/>
      <c r="OXE97" s="286"/>
      <c r="OXF97" s="286"/>
      <c r="OXG97" s="286"/>
      <c r="OXH97" s="286"/>
      <c r="OXI97" s="163"/>
      <c r="OXJ97" s="154"/>
      <c r="OXK97" s="287"/>
      <c r="OXL97" s="287"/>
      <c r="OXM97" s="285"/>
      <c r="OXN97" s="287"/>
      <c r="OXO97" s="287"/>
      <c r="OXP97" s="285"/>
      <c r="OXQ97" s="287"/>
      <c r="OXR97" s="287"/>
      <c r="OXS97" s="285"/>
      <c r="OXT97" s="287"/>
      <c r="OXU97" s="287"/>
      <c r="OXV97" s="285"/>
      <c r="OXW97" s="287"/>
      <c r="OXX97" s="287"/>
      <c r="OXY97" s="285"/>
      <c r="OXZ97" s="287"/>
      <c r="OYA97" s="287"/>
      <c r="OYB97" s="285"/>
      <c r="OYC97" s="287"/>
      <c r="OYD97" s="287"/>
      <c r="OYE97" s="285"/>
      <c r="OYF97" s="287"/>
      <c r="OYG97" s="287"/>
      <c r="OYH97" s="285"/>
      <c r="OYI97" s="287"/>
      <c r="OYJ97" s="287"/>
      <c r="OYK97" s="285"/>
      <c r="OYL97" s="287"/>
      <c r="OYM97" s="287"/>
      <c r="OYN97" s="285"/>
      <c r="OYO97" s="287"/>
      <c r="OYP97" s="287"/>
      <c r="OYQ97" s="285"/>
      <c r="OYR97" s="287"/>
      <c r="OYS97" s="287"/>
      <c r="OYT97" s="285"/>
      <c r="OYU97" s="287"/>
      <c r="OYV97" s="287"/>
      <c r="OYW97" s="285"/>
      <c r="OYX97" s="287"/>
      <c r="OYY97" s="287"/>
      <c r="OYZ97" s="285"/>
      <c r="OZA97" s="287"/>
      <c r="OZB97" s="287"/>
      <c r="OZC97" s="285"/>
      <c r="OZD97" s="287"/>
      <c r="OZE97" s="287"/>
      <c r="OZF97" s="285"/>
      <c r="OZG97" s="287"/>
      <c r="OZH97" s="287"/>
      <c r="OZI97" s="285"/>
      <c r="OZJ97" s="287"/>
      <c r="OZK97" s="287"/>
      <c r="OZL97" s="285"/>
      <c r="OZM97" s="287"/>
      <c r="OZN97" s="287"/>
      <c r="OZO97" s="285"/>
      <c r="OZP97" s="287"/>
      <c r="OZQ97" s="287"/>
      <c r="OZR97" s="285"/>
      <c r="OZS97" s="287"/>
      <c r="OZT97" s="287"/>
      <c r="OZU97" s="285"/>
      <c r="OZV97" s="286"/>
      <c r="OZW97" s="286"/>
      <c r="OZX97" s="286"/>
      <c r="OZY97" s="287"/>
      <c r="OZZ97" s="287"/>
      <c r="PAA97" s="285"/>
      <c r="PAB97" s="286"/>
      <c r="PAC97" s="286"/>
      <c r="PAD97" s="286"/>
      <c r="PAE97" s="287"/>
      <c r="PAF97" s="287"/>
      <c r="PAG97" s="285"/>
      <c r="PAH97" s="287"/>
      <c r="PAI97" s="287"/>
      <c r="PAJ97" s="285"/>
      <c r="PAK97" s="286"/>
      <c r="PAL97" s="286"/>
      <c r="PAM97" s="286"/>
      <c r="PAN97" s="286"/>
      <c r="PAO97" s="286"/>
      <c r="PAP97" s="286"/>
      <c r="PAQ97" s="163"/>
      <c r="PAR97" s="154"/>
      <c r="PAS97" s="287"/>
      <c r="PAT97" s="287"/>
      <c r="PAU97" s="285"/>
      <c r="PAV97" s="287"/>
      <c r="PAW97" s="287"/>
      <c r="PAX97" s="285"/>
      <c r="PAY97" s="287"/>
      <c r="PAZ97" s="287"/>
      <c r="PBA97" s="285"/>
      <c r="PBB97" s="287"/>
      <c r="PBC97" s="287"/>
      <c r="PBD97" s="285"/>
      <c r="PBE97" s="287"/>
      <c r="PBF97" s="287"/>
      <c r="PBG97" s="285"/>
      <c r="PBH97" s="287"/>
      <c r="PBI97" s="287"/>
      <c r="PBJ97" s="285"/>
      <c r="PBK97" s="287"/>
      <c r="PBL97" s="287"/>
      <c r="PBM97" s="285"/>
      <c r="PBN97" s="287"/>
      <c r="PBO97" s="287"/>
      <c r="PBP97" s="285"/>
      <c r="PBQ97" s="287"/>
      <c r="PBR97" s="287"/>
      <c r="PBS97" s="285"/>
      <c r="PBT97" s="287"/>
      <c r="PBU97" s="287"/>
      <c r="PBV97" s="285"/>
      <c r="PBW97" s="287"/>
      <c r="PBX97" s="287"/>
      <c r="PBY97" s="285"/>
      <c r="PBZ97" s="287"/>
      <c r="PCA97" s="287"/>
      <c r="PCB97" s="285"/>
      <c r="PCC97" s="287"/>
      <c r="PCD97" s="287"/>
      <c r="PCE97" s="285"/>
      <c r="PCF97" s="287"/>
      <c r="PCG97" s="287"/>
      <c r="PCH97" s="285"/>
      <c r="PCI97" s="287"/>
      <c r="PCJ97" s="287"/>
      <c r="PCK97" s="285"/>
      <c r="PCL97" s="287"/>
      <c r="PCM97" s="287"/>
      <c r="PCN97" s="285"/>
      <c r="PCO97" s="287"/>
      <c r="PCP97" s="287"/>
      <c r="PCQ97" s="285"/>
      <c r="PCR97" s="287"/>
      <c r="PCS97" s="287"/>
      <c r="PCT97" s="285"/>
      <c r="PCU97" s="287"/>
      <c r="PCV97" s="287"/>
      <c r="PCW97" s="285"/>
      <c r="PCX97" s="287"/>
      <c r="PCY97" s="287"/>
      <c r="PCZ97" s="285"/>
      <c r="PDA97" s="287"/>
      <c r="PDB97" s="287"/>
      <c r="PDC97" s="285"/>
      <c r="PDD97" s="286"/>
      <c r="PDE97" s="286"/>
      <c r="PDF97" s="286"/>
      <c r="PDG97" s="287"/>
      <c r="PDH97" s="287"/>
      <c r="PDI97" s="285"/>
      <c r="PDJ97" s="286"/>
      <c r="PDK97" s="286"/>
      <c r="PDL97" s="286"/>
      <c r="PDM97" s="287"/>
      <c r="PDN97" s="287"/>
      <c r="PDO97" s="285"/>
      <c r="PDP97" s="287"/>
      <c r="PDQ97" s="287"/>
      <c r="PDR97" s="285"/>
      <c r="PDS97" s="286"/>
      <c r="PDT97" s="286"/>
      <c r="PDU97" s="286"/>
      <c r="PDV97" s="286"/>
      <c r="PDW97" s="286"/>
      <c r="PDX97" s="286"/>
      <c r="PDY97" s="163"/>
      <c r="PDZ97" s="154"/>
      <c r="PEA97" s="287"/>
      <c r="PEB97" s="287"/>
      <c r="PEC97" s="285"/>
      <c r="PED97" s="287"/>
      <c r="PEE97" s="287"/>
      <c r="PEF97" s="285"/>
      <c r="PEG97" s="287"/>
      <c r="PEH97" s="287"/>
      <c r="PEI97" s="285"/>
      <c r="PEJ97" s="287"/>
      <c r="PEK97" s="287"/>
      <c r="PEL97" s="285"/>
      <c r="PEM97" s="287"/>
      <c r="PEN97" s="287"/>
      <c r="PEO97" s="285"/>
      <c r="PEP97" s="287"/>
      <c r="PEQ97" s="287"/>
      <c r="PER97" s="285"/>
      <c r="PES97" s="287"/>
      <c r="PET97" s="287"/>
      <c r="PEU97" s="285"/>
      <c r="PEV97" s="287"/>
      <c r="PEW97" s="287"/>
      <c r="PEX97" s="285"/>
      <c r="PEY97" s="287"/>
      <c r="PEZ97" s="287"/>
      <c r="PFA97" s="285"/>
      <c r="PFB97" s="287"/>
      <c r="PFC97" s="287"/>
      <c r="PFD97" s="285"/>
      <c r="PFE97" s="287"/>
      <c r="PFF97" s="287"/>
      <c r="PFG97" s="285"/>
      <c r="PFH97" s="287"/>
      <c r="PFI97" s="287"/>
      <c r="PFJ97" s="285"/>
      <c r="PFK97" s="287"/>
      <c r="PFL97" s="287"/>
      <c r="PFM97" s="285"/>
      <c r="PFN97" s="287"/>
      <c r="PFO97" s="287"/>
      <c r="PFP97" s="285"/>
      <c r="PFQ97" s="287"/>
      <c r="PFR97" s="287"/>
      <c r="PFS97" s="285"/>
      <c r="PFT97" s="287"/>
      <c r="PFU97" s="287"/>
      <c r="PFV97" s="285"/>
      <c r="PFW97" s="287"/>
      <c r="PFX97" s="287"/>
      <c r="PFY97" s="285"/>
      <c r="PFZ97" s="287"/>
      <c r="PGA97" s="287"/>
      <c r="PGB97" s="285"/>
      <c r="PGC97" s="287"/>
      <c r="PGD97" s="287"/>
      <c r="PGE97" s="285"/>
      <c r="PGF97" s="287"/>
      <c r="PGG97" s="287"/>
      <c r="PGH97" s="285"/>
      <c r="PGI97" s="287"/>
      <c r="PGJ97" s="287"/>
      <c r="PGK97" s="285"/>
      <c r="PGL97" s="286"/>
      <c r="PGM97" s="286"/>
      <c r="PGN97" s="286"/>
      <c r="PGO97" s="287"/>
      <c r="PGP97" s="287"/>
      <c r="PGQ97" s="285"/>
      <c r="PGR97" s="286"/>
      <c r="PGS97" s="286"/>
      <c r="PGT97" s="286"/>
      <c r="PGU97" s="287"/>
      <c r="PGV97" s="287"/>
      <c r="PGW97" s="285"/>
      <c r="PGX97" s="287"/>
      <c r="PGY97" s="287"/>
      <c r="PGZ97" s="285"/>
      <c r="PHA97" s="286"/>
      <c r="PHB97" s="286"/>
      <c r="PHC97" s="286"/>
      <c r="PHD97" s="286"/>
      <c r="PHE97" s="286"/>
      <c r="PHF97" s="286"/>
      <c r="PHG97" s="163"/>
      <c r="PHH97" s="154"/>
      <c r="PHI97" s="287"/>
      <c r="PHJ97" s="287"/>
      <c r="PHK97" s="285"/>
      <c r="PHL97" s="287"/>
      <c r="PHM97" s="287"/>
      <c r="PHN97" s="285"/>
      <c r="PHO97" s="287"/>
      <c r="PHP97" s="287"/>
      <c r="PHQ97" s="285"/>
      <c r="PHR97" s="287"/>
      <c r="PHS97" s="287"/>
      <c r="PHT97" s="285"/>
      <c r="PHU97" s="287"/>
      <c r="PHV97" s="287"/>
      <c r="PHW97" s="285"/>
      <c r="PHX97" s="287"/>
      <c r="PHY97" s="287"/>
      <c r="PHZ97" s="285"/>
      <c r="PIA97" s="287"/>
      <c r="PIB97" s="287"/>
      <c r="PIC97" s="285"/>
      <c r="PID97" s="287"/>
      <c r="PIE97" s="287"/>
      <c r="PIF97" s="285"/>
      <c r="PIG97" s="287"/>
      <c r="PIH97" s="287"/>
      <c r="PII97" s="285"/>
      <c r="PIJ97" s="287"/>
      <c r="PIK97" s="287"/>
      <c r="PIL97" s="285"/>
      <c r="PIM97" s="287"/>
      <c r="PIN97" s="287"/>
      <c r="PIO97" s="285"/>
      <c r="PIP97" s="287"/>
      <c r="PIQ97" s="287"/>
      <c r="PIR97" s="285"/>
      <c r="PIS97" s="287"/>
      <c r="PIT97" s="287"/>
      <c r="PIU97" s="285"/>
      <c r="PIV97" s="287"/>
      <c r="PIW97" s="287"/>
      <c r="PIX97" s="285"/>
      <c r="PIY97" s="287"/>
      <c r="PIZ97" s="287"/>
      <c r="PJA97" s="285"/>
      <c r="PJB97" s="287"/>
      <c r="PJC97" s="287"/>
      <c r="PJD97" s="285"/>
      <c r="PJE97" s="287"/>
      <c r="PJF97" s="287"/>
      <c r="PJG97" s="285"/>
      <c r="PJH97" s="287"/>
      <c r="PJI97" s="287"/>
      <c r="PJJ97" s="285"/>
      <c r="PJK97" s="287"/>
      <c r="PJL97" s="287"/>
      <c r="PJM97" s="285"/>
      <c r="PJN97" s="287"/>
      <c r="PJO97" s="287"/>
      <c r="PJP97" s="285"/>
      <c r="PJQ97" s="287"/>
      <c r="PJR97" s="287"/>
      <c r="PJS97" s="285"/>
      <c r="PJT97" s="286"/>
      <c r="PJU97" s="286"/>
      <c r="PJV97" s="286"/>
      <c r="PJW97" s="287"/>
      <c r="PJX97" s="287"/>
      <c r="PJY97" s="285"/>
      <c r="PJZ97" s="286"/>
      <c r="PKA97" s="286"/>
      <c r="PKB97" s="286"/>
      <c r="PKC97" s="287"/>
      <c r="PKD97" s="287"/>
      <c r="PKE97" s="285"/>
      <c r="PKF97" s="287"/>
      <c r="PKG97" s="287"/>
      <c r="PKH97" s="285"/>
      <c r="PKI97" s="286"/>
      <c r="PKJ97" s="286"/>
      <c r="PKK97" s="286"/>
      <c r="PKL97" s="286"/>
      <c r="PKM97" s="286"/>
      <c r="PKN97" s="286"/>
      <c r="PKO97" s="163"/>
      <c r="PKP97" s="154"/>
      <c r="PKQ97" s="287"/>
      <c r="PKR97" s="287"/>
      <c r="PKS97" s="285"/>
      <c r="PKT97" s="287"/>
      <c r="PKU97" s="287"/>
      <c r="PKV97" s="285"/>
      <c r="PKW97" s="287"/>
      <c r="PKX97" s="287"/>
      <c r="PKY97" s="285"/>
      <c r="PKZ97" s="287"/>
      <c r="PLA97" s="287"/>
      <c r="PLB97" s="285"/>
      <c r="PLC97" s="287"/>
      <c r="PLD97" s="287"/>
      <c r="PLE97" s="285"/>
      <c r="PLF97" s="287"/>
      <c r="PLG97" s="287"/>
      <c r="PLH97" s="285"/>
      <c r="PLI97" s="287"/>
      <c r="PLJ97" s="287"/>
      <c r="PLK97" s="285"/>
      <c r="PLL97" s="287"/>
      <c r="PLM97" s="287"/>
      <c r="PLN97" s="285"/>
      <c r="PLO97" s="287"/>
      <c r="PLP97" s="287"/>
      <c r="PLQ97" s="285"/>
      <c r="PLR97" s="287"/>
      <c r="PLS97" s="287"/>
      <c r="PLT97" s="285"/>
      <c r="PLU97" s="287"/>
      <c r="PLV97" s="287"/>
      <c r="PLW97" s="285"/>
      <c r="PLX97" s="287"/>
      <c r="PLY97" s="287"/>
      <c r="PLZ97" s="285"/>
      <c r="PMA97" s="287"/>
      <c r="PMB97" s="287"/>
      <c r="PMC97" s="285"/>
      <c r="PMD97" s="287"/>
      <c r="PME97" s="287"/>
      <c r="PMF97" s="285"/>
      <c r="PMG97" s="287"/>
      <c r="PMH97" s="287"/>
      <c r="PMI97" s="285"/>
      <c r="PMJ97" s="287"/>
      <c r="PMK97" s="287"/>
      <c r="PML97" s="285"/>
      <c r="PMM97" s="287"/>
      <c r="PMN97" s="287"/>
      <c r="PMO97" s="285"/>
      <c r="PMP97" s="287"/>
      <c r="PMQ97" s="287"/>
      <c r="PMR97" s="285"/>
      <c r="PMS97" s="287"/>
      <c r="PMT97" s="287"/>
      <c r="PMU97" s="285"/>
      <c r="PMV97" s="287"/>
      <c r="PMW97" s="287"/>
      <c r="PMX97" s="285"/>
      <c r="PMY97" s="287"/>
      <c r="PMZ97" s="287"/>
      <c r="PNA97" s="285"/>
      <c r="PNB97" s="286"/>
      <c r="PNC97" s="286"/>
      <c r="PND97" s="286"/>
      <c r="PNE97" s="287"/>
      <c r="PNF97" s="287"/>
      <c r="PNG97" s="285"/>
      <c r="PNH97" s="286"/>
      <c r="PNI97" s="286"/>
      <c r="PNJ97" s="286"/>
      <c r="PNK97" s="287"/>
      <c r="PNL97" s="287"/>
      <c r="PNM97" s="285"/>
      <c r="PNN97" s="287"/>
      <c r="PNO97" s="287"/>
      <c r="PNP97" s="285"/>
      <c r="PNQ97" s="286"/>
      <c r="PNR97" s="286"/>
      <c r="PNS97" s="286"/>
      <c r="PNT97" s="286"/>
      <c r="PNU97" s="286"/>
      <c r="PNV97" s="286"/>
      <c r="PNW97" s="163"/>
      <c r="PNX97" s="154"/>
      <c r="PNY97" s="287"/>
      <c r="PNZ97" s="287"/>
      <c r="POA97" s="285"/>
      <c r="POB97" s="287"/>
      <c r="POC97" s="287"/>
      <c r="POD97" s="285"/>
      <c r="POE97" s="287"/>
      <c r="POF97" s="287"/>
      <c r="POG97" s="285"/>
      <c r="POH97" s="287"/>
      <c r="POI97" s="287"/>
      <c r="POJ97" s="285"/>
      <c r="POK97" s="287"/>
      <c r="POL97" s="287"/>
      <c r="POM97" s="285"/>
      <c r="PON97" s="287"/>
      <c r="POO97" s="287"/>
      <c r="POP97" s="285"/>
      <c r="POQ97" s="287"/>
      <c r="POR97" s="287"/>
      <c r="POS97" s="285"/>
      <c r="POT97" s="287"/>
      <c r="POU97" s="287"/>
      <c r="POV97" s="285"/>
      <c r="POW97" s="287"/>
      <c r="POX97" s="287"/>
      <c r="POY97" s="285"/>
      <c r="POZ97" s="287"/>
      <c r="PPA97" s="287"/>
      <c r="PPB97" s="285"/>
      <c r="PPC97" s="287"/>
      <c r="PPD97" s="287"/>
      <c r="PPE97" s="285"/>
      <c r="PPF97" s="287"/>
      <c r="PPG97" s="287"/>
      <c r="PPH97" s="285"/>
      <c r="PPI97" s="287"/>
      <c r="PPJ97" s="287"/>
      <c r="PPK97" s="285"/>
      <c r="PPL97" s="287"/>
      <c r="PPM97" s="287"/>
      <c r="PPN97" s="285"/>
      <c r="PPO97" s="287"/>
      <c r="PPP97" s="287"/>
      <c r="PPQ97" s="285"/>
      <c r="PPR97" s="287"/>
      <c r="PPS97" s="287"/>
      <c r="PPT97" s="285"/>
      <c r="PPU97" s="287"/>
      <c r="PPV97" s="287"/>
      <c r="PPW97" s="285"/>
      <c r="PPX97" s="287"/>
      <c r="PPY97" s="287"/>
      <c r="PPZ97" s="285"/>
      <c r="PQA97" s="287"/>
      <c r="PQB97" s="287"/>
      <c r="PQC97" s="285"/>
      <c r="PQD97" s="287"/>
      <c r="PQE97" s="287"/>
      <c r="PQF97" s="285"/>
      <c r="PQG97" s="287"/>
      <c r="PQH97" s="287"/>
      <c r="PQI97" s="285"/>
      <c r="PQJ97" s="286"/>
      <c r="PQK97" s="286"/>
      <c r="PQL97" s="286"/>
      <c r="PQM97" s="287"/>
      <c r="PQN97" s="287"/>
      <c r="PQO97" s="285"/>
      <c r="PQP97" s="286"/>
      <c r="PQQ97" s="286"/>
      <c r="PQR97" s="286"/>
      <c r="PQS97" s="287"/>
      <c r="PQT97" s="287"/>
      <c r="PQU97" s="285"/>
      <c r="PQV97" s="287"/>
      <c r="PQW97" s="287"/>
      <c r="PQX97" s="285"/>
      <c r="PQY97" s="286"/>
      <c r="PQZ97" s="286"/>
      <c r="PRA97" s="286"/>
      <c r="PRB97" s="286"/>
      <c r="PRC97" s="286"/>
      <c r="PRD97" s="286"/>
      <c r="PRE97" s="163"/>
      <c r="PRF97" s="154"/>
      <c r="PRG97" s="287"/>
      <c r="PRH97" s="287"/>
      <c r="PRI97" s="285"/>
      <c r="PRJ97" s="287"/>
      <c r="PRK97" s="287"/>
      <c r="PRL97" s="285"/>
      <c r="PRM97" s="287"/>
      <c r="PRN97" s="287"/>
      <c r="PRO97" s="285"/>
      <c r="PRP97" s="287"/>
      <c r="PRQ97" s="287"/>
      <c r="PRR97" s="285"/>
      <c r="PRS97" s="287"/>
      <c r="PRT97" s="287"/>
      <c r="PRU97" s="285"/>
      <c r="PRV97" s="287"/>
      <c r="PRW97" s="287"/>
      <c r="PRX97" s="285"/>
      <c r="PRY97" s="287"/>
      <c r="PRZ97" s="287"/>
      <c r="PSA97" s="285"/>
      <c r="PSB97" s="287"/>
      <c r="PSC97" s="287"/>
      <c r="PSD97" s="285"/>
      <c r="PSE97" s="287"/>
      <c r="PSF97" s="287"/>
      <c r="PSG97" s="285"/>
      <c r="PSH97" s="287"/>
      <c r="PSI97" s="287"/>
      <c r="PSJ97" s="285"/>
      <c r="PSK97" s="287"/>
      <c r="PSL97" s="287"/>
      <c r="PSM97" s="285"/>
      <c r="PSN97" s="287"/>
      <c r="PSO97" s="287"/>
      <c r="PSP97" s="285"/>
      <c r="PSQ97" s="287"/>
      <c r="PSR97" s="287"/>
      <c r="PSS97" s="285"/>
      <c r="PST97" s="287"/>
      <c r="PSU97" s="287"/>
      <c r="PSV97" s="285"/>
      <c r="PSW97" s="287"/>
      <c r="PSX97" s="287"/>
      <c r="PSY97" s="285"/>
      <c r="PSZ97" s="287"/>
      <c r="PTA97" s="287"/>
      <c r="PTB97" s="285"/>
      <c r="PTC97" s="287"/>
      <c r="PTD97" s="287"/>
      <c r="PTE97" s="285"/>
      <c r="PTF97" s="287"/>
      <c r="PTG97" s="287"/>
      <c r="PTH97" s="285"/>
      <c r="PTI97" s="287"/>
      <c r="PTJ97" s="287"/>
      <c r="PTK97" s="285"/>
      <c r="PTL97" s="287"/>
      <c r="PTM97" s="287"/>
      <c r="PTN97" s="285"/>
      <c r="PTO97" s="287"/>
      <c r="PTP97" s="287"/>
      <c r="PTQ97" s="285"/>
      <c r="PTR97" s="286"/>
      <c r="PTS97" s="286"/>
      <c r="PTT97" s="286"/>
      <c r="PTU97" s="287"/>
      <c r="PTV97" s="287"/>
      <c r="PTW97" s="285"/>
      <c r="PTX97" s="286"/>
      <c r="PTY97" s="286"/>
      <c r="PTZ97" s="286"/>
      <c r="PUA97" s="287"/>
      <c r="PUB97" s="287"/>
      <c r="PUC97" s="285"/>
      <c r="PUD97" s="287"/>
      <c r="PUE97" s="287"/>
      <c r="PUF97" s="285"/>
      <c r="PUG97" s="286"/>
      <c r="PUH97" s="286"/>
      <c r="PUI97" s="286"/>
      <c r="PUJ97" s="286"/>
      <c r="PUK97" s="286"/>
      <c r="PUL97" s="286"/>
      <c r="PUM97" s="163"/>
      <c r="PUN97" s="154"/>
      <c r="PUO97" s="287"/>
      <c r="PUP97" s="287"/>
      <c r="PUQ97" s="285"/>
      <c r="PUR97" s="287"/>
      <c r="PUS97" s="287"/>
      <c r="PUT97" s="285"/>
      <c r="PUU97" s="287"/>
      <c r="PUV97" s="287"/>
      <c r="PUW97" s="285"/>
      <c r="PUX97" s="287"/>
      <c r="PUY97" s="287"/>
      <c r="PUZ97" s="285"/>
      <c r="PVA97" s="287"/>
      <c r="PVB97" s="287"/>
      <c r="PVC97" s="285"/>
      <c r="PVD97" s="287"/>
      <c r="PVE97" s="287"/>
      <c r="PVF97" s="285"/>
      <c r="PVG97" s="287"/>
      <c r="PVH97" s="287"/>
      <c r="PVI97" s="285"/>
      <c r="PVJ97" s="287"/>
      <c r="PVK97" s="287"/>
      <c r="PVL97" s="285"/>
      <c r="PVM97" s="287"/>
      <c r="PVN97" s="287"/>
      <c r="PVO97" s="285"/>
      <c r="PVP97" s="287"/>
      <c r="PVQ97" s="287"/>
      <c r="PVR97" s="285"/>
      <c r="PVS97" s="287"/>
      <c r="PVT97" s="287"/>
      <c r="PVU97" s="285"/>
      <c r="PVV97" s="287"/>
      <c r="PVW97" s="287"/>
      <c r="PVX97" s="285"/>
      <c r="PVY97" s="287"/>
      <c r="PVZ97" s="287"/>
      <c r="PWA97" s="285"/>
      <c r="PWB97" s="287"/>
      <c r="PWC97" s="287"/>
      <c r="PWD97" s="285"/>
      <c r="PWE97" s="287"/>
      <c r="PWF97" s="287"/>
      <c r="PWG97" s="285"/>
      <c r="PWH97" s="287"/>
      <c r="PWI97" s="287"/>
      <c r="PWJ97" s="285"/>
      <c r="PWK97" s="287"/>
      <c r="PWL97" s="287"/>
      <c r="PWM97" s="285"/>
      <c r="PWN97" s="287"/>
      <c r="PWO97" s="287"/>
      <c r="PWP97" s="285"/>
      <c r="PWQ97" s="287"/>
      <c r="PWR97" s="287"/>
      <c r="PWS97" s="285"/>
      <c r="PWT97" s="287"/>
      <c r="PWU97" s="287"/>
      <c r="PWV97" s="285"/>
      <c r="PWW97" s="287"/>
      <c r="PWX97" s="287"/>
      <c r="PWY97" s="285"/>
      <c r="PWZ97" s="286"/>
      <c r="PXA97" s="286"/>
      <c r="PXB97" s="286"/>
      <c r="PXC97" s="287"/>
      <c r="PXD97" s="287"/>
      <c r="PXE97" s="285"/>
      <c r="PXF97" s="286"/>
      <c r="PXG97" s="286"/>
      <c r="PXH97" s="286"/>
      <c r="PXI97" s="287"/>
      <c r="PXJ97" s="287"/>
      <c r="PXK97" s="285"/>
      <c r="PXL97" s="287"/>
      <c r="PXM97" s="287"/>
      <c r="PXN97" s="285"/>
      <c r="PXO97" s="286"/>
      <c r="PXP97" s="286"/>
      <c r="PXQ97" s="286"/>
      <c r="PXR97" s="286"/>
      <c r="PXS97" s="286"/>
      <c r="PXT97" s="286"/>
      <c r="PXU97" s="163"/>
      <c r="PXV97" s="154"/>
      <c r="PXW97" s="287"/>
      <c r="PXX97" s="287"/>
      <c r="PXY97" s="285"/>
      <c r="PXZ97" s="287"/>
      <c r="PYA97" s="287"/>
      <c r="PYB97" s="285"/>
      <c r="PYC97" s="287"/>
      <c r="PYD97" s="287"/>
      <c r="PYE97" s="285"/>
      <c r="PYF97" s="287"/>
      <c r="PYG97" s="287"/>
      <c r="PYH97" s="285"/>
      <c r="PYI97" s="287"/>
      <c r="PYJ97" s="287"/>
      <c r="PYK97" s="285"/>
      <c r="PYL97" s="287"/>
      <c r="PYM97" s="287"/>
      <c r="PYN97" s="285"/>
      <c r="PYO97" s="287"/>
      <c r="PYP97" s="287"/>
      <c r="PYQ97" s="285"/>
      <c r="PYR97" s="287"/>
      <c r="PYS97" s="287"/>
      <c r="PYT97" s="285"/>
      <c r="PYU97" s="287"/>
      <c r="PYV97" s="287"/>
      <c r="PYW97" s="285"/>
      <c r="PYX97" s="287"/>
      <c r="PYY97" s="287"/>
      <c r="PYZ97" s="285"/>
      <c r="PZA97" s="287"/>
      <c r="PZB97" s="287"/>
      <c r="PZC97" s="285"/>
      <c r="PZD97" s="287"/>
      <c r="PZE97" s="287"/>
      <c r="PZF97" s="285"/>
      <c r="PZG97" s="287"/>
      <c r="PZH97" s="287"/>
      <c r="PZI97" s="285"/>
      <c r="PZJ97" s="287"/>
      <c r="PZK97" s="287"/>
      <c r="PZL97" s="285"/>
      <c r="PZM97" s="287"/>
      <c r="PZN97" s="287"/>
      <c r="PZO97" s="285"/>
      <c r="PZP97" s="287"/>
      <c r="PZQ97" s="287"/>
      <c r="PZR97" s="285"/>
      <c r="PZS97" s="287"/>
      <c r="PZT97" s="287"/>
      <c r="PZU97" s="285"/>
      <c r="PZV97" s="287"/>
      <c r="PZW97" s="287"/>
      <c r="PZX97" s="285"/>
      <c r="PZY97" s="287"/>
      <c r="PZZ97" s="287"/>
      <c r="QAA97" s="285"/>
      <c r="QAB97" s="287"/>
      <c r="QAC97" s="287"/>
      <c r="QAD97" s="285"/>
      <c r="QAE97" s="287"/>
      <c r="QAF97" s="287"/>
      <c r="QAG97" s="285"/>
      <c r="QAH97" s="286"/>
      <c r="QAI97" s="286"/>
      <c r="QAJ97" s="286"/>
      <c r="QAK97" s="287"/>
      <c r="QAL97" s="287"/>
      <c r="QAM97" s="285"/>
      <c r="QAN97" s="286"/>
      <c r="QAO97" s="286"/>
      <c r="QAP97" s="286"/>
      <c r="QAQ97" s="287"/>
      <c r="QAR97" s="287"/>
      <c r="QAS97" s="285"/>
      <c r="QAT97" s="287"/>
      <c r="QAU97" s="287"/>
      <c r="QAV97" s="285"/>
      <c r="QAW97" s="286"/>
      <c r="QAX97" s="286"/>
      <c r="QAY97" s="286"/>
      <c r="QAZ97" s="286"/>
      <c r="QBA97" s="286"/>
      <c r="QBB97" s="286"/>
      <c r="QBC97" s="163"/>
      <c r="QBD97" s="154"/>
      <c r="QBE97" s="287"/>
      <c r="QBF97" s="287"/>
      <c r="QBG97" s="285"/>
      <c r="QBH97" s="287"/>
      <c r="QBI97" s="287"/>
      <c r="QBJ97" s="285"/>
      <c r="QBK97" s="287"/>
      <c r="QBL97" s="287"/>
      <c r="QBM97" s="285"/>
      <c r="QBN97" s="287"/>
      <c r="QBO97" s="287"/>
      <c r="QBP97" s="285"/>
      <c r="QBQ97" s="287"/>
      <c r="QBR97" s="287"/>
      <c r="QBS97" s="285"/>
      <c r="QBT97" s="287"/>
      <c r="QBU97" s="287"/>
      <c r="QBV97" s="285"/>
      <c r="QBW97" s="287"/>
      <c r="QBX97" s="287"/>
      <c r="QBY97" s="285"/>
      <c r="QBZ97" s="287"/>
      <c r="QCA97" s="287"/>
      <c r="QCB97" s="285"/>
      <c r="QCC97" s="287"/>
      <c r="QCD97" s="287"/>
      <c r="QCE97" s="285"/>
      <c r="QCF97" s="287"/>
      <c r="QCG97" s="287"/>
      <c r="QCH97" s="285"/>
      <c r="QCI97" s="287"/>
      <c r="QCJ97" s="287"/>
      <c r="QCK97" s="285"/>
      <c r="QCL97" s="287"/>
      <c r="QCM97" s="287"/>
      <c r="QCN97" s="285"/>
      <c r="QCO97" s="287"/>
      <c r="QCP97" s="287"/>
      <c r="QCQ97" s="285"/>
      <c r="QCR97" s="287"/>
      <c r="QCS97" s="287"/>
      <c r="QCT97" s="285"/>
      <c r="QCU97" s="287"/>
      <c r="QCV97" s="287"/>
      <c r="QCW97" s="285"/>
      <c r="QCX97" s="287"/>
      <c r="QCY97" s="287"/>
      <c r="QCZ97" s="285"/>
      <c r="QDA97" s="287"/>
      <c r="QDB97" s="287"/>
      <c r="QDC97" s="285"/>
      <c r="QDD97" s="287"/>
      <c r="QDE97" s="287"/>
      <c r="QDF97" s="285"/>
      <c r="QDG97" s="287"/>
      <c r="QDH97" s="287"/>
      <c r="QDI97" s="285"/>
      <c r="QDJ97" s="287"/>
      <c r="QDK97" s="287"/>
      <c r="QDL97" s="285"/>
      <c r="QDM97" s="287"/>
      <c r="QDN97" s="287"/>
      <c r="QDO97" s="285"/>
      <c r="QDP97" s="286"/>
      <c r="QDQ97" s="286"/>
      <c r="QDR97" s="286"/>
      <c r="QDS97" s="287"/>
      <c r="QDT97" s="287"/>
      <c r="QDU97" s="285"/>
      <c r="QDV97" s="286"/>
      <c r="QDW97" s="286"/>
      <c r="QDX97" s="286"/>
      <c r="QDY97" s="287"/>
      <c r="QDZ97" s="287"/>
      <c r="QEA97" s="285"/>
      <c r="QEB97" s="287"/>
      <c r="QEC97" s="287"/>
      <c r="QED97" s="285"/>
      <c r="QEE97" s="286"/>
      <c r="QEF97" s="286"/>
      <c r="QEG97" s="286"/>
      <c r="QEH97" s="286"/>
      <c r="QEI97" s="286"/>
      <c r="QEJ97" s="286"/>
      <c r="QEK97" s="163"/>
      <c r="QEL97" s="154"/>
      <c r="QEM97" s="287"/>
      <c r="QEN97" s="287"/>
      <c r="QEO97" s="285"/>
      <c r="QEP97" s="287"/>
      <c r="QEQ97" s="287"/>
      <c r="QER97" s="285"/>
      <c r="QES97" s="287"/>
      <c r="QET97" s="287"/>
      <c r="QEU97" s="285"/>
      <c r="QEV97" s="287"/>
      <c r="QEW97" s="287"/>
      <c r="QEX97" s="285"/>
      <c r="QEY97" s="287"/>
      <c r="QEZ97" s="287"/>
      <c r="QFA97" s="285"/>
      <c r="QFB97" s="287"/>
      <c r="QFC97" s="287"/>
      <c r="QFD97" s="285"/>
      <c r="QFE97" s="287"/>
      <c r="QFF97" s="287"/>
      <c r="QFG97" s="285"/>
      <c r="QFH97" s="287"/>
      <c r="QFI97" s="287"/>
      <c r="QFJ97" s="285"/>
      <c r="QFK97" s="287"/>
      <c r="QFL97" s="287"/>
      <c r="QFM97" s="285"/>
      <c r="QFN97" s="287"/>
      <c r="QFO97" s="287"/>
      <c r="QFP97" s="285"/>
      <c r="QFQ97" s="287"/>
      <c r="QFR97" s="287"/>
      <c r="QFS97" s="285"/>
      <c r="QFT97" s="287"/>
      <c r="QFU97" s="287"/>
      <c r="QFV97" s="285"/>
      <c r="QFW97" s="287"/>
      <c r="QFX97" s="287"/>
      <c r="QFY97" s="285"/>
      <c r="QFZ97" s="287"/>
      <c r="QGA97" s="287"/>
      <c r="QGB97" s="285"/>
      <c r="QGC97" s="287"/>
      <c r="QGD97" s="287"/>
      <c r="QGE97" s="285"/>
      <c r="QGF97" s="287"/>
      <c r="QGG97" s="287"/>
      <c r="QGH97" s="285"/>
      <c r="QGI97" s="287"/>
      <c r="QGJ97" s="287"/>
      <c r="QGK97" s="285"/>
      <c r="QGL97" s="287"/>
      <c r="QGM97" s="287"/>
      <c r="QGN97" s="285"/>
      <c r="QGO97" s="287"/>
      <c r="QGP97" s="287"/>
      <c r="QGQ97" s="285"/>
      <c r="QGR97" s="287"/>
      <c r="QGS97" s="287"/>
      <c r="QGT97" s="285"/>
      <c r="QGU97" s="287"/>
      <c r="QGV97" s="287"/>
      <c r="QGW97" s="285"/>
      <c r="QGX97" s="286"/>
      <c r="QGY97" s="286"/>
      <c r="QGZ97" s="286"/>
      <c r="QHA97" s="287"/>
      <c r="QHB97" s="287"/>
      <c r="QHC97" s="285"/>
      <c r="QHD97" s="286"/>
      <c r="QHE97" s="286"/>
      <c r="QHF97" s="286"/>
      <c r="QHG97" s="287"/>
      <c r="QHH97" s="287"/>
      <c r="QHI97" s="285"/>
      <c r="QHJ97" s="287"/>
      <c r="QHK97" s="287"/>
      <c r="QHL97" s="285"/>
      <c r="QHM97" s="286"/>
      <c r="QHN97" s="286"/>
      <c r="QHO97" s="286"/>
      <c r="QHP97" s="286"/>
      <c r="QHQ97" s="286"/>
      <c r="QHR97" s="286"/>
      <c r="QHS97" s="163"/>
      <c r="QHT97" s="154"/>
      <c r="QHU97" s="287"/>
      <c r="QHV97" s="287"/>
      <c r="QHW97" s="285"/>
      <c r="QHX97" s="287"/>
      <c r="QHY97" s="287"/>
      <c r="QHZ97" s="285"/>
      <c r="QIA97" s="287"/>
      <c r="QIB97" s="287"/>
      <c r="QIC97" s="285"/>
      <c r="QID97" s="287"/>
      <c r="QIE97" s="287"/>
      <c r="QIF97" s="285"/>
      <c r="QIG97" s="287"/>
      <c r="QIH97" s="287"/>
      <c r="QII97" s="285"/>
      <c r="QIJ97" s="287"/>
      <c r="QIK97" s="287"/>
      <c r="QIL97" s="285"/>
      <c r="QIM97" s="287"/>
      <c r="QIN97" s="287"/>
      <c r="QIO97" s="285"/>
      <c r="QIP97" s="287"/>
      <c r="QIQ97" s="287"/>
      <c r="QIR97" s="285"/>
      <c r="QIS97" s="287"/>
      <c r="QIT97" s="287"/>
      <c r="QIU97" s="285"/>
      <c r="QIV97" s="287"/>
      <c r="QIW97" s="287"/>
      <c r="QIX97" s="285"/>
      <c r="QIY97" s="287"/>
      <c r="QIZ97" s="287"/>
      <c r="QJA97" s="285"/>
      <c r="QJB97" s="287"/>
      <c r="QJC97" s="287"/>
      <c r="QJD97" s="285"/>
      <c r="QJE97" s="287"/>
      <c r="QJF97" s="287"/>
      <c r="QJG97" s="285"/>
      <c r="QJH97" s="287"/>
      <c r="QJI97" s="287"/>
      <c r="QJJ97" s="285"/>
      <c r="QJK97" s="287"/>
      <c r="QJL97" s="287"/>
      <c r="QJM97" s="285"/>
      <c r="QJN97" s="287"/>
      <c r="QJO97" s="287"/>
      <c r="QJP97" s="285"/>
      <c r="QJQ97" s="287"/>
      <c r="QJR97" s="287"/>
      <c r="QJS97" s="285"/>
      <c r="QJT97" s="287"/>
      <c r="QJU97" s="287"/>
      <c r="QJV97" s="285"/>
      <c r="QJW97" s="287"/>
      <c r="QJX97" s="287"/>
      <c r="QJY97" s="285"/>
      <c r="QJZ97" s="287"/>
      <c r="QKA97" s="287"/>
      <c r="QKB97" s="285"/>
      <c r="QKC97" s="287"/>
      <c r="QKD97" s="287"/>
      <c r="QKE97" s="285"/>
      <c r="QKF97" s="286"/>
      <c r="QKG97" s="286"/>
      <c r="QKH97" s="286"/>
      <c r="QKI97" s="287"/>
      <c r="QKJ97" s="287"/>
      <c r="QKK97" s="285"/>
      <c r="QKL97" s="286"/>
      <c r="QKM97" s="286"/>
      <c r="QKN97" s="286"/>
      <c r="QKO97" s="287"/>
      <c r="QKP97" s="287"/>
      <c r="QKQ97" s="285"/>
      <c r="QKR97" s="287"/>
      <c r="QKS97" s="287"/>
      <c r="QKT97" s="285"/>
      <c r="QKU97" s="286"/>
      <c r="QKV97" s="286"/>
      <c r="QKW97" s="286"/>
      <c r="QKX97" s="286"/>
      <c r="QKY97" s="286"/>
      <c r="QKZ97" s="286"/>
      <c r="QLA97" s="163"/>
      <c r="QLB97" s="154"/>
      <c r="QLC97" s="287"/>
      <c r="QLD97" s="287"/>
      <c r="QLE97" s="285"/>
      <c r="QLF97" s="287"/>
      <c r="QLG97" s="287"/>
      <c r="QLH97" s="285"/>
      <c r="QLI97" s="287"/>
      <c r="QLJ97" s="287"/>
      <c r="QLK97" s="285"/>
      <c r="QLL97" s="287"/>
      <c r="QLM97" s="287"/>
      <c r="QLN97" s="285"/>
      <c r="QLO97" s="287"/>
      <c r="QLP97" s="287"/>
      <c r="QLQ97" s="285"/>
      <c r="QLR97" s="287"/>
      <c r="QLS97" s="287"/>
      <c r="QLT97" s="285"/>
      <c r="QLU97" s="287"/>
      <c r="QLV97" s="287"/>
      <c r="QLW97" s="285"/>
      <c r="QLX97" s="287"/>
      <c r="QLY97" s="287"/>
      <c r="QLZ97" s="285"/>
      <c r="QMA97" s="287"/>
      <c r="QMB97" s="287"/>
      <c r="QMC97" s="285"/>
      <c r="QMD97" s="287"/>
      <c r="QME97" s="287"/>
      <c r="QMF97" s="285"/>
      <c r="QMG97" s="287"/>
      <c r="QMH97" s="287"/>
      <c r="QMI97" s="285"/>
      <c r="QMJ97" s="287"/>
      <c r="QMK97" s="287"/>
      <c r="QML97" s="285"/>
      <c r="QMM97" s="287"/>
      <c r="QMN97" s="287"/>
      <c r="QMO97" s="285"/>
      <c r="QMP97" s="287"/>
      <c r="QMQ97" s="287"/>
      <c r="QMR97" s="285"/>
      <c r="QMS97" s="287"/>
      <c r="QMT97" s="287"/>
      <c r="QMU97" s="285"/>
      <c r="QMV97" s="287"/>
      <c r="QMW97" s="287"/>
      <c r="QMX97" s="285"/>
      <c r="QMY97" s="287"/>
      <c r="QMZ97" s="287"/>
      <c r="QNA97" s="285"/>
      <c r="QNB97" s="287"/>
      <c r="QNC97" s="287"/>
      <c r="QND97" s="285"/>
      <c r="QNE97" s="287"/>
      <c r="QNF97" s="287"/>
      <c r="QNG97" s="285"/>
      <c r="QNH97" s="287"/>
      <c r="QNI97" s="287"/>
      <c r="QNJ97" s="285"/>
      <c r="QNK97" s="287"/>
      <c r="QNL97" s="287"/>
      <c r="QNM97" s="285"/>
      <c r="QNN97" s="286"/>
      <c r="QNO97" s="286"/>
      <c r="QNP97" s="286"/>
      <c r="QNQ97" s="287"/>
      <c r="QNR97" s="287"/>
      <c r="QNS97" s="285"/>
      <c r="QNT97" s="286"/>
      <c r="QNU97" s="286"/>
      <c r="QNV97" s="286"/>
      <c r="QNW97" s="287"/>
      <c r="QNX97" s="287"/>
      <c r="QNY97" s="285"/>
      <c r="QNZ97" s="287"/>
      <c r="QOA97" s="287"/>
      <c r="QOB97" s="285"/>
      <c r="QOC97" s="286"/>
      <c r="QOD97" s="286"/>
      <c r="QOE97" s="286"/>
      <c r="QOF97" s="286"/>
      <c r="QOG97" s="286"/>
      <c r="QOH97" s="286"/>
      <c r="QOI97" s="163"/>
      <c r="QOJ97" s="154"/>
      <c r="QOK97" s="287"/>
      <c r="QOL97" s="287"/>
      <c r="QOM97" s="285"/>
      <c r="QON97" s="287"/>
      <c r="QOO97" s="287"/>
      <c r="QOP97" s="285"/>
      <c r="QOQ97" s="287"/>
      <c r="QOR97" s="287"/>
      <c r="QOS97" s="285"/>
      <c r="QOT97" s="287"/>
      <c r="QOU97" s="287"/>
      <c r="QOV97" s="285"/>
      <c r="QOW97" s="287"/>
      <c r="QOX97" s="287"/>
      <c r="QOY97" s="285"/>
      <c r="QOZ97" s="287"/>
      <c r="QPA97" s="287"/>
      <c r="QPB97" s="285"/>
      <c r="QPC97" s="287"/>
      <c r="QPD97" s="287"/>
      <c r="QPE97" s="285"/>
      <c r="QPF97" s="287"/>
      <c r="QPG97" s="287"/>
      <c r="QPH97" s="285"/>
      <c r="QPI97" s="287"/>
      <c r="QPJ97" s="287"/>
      <c r="QPK97" s="285"/>
      <c r="QPL97" s="287"/>
      <c r="QPM97" s="287"/>
      <c r="QPN97" s="285"/>
      <c r="QPO97" s="287"/>
      <c r="QPP97" s="287"/>
      <c r="QPQ97" s="285"/>
      <c r="QPR97" s="287"/>
      <c r="QPS97" s="287"/>
      <c r="QPT97" s="285"/>
      <c r="QPU97" s="287"/>
      <c r="QPV97" s="287"/>
      <c r="QPW97" s="285"/>
      <c r="QPX97" s="287"/>
      <c r="QPY97" s="287"/>
      <c r="QPZ97" s="285"/>
      <c r="QQA97" s="287"/>
      <c r="QQB97" s="287"/>
      <c r="QQC97" s="285"/>
      <c r="QQD97" s="287"/>
      <c r="QQE97" s="287"/>
      <c r="QQF97" s="285"/>
      <c r="QQG97" s="287"/>
      <c r="QQH97" s="287"/>
      <c r="QQI97" s="285"/>
      <c r="QQJ97" s="287"/>
      <c r="QQK97" s="287"/>
      <c r="QQL97" s="285"/>
      <c r="QQM97" s="287"/>
      <c r="QQN97" s="287"/>
      <c r="QQO97" s="285"/>
      <c r="QQP97" s="287"/>
      <c r="QQQ97" s="287"/>
      <c r="QQR97" s="285"/>
      <c r="QQS97" s="287"/>
      <c r="QQT97" s="287"/>
      <c r="QQU97" s="285"/>
      <c r="QQV97" s="286"/>
      <c r="QQW97" s="286"/>
      <c r="QQX97" s="286"/>
      <c r="QQY97" s="287"/>
      <c r="QQZ97" s="287"/>
      <c r="QRA97" s="285"/>
      <c r="QRB97" s="286"/>
      <c r="QRC97" s="286"/>
      <c r="QRD97" s="286"/>
      <c r="QRE97" s="287"/>
      <c r="QRF97" s="287"/>
      <c r="QRG97" s="285"/>
      <c r="QRH97" s="287"/>
      <c r="QRI97" s="287"/>
      <c r="QRJ97" s="285"/>
      <c r="QRK97" s="286"/>
      <c r="QRL97" s="286"/>
      <c r="QRM97" s="286"/>
      <c r="QRN97" s="286"/>
      <c r="QRO97" s="286"/>
      <c r="QRP97" s="286"/>
      <c r="QRQ97" s="163"/>
      <c r="QRR97" s="154"/>
      <c r="QRS97" s="287"/>
      <c r="QRT97" s="287"/>
      <c r="QRU97" s="285"/>
      <c r="QRV97" s="287"/>
      <c r="QRW97" s="287"/>
      <c r="QRX97" s="285"/>
      <c r="QRY97" s="287"/>
      <c r="QRZ97" s="287"/>
      <c r="QSA97" s="285"/>
      <c r="QSB97" s="287"/>
      <c r="QSC97" s="287"/>
      <c r="QSD97" s="285"/>
      <c r="QSE97" s="287"/>
      <c r="QSF97" s="287"/>
      <c r="QSG97" s="285"/>
      <c r="QSH97" s="287"/>
      <c r="QSI97" s="287"/>
      <c r="QSJ97" s="285"/>
      <c r="QSK97" s="287"/>
      <c r="QSL97" s="287"/>
      <c r="QSM97" s="285"/>
      <c r="QSN97" s="287"/>
      <c r="QSO97" s="287"/>
      <c r="QSP97" s="285"/>
      <c r="QSQ97" s="287"/>
      <c r="QSR97" s="287"/>
      <c r="QSS97" s="285"/>
      <c r="QST97" s="287"/>
      <c r="QSU97" s="287"/>
      <c r="QSV97" s="285"/>
      <c r="QSW97" s="287"/>
      <c r="QSX97" s="287"/>
      <c r="QSY97" s="285"/>
      <c r="QSZ97" s="287"/>
      <c r="QTA97" s="287"/>
      <c r="QTB97" s="285"/>
      <c r="QTC97" s="287"/>
      <c r="QTD97" s="287"/>
      <c r="QTE97" s="285"/>
      <c r="QTF97" s="287"/>
      <c r="QTG97" s="287"/>
      <c r="QTH97" s="285"/>
      <c r="QTI97" s="287"/>
      <c r="QTJ97" s="287"/>
      <c r="QTK97" s="285"/>
      <c r="QTL97" s="287"/>
      <c r="QTM97" s="287"/>
      <c r="QTN97" s="285"/>
      <c r="QTO97" s="287"/>
      <c r="QTP97" s="287"/>
      <c r="QTQ97" s="285"/>
      <c r="QTR97" s="287"/>
      <c r="QTS97" s="287"/>
      <c r="QTT97" s="285"/>
      <c r="QTU97" s="287"/>
      <c r="QTV97" s="287"/>
      <c r="QTW97" s="285"/>
      <c r="QTX97" s="287"/>
      <c r="QTY97" s="287"/>
      <c r="QTZ97" s="285"/>
      <c r="QUA97" s="287"/>
      <c r="QUB97" s="287"/>
      <c r="QUC97" s="285"/>
      <c r="QUD97" s="286"/>
      <c r="QUE97" s="286"/>
      <c r="QUF97" s="286"/>
      <c r="QUG97" s="287"/>
      <c r="QUH97" s="287"/>
      <c r="QUI97" s="285"/>
      <c r="QUJ97" s="286"/>
      <c r="QUK97" s="286"/>
      <c r="QUL97" s="286"/>
      <c r="QUM97" s="287"/>
      <c r="QUN97" s="287"/>
      <c r="QUO97" s="285"/>
      <c r="QUP97" s="287"/>
      <c r="QUQ97" s="287"/>
      <c r="QUR97" s="285"/>
      <c r="QUS97" s="286"/>
      <c r="QUT97" s="286"/>
      <c r="QUU97" s="286"/>
      <c r="QUV97" s="286"/>
      <c r="QUW97" s="286"/>
      <c r="QUX97" s="286"/>
      <c r="QUY97" s="163"/>
      <c r="QUZ97" s="154"/>
      <c r="QVA97" s="287"/>
      <c r="QVB97" s="287"/>
      <c r="QVC97" s="285"/>
      <c r="QVD97" s="287"/>
      <c r="QVE97" s="287"/>
      <c r="QVF97" s="285"/>
      <c r="QVG97" s="287"/>
      <c r="QVH97" s="287"/>
      <c r="QVI97" s="285"/>
      <c r="QVJ97" s="287"/>
      <c r="QVK97" s="287"/>
      <c r="QVL97" s="285"/>
      <c r="QVM97" s="287"/>
      <c r="QVN97" s="287"/>
      <c r="QVO97" s="285"/>
      <c r="QVP97" s="287"/>
      <c r="QVQ97" s="287"/>
      <c r="QVR97" s="285"/>
      <c r="QVS97" s="287"/>
      <c r="QVT97" s="287"/>
      <c r="QVU97" s="285"/>
      <c r="QVV97" s="287"/>
      <c r="QVW97" s="287"/>
      <c r="QVX97" s="285"/>
      <c r="QVY97" s="287"/>
      <c r="QVZ97" s="287"/>
      <c r="QWA97" s="285"/>
      <c r="QWB97" s="287"/>
      <c r="QWC97" s="287"/>
      <c r="QWD97" s="285"/>
      <c r="QWE97" s="287"/>
      <c r="QWF97" s="287"/>
      <c r="QWG97" s="285"/>
      <c r="QWH97" s="287"/>
      <c r="QWI97" s="287"/>
      <c r="QWJ97" s="285"/>
      <c r="QWK97" s="287"/>
      <c r="QWL97" s="287"/>
      <c r="QWM97" s="285"/>
      <c r="QWN97" s="287"/>
      <c r="QWO97" s="287"/>
      <c r="QWP97" s="285"/>
      <c r="QWQ97" s="287"/>
      <c r="QWR97" s="287"/>
      <c r="QWS97" s="285"/>
      <c r="QWT97" s="287"/>
      <c r="QWU97" s="287"/>
      <c r="QWV97" s="285"/>
      <c r="QWW97" s="287"/>
      <c r="QWX97" s="287"/>
      <c r="QWY97" s="285"/>
      <c r="QWZ97" s="287"/>
      <c r="QXA97" s="287"/>
      <c r="QXB97" s="285"/>
      <c r="QXC97" s="287"/>
      <c r="QXD97" s="287"/>
      <c r="QXE97" s="285"/>
      <c r="QXF97" s="287"/>
      <c r="QXG97" s="287"/>
      <c r="QXH97" s="285"/>
      <c r="QXI97" s="287"/>
      <c r="QXJ97" s="287"/>
      <c r="QXK97" s="285"/>
      <c r="QXL97" s="286"/>
      <c r="QXM97" s="286"/>
      <c r="QXN97" s="286"/>
      <c r="QXO97" s="287"/>
      <c r="QXP97" s="287"/>
      <c r="QXQ97" s="285"/>
      <c r="QXR97" s="286"/>
      <c r="QXS97" s="286"/>
      <c r="QXT97" s="286"/>
      <c r="QXU97" s="287"/>
      <c r="QXV97" s="287"/>
      <c r="QXW97" s="285"/>
      <c r="QXX97" s="287"/>
      <c r="QXY97" s="287"/>
      <c r="QXZ97" s="285"/>
      <c r="QYA97" s="286"/>
      <c r="QYB97" s="286"/>
      <c r="QYC97" s="286"/>
      <c r="QYD97" s="286"/>
      <c r="QYE97" s="286"/>
      <c r="QYF97" s="286"/>
      <c r="QYG97" s="163"/>
      <c r="QYH97" s="154"/>
      <c r="QYI97" s="287"/>
      <c r="QYJ97" s="287"/>
      <c r="QYK97" s="285"/>
      <c r="QYL97" s="287"/>
      <c r="QYM97" s="287"/>
      <c r="QYN97" s="285"/>
      <c r="QYO97" s="287"/>
      <c r="QYP97" s="287"/>
      <c r="QYQ97" s="285"/>
      <c r="QYR97" s="287"/>
      <c r="QYS97" s="287"/>
      <c r="QYT97" s="285"/>
      <c r="QYU97" s="287"/>
      <c r="QYV97" s="287"/>
      <c r="QYW97" s="285"/>
      <c r="QYX97" s="287"/>
      <c r="QYY97" s="287"/>
      <c r="QYZ97" s="285"/>
      <c r="QZA97" s="287"/>
      <c r="QZB97" s="287"/>
      <c r="QZC97" s="285"/>
      <c r="QZD97" s="287"/>
      <c r="QZE97" s="287"/>
      <c r="QZF97" s="285"/>
      <c r="QZG97" s="287"/>
      <c r="QZH97" s="287"/>
      <c r="QZI97" s="285"/>
      <c r="QZJ97" s="287"/>
      <c r="QZK97" s="287"/>
      <c r="QZL97" s="285"/>
      <c r="QZM97" s="287"/>
      <c r="QZN97" s="287"/>
      <c r="QZO97" s="285"/>
      <c r="QZP97" s="287"/>
      <c r="QZQ97" s="287"/>
      <c r="QZR97" s="285"/>
      <c r="QZS97" s="287"/>
      <c r="QZT97" s="287"/>
      <c r="QZU97" s="285"/>
      <c r="QZV97" s="287"/>
      <c r="QZW97" s="287"/>
      <c r="QZX97" s="285"/>
      <c r="QZY97" s="287"/>
      <c r="QZZ97" s="287"/>
      <c r="RAA97" s="285"/>
      <c r="RAB97" s="287"/>
      <c r="RAC97" s="287"/>
      <c r="RAD97" s="285"/>
      <c r="RAE97" s="287"/>
      <c r="RAF97" s="287"/>
      <c r="RAG97" s="285"/>
      <c r="RAH97" s="287"/>
      <c r="RAI97" s="287"/>
      <c r="RAJ97" s="285"/>
      <c r="RAK97" s="287"/>
      <c r="RAL97" s="287"/>
      <c r="RAM97" s="285"/>
      <c r="RAN97" s="287"/>
      <c r="RAO97" s="287"/>
      <c r="RAP97" s="285"/>
      <c r="RAQ97" s="287"/>
      <c r="RAR97" s="287"/>
      <c r="RAS97" s="285"/>
      <c r="RAT97" s="286"/>
      <c r="RAU97" s="286"/>
      <c r="RAV97" s="286"/>
      <c r="RAW97" s="287"/>
      <c r="RAX97" s="287"/>
      <c r="RAY97" s="285"/>
      <c r="RAZ97" s="286"/>
      <c r="RBA97" s="286"/>
      <c r="RBB97" s="286"/>
      <c r="RBC97" s="287"/>
      <c r="RBD97" s="287"/>
      <c r="RBE97" s="285"/>
      <c r="RBF97" s="287"/>
      <c r="RBG97" s="287"/>
      <c r="RBH97" s="285"/>
      <c r="RBI97" s="286"/>
      <c r="RBJ97" s="286"/>
      <c r="RBK97" s="286"/>
      <c r="RBL97" s="286"/>
      <c r="RBM97" s="286"/>
      <c r="RBN97" s="286"/>
      <c r="RBO97" s="163"/>
      <c r="RBP97" s="154"/>
      <c r="RBQ97" s="287"/>
      <c r="RBR97" s="287"/>
      <c r="RBS97" s="285"/>
      <c r="RBT97" s="287"/>
      <c r="RBU97" s="287"/>
      <c r="RBV97" s="285"/>
      <c r="RBW97" s="287"/>
      <c r="RBX97" s="287"/>
      <c r="RBY97" s="285"/>
      <c r="RBZ97" s="287"/>
      <c r="RCA97" s="287"/>
      <c r="RCB97" s="285"/>
      <c r="RCC97" s="287"/>
      <c r="RCD97" s="287"/>
      <c r="RCE97" s="285"/>
      <c r="RCF97" s="287"/>
      <c r="RCG97" s="287"/>
      <c r="RCH97" s="285"/>
      <c r="RCI97" s="287"/>
      <c r="RCJ97" s="287"/>
      <c r="RCK97" s="285"/>
      <c r="RCL97" s="287"/>
      <c r="RCM97" s="287"/>
      <c r="RCN97" s="285"/>
      <c r="RCO97" s="287"/>
      <c r="RCP97" s="287"/>
      <c r="RCQ97" s="285"/>
      <c r="RCR97" s="287"/>
      <c r="RCS97" s="287"/>
      <c r="RCT97" s="285"/>
      <c r="RCU97" s="287"/>
      <c r="RCV97" s="287"/>
      <c r="RCW97" s="285"/>
      <c r="RCX97" s="287"/>
      <c r="RCY97" s="287"/>
      <c r="RCZ97" s="285"/>
      <c r="RDA97" s="287"/>
      <c r="RDB97" s="287"/>
      <c r="RDC97" s="285"/>
      <c r="RDD97" s="287"/>
      <c r="RDE97" s="287"/>
      <c r="RDF97" s="285"/>
      <c r="RDG97" s="287"/>
      <c r="RDH97" s="287"/>
      <c r="RDI97" s="285"/>
      <c r="RDJ97" s="287"/>
      <c r="RDK97" s="287"/>
      <c r="RDL97" s="285"/>
      <c r="RDM97" s="287"/>
      <c r="RDN97" s="287"/>
      <c r="RDO97" s="285"/>
      <c r="RDP97" s="287"/>
      <c r="RDQ97" s="287"/>
      <c r="RDR97" s="285"/>
      <c r="RDS97" s="287"/>
      <c r="RDT97" s="287"/>
      <c r="RDU97" s="285"/>
      <c r="RDV97" s="287"/>
      <c r="RDW97" s="287"/>
      <c r="RDX97" s="285"/>
      <c r="RDY97" s="287"/>
      <c r="RDZ97" s="287"/>
      <c r="REA97" s="285"/>
      <c r="REB97" s="286"/>
      <c r="REC97" s="286"/>
      <c r="RED97" s="286"/>
      <c r="REE97" s="287"/>
      <c r="REF97" s="287"/>
      <c r="REG97" s="285"/>
      <c r="REH97" s="286"/>
      <c r="REI97" s="286"/>
      <c r="REJ97" s="286"/>
      <c r="REK97" s="287"/>
      <c r="REL97" s="287"/>
      <c r="REM97" s="285"/>
      <c r="REN97" s="287"/>
      <c r="REO97" s="287"/>
      <c r="REP97" s="285"/>
      <c r="REQ97" s="286"/>
      <c r="RER97" s="286"/>
      <c r="RES97" s="286"/>
      <c r="RET97" s="286"/>
      <c r="REU97" s="286"/>
      <c r="REV97" s="286"/>
      <c r="REW97" s="163"/>
      <c r="REX97" s="154"/>
      <c r="REY97" s="287"/>
      <c r="REZ97" s="287"/>
      <c r="RFA97" s="285"/>
      <c r="RFB97" s="287"/>
      <c r="RFC97" s="287"/>
      <c r="RFD97" s="285"/>
      <c r="RFE97" s="287"/>
      <c r="RFF97" s="287"/>
      <c r="RFG97" s="285"/>
      <c r="RFH97" s="287"/>
      <c r="RFI97" s="287"/>
      <c r="RFJ97" s="285"/>
      <c r="RFK97" s="287"/>
      <c r="RFL97" s="287"/>
      <c r="RFM97" s="285"/>
      <c r="RFN97" s="287"/>
      <c r="RFO97" s="287"/>
      <c r="RFP97" s="285"/>
      <c r="RFQ97" s="287"/>
      <c r="RFR97" s="287"/>
      <c r="RFS97" s="285"/>
      <c r="RFT97" s="287"/>
      <c r="RFU97" s="287"/>
      <c r="RFV97" s="285"/>
      <c r="RFW97" s="287"/>
      <c r="RFX97" s="287"/>
      <c r="RFY97" s="285"/>
      <c r="RFZ97" s="287"/>
      <c r="RGA97" s="287"/>
      <c r="RGB97" s="285"/>
      <c r="RGC97" s="287"/>
      <c r="RGD97" s="287"/>
      <c r="RGE97" s="285"/>
      <c r="RGF97" s="287"/>
      <c r="RGG97" s="287"/>
      <c r="RGH97" s="285"/>
      <c r="RGI97" s="287"/>
      <c r="RGJ97" s="287"/>
      <c r="RGK97" s="285"/>
      <c r="RGL97" s="287"/>
      <c r="RGM97" s="287"/>
      <c r="RGN97" s="285"/>
      <c r="RGO97" s="287"/>
      <c r="RGP97" s="287"/>
      <c r="RGQ97" s="285"/>
      <c r="RGR97" s="287"/>
      <c r="RGS97" s="287"/>
      <c r="RGT97" s="285"/>
      <c r="RGU97" s="287"/>
      <c r="RGV97" s="287"/>
      <c r="RGW97" s="285"/>
      <c r="RGX97" s="287"/>
      <c r="RGY97" s="287"/>
      <c r="RGZ97" s="285"/>
      <c r="RHA97" s="287"/>
      <c r="RHB97" s="287"/>
      <c r="RHC97" s="285"/>
      <c r="RHD97" s="287"/>
      <c r="RHE97" s="287"/>
      <c r="RHF97" s="285"/>
      <c r="RHG97" s="287"/>
      <c r="RHH97" s="287"/>
      <c r="RHI97" s="285"/>
      <c r="RHJ97" s="286"/>
      <c r="RHK97" s="286"/>
      <c r="RHL97" s="286"/>
      <c r="RHM97" s="287"/>
      <c r="RHN97" s="287"/>
      <c r="RHO97" s="285"/>
      <c r="RHP97" s="286"/>
      <c r="RHQ97" s="286"/>
      <c r="RHR97" s="286"/>
      <c r="RHS97" s="287"/>
      <c r="RHT97" s="287"/>
      <c r="RHU97" s="285"/>
      <c r="RHV97" s="287"/>
      <c r="RHW97" s="287"/>
      <c r="RHX97" s="285"/>
      <c r="RHY97" s="286"/>
      <c r="RHZ97" s="286"/>
      <c r="RIA97" s="286"/>
      <c r="RIB97" s="286"/>
      <c r="RIC97" s="286"/>
      <c r="RID97" s="286"/>
      <c r="RIE97" s="163"/>
      <c r="RIF97" s="154"/>
      <c r="RIG97" s="287"/>
      <c r="RIH97" s="287"/>
      <c r="RII97" s="285"/>
      <c r="RIJ97" s="287"/>
      <c r="RIK97" s="287"/>
      <c r="RIL97" s="285"/>
      <c r="RIM97" s="287"/>
      <c r="RIN97" s="287"/>
      <c r="RIO97" s="285"/>
      <c r="RIP97" s="287"/>
      <c r="RIQ97" s="287"/>
      <c r="RIR97" s="285"/>
      <c r="RIS97" s="287"/>
      <c r="RIT97" s="287"/>
      <c r="RIU97" s="285"/>
      <c r="RIV97" s="287"/>
      <c r="RIW97" s="287"/>
      <c r="RIX97" s="285"/>
      <c r="RIY97" s="287"/>
      <c r="RIZ97" s="287"/>
      <c r="RJA97" s="285"/>
      <c r="RJB97" s="287"/>
      <c r="RJC97" s="287"/>
      <c r="RJD97" s="285"/>
      <c r="RJE97" s="287"/>
      <c r="RJF97" s="287"/>
      <c r="RJG97" s="285"/>
      <c r="RJH97" s="287"/>
      <c r="RJI97" s="287"/>
      <c r="RJJ97" s="285"/>
      <c r="RJK97" s="287"/>
      <c r="RJL97" s="287"/>
      <c r="RJM97" s="285"/>
      <c r="RJN97" s="287"/>
      <c r="RJO97" s="287"/>
      <c r="RJP97" s="285"/>
      <c r="RJQ97" s="287"/>
      <c r="RJR97" s="287"/>
      <c r="RJS97" s="285"/>
      <c r="RJT97" s="287"/>
      <c r="RJU97" s="287"/>
      <c r="RJV97" s="285"/>
      <c r="RJW97" s="287"/>
      <c r="RJX97" s="287"/>
      <c r="RJY97" s="285"/>
      <c r="RJZ97" s="287"/>
      <c r="RKA97" s="287"/>
      <c r="RKB97" s="285"/>
      <c r="RKC97" s="287"/>
      <c r="RKD97" s="287"/>
      <c r="RKE97" s="285"/>
      <c r="RKF97" s="287"/>
      <c r="RKG97" s="287"/>
      <c r="RKH97" s="285"/>
      <c r="RKI97" s="287"/>
      <c r="RKJ97" s="287"/>
      <c r="RKK97" s="285"/>
      <c r="RKL97" s="287"/>
      <c r="RKM97" s="287"/>
      <c r="RKN97" s="285"/>
      <c r="RKO97" s="287"/>
      <c r="RKP97" s="287"/>
      <c r="RKQ97" s="285"/>
      <c r="RKR97" s="286"/>
      <c r="RKS97" s="286"/>
      <c r="RKT97" s="286"/>
      <c r="RKU97" s="287"/>
      <c r="RKV97" s="287"/>
      <c r="RKW97" s="285"/>
      <c r="RKX97" s="286"/>
      <c r="RKY97" s="286"/>
      <c r="RKZ97" s="286"/>
      <c r="RLA97" s="287"/>
      <c r="RLB97" s="287"/>
      <c r="RLC97" s="285"/>
      <c r="RLD97" s="287"/>
      <c r="RLE97" s="287"/>
      <c r="RLF97" s="285"/>
      <c r="RLG97" s="286"/>
      <c r="RLH97" s="286"/>
      <c r="RLI97" s="286"/>
      <c r="RLJ97" s="286"/>
      <c r="RLK97" s="286"/>
      <c r="RLL97" s="286"/>
      <c r="RLM97" s="163"/>
      <c r="RLN97" s="154"/>
      <c r="RLO97" s="287"/>
      <c r="RLP97" s="287"/>
      <c r="RLQ97" s="285"/>
      <c r="RLR97" s="287"/>
      <c r="RLS97" s="287"/>
      <c r="RLT97" s="285"/>
      <c r="RLU97" s="287"/>
      <c r="RLV97" s="287"/>
      <c r="RLW97" s="285"/>
      <c r="RLX97" s="287"/>
      <c r="RLY97" s="287"/>
      <c r="RLZ97" s="285"/>
      <c r="RMA97" s="287"/>
      <c r="RMB97" s="287"/>
      <c r="RMC97" s="285"/>
      <c r="RMD97" s="287"/>
      <c r="RME97" s="287"/>
      <c r="RMF97" s="285"/>
      <c r="RMG97" s="287"/>
      <c r="RMH97" s="287"/>
      <c r="RMI97" s="285"/>
      <c r="RMJ97" s="287"/>
      <c r="RMK97" s="287"/>
      <c r="RML97" s="285"/>
      <c r="RMM97" s="287"/>
      <c r="RMN97" s="287"/>
      <c r="RMO97" s="285"/>
      <c r="RMP97" s="287"/>
      <c r="RMQ97" s="287"/>
      <c r="RMR97" s="285"/>
      <c r="RMS97" s="287"/>
      <c r="RMT97" s="287"/>
      <c r="RMU97" s="285"/>
      <c r="RMV97" s="287"/>
      <c r="RMW97" s="287"/>
      <c r="RMX97" s="285"/>
      <c r="RMY97" s="287"/>
      <c r="RMZ97" s="287"/>
      <c r="RNA97" s="285"/>
      <c r="RNB97" s="287"/>
      <c r="RNC97" s="287"/>
      <c r="RND97" s="285"/>
      <c r="RNE97" s="287"/>
      <c r="RNF97" s="287"/>
      <c r="RNG97" s="285"/>
      <c r="RNH97" s="287"/>
      <c r="RNI97" s="287"/>
      <c r="RNJ97" s="285"/>
      <c r="RNK97" s="287"/>
      <c r="RNL97" s="287"/>
      <c r="RNM97" s="285"/>
      <c r="RNN97" s="287"/>
      <c r="RNO97" s="287"/>
      <c r="RNP97" s="285"/>
      <c r="RNQ97" s="287"/>
      <c r="RNR97" s="287"/>
      <c r="RNS97" s="285"/>
      <c r="RNT97" s="287"/>
      <c r="RNU97" s="287"/>
      <c r="RNV97" s="285"/>
      <c r="RNW97" s="287"/>
      <c r="RNX97" s="287"/>
      <c r="RNY97" s="285"/>
      <c r="RNZ97" s="286"/>
      <c r="ROA97" s="286"/>
      <c r="ROB97" s="286"/>
      <c r="ROC97" s="287"/>
      <c r="ROD97" s="287"/>
      <c r="ROE97" s="285"/>
      <c r="ROF97" s="286"/>
      <c r="ROG97" s="286"/>
      <c r="ROH97" s="286"/>
      <c r="ROI97" s="287"/>
      <c r="ROJ97" s="287"/>
      <c r="ROK97" s="285"/>
      <c r="ROL97" s="287"/>
      <c r="ROM97" s="287"/>
      <c r="RON97" s="285"/>
      <c r="ROO97" s="286"/>
      <c r="ROP97" s="286"/>
      <c r="ROQ97" s="286"/>
      <c r="ROR97" s="286"/>
      <c r="ROS97" s="286"/>
      <c r="ROT97" s="286"/>
      <c r="ROU97" s="163"/>
      <c r="ROV97" s="154"/>
      <c r="ROW97" s="287"/>
      <c r="ROX97" s="287"/>
      <c r="ROY97" s="285"/>
      <c r="ROZ97" s="287"/>
      <c r="RPA97" s="287"/>
      <c r="RPB97" s="285"/>
      <c r="RPC97" s="287"/>
      <c r="RPD97" s="287"/>
      <c r="RPE97" s="285"/>
      <c r="RPF97" s="287"/>
      <c r="RPG97" s="287"/>
      <c r="RPH97" s="285"/>
      <c r="RPI97" s="287"/>
      <c r="RPJ97" s="287"/>
      <c r="RPK97" s="285"/>
      <c r="RPL97" s="287"/>
      <c r="RPM97" s="287"/>
      <c r="RPN97" s="285"/>
      <c r="RPO97" s="287"/>
      <c r="RPP97" s="287"/>
      <c r="RPQ97" s="285"/>
      <c r="RPR97" s="287"/>
      <c r="RPS97" s="287"/>
      <c r="RPT97" s="285"/>
      <c r="RPU97" s="287"/>
      <c r="RPV97" s="287"/>
      <c r="RPW97" s="285"/>
      <c r="RPX97" s="287"/>
      <c r="RPY97" s="287"/>
      <c r="RPZ97" s="285"/>
      <c r="RQA97" s="287"/>
      <c r="RQB97" s="287"/>
      <c r="RQC97" s="285"/>
      <c r="RQD97" s="287"/>
      <c r="RQE97" s="287"/>
      <c r="RQF97" s="285"/>
      <c r="RQG97" s="287"/>
      <c r="RQH97" s="287"/>
      <c r="RQI97" s="285"/>
      <c r="RQJ97" s="287"/>
      <c r="RQK97" s="287"/>
      <c r="RQL97" s="285"/>
      <c r="RQM97" s="287"/>
      <c r="RQN97" s="287"/>
      <c r="RQO97" s="285"/>
      <c r="RQP97" s="287"/>
      <c r="RQQ97" s="287"/>
      <c r="RQR97" s="285"/>
      <c r="RQS97" s="287"/>
      <c r="RQT97" s="287"/>
      <c r="RQU97" s="285"/>
      <c r="RQV97" s="287"/>
      <c r="RQW97" s="287"/>
      <c r="RQX97" s="285"/>
      <c r="RQY97" s="287"/>
      <c r="RQZ97" s="287"/>
      <c r="RRA97" s="285"/>
      <c r="RRB97" s="287"/>
      <c r="RRC97" s="287"/>
      <c r="RRD97" s="285"/>
      <c r="RRE97" s="287"/>
      <c r="RRF97" s="287"/>
      <c r="RRG97" s="285"/>
      <c r="RRH97" s="286"/>
      <c r="RRI97" s="286"/>
      <c r="RRJ97" s="286"/>
      <c r="RRK97" s="287"/>
      <c r="RRL97" s="287"/>
      <c r="RRM97" s="285"/>
      <c r="RRN97" s="286"/>
      <c r="RRO97" s="286"/>
      <c r="RRP97" s="286"/>
      <c r="RRQ97" s="287"/>
      <c r="RRR97" s="287"/>
      <c r="RRS97" s="285"/>
      <c r="RRT97" s="287"/>
      <c r="RRU97" s="287"/>
      <c r="RRV97" s="285"/>
      <c r="RRW97" s="286"/>
      <c r="RRX97" s="286"/>
      <c r="RRY97" s="286"/>
      <c r="RRZ97" s="286"/>
      <c r="RSA97" s="286"/>
      <c r="RSB97" s="286"/>
      <c r="RSC97" s="163"/>
      <c r="RSD97" s="154"/>
      <c r="RSE97" s="287"/>
      <c r="RSF97" s="287"/>
      <c r="RSG97" s="285"/>
      <c r="RSH97" s="287"/>
      <c r="RSI97" s="287"/>
      <c r="RSJ97" s="285"/>
      <c r="RSK97" s="287"/>
      <c r="RSL97" s="287"/>
      <c r="RSM97" s="285"/>
      <c r="RSN97" s="287"/>
      <c r="RSO97" s="287"/>
      <c r="RSP97" s="285"/>
      <c r="RSQ97" s="287"/>
      <c r="RSR97" s="287"/>
      <c r="RSS97" s="285"/>
      <c r="RST97" s="287"/>
      <c r="RSU97" s="287"/>
      <c r="RSV97" s="285"/>
      <c r="RSW97" s="287"/>
      <c r="RSX97" s="287"/>
      <c r="RSY97" s="285"/>
      <c r="RSZ97" s="287"/>
      <c r="RTA97" s="287"/>
      <c r="RTB97" s="285"/>
      <c r="RTC97" s="287"/>
      <c r="RTD97" s="287"/>
      <c r="RTE97" s="285"/>
      <c r="RTF97" s="287"/>
      <c r="RTG97" s="287"/>
      <c r="RTH97" s="285"/>
      <c r="RTI97" s="287"/>
      <c r="RTJ97" s="287"/>
      <c r="RTK97" s="285"/>
      <c r="RTL97" s="287"/>
      <c r="RTM97" s="287"/>
      <c r="RTN97" s="285"/>
      <c r="RTO97" s="287"/>
      <c r="RTP97" s="287"/>
      <c r="RTQ97" s="285"/>
      <c r="RTR97" s="287"/>
      <c r="RTS97" s="287"/>
      <c r="RTT97" s="285"/>
      <c r="RTU97" s="287"/>
      <c r="RTV97" s="287"/>
      <c r="RTW97" s="285"/>
      <c r="RTX97" s="287"/>
      <c r="RTY97" s="287"/>
      <c r="RTZ97" s="285"/>
      <c r="RUA97" s="287"/>
      <c r="RUB97" s="287"/>
      <c r="RUC97" s="285"/>
      <c r="RUD97" s="287"/>
      <c r="RUE97" s="287"/>
      <c r="RUF97" s="285"/>
      <c r="RUG97" s="287"/>
      <c r="RUH97" s="287"/>
      <c r="RUI97" s="285"/>
      <c r="RUJ97" s="287"/>
      <c r="RUK97" s="287"/>
      <c r="RUL97" s="285"/>
      <c r="RUM97" s="287"/>
      <c r="RUN97" s="287"/>
      <c r="RUO97" s="285"/>
      <c r="RUP97" s="286"/>
      <c r="RUQ97" s="286"/>
      <c r="RUR97" s="286"/>
      <c r="RUS97" s="287"/>
      <c r="RUT97" s="287"/>
      <c r="RUU97" s="285"/>
      <c r="RUV97" s="286"/>
      <c r="RUW97" s="286"/>
      <c r="RUX97" s="286"/>
      <c r="RUY97" s="287"/>
      <c r="RUZ97" s="287"/>
      <c r="RVA97" s="285"/>
      <c r="RVB97" s="287"/>
      <c r="RVC97" s="287"/>
      <c r="RVD97" s="285"/>
      <c r="RVE97" s="286"/>
      <c r="RVF97" s="286"/>
      <c r="RVG97" s="286"/>
      <c r="RVH97" s="286"/>
      <c r="RVI97" s="286"/>
      <c r="RVJ97" s="286"/>
      <c r="RVK97" s="163"/>
      <c r="RVL97" s="154"/>
      <c r="RVM97" s="287"/>
      <c r="RVN97" s="287"/>
      <c r="RVO97" s="285"/>
      <c r="RVP97" s="287"/>
      <c r="RVQ97" s="287"/>
      <c r="RVR97" s="285"/>
      <c r="RVS97" s="287"/>
      <c r="RVT97" s="287"/>
      <c r="RVU97" s="285"/>
      <c r="RVV97" s="287"/>
      <c r="RVW97" s="287"/>
      <c r="RVX97" s="285"/>
      <c r="RVY97" s="287"/>
      <c r="RVZ97" s="287"/>
      <c r="RWA97" s="285"/>
      <c r="RWB97" s="287"/>
      <c r="RWC97" s="287"/>
      <c r="RWD97" s="285"/>
      <c r="RWE97" s="287"/>
      <c r="RWF97" s="287"/>
      <c r="RWG97" s="285"/>
      <c r="RWH97" s="287"/>
      <c r="RWI97" s="287"/>
      <c r="RWJ97" s="285"/>
      <c r="RWK97" s="287"/>
      <c r="RWL97" s="287"/>
      <c r="RWM97" s="285"/>
      <c r="RWN97" s="287"/>
      <c r="RWO97" s="287"/>
      <c r="RWP97" s="285"/>
      <c r="RWQ97" s="287"/>
      <c r="RWR97" s="287"/>
      <c r="RWS97" s="285"/>
      <c r="RWT97" s="287"/>
      <c r="RWU97" s="287"/>
      <c r="RWV97" s="285"/>
      <c r="RWW97" s="287"/>
      <c r="RWX97" s="287"/>
      <c r="RWY97" s="285"/>
      <c r="RWZ97" s="287"/>
      <c r="RXA97" s="287"/>
      <c r="RXB97" s="285"/>
      <c r="RXC97" s="287"/>
      <c r="RXD97" s="287"/>
      <c r="RXE97" s="285"/>
      <c r="RXF97" s="287"/>
      <c r="RXG97" s="287"/>
      <c r="RXH97" s="285"/>
      <c r="RXI97" s="287"/>
      <c r="RXJ97" s="287"/>
      <c r="RXK97" s="285"/>
      <c r="RXL97" s="287"/>
      <c r="RXM97" s="287"/>
      <c r="RXN97" s="285"/>
      <c r="RXO97" s="287"/>
      <c r="RXP97" s="287"/>
      <c r="RXQ97" s="285"/>
      <c r="RXR97" s="287"/>
      <c r="RXS97" s="287"/>
      <c r="RXT97" s="285"/>
      <c r="RXU97" s="287"/>
      <c r="RXV97" s="287"/>
      <c r="RXW97" s="285"/>
      <c r="RXX97" s="286"/>
      <c r="RXY97" s="286"/>
      <c r="RXZ97" s="286"/>
      <c r="RYA97" s="287"/>
      <c r="RYB97" s="287"/>
      <c r="RYC97" s="285"/>
      <c r="RYD97" s="286"/>
      <c r="RYE97" s="286"/>
      <c r="RYF97" s="286"/>
      <c r="RYG97" s="287"/>
      <c r="RYH97" s="287"/>
      <c r="RYI97" s="285"/>
      <c r="RYJ97" s="287"/>
      <c r="RYK97" s="287"/>
      <c r="RYL97" s="285"/>
      <c r="RYM97" s="286"/>
      <c r="RYN97" s="286"/>
      <c r="RYO97" s="286"/>
      <c r="RYP97" s="286"/>
      <c r="RYQ97" s="286"/>
      <c r="RYR97" s="286"/>
      <c r="RYS97" s="163"/>
      <c r="RYT97" s="154"/>
      <c r="RYU97" s="287"/>
      <c r="RYV97" s="287"/>
      <c r="RYW97" s="285"/>
      <c r="RYX97" s="287"/>
      <c r="RYY97" s="287"/>
      <c r="RYZ97" s="285"/>
      <c r="RZA97" s="287"/>
      <c r="RZB97" s="287"/>
      <c r="RZC97" s="285"/>
      <c r="RZD97" s="287"/>
      <c r="RZE97" s="287"/>
      <c r="RZF97" s="285"/>
      <c r="RZG97" s="287"/>
      <c r="RZH97" s="287"/>
      <c r="RZI97" s="285"/>
      <c r="RZJ97" s="287"/>
      <c r="RZK97" s="287"/>
      <c r="RZL97" s="285"/>
      <c r="RZM97" s="287"/>
      <c r="RZN97" s="287"/>
      <c r="RZO97" s="285"/>
      <c r="RZP97" s="287"/>
      <c r="RZQ97" s="287"/>
      <c r="RZR97" s="285"/>
      <c r="RZS97" s="287"/>
      <c r="RZT97" s="287"/>
      <c r="RZU97" s="285"/>
      <c r="RZV97" s="287"/>
      <c r="RZW97" s="287"/>
      <c r="RZX97" s="285"/>
      <c r="RZY97" s="287"/>
      <c r="RZZ97" s="287"/>
      <c r="SAA97" s="285"/>
      <c r="SAB97" s="287"/>
      <c r="SAC97" s="287"/>
      <c r="SAD97" s="285"/>
      <c r="SAE97" s="287"/>
      <c r="SAF97" s="287"/>
      <c r="SAG97" s="285"/>
      <c r="SAH97" s="287"/>
      <c r="SAI97" s="287"/>
      <c r="SAJ97" s="285"/>
      <c r="SAK97" s="287"/>
      <c r="SAL97" s="287"/>
      <c r="SAM97" s="285"/>
      <c r="SAN97" s="287"/>
      <c r="SAO97" s="287"/>
      <c r="SAP97" s="285"/>
      <c r="SAQ97" s="287"/>
      <c r="SAR97" s="287"/>
      <c r="SAS97" s="285"/>
      <c r="SAT97" s="287"/>
      <c r="SAU97" s="287"/>
      <c r="SAV97" s="285"/>
      <c r="SAW97" s="287"/>
      <c r="SAX97" s="287"/>
      <c r="SAY97" s="285"/>
      <c r="SAZ97" s="287"/>
      <c r="SBA97" s="287"/>
      <c r="SBB97" s="285"/>
      <c r="SBC97" s="287"/>
      <c r="SBD97" s="287"/>
      <c r="SBE97" s="285"/>
      <c r="SBF97" s="286"/>
      <c r="SBG97" s="286"/>
      <c r="SBH97" s="286"/>
      <c r="SBI97" s="287"/>
      <c r="SBJ97" s="287"/>
      <c r="SBK97" s="285"/>
      <c r="SBL97" s="286"/>
      <c r="SBM97" s="286"/>
      <c r="SBN97" s="286"/>
      <c r="SBO97" s="287"/>
      <c r="SBP97" s="287"/>
      <c r="SBQ97" s="285"/>
      <c r="SBR97" s="287"/>
      <c r="SBS97" s="287"/>
      <c r="SBT97" s="285"/>
      <c r="SBU97" s="286"/>
      <c r="SBV97" s="286"/>
      <c r="SBW97" s="286"/>
      <c r="SBX97" s="286"/>
      <c r="SBY97" s="286"/>
      <c r="SBZ97" s="286"/>
      <c r="SCA97" s="163"/>
      <c r="SCB97" s="154"/>
      <c r="SCC97" s="287"/>
      <c r="SCD97" s="287"/>
      <c r="SCE97" s="285"/>
      <c r="SCF97" s="287"/>
      <c r="SCG97" s="287"/>
      <c r="SCH97" s="285"/>
      <c r="SCI97" s="287"/>
      <c r="SCJ97" s="287"/>
      <c r="SCK97" s="285"/>
      <c r="SCL97" s="287"/>
      <c r="SCM97" s="287"/>
      <c r="SCN97" s="285"/>
      <c r="SCO97" s="287"/>
      <c r="SCP97" s="287"/>
      <c r="SCQ97" s="285"/>
      <c r="SCR97" s="287"/>
      <c r="SCS97" s="287"/>
      <c r="SCT97" s="285"/>
      <c r="SCU97" s="287"/>
      <c r="SCV97" s="287"/>
      <c r="SCW97" s="285"/>
      <c r="SCX97" s="287"/>
      <c r="SCY97" s="287"/>
      <c r="SCZ97" s="285"/>
      <c r="SDA97" s="287"/>
      <c r="SDB97" s="287"/>
      <c r="SDC97" s="285"/>
      <c r="SDD97" s="287"/>
      <c r="SDE97" s="287"/>
      <c r="SDF97" s="285"/>
      <c r="SDG97" s="287"/>
      <c r="SDH97" s="287"/>
      <c r="SDI97" s="285"/>
      <c r="SDJ97" s="287"/>
      <c r="SDK97" s="287"/>
      <c r="SDL97" s="285"/>
      <c r="SDM97" s="287"/>
      <c r="SDN97" s="287"/>
      <c r="SDO97" s="285"/>
      <c r="SDP97" s="287"/>
      <c r="SDQ97" s="287"/>
      <c r="SDR97" s="285"/>
      <c r="SDS97" s="287"/>
      <c r="SDT97" s="287"/>
      <c r="SDU97" s="285"/>
      <c r="SDV97" s="287"/>
      <c r="SDW97" s="287"/>
      <c r="SDX97" s="285"/>
      <c r="SDY97" s="287"/>
      <c r="SDZ97" s="287"/>
      <c r="SEA97" s="285"/>
      <c r="SEB97" s="287"/>
      <c r="SEC97" s="287"/>
      <c r="SED97" s="285"/>
      <c r="SEE97" s="287"/>
      <c r="SEF97" s="287"/>
      <c r="SEG97" s="285"/>
      <c r="SEH97" s="287"/>
      <c r="SEI97" s="287"/>
      <c r="SEJ97" s="285"/>
      <c r="SEK97" s="287"/>
      <c r="SEL97" s="287"/>
      <c r="SEM97" s="285"/>
      <c r="SEN97" s="286"/>
      <c r="SEO97" s="286"/>
      <c r="SEP97" s="286"/>
      <c r="SEQ97" s="287"/>
      <c r="SER97" s="287"/>
      <c r="SES97" s="285"/>
      <c r="SET97" s="286"/>
      <c r="SEU97" s="286"/>
      <c r="SEV97" s="286"/>
      <c r="SEW97" s="287"/>
      <c r="SEX97" s="287"/>
      <c r="SEY97" s="285"/>
      <c r="SEZ97" s="287"/>
      <c r="SFA97" s="287"/>
      <c r="SFB97" s="285"/>
      <c r="SFC97" s="286"/>
      <c r="SFD97" s="286"/>
      <c r="SFE97" s="286"/>
      <c r="SFF97" s="286"/>
      <c r="SFG97" s="286"/>
      <c r="SFH97" s="286"/>
      <c r="SFI97" s="163"/>
      <c r="SFJ97" s="154"/>
      <c r="SFK97" s="287"/>
      <c r="SFL97" s="287"/>
      <c r="SFM97" s="285"/>
      <c r="SFN97" s="287"/>
      <c r="SFO97" s="287"/>
      <c r="SFP97" s="285"/>
      <c r="SFQ97" s="287"/>
      <c r="SFR97" s="287"/>
      <c r="SFS97" s="285"/>
      <c r="SFT97" s="287"/>
      <c r="SFU97" s="287"/>
      <c r="SFV97" s="285"/>
      <c r="SFW97" s="287"/>
      <c r="SFX97" s="287"/>
      <c r="SFY97" s="285"/>
      <c r="SFZ97" s="287"/>
      <c r="SGA97" s="287"/>
      <c r="SGB97" s="285"/>
      <c r="SGC97" s="287"/>
      <c r="SGD97" s="287"/>
      <c r="SGE97" s="285"/>
      <c r="SGF97" s="287"/>
      <c r="SGG97" s="287"/>
      <c r="SGH97" s="285"/>
      <c r="SGI97" s="287"/>
      <c r="SGJ97" s="287"/>
      <c r="SGK97" s="285"/>
      <c r="SGL97" s="287"/>
      <c r="SGM97" s="287"/>
      <c r="SGN97" s="285"/>
      <c r="SGO97" s="287"/>
      <c r="SGP97" s="287"/>
      <c r="SGQ97" s="285"/>
      <c r="SGR97" s="287"/>
      <c r="SGS97" s="287"/>
      <c r="SGT97" s="285"/>
      <c r="SGU97" s="287"/>
      <c r="SGV97" s="287"/>
      <c r="SGW97" s="285"/>
      <c r="SGX97" s="287"/>
      <c r="SGY97" s="287"/>
      <c r="SGZ97" s="285"/>
      <c r="SHA97" s="287"/>
      <c r="SHB97" s="287"/>
      <c r="SHC97" s="285"/>
      <c r="SHD97" s="287"/>
      <c r="SHE97" s="287"/>
      <c r="SHF97" s="285"/>
      <c r="SHG97" s="287"/>
      <c r="SHH97" s="287"/>
      <c r="SHI97" s="285"/>
      <c r="SHJ97" s="287"/>
      <c r="SHK97" s="287"/>
      <c r="SHL97" s="285"/>
      <c r="SHM97" s="287"/>
      <c r="SHN97" s="287"/>
      <c r="SHO97" s="285"/>
      <c r="SHP97" s="287"/>
      <c r="SHQ97" s="287"/>
      <c r="SHR97" s="285"/>
      <c r="SHS97" s="287"/>
      <c r="SHT97" s="287"/>
      <c r="SHU97" s="285"/>
      <c r="SHV97" s="286"/>
      <c r="SHW97" s="286"/>
      <c r="SHX97" s="286"/>
      <c r="SHY97" s="287"/>
      <c r="SHZ97" s="287"/>
      <c r="SIA97" s="285"/>
      <c r="SIB97" s="286"/>
      <c r="SIC97" s="286"/>
      <c r="SID97" s="286"/>
      <c r="SIE97" s="287"/>
      <c r="SIF97" s="287"/>
      <c r="SIG97" s="285"/>
      <c r="SIH97" s="287"/>
      <c r="SII97" s="287"/>
      <c r="SIJ97" s="285"/>
      <c r="SIK97" s="286"/>
      <c r="SIL97" s="286"/>
      <c r="SIM97" s="286"/>
      <c r="SIN97" s="286"/>
      <c r="SIO97" s="286"/>
      <c r="SIP97" s="286"/>
      <c r="SIQ97" s="163"/>
      <c r="SIR97" s="154"/>
      <c r="SIS97" s="287"/>
      <c r="SIT97" s="287"/>
      <c r="SIU97" s="285"/>
      <c r="SIV97" s="287"/>
      <c r="SIW97" s="287"/>
      <c r="SIX97" s="285"/>
      <c r="SIY97" s="287"/>
      <c r="SIZ97" s="287"/>
      <c r="SJA97" s="285"/>
      <c r="SJB97" s="287"/>
      <c r="SJC97" s="287"/>
      <c r="SJD97" s="285"/>
      <c r="SJE97" s="287"/>
      <c r="SJF97" s="287"/>
      <c r="SJG97" s="285"/>
      <c r="SJH97" s="287"/>
      <c r="SJI97" s="287"/>
      <c r="SJJ97" s="285"/>
      <c r="SJK97" s="287"/>
      <c r="SJL97" s="287"/>
      <c r="SJM97" s="285"/>
      <c r="SJN97" s="287"/>
      <c r="SJO97" s="287"/>
      <c r="SJP97" s="285"/>
      <c r="SJQ97" s="287"/>
      <c r="SJR97" s="287"/>
      <c r="SJS97" s="285"/>
      <c r="SJT97" s="287"/>
      <c r="SJU97" s="287"/>
      <c r="SJV97" s="285"/>
      <c r="SJW97" s="287"/>
      <c r="SJX97" s="287"/>
      <c r="SJY97" s="285"/>
      <c r="SJZ97" s="287"/>
      <c r="SKA97" s="287"/>
      <c r="SKB97" s="285"/>
      <c r="SKC97" s="287"/>
      <c r="SKD97" s="287"/>
      <c r="SKE97" s="285"/>
      <c r="SKF97" s="287"/>
      <c r="SKG97" s="287"/>
      <c r="SKH97" s="285"/>
      <c r="SKI97" s="287"/>
      <c r="SKJ97" s="287"/>
      <c r="SKK97" s="285"/>
      <c r="SKL97" s="287"/>
      <c r="SKM97" s="287"/>
      <c r="SKN97" s="285"/>
      <c r="SKO97" s="287"/>
      <c r="SKP97" s="287"/>
      <c r="SKQ97" s="285"/>
      <c r="SKR97" s="287"/>
      <c r="SKS97" s="287"/>
      <c r="SKT97" s="285"/>
      <c r="SKU97" s="287"/>
      <c r="SKV97" s="287"/>
      <c r="SKW97" s="285"/>
      <c r="SKX97" s="287"/>
      <c r="SKY97" s="287"/>
      <c r="SKZ97" s="285"/>
      <c r="SLA97" s="287"/>
      <c r="SLB97" s="287"/>
      <c r="SLC97" s="285"/>
      <c r="SLD97" s="286"/>
      <c r="SLE97" s="286"/>
      <c r="SLF97" s="286"/>
      <c r="SLG97" s="287"/>
      <c r="SLH97" s="287"/>
      <c r="SLI97" s="285"/>
      <c r="SLJ97" s="286"/>
      <c r="SLK97" s="286"/>
      <c r="SLL97" s="286"/>
      <c r="SLM97" s="287"/>
      <c r="SLN97" s="287"/>
      <c r="SLO97" s="285"/>
      <c r="SLP97" s="287"/>
      <c r="SLQ97" s="287"/>
      <c r="SLR97" s="285"/>
      <c r="SLS97" s="286"/>
      <c r="SLT97" s="286"/>
      <c r="SLU97" s="286"/>
      <c r="SLV97" s="286"/>
      <c r="SLW97" s="286"/>
      <c r="SLX97" s="286"/>
      <c r="SLY97" s="163"/>
      <c r="SLZ97" s="154"/>
      <c r="SMA97" s="287"/>
      <c r="SMB97" s="287"/>
      <c r="SMC97" s="285"/>
      <c r="SMD97" s="287"/>
      <c r="SME97" s="287"/>
      <c r="SMF97" s="285"/>
      <c r="SMG97" s="287"/>
      <c r="SMH97" s="287"/>
      <c r="SMI97" s="285"/>
      <c r="SMJ97" s="287"/>
      <c r="SMK97" s="287"/>
      <c r="SML97" s="285"/>
      <c r="SMM97" s="287"/>
      <c r="SMN97" s="287"/>
      <c r="SMO97" s="285"/>
      <c r="SMP97" s="287"/>
      <c r="SMQ97" s="287"/>
      <c r="SMR97" s="285"/>
      <c r="SMS97" s="287"/>
      <c r="SMT97" s="287"/>
      <c r="SMU97" s="285"/>
      <c r="SMV97" s="287"/>
      <c r="SMW97" s="287"/>
      <c r="SMX97" s="285"/>
      <c r="SMY97" s="287"/>
      <c r="SMZ97" s="287"/>
      <c r="SNA97" s="285"/>
      <c r="SNB97" s="287"/>
      <c r="SNC97" s="287"/>
      <c r="SND97" s="285"/>
      <c r="SNE97" s="287"/>
      <c r="SNF97" s="287"/>
      <c r="SNG97" s="285"/>
      <c r="SNH97" s="287"/>
      <c r="SNI97" s="287"/>
      <c r="SNJ97" s="285"/>
      <c r="SNK97" s="287"/>
      <c r="SNL97" s="287"/>
      <c r="SNM97" s="285"/>
      <c r="SNN97" s="287"/>
      <c r="SNO97" s="287"/>
      <c r="SNP97" s="285"/>
      <c r="SNQ97" s="287"/>
      <c r="SNR97" s="287"/>
      <c r="SNS97" s="285"/>
      <c r="SNT97" s="287"/>
      <c r="SNU97" s="287"/>
      <c r="SNV97" s="285"/>
      <c r="SNW97" s="287"/>
      <c r="SNX97" s="287"/>
      <c r="SNY97" s="285"/>
      <c r="SNZ97" s="287"/>
      <c r="SOA97" s="287"/>
      <c r="SOB97" s="285"/>
      <c r="SOC97" s="287"/>
      <c r="SOD97" s="287"/>
      <c r="SOE97" s="285"/>
      <c r="SOF97" s="287"/>
      <c r="SOG97" s="287"/>
      <c r="SOH97" s="285"/>
      <c r="SOI97" s="287"/>
      <c r="SOJ97" s="287"/>
      <c r="SOK97" s="285"/>
      <c r="SOL97" s="286"/>
      <c r="SOM97" s="286"/>
      <c r="SON97" s="286"/>
      <c r="SOO97" s="287"/>
      <c r="SOP97" s="287"/>
      <c r="SOQ97" s="285"/>
      <c r="SOR97" s="286"/>
      <c r="SOS97" s="286"/>
      <c r="SOT97" s="286"/>
      <c r="SOU97" s="287"/>
      <c r="SOV97" s="287"/>
      <c r="SOW97" s="285"/>
      <c r="SOX97" s="287"/>
      <c r="SOY97" s="287"/>
      <c r="SOZ97" s="285"/>
      <c r="SPA97" s="286"/>
      <c r="SPB97" s="286"/>
      <c r="SPC97" s="286"/>
      <c r="SPD97" s="286"/>
      <c r="SPE97" s="286"/>
      <c r="SPF97" s="286"/>
      <c r="SPG97" s="163"/>
      <c r="SPH97" s="154"/>
      <c r="SPI97" s="287"/>
      <c r="SPJ97" s="287"/>
      <c r="SPK97" s="285"/>
      <c r="SPL97" s="287"/>
      <c r="SPM97" s="287"/>
      <c r="SPN97" s="285"/>
      <c r="SPO97" s="287"/>
      <c r="SPP97" s="287"/>
      <c r="SPQ97" s="285"/>
      <c r="SPR97" s="287"/>
      <c r="SPS97" s="287"/>
      <c r="SPT97" s="285"/>
      <c r="SPU97" s="287"/>
      <c r="SPV97" s="287"/>
      <c r="SPW97" s="285"/>
      <c r="SPX97" s="287"/>
      <c r="SPY97" s="287"/>
      <c r="SPZ97" s="285"/>
      <c r="SQA97" s="287"/>
      <c r="SQB97" s="287"/>
      <c r="SQC97" s="285"/>
      <c r="SQD97" s="287"/>
      <c r="SQE97" s="287"/>
      <c r="SQF97" s="285"/>
      <c r="SQG97" s="287"/>
      <c r="SQH97" s="287"/>
      <c r="SQI97" s="285"/>
      <c r="SQJ97" s="287"/>
      <c r="SQK97" s="287"/>
      <c r="SQL97" s="285"/>
      <c r="SQM97" s="287"/>
      <c r="SQN97" s="287"/>
      <c r="SQO97" s="285"/>
      <c r="SQP97" s="287"/>
      <c r="SQQ97" s="287"/>
      <c r="SQR97" s="285"/>
      <c r="SQS97" s="287"/>
      <c r="SQT97" s="287"/>
      <c r="SQU97" s="285"/>
      <c r="SQV97" s="287"/>
      <c r="SQW97" s="287"/>
      <c r="SQX97" s="285"/>
      <c r="SQY97" s="287"/>
      <c r="SQZ97" s="287"/>
      <c r="SRA97" s="285"/>
      <c r="SRB97" s="287"/>
      <c r="SRC97" s="287"/>
      <c r="SRD97" s="285"/>
      <c r="SRE97" s="287"/>
      <c r="SRF97" s="287"/>
      <c r="SRG97" s="285"/>
      <c r="SRH97" s="287"/>
      <c r="SRI97" s="287"/>
      <c r="SRJ97" s="285"/>
      <c r="SRK97" s="287"/>
      <c r="SRL97" s="287"/>
      <c r="SRM97" s="285"/>
      <c r="SRN97" s="287"/>
      <c r="SRO97" s="287"/>
      <c r="SRP97" s="285"/>
      <c r="SRQ97" s="287"/>
      <c r="SRR97" s="287"/>
      <c r="SRS97" s="285"/>
      <c r="SRT97" s="286"/>
      <c r="SRU97" s="286"/>
      <c r="SRV97" s="286"/>
      <c r="SRW97" s="287"/>
      <c r="SRX97" s="287"/>
      <c r="SRY97" s="285"/>
      <c r="SRZ97" s="286"/>
      <c r="SSA97" s="286"/>
      <c r="SSB97" s="286"/>
      <c r="SSC97" s="287"/>
      <c r="SSD97" s="287"/>
      <c r="SSE97" s="285"/>
      <c r="SSF97" s="287"/>
      <c r="SSG97" s="287"/>
      <c r="SSH97" s="285"/>
      <c r="SSI97" s="286"/>
      <c r="SSJ97" s="286"/>
      <c r="SSK97" s="286"/>
      <c r="SSL97" s="286"/>
      <c r="SSM97" s="286"/>
      <c r="SSN97" s="286"/>
      <c r="SSO97" s="163"/>
      <c r="SSP97" s="154"/>
      <c r="SSQ97" s="287"/>
      <c r="SSR97" s="287"/>
      <c r="SSS97" s="285"/>
      <c r="SST97" s="287"/>
      <c r="SSU97" s="287"/>
      <c r="SSV97" s="285"/>
      <c r="SSW97" s="287"/>
      <c r="SSX97" s="287"/>
      <c r="SSY97" s="285"/>
      <c r="SSZ97" s="287"/>
      <c r="STA97" s="287"/>
      <c r="STB97" s="285"/>
      <c r="STC97" s="287"/>
      <c r="STD97" s="287"/>
      <c r="STE97" s="285"/>
      <c r="STF97" s="287"/>
      <c r="STG97" s="287"/>
      <c r="STH97" s="285"/>
      <c r="STI97" s="287"/>
      <c r="STJ97" s="287"/>
      <c r="STK97" s="285"/>
      <c r="STL97" s="287"/>
      <c r="STM97" s="287"/>
      <c r="STN97" s="285"/>
      <c r="STO97" s="287"/>
      <c r="STP97" s="287"/>
      <c r="STQ97" s="285"/>
      <c r="STR97" s="287"/>
      <c r="STS97" s="287"/>
      <c r="STT97" s="285"/>
      <c r="STU97" s="287"/>
      <c r="STV97" s="287"/>
      <c r="STW97" s="285"/>
      <c r="STX97" s="287"/>
      <c r="STY97" s="287"/>
      <c r="STZ97" s="285"/>
      <c r="SUA97" s="287"/>
      <c r="SUB97" s="287"/>
      <c r="SUC97" s="285"/>
      <c r="SUD97" s="287"/>
      <c r="SUE97" s="287"/>
      <c r="SUF97" s="285"/>
      <c r="SUG97" s="287"/>
      <c r="SUH97" s="287"/>
      <c r="SUI97" s="285"/>
      <c r="SUJ97" s="287"/>
      <c r="SUK97" s="287"/>
      <c r="SUL97" s="285"/>
      <c r="SUM97" s="287"/>
      <c r="SUN97" s="287"/>
      <c r="SUO97" s="285"/>
      <c r="SUP97" s="287"/>
      <c r="SUQ97" s="287"/>
      <c r="SUR97" s="285"/>
      <c r="SUS97" s="287"/>
      <c r="SUT97" s="287"/>
      <c r="SUU97" s="285"/>
      <c r="SUV97" s="287"/>
      <c r="SUW97" s="287"/>
      <c r="SUX97" s="285"/>
      <c r="SUY97" s="287"/>
      <c r="SUZ97" s="287"/>
      <c r="SVA97" s="285"/>
      <c r="SVB97" s="286"/>
      <c r="SVC97" s="286"/>
      <c r="SVD97" s="286"/>
      <c r="SVE97" s="287"/>
      <c r="SVF97" s="287"/>
      <c r="SVG97" s="285"/>
      <c r="SVH97" s="286"/>
      <c r="SVI97" s="286"/>
      <c r="SVJ97" s="286"/>
      <c r="SVK97" s="287"/>
      <c r="SVL97" s="287"/>
      <c r="SVM97" s="285"/>
      <c r="SVN97" s="287"/>
      <c r="SVO97" s="287"/>
      <c r="SVP97" s="285"/>
      <c r="SVQ97" s="286"/>
      <c r="SVR97" s="286"/>
      <c r="SVS97" s="286"/>
      <c r="SVT97" s="286"/>
      <c r="SVU97" s="286"/>
      <c r="SVV97" s="286"/>
      <c r="SVW97" s="163"/>
      <c r="SVX97" s="154"/>
      <c r="SVY97" s="287"/>
      <c r="SVZ97" s="287"/>
      <c r="SWA97" s="285"/>
      <c r="SWB97" s="287"/>
      <c r="SWC97" s="287"/>
      <c r="SWD97" s="285"/>
      <c r="SWE97" s="287"/>
      <c r="SWF97" s="287"/>
      <c r="SWG97" s="285"/>
      <c r="SWH97" s="287"/>
      <c r="SWI97" s="287"/>
      <c r="SWJ97" s="285"/>
      <c r="SWK97" s="287"/>
      <c r="SWL97" s="287"/>
      <c r="SWM97" s="285"/>
      <c r="SWN97" s="287"/>
      <c r="SWO97" s="287"/>
      <c r="SWP97" s="285"/>
      <c r="SWQ97" s="287"/>
      <c r="SWR97" s="287"/>
      <c r="SWS97" s="285"/>
      <c r="SWT97" s="287"/>
      <c r="SWU97" s="287"/>
      <c r="SWV97" s="285"/>
      <c r="SWW97" s="287"/>
      <c r="SWX97" s="287"/>
      <c r="SWY97" s="285"/>
      <c r="SWZ97" s="287"/>
      <c r="SXA97" s="287"/>
      <c r="SXB97" s="285"/>
      <c r="SXC97" s="287"/>
      <c r="SXD97" s="287"/>
      <c r="SXE97" s="285"/>
      <c r="SXF97" s="287"/>
      <c r="SXG97" s="287"/>
      <c r="SXH97" s="285"/>
      <c r="SXI97" s="287"/>
      <c r="SXJ97" s="287"/>
      <c r="SXK97" s="285"/>
      <c r="SXL97" s="287"/>
      <c r="SXM97" s="287"/>
      <c r="SXN97" s="285"/>
      <c r="SXO97" s="287"/>
      <c r="SXP97" s="287"/>
      <c r="SXQ97" s="285"/>
      <c r="SXR97" s="287"/>
      <c r="SXS97" s="287"/>
      <c r="SXT97" s="285"/>
      <c r="SXU97" s="287"/>
      <c r="SXV97" s="287"/>
      <c r="SXW97" s="285"/>
      <c r="SXX97" s="287"/>
      <c r="SXY97" s="287"/>
      <c r="SXZ97" s="285"/>
      <c r="SYA97" s="287"/>
      <c r="SYB97" s="287"/>
      <c r="SYC97" s="285"/>
      <c r="SYD97" s="287"/>
      <c r="SYE97" s="287"/>
      <c r="SYF97" s="285"/>
      <c r="SYG97" s="287"/>
      <c r="SYH97" s="287"/>
      <c r="SYI97" s="285"/>
      <c r="SYJ97" s="286"/>
      <c r="SYK97" s="286"/>
      <c r="SYL97" s="286"/>
      <c r="SYM97" s="287"/>
      <c r="SYN97" s="287"/>
      <c r="SYO97" s="285"/>
      <c r="SYP97" s="286"/>
      <c r="SYQ97" s="286"/>
      <c r="SYR97" s="286"/>
      <c r="SYS97" s="287"/>
      <c r="SYT97" s="287"/>
      <c r="SYU97" s="285"/>
      <c r="SYV97" s="287"/>
      <c r="SYW97" s="287"/>
      <c r="SYX97" s="285"/>
      <c r="SYY97" s="286"/>
      <c r="SYZ97" s="286"/>
      <c r="SZA97" s="286"/>
      <c r="SZB97" s="286"/>
      <c r="SZC97" s="286"/>
      <c r="SZD97" s="286"/>
      <c r="SZE97" s="163"/>
      <c r="SZF97" s="154"/>
      <c r="SZG97" s="287"/>
      <c r="SZH97" s="287"/>
      <c r="SZI97" s="285"/>
      <c r="SZJ97" s="287"/>
      <c r="SZK97" s="287"/>
      <c r="SZL97" s="285"/>
      <c r="SZM97" s="287"/>
      <c r="SZN97" s="287"/>
      <c r="SZO97" s="285"/>
      <c r="SZP97" s="287"/>
      <c r="SZQ97" s="287"/>
      <c r="SZR97" s="285"/>
      <c r="SZS97" s="287"/>
      <c r="SZT97" s="287"/>
      <c r="SZU97" s="285"/>
      <c r="SZV97" s="287"/>
      <c r="SZW97" s="287"/>
      <c r="SZX97" s="285"/>
      <c r="SZY97" s="287"/>
      <c r="SZZ97" s="287"/>
      <c r="TAA97" s="285"/>
      <c r="TAB97" s="287"/>
      <c r="TAC97" s="287"/>
      <c r="TAD97" s="285"/>
      <c r="TAE97" s="287"/>
      <c r="TAF97" s="287"/>
      <c r="TAG97" s="285"/>
      <c r="TAH97" s="287"/>
      <c r="TAI97" s="287"/>
      <c r="TAJ97" s="285"/>
      <c r="TAK97" s="287"/>
      <c r="TAL97" s="287"/>
      <c r="TAM97" s="285"/>
      <c r="TAN97" s="287"/>
      <c r="TAO97" s="287"/>
      <c r="TAP97" s="285"/>
      <c r="TAQ97" s="287"/>
      <c r="TAR97" s="287"/>
      <c r="TAS97" s="285"/>
      <c r="TAT97" s="287"/>
      <c r="TAU97" s="287"/>
      <c r="TAV97" s="285"/>
      <c r="TAW97" s="287"/>
      <c r="TAX97" s="287"/>
      <c r="TAY97" s="285"/>
      <c r="TAZ97" s="287"/>
      <c r="TBA97" s="287"/>
      <c r="TBB97" s="285"/>
      <c r="TBC97" s="287"/>
      <c r="TBD97" s="287"/>
      <c r="TBE97" s="285"/>
      <c r="TBF97" s="287"/>
      <c r="TBG97" s="287"/>
      <c r="TBH97" s="285"/>
      <c r="TBI97" s="287"/>
      <c r="TBJ97" s="287"/>
      <c r="TBK97" s="285"/>
      <c r="TBL97" s="287"/>
      <c r="TBM97" s="287"/>
      <c r="TBN97" s="285"/>
      <c r="TBO97" s="287"/>
      <c r="TBP97" s="287"/>
      <c r="TBQ97" s="285"/>
      <c r="TBR97" s="286"/>
      <c r="TBS97" s="286"/>
      <c r="TBT97" s="286"/>
      <c r="TBU97" s="287"/>
      <c r="TBV97" s="287"/>
      <c r="TBW97" s="285"/>
      <c r="TBX97" s="286"/>
      <c r="TBY97" s="286"/>
      <c r="TBZ97" s="286"/>
      <c r="TCA97" s="287"/>
      <c r="TCB97" s="287"/>
      <c r="TCC97" s="285"/>
      <c r="TCD97" s="287"/>
      <c r="TCE97" s="287"/>
      <c r="TCF97" s="285"/>
      <c r="TCG97" s="286"/>
      <c r="TCH97" s="286"/>
      <c r="TCI97" s="286"/>
      <c r="TCJ97" s="286"/>
      <c r="TCK97" s="286"/>
      <c r="TCL97" s="286"/>
      <c r="TCM97" s="163"/>
      <c r="TCN97" s="154"/>
      <c r="TCO97" s="287"/>
      <c r="TCP97" s="287"/>
      <c r="TCQ97" s="285"/>
      <c r="TCR97" s="287"/>
      <c r="TCS97" s="287"/>
      <c r="TCT97" s="285"/>
      <c r="TCU97" s="287"/>
      <c r="TCV97" s="287"/>
      <c r="TCW97" s="285"/>
      <c r="TCX97" s="287"/>
      <c r="TCY97" s="287"/>
      <c r="TCZ97" s="285"/>
      <c r="TDA97" s="287"/>
      <c r="TDB97" s="287"/>
      <c r="TDC97" s="285"/>
      <c r="TDD97" s="287"/>
      <c r="TDE97" s="287"/>
      <c r="TDF97" s="285"/>
      <c r="TDG97" s="287"/>
      <c r="TDH97" s="287"/>
      <c r="TDI97" s="285"/>
      <c r="TDJ97" s="287"/>
      <c r="TDK97" s="287"/>
      <c r="TDL97" s="285"/>
      <c r="TDM97" s="287"/>
      <c r="TDN97" s="287"/>
      <c r="TDO97" s="285"/>
      <c r="TDP97" s="287"/>
      <c r="TDQ97" s="287"/>
      <c r="TDR97" s="285"/>
      <c r="TDS97" s="287"/>
      <c r="TDT97" s="287"/>
      <c r="TDU97" s="285"/>
      <c r="TDV97" s="287"/>
      <c r="TDW97" s="287"/>
      <c r="TDX97" s="285"/>
      <c r="TDY97" s="287"/>
      <c r="TDZ97" s="287"/>
      <c r="TEA97" s="285"/>
      <c r="TEB97" s="287"/>
      <c r="TEC97" s="287"/>
      <c r="TED97" s="285"/>
      <c r="TEE97" s="287"/>
      <c r="TEF97" s="287"/>
      <c r="TEG97" s="285"/>
      <c r="TEH97" s="287"/>
      <c r="TEI97" s="287"/>
      <c r="TEJ97" s="285"/>
      <c r="TEK97" s="287"/>
      <c r="TEL97" s="287"/>
      <c r="TEM97" s="285"/>
      <c r="TEN97" s="287"/>
      <c r="TEO97" s="287"/>
      <c r="TEP97" s="285"/>
      <c r="TEQ97" s="287"/>
      <c r="TER97" s="287"/>
      <c r="TES97" s="285"/>
      <c r="TET97" s="287"/>
      <c r="TEU97" s="287"/>
      <c r="TEV97" s="285"/>
      <c r="TEW97" s="287"/>
      <c r="TEX97" s="287"/>
      <c r="TEY97" s="285"/>
      <c r="TEZ97" s="286"/>
      <c r="TFA97" s="286"/>
      <c r="TFB97" s="286"/>
      <c r="TFC97" s="287"/>
      <c r="TFD97" s="287"/>
      <c r="TFE97" s="285"/>
      <c r="TFF97" s="286"/>
      <c r="TFG97" s="286"/>
      <c r="TFH97" s="286"/>
      <c r="TFI97" s="287"/>
      <c r="TFJ97" s="287"/>
      <c r="TFK97" s="285"/>
      <c r="TFL97" s="287"/>
      <c r="TFM97" s="287"/>
      <c r="TFN97" s="285"/>
      <c r="TFO97" s="286"/>
      <c r="TFP97" s="286"/>
      <c r="TFQ97" s="286"/>
      <c r="TFR97" s="286"/>
      <c r="TFS97" s="286"/>
      <c r="TFT97" s="286"/>
      <c r="TFU97" s="163"/>
      <c r="TFV97" s="154"/>
      <c r="TFW97" s="287"/>
      <c r="TFX97" s="287"/>
      <c r="TFY97" s="285"/>
      <c r="TFZ97" s="287"/>
      <c r="TGA97" s="287"/>
      <c r="TGB97" s="285"/>
      <c r="TGC97" s="287"/>
      <c r="TGD97" s="287"/>
      <c r="TGE97" s="285"/>
      <c r="TGF97" s="287"/>
      <c r="TGG97" s="287"/>
      <c r="TGH97" s="285"/>
      <c r="TGI97" s="287"/>
      <c r="TGJ97" s="287"/>
      <c r="TGK97" s="285"/>
      <c r="TGL97" s="287"/>
      <c r="TGM97" s="287"/>
      <c r="TGN97" s="285"/>
      <c r="TGO97" s="287"/>
      <c r="TGP97" s="287"/>
      <c r="TGQ97" s="285"/>
      <c r="TGR97" s="287"/>
      <c r="TGS97" s="287"/>
      <c r="TGT97" s="285"/>
      <c r="TGU97" s="287"/>
      <c r="TGV97" s="287"/>
      <c r="TGW97" s="285"/>
      <c r="TGX97" s="287"/>
      <c r="TGY97" s="287"/>
      <c r="TGZ97" s="285"/>
      <c r="THA97" s="287"/>
      <c r="THB97" s="287"/>
      <c r="THC97" s="285"/>
      <c r="THD97" s="287"/>
      <c r="THE97" s="287"/>
      <c r="THF97" s="285"/>
      <c r="THG97" s="287"/>
      <c r="THH97" s="287"/>
      <c r="THI97" s="285"/>
      <c r="THJ97" s="287"/>
      <c r="THK97" s="287"/>
      <c r="THL97" s="285"/>
      <c r="THM97" s="287"/>
      <c r="THN97" s="287"/>
      <c r="THO97" s="285"/>
      <c r="THP97" s="287"/>
      <c r="THQ97" s="287"/>
      <c r="THR97" s="285"/>
      <c r="THS97" s="287"/>
      <c r="THT97" s="287"/>
      <c r="THU97" s="285"/>
      <c r="THV97" s="287"/>
      <c r="THW97" s="287"/>
      <c r="THX97" s="285"/>
      <c r="THY97" s="287"/>
      <c r="THZ97" s="287"/>
      <c r="TIA97" s="285"/>
      <c r="TIB97" s="287"/>
      <c r="TIC97" s="287"/>
      <c r="TID97" s="285"/>
      <c r="TIE97" s="287"/>
      <c r="TIF97" s="287"/>
      <c r="TIG97" s="285"/>
      <c r="TIH97" s="286"/>
      <c r="TII97" s="286"/>
      <c r="TIJ97" s="286"/>
      <c r="TIK97" s="287"/>
      <c r="TIL97" s="287"/>
      <c r="TIM97" s="285"/>
      <c r="TIN97" s="286"/>
      <c r="TIO97" s="286"/>
      <c r="TIP97" s="286"/>
      <c r="TIQ97" s="287"/>
      <c r="TIR97" s="287"/>
      <c r="TIS97" s="285"/>
      <c r="TIT97" s="287"/>
      <c r="TIU97" s="287"/>
      <c r="TIV97" s="285"/>
      <c r="TIW97" s="286"/>
      <c r="TIX97" s="286"/>
      <c r="TIY97" s="286"/>
      <c r="TIZ97" s="286"/>
      <c r="TJA97" s="286"/>
      <c r="TJB97" s="286"/>
      <c r="TJC97" s="163"/>
      <c r="TJD97" s="154"/>
      <c r="TJE97" s="287"/>
      <c r="TJF97" s="287"/>
      <c r="TJG97" s="285"/>
      <c r="TJH97" s="287"/>
      <c r="TJI97" s="287"/>
      <c r="TJJ97" s="285"/>
      <c r="TJK97" s="287"/>
      <c r="TJL97" s="287"/>
      <c r="TJM97" s="285"/>
      <c r="TJN97" s="287"/>
      <c r="TJO97" s="287"/>
      <c r="TJP97" s="285"/>
      <c r="TJQ97" s="287"/>
      <c r="TJR97" s="287"/>
      <c r="TJS97" s="285"/>
      <c r="TJT97" s="287"/>
      <c r="TJU97" s="287"/>
      <c r="TJV97" s="285"/>
      <c r="TJW97" s="287"/>
      <c r="TJX97" s="287"/>
      <c r="TJY97" s="285"/>
      <c r="TJZ97" s="287"/>
      <c r="TKA97" s="287"/>
      <c r="TKB97" s="285"/>
      <c r="TKC97" s="287"/>
      <c r="TKD97" s="287"/>
      <c r="TKE97" s="285"/>
      <c r="TKF97" s="287"/>
      <c r="TKG97" s="287"/>
      <c r="TKH97" s="285"/>
      <c r="TKI97" s="287"/>
      <c r="TKJ97" s="287"/>
      <c r="TKK97" s="285"/>
      <c r="TKL97" s="287"/>
      <c r="TKM97" s="287"/>
      <c r="TKN97" s="285"/>
      <c r="TKO97" s="287"/>
      <c r="TKP97" s="287"/>
      <c r="TKQ97" s="285"/>
      <c r="TKR97" s="287"/>
      <c r="TKS97" s="287"/>
      <c r="TKT97" s="285"/>
      <c r="TKU97" s="287"/>
      <c r="TKV97" s="287"/>
      <c r="TKW97" s="285"/>
      <c r="TKX97" s="287"/>
      <c r="TKY97" s="287"/>
      <c r="TKZ97" s="285"/>
      <c r="TLA97" s="287"/>
      <c r="TLB97" s="287"/>
      <c r="TLC97" s="285"/>
      <c r="TLD97" s="287"/>
      <c r="TLE97" s="287"/>
      <c r="TLF97" s="285"/>
      <c r="TLG97" s="287"/>
      <c r="TLH97" s="287"/>
      <c r="TLI97" s="285"/>
      <c r="TLJ97" s="287"/>
      <c r="TLK97" s="287"/>
      <c r="TLL97" s="285"/>
      <c r="TLM97" s="287"/>
      <c r="TLN97" s="287"/>
      <c r="TLO97" s="285"/>
      <c r="TLP97" s="286"/>
      <c r="TLQ97" s="286"/>
      <c r="TLR97" s="286"/>
      <c r="TLS97" s="287"/>
      <c r="TLT97" s="287"/>
      <c r="TLU97" s="285"/>
      <c r="TLV97" s="286"/>
      <c r="TLW97" s="286"/>
      <c r="TLX97" s="286"/>
      <c r="TLY97" s="287"/>
      <c r="TLZ97" s="287"/>
      <c r="TMA97" s="285"/>
      <c r="TMB97" s="287"/>
      <c r="TMC97" s="287"/>
      <c r="TMD97" s="285"/>
      <c r="TME97" s="286"/>
      <c r="TMF97" s="286"/>
      <c r="TMG97" s="286"/>
      <c r="TMH97" s="286"/>
      <c r="TMI97" s="286"/>
      <c r="TMJ97" s="286"/>
      <c r="TMK97" s="163"/>
      <c r="TML97" s="154"/>
      <c r="TMM97" s="287"/>
      <c r="TMN97" s="287"/>
      <c r="TMO97" s="285"/>
      <c r="TMP97" s="287"/>
      <c r="TMQ97" s="287"/>
      <c r="TMR97" s="285"/>
      <c r="TMS97" s="287"/>
      <c r="TMT97" s="287"/>
      <c r="TMU97" s="285"/>
      <c r="TMV97" s="287"/>
      <c r="TMW97" s="287"/>
      <c r="TMX97" s="285"/>
      <c r="TMY97" s="287"/>
      <c r="TMZ97" s="287"/>
      <c r="TNA97" s="285"/>
      <c r="TNB97" s="287"/>
      <c r="TNC97" s="287"/>
      <c r="TND97" s="285"/>
      <c r="TNE97" s="287"/>
      <c r="TNF97" s="287"/>
      <c r="TNG97" s="285"/>
      <c r="TNH97" s="287"/>
      <c r="TNI97" s="287"/>
      <c r="TNJ97" s="285"/>
      <c r="TNK97" s="287"/>
      <c r="TNL97" s="287"/>
      <c r="TNM97" s="285"/>
      <c r="TNN97" s="287"/>
      <c r="TNO97" s="287"/>
      <c r="TNP97" s="285"/>
      <c r="TNQ97" s="287"/>
      <c r="TNR97" s="287"/>
      <c r="TNS97" s="285"/>
      <c r="TNT97" s="287"/>
      <c r="TNU97" s="287"/>
      <c r="TNV97" s="285"/>
      <c r="TNW97" s="287"/>
      <c r="TNX97" s="287"/>
      <c r="TNY97" s="285"/>
      <c r="TNZ97" s="287"/>
      <c r="TOA97" s="287"/>
      <c r="TOB97" s="285"/>
      <c r="TOC97" s="287"/>
      <c r="TOD97" s="287"/>
      <c r="TOE97" s="285"/>
      <c r="TOF97" s="287"/>
      <c r="TOG97" s="287"/>
      <c r="TOH97" s="285"/>
      <c r="TOI97" s="287"/>
      <c r="TOJ97" s="287"/>
      <c r="TOK97" s="285"/>
      <c r="TOL97" s="287"/>
      <c r="TOM97" s="287"/>
      <c r="TON97" s="285"/>
      <c r="TOO97" s="287"/>
      <c r="TOP97" s="287"/>
      <c r="TOQ97" s="285"/>
      <c r="TOR97" s="287"/>
      <c r="TOS97" s="287"/>
      <c r="TOT97" s="285"/>
      <c r="TOU97" s="287"/>
      <c r="TOV97" s="287"/>
      <c r="TOW97" s="285"/>
      <c r="TOX97" s="286"/>
      <c r="TOY97" s="286"/>
      <c r="TOZ97" s="286"/>
      <c r="TPA97" s="287"/>
      <c r="TPB97" s="287"/>
      <c r="TPC97" s="285"/>
      <c r="TPD97" s="286"/>
      <c r="TPE97" s="286"/>
      <c r="TPF97" s="286"/>
      <c r="TPG97" s="287"/>
      <c r="TPH97" s="287"/>
      <c r="TPI97" s="285"/>
      <c r="TPJ97" s="287"/>
      <c r="TPK97" s="287"/>
      <c r="TPL97" s="285"/>
      <c r="TPM97" s="286"/>
      <c r="TPN97" s="286"/>
      <c r="TPO97" s="286"/>
      <c r="TPP97" s="286"/>
      <c r="TPQ97" s="286"/>
      <c r="TPR97" s="286"/>
      <c r="TPS97" s="163"/>
      <c r="TPT97" s="154"/>
      <c r="TPU97" s="287"/>
      <c r="TPV97" s="287"/>
      <c r="TPW97" s="285"/>
      <c r="TPX97" s="287"/>
      <c r="TPY97" s="287"/>
      <c r="TPZ97" s="285"/>
      <c r="TQA97" s="287"/>
      <c r="TQB97" s="287"/>
      <c r="TQC97" s="285"/>
      <c r="TQD97" s="287"/>
      <c r="TQE97" s="287"/>
      <c r="TQF97" s="285"/>
      <c r="TQG97" s="287"/>
      <c r="TQH97" s="287"/>
      <c r="TQI97" s="285"/>
      <c r="TQJ97" s="287"/>
      <c r="TQK97" s="287"/>
      <c r="TQL97" s="285"/>
      <c r="TQM97" s="287"/>
      <c r="TQN97" s="287"/>
      <c r="TQO97" s="285"/>
      <c r="TQP97" s="287"/>
      <c r="TQQ97" s="287"/>
      <c r="TQR97" s="285"/>
      <c r="TQS97" s="287"/>
      <c r="TQT97" s="287"/>
      <c r="TQU97" s="285"/>
      <c r="TQV97" s="287"/>
      <c r="TQW97" s="287"/>
      <c r="TQX97" s="285"/>
      <c r="TQY97" s="287"/>
      <c r="TQZ97" s="287"/>
      <c r="TRA97" s="285"/>
      <c r="TRB97" s="287"/>
      <c r="TRC97" s="287"/>
      <c r="TRD97" s="285"/>
      <c r="TRE97" s="287"/>
      <c r="TRF97" s="287"/>
      <c r="TRG97" s="285"/>
      <c r="TRH97" s="287"/>
      <c r="TRI97" s="287"/>
      <c r="TRJ97" s="285"/>
      <c r="TRK97" s="287"/>
      <c r="TRL97" s="287"/>
      <c r="TRM97" s="285"/>
      <c r="TRN97" s="287"/>
      <c r="TRO97" s="287"/>
      <c r="TRP97" s="285"/>
      <c r="TRQ97" s="287"/>
      <c r="TRR97" s="287"/>
      <c r="TRS97" s="285"/>
      <c r="TRT97" s="287"/>
      <c r="TRU97" s="287"/>
      <c r="TRV97" s="285"/>
      <c r="TRW97" s="287"/>
      <c r="TRX97" s="287"/>
      <c r="TRY97" s="285"/>
      <c r="TRZ97" s="287"/>
      <c r="TSA97" s="287"/>
      <c r="TSB97" s="285"/>
      <c r="TSC97" s="287"/>
      <c r="TSD97" s="287"/>
      <c r="TSE97" s="285"/>
      <c r="TSF97" s="286"/>
      <c r="TSG97" s="286"/>
      <c r="TSH97" s="286"/>
      <c r="TSI97" s="287"/>
      <c r="TSJ97" s="287"/>
      <c r="TSK97" s="285"/>
      <c r="TSL97" s="286"/>
      <c r="TSM97" s="286"/>
      <c r="TSN97" s="286"/>
      <c r="TSO97" s="287"/>
      <c r="TSP97" s="287"/>
      <c r="TSQ97" s="285"/>
      <c r="TSR97" s="287"/>
      <c r="TSS97" s="287"/>
      <c r="TST97" s="285"/>
      <c r="TSU97" s="286"/>
      <c r="TSV97" s="286"/>
      <c r="TSW97" s="286"/>
      <c r="TSX97" s="286"/>
      <c r="TSY97" s="286"/>
      <c r="TSZ97" s="286"/>
      <c r="TTA97" s="163"/>
      <c r="TTB97" s="154"/>
      <c r="TTC97" s="287"/>
      <c r="TTD97" s="287"/>
      <c r="TTE97" s="285"/>
      <c r="TTF97" s="287"/>
      <c r="TTG97" s="287"/>
      <c r="TTH97" s="285"/>
      <c r="TTI97" s="287"/>
      <c r="TTJ97" s="287"/>
      <c r="TTK97" s="285"/>
      <c r="TTL97" s="287"/>
      <c r="TTM97" s="287"/>
      <c r="TTN97" s="285"/>
      <c r="TTO97" s="287"/>
      <c r="TTP97" s="287"/>
      <c r="TTQ97" s="285"/>
      <c r="TTR97" s="287"/>
      <c r="TTS97" s="287"/>
      <c r="TTT97" s="285"/>
      <c r="TTU97" s="287"/>
      <c r="TTV97" s="287"/>
      <c r="TTW97" s="285"/>
      <c r="TTX97" s="287"/>
      <c r="TTY97" s="287"/>
      <c r="TTZ97" s="285"/>
      <c r="TUA97" s="287"/>
      <c r="TUB97" s="287"/>
      <c r="TUC97" s="285"/>
      <c r="TUD97" s="287"/>
      <c r="TUE97" s="287"/>
      <c r="TUF97" s="285"/>
      <c r="TUG97" s="287"/>
      <c r="TUH97" s="287"/>
      <c r="TUI97" s="285"/>
      <c r="TUJ97" s="287"/>
      <c r="TUK97" s="287"/>
      <c r="TUL97" s="285"/>
      <c r="TUM97" s="287"/>
      <c r="TUN97" s="287"/>
      <c r="TUO97" s="285"/>
      <c r="TUP97" s="287"/>
      <c r="TUQ97" s="287"/>
      <c r="TUR97" s="285"/>
      <c r="TUS97" s="287"/>
      <c r="TUT97" s="287"/>
      <c r="TUU97" s="285"/>
      <c r="TUV97" s="287"/>
      <c r="TUW97" s="287"/>
      <c r="TUX97" s="285"/>
      <c r="TUY97" s="287"/>
      <c r="TUZ97" s="287"/>
      <c r="TVA97" s="285"/>
      <c r="TVB97" s="287"/>
      <c r="TVC97" s="287"/>
      <c r="TVD97" s="285"/>
      <c r="TVE97" s="287"/>
      <c r="TVF97" s="287"/>
      <c r="TVG97" s="285"/>
      <c r="TVH97" s="287"/>
      <c r="TVI97" s="287"/>
      <c r="TVJ97" s="285"/>
      <c r="TVK97" s="287"/>
      <c r="TVL97" s="287"/>
      <c r="TVM97" s="285"/>
      <c r="TVN97" s="286"/>
      <c r="TVO97" s="286"/>
      <c r="TVP97" s="286"/>
      <c r="TVQ97" s="287"/>
      <c r="TVR97" s="287"/>
      <c r="TVS97" s="285"/>
      <c r="TVT97" s="286"/>
      <c r="TVU97" s="286"/>
      <c r="TVV97" s="286"/>
      <c r="TVW97" s="287"/>
      <c r="TVX97" s="287"/>
      <c r="TVY97" s="285"/>
      <c r="TVZ97" s="287"/>
      <c r="TWA97" s="287"/>
      <c r="TWB97" s="285"/>
      <c r="TWC97" s="286"/>
      <c r="TWD97" s="286"/>
      <c r="TWE97" s="286"/>
      <c r="TWF97" s="286"/>
      <c r="TWG97" s="286"/>
      <c r="TWH97" s="286"/>
      <c r="TWI97" s="163"/>
      <c r="TWJ97" s="154"/>
      <c r="TWK97" s="287"/>
      <c r="TWL97" s="287"/>
      <c r="TWM97" s="285"/>
      <c r="TWN97" s="287"/>
      <c r="TWO97" s="287"/>
      <c r="TWP97" s="285"/>
      <c r="TWQ97" s="287"/>
      <c r="TWR97" s="287"/>
      <c r="TWS97" s="285"/>
      <c r="TWT97" s="287"/>
      <c r="TWU97" s="287"/>
      <c r="TWV97" s="285"/>
      <c r="TWW97" s="287"/>
      <c r="TWX97" s="287"/>
      <c r="TWY97" s="285"/>
      <c r="TWZ97" s="287"/>
      <c r="TXA97" s="287"/>
      <c r="TXB97" s="285"/>
      <c r="TXC97" s="287"/>
      <c r="TXD97" s="287"/>
      <c r="TXE97" s="285"/>
      <c r="TXF97" s="287"/>
      <c r="TXG97" s="287"/>
      <c r="TXH97" s="285"/>
      <c r="TXI97" s="287"/>
      <c r="TXJ97" s="287"/>
      <c r="TXK97" s="285"/>
      <c r="TXL97" s="287"/>
      <c r="TXM97" s="287"/>
      <c r="TXN97" s="285"/>
      <c r="TXO97" s="287"/>
      <c r="TXP97" s="287"/>
      <c r="TXQ97" s="285"/>
      <c r="TXR97" s="287"/>
      <c r="TXS97" s="287"/>
      <c r="TXT97" s="285"/>
      <c r="TXU97" s="287"/>
      <c r="TXV97" s="287"/>
      <c r="TXW97" s="285"/>
      <c r="TXX97" s="287"/>
      <c r="TXY97" s="287"/>
      <c r="TXZ97" s="285"/>
      <c r="TYA97" s="287"/>
      <c r="TYB97" s="287"/>
      <c r="TYC97" s="285"/>
      <c r="TYD97" s="287"/>
      <c r="TYE97" s="287"/>
      <c r="TYF97" s="285"/>
      <c r="TYG97" s="287"/>
      <c r="TYH97" s="287"/>
      <c r="TYI97" s="285"/>
      <c r="TYJ97" s="287"/>
      <c r="TYK97" s="287"/>
      <c r="TYL97" s="285"/>
      <c r="TYM97" s="287"/>
      <c r="TYN97" s="287"/>
      <c r="TYO97" s="285"/>
      <c r="TYP97" s="287"/>
      <c r="TYQ97" s="287"/>
      <c r="TYR97" s="285"/>
      <c r="TYS97" s="287"/>
      <c r="TYT97" s="287"/>
      <c r="TYU97" s="285"/>
      <c r="TYV97" s="286"/>
      <c r="TYW97" s="286"/>
      <c r="TYX97" s="286"/>
      <c r="TYY97" s="287"/>
      <c r="TYZ97" s="287"/>
      <c r="TZA97" s="285"/>
      <c r="TZB97" s="286"/>
      <c r="TZC97" s="286"/>
      <c r="TZD97" s="286"/>
      <c r="TZE97" s="287"/>
      <c r="TZF97" s="287"/>
      <c r="TZG97" s="285"/>
      <c r="TZH97" s="287"/>
      <c r="TZI97" s="287"/>
      <c r="TZJ97" s="285"/>
      <c r="TZK97" s="286"/>
      <c r="TZL97" s="286"/>
      <c r="TZM97" s="286"/>
      <c r="TZN97" s="286"/>
      <c r="TZO97" s="286"/>
      <c r="TZP97" s="286"/>
      <c r="TZQ97" s="163"/>
      <c r="TZR97" s="154"/>
      <c r="TZS97" s="287"/>
      <c r="TZT97" s="287"/>
      <c r="TZU97" s="285"/>
      <c r="TZV97" s="287"/>
      <c r="TZW97" s="287"/>
      <c r="TZX97" s="285"/>
      <c r="TZY97" s="287"/>
      <c r="TZZ97" s="287"/>
      <c r="UAA97" s="285"/>
      <c r="UAB97" s="287"/>
      <c r="UAC97" s="287"/>
      <c r="UAD97" s="285"/>
      <c r="UAE97" s="287"/>
      <c r="UAF97" s="287"/>
      <c r="UAG97" s="285"/>
      <c r="UAH97" s="287"/>
      <c r="UAI97" s="287"/>
      <c r="UAJ97" s="285"/>
      <c r="UAK97" s="287"/>
      <c r="UAL97" s="287"/>
      <c r="UAM97" s="285"/>
      <c r="UAN97" s="287"/>
      <c r="UAO97" s="287"/>
      <c r="UAP97" s="285"/>
      <c r="UAQ97" s="287"/>
      <c r="UAR97" s="287"/>
      <c r="UAS97" s="285"/>
      <c r="UAT97" s="287"/>
      <c r="UAU97" s="287"/>
      <c r="UAV97" s="285"/>
      <c r="UAW97" s="287"/>
      <c r="UAX97" s="287"/>
      <c r="UAY97" s="285"/>
      <c r="UAZ97" s="287"/>
      <c r="UBA97" s="287"/>
      <c r="UBB97" s="285"/>
      <c r="UBC97" s="287"/>
      <c r="UBD97" s="287"/>
      <c r="UBE97" s="285"/>
      <c r="UBF97" s="287"/>
      <c r="UBG97" s="287"/>
      <c r="UBH97" s="285"/>
      <c r="UBI97" s="287"/>
      <c r="UBJ97" s="287"/>
      <c r="UBK97" s="285"/>
      <c r="UBL97" s="287"/>
      <c r="UBM97" s="287"/>
      <c r="UBN97" s="285"/>
      <c r="UBO97" s="287"/>
      <c r="UBP97" s="287"/>
      <c r="UBQ97" s="285"/>
      <c r="UBR97" s="287"/>
      <c r="UBS97" s="287"/>
      <c r="UBT97" s="285"/>
      <c r="UBU97" s="287"/>
      <c r="UBV97" s="287"/>
      <c r="UBW97" s="285"/>
      <c r="UBX97" s="287"/>
      <c r="UBY97" s="287"/>
      <c r="UBZ97" s="285"/>
      <c r="UCA97" s="287"/>
      <c r="UCB97" s="287"/>
      <c r="UCC97" s="285"/>
      <c r="UCD97" s="286"/>
      <c r="UCE97" s="286"/>
      <c r="UCF97" s="286"/>
      <c r="UCG97" s="287"/>
      <c r="UCH97" s="287"/>
      <c r="UCI97" s="285"/>
      <c r="UCJ97" s="286"/>
      <c r="UCK97" s="286"/>
      <c r="UCL97" s="286"/>
      <c r="UCM97" s="287"/>
      <c r="UCN97" s="287"/>
      <c r="UCO97" s="285"/>
      <c r="UCP97" s="287"/>
      <c r="UCQ97" s="287"/>
      <c r="UCR97" s="285"/>
      <c r="UCS97" s="286"/>
      <c r="UCT97" s="286"/>
      <c r="UCU97" s="286"/>
      <c r="UCV97" s="286"/>
      <c r="UCW97" s="286"/>
      <c r="UCX97" s="286"/>
      <c r="UCY97" s="163"/>
      <c r="UCZ97" s="154"/>
      <c r="UDA97" s="287"/>
      <c r="UDB97" s="287"/>
      <c r="UDC97" s="285"/>
      <c r="UDD97" s="287"/>
      <c r="UDE97" s="287"/>
      <c r="UDF97" s="285"/>
      <c r="UDG97" s="287"/>
      <c r="UDH97" s="287"/>
      <c r="UDI97" s="285"/>
      <c r="UDJ97" s="287"/>
      <c r="UDK97" s="287"/>
      <c r="UDL97" s="285"/>
      <c r="UDM97" s="287"/>
      <c r="UDN97" s="287"/>
      <c r="UDO97" s="285"/>
      <c r="UDP97" s="287"/>
      <c r="UDQ97" s="287"/>
      <c r="UDR97" s="285"/>
      <c r="UDS97" s="287"/>
      <c r="UDT97" s="287"/>
      <c r="UDU97" s="285"/>
      <c r="UDV97" s="287"/>
      <c r="UDW97" s="287"/>
      <c r="UDX97" s="285"/>
      <c r="UDY97" s="287"/>
      <c r="UDZ97" s="287"/>
      <c r="UEA97" s="285"/>
      <c r="UEB97" s="287"/>
      <c r="UEC97" s="287"/>
      <c r="UED97" s="285"/>
      <c r="UEE97" s="287"/>
      <c r="UEF97" s="287"/>
      <c r="UEG97" s="285"/>
      <c r="UEH97" s="287"/>
      <c r="UEI97" s="287"/>
      <c r="UEJ97" s="285"/>
      <c r="UEK97" s="287"/>
      <c r="UEL97" s="287"/>
      <c r="UEM97" s="285"/>
      <c r="UEN97" s="287"/>
      <c r="UEO97" s="287"/>
      <c r="UEP97" s="285"/>
      <c r="UEQ97" s="287"/>
      <c r="UER97" s="287"/>
      <c r="UES97" s="285"/>
      <c r="UET97" s="287"/>
      <c r="UEU97" s="287"/>
      <c r="UEV97" s="285"/>
      <c r="UEW97" s="287"/>
      <c r="UEX97" s="287"/>
      <c r="UEY97" s="285"/>
      <c r="UEZ97" s="287"/>
      <c r="UFA97" s="287"/>
      <c r="UFB97" s="285"/>
      <c r="UFC97" s="287"/>
      <c r="UFD97" s="287"/>
      <c r="UFE97" s="285"/>
      <c r="UFF97" s="287"/>
      <c r="UFG97" s="287"/>
      <c r="UFH97" s="285"/>
      <c r="UFI97" s="287"/>
      <c r="UFJ97" s="287"/>
      <c r="UFK97" s="285"/>
      <c r="UFL97" s="286"/>
      <c r="UFM97" s="286"/>
      <c r="UFN97" s="286"/>
      <c r="UFO97" s="287"/>
      <c r="UFP97" s="287"/>
      <c r="UFQ97" s="285"/>
      <c r="UFR97" s="286"/>
      <c r="UFS97" s="286"/>
      <c r="UFT97" s="286"/>
      <c r="UFU97" s="287"/>
      <c r="UFV97" s="287"/>
      <c r="UFW97" s="285"/>
      <c r="UFX97" s="287"/>
      <c r="UFY97" s="287"/>
      <c r="UFZ97" s="285"/>
      <c r="UGA97" s="286"/>
      <c r="UGB97" s="286"/>
      <c r="UGC97" s="286"/>
      <c r="UGD97" s="286"/>
      <c r="UGE97" s="286"/>
      <c r="UGF97" s="286"/>
      <c r="UGG97" s="163"/>
      <c r="UGH97" s="154"/>
      <c r="UGI97" s="287"/>
      <c r="UGJ97" s="287"/>
      <c r="UGK97" s="285"/>
      <c r="UGL97" s="287"/>
      <c r="UGM97" s="287"/>
      <c r="UGN97" s="285"/>
      <c r="UGO97" s="287"/>
      <c r="UGP97" s="287"/>
      <c r="UGQ97" s="285"/>
      <c r="UGR97" s="287"/>
      <c r="UGS97" s="287"/>
      <c r="UGT97" s="285"/>
      <c r="UGU97" s="287"/>
      <c r="UGV97" s="287"/>
      <c r="UGW97" s="285"/>
      <c r="UGX97" s="287"/>
      <c r="UGY97" s="287"/>
      <c r="UGZ97" s="285"/>
      <c r="UHA97" s="287"/>
      <c r="UHB97" s="287"/>
      <c r="UHC97" s="285"/>
      <c r="UHD97" s="287"/>
      <c r="UHE97" s="287"/>
      <c r="UHF97" s="285"/>
      <c r="UHG97" s="287"/>
      <c r="UHH97" s="287"/>
      <c r="UHI97" s="285"/>
      <c r="UHJ97" s="287"/>
      <c r="UHK97" s="287"/>
      <c r="UHL97" s="285"/>
      <c r="UHM97" s="287"/>
      <c r="UHN97" s="287"/>
      <c r="UHO97" s="285"/>
      <c r="UHP97" s="287"/>
      <c r="UHQ97" s="287"/>
      <c r="UHR97" s="285"/>
      <c r="UHS97" s="287"/>
      <c r="UHT97" s="287"/>
      <c r="UHU97" s="285"/>
      <c r="UHV97" s="287"/>
      <c r="UHW97" s="287"/>
      <c r="UHX97" s="285"/>
      <c r="UHY97" s="287"/>
      <c r="UHZ97" s="287"/>
      <c r="UIA97" s="285"/>
      <c r="UIB97" s="287"/>
      <c r="UIC97" s="287"/>
      <c r="UID97" s="285"/>
      <c r="UIE97" s="287"/>
      <c r="UIF97" s="287"/>
      <c r="UIG97" s="285"/>
      <c r="UIH97" s="287"/>
      <c r="UII97" s="287"/>
      <c r="UIJ97" s="285"/>
      <c r="UIK97" s="287"/>
      <c r="UIL97" s="287"/>
      <c r="UIM97" s="285"/>
      <c r="UIN97" s="287"/>
      <c r="UIO97" s="287"/>
      <c r="UIP97" s="285"/>
      <c r="UIQ97" s="287"/>
      <c r="UIR97" s="287"/>
      <c r="UIS97" s="285"/>
      <c r="UIT97" s="286"/>
      <c r="UIU97" s="286"/>
      <c r="UIV97" s="286"/>
      <c r="UIW97" s="287"/>
      <c r="UIX97" s="287"/>
      <c r="UIY97" s="285"/>
      <c r="UIZ97" s="286"/>
      <c r="UJA97" s="286"/>
      <c r="UJB97" s="286"/>
      <c r="UJC97" s="287"/>
      <c r="UJD97" s="287"/>
      <c r="UJE97" s="285"/>
      <c r="UJF97" s="287"/>
      <c r="UJG97" s="287"/>
      <c r="UJH97" s="285"/>
      <c r="UJI97" s="286"/>
      <c r="UJJ97" s="286"/>
      <c r="UJK97" s="286"/>
      <c r="UJL97" s="286"/>
      <c r="UJM97" s="286"/>
      <c r="UJN97" s="286"/>
      <c r="UJO97" s="163"/>
      <c r="UJP97" s="154"/>
      <c r="UJQ97" s="287"/>
      <c r="UJR97" s="287"/>
      <c r="UJS97" s="285"/>
      <c r="UJT97" s="287"/>
      <c r="UJU97" s="287"/>
      <c r="UJV97" s="285"/>
      <c r="UJW97" s="287"/>
      <c r="UJX97" s="287"/>
      <c r="UJY97" s="285"/>
      <c r="UJZ97" s="287"/>
      <c r="UKA97" s="287"/>
      <c r="UKB97" s="285"/>
      <c r="UKC97" s="287"/>
      <c r="UKD97" s="287"/>
      <c r="UKE97" s="285"/>
      <c r="UKF97" s="287"/>
      <c r="UKG97" s="287"/>
      <c r="UKH97" s="285"/>
      <c r="UKI97" s="287"/>
      <c r="UKJ97" s="287"/>
      <c r="UKK97" s="285"/>
      <c r="UKL97" s="287"/>
      <c r="UKM97" s="287"/>
      <c r="UKN97" s="285"/>
      <c r="UKO97" s="287"/>
      <c r="UKP97" s="287"/>
      <c r="UKQ97" s="285"/>
      <c r="UKR97" s="287"/>
      <c r="UKS97" s="287"/>
      <c r="UKT97" s="285"/>
      <c r="UKU97" s="287"/>
      <c r="UKV97" s="287"/>
      <c r="UKW97" s="285"/>
      <c r="UKX97" s="287"/>
      <c r="UKY97" s="287"/>
      <c r="UKZ97" s="285"/>
      <c r="ULA97" s="287"/>
      <c r="ULB97" s="287"/>
      <c r="ULC97" s="285"/>
      <c r="ULD97" s="287"/>
      <c r="ULE97" s="287"/>
      <c r="ULF97" s="285"/>
      <c r="ULG97" s="287"/>
      <c r="ULH97" s="287"/>
      <c r="ULI97" s="285"/>
      <c r="ULJ97" s="287"/>
      <c r="ULK97" s="287"/>
      <c r="ULL97" s="285"/>
      <c r="ULM97" s="287"/>
      <c r="ULN97" s="287"/>
      <c r="ULO97" s="285"/>
      <c r="ULP97" s="287"/>
      <c r="ULQ97" s="287"/>
      <c r="ULR97" s="285"/>
      <c r="ULS97" s="287"/>
      <c r="ULT97" s="287"/>
      <c r="ULU97" s="285"/>
      <c r="ULV97" s="287"/>
      <c r="ULW97" s="287"/>
      <c r="ULX97" s="285"/>
      <c r="ULY97" s="287"/>
      <c r="ULZ97" s="287"/>
      <c r="UMA97" s="285"/>
      <c r="UMB97" s="286"/>
      <c r="UMC97" s="286"/>
      <c r="UMD97" s="286"/>
      <c r="UME97" s="287"/>
      <c r="UMF97" s="287"/>
      <c r="UMG97" s="285"/>
      <c r="UMH97" s="286"/>
      <c r="UMI97" s="286"/>
      <c r="UMJ97" s="286"/>
      <c r="UMK97" s="287"/>
      <c r="UML97" s="287"/>
      <c r="UMM97" s="285"/>
      <c r="UMN97" s="287"/>
      <c r="UMO97" s="287"/>
      <c r="UMP97" s="285"/>
      <c r="UMQ97" s="286"/>
      <c r="UMR97" s="286"/>
      <c r="UMS97" s="286"/>
      <c r="UMT97" s="286"/>
      <c r="UMU97" s="286"/>
      <c r="UMV97" s="286"/>
      <c r="UMW97" s="163"/>
      <c r="UMX97" s="154"/>
      <c r="UMY97" s="287"/>
      <c r="UMZ97" s="287"/>
      <c r="UNA97" s="285"/>
      <c r="UNB97" s="287"/>
      <c r="UNC97" s="287"/>
      <c r="UND97" s="285"/>
      <c r="UNE97" s="287"/>
      <c r="UNF97" s="287"/>
      <c r="UNG97" s="285"/>
      <c r="UNH97" s="287"/>
      <c r="UNI97" s="287"/>
      <c r="UNJ97" s="285"/>
      <c r="UNK97" s="287"/>
      <c r="UNL97" s="287"/>
      <c r="UNM97" s="285"/>
      <c r="UNN97" s="287"/>
      <c r="UNO97" s="287"/>
      <c r="UNP97" s="285"/>
      <c r="UNQ97" s="287"/>
      <c r="UNR97" s="287"/>
      <c r="UNS97" s="285"/>
      <c r="UNT97" s="287"/>
      <c r="UNU97" s="287"/>
      <c r="UNV97" s="285"/>
      <c r="UNW97" s="287"/>
      <c r="UNX97" s="287"/>
      <c r="UNY97" s="285"/>
      <c r="UNZ97" s="287"/>
      <c r="UOA97" s="287"/>
      <c r="UOB97" s="285"/>
      <c r="UOC97" s="287"/>
      <c r="UOD97" s="287"/>
      <c r="UOE97" s="285"/>
      <c r="UOF97" s="287"/>
      <c r="UOG97" s="287"/>
      <c r="UOH97" s="285"/>
      <c r="UOI97" s="287"/>
      <c r="UOJ97" s="287"/>
      <c r="UOK97" s="285"/>
      <c r="UOL97" s="287"/>
      <c r="UOM97" s="287"/>
      <c r="UON97" s="285"/>
      <c r="UOO97" s="287"/>
      <c r="UOP97" s="287"/>
      <c r="UOQ97" s="285"/>
      <c r="UOR97" s="287"/>
      <c r="UOS97" s="287"/>
      <c r="UOT97" s="285"/>
      <c r="UOU97" s="287"/>
      <c r="UOV97" s="287"/>
      <c r="UOW97" s="285"/>
      <c r="UOX97" s="287"/>
      <c r="UOY97" s="287"/>
      <c r="UOZ97" s="285"/>
      <c r="UPA97" s="287"/>
      <c r="UPB97" s="287"/>
      <c r="UPC97" s="285"/>
      <c r="UPD97" s="287"/>
      <c r="UPE97" s="287"/>
      <c r="UPF97" s="285"/>
      <c r="UPG97" s="287"/>
      <c r="UPH97" s="287"/>
      <c r="UPI97" s="285"/>
      <c r="UPJ97" s="286"/>
      <c r="UPK97" s="286"/>
      <c r="UPL97" s="286"/>
      <c r="UPM97" s="287"/>
      <c r="UPN97" s="287"/>
      <c r="UPO97" s="285"/>
      <c r="UPP97" s="286"/>
      <c r="UPQ97" s="286"/>
      <c r="UPR97" s="286"/>
      <c r="UPS97" s="287"/>
      <c r="UPT97" s="287"/>
      <c r="UPU97" s="285"/>
      <c r="UPV97" s="287"/>
      <c r="UPW97" s="287"/>
      <c r="UPX97" s="285"/>
      <c r="UPY97" s="286"/>
      <c r="UPZ97" s="286"/>
      <c r="UQA97" s="286"/>
      <c r="UQB97" s="286"/>
      <c r="UQC97" s="286"/>
      <c r="UQD97" s="286"/>
      <c r="UQE97" s="163"/>
      <c r="UQF97" s="154"/>
      <c r="UQG97" s="287"/>
      <c r="UQH97" s="287"/>
      <c r="UQI97" s="285"/>
      <c r="UQJ97" s="287"/>
      <c r="UQK97" s="287"/>
      <c r="UQL97" s="285"/>
      <c r="UQM97" s="287"/>
      <c r="UQN97" s="287"/>
      <c r="UQO97" s="285"/>
      <c r="UQP97" s="287"/>
      <c r="UQQ97" s="287"/>
      <c r="UQR97" s="285"/>
      <c r="UQS97" s="287"/>
      <c r="UQT97" s="287"/>
      <c r="UQU97" s="285"/>
      <c r="UQV97" s="287"/>
      <c r="UQW97" s="287"/>
      <c r="UQX97" s="285"/>
      <c r="UQY97" s="287"/>
      <c r="UQZ97" s="287"/>
      <c r="URA97" s="285"/>
      <c r="URB97" s="287"/>
      <c r="URC97" s="287"/>
      <c r="URD97" s="285"/>
      <c r="URE97" s="287"/>
      <c r="URF97" s="287"/>
      <c r="URG97" s="285"/>
      <c r="URH97" s="287"/>
      <c r="URI97" s="287"/>
      <c r="URJ97" s="285"/>
      <c r="URK97" s="287"/>
      <c r="URL97" s="287"/>
      <c r="URM97" s="285"/>
      <c r="URN97" s="287"/>
      <c r="URO97" s="287"/>
      <c r="URP97" s="285"/>
      <c r="URQ97" s="287"/>
      <c r="URR97" s="287"/>
      <c r="URS97" s="285"/>
      <c r="URT97" s="287"/>
      <c r="URU97" s="287"/>
      <c r="URV97" s="285"/>
      <c r="URW97" s="287"/>
      <c r="URX97" s="287"/>
      <c r="URY97" s="285"/>
      <c r="URZ97" s="287"/>
      <c r="USA97" s="287"/>
      <c r="USB97" s="285"/>
      <c r="USC97" s="287"/>
      <c r="USD97" s="287"/>
      <c r="USE97" s="285"/>
      <c r="USF97" s="287"/>
      <c r="USG97" s="287"/>
      <c r="USH97" s="285"/>
      <c r="USI97" s="287"/>
      <c r="USJ97" s="287"/>
      <c r="USK97" s="285"/>
      <c r="USL97" s="287"/>
      <c r="USM97" s="287"/>
      <c r="USN97" s="285"/>
      <c r="USO97" s="287"/>
      <c r="USP97" s="287"/>
      <c r="USQ97" s="285"/>
      <c r="USR97" s="286"/>
      <c r="USS97" s="286"/>
      <c r="UST97" s="286"/>
      <c r="USU97" s="287"/>
      <c r="USV97" s="287"/>
      <c r="USW97" s="285"/>
      <c r="USX97" s="286"/>
      <c r="USY97" s="286"/>
      <c r="USZ97" s="286"/>
      <c r="UTA97" s="287"/>
      <c r="UTB97" s="287"/>
      <c r="UTC97" s="285"/>
      <c r="UTD97" s="287"/>
      <c r="UTE97" s="287"/>
      <c r="UTF97" s="285"/>
      <c r="UTG97" s="286"/>
      <c r="UTH97" s="286"/>
      <c r="UTI97" s="286"/>
      <c r="UTJ97" s="286"/>
      <c r="UTK97" s="286"/>
      <c r="UTL97" s="286"/>
      <c r="UTM97" s="163"/>
      <c r="UTN97" s="154"/>
      <c r="UTO97" s="287"/>
      <c r="UTP97" s="287"/>
      <c r="UTQ97" s="285"/>
      <c r="UTR97" s="287"/>
      <c r="UTS97" s="287"/>
      <c r="UTT97" s="285"/>
      <c r="UTU97" s="287"/>
      <c r="UTV97" s="287"/>
      <c r="UTW97" s="285"/>
      <c r="UTX97" s="287"/>
      <c r="UTY97" s="287"/>
      <c r="UTZ97" s="285"/>
      <c r="UUA97" s="287"/>
      <c r="UUB97" s="287"/>
      <c r="UUC97" s="285"/>
      <c r="UUD97" s="287"/>
      <c r="UUE97" s="287"/>
      <c r="UUF97" s="285"/>
      <c r="UUG97" s="287"/>
      <c r="UUH97" s="287"/>
      <c r="UUI97" s="285"/>
      <c r="UUJ97" s="287"/>
      <c r="UUK97" s="287"/>
      <c r="UUL97" s="285"/>
      <c r="UUM97" s="287"/>
      <c r="UUN97" s="287"/>
      <c r="UUO97" s="285"/>
      <c r="UUP97" s="287"/>
      <c r="UUQ97" s="287"/>
      <c r="UUR97" s="285"/>
      <c r="UUS97" s="287"/>
      <c r="UUT97" s="287"/>
      <c r="UUU97" s="285"/>
      <c r="UUV97" s="287"/>
      <c r="UUW97" s="287"/>
      <c r="UUX97" s="285"/>
      <c r="UUY97" s="287"/>
      <c r="UUZ97" s="287"/>
      <c r="UVA97" s="285"/>
      <c r="UVB97" s="287"/>
      <c r="UVC97" s="287"/>
      <c r="UVD97" s="285"/>
      <c r="UVE97" s="287"/>
      <c r="UVF97" s="287"/>
      <c r="UVG97" s="285"/>
      <c r="UVH97" s="287"/>
      <c r="UVI97" s="287"/>
      <c r="UVJ97" s="285"/>
      <c r="UVK97" s="287"/>
      <c r="UVL97" s="287"/>
      <c r="UVM97" s="285"/>
      <c r="UVN97" s="287"/>
      <c r="UVO97" s="287"/>
      <c r="UVP97" s="285"/>
      <c r="UVQ97" s="287"/>
      <c r="UVR97" s="287"/>
      <c r="UVS97" s="285"/>
      <c r="UVT97" s="287"/>
      <c r="UVU97" s="287"/>
      <c r="UVV97" s="285"/>
      <c r="UVW97" s="287"/>
      <c r="UVX97" s="287"/>
      <c r="UVY97" s="285"/>
      <c r="UVZ97" s="286"/>
      <c r="UWA97" s="286"/>
      <c r="UWB97" s="286"/>
      <c r="UWC97" s="287"/>
      <c r="UWD97" s="287"/>
      <c r="UWE97" s="285"/>
      <c r="UWF97" s="286"/>
      <c r="UWG97" s="286"/>
      <c r="UWH97" s="286"/>
      <c r="UWI97" s="287"/>
      <c r="UWJ97" s="287"/>
      <c r="UWK97" s="285"/>
      <c r="UWL97" s="287"/>
      <c r="UWM97" s="287"/>
      <c r="UWN97" s="285"/>
      <c r="UWO97" s="286"/>
      <c r="UWP97" s="286"/>
      <c r="UWQ97" s="286"/>
      <c r="UWR97" s="286"/>
      <c r="UWS97" s="286"/>
      <c r="UWT97" s="286"/>
      <c r="UWU97" s="163"/>
      <c r="UWV97" s="154"/>
      <c r="UWW97" s="287"/>
      <c r="UWX97" s="287"/>
      <c r="UWY97" s="285"/>
      <c r="UWZ97" s="287"/>
      <c r="UXA97" s="287"/>
      <c r="UXB97" s="285"/>
      <c r="UXC97" s="287"/>
      <c r="UXD97" s="287"/>
      <c r="UXE97" s="285"/>
      <c r="UXF97" s="287"/>
      <c r="UXG97" s="287"/>
      <c r="UXH97" s="285"/>
      <c r="UXI97" s="287"/>
      <c r="UXJ97" s="287"/>
      <c r="UXK97" s="285"/>
      <c r="UXL97" s="287"/>
      <c r="UXM97" s="287"/>
      <c r="UXN97" s="285"/>
      <c r="UXO97" s="287"/>
      <c r="UXP97" s="287"/>
      <c r="UXQ97" s="285"/>
      <c r="UXR97" s="287"/>
      <c r="UXS97" s="287"/>
      <c r="UXT97" s="285"/>
      <c r="UXU97" s="287"/>
      <c r="UXV97" s="287"/>
      <c r="UXW97" s="285"/>
      <c r="UXX97" s="287"/>
      <c r="UXY97" s="287"/>
      <c r="UXZ97" s="285"/>
      <c r="UYA97" s="287"/>
      <c r="UYB97" s="287"/>
      <c r="UYC97" s="285"/>
      <c r="UYD97" s="287"/>
      <c r="UYE97" s="287"/>
      <c r="UYF97" s="285"/>
      <c r="UYG97" s="287"/>
      <c r="UYH97" s="287"/>
      <c r="UYI97" s="285"/>
      <c r="UYJ97" s="287"/>
      <c r="UYK97" s="287"/>
      <c r="UYL97" s="285"/>
      <c r="UYM97" s="287"/>
      <c r="UYN97" s="287"/>
      <c r="UYO97" s="285"/>
      <c r="UYP97" s="287"/>
      <c r="UYQ97" s="287"/>
      <c r="UYR97" s="285"/>
      <c r="UYS97" s="287"/>
      <c r="UYT97" s="287"/>
      <c r="UYU97" s="285"/>
      <c r="UYV97" s="287"/>
      <c r="UYW97" s="287"/>
      <c r="UYX97" s="285"/>
      <c r="UYY97" s="287"/>
      <c r="UYZ97" s="287"/>
      <c r="UZA97" s="285"/>
      <c r="UZB97" s="287"/>
      <c r="UZC97" s="287"/>
      <c r="UZD97" s="285"/>
      <c r="UZE97" s="287"/>
      <c r="UZF97" s="287"/>
      <c r="UZG97" s="285"/>
      <c r="UZH97" s="286"/>
      <c r="UZI97" s="286"/>
      <c r="UZJ97" s="286"/>
      <c r="UZK97" s="287"/>
      <c r="UZL97" s="287"/>
      <c r="UZM97" s="285"/>
      <c r="UZN97" s="286"/>
      <c r="UZO97" s="286"/>
      <c r="UZP97" s="286"/>
      <c r="UZQ97" s="287"/>
      <c r="UZR97" s="287"/>
      <c r="UZS97" s="285"/>
      <c r="UZT97" s="287"/>
      <c r="UZU97" s="287"/>
      <c r="UZV97" s="285"/>
      <c r="UZW97" s="286"/>
      <c r="UZX97" s="286"/>
      <c r="UZY97" s="286"/>
      <c r="UZZ97" s="286"/>
      <c r="VAA97" s="286"/>
      <c r="VAB97" s="286"/>
      <c r="VAC97" s="163"/>
      <c r="VAD97" s="154"/>
      <c r="VAE97" s="287"/>
      <c r="VAF97" s="287"/>
      <c r="VAG97" s="285"/>
      <c r="VAH97" s="287"/>
      <c r="VAI97" s="287"/>
      <c r="VAJ97" s="285"/>
      <c r="VAK97" s="287"/>
      <c r="VAL97" s="287"/>
      <c r="VAM97" s="285"/>
      <c r="VAN97" s="287"/>
      <c r="VAO97" s="287"/>
      <c r="VAP97" s="285"/>
      <c r="VAQ97" s="287"/>
      <c r="VAR97" s="287"/>
      <c r="VAS97" s="285"/>
      <c r="VAT97" s="287"/>
      <c r="VAU97" s="287"/>
      <c r="VAV97" s="285"/>
      <c r="VAW97" s="287"/>
      <c r="VAX97" s="287"/>
      <c r="VAY97" s="285"/>
      <c r="VAZ97" s="287"/>
      <c r="VBA97" s="287"/>
      <c r="VBB97" s="285"/>
      <c r="VBC97" s="287"/>
      <c r="VBD97" s="287"/>
      <c r="VBE97" s="285"/>
      <c r="VBF97" s="287"/>
      <c r="VBG97" s="287"/>
      <c r="VBH97" s="285"/>
      <c r="VBI97" s="287"/>
      <c r="VBJ97" s="287"/>
      <c r="VBK97" s="285"/>
      <c r="VBL97" s="287"/>
      <c r="VBM97" s="287"/>
      <c r="VBN97" s="285"/>
      <c r="VBO97" s="287"/>
      <c r="VBP97" s="287"/>
      <c r="VBQ97" s="285"/>
      <c r="VBR97" s="287"/>
      <c r="VBS97" s="287"/>
      <c r="VBT97" s="285"/>
      <c r="VBU97" s="287"/>
      <c r="VBV97" s="287"/>
      <c r="VBW97" s="285"/>
      <c r="VBX97" s="287"/>
      <c r="VBY97" s="287"/>
      <c r="VBZ97" s="285"/>
      <c r="VCA97" s="287"/>
      <c r="VCB97" s="287"/>
      <c r="VCC97" s="285"/>
      <c r="VCD97" s="287"/>
      <c r="VCE97" s="287"/>
      <c r="VCF97" s="285"/>
      <c r="VCG97" s="287"/>
      <c r="VCH97" s="287"/>
      <c r="VCI97" s="285"/>
      <c r="VCJ97" s="287"/>
      <c r="VCK97" s="287"/>
      <c r="VCL97" s="285"/>
      <c r="VCM97" s="287"/>
      <c r="VCN97" s="287"/>
      <c r="VCO97" s="285"/>
      <c r="VCP97" s="286"/>
      <c r="VCQ97" s="286"/>
      <c r="VCR97" s="286"/>
      <c r="VCS97" s="287"/>
      <c r="VCT97" s="287"/>
      <c r="VCU97" s="285"/>
      <c r="VCV97" s="286"/>
      <c r="VCW97" s="286"/>
      <c r="VCX97" s="286"/>
      <c r="VCY97" s="287"/>
      <c r="VCZ97" s="287"/>
      <c r="VDA97" s="285"/>
      <c r="VDB97" s="287"/>
      <c r="VDC97" s="287"/>
      <c r="VDD97" s="285"/>
      <c r="VDE97" s="286"/>
      <c r="VDF97" s="286"/>
      <c r="VDG97" s="286"/>
      <c r="VDH97" s="286"/>
      <c r="VDI97" s="286"/>
      <c r="VDJ97" s="286"/>
      <c r="VDK97" s="163"/>
      <c r="VDL97" s="154"/>
      <c r="VDM97" s="287"/>
      <c r="VDN97" s="287"/>
      <c r="VDO97" s="285"/>
      <c r="VDP97" s="287"/>
      <c r="VDQ97" s="287"/>
      <c r="VDR97" s="285"/>
      <c r="VDS97" s="287"/>
      <c r="VDT97" s="287"/>
      <c r="VDU97" s="285"/>
      <c r="VDV97" s="287"/>
      <c r="VDW97" s="287"/>
      <c r="VDX97" s="285"/>
      <c r="VDY97" s="287"/>
      <c r="VDZ97" s="287"/>
      <c r="VEA97" s="285"/>
      <c r="VEB97" s="287"/>
      <c r="VEC97" s="287"/>
      <c r="VED97" s="285"/>
      <c r="VEE97" s="287"/>
      <c r="VEF97" s="287"/>
      <c r="VEG97" s="285"/>
      <c r="VEH97" s="287"/>
      <c r="VEI97" s="287"/>
      <c r="VEJ97" s="285"/>
      <c r="VEK97" s="287"/>
      <c r="VEL97" s="287"/>
      <c r="VEM97" s="285"/>
      <c r="VEN97" s="287"/>
      <c r="VEO97" s="287"/>
      <c r="VEP97" s="285"/>
      <c r="VEQ97" s="287"/>
      <c r="VER97" s="287"/>
      <c r="VES97" s="285"/>
      <c r="VET97" s="287"/>
      <c r="VEU97" s="287"/>
      <c r="VEV97" s="285"/>
      <c r="VEW97" s="287"/>
      <c r="VEX97" s="287"/>
      <c r="VEY97" s="285"/>
      <c r="VEZ97" s="287"/>
      <c r="VFA97" s="287"/>
      <c r="VFB97" s="285"/>
      <c r="VFC97" s="287"/>
      <c r="VFD97" s="287"/>
      <c r="VFE97" s="285"/>
      <c r="VFF97" s="287"/>
      <c r="VFG97" s="287"/>
      <c r="VFH97" s="285"/>
      <c r="VFI97" s="287"/>
      <c r="VFJ97" s="287"/>
      <c r="VFK97" s="285"/>
      <c r="VFL97" s="287"/>
      <c r="VFM97" s="287"/>
      <c r="VFN97" s="285"/>
      <c r="VFO97" s="287"/>
      <c r="VFP97" s="287"/>
      <c r="VFQ97" s="285"/>
      <c r="VFR97" s="287"/>
      <c r="VFS97" s="287"/>
      <c r="VFT97" s="285"/>
      <c r="VFU97" s="287"/>
      <c r="VFV97" s="287"/>
      <c r="VFW97" s="285"/>
      <c r="VFX97" s="286"/>
      <c r="VFY97" s="286"/>
      <c r="VFZ97" s="286"/>
      <c r="VGA97" s="287"/>
      <c r="VGB97" s="287"/>
      <c r="VGC97" s="285"/>
      <c r="VGD97" s="286"/>
      <c r="VGE97" s="286"/>
      <c r="VGF97" s="286"/>
      <c r="VGG97" s="287"/>
      <c r="VGH97" s="287"/>
      <c r="VGI97" s="285"/>
      <c r="VGJ97" s="287"/>
      <c r="VGK97" s="287"/>
      <c r="VGL97" s="285"/>
      <c r="VGM97" s="286"/>
      <c r="VGN97" s="286"/>
      <c r="VGO97" s="286"/>
      <c r="VGP97" s="286"/>
      <c r="VGQ97" s="286"/>
      <c r="VGR97" s="286"/>
      <c r="VGS97" s="163"/>
      <c r="VGT97" s="154"/>
      <c r="VGU97" s="287"/>
      <c r="VGV97" s="287"/>
      <c r="VGW97" s="285"/>
      <c r="VGX97" s="287"/>
      <c r="VGY97" s="287"/>
      <c r="VGZ97" s="285"/>
      <c r="VHA97" s="287"/>
      <c r="VHB97" s="287"/>
      <c r="VHC97" s="285"/>
      <c r="VHD97" s="287"/>
      <c r="VHE97" s="287"/>
      <c r="VHF97" s="285"/>
      <c r="VHG97" s="287"/>
      <c r="VHH97" s="287"/>
      <c r="VHI97" s="285"/>
      <c r="VHJ97" s="287"/>
      <c r="VHK97" s="287"/>
      <c r="VHL97" s="285"/>
      <c r="VHM97" s="287"/>
      <c r="VHN97" s="287"/>
      <c r="VHO97" s="285"/>
      <c r="VHP97" s="287"/>
      <c r="VHQ97" s="287"/>
      <c r="VHR97" s="285"/>
      <c r="VHS97" s="287"/>
      <c r="VHT97" s="287"/>
      <c r="VHU97" s="285"/>
      <c r="VHV97" s="287"/>
      <c r="VHW97" s="287"/>
      <c r="VHX97" s="285"/>
      <c r="VHY97" s="287"/>
      <c r="VHZ97" s="287"/>
      <c r="VIA97" s="285"/>
      <c r="VIB97" s="287"/>
      <c r="VIC97" s="287"/>
      <c r="VID97" s="285"/>
      <c r="VIE97" s="287"/>
      <c r="VIF97" s="287"/>
      <c r="VIG97" s="285"/>
      <c r="VIH97" s="287"/>
      <c r="VII97" s="287"/>
      <c r="VIJ97" s="285"/>
      <c r="VIK97" s="287"/>
      <c r="VIL97" s="287"/>
      <c r="VIM97" s="285"/>
      <c r="VIN97" s="287"/>
      <c r="VIO97" s="287"/>
      <c r="VIP97" s="285"/>
      <c r="VIQ97" s="287"/>
      <c r="VIR97" s="287"/>
      <c r="VIS97" s="285"/>
      <c r="VIT97" s="287"/>
      <c r="VIU97" s="287"/>
      <c r="VIV97" s="285"/>
      <c r="VIW97" s="287"/>
      <c r="VIX97" s="287"/>
      <c r="VIY97" s="285"/>
      <c r="VIZ97" s="287"/>
      <c r="VJA97" s="287"/>
      <c r="VJB97" s="285"/>
      <c r="VJC97" s="287"/>
      <c r="VJD97" s="287"/>
      <c r="VJE97" s="285"/>
      <c r="VJF97" s="286"/>
      <c r="VJG97" s="286"/>
      <c r="VJH97" s="286"/>
      <c r="VJI97" s="287"/>
      <c r="VJJ97" s="287"/>
      <c r="VJK97" s="285"/>
      <c r="VJL97" s="286"/>
      <c r="VJM97" s="286"/>
      <c r="VJN97" s="286"/>
      <c r="VJO97" s="287"/>
      <c r="VJP97" s="287"/>
      <c r="VJQ97" s="285"/>
      <c r="VJR97" s="287"/>
      <c r="VJS97" s="287"/>
      <c r="VJT97" s="285"/>
      <c r="VJU97" s="286"/>
      <c r="VJV97" s="286"/>
      <c r="VJW97" s="286"/>
      <c r="VJX97" s="286"/>
      <c r="VJY97" s="286"/>
      <c r="VJZ97" s="286"/>
      <c r="VKA97" s="163"/>
      <c r="VKB97" s="154"/>
      <c r="VKC97" s="287"/>
      <c r="VKD97" s="287"/>
      <c r="VKE97" s="285"/>
      <c r="VKF97" s="287"/>
      <c r="VKG97" s="287"/>
      <c r="VKH97" s="285"/>
      <c r="VKI97" s="287"/>
      <c r="VKJ97" s="287"/>
      <c r="VKK97" s="285"/>
      <c r="VKL97" s="287"/>
      <c r="VKM97" s="287"/>
      <c r="VKN97" s="285"/>
      <c r="VKO97" s="287"/>
      <c r="VKP97" s="287"/>
      <c r="VKQ97" s="285"/>
      <c r="VKR97" s="287"/>
      <c r="VKS97" s="287"/>
      <c r="VKT97" s="285"/>
      <c r="VKU97" s="287"/>
      <c r="VKV97" s="287"/>
      <c r="VKW97" s="285"/>
      <c r="VKX97" s="287"/>
      <c r="VKY97" s="287"/>
      <c r="VKZ97" s="285"/>
      <c r="VLA97" s="287"/>
      <c r="VLB97" s="287"/>
      <c r="VLC97" s="285"/>
      <c r="VLD97" s="287"/>
      <c r="VLE97" s="287"/>
      <c r="VLF97" s="285"/>
      <c r="VLG97" s="287"/>
      <c r="VLH97" s="287"/>
      <c r="VLI97" s="285"/>
      <c r="VLJ97" s="287"/>
      <c r="VLK97" s="287"/>
      <c r="VLL97" s="285"/>
      <c r="VLM97" s="287"/>
      <c r="VLN97" s="287"/>
      <c r="VLO97" s="285"/>
      <c r="VLP97" s="287"/>
      <c r="VLQ97" s="287"/>
      <c r="VLR97" s="285"/>
      <c r="VLS97" s="287"/>
      <c r="VLT97" s="287"/>
      <c r="VLU97" s="285"/>
      <c r="VLV97" s="287"/>
      <c r="VLW97" s="287"/>
      <c r="VLX97" s="285"/>
      <c r="VLY97" s="287"/>
      <c r="VLZ97" s="287"/>
      <c r="VMA97" s="285"/>
      <c r="VMB97" s="287"/>
      <c r="VMC97" s="287"/>
      <c r="VMD97" s="285"/>
      <c r="VME97" s="287"/>
      <c r="VMF97" s="287"/>
      <c r="VMG97" s="285"/>
      <c r="VMH97" s="287"/>
      <c r="VMI97" s="287"/>
      <c r="VMJ97" s="285"/>
      <c r="VMK97" s="287"/>
      <c r="VML97" s="287"/>
      <c r="VMM97" s="285"/>
      <c r="VMN97" s="286"/>
      <c r="VMO97" s="286"/>
      <c r="VMP97" s="286"/>
      <c r="VMQ97" s="287"/>
      <c r="VMR97" s="287"/>
      <c r="VMS97" s="285"/>
      <c r="VMT97" s="286"/>
      <c r="VMU97" s="286"/>
      <c r="VMV97" s="286"/>
      <c r="VMW97" s="287"/>
      <c r="VMX97" s="287"/>
      <c r="VMY97" s="285"/>
      <c r="VMZ97" s="287"/>
      <c r="VNA97" s="287"/>
      <c r="VNB97" s="285"/>
      <c r="VNC97" s="286"/>
      <c r="VND97" s="286"/>
      <c r="VNE97" s="286"/>
      <c r="VNF97" s="286"/>
      <c r="VNG97" s="286"/>
      <c r="VNH97" s="286"/>
      <c r="VNI97" s="163"/>
      <c r="VNJ97" s="154"/>
      <c r="VNK97" s="287"/>
      <c r="VNL97" s="287"/>
      <c r="VNM97" s="285"/>
      <c r="VNN97" s="287"/>
      <c r="VNO97" s="287"/>
      <c r="VNP97" s="285"/>
      <c r="VNQ97" s="287"/>
      <c r="VNR97" s="287"/>
      <c r="VNS97" s="285"/>
      <c r="VNT97" s="287"/>
      <c r="VNU97" s="287"/>
      <c r="VNV97" s="285"/>
      <c r="VNW97" s="287"/>
      <c r="VNX97" s="287"/>
      <c r="VNY97" s="285"/>
      <c r="VNZ97" s="287"/>
      <c r="VOA97" s="287"/>
      <c r="VOB97" s="285"/>
      <c r="VOC97" s="287"/>
      <c r="VOD97" s="287"/>
      <c r="VOE97" s="285"/>
      <c r="VOF97" s="287"/>
      <c r="VOG97" s="287"/>
      <c r="VOH97" s="285"/>
      <c r="VOI97" s="287"/>
      <c r="VOJ97" s="287"/>
      <c r="VOK97" s="285"/>
      <c r="VOL97" s="287"/>
      <c r="VOM97" s="287"/>
      <c r="VON97" s="285"/>
      <c r="VOO97" s="287"/>
      <c r="VOP97" s="287"/>
      <c r="VOQ97" s="285"/>
      <c r="VOR97" s="287"/>
      <c r="VOS97" s="287"/>
      <c r="VOT97" s="285"/>
      <c r="VOU97" s="287"/>
      <c r="VOV97" s="287"/>
      <c r="VOW97" s="285"/>
      <c r="VOX97" s="287"/>
      <c r="VOY97" s="287"/>
      <c r="VOZ97" s="285"/>
      <c r="VPA97" s="287"/>
      <c r="VPB97" s="287"/>
      <c r="VPC97" s="285"/>
      <c r="VPD97" s="287"/>
      <c r="VPE97" s="287"/>
      <c r="VPF97" s="285"/>
      <c r="VPG97" s="287"/>
      <c r="VPH97" s="287"/>
      <c r="VPI97" s="285"/>
      <c r="VPJ97" s="287"/>
      <c r="VPK97" s="287"/>
      <c r="VPL97" s="285"/>
      <c r="VPM97" s="287"/>
      <c r="VPN97" s="287"/>
      <c r="VPO97" s="285"/>
      <c r="VPP97" s="287"/>
      <c r="VPQ97" s="287"/>
      <c r="VPR97" s="285"/>
      <c r="VPS97" s="287"/>
      <c r="VPT97" s="287"/>
      <c r="VPU97" s="285"/>
      <c r="VPV97" s="286"/>
      <c r="VPW97" s="286"/>
      <c r="VPX97" s="286"/>
      <c r="VPY97" s="287"/>
      <c r="VPZ97" s="287"/>
      <c r="VQA97" s="285"/>
      <c r="VQB97" s="286"/>
      <c r="VQC97" s="286"/>
      <c r="VQD97" s="286"/>
      <c r="VQE97" s="287"/>
      <c r="VQF97" s="287"/>
      <c r="VQG97" s="285"/>
      <c r="VQH97" s="287"/>
      <c r="VQI97" s="287"/>
      <c r="VQJ97" s="285"/>
      <c r="VQK97" s="286"/>
      <c r="VQL97" s="286"/>
      <c r="VQM97" s="286"/>
      <c r="VQN97" s="286"/>
      <c r="VQO97" s="286"/>
      <c r="VQP97" s="286"/>
      <c r="VQQ97" s="163"/>
      <c r="VQR97" s="154"/>
      <c r="VQS97" s="287"/>
      <c r="VQT97" s="287"/>
      <c r="VQU97" s="285"/>
      <c r="VQV97" s="287"/>
      <c r="VQW97" s="287"/>
      <c r="VQX97" s="285"/>
      <c r="VQY97" s="287"/>
      <c r="VQZ97" s="287"/>
      <c r="VRA97" s="285"/>
      <c r="VRB97" s="287"/>
      <c r="VRC97" s="287"/>
      <c r="VRD97" s="285"/>
      <c r="VRE97" s="287"/>
      <c r="VRF97" s="287"/>
      <c r="VRG97" s="285"/>
      <c r="VRH97" s="287"/>
      <c r="VRI97" s="287"/>
      <c r="VRJ97" s="285"/>
      <c r="VRK97" s="287"/>
      <c r="VRL97" s="287"/>
      <c r="VRM97" s="285"/>
      <c r="VRN97" s="287"/>
      <c r="VRO97" s="287"/>
      <c r="VRP97" s="285"/>
      <c r="VRQ97" s="287"/>
      <c r="VRR97" s="287"/>
      <c r="VRS97" s="285"/>
      <c r="VRT97" s="287"/>
      <c r="VRU97" s="287"/>
      <c r="VRV97" s="285"/>
      <c r="VRW97" s="287"/>
      <c r="VRX97" s="287"/>
      <c r="VRY97" s="285"/>
      <c r="VRZ97" s="287"/>
      <c r="VSA97" s="287"/>
      <c r="VSB97" s="285"/>
      <c r="VSC97" s="287"/>
      <c r="VSD97" s="287"/>
      <c r="VSE97" s="285"/>
      <c r="VSF97" s="287"/>
      <c r="VSG97" s="287"/>
      <c r="VSH97" s="285"/>
      <c r="VSI97" s="287"/>
      <c r="VSJ97" s="287"/>
      <c r="VSK97" s="285"/>
      <c r="VSL97" s="287"/>
      <c r="VSM97" s="287"/>
      <c r="VSN97" s="285"/>
      <c r="VSO97" s="287"/>
      <c r="VSP97" s="287"/>
      <c r="VSQ97" s="285"/>
      <c r="VSR97" s="287"/>
      <c r="VSS97" s="287"/>
      <c r="VST97" s="285"/>
      <c r="VSU97" s="287"/>
      <c r="VSV97" s="287"/>
      <c r="VSW97" s="285"/>
      <c r="VSX97" s="287"/>
      <c r="VSY97" s="287"/>
      <c r="VSZ97" s="285"/>
      <c r="VTA97" s="287"/>
      <c r="VTB97" s="287"/>
      <c r="VTC97" s="285"/>
      <c r="VTD97" s="286"/>
      <c r="VTE97" s="286"/>
      <c r="VTF97" s="286"/>
      <c r="VTG97" s="287"/>
      <c r="VTH97" s="287"/>
      <c r="VTI97" s="285"/>
      <c r="VTJ97" s="286"/>
      <c r="VTK97" s="286"/>
      <c r="VTL97" s="286"/>
      <c r="VTM97" s="287"/>
      <c r="VTN97" s="287"/>
      <c r="VTO97" s="285"/>
      <c r="VTP97" s="287"/>
      <c r="VTQ97" s="287"/>
      <c r="VTR97" s="285"/>
      <c r="VTS97" s="286"/>
      <c r="VTT97" s="286"/>
      <c r="VTU97" s="286"/>
      <c r="VTV97" s="286"/>
      <c r="VTW97" s="286"/>
      <c r="VTX97" s="286"/>
      <c r="VTY97" s="163"/>
      <c r="VTZ97" s="154"/>
      <c r="VUA97" s="287"/>
      <c r="VUB97" s="287"/>
      <c r="VUC97" s="285"/>
      <c r="VUD97" s="287"/>
      <c r="VUE97" s="287"/>
      <c r="VUF97" s="285"/>
      <c r="VUG97" s="287"/>
      <c r="VUH97" s="287"/>
      <c r="VUI97" s="285"/>
      <c r="VUJ97" s="287"/>
      <c r="VUK97" s="287"/>
      <c r="VUL97" s="285"/>
      <c r="VUM97" s="287"/>
      <c r="VUN97" s="287"/>
      <c r="VUO97" s="285"/>
      <c r="VUP97" s="287"/>
      <c r="VUQ97" s="287"/>
      <c r="VUR97" s="285"/>
      <c r="VUS97" s="287"/>
      <c r="VUT97" s="287"/>
      <c r="VUU97" s="285"/>
      <c r="VUV97" s="287"/>
      <c r="VUW97" s="287"/>
      <c r="VUX97" s="285"/>
      <c r="VUY97" s="287"/>
      <c r="VUZ97" s="287"/>
      <c r="VVA97" s="285"/>
      <c r="VVB97" s="287"/>
      <c r="VVC97" s="287"/>
      <c r="VVD97" s="285"/>
      <c r="VVE97" s="287"/>
      <c r="VVF97" s="287"/>
      <c r="VVG97" s="285"/>
      <c r="VVH97" s="287"/>
      <c r="VVI97" s="287"/>
      <c r="VVJ97" s="285"/>
      <c r="VVK97" s="287"/>
      <c r="VVL97" s="287"/>
      <c r="VVM97" s="285"/>
      <c r="VVN97" s="287"/>
      <c r="VVO97" s="287"/>
      <c r="VVP97" s="285"/>
      <c r="VVQ97" s="287"/>
      <c r="VVR97" s="287"/>
      <c r="VVS97" s="285"/>
      <c r="VVT97" s="287"/>
      <c r="VVU97" s="287"/>
      <c r="VVV97" s="285"/>
      <c r="VVW97" s="287"/>
      <c r="VVX97" s="287"/>
      <c r="VVY97" s="285"/>
      <c r="VVZ97" s="287"/>
      <c r="VWA97" s="287"/>
      <c r="VWB97" s="285"/>
      <c r="VWC97" s="287"/>
      <c r="VWD97" s="287"/>
      <c r="VWE97" s="285"/>
      <c r="VWF97" s="287"/>
      <c r="VWG97" s="287"/>
      <c r="VWH97" s="285"/>
      <c r="VWI97" s="287"/>
      <c r="VWJ97" s="287"/>
      <c r="VWK97" s="285"/>
      <c r="VWL97" s="286"/>
      <c r="VWM97" s="286"/>
      <c r="VWN97" s="286"/>
      <c r="VWO97" s="287"/>
      <c r="VWP97" s="287"/>
      <c r="VWQ97" s="285"/>
      <c r="VWR97" s="286"/>
      <c r="VWS97" s="286"/>
      <c r="VWT97" s="286"/>
      <c r="VWU97" s="287"/>
      <c r="VWV97" s="287"/>
      <c r="VWW97" s="285"/>
      <c r="VWX97" s="287"/>
      <c r="VWY97" s="287"/>
      <c r="VWZ97" s="285"/>
      <c r="VXA97" s="286"/>
      <c r="VXB97" s="286"/>
      <c r="VXC97" s="286"/>
      <c r="VXD97" s="286"/>
      <c r="VXE97" s="286"/>
      <c r="VXF97" s="286"/>
      <c r="VXG97" s="163"/>
      <c r="VXH97" s="154"/>
      <c r="VXI97" s="287"/>
      <c r="VXJ97" s="287"/>
      <c r="VXK97" s="285"/>
      <c r="VXL97" s="287"/>
      <c r="VXM97" s="287"/>
      <c r="VXN97" s="285"/>
      <c r="VXO97" s="287"/>
      <c r="VXP97" s="287"/>
      <c r="VXQ97" s="285"/>
      <c r="VXR97" s="287"/>
      <c r="VXS97" s="287"/>
      <c r="VXT97" s="285"/>
      <c r="VXU97" s="287"/>
      <c r="VXV97" s="287"/>
      <c r="VXW97" s="285"/>
      <c r="VXX97" s="287"/>
      <c r="VXY97" s="287"/>
      <c r="VXZ97" s="285"/>
      <c r="VYA97" s="287"/>
      <c r="VYB97" s="287"/>
      <c r="VYC97" s="285"/>
      <c r="VYD97" s="287"/>
      <c r="VYE97" s="287"/>
      <c r="VYF97" s="285"/>
      <c r="VYG97" s="287"/>
      <c r="VYH97" s="287"/>
      <c r="VYI97" s="285"/>
      <c r="VYJ97" s="287"/>
      <c r="VYK97" s="287"/>
      <c r="VYL97" s="285"/>
      <c r="VYM97" s="287"/>
      <c r="VYN97" s="287"/>
      <c r="VYO97" s="285"/>
      <c r="VYP97" s="287"/>
      <c r="VYQ97" s="287"/>
      <c r="VYR97" s="285"/>
      <c r="VYS97" s="287"/>
      <c r="VYT97" s="287"/>
      <c r="VYU97" s="285"/>
      <c r="VYV97" s="287"/>
      <c r="VYW97" s="287"/>
      <c r="VYX97" s="285"/>
      <c r="VYY97" s="287"/>
      <c r="VYZ97" s="287"/>
      <c r="VZA97" s="285"/>
      <c r="VZB97" s="287"/>
      <c r="VZC97" s="287"/>
      <c r="VZD97" s="285"/>
      <c r="VZE97" s="287"/>
      <c r="VZF97" s="287"/>
      <c r="VZG97" s="285"/>
      <c r="VZH97" s="287"/>
      <c r="VZI97" s="287"/>
      <c r="VZJ97" s="285"/>
      <c r="VZK97" s="287"/>
      <c r="VZL97" s="287"/>
      <c r="VZM97" s="285"/>
      <c r="VZN97" s="287"/>
      <c r="VZO97" s="287"/>
      <c r="VZP97" s="285"/>
      <c r="VZQ97" s="287"/>
      <c r="VZR97" s="287"/>
      <c r="VZS97" s="285"/>
      <c r="VZT97" s="286"/>
      <c r="VZU97" s="286"/>
      <c r="VZV97" s="286"/>
      <c r="VZW97" s="287"/>
      <c r="VZX97" s="287"/>
      <c r="VZY97" s="285"/>
      <c r="VZZ97" s="286"/>
      <c r="WAA97" s="286"/>
      <c r="WAB97" s="286"/>
      <c r="WAC97" s="287"/>
      <c r="WAD97" s="287"/>
      <c r="WAE97" s="285"/>
      <c r="WAF97" s="287"/>
      <c r="WAG97" s="287"/>
      <c r="WAH97" s="285"/>
      <c r="WAI97" s="286"/>
      <c r="WAJ97" s="286"/>
      <c r="WAK97" s="286"/>
      <c r="WAL97" s="286"/>
      <c r="WAM97" s="286"/>
      <c r="WAN97" s="286"/>
      <c r="WAO97" s="163"/>
      <c r="WAP97" s="154"/>
      <c r="WAQ97" s="287"/>
      <c r="WAR97" s="287"/>
      <c r="WAS97" s="285"/>
      <c r="WAT97" s="287"/>
      <c r="WAU97" s="287"/>
      <c r="WAV97" s="285"/>
      <c r="WAW97" s="287"/>
      <c r="WAX97" s="287"/>
      <c r="WAY97" s="285"/>
      <c r="WAZ97" s="287"/>
      <c r="WBA97" s="287"/>
      <c r="WBB97" s="285"/>
      <c r="WBC97" s="287"/>
      <c r="WBD97" s="287"/>
      <c r="WBE97" s="285"/>
      <c r="WBF97" s="287"/>
      <c r="WBG97" s="287"/>
      <c r="WBH97" s="285"/>
      <c r="WBI97" s="287"/>
      <c r="WBJ97" s="287"/>
      <c r="WBK97" s="285"/>
      <c r="WBL97" s="287"/>
      <c r="WBM97" s="287"/>
      <c r="WBN97" s="285"/>
      <c r="WBO97" s="287"/>
      <c r="WBP97" s="287"/>
      <c r="WBQ97" s="285"/>
      <c r="WBR97" s="287"/>
      <c r="WBS97" s="287"/>
      <c r="WBT97" s="285"/>
      <c r="WBU97" s="287"/>
      <c r="WBV97" s="287"/>
      <c r="WBW97" s="285"/>
      <c r="WBX97" s="287"/>
      <c r="WBY97" s="287"/>
      <c r="WBZ97" s="285"/>
      <c r="WCA97" s="287"/>
      <c r="WCB97" s="287"/>
      <c r="WCC97" s="285"/>
      <c r="WCD97" s="287"/>
      <c r="WCE97" s="287"/>
      <c r="WCF97" s="285"/>
      <c r="WCG97" s="287"/>
      <c r="WCH97" s="287"/>
      <c r="WCI97" s="285"/>
      <c r="WCJ97" s="287"/>
      <c r="WCK97" s="287"/>
      <c r="WCL97" s="285"/>
      <c r="WCM97" s="287"/>
      <c r="WCN97" s="287"/>
      <c r="WCO97" s="285"/>
      <c r="WCP97" s="287"/>
      <c r="WCQ97" s="287"/>
      <c r="WCR97" s="285"/>
      <c r="WCS97" s="287"/>
      <c r="WCT97" s="287"/>
      <c r="WCU97" s="285"/>
      <c r="WCV97" s="287"/>
      <c r="WCW97" s="287"/>
      <c r="WCX97" s="285"/>
      <c r="WCY97" s="287"/>
      <c r="WCZ97" s="287"/>
      <c r="WDA97" s="285"/>
      <c r="WDB97" s="286"/>
      <c r="WDC97" s="286"/>
      <c r="WDD97" s="286"/>
      <c r="WDE97" s="287"/>
      <c r="WDF97" s="287"/>
      <c r="WDG97" s="285"/>
      <c r="WDH97" s="286"/>
      <c r="WDI97" s="286"/>
      <c r="WDJ97" s="286"/>
      <c r="WDK97" s="287"/>
      <c r="WDL97" s="287"/>
      <c r="WDM97" s="285"/>
      <c r="WDN97" s="287"/>
      <c r="WDO97" s="287"/>
      <c r="WDP97" s="285"/>
      <c r="WDQ97" s="286"/>
      <c r="WDR97" s="286"/>
      <c r="WDS97" s="286"/>
      <c r="WDT97" s="286"/>
      <c r="WDU97" s="286"/>
      <c r="WDV97" s="286"/>
      <c r="WDW97" s="163"/>
      <c r="WDX97" s="154"/>
      <c r="WDY97" s="287"/>
      <c r="WDZ97" s="287"/>
      <c r="WEA97" s="285"/>
      <c r="WEB97" s="287"/>
      <c r="WEC97" s="287"/>
      <c r="WED97" s="285"/>
      <c r="WEE97" s="287"/>
      <c r="WEF97" s="287"/>
      <c r="WEG97" s="285"/>
      <c r="WEH97" s="287"/>
      <c r="WEI97" s="287"/>
      <c r="WEJ97" s="285"/>
      <c r="WEK97" s="287"/>
      <c r="WEL97" s="287"/>
      <c r="WEM97" s="285"/>
      <c r="WEN97" s="287"/>
      <c r="WEO97" s="287"/>
      <c r="WEP97" s="285"/>
      <c r="WEQ97" s="287"/>
      <c r="WER97" s="287"/>
      <c r="WES97" s="285"/>
      <c r="WET97" s="287"/>
      <c r="WEU97" s="287"/>
      <c r="WEV97" s="285"/>
      <c r="WEW97" s="287"/>
      <c r="WEX97" s="287"/>
      <c r="WEY97" s="285"/>
      <c r="WEZ97" s="287"/>
      <c r="WFA97" s="287"/>
      <c r="WFB97" s="285"/>
      <c r="WFC97" s="287"/>
      <c r="WFD97" s="287"/>
      <c r="WFE97" s="285"/>
      <c r="WFF97" s="287"/>
      <c r="WFG97" s="287"/>
      <c r="WFH97" s="285"/>
      <c r="WFI97" s="287"/>
      <c r="WFJ97" s="287"/>
      <c r="WFK97" s="285"/>
      <c r="WFL97" s="287"/>
      <c r="WFM97" s="287"/>
      <c r="WFN97" s="285"/>
      <c r="WFO97" s="287"/>
      <c r="WFP97" s="287"/>
      <c r="WFQ97" s="285"/>
      <c r="WFR97" s="287"/>
      <c r="WFS97" s="287"/>
      <c r="WFT97" s="285"/>
      <c r="WFU97" s="287"/>
      <c r="WFV97" s="287"/>
      <c r="WFW97" s="285"/>
      <c r="WFX97" s="287"/>
      <c r="WFY97" s="287"/>
      <c r="WFZ97" s="285"/>
      <c r="WGA97" s="287"/>
      <c r="WGB97" s="287"/>
      <c r="WGC97" s="285"/>
      <c r="WGD97" s="287"/>
      <c r="WGE97" s="287"/>
      <c r="WGF97" s="285"/>
      <c r="WGG97" s="287"/>
      <c r="WGH97" s="287"/>
      <c r="WGI97" s="285"/>
      <c r="WGJ97" s="286"/>
      <c r="WGK97" s="286"/>
      <c r="WGL97" s="286"/>
      <c r="WGM97" s="287"/>
      <c r="WGN97" s="287"/>
      <c r="WGO97" s="285"/>
      <c r="WGP97" s="286"/>
      <c r="WGQ97" s="286"/>
      <c r="WGR97" s="286"/>
      <c r="WGS97" s="287"/>
      <c r="WGT97" s="287"/>
      <c r="WGU97" s="285"/>
      <c r="WGV97" s="287"/>
      <c r="WGW97" s="287"/>
      <c r="WGX97" s="285"/>
      <c r="WGY97" s="286"/>
      <c r="WGZ97" s="286"/>
      <c r="WHA97" s="286"/>
      <c r="WHB97" s="286"/>
      <c r="WHC97" s="286"/>
      <c r="WHD97" s="286"/>
      <c r="WHE97" s="163"/>
      <c r="WHF97" s="154"/>
      <c r="WHG97" s="287"/>
      <c r="WHH97" s="287"/>
      <c r="WHI97" s="285"/>
      <c r="WHJ97" s="287"/>
      <c r="WHK97" s="287"/>
      <c r="WHL97" s="285"/>
      <c r="WHM97" s="287"/>
      <c r="WHN97" s="287"/>
      <c r="WHO97" s="285"/>
      <c r="WHP97" s="287"/>
      <c r="WHQ97" s="287"/>
      <c r="WHR97" s="285"/>
      <c r="WHS97" s="287"/>
      <c r="WHT97" s="287"/>
      <c r="WHU97" s="285"/>
      <c r="WHV97" s="287"/>
      <c r="WHW97" s="287"/>
      <c r="WHX97" s="285"/>
      <c r="WHY97" s="287"/>
      <c r="WHZ97" s="287"/>
      <c r="WIA97" s="285"/>
      <c r="WIB97" s="287"/>
      <c r="WIC97" s="287"/>
      <c r="WID97" s="285"/>
      <c r="WIE97" s="287"/>
      <c r="WIF97" s="287"/>
      <c r="WIG97" s="285"/>
      <c r="WIH97" s="287"/>
      <c r="WII97" s="287"/>
      <c r="WIJ97" s="285"/>
      <c r="WIK97" s="287"/>
      <c r="WIL97" s="287"/>
      <c r="WIM97" s="285"/>
      <c r="WIN97" s="287"/>
      <c r="WIO97" s="287"/>
      <c r="WIP97" s="285"/>
      <c r="WIQ97" s="287"/>
      <c r="WIR97" s="287"/>
      <c r="WIS97" s="285"/>
      <c r="WIT97" s="287"/>
      <c r="WIU97" s="287"/>
      <c r="WIV97" s="285"/>
      <c r="WIW97" s="287"/>
      <c r="WIX97" s="287"/>
      <c r="WIY97" s="285"/>
      <c r="WIZ97" s="287"/>
      <c r="WJA97" s="287"/>
      <c r="WJB97" s="285"/>
      <c r="WJC97" s="287"/>
      <c r="WJD97" s="287"/>
      <c r="WJE97" s="285"/>
      <c r="WJF97" s="287"/>
      <c r="WJG97" s="287"/>
      <c r="WJH97" s="285"/>
      <c r="WJI97" s="287"/>
      <c r="WJJ97" s="287"/>
      <c r="WJK97" s="285"/>
      <c r="WJL97" s="287"/>
      <c r="WJM97" s="287"/>
      <c r="WJN97" s="285"/>
      <c r="WJO97" s="287"/>
      <c r="WJP97" s="287"/>
      <c r="WJQ97" s="285"/>
      <c r="WJR97" s="286"/>
      <c r="WJS97" s="286"/>
      <c r="WJT97" s="286"/>
      <c r="WJU97" s="287"/>
      <c r="WJV97" s="287"/>
      <c r="WJW97" s="285"/>
      <c r="WJX97" s="286"/>
      <c r="WJY97" s="286"/>
      <c r="WJZ97" s="286"/>
      <c r="WKA97" s="287"/>
      <c r="WKB97" s="287"/>
      <c r="WKC97" s="285"/>
      <c r="WKD97" s="287"/>
      <c r="WKE97" s="287"/>
      <c r="WKF97" s="285"/>
      <c r="WKG97" s="286"/>
      <c r="WKH97" s="286"/>
      <c r="WKI97" s="286"/>
      <c r="WKJ97" s="286"/>
      <c r="WKK97" s="286"/>
      <c r="WKL97" s="286"/>
      <c r="WKM97" s="163"/>
      <c r="WKN97" s="154"/>
      <c r="WKO97" s="287"/>
      <c r="WKP97" s="287"/>
      <c r="WKQ97" s="285"/>
      <c r="WKR97" s="287"/>
      <c r="WKS97" s="287"/>
      <c r="WKT97" s="285"/>
      <c r="WKU97" s="287"/>
      <c r="WKV97" s="287"/>
      <c r="WKW97" s="285"/>
      <c r="WKX97" s="287"/>
      <c r="WKY97" s="287"/>
      <c r="WKZ97" s="285"/>
      <c r="WLA97" s="287"/>
      <c r="WLB97" s="287"/>
      <c r="WLC97" s="285"/>
      <c r="WLD97" s="287"/>
      <c r="WLE97" s="287"/>
      <c r="WLF97" s="285"/>
      <c r="WLG97" s="287"/>
      <c r="WLH97" s="287"/>
      <c r="WLI97" s="285"/>
      <c r="WLJ97" s="287"/>
      <c r="WLK97" s="287"/>
      <c r="WLL97" s="285"/>
      <c r="WLM97" s="287"/>
      <c r="WLN97" s="287"/>
      <c r="WLO97" s="285"/>
      <c r="WLP97" s="287"/>
      <c r="WLQ97" s="287"/>
      <c r="WLR97" s="285"/>
      <c r="WLS97" s="287"/>
      <c r="WLT97" s="287"/>
      <c r="WLU97" s="285"/>
      <c r="WLV97" s="287"/>
      <c r="WLW97" s="287"/>
      <c r="WLX97" s="285"/>
      <c r="WLY97" s="287"/>
      <c r="WLZ97" s="287"/>
      <c r="WMA97" s="285"/>
      <c r="WMB97" s="287"/>
      <c r="WMC97" s="287"/>
      <c r="WMD97" s="285"/>
      <c r="WME97" s="287"/>
      <c r="WMF97" s="287"/>
      <c r="WMG97" s="285"/>
      <c r="WMH97" s="287"/>
      <c r="WMI97" s="287"/>
      <c r="WMJ97" s="285"/>
      <c r="WMK97" s="287"/>
      <c r="WML97" s="287"/>
      <c r="WMM97" s="285"/>
      <c r="WMN97" s="287"/>
      <c r="WMO97" s="287"/>
      <c r="WMP97" s="285"/>
      <c r="WMQ97" s="287"/>
      <c r="WMR97" s="287"/>
      <c r="WMS97" s="285"/>
      <c r="WMT97" s="287"/>
      <c r="WMU97" s="287"/>
      <c r="WMV97" s="285"/>
      <c r="WMW97" s="287"/>
      <c r="WMX97" s="287"/>
      <c r="WMY97" s="285"/>
      <c r="WMZ97" s="286"/>
      <c r="WNA97" s="286"/>
      <c r="WNB97" s="286"/>
      <c r="WNC97" s="287"/>
      <c r="WND97" s="287"/>
      <c r="WNE97" s="285"/>
      <c r="WNF97" s="286"/>
      <c r="WNG97" s="286"/>
      <c r="WNH97" s="286"/>
      <c r="WNI97" s="287"/>
      <c r="WNJ97" s="287"/>
      <c r="WNK97" s="285"/>
      <c r="WNL97" s="287"/>
      <c r="WNM97" s="287"/>
      <c r="WNN97" s="285"/>
      <c r="WNO97" s="286"/>
      <c r="WNP97" s="286"/>
      <c r="WNQ97" s="286"/>
      <c r="WNR97" s="286"/>
      <c r="WNS97" s="286"/>
      <c r="WNT97" s="286"/>
      <c r="WNU97" s="163"/>
      <c r="WNV97" s="154"/>
      <c r="WNW97" s="287"/>
      <c r="WNX97" s="287"/>
      <c r="WNY97" s="285"/>
      <c r="WNZ97" s="287"/>
      <c r="WOA97" s="287"/>
      <c r="WOB97" s="285"/>
      <c r="WOC97" s="287"/>
      <c r="WOD97" s="287"/>
      <c r="WOE97" s="285"/>
      <c r="WOF97" s="287"/>
      <c r="WOG97" s="287"/>
      <c r="WOH97" s="285"/>
      <c r="WOI97" s="287"/>
      <c r="WOJ97" s="287"/>
      <c r="WOK97" s="285"/>
      <c r="WOL97" s="287"/>
      <c r="WOM97" s="287"/>
      <c r="WON97" s="285"/>
      <c r="WOO97" s="287"/>
      <c r="WOP97" s="287"/>
      <c r="WOQ97" s="285"/>
      <c r="WOR97" s="287"/>
      <c r="WOS97" s="287"/>
      <c r="WOT97" s="285"/>
      <c r="WOU97" s="287"/>
      <c r="WOV97" s="287"/>
      <c r="WOW97" s="285"/>
      <c r="WOX97" s="287"/>
      <c r="WOY97" s="287"/>
      <c r="WOZ97" s="285"/>
      <c r="WPA97" s="287"/>
      <c r="WPB97" s="287"/>
      <c r="WPC97" s="285"/>
      <c r="WPD97" s="287"/>
      <c r="WPE97" s="287"/>
      <c r="WPF97" s="285"/>
      <c r="WPG97" s="287"/>
      <c r="WPH97" s="287"/>
      <c r="WPI97" s="285"/>
      <c r="WPJ97" s="287"/>
      <c r="WPK97" s="287"/>
      <c r="WPL97" s="285"/>
      <c r="WPM97" s="287"/>
      <c r="WPN97" s="287"/>
      <c r="WPO97" s="285"/>
      <c r="WPP97" s="287"/>
      <c r="WPQ97" s="287"/>
      <c r="WPR97" s="285"/>
      <c r="WPS97" s="287"/>
      <c r="WPT97" s="287"/>
      <c r="WPU97" s="285"/>
      <c r="WPV97" s="287"/>
      <c r="WPW97" s="287"/>
      <c r="WPX97" s="285"/>
      <c r="WPY97" s="287"/>
      <c r="WPZ97" s="287"/>
      <c r="WQA97" s="285"/>
      <c r="WQB97" s="287"/>
      <c r="WQC97" s="287"/>
      <c r="WQD97" s="285"/>
      <c r="WQE97" s="287"/>
      <c r="WQF97" s="287"/>
      <c r="WQG97" s="285"/>
      <c r="WQH97" s="286"/>
      <c r="WQI97" s="286"/>
      <c r="WQJ97" s="286"/>
      <c r="WQK97" s="287"/>
      <c r="WQL97" s="287"/>
      <c r="WQM97" s="285"/>
      <c r="WQN97" s="286"/>
      <c r="WQO97" s="286"/>
      <c r="WQP97" s="286"/>
      <c r="WQQ97" s="287"/>
      <c r="WQR97" s="287"/>
      <c r="WQS97" s="285"/>
      <c r="WQT97" s="287"/>
      <c r="WQU97" s="287"/>
      <c r="WQV97" s="285"/>
      <c r="WQW97" s="286"/>
      <c r="WQX97" s="286"/>
      <c r="WQY97" s="286"/>
      <c r="WQZ97" s="286"/>
      <c r="WRA97" s="286"/>
      <c r="WRB97" s="286"/>
      <c r="WRC97" s="163"/>
      <c r="WRD97" s="154"/>
      <c r="WRE97" s="287"/>
      <c r="WRF97" s="287"/>
      <c r="WRG97" s="285"/>
      <c r="WRH97" s="287"/>
      <c r="WRI97" s="287"/>
      <c r="WRJ97" s="285"/>
      <c r="WRK97" s="287"/>
      <c r="WRL97" s="287"/>
      <c r="WRM97" s="285"/>
      <c r="WRN97" s="287"/>
      <c r="WRO97" s="287"/>
      <c r="WRP97" s="285"/>
      <c r="WRQ97" s="287"/>
      <c r="WRR97" s="287"/>
      <c r="WRS97" s="285"/>
      <c r="WRT97" s="287"/>
      <c r="WRU97" s="287"/>
      <c r="WRV97" s="285"/>
      <c r="WRW97" s="287"/>
      <c r="WRX97" s="287"/>
      <c r="WRY97" s="285"/>
      <c r="WRZ97" s="287"/>
      <c r="WSA97" s="287"/>
      <c r="WSB97" s="285"/>
      <c r="WSC97" s="287"/>
      <c r="WSD97" s="287"/>
      <c r="WSE97" s="285"/>
      <c r="WSF97" s="287"/>
      <c r="WSG97" s="287"/>
      <c r="WSH97" s="285"/>
      <c r="WSI97" s="287"/>
      <c r="WSJ97" s="287"/>
      <c r="WSK97" s="285"/>
      <c r="WSL97" s="287"/>
      <c r="WSM97" s="287"/>
      <c r="WSN97" s="285"/>
      <c r="WSO97" s="287"/>
      <c r="WSP97" s="287"/>
      <c r="WSQ97" s="285"/>
      <c r="WSR97" s="287"/>
      <c r="WSS97" s="287"/>
      <c r="WST97" s="285"/>
      <c r="WSU97" s="287"/>
      <c r="WSV97" s="287"/>
      <c r="WSW97" s="285"/>
      <c r="WSX97" s="287"/>
      <c r="WSY97" s="287"/>
      <c r="WSZ97" s="285"/>
      <c r="WTA97" s="287"/>
      <c r="WTB97" s="287"/>
      <c r="WTC97" s="285"/>
      <c r="WTD97" s="287"/>
      <c r="WTE97" s="287"/>
      <c r="WTF97" s="285"/>
      <c r="WTG97" s="287"/>
      <c r="WTH97" s="287"/>
      <c r="WTI97" s="285"/>
      <c r="WTJ97" s="287"/>
      <c r="WTK97" s="287"/>
      <c r="WTL97" s="285"/>
      <c r="WTM97" s="287"/>
      <c r="WTN97" s="287"/>
      <c r="WTO97" s="285"/>
      <c r="WTP97" s="286"/>
      <c r="WTQ97" s="286"/>
      <c r="WTR97" s="286"/>
      <c r="WTS97" s="287"/>
      <c r="WTT97" s="287"/>
      <c r="WTU97" s="285"/>
      <c r="WTV97" s="286"/>
      <c r="WTW97" s="286"/>
      <c r="WTX97" s="286"/>
      <c r="WTY97" s="287"/>
      <c r="WTZ97" s="287"/>
      <c r="WUA97" s="285"/>
      <c r="WUB97" s="287"/>
      <c r="WUC97" s="287"/>
      <c r="WUD97" s="285"/>
      <c r="WUE97" s="286"/>
      <c r="WUF97" s="286"/>
      <c r="WUG97" s="286"/>
      <c r="WUH97" s="286"/>
      <c r="WUI97" s="286"/>
      <c r="WUJ97" s="286"/>
      <c r="WUK97" s="163"/>
      <c r="WUL97" s="154"/>
      <c r="WUM97" s="287"/>
      <c r="WUN97" s="287"/>
      <c r="WUO97" s="285"/>
      <c r="WUP97" s="287"/>
      <c r="WUQ97" s="287"/>
      <c r="WUR97" s="285"/>
      <c r="WUS97" s="287"/>
      <c r="WUT97" s="287"/>
      <c r="WUU97" s="285"/>
      <c r="WUV97" s="287"/>
      <c r="WUW97" s="287"/>
      <c r="WUX97" s="285"/>
      <c r="WUY97" s="287"/>
      <c r="WUZ97" s="287"/>
      <c r="WVA97" s="285"/>
      <c r="WVB97" s="287"/>
      <c r="WVC97" s="287"/>
      <c r="WVD97" s="285"/>
      <c r="WVE97" s="287"/>
      <c r="WVF97" s="287"/>
      <c r="WVG97" s="285"/>
      <c r="WVH97" s="287"/>
      <c r="WVI97" s="287"/>
      <c r="WVJ97" s="285"/>
      <c r="WVK97" s="287"/>
      <c r="WVL97" s="287"/>
      <c r="WVM97" s="285"/>
      <c r="WVN97" s="287"/>
      <c r="WVO97" s="287"/>
      <c r="WVP97" s="285"/>
      <c r="WVQ97" s="287"/>
      <c r="WVR97" s="287"/>
      <c r="WVS97" s="285"/>
      <c r="WVT97" s="287"/>
      <c r="WVU97" s="287"/>
      <c r="WVV97" s="285"/>
      <c r="WVW97" s="287"/>
      <c r="WVX97" s="287"/>
      <c r="WVY97" s="285"/>
      <c r="WVZ97" s="287"/>
      <c r="WWA97" s="287"/>
      <c r="WWB97" s="285"/>
      <c r="WWC97" s="287"/>
      <c r="WWD97" s="287"/>
      <c r="WWE97" s="285"/>
      <c r="WWF97" s="287"/>
      <c r="WWG97" s="287"/>
      <c r="WWH97" s="285"/>
      <c r="WWI97" s="287"/>
      <c r="WWJ97" s="287"/>
      <c r="WWK97" s="285"/>
      <c r="WWL97" s="287"/>
      <c r="WWM97" s="287"/>
      <c r="WWN97" s="285"/>
      <c r="WWO97" s="287"/>
      <c r="WWP97" s="287"/>
      <c r="WWQ97" s="285"/>
      <c r="WWR97" s="287"/>
      <c r="WWS97" s="287"/>
      <c r="WWT97" s="285"/>
      <c r="WWU97" s="287"/>
      <c r="WWV97" s="287"/>
      <c r="WWW97" s="285"/>
      <c r="WWX97" s="286"/>
      <c r="WWY97" s="286"/>
      <c r="WWZ97" s="286"/>
      <c r="WXA97" s="287"/>
      <c r="WXB97" s="287"/>
      <c r="WXC97" s="285"/>
      <c r="WXD97" s="286"/>
      <c r="WXE97" s="286"/>
      <c r="WXF97" s="286"/>
      <c r="WXG97" s="287"/>
      <c r="WXH97" s="287"/>
      <c r="WXI97" s="285"/>
      <c r="WXJ97" s="287"/>
      <c r="WXK97" s="287"/>
      <c r="WXL97" s="285"/>
      <c r="WXM97" s="286"/>
      <c r="WXN97" s="286"/>
      <c r="WXO97" s="286"/>
      <c r="WXP97" s="286"/>
      <c r="WXQ97" s="286"/>
      <c r="WXR97" s="286"/>
      <c r="WXS97" s="163"/>
      <c r="WXT97" s="154"/>
      <c r="WXU97" s="287"/>
      <c r="WXV97" s="287"/>
      <c r="WXW97" s="285"/>
      <c r="WXX97" s="287"/>
      <c r="WXY97" s="287"/>
      <c r="WXZ97" s="285"/>
      <c r="WYA97" s="287"/>
      <c r="WYB97" s="287"/>
      <c r="WYC97" s="285"/>
      <c r="WYD97" s="287"/>
      <c r="WYE97" s="287"/>
      <c r="WYF97" s="285"/>
      <c r="WYG97" s="287"/>
      <c r="WYH97" s="287"/>
      <c r="WYI97" s="285"/>
      <c r="WYJ97" s="287"/>
      <c r="WYK97" s="287"/>
      <c r="WYL97" s="285"/>
      <c r="WYM97" s="287"/>
      <c r="WYN97" s="287"/>
      <c r="WYO97" s="285"/>
      <c r="WYP97" s="287"/>
      <c r="WYQ97" s="287"/>
      <c r="WYR97" s="285"/>
      <c r="WYS97" s="287"/>
      <c r="WYT97" s="287"/>
      <c r="WYU97" s="285"/>
      <c r="WYV97" s="287"/>
      <c r="WYW97" s="287"/>
      <c r="WYX97" s="285"/>
      <c r="WYY97" s="287"/>
      <c r="WYZ97" s="287"/>
      <c r="WZA97" s="285"/>
      <c r="WZB97" s="287"/>
      <c r="WZC97" s="287"/>
      <c r="WZD97" s="285"/>
      <c r="WZE97" s="287"/>
      <c r="WZF97" s="287"/>
      <c r="WZG97" s="285"/>
      <c r="WZH97" s="287"/>
      <c r="WZI97" s="287"/>
      <c r="WZJ97" s="285"/>
      <c r="WZK97" s="287"/>
      <c r="WZL97" s="287"/>
      <c r="WZM97" s="285"/>
      <c r="WZN97" s="287"/>
      <c r="WZO97" s="287"/>
      <c r="WZP97" s="285"/>
      <c r="WZQ97" s="287"/>
      <c r="WZR97" s="287"/>
      <c r="WZS97" s="285"/>
      <c r="WZT97" s="287"/>
      <c r="WZU97" s="287"/>
      <c r="WZV97" s="285"/>
      <c r="WZW97" s="287"/>
      <c r="WZX97" s="287"/>
      <c r="WZY97" s="285"/>
      <c r="WZZ97" s="287"/>
      <c r="XAA97" s="287"/>
      <c r="XAB97" s="285"/>
      <c r="XAC97" s="287"/>
      <c r="XAD97" s="287"/>
      <c r="XAE97" s="285"/>
      <c r="XAF97" s="286"/>
      <c r="XAG97" s="286"/>
      <c r="XAH97" s="286"/>
      <c r="XAI97" s="287"/>
      <c r="XAJ97" s="287"/>
      <c r="XAK97" s="285"/>
      <c r="XAL97" s="286"/>
      <c r="XAM97" s="286"/>
      <c r="XAN97" s="286"/>
      <c r="XAO97" s="287"/>
      <c r="XAP97" s="287"/>
      <c r="XAQ97" s="285"/>
      <c r="XAR97" s="287"/>
      <c r="XAS97" s="287"/>
      <c r="XAT97" s="285"/>
      <c r="XAU97" s="286"/>
      <c r="XAV97" s="286"/>
      <c r="XAW97" s="286"/>
      <c r="XAX97" s="286"/>
      <c r="XAY97" s="286"/>
      <c r="XAZ97" s="286"/>
      <c r="XBA97" s="163"/>
      <c r="XBB97" s="154"/>
      <c r="XBC97" s="287"/>
      <c r="XBD97" s="287"/>
      <c r="XBE97" s="285"/>
      <c r="XBF97" s="287"/>
      <c r="XBG97" s="287"/>
      <c r="XBH97" s="285"/>
      <c r="XBI97" s="287"/>
      <c r="XBJ97" s="287"/>
      <c r="XBK97" s="285"/>
      <c r="XBL97" s="287"/>
      <c r="XBM97" s="287"/>
      <c r="XBN97" s="285"/>
      <c r="XBO97" s="287"/>
      <c r="XBP97" s="287"/>
      <c r="XBQ97" s="285"/>
      <c r="XBR97" s="287"/>
      <c r="XBS97" s="287"/>
      <c r="XBT97" s="285"/>
      <c r="XBU97" s="287"/>
      <c r="XBV97" s="287"/>
      <c r="XBW97" s="285"/>
      <c r="XBX97" s="287"/>
      <c r="XBY97" s="287"/>
      <c r="XBZ97" s="285"/>
      <c r="XCA97" s="287"/>
      <c r="XCB97" s="287"/>
      <c r="XCC97" s="285"/>
      <c r="XCD97" s="287"/>
      <c r="XCE97" s="287"/>
      <c r="XCF97" s="285"/>
      <c r="XCG97" s="287"/>
      <c r="XCH97" s="287"/>
      <c r="XCI97" s="285"/>
      <c r="XCJ97" s="287"/>
      <c r="XCK97" s="287"/>
      <c r="XCL97" s="285"/>
      <c r="XCM97" s="287"/>
      <c r="XCN97" s="287"/>
      <c r="XCO97" s="285"/>
      <c r="XCP97" s="287"/>
      <c r="XCQ97" s="287"/>
      <c r="XCR97" s="285"/>
    </row>
    <row r="98" spans="1:16320" s="238" customFormat="1">
      <c r="A98" s="165">
        <v>84</v>
      </c>
      <c r="B98" s="151" t="s">
        <v>183</v>
      </c>
      <c r="C98" s="54"/>
      <c r="D98" s="54"/>
      <c r="E98" s="215">
        <f t="shared" si="267"/>
        <v>0</v>
      </c>
      <c r="F98" s="54"/>
      <c r="G98" s="54"/>
      <c r="H98" s="215">
        <f t="shared" si="268"/>
        <v>0</v>
      </c>
      <c r="I98" s="54"/>
      <c r="J98" s="54"/>
      <c r="K98" s="215">
        <f t="shared" si="269"/>
        <v>0</v>
      </c>
      <c r="L98" s="131"/>
      <c r="M98" s="131"/>
      <c r="N98" s="133">
        <v>0</v>
      </c>
      <c r="O98" s="54"/>
      <c r="P98" s="54"/>
      <c r="Q98" s="215">
        <f t="shared" si="270"/>
        <v>0</v>
      </c>
      <c r="R98" s="54"/>
      <c r="S98" s="54"/>
      <c r="T98" s="215">
        <f t="shared" si="271"/>
        <v>0</v>
      </c>
      <c r="U98" s="54"/>
      <c r="V98" s="54"/>
      <c r="W98" s="215">
        <f t="shared" si="272"/>
        <v>0</v>
      </c>
      <c r="X98" s="54"/>
      <c r="Y98" s="54"/>
      <c r="Z98" s="215">
        <f t="shared" si="273"/>
        <v>0</v>
      </c>
      <c r="AA98" s="54"/>
      <c r="AB98" s="54"/>
      <c r="AC98" s="54">
        <f t="shared" si="274"/>
        <v>0</v>
      </c>
      <c r="AD98" s="54"/>
      <c r="AE98" s="54"/>
      <c r="AF98" s="215">
        <f t="shared" si="275"/>
        <v>0</v>
      </c>
      <c r="AG98" s="54"/>
      <c r="AH98" s="54"/>
      <c r="AI98" s="215">
        <f t="shared" si="276"/>
        <v>0</v>
      </c>
      <c r="AJ98" s="54"/>
      <c r="AK98" s="54"/>
      <c r="AL98" s="215">
        <f t="shared" si="277"/>
        <v>0</v>
      </c>
      <c r="AM98" s="54"/>
      <c r="AN98" s="54"/>
      <c r="AO98" s="215">
        <f t="shared" si="278"/>
        <v>0</v>
      </c>
      <c r="AP98" s="54"/>
      <c r="AQ98" s="54">
        <v>0</v>
      </c>
      <c r="AR98" s="215">
        <f t="shared" si="279"/>
        <v>0</v>
      </c>
      <c r="AS98" s="131"/>
      <c r="AT98" s="131"/>
      <c r="AU98" s="133">
        <v>0</v>
      </c>
      <c r="AV98" s="54"/>
      <c r="AW98" s="54"/>
      <c r="AX98" s="215">
        <f t="shared" si="280"/>
        <v>0</v>
      </c>
      <c r="AY98" s="54"/>
      <c r="AZ98" s="54"/>
      <c r="BA98" s="215">
        <f t="shared" si="281"/>
        <v>0</v>
      </c>
      <c r="BB98" s="54"/>
      <c r="BC98" s="54"/>
      <c r="BD98" s="133">
        <f t="shared" ref="BD98:BD110" si="290">SUM(BC98-BB98)</f>
        <v>0</v>
      </c>
      <c r="BE98" s="131"/>
      <c r="BF98" s="131"/>
      <c r="BG98" s="133">
        <f t="shared" ref="BG98:BG101" si="291">SUM(BF98-BE98)</f>
        <v>0</v>
      </c>
      <c r="BH98" s="131"/>
      <c r="BI98" s="131"/>
      <c r="BJ98" s="133">
        <f t="shared" ref="BJ98:BJ101" si="292">SUM(BI98-BH98)</f>
        <v>0</v>
      </c>
      <c r="BK98" s="131"/>
      <c r="BL98" s="131"/>
      <c r="BM98" s="133">
        <f t="shared" si="284"/>
        <v>0</v>
      </c>
      <c r="BN98" s="135">
        <f t="shared" si="220"/>
        <v>0</v>
      </c>
      <c r="BO98" s="135">
        <f t="shared" si="221"/>
        <v>0</v>
      </c>
      <c r="BP98" s="135">
        <f t="shared" si="222"/>
        <v>0</v>
      </c>
      <c r="BQ98" s="131"/>
      <c r="BR98" s="131"/>
      <c r="BS98" s="133">
        <f t="shared" si="251"/>
        <v>0</v>
      </c>
      <c r="BT98" s="135">
        <f t="shared" ref="BT98:BV101" si="293">SUM(BQ98)</f>
        <v>0</v>
      </c>
      <c r="BU98" s="135">
        <f t="shared" si="293"/>
        <v>0</v>
      </c>
      <c r="BV98" s="135">
        <f t="shared" si="293"/>
        <v>0</v>
      </c>
      <c r="BW98" s="131"/>
      <c r="BX98" s="131"/>
      <c r="BY98" s="133">
        <f t="shared" si="265"/>
        <v>0</v>
      </c>
      <c r="BZ98" s="131"/>
      <c r="CA98" s="131"/>
      <c r="CB98" s="133">
        <f t="shared" si="252"/>
        <v>0</v>
      </c>
      <c r="CC98" s="135">
        <f t="shared" si="253"/>
        <v>0</v>
      </c>
      <c r="CD98" s="135">
        <f t="shared" si="253"/>
        <v>0</v>
      </c>
      <c r="CE98" s="135">
        <f t="shared" si="253"/>
        <v>0</v>
      </c>
      <c r="CF98" s="135">
        <f t="shared" si="254"/>
        <v>0</v>
      </c>
      <c r="CG98" s="135">
        <f t="shared" si="254"/>
        <v>0</v>
      </c>
      <c r="CH98" s="135">
        <f t="shared" si="254"/>
        <v>0</v>
      </c>
      <c r="CI98" s="327"/>
    </row>
    <row r="99" spans="1:16320">
      <c r="A99" s="165">
        <v>85</v>
      </c>
      <c r="B99" s="151" t="s">
        <v>184</v>
      </c>
      <c r="C99" s="54"/>
      <c r="D99" s="54"/>
      <c r="E99" s="215">
        <f t="shared" si="267"/>
        <v>0</v>
      </c>
      <c r="F99" s="54"/>
      <c r="G99" s="54"/>
      <c r="H99" s="215">
        <f t="shared" si="268"/>
        <v>0</v>
      </c>
      <c r="I99" s="54"/>
      <c r="J99" s="54"/>
      <c r="K99" s="215">
        <f t="shared" si="269"/>
        <v>0</v>
      </c>
      <c r="L99" s="131"/>
      <c r="M99" s="131"/>
      <c r="N99" s="133">
        <v>0</v>
      </c>
      <c r="O99" s="54"/>
      <c r="P99" s="54"/>
      <c r="Q99" s="215">
        <f t="shared" si="270"/>
        <v>0</v>
      </c>
      <c r="R99" s="54"/>
      <c r="S99" s="54"/>
      <c r="T99" s="215">
        <f t="shared" si="271"/>
        <v>0</v>
      </c>
      <c r="U99" s="54"/>
      <c r="V99" s="54"/>
      <c r="W99" s="215">
        <f t="shared" si="272"/>
        <v>0</v>
      </c>
      <c r="X99" s="54"/>
      <c r="Y99" s="54"/>
      <c r="Z99" s="215">
        <f t="shared" si="273"/>
        <v>0</v>
      </c>
      <c r="AA99" s="54"/>
      <c r="AB99" s="54"/>
      <c r="AC99" s="54">
        <f t="shared" si="274"/>
        <v>0</v>
      </c>
      <c r="AD99" s="54"/>
      <c r="AE99" s="54"/>
      <c r="AF99" s="215">
        <f t="shared" si="275"/>
        <v>0</v>
      </c>
      <c r="AG99" s="54"/>
      <c r="AH99" s="54"/>
      <c r="AI99" s="215">
        <f t="shared" si="276"/>
        <v>0</v>
      </c>
      <c r="AJ99" s="54"/>
      <c r="AK99" s="54"/>
      <c r="AL99" s="215">
        <f t="shared" si="277"/>
        <v>0</v>
      </c>
      <c r="AM99" s="54"/>
      <c r="AN99" s="54"/>
      <c r="AO99" s="215">
        <f t="shared" si="278"/>
        <v>0</v>
      </c>
      <c r="AP99" s="54"/>
      <c r="AQ99" s="54"/>
      <c r="AR99" s="215">
        <f t="shared" si="279"/>
        <v>0</v>
      </c>
      <c r="AS99" s="131"/>
      <c r="AT99" s="131"/>
      <c r="AU99" s="133">
        <v>0</v>
      </c>
      <c r="AV99" s="54"/>
      <c r="AW99" s="54"/>
      <c r="AX99" s="215">
        <f t="shared" si="280"/>
        <v>0</v>
      </c>
      <c r="AY99" s="54"/>
      <c r="AZ99" s="54"/>
      <c r="BA99" s="215">
        <f t="shared" si="281"/>
        <v>0</v>
      </c>
      <c r="BB99" s="54"/>
      <c r="BC99" s="54"/>
      <c r="BD99" s="133">
        <f t="shared" si="290"/>
        <v>0</v>
      </c>
      <c r="BE99" s="131"/>
      <c r="BF99" s="131"/>
      <c r="BG99" s="133">
        <f t="shared" si="291"/>
        <v>0</v>
      </c>
      <c r="BH99" s="131"/>
      <c r="BI99" s="131"/>
      <c r="BJ99" s="133">
        <f t="shared" si="292"/>
        <v>0</v>
      </c>
      <c r="BK99" s="131"/>
      <c r="BL99" s="131"/>
      <c r="BM99" s="133">
        <f t="shared" si="284"/>
        <v>0</v>
      </c>
      <c r="BN99" s="135">
        <f t="shared" si="220"/>
        <v>0</v>
      </c>
      <c r="BO99" s="135">
        <f t="shared" si="221"/>
        <v>0</v>
      </c>
      <c r="BP99" s="135">
        <f t="shared" si="222"/>
        <v>0</v>
      </c>
      <c r="BQ99" s="131"/>
      <c r="BR99" s="131"/>
      <c r="BS99" s="133">
        <f t="shared" si="251"/>
        <v>0</v>
      </c>
      <c r="BT99" s="135">
        <f t="shared" si="293"/>
        <v>0</v>
      </c>
      <c r="BU99" s="135">
        <f t="shared" si="293"/>
        <v>0</v>
      </c>
      <c r="BV99" s="135">
        <f t="shared" si="293"/>
        <v>0</v>
      </c>
      <c r="BW99" s="131"/>
      <c r="BX99" s="131"/>
      <c r="BY99" s="133">
        <f t="shared" si="265"/>
        <v>0</v>
      </c>
      <c r="BZ99" s="131"/>
      <c r="CA99" s="131"/>
      <c r="CB99" s="133">
        <f t="shared" si="252"/>
        <v>0</v>
      </c>
      <c r="CC99" s="135">
        <f t="shared" si="253"/>
        <v>0</v>
      </c>
      <c r="CD99" s="135">
        <f t="shared" si="253"/>
        <v>0</v>
      </c>
      <c r="CE99" s="135">
        <f t="shared" si="253"/>
        <v>0</v>
      </c>
      <c r="CF99" s="135">
        <f t="shared" si="254"/>
        <v>0</v>
      </c>
      <c r="CG99" s="135">
        <f t="shared" si="254"/>
        <v>0</v>
      </c>
      <c r="CH99" s="135">
        <f t="shared" si="254"/>
        <v>0</v>
      </c>
      <c r="CI99" s="151"/>
    </row>
    <row r="100" spans="1:16320">
      <c r="A100" s="165">
        <v>86</v>
      </c>
      <c r="B100" s="151" t="s">
        <v>185</v>
      </c>
      <c r="C100" s="54"/>
      <c r="D100" s="54"/>
      <c r="E100" s="215">
        <f t="shared" si="267"/>
        <v>0</v>
      </c>
      <c r="F100" s="54"/>
      <c r="G100" s="54"/>
      <c r="H100" s="215">
        <f t="shared" si="268"/>
        <v>0</v>
      </c>
      <c r="I100" s="54"/>
      <c r="J100" s="54"/>
      <c r="K100" s="215">
        <f t="shared" si="269"/>
        <v>0</v>
      </c>
      <c r="L100" s="131"/>
      <c r="M100" s="131"/>
      <c r="N100" s="133">
        <v>0</v>
      </c>
      <c r="O100" s="54"/>
      <c r="P100" s="54"/>
      <c r="Q100" s="215">
        <f t="shared" si="270"/>
        <v>0</v>
      </c>
      <c r="R100" s="54"/>
      <c r="S100" s="54"/>
      <c r="T100" s="215">
        <f t="shared" si="271"/>
        <v>0</v>
      </c>
      <c r="U100" s="54"/>
      <c r="V100" s="54"/>
      <c r="W100" s="215">
        <f t="shared" si="272"/>
        <v>0</v>
      </c>
      <c r="X100" s="54"/>
      <c r="Y100" s="54"/>
      <c r="Z100" s="215">
        <f t="shared" si="273"/>
        <v>0</v>
      </c>
      <c r="AA100" s="54"/>
      <c r="AB100" s="54"/>
      <c r="AC100" s="54">
        <f t="shared" si="274"/>
        <v>0</v>
      </c>
      <c r="AD100" s="54"/>
      <c r="AE100" s="54"/>
      <c r="AF100" s="215">
        <f t="shared" si="275"/>
        <v>0</v>
      </c>
      <c r="AG100" s="54"/>
      <c r="AH100" s="54"/>
      <c r="AI100" s="215">
        <f t="shared" si="276"/>
        <v>0</v>
      </c>
      <c r="AJ100" s="54"/>
      <c r="AK100" s="54"/>
      <c r="AL100" s="215">
        <f t="shared" si="277"/>
        <v>0</v>
      </c>
      <c r="AM100" s="54"/>
      <c r="AN100" s="54"/>
      <c r="AO100" s="215">
        <f t="shared" si="278"/>
        <v>0</v>
      </c>
      <c r="AP100" s="54"/>
      <c r="AQ100" s="54"/>
      <c r="AR100" s="215">
        <f t="shared" si="279"/>
        <v>0</v>
      </c>
      <c r="AS100" s="131"/>
      <c r="AT100" s="131"/>
      <c r="AU100" s="133">
        <v>0</v>
      </c>
      <c r="AV100" s="54"/>
      <c r="AW100" s="54"/>
      <c r="AX100" s="215">
        <f t="shared" si="280"/>
        <v>0</v>
      </c>
      <c r="AY100" s="54"/>
      <c r="AZ100" s="54"/>
      <c r="BA100" s="215">
        <f t="shared" si="281"/>
        <v>0</v>
      </c>
      <c r="BB100" s="54"/>
      <c r="BC100" s="54"/>
      <c r="BD100" s="133">
        <f t="shared" si="290"/>
        <v>0</v>
      </c>
      <c r="BE100" s="131"/>
      <c r="BF100" s="131"/>
      <c r="BG100" s="133">
        <f t="shared" si="291"/>
        <v>0</v>
      </c>
      <c r="BH100" s="131"/>
      <c r="BI100" s="131"/>
      <c r="BJ100" s="133">
        <f t="shared" si="292"/>
        <v>0</v>
      </c>
      <c r="BK100" s="131"/>
      <c r="BL100" s="131"/>
      <c r="BM100" s="133">
        <f t="shared" si="284"/>
        <v>0</v>
      </c>
      <c r="BN100" s="135">
        <f t="shared" si="220"/>
        <v>0</v>
      </c>
      <c r="BO100" s="135">
        <f t="shared" si="221"/>
        <v>0</v>
      </c>
      <c r="BP100" s="135">
        <f t="shared" si="222"/>
        <v>0</v>
      </c>
      <c r="BQ100" s="131"/>
      <c r="BR100" s="131"/>
      <c r="BS100" s="133">
        <f t="shared" si="251"/>
        <v>0</v>
      </c>
      <c r="BT100" s="135">
        <f t="shared" si="293"/>
        <v>0</v>
      </c>
      <c r="BU100" s="135">
        <f t="shared" si="293"/>
        <v>0</v>
      </c>
      <c r="BV100" s="135">
        <f t="shared" si="293"/>
        <v>0</v>
      </c>
      <c r="BW100" s="131"/>
      <c r="BX100" s="131"/>
      <c r="BY100" s="133">
        <f t="shared" si="265"/>
        <v>0</v>
      </c>
      <c r="BZ100" s="131"/>
      <c r="CA100" s="131"/>
      <c r="CB100" s="133">
        <f t="shared" si="252"/>
        <v>0</v>
      </c>
      <c r="CC100" s="135">
        <f t="shared" si="253"/>
        <v>0</v>
      </c>
      <c r="CD100" s="135">
        <f t="shared" si="253"/>
        <v>0</v>
      </c>
      <c r="CE100" s="135">
        <f t="shared" si="253"/>
        <v>0</v>
      </c>
      <c r="CF100" s="135">
        <f t="shared" si="254"/>
        <v>0</v>
      </c>
      <c r="CG100" s="135">
        <f t="shared" si="254"/>
        <v>0</v>
      </c>
      <c r="CH100" s="135">
        <f t="shared" si="254"/>
        <v>0</v>
      </c>
      <c r="CI100" s="151"/>
    </row>
    <row r="101" spans="1:16320">
      <c r="A101" s="165">
        <v>87</v>
      </c>
      <c r="B101" s="151" t="s">
        <v>186</v>
      </c>
      <c r="C101" s="54"/>
      <c r="D101" s="54"/>
      <c r="E101" s="215">
        <f t="shared" si="267"/>
        <v>0</v>
      </c>
      <c r="F101" s="54"/>
      <c r="G101" s="54"/>
      <c r="H101" s="215">
        <f t="shared" si="268"/>
        <v>0</v>
      </c>
      <c r="I101" s="54"/>
      <c r="J101" s="54"/>
      <c r="K101" s="215">
        <f t="shared" si="269"/>
        <v>0</v>
      </c>
      <c r="L101" s="131"/>
      <c r="M101" s="131"/>
      <c r="N101" s="133">
        <v>0</v>
      </c>
      <c r="O101" s="54"/>
      <c r="P101" s="54"/>
      <c r="Q101" s="215">
        <f t="shared" si="270"/>
        <v>0</v>
      </c>
      <c r="R101" s="54"/>
      <c r="S101" s="54"/>
      <c r="T101" s="215">
        <f t="shared" si="271"/>
        <v>0</v>
      </c>
      <c r="U101" s="54"/>
      <c r="V101" s="54"/>
      <c r="W101" s="215">
        <f t="shared" si="272"/>
        <v>0</v>
      </c>
      <c r="X101" s="54"/>
      <c r="Y101" s="54"/>
      <c r="Z101" s="215">
        <f t="shared" si="273"/>
        <v>0</v>
      </c>
      <c r="AA101" s="54"/>
      <c r="AB101" s="54"/>
      <c r="AC101" s="54">
        <f t="shared" si="274"/>
        <v>0</v>
      </c>
      <c r="AD101" s="54"/>
      <c r="AE101" s="54"/>
      <c r="AF101" s="215">
        <f t="shared" si="275"/>
        <v>0</v>
      </c>
      <c r="AG101" s="54"/>
      <c r="AH101" s="54"/>
      <c r="AI101" s="215">
        <f t="shared" si="276"/>
        <v>0</v>
      </c>
      <c r="AJ101" s="54"/>
      <c r="AK101" s="54"/>
      <c r="AL101" s="215">
        <f t="shared" si="277"/>
        <v>0</v>
      </c>
      <c r="AM101" s="54"/>
      <c r="AN101" s="54"/>
      <c r="AO101" s="215">
        <f t="shared" si="278"/>
        <v>0</v>
      </c>
      <c r="AP101" s="54"/>
      <c r="AQ101" s="54"/>
      <c r="AR101" s="215">
        <f t="shared" si="279"/>
        <v>0</v>
      </c>
      <c r="AS101" s="131"/>
      <c r="AT101" s="131"/>
      <c r="AU101" s="133">
        <v>0</v>
      </c>
      <c r="AV101" s="54"/>
      <c r="AW101" s="54"/>
      <c r="AX101" s="215">
        <f t="shared" si="280"/>
        <v>0</v>
      </c>
      <c r="AY101" s="54"/>
      <c r="AZ101" s="54"/>
      <c r="BA101" s="215">
        <f t="shared" si="281"/>
        <v>0</v>
      </c>
      <c r="BB101" s="54"/>
      <c r="BC101" s="54"/>
      <c r="BD101" s="133">
        <f t="shared" si="290"/>
        <v>0</v>
      </c>
      <c r="BE101" s="131"/>
      <c r="BF101" s="131"/>
      <c r="BG101" s="133">
        <f t="shared" si="291"/>
        <v>0</v>
      </c>
      <c r="BH101" s="131"/>
      <c r="BI101" s="131"/>
      <c r="BJ101" s="133">
        <f t="shared" si="292"/>
        <v>0</v>
      </c>
      <c r="BK101" s="131"/>
      <c r="BL101" s="131"/>
      <c r="BM101" s="133">
        <f t="shared" si="284"/>
        <v>0</v>
      </c>
      <c r="BN101" s="135">
        <f t="shared" si="220"/>
        <v>0</v>
      </c>
      <c r="BO101" s="135">
        <f t="shared" si="221"/>
        <v>0</v>
      </c>
      <c r="BP101" s="135">
        <f t="shared" si="222"/>
        <v>0</v>
      </c>
      <c r="BQ101" s="131"/>
      <c r="BR101" s="131"/>
      <c r="BS101" s="133">
        <f t="shared" si="251"/>
        <v>0</v>
      </c>
      <c r="BT101" s="135">
        <f t="shared" si="293"/>
        <v>0</v>
      </c>
      <c r="BU101" s="135">
        <f t="shared" si="293"/>
        <v>0</v>
      </c>
      <c r="BV101" s="135">
        <f t="shared" si="293"/>
        <v>0</v>
      </c>
      <c r="BW101" s="131"/>
      <c r="BX101" s="131"/>
      <c r="BY101" s="133">
        <f t="shared" si="265"/>
        <v>0</v>
      </c>
      <c r="BZ101" s="131"/>
      <c r="CA101" s="131"/>
      <c r="CB101" s="133">
        <f t="shared" si="252"/>
        <v>0</v>
      </c>
      <c r="CC101" s="135">
        <f t="shared" si="253"/>
        <v>0</v>
      </c>
      <c r="CD101" s="135">
        <f t="shared" si="253"/>
        <v>0</v>
      </c>
      <c r="CE101" s="135">
        <f t="shared" si="253"/>
        <v>0</v>
      </c>
      <c r="CF101" s="135">
        <f t="shared" si="254"/>
        <v>0</v>
      </c>
      <c r="CG101" s="135">
        <f t="shared" si="254"/>
        <v>0</v>
      </c>
      <c r="CH101" s="135">
        <f t="shared" si="254"/>
        <v>0</v>
      </c>
      <c r="CI101" s="151"/>
    </row>
    <row r="102" spans="1:16320">
      <c r="A102" s="163">
        <v>88</v>
      </c>
      <c r="B102" s="154" t="s">
        <v>125</v>
      </c>
      <c r="C102" s="225">
        <f>SUM(C103:C110)</f>
        <v>0</v>
      </c>
      <c r="D102" s="225">
        <f>SUM(D103:D110)</f>
        <v>0</v>
      </c>
      <c r="E102" s="215">
        <f t="shared" si="267"/>
        <v>0</v>
      </c>
      <c r="F102" s="225">
        <f>SUM(F103:F110)</f>
        <v>0</v>
      </c>
      <c r="G102" s="225">
        <f>SUM(G103:G110)</f>
        <v>0</v>
      </c>
      <c r="H102" s="215">
        <f t="shared" si="268"/>
        <v>0</v>
      </c>
      <c r="I102" s="225">
        <f>SUM(I103:I110)</f>
        <v>0</v>
      </c>
      <c r="J102" s="225">
        <f>SUM(J103:J110)</f>
        <v>0</v>
      </c>
      <c r="K102" s="215">
        <f t="shared" si="269"/>
        <v>0</v>
      </c>
      <c r="L102" s="64">
        <v>0</v>
      </c>
      <c r="M102" s="64">
        <v>0</v>
      </c>
      <c r="N102" s="215">
        <v>0</v>
      </c>
      <c r="O102" s="225">
        <f>SUM(O103:O110)</f>
        <v>0</v>
      </c>
      <c r="P102" s="225">
        <f>SUM(P103:P110)</f>
        <v>0</v>
      </c>
      <c r="Q102" s="215">
        <f t="shared" si="270"/>
        <v>0</v>
      </c>
      <c r="R102" s="225">
        <f>SUM(R103:R110)</f>
        <v>0</v>
      </c>
      <c r="S102" s="225">
        <f>SUM(S103:S110)</f>
        <v>0</v>
      </c>
      <c r="T102" s="215">
        <f t="shared" si="271"/>
        <v>0</v>
      </c>
      <c r="U102" s="225">
        <f>SUM(U103:U110)</f>
        <v>0</v>
      </c>
      <c r="V102" s="225">
        <f>SUM(V103:V110)</f>
        <v>0</v>
      </c>
      <c r="W102" s="215">
        <f t="shared" si="272"/>
        <v>0</v>
      </c>
      <c r="X102" s="225">
        <f>SUM(X103:X110)</f>
        <v>0</v>
      </c>
      <c r="Y102" s="225">
        <f>SUM(Y103:Y110)</f>
        <v>0</v>
      </c>
      <c r="Z102" s="215">
        <f t="shared" si="273"/>
        <v>0</v>
      </c>
      <c r="AA102" s="225">
        <f t="shared" ref="AA102:AQ102" si="294">SUM(AA103:AA110)</f>
        <v>0</v>
      </c>
      <c r="AB102" s="225">
        <f t="shared" si="294"/>
        <v>0</v>
      </c>
      <c r="AC102" s="225">
        <f t="shared" si="274"/>
        <v>0</v>
      </c>
      <c r="AD102" s="225">
        <f t="shared" si="294"/>
        <v>0</v>
      </c>
      <c r="AE102" s="225">
        <f t="shared" si="294"/>
        <v>0</v>
      </c>
      <c r="AF102" s="215">
        <f t="shared" si="275"/>
        <v>0</v>
      </c>
      <c r="AG102" s="225">
        <f t="shared" si="294"/>
        <v>0</v>
      </c>
      <c r="AH102" s="225">
        <f t="shared" si="294"/>
        <v>0</v>
      </c>
      <c r="AI102" s="215">
        <f t="shared" si="276"/>
        <v>0</v>
      </c>
      <c r="AJ102" s="225">
        <f t="shared" si="294"/>
        <v>0</v>
      </c>
      <c r="AK102" s="225">
        <f t="shared" si="294"/>
        <v>0</v>
      </c>
      <c r="AL102" s="215">
        <f t="shared" si="277"/>
        <v>0</v>
      </c>
      <c r="AM102" s="225">
        <f t="shared" si="294"/>
        <v>0</v>
      </c>
      <c r="AN102" s="225">
        <f t="shared" si="294"/>
        <v>0</v>
      </c>
      <c r="AO102" s="215">
        <f t="shared" si="278"/>
        <v>0</v>
      </c>
      <c r="AP102" s="225">
        <f t="shared" si="294"/>
        <v>0</v>
      </c>
      <c r="AQ102" s="225">
        <f t="shared" si="294"/>
        <v>0</v>
      </c>
      <c r="AR102" s="215">
        <f t="shared" si="279"/>
        <v>0</v>
      </c>
      <c r="AS102" s="64">
        <v>0</v>
      </c>
      <c r="AT102" s="64">
        <v>0</v>
      </c>
      <c r="AU102" s="215">
        <v>0</v>
      </c>
      <c r="AV102" s="225">
        <f t="shared" ref="AV102:BC102" si="295">SUM(AV103:AV110)</f>
        <v>0</v>
      </c>
      <c r="AW102" s="225">
        <f t="shared" si="295"/>
        <v>0</v>
      </c>
      <c r="AX102" s="215">
        <f t="shared" si="280"/>
        <v>0</v>
      </c>
      <c r="AY102" s="225">
        <f t="shared" si="295"/>
        <v>0</v>
      </c>
      <c r="AZ102" s="225">
        <f t="shared" si="295"/>
        <v>0</v>
      </c>
      <c r="BA102" s="215">
        <f t="shared" si="281"/>
        <v>0</v>
      </c>
      <c r="BB102" s="225">
        <f t="shared" si="295"/>
        <v>0</v>
      </c>
      <c r="BC102" s="225">
        <f t="shared" si="295"/>
        <v>0</v>
      </c>
      <c r="BD102" s="215">
        <f t="shared" si="290"/>
        <v>0</v>
      </c>
      <c r="BE102" s="64">
        <f>SUM(BE103:BE110)</f>
        <v>0</v>
      </c>
      <c r="BF102" s="64">
        <f>SUM(BF103:BF110)</f>
        <v>0</v>
      </c>
      <c r="BG102" s="215">
        <f t="shared" si="282"/>
        <v>0</v>
      </c>
      <c r="BH102" s="64">
        <f>SUM(BH103:BH110)</f>
        <v>0</v>
      </c>
      <c r="BI102" s="64">
        <f>SUM(BI103:BI110)</f>
        <v>0</v>
      </c>
      <c r="BJ102" s="215">
        <f t="shared" si="283"/>
        <v>0</v>
      </c>
      <c r="BK102" s="64">
        <f>SUM(BK103:BK110)</f>
        <v>0</v>
      </c>
      <c r="BL102" s="64">
        <f>SUM(BL103:BL110)</f>
        <v>0</v>
      </c>
      <c r="BM102" s="215">
        <f t="shared" si="284"/>
        <v>0</v>
      </c>
      <c r="BN102" s="59">
        <f t="shared" si="220"/>
        <v>0</v>
      </c>
      <c r="BO102" s="59">
        <f t="shared" si="221"/>
        <v>0</v>
      </c>
      <c r="BP102" s="59">
        <f t="shared" si="222"/>
        <v>0</v>
      </c>
      <c r="BQ102" s="64">
        <f>SUM(BQ103:BQ110)</f>
        <v>0</v>
      </c>
      <c r="BR102" s="64">
        <f>SUM(BR103:BR110)</f>
        <v>0</v>
      </c>
      <c r="BS102" s="215">
        <f t="shared" si="251"/>
        <v>0</v>
      </c>
      <c r="BT102" s="59">
        <f t="shared" si="289"/>
        <v>0</v>
      </c>
      <c r="BU102" s="59">
        <f t="shared" si="289"/>
        <v>0</v>
      </c>
      <c r="BV102" s="59">
        <f t="shared" si="289"/>
        <v>0</v>
      </c>
      <c r="BW102" s="64">
        <f>SUM(BW103:BW110)</f>
        <v>0</v>
      </c>
      <c r="BX102" s="64">
        <f>SUM(BX103:BX110)</f>
        <v>0</v>
      </c>
      <c r="BY102" s="215">
        <f t="shared" si="265"/>
        <v>0</v>
      </c>
      <c r="BZ102" s="64">
        <f>SUM(BZ103:BZ110)</f>
        <v>0</v>
      </c>
      <c r="CA102" s="64">
        <f>SUM(CA103:CA110)</f>
        <v>0</v>
      </c>
      <c r="CB102" s="215">
        <f t="shared" si="252"/>
        <v>0</v>
      </c>
      <c r="CC102" s="59">
        <f t="shared" si="253"/>
        <v>0</v>
      </c>
      <c r="CD102" s="59">
        <f t="shared" si="253"/>
        <v>0</v>
      </c>
      <c r="CE102" s="59">
        <f t="shared" si="253"/>
        <v>0</v>
      </c>
      <c r="CF102" s="59">
        <f t="shared" si="254"/>
        <v>0</v>
      </c>
      <c r="CG102" s="59">
        <f t="shared" si="254"/>
        <v>0</v>
      </c>
      <c r="CH102" s="59">
        <f t="shared" si="254"/>
        <v>0</v>
      </c>
      <c r="CI102" s="285"/>
      <c r="CJ102" s="322"/>
      <c r="CK102" s="286"/>
      <c r="CL102" s="286"/>
      <c r="CM102" s="287"/>
      <c r="CN102" s="287"/>
      <c r="CO102" s="285"/>
      <c r="CP102" s="286"/>
      <c r="CQ102" s="286"/>
      <c r="CR102" s="286"/>
      <c r="CS102" s="287"/>
      <c r="CT102" s="287"/>
      <c r="CU102" s="285"/>
      <c r="CV102" s="287"/>
      <c r="CW102" s="287"/>
      <c r="CX102" s="285"/>
      <c r="CY102" s="286"/>
      <c r="CZ102" s="286"/>
      <c r="DA102" s="286"/>
      <c r="DB102" s="286"/>
      <c r="DC102" s="286"/>
      <c r="DD102" s="286"/>
      <c r="DE102" s="163"/>
      <c r="DF102" s="154"/>
      <c r="DG102" s="287"/>
      <c r="DH102" s="287"/>
      <c r="DI102" s="285"/>
      <c r="DJ102" s="287"/>
      <c r="DK102" s="287"/>
      <c r="DL102" s="285"/>
      <c r="DM102" s="287"/>
      <c r="DN102" s="287"/>
      <c r="DO102" s="285"/>
      <c r="DP102" s="287"/>
      <c r="DQ102" s="287"/>
      <c r="DR102" s="285"/>
      <c r="DS102" s="287"/>
      <c r="DT102" s="287"/>
      <c r="DU102" s="285"/>
      <c r="DV102" s="287"/>
      <c r="DW102" s="287"/>
      <c r="DX102" s="285"/>
      <c r="DY102" s="287"/>
      <c r="DZ102" s="287"/>
      <c r="EA102" s="285"/>
      <c r="EB102" s="287"/>
      <c r="EC102" s="287"/>
      <c r="ED102" s="285"/>
      <c r="EE102" s="287"/>
      <c r="EF102" s="287"/>
      <c r="EG102" s="285"/>
      <c r="EH102" s="287"/>
      <c r="EI102" s="287"/>
      <c r="EJ102" s="285"/>
      <c r="EK102" s="287"/>
      <c r="EL102" s="287"/>
      <c r="EM102" s="285"/>
      <c r="EN102" s="287"/>
      <c r="EO102" s="287"/>
      <c r="EP102" s="285"/>
      <c r="EQ102" s="287"/>
      <c r="ER102" s="287"/>
      <c r="ES102" s="285"/>
      <c r="ET102" s="287"/>
      <c r="EU102" s="287"/>
      <c r="EV102" s="285"/>
      <c r="EW102" s="287"/>
      <c r="EX102" s="287"/>
      <c r="EY102" s="285"/>
      <c r="EZ102" s="287"/>
      <c r="FA102" s="287"/>
      <c r="FB102" s="285"/>
      <c r="FC102" s="287"/>
      <c r="FD102" s="287"/>
      <c r="FE102" s="285"/>
      <c r="FF102" s="287"/>
      <c r="FG102" s="287"/>
      <c r="FH102" s="285"/>
      <c r="FI102" s="287"/>
      <c r="FJ102" s="287"/>
      <c r="FK102" s="285"/>
      <c r="FL102" s="287"/>
      <c r="FM102" s="287"/>
      <c r="FN102" s="285"/>
      <c r="FO102" s="287"/>
      <c r="FP102" s="287"/>
      <c r="FQ102" s="285"/>
      <c r="FR102" s="286"/>
      <c r="FS102" s="286"/>
      <c r="FT102" s="286"/>
      <c r="FU102" s="287"/>
      <c r="FV102" s="287"/>
      <c r="FW102" s="285"/>
      <c r="FX102" s="286"/>
      <c r="FY102" s="286"/>
      <c r="FZ102" s="286"/>
      <c r="GA102" s="287"/>
      <c r="GB102" s="287"/>
      <c r="GC102" s="285"/>
      <c r="GD102" s="287"/>
      <c r="GE102" s="287"/>
      <c r="GF102" s="285"/>
      <c r="GG102" s="286"/>
      <c r="GH102" s="286"/>
      <c r="GI102" s="286"/>
      <c r="GJ102" s="286"/>
      <c r="GK102" s="286"/>
      <c r="GL102" s="286"/>
      <c r="GM102" s="163"/>
      <c r="GN102" s="154"/>
      <c r="GO102" s="287"/>
      <c r="GP102" s="287"/>
      <c r="GQ102" s="285"/>
      <c r="GR102" s="287"/>
      <c r="GS102" s="287"/>
      <c r="GT102" s="285"/>
      <c r="GU102" s="287"/>
      <c r="GV102" s="287"/>
      <c r="GW102" s="285"/>
      <c r="GX102" s="287"/>
      <c r="GY102" s="287"/>
      <c r="GZ102" s="285"/>
      <c r="HA102" s="287"/>
      <c r="HB102" s="287"/>
      <c r="HC102" s="285"/>
      <c r="HD102" s="287"/>
      <c r="HE102" s="287"/>
      <c r="HF102" s="285"/>
      <c r="HG102" s="287"/>
      <c r="HH102" s="287"/>
      <c r="HI102" s="285"/>
      <c r="HJ102" s="287"/>
      <c r="HK102" s="287"/>
      <c r="HL102" s="285"/>
      <c r="HM102" s="287"/>
      <c r="HN102" s="287"/>
      <c r="HO102" s="285"/>
      <c r="HP102" s="287"/>
      <c r="HQ102" s="287"/>
      <c r="HR102" s="285"/>
      <c r="HS102" s="287"/>
      <c r="HT102" s="287"/>
      <c r="HU102" s="285"/>
      <c r="HV102" s="287"/>
      <c r="HW102" s="287"/>
      <c r="HX102" s="285"/>
      <c r="HY102" s="287"/>
      <c r="HZ102" s="287"/>
      <c r="IA102" s="285"/>
      <c r="IB102" s="287"/>
      <c r="IC102" s="287"/>
      <c r="ID102" s="285"/>
      <c r="IE102" s="287"/>
      <c r="IF102" s="287"/>
      <c r="IG102" s="285"/>
      <c r="IH102" s="287"/>
      <c r="II102" s="287"/>
      <c r="IJ102" s="285"/>
      <c r="IK102" s="287"/>
      <c r="IL102" s="287"/>
      <c r="IM102" s="285"/>
      <c r="IN102" s="287"/>
      <c r="IO102" s="287"/>
      <c r="IP102" s="285"/>
      <c r="IQ102" s="287"/>
      <c r="IR102" s="287"/>
      <c r="IS102" s="285"/>
      <c r="IT102" s="287"/>
      <c r="IU102" s="287"/>
      <c r="IV102" s="285"/>
      <c r="IW102" s="287"/>
      <c r="IX102" s="287"/>
      <c r="IY102" s="285"/>
      <c r="IZ102" s="286"/>
      <c r="JA102" s="286"/>
      <c r="JB102" s="286"/>
      <c r="JC102" s="287"/>
      <c r="JD102" s="287"/>
      <c r="JE102" s="285"/>
      <c r="JF102" s="286"/>
      <c r="JG102" s="286"/>
      <c r="JH102" s="286"/>
      <c r="JI102" s="287"/>
      <c r="JJ102" s="287"/>
      <c r="JK102" s="285"/>
      <c r="JL102" s="287"/>
      <c r="JM102" s="287"/>
      <c r="JN102" s="285"/>
      <c r="JO102" s="286"/>
      <c r="JP102" s="286"/>
      <c r="JQ102" s="286"/>
      <c r="JR102" s="286"/>
      <c r="JS102" s="286"/>
      <c r="JT102" s="286"/>
      <c r="JU102" s="163"/>
      <c r="JV102" s="154"/>
      <c r="JW102" s="287"/>
      <c r="JX102" s="287"/>
      <c r="JY102" s="285"/>
      <c r="JZ102" s="287"/>
      <c r="KA102" s="287"/>
      <c r="KB102" s="285"/>
      <c r="KC102" s="287"/>
      <c r="KD102" s="287"/>
      <c r="KE102" s="285"/>
      <c r="KF102" s="287"/>
      <c r="KG102" s="287"/>
      <c r="KH102" s="285"/>
      <c r="KI102" s="287"/>
      <c r="KJ102" s="287"/>
      <c r="KK102" s="285"/>
      <c r="KL102" s="287"/>
      <c r="KM102" s="287"/>
      <c r="KN102" s="285"/>
      <c r="KO102" s="287"/>
      <c r="KP102" s="287"/>
      <c r="KQ102" s="285"/>
      <c r="KR102" s="287"/>
      <c r="KS102" s="287"/>
      <c r="KT102" s="285"/>
      <c r="KU102" s="287"/>
      <c r="KV102" s="287"/>
      <c r="KW102" s="285"/>
      <c r="KX102" s="287"/>
      <c r="KY102" s="287"/>
      <c r="KZ102" s="285"/>
      <c r="LA102" s="287"/>
      <c r="LB102" s="287"/>
      <c r="LC102" s="285"/>
      <c r="LD102" s="287"/>
      <c r="LE102" s="287"/>
      <c r="LF102" s="285"/>
      <c r="LG102" s="287"/>
      <c r="LH102" s="287"/>
      <c r="LI102" s="285"/>
      <c r="LJ102" s="287"/>
      <c r="LK102" s="287"/>
      <c r="LL102" s="285"/>
      <c r="LM102" s="287"/>
      <c r="LN102" s="287"/>
      <c r="LO102" s="285"/>
      <c r="LP102" s="287"/>
      <c r="LQ102" s="287"/>
      <c r="LR102" s="285"/>
      <c r="LS102" s="287"/>
      <c r="LT102" s="287"/>
      <c r="LU102" s="285"/>
      <c r="LV102" s="287"/>
      <c r="LW102" s="287"/>
      <c r="LX102" s="285"/>
      <c r="LY102" s="287"/>
      <c r="LZ102" s="287"/>
      <c r="MA102" s="285"/>
      <c r="MB102" s="287"/>
      <c r="MC102" s="287"/>
      <c r="MD102" s="285"/>
      <c r="ME102" s="287"/>
      <c r="MF102" s="287"/>
      <c r="MG102" s="285"/>
      <c r="MH102" s="286"/>
      <c r="MI102" s="286"/>
      <c r="MJ102" s="286"/>
      <c r="MK102" s="287"/>
      <c r="ML102" s="287"/>
      <c r="MM102" s="285"/>
      <c r="MN102" s="286"/>
      <c r="MO102" s="286"/>
      <c r="MP102" s="286"/>
      <c r="MQ102" s="287"/>
      <c r="MR102" s="287"/>
      <c r="MS102" s="285"/>
      <c r="MT102" s="287"/>
      <c r="MU102" s="287"/>
      <c r="MV102" s="285"/>
      <c r="MW102" s="286"/>
      <c r="MX102" s="286"/>
      <c r="MY102" s="286"/>
      <c r="MZ102" s="286"/>
      <c r="NA102" s="286"/>
      <c r="NB102" s="286"/>
      <c r="NC102" s="163"/>
      <c r="ND102" s="154"/>
      <c r="NE102" s="287"/>
      <c r="NF102" s="287"/>
      <c r="NG102" s="285"/>
      <c r="NH102" s="287"/>
      <c r="NI102" s="287"/>
      <c r="NJ102" s="285"/>
      <c r="NK102" s="287"/>
      <c r="NL102" s="287"/>
      <c r="NM102" s="285"/>
      <c r="NN102" s="287"/>
      <c r="NO102" s="287"/>
      <c r="NP102" s="285"/>
      <c r="NQ102" s="287"/>
      <c r="NR102" s="287"/>
      <c r="NS102" s="285"/>
      <c r="NT102" s="287"/>
      <c r="NU102" s="287"/>
      <c r="NV102" s="285"/>
      <c r="NW102" s="287"/>
      <c r="NX102" s="287"/>
      <c r="NY102" s="285"/>
      <c r="NZ102" s="287"/>
      <c r="OA102" s="287"/>
      <c r="OB102" s="285"/>
      <c r="OC102" s="287"/>
      <c r="OD102" s="287"/>
      <c r="OE102" s="285"/>
      <c r="OF102" s="287"/>
      <c r="OG102" s="287"/>
      <c r="OH102" s="285"/>
      <c r="OI102" s="287"/>
      <c r="OJ102" s="287"/>
      <c r="OK102" s="285"/>
      <c r="OL102" s="287"/>
      <c r="OM102" s="287"/>
      <c r="ON102" s="285"/>
      <c r="OO102" s="287"/>
      <c r="OP102" s="287"/>
      <c r="OQ102" s="285"/>
      <c r="OR102" s="287"/>
      <c r="OS102" s="287"/>
      <c r="OT102" s="285"/>
      <c r="OU102" s="287"/>
      <c r="OV102" s="287"/>
      <c r="OW102" s="285"/>
      <c r="OX102" s="287"/>
      <c r="OY102" s="287"/>
      <c r="OZ102" s="285"/>
      <c r="PA102" s="287"/>
      <c r="PB102" s="287"/>
      <c r="PC102" s="285"/>
      <c r="PD102" s="287"/>
      <c r="PE102" s="287"/>
      <c r="PF102" s="285"/>
      <c r="PG102" s="287"/>
      <c r="PH102" s="287"/>
      <c r="PI102" s="285"/>
      <c r="PJ102" s="287"/>
      <c r="PK102" s="287"/>
      <c r="PL102" s="285"/>
      <c r="PM102" s="287"/>
      <c r="PN102" s="287"/>
      <c r="PO102" s="285"/>
      <c r="PP102" s="286"/>
      <c r="PQ102" s="286"/>
      <c r="PR102" s="286"/>
      <c r="PS102" s="287"/>
      <c r="PT102" s="287"/>
      <c r="PU102" s="285"/>
      <c r="PV102" s="286"/>
      <c r="PW102" s="286"/>
      <c r="PX102" s="286"/>
      <c r="PY102" s="287"/>
      <c r="PZ102" s="287"/>
      <c r="QA102" s="285"/>
      <c r="QB102" s="287"/>
      <c r="QC102" s="287"/>
      <c r="QD102" s="285"/>
      <c r="QE102" s="286"/>
      <c r="QF102" s="286"/>
      <c r="QG102" s="286"/>
      <c r="QH102" s="286"/>
      <c r="QI102" s="286"/>
      <c r="QJ102" s="286"/>
      <c r="QK102" s="163"/>
      <c r="QL102" s="154"/>
      <c r="QM102" s="287"/>
      <c r="QN102" s="287"/>
      <c r="QO102" s="285"/>
      <c r="QP102" s="287"/>
      <c r="QQ102" s="287"/>
      <c r="QR102" s="285"/>
      <c r="QS102" s="287"/>
      <c r="QT102" s="287"/>
      <c r="QU102" s="285"/>
      <c r="QV102" s="287"/>
      <c r="QW102" s="287"/>
      <c r="QX102" s="285"/>
      <c r="QY102" s="287"/>
      <c r="QZ102" s="287"/>
      <c r="RA102" s="285"/>
      <c r="RB102" s="287"/>
      <c r="RC102" s="287"/>
      <c r="RD102" s="285"/>
      <c r="RE102" s="287"/>
      <c r="RF102" s="287"/>
      <c r="RG102" s="285"/>
      <c r="RH102" s="287"/>
      <c r="RI102" s="287"/>
      <c r="RJ102" s="285"/>
      <c r="RK102" s="287"/>
      <c r="RL102" s="287"/>
      <c r="RM102" s="285"/>
      <c r="RN102" s="287"/>
      <c r="RO102" s="287"/>
      <c r="RP102" s="285"/>
      <c r="RQ102" s="287"/>
      <c r="RR102" s="287"/>
      <c r="RS102" s="285"/>
      <c r="RT102" s="287"/>
      <c r="RU102" s="287"/>
      <c r="RV102" s="285"/>
      <c r="RW102" s="287"/>
      <c r="RX102" s="287"/>
      <c r="RY102" s="285"/>
      <c r="RZ102" s="287"/>
      <c r="SA102" s="287"/>
      <c r="SB102" s="285"/>
      <c r="SC102" s="287"/>
      <c r="SD102" s="287"/>
      <c r="SE102" s="285"/>
      <c r="SF102" s="287"/>
      <c r="SG102" s="287"/>
      <c r="SH102" s="285"/>
      <c r="SI102" s="287"/>
      <c r="SJ102" s="287"/>
      <c r="SK102" s="285"/>
      <c r="SL102" s="287"/>
      <c r="SM102" s="287"/>
      <c r="SN102" s="285"/>
      <c r="SO102" s="287"/>
      <c r="SP102" s="287"/>
      <c r="SQ102" s="285"/>
      <c r="SR102" s="287"/>
      <c r="SS102" s="287"/>
      <c r="ST102" s="285"/>
      <c r="SU102" s="287"/>
      <c r="SV102" s="287"/>
      <c r="SW102" s="285"/>
      <c r="SX102" s="286"/>
      <c r="SY102" s="286"/>
      <c r="SZ102" s="286"/>
      <c r="TA102" s="287"/>
      <c r="TB102" s="287"/>
      <c r="TC102" s="285"/>
      <c r="TD102" s="286"/>
      <c r="TE102" s="286"/>
      <c r="TF102" s="286"/>
      <c r="TG102" s="287"/>
      <c r="TH102" s="287"/>
      <c r="TI102" s="285"/>
      <c r="TJ102" s="287"/>
      <c r="TK102" s="287"/>
      <c r="TL102" s="285"/>
      <c r="TM102" s="286"/>
      <c r="TN102" s="286"/>
      <c r="TO102" s="286"/>
      <c r="TP102" s="286"/>
      <c r="TQ102" s="286"/>
      <c r="TR102" s="286"/>
      <c r="TS102" s="163"/>
      <c r="TT102" s="154"/>
      <c r="TU102" s="287"/>
      <c r="TV102" s="287"/>
      <c r="TW102" s="285"/>
      <c r="TX102" s="287"/>
      <c r="TY102" s="287"/>
      <c r="TZ102" s="285"/>
      <c r="UA102" s="287"/>
      <c r="UB102" s="287"/>
      <c r="UC102" s="285"/>
      <c r="UD102" s="287"/>
      <c r="UE102" s="287"/>
      <c r="UF102" s="285"/>
      <c r="UG102" s="287"/>
      <c r="UH102" s="287"/>
      <c r="UI102" s="285"/>
      <c r="UJ102" s="287"/>
      <c r="UK102" s="287"/>
      <c r="UL102" s="285"/>
      <c r="UM102" s="287"/>
      <c r="UN102" s="287"/>
      <c r="UO102" s="285"/>
      <c r="UP102" s="287"/>
      <c r="UQ102" s="287"/>
      <c r="UR102" s="285"/>
      <c r="US102" s="287"/>
      <c r="UT102" s="287"/>
      <c r="UU102" s="285"/>
      <c r="UV102" s="287"/>
      <c r="UW102" s="287"/>
      <c r="UX102" s="285"/>
      <c r="UY102" s="287"/>
      <c r="UZ102" s="287"/>
      <c r="VA102" s="285"/>
      <c r="VB102" s="287"/>
      <c r="VC102" s="287"/>
      <c r="VD102" s="285"/>
      <c r="VE102" s="287"/>
      <c r="VF102" s="287"/>
      <c r="VG102" s="285"/>
      <c r="VH102" s="287"/>
      <c r="VI102" s="287"/>
      <c r="VJ102" s="285"/>
      <c r="VK102" s="287"/>
      <c r="VL102" s="287"/>
      <c r="VM102" s="285"/>
      <c r="VN102" s="287"/>
      <c r="VO102" s="287"/>
      <c r="VP102" s="285"/>
      <c r="VQ102" s="287"/>
      <c r="VR102" s="287"/>
      <c r="VS102" s="285"/>
      <c r="VT102" s="287"/>
      <c r="VU102" s="287"/>
      <c r="VV102" s="285"/>
      <c r="VW102" s="287"/>
      <c r="VX102" s="287"/>
      <c r="VY102" s="285"/>
      <c r="VZ102" s="287"/>
      <c r="WA102" s="287"/>
      <c r="WB102" s="285"/>
      <c r="WC102" s="287"/>
      <c r="WD102" s="287"/>
      <c r="WE102" s="285"/>
      <c r="WF102" s="286"/>
      <c r="WG102" s="286"/>
      <c r="WH102" s="286"/>
      <c r="WI102" s="287"/>
      <c r="WJ102" s="287"/>
      <c r="WK102" s="285"/>
      <c r="WL102" s="286"/>
      <c r="WM102" s="286"/>
      <c r="WN102" s="286"/>
      <c r="WO102" s="287"/>
      <c r="WP102" s="287"/>
      <c r="WQ102" s="285"/>
      <c r="WR102" s="287"/>
      <c r="WS102" s="287"/>
      <c r="WT102" s="285"/>
      <c r="WU102" s="286"/>
      <c r="WV102" s="286"/>
      <c r="WW102" s="286"/>
      <c r="WX102" s="286"/>
      <c r="WY102" s="286"/>
      <c r="WZ102" s="286"/>
      <c r="XA102" s="163"/>
      <c r="XB102" s="154"/>
      <c r="XC102" s="287"/>
      <c r="XD102" s="287"/>
      <c r="XE102" s="285"/>
      <c r="XF102" s="287"/>
      <c r="XG102" s="287"/>
      <c r="XH102" s="285"/>
      <c r="XI102" s="287"/>
      <c r="XJ102" s="287"/>
      <c r="XK102" s="285"/>
      <c r="XL102" s="287"/>
      <c r="XM102" s="287"/>
      <c r="XN102" s="285"/>
      <c r="XO102" s="287"/>
      <c r="XP102" s="287"/>
      <c r="XQ102" s="285"/>
      <c r="XR102" s="287"/>
      <c r="XS102" s="287"/>
      <c r="XT102" s="285"/>
      <c r="XU102" s="287"/>
      <c r="XV102" s="287"/>
      <c r="XW102" s="285"/>
      <c r="XX102" s="287"/>
      <c r="XY102" s="287"/>
      <c r="XZ102" s="285"/>
      <c r="YA102" s="287"/>
      <c r="YB102" s="287"/>
      <c r="YC102" s="285"/>
      <c r="YD102" s="287"/>
      <c r="YE102" s="287"/>
      <c r="YF102" s="285"/>
      <c r="YG102" s="287"/>
      <c r="YH102" s="287"/>
      <c r="YI102" s="285"/>
      <c r="YJ102" s="287"/>
      <c r="YK102" s="287"/>
      <c r="YL102" s="285"/>
      <c r="YM102" s="287"/>
      <c r="YN102" s="287"/>
      <c r="YO102" s="285"/>
      <c r="YP102" s="287"/>
      <c r="YQ102" s="287"/>
      <c r="YR102" s="285"/>
      <c r="YS102" s="287"/>
      <c r="YT102" s="287"/>
      <c r="YU102" s="285"/>
      <c r="YV102" s="287"/>
      <c r="YW102" s="287"/>
      <c r="YX102" s="285"/>
      <c r="YY102" s="287"/>
      <c r="YZ102" s="287"/>
      <c r="ZA102" s="285"/>
      <c r="ZB102" s="287"/>
      <c r="ZC102" s="287"/>
      <c r="ZD102" s="285"/>
      <c r="ZE102" s="287"/>
      <c r="ZF102" s="287"/>
      <c r="ZG102" s="285"/>
      <c r="ZH102" s="287"/>
      <c r="ZI102" s="287"/>
      <c r="ZJ102" s="285"/>
      <c r="ZK102" s="287"/>
      <c r="ZL102" s="287"/>
      <c r="ZM102" s="285"/>
      <c r="ZN102" s="286"/>
      <c r="ZO102" s="286"/>
      <c r="ZP102" s="286"/>
      <c r="ZQ102" s="287"/>
      <c r="ZR102" s="287"/>
      <c r="ZS102" s="285"/>
      <c r="ZT102" s="286"/>
      <c r="ZU102" s="286"/>
      <c r="ZV102" s="286"/>
      <c r="ZW102" s="287"/>
      <c r="ZX102" s="287"/>
      <c r="ZY102" s="285"/>
      <c r="ZZ102" s="287"/>
      <c r="AAA102" s="287"/>
      <c r="AAB102" s="285"/>
      <c r="AAC102" s="286"/>
      <c r="AAD102" s="286"/>
      <c r="AAE102" s="286"/>
      <c r="AAF102" s="286"/>
      <c r="AAG102" s="286"/>
      <c r="AAH102" s="286"/>
      <c r="AAI102" s="163"/>
      <c r="AAJ102" s="154"/>
      <c r="AAK102" s="287"/>
      <c r="AAL102" s="287"/>
      <c r="AAM102" s="285"/>
      <c r="AAN102" s="287"/>
      <c r="AAO102" s="287"/>
      <c r="AAP102" s="285"/>
      <c r="AAQ102" s="287"/>
      <c r="AAR102" s="287"/>
      <c r="AAS102" s="285"/>
      <c r="AAT102" s="287"/>
      <c r="AAU102" s="287"/>
      <c r="AAV102" s="285"/>
      <c r="AAW102" s="287"/>
      <c r="AAX102" s="287"/>
      <c r="AAY102" s="285"/>
      <c r="AAZ102" s="287"/>
      <c r="ABA102" s="287"/>
      <c r="ABB102" s="285"/>
      <c r="ABC102" s="287"/>
      <c r="ABD102" s="287"/>
      <c r="ABE102" s="285"/>
      <c r="ABF102" s="287"/>
      <c r="ABG102" s="287"/>
      <c r="ABH102" s="285"/>
      <c r="ABI102" s="287"/>
      <c r="ABJ102" s="287"/>
      <c r="ABK102" s="285"/>
      <c r="ABL102" s="287"/>
      <c r="ABM102" s="287"/>
      <c r="ABN102" s="285"/>
      <c r="ABO102" s="287"/>
      <c r="ABP102" s="287"/>
      <c r="ABQ102" s="285"/>
      <c r="ABR102" s="287"/>
      <c r="ABS102" s="287"/>
      <c r="ABT102" s="285"/>
      <c r="ABU102" s="287"/>
      <c r="ABV102" s="287"/>
      <c r="ABW102" s="285"/>
      <c r="ABX102" s="287"/>
      <c r="ABY102" s="287"/>
      <c r="ABZ102" s="285"/>
      <c r="ACA102" s="287"/>
      <c r="ACB102" s="287"/>
      <c r="ACC102" s="285"/>
      <c r="ACD102" s="287"/>
      <c r="ACE102" s="287"/>
      <c r="ACF102" s="285"/>
      <c r="ACG102" s="287"/>
      <c r="ACH102" s="287"/>
      <c r="ACI102" s="285"/>
      <c r="ACJ102" s="287"/>
      <c r="ACK102" s="287"/>
      <c r="ACL102" s="285"/>
      <c r="ACM102" s="287"/>
      <c r="ACN102" s="287"/>
      <c r="ACO102" s="285"/>
      <c r="ACP102" s="287"/>
      <c r="ACQ102" s="287"/>
      <c r="ACR102" s="285"/>
      <c r="ACS102" s="287"/>
      <c r="ACT102" s="287"/>
      <c r="ACU102" s="285"/>
      <c r="ACV102" s="286"/>
      <c r="ACW102" s="286"/>
      <c r="ACX102" s="286"/>
      <c r="ACY102" s="287"/>
      <c r="ACZ102" s="287"/>
      <c r="ADA102" s="285"/>
      <c r="ADB102" s="286"/>
      <c r="ADC102" s="286"/>
      <c r="ADD102" s="286"/>
      <c r="ADE102" s="287"/>
      <c r="ADF102" s="287"/>
      <c r="ADG102" s="285"/>
      <c r="ADH102" s="287"/>
      <c r="ADI102" s="287"/>
      <c r="ADJ102" s="285"/>
      <c r="ADK102" s="286"/>
      <c r="ADL102" s="286"/>
      <c r="ADM102" s="286"/>
      <c r="ADN102" s="286"/>
      <c r="ADO102" s="286"/>
      <c r="ADP102" s="286"/>
      <c r="ADQ102" s="163"/>
      <c r="ADR102" s="154"/>
      <c r="ADS102" s="287"/>
      <c r="ADT102" s="287"/>
      <c r="ADU102" s="285"/>
      <c r="ADV102" s="287"/>
      <c r="ADW102" s="287"/>
      <c r="ADX102" s="285"/>
      <c r="ADY102" s="287"/>
      <c r="ADZ102" s="287"/>
      <c r="AEA102" s="285"/>
      <c r="AEB102" s="287"/>
      <c r="AEC102" s="287"/>
      <c r="AED102" s="285"/>
      <c r="AEE102" s="287"/>
      <c r="AEF102" s="287"/>
      <c r="AEG102" s="285"/>
      <c r="AEH102" s="287"/>
      <c r="AEI102" s="287"/>
      <c r="AEJ102" s="285"/>
      <c r="AEK102" s="287"/>
      <c r="AEL102" s="287"/>
      <c r="AEM102" s="285"/>
      <c r="AEN102" s="287"/>
      <c r="AEO102" s="287"/>
      <c r="AEP102" s="285"/>
      <c r="AEQ102" s="287"/>
      <c r="AER102" s="287"/>
      <c r="AES102" s="285"/>
      <c r="AET102" s="287"/>
      <c r="AEU102" s="287"/>
      <c r="AEV102" s="285"/>
      <c r="AEW102" s="287"/>
      <c r="AEX102" s="287"/>
      <c r="AEY102" s="285"/>
      <c r="AEZ102" s="287"/>
      <c r="AFA102" s="287"/>
      <c r="AFB102" s="285"/>
      <c r="AFC102" s="287"/>
      <c r="AFD102" s="287"/>
      <c r="AFE102" s="285"/>
      <c r="AFF102" s="287"/>
      <c r="AFG102" s="287"/>
      <c r="AFH102" s="285"/>
      <c r="AFI102" s="287"/>
      <c r="AFJ102" s="287"/>
      <c r="AFK102" s="285"/>
      <c r="AFL102" s="287"/>
      <c r="AFM102" s="287"/>
      <c r="AFN102" s="285"/>
      <c r="AFO102" s="287"/>
      <c r="AFP102" s="287"/>
      <c r="AFQ102" s="285"/>
      <c r="AFR102" s="287"/>
      <c r="AFS102" s="287"/>
      <c r="AFT102" s="285"/>
      <c r="AFU102" s="287"/>
      <c r="AFV102" s="287"/>
      <c r="AFW102" s="285"/>
      <c r="AFX102" s="287"/>
      <c r="AFY102" s="287"/>
      <c r="AFZ102" s="285"/>
      <c r="AGA102" s="287"/>
      <c r="AGB102" s="287"/>
      <c r="AGC102" s="285"/>
      <c r="AGD102" s="286"/>
      <c r="AGE102" s="286"/>
      <c r="AGF102" s="286"/>
      <c r="AGG102" s="287"/>
      <c r="AGH102" s="287"/>
      <c r="AGI102" s="285"/>
      <c r="AGJ102" s="286"/>
      <c r="AGK102" s="286"/>
      <c r="AGL102" s="286"/>
      <c r="AGM102" s="287"/>
      <c r="AGN102" s="287"/>
      <c r="AGO102" s="285"/>
      <c r="AGP102" s="287"/>
      <c r="AGQ102" s="287"/>
      <c r="AGR102" s="285"/>
      <c r="AGS102" s="286"/>
      <c r="AGT102" s="286"/>
      <c r="AGU102" s="286"/>
      <c r="AGV102" s="286"/>
      <c r="AGW102" s="286"/>
      <c r="AGX102" s="286"/>
      <c r="AGY102" s="163"/>
      <c r="AGZ102" s="154"/>
      <c r="AHA102" s="287"/>
      <c r="AHB102" s="287"/>
      <c r="AHC102" s="285"/>
      <c r="AHD102" s="287"/>
      <c r="AHE102" s="287"/>
      <c r="AHF102" s="285"/>
      <c r="AHG102" s="287"/>
      <c r="AHH102" s="287"/>
      <c r="AHI102" s="285"/>
      <c r="AHJ102" s="287"/>
      <c r="AHK102" s="287"/>
      <c r="AHL102" s="285"/>
      <c r="AHM102" s="287"/>
      <c r="AHN102" s="287"/>
      <c r="AHO102" s="285"/>
      <c r="AHP102" s="287"/>
      <c r="AHQ102" s="287"/>
      <c r="AHR102" s="285"/>
      <c r="AHS102" s="287"/>
      <c r="AHT102" s="287"/>
      <c r="AHU102" s="285"/>
      <c r="AHV102" s="287"/>
      <c r="AHW102" s="287"/>
      <c r="AHX102" s="285"/>
      <c r="AHY102" s="287"/>
      <c r="AHZ102" s="287"/>
      <c r="AIA102" s="285"/>
      <c r="AIB102" s="287"/>
      <c r="AIC102" s="287"/>
      <c r="AID102" s="285"/>
      <c r="AIE102" s="287"/>
      <c r="AIF102" s="287"/>
      <c r="AIG102" s="285"/>
      <c r="AIH102" s="287"/>
      <c r="AII102" s="287"/>
      <c r="AIJ102" s="285"/>
      <c r="AIK102" s="287"/>
      <c r="AIL102" s="287"/>
      <c r="AIM102" s="285"/>
      <c r="AIN102" s="287"/>
      <c r="AIO102" s="287"/>
      <c r="AIP102" s="285"/>
      <c r="AIQ102" s="287"/>
      <c r="AIR102" s="287"/>
      <c r="AIS102" s="285"/>
      <c r="AIT102" s="287"/>
      <c r="AIU102" s="287"/>
      <c r="AIV102" s="285"/>
      <c r="AIW102" s="287"/>
      <c r="AIX102" s="287"/>
      <c r="AIY102" s="285"/>
      <c r="AIZ102" s="287"/>
      <c r="AJA102" s="287"/>
      <c r="AJB102" s="285"/>
      <c r="AJC102" s="287"/>
      <c r="AJD102" s="287"/>
      <c r="AJE102" s="285"/>
      <c r="AJF102" s="287"/>
      <c r="AJG102" s="287"/>
      <c r="AJH102" s="285"/>
      <c r="AJI102" s="287"/>
      <c r="AJJ102" s="287"/>
      <c r="AJK102" s="285"/>
      <c r="AJL102" s="286"/>
      <c r="AJM102" s="286"/>
      <c r="AJN102" s="286"/>
      <c r="AJO102" s="287"/>
      <c r="AJP102" s="287"/>
      <c r="AJQ102" s="285"/>
      <c r="AJR102" s="286"/>
      <c r="AJS102" s="286"/>
      <c r="AJT102" s="286"/>
      <c r="AJU102" s="287"/>
      <c r="AJV102" s="287"/>
      <c r="AJW102" s="285"/>
      <c r="AJX102" s="287"/>
      <c r="AJY102" s="287"/>
      <c r="AJZ102" s="285"/>
      <c r="AKA102" s="286"/>
      <c r="AKB102" s="286"/>
      <c r="AKC102" s="286"/>
      <c r="AKD102" s="286"/>
      <c r="AKE102" s="286"/>
      <c r="AKF102" s="286"/>
      <c r="AKG102" s="163"/>
      <c r="AKH102" s="154"/>
      <c r="AKI102" s="287"/>
      <c r="AKJ102" s="287"/>
      <c r="AKK102" s="285"/>
      <c r="AKL102" s="287"/>
      <c r="AKM102" s="287"/>
      <c r="AKN102" s="285"/>
      <c r="AKO102" s="287"/>
      <c r="AKP102" s="287"/>
      <c r="AKQ102" s="285"/>
      <c r="AKR102" s="287"/>
      <c r="AKS102" s="287"/>
      <c r="AKT102" s="285"/>
      <c r="AKU102" s="287"/>
      <c r="AKV102" s="287"/>
      <c r="AKW102" s="285"/>
      <c r="AKX102" s="287"/>
      <c r="AKY102" s="287"/>
      <c r="AKZ102" s="285"/>
      <c r="ALA102" s="287"/>
      <c r="ALB102" s="287"/>
      <c r="ALC102" s="285"/>
      <c r="ALD102" s="287"/>
      <c r="ALE102" s="287"/>
      <c r="ALF102" s="285"/>
      <c r="ALG102" s="287"/>
      <c r="ALH102" s="287"/>
      <c r="ALI102" s="285"/>
      <c r="ALJ102" s="287"/>
      <c r="ALK102" s="287"/>
      <c r="ALL102" s="285"/>
      <c r="ALM102" s="287"/>
      <c r="ALN102" s="287"/>
      <c r="ALO102" s="285"/>
      <c r="ALP102" s="287"/>
      <c r="ALQ102" s="287"/>
      <c r="ALR102" s="285"/>
      <c r="ALS102" s="287"/>
      <c r="ALT102" s="287"/>
      <c r="ALU102" s="285"/>
      <c r="ALV102" s="287"/>
      <c r="ALW102" s="287"/>
      <c r="ALX102" s="285"/>
      <c r="ALY102" s="287"/>
      <c r="ALZ102" s="287"/>
      <c r="AMA102" s="285"/>
      <c r="AMB102" s="287"/>
      <c r="AMC102" s="287"/>
      <c r="AMD102" s="285"/>
      <c r="AME102" s="287"/>
      <c r="AMF102" s="287"/>
      <c r="AMG102" s="285"/>
      <c r="AMH102" s="287"/>
      <c r="AMI102" s="287"/>
      <c r="AMJ102" s="285"/>
      <c r="AMK102" s="287"/>
      <c r="AML102" s="287"/>
      <c r="AMM102" s="285"/>
      <c r="AMN102" s="287"/>
      <c r="AMO102" s="287"/>
      <c r="AMP102" s="285"/>
      <c r="AMQ102" s="287"/>
      <c r="AMR102" s="287"/>
      <c r="AMS102" s="285"/>
      <c r="AMT102" s="286"/>
      <c r="AMU102" s="286"/>
      <c r="AMV102" s="286"/>
      <c r="AMW102" s="287"/>
      <c r="AMX102" s="287"/>
      <c r="AMY102" s="285"/>
      <c r="AMZ102" s="286"/>
      <c r="ANA102" s="286"/>
      <c r="ANB102" s="286"/>
      <c r="ANC102" s="287"/>
      <c r="AND102" s="287"/>
      <c r="ANE102" s="285"/>
      <c r="ANF102" s="287"/>
      <c r="ANG102" s="287"/>
      <c r="ANH102" s="285"/>
      <c r="ANI102" s="286"/>
      <c r="ANJ102" s="286"/>
      <c r="ANK102" s="286"/>
      <c r="ANL102" s="286"/>
      <c r="ANM102" s="286"/>
      <c r="ANN102" s="286"/>
      <c r="ANO102" s="163"/>
      <c r="ANP102" s="154"/>
      <c r="ANQ102" s="287"/>
      <c r="ANR102" s="287"/>
      <c r="ANS102" s="285"/>
      <c r="ANT102" s="287"/>
      <c r="ANU102" s="287"/>
      <c r="ANV102" s="285"/>
      <c r="ANW102" s="287"/>
      <c r="ANX102" s="287"/>
      <c r="ANY102" s="285"/>
      <c r="ANZ102" s="287"/>
      <c r="AOA102" s="287"/>
      <c r="AOB102" s="285"/>
      <c r="AOC102" s="287"/>
      <c r="AOD102" s="287"/>
      <c r="AOE102" s="285"/>
      <c r="AOF102" s="287"/>
      <c r="AOG102" s="287"/>
      <c r="AOH102" s="285"/>
      <c r="AOI102" s="287"/>
      <c r="AOJ102" s="287"/>
      <c r="AOK102" s="285"/>
      <c r="AOL102" s="287"/>
      <c r="AOM102" s="287"/>
      <c r="AON102" s="285"/>
      <c r="AOO102" s="287"/>
      <c r="AOP102" s="287"/>
      <c r="AOQ102" s="285"/>
      <c r="AOR102" s="287"/>
      <c r="AOS102" s="287"/>
      <c r="AOT102" s="285"/>
      <c r="AOU102" s="287"/>
      <c r="AOV102" s="287"/>
      <c r="AOW102" s="285"/>
      <c r="AOX102" s="287"/>
      <c r="AOY102" s="287"/>
      <c r="AOZ102" s="285"/>
      <c r="APA102" s="287"/>
      <c r="APB102" s="287"/>
      <c r="APC102" s="285"/>
      <c r="APD102" s="287"/>
      <c r="APE102" s="287"/>
      <c r="APF102" s="285"/>
      <c r="APG102" s="287"/>
      <c r="APH102" s="287"/>
      <c r="API102" s="285"/>
      <c r="APJ102" s="287"/>
      <c r="APK102" s="287"/>
      <c r="APL102" s="285"/>
      <c r="APM102" s="287"/>
      <c r="APN102" s="287"/>
      <c r="APO102" s="285"/>
      <c r="APP102" s="287"/>
      <c r="APQ102" s="287"/>
      <c r="APR102" s="285"/>
      <c r="APS102" s="287"/>
      <c r="APT102" s="287"/>
      <c r="APU102" s="285"/>
      <c r="APV102" s="287"/>
      <c r="APW102" s="287"/>
      <c r="APX102" s="285"/>
      <c r="APY102" s="287"/>
      <c r="APZ102" s="287"/>
      <c r="AQA102" s="285"/>
      <c r="AQB102" s="286"/>
      <c r="AQC102" s="286"/>
      <c r="AQD102" s="286"/>
      <c r="AQE102" s="287"/>
      <c r="AQF102" s="287"/>
      <c r="AQG102" s="285"/>
      <c r="AQH102" s="286"/>
      <c r="AQI102" s="286"/>
      <c r="AQJ102" s="286"/>
      <c r="AQK102" s="287"/>
      <c r="AQL102" s="287"/>
      <c r="AQM102" s="285"/>
      <c r="AQN102" s="287"/>
      <c r="AQO102" s="287"/>
      <c r="AQP102" s="285"/>
      <c r="AQQ102" s="286"/>
      <c r="AQR102" s="286"/>
      <c r="AQS102" s="286"/>
      <c r="AQT102" s="286"/>
      <c r="AQU102" s="286"/>
      <c r="AQV102" s="286"/>
      <c r="AQW102" s="163"/>
      <c r="AQX102" s="154"/>
      <c r="AQY102" s="287"/>
      <c r="AQZ102" s="287"/>
      <c r="ARA102" s="285"/>
      <c r="ARB102" s="287"/>
      <c r="ARC102" s="287"/>
      <c r="ARD102" s="285"/>
      <c r="ARE102" s="287"/>
      <c r="ARF102" s="287"/>
      <c r="ARG102" s="285"/>
      <c r="ARH102" s="287"/>
      <c r="ARI102" s="287"/>
      <c r="ARJ102" s="285"/>
      <c r="ARK102" s="287"/>
      <c r="ARL102" s="287"/>
      <c r="ARM102" s="285"/>
      <c r="ARN102" s="287"/>
      <c r="ARO102" s="287"/>
      <c r="ARP102" s="285"/>
      <c r="ARQ102" s="287"/>
      <c r="ARR102" s="287"/>
      <c r="ARS102" s="285"/>
      <c r="ART102" s="287"/>
      <c r="ARU102" s="287"/>
      <c r="ARV102" s="285"/>
      <c r="ARW102" s="287"/>
      <c r="ARX102" s="287"/>
      <c r="ARY102" s="285"/>
      <c r="ARZ102" s="287"/>
      <c r="ASA102" s="287"/>
      <c r="ASB102" s="285"/>
      <c r="ASC102" s="287"/>
      <c r="ASD102" s="287"/>
      <c r="ASE102" s="285"/>
      <c r="ASF102" s="287"/>
      <c r="ASG102" s="287"/>
      <c r="ASH102" s="285"/>
      <c r="ASI102" s="287"/>
      <c r="ASJ102" s="287"/>
      <c r="ASK102" s="285"/>
      <c r="ASL102" s="287"/>
      <c r="ASM102" s="287"/>
      <c r="ASN102" s="285"/>
      <c r="ASO102" s="287"/>
      <c r="ASP102" s="287"/>
      <c r="ASQ102" s="285"/>
      <c r="ASR102" s="287"/>
      <c r="ASS102" s="287"/>
      <c r="AST102" s="285"/>
      <c r="ASU102" s="287"/>
      <c r="ASV102" s="287"/>
      <c r="ASW102" s="285"/>
      <c r="ASX102" s="287"/>
      <c r="ASY102" s="287"/>
      <c r="ASZ102" s="285"/>
      <c r="ATA102" s="287"/>
      <c r="ATB102" s="287"/>
      <c r="ATC102" s="285"/>
      <c r="ATD102" s="287"/>
      <c r="ATE102" s="287"/>
      <c r="ATF102" s="285"/>
      <c r="ATG102" s="287"/>
      <c r="ATH102" s="287"/>
      <c r="ATI102" s="285"/>
      <c r="ATJ102" s="286"/>
      <c r="ATK102" s="286"/>
      <c r="ATL102" s="286"/>
      <c r="ATM102" s="287"/>
      <c r="ATN102" s="287"/>
      <c r="ATO102" s="285"/>
      <c r="ATP102" s="286"/>
      <c r="ATQ102" s="286"/>
      <c r="ATR102" s="286"/>
      <c r="ATS102" s="287"/>
      <c r="ATT102" s="287"/>
      <c r="ATU102" s="285"/>
      <c r="ATV102" s="287"/>
      <c r="ATW102" s="287"/>
      <c r="ATX102" s="285"/>
      <c r="ATY102" s="286"/>
      <c r="ATZ102" s="286"/>
      <c r="AUA102" s="286"/>
      <c r="AUB102" s="286"/>
      <c r="AUC102" s="286"/>
      <c r="AUD102" s="286"/>
      <c r="AUE102" s="163"/>
      <c r="AUF102" s="154"/>
      <c r="AUG102" s="287"/>
      <c r="AUH102" s="287"/>
      <c r="AUI102" s="285"/>
      <c r="AUJ102" s="287"/>
      <c r="AUK102" s="287"/>
      <c r="AUL102" s="285"/>
      <c r="AUM102" s="287"/>
      <c r="AUN102" s="287"/>
      <c r="AUO102" s="285"/>
      <c r="AUP102" s="287"/>
      <c r="AUQ102" s="287"/>
      <c r="AUR102" s="285"/>
      <c r="AUS102" s="287"/>
      <c r="AUT102" s="287"/>
      <c r="AUU102" s="285"/>
      <c r="AUV102" s="287"/>
      <c r="AUW102" s="287"/>
      <c r="AUX102" s="285"/>
      <c r="AUY102" s="287"/>
      <c r="AUZ102" s="287"/>
      <c r="AVA102" s="285"/>
      <c r="AVB102" s="287"/>
      <c r="AVC102" s="287"/>
      <c r="AVD102" s="285"/>
      <c r="AVE102" s="287"/>
      <c r="AVF102" s="287"/>
      <c r="AVG102" s="285"/>
      <c r="AVH102" s="287"/>
      <c r="AVI102" s="287"/>
      <c r="AVJ102" s="285"/>
      <c r="AVK102" s="287"/>
      <c r="AVL102" s="287"/>
      <c r="AVM102" s="285"/>
      <c r="AVN102" s="287"/>
      <c r="AVO102" s="287"/>
      <c r="AVP102" s="285"/>
      <c r="AVQ102" s="287"/>
      <c r="AVR102" s="287"/>
      <c r="AVS102" s="285"/>
      <c r="AVT102" s="287"/>
      <c r="AVU102" s="287"/>
      <c r="AVV102" s="285"/>
      <c r="AVW102" s="287"/>
      <c r="AVX102" s="287"/>
      <c r="AVY102" s="285"/>
      <c r="AVZ102" s="287"/>
      <c r="AWA102" s="287"/>
      <c r="AWB102" s="285"/>
      <c r="AWC102" s="287"/>
      <c r="AWD102" s="287"/>
      <c r="AWE102" s="285"/>
      <c r="AWF102" s="287"/>
      <c r="AWG102" s="287"/>
      <c r="AWH102" s="285"/>
      <c r="AWI102" s="287"/>
      <c r="AWJ102" s="287"/>
      <c r="AWK102" s="285"/>
      <c r="AWL102" s="287"/>
      <c r="AWM102" s="287"/>
      <c r="AWN102" s="285"/>
      <c r="AWO102" s="287"/>
      <c r="AWP102" s="287"/>
      <c r="AWQ102" s="285"/>
      <c r="AWR102" s="286"/>
      <c r="AWS102" s="286"/>
      <c r="AWT102" s="286"/>
      <c r="AWU102" s="287"/>
      <c r="AWV102" s="287"/>
      <c r="AWW102" s="285"/>
      <c r="AWX102" s="286"/>
      <c r="AWY102" s="286"/>
      <c r="AWZ102" s="286"/>
      <c r="AXA102" s="287"/>
      <c r="AXB102" s="287"/>
      <c r="AXC102" s="285"/>
      <c r="AXD102" s="287"/>
      <c r="AXE102" s="287"/>
      <c r="AXF102" s="285"/>
      <c r="AXG102" s="286"/>
      <c r="AXH102" s="286"/>
      <c r="AXI102" s="286"/>
      <c r="AXJ102" s="286"/>
      <c r="AXK102" s="286"/>
      <c r="AXL102" s="286"/>
      <c r="AXM102" s="163"/>
      <c r="AXN102" s="154"/>
      <c r="AXO102" s="287"/>
      <c r="AXP102" s="287"/>
      <c r="AXQ102" s="285"/>
      <c r="AXR102" s="287"/>
      <c r="AXS102" s="287"/>
      <c r="AXT102" s="285"/>
      <c r="AXU102" s="287"/>
      <c r="AXV102" s="287"/>
      <c r="AXW102" s="285"/>
      <c r="AXX102" s="287"/>
      <c r="AXY102" s="287"/>
      <c r="AXZ102" s="285"/>
      <c r="AYA102" s="287"/>
      <c r="AYB102" s="287"/>
      <c r="AYC102" s="285"/>
      <c r="AYD102" s="287"/>
      <c r="AYE102" s="287"/>
      <c r="AYF102" s="285"/>
      <c r="AYG102" s="287"/>
      <c r="AYH102" s="287"/>
      <c r="AYI102" s="285"/>
      <c r="AYJ102" s="287"/>
      <c r="AYK102" s="287"/>
      <c r="AYL102" s="285"/>
      <c r="AYM102" s="287"/>
      <c r="AYN102" s="287"/>
      <c r="AYO102" s="285"/>
      <c r="AYP102" s="287"/>
      <c r="AYQ102" s="287"/>
      <c r="AYR102" s="285"/>
      <c r="AYS102" s="287"/>
      <c r="AYT102" s="287"/>
      <c r="AYU102" s="285"/>
      <c r="AYV102" s="287"/>
      <c r="AYW102" s="287"/>
      <c r="AYX102" s="285"/>
      <c r="AYY102" s="287"/>
      <c r="AYZ102" s="287"/>
      <c r="AZA102" s="285"/>
      <c r="AZB102" s="287"/>
      <c r="AZC102" s="287"/>
      <c r="AZD102" s="285"/>
      <c r="AZE102" s="287"/>
      <c r="AZF102" s="287"/>
      <c r="AZG102" s="285"/>
      <c r="AZH102" s="287"/>
      <c r="AZI102" s="287"/>
      <c r="AZJ102" s="285"/>
      <c r="AZK102" s="287"/>
      <c r="AZL102" s="287"/>
      <c r="AZM102" s="285"/>
      <c r="AZN102" s="287"/>
      <c r="AZO102" s="287"/>
      <c r="AZP102" s="285"/>
      <c r="AZQ102" s="287"/>
      <c r="AZR102" s="287"/>
      <c r="AZS102" s="285"/>
      <c r="AZT102" s="287"/>
      <c r="AZU102" s="287"/>
      <c r="AZV102" s="285"/>
      <c r="AZW102" s="287"/>
      <c r="AZX102" s="287"/>
      <c r="AZY102" s="285"/>
      <c r="AZZ102" s="286"/>
      <c r="BAA102" s="286"/>
      <c r="BAB102" s="286"/>
      <c r="BAC102" s="287"/>
      <c r="BAD102" s="287"/>
      <c r="BAE102" s="285"/>
      <c r="BAF102" s="286"/>
      <c r="BAG102" s="286"/>
      <c r="BAH102" s="286"/>
      <c r="BAI102" s="287"/>
      <c r="BAJ102" s="287"/>
      <c r="BAK102" s="285"/>
      <c r="BAL102" s="287"/>
      <c r="BAM102" s="287"/>
      <c r="BAN102" s="285"/>
      <c r="BAO102" s="286"/>
      <c r="BAP102" s="286"/>
      <c r="BAQ102" s="286"/>
      <c r="BAR102" s="286"/>
      <c r="BAS102" s="286"/>
      <c r="BAT102" s="286"/>
      <c r="BAU102" s="163"/>
      <c r="BAV102" s="154"/>
      <c r="BAW102" s="287"/>
      <c r="BAX102" s="287"/>
      <c r="BAY102" s="285"/>
      <c r="BAZ102" s="287"/>
      <c r="BBA102" s="287"/>
      <c r="BBB102" s="285"/>
      <c r="BBC102" s="287"/>
      <c r="BBD102" s="287"/>
      <c r="BBE102" s="285"/>
      <c r="BBF102" s="287"/>
      <c r="BBG102" s="287"/>
      <c r="BBH102" s="285"/>
      <c r="BBI102" s="287"/>
      <c r="BBJ102" s="287"/>
      <c r="BBK102" s="285"/>
      <c r="BBL102" s="287"/>
      <c r="BBM102" s="287"/>
      <c r="BBN102" s="285"/>
      <c r="BBO102" s="287"/>
      <c r="BBP102" s="287"/>
      <c r="BBQ102" s="285"/>
      <c r="BBR102" s="287"/>
      <c r="BBS102" s="287"/>
      <c r="BBT102" s="285"/>
      <c r="BBU102" s="287"/>
      <c r="BBV102" s="287"/>
      <c r="BBW102" s="285"/>
      <c r="BBX102" s="287"/>
      <c r="BBY102" s="287"/>
      <c r="BBZ102" s="285"/>
      <c r="BCA102" s="287"/>
      <c r="BCB102" s="287"/>
      <c r="BCC102" s="285"/>
      <c r="BCD102" s="287"/>
      <c r="BCE102" s="287"/>
      <c r="BCF102" s="285"/>
      <c r="BCG102" s="287"/>
      <c r="BCH102" s="287"/>
      <c r="BCI102" s="285"/>
      <c r="BCJ102" s="287"/>
      <c r="BCK102" s="287"/>
      <c r="BCL102" s="285"/>
      <c r="BCM102" s="287"/>
      <c r="BCN102" s="287"/>
      <c r="BCO102" s="285"/>
      <c r="BCP102" s="287"/>
      <c r="BCQ102" s="287"/>
      <c r="BCR102" s="285"/>
      <c r="BCS102" s="287"/>
      <c r="BCT102" s="287"/>
      <c r="BCU102" s="285"/>
      <c r="BCV102" s="287"/>
      <c r="BCW102" s="287"/>
      <c r="BCX102" s="285"/>
      <c r="BCY102" s="287"/>
      <c r="BCZ102" s="287"/>
      <c r="BDA102" s="285"/>
      <c r="BDB102" s="287"/>
      <c r="BDC102" s="287"/>
      <c r="BDD102" s="285"/>
      <c r="BDE102" s="287"/>
      <c r="BDF102" s="287"/>
      <c r="BDG102" s="285"/>
      <c r="BDH102" s="286"/>
      <c r="BDI102" s="286"/>
      <c r="BDJ102" s="286"/>
      <c r="BDK102" s="287"/>
      <c r="BDL102" s="287"/>
      <c r="BDM102" s="285"/>
      <c r="BDN102" s="286"/>
      <c r="BDO102" s="286"/>
      <c r="BDP102" s="286"/>
      <c r="BDQ102" s="287"/>
      <c r="BDR102" s="287"/>
      <c r="BDS102" s="285"/>
      <c r="BDT102" s="287"/>
      <c r="BDU102" s="287"/>
      <c r="BDV102" s="285"/>
      <c r="BDW102" s="286"/>
      <c r="BDX102" s="286"/>
      <c r="BDY102" s="286"/>
      <c r="BDZ102" s="286"/>
      <c r="BEA102" s="286"/>
      <c r="BEB102" s="286"/>
      <c r="BEC102" s="163"/>
      <c r="BED102" s="154"/>
      <c r="BEE102" s="287"/>
      <c r="BEF102" s="287"/>
      <c r="BEG102" s="285"/>
      <c r="BEH102" s="287"/>
      <c r="BEI102" s="287"/>
      <c r="BEJ102" s="285"/>
      <c r="BEK102" s="287"/>
      <c r="BEL102" s="287"/>
      <c r="BEM102" s="285"/>
      <c r="BEN102" s="287"/>
      <c r="BEO102" s="287"/>
      <c r="BEP102" s="285"/>
      <c r="BEQ102" s="287"/>
      <c r="BER102" s="287"/>
      <c r="BES102" s="285"/>
      <c r="BET102" s="287"/>
      <c r="BEU102" s="287"/>
      <c r="BEV102" s="285"/>
      <c r="BEW102" s="287"/>
      <c r="BEX102" s="287"/>
      <c r="BEY102" s="285"/>
      <c r="BEZ102" s="287"/>
      <c r="BFA102" s="287"/>
      <c r="BFB102" s="285"/>
      <c r="BFC102" s="287"/>
      <c r="BFD102" s="287"/>
      <c r="BFE102" s="285"/>
      <c r="BFF102" s="287"/>
      <c r="BFG102" s="287"/>
      <c r="BFH102" s="285"/>
      <c r="BFI102" s="287"/>
      <c r="BFJ102" s="287"/>
      <c r="BFK102" s="285"/>
      <c r="BFL102" s="287"/>
      <c r="BFM102" s="287"/>
      <c r="BFN102" s="285"/>
      <c r="BFO102" s="287"/>
      <c r="BFP102" s="287"/>
      <c r="BFQ102" s="285"/>
      <c r="BFR102" s="287"/>
      <c r="BFS102" s="287"/>
      <c r="BFT102" s="285"/>
      <c r="BFU102" s="287"/>
      <c r="BFV102" s="287"/>
      <c r="BFW102" s="285"/>
      <c r="BFX102" s="287"/>
      <c r="BFY102" s="287"/>
      <c r="BFZ102" s="285"/>
      <c r="BGA102" s="287"/>
      <c r="BGB102" s="287"/>
      <c r="BGC102" s="285"/>
      <c r="BGD102" s="287"/>
      <c r="BGE102" s="287"/>
      <c r="BGF102" s="285"/>
      <c r="BGG102" s="287"/>
      <c r="BGH102" s="287"/>
      <c r="BGI102" s="285"/>
      <c r="BGJ102" s="287"/>
      <c r="BGK102" s="287"/>
      <c r="BGL102" s="285"/>
      <c r="BGM102" s="287"/>
      <c r="BGN102" s="287"/>
      <c r="BGO102" s="285"/>
      <c r="BGP102" s="286"/>
      <c r="BGQ102" s="286"/>
      <c r="BGR102" s="286"/>
      <c r="BGS102" s="287"/>
      <c r="BGT102" s="287"/>
      <c r="BGU102" s="285"/>
      <c r="BGV102" s="286"/>
      <c r="BGW102" s="286"/>
      <c r="BGX102" s="286"/>
      <c r="BGY102" s="287"/>
      <c r="BGZ102" s="287"/>
      <c r="BHA102" s="285"/>
      <c r="BHB102" s="287"/>
      <c r="BHC102" s="287"/>
      <c r="BHD102" s="285"/>
      <c r="BHE102" s="286"/>
      <c r="BHF102" s="286"/>
      <c r="BHG102" s="286"/>
      <c r="BHH102" s="286"/>
      <c r="BHI102" s="286"/>
      <c r="BHJ102" s="286"/>
      <c r="BHK102" s="163"/>
      <c r="BHL102" s="154"/>
      <c r="BHM102" s="287"/>
      <c r="BHN102" s="287"/>
      <c r="BHO102" s="285"/>
      <c r="BHP102" s="287"/>
      <c r="BHQ102" s="287"/>
      <c r="BHR102" s="285"/>
      <c r="BHS102" s="287"/>
      <c r="BHT102" s="287"/>
      <c r="BHU102" s="285"/>
      <c r="BHV102" s="287"/>
      <c r="BHW102" s="287"/>
      <c r="BHX102" s="285"/>
      <c r="BHY102" s="287"/>
      <c r="BHZ102" s="287"/>
      <c r="BIA102" s="285"/>
      <c r="BIB102" s="287"/>
      <c r="BIC102" s="287"/>
      <c r="BID102" s="285"/>
      <c r="BIE102" s="287"/>
      <c r="BIF102" s="287"/>
      <c r="BIG102" s="285"/>
      <c r="BIH102" s="287"/>
      <c r="BII102" s="287"/>
      <c r="BIJ102" s="285"/>
      <c r="BIK102" s="287"/>
      <c r="BIL102" s="287"/>
      <c r="BIM102" s="285"/>
      <c r="BIN102" s="287"/>
      <c r="BIO102" s="287"/>
      <c r="BIP102" s="285"/>
      <c r="BIQ102" s="287"/>
      <c r="BIR102" s="287"/>
      <c r="BIS102" s="285"/>
      <c r="BIT102" s="287"/>
      <c r="BIU102" s="287"/>
      <c r="BIV102" s="285"/>
      <c r="BIW102" s="287"/>
      <c r="BIX102" s="287"/>
      <c r="BIY102" s="285"/>
      <c r="BIZ102" s="287"/>
      <c r="BJA102" s="287"/>
      <c r="BJB102" s="285"/>
      <c r="BJC102" s="287"/>
      <c r="BJD102" s="287"/>
      <c r="BJE102" s="285"/>
      <c r="BJF102" s="287"/>
      <c r="BJG102" s="287"/>
      <c r="BJH102" s="285"/>
      <c r="BJI102" s="287"/>
      <c r="BJJ102" s="287"/>
      <c r="BJK102" s="285"/>
      <c r="BJL102" s="287"/>
      <c r="BJM102" s="287"/>
      <c r="BJN102" s="285"/>
      <c r="BJO102" s="287"/>
      <c r="BJP102" s="287"/>
      <c r="BJQ102" s="285"/>
      <c r="BJR102" s="287"/>
      <c r="BJS102" s="287"/>
      <c r="BJT102" s="285"/>
      <c r="BJU102" s="287"/>
      <c r="BJV102" s="287"/>
      <c r="BJW102" s="285"/>
      <c r="BJX102" s="286"/>
      <c r="BJY102" s="286"/>
      <c r="BJZ102" s="286"/>
      <c r="BKA102" s="287"/>
      <c r="BKB102" s="287"/>
      <c r="BKC102" s="285"/>
      <c r="BKD102" s="286"/>
      <c r="BKE102" s="286"/>
      <c r="BKF102" s="286"/>
      <c r="BKG102" s="287"/>
      <c r="BKH102" s="287"/>
      <c r="BKI102" s="285"/>
      <c r="BKJ102" s="287"/>
      <c r="BKK102" s="287"/>
      <c r="BKL102" s="285"/>
      <c r="BKM102" s="286"/>
      <c r="BKN102" s="286"/>
      <c r="BKO102" s="286"/>
      <c r="BKP102" s="286"/>
      <c r="BKQ102" s="286"/>
      <c r="BKR102" s="286"/>
      <c r="BKS102" s="163"/>
      <c r="BKT102" s="154"/>
      <c r="BKU102" s="287"/>
      <c r="BKV102" s="287"/>
      <c r="BKW102" s="285"/>
      <c r="BKX102" s="287"/>
      <c r="BKY102" s="287"/>
      <c r="BKZ102" s="285"/>
      <c r="BLA102" s="287"/>
      <c r="BLB102" s="287"/>
      <c r="BLC102" s="285"/>
      <c r="BLD102" s="287"/>
      <c r="BLE102" s="287"/>
      <c r="BLF102" s="285"/>
      <c r="BLG102" s="287"/>
      <c r="BLH102" s="287"/>
      <c r="BLI102" s="285"/>
      <c r="BLJ102" s="287"/>
      <c r="BLK102" s="287"/>
      <c r="BLL102" s="285"/>
      <c r="BLM102" s="287"/>
      <c r="BLN102" s="287"/>
      <c r="BLO102" s="285"/>
      <c r="BLP102" s="287"/>
      <c r="BLQ102" s="287"/>
      <c r="BLR102" s="285"/>
      <c r="BLS102" s="287"/>
      <c r="BLT102" s="287"/>
      <c r="BLU102" s="285"/>
      <c r="BLV102" s="287"/>
      <c r="BLW102" s="287"/>
      <c r="BLX102" s="285"/>
      <c r="BLY102" s="287"/>
      <c r="BLZ102" s="287"/>
      <c r="BMA102" s="285"/>
      <c r="BMB102" s="287"/>
      <c r="BMC102" s="287"/>
      <c r="BMD102" s="285"/>
      <c r="BME102" s="287"/>
      <c r="BMF102" s="287"/>
      <c r="BMG102" s="285"/>
      <c r="BMH102" s="287"/>
      <c r="BMI102" s="287"/>
      <c r="BMJ102" s="285"/>
      <c r="BMK102" s="287"/>
      <c r="BML102" s="287"/>
      <c r="BMM102" s="285"/>
      <c r="BMN102" s="287"/>
      <c r="BMO102" s="287"/>
      <c r="BMP102" s="285"/>
      <c r="BMQ102" s="287"/>
      <c r="BMR102" s="287"/>
      <c r="BMS102" s="285"/>
      <c r="BMT102" s="287"/>
      <c r="BMU102" s="287"/>
      <c r="BMV102" s="285"/>
      <c r="BMW102" s="287"/>
      <c r="BMX102" s="287"/>
      <c r="BMY102" s="285"/>
      <c r="BMZ102" s="287"/>
      <c r="BNA102" s="287"/>
      <c r="BNB102" s="285"/>
      <c r="BNC102" s="287"/>
      <c r="BND102" s="287"/>
      <c r="BNE102" s="285"/>
      <c r="BNF102" s="286"/>
      <c r="BNG102" s="286"/>
      <c r="BNH102" s="286"/>
      <c r="BNI102" s="287"/>
      <c r="BNJ102" s="287"/>
      <c r="BNK102" s="285"/>
      <c r="BNL102" s="286"/>
      <c r="BNM102" s="286"/>
      <c r="BNN102" s="286"/>
      <c r="BNO102" s="287"/>
      <c r="BNP102" s="287"/>
      <c r="BNQ102" s="285"/>
      <c r="BNR102" s="287"/>
      <c r="BNS102" s="287"/>
      <c r="BNT102" s="285"/>
      <c r="BNU102" s="286"/>
      <c r="BNV102" s="286"/>
      <c r="BNW102" s="286"/>
      <c r="BNX102" s="286"/>
      <c r="BNY102" s="286"/>
      <c r="BNZ102" s="286"/>
      <c r="BOA102" s="163"/>
      <c r="BOB102" s="154"/>
      <c r="BOC102" s="287"/>
      <c r="BOD102" s="287"/>
      <c r="BOE102" s="285"/>
      <c r="BOF102" s="287"/>
      <c r="BOG102" s="287"/>
      <c r="BOH102" s="285"/>
      <c r="BOI102" s="287"/>
      <c r="BOJ102" s="287"/>
      <c r="BOK102" s="285"/>
      <c r="BOL102" s="287"/>
      <c r="BOM102" s="287"/>
      <c r="BON102" s="285"/>
      <c r="BOO102" s="287"/>
      <c r="BOP102" s="287"/>
      <c r="BOQ102" s="285"/>
      <c r="BOR102" s="287"/>
      <c r="BOS102" s="287"/>
      <c r="BOT102" s="285"/>
      <c r="BOU102" s="287"/>
      <c r="BOV102" s="287"/>
      <c r="BOW102" s="285"/>
      <c r="BOX102" s="287"/>
      <c r="BOY102" s="287"/>
      <c r="BOZ102" s="285"/>
      <c r="BPA102" s="287"/>
      <c r="BPB102" s="287"/>
      <c r="BPC102" s="285"/>
      <c r="BPD102" s="287"/>
      <c r="BPE102" s="287"/>
      <c r="BPF102" s="285"/>
      <c r="BPG102" s="287"/>
      <c r="BPH102" s="287"/>
      <c r="BPI102" s="285"/>
      <c r="BPJ102" s="287"/>
      <c r="BPK102" s="287"/>
      <c r="BPL102" s="285"/>
      <c r="BPM102" s="287"/>
      <c r="BPN102" s="287"/>
      <c r="BPO102" s="285"/>
      <c r="BPP102" s="287"/>
      <c r="BPQ102" s="287"/>
      <c r="BPR102" s="285"/>
      <c r="BPS102" s="287"/>
      <c r="BPT102" s="287"/>
      <c r="BPU102" s="285"/>
      <c r="BPV102" s="287"/>
      <c r="BPW102" s="287"/>
      <c r="BPX102" s="285"/>
      <c r="BPY102" s="287"/>
      <c r="BPZ102" s="287"/>
      <c r="BQA102" s="285"/>
      <c r="BQB102" s="287"/>
      <c r="BQC102" s="287"/>
      <c r="BQD102" s="285"/>
      <c r="BQE102" s="287"/>
      <c r="BQF102" s="287"/>
      <c r="BQG102" s="285"/>
      <c r="BQH102" s="287"/>
      <c r="BQI102" s="287"/>
      <c r="BQJ102" s="285"/>
      <c r="BQK102" s="287"/>
      <c r="BQL102" s="287"/>
      <c r="BQM102" s="285"/>
      <c r="BQN102" s="286"/>
      <c r="BQO102" s="286"/>
      <c r="BQP102" s="286"/>
      <c r="BQQ102" s="287"/>
      <c r="BQR102" s="287"/>
      <c r="BQS102" s="285"/>
      <c r="BQT102" s="286"/>
      <c r="BQU102" s="286"/>
      <c r="BQV102" s="286"/>
      <c r="BQW102" s="287"/>
      <c r="BQX102" s="287"/>
      <c r="BQY102" s="285"/>
      <c r="BQZ102" s="287"/>
      <c r="BRA102" s="287"/>
      <c r="BRB102" s="285"/>
      <c r="BRC102" s="286"/>
      <c r="BRD102" s="286"/>
      <c r="BRE102" s="286"/>
      <c r="BRF102" s="286"/>
      <c r="BRG102" s="286"/>
      <c r="BRH102" s="286"/>
      <c r="BRI102" s="163"/>
      <c r="BRJ102" s="154"/>
      <c r="BRK102" s="287"/>
      <c r="BRL102" s="287"/>
      <c r="BRM102" s="285"/>
      <c r="BRN102" s="287"/>
      <c r="BRO102" s="287"/>
      <c r="BRP102" s="285"/>
      <c r="BRQ102" s="287"/>
      <c r="BRR102" s="287"/>
      <c r="BRS102" s="285"/>
      <c r="BRT102" s="287"/>
      <c r="BRU102" s="287"/>
      <c r="BRV102" s="285"/>
      <c r="BRW102" s="287"/>
      <c r="BRX102" s="287"/>
      <c r="BRY102" s="285"/>
      <c r="BRZ102" s="287"/>
      <c r="BSA102" s="287"/>
      <c r="BSB102" s="285"/>
      <c r="BSC102" s="287"/>
      <c r="BSD102" s="287"/>
      <c r="BSE102" s="285"/>
      <c r="BSF102" s="287"/>
      <c r="BSG102" s="287"/>
      <c r="BSH102" s="285"/>
      <c r="BSI102" s="287"/>
      <c r="BSJ102" s="287"/>
      <c r="BSK102" s="285"/>
      <c r="BSL102" s="287"/>
      <c r="BSM102" s="287"/>
      <c r="BSN102" s="285"/>
      <c r="BSO102" s="287"/>
      <c r="BSP102" s="287"/>
      <c r="BSQ102" s="285"/>
      <c r="BSR102" s="287"/>
      <c r="BSS102" s="287"/>
      <c r="BST102" s="285"/>
      <c r="BSU102" s="287"/>
      <c r="BSV102" s="287"/>
      <c r="BSW102" s="285"/>
      <c r="BSX102" s="287"/>
      <c r="BSY102" s="287"/>
      <c r="BSZ102" s="285"/>
      <c r="BTA102" s="287"/>
      <c r="BTB102" s="287"/>
      <c r="BTC102" s="285"/>
      <c r="BTD102" s="287"/>
      <c r="BTE102" s="287"/>
      <c r="BTF102" s="285"/>
      <c r="BTG102" s="287"/>
      <c r="BTH102" s="287"/>
      <c r="BTI102" s="285"/>
      <c r="BTJ102" s="287"/>
      <c r="BTK102" s="287"/>
      <c r="BTL102" s="285"/>
      <c r="BTM102" s="287"/>
      <c r="BTN102" s="287"/>
      <c r="BTO102" s="285"/>
      <c r="BTP102" s="287"/>
      <c r="BTQ102" s="287"/>
      <c r="BTR102" s="285"/>
      <c r="BTS102" s="287"/>
      <c r="BTT102" s="287"/>
      <c r="BTU102" s="285"/>
      <c r="BTV102" s="286"/>
      <c r="BTW102" s="286"/>
      <c r="BTX102" s="286"/>
      <c r="BTY102" s="287"/>
      <c r="BTZ102" s="287"/>
      <c r="BUA102" s="285"/>
      <c r="BUB102" s="286"/>
      <c r="BUC102" s="286"/>
      <c r="BUD102" s="286"/>
      <c r="BUE102" s="287"/>
      <c r="BUF102" s="287"/>
      <c r="BUG102" s="285"/>
      <c r="BUH102" s="287"/>
      <c r="BUI102" s="287"/>
      <c r="BUJ102" s="285"/>
      <c r="BUK102" s="286"/>
      <c r="BUL102" s="286"/>
      <c r="BUM102" s="286"/>
      <c r="BUN102" s="286"/>
      <c r="BUO102" s="286"/>
      <c r="BUP102" s="286"/>
      <c r="BUQ102" s="163"/>
      <c r="BUR102" s="154"/>
      <c r="BUS102" s="287"/>
      <c r="BUT102" s="287"/>
      <c r="BUU102" s="285"/>
      <c r="BUV102" s="287"/>
      <c r="BUW102" s="287"/>
      <c r="BUX102" s="285"/>
      <c r="BUY102" s="287"/>
      <c r="BUZ102" s="287"/>
      <c r="BVA102" s="285"/>
      <c r="BVB102" s="287"/>
      <c r="BVC102" s="287"/>
      <c r="BVD102" s="285"/>
      <c r="BVE102" s="287"/>
      <c r="BVF102" s="287"/>
      <c r="BVG102" s="285"/>
      <c r="BVH102" s="287"/>
      <c r="BVI102" s="287"/>
      <c r="BVJ102" s="285"/>
      <c r="BVK102" s="287"/>
      <c r="BVL102" s="287"/>
      <c r="BVM102" s="285"/>
      <c r="BVN102" s="287"/>
      <c r="BVO102" s="287"/>
      <c r="BVP102" s="285"/>
      <c r="BVQ102" s="287"/>
      <c r="BVR102" s="287"/>
      <c r="BVS102" s="285"/>
      <c r="BVT102" s="287"/>
      <c r="BVU102" s="287"/>
      <c r="BVV102" s="285"/>
      <c r="BVW102" s="287"/>
      <c r="BVX102" s="287"/>
      <c r="BVY102" s="285"/>
      <c r="BVZ102" s="287"/>
      <c r="BWA102" s="287"/>
      <c r="BWB102" s="285"/>
      <c r="BWC102" s="287"/>
      <c r="BWD102" s="287"/>
      <c r="BWE102" s="285"/>
      <c r="BWF102" s="287"/>
      <c r="BWG102" s="287"/>
      <c r="BWH102" s="285"/>
      <c r="BWI102" s="287"/>
      <c r="BWJ102" s="287"/>
      <c r="BWK102" s="285"/>
      <c r="BWL102" s="287"/>
      <c r="BWM102" s="287"/>
      <c r="BWN102" s="285"/>
      <c r="BWO102" s="287"/>
      <c r="BWP102" s="287"/>
      <c r="BWQ102" s="285"/>
      <c r="BWR102" s="287"/>
      <c r="BWS102" s="287"/>
      <c r="BWT102" s="285"/>
      <c r="BWU102" s="287"/>
      <c r="BWV102" s="287"/>
      <c r="BWW102" s="285"/>
      <c r="BWX102" s="287"/>
      <c r="BWY102" s="287"/>
      <c r="BWZ102" s="285"/>
      <c r="BXA102" s="287"/>
      <c r="BXB102" s="287"/>
      <c r="BXC102" s="285"/>
      <c r="BXD102" s="286"/>
      <c r="BXE102" s="286"/>
      <c r="BXF102" s="286"/>
      <c r="BXG102" s="287"/>
      <c r="BXH102" s="287"/>
      <c r="BXI102" s="285"/>
      <c r="BXJ102" s="286"/>
      <c r="BXK102" s="286"/>
      <c r="BXL102" s="286"/>
      <c r="BXM102" s="287"/>
      <c r="BXN102" s="287"/>
      <c r="BXO102" s="285"/>
      <c r="BXP102" s="287"/>
      <c r="BXQ102" s="287"/>
      <c r="BXR102" s="285"/>
      <c r="BXS102" s="286"/>
      <c r="BXT102" s="286"/>
      <c r="BXU102" s="286"/>
      <c r="BXV102" s="286"/>
      <c r="BXW102" s="286"/>
      <c r="BXX102" s="286"/>
      <c r="BXY102" s="163"/>
      <c r="BXZ102" s="154"/>
      <c r="BYA102" s="287"/>
      <c r="BYB102" s="287"/>
      <c r="BYC102" s="285"/>
      <c r="BYD102" s="287"/>
      <c r="BYE102" s="287"/>
      <c r="BYF102" s="285"/>
      <c r="BYG102" s="287"/>
      <c r="BYH102" s="287"/>
      <c r="BYI102" s="285"/>
      <c r="BYJ102" s="287"/>
      <c r="BYK102" s="287"/>
      <c r="BYL102" s="285"/>
      <c r="BYM102" s="287"/>
      <c r="BYN102" s="287"/>
      <c r="BYO102" s="285"/>
      <c r="BYP102" s="287"/>
      <c r="BYQ102" s="287"/>
      <c r="BYR102" s="285"/>
      <c r="BYS102" s="287"/>
      <c r="BYT102" s="287"/>
      <c r="BYU102" s="285"/>
      <c r="BYV102" s="287"/>
      <c r="BYW102" s="287"/>
      <c r="BYX102" s="285"/>
      <c r="BYY102" s="287"/>
      <c r="BYZ102" s="287"/>
      <c r="BZA102" s="285"/>
      <c r="BZB102" s="287"/>
      <c r="BZC102" s="287"/>
      <c r="BZD102" s="285"/>
      <c r="BZE102" s="287"/>
      <c r="BZF102" s="287"/>
      <c r="BZG102" s="285"/>
      <c r="BZH102" s="287"/>
      <c r="BZI102" s="287"/>
      <c r="BZJ102" s="285"/>
      <c r="BZK102" s="287"/>
      <c r="BZL102" s="287"/>
      <c r="BZM102" s="285"/>
      <c r="BZN102" s="287"/>
      <c r="BZO102" s="287"/>
      <c r="BZP102" s="285"/>
      <c r="BZQ102" s="287"/>
      <c r="BZR102" s="287"/>
      <c r="BZS102" s="285"/>
      <c r="BZT102" s="287"/>
      <c r="BZU102" s="287"/>
      <c r="BZV102" s="285"/>
      <c r="BZW102" s="287"/>
      <c r="BZX102" s="287"/>
      <c r="BZY102" s="285"/>
      <c r="BZZ102" s="287"/>
      <c r="CAA102" s="287"/>
      <c r="CAB102" s="285"/>
      <c r="CAC102" s="287"/>
      <c r="CAD102" s="287"/>
      <c r="CAE102" s="285"/>
      <c r="CAF102" s="287"/>
      <c r="CAG102" s="287"/>
      <c r="CAH102" s="285"/>
      <c r="CAI102" s="287"/>
      <c r="CAJ102" s="287"/>
      <c r="CAK102" s="285"/>
      <c r="CAL102" s="286"/>
      <c r="CAM102" s="286"/>
      <c r="CAN102" s="286"/>
      <c r="CAO102" s="287"/>
      <c r="CAP102" s="287"/>
      <c r="CAQ102" s="285"/>
      <c r="CAR102" s="286"/>
      <c r="CAS102" s="286"/>
      <c r="CAT102" s="286"/>
      <c r="CAU102" s="287"/>
      <c r="CAV102" s="287"/>
      <c r="CAW102" s="285"/>
      <c r="CAX102" s="287"/>
      <c r="CAY102" s="287"/>
      <c r="CAZ102" s="285"/>
      <c r="CBA102" s="286"/>
      <c r="CBB102" s="286"/>
      <c r="CBC102" s="286"/>
      <c r="CBD102" s="286"/>
      <c r="CBE102" s="286"/>
      <c r="CBF102" s="286"/>
      <c r="CBG102" s="163"/>
      <c r="CBH102" s="154"/>
      <c r="CBI102" s="287"/>
      <c r="CBJ102" s="287"/>
      <c r="CBK102" s="285"/>
      <c r="CBL102" s="287"/>
      <c r="CBM102" s="287"/>
      <c r="CBN102" s="285"/>
      <c r="CBO102" s="287"/>
      <c r="CBP102" s="287"/>
      <c r="CBQ102" s="285"/>
      <c r="CBR102" s="287"/>
      <c r="CBS102" s="287"/>
      <c r="CBT102" s="285"/>
      <c r="CBU102" s="287"/>
      <c r="CBV102" s="287"/>
      <c r="CBW102" s="285"/>
      <c r="CBX102" s="287"/>
      <c r="CBY102" s="287"/>
      <c r="CBZ102" s="285"/>
      <c r="CCA102" s="287"/>
      <c r="CCB102" s="287"/>
      <c r="CCC102" s="285"/>
      <c r="CCD102" s="287"/>
      <c r="CCE102" s="287"/>
      <c r="CCF102" s="285"/>
      <c r="CCG102" s="287"/>
      <c r="CCH102" s="287"/>
      <c r="CCI102" s="285"/>
      <c r="CCJ102" s="287"/>
      <c r="CCK102" s="287"/>
      <c r="CCL102" s="285"/>
      <c r="CCM102" s="287"/>
      <c r="CCN102" s="287"/>
      <c r="CCO102" s="285"/>
      <c r="CCP102" s="287"/>
      <c r="CCQ102" s="287"/>
      <c r="CCR102" s="285"/>
      <c r="CCS102" s="287"/>
      <c r="CCT102" s="287"/>
      <c r="CCU102" s="285"/>
      <c r="CCV102" s="287"/>
      <c r="CCW102" s="287"/>
      <c r="CCX102" s="285"/>
      <c r="CCY102" s="287"/>
      <c r="CCZ102" s="287"/>
      <c r="CDA102" s="285"/>
      <c r="CDB102" s="287"/>
      <c r="CDC102" s="287"/>
      <c r="CDD102" s="285"/>
      <c r="CDE102" s="287"/>
      <c r="CDF102" s="287"/>
      <c r="CDG102" s="285"/>
      <c r="CDH102" s="287"/>
      <c r="CDI102" s="287"/>
      <c r="CDJ102" s="285"/>
      <c r="CDK102" s="287"/>
      <c r="CDL102" s="287"/>
      <c r="CDM102" s="285"/>
      <c r="CDN102" s="287"/>
      <c r="CDO102" s="287"/>
      <c r="CDP102" s="285"/>
      <c r="CDQ102" s="287"/>
      <c r="CDR102" s="287"/>
      <c r="CDS102" s="285"/>
      <c r="CDT102" s="286"/>
      <c r="CDU102" s="286"/>
      <c r="CDV102" s="286"/>
      <c r="CDW102" s="287"/>
      <c r="CDX102" s="287"/>
      <c r="CDY102" s="285"/>
      <c r="CDZ102" s="286"/>
      <c r="CEA102" s="286"/>
      <c r="CEB102" s="286"/>
      <c r="CEC102" s="287"/>
      <c r="CED102" s="287"/>
      <c r="CEE102" s="285"/>
      <c r="CEF102" s="287"/>
      <c r="CEG102" s="287"/>
      <c r="CEH102" s="285"/>
      <c r="CEI102" s="286"/>
      <c r="CEJ102" s="286"/>
      <c r="CEK102" s="286"/>
      <c r="CEL102" s="286"/>
      <c r="CEM102" s="286"/>
      <c r="CEN102" s="286"/>
      <c r="CEO102" s="163"/>
      <c r="CEP102" s="154"/>
      <c r="CEQ102" s="287"/>
      <c r="CER102" s="287"/>
      <c r="CES102" s="285"/>
      <c r="CET102" s="287"/>
      <c r="CEU102" s="287"/>
      <c r="CEV102" s="285"/>
      <c r="CEW102" s="287"/>
      <c r="CEX102" s="287"/>
      <c r="CEY102" s="285"/>
      <c r="CEZ102" s="287"/>
      <c r="CFA102" s="287"/>
      <c r="CFB102" s="285"/>
      <c r="CFC102" s="287"/>
      <c r="CFD102" s="287"/>
      <c r="CFE102" s="285"/>
      <c r="CFF102" s="287"/>
      <c r="CFG102" s="287"/>
      <c r="CFH102" s="285"/>
      <c r="CFI102" s="287"/>
      <c r="CFJ102" s="287"/>
      <c r="CFK102" s="285"/>
      <c r="CFL102" s="287"/>
      <c r="CFM102" s="287"/>
      <c r="CFN102" s="285"/>
      <c r="CFO102" s="287"/>
      <c r="CFP102" s="287"/>
      <c r="CFQ102" s="285"/>
      <c r="CFR102" s="287"/>
      <c r="CFS102" s="287"/>
      <c r="CFT102" s="285"/>
      <c r="CFU102" s="287"/>
      <c r="CFV102" s="287"/>
      <c r="CFW102" s="285"/>
      <c r="CFX102" s="287"/>
      <c r="CFY102" s="287"/>
      <c r="CFZ102" s="285"/>
      <c r="CGA102" s="287"/>
      <c r="CGB102" s="287"/>
      <c r="CGC102" s="285"/>
      <c r="CGD102" s="287"/>
      <c r="CGE102" s="287"/>
      <c r="CGF102" s="285"/>
      <c r="CGG102" s="287"/>
      <c r="CGH102" s="287"/>
      <c r="CGI102" s="285"/>
      <c r="CGJ102" s="287"/>
      <c r="CGK102" s="287"/>
      <c r="CGL102" s="285"/>
      <c r="CGM102" s="287"/>
      <c r="CGN102" s="287"/>
      <c r="CGO102" s="285"/>
      <c r="CGP102" s="287"/>
      <c r="CGQ102" s="287"/>
      <c r="CGR102" s="285"/>
      <c r="CGS102" s="287"/>
      <c r="CGT102" s="287"/>
      <c r="CGU102" s="285"/>
      <c r="CGV102" s="287"/>
      <c r="CGW102" s="287"/>
      <c r="CGX102" s="285"/>
      <c r="CGY102" s="287"/>
      <c r="CGZ102" s="287"/>
      <c r="CHA102" s="285"/>
      <c r="CHB102" s="286"/>
      <c r="CHC102" s="286"/>
      <c r="CHD102" s="286"/>
      <c r="CHE102" s="287"/>
      <c r="CHF102" s="287"/>
      <c r="CHG102" s="285"/>
      <c r="CHH102" s="286"/>
      <c r="CHI102" s="286"/>
      <c r="CHJ102" s="286"/>
      <c r="CHK102" s="287"/>
      <c r="CHL102" s="287"/>
      <c r="CHM102" s="285"/>
      <c r="CHN102" s="287"/>
      <c r="CHO102" s="287"/>
      <c r="CHP102" s="285"/>
      <c r="CHQ102" s="286"/>
      <c r="CHR102" s="286"/>
      <c r="CHS102" s="286"/>
      <c r="CHT102" s="286"/>
      <c r="CHU102" s="286"/>
      <c r="CHV102" s="286"/>
      <c r="CHW102" s="163"/>
      <c r="CHX102" s="154"/>
      <c r="CHY102" s="287"/>
      <c r="CHZ102" s="287"/>
      <c r="CIA102" s="285"/>
      <c r="CIB102" s="287"/>
      <c r="CIC102" s="287"/>
      <c r="CID102" s="285"/>
      <c r="CIE102" s="287"/>
      <c r="CIF102" s="287"/>
      <c r="CIG102" s="285"/>
      <c r="CIH102" s="287"/>
      <c r="CII102" s="287"/>
      <c r="CIJ102" s="285"/>
      <c r="CIK102" s="287"/>
      <c r="CIL102" s="287"/>
      <c r="CIM102" s="285"/>
      <c r="CIN102" s="287"/>
      <c r="CIO102" s="287"/>
      <c r="CIP102" s="285"/>
      <c r="CIQ102" s="287"/>
      <c r="CIR102" s="287"/>
      <c r="CIS102" s="285"/>
      <c r="CIT102" s="287"/>
      <c r="CIU102" s="287"/>
      <c r="CIV102" s="285"/>
      <c r="CIW102" s="287"/>
      <c r="CIX102" s="287"/>
      <c r="CIY102" s="285"/>
      <c r="CIZ102" s="287"/>
      <c r="CJA102" s="287"/>
      <c r="CJB102" s="285"/>
      <c r="CJC102" s="287"/>
      <c r="CJD102" s="287"/>
      <c r="CJE102" s="285"/>
      <c r="CJF102" s="287"/>
      <c r="CJG102" s="287"/>
      <c r="CJH102" s="285"/>
      <c r="CJI102" s="287"/>
      <c r="CJJ102" s="287"/>
      <c r="CJK102" s="285"/>
      <c r="CJL102" s="287"/>
      <c r="CJM102" s="287"/>
      <c r="CJN102" s="285"/>
      <c r="CJO102" s="287"/>
      <c r="CJP102" s="287"/>
      <c r="CJQ102" s="285"/>
      <c r="CJR102" s="287"/>
      <c r="CJS102" s="287"/>
      <c r="CJT102" s="285"/>
      <c r="CJU102" s="287"/>
      <c r="CJV102" s="287"/>
      <c r="CJW102" s="285"/>
      <c r="CJX102" s="287"/>
      <c r="CJY102" s="287"/>
      <c r="CJZ102" s="285"/>
      <c r="CKA102" s="287"/>
      <c r="CKB102" s="287"/>
      <c r="CKC102" s="285"/>
      <c r="CKD102" s="287"/>
      <c r="CKE102" s="287"/>
      <c r="CKF102" s="285"/>
      <c r="CKG102" s="287"/>
      <c r="CKH102" s="287"/>
      <c r="CKI102" s="285"/>
      <c r="CKJ102" s="286"/>
      <c r="CKK102" s="286"/>
      <c r="CKL102" s="286"/>
      <c r="CKM102" s="287"/>
      <c r="CKN102" s="287"/>
      <c r="CKO102" s="285"/>
      <c r="CKP102" s="286"/>
      <c r="CKQ102" s="286"/>
      <c r="CKR102" s="286"/>
      <c r="CKS102" s="287"/>
      <c r="CKT102" s="287"/>
      <c r="CKU102" s="285"/>
      <c r="CKV102" s="287"/>
      <c r="CKW102" s="287"/>
      <c r="CKX102" s="285"/>
      <c r="CKY102" s="286"/>
      <c r="CKZ102" s="286"/>
      <c r="CLA102" s="286"/>
      <c r="CLB102" s="286"/>
      <c r="CLC102" s="286"/>
      <c r="CLD102" s="286"/>
      <c r="CLE102" s="163"/>
      <c r="CLF102" s="154"/>
      <c r="CLG102" s="287"/>
      <c r="CLH102" s="287"/>
      <c r="CLI102" s="285"/>
      <c r="CLJ102" s="287"/>
      <c r="CLK102" s="287"/>
      <c r="CLL102" s="285"/>
      <c r="CLM102" s="287"/>
      <c r="CLN102" s="287"/>
      <c r="CLO102" s="285"/>
      <c r="CLP102" s="287"/>
      <c r="CLQ102" s="287"/>
      <c r="CLR102" s="285"/>
      <c r="CLS102" s="287"/>
      <c r="CLT102" s="287"/>
      <c r="CLU102" s="285"/>
      <c r="CLV102" s="287"/>
      <c r="CLW102" s="287"/>
      <c r="CLX102" s="285"/>
      <c r="CLY102" s="287"/>
      <c r="CLZ102" s="287"/>
      <c r="CMA102" s="285"/>
      <c r="CMB102" s="287"/>
      <c r="CMC102" s="287"/>
      <c r="CMD102" s="285"/>
      <c r="CME102" s="287"/>
      <c r="CMF102" s="287"/>
      <c r="CMG102" s="285"/>
      <c r="CMH102" s="287"/>
      <c r="CMI102" s="287"/>
      <c r="CMJ102" s="285"/>
      <c r="CMK102" s="287"/>
      <c r="CML102" s="287"/>
      <c r="CMM102" s="285"/>
      <c r="CMN102" s="287"/>
      <c r="CMO102" s="287"/>
      <c r="CMP102" s="285"/>
      <c r="CMQ102" s="287"/>
      <c r="CMR102" s="287"/>
      <c r="CMS102" s="285"/>
      <c r="CMT102" s="287"/>
      <c r="CMU102" s="287"/>
      <c r="CMV102" s="285"/>
      <c r="CMW102" s="287"/>
      <c r="CMX102" s="287"/>
      <c r="CMY102" s="285"/>
      <c r="CMZ102" s="287"/>
      <c r="CNA102" s="287"/>
      <c r="CNB102" s="285"/>
      <c r="CNC102" s="287"/>
      <c r="CND102" s="287"/>
      <c r="CNE102" s="285"/>
      <c r="CNF102" s="287"/>
      <c r="CNG102" s="287"/>
      <c r="CNH102" s="285"/>
      <c r="CNI102" s="287"/>
      <c r="CNJ102" s="287"/>
      <c r="CNK102" s="285"/>
      <c r="CNL102" s="287"/>
      <c r="CNM102" s="287"/>
      <c r="CNN102" s="285"/>
      <c r="CNO102" s="287"/>
      <c r="CNP102" s="287"/>
      <c r="CNQ102" s="285"/>
      <c r="CNR102" s="286"/>
      <c r="CNS102" s="286"/>
      <c r="CNT102" s="286"/>
      <c r="CNU102" s="287"/>
      <c r="CNV102" s="287"/>
      <c r="CNW102" s="285"/>
      <c r="CNX102" s="286"/>
      <c r="CNY102" s="286"/>
      <c r="CNZ102" s="286"/>
      <c r="COA102" s="287"/>
      <c r="COB102" s="287"/>
      <c r="COC102" s="285"/>
      <c r="COD102" s="287"/>
      <c r="COE102" s="287"/>
      <c r="COF102" s="285"/>
      <c r="COG102" s="286"/>
      <c r="COH102" s="286"/>
      <c r="COI102" s="286"/>
      <c r="COJ102" s="286"/>
      <c r="COK102" s="286"/>
      <c r="COL102" s="286"/>
      <c r="COM102" s="163"/>
      <c r="CON102" s="154"/>
      <c r="COO102" s="287"/>
      <c r="COP102" s="287"/>
      <c r="COQ102" s="285"/>
      <c r="COR102" s="287"/>
      <c r="COS102" s="287"/>
      <c r="COT102" s="285"/>
      <c r="COU102" s="287"/>
      <c r="COV102" s="287"/>
      <c r="COW102" s="285"/>
      <c r="COX102" s="287"/>
      <c r="COY102" s="287"/>
      <c r="COZ102" s="285"/>
      <c r="CPA102" s="287"/>
      <c r="CPB102" s="287"/>
      <c r="CPC102" s="285"/>
      <c r="CPD102" s="287"/>
      <c r="CPE102" s="287"/>
      <c r="CPF102" s="285"/>
      <c r="CPG102" s="287"/>
      <c r="CPH102" s="287"/>
      <c r="CPI102" s="285"/>
      <c r="CPJ102" s="287"/>
      <c r="CPK102" s="287"/>
      <c r="CPL102" s="285"/>
      <c r="CPM102" s="287"/>
      <c r="CPN102" s="287"/>
      <c r="CPO102" s="285"/>
      <c r="CPP102" s="287"/>
      <c r="CPQ102" s="287"/>
      <c r="CPR102" s="285"/>
      <c r="CPS102" s="287"/>
      <c r="CPT102" s="287"/>
      <c r="CPU102" s="285"/>
      <c r="CPV102" s="287"/>
      <c r="CPW102" s="287"/>
      <c r="CPX102" s="285"/>
      <c r="CPY102" s="287"/>
      <c r="CPZ102" s="287"/>
      <c r="CQA102" s="285"/>
      <c r="CQB102" s="287"/>
      <c r="CQC102" s="287"/>
      <c r="CQD102" s="285"/>
      <c r="CQE102" s="287"/>
      <c r="CQF102" s="287"/>
      <c r="CQG102" s="285"/>
      <c r="CQH102" s="287"/>
      <c r="CQI102" s="287"/>
      <c r="CQJ102" s="285"/>
      <c r="CQK102" s="287"/>
      <c r="CQL102" s="287"/>
      <c r="CQM102" s="285"/>
      <c r="CQN102" s="287"/>
      <c r="CQO102" s="287"/>
      <c r="CQP102" s="285"/>
      <c r="CQQ102" s="287"/>
      <c r="CQR102" s="287"/>
      <c r="CQS102" s="285"/>
      <c r="CQT102" s="287"/>
      <c r="CQU102" s="287"/>
      <c r="CQV102" s="285"/>
      <c r="CQW102" s="287"/>
      <c r="CQX102" s="287"/>
      <c r="CQY102" s="285"/>
      <c r="CQZ102" s="286"/>
      <c r="CRA102" s="286"/>
      <c r="CRB102" s="286"/>
      <c r="CRC102" s="287"/>
      <c r="CRD102" s="287"/>
      <c r="CRE102" s="285"/>
      <c r="CRF102" s="286"/>
      <c r="CRG102" s="286"/>
      <c r="CRH102" s="286"/>
      <c r="CRI102" s="287"/>
      <c r="CRJ102" s="287"/>
      <c r="CRK102" s="285"/>
      <c r="CRL102" s="287"/>
      <c r="CRM102" s="287"/>
      <c r="CRN102" s="285"/>
      <c r="CRO102" s="286"/>
      <c r="CRP102" s="286"/>
      <c r="CRQ102" s="286"/>
      <c r="CRR102" s="286"/>
      <c r="CRS102" s="286"/>
      <c r="CRT102" s="286"/>
      <c r="CRU102" s="163"/>
      <c r="CRV102" s="154"/>
      <c r="CRW102" s="287"/>
      <c r="CRX102" s="287"/>
      <c r="CRY102" s="285"/>
      <c r="CRZ102" s="287"/>
      <c r="CSA102" s="287"/>
      <c r="CSB102" s="285"/>
      <c r="CSC102" s="287"/>
      <c r="CSD102" s="287"/>
      <c r="CSE102" s="285"/>
      <c r="CSF102" s="287"/>
      <c r="CSG102" s="287"/>
      <c r="CSH102" s="285"/>
      <c r="CSI102" s="287"/>
      <c r="CSJ102" s="287"/>
      <c r="CSK102" s="285"/>
      <c r="CSL102" s="287"/>
      <c r="CSM102" s="287"/>
      <c r="CSN102" s="285"/>
      <c r="CSO102" s="287"/>
      <c r="CSP102" s="287"/>
      <c r="CSQ102" s="285"/>
      <c r="CSR102" s="287"/>
      <c r="CSS102" s="287"/>
      <c r="CST102" s="285"/>
      <c r="CSU102" s="287"/>
      <c r="CSV102" s="287"/>
      <c r="CSW102" s="285"/>
      <c r="CSX102" s="287"/>
      <c r="CSY102" s="287"/>
      <c r="CSZ102" s="285"/>
      <c r="CTA102" s="287"/>
      <c r="CTB102" s="287"/>
      <c r="CTC102" s="285"/>
      <c r="CTD102" s="287"/>
      <c r="CTE102" s="287"/>
      <c r="CTF102" s="285"/>
      <c r="CTG102" s="287"/>
      <c r="CTH102" s="287"/>
      <c r="CTI102" s="285"/>
      <c r="CTJ102" s="287"/>
      <c r="CTK102" s="287"/>
      <c r="CTL102" s="285"/>
      <c r="CTM102" s="287"/>
      <c r="CTN102" s="287"/>
      <c r="CTO102" s="285"/>
      <c r="CTP102" s="287"/>
      <c r="CTQ102" s="287"/>
      <c r="CTR102" s="285"/>
      <c r="CTS102" s="287"/>
      <c r="CTT102" s="287"/>
      <c r="CTU102" s="285"/>
      <c r="CTV102" s="287"/>
      <c r="CTW102" s="287"/>
      <c r="CTX102" s="285"/>
      <c r="CTY102" s="287"/>
      <c r="CTZ102" s="287"/>
      <c r="CUA102" s="285"/>
      <c r="CUB102" s="287"/>
      <c r="CUC102" s="287"/>
      <c r="CUD102" s="285"/>
      <c r="CUE102" s="287"/>
      <c r="CUF102" s="287"/>
      <c r="CUG102" s="285"/>
      <c r="CUH102" s="286"/>
      <c r="CUI102" s="286"/>
      <c r="CUJ102" s="286"/>
      <c r="CUK102" s="287"/>
      <c r="CUL102" s="287"/>
      <c r="CUM102" s="285"/>
      <c r="CUN102" s="286"/>
      <c r="CUO102" s="286"/>
      <c r="CUP102" s="286"/>
      <c r="CUQ102" s="287"/>
      <c r="CUR102" s="287"/>
      <c r="CUS102" s="285"/>
      <c r="CUT102" s="287"/>
      <c r="CUU102" s="287"/>
      <c r="CUV102" s="285"/>
      <c r="CUW102" s="286"/>
      <c r="CUX102" s="286"/>
      <c r="CUY102" s="286"/>
      <c r="CUZ102" s="286"/>
      <c r="CVA102" s="286"/>
      <c r="CVB102" s="286"/>
      <c r="CVC102" s="163"/>
      <c r="CVD102" s="154"/>
      <c r="CVE102" s="287"/>
      <c r="CVF102" s="287"/>
      <c r="CVG102" s="285"/>
      <c r="CVH102" s="287"/>
      <c r="CVI102" s="287"/>
      <c r="CVJ102" s="285"/>
      <c r="CVK102" s="287"/>
      <c r="CVL102" s="287"/>
      <c r="CVM102" s="285"/>
      <c r="CVN102" s="287"/>
      <c r="CVO102" s="287"/>
      <c r="CVP102" s="285"/>
      <c r="CVQ102" s="287"/>
      <c r="CVR102" s="287"/>
      <c r="CVS102" s="285"/>
      <c r="CVT102" s="287"/>
      <c r="CVU102" s="287"/>
      <c r="CVV102" s="285"/>
      <c r="CVW102" s="287"/>
      <c r="CVX102" s="287"/>
      <c r="CVY102" s="285"/>
      <c r="CVZ102" s="287"/>
      <c r="CWA102" s="287"/>
      <c r="CWB102" s="285"/>
      <c r="CWC102" s="287"/>
      <c r="CWD102" s="287"/>
      <c r="CWE102" s="285"/>
      <c r="CWF102" s="287"/>
      <c r="CWG102" s="287"/>
      <c r="CWH102" s="285"/>
      <c r="CWI102" s="287"/>
      <c r="CWJ102" s="287"/>
      <c r="CWK102" s="285"/>
      <c r="CWL102" s="287"/>
      <c r="CWM102" s="287"/>
      <c r="CWN102" s="285"/>
      <c r="CWO102" s="287"/>
      <c r="CWP102" s="287"/>
      <c r="CWQ102" s="285"/>
      <c r="CWR102" s="287"/>
      <c r="CWS102" s="287"/>
      <c r="CWT102" s="285"/>
      <c r="CWU102" s="287"/>
      <c r="CWV102" s="287"/>
      <c r="CWW102" s="285"/>
      <c r="CWX102" s="287"/>
      <c r="CWY102" s="287"/>
      <c r="CWZ102" s="285"/>
      <c r="CXA102" s="287"/>
      <c r="CXB102" s="287"/>
      <c r="CXC102" s="285"/>
      <c r="CXD102" s="287"/>
      <c r="CXE102" s="287"/>
      <c r="CXF102" s="285"/>
      <c r="CXG102" s="287"/>
      <c r="CXH102" s="287"/>
      <c r="CXI102" s="285"/>
      <c r="CXJ102" s="287"/>
      <c r="CXK102" s="287"/>
      <c r="CXL102" s="285"/>
      <c r="CXM102" s="287"/>
      <c r="CXN102" s="287"/>
      <c r="CXO102" s="285"/>
      <c r="CXP102" s="286"/>
      <c r="CXQ102" s="286"/>
      <c r="CXR102" s="286"/>
      <c r="CXS102" s="287"/>
      <c r="CXT102" s="287"/>
      <c r="CXU102" s="285"/>
      <c r="CXV102" s="286"/>
      <c r="CXW102" s="286"/>
      <c r="CXX102" s="286"/>
      <c r="CXY102" s="287"/>
      <c r="CXZ102" s="287"/>
      <c r="CYA102" s="285"/>
      <c r="CYB102" s="287"/>
      <c r="CYC102" s="287"/>
      <c r="CYD102" s="285"/>
      <c r="CYE102" s="286"/>
      <c r="CYF102" s="286"/>
      <c r="CYG102" s="286"/>
      <c r="CYH102" s="286"/>
      <c r="CYI102" s="286"/>
      <c r="CYJ102" s="286"/>
      <c r="CYK102" s="163"/>
      <c r="CYL102" s="154"/>
      <c r="CYM102" s="287"/>
      <c r="CYN102" s="287"/>
      <c r="CYO102" s="285"/>
      <c r="CYP102" s="287"/>
      <c r="CYQ102" s="287"/>
      <c r="CYR102" s="285"/>
      <c r="CYS102" s="287"/>
      <c r="CYT102" s="287"/>
      <c r="CYU102" s="285"/>
      <c r="CYV102" s="287"/>
      <c r="CYW102" s="287"/>
      <c r="CYX102" s="285"/>
      <c r="CYY102" s="287"/>
      <c r="CYZ102" s="287"/>
      <c r="CZA102" s="285"/>
      <c r="CZB102" s="287"/>
      <c r="CZC102" s="287"/>
      <c r="CZD102" s="285"/>
      <c r="CZE102" s="287"/>
      <c r="CZF102" s="287"/>
      <c r="CZG102" s="285"/>
      <c r="CZH102" s="287"/>
      <c r="CZI102" s="287"/>
      <c r="CZJ102" s="285"/>
      <c r="CZK102" s="287"/>
      <c r="CZL102" s="287"/>
      <c r="CZM102" s="285"/>
      <c r="CZN102" s="287"/>
      <c r="CZO102" s="287"/>
      <c r="CZP102" s="285"/>
      <c r="CZQ102" s="287"/>
      <c r="CZR102" s="287"/>
      <c r="CZS102" s="285"/>
      <c r="CZT102" s="287"/>
      <c r="CZU102" s="287"/>
      <c r="CZV102" s="285"/>
      <c r="CZW102" s="287"/>
      <c r="CZX102" s="287"/>
      <c r="CZY102" s="285"/>
      <c r="CZZ102" s="287"/>
      <c r="DAA102" s="287"/>
      <c r="DAB102" s="285"/>
      <c r="DAC102" s="287"/>
      <c r="DAD102" s="287"/>
      <c r="DAE102" s="285"/>
      <c r="DAF102" s="287"/>
      <c r="DAG102" s="287"/>
      <c r="DAH102" s="285"/>
      <c r="DAI102" s="287"/>
      <c r="DAJ102" s="287"/>
      <c r="DAK102" s="285"/>
      <c r="DAL102" s="287"/>
      <c r="DAM102" s="287"/>
      <c r="DAN102" s="285"/>
      <c r="DAO102" s="287"/>
      <c r="DAP102" s="287"/>
      <c r="DAQ102" s="285"/>
      <c r="DAR102" s="287"/>
      <c r="DAS102" s="287"/>
      <c r="DAT102" s="285"/>
      <c r="DAU102" s="287"/>
      <c r="DAV102" s="287"/>
      <c r="DAW102" s="285"/>
      <c r="DAX102" s="286"/>
      <c r="DAY102" s="286"/>
      <c r="DAZ102" s="286"/>
      <c r="DBA102" s="287"/>
      <c r="DBB102" s="287"/>
      <c r="DBC102" s="285"/>
      <c r="DBD102" s="286"/>
      <c r="DBE102" s="286"/>
      <c r="DBF102" s="286"/>
      <c r="DBG102" s="287"/>
      <c r="DBH102" s="287"/>
      <c r="DBI102" s="285"/>
      <c r="DBJ102" s="287"/>
      <c r="DBK102" s="287"/>
      <c r="DBL102" s="285"/>
      <c r="DBM102" s="286"/>
      <c r="DBN102" s="286"/>
      <c r="DBO102" s="286"/>
      <c r="DBP102" s="286"/>
      <c r="DBQ102" s="286"/>
      <c r="DBR102" s="286"/>
      <c r="DBS102" s="163"/>
      <c r="DBT102" s="154"/>
      <c r="DBU102" s="287"/>
      <c r="DBV102" s="287"/>
      <c r="DBW102" s="285"/>
      <c r="DBX102" s="287"/>
      <c r="DBY102" s="287"/>
      <c r="DBZ102" s="285"/>
      <c r="DCA102" s="287"/>
      <c r="DCB102" s="287"/>
      <c r="DCC102" s="285"/>
      <c r="DCD102" s="287"/>
      <c r="DCE102" s="287"/>
      <c r="DCF102" s="285"/>
      <c r="DCG102" s="287"/>
      <c r="DCH102" s="287"/>
      <c r="DCI102" s="285"/>
      <c r="DCJ102" s="287"/>
      <c r="DCK102" s="287"/>
      <c r="DCL102" s="285"/>
      <c r="DCM102" s="287"/>
      <c r="DCN102" s="287"/>
      <c r="DCO102" s="285"/>
      <c r="DCP102" s="287"/>
      <c r="DCQ102" s="287"/>
      <c r="DCR102" s="285"/>
      <c r="DCS102" s="287"/>
      <c r="DCT102" s="287"/>
      <c r="DCU102" s="285"/>
      <c r="DCV102" s="287"/>
      <c r="DCW102" s="287"/>
      <c r="DCX102" s="285"/>
      <c r="DCY102" s="287"/>
      <c r="DCZ102" s="287"/>
      <c r="DDA102" s="285"/>
      <c r="DDB102" s="287"/>
      <c r="DDC102" s="287"/>
      <c r="DDD102" s="285"/>
      <c r="DDE102" s="287"/>
      <c r="DDF102" s="287"/>
      <c r="DDG102" s="285"/>
      <c r="DDH102" s="287"/>
      <c r="DDI102" s="287"/>
      <c r="DDJ102" s="285"/>
      <c r="DDK102" s="287"/>
      <c r="DDL102" s="287"/>
      <c r="DDM102" s="285"/>
      <c r="DDN102" s="287"/>
      <c r="DDO102" s="287"/>
      <c r="DDP102" s="285"/>
      <c r="DDQ102" s="287"/>
      <c r="DDR102" s="287"/>
      <c r="DDS102" s="285"/>
      <c r="DDT102" s="287"/>
      <c r="DDU102" s="287"/>
      <c r="DDV102" s="285"/>
      <c r="DDW102" s="287"/>
      <c r="DDX102" s="287"/>
      <c r="DDY102" s="285"/>
      <c r="DDZ102" s="287"/>
      <c r="DEA102" s="287"/>
      <c r="DEB102" s="285"/>
      <c r="DEC102" s="287"/>
      <c r="DED102" s="287"/>
      <c r="DEE102" s="285"/>
      <c r="DEF102" s="286"/>
      <c r="DEG102" s="286"/>
      <c r="DEH102" s="286"/>
      <c r="DEI102" s="287"/>
      <c r="DEJ102" s="287"/>
      <c r="DEK102" s="285"/>
      <c r="DEL102" s="286"/>
      <c r="DEM102" s="286"/>
      <c r="DEN102" s="286"/>
      <c r="DEO102" s="287"/>
      <c r="DEP102" s="287"/>
      <c r="DEQ102" s="285"/>
      <c r="DER102" s="287"/>
      <c r="DES102" s="287"/>
      <c r="DET102" s="285"/>
      <c r="DEU102" s="286"/>
      <c r="DEV102" s="286"/>
      <c r="DEW102" s="286"/>
      <c r="DEX102" s="286"/>
      <c r="DEY102" s="286"/>
      <c r="DEZ102" s="286"/>
      <c r="DFA102" s="163"/>
      <c r="DFB102" s="154"/>
      <c r="DFC102" s="287"/>
      <c r="DFD102" s="287"/>
      <c r="DFE102" s="285"/>
      <c r="DFF102" s="287"/>
      <c r="DFG102" s="287"/>
      <c r="DFH102" s="285"/>
      <c r="DFI102" s="287"/>
      <c r="DFJ102" s="287"/>
      <c r="DFK102" s="285"/>
      <c r="DFL102" s="287"/>
      <c r="DFM102" s="287"/>
      <c r="DFN102" s="285"/>
      <c r="DFO102" s="287"/>
      <c r="DFP102" s="287"/>
      <c r="DFQ102" s="285"/>
      <c r="DFR102" s="287"/>
      <c r="DFS102" s="287"/>
      <c r="DFT102" s="285"/>
      <c r="DFU102" s="287"/>
      <c r="DFV102" s="287"/>
      <c r="DFW102" s="285"/>
      <c r="DFX102" s="287"/>
      <c r="DFY102" s="287"/>
      <c r="DFZ102" s="285"/>
      <c r="DGA102" s="287"/>
      <c r="DGB102" s="287"/>
      <c r="DGC102" s="285"/>
      <c r="DGD102" s="287"/>
      <c r="DGE102" s="287"/>
      <c r="DGF102" s="285"/>
      <c r="DGG102" s="287"/>
      <c r="DGH102" s="287"/>
      <c r="DGI102" s="285"/>
      <c r="DGJ102" s="287"/>
      <c r="DGK102" s="287"/>
      <c r="DGL102" s="285"/>
      <c r="DGM102" s="287"/>
      <c r="DGN102" s="287"/>
      <c r="DGO102" s="285"/>
      <c r="DGP102" s="287"/>
      <c r="DGQ102" s="287"/>
      <c r="DGR102" s="285"/>
      <c r="DGS102" s="287"/>
      <c r="DGT102" s="287"/>
      <c r="DGU102" s="285"/>
      <c r="DGV102" s="287"/>
      <c r="DGW102" s="287"/>
      <c r="DGX102" s="285"/>
      <c r="DGY102" s="287"/>
      <c r="DGZ102" s="287"/>
      <c r="DHA102" s="285"/>
      <c r="DHB102" s="287"/>
      <c r="DHC102" s="287"/>
      <c r="DHD102" s="285"/>
      <c r="DHE102" s="287"/>
      <c r="DHF102" s="287"/>
      <c r="DHG102" s="285"/>
      <c r="DHH102" s="287"/>
      <c r="DHI102" s="287"/>
      <c r="DHJ102" s="285"/>
      <c r="DHK102" s="287"/>
      <c r="DHL102" s="287"/>
      <c r="DHM102" s="285"/>
      <c r="DHN102" s="286"/>
      <c r="DHO102" s="286"/>
      <c r="DHP102" s="286"/>
      <c r="DHQ102" s="287"/>
      <c r="DHR102" s="287"/>
      <c r="DHS102" s="285"/>
      <c r="DHT102" s="286"/>
      <c r="DHU102" s="286"/>
      <c r="DHV102" s="286"/>
      <c r="DHW102" s="287"/>
      <c r="DHX102" s="287"/>
      <c r="DHY102" s="285"/>
      <c r="DHZ102" s="287"/>
      <c r="DIA102" s="287"/>
      <c r="DIB102" s="285"/>
      <c r="DIC102" s="286"/>
      <c r="DID102" s="286"/>
      <c r="DIE102" s="286"/>
      <c r="DIF102" s="286"/>
      <c r="DIG102" s="286"/>
      <c r="DIH102" s="286"/>
      <c r="DII102" s="163"/>
      <c r="DIJ102" s="154"/>
      <c r="DIK102" s="287"/>
      <c r="DIL102" s="287"/>
      <c r="DIM102" s="285"/>
      <c r="DIN102" s="287"/>
      <c r="DIO102" s="287"/>
      <c r="DIP102" s="285"/>
      <c r="DIQ102" s="287"/>
      <c r="DIR102" s="287"/>
      <c r="DIS102" s="285"/>
      <c r="DIT102" s="287"/>
      <c r="DIU102" s="287"/>
      <c r="DIV102" s="285"/>
      <c r="DIW102" s="287"/>
      <c r="DIX102" s="287"/>
      <c r="DIY102" s="285"/>
      <c r="DIZ102" s="287"/>
      <c r="DJA102" s="287"/>
      <c r="DJB102" s="285"/>
      <c r="DJC102" s="287"/>
      <c r="DJD102" s="287"/>
      <c r="DJE102" s="285"/>
      <c r="DJF102" s="287"/>
      <c r="DJG102" s="287"/>
      <c r="DJH102" s="285"/>
      <c r="DJI102" s="287"/>
      <c r="DJJ102" s="287"/>
      <c r="DJK102" s="285"/>
      <c r="DJL102" s="287"/>
      <c r="DJM102" s="287"/>
      <c r="DJN102" s="285"/>
      <c r="DJO102" s="287"/>
      <c r="DJP102" s="287"/>
      <c r="DJQ102" s="285"/>
      <c r="DJR102" s="287"/>
      <c r="DJS102" s="287"/>
      <c r="DJT102" s="285"/>
      <c r="DJU102" s="287"/>
      <c r="DJV102" s="287"/>
      <c r="DJW102" s="285"/>
      <c r="DJX102" s="287"/>
      <c r="DJY102" s="287"/>
      <c r="DJZ102" s="285"/>
      <c r="DKA102" s="287"/>
      <c r="DKB102" s="287"/>
      <c r="DKC102" s="285"/>
      <c r="DKD102" s="287"/>
      <c r="DKE102" s="287"/>
      <c r="DKF102" s="285"/>
      <c r="DKG102" s="287"/>
      <c r="DKH102" s="287"/>
      <c r="DKI102" s="285"/>
      <c r="DKJ102" s="287"/>
      <c r="DKK102" s="287"/>
      <c r="DKL102" s="285"/>
      <c r="DKM102" s="287"/>
      <c r="DKN102" s="287"/>
      <c r="DKO102" s="285"/>
      <c r="DKP102" s="287"/>
      <c r="DKQ102" s="287"/>
      <c r="DKR102" s="285"/>
      <c r="DKS102" s="287"/>
      <c r="DKT102" s="287"/>
      <c r="DKU102" s="285"/>
      <c r="DKV102" s="286"/>
      <c r="DKW102" s="286"/>
      <c r="DKX102" s="286"/>
      <c r="DKY102" s="287"/>
      <c r="DKZ102" s="287"/>
      <c r="DLA102" s="285"/>
      <c r="DLB102" s="286"/>
      <c r="DLC102" s="286"/>
      <c r="DLD102" s="286"/>
      <c r="DLE102" s="287"/>
      <c r="DLF102" s="287"/>
      <c r="DLG102" s="285"/>
      <c r="DLH102" s="287"/>
      <c r="DLI102" s="287"/>
      <c r="DLJ102" s="285"/>
      <c r="DLK102" s="286"/>
      <c r="DLL102" s="286"/>
      <c r="DLM102" s="286"/>
      <c r="DLN102" s="286"/>
      <c r="DLO102" s="286"/>
      <c r="DLP102" s="286"/>
      <c r="DLQ102" s="163"/>
      <c r="DLR102" s="154"/>
      <c r="DLS102" s="287"/>
      <c r="DLT102" s="287"/>
      <c r="DLU102" s="285"/>
      <c r="DLV102" s="287"/>
      <c r="DLW102" s="287"/>
      <c r="DLX102" s="285"/>
      <c r="DLY102" s="287"/>
      <c r="DLZ102" s="287"/>
      <c r="DMA102" s="285"/>
      <c r="DMB102" s="287"/>
      <c r="DMC102" s="287"/>
      <c r="DMD102" s="285"/>
      <c r="DME102" s="287"/>
      <c r="DMF102" s="287"/>
      <c r="DMG102" s="285"/>
      <c r="DMH102" s="287"/>
      <c r="DMI102" s="287"/>
      <c r="DMJ102" s="285"/>
      <c r="DMK102" s="287"/>
      <c r="DML102" s="287"/>
      <c r="DMM102" s="285"/>
      <c r="DMN102" s="287"/>
      <c r="DMO102" s="287"/>
      <c r="DMP102" s="285"/>
      <c r="DMQ102" s="287"/>
      <c r="DMR102" s="287"/>
      <c r="DMS102" s="285"/>
      <c r="DMT102" s="287"/>
      <c r="DMU102" s="287"/>
      <c r="DMV102" s="285"/>
      <c r="DMW102" s="287"/>
      <c r="DMX102" s="287"/>
      <c r="DMY102" s="285"/>
      <c r="DMZ102" s="287"/>
      <c r="DNA102" s="287"/>
      <c r="DNB102" s="285"/>
      <c r="DNC102" s="287"/>
      <c r="DND102" s="287"/>
      <c r="DNE102" s="285"/>
      <c r="DNF102" s="287"/>
      <c r="DNG102" s="287"/>
      <c r="DNH102" s="285"/>
      <c r="DNI102" s="287"/>
      <c r="DNJ102" s="287"/>
      <c r="DNK102" s="285"/>
      <c r="DNL102" s="287"/>
      <c r="DNM102" s="287"/>
      <c r="DNN102" s="285"/>
      <c r="DNO102" s="287"/>
      <c r="DNP102" s="287"/>
      <c r="DNQ102" s="285"/>
      <c r="DNR102" s="287"/>
      <c r="DNS102" s="287"/>
      <c r="DNT102" s="285"/>
      <c r="DNU102" s="287"/>
      <c r="DNV102" s="287"/>
      <c r="DNW102" s="285"/>
      <c r="DNX102" s="287"/>
      <c r="DNY102" s="287"/>
      <c r="DNZ102" s="285"/>
      <c r="DOA102" s="287"/>
      <c r="DOB102" s="287"/>
      <c r="DOC102" s="285"/>
      <c r="DOD102" s="286"/>
      <c r="DOE102" s="286"/>
      <c r="DOF102" s="286"/>
      <c r="DOG102" s="287"/>
      <c r="DOH102" s="287"/>
      <c r="DOI102" s="285"/>
      <c r="DOJ102" s="286"/>
      <c r="DOK102" s="286"/>
      <c r="DOL102" s="286"/>
      <c r="DOM102" s="287"/>
      <c r="DON102" s="287"/>
      <c r="DOO102" s="285"/>
      <c r="DOP102" s="287"/>
      <c r="DOQ102" s="287"/>
      <c r="DOR102" s="285"/>
      <c r="DOS102" s="286"/>
      <c r="DOT102" s="286"/>
      <c r="DOU102" s="286"/>
      <c r="DOV102" s="286"/>
      <c r="DOW102" s="286"/>
      <c r="DOX102" s="286"/>
      <c r="DOY102" s="163"/>
      <c r="DOZ102" s="154"/>
      <c r="DPA102" s="287"/>
      <c r="DPB102" s="287"/>
      <c r="DPC102" s="285"/>
      <c r="DPD102" s="287"/>
      <c r="DPE102" s="287"/>
      <c r="DPF102" s="285"/>
      <c r="DPG102" s="287"/>
      <c r="DPH102" s="287"/>
      <c r="DPI102" s="285"/>
      <c r="DPJ102" s="287"/>
      <c r="DPK102" s="287"/>
      <c r="DPL102" s="285"/>
      <c r="DPM102" s="287"/>
      <c r="DPN102" s="287"/>
      <c r="DPO102" s="285"/>
      <c r="DPP102" s="287"/>
      <c r="DPQ102" s="287"/>
      <c r="DPR102" s="285"/>
      <c r="DPS102" s="287"/>
      <c r="DPT102" s="287"/>
      <c r="DPU102" s="285"/>
      <c r="DPV102" s="287"/>
      <c r="DPW102" s="287"/>
      <c r="DPX102" s="285"/>
      <c r="DPY102" s="287"/>
      <c r="DPZ102" s="287"/>
      <c r="DQA102" s="285"/>
      <c r="DQB102" s="287"/>
      <c r="DQC102" s="287"/>
      <c r="DQD102" s="285"/>
      <c r="DQE102" s="287"/>
      <c r="DQF102" s="287"/>
      <c r="DQG102" s="285"/>
      <c r="DQH102" s="287"/>
      <c r="DQI102" s="287"/>
      <c r="DQJ102" s="285"/>
      <c r="DQK102" s="287"/>
      <c r="DQL102" s="287"/>
      <c r="DQM102" s="285"/>
      <c r="DQN102" s="287"/>
      <c r="DQO102" s="287"/>
      <c r="DQP102" s="285"/>
      <c r="DQQ102" s="287"/>
      <c r="DQR102" s="287"/>
      <c r="DQS102" s="285"/>
      <c r="DQT102" s="287"/>
      <c r="DQU102" s="287"/>
      <c r="DQV102" s="285"/>
      <c r="DQW102" s="287"/>
      <c r="DQX102" s="287"/>
      <c r="DQY102" s="285"/>
      <c r="DQZ102" s="287"/>
      <c r="DRA102" s="287"/>
      <c r="DRB102" s="285"/>
      <c r="DRC102" s="287"/>
      <c r="DRD102" s="287"/>
      <c r="DRE102" s="285"/>
      <c r="DRF102" s="287"/>
      <c r="DRG102" s="287"/>
      <c r="DRH102" s="285"/>
      <c r="DRI102" s="287"/>
      <c r="DRJ102" s="287"/>
      <c r="DRK102" s="285"/>
      <c r="DRL102" s="286"/>
      <c r="DRM102" s="286"/>
      <c r="DRN102" s="286"/>
      <c r="DRO102" s="287"/>
      <c r="DRP102" s="287"/>
      <c r="DRQ102" s="285"/>
      <c r="DRR102" s="286"/>
      <c r="DRS102" s="286"/>
      <c r="DRT102" s="286"/>
      <c r="DRU102" s="287"/>
      <c r="DRV102" s="287"/>
      <c r="DRW102" s="285"/>
      <c r="DRX102" s="287"/>
      <c r="DRY102" s="287"/>
      <c r="DRZ102" s="285"/>
      <c r="DSA102" s="286"/>
      <c r="DSB102" s="286"/>
      <c r="DSC102" s="286"/>
      <c r="DSD102" s="286"/>
      <c r="DSE102" s="286"/>
      <c r="DSF102" s="286"/>
      <c r="DSG102" s="163"/>
      <c r="DSH102" s="154"/>
      <c r="DSI102" s="287"/>
      <c r="DSJ102" s="287"/>
      <c r="DSK102" s="285"/>
      <c r="DSL102" s="287"/>
      <c r="DSM102" s="287"/>
      <c r="DSN102" s="285"/>
      <c r="DSO102" s="287"/>
      <c r="DSP102" s="287"/>
      <c r="DSQ102" s="285"/>
      <c r="DSR102" s="287"/>
      <c r="DSS102" s="287"/>
      <c r="DST102" s="285"/>
      <c r="DSU102" s="287"/>
      <c r="DSV102" s="287"/>
      <c r="DSW102" s="285"/>
      <c r="DSX102" s="287"/>
      <c r="DSY102" s="287"/>
      <c r="DSZ102" s="285"/>
      <c r="DTA102" s="287"/>
      <c r="DTB102" s="287"/>
      <c r="DTC102" s="285"/>
      <c r="DTD102" s="287"/>
      <c r="DTE102" s="287"/>
      <c r="DTF102" s="285"/>
      <c r="DTG102" s="287"/>
      <c r="DTH102" s="287"/>
      <c r="DTI102" s="285"/>
      <c r="DTJ102" s="287"/>
      <c r="DTK102" s="287"/>
      <c r="DTL102" s="285"/>
      <c r="DTM102" s="287"/>
      <c r="DTN102" s="287"/>
      <c r="DTO102" s="285"/>
      <c r="DTP102" s="287"/>
      <c r="DTQ102" s="287"/>
      <c r="DTR102" s="285"/>
      <c r="DTS102" s="287"/>
      <c r="DTT102" s="287"/>
      <c r="DTU102" s="285"/>
      <c r="DTV102" s="287"/>
      <c r="DTW102" s="287"/>
      <c r="DTX102" s="285"/>
      <c r="DTY102" s="287"/>
      <c r="DTZ102" s="287"/>
      <c r="DUA102" s="285"/>
      <c r="DUB102" s="287"/>
      <c r="DUC102" s="287"/>
      <c r="DUD102" s="285"/>
      <c r="DUE102" s="287"/>
      <c r="DUF102" s="287"/>
      <c r="DUG102" s="285"/>
      <c r="DUH102" s="287"/>
      <c r="DUI102" s="287"/>
      <c r="DUJ102" s="285"/>
      <c r="DUK102" s="287"/>
      <c r="DUL102" s="287"/>
      <c r="DUM102" s="285"/>
      <c r="DUN102" s="287"/>
      <c r="DUO102" s="287"/>
      <c r="DUP102" s="285"/>
      <c r="DUQ102" s="287"/>
      <c r="DUR102" s="287"/>
      <c r="DUS102" s="285"/>
      <c r="DUT102" s="286"/>
      <c r="DUU102" s="286"/>
      <c r="DUV102" s="286"/>
      <c r="DUW102" s="287"/>
      <c r="DUX102" s="287"/>
      <c r="DUY102" s="285"/>
      <c r="DUZ102" s="286"/>
      <c r="DVA102" s="286"/>
      <c r="DVB102" s="286"/>
      <c r="DVC102" s="287"/>
      <c r="DVD102" s="287"/>
      <c r="DVE102" s="285"/>
      <c r="DVF102" s="287"/>
      <c r="DVG102" s="287"/>
      <c r="DVH102" s="285"/>
      <c r="DVI102" s="286"/>
      <c r="DVJ102" s="286"/>
      <c r="DVK102" s="286"/>
      <c r="DVL102" s="286"/>
      <c r="DVM102" s="286"/>
      <c r="DVN102" s="286"/>
      <c r="DVO102" s="163"/>
      <c r="DVP102" s="154"/>
      <c r="DVQ102" s="287"/>
      <c r="DVR102" s="287"/>
      <c r="DVS102" s="285"/>
      <c r="DVT102" s="287"/>
      <c r="DVU102" s="287"/>
      <c r="DVV102" s="285"/>
      <c r="DVW102" s="287"/>
      <c r="DVX102" s="287"/>
      <c r="DVY102" s="285"/>
      <c r="DVZ102" s="287"/>
      <c r="DWA102" s="287"/>
      <c r="DWB102" s="285"/>
      <c r="DWC102" s="287"/>
      <c r="DWD102" s="287"/>
      <c r="DWE102" s="285"/>
      <c r="DWF102" s="287"/>
      <c r="DWG102" s="287"/>
      <c r="DWH102" s="285"/>
      <c r="DWI102" s="287"/>
      <c r="DWJ102" s="287"/>
      <c r="DWK102" s="285"/>
      <c r="DWL102" s="287"/>
      <c r="DWM102" s="287"/>
      <c r="DWN102" s="285"/>
      <c r="DWO102" s="287"/>
      <c r="DWP102" s="287"/>
      <c r="DWQ102" s="285"/>
      <c r="DWR102" s="287"/>
      <c r="DWS102" s="287"/>
      <c r="DWT102" s="285"/>
      <c r="DWU102" s="287"/>
      <c r="DWV102" s="287"/>
      <c r="DWW102" s="285"/>
      <c r="DWX102" s="287"/>
      <c r="DWY102" s="287"/>
      <c r="DWZ102" s="285"/>
      <c r="DXA102" s="287"/>
      <c r="DXB102" s="287"/>
      <c r="DXC102" s="285"/>
      <c r="DXD102" s="287"/>
      <c r="DXE102" s="287"/>
      <c r="DXF102" s="285"/>
      <c r="DXG102" s="287"/>
      <c r="DXH102" s="287"/>
      <c r="DXI102" s="285"/>
      <c r="DXJ102" s="287"/>
      <c r="DXK102" s="287"/>
      <c r="DXL102" s="285"/>
      <c r="DXM102" s="287"/>
      <c r="DXN102" s="287"/>
      <c r="DXO102" s="285"/>
      <c r="DXP102" s="287"/>
      <c r="DXQ102" s="287"/>
      <c r="DXR102" s="285"/>
      <c r="DXS102" s="287"/>
      <c r="DXT102" s="287"/>
      <c r="DXU102" s="285"/>
      <c r="DXV102" s="287"/>
      <c r="DXW102" s="287"/>
      <c r="DXX102" s="285"/>
      <c r="DXY102" s="287"/>
      <c r="DXZ102" s="287"/>
      <c r="DYA102" s="285"/>
      <c r="DYB102" s="286"/>
      <c r="DYC102" s="286"/>
      <c r="DYD102" s="286"/>
      <c r="DYE102" s="287"/>
      <c r="DYF102" s="287"/>
      <c r="DYG102" s="285"/>
      <c r="DYH102" s="286"/>
      <c r="DYI102" s="286"/>
      <c r="DYJ102" s="286"/>
      <c r="DYK102" s="287"/>
      <c r="DYL102" s="287"/>
      <c r="DYM102" s="285"/>
      <c r="DYN102" s="287"/>
      <c r="DYO102" s="287"/>
      <c r="DYP102" s="285"/>
      <c r="DYQ102" s="286"/>
      <c r="DYR102" s="286"/>
      <c r="DYS102" s="286"/>
      <c r="DYT102" s="286"/>
      <c r="DYU102" s="286"/>
      <c r="DYV102" s="286"/>
      <c r="DYW102" s="163"/>
      <c r="DYX102" s="154"/>
      <c r="DYY102" s="287"/>
      <c r="DYZ102" s="287"/>
      <c r="DZA102" s="285"/>
      <c r="DZB102" s="287"/>
      <c r="DZC102" s="287"/>
      <c r="DZD102" s="285"/>
      <c r="DZE102" s="287"/>
      <c r="DZF102" s="287"/>
      <c r="DZG102" s="285"/>
      <c r="DZH102" s="287"/>
      <c r="DZI102" s="287"/>
      <c r="DZJ102" s="285"/>
      <c r="DZK102" s="287"/>
      <c r="DZL102" s="287"/>
      <c r="DZM102" s="285"/>
      <c r="DZN102" s="287"/>
      <c r="DZO102" s="287"/>
      <c r="DZP102" s="285"/>
      <c r="DZQ102" s="287"/>
      <c r="DZR102" s="287"/>
      <c r="DZS102" s="285"/>
      <c r="DZT102" s="287"/>
      <c r="DZU102" s="287"/>
      <c r="DZV102" s="285"/>
      <c r="DZW102" s="287"/>
      <c r="DZX102" s="287"/>
      <c r="DZY102" s="285"/>
      <c r="DZZ102" s="287"/>
      <c r="EAA102" s="287"/>
      <c r="EAB102" s="285"/>
      <c r="EAC102" s="287"/>
      <c r="EAD102" s="287"/>
      <c r="EAE102" s="285"/>
      <c r="EAF102" s="287"/>
      <c r="EAG102" s="287"/>
      <c r="EAH102" s="285"/>
      <c r="EAI102" s="287"/>
      <c r="EAJ102" s="287"/>
      <c r="EAK102" s="285"/>
      <c r="EAL102" s="287"/>
      <c r="EAM102" s="287"/>
      <c r="EAN102" s="285"/>
      <c r="EAO102" s="287"/>
      <c r="EAP102" s="287"/>
      <c r="EAQ102" s="285"/>
      <c r="EAR102" s="287"/>
      <c r="EAS102" s="287"/>
      <c r="EAT102" s="285"/>
      <c r="EAU102" s="287"/>
      <c r="EAV102" s="287"/>
      <c r="EAW102" s="285"/>
      <c r="EAX102" s="287"/>
      <c r="EAY102" s="287"/>
      <c r="EAZ102" s="285"/>
      <c r="EBA102" s="287"/>
      <c r="EBB102" s="287"/>
      <c r="EBC102" s="285"/>
      <c r="EBD102" s="287"/>
      <c r="EBE102" s="287"/>
      <c r="EBF102" s="285"/>
      <c r="EBG102" s="287"/>
      <c r="EBH102" s="287"/>
      <c r="EBI102" s="285"/>
      <c r="EBJ102" s="286"/>
      <c r="EBK102" s="286"/>
      <c r="EBL102" s="286"/>
      <c r="EBM102" s="287"/>
      <c r="EBN102" s="287"/>
      <c r="EBO102" s="285"/>
      <c r="EBP102" s="286"/>
      <c r="EBQ102" s="286"/>
      <c r="EBR102" s="286"/>
      <c r="EBS102" s="287"/>
      <c r="EBT102" s="287"/>
      <c r="EBU102" s="285"/>
      <c r="EBV102" s="287"/>
      <c r="EBW102" s="287"/>
      <c r="EBX102" s="285"/>
      <c r="EBY102" s="286"/>
      <c r="EBZ102" s="286"/>
      <c r="ECA102" s="286"/>
      <c r="ECB102" s="286"/>
      <c r="ECC102" s="286"/>
      <c r="ECD102" s="286"/>
      <c r="ECE102" s="163"/>
      <c r="ECF102" s="154"/>
      <c r="ECG102" s="287"/>
      <c r="ECH102" s="287"/>
      <c r="ECI102" s="285"/>
      <c r="ECJ102" s="287"/>
      <c r="ECK102" s="287"/>
      <c r="ECL102" s="285"/>
      <c r="ECM102" s="287"/>
      <c r="ECN102" s="287"/>
      <c r="ECO102" s="285"/>
      <c r="ECP102" s="287"/>
      <c r="ECQ102" s="287"/>
      <c r="ECR102" s="285"/>
      <c r="ECS102" s="287"/>
      <c r="ECT102" s="287"/>
      <c r="ECU102" s="285"/>
      <c r="ECV102" s="287"/>
      <c r="ECW102" s="287"/>
      <c r="ECX102" s="285"/>
      <c r="ECY102" s="287"/>
      <c r="ECZ102" s="287"/>
      <c r="EDA102" s="285"/>
      <c r="EDB102" s="287"/>
      <c r="EDC102" s="287"/>
      <c r="EDD102" s="285"/>
      <c r="EDE102" s="287"/>
      <c r="EDF102" s="287"/>
      <c r="EDG102" s="285"/>
      <c r="EDH102" s="287"/>
      <c r="EDI102" s="287"/>
      <c r="EDJ102" s="285"/>
      <c r="EDK102" s="287"/>
      <c r="EDL102" s="287"/>
      <c r="EDM102" s="285"/>
      <c r="EDN102" s="287"/>
      <c r="EDO102" s="287"/>
      <c r="EDP102" s="285"/>
      <c r="EDQ102" s="287"/>
      <c r="EDR102" s="287"/>
      <c r="EDS102" s="285"/>
      <c r="EDT102" s="287"/>
      <c r="EDU102" s="287"/>
      <c r="EDV102" s="285"/>
      <c r="EDW102" s="287"/>
      <c r="EDX102" s="287"/>
      <c r="EDY102" s="285"/>
      <c r="EDZ102" s="287"/>
      <c r="EEA102" s="287"/>
      <c r="EEB102" s="285"/>
      <c r="EEC102" s="287"/>
      <c r="EED102" s="287"/>
      <c r="EEE102" s="285"/>
      <c r="EEF102" s="287"/>
      <c r="EEG102" s="287"/>
      <c r="EEH102" s="285"/>
      <c r="EEI102" s="287"/>
      <c r="EEJ102" s="287"/>
      <c r="EEK102" s="285"/>
      <c r="EEL102" s="287"/>
      <c r="EEM102" s="287"/>
      <c r="EEN102" s="285"/>
      <c r="EEO102" s="287"/>
      <c r="EEP102" s="287"/>
      <c r="EEQ102" s="285"/>
      <c r="EER102" s="286"/>
      <c r="EES102" s="286"/>
      <c r="EET102" s="286"/>
      <c r="EEU102" s="287"/>
      <c r="EEV102" s="287"/>
      <c r="EEW102" s="285"/>
      <c r="EEX102" s="286"/>
      <c r="EEY102" s="286"/>
      <c r="EEZ102" s="286"/>
      <c r="EFA102" s="287"/>
      <c r="EFB102" s="287"/>
      <c r="EFC102" s="285"/>
      <c r="EFD102" s="287"/>
      <c r="EFE102" s="287"/>
      <c r="EFF102" s="285"/>
      <c r="EFG102" s="286"/>
      <c r="EFH102" s="286"/>
      <c r="EFI102" s="286"/>
      <c r="EFJ102" s="286"/>
      <c r="EFK102" s="286"/>
      <c r="EFL102" s="286"/>
      <c r="EFM102" s="163"/>
      <c r="EFN102" s="154"/>
      <c r="EFO102" s="287"/>
      <c r="EFP102" s="287"/>
      <c r="EFQ102" s="285"/>
      <c r="EFR102" s="287"/>
      <c r="EFS102" s="287"/>
      <c r="EFT102" s="285"/>
      <c r="EFU102" s="287"/>
      <c r="EFV102" s="287"/>
      <c r="EFW102" s="285"/>
      <c r="EFX102" s="287"/>
      <c r="EFY102" s="287"/>
      <c r="EFZ102" s="285"/>
      <c r="EGA102" s="287"/>
      <c r="EGB102" s="287"/>
      <c r="EGC102" s="285"/>
      <c r="EGD102" s="287"/>
      <c r="EGE102" s="287"/>
      <c r="EGF102" s="285"/>
      <c r="EGG102" s="287"/>
      <c r="EGH102" s="287"/>
      <c r="EGI102" s="285"/>
      <c r="EGJ102" s="287"/>
      <c r="EGK102" s="287"/>
      <c r="EGL102" s="285"/>
      <c r="EGM102" s="287"/>
      <c r="EGN102" s="287"/>
      <c r="EGO102" s="285"/>
      <c r="EGP102" s="287"/>
      <c r="EGQ102" s="287"/>
      <c r="EGR102" s="285"/>
      <c r="EGS102" s="287"/>
      <c r="EGT102" s="287"/>
      <c r="EGU102" s="285"/>
      <c r="EGV102" s="287"/>
      <c r="EGW102" s="287"/>
      <c r="EGX102" s="285"/>
      <c r="EGY102" s="287"/>
      <c r="EGZ102" s="287"/>
      <c r="EHA102" s="285"/>
      <c r="EHB102" s="287"/>
      <c r="EHC102" s="287"/>
      <c r="EHD102" s="285"/>
      <c r="EHE102" s="287"/>
      <c r="EHF102" s="287"/>
      <c r="EHG102" s="285"/>
      <c r="EHH102" s="287"/>
      <c r="EHI102" s="287"/>
      <c r="EHJ102" s="285"/>
      <c r="EHK102" s="287"/>
      <c r="EHL102" s="287"/>
      <c r="EHM102" s="285"/>
      <c r="EHN102" s="287"/>
      <c r="EHO102" s="287"/>
      <c r="EHP102" s="285"/>
      <c r="EHQ102" s="287"/>
      <c r="EHR102" s="287"/>
      <c r="EHS102" s="285"/>
      <c r="EHT102" s="287"/>
      <c r="EHU102" s="287"/>
      <c r="EHV102" s="285"/>
      <c r="EHW102" s="287"/>
      <c r="EHX102" s="287"/>
      <c r="EHY102" s="285"/>
      <c r="EHZ102" s="286"/>
      <c r="EIA102" s="286"/>
      <c r="EIB102" s="286"/>
      <c r="EIC102" s="287"/>
      <c r="EID102" s="287"/>
      <c r="EIE102" s="285"/>
      <c r="EIF102" s="286"/>
      <c r="EIG102" s="286"/>
      <c r="EIH102" s="286"/>
      <c r="EII102" s="287"/>
      <c r="EIJ102" s="287"/>
      <c r="EIK102" s="285"/>
      <c r="EIL102" s="287"/>
      <c r="EIM102" s="287"/>
      <c r="EIN102" s="285"/>
      <c r="EIO102" s="286"/>
      <c r="EIP102" s="286"/>
      <c r="EIQ102" s="286"/>
      <c r="EIR102" s="286"/>
      <c r="EIS102" s="286"/>
      <c r="EIT102" s="286"/>
      <c r="EIU102" s="163"/>
      <c r="EIV102" s="154"/>
      <c r="EIW102" s="287"/>
      <c r="EIX102" s="287"/>
      <c r="EIY102" s="285"/>
      <c r="EIZ102" s="287"/>
      <c r="EJA102" s="287"/>
      <c r="EJB102" s="285"/>
      <c r="EJC102" s="287"/>
      <c r="EJD102" s="287"/>
      <c r="EJE102" s="285"/>
      <c r="EJF102" s="287"/>
      <c r="EJG102" s="287"/>
      <c r="EJH102" s="285"/>
      <c r="EJI102" s="287"/>
      <c r="EJJ102" s="287"/>
      <c r="EJK102" s="285"/>
      <c r="EJL102" s="287"/>
      <c r="EJM102" s="287"/>
      <c r="EJN102" s="285"/>
      <c r="EJO102" s="287"/>
      <c r="EJP102" s="287"/>
      <c r="EJQ102" s="285"/>
      <c r="EJR102" s="287"/>
      <c r="EJS102" s="287"/>
      <c r="EJT102" s="285"/>
      <c r="EJU102" s="287"/>
      <c r="EJV102" s="287"/>
      <c r="EJW102" s="285"/>
      <c r="EJX102" s="287"/>
      <c r="EJY102" s="287"/>
      <c r="EJZ102" s="285"/>
      <c r="EKA102" s="287"/>
      <c r="EKB102" s="287"/>
      <c r="EKC102" s="285"/>
      <c r="EKD102" s="287"/>
      <c r="EKE102" s="287"/>
      <c r="EKF102" s="285"/>
      <c r="EKG102" s="287"/>
      <c r="EKH102" s="287"/>
      <c r="EKI102" s="285"/>
      <c r="EKJ102" s="287"/>
      <c r="EKK102" s="287"/>
      <c r="EKL102" s="285"/>
      <c r="EKM102" s="287"/>
      <c r="EKN102" s="287"/>
      <c r="EKO102" s="285"/>
      <c r="EKP102" s="287"/>
      <c r="EKQ102" s="287"/>
      <c r="EKR102" s="285"/>
      <c r="EKS102" s="287"/>
      <c r="EKT102" s="287"/>
      <c r="EKU102" s="285"/>
      <c r="EKV102" s="287"/>
      <c r="EKW102" s="287"/>
      <c r="EKX102" s="285"/>
      <c r="EKY102" s="287"/>
      <c r="EKZ102" s="287"/>
      <c r="ELA102" s="285"/>
      <c r="ELB102" s="287"/>
      <c r="ELC102" s="287"/>
      <c r="ELD102" s="285"/>
      <c r="ELE102" s="287"/>
      <c r="ELF102" s="287"/>
      <c r="ELG102" s="285"/>
      <c r="ELH102" s="286"/>
      <c r="ELI102" s="286"/>
      <c r="ELJ102" s="286"/>
      <c r="ELK102" s="287"/>
      <c r="ELL102" s="287"/>
      <c r="ELM102" s="285"/>
      <c r="ELN102" s="286"/>
      <c r="ELO102" s="286"/>
      <c r="ELP102" s="286"/>
      <c r="ELQ102" s="287"/>
      <c r="ELR102" s="287"/>
      <c r="ELS102" s="285"/>
      <c r="ELT102" s="287"/>
      <c r="ELU102" s="287"/>
      <c r="ELV102" s="285"/>
      <c r="ELW102" s="286"/>
      <c r="ELX102" s="286"/>
      <c r="ELY102" s="286"/>
      <c r="ELZ102" s="286"/>
      <c r="EMA102" s="286"/>
      <c r="EMB102" s="286"/>
      <c r="EMC102" s="163"/>
      <c r="EMD102" s="154"/>
      <c r="EME102" s="287"/>
      <c r="EMF102" s="287"/>
      <c r="EMG102" s="285"/>
      <c r="EMH102" s="287"/>
      <c r="EMI102" s="287"/>
      <c r="EMJ102" s="285"/>
      <c r="EMK102" s="287"/>
      <c r="EML102" s="287"/>
      <c r="EMM102" s="285"/>
      <c r="EMN102" s="287"/>
      <c r="EMO102" s="287"/>
      <c r="EMP102" s="285"/>
      <c r="EMQ102" s="287"/>
      <c r="EMR102" s="287"/>
      <c r="EMS102" s="285"/>
      <c r="EMT102" s="287"/>
      <c r="EMU102" s="287"/>
      <c r="EMV102" s="285"/>
      <c r="EMW102" s="287"/>
      <c r="EMX102" s="287"/>
      <c r="EMY102" s="285"/>
      <c r="EMZ102" s="287"/>
      <c r="ENA102" s="287"/>
      <c r="ENB102" s="285"/>
      <c r="ENC102" s="287"/>
      <c r="END102" s="287"/>
      <c r="ENE102" s="285"/>
      <c r="ENF102" s="287"/>
      <c r="ENG102" s="287"/>
      <c r="ENH102" s="285"/>
      <c r="ENI102" s="287"/>
      <c r="ENJ102" s="287"/>
      <c r="ENK102" s="285"/>
      <c r="ENL102" s="287"/>
      <c r="ENM102" s="287"/>
      <c r="ENN102" s="285"/>
      <c r="ENO102" s="287"/>
      <c r="ENP102" s="287"/>
      <c r="ENQ102" s="285"/>
      <c r="ENR102" s="287"/>
      <c r="ENS102" s="287"/>
      <c r="ENT102" s="285"/>
      <c r="ENU102" s="287"/>
      <c r="ENV102" s="287"/>
      <c r="ENW102" s="285"/>
      <c r="ENX102" s="287"/>
      <c r="ENY102" s="287"/>
      <c r="ENZ102" s="285"/>
      <c r="EOA102" s="287"/>
      <c r="EOB102" s="287"/>
      <c r="EOC102" s="285"/>
      <c r="EOD102" s="287"/>
      <c r="EOE102" s="287"/>
      <c r="EOF102" s="285"/>
      <c r="EOG102" s="287"/>
      <c r="EOH102" s="287"/>
      <c r="EOI102" s="285"/>
      <c r="EOJ102" s="287"/>
      <c r="EOK102" s="287"/>
      <c r="EOL102" s="285"/>
      <c r="EOM102" s="287"/>
      <c r="EON102" s="287"/>
      <c r="EOO102" s="285"/>
      <c r="EOP102" s="286"/>
      <c r="EOQ102" s="286"/>
      <c r="EOR102" s="286"/>
      <c r="EOS102" s="287"/>
      <c r="EOT102" s="287"/>
      <c r="EOU102" s="285"/>
      <c r="EOV102" s="286"/>
      <c r="EOW102" s="286"/>
      <c r="EOX102" s="286"/>
      <c r="EOY102" s="287"/>
      <c r="EOZ102" s="287"/>
      <c r="EPA102" s="285"/>
      <c r="EPB102" s="287"/>
      <c r="EPC102" s="287"/>
      <c r="EPD102" s="285"/>
      <c r="EPE102" s="286"/>
      <c r="EPF102" s="286"/>
      <c r="EPG102" s="286"/>
      <c r="EPH102" s="286"/>
      <c r="EPI102" s="286"/>
      <c r="EPJ102" s="286"/>
      <c r="EPK102" s="163"/>
      <c r="EPL102" s="154"/>
      <c r="EPM102" s="287"/>
      <c r="EPN102" s="287"/>
      <c r="EPO102" s="285"/>
      <c r="EPP102" s="287"/>
      <c r="EPQ102" s="287"/>
      <c r="EPR102" s="285"/>
      <c r="EPS102" s="287"/>
      <c r="EPT102" s="287"/>
      <c r="EPU102" s="285"/>
      <c r="EPV102" s="287"/>
      <c r="EPW102" s="287"/>
      <c r="EPX102" s="285"/>
      <c r="EPY102" s="287"/>
      <c r="EPZ102" s="287"/>
      <c r="EQA102" s="285"/>
      <c r="EQB102" s="287"/>
      <c r="EQC102" s="287"/>
      <c r="EQD102" s="285"/>
      <c r="EQE102" s="287"/>
      <c r="EQF102" s="287"/>
      <c r="EQG102" s="285"/>
      <c r="EQH102" s="287"/>
      <c r="EQI102" s="287"/>
      <c r="EQJ102" s="285"/>
      <c r="EQK102" s="287"/>
      <c r="EQL102" s="287"/>
      <c r="EQM102" s="285"/>
      <c r="EQN102" s="287"/>
      <c r="EQO102" s="287"/>
      <c r="EQP102" s="285"/>
      <c r="EQQ102" s="287"/>
      <c r="EQR102" s="287"/>
      <c r="EQS102" s="285"/>
      <c r="EQT102" s="287"/>
      <c r="EQU102" s="287"/>
      <c r="EQV102" s="285"/>
      <c r="EQW102" s="287"/>
      <c r="EQX102" s="287"/>
      <c r="EQY102" s="285"/>
      <c r="EQZ102" s="287"/>
      <c r="ERA102" s="287"/>
      <c r="ERB102" s="285"/>
      <c r="ERC102" s="287"/>
      <c r="ERD102" s="287"/>
      <c r="ERE102" s="285"/>
      <c r="ERF102" s="287"/>
      <c r="ERG102" s="287"/>
      <c r="ERH102" s="285"/>
      <c r="ERI102" s="287"/>
      <c r="ERJ102" s="287"/>
      <c r="ERK102" s="285"/>
      <c r="ERL102" s="287"/>
      <c r="ERM102" s="287"/>
      <c r="ERN102" s="285"/>
      <c r="ERO102" s="287"/>
      <c r="ERP102" s="287"/>
      <c r="ERQ102" s="285"/>
      <c r="ERR102" s="287"/>
      <c r="ERS102" s="287"/>
      <c r="ERT102" s="285"/>
      <c r="ERU102" s="287"/>
      <c r="ERV102" s="287"/>
      <c r="ERW102" s="285"/>
      <c r="ERX102" s="286"/>
      <c r="ERY102" s="286"/>
      <c r="ERZ102" s="286"/>
      <c r="ESA102" s="287"/>
      <c r="ESB102" s="287"/>
      <c r="ESC102" s="285"/>
      <c r="ESD102" s="286"/>
      <c r="ESE102" s="286"/>
      <c r="ESF102" s="286"/>
      <c r="ESG102" s="287"/>
      <c r="ESH102" s="287"/>
      <c r="ESI102" s="285"/>
      <c r="ESJ102" s="287"/>
      <c r="ESK102" s="287"/>
      <c r="ESL102" s="285"/>
      <c r="ESM102" s="286"/>
      <c r="ESN102" s="286"/>
      <c r="ESO102" s="286"/>
      <c r="ESP102" s="286"/>
      <c r="ESQ102" s="286"/>
      <c r="ESR102" s="286"/>
      <c r="ESS102" s="163"/>
      <c r="EST102" s="154"/>
      <c r="ESU102" s="287"/>
      <c r="ESV102" s="287"/>
      <c r="ESW102" s="285"/>
      <c r="ESX102" s="287"/>
      <c r="ESY102" s="287"/>
      <c r="ESZ102" s="285"/>
      <c r="ETA102" s="287"/>
      <c r="ETB102" s="287"/>
      <c r="ETC102" s="285"/>
      <c r="ETD102" s="287"/>
      <c r="ETE102" s="287"/>
      <c r="ETF102" s="285"/>
      <c r="ETG102" s="287"/>
      <c r="ETH102" s="287"/>
      <c r="ETI102" s="285"/>
      <c r="ETJ102" s="287"/>
      <c r="ETK102" s="287"/>
      <c r="ETL102" s="285"/>
      <c r="ETM102" s="287"/>
      <c r="ETN102" s="287"/>
      <c r="ETO102" s="285"/>
      <c r="ETP102" s="287"/>
      <c r="ETQ102" s="287"/>
      <c r="ETR102" s="285"/>
      <c r="ETS102" s="287"/>
      <c r="ETT102" s="287"/>
      <c r="ETU102" s="285"/>
      <c r="ETV102" s="287"/>
      <c r="ETW102" s="287"/>
      <c r="ETX102" s="285"/>
      <c r="ETY102" s="287"/>
      <c r="ETZ102" s="287"/>
      <c r="EUA102" s="285"/>
      <c r="EUB102" s="287"/>
      <c r="EUC102" s="287"/>
      <c r="EUD102" s="285"/>
      <c r="EUE102" s="287"/>
      <c r="EUF102" s="287"/>
      <c r="EUG102" s="285"/>
      <c r="EUH102" s="287"/>
      <c r="EUI102" s="287"/>
      <c r="EUJ102" s="285"/>
      <c r="EUK102" s="287"/>
      <c r="EUL102" s="287"/>
      <c r="EUM102" s="285"/>
      <c r="EUN102" s="287"/>
      <c r="EUO102" s="287"/>
      <c r="EUP102" s="285"/>
      <c r="EUQ102" s="287"/>
      <c r="EUR102" s="287"/>
      <c r="EUS102" s="285"/>
      <c r="EUT102" s="287"/>
      <c r="EUU102" s="287"/>
      <c r="EUV102" s="285"/>
      <c r="EUW102" s="287"/>
      <c r="EUX102" s="287"/>
      <c r="EUY102" s="285"/>
      <c r="EUZ102" s="287"/>
      <c r="EVA102" s="287"/>
      <c r="EVB102" s="285"/>
      <c r="EVC102" s="287"/>
      <c r="EVD102" s="287"/>
      <c r="EVE102" s="285"/>
      <c r="EVF102" s="286"/>
      <c r="EVG102" s="286"/>
      <c r="EVH102" s="286"/>
      <c r="EVI102" s="287"/>
      <c r="EVJ102" s="287"/>
      <c r="EVK102" s="285"/>
      <c r="EVL102" s="286"/>
      <c r="EVM102" s="286"/>
      <c r="EVN102" s="286"/>
      <c r="EVO102" s="287"/>
      <c r="EVP102" s="287"/>
      <c r="EVQ102" s="285"/>
      <c r="EVR102" s="287"/>
      <c r="EVS102" s="287"/>
      <c r="EVT102" s="285"/>
      <c r="EVU102" s="286"/>
      <c r="EVV102" s="286"/>
      <c r="EVW102" s="286"/>
      <c r="EVX102" s="286"/>
      <c r="EVY102" s="286"/>
      <c r="EVZ102" s="286"/>
      <c r="EWA102" s="163"/>
      <c r="EWB102" s="154"/>
      <c r="EWC102" s="287"/>
      <c r="EWD102" s="287"/>
      <c r="EWE102" s="285"/>
      <c r="EWF102" s="287"/>
      <c r="EWG102" s="287"/>
      <c r="EWH102" s="285"/>
      <c r="EWI102" s="287"/>
      <c r="EWJ102" s="287"/>
      <c r="EWK102" s="285"/>
      <c r="EWL102" s="287"/>
      <c r="EWM102" s="287"/>
      <c r="EWN102" s="285"/>
      <c r="EWO102" s="287"/>
      <c r="EWP102" s="287"/>
      <c r="EWQ102" s="285"/>
      <c r="EWR102" s="287"/>
      <c r="EWS102" s="287"/>
      <c r="EWT102" s="285"/>
      <c r="EWU102" s="287"/>
      <c r="EWV102" s="287"/>
      <c r="EWW102" s="285"/>
      <c r="EWX102" s="287"/>
      <c r="EWY102" s="287"/>
      <c r="EWZ102" s="285"/>
      <c r="EXA102" s="287"/>
      <c r="EXB102" s="287"/>
      <c r="EXC102" s="285"/>
      <c r="EXD102" s="287"/>
      <c r="EXE102" s="287"/>
      <c r="EXF102" s="285"/>
      <c r="EXG102" s="287"/>
      <c r="EXH102" s="287"/>
      <c r="EXI102" s="285"/>
      <c r="EXJ102" s="287"/>
      <c r="EXK102" s="287"/>
      <c r="EXL102" s="285"/>
      <c r="EXM102" s="287"/>
      <c r="EXN102" s="287"/>
      <c r="EXO102" s="285"/>
      <c r="EXP102" s="287"/>
      <c r="EXQ102" s="287"/>
      <c r="EXR102" s="285"/>
      <c r="EXS102" s="287"/>
      <c r="EXT102" s="287"/>
      <c r="EXU102" s="285"/>
      <c r="EXV102" s="287"/>
      <c r="EXW102" s="287"/>
      <c r="EXX102" s="285"/>
      <c r="EXY102" s="287"/>
      <c r="EXZ102" s="287"/>
      <c r="EYA102" s="285"/>
      <c r="EYB102" s="287"/>
      <c r="EYC102" s="287"/>
      <c r="EYD102" s="285"/>
      <c r="EYE102" s="287"/>
      <c r="EYF102" s="287"/>
      <c r="EYG102" s="285"/>
      <c r="EYH102" s="287"/>
      <c r="EYI102" s="287"/>
      <c r="EYJ102" s="285"/>
      <c r="EYK102" s="287"/>
      <c r="EYL102" s="287"/>
      <c r="EYM102" s="285"/>
      <c r="EYN102" s="286"/>
      <c r="EYO102" s="286"/>
      <c r="EYP102" s="286"/>
      <c r="EYQ102" s="287"/>
      <c r="EYR102" s="287"/>
      <c r="EYS102" s="285"/>
      <c r="EYT102" s="286"/>
      <c r="EYU102" s="286"/>
      <c r="EYV102" s="286"/>
      <c r="EYW102" s="287"/>
      <c r="EYX102" s="287"/>
      <c r="EYY102" s="285"/>
      <c r="EYZ102" s="287"/>
      <c r="EZA102" s="287"/>
      <c r="EZB102" s="285"/>
      <c r="EZC102" s="286"/>
      <c r="EZD102" s="286"/>
      <c r="EZE102" s="286"/>
      <c r="EZF102" s="286"/>
      <c r="EZG102" s="286"/>
      <c r="EZH102" s="286"/>
      <c r="EZI102" s="163"/>
      <c r="EZJ102" s="154"/>
      <c r="EZK102" s="287"/>
      <c r="EZL102" s="287"/>
      <c r="EZM102" s="285"/>
      <c r="EZN102" s="287"/>
      <c r="EZO102" s="287"/>
      <c r="EZP102" s="285"/>
      <c r="EZQ102" s="287"/>
      <c r="EZR102" s="287"/>
      <c r="EZS102" s="285"/>
      <c r="EZT102" s="287"/>
      <c r="EZU102" s="287"/>
      <c r="EZV102" s="285"/>
      <c r="EZW102" s="287"/>
      <c r="EZX102" s="287"/>
      <c r="EZY102" s="285"/>
      <c r="EZZ102" s="287"/>
      <c r="FAA102" s="287"/>
      <c r="FAB102" s="285"/>
      <c r="FAC102" s="287"/>
      <c r="FAD102" s="287"/>
      <c r="FAE102" s="285"/>
      <c r="FAF102" s="287"/>
      <c r="FAG102" s="287"/>
      <c r="FAH102" s="285"/>
      <c r="FAI102" s="287"/>
      <c r="FAJ102" s="287"/>
      <c r="FAK102" s="285"/>
      <c r="FAL102" s="287"/>
      <c r="FAM102" s="287"/>
      <c r="FAN102" s="285"/>
      <c r="FAO102" s="287"/>
      <c r="FAP102" s="287"/>
      <c r="FAQ102" s="285"/>
      <c r="FAR102" s="287"/>
      <c r="FAS102" s="287"/>
      <c r="FAT102" s="285"/>
      <c r="FAU102" s="287"/>
      <c r="FAV102" s="287"/>
      <c r="FAW102" s="285"/>
      <c r="FAX102" s="287"/>
      <c r="FAY102" s="287"/>
      <c r="FAZ102" s="285"/>
      <c r="FBA102" s="287"/>
      <c r="FBB102" s="287"/>
      <c r="FBC102" s="285"/>
      <c r="FBD102" s="287"/>
      <c r="FBE102" s="287"/>
      <c r="FBF102" s="285"/>
      <c r="FBG102" s="287"/>
      <c r="FBH102" s="287"/>
      <c r="FBI102" s="285"/>
      <c r="FBJ102" s="287"/>
      <c r="FBK102" s="287"/>
      <c r="FBL102" s="285"/>
      <c r="FBM102" s="287"/>
      <c r="FBN102" s="287"/>
      <c r="FBO102" s="285"/>
      <c r="FBP102" s="287"/>
      <c r="FBQ102" s="287"/>
      <c r="FBR102" s="285"/>
      <c r="FBS102" s="287"/>
      <c r="FBT102" s="287"/>
      <c r="FBU102" s="285"/>
      <c r="FBV102" s="286"/>
      <c r="FBW102" s="286"/>
      <c r="FBX102" s="286"/>
      <c r="FBY102" s="287"/>
      <c r="FBZ102" s="287"/>
      <c r="FCA102" s="285"/>
      <c r="FCB102" s="286"/>
      <c r="FCC102" s="286"/>
      <c r="FCD102" s="286"/>
      <c r="FCE102" s="287"/>
      <c r="FCF102" s="287"/>
      <c r="FCG102" s="285"/>
      <c r="FCH102" s="287"/>
      <c r="FCI102" s="287"/>
      <c r="FCJ102" s="285"/>
      <c r="FCK102" s="286"/>
      <c r="FCL102" s="286"/>
      <c r="FCM102" s="286"/>
      <c r="FCN102" s="286"/>
      <c r="FCO102" s="286"/>
      <c r="FCP102" s="286"/>
      <c r="FCQ102" s="163"/>
      <c r="FCR102" s="154"/>
      <c r="FCS102" s="287"/>
      <c r="FCT102" s="287"/>
      <c r="FCU102" s="285"/>
      <c r="FCV102" s="287"/>
      <c r="FCW102" s="287"/>
      <c r="FCX102" s="285"/>
      <c r="FCY102" s="287"/>
      <c r="FCZ102" s="287"/>
      <c r="FDA102" s="285"/>
      <c r="FDB102" s="287"/>
      <c r="FDC102" s="287"/>
      <c r="FDD102" s="285"/>
      <c r="FDE102" s="287"/>
      <c r="FDF102" s="287"/>
      <c r="FDG102" s="285"/>
      <c r="FDH102" s="287"/>
      <c r="FDI102" s="287"/>
      <c r="FDJ102" s="285"/>
      <c r="FDK102" s="287"/>
      <c r="FDL102" s="287"/>
      <c r="FDM102" s="285"/>
      <c r="FDN102" s="287"/>
      <c r="FDO102" s="287"/>
      <c r="FDP102" s="285"/>
      <c r="FDQ102" s="287"/>
      <c r="FDR102" s="287"/>
      <c r="FDS102" s="285"/>
      <c r="FDT102" s="287"/>
      <c r="FDU102" s="287"/>
      <c r="FDV102" s="285"/>
      <c r="FDW102" s="287"/>
      <c r="FDX102" s="287"/>
      <c r="FDY102" s="285"/>
      <c r="FDZ102" s="287"/>
      <c r="FEA102" s="287"/>
      <c r="FEB102" s="285"/>
      <c r="FEC102" s="287"/>
      <c r="FED102" s="287"/>
      <c r="FEE102" s="285"/>
      <c r="FEF102" s="287"/>
      <c r="FEG102" s="287"/>
      <c r="FEH102" s="285"/>
      <c r="FEI102" s="287"/>
      <c r="FEJ102" s="287"/>
      <c r="FEK102" s="285"/>
      <c r="FEL102" s="287"/>
      <c r="FEM102" s="287"/>
      <c r="FEN102" s="285"/>
      <c r="FEO102" s="287"/>
      <c r="FEP102" s="287"/>
      <c r="FEQ102" s="285"/>
      <c r="FER102" s="287"/>
      <c r="FES102" s="287"/>
      <c r="FET102" s="285"/>
      <c r="FEU102" s="287"/>
      <c r="FEV102" s="287"/>
      <c r="FEW102" s="285"/>
      <c r="FEX102" s="287"/>
      <c r="FEY102" s="287"/>
      <c r="FEZ102" s="285"/>
      <c r="FFA102" s="287"/>
      <c r="FFB102" s="287"/>
      <c r="FFC102" s="285"/>
      <c r="FFD102" s="286"/>
      <c r="FFE102" s="286"/>
      <c r="FFF102" s="286"/>
      <c r="FFG102" s="287"/>
      <c r="FFH102" s="287"/>
      <c r="FFI102" s="285"/>
      <c r="FFJ102" s="286"/>
      <c r="FFK102" s="286"/>
      <c r="FFL102" s="286"/>
      <c r="FFM102" s="287"/>
      <c r="FFN102" s="287"/>
      <c r="FFO102" s="285"/>
      <c r="FFP102" s="287"/>
      <c r="FFQ102" s="287"/>
      <c r="FFR102" s="285"/>
      <c r="FFS102" s="286"/>
      <c r="FFT102" s="286"/>
      <c r="FFU102" s="286"/>
      <c r="FFV102" s="286"/>
      <c r="FFW102" s="286"/>
      <c r="FFX102" s="286"/>
      <c r="FFY102" s="163"/>
      <c r="FFZ102" s="154"/>
      <c r="FGA102" s="287"/>
      <c r="FGB102" s="287"/>
      <c r="FGC102" s="285"/>
      <c r="FGD102" s="287"/>
      <c r="FGE102" s="287"/>
      <c r="FGF102" s="285"/>
      <c r="FGG102" s="287"/>
      <c r="FGH102" s="287"/>
      <c r="FGI102" s="285"/>
      <c r="FGJ102" s="287"/>
      <c r="FGK102" s="287"/>
      <c r="FGL102" s="285"/>
      <c r="FGM102" s="287"/>
      <c r="FGN102" s="287"/>
      <c r="FGO102" s="285"/>
      <c r="FGP102" s="287"/>
      <c r="FGQ102" s="287"/>
      <c r="FGR102" s="285"/>
      <c r="FGS102" s="287"/>
      <c r="FGT102" s="287"/>
      <c r="FGU102" s="285"/>
      <c r="FGV102" s="287"/>
      <c r="FGW102" s="287"/>
      <c r="FGX102" s="285"/>
      <c r="FGY102" s="287"/>
      <c r="FGZ102" s="287"/>
      <c r="FHA102" s="285"/>
      <c r="FHB102" s="287"/>
      <c r="FHC102" s="287"/>
      <c r="FHD102" s="285"/>
      <c r="FHE102" s="287"/>
      <c r="FHF102" s="287"/>
      <c r="FHG102" s="285"/>
      <c r="FHH102" s="287"/>
      <c r="FHI102" s="287"/>
      <c r="FHJ102" s="285"/>
      <c r="FHK102" s="287"/>
      <c r="FHL102" s="287"/>
      <c r="FHM102" s="285"/>
      <c r="FHN102" s="287"/>
      <c r="FHO102" s="287"/>
      <c r="FHP102" s="285"/>
      <c r="FHQ102" s="287"/>
      <c r="FHR102" s="287"/>
      <c r="FHS102" s="285"/>
      <c r="FHT102" s="287"/>
      <c r="FHU102" s="287"/>
      <c r="FHV102" s="285"/>
      <c r="FHW102" s="287"/>
      <c r="FHX102" s="287"/>
      <c r="FHY102" s="285"/>
      <c r="FHZ102" s="287"/>
      <c r="FIA102" s="287"/>
      <c r="FIB102" s="285"/>
      <c r="FIC102" s="287"/>
      <c r="FID102" s="287"/>
      <c r="FIE102" s="285"/>
      <c r="FIF102" s="287"/>
      <c r="FIG102" s="287"/>
      <c r="FIH102" s="285"/>
      <c r="FII102" s="287"/>
      <c r="FIJ102" s="287"/>
      <c r="FIK102" s="285"/>
      <c r="FIL102" s="286"/>
      <c r="FIM102" s="286"/>
      <c r="FIN102" s="286"/>
      <c r="FIO102" s="287"/>
      <c r="FIP102" s="287"/>
      <c r="FIQ102" s="285"/>
      <c r="FIR102" s="286"/>
      <c r="FIS102" s="286"/>
      <c r="FIT102" s="286"/>
      <c r="FIU102" s="287"/>
      <c r="FIV102" s="287"/>
      <c r="FIW102" s="285"/>
      <c r="FIX102" s="287"/>
      <c r="FIY102" s="287"/>
      <c r="FIZ102" s="285"/>
      <c r="FJA102" s="286"/>
      <c r="FJB102" s="286"/>
      <c r="FJC102" s="286"/>
      <c r="FJD102" s="286"/>
      <c r="FJE102" s="286"/>
      <c r="FJF102" s="286"/>
      <c r="FJG102" s="163"/>
      <c r="FJH102" s="154"/>
      <c r="FJI102" s="287"/>
      <c r="FJJ102" s="287"/>
      <c r="FJK102" s="285"/>
      <c r="FJL102" s="287"/>
      <c r="FJM102" s="287"/>
      <c r="FJN102" s="285"/>
      <c r="FJO102" s="287"/>
      <c r="FJP102" s="287"/>
      <c r="FJQ102" s="285"/>
      <c r="FJR102" s="287"/>
      <c r="FJS102" s="287"/>
      <c r="FJT102" s="285"/>
      <c r="FJU102" s="287"/>
      <c r="FJV102" s="287"/>
      <c r="FJW102" s="285"/>
      <c r="FJX102" s="287"/>
      <c r="FJY102" s="287"/>
      <c r="FJZ102" s="285"/>
      <c r="FKA102" s="287"/>
      <c r="FKB102" s="287"/>
      <c r="FKC102" s="285"/>
      <c r="FKD102" s="287"/>
      <c r="FKE102" s="287"/>
      <c r="FKF102" s="285"/>
      <c r="FKG102" s="287"/>
      <c r="FKH102" s="287"/>
      <c r="FKI102" s="285"/>
      <c r="FKJ102" s="287"/>
      <c r="FKK102" s="287"/>
      <c r="FKL102" s="285"/>
      <c r="FKM102" s="287"/>
      <c r="FKN102" s="287"/>
      <c r="FKO102" s="285"/>
      <c r="FKP102" s="287"/>
      <c r="FKQ102" s="287"/>
      <c r="FKR102" s="285"/>
      <c r="FKS102" s="287"/>
      <c r="FKT102" s="287"/>
      <c r="FKU102" s="285"/>
      <c r="FKV102" s="287"/>
      <c r="FKW102" s="287"/>
      <c r="FKX102" s="285"/>
      <c r="FKY102" s="287"/>
      <c r="FKZ102" s="287"/>
      <c r="FLA102" s="285"/>
      <c r="FLB102" s="287"/>
      <c r="FLC102" s="287"/>
      <c r="FLD102" s="285"/>
      <c r="FLE102" s="287"/>
      <c r="FLF102" s="287"/>
      <c r="FLG102" s="285"/>
      <c r="FLH102" s="287"/>
      <c r="FLI102" s="287"/>
      <c r="FLJ102" s="285"/>
      <c r="FLK102" s="287"/>
      <c r="FLL102" s="287"/>
      <c r="FLM102" s="285"/>
      <c r="FLN102" s="287"/>
      <c r="FLO102" s="287"/>
      <c r="FLP102" s="285"/>
      <c r="FLQ102" s="287"/>
      <c r="FLR102" s="287"/>
      <c r="FLS102" s="285"/>
      <c r="FLT102" s="286"/>
      <c r="FLU102" s="286"/>
      <c r="FLV102" s="286"/>
      <c r="FLW102" s="287"/>
      <c r="FLX102" s="287"/>
      <c r="FLY102" s="285"/>
      <c r="FLZ102" s="286"/>
      <c r="FMA102" s="286"/>
      <c r="FMB102" s="286"/>
      <c r="FMC102" s="287"/>
      <c r="FMD102" s="287"/>
      <c r="FME102" s="285"/>
      <c r="FMF102" s="287"/>
      <c r="FMG102" s="287"/>
      <c r="FMH102" s="285"/>
      <c r="FMI102" s="286"/>
      <c r="FMJ102" s="286"/>
      <c r="FMK102" s="286"/>
      <c r="FML102" s="286"/>
      <c r="FMM102" s="286"/>
      <c r="FMN102" s="286"/>
      <c r="FMO102" s="163"/>
      <c r="FMP102" s="154"/>
      <c r="FMQ102" s="287"/>
      <c r="FMR102" s="287"/>
      <c r="FMS102" s="285"/>
      <c r="FMT102" s="287"/>
      <c r="FMU102" s="287"/>
      <c r="FMV102" s="285"/>
      <c r="FMW102" s="287"/>
      <c r="FMX102" s="287"/>
      <c r="FMY102" s="285"/>
      <c r="FMZ102" s="287"/>
      <c r="FNA102" s="287"/>
      <c r="FNB102" s="285"/>
      <c r="FNC102" s="287"/>
      <c r="FND102" s="287"/>
      <c r="FNE102" s="285"/>
      <c r="FNF102" s="287"/>
      <c r="FNG102" s="287"/>
      <c r="FNH102" s="285"/>
      <c r="FNI102" s="287"/>
      <c r="FNJ102" s="287"/>
      <c r="FNK102" s="285"/>
      <c r="FNL102" s="287"/>
      <c r="FNM102" s="287"/>
      <c r="FNN102" s="285"/>
      <c r="FNO102" s="287"/>
      <c r="FNP102" s="287"/>
      <c r="FNQ102" s="285"/>
      <c r="FNR102" s="287"/>
      <c r="FNS102" s="287"/>
      <c r="FNT102" s="285"/>
      <c r="FNU102" s="287"/>
      <c r="FNV102" s="287"/>
      <c r="FNW102" s="285"/>
      <c r="FNX102" s="287"/>
      <c r="FNY102" s="287"/>
      <c r="FNZ102" s="285"/>
      <c r="FOA102" s="287"/>
      <c r="FOB102" s="287"/>
      <c r="FOC102" s="285"/>
      <c r="FOD102" s="287"/>
      <c r="FOE102" s="287"/>
      <c r="FOF102" s="285"/>
      <c r="FOG102" s="287"/>
      <c r="FOH102" s="287"/>
      <c r="FOI102" s="285"/>
      <c r="FOJ102" s="287"/>
      <c r="FOK102" s="287"/>
      <c r="FOL102" s="285"/>
      <c r="FOM102" s="287"/>
      <c r="FON102" s="287"/>
      <c r="FOO102" s="285"/>
      <c r="FOP102" s="287"/>
      <c r="FOQ102" s="287"/>
      <c r="FOR102" s="285"/>
      <c r="FOS102" s="287"/>
      <c r="FOT102" s="287"/>
      <c r="FOU102" s="285"/>
      <c r="FOV102" s="287"/>
      <c r="FOW102" s="287"/>
      <c r="FOX102" s="285"/>
      <c r="FOY102" s="287"/>
      <c r="FOZ102" s="287"/>
      <c r="FPA102" s="285"/>
      <c r="FPB102" s="286"/>
      <c r="FPC102" s="286"/>
      <c r="FPD102" s="286"/>
      <c r="FPE102" s="287"/>
      <c r="FPF102" s="287"/>
      <c r="FPG102" s="285"/>
      <c r="FPH102" s="286"/>
      <c r="FPI102" s="286"/>
      <c r="FPJ102" s="286"/>
      <c r="FPK102" s="287"/>
      <c r="FPL102" s="287"/>
      <c r="FPM102" s="285"/>
      <c r="FPN102" s="287"/>
      <c r="FPO102" s="287"/>
      <c r="FPP102" s="285"/>
      <c r="FPQ102" s="286"/>
      <c r="FPR102" s="286"/>
      <c r="FPS102" s="286"/>
      <c r="FPT102" s="286"/>
      <c r="FPU102" s="286"/>
      <c r="FPV102" s="286"/>
      <c r="FPW102" s="163"/>
      <c r="FPX102" s="154"/>
      <c r="FPY102" s="287"/>
      <c r="FPZ102" s="287"/>
      <c r="FQA102" s="285"/>
      <c r="FQB102" s="287"/>
      <c r="FQC102" s="287"/>
      <c r="FQD102" s="285"/>
      <c r="FQE102" s="287"/>
      <c r="FQF102" s="287"/>
      <c r="FQG102" s="285"/>
      <c r="FQH102" s="287"/>
      <c r="FQI102" s="287"/>
      <c r="FQJ102" s="285"/>
      <c r="FQK102" s="287"/>
      <c r="FQL102" s="287"/>
      <c r="FQM102" s="285"/>
      <c r="FQN102" s="287"/>
      <c r="FQO102" s="287"/>
      <c r="FQP102" s="285"/>
      <c r="FQQ102" s="287"/>
      <c r="FQR102" s="287"/>
      <c r="FQS102" s="285"/>
      <c r="FQT102" s="287"/>
      <c r="FQU102" s="287"/>
      <c r="FQV102" s="285"/>
      <c r="FQW102" s="287"/>
      <c r="FQX102" s="287"/>
      <c r="FQY102" s="285"/>
      <c r="FQZ102" s="287"/>
      <c r="FRA102" s="287"/>
      <c r="FRB102" s="285"/>
      <c r="FRC102" s="287"/>
      <c r="FRD102" s="287"/>
      <c r="FRE102" s="285"/>
      <c r="FRF102" s="287"/>
      <c r="FRG102" s="287"/>
      <c r="FRH102" s="285"/>
      <c r="FRI102" s="287"/>
      <c r="FRJ102" s="287"/>
      <c r="FRK102" s="285"/>
      <c r="FRL102" s="287"/>
      <c r="FRM102" s="287"/>
      <c r="FRN102" s="285"/>
      <c r="FRO102" s="287"/>
      <c r="FRP102" s="287"/>
      <c r="FRQ102" s="285"/>
      <c r="FRR102" s="287"/>
      <c r="FRS102" s="287"/>
      <c r="FRT102" s="285"/>
      <c r="FRU102" s="287"/>
      <c r="FRV102" s="287"/>
      <c r="FRW102" s="285"/>
      <c r="FRX102" s="287"/>
      <c r="FRY102" s="287"/>
      <c r="FRZ102" s="285"/>
      <c r="FSA102" s="287"/>
      <c r="FSB102" s="287"/>
      <c r="FSC102" s="285"/>
      <c r="FSD102" s="287"/>
      <c r="FSE102" s="287"/>
      <c r="FSF102" s="285"/>
      <c r="FSG102" s="287"/>
      <c r="FSH102" s="287"/>
      <c r="FSI102" s="285"/>
      <c r="FSJ102" s="286"/>
      <c r="FSK102" s="286"/>
      <c r="FSL102" s="286"/>
      <c r="FSM102" s="287"/>
      <c r="FSN102" s="287"/>
      <c r="FSO102" s="285"/>
      <c r="FSP102" s="286"/>
      <c r="FSQ102" s="286"/>
      <c r="FSR102" s="286"/>
      <c r="FSS102" s="287"/>
      <c r="FST102" s="287"/>
      <c r="FSU102" s="285"/>
      <c r="FSV102" s="287"/>
      <c r="FSW102" s="287"/>
      <c r="FSX102" s="285"/>
      <c r="FSY102" s="286"/>
      <c r="FSZ102" s="286"/>
      <c r="FTA102" s="286"/>
      <c r="FTB102" s="286"/>
      <c r="FTC102" s="286"/>
      <c r="FTD102" s="286"/>
      <c r="FTE102" s="163"/>
      <c r="FTF102" s="154"/>
      <c r="FTG102" s="287"/>
      <c r="FTH102" s="287"/>
      <c r="FTI102" s="285"/>
      <c r="FTJ102" s="287"/>
      <c r="FTK102" s="287"/>
      <c r="FTL102" s="285"/>
      <c r="FTM102" s="287"/>
      <c r="FTN102" s="287"/>
      <c r="FTO102" s="285"/>
      <c r="FTP102" s="287"/>
      <c r="FTQ102" s="287"/>
      <c r="FTR102" s="285"/>
      <c r="FTS102" s="287"/>
      <c r="FTT102" s="287"/>
      <c r="FTU102" s="285"/>
      <c r="FTV102" s="287"/>
      <c r="FTW102" s="287"/>
      <c r="FTX102" s="285"/>
      <c r="FTY102" s="287"/>
      <c r="FTZ102" s="287"/>
      <c r="FUA102" s="285"/>
      <c r="FUB102" s="287"/>
      <c r="FUC102" s="287"/>
      <c r="FUD102" s="285"/>
      <c r="FUE102" s="287"/>
      <c r="FUF102" s="287"/>
      <c r="FUG102" s="285"/>
      <c r="FUH102" s="287"/>
      <c r="FUI102" s="287"/>
      <c r="FUJ102" s="285"/>
      <c r="FUK102" s="287"/>
      <c r="FUL102" s="287"/>
      <c r="FUM102" s="285"/>
      <c r="FUN102" s="287"/>
      <c r="FUO102" s="287"/>
      <c r="FUP102" s="285"/>
      <c r="FUQ102" s="287"/>
      <c r="FUR102" s="287"/>
      <c r="FUS102" s="285"/>
      <c r="FUT102" s="287"/>
      <c r="FUU102" s="287"/>
      <c r="FUV102" s="285"/>
      <c r="FUW102" s="287"/>
      <c r="FUX102" s="287"/>
      <c r="FUY102" s="285"/>
      <c r="FUZ102" s="287"/>
      <c r="FVA102" s="287"/>
      <c r="FVB102" s="285"/>
      <c r="FVC102" s="287"/>
      <c r="FVD102" s="287"/>
      <c r="FVE102" s="285"/>
      <c r="FVF102" s="287"/>
      <c r="FVG102" s="287"/>
      <c r="FVH102" s="285"/>
      <c r="FVI102" s="287"/>
      <c r="FVJ102" s="287"/>
      <c r="FVK102" s="285"/>
      <c r="FVL102" s="287"/>
      <c r="FVM102" s="287"/>
      <c r="FVN102" s="285"/>
      <c r="FVO102" s="287"/>
      <c r="FVP102" s="287"/>
      <c r="FVQ102" s="285"/>
      <c r="FVR102" s="286"/>
      <c r="FVS102" s="286"/>
      <c r="FVT102" s="286"/>
      <c r="FVU102" s="287"/>
      <c r="FVV102" s="287"/>
      <c r="FVW102" s="285"/>
      <c r="FVX102" s="286"/>
      <c r="FVY102" s="286"/>
      <c r="FVZ102" s="286"/>
      <c r="FWA102" s="287"/>
      <c r="FWB102" s="287"/>
      <c r="FWC102" s="285"/>
      <c r="FWD102" s="287"/>
      <c r="FWE102" s="287"/>
      <c r="FWF102" s="285"/>
      <c r="FWG102" s="286"/>
      <c r="FWH102" s="286"/>
      <c r="FWI102" s="286"/>
      <c r="FWJ102" s="286"/>
      <c r="FWK102" s="286"/>
      <c r="FWL102" s="286"/>
      <c r="FWM102" s="163"/>
      <c r="FWN102" s="154"/>
      <c r="FWO102" s="287"/>
      <c r="FWP102" s="287"/>
      <c r="FWQ102" s="285"/>
      <c r="FWR102" s="287"/>
      <c r="FWS102" s="287"/>
      <c r="FWT102" s="285"/>
      <c r="FWU102" s="287"/>
      <c r="FWV102" s="287"/>
      <c r="FWW102" s="285"/>
      <c r="FWX102" s="287"/>
      <c r="FWY102" s="287"/>
      <c r="FWZ102" s="285"/>
      <c r="FXA102" s="287"/>
      <c r="FXB102" s="287"/>
      <c r="FXC102" s="285"/>
      <c r="FXD102" s="287"/>
      <c r="FXE102" s="287"/>
      <c r="FXF102" s="285"/>
      <c r="FXG102" s="287"/>
      <c r="FXH102" s="287"/>
      <c r="FXI102" s="285"/>
      <c r="FXJ102" s="287"/>
      <c r="FXK102" s="287"/>
      <c r="FXL102" s="285"/>
      <c r="FXM102" s="287"/>
      <c r="FXN102" s="287"/>
      <c r="FXO102" s="285"/>
      <c r="FXP102" s="287"/>
      <c r="FXQ102" s="287"/>
      <c r="FXR102" s="285"/>
      <c r="FXS102" s="287"/>
      <c r="FXT102" s="287"/>
      <c r="FXU102" s="285"/>
      <c r="FXV102" s="287"/>
      <c r="FXW102" s="287"/>
      <c r="FXX102" s="285"/>
      <c r="FXY102" s="287"/>
      <c r="FXZ102" s="287"/>
      <c r="FYA102" s="285"/>
      <c r="FYB102" s="287"/>
      <c r="FYC102" s="287"/>
      <c r="FYD102" s="285"/>
      <c r="FYE102" s="287"/>
      <c r="FYF102" s="287"/>
      <c r="FYG102" s="285"/>
      <c r="FYH102" s="287"/>
      <c r="FYI102" s="287"/>
      <c r="FYJ102" s="285"/>
      <c r="FYK102" s="287"/>
      <c r="FYL102" s="287"/>
      <c r="FYM102" s="285"/>
      <c r="FYN102" s="287"/>
      <c r="FYO102" s="287"/>
      <c r="FYP102" s="285"/>
      <c r="FYQ102" s="287"/>
      <c r="FYR102" s="287"/>
      <c r="FYS102" s="285"/>
      <c r="FYT102" s="287"/>
      <c r="FYU102" s="287"/>
      <c r="FYV102" s="285"/>
      <c r="FYW102" s="287"/>
      <c r="FYX102" s="287"/>
      <c r="FYY102" s="285"/>
      <c r="FYZ102" s="286"/>
      <c r="FZA102" s="286"/>
      <c r="FZB102" s="286"/>
      <c r="FZC102" s="287"/>
      <c r="FZD102" s="287"/>
      <c r="FZE102" s="285"/>
      <c r="FZF102" s="286"/>
      <c r="FZG102" s="286"/>
      <c r="FZH102" s="286"/>
      <c r="FZI102" s="287"/>
      <c r="FZJ102" s="287"/>
      <c r="FZK102" s="285"/>
      <c r="FZL102" s="287"/>
      <c r="FZM102" s="287"/>
      <c r="FZN102" s="285"/>
      <c r="FZO102" s="286"/>
      <c r="FZP102" s="286"/>
      <c r="FZQ102" s="286"/>
      <c r="FZR102" s="286"/>
      <c r="FZS102" s="286"/>
      <c r="FZT102" s="286"/>
      <c r="FZU102" s="163"/>
      <c r="FZV102" s="154"/>
      <c r="FZW102" s="287"/>
      <c r="FZX102" s="287"/>
      <c r="FZY102" s="285"/>
      <c r="FZZ102" s="287"/>
      <c r="GAA102" s="287"/>
      <c r="GAB102" s="285"/>
      <c r="GAC102" s="287"/>
      <c r="GAD102" s="287"/>
      <c r="GAE102" s="285"/>
      <c r="GAF102" s="287"/>
      <c r="GAG102" s="287"/>
      <c r="GAH102" s="285"/>
      <c r="GAI102" s="287"/>
      <c r="GAJ102" s="287"/>
      <c r="GAK102" s="285"/>
      <c r="GAL102" s="287"/>
      <c r="GAM102" s="287"/>
      <c r="GAN102" s="285"/>
      <c r="GAO102" s="287"/>
      <c r="GAP102" s="287"/>
      <c r="GAQ102" s="285"/>
      <c r="GAR102" s="287"/>
      <c r="GAS102" s="287"/>
      <c r="GAT102" s="285"/>
      <c r="GAU102" s="287"/>
      <c r="GAV102" s="287"/>
      <c r="GAW102" s="285"/>
      <c r="GAX102" s="287"/>
      <c r="GAY102" s="287"/>
      <c r="GAZ102" s="285"/>
      <c r="GBA102" s="287"/>
      <c r="GBB102" s="287"/>
      <c r="GBC102" s="285"/>
      <c r="GBD102" s="287"/>
      <c r="GBE102" s="287"/>
      <c r="GBF102" s="285"/>
      <c r="GBG102" s="287"/>
      <c r="GBH102" s="287"/>
      <c r="GBI102" s="285"/>
      <c r="GBJ102" s="287"/>
      <c r="GBK102" s="287"/>
      <c r="GBL102" s="285"/>
      <c r="GBM102" s="287"/>
      <c r="GBN102" s="287"/>
      <c r="GBO102" s="285"/>
      <c r="GBP102" s="287"/>
      <c r="GBQ102" s="287"/>
      <c r="GBR102" s="285"/>
      <c r="GBS102" s="287"/>
      <c r="GBT102" s="287"/>
      <c r="GBU102" s="285"/>
      <c r="GBV102" s="287"/>
      <c r="GBW102" s="287"/>
      <c r="GBX102" s="285"/>
      <c r="GBY102" s="287"/>
      <c r="GBZ102" s="287"/>
      <c r="GCA102" s="285"/>
      <c r="GCB102" s="287"/>
      <c r="GCC102" s="287"/>
      <c r="GCD102" s="285"/>
      <c r="GCE102" s="287"/>
      <c r="GCF102" s="287"/>
      <c r="GCG102" s="285"/>
      <c r="GCH102" s="286"/>
      <c r="GCI102" s="286"/>
      <c r="GCJ102" s="286"/>
      <c r="GCK102" s="287"/>
      <c r="GCL102" s="287"/>
      <c r="GCM102" s="285"/>
      <c r="GCN102" s="286"/>
      <c r="GCO102" s="286"/>
      <c r="GCP102" s="286"/>
      <c r="GCQ102" s="287"/>
      <c r="GCR102" s="287"/>
      <c r="GCS102" s="285"/>
      <c r="GCT102" s="287"/>
      <c r="GCU102" s="287"/>
      <c r="GCV102" s="285"/>
      <c r="GCW102" s="286"/>
      <c r="GCX102" s="286"/>
      <c r="GCY102" s="286"/>
      <c r="GCZ102" s="286"/>
      <c r="GDA102" s="286"/>
      <c r="GDB102" s="286"/>
      <c r="GDC102" s="163"/>
      <c r="GDD102" s="154"/>
      <c r="GDE102" s="287"/>
      <c r="GDF102" s="287"/>
      <c r="GDG102" s="285"/>
      <c r="GDH102" s="287"/>
      <c r="GDI102" s="287"/>
      <c r="GDJ102" s="285"/>
      <c r="GDK102" s="287"/>
      <c r="GDL102" s="287"/>
      <c r="GDM102" s="285"/>
      <c r="GDN102" s="287"/>
      <c r="GDO102" s="287"/>
      <c r="GDP102" s="285"/>
      <c r="GDQ102" s="287"/>
      <c r="GDR102" s="287"/>
      <c r="GDS102" s="285"/>
      <c r="GDT102" s="287"/>
      <c r="GDU102" s="287"/>
      <c r="GDV102" s="285"/>
      <c r="GDW102" s="287"/>
      <c r="GDX102" s="287"/>
      <c r="GDY102" s="285"/>
      <c r="GDZ102" s="287"/>
      <c r="GEA102" s="287"/>
      <c r="GEB102" s="285"/>
      <c r="GEC102" s="287"/>
      <c r="GED102" s="287"/>
      <c r="GEE102" s="285"/>
      <c r="GEF102" s="287"/>
      <c r="GEG102" s="287"/>
      <c r="GEH102" s="285"/>
      <c r="GEI102" s="287"/>
      <c r="GEJ102" s="287"/>
      <c r="GEK102" s="285"/>
      <c r="GEL102" s="287"/>
      <c r="GEM102" s="287"/>
      <c r="GEN102" s="285"/>
      <c r="GEO102" s="287"/>
      <c r="GEP102" s="287"/>
      <c r="GEQ102" s="285"/>
      <c r="GER102" s="287"/>
      <c r="GES102" s="287"/>
      <c r="GET102" s="285"/>
      <c r="GEU102" s="287"/>
      <c r="GEV102" s="287"/>
      <c r="GEW102" s="285"/>
      <c r="GEX102" s="287"/>
      <c r="GEY102" s="287"/>
      <c r="GEZ102" s="285"/>
      <c r="GFA102" s="287"/>
      <c r="GFB102" s="287"/>
      <c r="GFC102" s="285"/>
      <c r="GFD102" s="287"/>
      <c r="GFE102" s="287"/>
      <c r="GFF102" s="285"/>
      <c r="GFG102" s="287"/>
      <c r="GFH102" s="287"/>
      <c r="GFI102" s="285"/>
      <c r="GFJ102" s="287"/>
      <c r="GFK102" s="287"/>
      <c r="GFL102" s="285"/>
      <c r="GFM102" s="287"/>
      <c r="GFN102" s="287"/>
      <c r="GFO102" s="285"/>
      <c r="GFP102" s="286"/>
      <c r="GFQ102" s="286"/>
      <c r="GFR102" s="286"/>
      <c r="GFS102" s="287"/>
      <c r="GFT102" s="287"/>
      <c r="GFU102" s="285"/>
      <c r="GFV102" s="286"/>
      <c r="GFW102" s="286"/>
      <c r="GFX102" s="286"/>
      <c r="GFY102" s="287"/>
      <c r="GFZ102" s="287"/>
      <c r="GGA102" s="285"/>
      <c r="GGB102" s="287"/>
      <c r="GGC102" s="287"/>
      <c r="GGD102" s="285"/>
      <c r="GGE102" s="286"/>
      <c r="GGF102" s="286"/>
      <c r="GGG102" s="286"/>
      <c r="GGH102" s="286"/>
      <c r="GGI102" s="286"/>
      <c r="GGJ102" s="286"/>
      <c r="GGK102" s="163"/>
      <c r="GGL102" s="154"/>
      <c r="GGM102" s="287"/>
      <c r="GGN102" s="287"/>
      <c r="GGO102" s="285"/>
      <c r="GGP102" s="287"/>
      <c r="GGQ102" s="287"/>
      <c r="GGR102" s="285"/>
      <c r="GGS102" s="287"/>
      <c r="GGT102" s="287"/>
      <c r="GGU102" s="285"/>
      <c r="GGV102" s="287"/>
      <c r="GGW102" s="287"/>
      <c r="GGX102" s="285"/>
      <c r="GGY102" s="287"/>
      <c r="GGZ102" s="287"/>
      <c r="GHA102" s="285"/>
      <c r="GHB102" s="287"/>
      <c r="GHC102" s="287"/>
      <c r="GHD102" s="285"/>
      <c r="GHE102" s="287"/>
      <c r="GHF102" s="287"/>
      <c r="GHG102" s="285"/>
      <c r="GHH102" s="287"/>
      <c r="GHI102" s="287"/>
      <c r="GHJ102" s="285"/>
      <c r="GHK102" s="287"/>
      <c r="GHL102" s="287"/>
      <c r="GHM102" s="285"/>
      <c r="GHN102" s="287"/>
      <c r="GHO102" s="287"/>
      <c r="GHP102" s="285"/>
      <c r="GHQ102" s="287"/>
      <c r="GHR102" s="287"/>
      <c r="GHS102" s="285"/>
      <c r="GHT102" s="287"/>
      <c r="GHU102" s="287"/>
      <c r="GHV102" s="285"/>
      <c r="GHW102" s="287"/>
      <c r="GHX102" s="287"/>
      <c r="GHY102" s="285"/>
      <c r="GHZ102" s="287"/>
      <c r="GIA102" s="287"/>
      <c r="GIB102" s="285"/>
      <c r="GIC102" s="287"/>
      <c r="GID102" s="287"/>
      <c r="GIE102" s="285"/>
      <c r="GIF102" s="287"/>
      <c r="GIG102" s="287"/>
      <c r="GIH102" s="285"/>
      <c r="GII102" s="287"/>
      <c r="GIJ102" s="287"/>
      <c r="GIK102" s="285"/>
      <c r="GIL102" s="287"/>
      <c r="GIM102" s="287"/>
      <c r="GIN102" s="285"/>
      <c r="GIO102" s="287"/>
      <c r="GIP102" s="287"/>
      <c r="GIQ102" s="285"/>
      <c r="GIR102" s="287"/>
      <c r="GIS102" s="287"/>
      <c r="GIT102" s="285"/>
      <c r="GIU102" s="287"/>
      <c r="GIV102" s="287"/>
      <c r="GIW102" s="285"/>
      <c r="GIX102" s="286"/>
      <c r="GIY102" s="286"/>
      <c r="GIZ102" s="286"/>
      <c r="GJA102" s="287"/>
      <c r="GJB102" s="287"/>
      <c r="GJC102" s="285"/>
      <c r="GJD102" s="286"/>
      <c r="GJE102" s="286"/>
      <c r="GJF102" s="286"/>
      <c r="GJG102" s="287"/>
      <c r="GJH102" s="287"/>
      <c r="GJI102" s="285"/>
      <c r="GJJ102" s="287"/>
      <c r="GJK102" s="287"/>
      <c r="GJL102" s="285"/>
      <c r="GJM102" s="286"/>
      <c r="GJN102" s="286"/>
      <c r="GJO102" s="286"/>
      <c r="GJP102" s="286"/>
      <c r="GJQ102" s="286"/>
      <c r="GJR102" s="286"/>
      <c r="GJS102" s="163"/>
      <c r="GJT102" s="154"/>
      <c r="GJU102" s="287"/>
      <c r="GJV102" s="287"/>
      <c r="GJW102" s="285"/>
      <c r="GJX102" s="287"/>
      <c r="GJY102" s="287"/>
      <c r="GJZ102" s="285"/>
      <c r="GKA102" s="287"/>
      <c r="GKB102" s="287"/>
      <c r="GKC102" s="285"/>
      <c r="GKD102" s="287"/>
      <c r="GKE102" s="287"/>
      <c r="GKF102" s="285"/>
      <c r="GKG102" s="287"/>
      <c r="GKH102" s="287"/>
      <c r="GKI102" s="285"/>
      <c r="GKJ102" s="287"/>
      <c r="GKK102" s="287"/>
      <c r="GKL102" s="285"/>
      <c r="GKM102" s="287"/>
      <c r="GKN102" s="287"/>
      <c r="GKO102" s="285"/>
      <c r="GKP102" s="287"/>
      <c r="GKQ102" s="287"/>
      <c r="GKR102" s="285"/>
      <c r="GKS102" s="287"/>
      <c r="GKT102" s="287"/>
      <c r="GKU102" s="285"/>
      <c r="GKV102" s="287"/>
      <c r="GKW102" s="287"/>
      <c r="GKX102" s="285"/>
      <c r="GKY102" s="287"/>
      <c r="GKZ102" s="287"/>
      <c r="GLA102" s="285"/>
      <c r="GLB102" s="287"/>
      <c r="GLC102" s="287"/>
      <c r="GLD102" s="285"/>
      <c r="GLE102" s="287"/>
      <c r="GLF102" s="287"/>
      <c r="GLG102" s="285"/>
      <c r="GLH102" s="287"/>
      <c r="GLI102" s="287"/>
      <c r="GLJ102" s="285"/>
      <c r="GLK102" s="287"/>
      <c r="GLL102" s="287"/>
      <c r="GLM102" s="285"/>
      <c r="GLN102" s="287"/>
      <c r="GLO102" s="287"/>
      <c r="GLP102" s="285"/>
      <c r="GLQ102" s="287"/>
      <c r="GLR102" s="287"/>
      <c r="GLS102" s="285"/>
      <c r="GLT102" s="287"/>
      <c r="GLU102" s="287"/>
      <c r="GLV102" s="285"/>
      <c r="GLW102" s="287"/>
      <c r="GLX102" s="287"/>
      <c r="GLY102" s="285"/>
      <c r="GLZ102" s="287"/>
      <c r="GMA102" s="287"/>
      <c r="GMB102" s="285"/>
      <c r="GMC102" s="287"/>
      <c r="GMD102" s="287"/>
      <c r="GME102" s="285"/>
      <c r="GMF102" s="286"/>
      <c r="GMG102" s="286"/>
      <c r="GMH102" s="286"/>
      <c r="GMI102" s="287"/>
      <c r="GMJ102" s="287"/>
      <c r="GMK102" s="285"/>
      <c r="GML102" s="286"/>
      <c r="GMM102" s="286"/>
      <c r="GMN102" s="286"/>
      <c r="GMO102" s="287"/>
      <c r="GMP102" s="287"/>
      <c r="GMQ102" s="285"/>
      <c r="GMR102" s="287"/>
      <c r="GMS102" s="287"/>
      <c r="GMT102" s="285"/>
      <c r="GMU102" s="286"/>
      <c r="GMV102" s="286"/>
      <c r="GMW102" s="286"/>
      <c r="GMX102" s="286"/>
      <c r="GMY102" s="286"/>
      <c r="GMZ102" s="286"/>
      <c r="GNA102" s="163"/>
      <c r="GNB102" s="154"/>
      <c r="GNC102" s="287"/>
      <c r="GND102" s="287"/>
      <c r="GNE102" s="285"/>
      <c r="GNF102" s="287"/>
      <c r="GNG102" s="287"/>
      <c r="GNH102" s="285"/>
      <c r="GNI102" s="287"/>
      <c r="GNJ102" s="287"/>
      <c r="GNK102" s="285"/>
      <c r="GNL102" s="287"/>
      <c r="GNM102" s="287"/>
      <c r="GNN102" s="285"/>
      <c r="GNO102" s="287"/>
      <c r="GNP102" s="287"/>
      <c r="GNQ102" s="285"/>
      <c r="GNR102" s="287"/>
      <c r="GNS102" s="287"/>
      <c r="GNT102" s="285"/>
      <c r="GNU102" s="287"/>
      <c r="GNV102" s="287"/>
      <c r="GNW102" s="285"/>
      <c r="GNX102" s="287"/>
      <c r="GNY102" s="287"/>
      <c r="GNZ102" s="285"/>
      <c r="GOA102" s="287"/>
      <c r="GOB102" s="287"/>
      <c r="GOC102" s="285"/>
      <c r="GOD102" s="287"/>
      <c r="GOE102" s="287"/>
      <c r="GOF102" s="285"/>
      <c r="GOG102" s="287"/>
      <c r="GOH102" s="287"/>
      <c r="GOI102" s="285"/>
      <c r="GOJ102" s="287"/>
      <c r="GOK102" s="287"/>
      <c r="GOL102" s="285"/>
      <c r="GOM102" s="287"/>
      <c r="GON102" s="287"/>
      <c r="GOO102" s="285"/>
      <c r="GOP102" s="287"/>
      <c r="GOQ102" s="287"/>
      <c r="GOR102" s="285"/>
      <c r="GOS102" s="287"/>
      <c r="GOT102" s="287"/>
      <c r="GOU102" s="285"/>
      <c r="GOV102" s="287"/>
      <c r="GOW102" s="287"/>
      <c r="GOX102" s="285"/>
      <c r="GOY102" s="287"/>
      <c r="GOZ102" s="287"/>
      <c r="GPA102" s="285"/>
      <c r="GPB102" s="287"/>
      <c r="GPC102" s="287"/>
      <c r="GPD102" s="285"/>
      <c r="GPE102" s="287"/>
      <c r="GPF102" s="287"/>
      <c r="GPG102" s="285"/>
      <c r="GPH102" s="287"/>
      <c r="GPI102" s="287"/>
      <c r="GPJ102" s="285"/>
      <c r="GPK102" s="287"/>
      <c r="GPL102" s="287"/>
      <c r="GPM102" s="285"/>
      <c r="GPN102" s="286"/>
      <c r="GPO102" s="286"/>
      <c r="GPP102" s="286"/>
      <c r="GPQ102" s="287"/>
      <c r="GPR102" s="287"/>
      <c r="GPS102" s="285"/>
      <c r="GPT102" s="286"/>
      <c r="GPU102" s="286"/>
      <c r="GPV102" s="286"/>
      <c r="GPW102" s="287"/>
      <c r="GPX102" s="287"/>
      <c r="GPY102" s="285"/>
      <c r="GPZ102" s="287"/>
      <c r="GQA102" s="287"/>
      <c r="GQB102" s="285"/>
      <c r="GQC102" s="286"/>
      <c r="GQD102" s="286"/>
      <c r="GQE102" s="286"/>
      <c r="GQF102" s="286"/>
      <c r="GQG102" s="286"/>
      <c r="GQH102" s="286"/>
      <c r="GQI102" s="163"/>
      <c r="GQJ102" s="154"/>
      <c r="GQK102" s="287"/>
      <c r="GQL102" s="287"/>
      <c r="GQM102" s="285"/>
      <c r="GQN102" s="287"/>
      <c r="GQO102" s="287"/>
      <c r="GQP102" s="285"/>
      <c r="GQQ102" s="287"/>
      <c r="GQR102" s="287"/>
      <c r="GQS102" s="285"/>
      <c r="GQT102" s="287"/>
      <c r="GQU102" s="287"/>
      <c r="GQV102" s="285"/>
      <c r="GQW102" s="287"/>
      <c r="GQX102" s="287"/>
      <c r="GQY102" s="285"/>
      <c r="GQZ102" s="287"/>
      <c r="GRA102" s="287"/>
      <c r="GRB102" s="285"/>
      <c r="GRC102" s="287"/>
      <c r="GRD102" s="287"/>
      <c r="GRE102" s="285"/>
      <c r="GRF102" s="287"/>
      <c r="GRG102" s="287"/>
      <c r="GRH102" s="285"/>
      <c r="GRI102" s="287"/>
      <c r="GRJ102" s="287"/>
      <c r="GRK102" s="285"/>
      <c r="GRL102" s="287"/>
      <c r="GRM102" s="287"/>
      <c r="GRN102" s="285"/>
      <c r="GRO102" s="287"/>
      <c r="GRP102" s="287"/>
      <c r="GRQ102" s="285"/>
      <c r="GRR102" s="287"/>
      <c r="GRS102" s="287"/>
      <c r="GRT102" s="285"/>
      <c r="GRU102" s="287"/>
      <c r="GRV102" s="287"/>
      <c r="GRW102" s="285"/>
      <c r="GRX102" s="287"/>
      <c r="GRY102" s="287"/>
      <c r="GRZ102" s="285"/>
      <c r="GSA102" s="287"/>
      <c r="GSB102" s="287"/>
      <c r="GSC102" s="285"/>
      <c r="GSD102" s="287"/>
      <c r="GSE102" s="287"/>
      <c r="GSF102" s="285"/>
      <c r="GSG102" s="287"/>
      <c r="GSH102" s="287"/>
      <c r="GSI102" s="285"/>
      <c r="GSJ102" s="287"/>
      <c r="GSK102" s="287"/>
      <c r="GSL102" s="285"/>
      <c r="GSM102" s="287"/>
      <c r="GSN102" s="287"/>
      <c r="GSO102" s="285"/>
      <c r="GSP102" s="287"/>
      <c r="GSQ102" s="287"/>
      <c r="GSR102" s="285"/>
      <c r="GSS102" s="287"/>
      <c r="GST102" s="287"/>
      <c r="GSU102" s="285"/>
      <c r="GSV102" s="286"/>
      <c r="GSW102" s="286"/>
      <c r="GSX102" s="286"/>
      <c r="GSY102" s="287"/>
      <c r="GSZ102" s="287"/>
      <c r="GTA102" s="285"/>
      <c r="GTB102" s="286"/>
      <c r="GTC102" s="286"/>
      <c r="GTD102" s="286"/>
      <c r="GTE102" s="287"/>
      <c r="GTF102" s="287"/>
      <c r="GTG102" s="285"/>
      <c r="GTH102" s="287"/>
      <c r="GTI102" s="287"/>
      <c r="GTJ102" s="285"/>
      <c r="GTK102" s="286"/>
      <c r="GTL102" s="286"/>
      <c r="GTM102" s="286"/>
      <c r="GTN102" s="286"/>
      <c r="GTO102" s="286"/>
      <c r="GTP102" s="286"/>
      <c r="GTQ102" s="163"/>
      <c r="GTR102" s="154"/>
      <c r="GTS102" s="287"/>
      <c r="GTT102" s="287"/>
      <c r="GTU102" s="285"/>
      <c r="GTV102" s="287"/>
      <c r="GTW102" s="287"/>
      <c r="GTX102" s="285"/>
      <c r="GTY102" s="287"/>
      <c r="GTZ102" s="287"/>
      <c r="GUA102" s="285"/>
      <c r="GUB102" s="287"/>
      <c r="GUC102" s="287"/>
      <c r="GUD102" s="285"/>
      <c r="GUE102" s="287"/>
      <c r="GUF102" s="287"/>
      <c r="GUG102" s="285"/>
      <c r="GUH102" s="287"/>
      <c r="GUI102" s="287"/>
      <c r="GUJ102" s="285"/>
      <c r="GUK102" s="287"/>
      <c r="GUL102" s="287"/>
      <c r="GUM102" s="285"/>
      <c r="GUN102" s="287"/>
      <c r="GUO102" s="287"/>
      <c r="GUP102" s="285"/>
      <c r="GUQ102" s="287"/>
      <c r="GUR102" s="287"/>
      <c r="GUS102" s="285"/>
      <c r="GUT102" s="287"/>
      <c r="GUU102" s="287"/>
      <c r="GUV102" s="285"/>
      <c r="GUW102" s="287"/>
      <c r="GUX102" s="287"/>
      <c r="GUY102" s="285"/>
      <c r="GUZ102" s="287"/>
      <c r="GVA102" s="287"/>
      <c r="GVB102" s="285"/>
      <c r="GVC102" s="287"/>
      <c r="GVD102" s="287"/>
      <c r="GVE102" s="285"/>
      <c r="GVF102" s="287"/>
      <c r="GVG102" s="287"/>
      <c r="GVH102" s="285"/>
      <c r="GVI102" s="287"/>
      <c r="GVJ102" s="287"/>
      <c r="GVK102" s="285"/>
      <c r="GVL102" s="287"/>
      <c r="GVM102" s="287"/>
      <c r="GVN102" s="285"/>
      <c r="GVO102" s="287"/>
      <c r="GVP102" s="287"/>
      <c r="GVQ102" s="285"/>
      <c r="GVR102" s="287"/>
      <c r="GVS102" s="287"/>
      <c r="GVT102" s="285"/>
      <c r="GVU102" s="287"/>
      <c r="GVV102" s="287"/>
      <c r="GVW102" s="285"/>
      <c r="GVX102" s="287"/>
      <c r="GVY102" s="287"/>
      <c r="GVZ102" s="285"/>
      <c r="GWA102" s="287"/>
      <c r="GWB102" s="287"/>
      <c r="GWC102" s="285"/>
      <c r="GWD102" s="286"/>
      <c r="GWE102" s="286"/>
      <c r="GWF102" s="286"/>
      <c r="GWG102" s="287"/>
      <c r="GWH102" s="287"/>
      <c r="GWI102" s="285"/>
      <c r="GWJ102" s="286"/>
      <c r="GWK102" s="286"/>
      <c r="GWL102" s="286"/>
      <c r="GWM102" s="287"/>
      <c r="GWN102" s="287"/>
      <c r="GWO102" s="285"/>
      <c r="GWP102" s="287"/>
      <c r="GWQ102" s="287"/>
      <c r="GWR102" s="285"/>
      <c r="GWS102" s="286"/>
      <c r="GWT102" s="286"/>
      <c r="GWU102" s="286"/>
      <c r="GWV102" s="286"/>
      <c r="GWW102" s="286"/>
      <c r="GWX102" s="286"/>
      <c r="GWY102" s="163"/>
      <c r="GWZ102" s="154"/>
      <c r="GXA102" s="287"/>
      <c r="GXB102" s="287"/>
      <c r="GXC102" s="285"/>
      <c r="GXD102" s="287"/>
      <c r="GXE102" s="287"/>
      <c r="GXF102" s="285"/>
      <c r="GXG102" s="287"/>
      <c r="GXH102" s="287"/>
      <c r="GXI102" s="285"/>
      <c r="GXJ102" s="287"/>
      <c r="GXK102" s="287"/>
      <c r="GXL102" s="285"/>
      <c r="GXM102" s="287"/>
      <c r="GXN102" s="287"/>
      <c r="GXO102" s="285"/>
      <c r="GXP102" s="287"/>
      <c r="GXQ102" s="287"/>
      <c r="GXR102" s="285"/>
      <c r="GXS102" s="287"/>
      <c r="GXT102" s="287"/>
      <c r="GXU102" s="285"/>
      <c r="GXV102" s="287"/>
      <c r="GXW102" s="287"/>
      <c r="GXX102" s="285"/>
      <c r="GXY102" s="287"/>
      <c r="GXZ102" s="287"/>
      <c r="GYA102" s="285"/>
      <c r="GYB102" s="287"/>
      <c r="GYC102" s="287"/>
      <c r="GYD102" s="285"/>
      <c r="GYE102" s="287"/>
      <c r="GYF102" s="287"/>
      <c r="GYG102" s="285"/>
      <c r="GYH102" s="287"/>
      <c r="GYI102" s="287"/>
      <c r="GYJ102" s="285"/>
      <c r="GYK102" s="287"/>
      <c r="GYL102" s="287"/>
      <c r="GYM102" s="285"/>
      <c r="GYN102" s="287"/>
      <c r="GYO102" s="287"/>
      <c r="GYP102" s="285"/>
      <c r="GYQ102" s="287"/>
      <c r="GYR102" s="287"/>
      <c r="GYS102" s="285"/>
      <c r="GYT102" s="287"/>
      <c r="GYU102" s="287"/>
      <c r="GYV102" s="285"/>
      <c r="GYW102" s="287"/>
      <c r="GYX102" s="287"/>
      <c r="GYY102" s="285"/>
      <c r="GYZ102" s="287"/>
      <c r="GZA102" s="287"/>
      <c r="GZB102" s="285"/>
      <c r="GZC102" s="287"/>
      <c r="GZD102" s="287"/>
      <c r="GZE102" s="285"/>
      <c r="GZF102" s="287"/>
      <c r="GZG102" s="287"/>
      <c r="GZH102" s="285"/>
      <c r="GZI102" s="287"/>
      <c r="GZJ102" s="287"/>
      <c r="GZK102" s="285"/>
      <c r="GZL102" s="286"/>
      <c r="GZM102" s="286"/>
      <c r="GZN102" s="286"/>
      <c r="GZO102" s="287"/>
      <c r="GZP102" s="287"/>
      <c r="GZQ102" s="285"/>
      <c r="GZR102" s="286"/>
      <c r="GZS102" s="286"/>
      <c r="GZT102" s="286"/>
      <c r="GZU102" s="287"/>
      <c r="GZV102" s="287"/>
      <c r="GZW102" s="285"/>
      <c r="GZX102" s="287"/>
      <c r="GZY102" s="287"/>
      <c r="GZZ102" s="285"/>
      <c r="HAA102" s="286"/>
      <c r="HAB102" s="286"/>
      <c r="HAC102" s="286"/>
      <c r="HAD102" s="286"/>
      <c r="HAE102" s="286"/>
      <c r="HAF102" s="286"/>
      <c r="HAG102" s="163"/>
      <c r="HAH102" s="154"/>
      <c r="HAI102" s="287"/>
      <c r="HAJ102" s="287"/>
      <c r="HAK102" s="285"/>
      <c r="HAL102" s="287"/>
      <c r="HAM102" s="287"/>
      <c r="HAN102" s="285"/>
      <c r="HAO102" s="287"/>
      <c r="HAP102" s="287"/>
      <c r="HAQ102" s="285"/>
      <c r="HAR102" s="287"/>
      <c r="HAS102" s="287"/>
      <c r="HAT102" s="285"/>
      <c r="HAU102" s="287"/>
      <c r="HAV102" s="287"/>
      <c r="HAW102" s="285"/>
      <c r="HAX102" s="287"/>
      <c r="HAY102" s="287"/>
      <c r="HAZ102" s="285"/>
      <c r="HBA102" s="287"/>
      <c r="HBB102" s="287"/>
      <c r="HBC102" s="285"/>
      <c r="HBD102" s="287"/>
      <c r="HBE102" s="287"/>
      <c r="HBF102" s="285"/>
      <c r="HBG102" s="287"/>
      <c r="HBH102" s="287"/>
      <c r="HBI102" s="285"/>
      <c r="HBJ102" s="287"/>
      <c r="HBK102" s="287"/>
      <c r="HBL102" s="285"/>
      <c r="HBM102" s="287"/>
      <c r="HBN102" s="287"/>
      <c r="HBO102" s="285"/>
      <c r="HBP102" s="287"/>
      <c r="HBQ102" s="287"/>
      <c r="HBR102" s="285"/>
      <c r="HBS102" s="287"/>
      <c r="HBT102" s="287"/>
      <c r="HBU102" s="285"/>
      <c r="HBV102" s="287"/>
      <c r="HBW102" s="287"/>
      <c r="HBX102" s="285"/>
      <c r="HBY102" s="287"/>
      <c r="HBZ102" s="287"/>
      <c r="HCA102" s="285"/>
      <c r="HCB102" s="287"/>
      <c r="HCC102" s="287"/>
      <c r="HCD102" s="285"/>
      <c r="HCE102" s="287"/>
      <c r="HCF102" s="287"/>
      <c r="HCG102" s="285"/>
      <c r="HCH102" s="287"/>
      <c r="HCI102" s="287"/>
      <c r="HCJ102" s="285"/>
      <c r="HCK102" s="287"/>
      <c r="HCL102" s="287"/>
      <c r="HCM102" s="285"/>
      <c r="HCN102" s="287"/>
      <c r="HCO102" s="287"/>
      <c r="HCP102" s="285"/>
      <c r="HCQ102" s="287"/>
      <c r="HCR102" s="287"/>
      <c r="HCS102" s="285"/>
      <c r="HCT102" s="286"/>
      <c r="HCU102" s="286"/>
      <c r="HCV102" s="286"/>
      <c r="HCW102" s="287"/>
      <c r="HCX102" s="287"/>
      <c r="HCY102" s="285"/>
      <c r="HCZ102" s="286"/>
      <c r="HDA102" s="286"/>
      <c r="HDB102" s="286"/>
      <c r="HDC102" s="287"/>
      <c r="HDD102" s="287"/>
      <c r="HDE102" s="285"/>
      <c r="HDF102" s="287"/>
      <c r="HDG102" s="287"/>
      <c r="HDH102" s="285"/>
      <c r="HDI102" s="286"/>
      <c r="HDJ102" s="286"/>
      <c r="HDK102" s="286"/>
      <c r="HDL102" s="286"/>
      <c r="HDM102" s="286"/>
      <c r="HDN102" s="286"/>
      <c r="HDO102" s="163"/>
      <c r="HDP102" s="154"/>
      <c r="HDQ102" s="287"/>
      <c r="HDR102" s="287"/>
      <c r="HDS102" s="285"/>
      <c r="HDT102" s="287"/>
      <c r="HDU102" s="287"/>
      <c r="HDV102" s="285"/>
      <c r="HDW102" s="287"/>
      <c r="HDX102" s="287"/>
      <c r="HDY102" s="285"/>
      <c r="HDZ102" s="287"/>
      <c r="HEA102" s="287"/>
      <c r="HEB102" s="285"/>
      <c r="HEC102" s="287"/>
      <c r="HED102" s="287"/>
      <c r="HEE102" s="285"/>
      <c r="HEF102" s="287"/>
      <c r="HEG102" s="287"/>
      <c r="HEH102" s="285"/>
      <c r="HEI102" s="287"/>
      <c r="HEJ102" s="287"/>
      <c r="HEK102" s="285"/>
      <c r="HEL102" s="287"/>
      <c r="HEM102" s="287"/>
      <c r="HEN102" s="285"/>
      <c r="HEO102" s="287"/>
      <c r="HEP102" s="287"/>
      <c r="HEQ102" s="285"/>
      <c r="HER102" s="287"/>
      <c r="HES102" s="287"/>
      <c r="HET102" s="285"/>
      <c r="HEU102" s="287"/>
      <c r="HEV102" s="287"/>
      <c r="HEW102" s="285"/>
      <c r="HEX102" s="287"/>
      <c r="HEY102" s="287"/>
      <c r="HEZ102" s="285"/>
      <c r="HFA102" s="287"/>
      <c r="HFB102" s="287"/>
      <c r="HFC102" s="285"/>
      <c r="HFD102" s="287"/>
      <c r="HFE102" s="287"/>
      <c r="HFF102" s="285"/>
      <c r="HFG102" s="287"/>
      <c r="HFH102" s="287"/>
      <c r="HFI102" s="285"/>
      <c r="HFJ102" s="287"/>
      <c r="HFK102" s="287"/>
      <c r="HFL102" s="285"/>
      <c r="HFM102" s="287"/>
      <c r="HFN102" s="287"/>
      <c r="HFO102" s="285"/>
      <c r="HFP102" s="287"/>
      <c r="HFQ102" s="287"/>
      <c r="HFR102" s="285"/>
      <c r="HFS102" s="287"/>
      <c r="HFT102" s="287"/>
      <c r="HFU102" s="285"/>
      <c r="HFV102" s="287"/>
      <c r="HFW102" s="287"/>
      <c r="HFX102" s="285"/>
      <c r="HFY102" s="287"/>
      <c r="HFZ102" s="287"/>
      <c r="HGA102" s="285"/>
      <c r="HGB102" s="286"/>
      <c r="HGC102" s="286"/>
      <c r="HGD102" s="286"/>
      <c r="HGE102" s="287"/>
      <c r="HGF102" s="287"/>
      <c r="HGG102" s="285"/>
      <c r="HGH102" s="286"/>
      <c r="HGI102" s="286"/>
      <c r="HGJ102" s="286"/>
      <c r="HGK102" s="287"/>
      <c r="HGL102" s="287"/>
      <c r="HGM102" s="285"/>
      <c r="HGN102" s="287"/>
      <c r="HGO102" s="287"/>
      <c r="HGP102" s="285"/>
      <c r="HGQ102" s="286"/>
      <c r="HGR102" s="286"/>
      <c r="HGS102" s="286"/>
      <c r="HGT102" s="286"/>
      <c r="HGU102" s="286"/>
      <c r="HGV102" s="286"/>
      <c r="HGW102" s="163"/>
      <c r="HGX102" s="154"/>
      <c r="HGY102" s="287"/>
      <c r="HGZ102" s="287"/>
      <c r="HHA102" s="285"/>
      <c r="HHB102" s="287"/>
      <c r="HHC102" s="287"/>
      <c r="HHD102" s="285"/>
      <c r="HHE102" s="287"/>
      <c r="HHF102" s="287"/>
      <c r="HHG102" s="285"/>
      <c r="HHH102" s="287"/>
      <c r="HHI102" s="287"/>
      <c r="HHJ102" s="285"/>
      <c r="HHK102" s="287"/>
      <c r="HHL102" s="287"/>
      <c r="HHM102" s="285"/>
      <c r="HHN102" s="287"/>
      <c r="HHO102" s="287"/>
      <c r="HHP102" s="285"/>
      <c r="HHQ102" s="287"/>
      <c r="HHR102" s="287"/>
      <c r="HHS102" s="285"/>
      <c r="HHT102" s="287"/>
      <c r="HHU102" s="287"/>
      <c r="HHV102" s="285"/>
      <c r="HHW102" s="287"/>
      <c r="HHX102" s="287"/>
      <c r="HHY102" s="285"/>
      <c r="HHZ102" s="287"/>
      <c r="HIA102" s="287"/>
      <c r="HIB102" s="285"/>
      <c r="HIC102" s="287"/>
      <c r="HID102" s="287"/>
      <c r="HIE102" s="285"/>
      <c r="HIF102" s="287"/>
      <c r="HIG102" s="287"/>
      <c r="HIH102" s="285"/>
      <c r="HII102" s="287"/>
      <c r="HIJ102" s="287"/>
      <c r="HIK102" s="285"/>
      <c r="HIL102" s="287"/>
      <c r="HIM102" s="287"/>
      <c r="HIN102" s="285"/>
      <c r="HIO102" s="287"/>
      <c r="HIP102" s="287"/>
      <c r="HIQ102" s="285"/>
      <c r="HIR102" s="287"/>
      <c r="HIS102" s="287"/>
      <c r="HIT102" s="285"/>
      <c r="HIU102" s="287"/>
      <c r="HIV102" s="287"/>
      <c r="HIW102" s="285"/>
      <c r="HIX102" s="287"/>
      <c r="HIY102" s="287"/>
      <c r="HIZ102" s="285"/>
      <c r="HJA102" s="287"/>
      <c r="HJB102" s="287"/>
      <c r="HJC102" s="285"/>
      <c r="HJD102" s="287"/>
      <c r="HJE102" s="287"/>
      <c r="HJF102" s="285"/>
      <c r="HJG102" s="287"/>
      <c r="HJH102" s="287"/>
      <c r="HJI102" s="285"/>
      <c r="HJJ102" s="286"/>
      <c r="HJK102" s="286"/>
      <c r="HJL102" s="286"/>
      <c r="HJM102" s="287"/>
      <c r="HJN102" s="287"/>
      <c r="HJO102" s="285"/>
      <c r="HJP102" s="286"/>
      <c r="HJQ102" s="286"/>
      <c r="HJR102" s="286"/>
      <c r="HJS102" s="287"/>
      <c r="HJT102" s="287"/>
      <c r="HJU102" s="285"/>
      <c r="HJV102" s="287"/>
      <c r="HJW102" s="287"/>
      <c r="HJX102" s="285"/>
      <c r="HJY102" s="286"/>
      <c r="HJZ102" s="286"/>
      <c r="HKA102" s="286"/>
      <c r="HKB102" s="286"/>
      <c r="HKC102" s="286"/>
      <c r="HKD102" s="286"/>
      <c r="HKE102" s="163"/>
      <c r="HKF102" s="154"/>
      <c r="HKG102" s="287"/>
      <c r="HKH102" s="287"/>
      <c r="HKI102" s="285"/>
      <c r="HKJ102" s="287"/>
      <c r="HKK102" s="287"/>
      <c r="HKL102" s="285"/>
      <c r="HKM102" s="287"/>
      <c r="HKN102" s="287"/>
      <c r="HKO102" s="285"/>
      <c r="HKP102" s="287"/>
      <c r="HKQ102" s="287"/>
      <c r="HKR102" s="285"/>
      <c r="HKS102" s="287"/>
      <c r="HKT102" s="287"/>
      <c r="HKU102" s="285"/>
      <c r="HKV102" s="287"/>
      <c r="HKW102" s="287"/>
      <c r="HKX102" s="285"/>
      <c r="HKY102" s="287"/>
      <c r="HKZ102" s="287"/>
      <c r="HLA102" s="285"/>
      <c r="HLB102" s="287"/>
      <c r="HLC102" s="287"/>
      <c r="HLD102" s="285"/>
      <c r="HLE102" s="287"/>
      <c r="HLF102" s="287"/>
      <c r="HLG102" s="285"/>
      <c r="HLH102" s="287"/>
      <c r="HLI102" s="287"/>
      <c r="HLJ102" s="285"/>
      <c r="HLK102" s="287"/>
      <c r="HLL102" s="287"/>
      <c r="HLM102" s="285"/>
      <c r="HLN102" s="287"/>
      <c r="HLO102" s="287"/>
      <c r="HLP102" s="285"/>
      <c r="HLQ102" s="287"/>
      <c r="HLR102" s="287"/>
      <c r="HLS102" s="285"/>
      <c r="HLT102" s="287"/>
      <c r="HLU102" s="287"/>
      <c r="HLV102" s="285"/>
      <c r="HLW102" s="287"/>
      <c r="HLX102" s="287"/>
      <c r="HLY102" s="285"/>
      <c r="HLZ102" s="287"/>
      <c r="HMA102" s="287"/>
      <c r="HMB102" s="285"/>
      <c r="HMC102" s="287"/>
      <c r="HMD102" s="287"/>
      <c r="HME102" s="285"/>
      <c r="HMF102" s="287"/>
      <c r="HMG102" s="287"/>
      <c r="HMH102" s="285"/>
      <c r="HMI102" s="287"/>
      <c r="HMJ102" s="287"/>
      <c r="HMK102" s="285"/>
      <c r="HML102" s="287"/>
      <c r="HMM102" s="287"/>
      <c r="HMN102" s="285"/>
      <c r="HMO102" s="287"/>
      <c r="HMP102" s="287"/>
      <c r="HMQ102" s="285"/>
      <c r="HMR102" s="286"/>
      <c r="HMS102" s="286"/>
      <c r="HMT102" s="286"/>
      <c r="HMU102" s="287"/>
      <c r="HMV102" s="287"/>
      <c r="HMW102" s="285"/>
      <c r="HMX102" s="286"/>
      <c r="HMY102" s="286"/>
      <c r="HMZ102" s="286"/>
      <c r="HNA102" s="287"/>
      <c r="HNB102" s="287"/>
      <c r="HNC102" s="285"/>
      <c r="HND102" s="287"/>
      <c r="HNE102" s="287"/>
      <c r="HNF102" s="285"/>
      <c r="HNG102" s="286"/>
      <c r="HNH102" s="286"/>
      <c r="HNI102" s="286"/>
      <c r="HNJ102" s="286"/>
      <c r="HNK102" s="286"/>
      <c r="HNL102" s="286"/>
      <c r="HNM102" s="163"/>
      <c r="HNN102" s="154"/>
      <c r="HNO102" s="287"/>
      <c r="HNP102" s="287"/>
      <c r="HNQ102" s="285"/>
      <c r="HNR102" s="287"/>
      <c r="HNS102" s="287"/>
      <c r="HNT102" s="285"/>
      <c r="HNU102" s="287"/>
      <c r="HNV102" s="287"/>
      <c r="HNW102" s="285"/>
      <c r="HNX102" s="287"/>
      <c r="HNY102" s="287"/>
      <c r="HNZ102" s="285"/>
      <c r="HOA102" s="287"/>
      <c r="HOB102" s="287"/>
      <c r="HOC102" s="285"/>
      <c r="HOD102" s="287"/>
      <c r="HOE102" s="287"/>
      <c r="HOF102" s="285"/>
      <c r="HOG102" s="287"/>
      <c r="HOH102" s="287"/>
      <c r="HOI102" s="285"/>
      <c r="HOJ102" s="287"/>
      <c r="HOK102" s="287"/>
      <c r="HOL102" s="285"/>
      <c r="HOM102" s="287"/>
      <c r="HON102" s="287"/>
      <c r="HOO102" s="285"/>
      <c r="HOP102" s="287"/>
      <c r="HOQ102" s="287"/>
      <c r="HOR102" s="285"/>
      <c r="HOS102" s="287"/>
      <c r="HOT102" s="287"/>
      <c r="HOU102" s="285"/>
      <c r="HOV102" s="287"/>
      <c r="HOW102" s="287"/>
      <c r="HOX102" s="285"/>
      <c r="HOY102" s="287"/>
      <c r="HOZ102" s="287"/>
      <c r="HPA102" s="285"/>
      <c r="HPB102" s="287"/>
      <c r="HPC102" s="287"/>
      <c r="HPD102" s="285"/>
      <c r="HPE102" s="287"/>
      <c r="HPF102" s="287"/>
      <c r="HPG102" s="285"/>
      <c r="HPH102" s="287"/>
      <c r="HPI102" s="287"/>
      <c r="HPJ102" s="285"/>
      <c r="HPK102" s="287"/>
      <c r="HPL102" s="287"/>
      <c r="HPM102" s="285"/>
      <c r="HPN102" s="287"/>
      <c r="HPO102" s="287"/>
      <c r="HPP102" s="285"/>
      <c r="HPQ102" s="287"/>
      <c r="HPR102" s="287"/>
      <c r="HPS102" s="285"/>
      <c r="HPT102" s="287"/>
      <c r="HPU102" s="287"/>
      <c r="HPV102" s="285"/>
      <c r="HPW102" s="287"/>
      <c r="HPX102" s="287"/>
      <c r="HPY102" s="285"/>
      <c r="HPZ102" s="286"/>
      <c r="HQA102" s="286"/>
      <c r="HQB102" s="286"/>
      <c r="HQC102" s="287"/>
      <c r="HQD102" s="287"/>
      <c r="HQE102" s="285"/>
      <c r="HQF102" s="286"/>
      <c r="HQG102" s="286"/>
      <c r="HQH102" s="286"/>
      <c r="HQI102" s="287"/>
      <c r="HQJ102" s="287"/>
      <c r="HQK102" s="285"/>
      <c r="HQL102" s="287"/>
      <c r="HQM102" s="287"/>
      <c r="HQN102" s="285"/>
      <c r="HQO102" s="286"/>
      <c r="HQP102" s="286"/>
      <c r="HQQ102" s="286"/>
      <c r="HQR102" s="286"/>
      <c r="HQS102" s="286"/>
      <c r="HQT102" s="286"/>
      <c r="HQU102" s="163"/>
      <c r="HQV102" s="154"/>
      <c r="HQW102" s="287"/>
      <c r="HQX102" s="287"/>
      <c r="HQY102" s="285"/>
      <c r="HQZ102" s="287"/>
      <c r="HRA102" s="287"/>
      <c r="HRB102" s="285"/>
      <c r="HRC102" s="287"/>
      <c r="HRD102" s="287"/>
      <c r="HRE102" s="285"/>
      <c r="HRF102" s="287"/>
      <c r="HRG102" s="287"/>
      <c r="HRH102" s="285"/>
      <c r="HRI102" s="287"/>
      <c r="HRJ102" s="287"/>
      <c r="HRK102" s="285"/>
      <c r="HRL102" s="287"/>
      <c r="HRM102" s="287"/>
      <c r="HRN102" s="285"/>
      <c r="HRO102" s="287"/>
      <c r="HRP102" s="287"/>
      <c r="HRQ102" s="285"/>
      <c r="HRR102" s="287"/>
      <c r="HRS102" s="287"/>
      <c r="HRT102" s="285"/>
      <c r="HRU102" s="287"/>
      <c r="HRV102" s="287"/>
      <c r="HRW102" s="285"/>
      <c r="HRX102" s="287"/>
      <c r="HRY102" s="287"/>
      <c r="HRZ102" s="285"/>
      <c r="HSA102" s="287"/>
      <c r="HSB102" s="287"/>
      <c r="HSC102" s="285"/>
      <c r="HSD102" s="287"/>
      <c r="HSE102" s="287"/>
      <c r="HSF102" s="285"/>
      <c r="HSG102" s="287"/>
      <c r="HSH102" s="287"/>
      <c r="HSI102" s="285"/>
      <c r="HSJ102" s="287"/>
      <c r="HSK102" s="287"/>
      <c r="HSL102" s="285"/>
      <c r="HSM102" s="287"/>
      <c r="HSN102" s="287"/>
      <c r="HSO102" s="285"/>
      <c r="HSP102" s="287"/>
      <c r="HSQ102" s="287"/>
      <c r="HSR102" s="285"/>
      <c r="HSS102" s="287"/>
      <c r="HST102" s="287"/>
      <c r="HSU102" s="285"/>
      <c r="HSV102" s="287"/>
      <c r="HSW102" s="287"/>
      <c r="HSX102" s="285"/>
      <c r="HSY102" s="287"/>
      <c r="HSZ102" s="287"/>
      <c r="HTA102" s="285"/>
      <c r="HTB102" s="287"/>
      <c r="HTC102" s="287"/>
      <c r="HTD102" s="285"/>
      <c r="HTE102" s="287"/>
      <c r="HTF102" s="287"/>
      <c r="HTG102" s="285"/>
      <c r="HTH102" s="286"/>
      <c r="HTI102" s="286"/>
      <c r="HTJ102" s="286"/>
      <c r="HTK102" s="287"/>
      <c r="HTL102" s="287"/>
      <c r="HTM102" s="285"/>
      <c r="HTN102" s="286"/>
      <c r="HTO102" s="286"/>
      <c r="HTP102" s="286"/>
      <c r="HTQ102" s="287"/>
      <c r="HTR102" s="287"/>
      <c r="HTS102" s="285"/>
      <c r="HTT102" s="287"/>
      <c r="HTU102" s="287"/>
      <c r="HTV102" s="285"/>
      <c r="HTW102" s="286"/>
      <c r="HTX102" s="286"/>
      <c r="HTY102" s="286"/>
      <c r="HTZ102" s="286"/>
      <c r="HUA102" s="286"/>
      <c r="HUB102" s="286"/>
      <c r="HUC102" s="163"/>
      <c r="HUD102" s="154"/>
      <c r="HUE102" s="287"/>
      <c r="HUF102" s="287"/>
      <c r="HUG102" s="285"/>
      <c r="HUH102" s="287"/>
      <c r="HUI102" s="287"/>
      <c r="HUJ102" s="285"/>
      <c r="HUK102" s="287"/>
      <c r="HUL102" s="287"/>
      <c r="HUM102" s="285"/>
      <c r="HUN102" s="287"/>
      <c r="HUO102" s="287"/>
      <c r="HUP102" s="285"/>
      <c r="HUQ102" s="287"/>
      <c r="HUR102" s="287"/>
      <c r="HUS102" s="285"/>
      <c r="HUT102" s="287"/>
      <c r="HUU102" s="287"/>
      <c r="HUV102" s="285"/>
      <c r="HUW102" s="287"/>
      <c r="HUX102" s="287"/>
      <c r="HUY102" s="285"/>
      <c r="HUZ102" s="287"/>
      <c r="HVA102" s="287"/>
      <c r="HVB102" s="285"/>
      <c r="HVC102" s="287"/>
      <c r="HVD102" s="287"/>
      <c r="HVE102" s="285"/>
      <c r="HVF102" s="287"/>
      <c r="HVG102" s="287"/>
      <c r="HVH102" s="285"/>
      <c r="HVI102" s="287"/>
      <c r="HVJ102" s="287"/>
      <c r="HVK102" s="285"/>
      <c r="HVL102" s="287"/>
      <c r="HVM102" s="287"/>
      <c r="HVN102" s="285"/>
      <c r="HVO102" s="287"/>
      <c r="HVP102" s="287"/>
      <c r="HVQ102" s="285"/>
      <c r="HVR102" s="287"/>
      <c r="HVS102" s="287"/>
      <c r="HVT102" s="285"/>
      <c r="HVU102" s="287"/>
      <c r="HVV102" s="287"/>
      <c r="HVW102" s="285"/>
      <c r="HVX102" s="287"/>
      <c r="HVY102" s="287"/>
      <c r="HVZ102" s="285"/>
      <c r="HWA102" s="287"/>
      <c r="HWB102" s="287"/>
      <c r="HWC102" s="285"/>
      <c r="HWD102" s="287"/>
      <c r="HWE102" s="287"/>
      <c r="HWF102" s="285"/>
      <c r="HWG102" s="287"/>
      <c r="HWH102" s="287"/>
      <c r="HWI102" s="285"/>
      <c r="HWJ102" s="287"/>
      <c r="HWK102" s="287"/>
      <c r="HWL102" s="285"/>
      <c r="HWM102" s="287"/>
      <c r="HWN102" s="287"/>
      <c r="HWO102" s="285"/>
      <c r="HWP102" s="286"/>
      <c r="HWQ102" s="286"/>
      <c r="HWR102" s="286"/>
      <c r="HWS102" s="287"/>
      <c r="HWT102" s="287"/>
      <c r="HWU102" s="285"/>
      <c r="HWV102" s="286"/>
      <c r="HWW102" s="286"/>
      <c r="HWX102" s="286"/>
      <c r="HWY102" s="287"/>
      <c r="HWZ102" s="287"/>
      <c r="HXA102" s="285"/>
      <c r="HXB102" s="287"/>
      <c r="HXC102" s="287"/>
      <c r="HXD102" s="285"/>
      <c r="HXE102" s="286"/>
      <c r="HXF102" s="286"/>
      <c r="HXG102" s="286"/>
      <c r="HXH102" s="286"/>
      <c r="HXI102" s="286"/>
      <c r="HXJ102" s="286"/>
      <c r="HXK102" s="163"/>
      <c r="HXL102" s="154"/>
      <c r="HXM102" s="287"/>
      <c r="HXN102" s="287"/>
      <c r="HXO102" s="285"/>
      <c r="HXP102" s="287"/>
      <c r="HXQ102" s="287"/>
      <c r="HXR102" s="285"/>
      <c r="HXS102" s="287"/>
      <c r="HXT102" s="287"/>
      <c r="HXU102" s="285"/>
      <c r="HXV102" s="287"/>
      <c r="HXW102" s="287"/>
      <c r="HXX102" s="285"/>
      <c r="HXY102" s="287"/>
      <c r="HXZ102" s="287"/>
      <c r="HYA102" s="285"/>
      <c r="HYB102" s="287"/>
      <c r="HYC102" s="287"/>
      <c r="HYD102" s="285"/>
      <c r="HYE102" s="287"/>
      <c r="HYF102" s="287"/>
      <c r="HYG102" s="285"/>
      <c r="HYH102" s="287"/>
      <c r="HYI102" s="287"/>
      <c r="HYJ102" s="285"/>
      <c r="HYK102" s="287"/>
      <c r="HYL102" s="287"/>
      <c r="HYM102" s="285"/>
      <c r="HYN102" s="287"/>
      <c r="HYO102" s="287"/>
      <c r="HYP102" s="285"/>
      <c r="HYQ102" s="287"/>
      <c r="HYR102" s="287"/>
      <c r="HYS102" s="285"/>
      <c r="HYT102" s="287"/>
      <c r="HYU102" s="287"/>
      <c r="HYV102" s="285"/>
      <c r="HYW102" s="287"/>
      <c r="HYX102" s="287"/>
      <c r="HYY102" s="285"/>
      <c r="HYZ102" s="287"/>
      <c r="HZA102" s="287"/>
      <c r="HZB102" s="285"/>
      <c r="HZC102" s="287"/>
      <c r="HZD102" s="287"/>
      <c r="HZE102" s="285"/>
      <c r="HZF102" s="287"/>
      <c r="HZG102" s="287"/>
      <c r="HZH102" s="285"/>
      <c r="HZI102" s="287"/>
      <c r="HZJ102" s="287"/>
      <c r="HZK102" s="285"/>
      <c r="HZL102" s="287"/>
      <c r="HZM102" s="287"/>
      <c r="HZN102" s="285"/>
      <c r="HZO102" s="287"/>
      <c r="HZP102" s="287"/>
      <c r="HZQ102" s="285"/>
      <c r="HZR102" s="287"/>
      <c r="HZS102" s="287"/>
      <c r="HZT102" s="285"/>
      <c r="HZU102" s="287"/>
      <c r="HZV102" s="287"/>
      <c r="HZW102" s="285"/>
      <c r="HZX102" s="286"/>
      <c r="HZY102" s="286"/>
      <c r="HZZ102" s="286"/>
      <c r="IAA102" s="287"/>
      <c r="IAB102" s="287"/>
      <c r="IAC102" s="285"/>
      <c r="IAD102" s="286"/>
      <c r="IAE102" s="286"/>
      <c r="IAF102" s="286"/>
      <c r="IAG102" s="287"/>
      <c r="IAH102" s="287"/>
      <c r="IAI102" s="285"/>
      <c r="IAJ102" s="287"/>
      <c r="IAK102" s="287"/>
      <c r="IAL102" s="285"/>
      <c r="IAM102" s="286"/>
      <c r="IAN102" s="286"/>
      <c r="IAO102" s="286"/>
      <c r="IAP102" s="286"/>
      <c r="IAQ102" s="286"/>
      <c r="IAR102" s="286"/>
      <c r="IAS102" s="163"/>
      <c r="IAT102" s="154"/>
      <c r="IAU102" s="287"/>
      <c r="IAV102" s="287"/>
      <c r="IAW102" s="285"/>
      <c r="IAX102" s="287"/>
      <c r="IAY102" s="287"/>
      <c r="IAZ102" s="285"/>
      <c r="IBA102" s="287"/>
      <c r="IBB102" s="287"/>
      <c r="IBC102" s="285"/>
      <c r="IBD102" s="287"/>
      <c r="IBE102" s="287"/>
      <c r="IBF102" s="285"/>
      <c r="IBG102" s="287"/>
      <c r="IBH102" s="287"/>
      <c r="IBI102" s="285"/>
      <c r="IBJ102" s="287"/>
      <c r="IBK102" s="287"/>
      <c r="IBL102" s="285"/>
      <c r="IBM102" s="287"/>
      <c r="IBN102" s="287"/>
      <c r="IBO102" s="285"/>
      <c r="IBP102" s="287"/>
      <c r="IBQ102" s="287"/>
      <c r="IBR102" s="285"/>
      <c r="IBS102" s="287"/>
      <c r="IBT102" s="287"/>
      <c r="IBU102" s="285"/>
      <c r="IBV102" s="287"/>
      <c r="IBW102" s="287"/>
      <c r="IBX102" s="285"/>
      <c r="IBY102" s="287"/>
      <c r="IBZ102" s="287"/>
      <c r="ICA102" s="285"/>
      <c r="ICB102" s="287"/>
      <c r="ICC102" s="287"/>
      <c r="ICD102" s="285"/>
      <c r="ICE102" s="287"/>
      <c r="ICF102" s="287"/>
      <c r="ICG102" s="285"/>
      <c r="ICH102" s="287"/>
      <c r="ICI102" s="287"/>
      <c r="ICJ102" s="285"/>
      <c r="ICK102" s="287"/>
      <c r="ICL102" s="287"/>
      <c r="ICM102" s="285"/>
      <c r="ICN102" s="287"/>
      <c r="ICO102" s="287"/>
      <c r="ICP102" s="285"/>
      <c r="ICQ102" s="287"/>
      <c r="ICR102" s="287"/>
      <c r="ICS102" s="285"/>
      <c r="ICT102" s="287"/>
      <c r="ICU102" s="287"/>
      <c r="ICV102" s="285"/>
      <c r="ICW102" s="287"/>
      <c r="ICX102" s="287"/>
      <c r="ICY102" s="285"/>
      <c r="ICZ102" s="287"/>
      <c r="IDA102" s="287"/>
      <c r="IDB102" s="285"/>
      <c r="IDC102" s="287"/>
      <c r="IDD102" s="287"/>
      <c r="IDE102" s="285"/>
      <c r="IDF102" s="286"/>
      <c r="IDG102" s="286"/>
      <c r="IDH102" s="286"/>
      <c r="IDI102" s="287"/>
      <c r="IDJ102" s="287"/>
      <c r="IDK102" s="285"/>
      <c r="IDL102" s="286"/>
      <c r="IDM102" s="286"/>
      <c r="IDN102" s="286"/>
      <c r="IDO102" s="287"/>
      <c r="IDP102" s="287"/>
      <c r="IDQ102" s="285"/>
      <c r="IDR102" s="287"/>
      <c r="IDS102" s="287"/>
      <c r="IDT102" s="285"/>
      <c r="IDU102" s="286"/>
      <c r="IDV102" s="286"/>
      <c r="IDW102" s="286"/>
      <c r="IDX102" s="286"/>
      <c r="IDY102" s="286"/>
      <c r="IDZ102" s="286"/>
      <c r="IEA102" s="163"/>
      <c r="IEB102" s="154"/>
      <c r="IEC102" s="287"/>
      <c r="IED102" s="287"/>
      <c r="IEE102" s="285"/>
      <c r="IEF102" s="287"/>
      <c r="IEG102" s="287"/>
      <c r="IEH102" s="285"/>
      <c r="IEI102" s="287"/>
      <c r="IEJ102" s="287"/>
      <c r="IEK102" s="285"/>
      <c r="IEL102" s="287"/>
      <c r="IEM102" s="287"/>
      <c r="IEN102" s="285"/>
      <c r="IEO102" s="287"/>
      <c r="IEP102" s="287"/>
      <c r="IEQ102" s="285"/>
      <c r="IER102" s="287"/>
      <c r="IES102" s="287"/>
      <c r="IET102" s="285"/>
      <c r="IEU102" s="287"/>
      <c r="IEV102" s="287"/>
      <c r="IEW102" s="285"/>
      <c r="IEX102" s="287"/>
      <c r="IEY102" s="287"/>
      <c r="IEZ102" s="285"/>
      <c r="IFA102" s="287"/>
      <c r="IFB102" s="287"/>
      <c r="IFC102" s="285"/>
      <c r="IFD102" s="287"/>
      <c r="IFE102" s="287"/>
      <c r="IFF102" s="285"/>
      <c r="IFG102" s="287"/>
      <c r="IFH102" s="287"/>
      <c r="IFI102" s="285"/>
      <c r="IFJ102" s="287"/>
      <c r="IFK102" s="287"/>
      <c r="IFL102" s="285"/>
      <c r="IFM102" s="287"/>
      <c r="IFN102" s="287"/>
      <c r="IFO102" s="285"/>
      <c r="IFP102" s="287"/>
      <c r="IFQ102" s="287"/>
      <c r="IFR102" s="285"/>
      <c r="IFS102" s="287"/>
      <c r="IFT102" s="287"/>
      <c r="IFU102" s="285"/>
      <c r="IFV102" s="287"/>
      <c r="IFW102" s="287"/>
      <c r="IFX102" s="285"/>
      <c r="IFY102" s="287"/>
      <c r="IFZ102" s="287"/>
      <c r="IGA102" s="285"/>
      <c r="IGB102" s="287"/>
      <c r="IGC102" s="287"/>
      <c r="IGD102" s="285"/>
      <c r="IGE102" s="287"/>
      <c r="IGF102" s="287"/>
      <c r="IGG102" s="285"/>
      <c r="IGH102" s="287"/>
      <c r="IGI102" s="287"/>
      <c r="IGJ102" s="285"/>
      <c r="IGK102" s="287"/>
      <c r="IGL102" s="287"/>
      <c r="IGM102" s="285"/>
      <c r="IGN102" s="286"/>
      <c r="IGO102" s="286"/>
      <c r="IGP102" s="286"/>
      <c r="IGQ102" s="287"/>
      <c r="IGR102" s="287"/>
      <c r="IGS102" s="285"/>
      <c r="IGT102" s="286"/>
      <c r="IGU102" s="286"/>
      <c r="IGV102" s="286"/>
      <c r="IGW102" s="287"/>
      <c r="IGX102" s="287"/>
      <c r="IGY102" s="285"/>
      <c r="IGZ102" s="287"/>
      <c r="IHA102" s="287"/>
      <c r="IHB102" s="285"/>
      <c r="IHC102" s="286"/>
      <c r="IHD102" s="286"/>
      <c r="IHE102" s="286"/>
      <c r="IHF102" s="286"/>
      <c r="IHG102" s="286"/>
      <c r="IHH102" s="286"/>
      <c r="IHI102" s="163"/>
      <c r="IHJ102" s="154"/>
      <c r="IHK102" s="287"/>
      <c r="IHL102" s="287"/>
      <c r="IHM102" s="285"/>
      <c r="IHN102" s="287"/>
      <c r="IHO102" s="287"/>
      <c r="IHP102" s="285"/>
      <c r="IHQ102" s="287"/>
      <c r="IHR102" s="287"/>
      <c r="IHS102" s="285"/>
      <c r="IHT102" s="287"/>
      <c r="IHU102" s="287"/>
      <c r="IHV102" s="285"/>
      <c r="IHW102" s="287"/>
      <c r="IHX102" s="287"/>
      <c r="IHY102" s="285"/>
      <c r="IHZ102" s="287"/>
      <c r="IIA102" s="287"/>
      <c r="IIB102" s="285"/>
      <c r="IIC102" s="287"/>
      <c r="IID102" s="287"/>
      <c r="IIE102" s="285"/>
      <c r="IIF102" s="287"/>
      <c r="IIG102" s="287"/>
      <c r="IIH102" s="285"/>
      <c r="III102" s="287"/>
      <c r="IIJ102" s="287"/>
      <c r="IIK102" s="285"/>
      <c r="IIL102" s="287"/>
      <c r="IIM102" s="287"/>
      <c r="IIN102" s="285"/>
      <c r="IIO102" s="287"/>
      <c r="IIP102" s="287"/>
      <c r="IIQ102" s="285"/>
      <c r="IIR102" s="287"/>
      <c r="IIS102" s="287"/>
      <c r="IIT102" s="285"/>
      <c r="IIU102" s="287"/>
      <c r="IIV102" s="287"/>
      <c r="IIW102" s="285"/>
      <c r="IIX102" s="287"/>
      <c r="IIY102" s="287"/>
      <c r="IIZ102" s="285"/>
      <c r="IJA102" s="287"/>
      <c r="IJB102" s="287"/>
      <c r="IJC102" s="285"/>
      <c r="IJD102" s="287"/>
      <c r="IJE102" s="287"/>
      <c r="IJF102" s="285"/>
      <c r="IJG102" s="287"/>
      <c r="IJH102" s="287"/>
      <c r="IJI102" s="285"/>
      <c r="IJJ102" s="287"/>
      <c r="IJK102" s="287"/>
      <c r="IJL102" s="285"/>
      <c r="IJM102" s="287"/>
      <c r="IJN102" s="287"/>
      <c r="IJO102" s="285"/>
      <c r="IJP102" s="287"/>
      <c r="IJQ102" s="287"/>
      <c r="IJR102" s="285"/>
      <c r="IJS102" s="287"/>
      <c r="IJT102" s="287"/>
      <c r="IJU102" s="285"/>
      <c r="IJV102" s="286"/>
      <c r="IJW102" s="286"/>
      <c r="IJX102" s="286"/>
      <c r="IJY102" s="287"/>
      <c r="IJZ102" s="287"/>
      <c r="IKA102" s="285"/>
      <c r="IKB102" s="286"/>
      <c r="IKC102" s="286"/>
      <c r="IKD102" s="286"/>
      <c r="IKE102" s="287"/>
      <c r="IKF102" s="287"/>
      <c r="IKG102" s="285"/>
      <c r="IKH102" s="287"/>
      <c r="IKI102" s="287"/>
      <c r="IKJ102" s="285"/>
      <c r="IKK102" s="286"/>
      <c r="IKL102" s="286"/>
      <c r="IKM102" s="286"/>
      <c r="IKN102" s="286"/>
      <c r="IKO102" s="286"/>
      <c r="IKP102" s="286"/>
      <c r="IKQ102" s="163"/>
      <c r="IKR102" s="154"/>
      <c r="IKS102" s="287"/>
      <c r="IKT102" s="287"/>
      <c r="IKU102" s="285"/>
      <c r="IKV102" s="287"/>
      <c r="IKW102" s="287"/>
      <c r="IKX102" s="285"/>
      <c r="IKY102" s="287"/>
      <c r="IKZ102" s="287"/>
      <c r="ILA102" s="285"/>
      <c r="ILB102" s="287"/>
      <c r="ILC102" s="287"/>
      <c r="ILD102" s="285"/>
      <c r="ILE102" s="287"/>
      <c r="ILF102" s="287"/>
      <c r="ILG102" s="285"/>
      <c r="ILH102" s="287"/>
      <c r="ILI102" s="287"/>
      <c r="ILJ102" s="285"/>
      <c r="ILK102" s="287"/>
      <c r="ILL102" s="287"/>
      <c r="ILM102" s="285"/>
      <c r="ILN102" s="287"/>
      <c r="ILO102" s="287"/>
      <c r="ILP102" s="285"/>
      <c r="ILQ102" s="287"/>
      <c r="ILR102" s="287"/>
      <c r="ILS102" s="285"/>
      <c r="ILT102" s="287"/>
      <c r="ILU102" s="287"/>
      <c r="ILV102" s="285"/>
      <c r="ILW102" s="287"/>
      <c r="ILX102" s="287"/>
      <c r="ILY102" s="285"/>
      <c r="ILZ102" s="287"/>
      <c r="IMA102" s="287"/>
      <c r="IMB102" s="285"/>
      <c r="IMC102" s="287"/>
      <c r="IMD102" s="287"/>
      <c r="IME102" s="285"/>
      <c r="IMF102" s="287"/>
      <c r="IMG102" s="287"/>
      <c r="IMH102" s="285"/>
      <c r="IMI102" s="287"/>
      <c r="IMJ102" s="287"/>
      <c r="IMK102" s="285"/>
      <c r="IML102" s="287"/>
      <c r="IMM102" s="287"/>
      <c r="IMN102" s="285"/>
      <c r="IMO102" s="287"/>
      <c r="IMP102" s="287"/>
      <c r="IMQ102" s="285"/>
      <c r="IMR102" s="287"/>
      <c r="IMS102" s="287"/>
      <c r="IMT102" s="285"/>
      <c r="IMU102" s="287"/>
      <c r="IMV102" s="287"/>
      <c r="IMW102" s="285"/>
      <c r="IMX102" s="287"/>
      <c r="IMY102" s="287"/>
      <c r="IMZ102" s="285"/>
      <c r="INA102" s="287"/>
      <c r="INB102" s="287"/>
      <c r="INC102" s="285"/>
      <c r="IND102" s="286"/>
      <c r="INE102" s="286"/>
      <c r="INF102" s="286"/>
      <c r="ING102" s="287"/>
      <c r="INH102" s="287"/>
      <c r="INI102" s="285"/>
      <c r="INJ102" s="286"/>
      <c r="INK102" s="286"/>
      <c r="INL102" s="286"/>
      <c r="INM102" s="287"/>
      <c r="INN102" s="287"/>
      <c r="INO102" s="285"/>
      <c r="INP102" s="287"/>
      <c r="INQ102" s="287"/>
      <c r="INR102" s="285"/>
      <c r="INS102" s="286"/>
      <c r="INT102" s="286"/>
      <c r="INU102" s="286"/>
      <c r="INV102" s="286"/>
      <c r="INW102" s="286"/>
      <c r="INX102" s="286"/>
      <c r="INY102" s="163"/>
      <c r="INZ102" s="154"/>
      <c r="IOA102" s="287"/>
      <c r="IOB102" s="287"/>
      <c r="IOC102" s="285"/>
      <c r="IOD102" s="287"/>
      <c r="IOE102" s="287"/>
      <c r="IOF102" s="285"/>
      <c r="IOG102" s="287"/>
      <c r="IOH102" s="287"/>
      <c r="IOI102" s="285"/>
      <c r="IOJ102" s="287"/>
      <c r="IOK102" s="287"/>
      <c r="IOL102" s="285"/>
      <c r="IOM102" s="287"/>
      <c r="ION102" s="287"/>
      <c r="IOO102" s="285"/>
      <c r="IOP102" s="287"/>
      <c r="IOQ102" s="287"/>
      <c r="IOR102" s="285"/>
      <c r="IOS102" s="287"/>
      <c r="IOT102" s="287"/>
      <c r="IOU102" s="285"/>
      <c r="IOV102" s="287"/>
      <c r="IOW102" s="287"/>
      <c r="IOX102" s="285"/>
      <c r="IOY102" s="287"/>
      <c r="IOZ102" s="287"/>
      <c r="IPA102" s="285"/>
      <c r="IPB102" s="287"/>
      <c r="IPC102" s="287"/>
      <c r="IPD102" s="285"/>
      <c r="IPE102" s="287"/>
      <c r="IPF102" s="287"/>
      <c r="IPG102" s="285"/>
      <c r="IPH102" s="287"/>
      <c r="IPI102" s="287"/>
      <c r="IPJ102" s="285"/>
      <c r="IPK102" s="287"/>
      <c r="IPL102" s="287"/>
      <c r="IPM102" s="285"/>
      <c r="IPN102" s="287"/>
      <c r="IPO102" s="287"/>
      <c r="IPP102" s="285"/>
      <c r="IPQ102" s="287"/>
      <c r="IPR102" s="287"/>
      <c r="IPS102" s="285"/>
      <c r="IPT102" s="287"/>
      <c r="IPU102" s="287"/>
      <c r="IPV102" s="285"/>
      <c r="IPW102" s="287"/>
      <c r="IPX102" s="287"/>
      <c r="IPY102" s="285"/>
      <c r="IPZ102" s="287"/>
      <c r="IQA102" s="287"/>
      <c r="IQB102" s="285"/>
      <c r="IQC102" s="287"/>
      <c r="IQD102" s="287"/>
      <c r="IQE102" s="285"/>
      <c r="IQF102" s="287"/>
      <c r="IQG102" s="287"/>
      <c r="IQH102" s="285"/>
      <c r="IQI102" s="287"/>
      <c r="IQJ102" s="287"/>
      <c r="IQK102" s="285"/>
      <c r="IQL102" s="286"/>
      <c r="IQM102" s="286"/>
      <c r="IQN102" s="286"/>
      <c r="IQO102" s="287"/>
      <c r="IQP102" s="287"/>
      <c r="IQQ102" s="285"/>
      <c r="IQR102" s="286"/>
      <c r="IQS102" s="286"/>
      <c r="IQT102" s="286"/>
      <c r="IQU102" s="287"/>
      <c r="IQV102" s="287"/>
      <c r="IQW102" s="285"/>
      <c r="IQX102" s="287"/>
      <c r="IQY102" s="287"/>
      <c r="IQZ102" s="285"/>
      <c r="IRA102" s="286"/>
      <c r="IRB102" s="286"/>
      <c r="IRC102" s="286"/>
      <c r="IRD102" s="286"/>
      <c r="IRE102" s="286"/>
      <c r="IRF102" s="286"/>
      <c r="IRG102" s="163"/>
      <c r="IRH102" s="154"/>
      <c r="IRI102" s="287"/>
      <c r="IRJ102" s="287"/>
      <c r="IRK102" s="285"/>
      <c r="IRL102" s="287"/>
      <c r="IRM102" s="287"/>
      <c r="IRN102" s="285"/>
      <c r="IRO102" s="287"/>
      <c r="IRP102" s="287"/>
      <c r="IRQ102" s="285"/>
      <c r="IRR102" s="287"/>
      <c r="IRS102" s="287"/>
      <c r="IRT102" s="285"/>
      <c r="IRU102" s="287"/>
      <c r="IRV102" s="287"/>
      <c r="IRW102" s="285"/>
      <c r="IRX102" s="287"/>
      <c r="IRY102" s="287"/>
      <c r="IRZ102" s="285"/>
      <c r="ISA102" s="287"/>
      <c r="ISB102" s="287"/>
      <c r="ISC102" s="285"/>
      <c r="ISD102" s="287"/>
      <c r="ISE102" s="287"/>
      <c r="ISF102" s="285"/>
      <c r="ISG102" s="287"/>
      <c r="ISH102" s="287"/>
      <c r="ISI102" s="285"/>
      <c r="ISJ102" s="287"/>
      <c r="ISK102" s="287"/>
      <c r="ISL102" s="285"/>
      <c r="ISM102" s="287"/>
      <c r="ISN102" s="287"/>
      <c r="ISO102" s="285"/>
      <c r="ISP102" s="287"/>
      <c r="ISQ102" s="287"/>
      <c r="ISR102" s="285"/>
      <c r="ISS102" s="287"/>
      <c r="IST102" s="287"/>
      <c r="ISU102" s="285"/>
      <c r="ISV102" s="287"/>
      <c r="ISW102" s="287"/>
      <c r="ISX102" s="285"/>
      <c r="ISY102" s="287"/>
      <c r="ISZ102" s="287"/>
      <c r="ITA102" s="285"/>
      <c r="ITB102" s="287"/>
      <c r="ITC102" s="287"/>
      <c r="ITD102" s="285"/>
      <c r="ITE102" s="287"/>
      <c r="ITF102" s="287"/>
      <c r="ITG102" s="285"/>
      <c r="ITH102" s="287"/>
      <c r="ITI102" s="287"/>
      <c r="ITJ102" s="285"/>
      <c r="ITK102" s="287"/>
      <c r="ITL102" s="287"/>
      <c r="ITM102" s="285"/>
      <c r="ITN102" s="287"/>
      <c r="ITO102" s="287"/>
      <c r="ITP102" s="285"/>
      <c r="ITQ102" s="287"/>
      <c r="ITR102" s="287"/>
      <c r="ITS102" s="285"/>
      <c r="ITT102" s="286"/>
      <c r="ITU102" s="286"/>
      <c r="ITV102" s="286"/>
      <c r="ITW102" s="287"/>
      <c r="ITX102" s="287"/>
      <c r="ITY102" s="285"/>
      <c r="ITZ102" s="286"/>
      <c r="IUA102" s="286"/>
      <c r="IUB102" s="286"/>
      <c r="IUC102" s="287"/>
      <c r="IUD102" s="287"/>
      <c r="IUE102" s="285"/>
      <c r="IUF102" s="287"/>
      <c r="IUG102" s="287"/>
      <c r="IUH102" s="285"/>
      <c r="IUI102" s="286"/>
      <c r="IUJ102" s="286"/>
      <c r="IUK102" s="286"/>
      <c r="IUL102" s="286"/>
      <c r="IUM102" s="286"/>
      <c r="IUN102" s="286"/>
      <c r="IUO102" s="163"/>
      <c r="IUP102" s="154"/>
      <c r="IUQ102" s="287"/>
      <c r="IUR102" s="287"/>
      <c r="IUS102" s="285"/>
      <c r="IUT102" s="287"/>
      <c r="IUU102" s="287"/>
      <c r="IUV102" s="285"/>
      <c r="IUW102" s="287"/>
      <c r="IUX102" s="287"/>
      <c r="IUY102" s="285"/>
      <c r="IUZ102" s="287"/>
      <c r="IVA102" s="287"/>
      <c r="IVB102" s="285"/>
      <c r="IVC102" s="287"/>
      <c r="IVD102" s="287"/>
      <c r="IVE102" s="285"/>
      <c r="IVF102" s="287"/>
      <c r="IVG102" s="287"/>
      <c r="IVH102" s="285"/>
      <c r="IVI102" s="287"/>
      <c r="IVJ102" s="287"/>
      <c r="IVK102" s="285"/>
      <c r="IVL102" s="287"/>
      <c r="IVM102" s="287"/>
      <c r="IVN102" s="285"/>
      <c r="IVO102" s="287"/>
      <c r="IVP102" s="287"/>
      <c r="IVQ102" s="285"/>
      <c r="IVR102" s="287"/>
      <c r="IVS102" s="287"/>
      <c r="IVT102" s="285"/>
      <c r="IVU102" s="287"/>
      <c r="IVV102" s="287"/>
      <c r="IVW102" s="285"/>
      <c r="IVX102" s="287"/>
      <c r="IVY102" s="287"/>
      <c r="IVZ102" s="285"/>
      <c r="IWA102" s="287"/>
      <c r="IWB102" s="287"/>
      <c r="IWC102" s="285"/>
      <c r="IWD102" s="287"/>
      <c r="IWE102" s="287"/>
      <c r="IWF102" s="285"/>
      <c r="IWG102" s="287"/>
      <c r="IWH102" s="287"/>
      <c r="IWI102" s="285"/>
      <c r="IWJ102" s="287"/>
      <c r="IWK102" s="287"/>
      <c r="IWL102" s="285"/>
      <c r="IWM102" s="287"/>
      <c r="IWN102" s="287"/>
      <c r="IWO102" s="285"/>
      <c r="IWP102" s="287"/>
      <c r="IWQ102" s="287"/>
      <c r="IWR102" s="285"/>
      <c r="IWS102" s="287"/>
      <c r="IWT102" s="287"/>
      <c r="IWU102" s="285"/>
      <c r="IWV102" s="287"/>
      <c r="IWW102" s="287"/>
      <c r="IWX102" s="285"/>
      <c r="IWY102" s="287"/>
      <c r="IWZ102" s="287"/>
      <c r="IXA102" s="285"/>
      <c r="IXB102" s="286"/>
      <c r="IXC102" s="286"/>
      <c r="IXD102" s="286"/>
      <c r="IXE102" s="287"/>
      <c r="IXF102" s="287"/>
      <c r="IXG102" s="285"/>
      <c r="IXH102" s="286"/>
      <c r="IXI102" s="286"/>
      <c r="IXJ102" s="286"/>
      <c r="IXK102" s="287"/>
      <c r="IXL102" s="287"/>
      <c r="IXM102" s="285"/>
      <c r="IXN102" s="287"/>
      <c r="IXO102" s="287"/>
      <c r="IXP102" s="285"/>
      <c r="IXQ102" s="286"/>
      <c r="IXR102" s="286"/>
      <c r="IXS102" s="286"/>
      <c r="IXT102" s="286"/>
      <c r="IXU102" s="286"/>
      <c r="IXV102" s="286"/>
      <c r="IXW102" s="163"/>
      <c r="IXX102" s="154"/>
      <c r="IXY102" s="287"/>
      <c r="IXZ102" s="287"/>
      <c r="IYA102" s="285"/>
      <c r="IYB102" s="287"/>
      <c r="IYC102" s="287"/>
      <c r="IYD102" s="285"/>
      <c r="IYE102" s="287"/>
      <c r="IYF102" s="287"/>
      <c r="IYG102" s="285"/>
      <c r="IYH102" s="287"/>
      <c r="IYI102" s="287"/>
      <c r="IYJ102" s="285"/>
      <c r="IYK102" s="287"/>
      <c r="IYL102" s="287"/>
      <c r="IYM102" s="285"/>
      <c r="IYN102" s="287"/>
      <c r="IYO102" s="287"/>
      <c r="IYP102" s="285"/>
      <c r="IYQ102" s="287"/>
      <c r="IYR102" s="287"/>
      <c r="IYS102" s="285"/>
      <c r="IYT102" s="287"/>
      <c r="IYU102" s="287"/>
      <c r="IYV102" s="285"/>
      <c r="IYW102" s="287"/>
      <c r="IYX102" s="287"/>
      <c r="IYY102" s="285"/>
      <c r="IYZ102" s="287"/>
      <c r="IZA102" s="287"/>
      <c r="IZB102" s="285"/>
      <c r="IZC102" s="287"/>
      <c r="IZD102" s="287"/>
      <c r="IZE102" s="285"/>
      <c r="IZF102" s="287"/>
      <c r="IZG102" s="287"/>
      <c r="IZH102" s="285"/>
      <c r="IZI102" s="287"/>
      <c r="IZJ102" s="287"/>
      <c r="IZK102" s="285"/>
      <c r="IZL102" s="287"/>
      <c r="IZM102" s="287"/>
      <c r="IZN102" s="285"/>
      <c r="IZO102" s="287"/>
      <c r="IZP102" s="287"/>
      <c r="IZQ102" s="285"/>
      <c r="IZR102" s="287"/>
      <c r="IZS102" s="287"/>
      <c r="IZT102" s="285"/>
      <c r="IZU102" s="287"/>
      <c r="IZV102" s="287"/>
      <c r="IZW102" s="285"/>
      <c r="IZX102" s="287"/>
      <c r="IZY102" s="287"/>
      <c r="IZZ102" s="285"/>
      <c r="JAA102" s="287"/>
      <c r="JAB102" s="287"/>
      <c r="JAC102" s="285"/>
      <c r="JAD102" s="287"/>
      <c r="JAE102" s="287"/>
      <c r="JAF102" s="285"/>
      <c r="JAG102" s="287"/>
      <c r="JAH102" s="287"/>
      <c r="JAI102" s="285"/>
      <c r="JAJ102" s="286"/>
      <c r="JAK102" s="286"/>
      <c r="JAL102" s="286"/>
      <c r="JAM102" s="287"/>
      <c r="JAN102" s="287"/>
      <c r="JAO102" s="285"/>
      <c r="JAP102" s="286"/>
      <c r="JAQ102" s="286"/>
      <c r="JAR102" s="286"/>
      <c r="JAS102" s="287"/>
      <c r="JAT102" s="287"/>
      <c r="JAU102" s="285"/>
      <c r="JAV102" s="287"/>
      <c r="JAW102" s="287"/>
      <c r="JAX102" s="285"/>
      <c r="JAY102" s="286"/>
      <c r="JAZ102" s="286"/>
      <c r="JBA102" s="286"/>
      <c r="JBB102" s="286"/>
      <c r="JBC102" s="286"/>
      <c r="JBD102" s="286"/>
      <c r="JBE102" s="163"/>
      <c r="JBF102" s="154"/>
      <c r="JBG102" s="287"/>
      <c r="JBH102" s="287"/>
      <c r="JBI102" s="285"/>
      <c r="JBJ102" s="287"/>
      <c r="JBK102" s="287"/>
      <c r="JBL102" s="285"/>
      <c r="JBM102" s="287"/>
      <c r="JBN102" s="287"/>
      <c r="JBO102" s="285"/>
      <c r="JBP102" s="287"/>
      <c r="JBQ102" s="287"/>
      <c r="JBR102" s="285"/>
      <c r="JBS102" s="287"/>
      <c r="JBT102" s="287"/>
      <c r="JBU102" s="285"/>
      <c r="JBV102" s="287"/>
      <c r="JBW102" s="287"/>
      <c r="JBX102" s="285"/>
      <c r="JBY102" s="287"/>
      <c r="JBZ102" s="287"/>
      <c r="JCA102" s="285"/>
      <c r="JCB102" s="287"/>
      <c r="JCC102" s="287"/>
      <c r="JCD102" s="285"/>
      <c r="JCE102" s="287"/>
      <c r="JCF102" s="287"/>
      <c r="JCG102" s="285"/>
      <c r="JCH102" s="287"/>
      <c r="JCI102" s="287"/>
      <c r="JCJ102" s="285"/>
      <c r="JCK102" s="287"/>
      <c r="JCL102" s="287"/>
      <c r="JCM102" s="285"/>
      <c r="JCN102" s="287"/>
      <c r="JCO102" s="287"/>
      <c r="JCP102" s="285"/>
      <c r="JCQ102" s="287"/>
      <c r="JCR102" s="287"/>
      <c r="JCS102" s="285"/>
      <c r="JCT102" s="287"/>
      <c r="JCU102" s="287"/>
      <c r="JCV102" s="285"/>
      <c r="JCW102" s="287"/>
      <c r="JCX102" s="287"/>
      <c r="JCY102" s="285"/>
      <c r="JCZ102" s="287"/>
      <c r="JDA102" s="287"/>
      <c r="JDB102" s="285"/>
      <c r="JDC102" s="287"/>
      <c r="JDD102" s="287"/>
      <c r="JDE102" s="285"/>
      <c r="JDF102" s="287"/>
      <c r="JDG102" s="287"/>
      <c r="JDH102" s="285"/>
      <c r="JDI102" s="287"/>
      <c r="JDJ102" s="287"/>
      <c r="JDK102" s="285"/>
      <c r="JDL102" s="287"/>
      <c r="JDM102" s="287"/>
      <c r="JDN102" s="285"/>
      <c r="JDO102" s="287"/>
      <c r="JDP102" s="287"/>
      <c r="JDQ102" s="285"/>
      <c r="JDR102" s="286"/>
      <c r="JDS102" s="286"/>
      <c r="JDT102" s="286"/>
      <c r="JDU102" s="287"/>
      <c r="JDV102" s="287"/>
      <c r="JDW102" s="285"/>
      <c r="JDX102" s="286"/>
      <c r="JDY102" s="286"/>
      <c r="JDZ102" s="286"/>
      <c r="JEA102" s="287"/>
      <c r="JEB102" s="287"/>
      <c r="JEC102" s="285"/>
      <c r="JED102" s="287"/>
      <c r="JEE102" s="287"/>
      <c r="JEF102" s="285"/>
      <c r="JEG102" s="286"/>
      <c r="JEH102" s="286"/>
      <c r="JEI102" s="286"/>
      <c r="JEJ102" s="286"/>
      <c r="JEK102" s="286"/>
      <c r="JEL102" s="286"/>
      <c r="JEM102" s="163"/>
      <c r="JEN102" s="154"/>
      <c r="JEO102" s="287"/>
      <c r="JEP102" s="287"/>
      <c r="JEQ102" s="285"/>
      <c r="JER102" s="287"/>
      <c r="JES102" s="287"/>
      <c r="JET102" s="285"/>
      <c r="JEU102" s="287"/>
      <c r="JEV102" s="287"/>
      <c r="JEW102" s="285"/>
      <c r="JEX102" s="287"/>
      <c r="JEY102" s="287"/>
      <c r="JEZ102" s="285"/>
      <c r="JFA102" s="287"/>
      <c r="JFB102" s="287"/>
      <c r="JFC102" s="285"/>
      <c r="JFD102" s="287"/>
      <c r="JFE102" s="287"/>
      <c r="JFF102" s="285"/>
      <c r="JFG102" s="287"/>
      <c r="JFH102" s="287"/>
      <c r="JFI102" s="285"/>
      <c r="JFJ102" s="287"/>
      <c r="JFK102" s="287"/>
      <c r="JFL102" s="285"/>
      <c r="JFM102" s="287"/>
      <c r="JFN102" s="287"/>
      <c r="JFO102" s="285"/>
      <c r="JFP102" s="287"/>
      <c r="JFQ102" s="287"/>
      <c r="JFR102" s="285"/>
      <c r="JFS102" s="287"/>
      <c r="JFT102" s="287"/>
      <c r="JFU102" s="285"/>
      <c r="JFV102" s="287"/>
      <c r="JFW102" s="287"/>
      <c r="JFX102" s="285"/>
      <c r="JFY102" s="287"/>
      <c r="JFZ102" s="287"/>
      <c r="JGA102" s="285"/>
      <c r="JGB102" s="287"/>
      <c r="JGC102" s="287"/>
      <c r="JGD102" s="285"/>
      <c r="JGE102" s="287"/>
      <c r="JGF102" s="287"/>
      <c r="JGG102" s="285"/>
      <c r="JGH102" s="287"/>
      <c r="JGI102" s="287"/>
      <c r="JGJ102" s="285"/>
      <c r="JGK102" s="287"/>
      <c r="JGL102" s="287"/>
      <c r="JGM102" s="285"/>
      <c r="JGN102" s="287"/>
      <c r="JGO102" s="287"/>
      <c r="JGP102" s="285"/>
      <c r="JGQ102" s="287"/>
      <c r="JGR102" s="287"/>
      <c r="JGS102" s="285"/>
      <c r="JGT102" s="287"/>
      <c r="JGU102" s="287"/>
      <c r="JGV102" s="285"/>
      <c r="JGW102" s="287"/>
      <c r="JGX102" s="287"/>
      <c r="JGY102" s="285"/>
      <c r="JGZ102" s="286"/>
      <c r="JHA102" s="286"/>
      <c r="JHB102" s="286"/>
      <c r="JHC102" s="287"/>
      <c r="JHD102" s="287"/>
      <c r="JHE102" s="285"/>
      <c r="JHF102" s="286"/>
      <c r="JHG102" s="286"/>
      <c r="JHH102" s="286"/>
      <c r="JHI102" s="287"/>
      <c r="JHJ102" s="287"/>
      <c r="JHK102" s="285"/>
      <c r="JHL102" s="287"/>
      <c r="JHM102" s="287"/>
      <c r="JHN102" s="285"/>
      <c r="JHO102" s="286"/>
      <c r="JHP102" s="286"/>
      <c r="JHQ102" s="286"/>
      <c r="JHR102" s="286"/>
      <c r="JHS102" s="286"/>
      <c r="JHT102" s="286"/>
      <c r="JHU102" s="163"/>
      <c r="JHV102" s="154"/>
      <c r="JHW102" s="287"/>
      <c r="JHX102" s="287"/>
      <c r="JHY102" s="285"/>
      <c r="JHZ102" s="287"/>
      <c r="JIA102" s="287"/>
      <c r="JIB102" s="285"/>
      <c r="JIC102" s="287"/>
      <c r="JID102" s="287"/>
      <c r="JIE102" s="285"/>
      <c r="JIF102" s="287"/>
      <c r="JIG102" s="287"/>
      <c r="JIH102" s="285"/>
      <c r="JII102" s="287"/>
      <c r="JIJ102" s="287"/>
      <c r="JIK102" s="285"/>
      <c r="JIL102" s="287"/>
      <c r="JIM102" s="287"/>
      <c r="JIN102" s="285"/>
      <c r="JIO102" s="287"/>
      <c r="JIP102" s="287"/>
      <c r="JIQ102" s="285"/>
      <c r="JIR102" s="287"/>
      <c r="JIS102" s="287"/>
      <c r="JIT102" s="285"/>
      <c r="JIU102" s="287"/>
      <c r="JIV102" s="287"/>
      <c r="JIW102" s="285"/>
      <c r="JIX102" s="287"/>
      <c r="JIY102" s="287"/>
      <c r="JIZ102" s="285"/>
      <c r="JJA102" s="287"/>
      <c r="JJB102" s="287"/>
      <c r="JJC102" s="285"/>
      <c r="JJD102" s="287"/>
      <c r="JJE102" s="287"/>
      <c r="JJF102" s="285"/>
      <c r="JJG102" s="287"/>
      <c r="JJH102" s="287"/>
      <c r="JJI102" s="285"/>
      <c r="JJJ102" s="287"/>
      <c r="JJK102" s="287"/>
      <c r="JJL102" s="285"/>
      <c r="JJM102" s="287"/>
      <c r="JJN102" s="287"/>
      <c r="JJO102" s="285"/>
      <c r="JJP102" s="287"/>
      <c r="JJQ102" s="287"/>
      <c r="JJR102" s="285"/>
      <c r="JJS102" s="287"/>
      <c r="JJT102" s="287"/>
      <c r="JJU102" s="285"/>
      <c r="JJV102" s="287"/>
      <c r="JJW102" s="287"/>
      <c r="JJX102" s="285"/>
      <c r="JJY102" s="287"/>
      <c r="JJZ102" s="287"/>
      <c r="JKA102" s="285"/>
      <c r="JKB102" s="287"/>
      <c r="JKC102" s="287"/>
      <c r="JKD102" s="285"/>
      <c r="JKE102" s="287"/>
      <c r="JKF102" s="287"/>
      <c r="JKG102" s="285"/>
      <c r="JKH102" s="286"/>
      <c r="JKI102" s="286"/>
      <c r="JKJ102" s="286"/>
      <c r="JKK102" s="287"/>
      <c r="JKL102" s="287"/>
      <c r="JKM102" s="285"/>
      <c r="JKN102" s="286"/>
      <c r="JKO102" s="286"/>
      <c r="JKP102" s="286"/>
      <c r="JKQ102" s="287"/>
      <c r="JKR102" s="287"/>
      <c r="JKS102" s="285"/>
      <c r="JKT102" s="287"/>
      <c r="JKU102" s="287"/>
      <c r="JKV102" s="285"/>
      <c r="JKW102" s="286"/>
      <c r="JKX102" s="286"/>
      <c r="JKY102" s="286"/>
      <c r="JKZ102" s="286"/>
      <c r="JLA102" s="286"/>
      <c r="JLB102" s="286"/>
      <c r="JLC102" s="163"/>
      <c r="JLD102" s="154"/>
      <c r="JLE102" s="287"/>
      <c r="JLF102" s="287"/>
      <c r="JLG102" s="285"/>
      <c r="JLH102" s="287"/>
      <c r="JLI102" s="287"/>
      <c r="JLJ102" s="285"/>
      <c r="JLK102" s="287"/>
      <c r="JLL102" s="287"/>
      <c r="JLM102" s="285"/>
      <c r="JLN102" s="287"/>
      <c r="JLO102" s="287"/>
      <c r="JLP102" s="285"/>
      <c r="JLQ102" s="287"/>
      <c r="JLR102" s="287"/>
      <c r="JLS102" s="285"/>
      <c r="JLT102" s="287"/>
      <c r="JLU102" s="287"/>
      <c r="JLV102" s="285"/>
      <c r="JLW102" s="287"/>
      <c r="JLX102" s="287"/>
      <c r="JLY102" s="285"/>
      <c r="JLZ102" s="287"/>
      <c r="JMA102" s="287"/>
      <c r="JMB102" s="285"/>
      <c r="JMC102" s="287"/>
      <c r="JMD102" s="287"/>
      <c r="JME102" s="285"/>
      <c r="JMF102" s="287"/>
      <c r="JMG102" s="287"/>
      <c r="JMH102" s="285"/>
      <c r="JMI102" s="287"/>
      <c r="JMJ102" s="287"/>
      <c r="JMK102" s="285"/>
      <c r="JML102" s="287"/>
      <c r="JMM102" s="287"/>
      <c r="JMN102" s="285"/>
      <c r="JMO102" s="287"/>
      <c r="JMP102" s="287"/>
      <c r="JMQ102" s="285"/>
      <c r="JMR102" s="287"/>
      <c r="JMS102" s="287"/>
      <c r="JMT102" s="285"/>
      <c r="JMU102" s="287"/>
      <c r="JMV102" s="287"/>
      <c r="JMW102" s="285"/>
      <c r="JMX102" s="287"/>
      <c r="JMY102" s="287"/>
      <c r="JMZ102" s="285"/>
      <c r="JNA102" s="287"/>
      <c r="JNB102" s="287"/>
      <c r="JNC102" s="285"/>
      <c r="JND102" s="287"/>
      <c r="JNE102" s="287"/>
      <c r="JNF102" s="285"/>
      <c r="JNG102" s="287"/>
      <c r="JNH102" s="287"/>
      <c r="JNI102" s="285"/>
      <c r="JNJ102" s="287"/>
      <c r="JNK102" s="287"/>
      <c r="JNL102" s="285"/>
      <c r="JNM102" s="287"/>
      <c r="JNN102" s="287"/>
      <c r="JNO102" s="285"/>
      <c r="JNP102" s="286"/>
      <c r="JNQ102" s="286"/>
      <c r="JNR102" s="286"/>
      <c r="JNS102" s="287"/>
      <c r="JNT102" s="287"/>
      <c r="JNU102" s="285"/>
      <c r="JNV102" s="286"/>
      <c r="JNW102" s="286"/>
      <c r="JNX102" s="286"/>
      <c r="JNY102" s="287"/>
      <c r="JNZ102" s="287"/>
      <c r="JOA102" s="285"/>
      <c r="JOB102" s="287"/>
      <c r="JOC102" s="287"/>
      <c r="JOD102" s="285"/>
      <c r="JOE102" s="286"/>
      <c r="JOF102" s="286"/>
      <c r="JOG102" s="286"/>
      <c r="JOH102" s="286"/>
      <c r="JOI102" s="286"/>
      <c r="JOJ102" s="286"/>
      <c r="JOK102" s="163"/>
      <c r="JOL102" s="154"/>
      <c r="JOM102" s="287"/>
      <c r="JON102" s="287"/>
      <c r="JOO102" s="285"/>
      <c r="JOP102" s="287"/>
      <c r="JOQ102" s="287"/>
      <c r="JOR102" s="285"/>
      <c r="JOS102" s="287"/>
      <c r="JOT102" s="287"/>
      <c r="JOU102" s="285"/>
      <c r="JOV102" s="287"/>
      <c r="JOW102" s="287"/>
      <c r="JOX102" s="285"/>
      <c r="JOY102" s="287"/>
      <c r="JOZ102" s="287"/>
      <c r="JPA102" s="285"/>
      <c r="JPB102" s="287"/>
      <c r="JPC102" s="287"/>
      <c r="JPD102" s="285"/>
      <c r="JPE102" s="287"/>
      <c r="JPF102" s="287"/>
      <c r="JPG102" s="285"/>
      <c r="JPH102" s="287"/>
      <c r="JPI102" s="287"/>
      <c r="JPJ102" s="285"/>
      <c r="JPK102" s="287"/>
      <c r="JPL102" s="287"/>
      <c r="JPM102" s="285"/>
      <c r="JPN102" s="287"/>
      <c r="JPO102" s="287"/>
      <c r="JPP102" s="285"/>
      <c r="JPQ102" s="287"/>
      <c r="JPR102" s="287"/>
      <c r="JPS102" s="285"/>
      <c r="JPT102" s="287"/>
      <c r="JPU102" s="287"/>
      <c r="JPV102" s="285"/>
      <c r="JPW102" s="287"/>
      <c r="JPX102" s="287"/>
      <c r="JPY102" s="285"/>
      <c r="JPZ102" s="287"/>
      <c r="JQA102" s="287"/>
      <c r="JQB102" s="285"/>
      <c r="JQC102" s="287"/>
      <c r="JQD102" s="287"/>
      <c r="JQE102" s="285"/>
      <c r="JQF102" s="287"/>
      <c r="JQG102" s="287"/>
      <c r="JQH102" s="285"/>
      <c r="JQI102" s="287"/>
      <c r="JQJ102" s="287"/>
      <c r="JQK102" s="285"/>
      <c r="JQL102" s="287"/>
      <c r="JQM102" s="287"/>
      <c r="JQN102" s="285"/>
      <c r="JQO102" s="287"/>
      <c r="JQP102" s="287"/>
      <c r="JQQ102" s="285"/>
      <c r="JQR102" s="287"/>
      <c r="JQS102" s="287"/>
      <c r="JQT102" s="285"/>
      <c r="JQU102" s="287"/>
      <c r="JQV102" s="287"/>
      <c r="JQW102" s="285"/>
      <c r="JQX102" s="286"/>
      <c r="JQY102" s="286"/>
      <c r="JQZ102" s="286"/>
      <c r="JRA102" s="287"/>
      <c r="JRB102" s="287"/>
      <c r="JRC102" s="285"/>
      <c r="JRD102" s="286"/>
      <c r="JRE102" s="286"/>
      <c r="JRF102" s="286"/>
      <c r="JRG102" s="287"/>
      <c r="JRH102" s="287"/>
      <c r="JRI102" s="285"/>
      <c r="JRJ102" s="287"/>
      <c r="JRK102" s="287"/>
      <c r="JRL102" s="285"/>
      <c r="JRM102" s="286"/>
      <c r="JRN102" s="286"/>
      <c r="JRO102" s="286"/>
      <c r="JRP102" s="286"/>
      <c r="JRQ102" s="286"/>
      <c r="JRR102" s="286"/>
      <c r="JRS102" s="163"/>
      <c r="JRT102" s="154"/>
      <c r="JRU102" s="287"/>
      <c r="JRV102" s="287"/>
      <c r="JRW102" s="285"/>
      <c r="JRX102" s="287"/>
      <c r="JRY102" s="287"/>
      <c r="JRZ102" s="285"/>
      <c r="JSA102" s="287"/>
      <c r="JSB102" s="287"/>
      <c r="JSC102" s="285"/>
      <c r="JSD102" s="287"/>
      <c r="JSE102" s="287"/>
      <c r="JSF102" s="285"/>
      <c r="JSG102" s="287"/>
      <c r="JSH102" s="287"/>
      <c r="JSI102" s="285"/>
      <c r="JSJ102" s="287"/>
      <c r="JSK102" s="287"/>
      <c r="JSL102" s="285"/>
      <c r="JSM102" s="287"/>
      <c r="JSN102" s="287"/>
      <c r="JSO102" s="285"/>
      <c r="JSP102" s="287"/>
      <c r="JSQ102" s="287"/>
      <c r="JSR102" s="285"/>
      <c r="JSS102" s="287"/>
      <c r="JST102" s="287"/>
      <c r="JSU102" s="285"/>
      <c r="JSV102" s="287"/>
      <c r="JSW102" s="287"/>
      <c r="JSX102" s="285"/>
      <c r="JSY102" s="287"/>
      <c r="JSZ102" s="287"/>
      <c r="JTA102" s="285"/>
      <c r="JTB102" s="287"/>
      <c r="JTC102" s="287"/>
      <c r="JTD102" s="285"/>
      <c r="JTE102" s="287"/>
      <c r="JTF102" s="287"/>
      <c r="JTG102" s="285"/>
      <c r="JTH102" s="287"/>
      <c r="JTI102" s="287"/>
      <c r="JTJ102" s="285"/>
      <c r="JTK102" s="287"/>
      <c r="JTL102" s="287"/>
      <c r="JTM102" s="285"/>
      <c r="JTN102" s="287"/>
      <c r="JTO102" s="287"/>
      <c r="JTP102" s="285"/>
      <c r="JTQ102" s="287"/>
      <c r="JTR102" s="287"/>
      <c r="JTS102" s="285"/>
      <c r="JTT102" s="287"/>
      <c r="JTU102" s="287"/>
      <c r="JTV102" s="285"/>
      <c r="JTW102" s="287"/>
      <c r="JTX102" s="287"/>
      <c r="JTY102" s="285"/>
      <c r="JTZ102" s="287"/>
      <c r="JUA102" s="287"/>
      <c r="JUB102" s="285"/>
      <c r="JUC102" s="287"/>
      <c r="JUD102" s="287"/>
      <c r="JUE102" s="285"/>
      <c r="JUF102" s="286"/>
      <c r="JUG102" s="286"/>
      <c r="JUH102" s="286"/>
      <c r="JUI102" s="287"/>
      <c r="JUJ102" s="287"/>
      <c r="JUK102" s="285"/>
      <c r="JUL102" s="286"/>
      <c r="JUM102" s="286"/>
      <c r="JUN102" s="286"/>
      <c r="JUO102" s="287"/>
      <c r="JUP102" s="287"/>
      <c r="JUQ102" s="285"/>
      <c r="JUR102" s="287"/>
      <c r="JUS102" s="287"/>
      <c r="JUT102" s="285"/>
      <c r="JUU102" s="286"/>
      <c r="JUV102" s="286"/>
      <c r="JUW102" s="286"/>
      <c r="JUX102" s="286"/>
      <c r="JUY102" s="286"/>
      <c r="JUZ102" s="286"/>
      <c r="JVA102" s="163"/>
      <c r="JVB102" s="154"/>
      <c r="JVC102" s="287"/>
      <c r="JVD102" s="287"/>
      <c r="JVE102" s="285"/>
      <c r="JVF102" s="287"/>
      <c r="JVG102" s="287"/>
      <c r="JVH102" s="285"/>
      <c r="JVI102" s="287"/>
      <c r="JVJ102" s="287"/>
      <c r="JVK102" s="285"/>
      <c r="JVL102" s="287"/>
      <c r="JVM102" s="287"/>
      <c r="JVN102" s="285"/>
      <c r="JVO102" s="287"/>
      <c r="JVP102" s="287"/>
      <c r="JVQ102" s="285"/>
      <c r="JVR102" s="287"/>
      <c r="JVS102" s="287"/>
      <c r="JVT102" s="285"/>
      <c r="JVU102" s="287"/>
      <c r="JVV102" s="287"/>
      <c r="JVW102" s="285"/>
      <c r="JVX102" s="287"/>
      <c r="JVY102" s="287"/>
      <c r="JVZ102" s="285"/>
      <c r="JWA102" s="287"/>
      <c r="JWB102" s="287"/>
      <c r="JWC102" s="285"/>
      <c r="JWD102" s="287"/>
      <c r="JWE102" s="287"/>
      <c r="JWF102" s="285"/>
      <c r="JWG102" s="287"/>
      <c r="JWH102" s="287"/>
      <c r="JWI102" s="285"/>
      <c r="JWJ102" s="287"/>
      <c r="JWK102" s="287"/>
      <c r="JWL102" s="285"/>
      <c r="JWM102" s="287"/>
      <c r="JWN102" s="287"/>
      <c r="JWO102" s="285"/>
      <c r="JWP102" s="287"/>
      <c r="JWQ102" s="287"/>
      <c r="JWR102" s="285"/>
      <c r="JWS102" s="287"/>
      <c r="JWT102" s="287"/>
      <c r="JWU102" s="285"/>
      <c r="JWV102" s="287"/>
      <c r="JWW102" s="287"/>
      <c r="JWX102" s="285"/>
      <c r="JWY102" s="287"/>
      <c r="JWZ102" s="287"/>
      <c r="JXA102" s="285"/>
      <c r="JXB102" s="287"/>
      <c r="JXC102" s="287"/>
      <c r="JXD102" s="285"/>
      <c r="JXE102" s="287"/>
      <c r="JXF102" s="287"/>
      <c r="JXG102" s="285"/>
      <c r="JXH102" s="287"/>
      <c r="JXI102" s="287"/>
      <c r="JXJ102" s="285"/>
      <c r="JXK102" s="287"/>
      <c r="JXL102" s="287"/>
      <c r="JXM102" s="285"/>
      <c r="JXN102" s="286"/>
      <c r="JXO102" s="286"/>
      <c r="JXP102" s="286"/>
      <c r="JXQ102" s="287"/>
      <c r="JXR102" s="287"/>
      <c r="JXS102" s="285"/>
      <c r="JXT102" s="286"/>
      <c r="JXU102" s="286"/>
      <c r="JXV102" s="286"/>
      <c r="JXW102" s="287"/>
      <c r="JXX102" s="287"/>
      <c r="JXY102" s="285"/>
      <c r="JXZ102" s="287"/>
      <c r="JYA102" s="287"/>
      <c r="JYB102" s="285"/>
      <c r="JYC102" s="286"/>
      <c r="JYD102" s="286"/>
      <c r="JYE102" s="286"/>
      <c r="JYF102" s="286"/>
      <c r="JYG102" s="286"/>
      <c r="JYH102" s="286"/>
      <c r="JYI102" s="163"/>
      <c r="JYJ102" s="154"/>
      <c r="JYK102" s="287"/>
      <c r="JYL102" s="287"/>
      <c r="JYM102" s="285"/>
      <c r="JYN102" s="287"/>
      <c r="JYO102" s="287"/>
      <c r="JYP102" s="285"/>
      <c r="JYQ102" s="287"/>
      <c r="JYR102" s="287"/>
      <c r="JYS102" s="285"/>
      <c r="JYT102" s="287"/>
      <c r="JYU102" s="287"/>
      <c r="JYV102" s="285"/>
      <c r="JYW102" s="287"/>
      <c r="JYX102" s="287"/>
      <c r="JYY102" s="285"/>
      <c r="JYZ102" s="287"/>
      <c r="JZA102" s="287"/>
      <c r="JZB102" s="285"/>
      <c r="JZC102" s="287"/>
      <c r="JZD102" s="287"/>
      <c r="JZE102" s="285"/>
      <c r="JZF102" s="287"/>
      <c r="JZG102" s="287"/>
      <c r="JZH102" s="285"/>
      <c r="JZI102" s="287"/>
      <c r="JZJ102" s="287"/>
      <c r="JZK102" s="285"/>
      <c r="JZL102" s="287"/>
      <c r="JZM102" s="287"/>
      <c r="JZN102" s="285"/>
      <c r="JZO102" s="287"/>
      <c r="JZP102" s="287"/>
      <c r="JZQ102" s="285"/>
      <c r="JZR102" s="287"/>
      <c r="JZS102" s="287"/>
      <c r="JZT102" s="285"/>
      <c r="JZU102" s="287"/>
      <c r="JZV102" s="287"/>
      <c r="JZW102" s="285"/>
      <c r="JZX102" s="287"/>
      <c r="JZY102" s="287"/>
      <c r="JZZ102" s="285"/>
      <c r="KAA102" s="287"/>
      <c r="KAB102" s="287"/>
      <c r="KAC102" s="285"/>
      <c r="KAD102" s="287"/>
      <c r="KAE102" s="287"/>
      <c r="KAF102" s="285"/>
      <c r="KAG102" s="287"/>
      <c r="KAH102" s="287"/>
      <c r="KAI102" s="285"/>
      <c r="KAJ102" s="287"/>
      <c r="KAK102" s="287"/>
      <c r="KAL102" s="285"/>
      <c r="KAM102" s="287"/>
      <c r="KAN102" s="287"/>
      <c r="KAO102" s="285"/>
      <c r="KAP102" s="287"/>
      <c r="KAQ102" s="287"/>
      <c r="KAR102" s="285"/>
      <c r="KAS102" s="287"/>
      <c r="KAT102" s="287"/>
      <c r="KAU102" s="285"/>
      <c r="KAV102" s="286"/>
      <c r="KAW102" s="286"/>
      <c r="KAX102" s="286"/>
      <c r="KAY102" s="287"/>
      <c r="KAZ102" s="287"/>
      <c r="KBA102" s="285"/>
      <c r="KBB102" s="286"/>
      <c r="KBC102" s="286"/>
      <c r="KBD102" s="286"/>
      <c r="KBE102" s="287"/>
      <c r="KBF102" s="287"/>
      <c r="KBG102" s="285"/>
      <c r="KBH102" s="287"/>
      <c r="KBI102" s="287"/>
      <c r="KBJ102" s="285"/>
      <c r="KBK102" s="286"/>
      <c r="KBL102" s="286"/>
      <c r="KBM102" s="286"/>
      <c r="KBN102" s="286"/>
      <c r="KBO102" s="286"/>
      <c r="KBP102" s="286"/>
      <c r="KBQ102" s="163"/>
      <c r="KBR102" s="154"/>
      <c r="KBS102" s="287"/>
      <c r="KBT102" s="287"/>
      <c r="KBU102" s="285"/>
      <c r="KBV102" s="287"/>
      <c r="KBW102" s="287"/>
      <c r="KBX102" s="285"/>
      <c r="KBY102" s="287"/>
      <c r="KBZ102" s="287"/>
      <c r="KCA102" s="285"/>
      <c r="KCB102" s="287"/>
      <c r="KCC102" s="287"/>
      <c r="KCD102" s="285"/>
      <c r="KCE102" s="287"/>
      <c r="KCF102" s="287"/>
      <c r="KCG102" s="285"/>
      <c r="KCH102" s="287"/>
      <c r="KCI102" s="287"/>
      <c r="KCJ102" s="285"/>
      <c r="KCK102" s="287"/>
      <c r="KCL102" s="287"/>
      <c r="KCM102" s="285"/>
      <c r="KCN102" s="287"/>
      <c r="KCO102" s="287"/>
      <c r="KCP102" s="285"/>
      <c r="KCQ102" s="287"/>
      <c r="KCR102" s="287"/>
      <c r="KCS102" s="285"/>
      <c r="KCT102" s="287"/>
      <c r="KCU102" s="287"/>
      <c r="KCV102" s="285"/>
      <c r="KCW102" s="287"/>
      <c r="KCX102" s="287"/>
      <c r="KCY102" s="285"/>
      <c r="KCZ102" s="287"/>
      <c r="KDA102" s="287"/>
      <c r="KDB102" s="285"/>
      <c r="KDC102" s="287"/>
      <c r="KDD102" s="287"/>
      <c r="KDE102" s="285"/>
      <c r="KDF102" s="287"/>
      <c r="KDG102" s="287"/>
      <c r="KDH102" s="285"/>
      <c r="KDI102" s="287"/>
      <c r="KDJ102" s="287"/>
      <c r="KDK102" s="285"/>
      <c r="KDL102" s="287"/>
      <c r="KDM102" s="287"/>
      <c r="KDN102" s="285"/>
      <c r="KDO102" s="287"/>
      <c r="KDP102" s="287"/>
      <c r="KDQ102" s="285"/>
      <c r="KDR102" s="287"/>
      <c r="KDS102" s="287"/>
      <c r="KDT102" s="285"/>
      <c r="KDU102" s="287"/>
      <c r="KDV102" s="287"/>
      <c r="KDW102" s="285"/>
      <c r="KDX102" s="287"/>
      <c r="KDY102" s="287"/>
      <c r="KDZ102" s="285"/>
      <c r="KEA102" s="287"/>
      <c r="KEB102" s="287"/>
      <c r="KEC102" s="285"/>
      <c r="KED102" s="286"/>
      <c r="KEE102" s="286"/>
      <c r="KEF102" s="286"/>
      <c r="KEG102" s="287"/>
      <c r="KEH102" s="287"/>
      <c r="KEI102" s="285"/>
      <c r="KEJ102" s="286"/>
      <c r="KEK102" s="286"/>
      <c r="KEL102" s="286"/>
      <c r="KEM102" s="287"/>
      <c r="KEN102" s="287"/>
      <c r="KEO102" s="285"/>
      <c r="KEP102" s="287"/>
      <c r="KEQ102" s="287"/>
      <c r="KER102" s="285"/>
      <c r="KES102" s="286"/>
      <c r="KET102" s="286"/>
      <c r="KEU102" s="286"/>
      <c r="KEV102" s="286"/>
      <c r="KEW102" s="286"/>
      <c r="KEX102" s="286"/>
      <c r="KEY102" s="163"/>
      <c r="KEZ102" s="154"/>
      <c r="KFA102" s="287"/>
      <c r="KFB102" s="287"/>
      <c r="KFC102" s="285"/>
      <c r="KFD102" s="287"/>
      <c r="KFE102" s="287"/>
      <c r="KFF102" s="285"/>
      <c r="KFG102" s="287"/>
      <c r="KFH102" s="287"/>
      <c r="KFI102" s="285"/>
      <c r="KFJ102" s="287"/>
      <c r="KFK102" s="287"/>
      <c r="KFL102" s="285"/>
      <c r="KFM102" s="287"/>
      <c r="KFN102" s="287"/>
      <c r="KFO102" s="285"/>
      <c r="KFP102" s="287"/>
      <c r="KFQ102" s="287"/>
      <c r="KFR102" s="285"/>
      <c r="KFS102" s="287"/>
      <c r="KFT102" s="287"/>
      <c r="KFU102" s="285"/>
      <c r="KFV102" s="287"/>
      <c r="KFW102" s="287"/>
      <c r="KFX102" s="285"/>
      <c r="KFY102" s="287"/>
      <c r="KFZ102" s="287"/>
      <c r="KGA102" s="285"/>
      <c r="KGB102" s="287"/>
      <c r="KGC102" s="287"/>
      <c r="KGD102" s="285"/>
      <c r="KGE102" s="287"/>
      <c r="KGF102" s="287"/>
      <c r="KGG102" s="285"/>
      <c r="KGH102" s="287"/>
      <c r="KGI102" s="287"/>
      <c r="KGJ102" s="285"/>
      <c r="KGK102" s="287"/>
      <c r="KGL102" s="287"/>
      <c r="KGM102" s="285"/>
      <c r="KGN102" s="287"/>
      <c r="KGO102" s="287"/>
      <c r="KGP102" s="285"/>
      <c r="KGQ102" s="287"/>
      <c r="KGR102" s="287"/>
      <c r="KGS102" s="285"/>
      <c r="KGT102" s="287"/>
      <c r="KGU102" s="287"/>
      <c r="KGV102" s="285"/>
      <c r="KGW102" s="287"/>
      <c r="KGX102" s="287"/>
      <c r="KGY102" s="285"/>
      <c r="KGZ102" s="287"/>
      <c r="KHA102" s="287"/>
      <c r="KHB102" s="285"/>
      <c r="KHC102" s="287"/>
      <c r="KHD102" s="287"/>
      <c r="KHE102" s="285"/>
      <c r="KHF102" s="287"/>
      <c r="KHG102" s="287"/>
      <c r="KHH102" s="285"/>
      <c r="KHI102" s="287"/>
      <c r="KHJ102" s="287"/>
      <c r="KHK102" s="285"/>
      <c r="KHL102" s="286"/>
      <c r="KHM102" s="286"/>
      <c r="KHN102" s="286"/>
      <c r="KHO102" s="287"/>
      <c r="KHP102" s="287"/>
      <c r="KHQ102" s="285"/>
      <c r="KHR102" s="286"/>
      <c r="KHS102" s="286"/>
      <c r="KHT102" s="286"/>
      <c r="KHU102" s="287"/>
      <c r="KHV102" s="287"/>
      <c r="KHW102" s="285"/>
      <c r="KHX102" s="287"/>
      <c r="KHY102" s="287"/>
      <c r="KHZ102" s="285"/>
      <c r="KIA102" s="286"/>
      <c r="KIB102" s="286"/>
      <c r="KIC102" s="286"/>
      <c r="KID102" s="286"/>
      <c r="KIE102" s="286"/>
      <c r="KIF102" s="286"/>
      <c r="KIG102" s="163"/>
      <c r="KIH102" s="154"/>
      <c r="KII102" s="287"/>
      <c r="KIJ102" s="287"/>
      <c r="KIK102" s="285"/>
      <c r="KIL102" s="287"/>
      <c r="KIM102" s="287"/>
      <c r="KIN102" s="285"/>
      <c r="KIO102" s="287"/>
      <c r="KIP102" s="287"/>
      <c r="KIQ102" s="285"/>
      <c r="KIR102" s="287"/>
      <c r="KIS102" s="287"/>
      <c r="KIT102" s="285"/>
      <c r="KIU102" s="287"/>
      <c r="KIV102" s="287"/>
      <c r="KIW102" s="285"/>
      <c r="KIX102" s="287"/>
      <c r="KIY102" s="287"/>
      <c r="KIZ102" s="285"/>
      <c r="KJA102" s="287"/>
      <c r="KJB102" s="287"/>
      <c r="KJC102" s="285"/>
      <c r="KJD102" s="287"/>
      <c r="KJE102" s="287"/>
      <c r="KJF102" s="285"/>
      <c r="KJG102" s="287"/>
      <c r="KJH102" s="287"/>
      <c r="KJI102" s="285"/>
      <c r="KJJ102" s="287"/>
      <c r="KJK102" s="287"/>
      <c r="KJL102" s="285"/>
      <c r="KJM102" s="287"/>
      <c r="KJN102" s="287"/>
      <c r="KJO102" s="285"/>
      <c r="KJP102" s="287"/>
      <c r="KJQ102" s="287"/>
      <c r="KJR102" s="285"/>
      <c r="KJS102" s="287"/>
      <c r="KJT102" s="287"/>
      <c r="KJU102" s="285"/>
      <c r="KJV102" s="287"/>
      <c r="KJW102" s="287"/>
      <c r="KJX102" s="285"/>
      <c r="KJY102" s="287"/>
      <c r="KJZ102" s="287"/>
      <c r="KKA102" s="285"/>
      <c r="KKB102" s="287"/>
      <c r="KKC102" s="287"/>
      <c r="KKD102" s="285"/>
      <c r="KKE102" s="287"/>
      <c r="KKF102" s="287"/>
      <c r="KKG102" s="285"/>
      <c r="KKH102" s="287"/>
      <c r="KKI102" s="287"/>
      <c r="KKJ102" s="285"/>
      <c r="KKK102" s="287"/>
      <c r="KKL102" s="287"/>
      <c r="KKM102" s="285"/>
      <c r="KKN102" s="287"/>
      <c r="KKO102" s="287"/>
      <c r="KKP102" s="285"/>
      <c r="KKQ102" s="287"/>
      <c r="KKR102" s="287"/>
      <c r="KKS102" s="285"/>
      <c r="KKT102" s="286"/>
      <c r="KKU102" s="286"/>
      <c r="KKV102" s="286"/>
      <c r="KKW102" s="287"/>
      <c r="KKX102" s="287"/>
      <c r="KKY102" s="285"/>
      <c r="KKZ102" s="286"/>
      <c r="KLA102" s="286"/>
      <c r="KLB102" s="286"/>
      <c r="KLC102" s="287"/>
      <c r="KLD102" s="287"/>
      <c r="KLE102" s="285"/>
      <c r="KLF102" s="287"/>
      <c r="KLG102" s="287"/>
      <c r="KLH102" s="285"/>
      <c r="KLI102" s="286"/>
      <c r="KLJ102" s="286"/>
      <c r="KLK102" s="286"/>
      <c r="KLL102" s="286"/>
      <c r="KLM102" s="286"/>
      <c r="KLN102" s="286"/>
      <c r="KLO102" s="163"/>
      <c r="KLP102" s="154"/>
      <c r="KLQ102" s="287"/>
      <c r="KLR102" s="287"/>
      <c r="KLS102" s="285"/>
      <c r="KLT102" s="287"/>
      <c r="KLU102" s="287"/>
      <c r="KLV102" s="285"/>
      <c r="KLW102" s="287"/>
      <c r="KLX102" s="287"/>
      <c r="KLY102" s="285"/>
      <c r="KLZ102" s="287"/>
      <c r="KMA102" s="287"/>
      <c r="KMB102" s="285"/>
      <c r="KMC102" s="287"/>
      <c r="KMD102" s="287"/>
      <c r="KME102" s="285"/>
      <c r="KMF102" s="287"/>
      <c r="KMG102" s="287"/>
      <c r="KMH102" s="285"/>
      <c r="KMI102" s="287"/>
      <c r="KMJ102" s="287"/>
      <c r="KMK102" s="285"/>
      <c r="KML102" s="287"/>
      <c r="KMM102" s="287"/>
      <c r="KMN102" s="285"/>
      <c r="KMO102" s="287"/>
      <c r="KMP102" s="287"/>
      <c r="KMQ102" s="285"/>
      <c r="KMR102" s="287"/>
      <c r="KMS102" s="287"/>
      <c r="KMT102" s="285"/>
      <c r="KMU102" s="287"/>
      <c r="KMV102" s="287"/>
      <c r="KMW102" s="285"/>
      <c r="KMX102" s="287"/>
      <c r="KMY102" s="287"/>
      <c r="KMZ102" s="285"/>
      <c r="KNA102" s="287"/>
      <c r="KNB102" s="287"/>
      <c r="KNC102" s="285"/>
      <c r="KND102" s="287"/>
      <c r="KNE102" s="287"/>
      <c r="KNF102" s="285"/>
      <c r="KNG102" s="287"/>
      <c r="KNH102" s="287"/>
      <c r="KNI102" s="285"/>
      <c r="KNJ102" s="287"/>
      <c r="KNK102" s="287"/>
      <c r="KNL102" s="285"/>
      <c r="KNM102" s="287"/>
      <c r="KNN102" s="287"/>
      <c r="KNO102" s="285"/>
      <c r="KNP102" s="287"/>
      <c r="KNQ102" s="287"/>
      <c r="KNR102" s="285"/>
      <c r="KNS102" s="287"/>
      <c r="KNT102" s="287"/>
      <c r="KNU102" s="285"/>
      <c r="KNV102" s="287"/>
      <c r="KNW102" s="287"/>
      <c r="KNX102" s="285"/>
      <c r="KNY102" s="287"/>
      <c r="KNZ102" s="287"/>
      <c r="KOA102" s="285"/>
      <c r="KOB102" s="286"/>
      <c r="KOC102" s="286"/>
      <c r="KOD102" s="286"/>
      <c r="KOE102" s="287"/>
      <c r="KOF102" s="287"/>
      <c r="KOG102" s="285"/>
      <c r="KOH102" s="286"/>
      <c r="KOI102" s="286"/>
      <c r="KOJ102" s="286"/>
      <c r="KOK102" s="287"/>
      <c r="KOL102" s="287"/>
      <c r="KOM102" s="285"/>
      <c r="KON102" s="287"/>
      <c r="KOO102" s="287"/>
      <c r="KOP102" s="285"/>
      <c r="KOQ102" s="286"/>
      <c r="KOR102" s="286"/>
      <c r="KOS102" s="286"/>
      <c r="KOT102" s="286"/>
      <c r="KOU102" s="286"/>
      <c r="KOV102" s="286"/>
      <c r="KOW102" s="163"/>
      <c r="KOX102" s="154"/>
      <c r="KOY102" s="287"/>
      <c r="KOZ102" s="287"/>
      <c r="KPA102" s="285"/>
      <c r="KPB102" s="287"/>
      <c r="KPC102" s="287"/>
      <c r="KPD102" s="285"/>
      <c r="KPE102" s="287"/>
      <c r="KPF102" s="287"/>
      <c r="KPG102" s="285"/>
      <c r="KPH102" s="287"/>
      <c r="KPI102" s="287"/>
      <c r="KPJ102" s="285"/>
      <c r="KPK102" s="287"/>
      <c r="KPL102" s="287"/>
      <c r="KPM102" s="285"/>
      <c r="KPN102" s="287"/>
      <c r="KPO102" s="287"/>
      <c r="KPP102" s="285"/>
      <c r="KPQ102" s="287"/>
      <c r="KPR102" s="287"/>
      <c r="KPS102" s="285"/>
      <c r="KPT102" s="287"/>
      <c r="KPU102" s="287"/>
      <c r="KPV102" s="285"/>
      <c r="KPW102" s="287"/>
      <c r="KPX102" s="287"/>
      <c r="KPY102" s="285"/>
      <c r="KPZ102" s="287"/>
      <c r="KQA102" s="287"/>
      <c r="KQB102" s="285"/>
      <c r="KQC102" s="287"/>
      <c r="KQD102" s="287"/>
      <c r="KQE102" s="285"/>
      <c r="KQF102" s="287"/>
      <c r="KQG102" s="287"/>
      <c r="KQH102" s="285"/>
      <c r="KQI102" s="287"/>
      <c r="KQJ102" s="287"/>
      <c r="KQK102" s="285"/>
      <c r="KQL102" s="287"/>
      <c r="KQM102" s="287"/>
      <c r="KQN102" s="285"/>
      <c r="KQO102" s="287"/>
      <c r="KQP102" s="287"/>
      <c r="KQQ102" s="285"/>
      <c r="KQR102" s="287"/>
      <c r="KQS102" s="287"/>
      <c r="KQT102" s="285"/>
      <c r="KQU102" s="287"/>
      <c r="KQV102" s="287"/>
      <c r="KQW102" s="285"/>
      <c r="KQX102" s="287"/>
      <c r="KQY102" s="287"/>
      <c r="KQZ102" s="285"/>
      <c r="KRA102" s="287"/>
      <c r="KRB102" s="287"/>
      <c r="KRC102" s="285"/>
      <c r="KRD102" s="287"/>
      <c r="KRE102" s="287"/>
      <c r="KRF102" s="285"/>
      <c r="KRG102" s="287"/>
      <c r="KRH102" s="287"/>
      <c r="KRI102" s="285"/>
      <c r="KRJ102" s="286"/>
      <c r="KRK102" s="286"/>
      <c r="KRL102" s="286"/>
      <c r="KRM102" s="287"/>
      <c r="KRN102" s="287"/>
      <c r="KRO102" s="285"/>
      <c r="KRP102" s="286"/>
      <c r="KRQ102" s="286"/>
      <c r="KRR102" s="286"/>
      <c r="KRS102" s="287"/>
      <c r="KRT102" s="287"/>
      <c r="KRU102" s="285"/>
      <c r="KRV102" s="287"/>
      <c r="KRW102" s="287"/>
      <c r="KRX102" s="285"/>
      <c r="KRY102" s="286"/>
      <c r="KRZ102" s="286"/>
      <c r="KSA102" s="286"/>
      <c r="KSB102" s="286"/>
      <c r="KSC102" s="286"/>
      <c r="KSD102" s="286"/>
      <c r="KSE102" s="163"/>
      <c r="KSF102" s="154"/>
      <c r="KSG102" s="287"/>
      <c r="KSH102" s="287"/>
      <c r="KSI102" s="285"/>
      <c r="KSJ102" s="287"/>
      <c r="KSK102" s="287"/>
      <c r="KSL102" s="285"/>
      <c r="KSM102" s="287"/>
      <c r="KSN102" s="287"/>
      <c r="KSO102" s="285"/>
      <c r="KSP102" s="287"/>
      <c r="KSQ102" s="287"/>
      <c r="KSR102" s="285"/>
      <c r="KSS102" s="287"/>
      <c r="KST102" s="287"/>
      <c r="KSU102" s="285"/>
      <c r="KSV102" s="287"/>
      <c r="KSW102" s="287"/>
      <c r="KSX102" s="285"/>
      <c r="KSY102" s="287"/>
      <c r="KSZ102" s="287"/>
      <c r="KTA102" s="285"/>
      <c r="KTB102" s="287"/>
      <c r="KTC102" s="287"/>
      <c r="KTD102" s="285"/>
      <c r="KTE102" s="287"/>
      <c r="KTF102" s="287"/>
      <c r="KTG102" s="285"/>
      <c r="KTH102" s="287"/>
      <c r="KTI102" s="287"/>
      <c r="KTJ102" s="285"/>
      <c r="KTK102" s="287"/>
      <c r="KTL102" s="287"/>
      <c r="KTM102" s="285"/>
      <c r="KTN102" s="287"/>
      <c r="KTO102" s="287"/>
      <c r="KTP102" s="285"/>
      <c r="KTQ102" s="287"/>
      <c r="KTR102" s="287"/>
      <c r="KTS102" s="285"/>
      <c r="KTT102" s="287"/>
      <c r="KTU102" s="287"/>
      <c r="KTV102" s="285"/>
      <c r="KTW102" s="287"/>
      <c r="KTX102" s="287"/>
      <c r="KTY102" s="285"/>
      <c r="KTZ102" s="287"/>
      <c r="KUA102" s="287"/>
      <c r="KUB102" s="285"/>
      <c r="KUC102" s="287"/>
      <c r="KUD102" s="287"/>
      <c r="KUE102" s="285"/>
      <c r="KUF102" s="287"/>
      <c r="KUG102" s="287"/>
      <c r="KUH102" s="285"/>
      <c r="KUI102" s="287"/>
      <c r="KUJ102" s="287"/>
      <c r="KUK102" s="285"/>
      <c r="KUL102" s="287"/>
      <c r="KUM102" s="287"/>
      <c r="KUN102" s="285"/>
      <c r="KUO102" s="287"/>
      <c r="KUP102" s="287"/>
      <c r="KUQ102" s="285"/>
      <c r="KUR102" s="286"/>
      <c r="KUS102" s="286"/>
      <c r="KUT102" s="286"/>
      <c r="KUU102" s="287"/>
      <c r="KUV102" s="287"/>
      <c r="KUW102" s="285"/>
      <c r="KUX102" s="286"/>
      <c r="KUY102" s="286"/>
      <c r="KUZ102" s="286"/>
      <c r="KVA102" s="287"/>
      <c r="KVB102" s="287"/>
      <c r="KVC102" s="285"/>
      <c r="KVD102" s="287"/>
      <c r="KVE102" s="287"/>
      <c r="KVF102" s="285"/>
      <c r="KVG102" s="286"/>
      <c r="KVH102" s="286"/>
      <c r="KVI102" s="286"/>
      <c r="KVJ102" s="286"/>
      <c r="KVK102" s="286"/>
      <c r="KVL102" s="286"/>
      <c r="KVM102" s="163"/>
      <c r="KVN102" s="154"/>
      <c r="KVO102" s="287"/>
      <c r="KVP102" s="287"/>
      <c r="KVQ102" s="285"/>
      <c r="KVR102" s="287"/>
      <c r="KVS102" s="287"/>
      <c r="KVT102" s="285"/>
      <c r="KVU102" s="287"/>
      <c r="KVV102" s="287"/>
      <c r="KVW102" s="285"/>
      <c r="KVX102" s="287"/>
      <c r="KVY102" s="287"/>
      <c r="KVZ102" s="285"/>
      <c r="KWA102" s="287"/>
      <c r="KWB102" s="287"/>
      <c r="KWC102" s="285"/>
      <c r="KWD102" s="287"/>
      <c r="KWE102" s="287"/>
      <c r="KWF102" s="285"/>
      <c r="KWG102" s="287"/>
      <c r="KWH102" s="287"/>
      <c r="KWI102" s="285"/>
      <c r="KWJ102" s="287"/>
      <c r="KWK102" s="287"/>
      <c r="KWL102" s="285"/>
      <c r="KWM102" s="287"/>
      <c r="KWN102" s="287"/>
      <c r="KWO102" s="285"/>
      <c r="KWP102" s="287"/>
      <c r="KWQ102" s="287"/>
      <c r="KWR102" s="285"/>
      <c r="KWS102" s="287"/>
      <c r="KWT102" s="287"/>
      <c r="KWU102" s="285"/>
      <c r="KWV102" s="287"/>
      <c r="KWW102" s="287"/>
      <c r="KWX102" s="285"/>
      <c r="KWY102" s="287"/>
      <c r="KWZ102" s="287"/>
      <c r="KXA102" s="285"/>
      <c r="KXB102" s="287"/>
      <c r="KXC102" s="287"/>
      <c r="KXD102" s="285"/>
      <c r="KXE102" s="287"/>
      <c r="KXF102" s="287"/>
      <c r="KXG102" s="285"/>
      <c r="KXH102" s="287"/>
      <c r="KXI102" s="287"/>
      <c r="KXJ102" s="285"/>
      <c r="KXK102" s="287"/>
      <c r="KXL102" s="287"/>
      <c r="KXM102" s="285"/>
      <c r="KXN102" s="287"/>
      <c r="KXO102" s="287"/>
      <c r="KXP102" s="285"/>
      <c r="KXQ102" s="287"/>
      <c r="KXR102" s="287"/>
      <c r="KXS102" s="285"/>
      <c r="KXT102" s="287"/>
      <c r="KXU102" s="287"/>
      <c r="KXV102" s="285"/>
      <c r="KXW102" s="287"/>
      <c r="KXX102" s="287"/>
      <c r="KXY102" s="285"/>
      <c r="KXZ102" s="286"/>
      <c r="KYA102" s="286"/>
      <c r="KYB102" s="286"/>
      <c r="KYC102" s="287"/>
      <c r="KYD102" s="287"/>
      <c r="KYE102" s="285"/>
      <c r="KYF102" s="286"/>
      <c r="KYG102" s="286"/>
      <c r="KYH102" s="286"/>
      <c r="KYI102" s="287"/>
      <c r="KYJ102" s="287"/>
      <c r="KYK102" s="285"/>
      <c r="KYL102" s="287"/>
      <c r="KYM102" s="287"/>
      <c r="KYN102" s="285"/>
      <c r="KYO102" s="286"/>
      <c r="KYP102" s="286"/>
      <c r="KYQ102" s="286"/>
      <c r="KYR102" s="286"/>
      <c r="KYS102" s="286"/>
      <c r="KYT102" s="286"/>
      <c r="KYU102" s="163"/>
      <c r="KYV102" s="154"/>
      <c r="KYW102" s="287"/>
      <c r="KYX102" s="287"/>
      <c r="KYY102" s="285"/>
      <c r="KYZ102" s="287"/>
      <c r="KZA102" s="287"/>
      <c r="KZB102" s="285"/>
      <c r="KZC102" s="287"/>
      <c r="KZD102" s="287"/>
      <c r="KZE102" s="285"/>
      <c r="KZF102" s="287"/>
      <c r="KZG102" s="287"/>
      <c r="KZH102" s="285"/>
      <c r="KZI102" s="287"/>
      <c r="KZJ102" s="287"/>
      <c r="KZK102" s="285"/>
      <c r="KZL102" s="287"/>
      <c r="KZM102" s="287"/>
      <c r="KZN102" s="285"/>
      <c r="KZO102" s="287"/>
      <c r="KZP102" s="287"/>
      <c r="KZQ102" s="285"/>
      <c r="KZR102" s="287"/>
      <c r="KZS102" s="287"/>
      <c r="KZT102" s="285"/>
      <c r="KZU102" s="287"/>
      <c r="KZV102" s="287"/>
      <c r="KZW102" s="285"/>
      <c r="KZX102" s="287"/>
      <c r="KZY102" s="287"/>
      <c r="KZZ102" s="285"/>
      <c r="LAA102" s="287"/>
      <c r="LAB102" s="287"/>
      <c r="LAC102" s="285"/>
      <c r="LAD102" s="287"/>
      <c r="LAE102" s="287"/>
      <c r="LAF102" s="285"/>
      <c r="LAG102" s="287"/>
      <c r="LAH102" s="287"/>
      <c r="LAI102" s="285"/>
      <c r="LAJ102" s="287"/>
      <c r="LAK102" s="287"/>
      <c r="LAL102" s="285"/>
      <c r="LAM102" s="287"/>
      <c r="LAN102" s="287"/>
      <c r="LAO102" s="285"/>
      <c r="LAP102" s="287"/>
      <c r="LAQ102" s="287"/>
      <c r="LAR102" s="285"/>
      <c r="LAS102" s="287"/>
      <c r="LAT102" s="287"/>
      <c r="LAU102" s="285"/>
      <c r="LAV102" s="287"/>
      <c r="LAW102" s="287"/>
      <c r="LAX102" s="285"/>
      <c r="LAY102" s="287"/>
      <c r="LAZ102" s="287"/>
      <c r="LBA102" s="285"/>
      <c r="LBB102" s="287"/>
      <c r="LBC102" s="287"/>
      <c r="LBD102" s="285"/>
      <c r="LBE102" s="287"/>
      <c r="LBF102" s="287"/>
      <c r="LBG102" s="285"/>
      <c r="LBH102" s="286"/>
      <c r="LBI102" s="286"/>
      <c r="LBJ102" s="286"/>
      <c r="LBK102" s="287"/>
      <c r="LBL102" s="287"/>
      <c r="LBM102" s="285"/>
      <c r="LBN102" s="286"/>
      <c r="LBO102" s="286"/>
      <c r="LBP102" s="286"/>
      <c r="LBQ102" s="287"/>
      <c r="LBR102" s="287"/>
      <c r="LBS102" s="285"/>
      <c r="LBT102" s="287"/>
      <c r="LBU102" s="287"/>
      <c r="LBV102" s="285"/>
      <c r="LBW102" s="286"/>
      <c r="LBX102" s="286"/>
      <c r="LBY102" s="286"/>
      <c r="LBZ102" s="286"/>
      <c r="LCA102" s="286"/>
      <c r="LCB102" s="286"/>
      <c r="LCC102" s="163"/>
      <c r="LCD102" s="154"/>
      <c r="LCE102" s="287"/>
      <c r="LCF102" s="287"/>
      <c r="LCG102" s="285"/>
      <c r="LCH102" s="287"/>
      <c r="LCI102" s="287"/>
      <c r="LCJ102" s="285"/>
      <c r="LCK102" s="287"/>
      <c r="LCL102" s="287"/>
      <c r="LCM102" s="285"/>
      <c r="LCN102" s="287"/>
      <c r="LCO102" s="287"/>
      <c r="LCP102" s="285"/>
      <c r="LCQ102" s="287"/>
      <c r="LCR102" s="287"/>
      <c r="LCS102" s="285"/>
      <c r="LCT102" s="287"/>
      <c r="LCU102" s="287"/>
      <c r="LCV102" s="285"/>
      <c r="LCW102" s="287"/>
      <c r="LCX102" s="287"/>
      <c r="LCY102" s="285"/>
      <c r="LCZ102" s="287"/>
      <c r="LDA102" s="287"/>
      <c r="LDB102" s="285"/>
      <c r="LDC102" s="287"/>
      <c r="LDD102" s="287"/>
      <c r="LDE102" s="285"/>
      <c r="LDF102" s="287"/>
      <c r="LDG102" s="287"/>
      <c r="LDH102" s="285"/>
      <c r="LDI102" s="287"/>
      <c r="LDJ102" s="287"/>
      <c r="LDK102" s="285"/>
      <c r="LDL102" s="287"/>
      <c r="LDM102" s="287"/>
      <c r="LDN102" s="285"/>
      <c r="LDO102" s="287"/>
      <c r="LDP102" s="287"/>
      <c r="LDQ102" s="285"/>
      <c r="LDR102" s="287"/>
      <c r="LDS102" s="287"/>
      <c r="LDT102" s="285"/>
      <c r="LDU102" s="287"/>
      <c r="LDV102" s="287"/>
      <c r="LDW102" s="285"/>
      <c r="LDX102" s="287"/>
      <c r="LDY102" s="287"/>
      <c r="LDZ102" s="285"/>
      <c r="LEA102" s="287"/>
      <c r="LEB102" s="287"/>
      <c r="LEC102" s="285"/>
      <c r="LED102" s="287"/>
      <c r="LEE102" s="287"/>
      <c r="LEF102" s="285"/>
      <c r="LEG102" s="287"/>
      <c r="LEH102" s="287"/>
      <c r="LEI102" s="285"/>
      <c r="LEJ102" s="287"/>
      <c r="LEK102" s="287"/>
      <c r="LEL102" s="285"/>
      <c r="LEM102" s="287"/>
      <c r="LEN102" s="287"/>
      <c r="LEO102" s="285"/>
      <c r="LEP102" s="286"/>
      <c r="LEQ102" s="286"/>
      <c r="LER102" s="286"/>
      <c r="LES102" s="287"/>
      <c r="LET102" s="287"/>
      <c r="LEU102" s="285"/>
      <c r="LEV102" s="286"/>
      <c r="LEW102" s="286"/>
      <c r="LEX102" s="286"/>
      <c r="LEY102" s="287"/>
      <c r="LEZ102" s="287"/>
      <c r="LFA102" s="285"/>
      <c r="LFB102" s="287"/>
      <c r="LFC102" s="287"/>
      <c r="LFD102" s="285"/>
      <c r="LFE102" s="286"/>
      <c r="LFF102" s="286"/>
      <c r="LFG102" s="286"/>
      <c r="LFH102" s="286"/>
      <c r="LFI102" s="286"/>
      <c r="LFJ102" s="286"/>
      <c r="LFK102" s="163"/>
      <c r="LFL102" s="154"/>
      <c r="LFM102" s="287"/>
      <c r="LFN102" s="287"/>
      <c r="LFO102" s="285"/>
      <c r="LFP102" s="287"/>
      <c r="LFQ102" s="287"/>
      <c r="LFR102" s="285"/>
      <c r="LFS102" s="287"/>
      <c r="LFT102" s="287"/>
      <c r="LFU102" s="285"/>
      <c r="LFV102" s="287"/>
      <c r="LFW102" s="287"/>
      <c r="LFX102" s="285"/>
      <c r="LFY102" s="287"/>
      <c r="LFZ102" s="287"/>
      <c r="LGA102" s="285"/>
      <c r="LGB102" s="287"/>
      <c r="LGC102" s="287"/>
      <c r="LGD102" s="285"/>
      <c r="LGE102" s="287"/>
      <c r="LGF102" s="287"/>
      <c r="LGG102" s="285"/>
      <c r="LGH102" s="287"/>
      <c r="LGI102" s="287"/>
      <c r="LGJ102" s="285"/>
      <c r="LGK102" s="287"/>
      <c r="LGL102" s="287"/>
      <c r="LGM102" s="285"/>
      <c r="LGN102" s="287"/>
      <c r="LGO102" s="287"/>
      <c r="LGP102" s="285"/>
      <c r="LGQ102" s="287"/>
      <c r="LGR102" s="287"/>
      <c r="LGS102" s="285"/>
      <c r="LGT102" s="287"/>
      <c r="LGU102" s="287"/>
      <c r="LGV102" s="285"/>
      <c r="LGW102" s="287"/>
      <c r="LGX102" s="287"/>
      <c r="LGY102" s="285"/>
      <c r="LGZ102" s="287"/>
      <c r="LHA102" s="287"/>
      <c r="LHB102" s="285"/>
      <c r="LHC102" s="287"/>
      <c r="LHD102" s="287"/>
      <c r="LHE102" s="285"/>
      <c r="LHF102" s="287"/>
      <c r="LHG102" s="287"/>
      <c r="LHH102" s="285"/>
      <c r="LHI102" s="287"/>
      <c r="LHJ102" s="287"/>
      <c r="LHK102" s="285"/>
      <c r="LHL102" s="287"/>
      <c r="LHM102" s="287"/>
      <c r="LHN102" s="285"/>
      <c r="LHO102" s="287"/>
      <c r="LHP102" s="287"/>
      <c r="LHQ102" s="285"/>
      <c r="LHR102" s="287"/>
      <c r="LHS102" s="287"/>
      <c r="LHT102" s="285"/>
      <c r="LHU102" s="287"/>
      <c r="LHV102" s="287"/>
      <c r="LHW102" s="285"/>
      <c r="LHX102" s="286"/>
      <c r="LHY102" s="286"/>
      <c r="LHZ102" s="286"/>
      <c r="LIA102" s="287"/>
      <c r="LIB102" s="287"/>
      <c r="LIC102" s="285"/>
      <c r="LID102" s="286"/>
      <c r="LIE102" s="286"/>
      <c r="LIF102" s="286"/>
      <c r="LIG102" s="287"/>
      <c r="LIH102" s="287"/>
      <c r="LII102" s="285"/>
      <c r="LIJ102" s="287"/>
      <c r="LIK102" s="287"/>
      <c r="LIL102" s="285"/>
      <c r="LIM102" s="286"/>
      <c r="LIN102" s="286"/>
      <c r="LIO102" s="286"/>
      <c r="LIP102" s="286"/>
      <c r="LIQ102" s="286"/>
      <c r="LIR102" s="286"/>
      <c r="LIS102" s="163"/>
      <c r="LIT102" s="154"/>
      <c r="LIU102" s="287"/>
      <c r="LIV102" s="287"/>
      <c r="LIW102" s="285"/>
      <c r="LIX102" s="287"/>
      <c r="LIY102" s="287"/>
      <c r="LIZ102" s="285"/>
      <c r="LJA102" s="287"/>
      <c r="LJB102" s="287"/>
      <c r="LJC102" s="285"/>
      <c r="LJD102" s="287"/>
      <c r="LJE102" s="287"/>
      <c r="LJF102" s="285"/>
      <c r="LJG102" s="287"/>
      <c r="LJH102" s="287"/>
      <c r="LJI102" s="285"/>
      <c r="LJJ102" s="287"/>
      <c r="LJK102" s="287"/>
      <c r="LJL102" s="285"/>
      <c r="LJM102" s="287"/>
      <c r="LJN102" s="287"/>
      <c r="LJO102" s="285"/>
      <c r="LJP102" s="287"/>
      <c r="LJQ102" s="287"/>
      <c r="LJR102" s="285"/>
      <c r="LJS102" s="287"/>
      <c r="LJT102" s="287"/>
      <c r="LJU102" s="285"/>
      <c r="LJV102" s="287"/>
      <c r="LJW102" s="287"/>
      <c r="LJX102" s="285"/>
      <c r="LJY102" s="287"/>
      <c r="LJZ102" s="287"/>
      <c r="LKA102" s="285"/>
      <c r="LKB102" s="287"/>
      <c r="LKC102" s="287"/>
      <c r="LKD102" s="285"/>
      <c r="LKE102" s="287"/>
      <c r="LKF102" s="287"/>
      <c r="LKG102" s="285"/>
      <c r="LKH102" s="287"/>
      <c r="LKI102" s="287"/>
      <c r="LKJ102" s="285"/>
      <c r="LKK102" s="287"/>
      <c r="LKL102" s="287"/>
      <c r="LKM102" s="285"/>
      <c r="LKN102" s="287"/>
      <c r="LKO102" s="287"/>
      <c r="LKP102" s="285"/>
      <c r="LKQ102" s="287"/>
      <c r="LKR102" s="287"/>
      <c r="LKS102" s="285"/>
      <c r="LKT102" s="287"/>
      <c r="LKU102" s="287"/>
      <c r="LKV102" s="285"/>
      <c r="LKW102" s="287"/>
      <c r="LKX102" s="287"/>
      <c r="LKY102" s="285"/>
      <c r="LKZ102" s="287"/>
      <c r="LLA102" s="287"/>
      <c r="LLB102" s="285"/>
      <c r="LLC102" s="287"/>
      <c r="LLD102" s="287"/>
      <c r="LLE102" s="285"/>
      <c r="LLF102" s="286"/>
      <c r="LLG102" s="286"/>
      <c r="LLH102" s="286"/>
      <c r="LLI102" s="287"/>
      <c r="LLJ102" s="287"/>
      <c r="LLK102" s="285"/>
      <c r="LLL102" s="286"/>
      <c r="LLM102" s="286"/>
      <c r="LLN102" s="286"/>
      <c r="LLO102" s="287"/>
      <c r="LLP102" s="287"/>
      <c r="LLQ102" s="285"/>
      <c r="LLR102" s="287"/>
      <c r="LLS102" s="287"/>
      <c r="LLT102" s="285"/>
      <c r="LLU102" s="286"/>
      <c r="LLV102" s="286"/>
      <c r="LLW102" s="286"/>
      <c r="LLX102" s="286"/>
      <c r="LLY102" s="286"/>
      <c r="LLZ102" s="286"/>
      <c r="LMA102" s="163"/>
      <c r="LMB102" s="154"/>
      <c r="LMC102" s="287"/>
      <c r="LMD102" s="287"/>
      <c r="LME102" s="285"/>
      <c r="LMF102" s="287"/>
      <c r="LMG102" s="287"/>
      <c r="LMH102" s="285"/>
      <c r="LMI102" s="287"/>
      <c r="LMJ102" s="287"/>
      <c r="LMK102" s="285"/>
      <c r="LML102" s="287"/>
      <c r="LMM102" s="287"/>
      <c r="LMN102" s="285"/>
      <c r="LMO102" s="287"/>
      <c r="LMP102" s="287"/>
      <c r="LMQ102" s="285"/>
      <c r="LMR102" s="287"/>
      <c r="LMS102" s="287"/>
      <c r="LMT102" s="285"/>
      <c r="LMU102" s="287"/>
      <c r="LMV102" s="287"/>
      <c r="LMW102" s="285"/>
      <c r="LMX102" s="287"/>
      <c r="LMY102" s="287"/>
      <c r="LMZ102" s="285"/>
      <c r="LNA102" s="287"/>
      <c r="LNB102" s="287"/>
      <c r="LNC102" s="285"/>
      <c r="LND102" s="287"/>
      <c r="LNE102" s="287"/>
      <c r="LNF102" s="285"/>
      <c r="LNG102" s="287"/>
      <c r="LNH102" s="287"/>
      <c r="LNI102" s="285"/>
      <c r="LNJ102" s="287"/>
      <c r="LNK102" s="287"/>
      <c r="LNL102" s="285"/>
      <c r="LNM102" s="287"/>
      <c r="LNN102" s="287"/>
      <c r="LNO102" s="285"/>
      <c r="LNP102" s="287"/>
      <c r="LNQ102" s="287"/>
      <c r="LNR102" s="285"/>
      <c r="LNS102" s="287"/>
      <c r="LNT102" s="287"/>
      <c r="LNU102" s="285"/>
      <c r="LNV102" s="287"/>
      <c r="LNW102" s="287"/>
      <c r="LNX102" s="285"/>
      <c r="LNY102" s="287"/>
      <c r="LNZ102" s="287"/>
      <c r="LOA102" s="285"/>
      <c r="LOB102" s="287"/>
      <c r="LOC102" s="287"/>
      <c r="LOD102" s="285"/>
      <c r="LOE102" s="287"/>
      <c r="LOF102" s="287"/>
      <c r="LOG102" s="285"/>
      <c r="LOH102" s="287"/>
      <c r="LOI102" s="287"/>
      <c r="LOJ102" s="285"/>
      <c r="LOK102" s="287"/>
      <c r="LOL102" s="287"/>
      <c r="LOM102" s="285"/>
      <c r="LON102" s="286"/>
      <c r="LOO102" s="286"/>
      <c r="LOP102" s="286"/>
      <c r="LOQ102" s="287"/>
      <c r="LOR102" s="287"/>
      <c r="LOS102" s="285"/>
      <c r="LOT102" s="286"/>
      <c r="LOU102" s="286"/>
      <c r="LOV102" s="286"/>
      <c r="LOW102" s="287"/>
      <c r="LOX102" s="287"/>
      <c r="LOY102" s="285"/>
      <c r="LOZ102" s="287"/>
      <c r="LPA102" s="287"/>
      <c r="LPB102" s="285"/>
      <c r="LPC102" s="286"/>
      <c r="LPD102" s="286"/>
      <c r="LPE102" s="286"/>
      <c r="LPF102" s="286"/>
      <c r="LPG102" s="286"/>
      <c r="LPH102" s="286"/>
      <c r="LPI102" s="163"/>
      <c r="LPJ102" s="154"/>
      <c r="LPK102" s="287"/>
      <c r="LPL102" s="287"/>
      <c r="LPM102" s="285"/>
      <c r="LPN102" s="287"/>
      <c r="LPO102" s="287"/>
      <c r="LPP102" s="285"/>
      <c r="LPQ102" s="287"/>
      <c r="LPR102" s="287"/>
      <c r="LPS102" s="285"/>
      <c r="LPT102" s="287"/>
      <c r="LPU102" s="287"/>
      <c r="LPV102" s="285"/>
      <c r="LPW102" s="287"/>
      <c r="LPX102" s="287"/>
      <c r="LPY102" s="285"/>
      <c r="LPZ102" s="287"/>
      <c r="LQA102" s="287"/>
      <c r="LQB102" s="285"/>
      <c r="LQC102" s="287"/>
      <c r="LQD102" s="287"/>
      <c r="LQE102" s="285"/>
      <c r="LQF102" s="287"/>
      <c r="LQG102" s="287"/>
      <c r="LQH102" s="285"/>
      <c r="LQI102" s="287"/>
      <c r="LQJ102" s="287"/>
      <c r="LQK102" s="285"/>
      <c r="LQL102" s="287"/>
      <c r="LQM102" s="287"/>
      <c r="LQN102" s="285"/>
      <c r="LQO102" s="287"/>
      <c r="LQP102" s="287"/>
      <c r="LQQ102" s="285"/>
      <c r="LQR102" s="287"/>
      <c r="LQS102" s="287"/>
      <c r="LQT102" s="285"/>
      <c r="LQU102" s="287"/>
      <c r="LQV102" s="287"/>
      <c r="LQW102" s="285"/>
      <c r="LQX102" s="287"/>
      <c r="LQY102" s="287"/>
      <c r="LQZ102" s="285"/>
      <c r="LRA102" s="287"/>
      <c r="LRB102" s="287"/>
      <c r="LRC102" s="285"/>
      <c r="LRD102" s="287"/>
      <c r="LRE102" s="287"/>
      <c r="LRF102" s="285"/>
      <c r="LRG102" s="287"/>
      <c r="LRH102" s="287"/>
      <c r="LRI102" s="285"/>
      <c r="LRJ102" s="287"/>
      <c r="LRK102" s="287"/>
      <c r="LRL102" s="285"/>
      <c r="LRM102" s="287"/>
      <c r="LRN102" s="287"/>
      <c r="LRO102" s="285"/>
      <c r="LRP102" s="287"/>
      <c r="LRQ102" s="287"/>
      <c r="LRR102" s="285"/>
      <c r="LRS102" s="287"/>
      <c r="LRT102" s="287"/>
      <c r="LRU102" s="285"/>
      <c r="LRV102" s="286"/>
      <c r="LRW102" s="286"/>
      <c r="LRX102" s="286"/>
      <c r="LRY102" s="287"/>
      <c r="LRZ102" s="287"/>
      <c r="LSA102" s="285"/>
      <c r="LSB102" s="286"/>
      <c r="LSC102" s="286"/>
      <c r="LSD102" s="286"/>
      <c r="LSE102" s="287"/>
      <c r="LSF102" s="287"/>
      <c r="LSG102" s="285"/>
      <c r="LSH102" s="287"/>
      <c r="LSI102" s="287"/>
      <c r="LSJ102" s="285"/>
      <c r="LSK102" s="286"/>
      <c r="LSL102" s="286"/>
      <c r="LSM102" s="286"/>
      <c r="LSN102" s="286"/>
      <c r="LSO102" s="286"/>
      <c r="LSP102" s="286"/>
      <c r="LSQ102" s="163"/>
      <c r="LSR102" s="154"/>
      <c r="LSS102" s="287"/>
      <c r="LST102" s="287"/>
      <c r="LSU102" s="285"/>
      <c r="LSV102" s="287"/>
      <c r="LSW102" s="287"/>
      <c r="LSX102" s="285"/>
      <c r="LSY102" s="287"/>
      <c r="LSZ102" s="287"/>
      <c r="LTA102" s="285"/>
      <c r="LTB102" s="287"/>
      <c r="LTC102" s="287"/>
      <c r="LTD102" s="285"/>
      <c r="LTE102" s="287"/>
      <c r="LTF102" s="287"/>
      <c r="LTG102" s="285"/>
      <c r="LTH102" s="287"/>
      <c r="LTI102" s="287"/>
      <c r="LTJ102" s="285"/>
      <c r="LTK102" s="287"/>
      <c r="LTL102" s="287"/>
      <c r="LTM102" s="285"/>
      <c r="LTN102" s="287"/>
      <c r="LTO102" s="287"/>
      <c r="LTP102" s="285"/>
      <c r="LTQ102" s="287"/>
      <c r="LTR102" s="287"/>
      <c r="LTS102" s="285"/>
      <c r="LTT102" s="287"/>
      <c r="LTU102" s="287"/>
      <c r="LTV102" s="285"/>
      <c r="LTW102" s="287"/>
      <c r="LTX102" s="287"/>
      <c r="LTY102" s="285"/>
      <c r="LTZ102" s="287"/>
      <c r="LUA102" s="287"/>
      <c r="LUB102" s="285"/>
      <c r="LUC102" s="287"/>
      <c r="LUD102" s="287"/>
      <c r="LUE102" s="285"/>
      <c r="LUF102" s="287"/>
      <c r="LUG102" s="287"/>
      <c r="LUH102" s="285"/>
      <c r="LUI102" s="287"/>
      <c r="LUJ102" s="287"/>
      <c r="LUK102" s="285"/>
      <c r="LUL102" s="287"/>
      <c r="LUM102" s="287"/>
      <c r="LUN102" s="285"/>
      <c r="LUO102" s="287"/>
      <c r="LUP102" s="287"/>
      <c r="LUQ102" s="285"/>
      <c r="LUR102" s="287"/>
      <c r="LUS102" s="287"/>
      <c r="LUT102" s="285"/>
      <c r="LUU102" s="287"/>
      <c r="LUV102" s="287"/>
      <c r="LUW102" s="285"/>
      <c r="LUX102" s="287"/>
      <c r="LUY102" s="287"/>
      <c r="LUZ102" s="285"/>
      <c r="LVA102" s="287"/>
      <c r="LVB102" s="287"/>
      <c r="LVC102" s="285"/>
      <c r="LVD102" s="286"/>
      <c r="LVE102" s="286"/>
      <c r="LVF102" s="286"/>
      <c r="LVG102" s="287"/>
      <c r="LVH102" s="287"/>
      <c r="LVI102" s="285"/>
      <c r="LVJ102" s="286"/>
      <c r="LVK102" s="286"/>
      <c r="LVL102" s="286"/>
      <c r="LVM102" s="287"/>
      <c r="LVN102" s="287"/>
      <c r="LVO102" s="285"/>
      <c r="LVP102" s="287"/>
      <c r="LVQ102" s="287"/>
      <c r="LVR102" s="285"/>
      <c r="LVS102" s="286"/>
      <c r="LVT102" s="286"/>
      <c r="LVU102" s="286"/>
      <c r="LVV102" s="286"/>
      <c r="LVW102" s="286"/>
      <c r="LVX102" s="286"/>
      <c r="LVY102" s="163"/>
      <c r="LVZ102" s="154"/>
      <c r="LWA102" s="287"/>
      <c r="LWB102" s="287"/>
      <c r="LWC102" s="285"/>
      <c r="LWD102" s="287"/>
      <c r="LWE102" s="287"/>
      <c r="LWF102" s="285"/>
      <c r="LWG102" s="287"/>
      <c r="LWH102" s="287"/>
      <c r="LWI102" s="285"/>
      <c r="LWJ102" s="287"/>
      <c r="LWK102" s="287"/>
      <c r="LWL102" s="285"/>
      <c r="LWM102" s="287"/>
      <c r="LWN102" s="287"/>
      <c r="LWO102" s="285"/>
      <c r="LWP102" s="287"/>
      <c r="LWQ102" s="287"/>
      <c r="LWR102" s="285"/>
      <c r="LWS102" s="287"/>
      <c r="LWT102" s="287"/>
      <c r="LWU102" s="285"/>
      <c r="LWV102" s="287"/>
      <c r="LWW102" s="287"/>
      <c r="LWX102" s="285"/>
      <c r="LWY102" s="287"/>
      <c r="LWZ102" s="287"/>
      <c r="LXA102" s="285"/>
      <c r="LXB102" s="287"/>
      <c r="LXC102" s="287"/>
      <c r="LXD102" s="285"/>
      <c r="LXE102" s="287"/>
      <c r="LXF102" s="287"/>
      <c r="LXG102" s="285"/>
      <c r="LXH102" s="287"/>
      <c r="LXI102" s="287"/>
      <c r="LXJ102" s="285"/>
      <c r="LXK102" s="287"/>
      <c r="LXL102" s="287"/>
      <c r="LXM102" s="285"/>
      <c r="LXN102" s="287"/>
      <c r="LXO102" s="287"/>
      <c r="LXP102" s="285"/>
      <c r="LXQ102" s="287"/>
      <c r="LXR102" s="287"/>
      <c r="LXS102" s="285"/>
      <c r="LXT102" s="287"/>
      <c r="LXU102" s="287"/>
      <c r="LXV102" s="285"/>
      <c r="LXW102" s="287"/>
      <c r="LXX102" s="287"/>
      <c r="LXY102" s="285"/>
      <c r="LXZ102" s="287"/>
      <c r="LYA102" s="287"/>
      <c r="LYB102" s="285"/>
      <c r="LYC102" s="287"/>
      <c r="LYD102" s="287"/>
      <c r="LYE102" s="285"/>
      <c r="LYF102" s="287"/>
      <c r="LYG102" s="287"/>
      <c r="LYH102" s="285"/>
      <c r="LYI102" s="287"/>
      <c r="LYJ102" s="287"/>
      <c r="LYK102" s="285"/>
      <c r="LYL102" s="286"/>
      <c r="LYM102" s="286"/>
      <c r="LYN102" s="286"/>
      <c r="LYO102" s="287"/>
      <c r="LYP102" s="287"/>
      <c r="LYQ102" s="285"/>
      <c r="LYR102" s="286"/>
      <c r="LYS102" s="286"/>
      <c r="LYT102" s="286"/>
      <c r="LYU102" s="287"/>
      <c r="LYV102" s="287"/>
      <c r="LYW102" s="285"/>
      <c r="LYX102" s="287"/>
      <c r="LYY102" s="287"/>
      <c r="LYZ102" s="285"/>
      <c r="LZA102" s="286"/>
      <c r="LZB102" s="286"/>
      <c r="LZC102" s="286"/>
      <c r="LZD102" s="286"/>
      <c r="LZE102" s="286"/>
      <c r="LZF102" s="286"/>
      <c r="LZG102" s="163"/>
      <c r="LZH102" s="154"/>
      <c r="LZI102" s="287"/>
      <c r="LZJ102" s="287"/>
      <c r="LZK102" s="285"/>
      <c r="LZL102" s="287"/>
      <c r="LZM102" s="287"/>
      <c r="LZN102" s="285"/>
      <c r="LZO102" s="287"/>
      <c r="LZP102" s="287"/>
      <c r="LZQ102" s="285"/>
      <c r="LZR102" s="287"/>
      <c r="LZS102" s="287"/>
      <c r="LZT102" s="285"/>
      <c r="LZU102" s="287"/>
      <c r="LZV102" s="287"/>
      <c r="LZW102" s="285"/>
      <c r="LZX102" s="287"/>
      <c r="LZY102" s="287"/>
      <c r="LZZ102" s="285"/>
      <c r="MAA102" s="287"/>
      <c r="MAB102" s="287"/>
      <c r="MAC102" s="285"/>
      <c r="MAD102" s="287"/>
      <c r="MAE102" s="287"/>
      <c r="MAF102" s="285"/>
      <c r="MAG102" s="287"/>
      <c r="MAH102" s="287"/>
      <c r="MAI102" s="285"/>
      <c r="MAJ102" s="287"/>
      <c r="MAK102" s="287"/>
      <c r="MAL102" s="285"/>
      <c r="MAM102" s="287"/>
      <c r="MAN102" s="287"/>
      <c r="MAO102" s="285"/>
      <c r="MAP102" s="287"/>
      <c r="MAQ102" s="287"/>
      <c r="MAR102" s="285"/>
      <c r="MAS102" s="287"/>
      <c r="MAT102" s="287"/>
      <c r="MAU102" s="285"/>
      <c r="MAV102" s="287"/>
      <c r="MAW102" s="287"/>
      <c r="MAX102" s="285"/>
      <c r="MAY102" s="287"/>
      <c r="MAZ102" s="287"/>
      <c r="MBA102" s="285"/>
      <c r="MBB102" s="287"/>
      <c r="MBC102" s="287"/>
      <c r="MBD102" s="285"/>
      <c r="MBE102" s="287"/>
      <c r="MBF102" s="287"/>
      <c r="MBG102" s="285"/>
      <c r="MBH102" s="287"/>
      <c r="MBI102" s="287"/>
      <c r="MBJ102" s="285"/>
      <c r="MBK102" s="287"/>
      <c r="MBL102" s="287"/>
      <c r="MBM102" s="285"/>
      <c r="MBN102" s="287"/>
      <c r="MBO102" s="287"/>
      <c r="MBP102" s="285"/>
      <c r="MBQ102" s="287"/>
      <c r="MBR102" s="287"/>
      <c r="MBS102" s="285"/>
      <c r="MBT102" s="286"/>
      <c r="MBU102" s="286"/>
      <c r="MBV102" s="286"/>
      <c r="MBW102" s="287"/>
      <c r="MBX102" s="287"/>
      <c r="MBY102" s="285"/>
      <c r="MBZ102" s="286"/>
      <c r="MCA102" s="286"/>
      <c r="MCB102" s="286"/>
      <c r="MCC102" s="287"/>
      <c r="MCD102" s="287"/>
      <c r="MCE102" s="285"/>
      <c r="MCF102" s="287"/>
      <c r="MCG102" s="287"/>
      <c r="MCH102" s="285"/>
      <c r="MCI102" s="286"/>
      <c r="MCJ102" s="286"/>
      <c r="MCK102" s="286"/>
      <c r="MCL102" s="286"/>
      <c r="MCM102" s="286"/>
      <c r="MCN102" s="286"/>
      <c r="MCO102" s="163"/>
      <c r="MCP102" s="154"/>
      <c r="MCQ102" s="287"/>
      <c r="MCR102" s="287"/>
      <c r="MCS102" s="285"/>
      <c r="MCT102" s="287"/>
      <c r="MCU102" s="287"/>
      <c r="MCV102" s="285"/>
      <c r="MCW102" s="287"/>
      <c r="MCX102" s="287"/>
      <c r="MCY102" s="285"/>
      <c r="MCZ102" s="287"/>
      <c r="MDA102" s="287"/>
      <c r="MDB102" s="285"/>
      <c r="MDC102" s="287"/>
      <c r="MDD102" s="287"/>
      <c r="MDE102" s="285"/>
      <c r="MDF102" s="287"/>
      <c r="MDG102" s="287"/>
      <c r="MDH102" s="285"/>
      <c r="MDI102" s="287"/>
      <c r="MDJ102" s="287"/>
      <c r="MDK102" s="285"/>
      <c r="MDL102" s="287"/>
      <c r="MDM102" s="287"/>
      <c r="MDN102" s="285"/>
      <c r="MDO102" s="287"/>
      <c r="MDP102" s="287"/>
      <c r="MDQ102" s="285"/>
      <c r="MDR102" s="287"/>
      <c r="MDS102" s="287"/>
      <c r="MDT102" s="285"/>
      <c r="MDU102" s="287"/>
      <c r="MDV102" s="287"/>
      <c r="MDW102" s="285"/>
      <c r="MDX102" s="287"/>
      <c r="MDY102" s="287"/>
      <c r="MDZ102" s="285"/>
      <c r="MEA102" s="287"/>
      <c r="MEB102" s="287"/>
      <c r="MEC102" s="285"/>
      <c r="MED102" s="287"/>
      <c r="MEE102" s="287"/>
      <c r="MEF102" s="285"/>
      <c r="MEG102" s="287"/>
      <c r="MEH102" s="287"/>
      <c r="MEI102" s="285"/>
      <c r="MEJ102" s="287"/>
      <c r="MEK102" s="287"/>
      <c r="MEL102" s="285"/>
      <c r="MEM102" s="287"/>
      <c r="MEN102" s="287"/>
      <c r="MEO102" s="285"/>
      <c r="MEP102" s="287"/>
      <c r="MEQ102" s="287"/>
      <c r="MER102" s="285"/>
      <c r="MES102" s="287"/>
      <c r="MET102" s="287"/>
      <c r="MEU102" s="285"/>
      <c r="MEV102" s="287"/>
      <c r="MEW102" s="287"/>
      <c r="MEX102" s="285"/>
      <c r="MEY102" s="287"/>
      <c r="MEZ102" s="287"/>
      <c r="MFA102" s="285"/>
      <c r="MFB102" s="286"/>
      <c r="MFC102" s="286"/>
      <c r="MFD102" s="286"/>
      <c r="MFE102" s="287"/>
      <c r="MFF102" s="287"/>
      <c r="MFG102" s="285"/>
      <c r="MFH102" s="286"/>
      <c r="MFI102" s="286"/>
      <c r="MFJ102" s="286"/>
      <c r="MFK102" s="287"/>
      <c r="MFL102" s="287"/>
      <c r="MFM102" s="285"/>
      <c r="MFN102" s="287"/>
      <c r="MFO102" s="287"/>
      <c r="MFP102" s="285"/>
      <c r="MFQ102" s="286"/>
      <c r="MFR102" s="286"/>
      <c r="MFS102" s="286"/>
      <c r="MFT102" s="286"/>
      <c r="MFU102" s="286"/>
      <c r="MFV102" s="286"/>
      <c r="MFW102" s="163"/>
      <c r="MFX102" s="154"/>
      <c r="MFY102" s="287"/>
      <c r="MFZ102" s="287"/>
      <c r="MGA102" s="285"/>
      <c r="MGB102" s="287"/>
      <c r="MGC102" s="287"/>
      <c r="MGD102" s="285"/>
      <c r="MGE102" s="287"/>
      <c r="MGF102" s="287"/>
      <c r="MGG102" s="285"/>
      <c r="MGH102" s="287"/>
      <c r="MGI102" s="287"/>
      <c r="MGJ102" s="285"/>
      <c r="MGK102" s="287"/>
      <c r="MGL102" s="287"/>
      <c r="MGM102" s="285"/>
      <c r="MGN102" s="287"/>
      <c r="MGO102" s="287"/>
      <c r="MGP102" s="285"/>
      <c r="MGQ102" s="287"/>
      <c r="MGR102" s="287"/>
      <c r="MGS102" s="285"/>
      <c r="MGT102" s="287"/>
      <c r="MGU102" s="287"/>
      <c r="MGV102" s="285"/>
      <c r="MGW102" s="287"/>
      <c r="MGX102" s="287"/>
      <c r="MGY102" s="285"/>
      <c r="MGZ102" s="287"/>
      <c r="MHA102" s="287"/>
      <c r="MHB102" s="285"/>
      <c r="MHC102" s="287"/>
      <c r="MHD102" s="287"/>
      <c r="MHE102" s="285"/>
      <c r="MHF102" s="287"/>
      <c r="MHG102" s="287"/>
      <c r="MHH102" s="285"/>
      <c r="MHI102" s="287"/>
      <c r="MHJ102" s="287"/>
      <c r="MHK102" s="285"/>
      <c r="MHL102" s="287"/>
      <c r="MHM102" s="287"/>
      <c r="MHN102" s="285"/>
      <c r="MHO102" s="287"/>
      <c r="MHP102" s="287"/>
      <c r="MHQ102" s="285"/>
      <c r="MHR102" s="287"/>
      <c r="MHS102" s="287"/>
      <c r="MHT102" s="285"/>
      <c r="MHU102" s="287"/>
      <c r="MHV102" s="287"/>
      <c r="MHW102" s="285"/>
      <c r="MHX102" s="287"/>
      <c r="MHY102" s="287"/>
      <c r="MHZ102" s="285"/>
      <c r="MIA102" s="287"/>
      <c r="MIB102" s="287"/>
      <c r="MIC102" s="285"/>
      <c r="MID102" s="287"/>
      <c r="MIE102" s="287"/>
      <c r="MIF102" s="285"/>
      <c r="MIG102" s="287"/>
      <c r="MIH102" s="287"/>
      <c r="MII102" s="285"/>
      <c r="MIJ102" s="286"/>
      <c r="MIK102" s="286"/>
      <c r="MIL102" s="286"/>
      <c r="MIM102" s="287"/>
      <c r="MIN102" s="287"/>
      <c r="MIO102" s="285"/>
      <c r="MIP102" s="286"/>
      <c r="MIQ102" s="286"/>
      <c r="MIR102" s="286"/>
      <c r="MIS102" s="287"/>
      <c r="MIT102" s="287"/>
      <c r="MIU102" s="285"/>
      <c r="MIV102" s="287"/>
      <c r="MIW102" s="287"/>
      <c r="MIX102" s="285"/>
      <c r="MIY102" s="286"/>
      <c r="MIZ102" s="286"/>
      <c r="MJA102" s="286"/>
      <c r="MJB102" s="286"/>
      <c r="MJC102" s="286"/>
      <c r="MJD102" s="286"/>
      <c r="MJE102" s="163"/>
      <c r="MJF102" s="154"/>
      <c r="MJG102" s="287"/>
      <c r="MJH102" s="287"/>
      <c r="MJI102" s="285"/>
      <c r="MJJ102" s="287"/>
      <c r="MJK102" s="287"/>
      <c r="MJL102" s="285"/>
      <c r="MJM102" s="287"/>
      <c r="MJN102" s="287"/>
      <c r="MJO102" s="285"/>
      <c r="MJP102" s="287"/>
      <c r="MJQ102" s="287"/>
      <c r="MJR102" s="285"/>
      <c r="MJS102" s="287"/>
      <c r="MJT102" s="287"/>
      <c r="MJU102" s="285"/>
      <c r="MJV102" s="287"/>
      <c r="MJW102" s="287"/>
      <c r="MJX102" s="285"/>
      <c r="MJY102" s="287"/>
      <c r="MJZ102" s="287"/>
      <c r="MKA102" s="285"/>
      <c r="MKB102" s="287"/>
      <c r="MKC102" s="287"/>
      <c r="MKD102" s="285"/>
      <c r="MKE102" s="287"/>
      <c r="MKF102" s="287"/>
      <c r="MKG102" s="285"/>
      <c r="MKH102" s="287"/>
      <c r="MKI102" s="287"/>
      <c r="MKJ102" s="285"/>
      <c r="MKK102" s="287"/>
      <c r="MKL102" s="287"/>
      <c r="MKM102" s="285"/>
      <c r="MKN102" s="287"/>
      <c r="MKO102" s="287"/>
      <c r="MKP102" s="285"/>
      <c r="MKQ102" s="287"/>
      <c r="MKR102" s="287"/>
      <c r="MKS102" s="285"/>
      <c r="MKT102" s="287"/>
      <c r="MKU102" s="287"/>
      <c r="MKV102" s="285"/>
      <c r="MKW102" s="287"/>
      <c r="MKX102" s="287"/>
      <c r="MKY102" s="285"/>
      <c r="MKZ102" s="287"/>
      <c r="MLA102" s="287"/>
      <c r="MLB102" s="285"/>
      <c r="MLC102" s="287"/>
      <c r="MLD102" s="287"/>
      <c r="MLE102" s="285"/>
      <c r="MLF102" s="287"/>
      <c r="MLG102" s="287"/>
      <c r="MLH102" s="285"/>
      <c r="MLI102" s="287"/>
      <c r="MLJ102" s="287"/>
      <c r="MLK102" s="285"/>
      <c r="MLL102" s="287"/>
      <c r="MLM102" s="287"/>
      <c r="MLN102" s="285"/>
      <c r="MLO102" s="287"/>
      <c r="MLP102" s="287"/>
      <c r="MLQ102" s="285"/>
      <c r="MLR102" s="286"/>
      <c r="MLS102" s="286"/>
      <c r="MLT102" s="286"/>
      <c r="MLU102" s="287"/>
      <c r="MLV102" s="287"/>
      <c r="MLW102" s="285"/>
      <c r="MLX102" s="286"/>
      <c r="MLY102" s="286"/>
      <c r="MLZ102" s="286"/>
      <c r="MMA102" s="287"/>
      <c r="MMB102" s="287"/>
      <c r="MMC102" s="285"/>
      <c r="MMD102" s="287"/>
      <c r="MME102" s="287"/>
      <c r="MMF102" s="285"/>
      <c r="MMG102" s="286"/>
      <c r="MMH102" s="286"/>
      <c r="MMI102" s="286"/>
      <c r="MMJ102" s="286"/>
      <c r="MMK102" s="286"/>
      <c r="MML102" s="286"/>
      <c r="MMM102" s="163"/>
      <c r="MMN102" s="154"/>
      <c r="MMO102" s="287"/>
      <c r="MMP102" s="287"/>
      <c r="MMQ102" s="285"/>
      <c r="MMR102" s="287"/>
      <c r="MMS102" s="287"/>
      <c r="MMT102" s="285"/>
      <c r="MMU102" s="287"/>
      <c r="MMV102" s="287"/>
      <c r="MMW102" s="285"/>
      <c r="MMX102" s="287"/>
      <c r="MMY102" s="287"/>
      <c r="MMZ102" s="285"/>
      <c r="MNA102" s="287"/>
      <c r="MNB102" s="287"/>
      <c r="MNC102" s="285"/>
      <c r="MND102" s="287"/>
      <c r="MNE102" s="287"/>
      <c r="MNF102" s="285"/>
      <c r="MNG102" s="287"/>
      <c r="MNH102" s="287"/>
      <c r="MNI102" s="285"/>
      <c r="MNJ102" s="287"/>
      <c r="MNK102" s="287"/>
      <c r="MNL102" s="285"/>
      <c r="MNM102" s="287"/>
      <c r="MNN102" s="287"/>
      <c r="MNO102" s="285"/>
      <c r="MNP102" s="287"/>
      <c r="MNQ102" s="287"/>
      <c r="MNR102" s="285"/>
      <c r="MNS102" s="287"/>
      <c r="MNT102" s="287"/>
      <c r="MNU102" s="285"/>
      <c r="MNV102" s="287"/>
      <c r="MNW102" s="287"/>
      <c r="MNX102" s="285"/>
      <c r="MNY102" s="287"/>
      <c r="MNZ102" s="287"/>
      <c r="MOA102" s="285"/>
      <c r="MOB102" s="287"/>
      <c r="MOC102" s="287"/>
      <c r="MOD102" s="285"/>
      <c r="MOE102" s="287"/>
      <c r="MOF102" s="287"/>
      <c r="MOG102" s="285"/>
      <c r="MOH102" s="287"/>
      <c r="MOI102" s="287"/>
      <c r="MOJ102" s="285"/>
      <c r="MOK102" s="287"/>
      <c r="MOL102" s="287"/>
      <c r="MOM102" s="285"/>
      <c r="MON102" s="287"/>
      <c r="MOO102" s="287"/>
      <c r="MOP102" s="285"/>
      <c r="MOQ102" s="287"/>
      <c r="MOR102" s="287"/>
      <c r="MOS102" s="285"/>
      <c r="MOT102" s="287"/>
      <c r="MOU102" s="287"/>
      <c r="MOV102" s="285"/>
      <c r="MOW102" s="287"/>
      <c r="MOX102" s="287"/>
      <c r="MOY102" s="285"/>
      <c r="MOZ102" s="286"/>
      <c r="MPA102" s="286"/>
      <c r="MPB102" s="286"/>
      <c r="MPC102" s="287"/>
      <c r="MPD102" s="287"/>
      <c r="MPE102" s="285"/>
      <c r="MPF102" s="286"/>
      <c r="MPG102" s="286"/>
      <c r="MPH102" s="286"/>
      <c r="MPI102" s="287"/>
      <c r="MPJ102" s="287"/>
      <c r="MPK102" s="285"/>
      <c r="MPL102" s="287"/>
      <c r="MPM102" s="287"/>
      <c r="MPN102" s="285"/>
      <c r="MPO102" s="286"/>
      <c r="MPP102" s="286"/>
      <c r="MPQ102" s="286"/>
      <c r="MPR102" s="286"/>
      <c r="MPS102" s="286"/>
      <c r="MPT102" s="286"/>
      <c r="MPU102" s="163"/>
      <c r="MPV102" s="154"/>
      <c r="MPW102" s="287"/>
      <c r="MPX102" s="287"/>
      <c r="MPY102" s="285"/>
      <c r="MPZ102" s="287"/>
      <c r="MQA102" s="287"/>
      <c r="MQB102" s="285"/>
      <c r="MQC102" s="287"/>
      <c r="MQD102" s="287"/>
      <c r="MQE102" s="285"/>
      <c r="MQF102" s="287"/>
      <c r="MQG102" s="287"/>
      <c r="MQH102" s="285"/>
      <c r="MQI102" s="287"/>
      <c r="MQJ102" s="287"/>
      <c r="MQK102" s="285"/>
      <c r="MQL102" s="287"/>
      <c r="MQM102" s="287"/>
      <c r="MQN102" s="285"/>
      <c r="MQO102" s="287"/>
      <c r="MQP102" s="287"/>
      <c r="MQQ102" s="285"/>
      <c r="MQR102" s="287"/>
      <c r="MQS102" s="287"/>
      <c r="MQT102" s="285"/>
      <c r="MQU102" s="287"/>
      <c r="MQV102" s="287"/>
      <c r="MQW102" s="285"/>
      <c r="MQX102" s="287"/>
      <c r="MQY102" s="287"/>
      <c r="MQZ102" s="285"/>
      <c r="MRA102" s="287"/>
      <c r="MRB102" s="287"/>
      <c r="MRC102" s="285"/>
      <c r="MRD102" s="287"/>
      <c r="MRE102" s="287"/>
      <c r="MRF102" s="285"/>
      <c r="MRG102" s="287"/>
      <c r="MRH102" s="287"/>
      <c r="MRI102" s="285"/>
      <c r="MRJ102" s="287"/>
      <c r="MRK102" s="287"/>
      <c r="MRL102" s="285"/>
      <c r="MRM102" s="287"/>
      <c r="MRN102" s="287"/>
      <c r="MRO102" s="285"/>
      <c r="MRP102" s="287"/>
      <c r="MRQ102" s="287"/>
      <c r="MRR102" s="285"/>
      <c r="MRS102" s="287"/>
      <c r="MRT102" s="287"/>
      <c r="MRU102" s="285"/>
      <c r="MRV102" s="287"/>
      <c r="MRW102" s="287"/>
      <c r="MRX102" s="285"/>
      <c r="MRY102" s="287"/>
      <c r="MRZ102" s="287"/>
      <c r="MSA102" s="285"/>
      <c r="MSB102" s="287"/>
      <c r="MSC102" s="287"/>
      <c r="MSD102" s="285"/>
      <c r="MSE102" s="287"/>
      <c r="MSF102" s="287"/>
      <c r="MSG102" s="285"/>
      <c r="MSH102" s="286"/>
      <c r="MSI102" s="286"/>
      <c r="MSJ102" s="286"/>
      <c r="MSK102" s="287"/>
      <c r="MSL102" s="287"/>
      <c r="MSM102" s="285"/>
      <c r="MSN102" s="286"/>
      <c r="MSO102" s="286"/>
      <c r="MSP102" s="286"/>
      <c r="MSQ102" s="287"/>
      <c r="MSR102" s="287"/>
      <c r="MSS102" s="285"/>
      <c r="MST102" s="287"/>
      <c r="MSU102" s="287"/>
      <c r="MSV102" s="285"/>
      <c r="MSW102" s="286"/>
      <c r="MSX102" s="286"/>
      <c r="MSY102" s="286"/>
      <c r="MSZ102" s="286"/>
      <c r="MTA102" s="286"/>
      <c r="MTB102" s="286"/>
      <c r="MTC102" s="163"/>
      <c r="MTD102" s="154"/>
      <c r="MTE102" s="287"/>
      <c r="MTF102" s="287"/>
      <c r="MTG102" s="285"/>
      <c r="MTH102" s="287"/>
      <c r="MTI102" s="287"/>
      <c r="MTJ102" s="285"/>
      <c r="MTK102" s="287"/>
      <c r="MTL102" s="287"/>
      <c r="MTM102" s="285"/>
      <c r="MTN102" s="287"/>
      <c r="MTO102" s="287"/>
      <c r="MTP102" s="285"/>
      <c r="MTQ102" s="287"/>
      <c r="MTR102" s="287"/>
      <c r="MTS102" s="285"/>
      <c r="MTT102" s="287"/>
      <c r="MTU102" s="287"/>
      <c r="MTV102" s="285"/>
      <c r="MTW102" s="287"/>
      <c r="MTX102" s="287"/>
      <c r="MTY102" s="285"/>
      <c r="MTZ102" s="287"/>
      <c r="MUA102" s="287"/>
      <c r="MUB102" s="285"/>
      <c r="MUC102" s="287"/>
      <c r="MUD102" s="287"/>
      <c r="MUE102" s="285"/>
      <c r="MUF102" s="287"/>
      <c r="MUG102" s="287"/>
      <c r="MUH102" s="285"/>
      <c r="MUI102" s="287"/>
      <c r="MUJ102" s="287"/>
      <c r="MUK102" s="285"/>
      <c r="MUL102" s="287"/>
      <c r="MUM102" s="287"/>
      <c r="MUN102" s="285"/>
      <c r="MUO102" s="287"/>
      <c r="MUP102" s="287"/>
      <c r="MUQ102" s="285"/>
      <c r="MUR102" s="287"/>
      <c r="MUS102" s="287"/>
      <c r="MUT102" s="285"/>
      <c r="MUU102" s="287"/>
      <c r="MUV102" s="287"/>
      <c r="MUW102" s="285"/>
      <c r="MUX102" s="287"/>
      <c r="MUY102" s="287"/>
      <c r="MUZ102" s="285"/>
      <c r="MVA102" s="287"/>
      <c r="MVB102" s="287"/>
      <c r="MVC102" s="285"/>
      <c r="MVD102" s="287"/>
      <c r="MVE102" s="287"/>
      <c r="MVF102" s="285"/>
      <c r="MVG102" s="287"/>
      <c r="MVH102" s="287"/>
      <c r="MVI102" s="285"/>
      <c r="MVJ102" s="287"/>
      <c r="MVK102" s="287"/>
      <c r="MVL102" s="285"/>
      <c r="MVM102" s="287"/>
      <c r="MVN102" s="287"/>
      <c r="MVO102" s="285"/>
      <c r="MVP102" s="286"/>
      <c r="MVQ102" s="286"/>
      <c r="MVR102" s="286"/>
      <c r="MVS102" s="287"/>
      <c r="MVT102" s="287"/>
      <c r="MVU102" s="285"/>
      <c r="MVV102" s="286"/>
      <c r="MVW102" s="286"/>
      <c r="MVX102" s="286"/>
      <c r="MVY102" s="287"/>
      <c r="MVZ102" s="287"/>
      <c r="MWA102" s="285"/>
      <c r="MWB102" s="287"/>
      <c r="MWC102" s="287"/>
      <c r="MWD102" s="285"/>
      <c r="MWE102" s="286"/>
      <c r="MWF102" s="286"/>
      <c r="MWG102" s="286"/>
      <c r="MWH102" s="286"/>
      <c r="MWI102" s="286"/>
      <c r="MWJ102" s="286"/>
      <c r="MWK102" s="163"/>
      <c r="MWL102" s="154"/>
      <c r="MWM102" s="287"/>
      <c r="MWN102" s="287"/>
      <c r="MWO102" s="285"/>
      <c r="MWP102" s="287"/>
      <c r="MWQ102" s="287"/>
      <c r="MWR102" s="285"/>
      <c r="MWS102" s="287"/>
      <c r="MWT102" s="287"/>
      <c r="MWU102" s="285"/>
      <c r="MWV102" s="287"/>
      <c r="MWW102" s="287"/>
      <c r="MWX102" s="285"/>
      <c r="MWY102" s="287"/>
      <c r="MWZ102" s="287"/>
      <c r="MXA102" s="285"/>
      <c r="MXB102" s="287"/>
      <c r="MXC102" s="287"/>
      <c r="MXD102" s="285"/>
      <c r="MXE102" s="287"/>
      <c r="MXF102" s="287"/>
      <c r="MXG102" s="285"/>
      <c r="MXH102" s="287"/>
      <c r="MXI102" s="287"/>
      <c r="MXJ102" s="285"/>
      <c r="MXK102" s="287"/>
      <c r="MXL102" s="287"/>
      <c r="MXM102" s="285"/>
      <c r="MXN102" s="287"/>
      <c r="MXO102" s="287"/>
      <c r="MXP102" s="285"/>
      <c r="MXQ102" s="287"/>
      <c r="MXR102" s="287"/>
      <c r="MXS102" s="285"/>
      <c r="MXT102" s="287"/>
      <c r="MXU102" s="287"/>
      <c r="MXV102" s="285"/>
      <c r="MXW102" s="287"/>
      <c r="MXX102" s="287"/>
      <c r="MXY102" s="285"/>
      <c r="MXZ102" s="287"/>
      <c r="MYA102" s="287"/>
      <c r="MYB102" s="285"/>
      <c r="MYC102" s="287"/>
      <c r="MYD102" s="287"/>
      <c r="MYE102" s="285"/>
      <c r="MYF102" s="287"/>
      <c r="MYG102" s="287"/>
      <c r="MYH102" s="285"/>
      <c r="MYI102" s="287"/>
      <c r="MYJ102" s="287"/>
      <c r="MYK102" s="285"/>
      <c r="MYL102" s="287"/>
      <c r="MYM102" s="287"/>
      <c r="MYN102" s="285"/>
      <c r="MYO102" s="287"/>
      <c r="MYP102" s="287"/>
      <c r="MYQ102" s="285"/>
      <c r="MYR102" s="287"/>
      <c r="MYS102" s="287"/>
      <c r="MYT102" s="285"/>
      <c r="MYU102" s="287"/>
      <c r="MYV102" s="287"/>
      <c r="MYW102" s="285"/>
      <c r="MYX102" s="286"/>
      <c r="MYY102" s="286"/>
      <c r="MYZ102" s="286"/>
      <c r="MZA102" s="287"/>
      <c r="MZB102" s="287"/>
      <c r="MZC102" s="285"/>
      <c r="MZD102" s="286"/>
      <c r="MZE102" s="286"/>
      <c r="MZF102" s="286"/>
      <c r="MZG102" s="287"/>
      <c r="MZH102" s="287"/>
      <c r="MZI102" s="285"/>
      <c r="MZJ102" s="287"/>
      <c r="MZK102" s="287"/>
      <c r="MZL102" s="285"/>
      <c r="MZM102" s="286"/>
      <c r="MZN102" s="286"/>
      <c r="MZO102" s="286"/>
      <c r="MZP102" s="286"/>
      <c r="MZQ102" s="286"/>
      <c r="MZR102" s="286"/>
      <c r="MZS102" s="163"/>
      <c r="MZT102" s="154"/>
      <c r="MZU102" s="287"/>
      <c r="MZV102" s="287"/>
      <c r="MZW102" s="285"/>
      <c r="MZX102" s="287"/>
      <c r="MZY102" s="287"/>
      <c r="MZZ102" s="285"/>
      <c r="NAA102" s="287"/>
      <c r="NAB102" s="287"/>
      <c r="NAC102" s="285"/>
      <c r="NAD102" s="287"/>
      <c r="NAE102" s="287"/>
      <c r="NAF102" s="285"/>
      <c r="NAG102" s="287"/>
      <c r="NAH102" s="287"/>
      <c r="NAI102" s="285"/>
      <c r="NAJ102" s="287"/>
      <c r="NAK102" s="287"/>
      <c r="NAL102" s="285"/>
      <c r="NAM102" s="287"/>
      <c r="NAN102" s="287"/>
      <c r="NAO102" s="285"/>
      <c r="NAP102" s="287"/>
      <c r="NAQ102" s="287"/>
      <c r="NAR102" s="285"/>
      <c r="NAS102" s="287"/>
      <c r="NAT102" s="287"/>
      <c r="NAU102" s="285"/>
      <c r="NAV102" s="287"/>
      <c r="NAW102" s="287"/>
      <c r="NAX102" s="285"/>
      <c r="NAY102" s="287"/>
      <c r="NAZ102" s="287"/>
      <c r="NBA102" s="285"/>
      <c r="NBB102" s="287"/>
      <c r="NBC102" s="287"/>
      <c r="NBD102" s="285"/>
      <c r="NBE102" s="287"/>
      <c r="NBF102" s="287"/>
      <c r="NBG102" s="285"/>
      <c r="NBH102" s="287"/>
      <c r="NBI102" s="287"/>
      <c r="NBJ102" s="285"/>
      <c r="NBK102" s="287"/>
      <c r="NBL102" s="287"/>
      <c r="NBM102" s="285"/>
      <c r="NBN102" s="287"/>
      <c r="NBO102" s="287"/>
      <c r="NBP102" s="285"/>
      <c r="NBQ102" s="287"/>
      <c r="NBR102" s="287"/>
      <c r="NBS102" s="285"/>
      <c r="NBT102" s="287"/>
      <c r="NBU102" s="287"/>
      <c r="NBV102" s="285"/>
      <c r="NBW102" s="287"/>
      <c r="NBX102" s="287"/>
      <c r="NBY102" s="285"/>
      <c r="NBZ102" s="287"/>
      <c r="NCA102" s="287"/>
      <c r="NCB102" s="285"/>
      <c r="NCC102" s="287"/>
      <c r="NCD102" s="287"/>
      <c r="NCE102" s="285"/>
      <c r="NCF102" s="286"/>
      <c r="NCG102" s="286"/>
      <c r="NCH102" s="286"/>
      <c r="NCI102" s="287"/>
      <c r="NCJ102" s="287"/>
      <c r="NCK102" s="285"/>
      <c r="NCL102" s="286"/>
      <c r="NCM102" s="286"/>
      <c r="NCN102" s="286"/>
      <c r="NCO102" s="287"/>
      <c r="NCP102" s="287"/>
      <c r="NCQ102" s="285"/>
      <c r="NCR102" s="287"/>
      <c r="NCS102" s="287"/>
      <c r="NCT102" s="285"/>
      <c r="NCU102" s="286"/>
      <c r="NCV102" s="286"/>
      <c r="NCW102" s="286"/>
      <c r="NCX102" s="286"/>
      <c r="NCY102" s="286"/>
      <c r="NCZ102" s="286"/>
      <c r="NDA102" s="163"/>
      <c r="NDB102" s="154"/>
      <c r="NDC102" s="287"/>
      <c r="NDD102" s="287"/>
      <c r="NDE102" s="285"/>
      <c r="NDF102" s="287"/>
      <c r="NDG102" s="287"/>
      <c r="NDH102" s="285"/>
      <c r="NDI102" s="287"/>
      <c r="NDJ102" s="287"/>
      <c r="NDK102" s="285"/>
      <c r="NDL102" s="287"/>
      <c r="NDM102" s="287"/>
      <c r="NDN102" s="285"/>
      <c r="NDO102" s="287"/>
      <c r="NDP102" s="287"/>
      <c r="NDQ102" s="285"/>
      <c r="NDR102" s="287"/>
      <c r="NDS102" s="287"/>
      <c r="NDT102" s="285"/>
      <c r="NDU102" s="287"/>
      <c r="NDV102" s="287"/>
      <c r="NDW102" s="285"/>
      <c r="NDX102" s="287"/>
      <c r="NDY102" s="287"/>
      <c r="NDZ102" s="285"/>
      <c r="NEA102" s="287"/>
      <c r="NEB102" s="287"/>
      <c r="NEC102" s="285"/>
      <c r="NED102" s="287"/>
      <c r="NEE102" s="287"/>
      <c r="NEF102" s="285"/>
      <c r="NEG102" s="287"/>
      <c r="NEH102" s="287"/>
      <c r="NEI102" s="285"/>
      <c r="NEJ102" s="287"/>
      <c r="NEK102" s="287"/>
      <c r="NEL102" s="285"/>
      <c r="NEM102" s="287"/>
      <c r="NEN102" s="287"/>
      <c r="NEO102" s="285"/>
      <c r="NEP102" s="287"/>
      <c r="NEQ102" s="287"/>
      <c r="NER102" s="285"/>
      <c r="NES102" s="287"/>
      <c r="NET102" s="287"/>
      <c r="NEU102" s="285"/>
      <c r="NEV102" s="287"/>
      <c r="NEW102" s="287"/>
      <c r="NEX102" s="285"/>
      <c r="NEY102" s="287"/>
      <c r="NEZ102" s="287"/>
      <c r="NFA102" s="285"/>
      <c r="NFB102" s="287"/>
      <c r="NFC102" s="287"/>
      <c r="NFD102" s="285"/>
      <c r="NFE102" s="287"/>
      <c r="NFF102" s="287"/>
      <c r="NFG102" s="285"/>
      <c r="NFH102" s="287"/>
      <c r="NFI102" s="287"/>
      <c r="NFJ102" s="285"/>
      <c r="NFK102" s="287"/>
      <c r="NFL102" s="287"/>
      <c r="NFM102" s="285"/>
      <c r="NFN102" s="286"/>
      <c r="NFO102" s="286"/>
      <c r="NFP102" s="286"/>
      <c r="NFQ102" s="287"/>
      <c r="NFR102" s="287"/>
      <c r="NFS102" s="285"/>
      <c r="NFT102" s="286"/>
      <c r="NFU102" s="286"/>
      <c r="NFV102" s="286"/>
      <c r="NFW102" s="287"/>
      <c r="NFX102" s="287"/>
      <c r="NFY102" s="285"/>
      <c r="NFZ102" s="287"/>
      <c r="NGA102" s="287"/>
      <c r="NGB102" s="285"/>
      <c r="NGC102" s="286"/>
      <c r="NGD102" s="286"/>
      <c r="NGE102" s="286"/>
      <c r="NGF102" s="286"/>
      <c r="NGG102" s="286"/>
      <c r="NGH102" s="286"/>
      <c r="NGI102" s="163"/>
      <c r="NGJ102" s="154"/>
      <c r="NGK102" s="287"/>
      <c r="NGL102" s="287"/>
      <c r="NGM102" s="285"/>
      <c r="NGN102" s="287"/>
      <c r="NGO102" s="287"/>
      <c r="NGP102" s="285"/>
      <c r="NGQ102" s="287"/>
      <c r="NGR102" s="287"/>
      <c r="NGS102" s="285"/>
      <c r="NGT102" s="287"/>
      <c r="NGU102" s="287"/>
      <c r="NGV102" s="285"/>
      <c r="NGW102" s="287"/>
      <c r="NGX102" s="287"/>
      <c r="NGY102" s="285"/>
      <c r="NGZ102" s="287"/>
      <c r="NHA102" s="287"/>
      <c r="NHB102" s="285"/>
      <c r="NHC102" s="287"/>
      <c r="NHD102" s="287"/>
      <c r="NHE102" s="285"/>
      <c r="NHF102" s="287"/>
      <c r="NHG102" s="287"/>
      <c r="NHH102" s="285"/>
      <c r="NHI102" s="287"/>
      <c r="NHJ102" s="287"/>
      <c r="NHK102" s="285"/>
      <c r="NHL102" s="287"/>
      <c r="NHM102" s="287"/>
      <c r="NHN102" s="285"/>
      <c r="NHO102" s="287"/>
      <c r="NHP102" s="287"/>
      <c r="NHQ102" s="285"/>
      <c r="NHR102" s="287"/>
      <c r="NHS102" s="287"/>
      <c r="NHT102" s="285"/>
      <c r="NHU102" s="287"/>
      <c r="NHV102" s="287"/>
      <c r="NHW102" s="285"/>
      <c r="NHX102" s="287"/>
      <c r="NHY102" s="287"/>
      <c r="NHZ102" s="285"/>
      <c r="NIA102" s="287"/>
      <c r="NIB102" s="287"/>
      <c r="NIC102" s="285"/>
      <c r="NID102" s="287"/>
      <c r="NIE102" s="287"/>
      <c r="NIF102" s="285"/>
      <c r="NIG102" s="287"/>
      <c r="NIH102" s="287"/>
      <c r="NII102" s="285"/>
      <c r="NIJ102" s="287"/>
      <c r="NIK102" s="287"/>
      <c r="NIL102" s="285"/>
      <c r="NIM102" s="287"/>
      <c r="NIN102" s="287"/>
      <c r="NIO102" s="285"/>
      <c r="NIP102" s="287"/>
      <c r="NIQ102" s="287"/>
      <c r="NIR102" s="285"/>
      <c r="NIS102" s="287"/>
      <c r="NIT102" s="287"/>
      <c r="NIU102" s="285"/>
      <c r="NIV102" s="286"/>
      <c r="NIW102" s="286"/>
      <c r="NIX102" s="286"/>
      <c r="NIY102" s="287"/>
      <c r="NIZ102" s="287"/>
      <c r="NJA102" s="285"/>
      <c r="NJB102" s="286"/>
      <c r="NJC102" s="286"/>
      <c r="NJD102" s="286"/>
      <c r="NJE102" s="287"/>
      <c r="NJF102" s="287"/>
      <c r="NJG102" s="285"/>
      <c r="NJH102" s="287"/>
      <c r="NJI102" s="287"/>
      <c r="NJJ102" s="285"/>
      <c r="NJK102" s="286"/>
      <c r="NJL102" s="286"/>
      <c r="NJM102" s="286"/>
      <c r="NJN102" s="286"/>
      <c r="NJO102" s="286"/>
      <c r="NJP102" s="286"/>
      <c r="NJQ102" s="163"/>
      <c r="NJR102" s="154"/>
      <c r="NJS102" s="287"/>
      <c r="NJT102" s="287"/>
      <c r="NJU102" s="285"/>
      <c r="NJV102" s="287"/>
      <c r="NJW102" s="287"/>
      <c r="NJX102" s="285"/>
      <c r="NJY102" s="287"/>
      <c r="NJZ102" s="287"/>
      <c r="NKA102" s="285"/>
      <c r="NKB102" s="287"/>
      <c r="NKC102" s="287"/>
      <c r="NKD102" s="285"/>
      <c r="NKE102" s="287"/>
      <c r="NKF102" s="287"/>
      <c r="NKG102" s="285"/>
      <c r="NKH102" s="287"/>
      <c r="NKI102" s="287"/>
      <c r="NKJ102" s="285"/>
      <c r="NKK102" s="287"/>
      <c r="NKL102" s="287"/>
      <c r="NKM102" s="285"/>
      <c r="NKN102" s="287"/>
      <c r="NKO102" s="287"/>
      <c r="NKP102" s="285"/>
      <c r="NKQ102" s="287"/>
      <c r="NKR102" s="287"/>
      <c r="NKS102" s="285"/>
      <c r="NKT102" s="287"/>
      <c r="NKU102" s="287"/>
      <c r="NKV102" s="285"/>
      <c r="NKW102" s="287"/>
      <c r="NKX102" s="287"/>
      <c r="NKY102" s="285"/>
      <c r="NKZ102" s="287"/>
      <c r="NLA102" s="287"/>
      <c r="NLB102" s="285"/>
      <c r="NLC102" s="287"/>
      <c r="NLD102" s="287"/>
      <c r="NLE102" s="285"/>
      <c r="NLF102" s="287"/>
      <c r="NLG102" s="287"/>
      <c r="NLH102" s="285"/>
      <c r="NLI102" s="287"/>
      <c r="NLJ102" s="287"/>
      <c r="NLK102" s="285"/>
      <c r="NLL102" s="287"/>
      <c r="NLM102" s="287"/>
      <c r="NLN102" s="285"/>
      <c r="NLO102" s="287"/>
      <c r="NLP102" s="287"/>
      <c r="NLQ102" s="285"/>
      <c r="NLR102" s="287"/>
      <c r="NLS102" s="287"/>
      <c r="NLT102" s="285"/>
      <c r="NLU102" s="287"/>
      <c r="NLV102" s="287"/>
      <c r="NLW102" s="285"/>
      <c r="NLX102" s="287"/>
      <c r="NLY102" s="287"/>
      <c r="NLZ102" s="285"/>
      <c r="NMA102" s="287"/>
      <c r="NMB102" s="287"/>
      <c r="NMC102" s="285"/>
      <c r="NMD102" s="286"/>
      <c r="NME102" s="286"/>
      <c r="NMF102" s="286"/>
      <c r="NMG102" s="287"/>
      <c r="NMH102" s="287"/>
      <c r="NMI102" s="285"/>
      <c r="NMJ102" s="286"/>
      <c r="NMK102" s="286"/>
      <c r="NML102" s="286"/>
      <c r="NMM102" s="287"/>
      <c r="NMN102" s="287"/>
      <c r="NMO102" s="285"/>
      <c r="NMP102" s="287"/>
      <c r="NMQ102" s="287"/>
      <c r="NMR102" s="285"/>
      <c r="NMS102" s="286"/>
      <c r="NMT102" s="286"/>
      <c r="NMU102" s="286"/>
      <c r="NMV102" s="286"/>
      <c r="NMW102" s="286"/>
      <c r="NMX102" s="286"/>
      <c r="NMY102" s="163"/>
      <c r="NMZ102" s="154"/>
      <c r="NNA102" s="287"/>
      <c r="NNB102" s="287"/>
      <c r="NNC102" s="285"/>
      <c r="NND102" s="287"/>
      <c r="NNE102" s="287"/>
      <c r="NNF102" s="285"/>
      <c r="NNG102" s="287"/>
      <c r="NNH102" s="287"/>
      <c r="NNI102" s="285"/>
      <c r="NNJ102" s="287"/>
      <c r="NNK102" s="287"/>
      <c r="NNL102" s="285"/>
      <c r="NNM102" s="287"/>
      <c r="NNN102" s="287"/>
      <c r="NNO102" s="285"/>
      <c r="NNP102" s="287"/>
      <c r="NNQ102" s="287"/>
      <c r="NNR102" s="285"/>
      <c r="NNS102" s="287"/>
      <c r="NNT102" s="287"/>
      <c r="NNU102" s="285"/>
      <c r="NNV102" s="287"/>
      <c r="NNW102" s="287"/>
      <c r="NNX102" s="285"/>
      <c r="NNY102" s="287"/>
      <c r="NNZ102" s="287"/>
      <c r="NOA102" s="285"/>
      <c r="NOB102" s="287"/>
      <c r="NOC102" s="287"/>
      <c r="NOD102" s="285"/>
      <c r="NOE102" s="287"/>
      <c r="NOF102" s="287"/>
      <c r="NOG102" s="285"/>
      <c r="NOH102" s="287"/>
      <c r="NOI102" s="287"/>
      <c r="NOJ102" s="285"/>
      <c r="NOK102" s="287"/>
      <c r="NOL102" s="287"/>
      <c r="NOM102" s="285"/>
      <c r="NON102" s="287"/>
      <c r="NOO102" s="287"/>
      <c r="NOP102" s="285"/>
      <c r="NOQ102" s="287"/>
      <c r="NOR102" s="287"/>
      <c r="NOS102" s="285"/>
      <c r="NOT102" s="287"/>
      <c r="NOU102" s="287"/>
      <c r="NOV102" s="285"/>
      <c r="NOW102" s="287"/>
      <c r="NOX102" s="287"/>
      <c r="NOY102" s="285"/>
      <c r="NOZ102" s="287"/>
      <c r="NPA102" s="287"/>
      <c r="NPB102" s="285"/>
      <c r="NPC102" s="287"/>
      <c r="NPD102" s="287"/>
      <c r="NPE102" s="285"/>
      <c r="NPF102" s="287"/>
      <c r="NPG102" s="287"/>
      <c r="NPH102" s="285"/>
      <c r="NPI102" s="287"/>
      <c r="NPJ102" s="287"/>
      <c r="NPK102" s="285"/>
      <c r="NPL102" s="286"/>
      <c r="NPM102" s="286"/>
      <c r="NPN102" s="286"/>
      <c r="NPO102" s="287"/>
      <c r="NPP102" s="287"/>
      <c r="NPQ102" s="285"/>
      <c r="NPR102" s="286"/>
      <c r="NPS102" s="286"/>
      <c r="NPT102" s="286"/>
      <c r="NPU102" s="287"/>
      <c r="NPV102" s="287"/>
      <c r="NPW102" s="285"/>
      <c r="NPX102" s="287"/>
      <c r="NPY102" s="287"/>
      <c r="NPZ102" s="285"/>
      <c r="NQA102" s="286"/>
      <c r="NQB102" s="286"/>
      <c r="NQC102" s="286"/>
      <c r="NQD102" s="286"/>
      <c r="NQE102" s="286"/>
      <c r="NQF102" s="286"/>
      <c r="NQG102" s="163"/>
      <c r="NQH102" s="154"/>
      <c r="NQI102" s="287"/>
      <c r="NQJ102" s="287"/>
      <c r="NQK102" s="285"/>
      <c r="NQL102" s="287"/>
      <c r="NQM102" s="287"/>
      <c r="NQN102" s="285"/>
      <c r="NQO102" s="287"/>
      <c r="NQP102" s="287"/>
      <c r="NQQ102" s="285"/>
      <c r="NQR102" s="287"/>
      <c r="NQS102" s="287"/>
      <c r="NQT102" s="285"/>
      <c r="NQU102" s="287"/>
      <c r="NQV102" s="287"/>
      <c r="NQW102" s="285"/>
      <c r="NQX102" s="287"/>
      <c r="NQY102" s="287"/>
      <c r="NQZ102" s="285"/>
      <c r="NRA102" s="287"/>
      <c r="NRB102" s="287"/>
      <c r="NRC102" s="285"/>
      <c r="NRD102" s="287"/>
      <c r="NRE102" s="287"/>
      <c r="NRF102" s="285"/>
      <c r="NRG102" s="287"/>
      <c r="NRH102" s="287"/>
      <c r="NRI102" s="285"/>
      <c r="NRJ102" s="287"/>
      <c r="NRK102" s="287"/>
      <c r="NRL102" s="285"/>
      <c r="NRM102" s="287"/>
      <c r="NRN102" s="287"/>
      <c r="NRO102" s="285"/>
      <c r="NRP102" s="287"/>
      <c r="NRQ102" s="287"/>
      <c r="NRR102" s="285"/>
      <c r="NRS102" s="287"/>
      <c r="NRT102" s="287"/>
      <c r="NRU102" s="285"/>
      <c r="NRV102" s="287"/>
      <c r="NRW102" s="287"/>
      <c r="NRX102" s="285"/>
      <c r="NRY102" s="287"/>
      <c r="NRZ102" s="287"/>
      <c r="NSA102" s="285"/>
      <c r="NSB102" s="287"/>
      <c r="NSC102" s="287"/>
      <c r="NSD102" s="285"/>
      <c r="NSE102" s="287"/>
      <c r="NSF102" s="287"/>
      <c r="NSG102" s="285"/>
      <c r="NSH102" s="287"/>
      <c r="NSI102" s="287"/>
      <c r="NSJ102" s="285"/>
      <c r="NSK102" s="287"/>
      <c r="NSL102" s="287"/>
      <c r="NSM102" s="285"/>
      <c r="NSN102" s="287"/>
      <c r="NSO102" s="287"/>
      <c r="NSP102" s="285"/>
      <c r="NSQ102" s="287"/>
      <c r="NSR102" s="287"/>
      <c r="NSS102" s="285"/>
      <c r="NST102" s="286"/>
      <c r="NSU102" s="286"/>
      <c r="NSV102" s="286"/>
      <c r="NSW102" s="287"/>
      <c r="NSX102" s="287"/>
      <c r="NSY102" s="285"/>
      <c r="NSZ102" s="286"/>
      <c r="NTA102" s="286"/>
      <c r="NTB102" s="286"/>
      <c r="NTC102" s="287"/>
      <c r="NTD102" s="287"/>
      <c r="NTE102" s="285"/>
      <c r="NTF102" s="287"/>
      <c r="NTG102" s="287"/>
      <c r="NTH102" s="285"/>
      <c r="NTI102" s="286"/>
      <c r="NTJ102" s="286"/>
      <c r="NTK102" s="286"/>
      <c r="NTL102" s="286"/>
      <c r="NTM102" s="286"/>
      <c r="NTN102" s="286"/>
      <c r="NTO102" s="163"/>
      <c r="NTP102" s="154"/>
      <c r="NTQ102" s="287"/>
      <c r="NTR102" s="287"/>
      <c r="NTS102" s="285"/>
      <c r="NTT102" s="287"/>
      <c r="NTU102" s="287"/>
      <c r="NTV102" s="285"/>
      <c r="NTW102" s="287"/>
      <c r="NTX102" s="287"/>
      <c r="NTY102" s="285"/>
      <c r="NTZ102" s="287"/>
      <c r="NUA102" s="287"/>
      <c r="NUB102" s="285"/>
      <c r="NUC102" s="287"/>
      <c r="NUD102" s="287"/>
      <c r="NUE102" s="285"/>
      <c r="NUF102" s="287"/>
      <c r="NUG102" s="287"/>
      <c r="NUH102" s="285"/>
      <c r="NUI102" s="287"/>
      <c r="NUJ102" s="287"/>
      <c r="NUK102" s="285"/>
      <c r="NUL102" s="287"/>
      <c r="NUM102" s="287"/>
      <c r="NUN102" s="285"/>
      <c r="NUO102" s="287"/>
      <c r="NUP102" s="287"/>
      <c r="NUQ102" s="285"/>
      <c r="NUR102" s="287"/>
      <c r="NUS102" s="287"/>
      <c r="NUT102" s="285"/>
      <c r="NUU102" s="287"/>
      <c r="NUV102" s="287"/>
      <c r="NUW102" s="285"/>
      <c r="NUX102" s="287"/>
      <c r="NUY102" s="287"/>
      <c r="NUZ102" s="285"/>
      <c r="NVA102" s="287"/>
      <c r="NVB102" s="287"/>
      <c r="NVC102" s="285"/>
      <c r="NVD102" s="287"/>
      <c r="NVE102" s="287"/>
      <c r="NVF102" s="285"/>
      <c r="NVG102" s="287"/>
      <c r="NVH102" s="287"/>
      <c r="NVI102" s="285"/>
      <c r="NVJ102" s="287"/>
      <c r="NVK102" s="287"/>
      <c r="NVL102" s="285"/>
      <c r="NVM102" s="287"/>
      <c r="NVN102" s="287"/>
      <c r="NVO102" s="285"/>
      <c r="NVP102" s="287"/>
      <c r="NVQ102" s="287"/>
      <c r="NVR102" s="285"/>
      <c r="NVS102" s="287"/>
      <c r="NVT102" s="287"/>
      <c r="NVU102" s="285"/>
      <c r="NVV102" s="287"/>
      <c r="NVW102" s="287"/>
      <c r="NVX102" s="285"/>
      <c r="NVY102" s="287"/>
      <c r="NVZ102" s="287"/>
      <c r="NWA102" s="285"/>
      <c r="NWB102" s="286"/>
      <c r="NWC102" s="286"/>
      <c r="NWD102" s="286"/>
      <c r="NWE102" s="287"/>
      <c r="NWF102" s="287"/>
      <c r="NWG102" s="285"/>
      <c r="NWH102" s="286"/>
      <c r="NWI102" s="286"/>
      <c r="NWJ102" s="286"/>
      <c r="NWK102" s="287"/>
      <c r="NWL102" s="287"/>
      <c r="NWM102" s="285"/>
      <c r="NWN102" s="287"/>
      <c r="NWO102" s="287"/>
      <c r="NWP102" s="285"/>
      <c r="NWQ102" s="286"/>
      <c r="NWR102" s="286"/>
      <c r="NWS102" s="286"/>
      <c r="NWT102" s="286"/>
      <c r="NWU102" s="286"/>
      <c r="NWV102" s="286"/>
      <c r="NWW102" s="163"/>
      <c r="NWX102" s="154"/>
      <c r="NWY102" s="287"/>
      <c r="NWZ102" s="287"/>
      <c r="NXA102" s="285"/>
      <c r="NXB102" s="287"/>
      <c r="NXC102" s="287"/>
      <c r="NXD102" s="285"/>
      <c r="NXE102" s="287"/>
      <c r="NXF102" s="287"/>
      <c r="NXG102" s="285"/>
      <c r="NXH102" s="287"/>
      <c r="NXI102" s="287"/>
      <c r="NXJ102" s="285"/>
      <c r="NXK102" s="287"/>
      <c r="NXL102" s="287"/>
      <c r="NXM102" s="285"/>
      <c r="NXN102" s="287"/>
      <c r="NXO102" s="287"/>
      <c r="NXP102" s="285"/>
      <c r="NXQ102" s="287"/>
      <c r="NXR102" s="287"/>
      <c r="NXS102" s="285"/>
      <c r="NXT102" s="287"/>
      <c r="NXU102" s="287"/>
      <c r="NXV102" s="285"/>
      <c r="NXW102" s="287"/>
      <c r="NXX102" s="287"/>
      <c r="NXY102" s="285"/>
      <c r="NXZ102" s="287"/>
      <c r="NYA102" s="287"/>
      <c r="NYB102" s="285"/>
      <c r="NYC102" s="287"/>
      <c r="NYD102" s="287"/>
      <c r="NYE102" s="285"/>
      <c r="NYF102" s="287"/>
      <c r="NYG102" s="287"/>
      <c r="NYH102" s="285"/>
      <c r="NYI102" s="287"/>
      <c r="NYJ102" s="287"/>
      <c r="NYK102" s="285"/>
      <c r="NYL102" s="287"/>
      <c r="NYM102" s="287"/>
      <c r="NYN102" s="285"/>
      <c r="NYO102" s="287"/>
      <c r="NYP102" s="287"/>
      <c r="NYQ102" s="285"/>
      <c r="NYR102" s="287"/>
      <c r="NYS102" s="287"/>
      <c r="NYT102" s="285"/>
      <c r="NYU102" s="287"/>
      <c r="NYV102" s="287"/>
      <c r="NYW102" s="285"/>
      <c r="NYX102" s="287"/>
      <c r="NYY102" s="287"/>
      <c r="NYZ102" s="285"/>
      <c r="NZA102" s="287"/>
      <c r="NZB102" s="287"/>
      <c r="NZC102" s="285"/>
      <c r="NZD102" s="287"/>
      <c r="NZE102" s="287"/>
      <c r="NZF102" s="285"/>
      <c r="NZG102" s="287"/>
      <c r="NZH102" s="287"/>
      <c r="NZI102" s="285"/>
      <c r="NZJ102" s="286"/>
      <c r="NZK102" s="286"/>
      <c r="NZL102" s="286"/>
      <c r="NZM102" s="287"/>
      <c r="NZN102" s="287"/>
      <c r="NZO102" s="285"/>
      <c r="NZP102" s="286"/>
      <c r="NZQ102" s="286"/>
      <c r="NZR102" s="286"/>
      <c r="NZS102" s="287"/>
      <c r="NZT102" s="287"/>
      <c r="NZU102" s="285"/>
      <c r="NZV102" s="287"/>
      <c r="NZW102" s="287"/>
      <c r="NZX102" s="285"/>
      <c r="NZY102" s="286"/>
      <c r="NZZ102" s="286"/>
      <c r="OAA102" s="286"/>
      <c r="OAB102" s="286"/>
      <c r="OAC102" s="286"/>
      <c r="OAD102" s="286"/>
      <c r="OAE102" s="163"/>
      <c r="OAF102" s="154"/>
      <c r="OAG102" s="287"/>
      <c r="OAH102" s="287"/>
      <c r="OAI102" s="285"/>
      <c r="OAJ102" s="287"/>
      <c r="OAK102" s="287"/>
      <c r="OAL102" s="285"/>
      <c r="OAM102" s="287"/>
      <c r="OAN102" s="287"/>
      <c r="OAO102" s="285"/>
      <c r="OAP102" s="287"/>
      <c r="OAQ102" s="287"/>
      <c r="OAR102" s="285"/>
      <c r="OAS102" s="287"/>
      <c r="OAT102" s="287"/>
      <c r="OAU102" s="285"/>
      <c r="OAV102" s="287"/>
      <c r="OAW102" s="287"/>
      <c r="OAX102" s="285"/>
      <c r="OAY102" s="287"/>
      <c r="OAZ102" s="287"/>
      <c r="OBA102" s="285"/>
      <c r="OBB102" s="287"/>
      <c r="OBC102" s="287"/>
      <c r="OBD102" s="285"/>
      <c r="OBE102" s="287"/>
      <c r="OBF102" s="287"/>
      <c r="OBG102" s="285"/>
      <c r="OBH102" s="287"/>
      <c r="OBI102" s="287"/>
      <c r="OBJ102" s="285"/>
      <c r="OBK102" s="287"/>
      <c r="OBL102" s="287"/>
      <c r="OBM102" s="285"/>
      <c r="OBN102" s="287"/>
      <c r="OBO102" s="287"/>
      <c r="OBP102" s="285"/>
      <c r="OBQ102" s="287"/>
      <c r="OBR102" s="287"/>
      <c r="OBS102" s="285"/>
      <c r="OBT102" s="287"/>
      <c r="OBU102" s="287"/>
      <c r="OBV102" s="285"/>
      <c r="OBW102" s="287"/>
      <c r="OBX102" s="287"/>
      <c r="OBY102" s="285"/>
      <c r="OBZ102" s="287"/>
      <c r="OCA102" s="287"/>
      <c r="OCB102" s="285"/>
      <c r="OCC102" s="287"/>
      <c r="OCD102" s="287"/>
      <c r="OCE102" s="285"/>
      <c r="OCF102" s="287"/>
      <c r="OCG102" s="287"/>
      <c r="OCH102" s="285"/>
      <c r="OCI102" s="287"/>
      <c r="OCJ102" s="287"/>
      <c r="OCK102" s="285"/>
      <c r="OCL102" s="287"/>
      <c r="OCM102" s="287"/>
      <c r="OCN102" s="285"/>
      <c r="OCO102" s="287"/>
      <c r="OCP102" s="287"/>
      <c r="OCQ102" s="285"/>
      <c r="OCR102" s="286"/>
      <c r="OCS102" s="286"/>
      <c r="OCT102" s="286"/>
      <c r="OCU102" s="287"/>
      <c r="OCV102" s="287"/>
      <c r="OCW102" s="285"/>
      <c r="OCX102" s="286"/>
      <c r="OCY102" s="286"/>
      <c r="OCZ102" s="286"/>
      <c r="ODA102" s="287"/>
      <c r="ODB102" s="287"/>
      <c r="ODC102" s="285"/>
      <c r="ODD102" s="287"/>
      <c r="ODE102" s="287"/>
      <c r="ODF102" s="285"/>
      <c r="ODG102" s="286"/>
      <c r="ODH102" s="286"/>
      <c r="ODI102" s="286"/>
      <c r="ODJ102" s="286"/>
      <c r="ODK102" s="286"/>
      <c r="ODL102" s="286"/>
      <c r="ODM102" s="163"/>
      <c r="ODN102" s="154"/>
      <c r="ODO102" s="287"/>
      <c r="ODP102" s="287"/>
      <c r="ODQ102" s="285"/>
      <c r="ODR102" s="287"/>
      <c r="ODS102" s="287"/>
      <c r="ODT102" s="285"/>
      <c r="ODU102" s="287"/>
      <c r="ODV102" s="287"/>
      <c r="ODW102" s="285"/>
      <c r="ODX102" s="287"/>
      <c r="ODY102" s="287"/>
      <c r="ODZ102" s="285"/>
      <c r="OEA102" s="287"/>
      <c r="OEB102" s="287"/>
      <c r="OEC102" s="285"/>
      <c r="OED102" s="287"/>
      <c r="OEE102" s="287"/>
      <c r="OEF102" s="285"/>
      <c r="OEG102" s="287"/>
      <c r="OEH102" s="287"/>
      <c r="OEI102" s="285"/>
      <c r="OEJ102" s="287"/>
      <c r="OEK102" s="287"/>
      <c r="OEL102" s="285"/>
      <c r="OEM102" s="287"/>
      <c r="OEN102" s="287"/>
      <c r="OEO102" s="285"/>
      <c r="OEP102" s="287"/>
      <c r="OEQ102" s="287"/>
      <c r="OER102" s="285"/>
      <c r="OES102" s="287"/>
      <c r="OET102" s="287"/>
      <c r="OEU102" s="285"/>
      <c r="OEV102" s="287"/>
      <c r="OEW102" s="287"/>
      <c r="OEX102" s="285"/>
      <c r="OEY102" s="287"/>
      <c r="OEZ102" s="287"/>
      <c r="OFA102" s="285"/>
      <c r="OFB102" s="287"/>
      <c r="OFC102" s="287"/>
      <c r="OFD102" s="285"/>
      <c r="OFE102" s="287"/>
      <c r="OFF102" s="287"/>
      <c r="OFG102" s="285"/>
      <c r="OFH102" s="287"/>
      <c r="OFI102" s="287"/>
      <c r="OFJ102" s="285"/>
      <c r="OFK102" s="287"/>
      <c r="OFL102" s="287"/>
      <c r="OFM102" s="285"/>
      <c r="OFN102" s="287"/>
      <c r="OFO102" s="287"/>
      <c r="OFP102" s="285"/>
      <c r="OFQ102" s="287"/>
      <c r="OFR102" s="287"/>
      <c r="OFS102" s="285"/>
      <c r="OFT102" s="287"/>
      <c r="OFU102" s="287"/>
      <c r="OFV102" s="285"/>
      <c r="OFW102" s="287"/>
      <c r="OFX102" s="287"/>
      <c r="OFY102" s="285"/>
      <c r="OFZ102" s="286"/>
      <c r="OGA102" s="286"/>
      <c r="OGB102" s="286"/>
      <c r="OGC102" s="287"/>
      <c r="OGD102" s="287"/>
      <c r="OGE102" s="285"/>
      <c r="OGF102" s="286"/>
      <c r="OGG102" s="286"/>
      <c r="OGH102" s="286"/>
      <c r="OGI102" s="287"/>
      <c r="OGJ102" s="287"/>
      <c r="OGK102" s="285"/>
      <c r="OGL102" s="287"/>
      <c r="OGM102" s="287"/>
      <c r="OGN102" s="285"/>
      <c r="OGO102" s="286"/>
      <c r="OGP102" s="286"/>
      <c r="OGQ102" s="286"/>
      <c r="OGR102" s="286"/>
      <c r="OGS102" s="286"/>
      <c r="OGT102" s="286"/>
      <c r="OGU102" s="163"/>
      <c r="OGV102" s="154"/>
      <c r="OGW102" s="287"/>
      <c r="OGX102" s="287"/>
      <c r="OGY102" s="285"/>
      <c r="OGZ102" s="287"/>
      <c r="OHA102" s="287"/>
      <c r="OHB102" s="285"/>
      <c r="OHC102" s="287"/>
      <c r="OHD102" s="287"/>
      <c r="OHE102" s="285"/>
      <c r="OHF102" s="287"/>
      <c r="OHG102" s="287"/>
      <c r="OHH102" s="285"/>
      <c r="OHI102" s="287"/>
      <c r="OHJ102" s="287"/>
      <c r="OHK102" s="285"/>
      <c r="OHL102" s="287"/>
      <c r="OHM102" s="287"/>
      <c r="OHN102" s="285"/>
      <c r="OHO102" s="287"/>
      <c r="OHP102" s="287"/>
      <c r="OHQ102" s="285"/>
      <c r="OHR102" s="287"/>
      <c r="OHS102" s="287"/>
      <c r="OHT102" s="285"/>
      <c r="OHU102" s="287"/>
      <c r="OHV102" s="287"/>
      <c r="OHW102" s="285"/>
      <c r="OHX102" s="287"/>
      <c r="OHY102" s="287"/>
      <c r="OHZ102" s="285"/>
      <c r="OIA102" s="287"/>
      <c r="OIB102" s="287"/>
      <c r="OIC102" s="285"/>
      <c r="OID102" s="287"/>
      <c r="OIE102" s="287"/>
      <c r="OIF102" s="285"/>
      <c r="OIG102" s="287"/>
      <c r="OIH102" s="287"/>
      <c r="OII102" s="285"/>
      <c r="OIJ102" s="287"/>
      <c r="OIK102" s="287"/>
      <c r="OIL102" s="285"/>
      <c r="OIM102" s="287"/>
      <c r="OIN102" s="287"/>
      <c r="OIO102" s="285"/>
      <c r="OIP102" s="287"/>
      <c r="OIQ102" s="287"/>
      <c r="OIR102" s="285"/>
      <c r="OIS102" s="287"/>
      <c r="OIT102" s="287"/>
      <c r="OIU102" s="285"/>
      <c r="OIV102" s="287"/>
      <c r="OIW102" s="287"/>
      <c r="OIX102" s="285"/>
      <c r="OIY102" s="287"/>
      <c r="OIZ102" s="287"/>
      <c r="OJA102" s="285"/>
      <c r="OJB102" s="287"/>
      <c r="OJC102" s="287"/>
      <c r="OJD102" s="285"/>
      <c r="OJE102" s="287"/>
      <c r="OJF102" s="287"/>
      <c r="OJG102" s="285"/>
      <c r="OJH102" s="286"/>
      <c r="OJI102" s="286"/>
      <c r="OJJ102" s="286"/>
      <c r="OJK102" s="287"/>
      <c r="OJL102" s="287"/>
      <c r="OJM102" s="285"/>
      <c r="OJN102" s="286"/>
      <c r="OJO102" s="286"/>
      <c r="OJP102" s="286"/>
      <c r="OJQ102" s="287"/>
      <c r="OJR102" s="287"/>
      <c r="OJS102" s="285"/>
      <c r="OJT102" s="287"/>
      <c r="OJU102" s="287"/>
      <c r="OJV102" s="285"/>
      <c r="OJW102" s="286"/>
      <c r="OJX102" s="286"/>
      <c r="OJY102" s="286"/>
      <c r="OJZ102" s="286"/>
      <c r="OKA102" s="286"/>
      <c r="OKB102" s="286"/>
      <c r="OKC102" s="163"/>
      <c r="OKD102" s="154"/>
      <c r="OKE102" s="287"/>
      <c r="OKF102" s="287"/>
      <c r="OKG102" s="285"/>
      <c r="OKH102" s="287"/>
      <c r="OKI102" s="287"/>
      <c r="OKJ102" s="285"/>
      <c r="OKK102" s="287"/>
      <c r="OKL102" s="287"/>
      <c r="OKM102" s="285"/>
      <c r="OKN102" s="287"/>
      <c r="OKO102" s="287"/>
      <c r="OKP102" s="285"/>
      <c r="OKQ102" s="287"/>
      <c r="OKR102" s="287"/>
      <c r="OKS102" s="285"/>
      <c r="OKT102" s="287"/>
      <c r="OKU102" s="287"/>
      <c r="OKV102" s="285"/>
      <c r="OKW102" s="287"/>
      <c r="OKX102" s="287"/>
      <c r="OKY102" s="285"/>
      <c r="OKZ102" s="287"/>
      <c r="OLA102" s="287"/>
      <c r="OLB102" s="285"/>
      <c r="OLC102" s="287"/>
      <c r="OLD102" s="287"/>
      <c r="OLE102" s="285"/>
      <c r="OLF102" s="287"/>
      <c r="OLG102" s="287"/>
      <c r="OLH102" s="285"/>
      <c r="OLI102" s="287"/>
      <c r="OLJ102" s="287"/>
      <c r="OLK102" s="285"/>
      <c r="OLL102" s="287"/>
      <c r="OLM102" s="287"/>
      <c r="OLN102" s="285"/>
      <c r="OLO102" s="287"/>
      <c r="OLP102" s="287"/>
      <c r="OLQ102" s="285"/>
      <c r="OLR102" s="287"/>
      <c r="OLS102" s="287"/>
      <c r="OLT102" s="285"/>
      <c r="OLU102" s="287"/>
      <c r="OLV102" s="287"/>
      <c r="OLW102" s="285"/>
      <c r="OLX102" s="287"/>
      <c r="OLY102" s="287"/>
      <c r="OLZ102" s="285"/>
      <c r="OMA102" s="287"/>
      <c r="OMB102" s="287"/>
      <c r="OMC102" s="285"/>
      <c r="OMD102" s="287"/>
      <c r="OME102" s="287"/>
      <c r="OMF102" s="285"/>
      <c r="OMG102" s="287"/>
      <c r="OMH102" s="287"/>
      <c r="OMI102" s="285"/>
      <c r="OMJ102" s="287"/>
      <c r="OMK102" s="287"/>
      <c r="OML102" s="285"/>
      <c r="OMM102" s="287"/>
      <c r="OMN102" s="287"/>
      <c r="OMO102" s="285"/>
      <c r="OMP102" s="286"/>
      <c r="OMQ102" s="286"/>
      <c r="OMR102" s="286"/>
      <c r="OMS102" s="287"/>
      <c r="OMT102" s="287"/>
      <c r="OMU102" s="285"/>
      <c r="OMV102" s="286"/>
      <c r="OMW102" s="286"/>
      <c r="OMX102" s="286"/>
      <c r="OMY102" s="287"/>
      <c r="OMZ102" s="287"/>
      <c r="ONA102" s="285"/>
      <c r="ONB102" s="287"/>
      <c r="ONC102" s="287"/>
      <c r="OND102" s="285"/>
      <c r="ONE102" s="286"/>
      <c r="ONF102" s="286"/>
      <c r="ONG102" s="286"/>
      <c r="ONH102" s="286"/>
      <c r="ONI102" s="286"/>
      <c r="ONJ102" s="286"/>
      <c r="ONK102" s="163"/>
      <c r="ONL102" s="154"/>
      <c r="ONM102" s="287"/>
      <c r="ONN102" s="287"/>
      <c r="ONO102" s="285"/>
      <c r="ONP102" s="287"/>
      <c r="ONQ102" s="287"/>
      <c r="ONR102" s="285"/>
      <c r="ONS102" s="287"/>
      <c r="ONT102" s="287"/>
      <c r="ONU102" s="285"/>
      <c r="ONV102" s="287"/>
      <c r="ONW102" s="287"/>
      <c r="ONX102" s="285"/>
      <c r="ONY102" s="287"/>
      <c r="ONZ102" s="287"/>
      <c r="OOA102" s="285"/>
      <c r="OOB102" s="287"/>
      <c r="OOC102" s="287"/>
      <c r="OOD102" s="285"/>
      <c r="OOE102" s="287"/>
      <c r="OOF102" s="287"/>
      <c r="OOG102" s="285"/>
      <c r="OOH102" s="287"/>
      <c r="OOI102" s="287"/>
      <c r="OOJ102" s="285"/>
      <c r="OOK102" s="287"/>
      <c r="OOL102" s="287"/>
      <c r="OOM102" s="285"/>
      <c r="OON102" s="287"/>
      <c r="OOO102" s="287"/>
      <c r="OOP102" s="285"/>
      <c r="OOQ102" s="287"/>
      <c r="OOR102" s="287"/>
      <c r="OOS102" s="285"/>
      <c r="OOT102" s="287"/>
      <c r="OOU102" s="287"/>
      <c r="OOV102" s="285"/>
      <c r="OOW102" s="287"/>
      <c r="OOX102" s="287"/>
      <c r="OOY102" s="285"/>
      <c r="OOZ102" s="287"/>
      <c r="OPA102" s="287"/>
      <c r="OPB102" s="285"/>
      <c r="OPC102" s="287"/>
      <c r="OPD102" s="287"/>
      <c r="OPE102" s="285"/>
      <c r="OPF102" s="287"/>
      <c r="OPG102" s="287"/>
      <c r="OPH102" s="285"/>
      <c r="OPI102" s="287"/>
      <c r="OPJ102" s="287"/>
      <c r="OPK102" s="285"/>
      <c r="OPL102" s="287"/>
      <c r="OPM102" s="287"/>
      <c r="OPN102" s="285"/>
      <c r="OPO102" s="287"/>
      <c r="OPP102" s="287"/>
      <c r="OPQ102" s="285"/>
      <c r="OPR102" s="287"/>
      <c r="OPS102" s="287"/>
      <c r="OPT102" s="285"/>
      <c r="OPU102" s="287"/>
      <c r="OPV102" s="287"/>
      <c r="OPW102" s="285"/>
      <c r="OPX102" s="286"/>
      <c r="OPY102" s="286"/>
      <c r="OPZ102" s="286"/>
      <c r="OQA102" s="287"/>
      <c r="OQB102" s="287"/>
      <c r="OQC102" s="285"/>
      <c r="OQD102" s="286"/>
      <c r="OQE102" s="286"/>
      <c r="OQF102" s="286"/>
      <c r="OQG102" s="287"/>
      <c r="OQH102" s="287"/>
      <c r="OQI102" s="285"/>
      <c r="OQJ102" s="287"/>
      <c r="OQK102" s="287"/>
      <c r="OQL102" s="285"/>
      <c r="OQM102" s="286"/>
      <c r="OQN102" s="286"/>
      <c r="OQO102" s="286"/>
      <c r="OQP102" s="286"/>
      <c r="OQQ102" s="286"/>
      <c r="OQR102" s="286"/>
      <c r="OQS102" s="163"/>
      <c r="OQT102" s="154"/>
      <c r="OQU102" s="287"/>
      <c r="OQV102" s="287"/>
      <c r="OQW102" s="285"/>
      <c r="OQX102" s="287"/>
      <c r="OQY102" s="287"/>
      <c r="OQZ102" s="285"/>
      <c r="ORA102" s="287"/>
      <c r="ORB102" s="287"/>
      <c r="ORC102" s="285"/>
      <c r="ORD102" s="287"/>
      <c r="ORE102" s="287"/>
      <c r="ORF102" s="285"/>
      <c r="ORG102" s="287"/>
      <c r="ORH102" s="287"/>
      <c r="ORI102" s="285"/>
      <c r="ORJ102" s="287"/>
      <c r="ORK102" s="287"/>
      <c r="ORL102" s="285"/>
      <c r="ORM102" s="287"/>
      <c r="ORN102" s="287"/>
      <c r="ORO102" s="285"/>
      <c r="ORP102" s="287"/>
      <c r="ORQ102" s="287"/>
      <c r="ORR102" s="285"/>
      <c r="ORS102" s="287"/>
      <c r="ORT102" s="287"/>
      <c r="ORU102" s="285"/>
      <c r="ORV102" s="287"/>
      <c r="ORW102" s="287"/>
      <c r="ORX102" s="285"/>
      <c r="ORY102" s="287"/>
      <c r="ORZ102" s="287"/>
      <c r="OSA102" s="285"/>
      <c r="OSB102" s="287"/>
      <c r="OSC102" s="287"/>
      <c r="OSD102" s="285"/>
      <c r="OSE102" s="287"/>
      <c r="OSF102" s="287"/>
      <c r="OSG102" s="285"/>
      <c r="OSH102" s="287"/>
      <c r="OSI102" s="287"/>
      <c r="OSJ102" s="285"/>
      <c r="OSK102" s="287"/>
      <c r="OSL102" s="287"/>
      <c r="OSM102" s="285"/>
      <c r="OSN102" s="287"/>
      <c r="OSO102" s="287"/>
      <c r="OSP102" s="285"/>
      <c r="OSQ102" s="287"/>
      <c r="OSR102" s="287"/>
      <c r="OSS102" s="285"/>
      <c r="OST102" s="287"/>
      <c r="OSU102" s="287"/>
      <c r="OSV102" s="285"/>
      <c r="OSW102" s="287"/>
      <c r="OSX102" s="287"/>
      <c r="OSY102" s="285"/>
      <c r="OSZ102" s="287"/>
      <c r="OTA102" s="287"/>
      <c r="OTB102" s="285"/>
      <c r="OTC102" s="287"/>
      <c r="OTD102" s="287"/>
      <c r="OTE102" s="285"/>
      <c r="OTF102" s="286"/>
      <c r="OTG102" s="286"/>
      <c r="OTH102" s="286"/>
      <c r="OTI102" s="287"/>
      <c r="OTJ102" s="287"/>
      <c r="OTK102" s="285"/>
      <c r="OTL102" s="286"/>
      <c r="OTM102" s="286"/>
      <c r="OTN102" s="286"/>
      <c r="OTO102" s="287"/>
      <c r="OTP102" s="287"/>
      <c r="OTQ102" s="285"/>
      <c r="OTR102" s="287"/>
      <c r="OTS102" s="287"/>
      <c r="OTT102" s="285"/>
      <c r="OTU102" s="286"/>
      <c r="OTV102" s="286"/>
      <c r="OTW102" s="286"/>
      <c r="OTX102" s="286"/>
      <c r="OTY102" s="286"/>
      <c r="OTZ102" s="286"/>
      <c r="OUA102" s="163"/>
      <c r="OUB102" s="154"/>
      <c r="OUC102" s="287"/>
      <c r="OUD102" s="287"/>
      <c r="OUE102" s="285"/>
      <c r="OUF102" s="287"/>
      <c r="OUG102" s="287"/>
      <c r="OUH102" s="285"/>
      <c r="OUI102" s="287"/>
      <c r="OUJ102" s="287"/>
      <c r="OUK102" s="285"/>
      <c r="OUL102" s="287"/>
      <c r="OUM102" s="287"/>
      <c r="OUN102" s="285"/>
      <c r="OUO102" s="287"/>
      <c r="OUP102" s="287"/>
      <c r="OUQ102" s="285"/>
      <c r="OUR102" s="287"/>
      <c r="OUS102" s="287"/>
      <c r="OUT102" s="285"/>
      <c r="OUU102" s="287"/>
      <c r="OUV102" s="287"/>
      <c r="OUW102" s="285"/>
      <c r="OUX102" s="287"/>
      <c r="OUY102" s="287"/>
      <c r="OUZ102" s="285"/>
      <c r="OVA102" s="287"/>
      <c r="OVB102" s="287"/>
      <c r="OVC102" s="285"/>
      <c r="OVD102" s="287"/>
      <c r="OVE102" s="287"/>
      <c r="OVF102" s="285"/>
      <c r="OVG102" s="287"/>
      <c r="OVH102" s="287"/>
      <c r="OVI102" s="285"/>
      <c r="OVJ102" s="287"/>
      <c r="OVK102" s="287"/>
      <c r="OVL102" s="285"/>
      <c r="OVM102" s="287"/>
      <c r="OVN102" s="287"/>
      <c r="OVO102" s="285"/>
      <c r="OVP102" s="287"/>
      <c r="OVQ102" s="287"/>
      <c r="OVR102" s="285"/>
      <c r="OVS102" s="287"/>
      <c r="OVT102" s="287"/>
      <c r="OVU102" s="285"/>
      <c r="OVV102" s="287"/>
      <c r="OVW102" s="287"/>
      <c r="OVX102" s="285"/>
      <c r="OVY102" s="287"/>
      <c r="OVZ102" s="287"/>
      <c r="OWA102" s="285"/>
      <c r="OWB102" s="287"/>
      <c r="OWC102" s="287"/>
      <c r="OWD102" s="285"/>
      <c r="OWE102" s="287"/>
      <c r="OWF102" s="287"/>
      <c r="OWG102" s="285"/>
      <c r="OWH102" s="287"/>
      <c r="OWI102" s="287"/>
      <c r="OWJ102" s="285"/>
      <c r="OWK102" s="287"/>
      <c r="OWL102" s="287"/>
      <c r="OWM102" s="285"/>
      <c r="OWN102" s="286"/>
      <c r="OWO102" s="286"/>
      <c r="OWP102" s="286"/>
      <c r="OWQ102" s="287"/>
      <c r="OWR102" s="287"/>
      <c r="OWS102" s="285"/>
      <c r="OWT102" s="286"/>
      <c r="OWU102" s="286"/>
      <c r="OWV102" s="286"/>
      <c r="OWW102" s="287"/>
      <c r="OWX102" s="287"/>
      <c r="OWY102" s="285"/>
      <c r="OWZ102" s="287"/>
      <c r="OXA102" s="287"/>
      <c r="OXB102" s="285"/>
      <c r="OXC102" s="286"/>
      <c r="OXD102" s="286"/>
      <c r="OXE102" s="286"/>
      <c r="OXF102" s="286"/>
      <c r="OXG102" s="286"/>
      <c r="OXH102" s="286"/>
      <c r="OXI102" s="163"/>
      <c r="OXJ102" s="154"/>
      <c r="OXK102" s="287"/>
      <c r="OXL102" s="287"/>
      <c r="OXM102" s="285"/>
      <c r="OXN102" s="287"/>
      <c r="OXO102" s="287"/>
      <c r="OXP102" s="285"/>
      <c r="OXQ102" s="287"/>
      <c r="OXR102" s="287"/>
      <c r="OXS102" s="285"/>
      <c r="OXT102" s="287"/>
      <c r="OXU102" s="287"/>
      <c r="OXV102" s="285"/>
      <c r="OXW102" s="287"/>
      <c r="OXX102" s="287"/>
      <c r="OXY102" s="285"/>
      <c r="OXZ102" s="287"/>
      <c r="OYA102" s="287"/>
      <c r="OYB102" s="285"/>
      <c r="OYC102" s="287"/>
      <c r="OYD102" s="287"/>
      <c r="OYE102" s="285"/>
      <c r="OYF102" s="287"/>
      <c r="OYG102" s="287"/>
      <c r="OYH102" s="285"/>
      <c r="OYI102" s="287"/>
      <c r="OYJ102" s="287"/>
      <c r="OYK102" s="285"/>
      <c r="OYL102" s="287"/>
      <c r="OYM102" s="287"/>
      <c r="OYN102" s="285"/>
      <c r="OYO102" s="287"/>
      <c r="OYP102" s="287"/>
      <c r="OYQ102" s="285"/>
      <c r="OYR102" s="287"/>
      <c r="OYS102" s="287"/>
      <c r="OYT102" s="285"/>
      <c r="OYU102" s="287"/>
      <c r="OYV102" s="287"/>
      <c r="OYW102" s="285"/>
      <c r="OYX102" s="287"/>
      <c r="OYY102" s="287"/>
      <c r="OYZ102" s="285"/>
      <c r="OZA102" s="287"/>
      <c r="OZB102" s="287"/>
      <c r="OZC102" s="285"/>
      <c r="OZD102" s="287"/>
      <c r="OZE102" s="287"/>
      <c r="OZF102" s="285"/>
      <c r="OZG102" s="287"/>
      <c r="OZH102" s="287"/>
      <c r="OZI102" s="285"/>
      <c r="OZJ102" s="287"/>
      <c r="OZK102" s="287"/>
      <c r="OZL102" s="285"/>
      <c r="OZM102" s="287"/>
      <c r="OZN102" s="287"/>
      <c r="OZO102" s="285"/>
      <c r="OZP102" s="287"/>
      <c r="OZQ102" s="287"/>
      <c r="OZR102" s="285"/>
      <c r="OZS102" s="287"/>
      <c r="OZT102" s="287"/>
      <c r="OZU102" s="285"/>
      <c r="OZV102" s="286"/>
      <c r="OZW102" s="286"/>
      <c r="OZX102" s="286"/>
      <c r="OZY102" s="287"/>
      <c r="OZZ102" s="287"/>
      <c r="PAA102" s="285"/>
      <c r="PAB102" s="286"/>
      <c r="PAC102" s="286"/>
      <c r="PAD102" s="286"/>
      <c r="PAE102" s="287"/>
      <c r="PAF102" s="287"/>
      <c r="PAG102" s="285"/>
      <c r="PAH102" s="287"/>
      <c r="PAI102" s="287"/>
      <c r="PAJ102" s="285"/>
      <c r="PAK102" s="286"/>
      <c r="PAL102" s="286"/>
      <c r="PAM102" s="286"/>
      <c r="PAN102" s="286"/>
      <c r="PAO102" s="286"/>
      <c r="PAP102" s="286"/>
      <c r="PAQ102" s="163"/>
      <c r="PAR102" s="154"/>
      <c r="PAS102" s="287"/>
      <c r="PAT102" s="287"/>
      <c r="PAU102" s="285"/>
      <c r="PAV102" s="287"/>
      <c r="PAW102" s="287"/>
      <c r="PAX102" s="285"/>
      <c r="PAY102" s="287"/>
      <c r="PAZ102" s="287"/>
      <c r="PBA102" s="285"/>
      <c r="PBB102" s="287"/>
      <c r="PBC102" s="287"/>
      <c r="PBD102" s="285"/>
      <c r="PBE102" s="287"/>
      <c r="PBF102" s="287"/>
      <c r="PBG102" s="285"/>
      <c r="PBH102" s="287"/>
      <c r="PBI102" s="287"/>
      <c r="PBJ102" s="285"/>
      <c r="PBK102" s="287"/>
      <c r="PBL102" s="287"/>
      <c r="PBM102" s="285"/>
      <c r="PBN102" s="287"/>
      <c r="PBO102" s="287"/>
      <c r="PBP102" s="285"/>
      <c r="PBQ102" s="287"/>
      <c r="PBR102" s="287"/>
      <c r="PBS102" s="285"/>
      <c r="PBT102" s="287"/>
      <c r="PBU102" s="287"/>
      <c r="PBV102" s="285"/>
      <c r="PBW102" s="287"/>
      <c r="PBX102" s="287"/>
      <c r="PBY102" s="285"/>
      <c r="PBZ102" s="287"/>
      <c r="PCA102" s="287"/>
      <c r="PCB102" s="285"/>
      <c r="PCC102" s="287"/>
      <c r="PCD102" s="287"/>
      <c r="PCE102" s="285"/>
      <c r="PCF102" s="287"/>
      <c r="PCG102" s="287"/>
      <c r="PCH102" s="285"/>
      <c r="PCI102" s="287"/>
      <c r="PCJ102" s="287"/>
      <c r="PCK102" s="285"/>
      <c r="PCL102" s="287"/>
      <c r="PCM102" s="287"/>
      <c r="PCN102" s="285"/>
      <c r="PCO102" s="287"/>
      <c r="PCP102" s="287"/>
      <c r="PCQ102" s="285"/>
      <c r="PCR102" s="287"/>
      <c r="PCS102" s="287"/>
      <c r="PCT102" s="285"/>
      <c r="PCU102" s="287"/>
      <c r="PCV102" s="287"/>
      <c r="PCW102" s="285"/>
      <c r="PCX102" s="287"/>
      <c r="PCY102" s="287"/>
      <c r="PCZ102" s="285"/>
      <c r="PDA102" s="287"/>
      <c r="PDB102" s="287"/>
      <c r="PDC102" s="285"/>
      <c r="PDD102" s="286"/>
      <c r="PDE102" s="286"/>
      <c r="PDF102" s="286"/>
      <c r="PDG102" s="287"/>
      <c r="PDH102" s="287"/>
      <c r="PDI102" s="285"/>
      <c r="PDJ102" s="286"/>
      <c r="PDK102" s="286"/>
      <c r="PDL102" s="286"/>
      <c r="PDM102" s="287"/>
      <c r="PDN102" s="287"/>
      <c r="PDO102" s="285"/>
      <c r="PDP102" s="287"/>
      <c r="PDQ102" s="287"/>
      <c r="PDR102" s="285"/>
      <c r="PDS102" s="286"/>
      <c r="PDT102" s="286"/>
      <c r="PDU102" s="286"/>
      <c r="PDV102" s="286"/>
      <c r="PDW102" s="286"/>
      <c r="PDX102" s="286"/>
      <c r="PDY102" s="163"/>
      <c r="PDZ102" s="154"/>
      <c r="PEA102" s="287"/>
      <c r="PEB102" s="287"/>
      <c r="PEC102" s="285"/>
      <c r="PED102" s="287"/>
      <c r="PEE102" s="287"/>
      <c r="PEF102" s="285"/>
      <c r="PEG102" s="287"/>
      <c r="PEH102" s="287"/>
      <c r="PEI102" s="285"/>
      <c r="PEJ102" s="287"/>
      <c r="PEK102" s="287"/>
      <c r="PEL102" s="285"/>
      <c r="PEM102" s="287"/>
      <c r="PEN102" s="287"/>
      <c r="PEO102" s="285"/>
      <c r="PEP102" s="287"/>
      <c r="PEQ102" s="287"/>
      <c r="PER102" s="285"/>
      <c r="PES102" s="287"/>
      <c r="PET102" s="287"/>
      <c r="PEU102" s="285"/>
      <c r="PEV102" s="287"/>
      <c r="PEW102" s="287"/>
      <c r="PEX102" s="285"/>
      <c r="PEY102" s="287"/>
      <c r="PEZ102" s="287"/>
      <c r="PFA102" s="285"/>
      <c r="PFB102" s="287"/>
      <c r="PFC102" s="287"/>
      <c r="PFD102" s="285"/>
      <c r="PFE102" s="287"/>
      <c r="PFF102" s="287"/>
      <c r="PFG102" s="285"/>
      <c r="PFH102" s="287"/>
      <c r="PFI102" s="287"/>
      <c r="PFJ102" s="285"/>
      <c r="PFK102" s="287"/>
      <c r="PFL102" s="287"/>
      <c r="PFM102" s="285"/>
      <c r="PFN102" s="287"/>
      <c r="PFO102" s="287"/>
      <c r="PFP102" s="285"/>
      <c r="PFQ102" s="287"/>
      <c r="PFR102" s="287"/>
      <c r="PFS102" s="285"/>
      <c r="PFT102" s="287"/>
      <c r="PFU102" s="287"/>
      <c r="PFV102" s="285"/>
      <c r="PFW102" s="287"/>
      <c r="PFX102" s="287"/>
      <c r="PFY102" s="285"/>
      <c r="PFZ102" s="287"/>
      <c r="PGA102" s="287"/>
      <c r="PGB102" s="285"/>
      <c r="PGC102" s="287"/>
      <c r="PGD102" s="287"/>
      <c r="PGE102" s="285"/>
      <c r="PGF102" s="287"/>
      <c r="PGG102" s="287"/>
      <c r="PGH102" s="285"/>
      <c r="PGI102" s="287"/>
      <c r="PGJ102" s="287"/>
      <c r="PGK102" s="285"/>
      <c r="PGL102" s="286"/>
      <c r="PGM102" s="286"/>
      <c r="PGN102" s="286"/>
      <c r="PGO102" s="287"/>
      <c r="PGP102" s="287"/>
      <c r="PGQ102" s="285"/>
      <c r="PGR102" s="286"/>
      <c r="PGS102" s="286"/>
      <c r="PGT102" s="286"/>
      <c r="PGU102" s="287"/>
      <c r="PGV102" s="287"/>
      <c r="PGW102" s="285"/>
      <c r="PGX102" s="287"/>
      <c r="PGY102" s="287"/>
      <c r="PGZ102" s="285"/>
      <c r="PHA102" s="286"/>
      <c r="PHB102" s="286"/>
      <c r="PHC102" s="286"/>
      <c r="PHD102" s="286"/>
      <c r="PHE102" s="286"/>
      <c r="PHF102" s="286"/>
      <c r="PHG102" s="163"/>
      <c r="PHH102" s="154"/>
      <c r="PHI102" s="287"/>
      <c r="PHJ102" s="287"/>
      <c r="PHK102" s="285"/>
      <c r="PHL102" s="287"/>
      <c r="PHM102" s="287"/>
      <c r="PHN102" s="285"/>
      <c r="PHO102" s="287"/>
      <c r="PHP102" s="287"/>
      <c r="PHQ102" s="285"/>
      <c r="PHR102" s="287"/>
      <c r="PHS102" s="287"/>
      <c r="PHT102" s="285"/>
      <c r="PHU102" s="287"/>
      <c r="PHV102" s="287"/>
      <c r="PHW102" s="285"/>
      <c r="PHX102" s="287"/>
      <c r="PHY102" s="287"/>
      <c r="PHZ102" s="285"/>
      <c r="PIA102" s="287"/>
      <c r="PIB102" s="287"/>
      <c r="PIC102" s="285"/>
      <c r="PID102" s="287"/>
      <c r="PIE102" s="287"/>
      <c r="PIF102" s="285"/>
      <c r="PIG102" s="287"/>
      <c r="PIH102" s="287"/>
      <c r="PII102" s="285"/>
      <c r="PIJ102" s="287"/>
      <c r="PIK102" s="287"/>
      <c r="PIL102" s="285"/>
      <c r="PIM102" s="287"/>
      <c r="PIN102" s="287"/>
      <c r="PIO102" s="285"/>
      <c r="PIP102" s="287"/>
      <c r="PIQ102" s="287"/>
      <c r="PIR102" s="285"/>
      <c r="PIS102" s="287"/>
      <c r="PIT102" s="287"/>
      <c r="PIU102" s="285"/>
      <c r="PIV102" s="287"/>
      <c r="PIW102" s="287"/>
      <c r="PIX102" s="285"/>
      <c r="PIY102" s="287"/>
      <c r="PIZ102" s="287"/>
      <c r="PJA102" s="285"/>
      <c r="PJB102" s="287"/>
      <c r="PJC102" s="287"/>
      <c r="PJD102" s="285"/>
      <c r="PJE102" s="287"/>
      <c r="PJF102" s="287"/>
      <c r="PJG102" s="285"/>
      <c r="PJH102" s="287"/>
      <c r="PJI102" s="287"/>
      <c r="PJJ102" s="285"/>
      <c r="PJK102" s="287"/>
      <c r="PJL102" s="287"/>
      <c r="PJM102" s="285"/>
      <c r="PJN102" s="287"/>
      <c r="PJO102" s="287"/>
      <c r="PJP102" s="285"/>
      <c r="PJQ102" s="287"/>
      <c r="PJR102" s="287"/>
      <c r="PJS102" s="285"/>
      <c r="PJT102" s="286"/>
      <c r="PJU102" s="286"/>
      <c r="PJV102" s="286"/>
      <c r="PJW102" s="287"/>
      <c r="PJX102" s="287"/>
      <c r="PJY102" s="285"/>
      <c r="PJZ102" s="286"/>
      <c r="PKA102" s="286"/>
      <c r="PKB102" s="286"/>
      <c r="PKC102" s="287"/>
      <c r="PKD102" s="287"/>
      <c r="PKE102" s="285"/>
      <c r="PKF102" s="287"/>
      <c r="PKG102" s="287"/>
      <c r="PKH102" s="285"/>
      <c r="PKI102" s="286"/>
      <c r="PKJ102" s="286"/>
      <c r="PKK102" s="286"/>
      <c r="PKL102" s="286"/>
      <c r="PKM102" s="286"/>
      <c r="PKN102" s="286"/>
      <c r="PKO102" s="163"/>
      <c r="PKP102" s="154"/>
      <c r="PKQ102" s="287"/>
      <c r="PKR102" s="287"/>
      <c r="PKS102" s="285"/>
      <c r="PKT102" s="287"/>
      <c r="PKU102" s="287"/>
      <c r="PKV102" s="285"/>
      <c r="PKW102" s="287"/>
      <c r="PKX102" s="287"/>
      <c r="PKY102" s="285"/>
      <c r="PKZ102" s="287"/>
      <c r="PLA102" s="287"/>
      <c r="PLB102" s="285"/>
      <c r="PLC102" s="287"/>
      <c r="PLD102" s="287"/>
      <c r="PLE102" s="285"/>
      <c r="PLF102" s="287"/>
      <c r="PLG102" s="287"/>
      <c r="PLH102" s="285"/>
      <c r="PLI102" s="287"/>
      <c r="PLJ102" s="287"/>
      <c r="PLK102" s="285"/>
      <c r="PLL102" s="287"/>
      <c r="PLM102" s="287"/>
      <c r="PLN102" s="285"/>
      <c r="PLO102" s="287"/>
      <c r="PLP102" s="287"/>
      <c r="PLQ102" s="285"/>
      <c r="PLR102" s="287"/>
      <c r="PLS102" s="287"/>
      <c r="PLT102" s="285"/>
      <c r="PLU102" s="287"/>
      <c r="PLV102" s="287"/>
      <c r="PLW102" s="285"/>
      <c r="PLX102" s="287"/>
      <c r="PLY102" s="287"/>
      <c r="PLZ102" s="285"/>
      <c r="PMA102" s="287"/>
      <c r="PMB102" s="287"/>
      <c r="PMC102" s="285"/>
      <c r="PMD102" s="287"/>
      <c r="PME102" s="287"/>
      <c r="PMF102" s="285"/>
      <c r="PMG102" s="287"/>
      <c r="PMH102" s="287"/>
      <c r="PMI102" s="285"/>
      <c r="PMJ102" s="287"/>
      <c r="PMK102" s="287"/>
      <c r="PML102" s="285"/>
      <c r="PMM102" s="287"/>
      <c r="PMN102" s="287"/>
      <c r="PMO102" s="285"/>
      <c r="PMP102" s="287"/>
      <c r="PMQ102" s="287"/>
      <c r="PMR102" s="285"/>
      <c r="PMS102" s="287"/>
      <c r="PMT102" s="287"/>
      <c r="PMU102" s="285"/>
      <c r="PMV102" s="287"/>
      <c r="PMW102" s="287"/>
      <c r="PMX102" s="285"/>
      <c r="PMY102" s="287"/>
      <c r="PMZ102" s="287"/>
      <c r="PNA102" s="285"/>
      <c r="PNB102" s="286"/>
      <c r="PNC102" s="286"/>
      <c r="PND102" s="286"/>
      <c r="PNE102" s="287"/>
      <c r="PNF102" s="287"/>
      <c r="PNG102" s="285"/>
      <c r="PNH102" s="286"/>
      <c r="PNI102" s="286"/>
      <c r="PNJ102" s="286"/>
      <c r="PNK102" s="287"/>
      <c r="PNL102" s="287"/>
      <c r="PNM102" s="285"/>
      <c r="PNN102" s="287"/>
      <c r="PNO102" s="287"/>
      <c r="PNP102" s="285"/>
      <c r="PNQ102" s="286"/>
      <c r="PNR102" s="286"/>
      <c r="PNS102" s="286"/>
      <c r="PNT102" s="286"/>
      <c r="PNU102" s="286"/>
      <c r="PNV102" s="286"/>
      <c r="PNW102" s="163"/>
      <c r="PNX102" s="154"/>
      <c r="PNY102" s="287"/>
      <c r="PNZ102" s="287"/>
      <c r="POA102" s="285"/>
      <c r="POB102" s="287"/>
      <c r="POC102" s="287"/>
      <c r="POD102" s="285"/>
      <c r="POE102" s="287"/>
      <c r="POF102" s="287"/>
      <c r="POG102" s="285"/>
      <c r="POH102" s="287"/>
      <c r="POI102" s="287"/>
      <c r="POJ102" s="285"/>
      <c r="POK102" s="287"/>
      <c r="POL102" s="287"/>
      <c r="POM102" s="285"/>
      <c r="PON102" s="287"/>
      <c r="POO102" s="287"/>
      <c r="POP102" s="285"/>
      <c r="POQ102" s="287"/>
      <c r="POR102" s="287"/>
      <c r="POS102" s="285"/>
      <c r="POT102" s="287"/>
      <c r="POU102" s="287"/>
      <c r="POV102" s="285"/>
      <c r="POW102" s="287"/>
      <c r="POX102" s="287"/>
      <c r="POY102" s="285"/>
      <c r="POZ102" s="287"/>
      <c r="PPA102" s="287"/>
      <c r="PPB102" s="285"/>
      <c r="PPC102" s="287"/>
      <c r="PPD102" s="287"/>
      <c r="PPE102" s="285"/>
      <c r="PPF102" s="287"/>
      <c r="PPG102" s="287"/>
      <c r="PPH102" s="285"/>
      <c r="PPI102" s="287"/>
      <c r="PPJ102" s="287"/>
      <c r="PPK102" s="285"/>
      <c r="PPL102" s="287"/>
      <c r="PPM102" s="287"/>
      <c r="PPN102" s="285"/>
      <c r="PPO102" s="287"/>
      <c r="PPP102" s="287"/>
      <c r="PPQ102" s="285"/>
      <c r="PPR102" s="287"/>
      <c r="PPS102" s="287"/>
      <c r="PPT102" s="285"/>
      <c r="PPU102" s="287"/>
      <c r="PPV102" s="287"/>
      <c r="PPW102" s="285"/>
      <c r="PPX102" s="287"/>
      <c r="PPY102" s="287"/>
      <c r="PPZ102" s="285"/>
      <c r="PQA102" s="287"/>
      <c r="PQB102" s="287"/>
      <c r="PQC102" s="285"/>
      <c r="PQD102" s="287"/>
      <c r="PQE102" s="287"/>
      <c r="PQF102" s="285"/>
      <c r="PQG102" s="287"/>
      <c r="PQH102" s="287"/>
      <c r="PQI102" s="285"/>
      <c r="PQJ102" s="286"/>
      <c r="PQK102" s="286"/>
      <c r="PQL102" s="286"/>
      <c r="PQM102" s="287"/>
      <c r="PQN102" s="287"/>
      <c r="PQO102" s="285"/>
      <c r="PQP102" s="286"/>
      <c r="PQQ102" s="286"/>
      <c r="PQR102" s="286"/>
      <c r="PQS102" s="287"/>
      <c r="PQT102" s="287"/>
      <c r="PQU102" s="285"/>
      <c r="PQV102" s="287"/>
      <c r="PQW102" s="287"/>
      <c r="PQX102" s="285"/>
      <c r="PQY102" s="286"/>
      <c r="PQZ102" s="286"/>
      <c r="PRA102" s="286"/>
      <c r="PRB102" s="286"/>
      <c r="PRC102" s="286"/>
      <c r="PRD102" s="286"/>
      <c r="PRE102" s="163"/>
      <c r="PRF102" s="154"/>
      <c r="PRG102" s="287"/>
      <c r="PRH102" s="287"/>
      <c r="PRI102" s="285"/>
      <c r="PRJ102" s="287"/>
      <c r="PRK102" s="287"/>
      <c r="PRL102" s="285"/>
      <c r="PRM102" s="287"/>
      <c r="PRN102" s="287"/>
      <c r="PRO102" s="285"/>
      <c r="PRP102" s="287"/>
      <c r="PRQ102" s="287"/>
      <c r="PRR102" s="285"/>
      <c r="PRS102" s="287"/>
      <c r="PRT102" s="287"/>
      <c r="PRU102" s="285"/>
      <c r="PRV102" s="287"/>
      <c r="PRW102" s="287"/>
      <c r="PRX102" s="285"/>
      <c r="PRY102" s="287"/>
      <c r="PRZ102" s="287"/>
      <c r="PSA102" s="285"/>
      <c r="PSB102" s="287"/>
      <c r="PSC102" s="287"/>
      <c r="PSD102" s="285"/>
      <c r="PSE102" s="287"/>
      <c r="PSF102" s="287"/>
      <c r="PSG102" s="285"/>
      <c r="PSH102" s="287"/>
      <c r="PSI102" s="287"/>
      <c r="PSJ102" s="285"/>
      <c r="PSK102" s="287"/>
      <c r="PSL102" s="287"/>
      <c r="PSM102" s="285"/>
      <c r="PSN102" s="287"/>
      <c r="PSO102" s="287"/>
      <c r="PSP102" s="285"/>
      <c r="PSQ102" s="287"/>
      <c r="PSR102" s="287"/>
      <c r="PSS102" s="285"/>
      <c r="PST102" s="287"/>
      <c r="PSU102" s="287"/>
      <c r="PSV102" s="285"/>
      <c r="PSW102" s="287"/>
      <c r="PSX102" s="287"/>
      <c r="PSY102" s="285"/>
      <c r="PSZ102" s="287"/>
      <c r="PTA102" s="287"/>
      <c r="PTB102" s="285"/>
      <c r="PTC102" s="287"/>
      <c r="PTD102" s="287"/>
      <c r="PTE102" s="285"/>
      <c r="PTF102" s="287"/>
      <c r="PTG102" s="287"/>
      <c r="PTH102" s="285"/>
      <c r="PTI102" s="287"/>
      <c r="PTJ102" s="287"/>
      <c r="PTK102" s="285"/>
      <c r="PTL102" s="287"/>
      <c r="PTM102" s="287"/>
      <c r="PTN102" s="285"/>
      <c r="PTO102" s="287"/>
      <c r="PTP102" s="287"/>
      <c r="PTQ102" s="285"/>
      <c r="PTR102" s="286"/>
      <c r="PTS102" s="286"/>
      <c r="PTT102" s="286"/>
      <c r="PTU102" s="287"/>
      <c r="PTV102" s="287"/>
      <c r="PTW102" s="285"/>
      <c r="PTX102" s="286"/>
      <c r="PTY102" s="286"/>
      <c r="PTZ102" s="286"/>
      <c r="PUA102" s="287"/>
      <c r="PUB102" s="287"/>
      <c r="PUC102" s="285"/>
      <c r="PUD102" s="287"/>
      <c r="PUE102" s="287"/>
      <c r="PUF102" s="285"/>
      <c r="PUG102" s="286"/>
      <c r="PUH102" s="286"/>
      <c r="PUI102" s="286"/>
      <c r="PUJ102" s="286"/>
      <c r="PUK102" s="286"/>
      <c r="PUL102" s="286"/>
      <c r="PUM102" s="163"/>
      <c r="PUN102" s="154"/>
      <c r="PUO102" s="287"/>
      <c r="PUP102" s="287"/>
      <c r="PUQ102" s="285"/>
      <c r="PUR102" s="287"/>
      <c r="PUS102" s="287"/>
      <c r="PUT102" s="285"/>
      <c r="PUU102" s="287"/>
      <c r="PUV102" s="287"/>
      <c r="PUW102" s="285"/>
      <c r="PUX102" s="287"/>
      <c r="PUY102" s="287"/>
      <c r="PUZ102" s="285"/>
      <c r="PVA102" s="287"/>
      <c r="PVB102" s="287"/>
      <c r="PVC102" s="285"/>
      <c r="PVD102" s="287"/>
      <c r="PVE102" s="287"/>
      <c r="PVF102" s="285"/>
      <c r="PVG102" s="287"/>
      <c r="PVH102" s="287"/>
      <c r="PVI102" s="285"/>
      <c r="PVJ102" s="287"/>
      <c r="PVK102" s="287"/>
      <c r="PVL102" s="285"/>
      <c r="PVM102" s="287"/>
      <c r="PVN102" s="287"/>
      <c r="PVO102" s="285"/>
      <c r="PVP102" s="287"/>
      <c r="PVQ102" s="287"/>
      <c r="PVR102" s="285"/>
      <c r="PVS102" s="287"/>
      <c r="PVT102" s="287"/>
      <c r="PVU102" s="285"/>
      <c r="PVV102" s="287"/>
      <c r="PVW102" s="287"/>
      <c r="PVX102" s="285"/>
      <c r="PVY102" s="287"/>
      <c r="PVZ102" s="287"/>
      <c r="PWA102" s="285"/>
      <c r="PWB102" s="287"/>
      <c r="PWC102" s="287"/>
      <c r="PWD102" s="285"/>
      <c r="PWE102" s="287"/>
      <c r="PWF102" s="287"/>
      <c r="PWG102" s="285"/>
      <c r="PWH102" s="287"/>
      <c r="PWI102" s="287"/>
      <c r="PWJ102" s="285"/>
      <c r="PWK102" s="287"/>
      <c r="PWL102" s="287"/>
      <c r="PWM102" s="285"/>
      <c r="PWN102" s="287"/>
      <c r="PWO102" s="287"/>
      <c r="PWP102" s="285"/>
      <c r="PWQ102" s="287"/>
      <c r="PWR102" s="287"/>
      <c r="PWS102" s="285"/>
      <c r="PWT102" s="287"/>
      <c r="PWU102" s="287"/>
      <c r="PWV102" s="285"/>
      <c r="PWW102" s="287"/>
      <c r="PWX102" s="287"/>
      <c r="PWY102" s="285"/>
      <c r="PWZ102" s="286"/>
      <c r="PXA102" s="286"/>
      <c r="PXB102" s="286"/>
      <c r="PXC102" s="287"/>
      <c r="PXD102" s="287"/>
      <c r="PXE102" s="285"/>
      <c r="PXF102" s="286"/>
      <c r="PXG102" s="286"/>
      <c r="PXH102" s="286"/>
      <c r="PXI102" s="287"/>
      <c r="PXJ102" s="287"/>
      <c r="PXK102" s="285"/>
      <c r="PXL102" s="287"/>
      <c r="PXM102" s="287"/>
      <c r="PXN102" s="285"/>
      <c r="PXO102" s="286"/>
      <c r="PXP102" s="286"/>
      <c r="PXQ102" s="286"/>
      <c r="PXR102" s="286"/>
      <c r="PXS102" s="286"/>
      <c r="PXT102" s="286"/>
      <c r="PXU102" s="163"/>
      <c r="PXV102" s="154"/>
      <c r="PXW102" s="287"/>
      <c r="PXX102" s="287"/>
      <c r="PXY102" s="285"/>
      <c r="PXZ102" s="287"/>
      <c r="PYA102" s="287"/>
      <c r="PYB102" s="285"/>
      <c r="PYC102" s="287"/>
      <c r="PYD102" s="287"/>
      <c r="PYE102" s="285"/>
      <c r="PYF102" s="287"/>
      <c r="PYG102" s="287"/>
      <c r="PYH102" s="285"/>
      <c r="PYI102" s="287"/>
      <c r="PYJ102" s="287"/>
      <c r="PYK102" s="285"/>
      <c r="PYL102" s="287"/>
      <c r="PYM102" s="287"/>
      <c r="PYN102" s="285"/>
      <c r="PYO102" s="287"/>
      <c r="PYP102" s="287"/>
      <c r="PYQ102" s="285"/>
      <c r="PYR102" s="287"/>
      <c r="PYS102" s="287"/>
      <c r="PYT102" s="285"/>
      <c r="PYU102" s="287"/>
      <c r="PYV102" s="287"/>
      <c r="PYW102" s="285"/>
      <c r="PYX102" s="287"/>
      <c r="PYY102" s="287"/>
      <c r="PYZ102" s="285"/>
      <c r="PZA102" s="287"/>
      <c r="PZB102" s="287"/>
      <c r="PZC102" s="285"/>
      <c r="PZD102" s="287"/>
      <c r="PZE102" s="287"/>
      <c r="PZF102" s="285"/>
      <c r="PZG102" s="287"/>
      <c r="PZH102" s="287"/>
      <c r="PZI102" s="285"/>
      <c r="PZJ102" s="287"/>
      <c r="PZK102" s="287"/>
      <c r="PZL102" s="285"/>
      <c r="PZM102" s="287"/>
      <c r="PZN102" s="287"/>
      <c r="PZO102" s="285"/>
      <c r="PZP102" s="287"/>
      <c r="PZQ102" s="287"/>
      <c r="PZR102" s="285"/>
      <c r="PZS102" s="287"/>
      <c r="PZT102" s="287"/>
      <c r="PZU102" s="285"/>
      <c r="PZV102" s="287"/>
      <c r="PZW102" s="287"/>
      <c r="PZX102" s="285"/>
      <c r="PZY102" s="287"/>
      <c r="PZZ102" s="287"/>
      <c r="QAA102" s="285"/>
      <c r="QAB102" s="287"/>
      <c r="QAC102" s="287"/>
      <c r="QAD102" s="285"/>
      <c r="QAE102" s="287"/>
      <c r="QAF102" s="287"/>
      <c r="QAG102" s="285"/>
      <c r="QAH102" s="286"/>
      <c r="QAI102" s="286"/>
      <c r="QAJ102" s="286"/>
      <c r="QAK102" s="287"/>
      <c r="QAL102" s="287"/>
      <c r="QAM102" s="285"/>
      <c r="QAN102" s="286"/>
      <c r="QAO102" s="286"/>
      <c r="QAP102" s="286"/>
      <c r="QAQ102" s="287"/>
      <c r="QAR102" s="287"/>
      <c r="QAS102" s="285"/>
      <c r="QAT102" s="287"/>
      <c r="QAU102" s="287"/>
      <c r="QAV102" s="285"/>
      <c r="QAW102" s="286"/>
      <c r="QAX102" s="286"/>
      <c r="QAY102" s="286"/>
      <c r="QAZ102" s="286"/>
      <c r="QBA102" s="286"/>
      <c r="QBB102" s="286"/>
      <c r="QBC102" s="163"/>
      <c r="QBD102" s="154"/>
      <c r="QBE102" s="287"/>
      <c r="QBF102" s="287"/>
      <c r="QBG102" s="285"/>
      <c r="QBH102" s="287"/>
      <c r="QBI102" s="287"/>
      <c r="QBJ102" s="285"/>
      <c r="QBK102" s="287"/>
      <c r="QBL102" s="287"/>
      <c r="QBM102" s="285"/>
      <c r="QBN102" s="287"/>
      <c r="QBO102" s="287"/>
      <c r="QBP102" s="285"/>
      <c r="QBQ102" s="287"/>
      <c r="QBR102" s="287"/>
      <c r="QBS102" s="285"/>
      <c r="QBT102" s="287"/>
      <c r="QBU102" s="287"/>
      <c r="QBV102" s="285"/>
      <c r="QBW102" s="287"/>
      <c r="QBX102" s="287"/>
      <c r="QBY102" s="285"/>
      <c r="QBZ102" s="287"/>
      <c r="QCA102" s="287"/>
      <c r="QCB102" s="285"/>
      <c r="QCC102" s="287"/>
      <c r="QCD102" s="287"/>
      <c r="QCE102" s="285"/>
      <c r="QCF102" s="287"/>
      <c r="QCG102" s="287"/>
      <c r="QCH102" s="285"/>
      <c r="QCI102" s="287"/>
      <c r="QCJ102" s="287"/>
      <c r="QCK102" s="285"/>
      <c r="QCL102" s="287"/>
      <c r="QCM102" s="287"/>
      <c r="QCN102" s="285"/>
      <c r="QCO102" s="287"/>
      <c r="QCP102" s="287"/>
      <c r="QCQ102" s="285"/>
      <c r="QCR102" s="287"/>
      <c r="QCS102" s="287"/>
      <c r="QCT102" s="285"/>
      <c r="QCU102" s="287"/>
      <c r="QCV102" s="287"/>
      <c r="QCW102" s="285"/>
      <c r="QCX102" s="287"/>
      <c r="QCY102" s="287"/>
      <c r="QCZ102" s="285"/>
      <c r="QDA102" s="287"/>
      <c r="QDB102" s="287"/>
      <c r="QDC102" s="285"/>
      <c r="QDD102" s="287"/>
      <c r="QDE102" s="287"/>
      <c r="QDF102" s="285"/>
      <c r="QDG102" s="287"/>
      <c r="QDH102" s="287"/>
      <c r="QDI102" s="285"/>
      <c r="QDJ102" s="287"/>
      <c r="QDK102" s="287"/>
      <c r="QDL102" s="285"/>
      <c r="QDM102" s="287"/>
      <c r="QDN102" s="287"/>
      <c r="QDO102" s="285"/>
      <c r="QDP102" s="286"/>
      <c r="QDQ102" s="286"/>
      <c r="QDR102" s="286"/>
      <c r="QDS102" s="287"/>
      <c r="QDT102" s="287"/>
      <c r="QDU102" s="285"/>
      <c r="QDV102" s="286"/>
      <c r="QDW102" s="286"/>
      <c r="QDX102" s="286"/>
      <c r="QDY102" s="287"/>
      <c r="QDZ102" s="287"/>
      <c r="QEA102" s="285"/>
      <c r="QEB102" s="287"/>
      <c r="QEC102" s="287"/>
      <c r="QED102" s="285"/>
      <c r="QEE102" s="286"/>
      <c r="QEF102" s="286"/>
      <c r="QEG102" s="286"/>
      <c r="QEH102" s="286"/>
      <c r="QEI102" s="286"/>
      <c r="QEJ102" s="286"/>
      <c r="QEK102" s="163"/>
      <c r="QEL102" s="154"/>
      <c r="QEM102" s="287"/>
      <c r="QEN102" s="287"/>
      <c r="QEO102" s="285"/>
      <c r="QEP102" s="287"/>
      <c r="QEQ102" s="287"/>
      <c r="QER102" s="285"/>
      <c r="QES102" s="287"/>
      <c r="QET102" s="287"/>
      <c r="QEU102" s="285"/>
      <c r="QEV102" s="287"/>
      <c r="QEW102" s="287"/>
      <c r="QEX102" s="285"/>
      <c r="QEY102" s="287"/>
      <c r="QEZ102" s="287"/>
      <c r="QFA102" s="285"/>
      <c r="QFB102" s="287"/>
      <c r="QFC102" s="287"/>
      <c r="QFD102" s="285"/>
      <c r="QFE102" s="287"/>
      <c r="QFF102" s="287"/>
      <c r="QFG102" s="285"/>
      <c r="QFH102" s="287"/>
      <c r="QFI102" s="287"/>
      <c r="QFJ102" s="285"/>
      <c r="QFK102" s="287"/>
      <c r="QFL102" s="287"/>
      <c r="QFM102" s="285"/>
      <c r="QFN102" s="287"/>
      <c r="QFO102" s="287"/>
      <c r="QFP102" s="285"/>
      <c r="QFQ102" s="287"/>
      <c r="QFR102" s="287"/>
      <c r="QFS102" s="285"/>
      <c r="QFT102" s="287"/>
      <c r="QFU102" s="287"/>
      <c r="QFV102" s="285"/>
      <c r="QFW102" s="287"/>
      <c r="QFX102" s="287"/>
      <c r="QFY102" s="285"/>
      <c r="QFZ102" s="287"/>
      <c r="QGA102" s="287"/>
      <c r="QGB102" s="285"/>
      <c r="QGC102" s="287"/>
      <c r="QGD102" s="287"/>
      <c r="QGE102" s="285"/>
      <c r="QGF102" s="287"/>
      <c r="QGG102" s="287"/>
      <c r="QGH102" s="285"/>
      <c r="QGI102" s="287"/>
      <c r="QGJ102" s="287"/>
      <c r="QGK102" s="285"/>
      <c r="QGL102" s="287"/>
      <c r="QGM102" s="287"/>
      <c r="QGN102" s="285"/>
      <c r="QGO102" s="287"/>
      <c r="QGP102" s="287"/>
      <c r="QGQ102" s="285"/>
      <c r="QGR102" s="287"/>
      <c r="QGS102" s="287"/>
      <c r="QGT102" s="285"/>
      <c r="QGU102" s="287"/>
      <c r="QGV102" s="287"/>
      <c r="QGW102" s="285"/>
      <c r="QGX102" s="286"/>
      <c r="QGY102" s="286"/>
      <c r="QGZ102" s="286"/>
      <c r="QHA102" s="287"/>
      <c r="QHB102" s="287"/>
      <c r="QHC102" s="285"/>
      <c r="QHD102" s="286"/>
      <c r="QHE102" s="286"/>
      <c r="QHF102" s="286"/>
      <c r="QHG102" s="287"/>
      <c r="QHH102" s="287"/>
      <c r="QHI102" s="285"/>
      <c r="QHJ102" s="287"/>
      <c r="QHK102" s="287"/>
      <c r="QHL102" s="285"/>
      <c r="QHM102" s="286"/>
      <c r="QHN102" s="286"/>
      <c r="QHO102" s="286"/>
      <c r="QHP102" s="286"/>
      <c r="QHQ102" s="286"/>
      <c r="QHR102" s="286"/>
      <c r="QHS102" s="163"/>
      <c r="QHT102" s="154"/>
      <c r="QHU102" s="287"/>
      <c r="QHV102" s="287"/>
      <c r="QHW102" s="285"/>
      <c r="QHX102" s="287"/>
      <c r="QHY102" s="287"/>
      <c r="QHZ102" s="285"/>
      <c r="QIA102" s="287"/>
      <c r="QIB102" s="287"/>
      <c r="QIC102" s="285"/>
      <c r="QID102" s="287"/>
      <c r="QIE102" s="287"/>
      <c r="QIF102" s="285"/>
      <c r="QIG102" s="287"/>
      <c r="QIH102" s="287"/>
      <c r="QII102" s="285"/>
      <c r="QIJ102" s="287"/>
      <c r="QIK102" s="287"/>
      <c r="QIL102" s="285"/>
      <c r="QIM102" s="287"/>
      <c r="QIN102" s="287"/>
      <c r="QIO102" s="285"/>
      <c r="QIP102" s="287"/>
      <c r="QIQ102" s="287"/>
      <c r="QIR102" s="285"/>
      <c r="QIS102" s="287"/>
      <c r="QIT102" s="287"/>
      <c r="QIU102" s="285"/>
      <c r="QIV102" s="287"/>
      <c r="QIW102" s="287"/>
      <c r="QIX102" s="285"/>
      <c r="QIY102" s="287"/>
      <c r="QIZ102" s="287"/>
      <c r="QJA102" s="285"/>
      <c r="QJB102" s="287"/>
      <c r="QJC102" s="287"/>
      <c r="QJD102" s="285"/>
      <c r="QJE102" s="287"/>
      <c r="QJF102" s="287"/>
      <c r="QJG102" s="285"/>
      <c r="QJH102" s="287"/>
      <c r="QJI102" s="287"/>
      <c r="QJJ102" s="285"/>
      <c r="QJK102" s="287"/>
      <c r="QJL102" s="287"/>
      <c r="QJM102" s="285"/>
      <c r="QJN102" s="287"/>
      <c r="QJO102" s="287"/>
      <c r="QJP102" s="285"/>
      <c r="QJQ102" s="287"/>
      <c r="QJR102" s="287"/>
      <c r="QJS102" s="285"/>
      <c r="QJT102" s="287"/>
      <c r="QJU102" s="287"/>
      <c r="QJV102" s="285"/>
      <c r="QJW102" s="287"/>
      <c r="QJX102" s="287"/>
      <c r="QJY102" s="285"/>
      <c r="QJZ102" s="287"/>
      <c r="QKA102" s="287"/>
      <c r="QKB102" s="285"/>
      <c r="QKC102" s="287"/>
      <c r="QKD102" s="287"/>
      <c r="QKE102" s="285"/>
      <c r="QKF102" s="286"/>
      <c r="QKG102" s="286"/>
      <c r="QKH102" s="286"/>
      <c r="QKI102" s="287"/>
      <c r="QKJ102" s="287"/>
      <c r="QKK102" s="285"/>
      <c r="QKL102" s="286"/>
      <c r="QKM102" s="286"/>
      <c r="QKN102" s="286"/>
      <c r="QKO102" s="287"/>
      <c r="QKP102" s="287"/>
      <c r="QKQ102" s="285"/>
      <c r="QKR102" s="287"/>
      <c r="QKS102" s="287"/>
      <c r="QKT102" s="285"/>
      <c r="QKU102" s="286"/>
      <c r="QKV102" s="286"/>
      <c r="QKW102" s="286"/>
      <c r="QKX102" s="286"/>
      <c r="QKY102" s="286"/>
      <c r="QKZ102" s="286"/>
      <c r="QLA102" s="163"/>
      <c r="QLB102" s="154"/>
      <c r="QLC102" s="287"/>
      <c r="QLD102" s="287"/>
      <c r="QLE102" s="285"/>
      <c r="QLF102" s="287"/>
      <c r="QLG102" s="287"/>
      <c r="QLH102" s="285"/>
      <c r="QLI102" s="287"/>
      <c r="QLJ102" s="287"/>
      <c r="QLK102" s="285"/>
      <c r="QLL102" s="287"/>
      <c r="QLM102" s="287"/>
      <c r="QLN102" s="285"/>
      <c r="QLO102" s="287"/>
      <c r="QLP102" s="287"/>
      <c r="QLQ102" s="285"/>
      <c r="QLR102" s="287"/>
      <c r="QLS102" s="287"/>
      <c r="QLT102" s="285"/>
      <c r="QLU102" s="287"/>
      <c r="QLV102" s="287"/>
      <c r="QLW102" s="285"/>
      <c r="QLX102" s="287"/>
      <c r="QLY102" s="287"/>
      <c r="QLZ102" s="285"/>
      <c r="QMA102" s="287"/>
      <c r="QMB102" s="287"/>
      <c r="QMC102" s="285"/>
      <c r="QMD102" s="287"/>
      <c r="QME102" s="287"/>
      <c r="QMF102" s="285"/>
      <c r="QMG102" s="287"/>
      <c r="QMH102" s="287"/>
      <c r="QMI102" s="285"/>
      <c r="QMJ102" s="287"/>
      <c r="QMK102" s="287"/>
      <c r="QML102" s="285"/>
      <c r="QMM102" s="287"/>
      <c r="QMN102" s="287"/>
      <c r="QMO102" s="285"/>
      <c r="QMP102" s="287"/>
      <c r="QMQ102" s="287"/>
      <c r="QMR102" s="285"/>
      <c r="QMS102" s="287"/>
      <c r="QMT102" s="287"/>
      <c r="QMU102" s="285"/>
      <c r="QMV102" s="287"/>
      <c r="QMW102" s="287"/>
      <c r="QMX102" s="285"/>
      <c r="QMY102" s="287"/>
      <c r="QMZ102" s="287"/>
      <c r="QNA102" s="285"/>
      <c r="QNB102" s="287"/>
      <c r="QNC102" s="287"/>
      <c r="QND102" s="285"/>
      <c r="QNE102" s="287"/>
      <c r="QNF102" s="287"/>
      <c r="QNG102" s="285"/>
      <c r="QNH102" s="287"/>
      <c r="QNI102" s="287"/>
      <c r="QNJ102" s="285"/>
      <c r="QNK102" s="287"/>
      <c r="QNL102" s="287"/>
      <c r="QNM102" s="285"/>
      <c r="QNN102" s="286"/>
      <c r="QNO102" s="286"/>
      <c r="QNP102" s="286"/>
      <c r="QNQ102" s="287"/>
      <c r="QNR102" s="287"/>
      <c r="QNS102" s="285"/>
      <c r="QNT102" s="286"/>
      <c r="QNU102" s="286"/>
      <c r="QNV102" s="286"/>
      <c r="QNW102" s="287"/>
      <c r="QNX102" s="287"/>
      <c r="QNY102" s="285"/>
      <c r="QNZ102" s="287"/>
      <c r="QOA102" s="287"/>
      <c r="QOB102" s="285"/>
      <c r="QOC102" s="286"/>
      <c r="QOD102" s="286"/>
      <c r="QOE102" s="286"/>
      <c r="QOF102" s="286"/>
      <c r="QOG102" s="286"/>
      <c r="QOH102" s="286"/>
      <c r="QOI102" s="163"/>
      <c r="QOJ102" s="154"/>
      <c r="QOK102" s="287"/>
      <c r="QOL102" s="287"/>
      <c r="QOM102" s="285"/>
      <c r="QON102" s="287"/>
      <c r="QOO102" s="287"/>
      <c r="QOP102" s="285"/>
      <c r="QOQ102" s="287"/>
      <c r="QOR102" s="287"/>
      <c r="QOS102" s="285"/>
      <c r="QOT102" s="287"/>
      <c r="QOU102" s="287"/>
      <c r="QOV102" s="285"/>
      <c r="QOW102" s="287"/>
      <c r="QOX102" s="287"/>
      <c r="QOY102" s="285"/>
      <c r="QOZ102" s="287"/>
      <c r="QPA102" s="287"/>
      <c r="QPB102" s="285"/>
      <c r="QPC102" s="287"/>
      <c r="QPD102" s="287"/>
      <c r="QPE102" s="285"/>
      <c r="QPF102" s="287"/>
      <c r="QPG102" s="287"/>
      <c r="QPH102" s="285"/>
      <c r="QPI102" s="287"/>
      <c r="QPJ102" s="287"/>
      <c r="QPK102" s="285"/>
      <c r="QPL102" s="287"/>
      <c r="QPM102" s="287"/>
      <c r="QPN102" s="285"/>
      <c r="QPO102" s="287"/>
      <c r="QPP102" s="287"/>
      <c r="QPQ102" s="285"/>
      <c r="QPR102" s="287"/>
      <c r="QPS102" s="287"/>
      <c r="QPT102" s="285"/>
      <c r="QPU102" s="287"/>
      <c r="QPV102" s="287"/>
      <c r="QPW102" s="285"/>
      <c r="QPX102" s="287"/>
      <c r="QPY102" s="287"/>
      <c r="QPZ102" s="285"/>
      <c r="QQA102" s="287"/>
      <c r="QQB102" s="287"/>
      <c r="QQC102" s="285"/>
      <c r="QQD102" s="287"/>
      <c r="QQE102" s="287"/>
      <c r="QQF102" s="285"/>
      <c r="QQG102" s="287"/>
      <c r="QQH102" s="287"/>
      <c r="QQI102" s="285"/>
      <c r="QQJ102" s="287"/>
      <c r="QQK102" s="287"/>
      <c r="QQL102" s="285"/>
      <c r="QQM102" s="287"/>
      <c r="QQN102" s="287"/>
      <c r="QQO102" s="285"/>
      <c r="QQP102" s="287"/>
      <c r="QQQ102" s="287"/>
      <c r="QQR102" s="285"/>
      <c r="QQS102" s="287"/>
      <c r="QQT102" s="287"/>
      <c r="QQU102" s="285"/>
      <c r="QQV102" s="286"/>
      <c r="QQW102" s="286"/>
      <c r="QQX102" s="286"/>
      <c r="QQY102" s="287"/>
      <c r="QQZ102" s="287"/>
      <c r="QRA102" s="285"/>
      <c r="QRB102" s="286"/>
      <c r="QRC102" s="286"/>
      <c r="QRD102" s="286"/>
      <c r="QRE102" s="287"/>
      <c r="QRF102" s="287"/>
      <c r="QRG102" s="285"/>
      <c r="QRH102" s="287"/>
      <c r="QRI102" s="287"/>
      <c r="QRJ102" s="285"/>
      <c r="QRK102" s="286"/>
      <c r="QRL102" s="286"/>
      <c r="QRM102" s="286"/>
      <c r="QRN102" s="286"/>
      <c r="QRO102" s="286"/>
      <c r="QRP102" s="286"/>
      <c r="QRQ102" s="163"/>
      <c r="QRR102" s="154"/>
      <c r="QRS102" s="287"/>
      <c r="QRT102" s="287"/>
      <c r="QRU102" s="285"/>
      <c r="QRV102" s="287"/>
      <c r="QRW102" s="287"/>
      <c r="QRX102" s="285"/>
      <c r="QRY102" s="287"/>
      <c r="QRZ102" s="287"/>
      <c r="QSA102" s="285"/>
      <c r="QSB102" s="287"/>
      <c r="QSC102" s="287"/>
      <c r="QSD102" s="285"/>
      <c r="QSE102" s="287"/>
      <c r="QSF102" s="287"/>
      <c r="QSG102" s="285"/>
      <c r="QSH102" s="287"/>
      <c r="QSI102" s="287"/>
      <c r="QSJ102" s="285"/>
      <c r="QSK102" s="287"/>
      <c r="QSL102" s="287"/>
      <c r="QSM102" s="285"/>
      <c r="QSN102" s="287"/>
      <c r="QSO102" s="287"/>
      <c r="QSP102" s="285"/>
      <c r="QSQ102" s="287"/>
      <c r="QSR102" s="287"/>
      <c r="QSS102" s="285"/>
      <c r="QST102" s="287"/>
      <c r="QSU102" s="287"/>
      <c r="QSV102" s="285"/>
      <c r="QSW102" s="287"/>
      <c r="QSX102" s="287"/>
      <c r="QSY102" s="285"/>
      <c r="QSZ102" s="287"/>
      <c r="QTA102" s="287"/>
      <c r="QTB102" s="285"/>
      <c r="QTC102" s="287"/>
      <c r="QTD102" s="287"/>
      <c r="QTE102" s="285"/>
      <c r="QTF102" s="287"/>
      <c r="QTG102" s="287"/>
      <c r="QTH102" s="285"/>
      <c r="QTI102" s="287"/>
      <c r="QTJ102" s="287"/>
      <c r="QTK102" s="285"/>
      <c r="QTL102" s="287"/>
      <c r="QTM102" s="287"/>
      <c r="QTN102" s="285"/>
      <c r="QTO102" s="287"/>
      <c r="QTP102" s="287"/>
      <c r="QTQ102" s="285"/>
      <c r="QTR102" s="287"/>
      <c r="QTS102" s="287"/>
      <c r="QTT102" s="285"/>
      <c r="QTU102" s="287"/>
      <c r="QTV102" s="287"/>
      <c r="QTW102" s="285"/>
      <c r="QTX102" s="287"/>
      <c r="QTY102" s="287"/>
      <c r="QTZ102" s="285"/>
      <c r="QUA102" s="287"/>
      <c r="QUB102" s="287"/>
      <c r="QUC102" s="285"/>
      <c r="QUD102" s="286"/>
      <c r="QUE102" s="286"/>
      <c r="QUF102" s="286"/>
      <c r="QUG102" s="287"/>
      <c r="QUH102" s="287"/>
      <c r="QUI102" s="285"/>
      <c r="QUJ102" s="286"/>
      <c r="QUK102" s="286"/>
      <c r="QUL102" s="286"/>
      <c r="QUM102" s="287"/>
      <c r="QUN102" s="287"/>
      <c r="QUO102" s="285"/>
      <c r="QUP102" s="287"/>
      <c r="QUQ102" s="287"/>
      <c r="QUR102" s="285"/>
      <c r="QUS102" s="286"/>
      <c r="QUT102" s="286"/>
      <c r="QUU102" s="286"/>
      <c r="QUV102" s="286"/>
      <c r="QUW102" s="286"/>
      <c r="QUX102" s="286"/>
      <c r="QUY102" s="163"/>
      <c r="QUZ102" s="154"/>
      <c r="QVA102" s="287"/>
      <c r="QVB102" s="287"/>
      <c r="QVC102" s="285"/>
      <c r="QVD102" s="287"/>
      <c r="QVE102" s="287"/>
      <c r="QVF102" s="285"/>
      <c r="QVG102" s="287"/>
      <c r="QVH102" s="287"/>
      <c r="QVI102" s="285"/>
      <c r="QVJ102" s="287"/>
      <c r="QVK102" s="287"/>
      <c r="QVL102" s="285"/>
      <c r="QVM102" s="287"/>
      <c r="QVN102" s="287"/>
      <c r="QVO102" s="285"/>
      <c r="QVP102" s="287"/>
      <c r="QVQ102" s="287"/>
      <c r="QVR102" s="285"/>
      <c r="QVS102" s="287"/>
      <c r="QVT102" s="287"/>
      <c r="QVU102" s="285"/>
      <c r="QVV102" s="287"/>
      <c r="QVW102" s="287"/>
      <c r="QVX102" s="285"/>
      <c r="QVY102" s="287"/>
      <c r="QVZ102" s="287"/>
      <c r="QWA102" s="285"/>
      <c r="QWB102" s="287"/>
      <c r="QWC102" s="287"/>
      <c r="QWD102" s="285"/>
      <c r="QWE102" s="287"/>
      <c r="QWF102" s="287"/>
      <c r="QWG102" s="285"/>
      <c r="QWH102" s="287"/>
      <c r="QWI102" s="287"/>
      <c r="QWJ102" s="285"/>
      <c r="QWK102" s="287"/>
      <c r="QWL102" s="287"/>
      <c r="QWM102" s="285"/>
      <c r="QWN102" s="287"/>
      <c r="QWO102" s="287"/>
      <c r="QWP102" s="285"/>
      <c r="QWQ102" s="287"/>
      <c r="QWR102" s="287"/>
      <c r="QWS102" s="285"/>
      <c r="QWT102" s="287"/>
      <c r="QWU102" s="287"/>
      <c r="QWV102" s="285"/>
      <c r="QWW102" s="287"/>
      <c r="QWX102" s="287"/>
      <c r="QWY102" s="285"/>
      <c r="QWZ102" s="287"/>
      <c r="QXA102" s="287"/>
      <c r="QXB102" s="285"/>
      <c r="QXC102" s="287"/>
      <c r="QXD102" s="287"/>
      <c r="QXE102" s="285"/>
      <c r="QXF102" s="287"/>
      <c r="QXG102" s="287"/>
      <c r="QXH102" s="285"/>
      <c r="QXI102" s="287"/>
      <c r="QXJ102" s="287"/>
      <c r="QXK102" s="285"/>
      <c r="QXL102" s="286"/>
      <c r="QXM102" s="286"/>
      <c r="QXN102" s="286"/>
      <c r="QXO102" s="287"/>
      <c r="QXP102" s="287"/>
      <c r="QXQ102" s="285"/>
      <c r="QXR102" s="286"/>
      <c r="QXS102" s="286"/>
      <c r="QXT102" s="286"/>
      <c r="QXU102" s="287"/>
      <c r="QXV102" s="287"/>
      <c r="QXW102" s="285"/>
      <c r="QXX102" s="287"/>
      <c r="QXY102" s="287"/>
      <c r="QXZ102" s="285"/>
      <c r="QYA102" s="286"/>
      <c r="QYB102" s="286"/>
      <c r="QYC102" s="286"/>
      <c r="QYD102" s="286"/>
      <c r="QYE102" s="286"/>
      <c r="QYF102" s="286"/>
      <c r="QYG102" s="163"/>
      <c r="QYH102" s="154"/>
      <c r="QYI102" s="287"/>
      <c r="QYJ102" s="287"/>
      <c r="QYK102" s="285"/>
      <c r="QYL102" s="287"/>
      <c r="QYM102" s="287"/>
      <c r="QYN102" s="285"/>
      <c r="QYO102" s="287"/>
      <c r="QYP102" s="287"/>
      <c r="QYQ102" s="285"/>
      <c r="QYR102" s="287"/>
      <c r="QYS102" s="287"/>
      <c r="QYT102" s="285"/>
      <c r="QYU102" s="287"/>
      <c r="QYV102" s="287"/>
      <c r="QYW102" s="285"/>
      <c r="QYX102" s="287"/>
      <c r="QYY102" s="287"/>
      <c r="QYZ102" s="285"/>
      <c r="QZA102" s="287"/>
      <c r="QZB102" s="287"/>
      <c r="QZC102" s="285"/>
      <c r="QZD102" s="287"/>
      <c r="QZE102" s="287"/>
      <c r="QZF102" s="285"/>
      <c r="QZG102" s="287"/>
      <c r="QZH102" s="287"/>
      <c r="QZI102" s="285"/>
      <c r="QZJ102" s="287"/>
      <c r="QZK102" s="287"/>
      <c r="QZL102" s="285"/>
      <c r="QZM102" s="287"/>
      <c r="QZN102" s="287"/>
      <c r="QZO102" s="285"/>
      <c r="QZP102" s="287"/>
      <c r="QZQ102" s="287"/>
      <c r="QZR102" s="285"/>
      <c r="QZS102" s="287"/>
      <c r="QZT102" s="287"/>
      <c r="QZU102" s="285"/>
      <c r="QZV102" s="287"/>
      <c r="QZW102" s="287"/>
      <c r="QZX102" s="285"/>
      <c r="QZY102" s="287"/>
      <c r="QZZ102" s="287"/>
      <c r="RAA102" s="285"/>
      <c r="RAB102" s="287"/>
      <c r="RAC102" s="287"/>
      <c r="RAD102" s="285"/>
      <c r="RAE102" s="287"/>
      <c r="RAF102" s="287"/>
      <c r="RAG102" s="285"/>
      <c r="RAH102" s="287"/>
      <c r="RAI102" s="287"/>
      <c r="RAJ102" s="285"/>
      <c r="RAK102" s="287"/>
      <c r="RAL102" s="287"/>
      <c r="RAM102" s="285"/>
      <c r="RAN102" s="287"/>
      <c r="RAO102" s="287"/>
      <c r="RAP102" s="285"/>
      <c r="RAQ102" s="287"/>
      <c r="RAR102" s="287"/>
      <c r="RAS102" s="285"/>
      <c r="RAT102" s="286"/>
      <c r="RAU102" s="286"/>
      <c r="RAV102" s="286"/>
      <c r="RAW102" s="287"/>
      <c r="RAX102" s="287"/>
      <c r="RAY102" s="285"/>
      <c r="RAZ102" s="286"/>
      <c r="RBA102" s="286"/>
      <c r="RBB102" s="286"/>
      <c r="RBC102" s="287"/>
      <c r="RBD102" s="287"/>
      <c r="RBE102" s="285"/>
      <c r="RBF102" s="287"/>
      <c r="RBG102" s="287"/>
      <c r="RBH102" s="285"/>
      <c r="RBI102" s="286"/>
      <c r="RBJ102" s="286"/>
      <c r="RBK102" s="286"/>
      <c r="RBL102" s="286"/>
      <c r="RBM102" s="286"/>
      <c r="RBN102" s="286"/>
      <c r="RBO102" s="163"/>
      <c r="RBP102" s="154"/>
      <c r="RBQ102" s="287"/>
      <c r="RBR102" s="287"/>
      <c r="RBS102" s="285"/>
      <c r="RBT102" s="287"/>
      <c r="RBU102" s="287"/>
      <c r="RBV102" s="285"/>
      <c r="RBW102" s="287"/>
      <c r="RBX102" s="287"/>
      <c r="RBY102" s="285"/>
      <c r="RBZ102" s="287"/>
      <c r="RCA102" s="287"/>
      <c r="RCB102" s="285"/>
      <c r="RCC102" s="287"/>
      <c r="RCD102" s="287"/>
      <c r="RCE102" s="285"/>
      <c r="RCF102" s="287"/>
      <c r="RCG102" s="287"/>
      <c r="RCH102" s="285"/>
      <c r="RCI102" s="287"/>
      <c r="RCJ102" s="287"/>
      <c r="RCK102" s="285"/>
      <c r="RCL102" s="287"/>
      <c r="RCM102" s="287"/>
      <c r="RCN102" s="285"/>
      <c r="RCO102" s="287"/>
      <c r="RCP102" s="287"/>
      <c r="RCQ102" s="285"/>
      <c r="RCR102" s="287"/>
      <c r="RCS102" s="287"/>
      <c r="RCT102" s="285"/>
      <c r="RCU102" s="287"/>
      <c r="RCV102" s="287"/>
      <c r="RCW102" s="285"/>
      <c r="RCX102" s="287"/>
      <c r="RCY102" s="287"/>
      <c r="RCZ102" s="285"/>
      <c r="RDA102" s="287"/>
      <c r="RDB102" s="287"/>
      <c r="RDC102" s="285"/>
      <c r="RDD102" s="287"/>
      <c r="RDE102" s="287"/>
      <c r="RDF102" s="285"/>
      <c r="RDG102" s="287"/>
      <c r="RDH102" s="287"/>
      <c r="RDI102" s="285"/>
      <c r="RDJ102" s="287"/>
      <c r="RDK102" s="287"/>
      <c r="RDL102" s="285"/>
      <c r="RDM102" s="287"/>
      <c r="RDN102" s="287"/>
      <c r="RDO102" s="285"/>
      <c r="RDP102" s="287"/>
      <c r="RDQ102" s="287"/>
      <c r="RDR102" s="285"/>
      <c r="RDS102" s="287"/>
      <c r="RDT102" s="287"/>
      <c r="RDU102" s="285"/>
      <c r="RDV102" s="287"/>
      <c r="RDW102" s="287"/>
      <c r="RDX102" s="285"/>
      <c r="RDY102" s="287"/>
      <c r="RDZ102" s="287"/>
      <c r="REA102" s="285"/>
      <c r="REB102" s="286"/>
      <c r="REC102" s="286"/>
      <c r="RED102" s="286"/>
      <c r="REE102" s="287"/>
      <c r="REF102" s="287"/>
      <c r="REG102" s="285"/>
      <c r="REH102" s="286"/>
      <c r="REI102" s="286"/>
      <c r="REJ102" s="286"/>
      <c r="REK102" s="287"/>
      <c r="REL102" s="287"/>
      <c r="REM102" s="285"/>
      <c r="REN102" s="287"/>
      <c r="REO102" s="287"/>
      <c r="REP102" s="285"/>
      <c r="REQ102" s="286"/>
      <c r="RER102" s="286"/>
      <c r="RES102" s="286"/>
      <c r="RET102" s="286"/>
      <c r="REU102" s="286"/>
      <c r="REV102" s="286"/>
      <c r="REW102" s="163"/>
      <c r="REX102" s="154"/>
      <c r="REY102" s="287"/>
      <c r="REZ102" s="287"/>
      <c r="RFA102" s="285"/>
      <c r="RFB102" s="287"/>
      <c r="RFC102" s="287"/>
      <c r="RFD102" s="285"/>
      <c r="RFE102" s="287"/>
      <c r="RFF102" s="287"/>
      <c r="RFG102" s="285"/>
      <c r="RFH102" s="287"/>
      <c r="RFI102" s="287"/>
      <c r="RFJ102" s="285"/>
      <c r="RFK102" s="287"/>
      <c r="RFL102" s="287"/>
      <c r="RFM102" s="285"/>
      <c r="RFN102" s="287"/>
      <c r="RFO102" s="287"/>
      <c r="RFP102" s="285"/>
      <c r="RFQ102" s="287"/>
      <c r="RFR102" s="287"/>
      <c r="RFS102" s="285"/>
      <c r="RFT102" s="287"/>
      <c r="RFU102" s="287"/>
      <c r="RFV102" s="285"/>
      <c r="RFW102" s="287"/>
      <c r="RFX102" s="287"/>
      <c r="RFY102" s="285"/>
      <c r="RFZ102" s="287"/>
      <c r="RGA102" s="287"/>
      <c r="RGB102" s="285"/>
      <c r="RGC102" s="287"/>
      <c r="RGD102" s="287"/>
      <c r="RGE102" s="285"/>
      <c r="RGF102" s="287"/>
      <c r="RGG102" s="287"/>
      <c r="RGH102" s="285"/>
      <c r="RGI102" s="287"/>
      <c r="RGJ102" s="287"/>
      <c r="RGK102" s="285"/>
      <c r="RGL102" s="287"/>
      <c r="RGM102" s="287"/>
      <c r="RGN102" s="285"/>
      <c r="RGO102" s="287"/>
      <c r="RGP102" s="287"/>
      <c r="RGQ102" s="285"/>
      <c r="RGR102" s="287"/>
      <c r="RGS102" s="287"/>
      <c r="RGT102" s="285"/>
      <c r="RGU102" s="287"/>
      <c r="RGV102" s="287"/>
      <c r="RGW102" s="285"/>
      <c r="RGX102" s="287"/>
      <c r="RGY102" s="287"/>
      <c r="RGZ102" s="285"/>
      <c r="RHA102" s="287"/>
      <c r="RHB102" s="287"/>
      <c r="RHC102" s="285"/>
      <c r="RHD102" s="287"/>
      <c r="RHE102" s="287"/>
      <c r="RHF102" s="285"/>
      <c r="RHG102" s="287"/>
      <c r="RHH102" s="287"/>
      <c r="RHI102" s="285"/>
      <c r="RHJ102" s="286"/>
      <c r="RHK102" s="286"/>
      <c r="RHL102" s="286"/>
      <c r="RHM102" s="287"/>
      <c r="RHN102" s="287"/>
      <c r="RHO102" s="285"/>
      <c r="RHP102" s="286"/>
      <c r="RHQ102" s="286"/>
      <c r="RHR102" s="286"/>
      <c r="RHS102" s="287"/>
      <c r="RHT102" s="287"/>
      <c r="RHU102" s="285"/>
      <c r="RHV102" s="287"/>
      <c r="RHW102" s="287"/>
      <c r="RHX102" s="285"/>
      <c r="RHY102" s="286"/>
      <c r="RHZ102" s="286"/>
      <c r="RIA102" s="286"/>
      <c r="RIB102" s="286"/>
      <c r="RIC102" s="286"/>
      <c r="RID102" s="286"/>
      <c r="RIE102" s="163"/>
      <c r="RIF102" s="154"/>
      <c r="RIG102" s="287"/>
      <c r="RIH102" s="287"/>
      <c r="RII102" s="285"/>
      <c r="RIJ102" s="287"/>
      <c r="RIK102" s="287"/>
      <c r="RIL102" s="285"/>
      <c r="RIM102" s="287"/>
      <c r="RIN102" s="287"/>
      <c r="RIO102" s="285"/>
      <c r="RIP102" s="287"/>
      <c r="RIQ102" s="287"/>
      <c r="RIR102" s="285"/>
      <c r="RIS102" s="287"/>
      <c r="RIT102" s="287"/>
      <c r="RIU102" s="285"/>
      <c r="RIV102" s="287"/>
      <c r="RIW102" s="287"/>
      <c r="RIX102" s="285"/>
      <c r="RIY102" s="287"/>
      <c r="RIZ102" s="287"/>
      <c r="RJA102" s="285"/>
      <c r="RJB102" s="287"/>
      <c r="RJC102" s="287"/>
      <c r="RJD102" s="285"/>
      <c r="RJE102" s="287"/>
      <c r="RJF102" s="287"/>
      <c r="RJG102" s="285"/>
      <c r="RJH102" s="287"/>
      <c r="RJI102" s="287"/>
      <c r="RJJ102" s="285"/>
      <c r="RJK102" s="287"/>
      <c r="RJL102" s="287"/>
      <c r="RJM102" s="285"/>
      <c r="RJN102" s="287"/>
      <c r="RJO102" s="287"/>
      <c r="RJP102" s="285"/>
      <c r="RJQ102" s="287"/>
      <c r="RJR102" s="287"/>
      <c r="RJS102" s="285"/>
      <c r="RJT102" s="287"/>
      <c r="RJU102" s="287"/>
      <c r="RJV102" s="285"/>
      <c r="RJW102" s="287"/>
      <c r="RJX102" s="287"/>
      <c r="RJY102" s="285"/>
      <c r="RJZ102" s="287"/>
      <c r="RKA102" s="287"/>
      <c r="RKB102" s="285"/>
      <c r="RKC102" s="287"/>
      <c r="RKD102" s="287"/>
      <c r="RKE102" s="285"/>
      <c r="RKF102" s="287"/>
      <c r="RKG102" s="287"/>
      <c r="RKH102" s="285"/>
      <c r="RKI102" s="287"/>
      <c r="RKJ102" s="287"/>
      <c r="RKK102" s="285"/>
      <c r="RKL102" s="287"/>
      <c r="RKM102" s="287"/>
      <c r="RKN102" s="285"/>
      <c r="RKO102" s="287"/>
      <c r="RKP102" s="287"/>
      <c r="RKQ102" s="285"/>
      <c r="RKR102" s="286"/>
      <c r="RKS102" s="286"/>
      <c r="RKT102" s="286"/>
      <c r="RKU102" s="287"/>
      <c r="RKV102" s="287"/>
      <c r="RKW102" s="285"/>
      <c r="RKX102" s="286"/>
      <c r="RKY102" s="286"/>
      <c r="RKZ102" s="286"/>
      <c r="RLA102" s="287"/>
      <c r="RLB102" s="287"/>
      <c r="RLC102" s="285"/>
      <c r="RLD102" s="287"/>
      <c r="RLE102" s="287"/>
      <c r="RLF102" s="285"/>
      <c r="RLG102" s="286"/>
      <c r="RLH102" s="286"/>
      <c r="RLI102" s="286"/>
      <c r="RLJ102" s="286"/>
      <c r="RLK102" s="286"/>
      <c r="RLL102" s="286"/>
      <c r="RLM102" s="163"/>
      <c r="RLN102" s="154"/>
      <c r="RLO102" s="287"/>
      <c r="RLP102" s="287"/>
      <c r="RLQ102" s="285"/>
      <c r="RLR102" s="287"/>
      <c r="RLS102" s="287"/>
      <c r="RLT102" s="285"/>
      <c r="RLU102" s="287"/>
      <c r="RLV102" s="287"/>
      <c r="RLW102" s="285"/>
      <c r="RLX102" s="287"/>
      <c r="RLY102" s="287"/>
      <c r="RLZ102" s="285"/>
      <c r="RMA102" s="287"/>
      <c r="RMB102" s="287"/>
      <c r="RMC102" s="285"/>
      <c r="RMD102" s="287"/>
      <c r="RME102" s="287"/>
      <c r="RMF102" s="285"/>
      <c r="RMG102" s="287"/>
      <c r="RMH102" s="287"/>
      <c r="RMI102" s="285"/>
      <c r="RMJ102" s="287"/>
      <c r="RMK102" s="287"/>
      <c r="RML102" s="285"/>
      <c r="RMM102" s="287"/>
      <c r="RMN102" s="287"/>
      <c r="RMO102" s="285"/>
      <c r="RMP102" s="287"/>
      <c r="RMQ102" s="287"/>
      <c r="RMR102" s="285"/>
      <c r="RMS102" s="287"/>
      <c r="RMT102" s="287"/>
      <c r="RMU102" s="285"/>
      <c r="RMV102" s="287"/>
      <c r="RMW102" s="287"/>
      <c r="RMX102" s="285"/>
      <c r="RMY102" s="287"/>
      <c r="RMZ102" s="287"/>
      <c r="RNA102" s="285"/>
      <c r="RNB102" s="287"/>
      <c r="RNC102" s="287"/>
      <c r="RND102" s="285"/>
      <c r="RNE102" s="287"/>
      <c r="RNF102" s="287"/>
      <c r="RNG102" s="285"/>
      <c r="RNH102" s="287"/>
      <c r="RNI102" s="287"/>
      <c r="RNJ102" s="285"/>
      <c r="RNK102" s="287"/>
      <c r="RNL102" s="287"/>
      <c r="RNM102" s="285"/>
      <c r="RNN102" s="287"/>
      <c r="RNO102" s="287"/>
      <c r="RNP102" s="285"/>
      <c r="RNQ102" s="287"/>
      <c r="RNR102" s="287"/>
      <c r="RNS102" s="285"/>
      <c r="RNT102" s="287"/>
      <c r="RNU102" s="287"/>
      <c r="RNV102" s="285"/>
      <c r="RNW102" s="287"/>
      <c r="RNX102" s="287"/>
      <c r="RNY102" s="285"/>
      <c r="RNZ102" s="286"/>
      <c r="ROA102" s="286"/>
      <c r="ROB102" s="286"/>
      <c r="ROC102" s="287"/>
      <c r="ROD102" s="287"/>
      <c r="ROE102" s="285"/>
      <c r="ROF102" s="286"/>
      <c r="ROG102" s="286"/>
      <c r="ROH102" s="286"/>
      <c r="ROI102" s="287"/>
      <c r="ROJ102" s="287"/>
      <c r="ROK102" s="285"/>
      <c r="ROL102" s="287"/>
      <c r="ROM102" s="287"/>
      <c r="RON102" s="285"/>
      <c r="ROO102" s="286"/>
      <c r="ROP102" s="286"/>
      <c r="ROQ102" s="286"/>
      <c r="ROR102" s="286"/>
      <c r="ROS102" s="286"/>
      <c r="ROT102" s="286"/>
      <c r="ROU102" s="163"/>
      <c r="ROV102" s="154"/>
      <c r="ROW102" s="287"/>
      <c r="ROX102" s="287"/>
      <c r="ROY102" s="285"/>
      <c r="ROZ102" s="287"/>
      <c r="RPA102" s="287"/>
      <c r="RPB102" s="285"/>
      <c r="RPC102" s="287"/>
      <c r="RPD102" s="287"/>
      <c r="RPE102" s="285"/>
      <c r="RPF102" s="287"/>
      <c r="RPG102" s="287"/>
      <c r="RPH102" s="285"/>
      <c r="RPI102" s="287"/>
      <c r="RPJ102" s="287"/>
      <c r="RPK102" s="285"/>
      <c r="RPL102" s="287"/>
      <c r="RPM102" s="287"/>
      <c r="RPN102" s="285"/>
      <c r="RPO102" s="287"/>
      <c r="RPP102" s="287"/>
      <c r="RPQ102" s="285"/>
      <c r="RPR102" s="287"/>
      <c r="RPS102" s="287"/>
      <c r="RPT102" s="285"/>
      <c r="RPU102" s="287"/>
      <c r="RPV102" s="287"/>
      <c r="RPW102" s="285"/>
      <c r="RPX102" s="287"/>
      <c r="RPY102" s="287"/>
      <c r="RPZ102" s="285"/>
      <c r="RQA102" s="287"/>
      <c r="RQB102" s="287"/>
      <c r="RQC102" s="285"/>
      <c r="RQD102" s="287"/>
      <c r="RQE102" s="287"/>
      <c r="RQF102" s="285"/>
      <c r="RQG102" s="287"/>
      <c r="RQH102" s="287"/>
      <c r="RQI102" s="285"/>
      <c r="RQJ102" s="287"/>
      <c r="RQK102" s="287"/>
      <c r="RQL102" s="285"/>
      <c r="RQM102" s="287"/>
      <c r="RQN102" s="287"/>
      <c r="RQO102" s="285"/>
      <c r="RQP102" s="287"/>
      <c r="RQQ102" s="287"/>
      <c r="RQR102" s="285"/>
      <c r="RQS102" s="287"/>
      <c r="RQT102" s="287"/>
      <c r="RQU102" s="285"/>
      <c r="RQV102" s="287"/>
      <c r="RQW102" s="287"/>
      <c r="RQX102" s="285"/>
      <c r="RQY102" s="287"/>
      <c r="RQZ102" s="287"/>
      <c r="RRA102" s="285"/>
      <c r="RRB102" s="287"/>
      <c r="RRC102" s="287"/>
      <c r="RRD102" s="285"/>
      <c r="RRE102" s="287"/>
      <c r="RRF102" s="287"/>
      <c r="RRG102" s="285"/>
      <c r="RRH102" s="286"/>
      <c r="RRI102" s="286"/>
      <c r="RRJ102" s="286"/>
      <c r="RRK102" s="287"/>
      <c r="RRL102" s="287"/>
      <c r="RRM102" s="285"/>
      <c r="RRN102" s="286"/>
      <c r="RRO102" s="286"/>
      <c r="RRP102" s="286"/>
      <c r="RRQ102" s="287"/>
      <c r="RRR102" s="287"/>
      <c r="RRS102" s="285"/>
      <c r="RRT102" s="287"/>
      <c r="RRU102" s="287"/>
      <c r="RRV102" s="285"/>
      <c r="RRW102" s="286"/>
      <c r="RRX102" s="286"/>
      <c r="RRY102" s="286"/>
      <c r="RRZ102" s="286"/>
      <c r="RSA102" s="286"/>
      <c r="RSB102" s="286"/>
      <c r="RSC102" s="163"/>
      <c r="RSD102" s="154"/>
      <c r="RSE102" s="287"/>
      <c r="RSF102" s="287"/>
      <c r="RSG102" s="285"/>
      <c r="RSH102" s="287"/>
      <c r="RSI102" s="287"/>
      <c r="RSJ102" s="285"/>
      <c r="RSK102" s="287"/>
      <c r="RSL102" s="287"/>
      <c r="RSM102" s="285"/>
      <c r="RSN102" s="287"/>
      <c r="RSO102" s="287"/>
      <c r="RSP102" s="285"/>
      <c r="RSQ102" s="287"/>
      <c r="RSR102" s="287"/>
      <c r="RSS102" s="285"/>
      <c r="RST102" s="287"/>
      <c r="RSU102" s="287"/>
      <c r="RSV102" s="285"/>
      <c r="RSW102" s="287"/>
      <c r="RSX102" s="287"/>
      <c r="RSY102" s="285"/>
      <c r="RSZ102" s="287"/>
      <c r="RTA102" s="287"/>
      <c r="RTB102" s="285"/>
      <c r="RTC102" s="287"/>
      <c r="RTD102" s="287"/>
      <c r="RTE102" s="285"/>
      <c r="RTF102" s="287"/>
      <c r="RTG102" s="287"/>
      <c r="RTH102" s="285"/>
      <c r="RTI102" s="287"/>
      <c r="RTJ102" s="287"/>
      <c r="RTK102" s="285"/>
      <c r="RTL102" s="287"/>
      <c r="RTM102" s="287"/>
      <c r="RTN102" s="285"/>
      <c r="RTO102" s="287"/>
      <c r="RTP102" s="287"/>
      <c r="RTQ102" s="285"/>
      <c r="RTR102" s="287"/>
      <c r="RTS102" s="287"/>
      <c r="RTT102" s="285"/>
      <c r="RTU102" s="287"/>
      <c r="RTV102" s="287"/>
      <c r="RTW102" s="285"/>
      <c r="RTX102" s="287"/>
      <c r="RTY102" s="287"/>
      <c r="RTZ102" s="285"/>
      <c r="RUA102" s="287"/>
      <c r="RUB102" s="287"/>
      <c r="RUC102" s="285"/>
      <c r="RUD102" s="287"/>
      <c r="RUE102" s="287"/>
      <c r="RUF102" s="285"/>
      <c r="RUG102" s="287"/>
      <c r="RUH102" s="287"/>
      <c r="RUI102" s="285"/>
      <c r="RUJ102" s="287"/>
      <c r="RUK102" s="287"/>
      <c r="RUL102" s="285"/>
      <c r="RUM102" s="287"/>
      <c r="RUN102" s="287"/>
      <c r="RUO102" s="285"/>
      <c r="RUP102" s="286"/>
      <c r="RUQ102" s="286"/>
      <c r="RUR102" s="286"/>
      <c r="RUS102" s="287"/>
      <c r="RUT102" s="287"/>
      <c r="RUU102" s="285"/>
      <c r="RUV102" s="286"/>
      <c r="RUW102" s="286"/>
      <c r="RUX102" s="286"/>
      <c r="RUY102" s="287"/>
      <c r="RUZ102" s="287"/>
      <c r="RVA102" s="285"/>
      <c r="RVB102" s="287"/>
      <c r="RVC102" s="287"/>
      <c r="RVD102" s="285"/>
      <c r="RVE102" s="286"/>
      <c r="RVF102" s="286"/>
      <c r="RVG102" s="286"/>
      <c r="RVH102" s="286"/>
      <c r="RVI102" s="286"/>
      <c r="RVJ102" s="286"/>
      <c r="RVK102" s="163"/>
      <c r="RVL102" s="154"/>
      <c r="RVM102" s="287"/>
      <c r="RVN102" s="287"/>
      <c r="RVO102" s="285"/>
      <c r="RVP102" s="287"/>
      <c r="RVQ102" s="287"/>
      <c r="RVR102" s="285"/>
      <c r="RVS102" s="287"/>
      <c r="RVT102" s="287"/>
      <c r="RVU102" s="285"/>
      <c r="RVV102" s="287"/>
      <c r="RVW102" s="287"/>
      <c r="RVX102" s="285"/>
      <c r="RVY102" s="287"/>
      <c r="RVZ102" s="287"/>
      <c r="RWA102" s="285"/>
      <c r="RWB102" s="287"/>
      <c r="RWC102" s="287"/>
      <c r="RWD102" s="285"/>
      <c r="RWE102" s="287"/>
      <c r="RWF102" s="287"/>
      <c r="RWG102" s="285"/>
      <c r="RWH102" s="287"/>
      <c r="RWI102" s="287"/>
      <c r="RWJ102" s="285"/>
      <c r="RWK102" s="287"/>
      <c r="RWL102" s="287"/>
      <c r="RWM102" s="285"/>
      <c r="RWN102" s="287"/>
      <c r="RWO102" s="287"/>
      <c r="RWP102" s="285"/>
      <c r="RWQ102" s="287"/>
      <c r="RWR102" s="287"/>
      <c r="RWS102" s="285"/>
      <c r="RWT102" s="287"/>
      <c r="RWU102" s="287"/>
      <c r="RWV102" s="285"/>
      <c r="RWW102" s="287"/>
      <c r="RWX102" s="287"/>
      <c r="RWY102" s="285"/>
      <c r="RWZ102" s="287"/>
      <c r="RXA102" s="287"/>
      <c r="RXB102" s="285"/>
      <c r="RXC102" s="287"/>
      <c r="RXD102" s="287"/>
      <c r="RXE102" s="285"/>
      <c r="RXF102" s="287"/>
      <c r="RXG102" s="287"/>
      <c r="RXH102" s="285"/>
      <c r="RXI102" s="287"/>
      <c r="RXJ102" s="287"/>
      <c r="RXK102" s="285"/>
      <c r="RXL102" s="287"/>
      <c r="RXM102" s="287"/>
      <c r="RXN102" s="285"/>
      <c r="RXO102" s="287"/>
      <c r="RXP102" s="287"/>
      <c r="RXQ102" s="285"/>
      <c r="RXR102" s="287"/>
      <c r="RXS102" s="287"/>
      <c r="RXT102" s="285"/>
      <c r="RXU102" s="287"/>
      <c r="RXV102" s="287"/>
      <c r="RXW102" s="285"/>
      <c r="RXX102" s="286"/>
      <c r="RXY102" s="286"/>
      <c r="RXZ102" s="286"/>
      <c r="RYA102" s="287"/>
      <c r="RYB102" s="287"/>
      <c r="RYC102" s="285"/>
      <c r="RYD102" s="286"/>
      <c r="RYE102" s="286"/>
      <c r="RYF102" s="286"/>
      <c r="RYG102" s="287"/>
      <c r="RYH102" s="287"/>
      <c r="RYI102" s="285"/>
      <c r="RYJ102" s="287"/>
      <c r="RYK102" s="287"/>
      <c r="RYL102" s="285"/>
      <c r="RYM102" s="286"/>
      <c r="RYN102" s="286"/>
      <c r="RYO102" s="286"/>
      <c r="RYP102" s="286"/>
      <c r="RYQ102" s="286"/>
      <c r="RYR102" s="286"/>
      <c r="RYS102" s="163"/>
      <c r="RYT102" s="154"/>
      <c r="RYU102" s="287"/>
      <c r="RYV102" s="287"/>
      <c r="RYW102" s="285"/>
      <c r="RYX102" s="287"/>
      <c r="RYY102" s="287"/>
      <c r="RYZ102" s="285"/>
      <c r="RZA102" s="287"/>
      <c r="RZB102" s="287"/>
      <c r="RZC102" s="285"/>
      <c r="RZD102" s="287"/>
      <c r="RZE102" s="287"/>
      <c r="RZF102" s="285"/>
      <c r="RZG102" s="287"/>
      <c r="RZH102" s="287"/>
      <c r="RZI102" s="285"/>
      <c r="RZJ102" s="287"/>
      <c r="RZK102" s="287"/>
      <c r="RZL102" s="285"/>
      <c r="RZM102" s="287"/>
      <c r="RZN102" s="287"/>
      <c r="RZO102" s="285"/>
      <c r="RZP102" s="287"/>
      <c r="RZQ102" s="287"/>
      <c r="RZR102" s="285"/>
      <c r="RZS102" s="287"/>
      <c r="RZT102" s="287"/>
      <c r="RZU102" s="285"/>
      <c r="RZV102" s="287"/>
      <c r="RZW102" s="287"/>
      <c r="RZX102" s="285"/>
      <c r="RZY102" s="287"/>
      <c r="RZZ102" s="287"/>
      <c r="SAA102" s="285"/>
      <c r="SAB102" s="287"/>
      <c r="SAC102" s="287"/>
      <c r="SAD102" s="285"/>
      <c r="SAE102" s="287"/>
      <c r="SAF102" s="287"/>
      <c r="SAG102" s="285"/>
      <c r="SAH102" s="287"/>
      <c r="SAI102" s="287"/>
      <c r="SAJ102" s="285"/>
      <c r="SAK102" s="287"/>
      <c r="SAL102" s="287"/>
      <c r="SAM102" s="285"/>
      <c r="SAN102" s="287"/>
      <c r="SAO102" s="287"/>
      <c r="SAP102" s="285"/>
      <c r="SAQ102" s="287"/>
      <c r="SAR102" s="287"/>
      <c r="SAS102" s="285"/>
      <c r="SAT102" s="287"/>
      <c r="SAU102" s="287"/>
      <c r="SAV102" s="285"/>
      <c r="SAW102" s="287"/>
      <c r="SAX102" s="287"/>
      <c r="SAY102" s="285"/>
      <c r="SAZ102" s="287"/>
      <c r="SBA102" s="287"/>
      <c r="SBB102" s="285"/>
      <c r="SBC102" s="287"/>
      <c r="SBD102" s="287"/>
      <c r="SBE102" s="285"/>
      <c r="SBF102" s="286"/>
      <c r="SBG102" s="286"/>
      <c r="SBH102" s="286"/>
      <c r="SBI102" s="287"/>
      <c r="SBJ102" s="287"/>
      <c r="SBK102" s="285"/>
      <c r="SBL102" s="286"/>
      <c r="SBM102" s="286"/>
      <c r="SBN102" s="286"/>
      <c r="SBO102" s="287"/>
      <c r="SBP102" s="287"/>
      <c r="SBQ102" s="285"/>
      <c r="SBR102" s="287"/>
      <c r="SBS102" s="287"/>
      <c r="SBT102" s="285"/>
      <c r="SBU102" s="286"/>
      <c r="SBV102" s="286"/>
      <c r="SBW102" s="286"/>
      <c r="SBX102" s="286"/>
      <c r="SBY102" s="286"/>
      <c r="SBZ102" s="286"/>
      <c r="SCA102" s="163"/>
      <c r="SCB102" s="154"/>
      <c r="SCC102" s="287"/>
      <c r="SCD102" s="287"/>
      <c r="SCE102" s="285"/>
      <c r="SCF102" s="287"/>
      <c r="SCG102" s="287"/>
      <c r="SCH102" s="285"/>
      <c r="SCI102" s="287"/>
      <c r="SCJ102" s="287"/>
      <c r="SCK102" s="285"/>
      <c r="SCL102" s="287"/>
      <c r="SCM102" s="287"/>
      <c r="SCN102" s="285"/>
      <c r="SCO102" s="287"/>
      <c r="SCP102" s="287"/>
      <c r="SCQ102" s="285"/>
      <c r="SCR102" s="287"/>
      <c r="SCS102" s="287"/>
      <c r="SCT102" s="285"/>
      <c r="SCU102" s="287"/>
      <c r="SCV102" s="287"/>
      <c r="SCW102" s="285"/>
      <c r="SCX102" s="287"/>
      <c r="SCY102" s="287"/>
      <c r="SCZ102" s="285"/>
      <c r="SDA102" s="287"/>
      <c r="SDB102" s="287"/>
      <c r="SDC102" s="285"/>
      <c r="SDD102" s="287"/>
      <c r="SDE102" s="287"/>
      <c r="SDF102" s="285"/>
      <c r="SDG102" s="287"/>
      <c r="SDH102" s="287"/>
      <c r="SDI102" s="285"/>
      <c r="SDJ102" s="287"/>
      <c r="SDK102" s="287"/>
      <c r="SDL102" s="285"/>
      <c r="SDM102" s="287"/>
      <c r="SDN102" s="287"/>
      <c r="SDO102" s="285"/>
      <c r="SDP102" s="287"/>
      <c r="SDQ102" s="287"/>
      <c r="SDR102" s="285"/>
      <c r="SDS102" s="287"/>
      <c r="SDT102" s="287"/>
      <c r="SDU102" s="285"/>
      <c r="SDV102" s="287"/>
      <c r="SDW102" s="287"/>
      <c r="SDX102" s="285"/>
      <c r="SDY102" s="287"/>
      <c r="SDZ102" s="287"/>
      <c r="SEA102" s="285"/>
      <c r="SEB102" s="287"/>
      <c r="SEC102" s="287"/>
      <c r="SED102" s="285"/>
      <c r="SEE102" s="287"/>
      <c r="SEF102" s="287"/>
      <c r="SEG102" s="285"/>
      <c r="SEH102" s="287"/>
      <c r="SEI102" s="287"/>
      <c r="SEJ102" s="285"/>
      <c r="SEK102" s="287"/>
      <c r="SEL102" s="287"/>
      <c r="SEM102" s="285"/>
      <c r="SEN102" s="286"/>
      <c r="SEO102" s="286"/>
      <c r="SEP102" s="286"/>
      <c r="SEQ102" s="287"/>
      <c r="SER102" s="287"/>
      <c r="SES102" s="285"/>
      <c r="SET102" s="286"/>
      <c r="SEU102" s="286"/>
      <c r="SEV102" s="286"/>
      <c r="SEW102" s="287"/>
      <c r="SEX102" s="287"/>
      <c r="SEY102" s="285"/>
      <c r="SEZ102" s="287"/>
      <c r="SFA102" s="287"/>
      <c r="SFB102" s="285"/>
      <c r="SFC102" s="286"/>
      <c r="SFD102" s="286"/>
      <c r="SFE102" s="286"/>
      <c r="SFF102" s="286"/>
      <c r="SFG102" s="286"/>
      <c r="SFH102" s="286"/>
      <c r="SFI102" s="163"/>
      <c r="SFJ102" s="154"/>
      <c r="SFK102" s="287"/>
      <c r="SFL102" s="287"/>
      <c r="SFM102" s="285"/>
      <c r="SFN102" s="287"/>
      <c r="SFO102" s="287"/>
      <c r="SFP102" s="285"/>
      <c r="SFQ102" s="287"/>
      <c r="SFR102" s="287"/>
      <c r="SFS102" s="285"/>
      <c r="SFT102" s="287"/>
      <c r="SFU102" s="287"/>
      <c r="SFV102" s="285"/>
      <c r="SFW102" s="287"/>
      <c r="SFX102" s="287"/>
      <c r="SFY102" s="285"/>
      <c r="SFZ102" s="287"/>
      <c r="SGA102" s="287"/>
      <c r="SGB102" s="285"/>
      <c r="SGC102" s="287"/>
      <c r="SGD102" s="287"/>
      <c r="SGE102" s="285"/>
      <c r="SGF102" s="287"/>
      <c r="SGG102" s="287"/>
      <c r="SGH102" s="285"/>
      <c r="SGI102" s="287"/>
      <c r="SGJ102" s="287"/>
      <c r="SGK102" s="285"/>
      <c r="SGL102" s="287"/>
      <c r="SGM102" s="287"/>
      <c r="SGN102" s="285"/>
      <c r="SGO102" s="287"/>
      <c r="SGP102" s="287"/>
      <c r="SGQ102" s="285"/>
      <c r="SGR102" s="287"/>
      <c r="SGS102" s="287"/>
      <c r="SGT102" s="285"/>
      <c r="SGU102" s="287"/>
      <c r="SGV102" s="287"/>
      <c r="SGW102" s="285"/>
      <c r="SGX102" s="287"/>
      <c r="SGY102" s="287"/>
      <c r="SGZ102" s="285"/>
      <c r="SHA102" s="287"/>
      <c r="SHB102" s="287"/>
      <c r="SHC102" s="285"/>
      <c r="SHD102" s="287"/>
      <c r="SHE102" s="287"/>
      <c r="SHF102" s="285"/>
      <c r="SHG102" s="287"/>
      <c r="SHH102" s="287"/>
      <c r="SHI102" s="285"/>
      <c r="SHJ102" s="287"/>
      <c r="SHK102" s="287"/>
      <c r="SHL102" s="285"/>
      <c r="SHM102" s="287"/>
      <c r="SHN102" s="287"/>
      <c r="SHO102" s="285"/>
      <c r="SHP102" s="287"/>
      <c r="SHQ102" s="287"/>
      <c r="SHR102" s="285"/>
      <c r="SHS102" s="287"/>
      <c r="SHT102" s="287"/>
      <c r="SHU102" s="285"/>
      <c r="SHV102" s="286"/>
      <c r="SHW102" s="286"/>
      <c r="SHX102" s="286"/>
      <c r="SHY102" s="287"/>
      <c r="SHZ102" s="287"/>
      <c r="SIA102" s="285"/>
      <c r="SIB102" s="286"/>
      <c r="SIC102" s="286"/>
      <c r="SID102" s="286"/>
      <c r="SIE102" s="287"/>
      <c r="SIF102" s="287"/>
      <c r="SIG102" s="285"/>
      <c r="SIH102" s="287"/>
      <c r="SII102" s="287"/>
      <c r="SIJ102" s="285"/>
      <c r="SIK102" s="286"/>
      <c r="SIL102" s="286"/>
      <c r="SIM102" s="286"/>
      <c r="SIN102" s="286"/>
      <c r="SIO102" s="286"/>
      <c r="SIP102" s="286"/>
      <c r="SIQ102" s="163"/>
      <c r="SIR102" s="154"/>
      <c r="SIS102" s="287"/>
      <c r="SIT102" s="287"/>
      <c r="SIU102" s="285"/>
      <c r="SIV102" s="287"/>
      <c r="SIW102" s="287"/>
      <c r="SIX102" s="285"/>
      <c r="SIY102" s="287"/>
      <c r="SIZ102" s="287"/>
      <c r="SJA102" s="285"/>
      <c r="SJB102" s="287"/>
      <c r="SJC102" s="287"/>
      <c r="SJD102" s="285"/>
      <c r="SJE102" s="287"/>
      <c r="SJF102" s="287"/>
      <c r="SJG102" s="285"/>
      <c r="SJH102" s="287"/>
      <c r="SJI102" s="287"/>
      <c r="SJJ102" s="285"/>
      <c r="SJK102" s="287"/>
      <c r="SJL102" s="287"/>
      <c r="SJM102" s="285"/>
      <c r="SJN102" s="287"/>
      <c r="SJO102" s="287"/>
      <c r="SJP102" s="285"/>
      <c r="SJQ102" s="287"/>
      <c r="SJR102" s="287"/>
      <c r="SJS102" s="285"/>
      <c r="SJT102" s="287"/>
      <c r="SJU102" s="287"/>
      <c r="SJV102" s="285"/>
      <c r="SJW102" s="287"/>
      <c r="SJX102" s="287"/>
      <c r="SJY102" s="285"/>
      <c r="SJZ102" s="287"/>
      <c r="SKA102" s="287"/>
      <c r="SKB102" s="285"/>
      <c r="SKC102" s="287"/>
      <c r="SKD102" s="287"/>
      <c r="SKE102" s="285"/>
      <c r="SKF102" s="287"/>
      <c r="SKG102" s="287"/>
      <c r="SKH102" s="285"/>
      <c r="SKI102" s="287"/>
      <c r="SKJ102" s="287"/>
      <c r="SKK102" s="285"/>
      <c r="SKL102" s="287"/>
      <c r="SKM102" s="287"/>
      <c r="SKN102" s="285"/>
      <c r="SKO102" s="287"/>
      <c r="SKP102" s="287"/>
      <c r="SKQ102" s="285"/>
      <c r="SKR102" s="287"/>
      <c r="SKS102" s="287"/>
      <c r="SKT102" s="285"/>
      <c r="SKU102" s="287"/>
      <c r="SKV102" s="287"/>
      <c r="SKW102" s="285"/>
      <c r="SKX102" s="287"/>
      <c r="SKY102" s="287"/>
      <c r="SKZ102" s="285"/>
      <c r="SLA102" s="287"/>
      <c r="SLB102" s="287"/>
      <c r="SLC102" s="285"/>
      <c r="SLD102" s="286"/>
      <c r="SLE102" s="286"/>
      <c r="SLF102" s="286"/>
      <c r="SLG102" s="287"/>
      <c r="SLH102" s="287"/>
      <c r="SLI102" s="285"/>
      <c r="SLJ102" s="286"/>
      <c r="SLK102" s="286"/>
      <c r="SLL102" s="286"/>
      <c r="SLM102" s="287"/>
      <c r="SLN102" s="287"/>
      <c r="SLO102" s="285"/>
      <c r="SLP102" s="287"/>
      <c r="SLQ102" s="287"/>
      <c r="SLR102" s="285"/>
      <c r="SLS102" s="286"/>
      <c r="SLT102" s="286"/>
      <c r="SLU102" s="286"/>
      <c r="SLV102" s="286"/>
      <c r="SLW102" s="286"/>
      <c r="SLX102" s="286"/>
      <c r="SLY102" s="163"/>
      <c r="SLZ102" s="154"/>
      <c r="SMA102" s="287"/>
      <c r="SMB102" s="287"/>
      <c r="SMC102" s="285"/>
      <c r="SMD102" s="287"/>
      <c r="SME102" s="287"/>
      <c r="SMF102" s="285"/>
      <c r="SMG102" s="287"/>
      <c r="SMH102" s="287"/>
      <c r="SMI102" s="285"/>
      <c r="SMJ102" s="287"/>
      <c r="SMK102" s="287"/>
      <c r="SML102" s="285"/>
      <c r="SMM102" s="287"/>
      <c r="SMN102" s="287"/>
      <c r="SMO102" s="285"/>
      <c r="SMP102" s="287"/>
      <c r="SMQ102" s="287"/>
      <c r="SMR102" s="285"/>
      <c r="SMS102" s="287"/>
      <c r="SMT102" s="287"/>
      <c r="SMU102" s="285"/>
      <c r="SMV102" s="287"/>
      <c r="SMW102" s="287"/>
      <c r="SMX102" s="285"/>
      <c r="SMY102" s="287"/>
      <c r="SMZ102" s="287"/>
      <c r="SNA102" s="285"/>
      <c r="SNB102" s="287"/>
      <c r="SNC102" s="287"/>
      <c r="SND102" s="285"/>
      <c r="SNE102" s="287"/>
      <c r="SNF102" s="287"/>
      <c r="SNG102" s="285"/>
      <c r="SNH102" s="287"/>
      <c r="SNI102" s="287"/>
      <c r="SNJ102" s="285"/>
      <c r="SNK102" s="287"/>
      <c r="SNL102" s="287"/>
      <c r="SNM102" s="285"/>
      <c r="SNN102" s="287"/>
      <c r="SNO102" s="287"/>
      <c r="SNP102" s="285"/>
      <c r="SNQ102" s="287"/>
      <c r="SNR102" s="287"/>
      <c r="SNS102" s="285"/>
      <c r="SNT102" s="287"/>
      <c r="SNU102" s="287"/>
      <c r="SNV102" s="285"/>
      <c r="SNW102" s="287"/>
      <c r="SNX102" s="287"/>
      <c r="SNY102" s="285"/>
      <c r="SNZ102" s="287"/>
      <c r="SOA102" s="287"/>
      <c r="SOB102" s="285"/>
      <c r="SOC102" s="287"/>
      <c r="SOD102" s="287"/>
      <c r="SOE102" s="285"/>
      <c r="SOF102" s="287"/>
      <c r="SOG102" s="287"/>
      <c r="SOH102" s="285"/>
      <c r="SOI102" s="287"/>
      <c r="SOJ102" s="287"/>
      <c r="SOK102" s="285"/>
      <c r="SOL102" s="286"/>
      <c r="SOM102" s="286"/>
      <c r="SON102" s="286"/>
      <c r="SOO102" s="287"/>
      <c r="SOP102" s="287"/>
      <c r="SOQ102" s="285"/>
      <c r="SOR102" s="286"/>
      <c r="SOS102" s="286"/>
      <c r="SOT102" s="286"/>
      <c r="SOU102" s="287"/>
      <c r="SOV102" s="287"/>
      <c r="SOW102" s="285"/>
      <c r="SOX102" s="287"/>
      <c r="SOY102" s="287"/>
      <c r="SOZ102" s="285"/>
      <c r="SPA102" s="286"/>
      <c r="SPB102" s="286"/>
      <c r="SPC102" s="286"/>
      <c r="SPD102" s="286"/>
      <c r="SPE102" s="286"/>
      <c r="SPF102" s="286"/>
      <c r="SPG102" s="163"/>
      <c r="SPH102" s="154"/>
      <c r="SPI102" s="287"/>
      <c r="SPJ102" s="287"/>
      <c r="SPK102" s="285"/>
      <c r="SPL102" s="287"/>
      <c r="SPM102" s="287"/>
      <c r="SPN102" s="285"/>
      <c r="SPO102" s="287"/>
      <c r="SPP102" s="287"/>
      <c r="SPQ102" s="285"/>
      <c r="SPR102" s="287"/>
      <c r="SPS102" s="287"/>
      <c r="SPT102" s="285"/>
      <c r="SPU102" s="287"/>
      <c r="SPV102" s="287"/>
      <c r="SPW102" s="285"/>
      <c r="SPX102" s="287"/>
      <c r="SPY102" s="287"/>
      <c r="SPZ102" s="285"/>
      <c r="SQA102" s="287"/>
      <c r="SQB102" s="287"/>
      <c r="SQC102" s="285"/>
      <c r="SQD102" s="287"/>
      <c r="SQE102" s="287"/>
      <c r="SQF102" s="285"/>
      <c r="SQG102" s="287"/>
      <c r="SQH102" s="287"/>
      <c r="SQI102" s="285"/>
      <c r="SQJ102" s="287"/>
      <c r="SQK102" s="287"/>
      <c r="SQL102" s="285"/>
      <c r="SQM102" s="287"/>
      <c r="SQN102" s="287"/>
      <c r="SQO102" s="285"/>
      <c r="SQP102" s="287"/>
      <c r="SQQ102" s="287"/>
      <c r="SQR102" s="285"/>
      <c r="SQS102" s="287"/>
      <c r="SQT102" s="287"/>
      <c r="SQU102" s="285"/>
      <c r="SQV102" s="287"/>
      <c r="SQW102" s="287"/>
      <c r="SQX102" s="285"/>
      <c r="SQY102" s="287"/>
      <c r="SQZ102" s="287"/>
      <c r="SRA102" s="285"/>
      <c r="SRB102" s="287"/>
      <c r="SRC102" s="287"/>
      <c r="SRD102" s="285"/>
      <c r="SRE102" s="287"/>
      <c r="SRF102" s="287"/>
      <c r="SRG102" s="285"/>
      <c r="SRH102" s="287"/>
      <c r="SRI102" s="287"/>
      <c r="SRJ102" s="285"/>
      <c r="SRK102" s="287"/>
      <c r="SRL102" s="287"/>
      <c r="SRM102" s="285"/>
      <c r="SRN102" s="287"/>
      <c r="SRO102" s="287"/>
      <c r="SRP102" s="285"/>
      <c r="SRQ102" s="287"/>
      <c r="SRR102" s="287"/>
      <c r="SRS102" s="285"/>
      <c r="SRT102" s="286"/>
      <c r="SRU102" s="286"/>
      <c r="SRV102" s="286"/>
      <c r="SRW102" s="287"/>
      <c r="SRX102" s="287"/>
      <c r="SRY102" s="285"/>
      <c r="SRZ102" s="286"/>
      <c r="SSA102" s="286"/>
      <c r="SSB102" s="286"/>
      <c r="SSC102" s="287"/>
      <c r="SSD102" s="287"/>
      <c r="SSE102" s="285"/>
      <c r="SSF102" s="287"/>
      <c r="SSG102" s="287"/>
      <c r="SSH102" s="285"/>
      <c r="SSI102" s="286"/>
      <c r="SSJ102" s="286"/>
      <c r="SSK102" s="286"/>
      <c r="SSL102" s="286"/>
      <c r="SSM102" s="286"/>
      <c r="SSN102" s="286"/>
      <c r="SSO102" s="163"/>
      <c r="SSP102" s="154"/>
      <c r="SSQ102" s="287"/>
      <c r="SSR102" s="287"/>
      <c r="SSS102" s="285"/>
      <c r="SST102" s="287"/>
      <c r="SSU102" s="287"/>
      <c r="SSV102" s="285"/>
      <c r="SSW102" s="287"/>
      <c r="SSX102" s="287"/>
      <c r="SSY102" s="285"/>
      <c r="SSZ102" s="287"/>
      <c r="STA102" s="287"/>
      <c r="STB102" s="285"/>
      <c r="STC102" s="287"/>
      <c r="STD102" s="287"/>
      <c r="STE102" s="285"/>
      <c r="STF102" s="287"/>
      <c r="STG102" s="287"/>
      <c r="STH102" s="285"/>
      <c r="STI102" s="287"/>
      <c r="STJ102" s="287"/>
      <c r="STK102" s="285"/>
      <c r="STL102" s="287"/>
      <c r="STM102" s="287"/>
      <c r="STN102" s="285"/>
      <c r="STO102" s="287"/>
      <c r="STP102" s="287"/>
      <c r="STQ102" s="285"/>
      <c r="STR102" s="287"/>
      <c r="STS102" s="287"/>
      <c r="STT102" s="285"/>
      <c r="STU102" s="287"/>
      <c r="STV102" s="287"/>
      <c r="STW102" s="285"/>
      <c r="STX102" s="287"/>
      <c r="STY102" s="287"/>
      <c r="STZ102" s="285"/>
      <c r="SUA102" s="287"/>
      <c r="SUB102" s="287"/>
      <c r="SUC102" s="285"/>
      <c r="SUD102" s="287"/>
      <c r="SUE102" s="287"/>
      <c r="SUF102" s="285"/>
      <c r="SUG102" s="287"/>
      <c r="SUH102" s="287"/>
      <c r="SUI102" s="285"/>
      <c r="SUJ102" s="287"/>
      <c r="SUK102" s="287"/>
      <c r="SUL102" s="285"/>
      <c r="SUM102" s="287"/>
      <c r="SUN102" s="287"/>
      <c r="SUO102" s="285"/>
      <c r="SUP102" s="287"/>
      <c r="SUQ102" s="287"/>
      <c r="SUR102" s="285"/>
      <c r="SUS102" s="287"/>
      <c r="SUT102" s="287"/>
      <c r="SUU102" s="285"/>
      <c r="SUV102" s="287"/>
      <c r="SUW102" s="287"/>
      <c r="SUX102" s="285"/>
      <c r="SUY102" s="287"/>
      <c r="SUZ102" s="287"/>
      <c r="SVA102" s="285"/>
      <c r="SVB102" s="286"/>
      <c r="SVC102" s="286"/>
      <c r="SVD102" s="286"/>
      <c r="SVE102" s="287"/>
      <c r="SVF102" s="287"/>
      <c r="SVG102" s="285"/>
      <c r="SVH102" s="286"/>
      <c r="SVI102" s="286"/>
      <c r="SVJ102" s="286"/>
      <c r="SVK102" s="287"/>
      <c r="SVL102" s="287"/>
      <c r="SVM102" s="285"/>
      <c r="SVN102" s="287"/>
      <c r="SVO102" s="287"/>
      <c r="SVP102" s="285"/>
      <c r="SVQ102" s="286"/>
      <c r="SVR102" s="286"/>
      <c r="SVS102" s="286"/>
      <c r="SVT102" s="286"/>
      <c r="SVU102" s="286"/>
      <c r="SVV102" s="286"/>
      <c r="SVW102" s="163"/>
      <c r="SVX102" s="154"/>
      <c r="SVY102" s="287"/>
      <c r="SVZ102" s="287"/>
      <c r="SWA102" s="285"/>
      <c r="SWB102" s="287"/>
      <c r="SWC102" s="287"/>
      <c r="SWD102" s="285"/>
      <c r="SWE102" s="287"/>
      <c r="SWF102" s="287"/>
      <c r="SWG102" s="285"/>
      <c r="SWH102" s="287"/>
      <c r="SWI102" s="287"/>
      <c r="SWJ102" s="285"/>
      <c r="SWK102" s="287"/>
      <c r="SWL102" s="287"/>
      <c r="SWM102" s="285"/>
      <c r="SWN102" s="287"/>
      <c r="SWO102" s="287"/>
      <c r="SWP102" s="285"/>
      <c r="SWQ102" s="287"/>
      <c r="SWR102" s="287"/>
      <c r="SWS102" s="285"/>
      <c r="SWT102" s="287"/>
      <c r="SWU102" s="287"/>
      <c r="SWV102" s="285"/>
      <c r="SWW102" s="287"/>
      <c r="SWX102" s="287"/>
      <c r="SWY102" s="285"/>
      <c r="SWZ102" s="287"/>
      <c r="SXA102" s="287"/>
      <c r="SXB102" s="285"/>
      <c r="SXC102" s="287"/>
      <c r="SXD102" s="287"/>
      <c r="SXE102" s="285"/>
      <c r="SXF102" s="287"/>
      <c r="SXG102" s="287"/>
      <c r="SXH102" s="285"/>
      <c r="SXI102" s="287"/>
      <c r="SXJ102" s="287"/>
      <c r="SXK102" s="285"/>
      <c r="SXL102" s="287"/>
      <c r="SXM102" s="287"/>
      <c r="SXN102" s="285"/>
      <c r="SXO102" s="287"/>
      <c r="SXP102" s="287"/>
      <c r="SXQ102" s="285"/>
      <c r="SXR102" s="287"/>
      <c r="SXS102" s="287"/>
      <c r="SXT102" s="285"/>
      <c r="SXU102" s="287"/>
      <c r="SXV102" s="287"/>
      <c r="SXW102" s="285"/>
      <c r="SXX102" s="287"/>
      <c r="SXY102" s="287"/>
      <c r="SXZ102" s="285"/>
      <c r="SYA102" s="287"/>
      <c r="SYB102" s="287"/>
      <c r="SYC102" s="285"/>
      <c r="SYD102" s="287"/>
      <c r="SYE102" s="287"/>
      <c r="SYF102" s="285"/>
      <c r="SYG102" s="287"/>
      <c r="SYH102" s="287"/>
      <c r="SYI102" s="285"/>
      <c r="SYJ102" s="286"/>
      <c r="SYK102" s="286"/>
      <c r="SYL102" s="286"/>
      <c r="SYM102" s="287"/>
      <c r="SYN102" s="287"/>
      <c r="SYO102" s="285"/>
      <c r="SYP102" s="286"/>
      <c r="SYQ102" s="286"/>
      <c r="SYR102" s="286"/>
      <c r="SYS102" s="287"/>
      <c r="SYT102" s="287"/>
      <c r="SYU102" s="285"/>
      <c r="SYV102" s="287"/>
      <c r="SYW102" s="287"/>
      <c r="SYX102" s="285"/>
      <c r="SYY102" s="286"/>
      <c r="SYZ102" s="286"/>
      <c r="SZA102" s="286"/>
      <c r="SZB102" s="286"/>
      <c r="SZC102" s="286"/>
      <c r="SZD102" s="286"/>
      <c r="SZE102" s="163"/>
      <c r="SZF102" s="154"/>
      <c r="SZG102" s="287"/>
      <c r="SZH102" s="287"/>
      <c r="SZI102" s="285"/>
      <c r="SZJ102" s="287"/>
      <c r="SZK102" s="287"/>
      <c r="SZL102" s="285"/>
      <c r="SZM102" s="287"/>
      <c r="SZN102" s="287"/>
      <c r="SZO102" s="285"/>
      <c r="SZP102" s="287"/>
      <c r="SZQ102" s="287"/>
      <c r="SZR102" s="285"/>
      <c r="SZS102" s="287"/>
      <c r="SZT102" s="287"/>
      <c r="SZU102" s="285"/>
      <c r="SZV102" s="287"/>
      <c r="SZW102" s="287"/>
      <c r="SZX102" s="285"/>
      <c r="SZY102" s="287"/>
      <c r="SZZ102" s="287"/>
      <c r="TAA102" s="285"/>
      <c r="TAB102" s="287"/>
      <c r="TAC102" s="287"/>
      <c r="TAD102" s="285"/>
      <c r="TAE102" s="287"/>
      <c r="TAF102" s="287"/>
      <c r="TAG102" s="285"/>
      <c r="TAH102" s="287"/>
      <c r="TAI102" s="287"/>
      <c r="TAJ102" s="285"/>
      <c r="TAK102" s="287"/>
      <c r="TAL102" s="287"/>
      <c r="TAM102" s="285"/>
      <c r="TAN102" s="287"/>
      <c r="TAO102" s="287"/>
      <c r="TAP102" s="285"/>
      <c r="TAQ102" s="287"/>
      <c r="TAR102" s="287"/>
      <c r="TAS102" s="285"/>
      <c r="TAT102" s="287"/>
      <c r="TAU102" s="287"/>
      <c r="TAV102" s="285"/>
      <c r="TAW102" s="287"/>
      <c r="TAX102" s="287"/>
      <c r="TAY102" s="285"/>
      <c r="TAZ102" s="287"/>
      <c r="TBA102" s="287"/>
      <c r="TBB102" s="285"/>
      <c r="TBC102" s="287"/>
      <c r="TBD102" s="287"/>
      <c r="TBE102" s="285"/>
      <c r="TBF102" s="287"/>
      <c r="TBG102" s="287"/>
      <c r="TBH102" s="285"/>
      <c r="TBI102" s="287"/>
      <c r="TBJ102" s="287"/>
      <c r="TBK102" s="285"/>
      <c r="TBL102" s="287"/>
      <c r="TBM102" s="287"/>
      <c r="TBN102" s="285"/>
      <c r="TBO102" s="287"/>
      <c r="TBP102" s="287"/>
      <c r="TBQ102" s="285"/>
      <c r="TBR102" s="286"/>
      <c r="TBS102" s="286"/>
      <c r="TBT102" s="286"/>
      <c r="TBU102" s="287"/>
      <c r="TBV102" s="287"/>
      <c r="TBW102" s="285"/>
      <c r="TBX102" s="286"/>
      <c r="TBY102" s="286"/>
      <c r="TBZ102" s="286"/>
      <c r="TCA102" s="287"/>
      <c r="TCB102" s="287"/>
      <c r="TCC102" s="285"/>
      <c r="TCD102" s="287"/>
      <c r="TCE102" s="287"/>
      <c r="TCF102" s="285"/>
      <c r="TCG102" s="286"/>
      <c r="TCH102" s="286"/>
      <c r="TCI102" s="286"/>
      <c r="TCJ102" s="286"/>
      <c r="TCK102" s="286"/>
      <c r="TCL102" s="286"/>
      <c r="TCM102" s="163"/>
      <c r="TCN102" s="154"/>
      <c r="TCO102" s="287"/>
      <c r="TCP102" s="287"/>
      <c r="TCQ102" s="285"/>
      <c r="TCR102" s="287"/>
      <c r="TCS102" s="287"/>
      <c r="TCT102" s="285"/>
      <c r="TCU102" s="287"/>
      <c r="TCV102" s="287"/>
      <c r="TCW102" s="285"/>
      <c r="TCX102" s="287"/>
      <c r="TCY102" s="287"/>
      <c r="TCZ102" s="285"/>
      <c r="TDA102" s="287"/>
      <c r="TDB102" s="287"/>
      <c r="TDC102" s="285"/>
      <c r="TDD102" s="287"/>
      <c r="TDE102" s="287"/>
      <c r="TDF102" s="285"/>
      <c r="TDG102" s="287"/>
      <c r="TDH102" s="287"/>
      <c r="TDI102" s="285"/>
      <c r="TDJ102" s="287"/>
      <c r="TDK102" s="287"/>
      <c r="TDL102" s="285"/>
      <c r="TDM102" s="287"/>
      <c r="TDN102" s="287"/>
      <c r="TDO102" s="285"/>
      <c r="TDP102" s="287"/>
      <c r="TDQ102" s="287"/>
      <c r="TDR102" s="285"/>
      <c r="TDS102" s="287"/>
      <c r="TDT102" s="287"/>
      <c r="TDU102" s="285"/>
      <c r="TDV102" s="287"/>
      <c r="TDW102" s="287"/>
      <c r="TDX102" s="285"/>
      <c r="TDY102" s="287"/>
      <c r="TDZ102" s="287"/>
      <c r="TEA102" s="285"/>
      <c r="TEB102" s="287"/>
      <c r="TEC102" s="287"/>
      <c r="TED102" s="285"/>
      <c r="TEE102" s="287"/>
      <c r="TEF102" s="287"/>
      <c r="TEG102" s="285"/>
      <c r="TEH102" s="287"/>
      <c r="TEI102" s="287"/>
      <c r="TEJ102" s="285"/>
      <c r="TEK102" s="287"/>
      <c r="TEL102" s="287"/>
      <c r="TEM102" s="285"/>
      <c r="TEN102" s="287"/>
      <c r="TEO102" s="287"/>
      <c r="TEP102" s="285"/>
      <c r="TEQ102" s="287"/>
      <c r="TER102" s="287"/>
      <c r="TES102" s="285"/>
      <c r="TET102" s="287"/>
      <c r="TEU102" s="287"/>
      <c r="TEV102" s="285"/>
      <c r="TEW102" s="287"/>
      <c r="TEX102" s="287"/>
      <c r="TEY102" s="285"/>
      <c r="TEZ102" s="286"/>
      <c r="TFA102" s="286"/>
      <c r="TFB102" s="286"/>
      <c r="TFC102" s="287"/>
      <c r="TFD102" s="287"/>
      <c r="TFE102" s="285"/>
      <c r="TFF102" s="286"/>
      <c r="TFG102" s="286"/>
      <c r="TFH102" s="286"/>
      <c r="TFI102" s="287"/>
      <c r="TFJ102" s="287"/>
      <c r="TFK102" s="285"/>
      <c r="TFL102" s="287"/>
      <c r="TFM102" s="287"/>
      <c r="TFN102" s="285"/>
      <c r="TFO102" s="286"/>
      <c r="TFP102" s="286"/>
      <c r="TFQ102" s="286"/>
      <c r="TFR102" s="286"/>
      <c r="TFS102" s="286"/>
      <c r="TFT102" s="286"/>
      <c r="TFU102" s="163"/>
      <c r="TFV102" s="154"/>
      <c r="TFW102" s="287"/>
      <c r="TFX102" s="287"/>
      <c r="TFY102" s="285"/>
      <c r="TFZ102" s="287"/>
      <c r="TGA102" s="287"/>
      <c r="TGB102" s="285"/>
      <c r="TGC102" s="287"/>
      <c r="TGD102" s="287"/>
      <c r="TGE102" s="285"/>
      <c r="TGF102" s="287"/>
      <c r="TGG102" s="287"/>
      <c r="TGH102" s="285"/>
      <c r="TGI102" s="287"/>
      <c r="TGJ102" s="287"/>
      <c r="TGK102" s="285"/>
      <c r="TGL102" s="287"/>
      <c r="TGM102" s="287"/>
      <c r="TGN102" s="285"/>
      <c r="TGO102" s="287"/>
      <c r="TGP102" s="287"/>
      <c r="TGQ102" s="285"/>
      <c r="TGR102" s="287"/>
      <c r="TGS102" s="287"/>
      <c r="TGT102" s="285"/>
      <c r="TGU102" s="287"/>
      <c r="TGV102" s="287"/>
      <c r="TGW102" s="285"/>
      <c r="TGX102" s="287"/>
      <c r="TGY102" s="287"/>
      <c r="TGZ102" s="285"/>
      <c r="THA102" s="287"/>
      <c r="THB102" s="287"/>
      <c r="THC102" s="285"/>
      <c r="THD102" s="287"/>
      <c r="THE102" s="287"/>
      <c r="THF102" s="285"/>
      <c r="THG102" s="287"/>
      <c r="THH102" s="287"/>
      <c r="THI102" s="285"/>
      <c r="THJ102" s="287"/>
      <c r="THK102" s="287"/>
      <c r="THL102" s="285"/>
      <c r="THM102" s="287"/>
      <c r="THN102" s="287"/>
      <c r="THO102" s="285"/>
      <c r="THP102" s="287"/>
      <c r="THQ102" s="287"/>
      <c r="THR102" s="285"/>
      <c r="THS102" s="287"/>
      <c r="THT102" s="287"/>
      <c r="THU102" s="285"/>
      <c r="THV102" s="287"/>
      <c r="THW102" s="287"/>
      <c r="THX102" s="285"/>
      <c r="THY102" s="287"/>
      <c r="THZ102" s="287"/>
      <c r="TIA102" s="285"/>
      <c r="TIB102" s="287"/>
      <c r="TIC102" s="287"/>
      <c r="TID102" s="285"/>
      <c r="TIE102" s="287"/>
      <c r="TIF102" s="287"/>
      <c r="TIG102" s="285"/>
      <c r="TIH102" s="286"/>
      <c r="TII102" s="286"/>
      <c r="TIJ102" s="286"/>
      <c r="TIK102" s="287"/>
      <c r="TIL102" s="287"/>
      <c r="TIM102" s="285"/>
      <c r="TIN102" s="286"/>
      <c r="TIO102" s="286"/>
      <c r="TIP102" s="286"/>
      <c r="TIQ102" s="287"/>
      <c r="TIR102" s="287"/>
      <c r="TIS102" s="285"/>
      <c r="TIT102" s="287"/>
      <c r="TIU102" s="287"/>
      <c r="TIV102" s="285"/>
      <c r="TIW102" s="286"/>
      <c r="TIX102" s="286"/>
      <c r="TIY102" s="286"/>
      <c r="TIZ102" s="286"/>
      <c r="TJA102" s="286"/>
      <c r="TJB102" s="286"/>
      <c r="TJC102" s="163"/>
      <c r="TJD102" s="154"/>
      <c r="TJE102" s="287"/>
      <c r="TJF102" s="287"/>
      <c r="TJG102" s="285"/>
      <c r="TJH102" s="287"/>
      <c r="TJI102" s="287"/>
      <c r="TJJ102" s="285"/>
      <c r="TJK102" s="287"/>
      <c r="TJL102" s="287"/>
      <c r="TJM102" s="285"/>
      <c r="TJN102" s="287"/>
      <c r="TJO102" s="287"/>
      <c r="TJP102" s="285"/>
      <c r="TJQ102" s="287"/>
      <c r="TJR102" s="287"/>
      <c r="TJS102" s="285"/>
      <c r="TJT102" s="287"/>
      <c r="TJU102" s="287"/>
      <c r="TJV102" s="285"/>
      <c r="TJW102" s="287"/>
      <c r="TJX102" s="287"/>
      <c r="TJY102" s="285"/>
      <c r="TJZ102" s="287"/>
      <c r="TKA102" s="287"/>
      <c r="TKB102" s="285"/>
      <c r="TKC102" s="287"/>
      <c r="TKD102" s="287"/>
      <c r="TKE102" s="285"/>
      <c r="TKF102" s="287"/>
      <c r="TKG102" s="287"/>
      <c r="TKH102" s="285"/>
      <c r="TKI102" s="287"/>
      <c r="TKJ102" s="287"/>
      <c r="TKK102" s="285"/>
      <c r="TKL102" s="287"/>
      <c r="TKM102" s="287"/>
      <c r="TKN102" s="285"/>
      <c r="TKO102" s="287"/>
      <c r="TKP102" s="287"/>
      <c r="TKQ102" s="285"/>
      <c r="TKR102" s="287"/>
      <c r="TKS102" s="287"/>
      <c r="TKT102" s="285"/>
      <c r="TKU102" s="287"/>
      <c r="TKV102" s="287"/>
      <c r="TKW102" s="285"/>
      <c r="TKX102" s="287"/>
      <c r="TKY102" s="287"/>
      <c r="TKZ102" s="285"/>
      <c r="TLA102" s="287"/>
      <c r="TLB102" s="287"/>
      <c r="TLC102" s="285"/>
      <c r="TLD102" s="287"/>
      <c r="TLE102" s="287"/>
      <c r="TLF102" s="285"/>
      <c r="TLG102" s="287"/>
      <c r="TLH102" s="287"/>
      <c r="TLI102" s="285"/>
      <c r="TLJ102" s="287"/>
      <c r="TLK102" s="287"/>
      <c r="TLL102" s="285"/>
      <c r="TLM102" s="287"/>
      <c r="TLN102" s="287"/>
      <c r="TLO102" s="285"/>
      <c r="TLP102" s="286"/>
      <c r="TLQ102" s="286"/>
      <c r="TLR102" s="286"/>
      <c r="TLS102" s="287"/>
      <c r="TLT102" s="287"/>
      <c r="TLU102" s="285"/>
      <c r="TLV102" s="286"/>
      <c r="TLW102" s="286"/>
      <c r="TLX102" s="286"/>
      <c r="TLY102" s="287"/>
      <c r="TLZ102" s="287"/>
      <c r="TMA102" s="285"/>
      <c r="TMB102" s="287"/>
      <c r="TMC102" s="287"/>
      <c r="TMD102" s="285"/>
      <c r="TME102" s="286"/>
      <c r="TMF102" s="286"/>
      <c r="TMG102" s="286"/>
      <c r="TMH102" s="286"/>
      <c r="TMI102" s="286"/>
      <c r="TMJ102" s="286"/>
      <c r="TMK102" s="163"/>
      <c r="TML102" s="154"/>
      <c r="TMM102" s="287"/>
      <c r="TMN102" s="287"/>
      <c r="TMO102" s="285"/>
      <c r="TMP102" s="287"/>
      <c r="TMQ102" s="287"/>
      <c r="TMR102" s="285"/>
      <c r="TMS102" s="287"/>
      <c r="TMT102" s="287"/>
      <c r="TMU102" s="285"/>
      <c r="TMV102" s="287"/>
      <c r="TMW102" s="287"/>
      <c r="TMX102" s="285"/>
      <c r="TMY102" s="287"/>
      <c r="TMZ102" s="287"/>
      <c r="TNA102" s="285"/>
      <c r="TNB102" s="287"/>
      <c r="TNC102" s="287"/>
      <c r="TND102" s="285"/>
      <c r="TNE102" s="287"/>
      <c r="TNF102" s="287"/>
      <c r="TNG102" s="285"/>
      <c r="TNH102" s="287"/>
      <c r="TNI102" s="287"/>
      <c r="TNJ102" s="285"/>
      <c r="TNK102" s="287"/>
      <c r="TNL102" s="287"/>
      <c r="TNM102" s="285"/>
      <c r="TNN102" s="287"/>
      <c r="TNO102" s="287"/>
      <c r="TNP102" s="285"/>
      <c r="TNQ102" s="287"/>
      <c r="TNR102" s="287"/>
      <c r="TNS102" s="285"/>
      <c r="TNT102" s="287"/>
      <c r="TNU102" s="287"/>
      <c r="TNV102" s="285"/>
      <c r="TNW102" s="287"/>
      <c r="TNX102" s="287"/>
      <c r="TNY102" s="285"/>
      <c r="TNZ102" s="287"/>
      <c r="TOA102" s="287"/>
      <c r="TOB102" s="285"/>
      <c r="TOC102" s="287"/>
      <c r="TOD102" s="287"/>
      <c r="TOE102" s="285"/>
      <c r="TOF102" s="287"/>
      <c r="TOG102" s="287"/>
      <c r="TOH102" s="285"/>
      <c r="TOI102" s="287"/>
      <c r="TOJ102" s="287"/>
      <c r="TOK102" s="285"/>
      <c r="TOL102" s="287"/>
      <c r="TOM102" s="287"/>
      <c r="TON102" s="285"/>
      <c r="TOO102" s="287"/>
      <c r="TOP102" s="287"/>
      <c r="TOQ102" s="285"/>
      <c r="TOR102" s="287"/>
      <c r="TOS102" s="287"/>
      <c r="TOT102" s="285"/>
      <c r="TOU102" s="287"/>
      <c r="TOV102" s="287"/>
      <c r="TOW102" s="285"/>
      <c r="TOX102" s="286"/>
      <c r="TOY102" s="286"/>
      <c r="TOZ102" s="286"/>
      <c r="TPA102" s="287"/>
      <c r="TPB102" s="287"/>
      <c r="TPC102" s="285"/>
      <c r="TPD102" s="286"/>
      <c r="TPE102" s="286"/>
      <c r="TPF102" s="286"/>
      <c r="TPG102" s="287"/>
      <c r="TPH102" s="287"/>
      <c r="TPI102" s="285"/>
      <c r="TPJ102" s="287"/>
      <c r="TPK102" s="287"/>
      <c r="TPL102" s="285"/>
      <c r="TPM102" s="286"/>
      <c r="TPN102" s="286"/>
      <c r="TPO102" s="286"/>
      <c r="TPP102" s="286"/>
      <c r="TPQ102" s="286"/>
      <c r="TPR102" s="286"/>
      <c r="TPS102" s="163"/>
      <c r="TPT102" s="154"/>
      <c r="TPU102" s="287"/>
      <c r="TPV102" s="287"/>
      <c r="TPW102" s="285"/>
      <c r="TPX102" s="287"/>
      <c r="TPY102" s="287"/>
      <c r="TPZ102" s="285"/>
      <c r="TQA102" s="287"/>
      <c r="TQB102" s="287"/>
      <c r="TQC102" s="285"/>
      <c r="TQD102" s="287"/>
      <c r="TQE102" s="287"/>
      <c r="TQF102" s="285"/>
      <c r="TQG102" s="287"/>
      <c r="TQH102" s="287"/>
      <c r="TQI102" s="285"/>
      <c r="TQJ102" s="287"/>
      <c r="TQK102" s="287"/>
      <c r="TQL102" s="285"/>
      <c r="TQM102" s="287"/>
      <c r="TQN102" s="287"/>
      <c r="TQO102" s="285"/>
      <c r="TQP102" s="287"/>
      <c r="TQQ102" s="287"/>
      <c r="TQR102" s="285"/>
      <c r="TQS102" s="287"/>
      <c r="TQT102" s="287"/>
      <c r="TQU102" s="285"/>
      <c r="TQV102" s="287"/>
      <c r="TQW102" s="287"/>
      <c r="TQX102" s="285"/>
      <c r="TQY102" s="287"/>
      <c r="TQZ102" s="287"/>
      <c r="TRA102" s="285"/>
      <c r="TRB102" s="287"/>
      <c r="TRC102" s="287"/>
      <c r="TRD102" s="285"/>
      <c r="TRE102" s="287"/>
      <c r="TRF102" s="287"/>
      <c r="TRG102" s="285"/>
      <c r="TRH102" s="287"/>
      <c r="TRI102" s="287"/>
      <c r="TRJ102" s="285"/>
      <c r="TRK102" s="287"/>
      <c r="TRL102" s="287"/>
      <c r="TRM102" s="285"/>
      <c r="TRN102" s="287"/>
      <c r="TRO102" s="287"/>
      <c r="TRP102" s="285"/>
      <c r="TRQ102" s="287"/>
      <c r="TRR102" s="287"/>
      <c r="TRS102" s="285"/>
      <c r="TRT102" s="287"/>
      <c r="TRU102" s="287"/>
      <c r="TRV102" s="285"/>
      <c r="TRW102" s="287"/>
      <c r="TRX102" s="287"/>
      <c r="TRY102" s="285"/>
      <c r="TRZ102" s="287"/>
      <c r="TSA102" s="287"/>
      <c r="TSB102" s="285"/>
      <c r="TSC102" s="287"/>
      <c r="TSD102" s="287"/>
      <c r="TSE102" s="285"/>
      <c r="TSF102" s="286"/>
      <c r="TSG102" s="286"/>
      <c r="TSH102" s="286"/>
      <c r="TSI102" s="287"/>
      <c r="TSJ102" s="287"/>
      <c r="TSK102" s="285"/>
      <c r="TSL102" s="286"/>
      <c r="TSM102" s="286"/>
      <c r="TSN102" s="286"/>
      <c r="TSO102" s="287"/>
      <c r="TSP102" s="287"/>
      <c r="TSQ102" s="285"/>
      <c r="TSR102" s="287"/>
      <c r="TSS102" s="287"/>
      <c r="TST102" s="285"/>
      <c r="TSU102" s="286"/>
      <c r="TSV102" s="286"/>
      <c r="TSW102" s="286"/>
      <c r="TSX102" s="286"/>
      <c r="TSY102" s="286"/>
      <c r="TSZ102" s="286"/>
      <c r="TTA102" s="163"/>
      <c r="TTB102" s="154"/>
      <c r="TTC102" s="287"/>
      <c r="TTD102" s="287"/>
      <c r="TTE102" s="285"/>
      <c r="TTF102" s="287"/>
      <c r="TTG102" s="287"/>
      <c r="TTH102" s="285"/>
      <c r="TTI102" s="287"/>
      <c r="TTJ102" s="287"/>
      <c r="TTK102" s="285"/>
      <c r="TTL102" s="287"/>
      <c r="TTM102" s="287"/>
      <c r="TTN102" s="285"/>
      <c r="TTO102" s="287"/>
      <c r="TTP102" s="287"/>
      <c r="TTQ102" s="285"/>
      <c r="TTR102" s="287"/>
      <c r="TTS102" s="287"/>
      <c r="TTT102" s="285"/>
      <c r="TTU102" s="287"/>
      <c r="TTV102" s="287"/>
      <c r="TTW102" s="285"/>
      <c r="TTX102" s="287"/>
      <c r="TTY102" s="287"/>
      <c r="TTZ102" s="285"/>
      <c r="TUA102" s="287"/>
      <c r="TUB102" s="287"/>
      <c r="TUC102" s="285"/>
      <c r="TUD102" s="287"/>
      <c r="TUE102" s="287"/>
      <c r="TUF102" s="285"/>
      <c r="TUG102" s="287"/>
      <c r="TUH102" s="287"/>
      <c r="TUI102" s="285"/>
      <c r="TUJ102" s="287"/>
      <c r="TUK102" s="287"/>
      <c r="TUL102" s="285"/>
      <c r="TUM102" s="287"/>
      <c r="TUN102" s="287"/>
      <c r="TUO102" s="285"/>
      <c r="TUP102" s="287"/>
      <c r="TUQ102" s="287"/>
      <c r="TUR102" s="285"/>
      <c r="TUS102" s="287"/>
      <c r="TUT102" s="287"/>
      <c r="TUU102" s="285"/>
      <c r="TUV102" s="287"/>
      <c r="TUW102" s="287"/>
      <c r="TUX102" s="285"/>
      <c r="TUY102" s="287"/>
      <c r="TUZ102" s="287"/>
      <c r="TVA102" s="285"/>
      <c r="TVB102" s="287"/>
      <c r="TVC102" s="287"/>
      <c r="TVD102" s="285"/>
      <c r="TVE102" s="287"/>
      <c r="TVF102" s="287"/>
      <c r="TVG102" s="285"/>
      <c r="TVH102" s="287"/>
      <c r="TVI102" s="287"/>
      <c r="TVJ102" s="285"/>
      <c r="TVK102" s="287"/>
      <c r="TVL102" s="287"/>
      <c r="TVM102" s="285"/>
      <c r="TVN102" s="286"/>
      <c r="TVO102" s="286"/>
      <c r="TVP102" s="286"/>
      <c r="TVQ102" s="287"/>
      <c r="TVR102" s="287"/>
      <c r="TVS102" s="285"/>
      <c r="TVT102" s="286"/>
      <c r="TVU102" s="286"/>
      <c r="TVV102" s="286"/>
      <c r="TVW102" s="287"/>
      <c r="TVX102" s="287"/>
      <c r="TVY102" s="285"/>
      <c r="TVZ102" s="287"/>
      <c r="TWA102" s="287"/>
      <c r="TWB102" s="285"/>
      <c r="TWC102" s="286"/>
      <c r="TWD102" s="286"/>
      <c r="TWE102" s="286"/>
      <c r="TWF102" s="286"/>
      <c r="TWG102" s="286"/>
      <c r="TWH102" s="286"/>
      <c r="TWI102" s="163"/>
      <c r="TWJ102" s="154"/>
      <c r="TWK102" s="287"/>
      <c r="TWL102" s="287"/>
      <c r="TWM102" s="285"/>
      <c r="TWN102" s="287"/>
      <c r="TWO102" s="287"/>
      <c r="TWP102" s="285"/>
      <c r="TWQ102" s="287"/>
      <c r="TWR102" s="287"/>
      <c r="TWS102" s="285"/>
      <c r="TWT102" s="287"/>
      <c r="TWU102" s="287"/>
      <c r="TWV102" s="285"/>
      <c r="TWW102" s="287"/>
      <c r="TWX102" s="287"/>
      <c r="TWY102" s="285"/>
      <c r="TWZ102" s="287"/>
      <c r="TXA102" s="287"/>
      <c r="TXB102" s="285"/>
      <c r="TXC102" s="287"/>
      <c r="TXD102" s="287"/>
      <c r="TXE102" s="285"/>
      <c r="TXF102" s="287"/>
      <c r="TXG102" s="287"/>
      <c r="TXH102" s="285"/>
      <c r="TXI102" s="287"/>
      <c r="TXJ102" s="287"/>
      <c r="TXK102" s="285"/>
      <c r="TXL102" s="287"/>
      <c r="TXM102" s="287"/>
      <c r="TXN102" s="285"/>
      <c r="TXO102" s="287"/>
      <c r="TXP102" s="287"/>
      <c r="TXQ102" s="285"/>
      <c r="TXR102" s="287"/>
      <c r="TXS102" s="287"/>
      <c r="TXT102" s="285"/>
      <c r="TXU102" s="287"/>
      <c r="TXV102" s="287"/>
      <c r="TXW102" s="285"/>
      <c r="TXX102" s="287"/>
      <c r="TXY102" s="287"/>
      <c r="TXZ102" s="285"/>
      <c r="TYA102" s="287"/>
      <c r="TYB102" s="287"/>
      <c r="TYC102" s="285"/>
      <c r="TYD102" s="287"/>
      <c r="TYE102" s="287"/>
      <c r="TYF102" s="285"/>
      <c r="TYG102" s="287"/>
      <c r="TYH102" s="287"/>
      <c r="TYI102" s="285"/>
      <c r="TYJ102" s="287"/>
      <c r="TYK102" s="287"/>
      <c r="TYL102" s="285"/>
      <c r="TYM102" s="287"/>
      <c r="TYN102" s="287"/>
      <c r="TYO102" s="285"/>
      <c r="TYP102" s="287"/>
      <c r="TYQ102" s="287"/>
      <c r="TYR102" s="285"/>
      <c r="TYS102" s="287"/>
      <c r="TYT102" s="287"/>
      <c r="TYU102" s="285"/>
      <c r="TYV102" s="286"/>
      <c r="TYW102" s="286"/>
      <c r="TYX102" s="286"/>
      <c r="TYY102" s="287"/>
      <c r="TYZ102" s="287"/>
      <c r="TZA102" s="285"/>
      <c r="TZB102" s="286"/>
      <c r="TZC102" s="286"/>
      <c r="TZD102" s="286"/>
      <c r="TZE102" s="287"/>
      <c r="TZF102" s="287"/>
      <c r="TZG102" s="285"/>
      <c r="TZH102" s="287"/>
      <c r="TZI102" s="287"/>
      <c r="TZJ102" s="285"/>
      <c r="TZK102" s="286"/>
      <c r="TZL102" s="286"/>
      <c r="TZM102" s="286"/>
      <c r="TZN102" s="286"/>
      <c r="TZO102" s="286"/>
      <c r="TZP102" s="286"/>
      <c r="TZQ102" s="163"/>
      <c r="TZR102" s="154"/>
      <c r="TZS102" s="287"/>
      <c r="TZT102" s="287"/>
      <c r="TZU102" s="285"/>
      <c r="TZV102" s="287"/>
      <c r="TZW102" s="287"/>
      <c r="TZX102" s="285"/>
      <c r="TZY102" s="287"/>
      <c r="TZZ102" s="287"/>
      <c r="UAA102" s="285"/>
      <c r="UAB102" s="287"/>
      <c r="UAC102" s="287"/>
      <c r="UAD102" s="285"/>
      <c r="UAE102" s="287"/>
      <c r="UAF102" s="287"/>
      <c r="UAG102" s="285"/>
      <c r="UAH102" s="287"/>
      <c r="UAI102" s="287"/>
      <c r="UAJ102" s="285"/>
      <c r="UAK102" s="287"/>
      <c r="UAL102" s="287"/>
      <c r="UAM102" s="285"/>
      <c r="UAN102" s="287"/>
      <c r="UAO102" s="287"/>
      <c r="UAP102" s="285"/>
      <c r="UAQ102" s="287"/>
      <c r="UAR102" s="287"/>
      <c r="UAS102" s="285"/>
      <c r="UAT102" s="287"/>
      <c r="UAU102" s="287"/>
      <c r="UAV102" s="285"/>
      <c r="UAW102" s="287"/>
      <c r="UAX102" s="287"/>
      <c r="UAY102" s="285"/>
      <c r="UAZ102" s="287"/>
      <c r="UBA102" s="287"/>
      <c r="UBB102" s="285"/>
      <c r="UBC102" s="287"/>
      <c r="UBD102" s="287"/>
      <c r="UBE102" s="285"/>
      <c r="UBF102" s="287"/>
      <c r="UBG102" s="287"/>
      <c r="UBH102" s="285"/>
      <c r="UBI102" s="287"/>
      <c r="UBJ102" s="287"/>
      <c r="UBK102" s="285"/>
      <c r="UBL102" s="287"/>
      <c r="UBM102" s="287"/>
      <c r="UBN102" s="285"/>
      <c r="UBO102" s="287"/>
      <c r="UBP102" s="287"/>
      <c r="UBQ102" s="285"/>
      <c r="UBR102" s="287"/>
      <c r="UBS102" s="287"/>
      <c r="UBT102" s="285"/>
      <c r="UBU102" s="287"/>
      <c r="UBV102" s="287"/>
      <c r="UBW102" s="285"/>
      <c r="UBX102" s="287"/>
      <c r="UBY102" s="287"/>
      <c r="UBZ102" s="285"/>
      <c r="UCA102" s="287"/>
      <c r="UCB102" s="287"/>
      <c r="UCC102" s="285"/>
      <c r="UCD102" s="286"/>
      <c r="UCE102" s="286"/>
      <c r="UCF102" s="286"/>
      <c r="UCG102" s="287"/>
      <c r="UCH102" s="287"/>
      <c r="UCI102" s="285"/>
      <c r="UCJ102" s="286"/>
      <c r="UCK102" s="286"/>
      <c r="UCL102" s="286"/>
      <c r="UCM102" s="287"/>
      <c r="UCN102" s="287"/>
      <c r="UCO102" s="285"/>
      <c r="UCP102" s="287"/>
      <c r="UCQ102" s="287"/>
      <c r="UCR102" s="285"/>
      <c r="UCS102" s="286"/>
      <c r="UCT102" s="286"/>
      <c r="UCU102" s="286"/>
      <c r="UCV102" s="286"/>
      <c r="UCW102" s="286"/>
      <c r="UCX102" s="286"/>
      <c r="UCY102" s="163"/>
      <c r="UCZ102" s="154"/>
      <c r="UDA102" s="287"/>
      <c r="UDB102" s="287"/>
      <c r="UDC102" s="285"/>
      <c r="UDD102" s="287"/>
      <c r="UDE102" s="287"/>
      <c r="UDF102" s="285"/>
      <c r="UDG102" s="287"/>
      <c r="UDH102" s="287"/>
      <c r="UDI102" s="285"/>
      <c r="UDJ102" s="287"/>
      <c r="UDK102" s="287"/>
      <c r="UDL102" s="285"/>
      <c r="UDM102" s="287"/>
      <c r="UDN102" s="287"/>
      <c r="UDO102" s="285"/>
      <c r="UDP102" s="287"/>
      <c r="UDQ102" s="287"/>
      <c r="UDR102" s="285"/>
      <c r="UDS102" s="287"/>
      <c r="UDT102" s="287"/>
      <c r="UDU102" s="285"/>
      <c r="UDV102" s="287"/>
      <c r="UDW102" s="287"/>
      <c r="UDX102" s="285"/>
      <c r="UDY102" s="287"/>
      <c r="UDZ102" s="287"/>
      <c r="UEA102" s="285"/>
      <c r="UEB102" s="287"/>
      <c r="UEC102" s="287"/>
      <c r="UED102" s="285"/>
      <c r="UEE102" s="287"/>
      <c r="UEF102" s="287"/>
      <c r="UEG102" s="285"/>
      <c r="UEH102" s="287"/>
      <c r="UEI102" s="287"/>
      <c r="UEJ102" s="285"/>
      <c r="UEK102" s="287"/>
      <c r="UEL102" s="287"/>
      <c r="UEM102" s="285"/>
      <c r="UEN102" s="287"/>
      <c r="UEO102" s="287"/>
      <c r="UEP102" s="285"/>
      <c r="UEQ102" s="287"/>
      <c r="UER102" s="287"/>
      <c r="UES102" s="285"/>
      <c r="UET102" s="287"/>
      <c r="UEU102" s="287"/>
      <c r="UEV102" s="285"/>
      <c r="UEW102" s="287"/>
      <c r="UEX102" s="287"/>
      <c r="UEY102" s="285"/>
      <c r="UEZ102" s="287"/>
      <c r="UFA102" s="287"/>
      <c r="UFB102" s="285"/>
      <c r="UFC102" s="287"/>
      <c r="UFD102" s="287"/>
      <c r="UFE102" s="285"/>
      <c r="UFF102" s="287"/>
      <c r="UFG102" s="287"/>
      <c r="UFH102" s="285"/>
      <c r="UFI102" s="287"/>
      <c r="UFJ102" s="287"/>
      <c r="UFK102" s="285"/>
      <c r="UFL102" s="286"/>
      <c r="UFM102" s="286"/>
      <c r="UFN102" s="286"/>
      <c r="UFO102" s="287"/>
      <c r="UFP102" s="287"/>
      <c r="UFQ102" s="285"/>
      <c r="UFR102" s="286"/>
      <c r="UFS102" s="286"/>
      <c r="UFT102" s="286"/>
      <c r="UFU102" s="287"/>
      <c r="UFV102" s="287"/>
      <c r="UFW102" s="285"/>
      <c r="UFX102" s="287"/>
      <c r="UFY102" s="287"/>
      <c r="UFZ102" s="285"/>
      <c r="UGA102" s="286"/>
      <c r="UGB102" s="286"/>
      <c r="UGC102" s="286"/>
      <c r="UGD102" s="286"/>
      <c r="UGE102" s="286"/>
      <c r="UGF102" s="286"/>
      <c r="UGG102" s="163"/>
      <c r="UGH102" s="154"/>
      <c r="UGI102" s="287"/>
      <c r="UGJ102" s="287"/>
      <c r="UGK102" s="285"/>
      <c r="UGL102" s="287"/>
      <c r="UGM102" s="287"/>
      <c r="UGN102" s="285"/>
      <c r="UGO102" s="287"/>
      <c r="UGP102" s="287"/>
      <c r="UGQ102" s="285"/>
      <c r="UGR102" s="287"/>
      <c r="UGS102" s="287"/>
      <c r="UGT102" s="285"/>
      <c r="UGU102" s="287"/>
      <c r="UGV102" s="287"/>
      <c r="UGW102" s="285"/>
      <c r="UGX102" s="287"/>
      <c r="UGY102" s="287"/>
      <c r="UGZ102" s="285"/>
      <c r="UHA102" s="287"/>
      <c r="UHB102" s="287"/>
      <c r="UHC102" s="285"/>
      <c r="UHD102" s="287"/>
      <c r="UHE102" s="287"/>
      <c r="UHF102" s="285"/>
      <c r="UHG102" s="287"/>
      <c r="UHH102" s="287"/>
      <c r="UHI102" s="285"/>
      <c r="UHJ102" s="287"/>
      <c r="UHK102" s="287"/>
      <c r="UHL102" s="285"/>
      <c r="UHM102" s="287"/>
      <c r="UHN102" s="287"/>
      <c r="UHO102" s="285"/>
      <c r="UHP102" s="287"/>
      <c r="UHQ102" s="287"/>
      <c r="UHR102" s="285"/>
      <c r="UHS102" s="287"/>
      <c r="UHT102" s="287"/>
      <c r="UHU102" s="285"/>
      <c r="UHV102" s="287"/>
      <c r="UHW102" s="287"/>
      <c r="UHX102" s="285"/>
      <c r="UHY102" s="287"/>
      <c r="UHZ102" s="287"/>
      <c r="UIA102" s="285"/>
      <c r="UIB102" s="287"/>
      <c r="UIC102" s="287"/>
      <c r="UID102" s="285"/>
      <c r="UIE102" s="287"/>
      <c r="UIF102" s="287"/>
      <c r="UIG102" s="285"/>
      <c r="UIH102" s="287"/>
      <c r="UII102" s="287"/>
      <c r="UIJ102" s="285"/>
      <c r="UIK102" s="287"/>
      <c r="UIL102" s="287"/>
      <c r="UIM102" s="285"/>
      <c r="UIN102" s="287"/>
      <c r="UIO102" s="287"/>
      <c r="UIP102" s="285"/>
      <c r="UIQ102" s="287"/>
      <c r="UIR102" s="287"/>
      <c r="UIS102" s="285"/>
      <c r="UIT102" s="286"/>
      <c r="UIU102" s="286"/>
      <c r="UIV102" s="286"/>
      <c r="UIW102" s="287"/>
      <c r="UIX102" s="287"/>
      <c r="UIY102" s="285"/>
      <c r="UIZ102" s="286"/>
      <c r="UJA102" s="286"/>
      <c r="UJB102" s="286"/>
      <c r="UJC102" s="287"/>
      <c r="UJD102" s="287"/>
      <c r="UJE102" s="285"/>
      <c r="UJF102" s="287"/>
      <c r="UJG102" s="287"/>
      <c r="UJH102" s="285"/>
      <c r="UJI102" s="286"/>
      <c r="UJJ102" s="286"/>
      <c r="UJK102" s="286"/>
      <c r="UJL102" s="286"/>
      <c r="UJM102" s="286"/>
      <c r="UJN102" s="286"/>
      <c r="UJO102" s="163"/>
      <c r="UJP102" s="154"/>
      <c r="UJQ102" s="287"/>
      <c r="UJR102" s="287"/>
      <c r="UJS102" s="285"/>
      <c r="UJT102" s="287"/>
      <c r="UJU102" s="287"/>
      <c r="UJV102" s="285"/>
      <c r="UJW102" s="287"/>
      <c r="UJX102" s="287"/>
      <c r="UJY102" s="285"/>
      <c r="UJZ102" s="287"/>
      <c r="UKA102" s="287"/>
      <c r="UKB102" s="285"/>
      <c r="UKC102" s="287"/>
      <c r="UKD102" s="287"/>
      <c r="UKE102" s="285"/>
      <c r="UKF102" s="287"/>
      <c r="UKG102" s="287"/>
      <c r="UKH102" s="285"/>
      <c r="UKI102" s="287"/>
      <c r="UKJ102" s="287"/>
      <c r="UKK102" s="285"/>
      <c r="UKL102" s="287"/>
      <c r="UKM102" s="287"/>
      <c r="UKN102" s="285"/>
      <c r="UKO102" s="287"/>
      <c r="UKP102" s="287"/>
      <c r="UKQ102" s="285"/>
      <c r="UKR102" s="287"/>
      <c r="UKS102" s="287"/>
      <c r="UKT102" s="285"/>
      <c r="UKU102" s="287"/>
      <c r="UKV102" s="287"/>
      <c r="UKW102" s="285"/>
      <c r="UKX102" s="287"/>
      <c r="UKY102" s="287"/>
      <c r="UKZ102" s="285"/>
      <c r="ULA102" s="287"/>
      <c r="ULB102" s="287"/>
      <c r="ULC102" s="285"/>
      <c r="ULD102" s="287"/>
      <c r="ULE102" s="287"/>
      <c r="ULF102" s="285"/>
      <c r="ULG102" s="287"/>
      <c r="ULH102" s="287"/>
      <c r="ULI102" s="285"/>
      <c r="ULJ102" s="287"/>
      <c r="ULK102" s="287"/>
      <c r="ULL102" s="285"/>
      <c r="ULM102" s="287"/>
      <c r="ULN102" s="287"/>
      <c r="ULO102" s="285"/>
      <c r="ULP102" s="287"/>
      <c r="ULQ102" s="287"/>
      <c r="ULR102" s="285"/>
      <c r="ULS102" s="287"/>
      <c r="ULT102" s="287"/>
      <c r="ULU102" s="285"/>
      <c r="ULV102" s="287"/>
      <c r="ULW102" s="287"/>
      <c r="ULX102" s="285"/>
      <c r="ULY102" s="287"/>
      <c r="ULZ102" s="287"/>
      <c r="UMA102" s="285"/>
      <c r="UMB102" s="286"/>
      <c r="UMC102" s="286"/>
      <c r="UMD102" s="286"/>
      <c r="UME102" s="287"/>
      <c r="UMF102" s="287"/>
      <c r="UMG102" s="285"/>
      <c r="UMH102" s="286"/>
      <c r="UMI102" s="286"/>
      <c r="UMJ102" s="286"/>
      <c r="UMK102" s="287"/>
      <c r="UML102" s="287"/>
      <c r="UMM102" s="285"/>
      <c r="UMN102" s="287"/>
      <c r="UMO102" s="287"/>
      <c r="UMP102" s="285"/>
      <c r="UMQ102" s="286"/>
      <c r="UMR102" s="286"/>
      <c r="UMS102" s="286"/>
      <c r="UMT102" s="286"/>
      <c r="UMU102" s="286"/>
      <c r="UMV102" s="286"/>
      <c r="UMW102" s="163"/>
      <c r="UMX102" s="154"/>
      <c r="UMY102" s="287"/>
      <c r="UMZ102" s="287"/>
      <c r="UNA102" s="285"/>
      <c r="UNB102" s="287"/>
      <c r="UNC102" s="287"/>
      <c r="UND102" s="285"/>
      <c r="UNE102" s="287"/>
      <c r="UNF102" s="287"/>
      <c r="UNG102" s="285"/>
      <c r="UNH102" s="287"/>
      <c r="UNI102" s="287"/>
      <c r="UNJ102" s="285"/>
      <c r="UNK102" s="287"/>
      <c r="UNL102" s="287"/>
      <c r="UNM102" s="285"/>
      <c r="UNN102" s="287"/>
      <c r="UNO102" s="287"/>
      <c r="UNP102" s="285"/>
      <c r="UNQ102" s="287"/>
      <c r="UNR102" s="287"/>
      <c r="UNS102" s="285"/>
      <c r="UNT102" s="287"/>
      <c r="UNU102" s="287"/>
      <c r="UNV102" s="285"/>
      <c r="UNW102" s="287"/>
      <c r="UNX102" s="287"/>
      <c r="UNY102" s="285"/>
      <c r="UNZ102" s="287"/>
      <c r="UOA102" s="287"/>
      <c r="UOB102" s="285"/>
      <c r="UOC102" s="287"/>
      <c r="UOD102" s="287"/>
      <c r="UOE102" s="285"/>
      <c r="UOF102" s="287"/>
      <c r="UOG102" s="287"/>
      <c r="UOH102" s="285"/>
      <c r="UOI102" s="287"/>
      <c r="UOJ102" s="287"/>
      <c r="UOK102" s="285"/>
      <c r="UOL102" s="287"/>
      <c r="UOM102" s="287"/>
      <c r="UON102" s="285"/>
      <c r="UOO102" s="287"/>
      <c r="UOP102" s="287"/>
      <c r="UOQ102" s="285"/>
      <c r="UOR102" s="287"/>
      <c r="UOS102" s="287"/>
      <c r="UOT102" s="285"/>
      <c r="UOU102" s="287"/>
      <c r="UOV102" s="287"/>
      <c r="UOW102" s="285"/>
      <c r="UOX102" s="287"/>
      <c r="UOY102" s="287"/>
      <c r="UOZ102" s="285"/>
      <c r="UPA102" s="287"/>
      <c r="UPB102" s="287"/>
      <c r="UPC102" s="285"/>
      <c r="UPD102" s="287"/>
      <c r="UPE102" s="287"/>
      <c r="UPF102" s="285"/>
      <c r="UPG102" s="287"/>
      <c r="UPH102" s="287"/>
      <c r="UPI102" s="285"/>
      <c r="UPJ102" s="286"/>
      <c r="UPK102" s="286"/>
      <c r="UPL102" s="286"/>
      <c r="UPM102" s="287"/>
      <c r="UPN102" s="287"/>
      <c r="UPO102" s="285"/>
      <c r="UPP102" s="286"/>
      <c r="UPQ102" s="286"/>
      <c r="UPR102" s="286"/>
      <c r="UPS102" s="287"/>
      <c r="UPT102" s="287"/>
      <c r="UPU102" s="285"/>
      <c r="UPV102" s="287"/>
      <c r="UPW102" s="287"/>
      <c r="UPX102" s="285"/>
      <c r="UPY102" s="286"/>
      <c r="UPZ102" s="286"/>
      <c r="UQA102" s="286"/>
      <c r="UQB102" s="286"/>
      <c r="UQC102" s="286"/>
      <c r="UQD102" s="286"/>
      <c r="UQE102" s="163"/>
      <c r="UQF102" s="154"/>
      <c r="UQG102" s="287"/>
      <c r="UQH102" s="287"/>
      <c r="UQI102" s="285"/>
      <c r="UQJ102" s="287"/>
      <c r="UQK102" s="287"/>
      <c r="UQL102" s="285"/>
      <c r="UQM102" s="287"/>
      <c r="UQN102" s="287"/>
      <c r="UQO102" s="285"/>
      <c r="UQP102" s="287"/>
      <c r="UQQ102" s="287"/>
      <c r="UQR102" s="285"/>
      <c r="UQS102" s="287"/>
      <c r="UQT102" s="287"/>
      <c r="UQU102" s="285"/>
      <c r="UQV102" s="287"/>
      <c r="UQW102" s="287"/>
      <c r="UQX102" s="285"/>
      <c r="UQY102" s="287"/>
      <c r="UQZ102" s="287"/>
      <c r="URA102" s="285"/>
      <c r="URB102" s="287"/>
      <c r="URC102" s="287"/>
      <c r="URD102" s="285"/>
      <c r="URE102" s="287"/>
      <c r="URF102" s="287"/>
      <c r="URG102" s="285"/>
      <c r="URH102" s="287"/>
      <c r="URI102" s="287"/>
      <c r="URJ102" s="285"/>
      <c r="URK102" s="287"/>
      <c r="URL102" s="287"/>
      <c r="URM102" s="285"/>
      <c r="URN102" s="287"/>
      <c r="URO102" s="287"/>
      <c r="URP102" s="285"/>
      <c r="URQ102" s="287"/>
      <c r="URR102" s="287"/>
      <c r="URS102" s="285"/>
      <c r="URT102" s="287"/>
      <c r="URU102" s="287"/>
      <c r="URV102" s="285"/>
      <c r="URW102" s="287"/>
      <c r="URX102" s="287"/>
      <c r="URY102" s="285"/>
      <c r="URZ102" s="287"/>
      <c r="USA102" s="287"/>
      <c r="USB102" s="285"/>
      <c r="USC102" s="287"/>
      <c r="USD102" s="287"/>
      <c r="USE102" s="285"/>
      <c r="USF102" s="287"/>
      <c r="USG102" s="287"/>
      <c r="USH102" s="285"/>
      <c r="USI102" s="287"/>
      <c r="USJ102" s="287"/>
      <c r="USK102" s="285"/>
      <c r="USL102" s="287"/>
      <c r="USM102" s="287"/>
      <c r="USN102" s="285"/>
      <c r="USO102" s="287"/>
      <c r="USP102" s="287"/>
      <c r="USQ102" s="285"/>
      <c r="USR102" s="286"/>
      <c r="USS102" s="286"/>
      <c r="UST102" s="286"/>
      <c r="USU102" s="287"/>
      <c r="USV102" s="287"/>
      <c r="USW102" s="285"/>
      <c r="USX102" s="286"/>
      <c r="USY102" s="286"/>
      <c r="USZ102" s="286"/>
      <c r="UTA102" s="287"/>
      <c r="UTB102" s="287"/>
      <c r="UTC102" s="285"/>
      <c r="UTD102" s="287"/>
      <c r="UTE102" s="287"/>
      <c r="UTF102" s="285"/>
      <c r="UTG102" s="286"/>
      <c r="UTH102" s="286"/>
      <c r="UTI102" s="286"/>
      <c r="UTJ102" s="286"/>
      <c r="UTK102" s="286"/>
      <c r="UTL102" s="286"/>
      <c r="UTM102" s="163"/>
      <c r="UTN102" s="154"/>
      <c r="UTO102" s="287"/>
      <c r="UTP102" s="287"/>
      <c r="UTQ102" s="285"/>
      <c r="UTR102" s="287"/>
      <c r="UTS102" s="287"/>
      <c r="UTT102" s="285"/>
      <c r="UTU102" s="287"/>
      <c r="UTV102" s="287"/>
      <c r="UTW102" s="285"/>
      <c r="UTX102" s="287"/>
      <c r="UTY102" s="287"/>
      <c r="UTZ102" s="285"/>
      <c r="UUA102" s="287"/>
      <c r="UUB102" s="287"/>
      <c r="UUC102" s="285"/>
      <c r="UUD102" s="287"/>
      <c r="UUE102" s="287"/>
      <c r="UUF102" s="285"/>
      <c r="UUG102" s="287"/>
      <c r="UUH102" s="287"/>
      <c r="UUI102" s="285"/>
      <c r="UUJ102" s="287"/>
      <c r="UUK102" s="287"/>
      <c r="UUL102" s="285"/>
      <c r="UUM102" s="287"/>
      <c r="UUN102" s="287"/>
      <c r="UUO102" s="285"/>
      <c r="UUP102" s="287"/>
      <c r="UUQ102" s="287"/>
      <c r="UUR102" s="285"/>
      <c r="UUS102" s="287"/>
      <c r="UUT102" s="287"/>
      <c r="UUU102" s="285"/>
      <c r="UUV102" s="287"/>
      <c r="UUW102" s="287"/>
      <c r="UUX102" s="285"/>
      <c r="UUY102" s="287"/>
      <c r="UUZ102" s="287"/>
      <c r="UVA102" s="285"/>
      <c r="UVB102" s="287"/>
      <c r="UVC102" s="287"/>
      <c r="UVD102" s="285"/>
      <c r="UVE102" s="287"/>
      <c r="UVF102" s="287"/>
      <c r="UVG102" s="285"/>
      <c r="UVH102" s="287"/>
      <c r="UVI102" s="287"/>
      <c r="UVJ102" s="285"/>
      <c r="UVK102" s="287"/>
      <c r="UVL102" s="287"/>
      <c r="UVM102" s="285"/>
      <c r="UVN102" s="287"/>
      <c r="UVO102" s="287"/>
      <c r="UVP102" s="285"/>
      <c r="UVQ102" s="287"/>
      <c r="UVR102" s="287"/>
      <c r="UVS102" s="285"/>
      <c r="UVT102" s="287"/>
      <c r="UVU102" s="287"/>
      <c r="UVV102" s="285"/>
      <c r="UVW102" s="287"/>
      <c r="UVX102" s="287"/>
      <c r="UVY102" s="285"/>
      <c r="UVZ102" s="286"/>
      <c r="UWA102" s="286"/>
      <c r="UWB102" s="286"/>
      <c r="UWC102" s="287"/>
      <c r="UWD102" s="287"/>
      <c r="UWE102" s="285"/>
      <c r="UWF102" s="286"/>
      <c r="UWG102" s="286"/>
      <c r="UWH102" s="286"/>
      <c r="UWI102" s="287"/>
      <c r="UWJ102" s="287"/>
      <c r="UWK102" s="285"/>
      <c r="UWL102" s="287"/>
      <c r="UWM102" s="287"/>
      <c r="UWN102" s="285"/>
      <c r="UWO102" s="286"/>
      <c r="UWP102" s="286"/>
      <c r="UWQ102" s="286"/>
      <c r="UWR102" s="286"/>
      <c r="UWS102" s="286"/>
      <c r="UWT102" s="286"/>
      <c r="UWU102" s="163"/>
      <c r="UWV102" s="154"/>
      <c r="UWW102" s="287"/>
      <c r="UWX102" s="287"/>
      <c r="UWY102" s="285"/>
      <c r="UWZ102" s="287"/>
      <c r="UXA102" s="287"/>
      <c r="UXB102" s="285"/>
      <c r="UXC102" s="287"/>
      <c r="UXD102" s="287"/>
      <c r="UXE102" s="285"/>
      <c r="UXF102" s="287"/>
      <c r="UXG102" s="287"/>
      <c r="UXH102" s="285"/>
      <c r="UXI102" s="287"/>
      <c r="UXJ102" s="287"/>
      <c r="UXK102" s="285"/>
      <c r="UXL102" s="287"/>
      <c r="UXM102" s="287"/>
      <c r="UXN102" s="285"/>
      <c r="UXO102" s="287"/>
      <c r="UXP102" s="287"/>
      <c r="UXQ102" s="285"/>
      <c r="UXR102" s="287"/>
      <c r="UXS102" s="287"/>
      <c r="UXT102" s="285"/>
      <c r="UXU102" s="287"/>
      <c r="UXV102" s="287"/>
      <c r="UXW102" s="285"/>
      <c r="UXX102" s="287"/>
      <c r="UXY102" s="287"/>
      <c r="UXZ102" s="285"/>
      <c r="UYA102" s="287"/>
      <c r="UYB102" s="287"/>
      <c r="UYC102" s="285"/>
      <c r="UYD102" s="287"/>
      <c r="UYE102" s="287"/>
      <c r="UYF102" s="285"/>
      <c r="UYG102" s="287"/>
      <c r="UYH102" s="287"/>
      <c r="UYI102" s="285"/>
      <c r="UYJ102" s="287"/>
      <c r="UYK102" s="287"/>
      <c r="UYL102" s="285"/>
      <c r="UYM102" s="287"/>
      <c r="UYN102" s="287"/>
      <c r="UYO102" s="285"/>
      <c r="UYP102" s="287"/>
      <c r="UYQ102" s="287"/>
      <c r="UYR102" s="285"/>
      <c r="UYS102" s="287"/>
      <c r="UYT102" s="287"/>
      <c r="UYU102" s="285"/>
      <c r="UYV102" s="287"/>
      <c r="UYW102" s="287"/>
      <c r="UYX102" s="285"/>
      <c r="UYY102" s="287"/>
      <c r="UYZ102" s="287"/>
      <c r="UZA102" s="285"/>
      <c r="UZB102" s="287"/>
      <c r="UZC102" s="287"/>
      <c r="UZD102" s="285"/>
      <c r="UZE102" s="287"/>
      <c r="UZF102" s="287"/>
      <c r="UZG102" s="285"/>
      <c r="UZH102" s="286"/>
      <c r="UZI102" s="286"/>
      <c r="UZJ102" s="286"/>
      <c r="UZK102" s="287"/>
      <c r="UZL102" s="287"/>
      <c r="UZM102" s="285"/>
      <c r="UZN102" s="286"/>
      <c r="UZO102" s="286"/>
      <c r="UZP102" s="286"/>
      <c r="UZQ102" s="287"/>
      <c r="UZR102" s="287"/>
      <c r="UZS102" s="285"/>
      <c r="UZT102" s="287"/>
      <c r="UZU102" s="287"/>
      <c r="UZV102" s="285"/>
      <c r="UZW102" s="286"/>
      <c r="UZX102" s="286"/>
      <c r="UZY102" s="286"/>
      <c r="UZZ102" s="286"/>
      <c r="VAA102" s="286"/>
      <c r="VAB102" s="286"/>
      <c r="VAC102" s="163"/>
      <c r="VAD102" s="154"/>
      <c r="VAE102" s="287"/>
      <c r="VAF102" s="287"/>
      <c r="VAG102" s="285"/>
      <c r="VAH102" s="287"/>
      <c r="VAI102" s="287"/>
      <c r="VAJ102" s="285"/>
      <c r="VAK102" s="287"/>
      <c r="VAL102" s="287"/>
      <c r="VAM102" s="285"/>
      <c r="VAN102" s="287"/>
      <c r="VAO102" s="287"/>
      <c r="VAP102" s="285"/>
      <c r="VAQ102" s="287"/>
      <c r="VAR102" s="287"/>
      <c r="VAS102" s="285"/>
      <c r="VAT102" s="287"/>
      <c r="VAU102" s="287"/>
      <c r="VAV102" s="285"/>
      <c r="VAW102" s="287"/>
      <c r="VAX102" s="287"/>
      <c r="VAY102" s="285"/>
      <c r="VAZ102" s="287"/>
      <c r="VBA102" s="287"/>
      <c r="VBB102" s="285"/>
      <c r="VBC102" s="287"/>
      <c r="VBD102" s="287"/>
      <c r="VBE102" s="285"/>
      <c r="VBF102" s="287"/>
      <c r="VBG102" s="287"/>
      <c r="VBH102" s="285"/>
      <c r="VBI102" s="287"/>
      <c r="VBJ102" s="287"/>
      <c r="VBK102" s="285"/>
      <c r="VBL102" s="287"/>
      <c r="VBM102" s="287"/>
      <c r="VBN102" s="285"/>
      <c r="VBO102" s="287"/>
      <c r="VBP102" s="287"/>
      <c r="VBQ102" s="285"/>
      <c r="VBR102" s="287"/>
      <c r="VBS102" s="287"/>
      <c r="VBT102" s="285"/>
      <c r="VBU102" s="287"/>
      <c r="VBV102" s="287"/>
      <c r="VBW102" s="285"/>
      <c r="VBX102" s="287"/>
      <c r="VBY102" s="287"/>
      <c r="VBZ102" s="285"/>
      <c r="VCA102" s="287"/>
      <c r="VCB102" s="287"/>
      <c r="VCC102" s="285"/>
      <c r="VCD102" s="287"/>
      <c r="VCE102" s="287"/>
      <c r="VCF102" s="285"/>
      <c r="VCG102" s="287"/>
      <c r="VCH102" s="287"/>
      <c r="VCI102" s="285"/>
      <c r="VCJ102" s="287"/>
      <c r="VCK102" s="287"/>
      <c r="VCL102" s="285"/>
      <c r="VCM102" s="287"/>
      <c r="VCN102" s="287"/>
      <c r="VCO102" s="285"/>
      <c r="VCP102" s="286"/>
      <c r="VCQ102" s="286"/>
      <c r="VCR102" s="286"/>
      <c r="VCS102" s="287"/>
      <c r="VCT102" s="287"/>
      <c r="VCU102" s="285"/>
      <c r="VCV102" s="286"/>
      <c r="VCW102" s="286"/>
      <c r="VCX102" s="286"/>
      <c r="VCY102" s="287"/>
      <c r="VCZ102" s="287"/>
      <c r="VDA102" s="285"/>
      <c r="VDB102" s="287"/>
      <c r="VDC102" s="287"/>
      <c r="VDD102" s="285"/>
      <c r="VDE102" s="286"/>
      <c r="VDF102" s="286"/>
      <c r="VDG102" s="286"/>
      <c r="VDH102" s="286"/>
      <c r="VDI102" s="286"/>
      <c r="VDJ102" s="286"/>
      <c r="VDK102" s="163"/>
      <c r="VDL102" s="154"/>
      <c r="VDM102" s="287"/>
      <c r="VDN102" s="287"/>
      <c r="VDO102" s="285"/>
      <c r="VDP102" s="287"/>
      <c r="VDQ102" s="287"/>
      <c r="VDR102" s="285"/>
      <c r="VDS102" s="287"/>
      <c r="VDT102" s="287"/>
      <c r="VDU102" s="285"/>
      <c r="VDV102" s="287"/>
      <c r="VDW102" s="287"/>
      <c r="VDX102" s="285"/>
      <c r="VDY102" s="287"/>
      <c r="VDZ102" s="287"/>
      <c r="VEA102" s="285"/>
      <c r="VEB102" s="287"/>
      <c r="VEC102" s="287"/>
      <c r="VED102" s="285"/>
      <c r="VEE102" s="287"/>
      <c r="VEF102" s="287"/>
      <c r="VEG102" s="285"/>
      <c r="VEH102" s="287"/>
      <c r="VEI102" s="287"/>
      <c r="VEJ102" s="285"/>
      <c r="VEK102" s="287"/>
      <c r="VEL102" s="287"/>
      <c r="VEM102" s="285"/>
      <c r="VEN102" s="287"/>
      <c r="VEO102" s="287"/>
      <c r="VEP102" s="285"/>
      <c r="VEQ102" s="287"/>
      <c r="VER102" s="287"/>
      <c r="VES102" s="285"/>
      <c r="VET102" s="287"/>
      <c r="VEU102" s="287"/>
      <c r="VEV102" s="285"/>
      <c r="VEW102" s="287"/>
      <c r="VEX102" s="287"/>
      <c r="VEY102" s="285"/>
      <c r="VEZ102" s="287"/>
      <c r="VFA102" s="287"/>
      <c r="VFB102" s="285"/>
      <c r="VFC102" s="287"/>
      <c r="VFD102" s="287"/>
      <c r="VFE102" s="285"/>
      <c r="VFF102" s="287"/>
      <c r="VFG102" s="287"/>
      <c r="VFH102" s="285"/>
      <c r="VFI102" s="287"/>
      <c r="VFJ102" s="287"/>
      <c r="VFK102" s="285"/>
      <c r="VFL102" s="287"/>
      <c r="VFM102" s="287"/>
      <c r="VFN102" s="285"/>
      <c r="VFO102" s="287"/>
      <c r="VFP102" s="287"/>
      <c r="VFQ102" s="285"/>
      <c r="VFR102" s="287"/>
      <c r="VFS102" s="287"/>
      <c r="VFT102" s="285"/>
      <c r="VFU102" s="287"/>
      <c r="VFV102" s="287"/>
      <c r="VFW102" s="285"/>
      <c r="VFX102" s="286"/>
      <c r="VFY102" s="286"/>
      <c r="VFZ102" s="286"/>
      <c r="VGA102" s="287"/>
      <c r="VGB102" s="287"/>
      <c r="VGC102" s="285"/>
      <c r="VGD102" s="286"/>
      <c r="VGE102" s="286"/>
      <c r="VGF102" s="286"/>
      <c r="VGG102" s="287"/>
      <c r="VGH102" s="287"/>
      <c r="VGI102" s="285"/>
      <c r="VGJ102" s="287"/>
      <c r="VGK102" s="287"/>
      <c r="VGL102" s="285"/>
      <c r="VGM102" s="286"/>
      <c r="VGN102" s="286"/>
      <c r="VGO102" s="286"/>
      <c r="VGP102" s="286"/>
      <c r="VGQ102" s="286"/>
      <c r="VGR102" s="286"/>
      <c r="VGS102" s="163"/>
      <c r="VGT102" s="154"/>
      <c r="VGU102" s="287"/>
      <c r="VGV102" s="287"/>
      <c r="VGW102" s="285"/>
      <c r="VGX102" s="287"/>
      <c r="VGY102" s="287"/>
      <c r="VGZ102" s="285"/>
      <c r="VHA102" s="287"/>
      <c r="VHB102" s="287"/>
      <c r="VHC102" s="285"/>
      <c r="VHD102" s="287"/>
      <c r="VHE102" s="287"/>
      <c r="VHF102" s="285"/>
      <c r="VHG102" s="287"/>
      <c r="VHH102" s="287"/>
      <c r="VHI102" s="285"/>
      <c r="VHJ102" s="287"/>
      <c r="VHK102" s="287"/>
      <c r="VHL102" s="285"/>
      <c r="VHM102" s="287"/>
      <c r="VHN102" s="287"/>
      <c r="VHO102" s="285"/>
      <c r="VHP102" s="287"/>
      <c r="VHQ102" s="287"/>
      <c r="VHR102" s="285"/>
      <c r="VHS102" s="287"/>
      <c r="VHT102" s="287"/>
      <c r="VHU102" s="285"/>
      <c r="VHV102" s="287"/>
      <c r="VHW102" s="287"/>
      <c r="VHX102" s="285"/>
      <c r="VHY102" s="287"/>
      <c r="VHZ102" s="287"/>
      <c r="VIA102" s="285"/>
      <c r="VIB102" s="287"/>
      <c r="VIC102" s="287"/>
      <c r="VID102" s="285"/>
      <c r="VIE102" s="287"/>
      <c r="VIF102" s="287"/>
      <c r="VIG102" s="285"/>
      <c r="VIH102" s="287"/>
      <c r="VII102" s="287"/>
      <c r="VIJ102" s="285"/>
      <c r="VIK102" s="287"/>
      <c r="VIL102" s="287"/>
      <c r="VIM102" s="285"/>
      <c r="VIN102" s="287"/>
      <c r="VIO102" s="287"/>
      <c r="VIP102" s="285"/>
      <c r="VIQ102" s="287"/>
      <c r="VIR102" s="287"/>
      <c r="VIS102" s="285"/>
      <c r="VIT102" s="287"/>
      <c r="VIU102" s="287"/>
      <c r="VIV102" s="285"/>
      <c r="VIW102" s="287"/>
      <c r="VIX102" s="287"/>
      <c r="VIY102" s="285"/>
      <c r="VIZ102" s="287"/>
      <c r="VJA102" s="287"/>
      <c r="VJB102" s="285"/>
      <c r="VJC102" s="287"/>
      <c r="VJD102" s="287"/>
      <c r="VJE102" s="285"/>
      <c r="VJF102" s="286"/>
      <c r="VJG102" s="286"/>
      <c r="VJH102" s="286"/>
      <c r="VJI102" s="287"/>
      <c r="VJJ102" s="287"/>
      <c r="VJK102" s="285"/>
      <c r="VJL102" s="286"/>
      <c r="VJM102" s="286"/>
      <c r="VJN102" s="286"/>
      <c r="VJO102" s="287"/>
      <c r="VJP102" s="287"/>
      <c r="VJQ102" s="285"/>
      <c r="VJR102" s="287"/>
      <c r="VJS102" s="287"/>
      <c r="VJT102" s="285"/>
      <c r="VJU102" s="286"/>
      <c r="VJV102" s="286"/>
      <c r="VJW102" s="286"/>
      <c r="VJX102" s="286"/>
      <c r="VJY102" s="286"/>
      <c r="VJZ102" s="286"/>
      <c r="VKA102" s="163"/>
      <c r="VKB102" s="154"/>
      <c r="VKC102" s="287"/>
      <c r="VKD102" s="287"/>
      <c r="VKE102" s="285"/>
      <c r="VKF102" s="287"/>
      <c r="VKG102" s="287"/>
      <c r="VKH102" s="285"/>
      <c r="VKI102" s="287"/>
      <c r="VKJ102" s="287"/>
      <c r="VKK102" s="285"/>
      <c r="VKL102" s="287"/>
      <c r="VKM102" s="287"/>
      <c r="VKN102" s="285"/>
      <c r="VKO102" s="287"/>
      <c r="VKP102" s="287"/>
      <c r="VKQ102" s="285"/>
      <c r="VKR102" s="287"/>
      <c r="VKS102" s="287"/>
      <c r="VKT102" s="285"/>
      <c r="VKU102" s="287"/>
      <c r="VKV102" s="287"/>
      <c r="VKW102" s="285"/>
      <c r="VKX102" s="287"/>
      <c r="VKY102" s="287"/>
      <c r="VKZ102" s="285"/>
      <c r="VLA102" s="287"/>
      <c r="VLB102" s="287"/>
      <c r="VLC102" s="285"/>
      <c r="VLD102" s="287"/>
      <c r="VLE102" s="287"/>
      <c r="VLF102" s="285"/>
      <c r="VLG102" s="287"/>
      <c r="VLH102" s="287"/>
      <c r="VLI102" s="285"/>
      <c r="VLJ102" s="287"/>
      <c r="VLK102" s="287"/>
      <c r="VLL102" s="285"/>
      <c r="VLM102" s="287"/>
      <c r="VLN102" s="287"/>
      <c r="VLO102" s="285"/>
      <c r="VLP102" s="287"/>
      <c r="VLQ102" s="287"/>
      <c r="VLR102" s="285"/>
      <c r="VLS102" s="287"/>
      <c r="VLT102" s="287"/>
      <c r="VLU102" s="285"/>
      <c r="VLV102" s="287"/>
      <c r="VLW102" s="287"/>
      <c r="VLX102" s="285"/>
      <c r="VLY102" s="287"/>
      <c r="VLZ102" s="287"/>
      <c r="VMA102" s="285"/>
      <c r="VMB102" s="287"/>
      <c r="VMC102" s="287"/>
      <c r="VMD102" s="285"/>
      <c r="VME102" s="287"/>
      <c r="VMF102" s="287"/>
      <c r="VMG102" s="285"/>
      <c r="VMH102" s="287"/>
      <c r="VMI102" s="287"/>
      <c r="VMJ102" s="285"/>
      <c r="VMK102" s="287"/>
      <c r="VML102" s="287"/>
      <c r="VMM102" s="285"/>
      <c r="VMN102" s="286"/>
      <c r="VMO102" s="286"/>
      <c r="VMP102" s="286"/>
      <c r="VMQ102" s="287"/>
      <c r="VMR102" s="287"/>
      <c r="VMS102" s="285"/>
      <c r="VMT102" s="286"/>
      <c r="VMU102" s="286"/>
      <c r="VMV102" s="286"/>
      <c r="VMW102" s="287"/>
      <c r="VMX102" s="287"/>
      <c r="VMY102" s="285"/>
      <c r="VMZ102" s="287"/>
      <c r="VNA102" s="287"/>
      <c r="VNB102" s="285"/>
      <c r="VNC102" s="286"/>
      <c r="VND102" s="286"/>
      <c r="VNE102" s="286"/>
      <c r="VNF102" s="286"/>
      <c r="VNG102" s="286"/>
      <c r="VNH102" s="286"/>
      <c r="VNI102" s="163"/>
      <c r="VNJ102" s="154"/>
      <c r="VNK102" s="287"/>
      <c r="VNL102" s="287"/>
      <c r="VNM102" s="285"/>
      <c r="VNN102" s="287"/>
      <c r="VNO102" s="287"/>
      <c r="VNP102" s="285"/>
      <c r="VNQ102" s="287"/>
      <c r="VNR102" s="287"/>
      <c r="VNS102" s="285"/>
      <c r="VNT102" s="287"/>
      <c r="VNU102" s="287"/>
      <c r="VNV102" s="285"/>
      <c r="VNW102" s="287"/>
      <c r="VNX102" s="287"/>
      <c r="VNY102" s="285"/>
      <c r="VNZ102" s="287"/>
      <c r="VOA102" s="287"/>
      <c r="VOB102" s="285"/>
      <c r="VOC102" s="287"/>
      <c r="VOD102" s="287"/>
      <c r="VOE102" s="285"/>
      <c r="VOF102" s="287"/>
      <c r="VOG102" s="287"/>
      <c r="VOH102" s="285"/>
      <c r="VOI102" s="287"/>
      <c r="VOJ102" s="287"/>
      <c r="VOK102" s="285"/>
      <c r="VOL102" s="287"/>
      <c r="VOM102" s="287"/>
      <c r="VON102" s="285"/>
      <c r="VOO102" s="287"/>
      <c r="VOP102" s="287"/>
      <c r="VOQ102" s="285"/>
      <c r="VOR102" s="287"/>
      <c r="VOS102" s="287"/>
      <c r="VOT102" s="285"/>
      <c r="VOU102" s="287"/>
      <c r="VOV102" s="287"/>
      <c r="VOW102" s="285"/>
      <c r="VOX102" s="287"/>
      <c r="VOY102" s="287"/>
      <c r="VOZ102" s="285"/>
      <c r="VPA102" s="287"/>
      <c r="VPB102" s="287"/>
      <c r="VPC102" s="285"/>
      <c r="VPD102" s="287"/>
      <c r="VPE102" s="287"/>
      <c r="VPF102" s="285"/>
      <c r="VPG102" s="287"/>
      <c r="VPH102" s="287"/>
      <c r="VPI102" s="285"/>
      <c r="VPJ102" s="287"/>
      <c r="VPK102" s="287"/>
      <c r="VPL102" s="285"/>
      <c r="VPM102" s="287"/>
      <c r="VPN102" s="287"/>
      <c r="VPO102" s="285"/>
      <c r="VPP102" s="287"/>
      <c r="VPQ102" s="287"/>
      <c r="VPR102" s="285"/>
      <c r="VPS102" s="287"/>
      <c r="VPT102" s="287"/>
      <c r="VPU102" s="285"/>
      <c r="VPV102" s="286"/>
      <c r="VPW102" s="286"/>
      <c r="VPX102" s="286"/>
      <c r="VPY102" s="287"/>
      <c r="VPZ102" s="287"/>
      <c r="VQA102" s="285"/>
      <c r="VQB102" s="286"/>
      <c r="VQC102" s="286"/>
      <c r="VQD102" s="286"/>
      <c r="VQE102" s="287"/>
      <c r="VQF102" s="287"/>
      <c r="VQG102" s="285"/>
      <c r="VQH102" s="287"/>
      <c r="VQI102" s="287"/>
      <c r="VQJ102" s="285"/>
      <c r="VQK102" s="286"/>
      <c r="VQL102" s="286"/>
      <c r="VQM102" s="286"/>
      <c r="VQN102" s="286"/>
      <c r="VQO102" s="286"/>
      <c r="VQP102" s="286"/>
      <c r="VQQ102" s="163"/>
      <c r="VQR102" s="154"/>
      <c r="VQS102" s="287"/>
      <c r="VQT102" s="287"/>
      <c r="VQU102" s="285"/>
      <c r="VQV102" s="287"/>
      <c r="VQW102" s="287"/>
      <c r="VQX102" s="285"/>
      <c r="VQY102" s="287"/>
      <c r="VQZ102" s="287"/>
      <c r="VRA102" s="285"/>
      <c r="VRB102" s="287"/>
      <c r="VRC102" s="287"/>
      <c r="VRD102" s="285"/>
      <c r="VRE102" s="287"/>
      <c r="VRF102" s="287"/>
      <c r="VRG102" s="285"/>
      <c r="VRH102" s="287"/>
      <c r="VRI102" s="287"/>
      <c r="VRJ102" s="285"/>
      <c r="VRK102" s="287"/>
      <c r="VRL102" s="287"/>
      <c r="VRM102" s="285"/>
      <c r="VRN102" s="287"/>
      <c r="VRO102" s="287"/>
      <c r="VRP102" s="285"/>
      <c r="VRQ102" s="287"/>
      <c r="VRR102" s="287"/>
      <c r="VRS102" s="285"/>
      <c r="VRT102" s="287"/>
      <c r="VRU102" s="287"/>
      <c r="VRV102" s="285"/>
      <c r="VRW102" s="287"/>
      <c r="VRX102" s="287"/>
      <c r="VRY102" s="285"/>
      <c r="VRZ102" s="287"/>
      <c r="VSA102" s="287"/>
      <c r="VSB102" s="285"/>
      <c r="VSC102" s="287"/>
      <c r="VSD102" s="287"/>
      <c r="VSE102" s="285"/>
      <c r="VSF102" s="287"/>
      <c r="VSG102" s="287"/>
      <c r="VSH102" s="285"/>
      <c r="VSI102" s="287"/>
      <c r="VSJ102" s="287"/>
      <c r="VSK102" s="285"/>
      <c r="VSL102" s="287"/>
      <c r="VSM102" s="287"/>
      <c r="VSN102" s="285"/>
      <c r="VSO102" s="287"/>
      <c r="VSP102" s="287"/>
      <c r="VSQ102" s="285"/>
      <c r="VSR102" s="287"/>
      <c r="VSS102" s="287"/>
      <c r="VST102" s="285"/>
      <c r="VSU102" s="287"/>
      <c r="VSV102" s="287"/>
      <c r="VSW102" s="285"/>
      <c r="VSX102" s="287"/>
      <c r="VSY102" s="287"/>
      <c r="VSZ102" s="285"/>
      <c r="VTA102" s="287"/>
      <c r="VTB102" s="287"/>
      <c r="VTC102" s="285"/>
      <c r="VTD102" s="286"/>
      <c r="VTE102" s="286"/>
      <c r="VTF102" s="286"/>
      <c r="VTG102" s="287"/>
      <c r="VTH102" s="287"/>
      <c r="VTI102" s="285"/>
      <c r="VTJ102" s="286"/>
      <c r="VTK102" s="286"/>
      <c r="VTL102" s="286"/>
      <c r="VTM102" s="287"/>
      <c r="VTN102" s="287"/>
      <c r="VTO102" s="285"/>
      <c r="VTP102" s="287"/>
      <c r="VTQ102" s="287"/>
      <c r="VTR102" s="285"/>
      <c r="VTS102" s="286"/>
      <c r="VTT102" s="286"/>
      <c r="VTU102" s="286"/>
      <c r="VTV102" s="286"/>
      <c r="VTW102" s="286"/>
      <c r="VTX102" s="286"/>
      <c r="VTY102" s="163"/>
      <c r="VTZ102" s="154"/>
      <c r="VUA102" s="287"/>
      <c r="VUB102" s="287"/>
      <c r="VUC102" s="285"/>
      <c r="VUD102" s="287"/>
      <c r="VUE102" s="287"/>
      <c r="VUF102" s="285"/>
      <c r="VUG102" s="287"/>
      <c r="VUH102" s="287"/>
      <c r="VUI102" s="285"/>
      <c r="VUJ102" s="287"/>
      <c r="VUK102" s="287"/>
      <c r="VUL102" s="285"/>
      <c r="VUM102" s="287"/>
      <c r="VUN102" s="287"/>
      <c r="VUO102" s="285"/>
      <c r="VUP102" s="287"/>
      <c r="VUQ102" s="287"/>
      <c r="VUR102" s="285"/>
      <c r="VUS102" s="287"/>
      <c r="VUT102" s="287"/>
      <c r="VUU102" s="285"/>
      <c r="VUV102" s="287"/>
      <c r="VUW102" s="287"/>
      <c r="VUX102" s="285"/>
      <c r="VUY102" s="287"/>
      <c r="VUZ102" s="287"/>
      <c r="VVA102" s="285"/>
      <c r="VVB102" s="287"/>
      <c r="VVC102" s="287"/>
      <c r="VVD102" s="285"/>
      <c r="VVE102" s="287"/>
      <c r="VVF102" s="287"/>
      <c r="VVG102" s="285"/>
      <c r="VVH102" s="287"/>
      <c r="VVI102" s="287"/>
      <c r="VVJ102" s="285"/>
      <c r="VVK102" s="287"/>
      <c r="VVL102" s="287"/>
      <c r="VVM102" s="285"/>
      <c r="VVN102" s="287"/>
      <c r="VVO102" s="287"/>
      <c r="VVP102" s="285"/>
      <c r="VVQ102" s="287"/>
      <c r="VVR102" s="287"/>
      <c r="VVS102" s="285"/>
      <c r="VVT102" s="287"/>
      <c r="VVU102" s="287"/>
      <c r="VVV102" s="285"/>
      <c r="VVW102" s="287"/>
      <c r="VVX102" s="287"/>
      <c r="VVY102" s="285"/>
      <c r="VVZ102" s="287"/>
      <c r="VWA102" s="287"/>
      <c r="VWB102" s="285"/>
      <c r="VWC102" s="287"/>
      <c r="VWD102" s="287"/>
      <c r="VWE102" s="285"/>
      <c r="VWF102" s="287"/>
      <c r="VWG102" s="287"/>
      <c r="VWH102" s="285"/>
      <c r="VWI102" s="287"/>
      <c r="VWJ102" s="287"/>
      <c r="VWK102" s="285"/>
      <c r="VWL102" s="286"/>
      <c r="VWM102" s="286"/>
      <c r="VWN102" s="286"/>
      <c r="VWO102" s="287"/>
      <c r="VWP102" s="287"/>
      <c r="VWQ102" s="285"/>
      <c r="VWR102" s="286"/>
      <c r="VWS102" s="286"/>
      <c r="VWT102" s="286"/>
      <c r="VWU102" s="287"/>
      <c r="VWV102" s="287"/>
      <c r="VWW102" s="285"/>
      <c r="VWX102" s="287"/>
      <c r="VWY102" s="287"/>
      <c r="VWZ102" s="285"/>
      <c r="VXA102" s="286"/>
      <c r="VXB102" s="286"/>
      <c r="VXC102" s="286"/>
      <c r="VXD102" s="286"/>
      <c r="VXE102" s="286"/>
      <c r="VXF102" s="286"/>
      <c r="VXG102" s="163"/>
      <c r="VXH102" s="154"/>
      <c r="VXI102" s="287"/>
      <c r="VXJ102" s="287"/>
      <c r="VXK102" s="285"/>
      <c r="VXL102" s="287"/>
      <c r="VXM102" s="287"/>
      <c r="VXN102" s="285"/>
      <c r="VXO102" s="287"/>
      <c r="VXP102" s="287"/>
      <c r="VXQ102" s="285"/>
      <c r="VXR102" s="287"/>
      <c r="VXS102" s="287"/>
      <c r="VXT102" s="285"/>
      <c r="VXU102" s="287"/>
      <c r="VXV102" s="287"/>
      <c r="VXW102" s="285"/>
      <c r="VXX102" s="287"/>
      <c r="VXY102" s="287"/>
      <c r="VXZ102" s="285"/>
      <c r="VYA102" s="287"/>
      <c r="VYB102" s="287"/>
      <c r="VYC102" s="285"/>
      <c r="VYD102" s="287"/>
      <c r="VYE102" s="287"/>
      <c r="VYF102" s="285"/>
      <c r="VYG102" s="287"/>
      <c r="VYH102" s="287"/>
      <c r="VYI102" s="285"/>
      <c r="VYJ102" s="287"/>
      <c r="VYK102" s="287"/>
      <c r="VYL102" s="285"/>
      <c r="VYM102" s="287"/>
      <c r="VYN102" s="287"/>
      <c r="VYO102" s="285"/>
      <c r="VYP102" s="287"/>
      <c r="VYQ102" s="287"/>
      <c r="VYR102" s="285"/>
      <c r="VYS102" s="287"/>
      <c r="VYT102" s="287"/>
      <c r="VYU102" s="285"/>
      <c r="VYV102" s="287"/>
      <c r="VYW102" s="287"/>
      <c r="VYX102" s="285"/>
      <c r="VYY102" s="287"/>
      <c r="VYZ102" s="287"/>
      <c r="VZA102" s="285"/>
      <c r="VZB102" s="287"/>
      <c r="VZC102" s="287"/>
      <c r="VZD102" s="285"/>
      <c r="VZE102" s="287"/>
      <c r="VZF102" s="287"/>
      <c r="VZG102" s="285"/>
      <c r="VZH102" s="287"/>
      <c r="VZI102" s="287"/>
      <c r="VZJ102" s="285"/>
      <c r="VZK102" s="287"/>
      <c r="VZL102" s="287"/>
      <c r="VZM102" s="285"/>
      <c r="VZN102" s="287"/>
      <c r="VZO102" s="287"/>
      <c r="VZP102" s="285"/>
      <c r="VZQ102" s="287"/>
      <c r="VZR102" s="287"/>
      <c r="VZS102" s="285"/>
      <c r="VZT102" s="286"/>
      <c r="VZU102" s="286"/>
      <c r="VZV102" s="286"/>
      <c r="VZW102" s="287"/>
      <c r="VZX102" s="287"/>
      <c r="VZY102" s="285"/>
      <c r="VZZ102" s="286"/>
      <c r="WAA102" s="286"/>
      <c r="WAB102" s="286"/>
      <c r="WAC102" s="287"/>
      <c r="WAD102" s="287"/>
      <c r="WAE102" s="285"/>
      <c r="WAF102" s="287"/>
      <c r="WAG102" s="287"/>
      <c r="WAH102" s="285"/>
      <c r="WAI102" s="286"/>
      <c r="WAJ102" s="286"/>
      <c r="WAK102" s="286"/>
      <c r="WAL102" s="286"/>
      <c r="WAM102" s="286"/>
      <c r="WAN102" s="286"/>
      <c r="WAO102" s="163"/>
      <c r="WAP102" s="154"/>
      <c r="WAQ102" s="287"/>
      <c r="WAR102" s="287"/>
      <c r="WAS102" s="285"/>
      <c r="WAT102" s="287"/>
      <c r="WAU102" s="287"/>
      <c r="WAV102" s="285"/>
      <c r="WAW102" s="287"/>
      <c r="WAX102" s="287"/>
      <c r="WAY102" s="285"/>
      <c r="WAZ102" s="287"/>
      <c r="WBA102" s="287"/>
      <c r="WBB102" s="285"/>
      <c r="WBC102" s="287"/>
      <c r="WBD102" s="287"/>
      <c r="WBE102" s="285"/>
      <c r="WBF102" s="287"/>
      <c r="WBG102" s="287"/>
      <c r="WBH102" s="285"/>
      <c r="WBI102" s="287"/>
      <c r="WBJ102" s="287"/>
      <c r="WBK102" s="285"/>
      <c r="WBL102" s="287"/>
      <c r="WBM102" s="287"/>
      <c r="WBN102" s="285"/>
      <c r="WBO102" s="287"/>
      <c r="WBP102" s="287"/>
      <c r="WBQ102" s="285"/>
      <c r="WBR102" s="287"/>
      <c r="WBS102" s="287"/>
      <c r="WBT102" s="285"/>
      <c r="WBU102" s="287"/>
      <c r="WBV102" s="287"/>
      <c r="WBW102" s="285"/>
      <c r="WBX102" s="287"/>
      <c r="WBY102" s="287"/>
      <c r="WBZ102" s="285"/>
      <c r="WCA102" s="287"/>
      <c r="WCB102" s="287"/>
      <c r="WCC102" s="285"/>
      <c r="WCD102" s="287"/>
      <c r="WCE102" s="287"/>
      <c r="WCF102" s="285"/>
      <c r="WCG102" s="287"/>
      <c r="WCH102" s="287"/>
      <c r="WCI102" s="285"/>
      <c r="WCJ102" s="287"/>
      <c r="WCK102" s="287"/>
      <c r="WCL102" s="285"/>
      <c r="WCM102" s="287"/>
      <c r="WCN102" s="287"/>
      <c r="WCO102" s="285"/>
      <c r="WCP102" s="287"/>
      <c r="WCQ102" s="287"/>
      <c r="WCR102" s="285"/>
      <c r="WCS102" s="287"/>
      <c r="WCT102" s="287"/>
      <c r="WCU102" s="285"/>
      <c r="WCV102" s="287"/>
      <c r="WCW102" s="287"/>
      <c r="WCX102" s="285"/>
      <c r="WCY102" s="287"/>
      <c r="WCZ102" s="287"/>
      <c r="WDA102" s="285"/>
      <c r="WDB102" s="286"/>
      <c r="WDC102" s="286"/>
      <c r="WDD102" s="286"/>
      <c r="WDE102" s="287"/>
      <c r="WDF102" s="287"/>
      <c r="WDG102" s="285"/>
      <c r="WDH102" s="286"/>
      <c r="WDI102" s="286"/>
      <c r="WDJ102" s="286"/>
      <c r="WDK102" s="287"/>
      <c r="WDL102" s="287"/>
      <c r="WDM102" s="285"/>
      <c r="WDN102" s="287"/>
      <c r="WDO102" s="287"/>
      <c r="WDP102" s="285"/>
      <c r="WDQ102" s="286"/>
      <c r="WDR102" s="286"/>
      <c r="WDS102" s="286"/>
      <c r="WDT102" s="286"/>
      <c r="WDU102" s="286"/>
      <c r="WDV102" s="286"/>
      <c r="WDW102" s="163"/>
      <c r="WDX102" s="154"/>
      <c r="WDY102" s="287"/>
      <c r="WDZ102" s="287"/>
      <c r="WEA102" s="285"/>
      <c r="WEB102" s="287"/>
      <c r="WEC102" s="287"/>
      <c r="WED102" s="285"/>
      <c r="WEE102" s="287"/>
      <c r="WEF102" s="287"/>
      <c r="WEG102" s="285"/>
      <c r="WEH102" s="287"/>
      <c r="WEI102" s="287"/>
      <c r="WEJ102" s="285"/>
      <c r="WEK102" s="287"/>
      <c r="WEL102" s="287"/>
      <c r="WEM102" s="285"/>
      <c r="WEN102" s="287"/>
      <c r="WEO102" s="287"/>
      <c r="WEP102" s="285"/>
      <c r="WEQ102" s="287"/>
      <c r="WER102" s="287"/>
      <c r="WES102" s="285"/>
      <c r="WET102" s="287"/>
      <c r="WEU102" s="287"/>
      <c r="WEV102" s="285"/>
      <c r="WEW102" s="287"/>
      <c r="WEX102" s="287"/>
      <c r="WEY102" s="285"/>
      <c r="WEZ102" s="287"/>
      <c r="WFA102" s="287"/>
      <c r="WFB102" s="285"/>
      <c r="WFC102" s="287"/>
      <c r="WFD102" s="287"/>
      <c r="WFE102" s="285"/>
      <c r="WFF102" s="287"/>
      <c r="WFG102" s="287"/>
      <c r="WFH102" s="285"/>
      <c r="WFI102" s="287"/>
      <c r="WFJ102" s="287"/>
      <c r="WFK102" s="285"/>
      <c r="WFL102" s="287"/>
      <c r="WFM102" s="287"/>
      <c r="WFN102" s="285"/>
      <c r="WFO102" s="287"/>
      <c r="WFP102" s="287"/>
      <c r="WFQ102" s="285"/>
      <c r="WFR102" s="287"/>
      <c r="WFS102" s="287"/>
      <c r="WFT102" s="285"/>
      <c r="WFU102" s="287"/>
      <c r="WFV102" s="287"/>
      <c r="WFW102" s="285"/>
      <c r="WFX102" s="287"/>
      <c r="WFY102" s="287"/>
      <c r="WFZ102" s="285"/>
      <c r="WGA102" s="287"/>
      <c r="WGB102" s="287"/>
      <c r="WGC102" s="285"/>
      <c r="WGD102" s="287"/>
      <c r="WGE102" s="287"/>
      <c r="WGF102" s="285"/>
      <c r="WGG102" s="287"/>
      <c r="WGH102" s="287"/>
      <c r="WGI102" s="285"/>
      <c r="WGJ102" s="286"/>
      <c r="WGK102" s="286"/>
      <c r="WGL102" s="286"/>
      <c r="WGM102" s="287"/>
      <c r="WGN102" s="287"/>
      <c r="WGO102" s="285"/>
      <c r="WGP102" s="286"/>
      <c r="WGQ102" s="286"/>
      <c r="WGR102" s="286"/>
      <c r="WGS102" s="287"/>
      <c r="WGT102" s="287"/>
      <c r="WGU102" s="285"/>
      <c r="WGV102" s="287"/>
      <c r="WGW102" s="287"/>
      <c r="WGX102" s="285"/>
      <c r="WGY102" s="286"/>
      <c r="WGZ102" s="286"/>
      <c r="WHA102" s="286"/>
      <c r="WHB102" s="286"/>
      <c r="WHC102" s="286"/>
      <c r="WHD102" s="286"/>
      <c r="WHE102" s="163"/>
      <c r="WHF102" s="154"/>
      <c r="WHG102" s="287"/>
      <c r="WHH102" s="287"/>
      <c r="WHI102" s="285"/>
      <c r="WHJ102" s="287"/>
      <c r="WHK102" s="287"/>
      <c r="WHL102" s="285"/>
      <c r="WHM102" s="287"/>
      <c r="WHN102" s="287"/>
      <c r="WHO102" s="285"/>
      <c r="WHP102" s="287"/>
      <c r="WHQ102" s="287"/>
      <c r="WHR102" s="285"/>
      <c r="WHS102" s="287"/>
      <c r="WHT102" s="287"/>
      <c r="WHU102" s="285"/>
      <c r="WHV102" s="287"/>
      <c r="WHW102" s="287"/>
      <c r="WHX102" s="285"/>
      <c r="WHY102" s="287"/>
      <c r="WHZ102" s="287"/>
      <c r="WIA102" s="285"/>
      <c r="WIB102" s="287"/>
      <c r="WIC102" s="287"/>
      <c r="WID102" s="285"/>
      <c r="WIE102" s="287"/>
      <c r="WIF102" s="287"/>
      <c r="WIG102" s="285"/>
      <c r="WIH102" s="287"/>
      <c r="WII102" s="287"/>
      <c r="WIJ102" s="285"/>
      <c r="WIK102" s="287"/>
      <c r="WIL102" s="287"/>
      <c r="WIM102" s="285"/>
      <c r="WIN102" s="287"/>
      <c r="WIO102" s="287"/>
      <c r="WIP102" s="285"/>
      <c r="WIQ102" s="287"/>
      <c r="WIR102" s="287"/>
      <c r="WIS102" s="285"/>
      <c r="WIT102" s="287"/>
      <c r="WIU102" s="287"/>
      <c r="WIV102" s="285"/>
      <c r="WIW102" s="287"/>
      <c r="WIX102" s="287"/>
      <c r="WIY102" s="285"/>
      <c r="WIZ102" s="287"/>
      <c r="WJA102" s="287"/>
      <c r="WJB102" s="285"/>
      <c r="WJC102" s="287"/>
      <c r="WJD102" s="287"/>
      <c r="WJE102" s="285"/>
      <c r="WJF102" s="287"/>
      <c r="WJG102" s="287"/>
      <c r="WJH102" s="285"/>
      <c r="WJI102" s="287"/>
      <c r="WJJ102" s="287"/>
      <c r="WJK102" s="285"/>
      <c r="WJL102" s="287"/>
      <c r="WJM102" s="287"/>
      <c r="WJN102" s="285"/>
      <c r="WJO102" s="287"/>
      <c r="WJP102" s="287"/>
      <c r="WJQ102" s="285"/>
      <c r="WJR102" s="286"/>
      <c r="WJS102" s="286"/>
      <c r="WJT102" s="286"/>
      <c r="WJU102" s="287"/>
      <c r="WJV102" s="287"/>
      <c r="WJW102" s="285"/>
      <c r="WJX102" s="286"/>
      <c r="WJY102" s="286"/>
      <c r="WJZ102" s="286"/>
      <c r="WKA102" s="287"/>
      <c r="WKB102" s="287"/>
      <c r="WKC102" s="285"/>
      <c r="WKD102" s="287"/>
      <c r="WKE102" s="287"/>
      <c r="WKF102" s="285"/>
      <c r="WKG102" s="286"/>
      <c r="WKH102" s="286"/>
      <c r="WKI102" s="286"/>
      <c r="WKJ102" s="286"/>
      <c r="WKK102" s="286"/>
      <c r="WKL102" s="286"/>
      <c r="WKM102" s="163"/>
      <c r="WKN102" s="154"/>
      <c r="WKO102" s="287"/>
      <c r="WKP102" s="287"/>
      <c r="WKQ102" s="285"/>
      <c r="WKR102" s="287"/>
      <c r="WKS102" s="287"/>
      <c r="WKT102" s="285"/>
      <c r="WKU102" s="287"/>
      <c r="WKV102" s="287"/>
      <c r="WKW102" s="285"/>
      <c r="WKX102" s="287"/>
      <c r="WKY102" s="287"/>
      <c r="WKZ102" s="285"/>
      <c r="WLA102" s="287"/>
      <c r="WLB102" s="287"/>
      <c r="WLC102" s="285"/>
      <c r="WLD102" s="287"/>
      <c r="WLE102" s="287"/>
      <c r="WLF102" s="285"/>
      <c r="WLG102" s="287"/>
      <c r="WLH102" s="287"/>
      <c r="WLI102" s="285"/>
      <c r="WLJ102" s="287"/>
      <c r="WLK102" s="287"/>
      <c r="WLL102" s="285"/>
      <c r="WLM102" s="287"/>
      <c r="WLN102" s="287"/>
      <c r="WLO102" s="285"/>
      <c r="WLP102" s="287"/>
      <c r="WLQ102" s="287"/>
      <c r="WLR102" s="285"/>
      <c r="WLS102" s="287"/>
      <c r="WLT102" s="287"/>
      <c r="WLU102" s="285"/>
      <c r="WLV102" s="287"/>
      <c r="WLW102" s="287"/>
      <c r="WLX102" s="285"/>
      <c r="WLY102" s="287"/>
      <c r="WLZ102" s="287"/>
      <c r="WMA102" s="285"/>
      <c r="WMB102" s="287"/>
      <c r="WMC102" s="287"/>
      <c r="WMD102" s="285"/>
      <c r="WME102" s="287"/>
      <c r="WMF102" s="287"/>
      <c r="WMG102" s="285"/>
      <c r="WMH102" s="287"/>
      <c r="WMI102" s="287"/>
      <c r="WMJ102" s="285"/>
      <c r="WMK102" s="287"/>
      <c r="WML102" s="287"/>
      <c r="WMM102" s="285"/>
      <c r="WMN102" s="287"/>
      <c r="WMO102" s="287"/>
      <c r="WMP102" s="285"/>
      <c r="WMQ102" s="287"/>
      <c r="WMR102" s="287"/>
      <c r="WMS102" s="285"/>
      <c r="WMT102" s="287"/>
      <c r="WMU102" s="287"/>
      <c r="WMV102" s="285"/>
      <c r="WMW102" s="287"/>
      <c r="WMX102" s="287"/>
      <c r="WMY102" s="285"/>
      <c r="WMZ102" s="286"/>
      <c r="WNA102" s="286"/>
      <c r="WNB102" s="286"/>
      <c r="WNC102" s="287"/>
      <c r="WND102" s="287"/>
      <c r="WNE102" s="285"/>
      <c r="WNF102" s="286"/>
      <c r="WNG102" s="286"/>
      <c r="WNH102" s="286"/>
      <c r="WNI102" s="287"/>
      <c r="WNJ102" s="287"/>
      <c r="WNK102" s="285"/>
      <c r="WNL102" s="287"/>
      <c r="WNM102" s="287"/>
      <c r="WNN102" s="285"/>
      <c r="WNO102" s="286"/>
      <c r="WNP102" s="286"/>
      <c r="WNQ102" s="286"/>
      <c r="WNR102" s="286"/>
      <c r="WNS102" s="286"/>
      <c r="WNT102" s="286"/>
      <c r="WNU102" s="163"/>
      <c r="WNV102" s="154"/>
      <c r="WNW102" s="287"/>
      <c r="WNX102" s="287"/>
      <c r="WNY102" s="285"/>
      <c r="WNZ102" s="287"/>
      <c r="WOA102" s="287"/>
      <c r="WOB102" s="285"/>
      <c r="WOC102" s="287"/>
      <c r="WOD102" s="287"/>
      <c r="WOE102" s="285"/>
      <c r="WOF102" s="287"/>
      <c r="WOG102" s="287"/>
      <c r="WOH102" s="285"/>
      <c r="WOI102" s="287"/>
      <c r="WOJ102" s="287"/>
      <c r="WOK102" s="285"/>
      <c r="WOL102" s="287"/>
      <c r="WOM102" s="287"/>
      <c r="WON102" s="285"/>
      <c r="WOO102" s="287"/>
      <c r="WOP102" s="287"/>
      <c r="WOQ102" s="285"/>
      <c r="WOR102" s="287"/>
      <c r="WOS102" s="287"/>
      <c r="WOT102" s="285"/>
      <c r="WOU102" s="287"/>
      <c r="WOV102" s="287"/>
      <c r="WOW102" s="285"/>
      <c r="WOX102" s="287"/>
      <c r="WOY102" s="287"/>
      <c r="WOZ102" s="285"/>
      <c r="WPA102" s="287"/>
      <c r="WPB102" s="287"/>
      <c r="WPC102" s="285"/>
      <c r="WPD102" s="287"/>
      <c r="WPE102" s="287"/>
      <c r="WPF102" s="285"/>
      <c r="WPG102" s="287"/>
      <c r="WPH102" s="287"/>
      <c r="WPI102" s="285"/>
      <c r="WPJ102" s="287"/>
      <c r="WPK102" s="287"/>
      <c r="WPL102" s="285"/>
      <c r="WPM102" s="287"/>
      <c r="WPN102" s="287"/>
      <c r="WPO102" s="285"/>
      <c r="WPP102" s="287"/>
      <c r="WPQ102" s="287"/>
      <c r="WPR102" s="285"/>
      <c r="WPS102" s="287"/>
      <c r="WPT102" s="287"/>
      <c r="WPU102" s="285"/>
      <c r="WPV102" s="287"/>
      <c r="WPW102" s="287"/>
      <c r="WPX102" s="285"/>
      <c r="WPY102" s="287"/>
      <c r="WPZ102" s="287"/>
      <c r="WQA102" s="285"/>
      <c r="WQB102" s="287"/>
      <c r="WQC102" s="287"/>
      <c r="WQD102" s="285"/>
      <c r="WQE102" s="287"/>
      <c r="WQF102" s="287"/>
      <c r="WQG102" s="285"/>
      <c r="WQH102" s="286"/>
      <c r="WQI102" s="286"/>
      <c r="WQJ102" s="286"/>
      <c r="WQK102" s="287"/>
      <c r="WQL102" s="287"/>
      <c r="WQM102" s="285"/>
      <c r="WQN102" s="286"/>
      <c r="WQO102" s="286"/>
      <c r="WQP102" s="286"/>
      <c r="WQQ102" s="287"/>
      <c r="WQR102" s="287"/>
      <c r="WQS102" s="285"/>
      <c r="WQT102" s="287"/>
      <c r="WQU102" s="287"/>
      <c r="WQV102" s="285"/>
      <c r="WQW102" s="286"/>
      <c r="WQX102" s="286"/>
      <c r="WQY102" s="286"/>
      <c r="WQZ102" s="286"/>
      <c r="WRA102" s="286"/>
      <c r="WRB102" s="286"/>
      <c r="WRC102" s="163"/>
      <c r="WRD102" s="154"/>
      <c r="WRE102" s="287"/>
      <c r="WRF102" s="287"/>
      <c r="WRG102" s="285"/>
      <c r="WRH102" s="287"/>
      <c r="WRI102" s="287"/>
      <c r="WRJ102" s="285"/>
      <c r="WRK102" s="287"/>
      <c r="WRL102" s="287"/>
      <c r="WRM102" s="285"/>
      <c r="WRN102" s="287"/>
      <c r="WRO102" s="287"/>
      <c r="WRP102" s="285"/>
      <c r="WRQ102" s="287"/>
      <c r="WRR102" s="287"/>
      <c r="WRS102" s="285"/>
      <c r="WRT102" s="287"/>
      <c r="WRU102" s="287"/>
      <c r="WRV102" s="285"/>
      <c r="WRW102" s="287"/>
      <c r="WRX102" s="287"/>
      <c r="WRY102" s="285"/>
      <c r="WRZ102" s="287"/>
      <c r="WSA102" s="287"/>
      <c r="WSB102" s="285"/>
      <c r="WSC102" s="287"/>
      <c r="WSD102" s="287"/>
      <c r="WSE102" s="285"/>
      <c r="WSF102" s="287"/>
      <c r="WSG102" s="287"/>
      <c r="WSH102" s="285"/>
      <c r="WSI102" s="287"/>
      <c r="WSJ102" s="287"/>
      <c r="WSK102" s="285"/>
      <c r="WSL102" s="287"/>
      <c r="WSM102" s="287"/>
      <c r="WSN102" s="285"/>
      <c r="WSO102" s="287"/>
      <c r="WSP102" s="287"/>
      <c r="WSQ102" s="285"/>
      <c r="WSR102" s="287"/>
      <c r="WSS102" s="287"/>
      <c r="WST102" s="285"/>
      <c r="WSU102" s="287"/>
      <c r="WSV102" s="287"/>
      <c r="WSW102" s="285"/>
      <c r="WSX102" s="287"/>
      <c r="WSY102" s="287"/>
      <c r="WSZ102" s="285"/>
      <c r="WTA102" s="287"/>
      <c r="WTB102" s="287"/>
      <c r="WTC102" s="285"/>
      <c r="WTD102" s="287"/>
      <c r="WTE102" s="287"/>
      <c r="WTF102" s="285"/>
      <c r="WTG102" s="287"/>
      <c r="WTH102" s="287"/>
      <c r="WTI102" s="285"/>
      <c r="WTJ102" s="287"/>
      <c r="WTK102" s="287"/>
      <c r="WTL102" s="285"/>
      <c r="WTM102" s="287"/>
      <c r="WTN102" s="287"/>
      <c r="WTO102" s="285"/>
      <c r="WTP102" s="286"/>
      <c r="WTQ102" s="286"/>
      <c r="WTR102" s="286"/>
      <c r="WTS102" s="287"/>
      <c r="WTT102" s="287"/>
      <c r="WTU102" s="285"/>
      <c r="WTV102" s="286"/>
      <c r="WTW102" s="286"/>
      <c r="WTX102" s="286"/>
      <c r="WTY102" s="287"/>
      <c r="WTZ102" s="287"/>
      <c r="WUA102" s="285"/>
      <c r="WUB102" s="287"/>
      <c r="WUC102" s="287"/>
      <c r="WUD102" s="285"/>
      <c r="WUE102" s="286"/>
      <c r="WUF102" s="286"/>
      <c r="WUG102" s="286"/>
      <c r="WUH102" s="286"/>
      <c r="WUI102" s="286"/>
      <c r="WUJ102" s="286"/>
      <c r="WUK102" s="163"/>
      <c r="WUL102" s="154"/>
      <c r="WUM102" s="287"/>
      <c r="WUN102" s="287"/>
      <c r="WUO102" s="285"/>
      <c r="WUP102" s="287"/>
      <c r="WUQ102" s="287"/>
      <c r="WUR102" s="285"/>
      <c r="WUS102" s="287"/>
      <c r="WUT102" s="287"/>
      <c r="WUU102" s="285"/>
      <c r="WUV102" s="287"/>
      <c r="WUW102" s="287"/>
      <c r="WUX102" s="285"/>
      <c r="WUY102" s="287"/>
      <c r="WUZ102" s="287"/>
      <c r="WVA102" s="285"/>
      <c r="WVB102" s="287"/>
      <c r="WVC102" s="287"/>
      <c r="WVD102" s="285"/>
      <c r="WVE102" s="287"/>
      <c r="WVF102" s="287"/>
      <c r="WVG102" s="285"/>
      <c r="WVH102" s="287"/>
      <c r="WVI102" s="287"/>
      <c r="WVJ102" s="285"/>
      <c r="WVK102" s="287"/>
      <c r="WVL102" s="287"/>
      <c r="WVM102" s="285"/>
      <c r="WVN102" s="287"/>
      <c r="WVO102" s="287"/>
      <c r="WVP102" s="285"/>
      <c r="WVQ102" s="287"/>
      <c r="WVR102" s="287"/>
      <c r="WVS102" s="285"/>
      <c r="WVT102" s="287"/>
      <c r="WVU102" s="287"/>
      <c r="WVV102" s="285"/>
      <c r="WVW102" s="287"/>
      <c r="WVX102" s="287"/>
      <c r="WVY102" s="285"/>
      <c r="WVZ102" s="287"/>
      <c r="WWA102" s="287"/>
      <c r="WWB102" s="285"/>
      <c r="WWC102" s="287"/>
      <c r="WWD102" s="287"/>
      <c r="WWE102" s="285"/>
      <c r="WWF102" s="287"/>
      <c r="WWG102" s="287"/>
      <c r="WWH102" s="285"/>
      <c r="WWI102" s="287"/>
      <c r="WWJ102" s="287"/>
      <c r="WWK102" s="285"/>
      <c r="WWL102" s="287"/>
      <c r="WWM102" s="287"/>
      <c r="WWN102" s="285"/>
      <c r="WWO102" s="287"/>
      <c r="WWP102" s="287"/>
      <c r="WWQ102" s="285"/>
      <c r="WWR102" s="287"/>
      <c r="WWS102" s="287"/>
      <c r="WWT102" s="285"/>
      <c r="WWU102" s="287"/>
      <c r="WWV102" s="287"/>
      <c r="WWW102" s="285"/>
      <c r="WWX102" s="286"/>
      <c r="WWY102" s="286"/>
      <c r="WWZ102" s="286"/>
      <c r="WXA102" s="287"/>
      <c r="WXB102" s="287"/>
      <c r="WXC102" s="285"/>
      <c r="WXD102" s="286"/>
      <c r="WXE102" s="286"/>
      <c r="WXF102" s="286"/>
      <c r="WXG102" s="287"/>
      <c r="WXH102" s="287"/>
      <c r="WXI102" s="285"/>
      <c r="WXJ102" s="287"/>
      <c r="WXK102" s="287"/>
      <c r="WXL102" s="285"/>
      <c r="WXM102" s="286"/>
      <c r="WXN102" s="286"/>
      <c r="WXO102" s="286"/>
      <c r="WXP102" s="286"/>
      <c r="WXQ102" s="286"/>
      <c r="WXR102" s="286"/>
      <c r="WXS102" s="163"/>
      <c r="WXT102" s="154"/>
      <c r="WXU102" s="287"/>
      <c r="WXV102" s="287"/>
      <c r="WXW102" s="285"/>
      <c r="WXX102" s="287"/>
      <c r="WXY102" s="287"/>
      <c r="WXZ102" s="285"/>
      <c r="WYA102" s="287"/>
      <c r="WYB102" s="287"/>
      <c r="WYC102" s="285"/>
      <c r="WYD102" s="287"/>
      <c r="WYE102" s="287"/>
      <c r="WYF102" s="285"/>
      <c r="WYG102" s="287"/>
      <c r="WYH102" s="287"/>
      <c r="WYI102" s="285"/>
      <c r="WYJ102" s="287"/>
      <c r="WYK102" s="287"/>
      <c r="WYL102" s="285"/>
      <c r="WYM102" s="287"/>
      <c r="WYN102" s="287"/>
      <c r="WYO102" s="285"/>
      <c r="WYP102" s="287"/>
      <c r="WYQ102" s="287"/>
      <c r="WYR102" s="285"/>
      <c r="WYS102" s="287"/>
      <c r="WYT102" s="287"/>
      <c r="WYU102" s="285"/>
      <c r="WYV102" s="287"/>
      <c r="WYW102" s="287"/>
      <c r="WYX102" s="285"/>
      <c r="WYY102" s="287"/>
      <c r="WYZ102" s="287"/>
      <c r="WZA102" s="285"/>
      <c r="WZB102" s="287"/>
      <c r="WZC102" s="287"/>
      <c r="WZD102" s="285"/>
      <c r="WZE102" s="287"/>
      <c r="WZF102" s="287"/>
      <c r="WZG102" s="285"/>
      <c r="WZH102" s="287"/>
      <c r="WZI102" s="287"/>
      <c r="WZJ102" s="285"/>
      <c r="WZK102" s="287"/>
      <c r="WZL102" s="287"/>
      <c r="WZM102" s="285"/>
      <c r="WZN102" s="287"/>
      <c r="WZO102" s="287"/>
      <c r="WZP102" s="285"/>
      <c r="WZQ102" s="287"/>
      <c r="WZR102" s="287"/>
      <c r="WZS102" s="285"/>
      <c r="WZT102" s="287"/>
      <c r="WZU102" s="287"/>
      <c r="WZV102" s="285"/>
      <c r="WZW102" s="287"/>
      <c r="WZX102" s="287"/>
      <c r="WZY102" s="285"/>
      <c r="WZZ102" s="287"/>
      <c r="XAA102" s="287"/>
      <c r="XAB102" s="285"/>
      <c r="XAC102" s="287"/>
      <c r="XAD102" s="287"/>
      <c r="XAE102" s="285"/>
      <c r="XAF102" s="286"/>
      <c r="XAG102" s="286"/>
      <c r="XAH102" s="286"/>
      <c r="XAI102" s="287"/>
      <c r="XAJ102" s="287"/>
      <c r="XAK102" s="285"/>
      <c r="XAL102" s="286"/>
      <c r="XAM102" s="286"/>
      <c r="XAN102" s="286"/>
      <c r="XAO102" s="287"/>
      <c r="XAP102" s="287"/>
      <c r="XAQ102" s="285"/>
      <c r="XAR102" s="287"/>
      <c r="XAS102" s="287"/>
      <c r="XAT102" s="285"/>
      <c r="XAU102" s="286"/>
      <c r="XAV102" s="286"/>
      <c r="XAW102" s="286"/>
      <c r="XAX102" s="286"/>
      <c r="XAY102" s="286"/>
      <c r="XAZ102" s="286"/>
      <c r="XBA102" s="163"/>
      <c r="XBB102" s="154"/>
      <c r="XBC102" s="287"/>
      <c r="XBD102" s="287"/>
      <c r="XBE102" s="285"/>
      <c r="XBF102" s="287"/>
      <c r="XBG102" s="287"/>
      <c r="XBH102" s="285"/>
      <c r="XBI102" s="287"/>
      <c r="XBJ102" s="287"/>
      <c r="XBK102" s="285"/>
      <c r="XBL102" s="287"/>
      <c r="XBM102" s="287"/>
      <c r="XBN102" s="285"/>
      <c r="XBO102" s="287"/>
      <c r="XBP102" s="287"/>
      <c r="XBQ102" s="285"/>
      <c r="XBR102" s="287"/>
      <c r="XBS102" s="287"/>
      <c r="XBT102" s="285"/>
      <c r="XBU102" s="287"/>
      <c r="XBV102" s="287"/>
      <c r="XBW102" s="285"/>
      <c r="XBX102" s="287"/>
      <c r="XBY102" s="287"/>
      <c r="XBZ102" s="285"/>
      <c r="XCA102" s="287"/>
      <c r="XCB102" s="287"/>
      <c r="XCC102" s="285"/>
      <c r="XCD102" s="287"/>
      <c r="XCE102" s="287"/>
      <c r="XCF102" s="285"/>
      <c r="XCG102" s="287"/>
      <c r="XCH102" s="287"/>
      <c r="XCI102" s="285"/>
      <c r="XCJ102" s="287"/>
      <c r="XCK102" s="287"/>
      <c r="XCL102" s="285"/>
      <c r="XCM102" s="287"/>
      <c r="XCN102" s="287"/>
      <c r="XCO102" s="285"/>
      <c r="XCP102" s="287"/>
      <c r="XCQ102" s="287"/>
      <c r="XCR102" s="285"/>
    </row>
    <row r="103" spans="1:16320">
      <c r="A103" s="165">
        <v>89</v>
      </c>
      <c r="B103" s="151" t="s">
        <v>187</v>
      </c>
      <c r="C103" s="54"/>
      <c r="D103" s="54"/>
      <c r="E103" s="215">
        <v>0</v>
      </c>
      <c r="F103" s="54"/>
      <c r="G103" s="54">
        <v>0</v>
      </c>
      <c r="H103" s="215">
        <f t="shared" si="268"/>
        <v>0</v>
      </c>
      <c r="I103" s="54"/>
      <c r="J103" s="54">
        <v>0</v>
      </c>
      <c r="K103" s="215">
        <f t="shared" si="269"/>
        <v>0</v>
      </c>
      <c r="L103" s="131"/>
      <c r="M103" s="131"/>
      <c r="N103" s="133">
        <v>0</v>
      </c>
      <c r="O103" s="54"/>
      <c r="P103" s="54"/>
      <c r="Q103" s="215">
        <v>0</v>
      </c>
      <c r="R103" s="54"/>
      <c r="S103" s="54"/>
      <c r="T103" s="215">
        <f t="shared" si="271"/>
        <v>0</v>
      </c>
      <c r="U103" s="54"/>
      <c r="V103" s="54"/>
      <c r="W103" s="215">
        <f t="shared" si="272"/>
        <v>0</v>
      </c>
      <c r="X103" s="54"/>
      <c r="Y103" s="54"/>
      <c r="Z103" s="215">
        <f t="shared" si="273"/>
        <v>0</v>
      </c>
      <c r="AA103" s="54"/>
      <c r="AB103" s="54"/>
      <c r="AC103" s="54">
        <f t="shared" si="274"/>
        <v>0</v>
      </c>
      <c r="AD103" s="54"/>
      <c r="AE103" s="54"/>
      <c r="AF103" s="215">
        <f t="shared" si="275"/>
        <v>0</v>
      </c>
      <c r="AG103" s="54"/>
      <c r="AH103" s="54"/>
      <c r="AI103" s="215">
        <f t="shared" si="276"/>
        <v>0</v>
      </c>
      <c r="AJ103" s="54"/>
      <c r="AK103" s="54"/>
      <c r="AL103" s="215">
        <f t="shared" si="277"/>
        <v>0</v>
      </c>
      <c r="AM103" s="54"/>
      <c r="AN103" s="54"/>
      <c r="AO103" s="215">
        <f t="shared" si="278"/>
        <v>0</v>
      </c>
      <c r="AP103" s="54"/>
      <c r="AQ103" s="54"/>
      <c r="AR103" s="215">
        <f t="shared" si="279"/>
        <v>0</v>
      </c>
      <c r="AS103" s="131"/>
      <c r="AT103" s="131"/>
      <c r="AU103" s="133">
        <v>0</v>
      </c>
      <c r="AV103" s="54"/>
      <c r="AW103" s="54"/>
      <c r="AX103" s="215">
        <f t="shared" si="280"/>
        <v>0</v>
      </c>
      <c r="AY103" s="54"/>
      <c r="AZ103" s="54"/>
      <c r="BA103" s="215">
        <f t="shared" si="281"/>
        <v>0</v>
      </c>
      <c r="BB103" s="54"/>
      <c r="BC103" s="54"/>
      <c r="BD103" s="133">
        <f t="shared" si="290"/>
        <v>0</v>
      </c>
      <c r="BE103" s="131"/>
      <c r="BF103" s="131"/>
      <c r="BG103" s="133">
        <f t="shared" si="282"/>
        <v>0</v>
      </c>
      <c r="BH103" s="131"/>
      <c r="BI103" s="131"/>
      <c r="BJ103" s="133">
        <f t="shared" si="283"/>
        <v>0</v>
      </c>
      <c r="BK103" s="131"/>
      <c r="BL103" s="131"/>
      <c r="BM103" s="133">
        <f t="shared" si="284"/>
        <v>0</v>
      </c>
      <c r="BN103" s="135">
        <f t="shared" si="220"/>
        <v>0</v>
      </c>
      <c r="BO103" s="135">
        <f t="shared" si="221"/>
        <v>0</v>
      </c>
      <c r="BP103" s="135">
        <f t="shared" si="222"/>
        <v>0</v>
      </c>
      <c r="BQ103" s="131"/>
      <c r="BR103" s="131"/>
      <c r="BS103" s="133">
        <f t="shared" si="251"/>
        <v>0</v>
      </c>
      <c r="BT103" s="135">
        <f t="shared" ref="BT103:BV110" si="296">SUM(BQ103)</f>
        <v>0</v>
      </c>
      <c r="BU103" s="135">
        <f t="shared" si="296"/>
        <v>0</v>
      </c>
      <c r="BV103" s="135">
        <f t="shared" si="296"/>
        <v>0</v>
      </c>
      <c r="BW103" s="131"/>
      <c r="BX103" s="131"/>
      <c r="BY103" s="133">
        <f t="shared" si="265"/>
        <v>0</v>
      </c>
      <c r="BZ103" s="131"/>
      <c r="CA103" s="131"/>
      <c r="CB103" s="133">
        <f t="shared" si="252"/>
        <v>0</v>
      </c>
      <c r="CC103" s="135">
        <f t="shared" si="253"/>
        <v>0</v>
      </c>
      <c r="CD103" s="135">
        <f t="shared" si="253"/>
        <v>0</v>
      </c>
      <c r="CE103" s="135">
        <f t="shared" si="253"/>
        <v>0</v>
      </c>
      <c r="CF103" s="135">
        <f t="shared" si="254"/>
        <v>0</v>
      </c>
      <c r="CG103" s="135">
        <f t="shared" si="254"/>
        <v>0</v>
      </c>
      <c r="CH103" s="135">
        <f t="shared" si="254"/>
        <v>0</v>
      </c>
      <c r="CI103" s="151"/>
    </row>
    <row r="104" spans="1:16320" s="238" customFormat="1">
      <c r="A104" s="165">
        <v>90</v>
      </c>
      <c r="B104" s="151" t="s">
        <v>188</v>
      </c>
      <c r="C104" s="54"/>
      <c r="D104" s="54">
        <v>0</v>
      </c>
      <c r="E104" s="215">
        <v>0</v>
      </c>
      <c r="F104" s="54"/>
      <c r="G104" s="54"/>
      <c r="H104" s="215">
        <f t="shared" si="268"/>
        <v>0</v>
      </c>
      <c r="I104" s="54"/>
      <c r="J104" s="54">
        <v>0</v>
      </c>
      <c r="K104" s="215">
        <f t="shared" si="269"/>
        <v>0</v>
      </c>
      <c r="L104" s="131"/>
      <c r="M104" s="131"/>
      <c r="N104" s="133">
        <v>0</v>
      </c>
      <c r="O104" s="54"/>
      <c r="P104" s="54"/>
      <c r="Q104" s="215">
        <v>0</v>
      </c>
      <c r="R104" s="54"/>
      <c r="S104" s="54"/>
      <c r="T104" s="215">
        <f t="shared" si="271"/>
        <v>0</v>
      </c>
      <c r="U104" s="54"/>
      <c r="V104" s="54"/>
      <c r="W104" s="215">
        <f t="shared" si="272"/>
        <v>0</v>
      </c>
      <c r="X104" s="54"/>
      <c r="Y104" s="54"/>
      <c r="Z104" s="215">
        <f t="shared" si="273"/>
        <v>0</v>
      </c>
      <c r="AA104" s="54"/>
      <c r="AB104" s="54"/>
      <c r="AC104" s="54">
        <f t="shared" si="274"/>
        <v>0</v>
      </c>
      <c r="AD104" s="54"/>
      <c r="AE104" s="54"/>
      <c r="AF104" s="215">
        <f t="shared" si="275"/>
        <v>0</v>
      </c>
      <c r="AG104" s="54"/>
      <c r="AH104" s="54"/>
      <c r="AI104" s="215">
        <f t="shared" si="276"/>
        <v>0</v>
      </c>
      <c r="AJ104" s="54"/>
      <c r="AK104" s="54"/>
      <c r="AL104" s="215">
        <f t="shared" si="277"/>
        <v>0</v>
      </c>
      <c r="AM104" s="54"/>
      <c r="AN104" s="54"/>
      <c r="AO104" s="215">
        <f t="shared" si="278"/>
        <v>0</v>
      </c>
      <c r="AP104" s="54"/>
      <c r="AQ104" s="54"/>
      <c r="AR104" s="215">
        <f t="shared" si="279"/>
        <v>0</v>
      </c>
      <c r="AS104" s="131"/>
      <c r="AT104" s="131"/>
      <c r="AU104" s="133">
        <v>0</v>
      </c>
      <c r="AV104" s="54"/>
      <c r="AW104" s="54"/>
      <c r="AX104" s="215">
        <f t="shared" si="280"/>
        <v>0</v>
      </c>
      <c r="AY104" s="54"/>
      <c r="AZ104" s="54"/>
      <c r="BA104" s="215">
        <f t="shared" si="281"/>
        <v>0</v>
      </c>
      <c r="BB104" s="54"/>
      <c r="BC104" s="54"/>
      <c r="BD104" s="133">
        <f t="shared" si="290"/>
        <v>0</v>
      </c>
      <c r="BE104" s="131"/>
      <c r="BF104" s="131"/>
      <c r="BG104" s="133">
        <f t="shared" si="282"/>
        <v>0</v>
      </c>
      <c r="BH104" s="131"/>
      <c r="BI104" s="131"/>
      <c r="BJ104" s="133">
        <f t="shared" si="283"/>
        <v>0</v>
      </c>
      <c r="BK104" s="131"/>
      <c r="BL104" s="131"/>
      <c r="BM104" s="133">
        <f t="shared" si="284"/>
        <v>0</v>
      </c>
      <c r="BN104" s="135">
        <f t="shared" si="220"/>
        <v>0</v>
      </c>
      <c r="BO104" s="135">
        <f t="shared" si="221"/>
        <v>0</v>
      </c>
      <c r="BP104" s="135">
        <f t="shared" si="222"/>
        <v>0</v>
      </c>
      <c r="BQ104" s="131"/>
      <c r="BR104" s="131"/>
      <c r="BS104" s="133">
        <f t="shared" si="251"/>
        <v>0</v>
      </c>
      <c r="BT104" s="135">
        <f t="shared" si="296"/>
        <v>0</v>
      </c>
      <c r="BU104" s="135">
        <f t="shared" si="296"/>
        <v>0</v>
      </c>
      <c r="BV104" s="135">
        <f t="shared" si="296"/>
        <v>0</v>
      </c>
      <c r="BW104" s="131"/>
      <c r="BX104" s="131"/>
      <c r="BY104" s="133">
        <f t="shared" si="265"/>
        <v>0</v>
      </c>
      <c r="BZ104" s="131"/>
      <c r="CA104" s="131"/>
      <c r="CB104" s="133">
        <f t="shared" si="252"/>
        <v>0</v>
      </c>
      <c r="CC104" s="135">
        <f t="shared" si="253"/>
        <v>0</v>
      </c>
      <c r="CD104" s="135">
        <f t="shared" si="253"/>
        <v>0</v>
      </c>
      <c r="CE104" s="135">
        <f t="shared" si="253"/>
        <v>0</v>
      </c>
      <c r="CF104" s="135">
        <f t="shared" si="254"/>
        <v>0</v>
      </c>
      <c r="CG104" s="135">
        <f t="shared" si="254"/>
        <v>0</v>
      </c>
      <c r="CH104" s="135">
        <f t="shared" si="254"/>
        <v>0</v>
      </c>
      <c r="CI104" s="327"/>
    </row>
    <row r="105" spans="1:16320">
      <c r="A105" s="165">
        <v>91</v>
      </c>
      <c r="B105" s="151" t="s">
        <v>189</v>
      </c>
      <c r="C105" s="54"/>
      <c r="D105" s="54"/>
      <c r="E105" s="215">
        <v>0</v>
      </c>
      <c r="F105" s="54"/>
      <c r="G105" s="54"/>
      <c r="H105" s="215">
        <f t="shared" si="268"/>
        <v>0</v>
      </c>
      <c r="I105" s="54"/>
      <c r="J105" s="54">
        <v>0</v>
      </c>
      <c r="K105" s="215">
        <f t="shared" si="269"/>
        <v>0</v>
      </c>
      <c r="L105" s="131"/>
      <c r="M105" s="131"/>
      <c r="N105" s="133">
        <v>0</v>
      </c>
      <c r="O105" s="54"/>
      <c r="P105" s="54"/>
      <c r="Q105" s="215">
        <v>0</v>
      </c>
      <c r="R105" s="54"/>
      <c r="S105" s="54"/>
      <c r="T105" s="215">
        <f t="shared" si="271"/>
        <v>0</v>
      </c>
      <c r="U105" s="54"/>
      <c r="V105" s="54"/>
      <c r="W105" s="215">
        <f t="shared" si="272"/>
        <v>0</v>
      </c>
      <c r="X105" s="54"/>
      <c r="Y105" s="54"/>
      <c r="Z105" s="215">
        <f t="shared" si="273"/>
        <v>0</v>
      </c>
      <c r="AA105" s="54"/>
      <c r="AB105" s="54"/>
      <c r="AC105" s="54">
        <f t="shared" si="274"/>
        <v>0</v>
      </c>
      <c r="AD105" s="54"/>
      <c r="AE105" s="54"/>
      <c r="AF105" s="215">
        <f t="shared" si="275"/>
        <v>0</v>
      </c>
      <c r="AG105" s="54"/>
      <c r="AH105" s="54"/>
      <c r="AI105" s="215">
        <f t="shared" si="276"/>
        <v>0</v>
      </c>
      <c r="AJ105" s="54"/>
      <c r="AK105" s="54"/>
      <c r="AL105" s="215">
        <f t="shared" si="277"/>
        <v>0</v>
      </c>
      <c r="AM105" s="54"/>
      <c r="AN105" s="54"/>
      <c r="AO105" s="215">
        <f t="shared" si="278"/>
        <v>0</v>
      </c>
      <c r="AP105" s="54"/>
      <c r="AQ105" s="54">
        <v>0</v>
      </c>
      <c r="AR105" s="215">
        <f t="shared" si="279"/>
        <v>0</v>
      </c>
      <c r="AS105" s="131"/>
      <c r="AT105" s="131"/>
      <c r="AU105" s="133">
        <v>0</v>
      </c>
      <c r="AV105" s="54"/>
      <c r="AW105" s="54">
        <v>0</v>
      </c>
      <c r="AX105" s="215">
        <f t="shared" si="280"/>
        <v>0</v>
      </c>
      <c r="AY105" s="54"/>
      <c r="AZ105" s="54"/>
      <c r="BA105" s="215">
        <f t="shared" si="281"/>
        <v>0</v>
      </c>
      <c r="BB105" s="54"/>
      <c r="BC105" s="54"/>
      <c r="BD105" s="133">
        <f t="shared" si="290"/>
        <v>0</v>
      </c>
      <c r="BE105" s="131"/>
      <c r="BF105" s="131"/>
      <c r="BG105" s="133">
        <f t="shared" si="282"/>
        <v>0</v>
      </c>
      <c r="BH105" s="131"/>
      <c r="BI105" s="131"/>
      <c r="BJ105" s="133">
        <f t="shared" si="283"/>
        <v>0</v>
      </c>
      <c r="BK105" s="131"/>
      <c r="BL105" s="131"/>
      <c r="BM105" s="133">
        <f t="shared" si="284"/>
        <v>0</v>
      </c>
      <c r="BN105" s="135">
        <f t="shared" si="220"/>
        <v>0</v>
      </c>
      <c r="BO105" s="135">
        <f t="shared" si="221"/>
        <v>0</v>
      </c>
      <c r="BP105" s="135">
        <f t="shared" si="222"/>
        <v>0</v>
      </c>
      <c r="BQ105" s="131"/>
      <c r="BR105" s="131"/>
      <c r="BS105" s="133">
        <f t="shared" si="251"/>
        <v>0</v>
      </c>
      <c r="BT105" s="135">
        <f t="shared" si="296"/>
        <v>0</v>
      </c>
      <c r="BU105" s="135">
        <f t="shared" si="296"/>
        <v>0</v>
      </c>
      <c r="BV105" s="135">
        <f t="shared" si="296"/>
        <v>0</v>
      </c>
      <c r="BW105" s="131"/>
      <c r="BX105" s="131"/>
      <c r="BY105" s="133">
        <f t="shared" si="265"/>
        <v>0</v>
      </c>
      <c r="BZ105" s="131"/>
      <c r="CA105" s="131"/>
      <c r="CB105" s="133">
        <f t="shared" si="252"/>
        <v>0</v>
      </c>
      <c r="CC105" s="135">
        <f t="shared" si="253"/>
        <v>0</v>
      </c>
      <c r="CD105" s="135">
        <f t="shared" si="253"/>
        <v>0</v>
      </c>
      <c r="CE105" s="135">
        <f t="shared" si="253"/>
        <v>0</v>
      </c>
      <c r="CF105" s="135">
        <f t="shared" si="254"/>
        <v>0</v>
      </c>
      <c r="CG105" s="135">
        <f t="shared" si="254"/>
        <v>0</v>
      </c>
      <c r="CH105" s="135">
        <f t="shared" si="254"/>
        <v>0</v>
      </c>
      <c r="CI105" s="151"/>
    </row>
    <row r="106" spans="1:16320">
      <c r="A106" s="165">
        <v>92</v>
      </c>
      <c r="B106" s="151" t="s">
        <v>190</v>
      </c>
      <c r="C106" s="54"/>
      <c r="D106" s="54"/>
      <c r="E106" s="215">
        <v>0</v>
      </c>
      <c r="F106" s="54"/>
      <c r="G106" s="54"/>
      <c r="H106" s="215">
        <f t="shared" si="268"/>
        <v>0</v>
      </c>
      <c r="I106" s="54"/>
      <c r="J106" s="54"/>
      <c r="K106" s="215">
        <f t="shared" si="269"/>
        <v>0</v>
      </c>
      <c r="L106" s="131"/>
      <c r="M106" s="131"/>
      <c r="N106" s="133">
        <v>0</v>
      </c>
      <c r="O106" s="54"/>
      <c r="P106" s="54"/>
      <c r="Q106" s="215">
        <v>0</v>
      </c>
      <c r="R106" s="54"/>
      <c r="S106" s="54"/>
      <c r="T106" s="215">
        <f t="shared" si="271"/>
        <v>0</v>
      </c>
      <c r="U106" s="54"/>
      <c r="V106" s="54"/>
      <c r="W106" s="215">
        <f t="shared" si="272"/>
        <v>0</v>
      </c>
      <c r="X106" s="54"/>
      <c r="Y106" s="54"/>
      <c r="Z106" s="215">
        <f t="shared" si="273"/>
        <v>0</v>
      </c>
      <c r="AA106" s="54"/>
      <c r="AB106" s="54"/>
      <c r="AC106" s="54">
        <f t="shared" si="274"/>
        <v>0</v>
      </c>
      <c r="AD106" s="54"/>
      <c r="AE106" s="54"/>
      <c r="AF106" s="215">
        <f t="shared" si="275"/>
        <v>0</v>
      </c>
      <c r="AG106" s="54"/>
      <c r="AH106" s="54"/>
      <c r="AI106" s="215">
        <f t="shared" si="276"/>
        <v>0</v>
      </c>
      <c r="AJ106" s="54"/>
      <c r="AK106" s="54"/>
      <c r="AL106" s="215">
        <f t="shared" si="277"/>
        <v>0</v>
      </c>
      <c r="AM106" s="54"/>
      <c r="AN106" s="54"/>
      <c r="AO106" s="215">
        <f t="shared" si="278"/>
        <v>0</v>
      </c>
      <c r="AP106" s="54"/>
      <c r="AQ106" s="54"/>
      <c r="AR106" s="215">
        <f t="shared" si="279"/>
        <v>0</v>
      </c>
      <c r="AS106" s="131"/>
      <c r="AT106" s="131"/>
      <c r="AU106" s="133">
        <v>0</v>
      </c>
      <c r="AV106" s="54"/>
      <c r="AW106" s="54"/>
      <c r="AX106" s="215">
        <f t="shared" si="280"/>
        <v>0</v>
      </c>
      <c r="AY106" s="54"/>
      <c r="AZ106" s="54"/>
      <c r="BA106" s="215">
        <f t="shared" si="281"/>
        <v>0</v>
      </c>
      <c r="BB106" s="54"/>
      <c r="BC106" s="54"/>
      <c r="BD106" s="133">
        <f t="shared" si="290"/>
        <v>0</v>
      </c>
      <c r="BE106" s="131"/>
      <c r="BF106" s="131"/>
      <c r="BG106" s="133">
        <f t="shared" si="282"/>
        <v>0</v>
      </c>
      <c r="BH106" s="131"/>
      <c r="BI106" s="131"/>
      <c r="BJ106" s="133">
        <f t="shared" si="283"/>
        <v>0</v>
      </c>
      <c r="BK106" s="131"/>
      <c r="BL106" s="131"/>
      <c r="BM106" s="133">
        <f t="shared" si="284"/>
        <v>0</v>
      </c>
      <c r="BN106" s="135">
        <f t="shared" si="220"/>
        <v>0</v>
      </c>
      <c r="BO106" s="135">
        <f t="shared" si="221"/>
        <v>0</v>
      </c>
      <c r="BP106" s="135">
        <f t="shared" si="222"/>
        <v>0</v>
      </c>
      <c r="BQ106" s="131"/>
      <c r="BR106" s="131"/>
      <c r="BS106" s="133">
        <f t="shared" si="251"/>
        <v>0</v>
      </c>
      <c r="BT106" s="135">
        <f t="shared" si="296"/>
        <v>0</v>
      </c>
      <c r="BU106" s="135">
        <f t="shared" si="296"/>
        <v>0</v>
      </c>
      <c r="BV106" s="135">
        <f t="shared" si="296"/>
        <v>0</v>
      </c>
      <c r="BW106" s="131"/>
      <c r="BX106" s="131"/>
      <c r="BY106" s="133">
        <f t="shared" si="265"/>
        <v>0</v>
      </c>
      <c r="BZ106" s="131"/>
      <c r="CA106" s="131"/>
      <c r="CB106" s="133">
        <f t="shared" si="252"/>
        <v>0</v>
      </c>
      <c r="CC106" s="135">
        <f t="shared" si="253"/>
        <v>0</v>
      </c>
      <c r="CD106" s="135">
        <f t="shared" si="253"/>
        <v>0</v>
      </c>
      <c r="CE106" s="135">
        <f t="shared" si="253"/>
        <v>0</v>
      </c>
      <c r="CF106" s="135">
        <f t="shared" si="254"/>
        <v>0</v>
      </c>
      <c r="CG106" s="135">
        <f t="shared" si="254"/>
        <v>0</v>
      </c>
      <c r="CH106" s="135">
        <f t="shared" si="254"/>
        <v>0</v>
      </c>
      <c r="CI106" s="151"/>
    </row>
    <row r="107" spans="1:16320">
      <c r="A107" s="165">
        <v>93</v>
      </c>
      <c r="B107" s="151" t="s">
        <v>191</v>
      </c>
      <c r="C107" s="54"/>
      <c r="D107" s="54"/>
      <c r="E107" s="215">
        <v>0</v>
      </c>
      <c r="F107" s="54"/>
      <c r="G107" s="54"/>
      <c r="H107" s="215">
        <f t="shared" si="268"/>
        <v>0</v>
      </c>
      <c r="I107" s="54"/>
      <c r="J107" s="54">
        <v>0</v>
      </c>
      <c r="K107" s="215">
        <f t="shared" si="269"/>
        <v>0</v>
      </c>
      <c r="L107" s="131"/>
      <c r="M107" s="131"/>
      <c r="N107" s="133">
        <v>0</v>
      </c>
      <c r="O107" s="54"/>
      <c r="P107" s="54"/>
      <c r="Q107" s="215">
        <v>0</v>
      </c>
      <c r="R107" s="54"/>
      <c r="S107" s="54"/>
      <c r="T107" s="215">
        <f t="shared" si="271"/>
        <v>0</v>
      </c>
      <c r="U107" s="54"/>
      <c r="V107" s="54"/>
      <c r="W107" s="215">
        <f t="shared" si="272"/>
        <v>0</v>
      </c>
      <c r="X107" s="54"/>
      <c r="Y107" s="54"/>
      <c r="Z107" s="215">
        <f t="shared" si="273"/>
        <v>0</v>
      </c>
      <c r="AA107" s="54"/>
      <c r="AB107" s="54"/>
      <c r="AC107" s="54">
        <f t="shared" si="274"/>
        <v>0</v>
      </c>
      <c r="AD107" s="54"/>
      <c r="AE107" s="54"/>
      <c r="AF107" s="215">
        <f t="shared" si="275"/>
        <v>0</v>
      </c>
      <c r="AG107" s="54"/>
      <c r="AH107" s="54"/>
      <c r="AI107" s="215">
        <f t="shared" si="276"/>
        <v>0</v>
      </c>
      <c r="AJ107" s="54"/>
      <c r="AK107" s="54"/>
      <c r="AL107" s="215">
        <f t="shared" si="277"/>
        <v>0</v>
      </c>
      <c r="AM107" s="54"/>
      <c r="AN107" s="54"/>
      <c r="AO107" s="215">
        <f t="shared" si="278"/>
        <v>0</v>
      </c>
      <c r="AP107" s="54"/>
      <c r="AQ107" s="54"/>
      <c r="AR107" s="215">
        <f t="shared" si="279"/>
        <v>0</v>
      </c>
      <c r="AS107" s="131"/>
      <c r="AT107" s="131"/>
      <c r="AU107" s="133">
        <v>0</v>
      </c>
      <c r="AV107" s="54"/>
      <c r="AW107" s="54"/>
      <c r="AX107" s="215">
        <f t="shared" si="280"/>
        <v>0</v>
      </c>
      <c r="AY107" s="54"/>
      <c r="AZ107" s="54"/>
      <c r="BA107" s="215">
        <f t="shared" si="281"/>
        <v>0</v>
      </c>
      <c r="BB107" s="54"/>
      <c r="BC107" s="54"/>
      <c r="BD107" s="133">
        <f t="shared" si="290"/>
        <v>0</v>
      </c>
      <c r="BE107" s="131"/>
      <c r="BF107" s="131"/>
      <c r="BG107" s="133">
        <f t="shared" si="282"/>
        <v>0</v>
      </c>
      <c r="BH107" s="131"/>
      <c r="BI107" s="131"/>
      <c r="BJ107" s="133">
        <f t="shared" si="283"/>
        <v>0</v>
      </c>
      <c r="BK107" s="131"/>
      <c r="BL107" s="131"/>
      <c r="BM107" s="133">
        <f t="shared" si="284"/>
        <v>0</v>
      </c>
      <c r="BN107" s="135">
        <f t="shared" si="220"/>
        <v>0</v>
      </c>
      <c r="BO107" s="135">
        <f t="shared" si="221"/>
        <v>0</v>
      </c>
      <c r="BP107" s="135">
        <f t="shared" si="222"/>
        <v>0</v>
      </c>
      <c r="BQ107" s="131"/>
      <c r="BR107" s="131"/>
      <c r="BS107" s="133">
        <f t="shared" si="251"/>
        <v>0</v>
      </c>
      <c r="BT107" s="135">
        <f t="shared" si="296"/>
        <v>0</v>
      </c>
      <c r="BU107" s="135">
        <f t="shared" si="296"/>
        <v>0</v>
      </c>
      <c r="BV107" s="135">
        <f t="shared" si="296"/>
        <v>0</v>
      </c>
      <c r="BW107" s="131"/>
      <c r="BX107" s="131"/>
      <c r="BY107" s="133">
        <f t="shared" si="265"/>
        <v>0</v>
      </c>
      <c r="BZ107" s="131"/>
      <c r="CA107" s="131"/>
      <c r="CB107" s="133">
        <f t="shared" si="252"/>
        <v>0</v>
      </c>
      <c r="CC107" s="135">
        <f t="shared" si="253"/>
        <v>0</v>
      </c>
      <c r="CD107" s="135">
        <f t="shared" si="253"/>
        <v>0</v>
      </c>
      <c r="CE107" s="135">
        <f t="shared" si="253"/>
        <v>0</v>
      </c>
      <c r="CF107" s="135">
        <f t="shared" si="254"/>
        <v>0</v>
      </c>
      <c r="CG107" s="135">
        <f t="shared" si="254"/>
        <v>0</v>
      </c>
      <c r="CH107" s="135">
        <f t="shared" si="254"/>
        <v>0</v>
      </c>
      <c r="CI107" s="151"/>
    </row>
    <row r="108" spans="1:16320">
      <c r="A108" s="165">
        <v>94</v>
      </c>
      <c r="B108" s="151" t="s">
        <v>192</v>
      </c>
      <c r="C108" s="54"/>
      <c r="D108" s="54"/>
      <c r="E108" s="215">
        <v>0</v>
      </c>
      <c r="F108" s="54"/>
      <c r="G108" s="54"/>
      <c r="H108" s="215">
        <f t="shared" si="268"/>
        <v>0</v>
      </c>
      <c r="I108" s="54"/>
      <c r="J108" s="54">
        <v>0</v>
      </c>
      <c r="K108" s="215">
        <f t="shared" si="269"/>
        <v>0</v>
      </c>
      <c r="L108" s="131"/>
      <c r="M108" s="131"/>
      <c r="N108" s="133">
        <v>0</v>
      </c>
      <c r="O108" s="54"/>
      <c r="P108" s="54"/>
      <c r="Q108" s="215">
        <v>0</v>
      </c>
      <c r="R108" s="54"/>
      <c r="S108" s="54"/>
      <c r="T108" s="215">
        <f t="shared" si="271"/>
        <v>0</v>
      </c>
      <c r="U108" s="54"/>
      <c r="V108" s="54"/>
      <c r="W108" s="215">
        <f t="shared" si="272"/>
        <v>0</v>
      </c>
      <c r="X108" s="54"/>
      <c r="Y108" s="54"/>
      <c r="Z108" s="215">
        <f t="shared" si="273"/>
        <v>0</v>
      </c>
      <c r="AA108" s="54"/>
      <c r="AB108" s="54"/>
      <c r="AC108" s="54">
        <f t="shared" si="274"/>
        <v>0</v>
      </c>
      <c r="AD108" s="54"/>
      <c r="AE108" s="54"/>
      <c r="AF108" s="215">
        <f t="shared" si="275"/>
        <v>0</v>
      </c>
      <c r="AG108" s="54"/>
      <c r="AH108" s="54"/>
      <c r="AI108" s="215">
        <f t="shared" si="276"/>
        <v>0</v>
      </c>
      <c r="AJ108" s="54"/>
      <c r="AK108" s="54"/>
      <c r="AL108" s="215">
        <f t="shared" si="277"/>
        <v>0</v>
      </c>
      <c r="AM108" s="54"/>
      <c r="AN108" s="54"/>
      <c r="AO108" s="215">
        <f t="shared" si="278"/>
        <v>0</v>
      </c>
      <c r="AP108" s="54"/>
      <c r="AQ108" s="54"/>
      <c r="AR108" s="215">
        <f t="shared" si="279"/>
        <v>0</v>
      </c>
      <c r="AS108" s="131"/>
      <c r="AT108" s="131"/>
      <c r="AU108" s="133">
        <v>0</v>
      </c>
      <c r="AV108" s="54"/>
      <c r="AW108" s="54"/>
      <c r="AX108" s="215">
        <f t="shared" si="280"/>
        <v>0</v>
      </c>
      <c r="AY108" s="54"/>
      <c r="AZ108" s="54"/>
      <c r="BA108" s="215">
        <f t="shared" si="281"/>
        <v>0</v>
      </c>
      <c r="BB108" s="54"/>
      <c r="BC108" s="54"/>
      <c r="BD108" s="133">
        <f t="shared" si="290"/>
        <v>0</v>
      </c>
      <c r="BE108" s="131"/>
      <c r="BF108" s="131"/>
      <c r="BG108" s="133">
        <f t="shared" si="282"/>
        <v>0</v>
      </c>
      <c r="BH108" s="131"/>
      <c r="BI108" s="131"/>
      <c r="BJ108" s="133">
        <f t="shared" si="283"/>
        <v>0</v>
      </c>
      <c r="BK108" s="131"/>
      <c r="BL108" s="131"/>
      <c r="BM108" s="133">
        <f t="shared" si="284"/>
        <v>0</v>
      </c>
      <c r="BN108" s="135">
        <f t="shared" si="220"/>
        <v>0</v>
      </c>
      <c r="BO108" s="135">
        <f t="shared" si="221"/>
        <v>0</v>
      </c>
      <c r="BP108" s="135">
        <f t="shared" si="222"/>
        <v>0</v>
      </c>
      <c r="BQ108" s="131"/>
      <c r="BR108" s="131"/>
      <c r="BS108" s="133">
        <f t="shared" si="251"/>
        <v>0</v>
      </c>
      <c r="BT108" s="135">
        <f t="shared" si="296"/>
        <v>0</v>
      </c>
      <c r="BU108" s="135">
        <f t="shared" si="296"/>
        <v>0</v>
      </c>
      <c r="BV108" s="135">
        <f t="shared" si="296"/>
        <v>0</v>
      </c>
      <c r="BW108" s="131"/>
      <c r="BX108" s="131"/>
      <c r="BY108" s="133">
        <f t="shared" si="265"/>
        <v>0</v>
      </c>
      <c r="BZ108" s="131"/>
      <c r="CA108" s="131"/>
      <c r="CB108" s="133">
        <f t="shared" si="252"/>
        <v>0</v>
      </c>
      <c r="CC108" s="135">
        <f t="shared" si="253"/>
        <v>0</v>
      </c>
      <c r="CD108" s="135">
        <f t="shared" si="253"/>
        <v>0</v>
      </c>
      <c r="CE108" s="135">
        <f t="shared" si="253"/>
        <v>0</v>
      </c>
      <c r="CF108" s="135">
        <f t="shared" si="254"/>
        <v>0</v>
      </c>
      <c r="CG108" s="135">
        <f t="shared" si="254"/>
        <v>0</v>
      </c>
      <c r="CH108" s="135">
        <f t="shared" si="254"/>
        <v>0</v>
      </c>
      <c r="CI108" s="151"/>
    </row>
    <row r="109" spans="1:16320">
      <c r="A109" s="165">
        <v>95</v>
      </c>
      <c r="B109" s="151" t="s">
        <v>193</v>
      </c>
      <c r="C109" s="54"/>
      <c r="D109" s="54"/>
      <c r="E109" s="215">
        <v>0</v>
      </c>
      <c r="F109" s="54"/>
      <c r="G109" s="54">
        <v>0</v>
      </c>
      <c r="H109" s="215">
        <f t="shared" si="268"/>
        <v>0</v>
      </c>
      <c r="I109" s="54"/>
      <c r="J109" s="54">
        <v>0</v>
      </c>
      <c r="K109" s="215">
        <f t="shared" si="269"/>
        <v>0</v>
      </c>
      <c r="L109" s="131"/>
      <c r="M109" s="131"/>
      <c r="N109" s="133">
        <v>0</v>
      </c>
      <c r="O109" s="54"/>
      <c r="P109" s="54"/>
      <c r="Q109" s="215">
        <v>0</v>
      </c>
      <c r="R109" s="54"/>
      <c r="S109" s="54"/>
      <c r="T109" s="215">
        <f t="shared" si="271"/>
        <v>0</v>
      </c>
      <c r="U109" s="54"/>
      <c r="V109" s="54"/>
      <c r="W109" s="215">
        <f t="shared" si="272"/>
        <v>0</v>
      </c>
      <c r="X109" s="54"/>
      <c r="Y109" s="54"/>
      <c r="Z109" s="215">
        <f t="shared" si="273"/>
        <v>0</v>
      </c>
      <c r="AA109" s="54"/>
      <c r="AB109" s="54"/>
      <c r="AC109" s="54">
        <f t="shared" si="274"/>
        <v>0</v>
      </c>
      <c r="AD109" s="54"/>
      <c r="AE109" s="54"/>
      <c r="AF109" s="215">
        <f t="shared" si="275"/>
        <v>0</v>
      </c>
      <c r="AG109" s="54"/>
      <c r="AH109" s="54"/>
      <c r="AI109" s="215">
        <f t="shared" si="276"/>
        <v>0</v>
      </c>
      <c r="AJ109" s="54"/>
      <c r="AK109" s="54"/>
      <c r="AL109" s="215">
        <f t="shared" si="277"/>
        <v>0</v>
      </c>
      <c r="AM109" s="54"/>
      <c r="AN109" s="54"/>
      <c r="AO109" s="215">
        <f t="shared" si="278"/>
        <v>0</v>
      </c>
      <c r="AP109" s="54"/>
      <c r="AQ109" s="54"/>
      <c r="AR109" s="215">
        <f t="shared" si="279"/>
        <v>0</v>
      </c>
      <c r="AS109" s="131"/>
      <c r="AT109" s="131"/>
      <c r="AU109" s="133">
        <v>0</v>
      </c>
      <c r="AV109" s="54"/>
      <c r="AW109" s="54"/>
      <c r="AX109" s="215">
        <f t="shared" si="280"/>
        <v>0</v>
      </c>
      <c r="AY109" s="54"/>
      <c r="AZ109" s="54"/>
      <c r="BA109" s="215">
        <f t="shared" si="281"/>
        <v>0</v>
      </c>
      <c r="BB109" s="54"/>
      <c r="BC109" s="54"/>
      <c r="BD109" s="133">
        <f t="shared" si="290"/>
        <v>0</v>
      </c>
      <c r="BE109" s="131"/>
      <c r="BF109" s="131"/>
      <c r="BG109" s="133">
        <f t="shared" si="282"/>
        <v>0</v>
      </c>
      <c r="BH109" s="131"/>
      <c r="BI109" s="131"/>
      <c r="BJ109" s="133">
        <f t="shared" si="283"/>
        <v>0</v>
      </c>
      <c r="BK109" s="131"/>
      <c r="BL109" s="131"/>
      <c r="BM109" s="133">
        <f t="shared" si="284"/>
        <v>0</v>
      </c>
      <c r="BN109" s="135">
        <f t="shared" si="220"/>
        <v>0</v>
      </c>
      <c r="BO109" s="135">
        <f t="shared" si="221"/>
        <v>0</v>
      </c>
      <c r="BP109" s="135">
        <f t="shared" si="222"/>
        <v>0</v>
      </c>
      <c r="BQ109" s="131"/>
      <c r="BR109" s="131"/>
      <c r="BS109" s="133">
        <f t="shared" si="251"/>
        <v>0</v>
      </c>
      <c r="BT109" s="135">
        <f t="shared" si="296"/>
        <v>0</v>
      </c>
      <c r="BU109" s="135">
        <f t="shared" si="296"/>
        <v>0</v>
      </c>
      <c r="BV109" s="135">
        <f t="shared" si="296"/>
        <v>0</v>
      </c>
      <c r="BW109" s="131"/>
      <c r="BX109" s="131"/>
      <c r="BY109" s="133">
        <f t="shared" si="265"/>
        <v>0</v>
      </c>
      <c r="BZ109" s="131"/>
      <c r="CA109" s="131"/>
      <c r="CB109" s="133">
        <f t="shared" si="252"/>
        <v>0</v>
      </c>
      <c r="CC109" s="135">
        <f t="shared" si="253"/>
        <v>0</v>
      </c>
      <c r="CD109" s="135">
        <f t="shared" si="253"/>
        <v>0</v>
      </c>
      <c r="CE109" s="135">
        <f t="shared" si="253"/>
        <v>0</v>
      </c>
      <c r="CF109" s="135">
        <f t="shared" si="254"/>
        <v>0</v>
      </c>
      <c r="CG109" s="135">
        <f t="shared" si="254"/>
        <v>0</v>
      </c>
      <c r="CH109" s="135">
        <f t="shared" si="254"/>
        <v>0</v>
      </c>
      <c r="CI109" s="151"/>
    </row>
    <row r="110" spans="1:16320">
      <c r="A110" s="165">
        <v>96</v>
      </c>
      <c r="B110" s="151" t="s">
        <v>194</v>
      </c>
      <c r="C110" s="54"/>
      <c r="D110" s="54"/>
      <c r="E110" s="215">
        <v>0</v>
      </c>
      <c r="F110" s="54"/>
      <c r="G110" s="54">
        <v>0</v>
      </c>
      <c r="H110" s="215">
        <f t="shared" si="268"/>
        <v>0</v>
      </c>
      <c r="I110" s="54"/>
      <c r="J110" s="54">
        <v>0</v>
      </c>
      <c r="K110" s="215">
        <f t="shared" si="269"/>
        <v>0</v>
      </c>
      <c r="L110" s="131"/>
      <c r="M110" s="131"/>
      <c r="N110" s="133">
        <v>0</v>
      </c>
      <c r="O110" s="54"/>
      <c r="P110" s="54"/>
      <c r="Q110" s="215">
        <v>0</v>
      </c>
      <c r="R110" s="54"/>
      <c r="S110" s="54"/>
      <c r="T110" s="215">
        <f t="shared" si="271"/>
        <v>0</v>
      </c>
      <c r="U110" s="54"/>
      <c r="V110" s="54"/>
      <c r="W110" s="215">
        <f t="shared" si="272"/>
        <v>0</v>
      </c>
      <c r="X110" s="54"/>
      <c r="Y110" s="54"/>
      <c r="Z110" s="215">
        <f t="shared" si="273"/>
        <v>0</v>
      </c>
      <c r="AA110" s="54"/>
      <c r="AB110" s="54"/>
      <c r="AC110" s="54">
        <f t="shared" si="274"/>
        <v>0</v>
      </c>
      <c r="AD110" s="54"/>
      <c r="AE110" s="54"/>
      <c r="AF110" s="215">
        <f t="shared" si="275"/>
        <v>0</v>
      </c>
      <c r="AG110" s="54"/>
      <c r="AH110" s="54"/>
      <c r="AI110" s="54">
        <f t="shared" ref="AI110" si="297">AG110-AH110</f>
        <v>0</v>
      </c>
      <c r="AJ110" s="54"/>
      <c r="AK110" s="54"/>
      <c r="AL110" s="215">
        <f t="shared" si="277"/>
        <v>0</v>
      </c>
      <c r="AM110" s="54"/>
      <c r="AN110" s="54"/>
      <c r="AO110" s="215">
        <f t="shared" si="278"/>
        <v>0</v>
      </c>
      <c r="AP110" s="54"/>
      <c r="AQ110" s="54"/>
      <c r="AR110" s="215">
        <f t="shared" si="279"/>
        <v>0</v>
      </c>
      <c r="AS110" s="131"/>
      <c r="AT110" s="131"/>
      <c r="AU110" s="133">
        <v>0</v>
      </c>
      <c r="AV110" s="54"/>
      <c r="AW110" s="54"/>
      <c r="AX110" s="215">
        <f t="shared" si="280"/>
        <v>0</v>
      </c>
      <c r="AY110" s="54"/>
      <c r="AZ110" s="54"/>
      <c r="BA110" s="215">
        <f t="shared" si="281"/>
        <v>0</v>
      </c>
      <c r="BB110" s="54"/>
      <c r="BC110" s="54"/>
      <c r="BD110" s="133">
        <f t="shared" si="290"/>
        <v>0</v>
      </c>
      <c r="BE110" s="131"/>
      <c r="BF110" s="131"/>
      <c r="BG110" s="133">
        <f t="shared" si="282"/>
        <v>0</v>
      </c>
      <c r="BH110" s="131"/>
      <c r="BI110" s="131"/>
      <c r="BJ110" s="133">
        <f t="shared" si="283"/>
        <v>0</v>
      </c>
      <c r="BK110" s="131"/>
      <c r="BL110" s="131"/>
      <c r="BM110" s="133">
        <f t="shared" si="284"/>
        <v>0</v>
      </c>
      <c r="BN110" s="135">
        <f t="shared" si="220"/>
        <v>0</v>
      </c>
      <c r="BO110" s="135">
        <f t="shared" si="221"/>
        <v>0</v>
      </c>
      <c r="BP110" s="135">
        <f t="shared" si="222"/>
        <v>0</v>
      </c>
      <c r="BQ110" s="131"/>
      <c r="BR110" s="131"/>
      <c r="BS110" s="133">
        <f t="shared" si="251"/>
        <v>0</v>
      </c>
      <c r="BT110" s="135">
        <f t="shared" si="296"/>
        <v>0</v>
      </c>
      <c r="BU110" s="135">
        <f t="shared" si="296"/>
        <v>0</v>
      </c>
      <c r="BV110" s="135">
        <f t="shared" si="296"/>
        <v>0</v>
      </c>
      <c r="BW110" s="131"/>
      <c r="BX110" s="131"/>
      <c r="BY110" s="133">
        <f t="shared" si="265"/>
        <v>0</v>
      </c>
      <c r="BZ110" s="131"/>
      <c r="CA110" s="131"/>
      <c r="CB110" s="133">
        <f t="shared" si="252"/>
        <v>0</v>
      </c>
      <c r="CC110" s="135">
        <f t="shared" si="253"/>
        <v>0</v>
      </c>
      <c r="CD110" s="135">
        <f t="shared" si="253"/>
        <v>0</v>
      </c>
      <c r="CE110" s="135">
        <f t="shared" si="253"/>
        <v>0</v>
      </c>
      <c r="CF110" s="135">
        <f t="shared" si="254"/>
        <v>0</v>
      </c>
      <c r="CG110" s="135">
        <f t="shared" si="254"/>
        <v>0</v>
      </c>
      <c r="CH110" s="135">
        <f t="shared" si="254"/>
        <v>0</v>
      </c>
      <c r="CI110" s="151"/>
    </row>
    <row r="111" spans="1:16320">
      <c r="A111" s="151"/>
      <c r="B111" s="151"/>
      <c r="C111" s="145"/>
      <c r="D111" s="145"/>
      <c r="E111" s="145"/>
      <c r="F111" s="145"/>
      <c r="G111" s="324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33">
        <f t="shared" ref="BM111" si="298">SUM(BL111-BK111)</f>
        <v>0</v>
      </c>
      <c r="BN111" s="325"/>
      <c r="BO111" s="325"/>
      <c r="BP111" s="325"/>
      <c r="BQ111" s="145"/>
      <c r="BR111" s="145"/>
      <c r="BS111" s="145"/>
      <c r="BT111" s="325"/>
      <c r="BU111" s="325"/>
      <c r="BV111" s="325"/>
      <c r="BW111" s="145"/>
      <c r="BX111" s="145"/>
      <c r="BY111" s="145"/>
      <c r="BZ111" s="145"/>
      <c r="CA111" s="145"/>
      <c r="CB111" s="145"/>
      <c r="CC111" s="145"/>
      <c r="CD111" s="145"/>
      <c r="CE111" s="145"/>
      <c r="CF111" s="145"/>
      <c r="CG111" s="145"/>
      <c r="CH111" s="145"/>
      <c r="CI111" s="151"/>
    </row>
  </sheetData>
  <mergeCells count="30">
    <mergeCell ref="U5:W5"/>
    <mergeCell ref="BE5:BG5"/>
    <mergeCell ref="AY5:BA5"/>
    <mergeCell ref="AS5:AU5"/>
    <mergeCell ref="A7:B7"/>
    <mergeCell ref="AA5:AC5"/>
    <mergeCell ref="AD5:AF5"/>
    <mergeCell ref="AG5:AI5"/>
    <mergeCell ref="AJ5:AL5"/>
    <mergeCell ref="A5:A6"/>
    <mergeCell ref="C5:E5"/>
    <mergeCell ref="F5:H5"/>
    <mergeCell ref="I5:K5"/>
    <mergeCell ref="L5:N5"/>
    <mergeCell ref="O5:Q5"/>
    <mergeCell ref="R5:T5"/>
    <mergeCell ref="CF5:CH5"/>
    <mergeCell ref="BH5:BJ5"/>
    <mergeCell ref="BK5:BM5"/>
    <mergeCell ref="BQ5:BS5"/>
    <mergeCell ref="BT5:BV5"/>
    <mergeCell ref="BW5:BY5"/>
    <mergeCell ref="BZ5:CB5"/>
    <mergeCell ref="CC5:CE5"/>
    <mergeCell ref="BN5:BP5"/>
    <mergeCell ref="AV5:AX5"/>
    <mergeCell ref="X5:Z5"/>
    <mergeCell ref="BB5:BD5"/>
    <mergeCell ref="AM5:AO5"/>
    <mergeCell ref="AP5:AR5"/>
  </mergeCells>
  <phoneticPr fontId="17" type="noConversion"/>
  <pageMargins left="0.61" right="0.15748031496062992" top="0.19685039370078741" bottom="0.19685039370078741" header="0.19685039370078741" footer="0.19685039370078741"/>
  <pageSetup paperSize="9" scale="68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CC133"/>
  <sheetViews>
    <sheetView zoomScale="115" zoomScaleNormal="115" workbookViewId="0">
      <pane xSplit="2" ySplit="11" topLeftCell="BR69" activePane="bottomRight" state="frozen"/>
      <selection pane="topRight" activeCell="C1" sqref="C1"/>
      <selection pane="bottomLeft" activeCell="A12" sqref="A12"/>
      <selection pane="bottomRight" activeCell="CA81" sqref="CA81"/>
    </sheetView>
  </sheetViews>
  <sheetFormatPr defaultColWidth="9.140625" defaultRowHeight="11.25"/>
  <cols>
    <col min="1" max="1" width="3" style="155" customWidth="1"/>
    <col min="2" max="2" width="46" style="155" customWidth="1"/>
    <col min="3" max="5" width="14.28515625" style="67" customWidth="1"/>
    <col min="6" max="7" width="15.42578125" style="239" customWidth="1"/>
    <col min="8" max="8" width="14.28515625" style="239" customWidth="1"/>
    <col min="9" max="23" width="14.28515625" style="67" customWidth="1"/>
    <col min="24" max="26" width="14.28515625" style="239" customWidth="1"/>
    <col min="27" max="27" width="16.85546875" style="239" customWidth="1"/>
    <col min="28" max="28" width="15.42578125" style="67" customWidth="1"/>
    <col min="29" max="38" width="14.28515625" style="67" customWidth="1"/>
    <col min="39" max="43" width="14.28515625" style="239" customWidth="1"/>
    <col min="44" max="53" width="14.28515625" style="437" customWidth="1"/>
    <col min="54" max="54" width="16.5703125" style="239" customWidth="1"/>
    <col min="55" max="69" width="14.28515625" style="239" customWidth="1"/>
    <col min="70" max="71" width="14.28515625" style="67" customWidth="1"/>
    <col min="72" max="72" width="17" style="67" customWidth="1"/>
    <col min="73" max="73" width="16" style="67" customWidth="1"/>
    <col min="74" max="80" width="14.28515625" style="67" customWidth="1"/>
    <col min="81" max="81" width="11.85546875" style="155" customWidth="1"/>
    <col min="82" max="16384" width="9.140625" style="155"/>
  </cols>
  <sheetData>
    <row r="1" spans="1:81">
      <c r="AY1" s="239"/>
      <c r="AZ1" s="239"/>
      <c r="BA1" s="239"/>
    </row>
    <row r="2" spans="1:81">
      <c r="AY2" s="239"/>
      <c r="AZ2" s="239"/>
      <c r="BA2" s="239"/>
    </row>
    <row r="3" spans="1:81">
      <c r="A3" s="151"/>
      <c r="B3" s="151"/>
      <c r="C3" s="298" t="s">
        <v>342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8"/>
      <c r="BC3" s="298"/>
      <c r="BD3" s="298"/>
      <c r="BE3" s="298"/>
      <c r="BF3" s="298"/>
      <c r="BG3" s="298"/>
      <c r="BH3" s="298"/>
      <c r="BI3" s="298"/>
      <c r="BJ3" s="298"/>
      <c r="BK3" s="298"/>
      <c r="BL3" s="298"/>
      <c r="BM3" s="298"/>
      <c r="BN3" s="298"/>
      <c r="BO3" s="298"/>
      <c r="BP3" s="298"/>
      <c r="BQ3" s="298"/>
      <c r="BR3" s="298"/>
      <c r="BS3" s="298"/>
      <c r="BT3" s="298"/>
      <c r="BU3" s="298"/>
      <c r="BV3" s="298"/>
      <c r="BW3" s="298"/>
      <c r="BX3" s="298"/>
      <c r="BY3" s="298"/>
      <c r="BZ3" s="298"/>
      <c r="CA3" s="298"/>
      <c r="CB3" s="298"/>
      <c r="CC3" s="151"/>
    </row>
    <row r="4" spans="1:81">
      <c r="A4" s="151"/>
      <c r="B4" s="151" t="str">
        <f>+ALTANSHIREE!B4</f>
        <v>2026.04.31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8"/>
      <c r="BC4" s="298"/>
      <c r="BD4" s="298"/>
      <c r="BE4" s="298"/>
      <c r="BF4" s="298"/>
      <c r="BG4" s="298"/>
      <c r="BH4" s="298"/>
      <c r="BI4" s="298"/>
      <c r="BJ4" s="298"/>
      <c r="BK4" s="298"/>
      <c r="BL4" s="298"/>
      <c r="BM4" s="298"/>
      <c r="BN4" s="298"/>
      <c r="BO4" s="298"/>
      <c r="BP4" s="298"/>
      <c r="BQ4" s="298"/>
      <c r="BR4" s="298"/>
      <c r="BS4" s="298"/>
      <c r="BT4" s="298"/>
      <c r="BU4" s="298"/>
      <c r="BV4" s="298"/>
      <c r="BW4" s="298"/>
      <c r="BX4" s="298"/>
      <c r="BY4" s="298"/>
      <c r="BZ4" s="298"/>
      <c r="CA4" s="298"/>
      <c r="CB4" s="298">
        <f>SUM(CA8-BZ8)</f>
        <v>-6704446334.8099976</v>
      </c>
      <c r="CC4" s="151"/>
    </row>
    <row r="5" spans="1:81">
      <c r="A5" s="564" t="s">
        <v>83</v>
      </c>
      <c r="B5" s="156" t="s">
        <v>80</v>
      </c>
      <c r="C5" s="609" t="s">
        <v>86</v>
      </c>
      <c r="D5" s="609"/>
      <c r="E5" s="609"/>
      <c r="F5" s="609" t="s">
        <v>92</v>
      </c>
      <c r="G5" s="609"/>
      <c r="H5" s="609"/>
      <c r="I5" s="609" t="s">
        <v>112</v>
      </c>
      <c r="J5" s="609"/>
      <c r="K5" s="609"/>
      <c r="L5" s="609" t="s">
        <v>97</v>
      </c>
      <c r="M5" s="609"/>
      <c r="N5" s="609"/>
      <c r="O5" s="609" t="s">
        <v>87</v>
      </c>
      <c r="P5" s="609"/>
      <c r="Q5" s="609"/>
      <c r="R5" s="612" t="s">
        <v>88</v>
      </c>
      <c r="S5" s="612"/>
      <c r="T5" s="612"/>
      <c r="U5" s="612" t="s">
        <v>91</v>
      </c>
      <c r="V5" s="612"/>
      <c r="W5" s="612"/>
      <c r="X5" s="605" t="s">
        <v>274</v>
      </c>
      <c r="Y5" s="605"/>
      <c r="Z5" s="605"/>
      <c r="AA5" s="612" t="s">
        <v>89</v>
      </c>
      <c r="AB5" s="612"/>
      <c r="AC5" s="612"/>
      <c r="AD5" s="609" t="s">
        <v>101</v>
      </c>
      <c r="AE5" s="609"/>
      <c r="AF5" s="609"/>
      <c r="AG5" s="609" t="s">
        <v>103</v>
      </c>
      <c r="AH5" s="609"/>
      <c r="AI5" s="609"/>
      <c r="AJ5" s="609" t="s">
        <v>102</v>
      </c>
      <c r="AK5" s="609"/>
      <c r="AL5" s="609"/>
      <c r="AM5" s="609" t="s">
        <v>104</v>
      </c>
      <c r="AN5" s="609"/>
      <c r="AO5" s="609"/>
      <c r="AP5" s="609" t="s">
        <v>253</v>
      </c>
      <c r="AQ5" s="609"/>
      <c r="AR5" s="609"/>
      <c r="AS5" s="609" t="s">
        <v>270</v>
      </c>
      <c r="AT5" s="609"/>
      <c r="AU5" s="609"/>
      <c r="AV5" s="609" t="s">
        <v>272</v>
      </c>
      <c r="AW5" s="609"/>
      <c r="AX5" s="609"/>
      <c r="AY5" s="609" t="s">
        <v>271</v>
      </c>
      <c r="AZ5" s="609"/>
      <c r="BA5" s="609"/>
      <c r="BB5" s="612" t="s">
        <v>259</v>
      </c>
      <c r="BC5" s="612"/>
      <c r="BD5" s="612"/>
      <c r="BE5" s="609" t="s">
        <v>109</v>
      </c>
      <c r="BF5" s="609"/>
      <c r="BG5" s="609"/>
      <c r="BH5" s="609" t="s">
        <v>108</v>
      </c>
      <c r="BI5" s="609"/>
      <c r="BJ5" s="609"/>
      <c r="BK5" s="609" t="s">
        <v>269</v>
      </c>
      <c r="BL5" s="609"/>
      <c r="BM5" s="609"/>
      <c r="BN5" s="609" t="s">
        <v>264</v>
      </c>
      <c r="BO5" s="609"/>
      <c r="BP5" s="609"/>
      <c r="BQ5" s="611" t="s">
        <v>153</v>
      </c>
      <c r="BR5" s="611"/>
      <c r="BS5" s="611"/>
      <c r="BT5" s="610" t="s">
        <v>165</v>
      </c>
      <c r="BU5" s="610"/>
      <c r="BV5" s="610"/>
      <c r="BW5" s="611" t="s">
        <v>163</v>
      </c>
      <c r="BX5" s="611"/>
      <c r="BY5" s="611"/>
      <c r="BZ5" s="611" t="s">
        <v>3</v>
      </c>
      <c r="CA5" s="611"/>
      <c r="CB5" s="611"/>
      <c r="CC5" s="151"/>
    </row>
    <row r="6" spans="1:81" s="217" customFormat="1">
      <c r="A6" s="564"/>
      <c r="B6" s="156" t="s">
        <v>79</v>
      </c>
      <c r="C6" s="299" t="s">
        <v>114</v>
      </c>
      <c r="D6" s="299" t="s">
        <v>115</v>
      </c>
      <c r="E6" s="299" t="s">
        <v>116</v>
      </c>
      <c r="F6" s="299" t="s">
        <v>114</v>
      </c>
      <c r="G6" s="299" t="s">
        <v>115</v>
      </c>
      <c r="H6" s="299" t="s">
        <v>116</v>
      </c>
      <c r="I6" s="299" t="s">
        <v>114</v>
      </c>
      <c r="J6" s="299" t="s">
        <v>115</v>
      </c>
      <c r="K6" s="299" t="s">
        <v>116</v>
      </c>
      <c r="L6" s="299" t="s">
        <v>114</v>
      </c>
      <c r="M6" s="299" t="s">
        <v>115</v>
      </c>
      <c r="N6" s="299" t="s">
        <v>116</v>
      </c>
      <c r="O6" s="299" t="s">
        <v>114</v>
      </c>
      <c r="P6" s="299" t="s">
        <v>115</v>
      </c>
      <c r="Q6" s="299" t="s">
        <v>116</v>
      </c>
      <c r="R6" s="299" t="s">
        <v>114</v>
      </c>
      <c r="S6" s="299" t="s">
        <v>115</v>
      </c>
      <c r="T6" s="299" t="s">
        <v>116</v>
      </c>
      <c r="U6" s="299" t="s">
        <v>114</v>
      </c>
      <c r="V6" s="299" t="s">
        <v>115</v>
      </c>
      <c r="W6" s="299" t="s">
        <v>116</v>
      </c>
      <c r="X6" s="299" t="s">
        <v>114</v>
      </c>
      <c r="Y6" s="299" t="s">
        <v>115</v>
      </c>
      <c r="Z6" s="299" t="s">
        <v>116</v>
      </c>
      <c r="AA6" s="299" t="s">
        <v>114</v>
      </c>
      <c r="AB6" s="299" t="s">
        <v>115</v>
      </c>
      <c r="AC6" s="299" t="s">
        <v>116</v>
      </c>
      <c r="AD6" s="299" t="s">
        <v>114</v>
      </c>
      <c r="AE6" s="299" t="s">
        <v>115</v>
      </c>
      <c r="AF6" s="299" t="s">
        <v>116</v>
      </c>
      <c r="AG6" s="299" t="s">
        <v>114</v>
      </c>
      <c r="AH6" s="299" t="s">
        <v>115</v>
      </c>
      <c r="AI6" s="299" t="s">
        <v>116</v>
      </c>
      <c r="AJ6" s="299" t="s">
        <v>114</v>
      </c>
      <c r="AK6" s="299" t="s">
        <v>115</v>
      </c>
      <c r="AL6" s="299" t="s">
        <v>116</v>
      </c>
      <c r="AM6" s="299" t="s">
        <v>114</v>
      </c>
      <c r="AN6" s="299" t="s">
        <v>115</v>
      </c>
      <c r="AO6" s="299" t="s">
        <v>116</v>
      </c>
      <c r="AP6" s="299" t="s">
        <v>114</v>
      </c>
      <c r="AQ6" s="299" t="s">
        <v>115</v>
      </c>
      <c r="AR6" s="299" t="s">
        <v>116</v>
      </c>
      <c r="AS6" s="299" t="s">
        <v>114</v>
      </c>
      <c r="AT6" s="299" t="s">
        <v>115</v>
      </c>
      <c r="AU6" s="299" t="s">
        <v>116</v>
      </c>
      <c r="AV6" s="299" t="s">
        <v>114</v>
      </c>
      <c r="AW6" s="299" t="s">
        <v>115</v>
      </c>
      <c r="AX6" s="299" t="s">
        <v>116</v>
      </c>
      <c r="AY6" s="299" t="s">
        <v>114</v>
      </c>
      <c r="AZ6" s="299" t="s">
        <v>115</v>
      </c>
      <c r="BA6" s="299" t="s">
        <v>116</v>
      </c>
      <c r="BB6" s="299" t="s">
        <v>114</v>
      </c>
      <c r="BC6" s="299" t="s">
        <v>115</v>
      </c>
      <c r="BD6" s="299" t="s">
        <v>116</v>
      </c>
      <c r="BE6" s="299" t="s">
        <v>114</v>
      </c>
      <c r="BF6" s="299" t="s">
        <v>115</v>
      </c>
      <c r="BG6" s="299" t="s">
        <v>116</v>
      </c>
      <c r="BH6" s="299" t="s">
        <v>114</v>
      </c>
      <c r="BI6" s="299" t="s">
        <v>115</v>
      </c>
      <c r="BJ6" s="299" t="s">
        <v>116</v>
      </c>
      <c r="BK6" s="299" t="s">
        <v>114</v>
      </c>
      <c r="BL6" s="299" t="s">
        <v>115</v>
      </c>
      <c r="BM6" s="299" t="s">
        <v>116</v>
      </c>
      <c r="BN6" s="299" t="s">
        <v>114</v>
      </c>
      <c r="BO6" s="299" t="s">
        <v>115</v>
      </c>
      <c r="BP6" s="299" t="s">
        <v>116</v>
      </c>
      <c r="BQ6" s="300" t="s">
        <v>114</v>
      </c>
      <c r="BR6" s="300" t="s">
        <v>115</v>
      </c>
      <c r="BS6" s="300" t="s">
        <v>116</v>
      </c>
      <c r="BT6" s="299" t="s">
        <v>114</v>
      </c>
      <c r="BU6" s="299" t="s">
        <v>115</v>
      </c>
      <c r="BV6" s="299" t="s">
        <v>116</v>
      </c>
      <c r="BW6" s="300" t="s">
        <v>114</v>
      </c>
      <c r="BX6" s="300" t="s">
        <v>115</v>
      </c>
      <c r="BY6" s="300" t="s">
        <v>116</v>
      </c>
      <c r="BZ6" s="300" t="s">
        <v>114</v>
      </c>
      <c r="CA6" s="300" t="s">
        <v>115</v>
      </c>
      <c r="CB6" s="300" t="s">
        <v>116</v>
      </c>
      <c r="CC6" s="301"/>
    </row>
    <row r="7" spans="1:81">
      <c r="A7" s="536" t="s">
        <v>122</v>
      </c>
      <c r="B7" s="536"/>
      <c r="C7" s="302"/>
      <c r="D7" s="302">
        <f>SUM(C7+D82-D8)</f>
        <v>118173528.54999995</v>
      </c>
      <c r="E7" s="284">
        <f>SUM(D7-C7)</f>
        <v>118173528.54999995</v>
      </c>
      <c r="F7" s="302"/>
      <c r="G7" s="302">
        <f>SUM(F7+G82-G8)</f>
        <v>158799266.99000025</v>
      </c>
      <c r="H7" s="284">
        <f>SUM(G7-F7)</f>
        <v>158799266.99000025</v>
      </c>
      <c r="I7" s="302"/>
      <c r="J7" s="302">
        <f>SUM(I7+J82-J8)</f>
        <v>40447004.419999957</v>
      </c>
      <c r="K7" s="284">
        <f>SUM(J7-I7)</f>
        <v>40447004.419999957</v>
      </c>
      <c r="L7" s="302"/>
      <c r="M7" s="302">
        <f>SUM(L7+M82-M8)</f>
        <v>49730551</v>
      </c>
      <c r="N7" s="284">
        <f>SUM(M7-L7)</f>
        <v>49730551</v>
      </c>
      <c r="O7" s="302"/>
      <c r="P7" s="302">
        <f>SUM(O7+P82-P8)</f>
        <v>27832591.120000005</v>
      </c>
      <c r="Q7" s="284">
        <f>SUM(P7-O7)</f>
        <v>27832591.120000005</v>
      </c>
      <c r="R7" s="302"/>
      <c r="S7" s="302">
        <f>SUM(R7+S82-S8)</f>
        <v>9623026.400000006</v>
      </c>
      <c r="T7" s="284">
        <f>SUM(S7-R7)</f>
        <v>9623026.400000006</v>
      </c>
      <c r="U7" s="302"/>
      <c r="V7" s="302">
        <f>SUM(U7+V82-V8)</f>
        <v>0</v>
      </c>
      <c r="W7" s="284">
        <f>SUM(V7-U7)</f>
        <v>0</v>
      </c>
      <c r="X7" s="302"/>
      <c r="Y7" s="302">
        <f>SUM(X7+Y82-Y8)</f>
        <v>0</v>
      </c>
      <c r="Z7" s="284">
        <f>SUM(Y7-X7)</f>
        <v>0</v>
      </c>
      <c r="AA7" s="302"/>
      <c r="AB7" s="302">
        <f>SUM(AA7+AB82-AB8)</f>
        <v>819588735.88999939</v>
      </c>
      <c r="AC7" s="284">
        <f>SUM(AB7-AA7)</f>
        <v>819588735.88999939</v>
      </c>
      <c r="AD7" s="302"/>
      <c r="AE7" s="302">
        <f>SUM(AD7+AE82-AE8)</f>
        <v>3611299.75</v>
      </c>
      <c r="AF7" s="284">
        <f>SUM(AE7-AD7)</f>
        <v>3611299.75</v>
      </c>
      <c r="AG7" s="302"/>
      <c r="AH7" s="302">
        <f>SUM(AG7+AH82-AH8)</f>
        <v>365428.15999999642</v>
      </c>
      <c r="AI7" s="284">
        <f>SUM(AH7-AG7)</f>
        <v>365428.15999999642</v>
      </c>
      <c r="AJ7" s="302"/>
      <c r="AK7" s="302">
        <f>SUM(AJ7+AK82-AK8)</f>
        <v>16639108.84</v>
      </c>
      <c r="AL7" s="284">
        <f>SUM(AK7-AJ7)</f>
        <v>16639108.84</v>
      </c>
      <c r="AM7" s="302"/>
      <c r="AN7" s="302">
        <f>SUM(AM7+AN82-AN8)</f>
        <v>2569750</v>
      </c>
      <c r="AO7" s="284">
        <f>SUM(AN7-AM7)</f>
        <v>2569750</v>
      </c>
      <c r="AP7" s="302"/>
      <c r="AQ7" s="302">
        <f>SUM(AP7+AQ82-AQ8)</f>
        <v>19693130.340000004</v>
      </c>
      <c r="AR7" s="284">
        <f>SUM(AQ7-AP7)</f>
        <v>19693130.340000004</v>
      </c>
      <c r="AS7" s="302"/>
      <c r="AT7" s="302">
        <f>SUM(AS7+AT82-AT8)</f>
        <v>39208279.880000114</v>
      </c>
      <c r="AU7" s="284">
        <f>SUM(AT7-AS7)</f>
        <v>39208279.880000114</v>
      </c>
      <c r="AV7" s="302"/>
      <c r="AW7" s="302">
        <f>SUM(AV7+AW82-AW8)</f>
        <v>0</v>
      </c>
      <c r="AX7" s="284">
        <f>SUM(AW7-AV7)</f>
        <v>0</v>
      </c>
      <c r="AY7" s="302"/>
      <c r="AZ7" s="302">
        <f>SUM(AY7+AZ82-AZ8)</f>
        <v>0</v>
      </c>
      <c r="BA7" s="284">
        <f>SUM(AZ7-AY7)</f>
        <v>0</v>
      </c>
      <c r="BB7" s="302"/>
      <c r="BC7" s="302">
        <f>SUM(BB7+BC82-BC8)</f>
        <v>0</v>
      </c>
      <c r="BD7" s="284">
        <f>SUM(BC7-BB7)</f>
        <v>0</v>
      </c>
      <c r="BE7" s="302"/>
      <c r="BF7" s="302">
        <f>SUM(BE7+BF82-BF8)</f>
        <v>0</v>
      </c>
      <c r="BG7" s="284">
        <f>SUM(BF7-BE7)</f>
        <v>0</v>
      </c>
      <c r="BH7" s="284"/>
      <c r="BI7" s="302">
        <f>SUM(BH7+BI82-BI8)</f>
        <v>0</v>
      </c>
      <c r="BJ7" s="284">
        <f>SUM(BI7-BH7)</f>
        <v>0</v>
      </c>
      <c r="BK7" s="284"/>
      <c r="BL7" s="302">
        <f>SUM(BK7+BL82-BL8)</f>
        <v>0</v>
      </c>
      <c r="BM7" s="284">
        <f>SUM(BL7-BK7)</f>
        <v>0</v>
      </c>
      <c r="BN7" s="302"/>
      <c r="BO7" s="302">
        <f>SUM(BN7+BO82-BO8)</f>
        <v>22168715.969999999</v>
      </c>
      <c r="BP7" s="284">
        <f>SUM(BO7-BN7)</f>
        <v>22168715.969999999</v>
      </c>
      <c r="BQ7" s="303">
        <f>SUM(C7+F7+I7+L7+O7+R7+U7+X7+AA7+AD7+AG7+AJ7+AM7+AP7+BB7+BE7+BN7+AS7+AV7+AY7+BH7+BK7)</f>
        <v>0</v>
      </c>
      <c r="BR7" s="303">
        <f>SUM(D7+G7+J7+M7+P7+S7+V7+Y7+AB7+AE7+AH7+AK7+AN7+AQ7+BC7+BF7+BO7+AT7+AW7+AZ7+BI7+BL7)</f>
        <v>1328450417.3099995</v>
      </c>
      <c r="BS7" s="303">
        <f>SUM(E7+H7+K7+N7+Q7+T7+W7+Z7+AC7+AF7+AI7+AL7+AO7+AR7+BD7+BG7+BP7+AU7+AX7+BA7+BJ7+BM7)</f>
        <v>1328450417.3099995</v>
      </c>
      <c r="BT7" s="302"/>
      <c r="BU7" s="302">
        <f>SUM(BT7+BU82-BU8)</f>
        <v>-5488209231</v>
      </c>
      <c r="BV7" s="284"/>
      <c r="BW7" s="303">
        <f t="shared" ref="BW7:BW38" si="0">SUM(BT7)</f>
        <v>0</v>
      </c>
      <c r="BX7" s="303">
        <f t="shared" ref="BX7:BY76" si="1">SUM(BU7)</f>
        <v>-5488209231</v>
      </c>
      <c r="BY7" s="304">
        <f t="shared" si="1"/>
        <v>0</v>
      </c>
      <c r="BZ7" s="303">
        <f>SUM(BQ7+BW7)</f>
        <v>0</v>
      </c>
      <c r="CA7" s="303">
        <f>SUM(BR7+BX7)</f>
        <v>-4159758813.6900005</v>
      </c>
      <c r="CB7" s="304">
        <f>SUM(BS7+BY7)</f>
        <v>1328450417.3099995</v>
      </c>
      <c r="CC7" s="151"/>
    </row>
    <row r="8" spans="1:81" s="288" customFormat="1">
      <c r="A8" s="163">
        <v>1</v>
      </c>
      <c r="B8" s="154" t="s">
        <v>4</v>
      </c>
      <c r="C8" s="64">
        <f>SUM(C9+C78)</f>
        <v>1168491100</v>
      </c>
      <c r="D8" s="64">
        <f>SUM(D9+D78)</f>
        <v>955529571.45000005</v>
      </c>
      <c r="E8" s="215">
        <f t="shared" ref="E8:E77" si="2">SUM(D8-C8)</f>
        <v>-212961528.54999995</v>
      </c>
      <c r="F8" s="64">
        <f>SUM(F9+F78)</f>
        <v>2477176800</v>
      </c>
      <c r="G8" s="64">
        <f>SUM(G9+G78)</f>
        <v>2206163133.0099998</v>
      </c>
      <c r="H8" s="215">
        <f t="shared" ref="H8:H77" si="3">SUM(G8-F8)</f>
        <v>-271013666.99000025</v>
      </c>
      <c r="I8" s="64">
        <f>SUM(I9+I78)</f>
        <v>633575900</v>
      </c>
      <c r="J8" s="64">
        <f>SUM(J9+J78)</f>
        <v>520652934.58000004</v>
      </c>
      <c r="K8" s="215">
        <f t="shared" ref="K8:K77" si="4">SUM(J8-I8)</f>
        <v>-112922965.41999996</v>
      </c>
      <c r="L8" s="64">
        <f>SUM(L9+L78)</f>
        <v>198867700</v>
      </c>
      <c r="M8" s="64">
        <f>SUM(M9+M78)</f>
        <v>141397449</v>
      </c>
      <c r="N8" s="215">
        <f t="shared" ref="N8:N77" si="5">SUM(M8-L8)</f>
        <v>-57470251</v>
      </c>
      <c r="O8" s="64">
        <f>SUM(O9+O78)</f>
        <v>816004000</v>
      </c>
      <c r="P8" s="64">
        <f>SUM(P9+P78)</f>
        <v>769064708.88</v>
      </c>
      <c r="Q8" s="215">
        <f t="shared" ref="Q8:Q77" si="6">SUM(P8-O8)</f>
        <v>-46939291.120000005</v>
      </c>
      <c r="R8" s="64">
        <f>SUM(R9+R78)</f>
        <v>207113700</v>
      </c>
      <c r="S8" s="64">
        <f>SUM(S9+S78)</f>
        <v>194515973.59999999</v>
      </c>
      <c r="T8" s="215">
        <f t="shared" ref="T8:T77" si="7">SUM(S8-R8)</f>
        <v>-12597726.400000006</v>
      </c>
      <c r="U8" s="64">
        <f>SUM(U9+U78)</f>
        <v>73200000</v>
      </c>
      <c r="V8" s="64">
        <f>SUM(V9+V78)</f>
        <v>6000000</v>
      </c>
      <c r="W8" s="215">
        <f t="shared" ref="W8:W77" si="8">SUM(V8-U8)</f>
        <v>-67200000</v>
      </c>
      <c r="X8" s="64">
        <f>SUM(X9+X78)</f>
        <v>0</v>
      </c>
      <c r="Y8" s="64">
        <f>SUM(Y9+Y78)</f>
        <v>0</v>
      </c>
      <c r="Z8" s="215">
        <f t="shared" ref="Z8:Z77" si="9">SUM(Y8-X8)</f>
        <v>0</v>
      </c>
      <c r="AA8" s="64">
        <f>SUM(AA9+AA78)</f>
        <v>12482828200</v>
      </c>
      <c r="AB8" s="64">
        <f>SUM(AB9+AB78)</f>
        <v>10239827076.610001</v>
      </c>
      <c r="AC8" s="215">
        <f t="shared" ref="AC8:AC77" si="10">SUM(AB8-AA8)</f>
        <v>-2243001123.3899994</v>
      </c>
      <c r="AD8" s="64">
        <f>SUM(AD9+AD78)</f>
        <v>43268400</v>
      </c>
      <c r="AE8" s="64">
        <f>SUM(AE9+AE78)</f>
        <v>39981100.25</v>
      </c>
      <c r="AF8" s="215">
        <f t="shared" ref="AF8:AF77" si="11">SUM(AE8-AD8)</f>
        <v>-3287299.75</v>
      </c>
      <c r="AG8" s="64">
        <f>SUM(AG9+AG78)</f>
        <v>110570700</v>
      </c>
      <c r="AH8" s="64">
        <f>SUM(AH9+AH78)</f>
        <v>109540171.84</v>
      </c>
      <c r="AI8" s="215">
        <f t="shared" ref="AI8:AI77" si="12">SUM(AH8-AG8)</f>
        <v>-1030528.1599999964</v>
      </c>
      <c r="AJ8" s="64">
        <f>SUM(AJ9+AJ78)</f>
        <v>38131600</v>
      </c>
      <c r="AK8" s="64">
        <f>SUM(AK9+AK78)</f>
        <v>21492491.16</v>
      </c>
      <c r="AL8" s="215">
        <f t="shared" ref="AL8:AL77" si="13">SUM(AK8-AJ8)</f>
        <v>-16639108.84</v>
      </c>
      <c r="AM8" s="64">
        <f>SUM(AM9+AM78)</f>
        <v>315850400</v>
      </c>
      <c r="AN8" s="64">
        <f>SUM(AN9+AN78)</f>
        <v>314280650</v>
      </c>
      <c r="AO8" s="215">
        <f t="shared" ref="AO8:AO77" si="14">SUM(AN8-AM8)</f>
        <v>-1569750</v>
      </c>
      <c r="AP8" s="64">
        <f>SUM(AP9+AP78)</f>
        <v>170702100</v>
      </c>
      <c r="AQ8" s="64">
        <f>SUM(AQ9+AQ78)</f>
        <v>151008969.66</v>
      </c>
      <c r="AR8" s="215">
        <f t="shared" ref="AR8:AR77" si="15">SUM(AQ8-AP8)</f>
        <v>-19693130.340000004</v>
      </c>
      <c r="AS8" s="64">
        <f>SUM(AS9+AS78)</f>
        <v>637945400</v>
      </c>
      <c r="AT8" s="64">
        <f>SUM(AT9+AT78)</f>
        <v>600472120.11999989</v>
      </c>
      <c r="AU8" s="215">
        <f t="shared" ref="AU8" si="16">SUM(AT8-AS8)</f>
        <v>-37473279.880000114</v>
      </c>
      <c r="AV8" s="64">
        <f>SUM(AV9+AV78)</f>
        <v>0</v>
      </c>
      <c r="AW8" s="64">
        <f>SUM(AW9+AW78)</f>
        <v>0</v>
      </c>
      <c r="AX8" s="215">
        <f t="shared" ref="AX8" si="17">SUM(AW8-AV8)</f>
        <v>0</v>
      </c>
      <c r="AY8" s="64">
        <f>SUM(AY9+AY78)</f>
        <v>0</v>
      </c>
      <c r="AZ8" s="64">
        <f>SUM(AZ9+AZ78)</f>
        <v>0</v>
      </c>
      <c r="BA8" s="215">
        <f t="shared" ref="BA8" si="18">SUM(AZ8-AY8)</f>
        <v>0</v>
      </c>
      <c r="BB8" s="64">
        <f>SUM(BB9+BB78)</f>
        <v>3808613900</v>
      </c>
      <c r="BC8" s="64">
        <f>SUM(BC9+BC78)</f>
        <v>1000000000</v>
      </c>
      <c r="BD8" s="215">
        <f t="shared" ref="BD8:BD77" si="19">SUM(BC8-BB8)</f>
        <v>-2808613900</v>
      </c>
      <c r="BE8" s="64">
        <f>SUM(BE9+BE78)</f>
        <v>0</v>
      </c>
      <c r="BF8" s="64">
        <f>SUM(BF9+BF78)</f>
        <v>0</v>
      </c>
      <c r="BG8" s="215">
        <f t="shared" ref="BG8:BG77" si="20">SUM(BF8-BE8)</f>
        <v>0</v>
      </c>
      <c r="BH8" s="64">
        <f>SUM(BH9+BH78)</f>
        <v>0</v>
      </c>
      <c r="BI8" s="64">
        <f>SUM(BI9+BI78)</f>
        <v>0</v>
      </c>
      <c r="BJ8" s="215">
        <f t="shared" ref="BJ8:BJ62" si="21">SUM(BI8-BH8)</f>
        <v>0</v>
      </c>
      <c r="BK8" s="64">
        <f>SUM(BK9+BK78)</f>
        <v>0</v>
      </c>
      <c r="BL8" s="64">
        <f>SUM(BL9+BL78)</f>
        <v>0</v>
      </c>
      <c r="BM8" s="215">
        <f t="shared" ref="BM8" si="22">SUM(BL8-BK8)</f>
        <v>0</v>
      </c>
      <c r="BN8" s="64">
        <f>SUM(BN9+BN78)</f>
        <v>175348900</v>
      </c>
      <c r="BO8" s="64">
        <f>SUM(BO9+BO78)</f>
        <v>144627484.03</v>
      </c>
      <c r="BP8" s="215">
        <f t="shared" ref="BP8:BP77" si="23">SUM(BO8-BN8)</f>
        <v>-30721415.969999999</v>
      </c>
      <c r="BQ8" s="59">
        <f>SUM(C8+F8+I8+L8+O8+R8+U8+X8+AA8+AD8+AG8+AJ8+AM8+AP8+BB8+BE8+BH8+BN8+AS8+AY8+BK8+AV8)</f>
        <v>23357688800</v>
      </c>
      <c r="BR8" s="59">
        <f t="shared" ref="BR8:BR39" si="24">SUM(D8+G8+J8+M8+P8+S8+V8+Y8+AB8+AE8+AH8+AK8+AN8+AQ8+BC8+BF8+BI8+BO8+AT8+AZ8+BL8+AW8)</f>
        <v>17414553834.190002</v>
      </c>
      <c r="BS8" s="59">
        <f t="shared" ref="BS8:BS39" si="25">SUM(E8+H8+K8+N8+Q8+T8+W8+Z8+AC8+AF8+AI8+AL8+AO8+AR8+BD8+BG8+BJ8+BP8+AU8+BA8+BM8+AX8)</f>
        <v>-5943134965.8099995</v>
      </c>
      <c r="BT8" s="64">
        <f>SUM(BT9+BT78)</f>
        <v>9378730600</v>
      </c>
      <c r="BU8" s="64">
        <f>SUM(BU9+BU78)</f>
        <v>8617419231</v>
      </c>
      <c r="BV8" s="215">
        <f t="shared" ref="BV8:BV77" si="26">SUM(BU8-BT8)</f>
        <v>-761311369</v>
      </c>
      <c r="BW8" s="59">
        <f t="shared" si="0"/>
        <v>9378730600</v>
      </c>
      <c r="BX8" s="59">
        <f t="shared" si="1"/>
        <v>8617419231</v>
      </c>
      <c r="BY8" s="59">
        <f t="shared" si="1"/>
        <v>-761311369</v>
      </c>
      <c r="BZ8" s="164">
        <f>SUM(BQ8+BW8)</f>
        <v>32736419400</v>
      </c>
      <c r="CA8" s="59">
        <f>SUM(BR8+BX8)</f>
        <v>26031973065.190002</v>
      </c>
      <c r="CB8" s="59">
        <f t="shared" ref="CB8:CB77" si="27">SUM(BS8+BY8)</f>
        <v>-6704446334.8099995</v>
      </c>
      <c r="CC8" s="168"/>
    </row>
    <row r="9" spans="1:81" s="288" customFormat="1">
      <c r="A9" s="163">
        <v>2</v>
      </c>
      <c r="B9" s="154" t="s">
        <v>5</v>
      </c>
      <c r="C9" s="64">
        <f>SUM(C10+C66+C69+C64)</f>
        <v>1168491100</v>
      </c>
      <c r="D9" s="64">
        <f t="shared" ref="D9:BP9" si="28">SUM(D10+D66+D69+D64)</f>
        <v>955529571.45000005</v>
      </c>
      <c r="E9" s="64">
        <f t="shared" si="28"/>
        <v>-212961528.54999995</v>
      </c>
      <c r="F9" s="64">
        <f>SUM(F10+F66+F69+F64)</f>
        <v>2477176800</v>
      </c>
      <c r="G9" s="64">
        <f t="shared" ref="G9" si="29">SUM(G10+G66+G69+G64)</f>
        <v>2206163133.0099998</v>
      </c>
      <c r="H9" s="64">
        <f t="shared" ref="H9" si="30">SUM(H10+H66+H69+H64)</f>
        <v>-271013666.99000025</v>
      </c>
      <c r="I9" s="64">
        <f t="shared" si="28"/>
        <v>633575900</v>
      </c>
      <c r="J9" s="64">
        <f t="shared" si="28"/>
        <v>520652934.58000004</v>
      </c>
      <c r="K9" s="64">
        <f t="shared" si="28"/>
        <v>-112922965.41999996</v>
      </c>
      <c r="L9" s="64">
        <f t="shared" si="28"/>
        <v>198867700</v>
      </c>
      <c r="M9" s="64">
        <f t="shared" si="28"/>
        <v>141397449</v>
      </c>
      <c r="N9" s="64">
        <f t="shared" si="28"/>
        <v>-57470251</v>
      </c>
      <c r="O9" s="64">
        <f t="shared" si="28"/>
        <v>816004000</v>
      </c>
      <c r="P9" s="64">
        <f t="shared" si="28"/>
        <v>769064708.88</v>
      </c>
      <c r="Q9" s="64">
        <f t="shared" si="28"/>
        <v>-46939291.120000005</v>
      </c>
      <c r="R9" s="64">
        <f t="shared" si="28"/>
        <v>207113700</v>
      </c>
      <c r="S9" s="64">
        <f t="shared" si="28"/>
        <v>194515973.59999999</v>
      </c>
      <c r="T9" s="64">
        <f t="shared" si="28"/>
        <v>-12597726.400000006</v>
      </c>
      <c r="U9" s="64">
        <f t="shared" si="28"/>
        <v>73200000</v>
      </c>
      <c r="V9" s="64">
        <f t="shared" si="28"/>
        <v>6000000</v>
      </c>
      <c r="W9" s="64">
        <f t="shared" si="28"/>
        <v>-67200000</v>
      </c>
      <c r="X9" s="64">
        <f t="shared" si="28"/>
        <v>0</v>
      </c>
      <c r="Y9" s="64">
        <f t="shared" si="28"/>
        <v>0</v>
      </c>
      <c r="Z9" s="64">
        <f t="shared" si="28"/>
        <v>0</v>
      </c>
      <c r="AA9" s="64">
        <f t="shared" si="28"/>
        <v>5846721800</v>
      </c>
      <c r="AB9" s="64">
        <f t="shared" si="28"/>
        <v>3603720720.6100001</v>
      </c>
      <c r="AC9" s="64">
        <f t="shared" si="28"/>
        <v>-2243001079.3899999</v>
      </c>
      <c r="AD9" s="64">
        <f t="shared" si="28"/>
        <v>43268400</v>
      </c>
      <c r="AE9" s="64">
        <f t="shared" si="28"/>
        <v>39981100.25</v>
      </c>
      <c r="AF9" s="64">
        <f t="shared" si="28"/>
        <v>-3287299.75</v>
      </c>
      <c r="AG9" s="64">
        <f t="shared" si="28"/>
        <v>110570700</v>
      </c>
      <c r="AH9" s="64">
        <f t="shared" si="28"/>
        <v>109540171.84</v>
      </c>
      <c r="AI9" s="64">
        <f t="shared" si="28"/>
        <v>-1030528.1599999964</v>
      </c>
      <c r="AJ9" s="64">
        <f t="shared" si="28"/>
        <v>38131600</v>
      </c>
      <c r="AK9" s="64">
        <f t="shared" si="28"/>
        <v>21492491.16</v>
      </c>
      <c r="AL9" s="64">
        <f t="shared" si="28"/>
        <v>-16639108.84</v>
      </c>
      <c r="AM9" s="64">
        <f t="shared" si="28"/>
        <v>315850400</v>
      </c>
      <c r="AN9" s="64">
        <f t="shared" si="28"/>
        <v>314280650</v>
      </c>
      <c r="AO9" s="64">
        <f t="shared" si="28"/>
        <v>-1569750</v>
      </c>
      <c r="AP9" s="64">
        <f t="shared" si="28"/>
        <v>170702100</v>
      </c>
      <c r="AQ9" s="64">
        <f t="shared" si="28"/>
        <v>151008969.66</v>
      </c>
      <c r="AR9" s="64">
        <f t="shared" si="28"/>
        <v>-19693130.340000004</v>
      </c>
      <c r="AS9" s="64">
        <f t="shared" ref="AS9:BA9" si="31">SUM(AS10+AS66+AS69+AS64)</f>
        <v>637945400</v>
      </c>
      <c r="AT9" s="64">
        <f t="shared" si="31"/>
        <v>600472120.11999989</v>
      </c>
      <c r="AU9" s="64">
        <f t="shared" si="31"/>
        <v>-37473279.880000114</v>
      </c>
      <c r="AV9" s="64">
        <f t="shared" ref="AV9:AX9" si="32">SUM(AV10+AV66+AV69+AV64)</f>
        <v>0</v>
      </c>
      <c r="AW9" s="64">
        <f t="shared" si="32"/>
        <v>0</v>
      </c>
      <c r="AX9" s="64">
        <f t="shared" si="32"/>
        <v>0</v>
      </c>
      <c r="AY9" s="64">
        <f t="shared" si="31"/>
        <v>0</v>
      </c>
      <c r="AZ9" s="64">
        <f t="shared" si="31"/>
        <v>0</v>
      </c>
      <c r="BA9" s="64">
        <f t="shared" si="31"/>
        <v>0</v>
      </c>
      <c r="BB9" s="64">
        <f t="shared" si="28"/>
        <v>3808613900</v>
      </c>
      <c r="BC9" s="64">
        <f t="shared" si="28"/>
        <v>1000000000</v>
      </c>
      <c r="BD9" s="64">
        <f t="shared" si="28"/>
        <v>-2808613900</v>
      </c>
      <c r="BE9" s="64">
        <f t="shared" si="28"/>
        <v>0</v>
      </c>
      <c r="BF9" s="64">
        <f t="shared" si="28"/>
        <v>0</v>
      </c>
      <c r="BG9" s="64">
        <f t="shared" si="28"/>
        <v>0</v>
      </c>
      <c r="BH9" s="64">
        <f t="shared" ref="BH9:BJ9" si="33">SUM(BH10+BH66+BH69+BH64)</f>
        <v>0</v>
      </c>
      <c r="BI9" s="64">
        <f t="shared" si="33"/>
        <v>0</v>
      </c>
      <c r="BJ9" s="64">
        <f t="shared" si="33"/>
        <v>0</v>
      </c>
      <c r="BK9" s="64">
        <f t="shared" ref="BK9:BM9" si="34">SUM(BK10+BK66+BK69+BK64)</f>
        <v>0</v>
      </c>
      <c r="BL9" s="64">
        <f t="shared" si="34"/>
        <v>0</v>
      </c>
      <c r="BM9" s="64">
        <f t="shared" si="34"/>
        <v>0</v>
      </c>
      <c r="BN9" s="64">
        <f t="shared" si="28"/>
        <v>175348900</v>
      </c>
      <c r="BO9" s="64">
        <f t="shared" si="28"/>
        <v>144627484.03</v>
      </c>
      <c r="BP9" s="64">
        <f t="shared" si="28"/>
        <v>-30721415.969999999</v>
      </c>
      <c r="BQ9" s="59">
        <f t="shared" ref="BQ9:BQ39" si="35">SUM(C9+F9+I9+L9+O9+R9+U9+X9+AA9+AD9+AG9+AJ9+AM9+AP9+BB9+BE9+BH9+BN9+AS9+AY9+BK9+AV9)</f>
        <v>16721582400</v>
      </c>
      <c r="BR9" s="59">
        <f t="shared" si="24"/>
        <v>10778447478.190002</v>
      </c>
      <c r="BS9" s="59">
        <f t="shared" si="25"/>
        <v>-5943134921.8100004</v>
      </c>
      <c r="BT9" s="64">
        <f t="shared" ref="BT9:BY9" si="36">SUM(BT10+BT66+BT69+BT64)</f>
        <v>9378730600</v>
      </c>
      <c r="BU9" s="64">
        <f t="shared" si="36"/>
        <v>8617419231</v>
      </c>
      <c r="BV9" s="64">
        <f t="shared" si="36"/>
        <v>-761311369</v>
      </c>
      <c r="BW9" s="64">
        <f t="shared" si="36"/>
        <v>9378730600</v>
      </c>
      <c r="BX9" s="64">
        <f t="shared" si="36"/>
        <v>8617419231</v>
      </c>
      <c r="BY9" s="64">
        <f t="shared" si="36"/>
        <v>-761311369</v>
      </c>
      <c r="BZ9" s="59">
        <f t="shared" ref="BZ9" si="37">SUM(BQ9+BW9)</f>
        <v>26100313000</v>
      </c>
      <c r="CA9" s="59">
        <f>SUM(BR9+BX9)</f>
        <v>19395866709.190002</v>
      </c>
      <c r="CB9" s="59">
        <f t="shared" ref="CB9" si="38">SUM(BS9+BY9)</f>
        <v>-6704446290.8100004</v>
      </c>
      <c r="CC9" s="168"/>
    </row>
    <row r="10" spans="1:81" s="288" customFormat="1">
      <c r="A10" s="163">
        <v>3</v>
      </c>
      <c r="B10" s="154" t="s">
        <v>6</v>
      </c>
      <c r="C10" s="64">
        <f>SUM(C11+C17+C23+C28+C35+C39+C44+C48+C60)</f>
        <v>1165491100</v>
      </c>
      <c r="D10" s="64">
        <f>SUM(D11+D17+D23+D28+D35+D39+D44+D48+D60)</f>
        <v>952779571.45000005</v>
      </c>
      <c r="E10" s="215">
        <f t="shared" si="2"/>
        <v>-212711528.54999995</v>
      </c>
      <c r="F10" s="64">
        <f>SUM(F11+F17+F23+F28+F35+F39+F44+F48+F60)</f>
        <v>2454276800</v>
      </c>
      <c r="G10" s="64">
        <f>SUM(G11+G17+G23+G28+G35+G39+G44+G48+G60)</f>
        <v>2182863133.0099998</v>
      </c>
      <c r="H10" s="215">
        <f t="shared" si="3"/>
        <v>-271413666.99000025</v>
      </c>
      <c r="I10" s="64">
        <f>SUM(I11+I17+I23+I28+I35+I39+I44+I48+I60)</f>
        <v>633075900</v>
      </c>
      <c r="J10" s="64">
        <f>SUM(J11+J17+J23+J28+J35+J39+J44+J48+J60)</f>
        <v>520652934.58000004</v>
      </c>
      <c r="K10" s="215">
        <f t="shared" si="4"/>
        <v>-112422965.41999996</v>
      </c>
      <c r="L10" s="64">
        <f>SUM(L11+L17+L23+L28+L35+L39+L44+L48+L60)</f>
        <v>197617700</v>
      </c>
      <c r="M10" s="64">
        <f>SUM(M11+M17+M23+M28+M35+M39+M44+M48+M60)</f>
        <v>141147449</v>
      </c>
      <c r="N10" s="215">
        <f t="shared" si="5"/>
        <v>-56470251</v>
      </c>
      <c r="O10" s="64">
        <f>SUM(O11+O17+O23+O28+O35+O39+O44+O48+O60)</f>
        <v>816004000</v>
      </c>
      <c r="P10" s="64">
        <f>SUM(P11+P17+P23+P28+P35+P39+P44+P48+P60)</f>
        <v>769064708.88</v>
      </c>
      <c r="Q10" s="215">
        <f t="shared" si="6"/>
        <v>-46939291.120000005</v>
      </c>
      <c r="R10" s="64">
        <f>SUM(R11+R17+R23+R28+R35+R39+R44+R48+R60)</f>
        <v>204589700</v>
      </c>
      <c r="S10" s="64">
        <f>SUM(S11+S17+S23+S28+S35+S39+S44+S48+S60)</f>
        <v>193491973.59999999</v>
      </c>
      <c r="T10" s="215">
        <f t="shared" si="7"/>
        <v>-11097726.400000006</v>
      </c>
      <c r="U10" s="64">
        <f>SUM(U11+U17+U23+U28+U35+U39+U44+U48+U60)</f>
        <v>0</v>
      </c>
      <c r="V10" s="64">
        <f>SUM(V11+V17+V23+V28+V35+V39+V44+V48+V60)</f>
        <v>0</v>
      </c>
      <c r="W10" s="215">
        <f t="shared" si="8"/>
        <v>0</v>
      </c>
      <c r="X10" s="64">
        <f>SUM(X11+X17+X23+X28+X35+X39+X44+X48+X60)</f>
        <v>0</v>
      </c>
      <c r="Y10" s="64">
        <f>SUM(Y11+Y17+Y23+Y28+Y35+Y39+Y44+Y48+Y60)</f>
        <v>0</v>
      </c>
      <c r="Z10" s="215">
        <f t="shared" si="9"/>
        <v>0</v>
      </c>
      <c r="AA10" s="64">
        <f>SUM(AA11+AA17+AA23+AA28+AA35+AA39+AA44+AA48+AA60)</f>
        <v>4760719100</v>
      </c>
      <c r="AB10" s="64">
        <f>SUM(AB11+AB17+AB23+AB28+AB35+AB39+AB44+AB48+AB60)</f>
        <v>2730680620.5500002</v>
      </c>
      <c r="AC10" s="215">
        <f t="shared" si="10"/>
        <v>-2030038479.4499998</v>
      </c>
      <c r="AD10" s="64">
        <f>SUM(AD11+AD17+AD23+AD28+AD35+AD39+AD44+AD48+AD60)</f>
        <v>43268400</v>
      </c>
      <c r="AE10" s="64">
        <f>SUM(AE11+AE17+AE23+AE28+AE35+AE39+AE44+AE48+AE60)</f>
        <v>39981100.25</v>
      </c>
      <c r="AF10" s="215">
        <f t="shared" si="11"/>
        <v>-3287299.75</v>
      </c>
      <c r="AG10" s="64">
        <f>SUM(AG11+AG17+AG23+AG28+AG35+AG39+AG44+AG48+AG60)</f>
        <v>110570700</v>
      </c>
      <c r="AH10" s="64">
        <f>SUM(AH11+AH17+AH23+AH28+AH35+AH39+AH44+AH48+AH60)</f>
        <v>109540171.84</v>
      </c>
      <c r="AI10" s="215">
        <f t="shared" si="12"/>
        <v>-1030528.1599999964</v>
      </c>
      <c r="AJ10" s="64">
        <f>SUM(AJ11+AJ17+AJ23+AJ28+AJ35+AJ39+AJ44+AJ48+AJ60)</f>
        <v>38131600</v>
      </c>
      <c r="AK10" s="64">
        <f>SUM(AK11+AK17+AK23+AK28+AK35+AK39+AK44+AK48+AK60)</f>
        <v>21492491.16</v>
      </c>
      <c r="AL10" s="215">
        <f t="shared" si="13"/>
        <v>-16639108.84</v>
      </c>
      <c r="AM10" s="64">
        <f>SUM(AM11+AM17+AM23+AM28+AM35+AM39+AM44+AM48+AM60)</f>
        <v>315850400</v>
      </c>
      <c r="AN10" s="64">
        <f>SUM(AN11+AN17+AN23+AN28+AN35+AN39+AN44+AN48+AN60)</f>
        <v>314280650</v>
      </c>
      <c r="AO10" s="215">
        <f t="shared" si="14"/>
        <v>-1569750</v>
      </c>
      <c r="AP10" s="64">
        <f>SUM(AP11+AP17+AP23+AP28+AP35+AP39+AP44+AP48+AP60)</f>
        <v>170702100</v>
      </c>
      <c r="AQ10" s="64">
        <f>SUM(AQ11+AQ17+AQ23+AQ28+AQ35+AQ39+AQ44+AQ48+AQ60)</f>
        <v>151008969.66</v>
      </c>
      <c r="AR10" s="215">
        <f t="shared" si="15"/>
        <v>-19693130.340000004</v>
      </c>
      <c r="AS10" s="64">
        <f>SUM(AS11+AS17+AS23+AS28+AS35+AS39+AS44+AS48+AS60)</f>
        <v>637945400</v>
      </c>
      <c r="AT10" s="64">
        <f>SUM(AT11+AT17+AT23+AT28+AT35+AT39+AT44+AT48+AT60)</f>
        <v>600472120.11999989</v>
      </c>
      <c r="AU10" s="215">
        <f t="shared" ref="AU10" si="39">SUM(AT10-AS10)</f>
        <v>-37473279.880000114</v>
      </c>
      <c r="AV10" s="64">
        <f>SUM(AV11+AV17+AV23+AV28+AV35+AV39+AV44+AV48+AV60)</f>
        <v>0</v>
      </c>
      <c r="AW10" s="64">
        <f>SUM(AW11+AW17+AW23+AW28+AW35+AW39+AW44+AW48+AW60)</f>
        <v>0</v>
      </c>
      <c r="AX10" s="215">
        <f t="shared" ref="AX10" si="40">SUM(AW10-AV10)</f>
        <v>0</v>
      </c>
      <c r="AY10" s="64">
        <f>SUM(AY11+AY17+AY23+AY28+AY35+AY39+AY44+AY48+AY60)</f>
        <v>0</v>
      </c>
      <c r="AZ10" s="64">
        <f>SUM(AZ11+AZ17+AZ23+AZ28+AZ35+AZ39+AZ44+AZ48+AZ60)</f>
        <v>0</v>
      </c>
      <c r="BA10" s="215">
        <f t="shared" ref="BA10" si="41">SUM(AZ10-AY10)</f>
        <v>0</v>
      </c>
      <c r="BB10" s="64">
        <f>SUM(BB11+BB17+BB23+BB28+BB35+BB39+BB44+BB48+BB60)</f>
        <v>0</v>
      </c>
      <c r="BC10" s="64">
        <f>SUM(BC11+BC17+BC23+BC28+BC35+BC39+BC44+BC48+BC60)</f>
        <v>0</v>
      </c>
      <c r="BD10" s="215">
        <f t="shared" si="19"/>
        <v>0</v>
      </c>
      <c r="BE10" s="64">
        <f>SUM(BE11+BE17+BE23+BE28+BE35+BE39+BE44+BE48+BE60)</f>
        <v>0</v>
      </c>
      <c r="BF10" s="64">
        <f>SUM(BF11+BF17+BF23+BF28+BF35+BF39+BF44+BF48+BF60)</f>
        <v>0</v>
      </c>
      <c r="BG10" s="215">
        <f t="shared" si="20"/>
        <v>0</v>
      </c>
      <c r="BH10" s="64">
        <f>SUM(BH11+BH17+BH23+BH28+BH35+BH39+BH44+BH48+BH60)</f>
        <v>0</v>
      </c>
      <c r="BI10" s="64">
        <f>SUM(BI11+BI17+BI23+BI28+BI35+BI39+BI44+BI48+BI60)</f>
        <v>0</v>
      </c>
      <c r="BJ10" s="215">
        <f t="shared" si="21"/>
        <v>0</v>
      </c>
      <c r="BK10" s="64">
        <f>SUM(BK11+BK17+BK23+BK28+BK35+BK39+BK44+BK48+BK60)</f>
        <v>0</v>
      </c>
      <c r="BL10" s="64">
        <f>SUM(BL11+BL17+BL23+BL28+BL35+BL39+BL44+BL48+BL60)</f>
        <v>0</v>
      </c>
      <c r="BM10" s="215">
        <f t="shared" ref="BM10:BM11" si="42">SUM(BL10-BK10)</f>
        <v>0</v>
      </c>
      <c r="BN10" s="64">
        <f>SUM(BN11+BN17+BN23+BN28+BN35+BN39+BN44+BN48+BN60)</f>
        <v>175048900</v>
      </c>
      <c r="BO10" s="64">
        <f>SUM(BO11+BO17+BO23+BO28+BO35+BO39+BO44+BO48+BO60)</f>
        <v>144627484.03</v>
      </c>
      <c r="BP10" s="215">
        <f t="shared" si="23"/>
        <v>-30421415.969999999</v>
      </c>
      <c r="BQ10" s="59">
        <f t="shared" si="35"/>
        <v>11723291800</v>
      </c>
      <c r="BR10" s="59">
        <f t="shared" si="24"/>
        <v>8872083378.1300011</v>
      </c>
      <c r="BS10" s="59">
        <f t="shared" si="25"/>
        <v>-2851208421.8699999</v>
      </c>
      <c r="BT10" s="64">
        <f>SUM(BT11+BT17+BT23+BT28+BT35+BT39+BT44+BT48+BT60)</f>
        <v>0</v>
      </c>
      <c r="BU10" s="64">
        <f>SUM(BU11+BU17+BU23+BU28+BU35+BU39+BU44+BU48+BU60)</f>
        <v>0</v>
      </c>
      <c r="BV10" s="215">
        <f t="shared" si="26"/>
        <v>0</v>
      </c>
      <c r="BW10" s="59">
        <f t="shared" si="0"/>
        <v>0</v>
      </c>
      <c r="BX10" s="59">
        <f t="shared" si="1"/>
        <v>0</v>
      </c>
      <c r="BY10" s="59">
        <f t="shared" si="1"/>
        <v>0</v>
      </c>
      <c r="BZ10" s="59">
        <f t="shared" ref="BZ10:BZ77" si="43">SUM(BQ10+BW10)</f>
        <v>11723291800</v>
      </c>
      <c r="CA10" s="59">
        <f t="shared" ref="CA10:CA77" si="44">SUM(BR10+BX10)</f>
        <v>8872083378.1300011</v>
      </c>
      <c r="CB10" s="59">
        <f t="shared" si="27"/>
        <v>-2851208421.8699999</v>
      </c>
      <c r="CC10" s="168"/>
    </row>
    <row r="11" spans="1:81" s="288" customFormat="1">
      <c r="A11" s="163">
        <v>4</v>
      </c>
      <c r="B11" s="154" t="s">
        <v>7</v>
      </c>
      <c r="C11" s="64">
        <f>SUM(C12:C16)</f>
        <v>191102800</v>
      </c>
      <c r="D11" s="64">
        <f>SUM(D12:D16)</f>
        <v>186100696.27000001</v>
      </c>
      <c r="E11" s="215">
        <f t="shared" si="2"/>
        <v>-5002103.7299999893</v>
      </c>
      <c r="F11" s="64">
        <f>SUM(F12:F16)</f>
        <v>1323320000</v>
      </c>
      <c r="G11" s="64">
        <f>SUM(G12:G16)</f>
        <v>1240928953.4099998</v>
      </c>
      <c r="H11" s="215">
        <f t="shared" si="3"/>
        <v>-82391046.590000153</v>
      </c>
      <c r="I11" s="64">
        <f>SUM(I12:I16)</f>
        <v>418690400</v>
      </c>
      <c r="J11" s="64">
        <f>SUM(J12:J16)</f>
        <v>405796763.46000004</v>
      </c>
      <c r="K11" s="215">
        <f t="shared" si="4"/>
        <v>-12893636.539999962</v>
      </c>
      <c r="L11" s="64">
        <f>SUM(L12:L16)</f>
        <v>146306600</v>
      </c>
      <c r="M11" s="64">
        <f>SUM(M12:M16)</f>
        <v>103356554</v>
      </c>
      <c r="N11" s="215">
        <f t="shared" si="5"/>
        <v>-42950046</v>
      </c>
      <c r="O11" s="64">
        <f>SUM(O12:O16)</f>
        <v>238784600</v>
      </c>
      <c r="P11" s="64">
        <f>SUM(P12:P16)</f>
        <v>208752498.75</v>
      </c>
      <c r="Q11" s="215">
        <f t="shared" si="6"/>
        <v>-30032101.25</v>
      </c>
      <c r="R11" s="64">
        <f>SUM(R12:R16)</f>
        <v>156028000</v>
      </c>
      <c r="S11" s="64">
        <f>SUM(S12:S16)</f>
        <v>155529233</v>
      </c>
      <c r="T11" s="215">
        <f t="shared" si="7"/>
        <v>-498767</v>
      </c>
      <c r="U11" s="64">
        <f>SUM(U12:U16)</f>
        <v>0</v>
      </c>
      <c r="V11" s="64">
        <f>SUM(V12:V16)</f>
        <v>0</v>
      </c>
      <c r="W11" s="215">
        <f t="shared" si="8"/>
        <v>0</v>
      </c>
      <c r="X11" s="64">
        <f>SUM(X12:X16)</f>
        <v>0</v>
      </c>
      <c r="Y11" s="64">
        <f>SUM(Y12:Y16)</f>
        <v>0</v>
      </c>
      <c r="Z11" s="215">
        <f t="shared" si="9"/>
        <v>0</v>
      </c>
      <c r="AA11" s="64">
        <f>SUM(AA12:AA16)</f>
        <v>0</v>
      </c>
      <c r="AB11" s="64">
        <f>SUM(AB12:AB16)</f>
        <v>0</v>
      </c>
      <c r="AC11" s="215">
        <f t="shared" si="10"/>
        <v>0</v>
      </c>
      <c r="AD11" s="64">
        <f>SUM(AD12:AD16)</f>
        <v>0</v>
      </c>
      <c r="AE11" s="64">
        <f>SUM(AE12:AE16)</f>
        <v>0</v>
      </c>
      <c r="AF11" s="215">
        <f t="shared" si="11"/>
        <v>0</v>
      </c>
      <c r="AG11" s="64">
        <f>SUM(AG12:AG16)</f>
        <v>0</v>
      </c>
      <c r="AH11" s="64">
        <f>SUM(AH12:AH16)</f>
        <v>0</v>
      </c>
      <c r="AI11" s="215">
        <f t="shared" si="12"/>
        <v>0</v>
      </c>
      <c r="AJ11" s="64">
        <f>SUM(AJ12:AJ16)</f>
        <v>0</v>
      </c>
      <c r="AK11" s="64">
        <f>SUM(AK12:AK16)</f>
        <v>0</v>
      </c>
      <c r="AL11" s="215">
        <f t="shared" si="13"/>
        <v>0</v>
      </c>
      <c r="AM11" s="64">
        <f>SUM(AM12:AM16)</f>
        <v>0</v>
      </c>
      <c r="AN11" s="64">
        <f>SUM(AN12:AN16)</f>
        <v>0</v>
      </c>
      <c r="AO11" s="215">
        <f t="shared" si="14"/>
        <v>0</v>
      </c>
      <c r="AP11" s="64">
        <f>SUM(AP12:AP16)</f>
        <v>0</v>
      </c>
      <c r="AQ11" s="64">
        <f>SUM(AQ12:AQ16)</f>
        <v>0</v>
      </c>
      <c r="AR11" s="215">
        <f t="shared" si="15"/>
        <v>0</v>
      </c>
      <c r="AS11" s="215"/>
      <c r="AT11" s="215"/>
      <c r="AU11" s="215"/>
      <c r="AV11" s="215"/>
      <c r="AW11" s="215"/>
      <c r="AX11" s="215"/>
      <c r="AY11" s="215"/>
      <c r="AZ11" s="215"/>
      <c r="BA11" s="215"/>
      <c r="BB11" s="64">
        <f>SUM(BB12:BB16)</f>
        <v>0</v>
      </c>
      <c r="BC11" s="64">
        <f>SUM(BC12:BC16)</f>
        <v>0</v>
      </c>
      <c r="BD11" s="215">
        <f t="shared" si="19"/>
        <v>0</v>
      </c>
      <c r="BE11" s="64">
        <f>SUM(BE12:BE16)</f>
        <v>0</v>
      </c>
      <c r="BF11" s="64">
        <f>SUM(BF12:BF16)</f>
        <v>0</v>
      </c>
      <c r="BG11" s="215">
        <f t="shared" si="20"/>
        <v>0</v>
      </c>
      <c r="BH11" s="64">
        <f>SUM(BH12:BH16)</f>
        <v>0</v>
      </c>
      <c r="BI11" s="64">
        <f>SUM(BI12:BI16)</f>
        <v>0</v>
      </c>
      <c r="BJ11" s="215">
        <f t="shared" si="21"/>
        <v>0</v>
      </c>
      <c r="BK11" s="64">
        <f>SUM(BK12:BK16)</f>
        <v>0</v>
      </c>
      <c r="BL11" s="64">
        <f>SUM(BL12:BL16)</f>
        <v>0</v>
      </c>
      <c r="BM11" s="215">
        <f t="shared" si="42"/>
        <v>0</v>
      </c>
      <c r="BN11" s="64">
        <f>SUM(BN12:BN16)</f>
        <v>136384900</v>
      </c>
      <c r="BO11" s="64">
        <f>SUM(BO12:BO16)</f>
        <v>114792297</v>
      </c>
      <c r="BP11" s="215">
        <f t="shared" si="23"/>
        <v>-21592603</v>
      </c>
      <c r="BQ11" s="59">
        <f t="shared" si="35"/>
        <v>2610617300</v>
      </c>
      <c r="BR11" s="59">
        <f t="shared" si="24"/>
        <v>2415256995.8899999</v>
      </c>
      <c r="BS11" s="59">
        <f t="shared" si="25"/>
        <v>-195360304.1100001</v>
      </c>
      <c r="BT11" s="64">
        <f>SUM(BT12:BT16)</f>
        <v>0</v>
      </c>
      <c r="BU11" s="64">
        <f>SUM(BU12:BU16)</f>
        <v>0</v>
      </c>
      <c r="BV11" s="215">
        <f t="shared" si="26"/>
        <v>0</v>
      </c>
      <c r="BW11" s="59">
        <f t="shared" si="0"/>
        <v>0</v>
      </c>
      <c r="BX11" s="59">
        <f t="shared" si="1"/>
        <v>0</v>
      </c>
      <c r="BY11" s="59">
        <f t="shared" si="1"/>
        <v>0</v>
      </c>
      <c r="BZ11" s="59">
        <f t="shared" si="43"/>
        <v>2610617300</v>
      </c>
      <c r="CA11" s="59">
        <f t="shared" si="44"/>
        <v>2415256995.8899999</v>
      </c>
      <c r="CB11" s="59">
        <f t="shared" si="27"/>
        <v>-195360304.1100001</v>
      </c>
      <c r="CC11" s="168"/>
    </row>
    <row r="12" spans="1:81">
      <c r="A12" s="165">
        <v>5</v>
      </c>
      <c r="B12" s="153" t="s">
        <v>8</v>
      </c>
      <c r="C12" s="188">
        <v>83780400</v>
      </c>
      <c r="D12" s="188">
        <v>81018727.340000004</v>
      </c>
      <c r="E12" s="284">
        <f t="shared" si="2"/>
        <v>-2761672.6599999964</v>
      </c>
      <c r="F12" s="188">
        <v>580000000</v>
      </c>
      <c r="G12" s="188">
        <v>586066699.85000002</v>
      </c>
      <c r="H12" s="284">
        <f t="shared" si="3"/>
        <v>6066699.8500000238</v>
      </c>
      <c r="I12" s="188">
        <v>153724000</v>
      </c>
      <c r="J12" s="188">
        <v>155185464.40000001</v>
      </c>
      <c r="K12" s="284">
        <f t="shared" si="4"/>
        <v>1461464.400000006</v>
      </c>
      <c r="L12" s="188">
        <v>81198000</v>
      </c>
      <c r="M12" s="188">
        <v>52633788</v>
      </c>
      <c r="N12" s="284">
        <f t="shared" si="5"/>
        <v>-28564212</v>
      </c>
      <c r="O12" s="188">
        <v>116040000</v>
      </c>
      <c r="P12" s="188">
        <v>102861963.16</v>
      </c>
      <c r="Q12" s="284">
        <f t="shared" si="6"/>
        <v>-13178036.840000004</v>
      </c>
      <c r="R12" s="188">
        <v>61940000</v>
      </c>
      <c r="S12" s="188">
        <v>71370386</v>
      </c>
      <c r="T12" s="284">
        <f t="shared" si="7"/>
        <v>9430386</v>
      </c>
      <c r="U12" s="167"/>
      <c r="V12" s="167"/>
      <c r="W12" s="284">
        <f t="shared" si="8"/>
        <v>0</v>
      </c>
      <c r="X12" s="167"/>
      <c r="Y12" s="167"/>
      <c r="Z12" s="284">
        <f t="shared" si="9"/>
        <v>0</v>
      </c>
      <c r="AA12" s="167"/>
      <c r="AB12" s="167"/>
      <c r="AC12" s="284">
        <f t="shared" si="10"/>
        <v>0</v>
      </c>
      <c r="AD12" s="305"/>
      <c r="AE12" s="305"/>
      <c r="AF12" s="284">
        <f t="shared" si="11"/>
        <v>0</v>
      </c>
      <c r="AG12" s="167"/>
      <c r="AH12" s="167"/>
      <c r="AI12" s="284">
        <f t="shared" si="12"/>
        <v>0</v>
      </c>
      <c r="AJ12" s="305"/>
      <c r="AK12" s="305"/>
      <c r="AL12" s="284">
        <f t="shared" si="13"/>
        <v>0</v>
      </c>
      <c r="AM12" s="167"/>
      <c r="AN12" s="167"/>
      <c r="AO12" s="284">
        <f t="shared" si="14"/>
        <v>0</v>
      </c>
      <c r="AP12" s="167"/>
      <c r="AQ12" s="167"/>
      <c r="AR12" s="284">
        <f t="shared" si="15"/>
        <v>0</v>
      </c>
      <c r="AS12" s="284"/>
      <c r="AT12" s="284"/>
      <c r="AU12" s="284">
        <f t="shared" ref="AU12:AU80" si="45">SUM(AT12-AS12)</f>
        <v>0</v>
      </c>
      <c r="AV12" s="284"/>
      <c r="AW12" s="284"/>
      <c r="AX12" s="284"/>
      <c r="AY12" s="284"/>
      <c r="AZ12" s="284"/>
      <c r="BA12" s="284">
        <f t="shared" ref="BA12:BA80" si="46">SUM(AZ12-AY12)</f>
        <v>0</v>
      </c>
      <c r="BB12" s="167"/>
      <c r="BC12" s="167"/>
      <c r="BD12" s="284">
        <f t="shared" si="19"/>
        <v>0</v>
      </c>
      <c r="BE12" s="167">
        <v>0</v>
      </c>
      <c r="BF12" s="167"/>
      <c r="BG12" s="284">
        <f t="shared" si="20"/>
        <v>0</v>
      </c>
      <c r="BH12" s="284"/>
      <c r="BI12" s="284"/>
      <c r="BJ12" s="132">
        <f t="shared" si="21"/>
        <v>0</v>
      </c>
      <c r="BK12" s="132"/>
      <c r="BL12" s="132"/>
      <c r="BM12" s="132"/>
      <c r="BN12" s="188">
        <v>59698000</v>
      </c>
      <c r="BO12" s="188">
        <v>44187652</v>
      </c>
      <c r="BP12" s="284">
        <f t="shared" si="23"/>
        <v>-15510348</v>
      </c>
      <c r="BQ12" s="63">
        <f t="shared" si="35"/>
        <v>1136380400</v>
      </c>
      <c r="BR12" s="63">
        <f t="shared" si="24"/>
        <v>1093324680.75</v>
      </c>
      <c r="BS12" s="63">
        <f t="shared" si="25"/>
        <v>-43055719.24999997</v>
      </c>
      <c r="BT12" s="167"/>
      <c r="BU12" s="167"/>
      <c r="BV12" s="284">
        <f t="shared" si="26"/>
        <v>0</v>
      </c>
      <c r="BW12" s="273">
        <f t="shared" si="0"/>
        <v>0</v>
      </c>
      <c r="BX12" s="273">
        <f t="shared" si="1"/>
        <v>0</v>
      </c>
      <c r="BY12" s="273">
        <f t="shared" si="1"/>
        <v>0</v>
      </c>
      <c r="BZ12" s="273">
        <f t="shared" si="43"/>
        <v>1136380400</v>
      </c>
      <c r="CA12" s="273">
        <f t="shared" si="44"/>
        <v>1093324680.75</v>
      </c>
      <c r="CB12" s="273">
        <f t="shared" si="27"/>
        <v>-43055719.24999997</v>
      </c>
      <c r="CC12" s="151"/>
    </row>
    <row r="13" spans="1:81">
      <c r="A13" s="165">
        <v>6</v>
      </c>
      <c r="B13" s="153" t="s">
        <v>10</v>
      </c>
      <c r="C13" s="188">
        <v>92202400</v>
      </c>
      <c r="D13" s="188">
        <v>92022656.680000007</v>
      </c>
      <c r="E13" s="284">
        <f t="shared" si="2"/>
        <v>-179743.31999999285</v>
      </c>
      <c r="F13" s="188">
        <v>640000000</v>
      </c>
      <c r="G13" s="188">
        <v>571805799.01999998</v>
      </c>
      <c r="H13" s="284">
        <f t="shared" si="3"/>
        <v>-68194200.980000019</v>
      </c>
      <c r="I13" s="188">
        <v>219606400</v>
      </c>
      <c r="J13" s="188">
        <v>211329658.06</v>
      </c>
      <c r="K13" s="284">
        <f t="shared" si="4"/>
        <v>-8276741.9399999976</v>
      </c>
      <c r="L13" s="188">
        <v>53768600</v>
      </c>
      <c r="M13" s="188">
        <v>43846221</v>
      </c>
      <c r="N13" s="284">
        <f t="shared" si="5"/>
        <v>-9922379</v>
      </c>
      <c r="O13" s="188">
        <v>96284600</v>
      </c>
      <c r="P13" s="188">
        <v>82817444.680000007</v>
      </c>
      <c r="Q13" s="284">
        <f t="shared" si="6"/>
        <v>-13467155.319999993</v>
      </c>
      <c r="R13" s="188">
        <v>81488000</v>
      </c>
      <c r="S13" s="188">
        <v>67508847</v>
      </c>
      <c r="T13" s="284">
        <f t="shared" si="7"/>
        <v>-13979153</v>
      </c>
      <c r="U13" s="167"/>
      <c r="V13" s="167"/>
      <c r="W13" s="284">
        <f t="shared" si="8"/>
        <v>0</v>
      </c>
      <c r="X13" s="167"/>
      <c r="Y13" s="167"/>
      <c r="Z13" s="284">
        <f t="shared" si="9"/>
        <v>0</v>
      </c>
      <c r="AA13" s="167"/>
      <c r="AB13" s="167"/>
      <c r="AC13" s="284">
        <f t="shared" si="10"/>
        <v>0</v>
      </c>
      <c r="AD13" s="305"/>
      <c r="AE13" s="305"/>
      <c r="AF13" s="284">
        <f t="shared" si="11"/>
        <v>0</v>
      </c>
      <c r="AG13" s="167"/>
      <c r="AH13" s="167"/>
      <c r="AI13" s="284">
        <f t="shared" si="12"/>
        <v>0</v>
      </c>
      <c r="AJ13" s="305"/>
      <c r="AK13" s="305"/>
      <c r="AL13" s="284">
        <f t="shared" si="13"/>
        <v>0</v>
      </c>
      <c r="AM13" s="167"/>
      <c r="AN13" s="167"/>
      <c r="AO13" s="284">
        <f t="shared" si="14"/>
        <v>0</v>
      </c>
      <c r="AP13" s="167"/>
      <c r="AQ13" s="167"/>
      <c r="AR13" s="284">
        <f t="shared" si="15"/>
        <v>0</v>
      </c>
      <c r="AS13" s="284"/>
      <c r="AT13" s="284"/>
      <c r="AU13" s="284">
        <f t="shared" si="45"/>
        <v>0</v>
      </c>
      <c r="AV13" s="284"/>
      <c r="AW13" s="284"/>
      <c r="AX13" s="284"/>
      <c r="AY13" s="284"/>
      <c r="AZ13" s="284"/>
      <c r="BA13" s="284">
        <f t="shared" si="46"/>
        <v>0</v>
      </c>
      <c r="BB13" s="167"/>
      <c r="BC13" s="167"/>
      <c r="BD13" s="284">
        <f t="shared" si="19"/>
        <v>0</v>
      </c>
      <c r="BE13" s="167"/>
      <c r="BF13" s="167"/>
      <c r="BG13" s="284">
        <f t="shared" si="20"/>
        <v>0</v>
      </c>
      <c r="BH13" s="284"/>
      <c r="BI13" s="284"/>
      <c r="BJ13" s="132">
        <f t="shared" si="21"/>
        <v>0</v>
      </c>
      <c r="BK13" s="132"/>
      <c r="BL13" s="132"/>
      <c r="BM13" s="132"/>
      <c r="BN13" s="188">
        <v>59733600</v>
      </c>
      <c r="BO13" s="188">
        <v>52840445</v>
      </c>
      <c r="BP13" s="284">
        <f t="shared" si="23"/>
        <v>-6893155</v>
      </c>
      <c r="BQ13" s="63">
        <f t="shared" si="35"/>
        <v>1243083600</v>
      </c>
      <c r="BR13" s="63">
        <f t="shared" si="24"/>
        <v>1122171071.4400001</v>
      </c>
      <c r="BS13" s="63">
        <f t="shared" si="25"/>
        <v>-120912528.56</v>
      </c>
      <c r="BT13" s="167"/>
      <c r="BU13" s="167"/>
      <c r="BV13" s="284">
        <f t="shared" si="26"/>
        <v>0</v>
      </c>
      <c r="BW13" s="273">
        <f t="shared" si="0"/>
        <v>0</v>
      </c>
      <c r="BX13" s="273">
        <f t="shared" si="1"/>
        <v>0</v>
      </c>
      <c r="BY13" s="273">
        <f t="shared" si="1"/>
        <v>0</v>
      </c>
      <c r="BZ13" s="273">
        <f t="shared" si="43"/>
        <v>1243083600</v>
      </c>
      <c r="CA13" s="273">
        <f t="shared" si="44"/>
        <v>1122171071.4400001</v>
      </c>
      <c r="CB13" s="273">
        <f t="shared" si="27"/>
        <v>-120912528.56</v>
      </c>
      <c r="CC13" s="151"/>
    </row>
    <row r="14" spans="1:81">
      <c r="A14" s="165">
        <v>7</v>
      </c>
      <c r="B14" s="153" t="s">
        <v>11</v>
      </c>
      <c r="C14" s="188">
        <v>15120000</v>
      </c>
      <c r="D14" s="188">
        <v>13059312.25</v>
      </c>
      <c r="E14" s="284">
        <f t="shared" si="2"/>
        <v>-2060687.75</v>
      </c>
      <c r="F14" s="188">
        <v>103320000</v>
      </c>
      <c r="G14" s="188">
        <v>83056454.540000007</v>
      </c>
      <c r="H14" s="284">
        <f t="shared" si="3"/>
        <v>-20263545.459999993</v>
      </c>
      <c r="I14" s="188">
        <v>45360000</v>
      </c>
      <c r="J14" s="188">
        <v>38547061</v>
      </c>
      <c r="K14" s="284">
        <f t="shared" si="4"/>
        <v>-6812939</v>
      </c>
      <c r="L14" s="188">
        <v>11340000</v>
      </c>
      <c r="M14" s="188">
        <v>6876545</v>
      </c>
      <c r="N14" s="284">
        <f t="shared" si="5"/>
        <v>-4463455</v>
      </c>
      <c r="O14" s="188">
        <v>26460000</v>
      </c>
      <c r="P14" s="188">
        <v>23073090.91</v>
      </c>
      <c r="Q14" s="284">
        <f t="shared" si="6"/>
        <v>-3386909.09</v>
      </c>
      <c r="R14" s="188">
        <v>12600000</v>
      </c>
      <c r="S14" s="188">
        <v>16650000</v>
      </c>
      <c r="T14" s="284">
        <f t="shared" si="7"/>
        <v>4050000</v>
      </c>
      <c r="U14" s="167"/>
      <c r="V14" s="167"/>
      <c r="W14" s="284">
        <f t="shared" si="8"/>
        <v>0</v>
      </c>
      <c r="X14" s="167"/>
      <c r="Y14" s="167"/>
      <c r="Z14" s="284">
        <f t="shared" si="9"/>
        <v>0</v>
      </c>
      <c r="AA14" s="167"/>
      <c r="AB14" s="167"/>
      <c r="AC14" s="284">
        <f t="shared" si="10"/>
        <v>0</v>
      </c>
      <c r="AD14" s="305"/>
      <c r="AE14" s="305"/>
      <c r="AF14" s="284">
        <f t="shared" si="11"/>
        <v>0</v>
      </c>
      <c r="AG14" s="167"/>
      <c r="AH14" s="167"/>
      <c r="AI14" s="284">
        <f t="shared" si="12"/>
        <v>0</v>
      </c>
      <c r="AJ14" s="305"/>
      <c r="AK14" s="305"/>
      <c r="AL14" s="284">
        <f t="shared" si="13"/>
        <v>0</v>
      </c>
      <c r="AM14" s="167"/>
      <c r="AN14" s="167"/>
      <c r="AO14" s="284">
        <f t="shared" si="14"/>
        <v>0</v>
      </c>
      <c r="AP14" s="167"/>
      <c r="AQ14" s="167"/>
      <c r="AR14" s="284">
        <f t="shared" si="15"/>
        <v>0</v>
      </c>
      <c r="AS14" s="284"/>
      <c r="AT14" s="284"/>
      <c r="AU14" s="284">
        <f t="shared" si="45"/>
        <v>0</v>
      </c>
      <c r="AV14" s="284"/>
      <c r="AW14" s="284"/>
      <c r="AX14" s="284"/>
      <c r="AY14" s="284"/>
      <c r="AZ14" s="284"/>
      <c r="BA14" s="284">
        <f t="shared" si="46"/>
        <v>0</v>
      </c>
      <c r="BB14" s="167"/>
      <c r="BC14" s="167"/>
      <c r="BD14" s="284">
        <f t="shared" si="19"/>
        <v>0</v>
      </c>
      <c r="BE14" s="167"/>
      <c r="BF14" s="167"/>
      <c r="BG14" s="284">
        <f t="shared" si="20"/>
        <v>0</v>
      </c>
      <c r="BH14" s="284"/>
      <c r="BI14" s="284"/>
      <c r="BJ14" s="132">
        <f t="shared" si="21"/>
        <v>0</v>
      </c>
      <c r="BK14" s="132"/>
      <c r="BL14" s="132"/>
      <c r="BM14" s="132"/>
      <c r="BN14" s="188">
        <v>11340000</v>
      </c>
      <c r="BO14" s="188">
        <v>16125000</v>
      </c>
      <c r="BP14" s="284">
        <f t="shared" si="23"/>
        <v>4785000</v>
      </c>
      <c r="BQ14" s="63">
        <f t="shared" si="35"/>
        <v>225540000</v>
      </c>
      <c r="BR14" s="63">
        <f t="shared" si="24"/>
        <v>197387463.70000002</v>
      </c>
      <c r="BS14" s="63">
        <f t="shared" si="25"/>
        <v>-28152536.299999997</v>
      </c>
      <c r="BT14" s="167"/>
      <c r="BU14" s="167"/>
      <c r="BV14" s="284">
        <f t="shared" si="26"/>
        <v>0</v>
      </c>
      <c r="BW14" s="273">
        <f t="shared" si="0"/>
        <v>0</v>
      </c>
      <c r="BX14" s="273">
        <f t="shared" si="1"/>
        <v>0</v>
      </c>
      <c r="BY14" s="273">
        <f t="shared" si="1"/>
        <v>0</v>
      </c>
      <c r="BZ14" s="273">
        <f t="shared" si="43"/>
        <v>225540000</v>
      </c>
      <c r="CA14" s="273">
        <f t="shared" si="44"/>
        <v>197387463.70000002</v>
      </c>
      <c r="CB14" s="273">
        <f t="shared" si="27"/>
        <v>-28152536.299999997</v>
      </c>
      <c r="CC14" s="151"/>
    </row>
    <row r="15" spans="1:81">
      <c r="A15" s="165">
        <v>8</v>
      </c>
      <c r="B15" s="153" t="s">
        <v>12</v>
      </c>
      <c r="C15" s="188"/>
      <c r="D15" s="151">
        <v>0</v>
      </c>
      <c r="E15" s="284">
        <f t="shared" si="2"/>
        <v>0</v>
      </c>
      <c r="F15" s="305">
        <v>0</v>
      </c>
      <c r="G15" s="305">
        <v>0</v>
      </c>
      <c r="H15" s="284">
        <f t="shared" si="3"/>
        <v>0</v>
      </c>
      <c r="I15" s="151">
        <v>0</v>
      </c>
      <c r="J15" s="188">
        <v>734580</v>
      </c>
      <c r="K15" s="284">
        <f t="shared" si="4"/>
        <v>734580</v>
      </c>
      <c r="L15" s="151">
        <v>0</v>
      </c>
      <c r="M15" s="151">
        <v>0</v>
      </c>
      <c r="N15" s="284">
        <f t="shared" si="5"/>
        <v>0</v>
      </c>
      <c r="O15" s="167">
        <v>0</v>
      </c>
      <c r="P15" s="167">
        <v>0</v>
      </c>
      <c r="Q15" s="284">
        <f t="shared" si="6"/>
        <v>0</v>
      </c>
      <c r="R15" s="305">
        <v>0</v>
      </c>
      <c r="S15" s="305">
        <v>0</v>
      </c>
      <c r="T15" s="284">
        <f t="shared" si="7"/>
        <v>0</v>
      </c>
      <c r="U15" s="167"/>
      <c r="V15" s="167"/>
      <c r="W15" s="284">
        <f t="shared" si="8"/>
        <v>0</v>
      </c>
      <c r="X15" s="167"/>
      <c r="Y15" s="167"/>
      <c r="Z15" s="284">
        <f t="shared" si="9"/>
        <v>0</v>
      </c>
      <c r="AA15" s="167"/>
      <c r="AB15" s="167"/>
      <c r="AC15" s="284">
        <f t="shared" si="10"/>
        <v>0</v>
      </c>
      <c r="AD15" s="305"/>
      <c r="AE15" s="305"/>
      <c r="AF15" s="284">
        <f t="shared" si="11"/>
        <v>0</v>
      </c>
      <c r="AG15" s="167"/>
      <c r="AH15" s="167"/>
      <c r="AI15" s="284">
        <f t="shared" si="12"/>
        <v>0</v>
      </c>
      <c r="AJ15" s="305"/>
      <c r="AK15" s="305"/>
      <c r="AL15" s="284">
        <f t="shared" si="13"/>
        <v>0</v>
      </c>
      <c r="AM15" s="167"/>
      <c r="AN15" s="167"/>
      <c r="AO15" s="284">
        <f t="shared" si="14"/>
        <v>0</v>
      </c>
      <c r="AP15" s="167"/>
      <c r="AQ15" s="167"/>
      <c r="AR15" s="284">
        <f t="shared" si="15"/>
        <v>0</v>
      </c>
      <c r="AS15" s="284"/>
      <c r="AT15" s="284"/>
      <c r="AU15" s="284">
        <f t="shared" si="45"/>
        <v>0</v>
      </c>
      <c r="AV15" s="284"/>
      <c r="AW15" s="284"/>
      <c r="AX15" s="284"/>
      <c r="AY15" s="284"/>
      <c r="AZ15" s="284"/>
      <c r="BA15" s="284">
        <f t="shared" si="46"/>
        <v>0</v>
      </c>
      <c r="BB15" s="167"/>
      <c r="BC15" s="167"/>
      <c r="BD15" s="284">
        <f t="shared" si="19"/>
        <v>0</v>
      </c>
      <c r="BE15" s="167"/>
      <c r="BF15" s="167"/>
      <c r="BG15" s="284">
        <f t="shared" si="20"/>
        <v>0</v>
      </c>
      <c r="BH15" s="284"/>
      <c r="BI15" s="284"/>
      <c r="BJ15" s="132">
        <f t="shared" si="21"/>
        <v>0</v>
      </c>
      <c r="BK15" s="132"/>
      <c r="BL15" s="132"/>
      <c r="BM15" s="132"/>
      <c r="BN15" s="188">
        <v>5613300</v>
      </c>
      <c r="BO15" s="188">
        <v>1639200</v>
      </c>
      <c r="BP15" s="284">
        <f t="shared" si="23"/>
        <v>-3974100</v>
      </c>
      <c r="BQ15" s="63">
        <f t="shared" si="35"/>
        <v>5613300</v>
      </c>
      <c r="BR15" s="63">
        <f t="shared" si="24"/>
        <v>2373780</v>
      </c>
      <c r="BS15" s="63">
        <f t="shared" si="25"/>
        <v>-3239520</v>
      </c>
      <c r="BT15" s="167"/>
      <c r="BU15" s="167"/>
      <c r="BV15" s="284">
        <f t="shared" si="26"/>
        <v>0</v>
      </c>
      <c r="BW15" s="273">
        <f t="shared" si="0"/>
        <v>0</v>
      </c>
      <c r="BX15" s="273">
        <f t="shared" si="1"/>
        <v>0</v>
      </c>
      <c r="BY15" s="273">
        <f t="shared" si="1"/>
        <v>0</v>
      </c>
      <c r="BZ15" s="273">
        <f t="shared" si="43"/>
        <v>5613300</v>
      </c>
      <c r="CA15" s="273">
        <f t="shared" si="44"/>
        <v>2373780</v>
      </c>
      <c r="CB15" s="273">
        <f t="shared" si="27"/>
        <v>-3239520</v>
      </c>
      <c r="CC15" s="151"/>
    </row>
    <row r="16" spans="1:81">
      <c r="A16" s="165">
        <v>9</v>
      </c>
      <c r="B16" s="153" t="s">
        <v>9</v>
      </c>
      <c r="C16" s="305"/>
      <c r="D16" s="305"/>
      <c r="E16" s="284">
        <f t="shared" si="2"/>
        <v>0</v>
      </c>
      <c r="F16" s="305"/>
      <c r="G16" s="305"/>
      <c r="H16" s="284">
        <f t="shared" si="3"/>
        <v>0</v>
      </c>
      <c r="I16" s="167"/>
      <c r="J16" s="167"/>
      <c r="K16" s="284">
        <f t="shared" si="4"/>
        <v>0</v>
      </c>
      <c r="L16" s="305"/>
      <c r="M16" s="305"/>
      <c r="N16" s="284">
        <f t="shared" si="5"/>
        <v>0</v>
      </c>
      <c r="O16" s="167"/>
      <c r="P16" s="167">
        <v>0</v>
      </c>
      <c r="Q16" s="284">
        <f t="shared" si="6"/>
        <v>0</v>
      </c>
      <c r="R16" s="305"/>
      <c r="S16" s="305"/>
      <c r="T16" s="284">
        <f t="shared" si="7"/>
        <v>0</v>
      </c>
      <c r="U16" s="167"/>
      <c r="V16" s="167"/>
      <c r="W16" s="284">
        <f t="shared" si="8"/>
        <v>0</v>
      </c>
      <c r="X16" s="167"/>
      <c r="Y16" s="167"/>
      <c r="Z16" s="284">
        <f t="shared" si="9"/>
        <v>0</v>
      </c>
      <c r="AA16" s="167"/>
      <c r="AB16" s="167"/>
      <c r="AC16" s="284">
        <f t="shared" si="10"/>
        <v>0</v>
      </c>
      <c r="AD16" s="305"/>
      <c r="AE16" s="305"/>
      <c r="AF16" s="284">
        <f t="shared" si="11"/>
        <v>0</v>
      </c>
      <c r="AG16" s="167"/>
      <c r="AH16" s="167"/>
      <c r="AI16" s="284">
        <f t="shared" si="12"/>
        <v>0</v>
      </c>
      <c r="AJ16" s="305"/>
      <c r="AK16" s="305"/>
      <c r="AL16" s="284">
        <f t="shared" si="13"/>
        <v>0</v>
      </c>
      <c r="AM16" s="167"/>
      <c r="AN16" s="167"/>
      <c r="AO16" s="284">
        <f t="shared" si="14"/>
        <v>0</v>
      </c>
      <c r="AP16" s="167"/>
      <c r="AQ16" s="167"/>
      <c r="AR16" s="284">
        <f t="shared" si="15"/>
        <v>0</v>
      </c>
      <c r="AS16" s="284"/>
      <c r="AT16" s="284"/>
      <c r="AU16" s="284">
        <f t="shared" si="45"/>
        <v>0</v>
      </c>
      <c r="AV16" s="284"/>
      <c r="AW16" s="284"/>
      <c r="AX16" s="284"/>
      <c r="AY16" s="284"/>
      <c r="AZ16" s="284"/>
      <c r="BA16" s="284">
        <f t="shared" si="46"/>
        <v>0</v>
      </c>
      <c r="BB16" s="167"/>
      <c r="BC16" s="167"/>
      <c r="BD16" s="284">
        <f t="shared" si="19"/>
        <v>0</v>
      </c>
      <c r="BE16" s="167"/>
      <c r="BF16" s="167"/>
      <c r="BG16" s="284">
        <f t="shared" si="20"/>
        <v>0</v>
      </c>
      <c r="BH16" s="284"/>
      <c r="BI16" s="284"/>
      <c r="BJ16" s="132">
        <f t="shared" si="21"/>
        <v>0</v>
      </c>
      <c r="BK16" s="132"/>
      <c r="BL16" s="132"/>
      <c r="BM16" s="132"/>
      <c r="BN16" s="167"/>
      <c r="BO16" s="167"/>
      <c r="BP16" s="284">
        <f t="shared" si="23"/>
        <v>0</v>
      </c>
      <c r="BQ16" s="63">
        <f t="shared" si="35"/>
        <v>0</v>
      </c>
      <c r="BR16" s="63">
        <f t="shared" si="24"/>
        <v>0</v>
      </c>
      <c r="BS16" s="63">
        <f t="shared" si="25"/>
        <v>0</v>
      </c>
      <c r="BT16" s="167"/>
      <c r="BU16" s="167"/>
      <c r="BV16" s="284">
        <f t="shared" si="26"/>
        <v>0</v>
      </c>
      <c r="BW16" s="273">
        <f t="shared" si="0"/>
        <v>0</v>
      </c>
      <c r="BX16" s="273">
        <f t="shared" si="1"/>
        <v>0</v>
      </c>
      <c r="BY16" s="273">
        <f t="shared" si="1"/>
        <v>0</v>
      </c>
      <c r="BZ16" s="273">
        <f t="shared" si="43"/>
        <v>0</v>
      </c>
      <c r="CA16" s="273">
        <f t="shared" si="44"/>
        <v>0</v>
      </c>
      <c r="CB16" s="273">
        <f t="shared" si="27"/>
        <v>0</v>
      </c>
      <c r="CC16" s="151"/>
    </row>
    <row r="17" spans="1:81" s="288" customFormat="1">
      <c r="A17" s="163">
        <v>10</v>
      </c>
      <c r="B17" s="154" t="s">
        <v>16</v>
      </c>
      <c r="C17" s="66">
        <f>SUM(C18:C22)</f>
        <v>23888000</v>
      </c>
      <c r="D17" s="66">
        <f>SUM(D18:D22)</f>
        <v>23638084.869999997</v>
      </c>
      <c r="E17" s="215">
        <f t="shared" si="2"/>
        <v>-249915.13000000268</v>
      </c>
      <c r="F17" s="66">
        <f>SUM(F18:F22)</f>
        <v>152915600</v>
      </c>
      <c r="G17" s="66">
        <f>SUM(G18:G22)</f>
        <v>141331831.25</v>
      </c>
      <c r="H17" s="215">
        <f t="shared" si="3"/>
        <v>-11583768.75</v>
      </c>
      <c r="I17" s="64">
        <f>SUM(I18:I22)</f>
        <v>52336800</v>
      </c>
      <c r="J17" s="64">
        <f>SUM(J18:J22)</f>
        <v>52333900</v>
      </c>
      <c r="K17" s="215">
        <f t="shared" si="4"/>
        <v>-2900</v>
      </c>
      <c r="L17" s="66">
        <f>SUM(L18:L22)</f>
        <v>18288500</v>
      </c>
      <c r="M17" s="66">
        <f>SUM(M18:M22)</f>
        <v>13264133.000000002</v>
      </c>
      <c r="N17" s="215">
        <f t="shared" si="5"/>
        <v>-5024366.9999999981</v>
      </c>
      <c r="O17" s="64">
        <f>SUM(O18:O22)</f>
        <v>29848400</v>
      </c>
      <c r="P17" s="64">
        <f>SUM(P18:P22)</f>
        <v>25977695.090000004</v>
      </c>
      <c r="Q17" s="215">
        <f t="shared" si="6"/>
        <v>-3870704.9099999964</v>
      </c>
      <c r="R17" s="66">
        <f>SUM(R18:R22)</f>
        <v>19503200</v>
      </c>
      <c r="S17" s="66">
        <f>SUM(S18:S22)</f>
        <v>19410690</v>
      </c>
      <c r="T17" s="215">
        <f t="shared" si="7"/>
        <v>-92510</v>
      </c>
      <c r="U17" s="64">
        <f>SUM(U18:U22)</f>
        <v>0</v>
      </c>
      <c r="V17" s="64">
        <f>SUM(V18:V22)</f>
        <v>0</v>
      </c>
      <c r="W17" s="215">
        <f t="shared" si="8"/>
        <v>0</v>
      </c>
      <c r="X17" s="64">
        <f>SUM(X18:X22)</f>
        <v>0</v>
      </c>
      <c r="Y17" s="64">
        <f>SUM(Y18:Y22)</f>
        <v>0</v>
      </c>
      <c r="Z17" s="215">
        <f t="shared" si="9"/>
        <v>0</v>
      </c>
      <c r="AA17" s="64">
        <f>SUM(AA18:AA22)</f>
        <v>0</v>
      </c>
      <c r="AB17" s="64">
        <f>SUM(AB18:AB22)</f>
        <v>0</v>
      </c>
      <c r="AC17" s="215">
        <f t="shared" si="10"/>
        <v>0</v>
      </c>
      <c r="AD17" s="66">
        <f>SUM(AD18:AD22)</f>
        <v>0</v>
      </c>
      <c r="AE17" s="66">
        <f>SUM(AE18:AE22)</f>
        <v>0</v>
      </c>
      <c r="AF17" s="215">
        <f t="shared" si="11"/>
        <v>0</v>
      </c>
      <c r="AG17" s="64">
        <f>SUM(AG18:AG22)</f>
        <v>0</v>
      </c>
      <c r="AH17" s="64">
        <f>SUM(AH18:AH22)</f>
        <v>0</v>
      </c>
      <c r="AI17" s="215">
        <f t="shared" si="12"/>
        <v>0</v>
      </c>
      <c r="AJ17" s="66">
        <f>SUM(AJ18:AJ22)</f>
        <v>0</v>
      </c>
      <c r="AK17" s="66">
        <f>SUM(AK18:AK22)</f>
        <v>0</v>
      </c>
      <c r="AL17" s="215">
        <f t="shared" si="13"/>
        <v>0</v>
      </c>
      <c r="AM17" s="64">
        <f>SUM(AM18:AM22)</f>
        <v>0</v>
      </c>
      <c r="AN17" s="64">
        <f>SUM(AN18:AN22)</f>
        <v>0</v>
      </c>
      <c r="AO17" s="215">
        <f t="shared" si="14"/>
        <v>0</v>
      </c>
      <c r="AP17" s="64">
        <f>SUM(AP18:AP22)</f>
        <v>0</v>
      </c>
      <c r="AQ17" s="64">
        <f>SUM(AQ18:AQ22)</f>
        <v>0</v>
      </c>
      <c r="AR17" s="215">
        <f t="shared" si="15"/>
        <v>0</v>
      </c>
      <c r="AS17" s="215"/>
      <c r="AT17" s="215"/>
      <c r="AU17" s="215">
        <f t="shared" si="45"/>
        <v>0</v>
      </c>
      <c r="AV17" s="215"/>
      <c r="AW17" s="215"/>
      <c r="AX17" s="215"/>
      <c r="AY17" s="215"/>
      <c r="AZ17" s="215"/>
      <c r="BA17" s="215">
        <f t="shared" si="46"/>
        <v>0</v>
      </c>
      <c r="BB17" s="64">
        <f>SUM(BB18:BB22)</f>
        <v>0</v>
      </c>
      <c r="BC17" s="64">
        <f>SUM(BC18:BC22)</f>
        <v>0</v>
      </c>
      <c r="BD17" s="215">
        <f t="shared" si="19"/>
        <v>0</v>
      </c>
      <c r="BE17" s="64">
        <f>SUM(BE18:BE22)</f>
        <v>0</v>
      </c>
      <c r="BF17" s="64">
        <f>SUM(BF18:BF22)</f>
        <v>0</v>
      </c>
      <c r="BG17" s="215">
        <f t="shared" si="20"/>
        <v>0</v>
      </c>
      <c r="BH17" s="215"/>
      <c r="BI17" s="215"/>
      <c r="BJ17" s="215">
        <f t="shared" si="21"/>
        <v>0</v>
      </c>
      <c r="BK17" s="215"/>
      <c r="BL17" s="215"/>
      <c r="BM17" s="215"/>
      <c r="BN17" s="64">
        <f>SUM(BN18:BN22)</f>
        <v>17048300</v>
      </c>
      <c r="BO17" s="64">
        <f>SUM(BO18:BO22)</f>
        <v>14745037</v>
      </c>
      <c r="BP17" s="215">
        <f t="shared" si="23"/>
        <v>-2303263</v>
      </c>
      <c r="BQ17" s="59">
        <f t="shared" si="35"/>
        <v>313828800</v>
      </c>
      <c r="BR17" s="59">
        <f t="shared" si="24"/>
        <v>290701371.21000004</v>
      </c>
      <c r="BS17" s="59">
        <f t="shared" si="25"/>
        <v>-23127428.789999999</v>
      </c>
      <c r="BT17" s="64">
        <f>SUM(BT18:BT22)</f>
        <v>0</v>
      </c>
      <c r="BU17" s="64">
        <f>SUM(BU18:BU22)</f>
        <v>0</v>
      </c>
      <c r="BV17" s="215">
        <f t="shared" si="26"/>
        <v>0</v>
      </c>
      <c r="BW17" s="59">
        <f t="shared" si="0"/>
        <v>0</v>
      </c>
      <c r="BX17" s="59">
        <f t="shared" si="1"/>
        <v>0</v>
      </c>
      <c r="BY17" s="59">
        <f t="shared" si="1"/>
        <v>0</v>
      </c>
      <c r="BZ17" s="59">
        <f t="shared" si="43"/>
        <v>313828800</v>
      </c>
      <c r="CA17" s="59">
        <f t="shared" si="44"/>
        <v>290701371.21000004</v>
      </c>
      <c r="CB17" s="59">
        <f t="shared" si="27"/>
        <v>-23127428.789999999</v>
      </c>
      <c r="CC17" s="168"/>
    </row>
    <row r="18" spans="1:81">
      <c r="A18" s="165">
        <v>11</v>
      </c>
      <c r="B18" s="153" t="s">
        <v>13</v>
      </c>
      <c r="C18" s="188">
        <v>16243600</v>
      </c>
      <c r="D18" s="188">
        <v>16093681.76</v>
      </c>
      <c r="E18" s="284">
        <f t="shared" si="2"/>
        <v>-149918.24000000022</v>
      </c>
      <c r="F18" s="188">
        <v>103982400</v>
      </c>
      <c r="G18" s="188">
        <v>95724841.030000001</v>
      </c>
      <c r="H18" s="284">
        <f t="shared" si="3"/>
        <v>-8257558.9699999988</v>
      </c>
      <c r="I18" s="188">
        <v>35588800</v>
      </c>
      <c r="J18" s="188">
        <v>35588600</v>
      </c>
      <c r="K18" s="284">
        <f t="shared" si="4"/>
        <v>-200</v>
      </c>
      <c r="L18" s="188">
        <v>12436100</v>
      </c>
      <c r="M18" s="188">
        <v>9084236.8800000008</v>
      </c>
      <c r="N18" s="284">
        <f t="shared" si="5"/>
        <v>-3351863.1199999992</v>
      </c>
      <c r="O18" s="188">
        <v>20296800</v>
      </c>
      <c r="P18" s="188">
        <v>18104384.600000001</v>
      </c>
      <c r="Q18" s="284">
        <f t="shared" si="6"/>
        <v>-2192415.3999999985</v>
      </c>
      <c r="R18" s="188">
        <v>13262400</v>
      </c>
      <c r="S18" s="188">
        <v>13556527</v>
      </c>
      <c r="T18" s="284">
        <f t="shared" si="7"/>
        <v>294127</v>
      </c>
      <c r="U18" s="167"/>
      <c r="V18" s="167"/>
      <c r="W18" s="284">
        <f t="shared" si="8"/>
        <v>0</v>
      </c>
      <c r="X18" s="167"/>
      <c r="Y18" s="167"/>
      <c r="Z18" s="284">
        <f t="shared" si="9"/>
        <v>0</v>
      </c>
      <c r="AA18" s="167"/>
      <c r="AB18" s="167"/>
      <c r="AC18" s="284">
        <f t="shared" si="10"/>
        <v>0</v>
      </c>
      <c r="AD18" s="305"/>
      <c r="AE18" s="305"/>
      <c r="AF18" s="284">
        <f t="shared" si="11"/>
        <v>0</v>
      </c>
      <c r="AG18" s="167"/>
      <c r="AH18" s="167"/>
      <c r="AI18" s="284">
        <f t="shared" si="12"/>
        <v>0</v>
      </c>
      <c r="AJ18" s="305"/>
      <c r="AK18" s="305"/>
      <c r="AL18" s="284">
        <f t="shared" si="13"/>
        <v>0</v>
      </c>
      <c r="AM18" s="167"/>
      <c r="AN18" s="167"/>
      <c r="AO18" s="284">
        <f t="shared" si="14"/>
        <v>0</v>
      </c>
      <c r="AP18" s="167"/>
      <c r="AQ18" s="167"/>
      <c r="AR18" s="284">
        <f t="shared" si="15"/>
        <v>0</v>
      </c>
      <c r="AS18" s="284"/>
      <c r="AT18" s="284"/>
      <c r="AU18" s="284">
        <f t="shared" si="45"/>
        <v>0</v>
      </c>
      <c r="AV18" s="284"/>
      <c r="AW18" s="284"/>
      <c r="AX18" s="284"/>
      <c r="AY18" s="284"/>
      <c r="AZ18" s="284"/>
      <c r="BA18" s="284">
        <f t="shared" si="46"/>
        <v>0</v>
      </c>
      <c r="BB18" s="167"/>
      <c r="BC18" s="167"/>
      <c r="BD18" s="284">
        <f t="shared" si="19"/>
        <v>0</v>
      </c>
      <c r="BE18" s="167">
        <v>0</v>
      </c>
      <c r="BF18" s="167"/>
      <c r="BG18" s="284">
        <f t="shared" si="20"/>
        <v>0</v>
      </c>
      <c r="BH18" s="284"/>
      <c r="BI18" s="284"/>
      <c r="BJ18" s="132">
        <f t="shared" si="21"/>
        <v>0</v>
      </c>
      <c r="BK18" s="132"/>
      <c r="BL18" s="132"/>
      <c r="BM18" s="132"/>
      <c r="BN18" s="188">
        <v>11592700</v>
      </c>
      <c r="BO18" s="188">
        <v>10058305</v>
      </c>
      <c r="BP18" s="284">
        <f t="shared" si="23"/>
        <v>-1534395</v>
      </c>
      <c r="BQ18" s="63">
        <f t="shared" si="35"/>
        <v>213402800</v>
      </c>
      <c r="BR18" s="63">
        <f t="shared" si="24"/>
        <v>198210576.27000001</v>
      </c>
      <c r="BS18" s="63">
        <f t="shared" si="25"/>
        <v>-15192223.729999997</v>
      </c>
      <c r="BT18" s="167"/>
      <c r="BU18" s="167"/>
      <c r="BV18" s="284">
        <f t="shared" si="26"/>
        <v>0</v>
      </c>
      <c r="BW18" s="273">
        <f t="shared" si="0"/>
        <v>0</v>
      </c>
      <c r="BX18" s="273">
        <f t="shared" si="1"/>
        <v>0</v>
      </c>
      <c r="BY18" s="273">
        <f t="shared" si="1"/>
        <v>0</v>
      </c>
      <c r="BZ18" s="273">
        <f t="shared" si="43"/>
        <v>213402800</v>
      </c>
      <c r="CA18" s="273">
        <f t="shared" si="44"/>
        <v>198210576.27000001</v>
      </c>
      <c r="CB18" s="273">
        <f t="shared" si="27"/>
        <v>-15192223.729999997</v>
      </c>
      <c r="CC18" s="151"/>
    </row>
    <row r="19" spans="1:81">
      <c r="A19" s="165">
        <v>12</v>
      </c>
      <c r="B19" s="153" t="s">
        <v>14</v>
      </c>
      <c r="C19" s="188">
        <v>1911200</v>
      </c>
      <c r="D19" s="188">
        <v>1921492.1</v>
      </c>
      <c r="E19" s="284">
        <f>SUM(D19-C19)</f>
        <v>10292.100000000093</v>
      </c>
      <c r="F19" s="188">
        <v>12233200</v>
      </c>
      <c r="G19" s="188">
        <v>12425009.76</v>
      </c>
      <c r="H19" s="284">
        <f t="shared" si="3"/>
        <v>191809.75999999978</v>
      </c>
      <c r="I19" s="188">
        <v>4186800</v>
      </c>
      <c r="J19" s="188">
        <v>4186000</v>
      </c>
      <c r="K19" s="284">
        <f t="shared" si="4"/>
        <v>-800</v>
      </c>
      <c r="L19" s="188">
        <v>1463200</v>
      </c>
      <c r="M19" s="188">
        <v>1060813.51</v>
      </c>
      <c r="N19" s="284">
        <f>SUM(M19-L19)</f>
        <v>-402386.49</v>
      </c>
      <c r="O19" s="188">
        <v>2388000</v>
      </c>
      <c r="P19" s="188">
        <v>2094780.55</v>
      </c>
      <c r="Q19" s="284">
        <f>SUM(P19-O19)</f>
        <v>-293219.44999999995</v>
      </c>
      <c r="R19" s="188">
        <v>1560400</v>
      </c>
      <c r="S19" s="188">
        <v>1549060</v>
      </c>
      <c r="T19" s="284">
        <f>SUM(S19-R19)</f>
        <v>-11340</v>
      </c>
      <c r="U19" s="167"/>
      <c r="V19" s="167"/>
      <c r="W19" s="284">
        <f t="shared" si="8"/>
        <v>0</v>
      </c>
      <c r="X19" s="167"/>
      <c r="Y19" s="167"/>
      <c r="Z19" s="284">
        <f t="shared" si="9"/>
        <v>0</v>
      </c>
      <c r="AA19" s="167"/>
      <c r="AB19" s="167"/>
      <c r="AC19" s="284">
        <f t="shared" si="10"/>
        <v>0</v>
      </c>
      <c r="AD19" s="305"/>
      <c r="AE19" s="305"/>
      <c r="AF19" s="284">
        <f t="shared" si="11"/>
        <v>0</v>
      </c>
      <c r="AG19" s="167"/>
      <c r="AH19" s="167"/>
      <c r="AI19" s="284">
        <f t="shared" si="12"/>
        <v>0</v>
      </c>
      <c r="AJ19" s="305"/>
      <c r="AK19" s="305"/>
      <c r="AL19" s="284">
        <f t="shared" si="13"/>
        <v>0</v>
      </c>
      <c r="AM19" s="167"/>
      <c r="AN19" s="167"/>
      <c r="AO19" s="284">
        <f t="shared" si="14"/>
        <v>0</v>
      </c>
      <c r="AP19" s="167"/>
      <c r="AQ19" s="167"/>
      <c r="AR19" s="284">
        <f t="shared" si="15"/>
        <v>0</v>
      </c>
      <c r="AS19" s="284"/>
      <c r="AT19" s="284"/>
      <c r="AU19" s="284">
        <f t="shared" si="45"/>
        <v>0</v>
      </c>
      <c r="AV19" s="284"/>
      <c r="AW19" s="284"/>
      <c r="AX19" s="284"/>
      <c r="AY19" s="284"/>
      <c r="AZ19" s="284"/>
      <c r="BA19" s="284">
        <f t="shared" si="46"/>
        <v>0</v>
      </c>
      <c r="BB19" s="167"/>
      <c r="BC19" s="167"/>
      <c r="BD19" s="284">
        <f t="shared" si="19"/>
        <v>0</v>
      </c>
      <c r="BE19" s="167">
        <v>0</v>
      </c>
      <c r="BF19" s="167"/>
      <c r="BG19" s="284">
        <f t="shared" si="20"/>
        <v>0</v>
      </c>
      <c r="BH19" s="284"/>
      <c r="BI19" s="284"/>
      <c r="BJ19" s="132">
        <f t="shared" si="21"/>
        <v>0</v>
      </c>
      <c r="BK19" s="132"/>
      <c r="BL19" s="132"/>
      <c r="BM19" s="132"/>
      <c r="BN19" s="188">
        <v>1363800</v>
      </c>
      <c r="BO19" s="188">
        <v>1171683</v>
      </c>
      <c r="BP19" s="284">
        <f t="shared" si="23"/>
        <v>-192117</v>
      </c>
      <c r="BQ19" s="63">
        <f t="shared" si="35"/>
        <v>25106600</v>
      </c>
      <c r="BR19" s="63">
        <f t="shared" si="24"/>
        <v>24408838.920000002</v>
      </c>
      <c r="BS19" s="63">
        <f t="shared" si="25"/>
        <v>-697761.08000000007</v>
      </c>
      <c r="BT19" s="167"/>
      <c r="BU19" s="167"/>
      <c r="BV19" s="284">
        <f t="shared" si="26"/>
        <v>0</v>
      </c>
      <c r="BW19" s="273">
        <f t="shared" si="0"/>
        <v>0</v>
      </c>
      <c r="BX19" s="273">
        <f t="shared" si="1"/>
        <v>0</v>
      </c>
      <c r="BY19" s="273">
        <f t="shared" si="1"/>
        <v>0</v>
      </c>
      <c r="BZ19" s="273">
        <f t="shared" si="43"/>
        <v>25106600</v>
      </c>
      <c r="CA19" s="273">
        <f t="shared" si="44"/>
        <v>24408838.920000002</v>
      </c>
      <c r="CB19" s="273">
        <f t="shared" si="27"/>
        <v>-697761.08000000007</v>
      </c>
      <c r="CC19" s="151"/>
    </row>
    <row r="20" spans="1:81">
      <c r="A20" s="165">
        <v>13</v>
      </c>
      <c r="B20" s="153" t="s">
        <v>15</v>
      </c>
      <c r="C20" s="188">
        <v>955600</v>
      </c>
      <c r="D20" s="188">
        <v>943406.07999999996</v>
      </c>
      <c r="E20" s="284">
        <f t="shared" si="2"/>
        <v>-12193.920000000042</v>
      </c>
      <c r="F20" s="188">
        <v>6116800</v>
      </c>
      <c r="G20" s="188">
        <v>5943994.2999999998</v>
      </c>
      <c r="H20" s="284">
        <f t="shared" si="3"/>
        <v>-172805.70000000019</v>
      </c>
      <c r="I20" s="188">
        <v>2093600</v>
      </c>
      <c r="J20" s="188">
        <v>2092700</v>
      </c>
      <c r="K20" s="284">
        <f t="shared" si="4"/>
        <v>-900</v>
      </c>
      <c r="L20" s="188">
        <v>731600</v>
      </c>
      <c r="M20" s="188">
        <v>602460.80000000005</v>
      </c>
      <c r="N20" s="284">
        <f t="shared" si="5"/>
        <v>-129139.19999999995</v>
      </c>
      <c r="O20" s="188">
        <v>1194000</v>
      </c>
      <c r="P20" s="188">
        <v>1015710.35</v>
      </c>
      <c r="Q20" s="284">
        <f t="shared" si="6"/>
        <v>-178289.65000000002</v>
      </c>
      <c r="R20" s="188">
        <v>780000</v>
      </c>
      <c r="S20" s="188">
        <v>902251</v>
      </c>
      <c r="T20" s="284">
        <f t="shared" si="7"/>
        <v>122251</v>
      </c>
      <c r="U20" s="167"/>
      <c r="V20" s="167"/>
      <c r="W20" s="284">
        <f t="shared" si="8"/>
        <v>0</v>
      </c>
      <c r="X20" s="167"/>
      <c r="Y20" s="167"/>
      <c r="Z20" s="284">
        <f t="shared" si="9"/>
        <v>0</v>
      </c>
      <c r="AA20" s="167"/>
      <c r="AB20" s="167"/>
      <c r="AC20" s="284">
        <f t="shared" si="10"/>
        <v>0</v>
      </c>
      <c r="AD20" s="305"/>
      <c r="AE20" s="305"/>
      <c r="AF20" s="284">
        <f t="shared" si="11"/>
        <v>0</v>
      </c>
      <c r="AG20" s="167"/>
      <c r="AH20" s="167"/>
      <c r="AI20" s="284">
        <f t="shared" si="12"/>
        <v>0</v>
      </c>
      <c r="AJ20" s="305"/>
      <c r="AK20" s="305"/>
      <c r="AL20" s="284">
        <f t="shared" si="13"/>
        <v>0</v>
      </c>
      <c r="AM20" s="167"/>
      <c r="AN20" s="167"/>
      <c r="AO20" s="284">
        <f t="shared" si="14"/>
        <v>0</v>
      </c>
      <c r="AP20" s="167"/>
      <c r="AQ20" s="167"/>
      <c r="AR20" s="284">
        <f t="shared" si="15"/>
        <v>0</v>
      </c>
      <c r="AS20" s="284"/>
      <c r="AT20" s="284"/>
      <c r="AU20" s="284">
        <f t="shared" si="45"/>
        <v>0</v>
      </c>
      <c r="AV20" s="284"/>
      <c r="AW20" s="284"/>
      <c r="AX20" s="284"/>
      <c r="AY20" s="284"/>
      <c r="AZ20" s="284"/>
      <c r="BA20" s="284">
        <f t="shared" si="46"/>
        <v>0</v>
      </c>
      <c r="BB20" s="167"/>
      <c r="BC20" s="167"/>
      <c r="BD20" s="284">
        <f t="shared" si="19"/>
        <v>0</v>
      </c>
      <c r="BE20" s="167">
        <v>0</v>
      </c>
      <c r="BF20" s="167"/>
      <c r="BG20" s="284">
        <f t="shared" si="20"/>
        <v>0</v>
      </c>
      <c r="BH20" s="284"/>
      <c r="BI20" s="284"/>
      <c r="BJ20" s="132">
        <f t="shared" si="21"/>
        <v>0</v>
      </c>
      <c r="BK20" s="132"/>
      <c r="BL20" s="132"/>
      <c r="BM20" s="132"/>
      <c r="BN20" s="188">
        <v>682000</v>
      </c>
      <c r="BO20" s="188">
        <v>682000</v>
      </c>
      <c r="BP20" s="284">
        <f t="shared" si="23"/>
        <v>0</v>
      </c>
      <c r="BQ20" s="63">
        <f t="shared" si="35"/>
        <v>12553600</v>
      </c>
      <c r="BR20" s="63">
        <f t="shared" si="24"/>
        <v>12182522.529999999</v>
      </c>
      <c r="BS20" s="63">
        <f t="shared" si="25"/>
        <v>-371077.4700000002</v>
      </c>
      <c r="BT20" s="167"/>
      <c r="BU20" s="167"/>
      <c r="BV20" s="284">
        <f t="shared" si="26"/>
        <v>0</v>
      </c>
      <c r="BW20" s="273">
        <f t="shared" si="0"/>
        <v>0</v>
      </c>
      <c r="BX20" s="273">
        <f t="shared" si="1"/>
        <v>0</v>
      </c>
      <c r="BY20" s="273">
        <f t="shared" si="1"/>
        <v>0</v>
      </c>
      <c r="BZ20" s="273">
        <f t="shared" si="43"/>
        <v>12553600</v>
      </c>
      <c r="CA20" s="273">
        <f t="shared" si="44"/>
        <v>12182522.529999999</v>
      </c>
      <c r="CB20" s="273">
        <f t="shared" si="27"/>
        <v>-371077.4700000002</v>
      </c>
      <c r="CC20" s="151"/>
    </row>
    <row r="21" spans="1:81">
      <c r="A21" s="165">
        <v>14</v>
      </c>
      <c r="B21" s="153" t="s">
        <v>17</v>
      </c>
      <c r="C21" s="188">
        <v>955600</v>
      </c>
      <c r="D21" s="188">
        <v>936045.01</v>
      </c>
      <c r="E21" s="284">
        <f t="shared" si="2"/>
        <v>-19554.989999999991</v>
      </c>
      <c r="F21" s="188">
        <v>6116800</v>
      </c>
      <c r="G21" s="188">
        <v>6002111.4400000004</v>
      </c>
      <c r="H21" s="284">
        <f>SUM(G21-F21)</f>
        <v>-114688.55999999959</v>
      </c>
      <c r="I21" s="188">
        <v>2093600</v>
      </c>
      <c r="J21" s="188">
        <v>2092700</v>
      </c>
      <c r="K21" s="284">
        <f t="shared" si="4"/>
        <v>-900</v>
      </c>
      <c r="L21" s="188">
        <v>731600</v>
      </c>
      <c r="M21" s="188">
        <v>442513.8</v>
      </c>
      <c r="N21" s="284">
        <f t="shared" si="5"/>
        <v>-289086.2</v>
      </c>
      <c r="O21" s="188">
        <v>1194000</v>
      </c>
      <c r="P21" s="188">
        <v>938505.17</v>
      </c>
      <c r="Q21" s="284">
        <f t="shared" si="6"/>
        <v>-255494.82999999996</v>
      </c>
      <c r="R21" s="188">
        <v>780000</v>
      </c>
      <c r="S21" s="188">
        <v>664570</v>
      </c>
      <c r="T21" s="284">
        <f t="shared" si="7"/>
        <v>-115430</v>
      </c>
      <c r="U21" s="167"/>
      <c r="V21" s="167"/>
      <c r="W21" s="284">
        <f t="shared" si="8"/>
        <v>0</v>
      </c>
      <c r="X21" s="167"/>
      <c r="Y21" s="167"/>
      <c r="Z21" s="284">
        <f t="shared" si="9"/>
        <v>0</v>
      </c>
      <c r="AA21" s="167"/>
      <c r="AB21" s="167"/>
      <c r="AC21" s="284">
        <f t="shared" si="10"/>
        <v>0</v>
      </c>
      <c r="AD21" s="305"/>
      <c r="AE21" s="305"/>
      <c r="AF21" s="284">
        <f t="shared" si="11"/>
        <v>0</v>
      </c>
      <c r="AG21" s="167"/>
      <c r="AH21" s="167"/>
      <c r="AI21" s="284">
        <f t="shared" si="12"/>
        <v>0</v>
      </c>
      <c r="AJ21" s="305"/>
      <c r="AK21" s="305"/>
      <c r="AL21" s="284">
        <f t="shared" si="13"/>
        <v>0</v>
      </c>
      <c r="AM21" s="167"/>
      <c r="AN21" s="167"/>
      <c r="AO21" s="284">
        <f t="shared" si="14"/>
        <v>0</v>
      </c>
      <c r="AP21" s="167"/>
      <c r="AQ21" s="167"/>
      <c r="AR21" s="284">
        <f t="shared" si="15"/>
        <v>0</v>
      </c>
      <c r="AS21" s="284"/>
      <c r="AT21" s="284"/>
      <c r="AU21" s="284">
        <f t="shared" si="45"/>
        <v>0</v>
      </c>
      <c r="AV21" s="284"/>
      <c r="AW21" s="284"/>
      <c r="AX21" s="284"/>
      <c r="AY21" s="284"/>
      <c r="AZ21" s="284"/>
      <c r="BA21" s="284">
        <f t="shared" si="46"/>
        <v>0</v>
      </c>
      <c r="BB21" s="167"/>
      <c r="BC21" s="167"/>
      <c r="BD21" s="284">
        <f t="shared" si="19"/>
        <v>0</v>
      </c>
      <c r="BE21" s="167">
        <v>0</v>
      </c>
      <c r="BF21" s="167"/>
      <c r="BG21" s="284">
        <f t="shared" si="20"/>
        <v>0</v>
      </c>
      <c r="BH21" s="284"/>
      <c r="BI21" s="284"/>
      <c r="BJ21" s="132">
        <f t="shared" si="21"/>
        <v>0</v>
      </c>
      <c r="BK21" s="132"/>
      <c r="BL21" s="132"/>
      <c r="BM21" s="132"/>
      <c r="BN21" s="188">
        <v>682000</v>
      </c>
      <c r="BO21" s="188">
        <v>489684</v>
      </c>
      <c r="BP21" s="284">
        <f t="shared" si="23"/>
        <v>-192316</v>
      </c>
      <c r="BQ21" s="63">
        <f t="shared" si="35"/>
        <v>12553600</v>
      </c>
      <c r="BR21" s="63">
        <f t="shared" si="24"/>
        <v>11566129.42</v>
      </c>
      <c r="BS21" s="63">
        <f t="shared" si="25"/>
        <v>-987470.57999999961</v>
      </c>
      <c r="BT21" s="167"/>
      <c r="BU21" s="167"/>
      <c r="BV21" s="284">
        <f t="shared" si="26"/>
        <v>0</v>
      </c>
      <c r="BW21" s="273">
        <f t="shared" si="0"/>
        <v>0</v>
      </c>
      <c r="BX21" s="273">
        <f t="shared" si="1"/>
        <v>0</v>
      </c>
      <c r="BY21" s="273">
        <f t="shared" si="1"/>
        <v>0</v>
      </c>
      <c r="BZ21" s="273">
        <f t="shared" si="43"/>
        <v>12553600</v>
      </c>
      <c r="CA21" s="273">
        <f t="shared" si="44"/>
        <v>11566129.42</v>
      </c>
      <c r="CB21" s="273">
        <f t="shared" si="27"/>
        <v>-987470.57999999961</v>
      </c>
      <c r="CC21" s="151"/>
    </row>
    <row r="22" spans="1:81">
      <c r="A22" s="165">
        <v>15</v>
      </c>
      <c r="B22" s="153" t="s">
        <v>18</v>
      </c>
      <c r="C22" s="188">
        <v>3822000</v>
      </c>
      <c r="D22" s="188">
        <v>3743459.92</v>
      </c>
      <c r="E22" s="284">
        <f t="shared" si="2"/>
        <v>-78540.080000000075</v>
      </c>
      <c r="F22" s="188">
        <v>24466400</v>
      </c>
      <c r="G22" s="188">
        <v>21235874.719999999</v>
      </c>
      <c r="H22" s="284">
        <f t="shared" si="3"/>
        <v>-3230525.2800000012</v>
      </c>
      <c r="I22" s="188">
        <v>8374000</v>
      </c>
      <c r="J22" s="188">
        <v>8373900</v>
      </c>
      <c r="K22" s="284">
        <f t="shared" si="4"/>
        <v>-100</v>
      </c>
      <c r="L22" s="188">
        <v>2926000</v>
      </c>
      <c r="M22" s="188">
        <v>2074108.01</v>
      </c>
      <c r="N22" s="284">
        <f t="shared" si="5"/>
        <v>-851891.99</v>
      </c>
      <c r="O22" s="188">
        <v>4775600</v>
      </c>
      <c r="P22" s="188">
        <v>3824314.42</v>
      </c>
      <c r="Q22" s="284">
        <f t="shared" si="6"/>
        <v>-951285.58000000007</v>
      </c>
      <c r="R22" s="188">
        <v>3120400</v>
      </c>
      <c r="S22" s="188">
        <v>2738282</v>
      </c>
      <c r="T22" s="284">
        <f t="shared" si="7"/>
        <v>-382118</v>
      </c>
      <c r="U22" s="167"/>
      <c r="V22" s="167"/>
      <c r="W22" s="284">
        <f t="shared" si="8"/>
        <v>0</v>
      </c>
      <c r="X22" s="167"/>
      <c r="Y22" s="167"/>
      <c r="Z22" s="284">
        <f t="shared" si="9"/>
        <v>0</v>
      </c>
      <c r="AA22" s="167"/>
      <c r="AB22" s="167"/>
      <c r="AC22" s="284">
        <f t="shared" si="10"/>
        <v>0</v>
      </c>
      <c r="AD22" s="305"/>
      <c r="AE22" s="305"/>
      <c r="AF22" s="284">
        <f t="shared" si="11"/>
        <v>0</v>
      </c>
      <c r="AG22" s="167"/>
      <c r="AH22" s="167"/>
      <c r="AI22" s="284">
        <f t="shared" si="12"/>
        <v>0</v>
      </c>
      <c r="AJ22" s="305"/>
      <c r="AK22" s="305"/>
      <c r="AL22" s="284">
        <f t="shared" si="13"/>
        <v>0</v>
      </c>
      <c r="AM22" s="167"/>
      <c r="AN22" s="167"/>
      <c r="AO22" s="284">
        <f t="shared" si="14"/>
        <v>0</v>
      </c>
      <c r="AP22" s="167"/>
      <c r="AQ22" s="167"/>
      <c r="AR22" s="284">
        <f t="shared" si="15"/>
        <v>0</v>
      </c>
      <c r="AS22" s="284"/>
      <c r="AT22" s="284"/>
      <c r="AU22" s="284">
        <f t="shared" si="45"/>
        <v>0</v>
      </c>
      <c r="AV22" s="284"/>
      <c r="AW22" s="284"/>
      <c r="AX22" s="284"/>
      <c r="AY22" s="284"/>
      <c r="AZ22" s="284"/>
      <c r="BA22" s="284">
        <f t="shared" si="46"/>
        <v>0</v>
      </c>
      <c r="BB22" s="167"/>
      <c r="BC22" s="167"/>
      <c r="BD22" s="284">
        <f t="shared" si="19"/>
        <v>0</v>
      </c>
      <c r="BE22" s="167">
        <v>0</v>
      </c>
      <c r="BF22" s="167"/>
      <c r="BG22" s="284">
        <f t="shared" si="20"/>
        <v>0</v>
      </c>
      <c r="BH22" s="284"/>
      <c r="BI22" s="284"/>
      <c r="BJ22" s="132">
        <f t="shared" si="21"/>
        <v>0</v>
      </c>
      <c r="BK22" s="132"/>
      <c r="BL22" s="132"/>
      <c r="BM22" s="132"/>
      <c r="BN22" s="188">
        <v>2727800</v>
      </c>
      <c r="BO22" s="188">
        <v>2343365</v>
      </c>
      <c r="BP22" s="284">
        <f t="shared" si="23"/>
        <v>-384435</v>
      </c>
      <c r="BQ22" s="63">
        <f t="shared" si="35"/>
        <v>50212200</v>
      </c>
      <c r="BR22" s="63">
        <f t="shared" si="24"/>
        <v>44333304.07</v>
      </c>
      <c r="BS22" s="63">
        <f t="shared" si="25"/>
        <v>-5878895.9300000016</v>
      </c>
      <c r="BT22" s="167"/>
      <c r="BU22" s="167"/>
      <c r="BV22" s="284">
        <f t="shared" si="26"/>
        <v>0</v>
      </c>
      <c r="BW22" s="273">
        <f t="shared" si="0"/>
        <v>0</v>
      </c>
      <c r="BX22" s="273">
        <f t="shared" si="1"/>
        <v>0</v>
      </c>
      <c r="BY22" s="273">
        <f t="shared" si="1"/>
        <v>0</v>
      </c>
      <c r="BZ22" s="273">
        <f t="shared" si="43"/>
        <v>50212200</v>
      </c>
      <c r="CA22" s="273">
        <f t="shared" si="44"/>
        <v>44333304.07</v>
      </c>
      <c r="CB22" s="273">
        <f t="shared" si="27"/>
        <v>-5878895.9300000016</v>
      </c>
      <c r="CC22" s="151"/>
    </row>
    <row r="23" spans="1:81" s="288" customFormat="1">
      <c r="A23" s="163">
        <v>16</v>
      </c>
      <c r="B23" s="154" t="s">
        <v>34</v>
      </c>
      <c r="C23" s="66">
        <f>SUM(C24:C27)</f>
        <v>0</v>
      </c>
      <c r="D23" s="66">
        <f>SUM(D24:D27)</f>
        <v>0</v>
      </c>
      <c r="E23" s="215">
        <f t="shared" si="2"/>
        <v>0</v>
      </c>
      <c r="F23" s="66">
        <f>SUM(F24:F27)</f>
        <v>100296000</v>
      </c>
      <c r="G23" s="66">
        <f>SUM(G24:G27)</f>
        <v>96024390.349999994</v>
      </c>
      <c r="H23" s="215">
        <f t="shared" si="3"/>
        <v>-4271609.650000006</v>
      </c>
      <c r="I23" s="64">
        <f>SUM(I24:I27)</f>
        <v>124437200</v>
      </c>
      <c r="J23" s="64">
        <f>SUM(J24:J27)</f>
        <v>51909621.119999997</v>
      </c>
      <c r="K23" s="215">
        <f t="shared" si="4"/>
        <v>-72527578.879999995</v>
      </c>
      <c r="L23" s="66">
        <f>SUM(L24:L27)</f>
        <v>11088000</v>
      </c>
      <c r="M23" s="66">
        <f>SUM(M24:M27)</f>
        <v>11088000</v>
      </c>
      <c r="N23" s="215">
        <f t="shared" si="5"/>
        <v>0</v>
      </c>
      <c r="O23" s="64">
        <f>SUM(O24:O27)</f>
        <v>4332700</v>
      </c>
      <c r="P23" s="64">
        <f>SUM(P24:P27)</f>
        <v>3544775.04</v>
      </c>
      <c r="Q23" s="215">
        <f t="shared" si="6"/>
        <v>-787924.96</v>
      </c>
      <c r="R23" s="66">
        <f>SUM(R24:R27)</f>
        <v>4438800</v>
      </c>
      <c r="S23" s="66">
        <f>SUM(S24:S27)</f>
        <v>3575944</v>
      </c>
      <c r="T23" s="215">
        <f t="shared" si="7"/>
        <v>-862856</v>
      </c>
      <c r="U23" s="64">
        <f>SUM(U24:U27)</f>
        <v>0</v>
      </c>
      <c r="V23" s="64">
        <f>SUM(V24:V27)</f>
        <v>0</v>
      </c>
      <c r="W23" s="215">
        <f t="shared" si="8"/>
        <v>0</v>
      </c>
      <c r="X23" s="64">
        <f>SUM(X24:X27)</f>
        <v>0</v>
      </c>
      <c r="Y23" s="64">
        <f>SUM(Y24:Y27)</f>
        <v>0</v>
      </c>
      <c r="Z23" s="215">
        <f t="shared" si="9"/>
        <v>0</v>
      </c>
      <c r="AA23" s="64">
        <f>SUM(AA24:AA27)</f>
        <v>0</v>
      </c>
      <c r="AB23" s="64">
        <f>SUM(AB24:AB27)</f>
        <v>0</v>
      </c>
      <c r="AC23" s="215">
        <f t="shared" si="10"/>
        <v>0</v>
      </c>
      <c r="AD23" s="66">
        <f>SUM(AD24:AD27)</f>
        <v>42092400</v>
      </c>
      <c r="AE23" s="66">
        <f>SUM(AE24:AE27)</f>
        <v>39805100.25</v>
      </c>
      <c r="AF23" s="215">
        <f t="shared" si="11"/>
        <v>-2287299.75</v>
      </c>
      <c r="AG23" s="64">
        <f>SUM(AG24:AG27)</f>
        <v>108405600</v>
      </c>
      <c r="AH23" s="64">
        <f>SUM(AH24:AH27)</f>
        <v>108149331.84</v>
      </c>
      <c r="AI23" s="215">
        <f t="shared" si="12"/>
        <v>-256268.15999999642</v>
      </c>
      <c r="AJ23" s="66">
        <f>SUM(AJ24:AJ27)</f>
        <v>36631600</v>
      </c>
      <c r="AK23" s="66">
        <f>SUM(AK24:AK27)</f>
        <v>21492491.16</v>
      </c>
      <c r="AL23" s="215">
        <f t="shared" si="13"/>
        <v>-15139108.84</v>
      </c>
      <c r="AM23" s="64">
        <f>SUM(AM24:AM27)</f>
        <v>313850400</v>
      </c>
      <c r="AN23" s="64">
        <f>SUM(AN24:AN27)</f>
        <v>313850400</v>
      </c>
      <c r="AO23" s="215">
        <f t="shared" si="14"/>
        <v>0</v>
      </c>
      <c r="AP23" s="64">
        <f>SUM(AP24:AP27)</f>
        <v>168032000</v>
      </c>
      <c r="AQ23" s="64">
        <f>SUM(AQ24:AQ27)</f>
        <v>148397519.66</v>
      </c>
      <c r="AR23" s="215">
        <f t="shared" si="15"/>
        <v>-19634480.340000004</v>
      </c>
      <c r="AS23" s="64">
        <f>SUM(AS24:AS27)</f>
        <v>630680400</v>
      </c>
      <c r="AT23" s="64">
        <f>SUM(AT24:AT27)</f>
        <v>596207120.11999989</v>
      </c>
      <c r="AU23" s="215">
        <f t="shared" si="45"/>
        <v>-34473279.880000114</v>
      </c>
      <c r="AV23" s="64">
        <f>SUM(AV24:AV27)</f>
        <v>0</v>
      </c>
      <c r="AW23" s="64">
        <f>SUM(AW24:AW27)</f>
        <v>0</v>
      </c>
      <c r="AX23" s="215">
        <f t="shared" ref="AX23" si="47">SUM(AW23-AV23)</f>
        <v>0</v>
      </c>
      <c r="AY23" s="64">
        <f>SUM(AY24:AY27)</f>
        <v>0</v>
      </c>
      <c r="AZ23" s="64">
        <f>SUM(AZ24:AZ27)</f>
        <v>0</v>
      </c>
      <c r="BA23" s="215">
        <f t="shared" si="46"/>
        <v>0</v>
      </c>
      <c r="BB23" s="64">
        <f>SUM(BB24:BB27)</f>
        <v>0</v>
      </c>
      <c r="BC23" s="64">
        <f>SUM(BC24:BC27)</f>
        <v>0</v>
      </c>
      <c r="BD23" s="215">
        <f t="shared" si="19"/>
        <v>0</v>
      </c>
      <c r="BE23" s="64">
        <f>SUM(BE24:BE27)</f>
        <v>0</v>
      </c>
      <c r="BF23" s="64">
        <f>SUM(BF24:BF27)</f>
        <v>0</v>
      </c>
      <c r="BG23" s="215">
        <f t="shared" si="20"/>
        <v>0</v>
      </c>
      <c r="BH23" s="64">
        <f>SUM(BH24:BH27)</f>
        <v>0</v>
      </c>
      <c r="BI23" s="64">
        <f>SUM(BI24:BI27)</f>
        <v>0</v>
      </c>
      <c r="BJ23" s="215">
        <f t="shared" si="21"/>
        <v>0</v>
      </c>
      <c r="BK23" s="64">
        <f>SUM(BK24:BK27)</f>
        <v>0</v>
      </c>
      <c r="BL23" s="64">
        <f>SUM(BL24:BL27)</f>
        <v>0</v>
      </c>
      <c r="BM23" s="215">
        <f t="shared" ref="BM23" si="48">SUM(BL23-BK23)</f>
        <v>0</v>
      </c>
      <c r="BN23" s="64">
        <f>SUM(BN24:BN27)</f>
        <v>9848000</v>
      </c>
      <c r="BO23" s="64">
        <f>SUM(BO24:BO27)</f>
        <v>9847800</v>
      </c>
      <c r="BP23" s="215">
        <f t="shared" si="23"/>
        <v>-200</v>
      </c>
      <c r="BQ23" s="59">
        <f t="shared" si="35"/>
        <v>1554133100</v>
      </c>
      <c r="BR23" s="59">
        <f t="shared" si="24"/>
        <v>1403892493.54</v>
      </c>
      <c r="BS23" s="59">
        <f t="shared" si="25"/>
        <v>-150240606.4600001</v>
      </c>
      <c r="BT23" s="64">
        <f>SUM(BT24:BT27)</f>
        <v>0</v>
      </c>
      <c r="BU23" s="64">
        <f>SUM(BU24:BU27)</f>
        <v>0</v>
      </c>
      <c r="BV23" s="215">
        <f t="shared" si="26"/>
        <v>0</v>
      </c>
      <c r="BW23" s="59">
        <f t="shared" si="0"/>
        <v>0</v>
      </c>
      <c r="BX23" s="59">
        <f t="shared" si="1"/>
        <v>0</v>
      </c>
      <c r="BY23" s="59">
        <f t="shared" si="1"/>
        <v>0</v>
      </c>
      <c r="BZ23" s="59">
        <f t="shared" si="43"/>
        <v>1554133100</v>
      </c>
      <c r="CA23" s="59">
        <f t="shared" si="44"/>
        <v>1403892493.54</v>
      </c>
      <c r="CB23" s="59">
        <f t="shared" si="27"/>
        <v>-150240606.4600001</v>
      </c>
      <c r="CC23" s="168"/>
    </row>
    <row r="24" spans="1:81">
      <c r="A24" s="165">
        <v>17</v>
      </c>
      <c r="B24" s="166" t="s">
        <v>19</v>
      </c>
      <c r="C24" s="305"/>
      <c r="D24" s="305"/>
      <c r="E24" s="284">
        <f t="shared" si="2"/>
        <v>0</v>
      </c>
      <c r="F24" s="188">
        <v>15000000</v>
      </c>
      <c r="G24" s="188">
        <v>18669442.350000001</v>
      </c>
      <c r="H24" s="284">
        <f t="shared" si="3"/>
        <v>3669442.3500000015</v>
      </c>
      <c r="I24" s="188">
        <v>6000000</v>
      </c>
      <c r="J24" s="188">
        <v>6040913.1200000001</v>
      </c>
      <c r="K24" s="284">
        <f t="shared" si="4"/>
        <v>40913.120000000112</v>
      </c>
      <c r="L24" s="305"/>
      <c r="M24" s="305"/>
      <c r="N24" s="284">
        <f t="shared" si="5"/>
        <v>0</v>
      </c>
      <c r="O24" s="188">
        <v>1247500</v>
      </c>
      <c r="P24" s="188">
        <v>576639.04</v>
      </c>
      <c r="Q24" s="284">
        <f t="shared" si="6"/>
        <v>-670860.96</v>
      </c>
      <c r="R24" s="188">
        <v>800000</v>
      </c>
      <c r="S24" s="188">
        <v>377672</v>
      </c>
      <c r="T24" s="284">
        <f t="shared" si="7"/>
        <v>-422328</v>
      </c>
      <c r="U24" s="167"/>
      <c r="V24" s="167"/>
      <c r="W24" s="284">
        <f t="shared" si="8"/>
        <v>0</v>
      </c>
      <c r="X24" s="167"/>
      <c r="Y24" s="167"/>
      <c r="Z24" s="284">
        <f t="shared" si="9"/>
        <v>0</v>
      </c>
      <c r="AA24" s="167"/>
      <c r="AB24" s="167"/>
      <c r="AC24" s="284">
        <f t="shared" si="10"/>
        <v>0</v>
      </c>
      <c r="AD24" s="188">
        <v>3990000</v>
      </c>
      <c r="AE24" s="188">
        <v>2282164.25</v>
      </c>
      <c r="AF24" s="284">
        <f>SUM(AE24-AD24)</f>
        <v>-1707835.75</v>
      </c>
      <c r="AG24" s="188">
        <v>2894000</v>
      </c>
      <c r="AH24" s="188">
        <v>3325051.84</v>
      </c>
      <c r="AI24" s="284">
        <f t="shared" si="12"/>
        <v>431051.83999999985</v>
      </c>
      <c r="AJ24" s="188">
        <v>828000</v>
      </c>
      <c r="AK24" s="188">
        <v>842394.16</v>
      </c>
      <c r="AL24" s="284">
        <f t="shared" si="13"/>
        <v>14394.160000000033</v>
      </c>
      <c r="AM24" s="188">
        <v>10222400</v>
      </c>
      <c r="AN24" s="188">
        <v>10930697.98</v>
      </c>
      <c r="AO24" s="284">
        <f t="shared" si="14"/>
        <v>708297.98000000045</v>
      </c>
      <c r="AP24" s="188">
        <v>16000000</v>
      </c>
      <c r="AQ24" s="188">
        <v>17212003.66</v>
      </c>
      <c r="AR24" s="284">
        <f t="shared" si="15"/>
        <v>1212003.6600000001</v>
      </c>
      <c r="AS24" s="188">
        <v>102145200</v>
      </c>
      <c r="AT24" s="188">
        <v>95658588.420000002</v>
      </c>
      <c r="AU24" s="284">
        <f t="shared" si="45"/>
        <v>-6486611.5799999982</v>
      </c>
      <c r="AV24" s="284"/>
      <c r="AW24" s="284"/>
      <c r="AX24" s="284">
        <f>AV24-AW24</f>
        <v>0</v>
      </c>
      <c r="AY24" s="284"/>
      <c r="AZ24" s="284"/>
      <c r="BA24" s="284">
        <f t="shared" si="46"/>
        <v>0</v>
      </c>
      <c r="BB24" s="167"/>
      <c r="BC24" s="167"/>
      <c r="BD24" s="284">
        <f t="shared" si="19"/>
        <v>0</v>
      </c>
      <c r="BE24" s="167"/>
      <c r="BF24" s="167"/>
      <c r="BG24" s="284">
        <f t="shared" si="20"/>
        <v>0</v>
      </c>
      <c r="BH24" s="284"/>
      <c r="BI24" s="284"/>
      <c r="BJ24" s="132">
        <f t="shared" si="21"/>
        <v>0</v>
      </c>
      <c r="BK24" s="132"/>
      <c r="BL24" s="132"/>
      <c r="BM24" s="132"/>
      <c r="BN24" s="167"/>
      <c r="BO24" s="167"/>
      <c r="BP24" s="284">
        <f t="shared" si="23"/>
        <v>0</v>
      </c>
      <c r="BQ24" s="63">
        <f t="shared" ref="BQ24:BR27" si="49">SUM(C24+F24+I24+L24+O24+R24+U24+X24+AA24+AD24+AG24+AJ24+AM24+AP24+BB24+BE24+BH24+BN24+AS24+AY24+BK24+AV24)</f>
        <v>159127100</v>
      </c>
      <c r="BR24" s="63">
        <f t="shared" si="49"/>
        <v>155915566.81999999</v>
      </c>
      <c r="BS24" s="63">
        <f t="shared" si="25"/>
        <v>-3211533.179999996</v>
      </c>
      <c r="BT24" s="167"/>
      <c r="BU24" s="167"/>
      <c r="BV24" s="284">
        <f t="shared" si="26"/>
        <v>0</v>
      </c>
      <c r="BW24" s="273">
        <f t="shared" si="0"/>
        <v>0</v>
      </c>
      <c r="BX24" s="273">
        <f t="shared" si="1"/>
        <v>0</v>
      </c>
      <c r="BY24" s="273">
        <f t="shared" si="1"/>
        <v>0</v>
      </c>
      <c r="BZ24" s="273">
        <f t="shared" si="43"/>
        <v>159127100</v>
      </c>
      <c r="CA24" s="273">
        <f t="shared" si="44"/>
        <v>155915566.81999999</v>
      </c>
      <c r="CB24" s="273">
        <f t="shared" si="27"/>
        <v>-3211533.179999996</v>
      </c>
      <c r="CC24" s="151"/>
    </row>
    <row r="25" spans="1:81">
      <c r="A25" s="165">
        <v>18</v>
      </c>
      <c r="B25" s="166" t="s">
        <v>20</v>
      </c>
      <c r="C25" s="305"/>
      <c r="D25" s="305"/>
      <c r="E25" s="284">
        <f t="shared" si="2"/>
        <v>0</v>
      </c>
      <c r="F25" s="188">
        <v>80000000</v>
      </c>
      <c r="G25" s="188">
        <v>74780068</v>
      </c>
      <c r="H25" s="284">
        <f t="shared" si="3"/>
        <v>-5219932</v>
      </c>
      <c r="I25" s="188">
        <v>114724400</v>
      </c>
      <c r="J25" s="188">
        <v>44364128</v>
      </c>
      <c r="K25" s="284">
        <f t="shared" si="4"/>
        <v>-70360272</v>
      </c>
      <c r="L25" s="305"/>
      <c r="M25" s="305"/>
      <c r="N25" s="284">
        <f t="shared" si="5"/>
        <v>0</v>
      </c>
      <c r="O25" s="188">
        <v>2569900</v>
      </c>
      <c r="P25" s="188">
        <v>2603216</v>
      </c>
      <c r="Q25" s="284">
        <f t="shared" si="6"/>
        <v>33316</v>
      </c>
      <c r="R25" s="188">
        <v>2790800</v>
      </c>
      <c r="S25" s="188">
        <v>2790800</v>
      </c>
      <c r="T25" s="284">
        <f t="shared" si="7"/>
        <v>0</v>
      </c>
      <c r="U25" s="167"/>
      <c r="V25" s="167"/>
      <c r="W25" s="284">
        <f t="shared" si="8"/>
        <v>0</v>
      </c>
      <c r="X25" s="167"/>
      <c r="Y25" s="167"/>
      <c r="Z25" s="284">
        <f t="shared" si="9"/>
        <v>0</v>
      </c>
      <c r="AA25" s="167"/>
      <c r="AB25" s="167"/>
      <c r="AC25" s="284">
        <f t="shared" si="10"/>
        <v>0</v>
      </c>
      <c r="AD25" s="188">
        <v>36902400</v>
      </c>
      <c r="AE25" s="188">
        <v>36902400</v>
      </c>
      <c r="AF25" s="284">
        <f>SUM(AE25-AD25)</f>
        <v>0</v>
      </c>
      <c r="AG25" s="188">
        <v>104061600</v>
      </c>
      <c r="AH25" s="188">
        <v>104062112</v>
      </c>
      <c r="AI25" s="284">
        <f>SUM(AH25-AG25)</f>
        <v>512</v>
      </c>
      <c r="AJ25" s="188">
        <v>13470400</v>
      </c>
      <c r="AK25" s="188">
        <v>10101123</v>
      </c>
      <c r="AL25" s="284">
        <f>SUM(AK25-AJ25)</f>
        <v>-3369277</v>
      </c>
      <c r="AM25" s="188">
        <v>296008000</v>
      </c>
      <c r="AN25" s="188">
        <v>295299702.01999998</v>
      </c>
      <c r="AO25" s="284">
        <f t="shared" si="14"/>
        <v>-708297.98000001907</v>
      </c>
      <c r="AP25" s="188">
        <v>108352000</v>
      </c>
      <c r="AQ25" s="188">
        <v>92244636</v>
      </c>
      <c r="AR25" s="284">
        <f t="shared" si="15"/>
        <v>-16107364</v>
      </c>
      <c r="AS25" s="188">
        <v>439514400</v>
      </c>
      <c r="AT25" s="188">
        <v>441860516.89999998</v>
      </c>
      <c r="AU25" s="284">
        <f>SUM(AT25-AS25)</f>
        <v>2346116.8999999762</v>
      </c>
      <c r="AV25" s="284"/>
      <c r="AW25" s="284"/>
      <c r="AX25" s="284">
        <f t="shared" ref="AX25:AX26" si="50">AV25-AW25</f>
        <v>0</v>
      </c>
      <c r="AY25" s="284"/>
      <c r="AZ25" s="284"/>
      <c r="BA25" s="284">
        <f t="shared" si="46"/>
        <v>0</v>
      </c>
      <c r="BB25" s="167"/>
      <c r="BC25" s="167"/>
      <c r="BD25" s="284">
        <f t="shared" si="19"/>
        <v>0</v>
      </c>
      <c r="BE25" s="167"/>
      <c r="BF25" s="167"/>
      <c r="BG25" s="284">
        <f t="shared" si="20"/>
        <v>0</v>
      </c>
      <c r="BH25" s="284"/>
      <c r="BI25" s="284"/>
      <c r="BJ25" s="132">
        <f t="shared" si="21"/>
        <v>0</v>
      </c>
      <c r="BK25" s="132"/>
      <c r="BL25" s="132"/>
      <c r="BM25" s="132"/>
      <c r="BN25" s="167"/>
      <c r="BO25" s="167"/>
      <c r="BP25" s="284">
        <f t="shared" si="23"/>
        <v>0</v>
      </c>
      <c r="BQ25" s="63">
        <f t="shared" si="49"/>
        <v>1198393900</v>
      </c>
      <c r="BR25" s="63">
        <f t="shared" si="49"/>
        <v>1105008701.9200001</v>
      </c>
      <c r="BS25" s="63">
        <f t="shared" si="25"/>
        <v>-93385198.080000043</v>
      </c>
      <c r="BT25" s="167"/>
      <c r="BU25" s="167"/>
      <c r="BV25" s="284">
        <f t="shared" si="26"/>
        <v>0</v>
      </c>
      <c r="BW25" s="273">
        <f t="shared" si="0"/>
        <v>0</v>
      </c>
      <c r="BX25" s="273">
        <f t="shared" si="1"/>
        <v>0</v>
      </c>
      <c r="BY25" s="273">
        <f t="shared" si="1"/>
        <v>0</v>
      </c>
      <c r="BZ25" s="273">
        <f t="shared" si="43"/>
        <v>1198393900</v>
      </c>
      <c r="CA25" s="273">
        <f t="shared" si="44"/>
        <v>1105008701.9200001</v>
      </c>
      <c r="CB25" s="273">
        <f t="shared" si="27"/>
        <v>-93385198.080000043</v>
      </c>
      <c r="CC25" s="151"/>
    </row>
    <row r="26" spans="1:81">
      <c r="A26" s="165">
        <v>19</v>
      </c>
      <c r="B26" s="166" t="s">
        <v>21</v>
      </c>
      <c r="C26" s="305"/>
      <c r="D26" s="305"/>
      <c r="E26" s="284">
        <f t="shared" si="2"/>
        <v>0</v>
      </c>
      <c r="F26" s="188">
        <v>5296000</v>
      </c>
      <c r="G26" s="188">
        <v>2574880</v>
      </c>
      <c r="H26" s="284">
        <f t="shared" si="3"/>
        <v>-2721120</v>
      </c>
      <c r="I26" s="188">
        <v>3712800</v>
      </c>
      <c r="J26" s="188">
        <v>1504580</v>
      </c>
      <c r="K26" s="284">
        <f>SUM(J26-I26)</f>
        <v>-2208220</v>
      </c>
      <c r="L26" s="305"/>
      <c r="M26" s="305"/>
      <c r="N26" s="284">
        <f t="shared" si="5"/>
        <v>0</v>
      </c>
      <c r="O26" s="188">
        <v>515300</v>
      </c>
      <c r="P26" s="188">
        <v>364920</v>
      </c>
      <c r="Q26" s="284">
        <f t="shared" si="6"/>
        <v>-150380</v>
      </c>
      <c r="R26" s="188">
        <v>848000</v>
      </c>
      <c r="S26" s="188">
        <v>407472</v>
      </c>
      <c r="T26" s="284">
        <f t="shared" si="7"/>
        <v>-440528</v>
      </c>
      <c r="U26" s="167"/>
      <c r="V26" s="167"/>
      <c r="W26" s="284">
        <f t="shared" si="8"/>
        <v>0</v>
      </c>
      <c r="X26" s="167"/>
      <c r="Y26" s="167"/>
      <c r="Z26" s="284">
        <f t="shared" si="9"/>
        <v>0</v>
      </c>
      <c r="AA26" s="167"/>
      <c r="AB26" s="167"/>
      <c r="AC26" s="284">
        <f t="shared" si="10"/>
        <v>0</v>
      </c>
      <c r="AD26" s="188">
        <v>1200000</v>
      </c>
      <c r="AE26" s="188">
        <v>620536</v>
      </c>
      <c r="AF26" s="284">
        <f>SUM(AE26-AD26)</f>
        <v>-579464</v>
      </c>
      <c r="AG26" s="188">
        <v>1450000</v>
      </c>
      <c r="AH26" s="188">
        <v>762168</v>
      </c>
      <c r="AI26" s="284">
        <f t="shared" si="12"/>
        <v>-687832</v>
      </c>
      <c r="AJ26" s="188">
        <v>333200</v>
      </c>
      <c r="AK26" s="188">
        <v>225974</v>
      </c>
      <c r="AL26" s="284">
        <f t="shared" si="13"/>
        <v>-107226</v>
      </c>
      <c r="AM26" s="188">
        <v>7620000</v>
      </c>
      <c r="AN26" s="188">
        <v>7620000</v>
      </c>
      <c r="AO26" s="284">
        <f t="shared" si="14"/>
        <v>0</v>
      </c>
      <c r="AP26" s="188">
        <v>12000000</v>
      </c>
      <c r="AQ26" s="188">
        <v>7260880</v>
      </c>
      <c r="AR26" s="284">
        <f t="shared" si="15"/>
        <v>-4739120</v>
      </c>
      <c r="AS26" s="188">
        <v>89020800</v>
      </c>
      <c r="AT26" s="188">
        <v>58688014.799999997</v>
      </c>
      <c r="AU26" s="284">
        <f t="shared" si="45"/>
        <v>-30332785.200000003</v>
      </c>
      <c r="AV26" s="284"/>
      <c r="AW26" s="284"/>
      <c r="AX26" s="284">
        <f t="shared" si="50"/>
        <v>0</v>
      </c>
      <c r="AY26" s="284"/>
      <c r="AZ26" s="284"/>
      <c r="BA26" s="284">
        <f t="shared" si="46"/>
        <v>0</v>
      </c>
      <c r="BB26" s="167"/>
      <c r="BC26" s="167"/>
      <c r="BD26" s="284">
        <f t="shared" si="19"/>
        <v>0</v>
      </c>
      <c r="BE26" s="167">
        <v>0</v>
      </c>
      <c r="BF26" s="167"/>
      <c r="BG26" s="284">
        <f t="shared" si="20"/>
        <v>0</v>
      </c>
      <c r="BH26" s="284">
        <v>0</v>
      </c>
      <c r="BI26" s="284"/>
      <c r="BJ26" s="132">
        <f t="shared" si="21"/>
        <v>0</v>
      </c>
      <c r="BK26" s="132"/>
      <c r="BL26" s="132"/>
      <c r="BM26" s="132"/>
      <c r="BN26" s="167"/>
      <c r="BO26" s="167"/>
      <c r="BP26" s="284">
        <f t="shared" si="23"/>
        <v>0</v>
      </c>
      <c r="BQ26" s="63">
        <f t="shared" si="49"/>
        <v>121996100</v>
      </c>
      <c r="BR26" s="63">
        <f t="shared" si="49"/>
        <v>80029424.799999997</v>
      </c>
      <c r="BS26" s="63">
        <f t="shared" si="25"/>
        <v>-41966675.200000003</v>
      </c>
      <c r="BT26" s="167"/>
      <c r="BU26" s="167"/>
      <c r="BV26" s="284">
        <f t="shared" si="26"/>
        <v>0</v>
      </c>
      <c r="BW26" s="273">
        <f t="shared" si="0"/>
        <v>0</v>
      </c>
      <c r="BX26" s="273">
        <f t="shared" si="1"/>
        <v>0</v>
      </c>
      <c r="BY26" s="273">
        <f t="shared" si="1"/>
        <v>0</v>
      </c>
      <c r="BZ26" s="273">
        <f t="shared" si="43"/>
        <v>121996100</v>
      </c>
      <c r="CA26" s="273">
        <f t="shared" si="44"/>
        <v>80029424.799999997</v>
      </c>
      <c r="CB26" s="273">
        <f t="shared" si="27"/>
        <v>-41966675.200000003</v>
      </c>
      <c r="CC26" s="151"/>
    </row>
    <row r="27" spans="1:81">
      <c r="A27" s="165">
        <v>20</v>
      </c>
      <c r="B27" s="166" t="s">
        <v>73</v>
      </c>
      <c r="C27" s="305"/>
      <c r="D27" s="305"/>
      <c r="E27" s="284">
        <f t="shared" si="2"/>
        <v>0</v>
      </c>
      <c r="F27" s="305"/>
      <c r="G27" s="305"/>
      <c r="H27" s="284">
        <f t="shared" si="3"/>
        <v>0</v>
      </c>
      <c r="I27" s="167">
        <v>0</v>
      </c>
      <c r="J27" s="167">
        <v>0</v>
      </c>
      <c r="K27" s="284">
        <f t="shared" si="4"/>
        <v>0</v>
      </c>
      <c r="L27" s="188">
        <v>11088000</v>
      </c>
      <c r="M27" s="188">
        <v>11088000</v>
      </c>
      <c r="N27" s="284">
        <f t="shared" si="5"/>
        <v>0</v>
      </c>
      <c r="O27" s="167"/>
      <c r="P27" s="167"/>
      <c r="Q27" s="284">
        <f t="shared" si="6"/>
        <v>0</v>
      </c>
      <c r="R27" s="188"/>
      <c r="S27" s="151">
        <v>0</v>
      </c>
      <c r="T27" s="284">
        <f t="shared" si="7"/>
        <v>0</v>
      </c>
      <c r="U27" s="167"/>
      <c r="V27" s="167"/>
      <c r="W27" s="284">
        <f t="shared" si="8"/>
        <v>0</v>
      </c>
      <c r="X27" s="167"/>
      <c r="Y27" s="167"/>
      <c r="Z27" s="284">
        <f t="shared" si="9"/>
        <v>0</v>
      </c>
      <c r="AA27" s="167"/>
      <c r="AB27" s="167"/>
      <c r="AC27" s="284">
        <f t="shared" si="10"/>
        <v>0</v>
      </c>
      <c r="AD27" s="305"/>
      <c r="AE27" s="305"/>
      <c r="AF27" s="284">
        <f>SUM(AE27-AD27)</f>
        <v>0</v>
      </c>
      <c r="AG27" s="167"/>
      <c r="AH27" s="167"/>
      <c r="AI27" s="284">
        <f t="shared" si="12"/>
        <v>0</v>
      </c>
      <c r="AJ27" s="188">
        <v>22000000</v>
      </c>
      <c r="AK27" s="188">
        <v>10323000</v>
      </c>
      <c r="AL27" s="284">
        <f t="shared" si="13"/>
        <v>-11677000</v>
      </c>
      <c r="AM27" s="167"/>
      <c r="AN27" s="167"/>
      <c r="AO27" s="284">
        <f t="shared" si="14"/>
        <v>0</v>
      </c>
      <c r="AP27" s="188">
        <v>31680000</v>
      </c>
      <c r="AQ27" s="188">
        <v>31680000</v>
      </c>
      <c r="AR27" s="284">
        <f t="shared" si="15"/>
        <v>0</v>
      </c>
      <c r="AS27" s="284"/>
      <c r="AT27" s="284"/>
      <c r="AU27" s="284">
        <f t="shared" si="45"/>
        <v>0</v>
      </c>
      <c r="AV27" s="284"/>
      <c r="AW27" s="284"/>
      <c r="AX27" s="284"/>
      <c r="AY27" s="284"/>
      <c r="AZ27" s="284"/>
      <c r="BA27" s="284">
        <f t="shared" si="46"/>
        <v>0</v>
      </c>
      <c r="BB27" s="167"/>
      <c r="BC27" s="167"/>
      <c r="BD27" s="284">
        <f t="shared" si="19"/>
        <v>0</v>
      </c>
      <c r="BE27" s="167"/>
      <c r="BF27" s="167"/>
      <c r="BG27" s="284">
        <f t="shared" si="20"/>
        <v>0</v>
      </c>
      <c r="BH27" s="284"/>
      <c r="BI27" s="284"/>
      <c r="BJ27" s="132">
        <f t="shared" si="21"/>
        <v>0</v>
      </c>
      <c r="BK27" s="132"/>
      <c r="BL27" s="132"/>
      <c r="BM27" s="132"/>
      <c r="BN27" s="188">
        <v>9848000</v>
      </c>
      <c r="BO27" s="188">
        <v>9847800</v>
      </c>
      <c r="BP27" s="284">
        <f t="shared" si="23"/>
        <v>-200</v>
      </c>
      <c r="BQ27" s="63">
        <f t="shared" si="49"/>
        <v>74616000</v>
      </c>
      <c r="BR27" s="63">
        <f t="shared" si="49"/>
        <v>62938800</v>
      </c>
      <c r="BS27" s="63">
        <f t="shared" si="25"/>
        <v>-11677200</v>
      </c>
      <c r="BT27" s="167"/>
      <c r="BU27" s="167"/>
      <c r="BV27" s="284">
        <f t="shared" si="26"/>
        <v>0</v>
      </c>
      <c r="BW27" s="273">
        <f t="shared" si="0"/>
        <v>0</v>
      </c>
      <c r="BX27" s="273">
        <f t="shared" si="1"/>
        <v>0</v>
      </c>
      <c r="BY27" s="273">
        <f t="shared" si="1"/>
        <v>0</v>
      </c>
      <c r="BZ27" s="273">
        <f t="shared" si="43"/>
        <v>74616000</v>
      </c>
      <c r="CA27" s="273">
        <f t="shared" si="44"/>
        <v>62938800</v>
      </c>
      <c r="CB27" s="273">
        <f t="shared" si="27"/>
        <v>-11677200</v>
      </c>
      <c r="CC27" s="151"/>
    </row>
    <row r="28" spans="1:81" s="288" customFormat="1">
      <c r="A28" s="163">
        <v>21</v>
      </c>
      <c r="B28" s="154" t="s">
        <v>35</v>
      </c>
      <c r="C28" s="66">
        <f>SUM(C29:C34)</f>
        <v>22260700</v>
      </c>
      <c r="D28" s="66">
        <f>SUM(D29:D34)</f>
        <v>20958270</v>
      </c>
      <c r="E28" s="215">
        <f t="shared" si="2"/>
        <v>-1302430</v>
      </c>
      <c r="F28" s="66">
        <f>SUM(F29:F34)</f>
        <v>67917100</v>
      </c>
      <c r="G28" s="66">
        <f>SUM(G29:G34)</f>
        <v>63785599</v>
      </c>
      <c r="H28" s="215">
        <f t="shared" si="3"/>
        <v>-4131501</v>
      </c>
      <c r="I28" s="64">
        <f>SUM(I29:I34)</f>
        <v>14727700</v>
      </c>
      <c r="J28" s="64">
        <f>SUM(J29:J34)</f>
        <v>7843150</v>
      </c>
      <c r="K28" s="215">
        <f t="shared" si="4"/>
        <v>-6884550</v>
      </c>
      <c r="L28" s="66">
        <f>SUM(L29:L34)</f>
        <v>7174300</v>
      </c>
      <c r="M28" s="66">
        <f>SUM(M29:M34)</f>
        <v>6850562</v>
      </c>
      <c r="N28" s="215">
        <f t="shared" si="5"/>
        <v>-323738</v>
      </c>
      <c r="O28" s="64">
        <f>SUM(O29:O34)</f>
        <v>5129200</v>
      </c>
      <c r="P28" s="64">
        <f>SUM(P29:P34)</f>
        <v>3992200</v>
      </c>
      <c r="Q28" s="215">
        <f t="shared" si="6"/>
        <v>-1137000</v>
      </c>
      <c r="R28" s="66">
        <f>SUM(R29:R34)</f>
        <v>4695000</v>
      </c>
      <c r="S28" s="66">
        <f>SUM(S29:S34)</f>
        <v>4488482.5999999996</v>
      </c>
      <c r="T28" s="215">
        <f t="shared" si="7"/>
        <v>-206517.40000000037</v>
      </c>
      <c r="U28" s="64">
        <f>SUM(U29:U34)</f>
        <v>0</v>
      </c>
      <c r="V28" s="64">
        <f>SUM(V29:V34)</f>
        <v>0</v>
      </c>
      <c r="W28" s="215">
        <f t="shared" si="8"/>
        <v>0</v>
      </c>
      <c r="X28" s="64">
        <f>SUM(X29:X34)</f>
        <v>0</v>
      </c>
      <c r="Y28" s="64">
        <f>SUM(Y29:Y34)</f>
        <v>0</v>
      </c>
      <c r="Z28" s="215">
        <f t="shared" si="9"/>
        <v>0</v>
      </c>
      <c r="AA28" s="64">
        <f>SUM(AA29:AA34)</f>
        <v>0</v>
      </c>
      <c r="AB28" s="64">
        <f>SUM(AB29:AB34)</f>
        <v>0</v>
      </c>
      <c r="AC28" s="215">
        <f t="shared" si="10"/>
        <v>0</v>
      </c>
      <c r="AD28" s="66">
        <f>SUM(AD29:AD34)</f>
        <v>0</v>
      </c>
      <c r="AE28" s="66">
        <f>SUM(AE29:AE34)</f>
        <v>0</v>
      </c>
      <c r="AF28" s="215">
        <f t="shared" si="11"/>
        <v>0</v>
      </c>
      <c r="AG28" s="64">
        <f>SUM(AG29:AG34)</f>
        <v>0</v>
      </c>
      <c r="AH28" s="64">
        <f>SUM(AH29:AH34)</f>
        <v>0</v>
      </c>
      <c r="AI28" s="215">
        <f t="shared" si="12"/>
        <v>0</v>
      </c>
      <c r="AJ28" s="66">
        <f>SUM(AJ29:AJ34)</f>
        <v>0</v>
      </c>
      <c r="AK28" s="66">
        <f>SUM(AK29:AK34)</f>
        <v>0</v>
      </c>
      <c r="AL28" s="215">
        <f t="shared" si="13"/>
        <v>0</v>
      </c>
      <c r="AM28" s="64">
        <f>SUM(AM29:AM34)</f>
        <v>0</v>
      </c>
      <c r="AN28" s="64">
        <f>SUM(AN29:AN34)</f>
        <v>0</v>
      </c>
      <c r="AO28" s="215">
        <f t="shared" si="14"/>
        <v>0</v>
      </c>
      <c r="AP28" s="64">
        <f>SUM(AP29:AP34)</f>
        <v>0</v>
      </c>
      <c r="AQ28" s="64">
        <f>SUM(AQ29:AQ34)</f>
        <v>0</v>
      </c>
      <c r="AR28" s="215">
        <f t="shared" si="15"/>
        <v>0</v>
      </c>
      <c r="AS28" s="215"/>
      <c r="AT28" s="215"/>
      <c r="AU28" s="215">
        <f t="shared" si="45"/>
        <v>0</v>
      </c>
      <c r="AV28" s="215"/>
      <c r="AW28" s="215"/>
      <c r="AX28" s="215"/>
      <c r="AY28" s="215"/>
      <c r="AZ28" s="215"/>
      <c r="BA28" s="215">
        <f t="shared" si="46"/>
        <v>0</v>
      </c>
      <c r="BB28" s="64">
        <f>SUM(BB29:BB34)</f>
        <v>0</v>
      </c>
      <c r="BC28" s="64">
        <f>SUM(BC29:BC34)</f>
        <v>0</v>
      </c>
      <c r="BD28" s="215">
        <f t="shared" si="19"/>
        <v>0</v>
      </c>
      <c r="BE28" s="64">
        <f>SUM(BE29:BE34)</f>
        <v>0</v>
      </c>
      <c r="BF28" s="64">
        <f>SUM(BF29:BF34)</f>
        <v>0</v>
      </c>
      <c r="BG28" s="215">
        <f t="shared" si="20"/>
        <v>0</v>
      </c>
      <c r="BH28" s="64">
        <f>SUM(BH29:BH34)</f>
        <v>0</v>
      </c>
      <c r="BI28" s="64">
        <f>SUM(BI29:BI34)</f>
        <v>0</v>
      </c>
      <c r="BJ28" s="215">
        <f t="shared" si="21"/>
        <v>0</v>
      </c>
      <c r="BK28" s="215"/>
      <c r="BL28" s="215"/>
      <c r="BM28" s="215"/>
      <c r="BN28" s="64">
        <f>SUM(BN29:BN34)</f>
        <v>3686900</v>
      </c>
      <c r="BO28" s="64">
        <f>SUM(BO29:BO34)</f>
        <v>2045600.03</v>
      </c>
      <c r="BP28" s="215">
        <f t="shared" si="23"/>
        <v>-1641299.97</v>
      </c>
      <c r="BQ28" s="59">
        <f>SUM(C28+F28+I28+L28+O28+R28+U28+X28+AA28+AD28+AG28+AJ28+AM28+AP28+BB28+BE28+BH28+BN28+AS28+AY28+BK28+AV28)</f>
        <v>125590900</v>
      </c>
      <c r="BR28" s="59">
        <f t="shared" si="24"/>
        <v>109963863.63</v>
      </c>
      <c r="BS28" s="59">
        <f t="shared" si="25"/>
        <v>-15627036.370000001</v>
      </c>
      <c r="BT28" s="64">
        <f>SUM(BT29:BT34)</f>
        <v>0</v>
      </c>
      <c r="BU28" s="64">
        <f>SUM(BU29:BU34)</f>
        <v>0</v>
      </c>
      <c r="BV28" s="215">
        <f t="shared" si="26"/>
        <v>0</v>
      </c>
      <c r="BW28" s="59">
        <f t="shared" si="0"/>
        <v>0</v>
      </c>
      <c r="BX28" s="59">
        <f t="shared" si="1"/>
        <v>0</v>
      </c>
      <c r="BY28" s="59">
        <f t="shared" si="1"/>
        <v>0</v>
      </c>
      <c r="BZ28" s="59">
        <f t="shared" si="43"/>
        <v>125590900</v>
      </c>
      <c r="CA28" s="59">
        <f t="shared" si="44"/>
        <v>109963863.63</v>
      </c>
      <c r="CB28" s="59">
        <f t="shared" si="27"/>
        <v>-15627036.370000001</v>
      </c>
      <c r="CC28" s="168"/>
    </row>
    <row r="29" spans="1:81">
      <c r="A29" s="165">
        <v>22</v>
      </c>
      <c r="B29" s="166" t="s">
        <v>22</v>
      </c>
      <c r="C29" s="188">
        <v>2297700</v>
      </c>
      <c r="D29" s="188">
        <v>2165600</v>
      </c>
      <c r="E29" s="284">
        <f t="shared" si="2"/>
        <v>-132100</v>
      </c>
      <c r="F29" s="188">
        <v>8395700</v>
      </c>
      <c r="G29" s="188">
        <v>8409900</v>
      </c>
      <c r="H29" s="284">
        <f t="shared" si="3"/>
        <v>14200</v>
      </c>
      <c r="I29" s="188">
        <v>1615000</v>
      </c>
      <c r="J29" s="188">
        <v>914600</v>
      </c>
      <c r="K29" s="284">
        <f t="shared" si="4"/>
        <v>-700400</v>
      </c>
      <c r="L29" s="188">
        <v>991500</v>
      </c>
      <c r="M29" s="188">
        <v>1266000</v>
      </c>
      <c r="N29" s="284">
        <f t="shared" si="5"/>
        <v>274500</v>
      </c>
      <c r="O29" s="188">
        <v>1092900</v>
      </c>
      <c r="P29" s="188">
        <v>1094600</v>
      </c>
      <c r="Q29" s="284">
        <f t="shared" si="6"/>
        <v>1700</v>
      </c>
      <c r="R29" s="188">
        <v>1211000</v>
      </c>
      <c r="S29" s="188">
        <v>1179600</v>
      </c>
      <c r="T29" s="284">
        <f t="shared" si="7"/>
        <v>-31400</v>
      </c>
      <c r="U29" s="167"/>
      <c r="V29" s="167"/>
      <c r="W29" s="284">
        <f t="shared" si="8"/>
        <v>0</v>
      </c>
      <c r="X29" s="167"/>
      <c r="Y29" s="167"/>
      <c r="Z29" s="284">
        <f t="shared" si="9"/>
        <v>0</v>
      </c>
      <c r="AA29" s="167"/>
      <c r="AB29" s="167"/>
      <c r="AC29" s="284">
        <f t="shared" si="10"/>
        <v>0</v>
      </c>
      <c r="AD29" s="305"/>
      <c r="AE29" s="305"/>
      <c r="AF29" s="284">
        <f t="shared" si="11"/>
        <v>0</v>
      </c>
      <c r="AG29" s="167"/>
      <c r="AH29" s="167"/>
      <c r="AI29" s="284">
        <f t="shared" si="12"/>
        <v>0</v>
      </c>
      <c r="AJ29" s="305"/>
      <c r="AK29" s="305"/>
      <c r="AL29" s="284">
        <f t="shared" si="13"/>
        <v>0</v>
      </c>
      <c r="AM29" s="167"/>
      <c r="AN29" s="167"/>
      <c r="AO29" s="284">
        <f t="shared" si="14"/>
        <v>0</v>
      </c>
      <c r="AP29" s="167"/>
      <c r="AQ29" s="167"/>
      <c r="AR29" s="284">
        <f t="shared" si="15"/>
        <v>0</v>
      </c>
      <c r="AS29" s="284"/>
      <c r="AT29" s="284"/>
      <c r="AU29" s="284">
        <f t="shared" si="45"/>
        <v>0</v>
      </c>
      <c r="AV29" s="284"/>
      <c r="AW29" s="284"/>
      <c r="AX29" s="284"/>
      <c r="AY29" s="284"/>
      <c r="AZ29" s="284"/>
      <c r="BA29" s="284">
        <f t="shared" si="46"/>
        <v>0</v>
      </c>
      <c r="BB29" s="167"/>
      <c r="BC29" s="167"/>
      <c r="BD29" s="284">
        <f t="shared" si="19"/>
        <v>0</v>
      </c>
      <c r="BE29" s="167"/>
      <c r="BF29" s="167"/>
      <c r="BG29" s="284">
        <f t="shared" si="20"/>
        <v>0</v>
      </c>
      <c r="BH29" s="284"/>
      <c r="BI29" s="284"/>
      <c r="BJ29" s="132">
        <f t="shared" si="21"/>
        <v>0</v>
      </c>
      <c r="BK29" s="132"/>
      <c r="BL29" s="132"/>
      <c r="BM29" s="132"/>
      <c r="BN29" s="188">
        <v>949000</v>
      </c>
      <c r="BO29" s="188">
        <v>889900</v>
      </c>
      <c r="BP29" s="284">
        <f t="shared" si="23"/>
        <v>-59100</v>
      </c>
      <c r="BQ29" s="63">
        <f t="shared" si="35"/>
        <v>16552800</v>
      </c>
      <c r="BR29" s="63">
        <f t="shared" si="24"/>
        <v>15920200</v>
      </c>
      <c r="BS29" s="63">
        <f t="shared" si="25"/>
        <v>-632600</v>
      </c>
      <c r="BT29" s="167"/>
      <c r="BU29" s="167"/>
      <c r="BV29" s="284">
        <f t="shared" si="26"/>
        <v>0</v>
      </c>
      <c r="BW29" s="273">
        <f t="shared" si="0"/>
        <v>0</v>
      </c>
      <c r="BX29" s="273">
        <f t="shared" si="1"/>
        <v>0</v>
      </c>
      <c r="BY29" s="273">
        <f t="shared" si="1"/>
        <v>0</v>
      </c>
      <c r="BZ29" s="273">
        <f t="shared" si="43"/>
        <v>16552800</v>
      </c>
      <c r="CA29" s="273">
        <f t="shared" si="44"/>
        <v>15920200</v>
      </c>
      <c r="CB29" s="273">
        <f t="shared" si="27"/>
        <v>-632600</v>
      </c>
      <c r="CC29" s="151"/>
    </row>
    <row r="30" spans="1:81">
      <c r="A30" s="165">
        <v>23</v>
      </c>
      <c r="B30" s="166" t="s">
        <v>23</v>
      </c>
      <c r="C30" s="188">
        <v>13200000</v>
      </c>
      <c r="D30" s="188">
        <v>13200000</v>
      </c>
      <c r="E30" s="284">
        <f t="shared" si="2"/>
        <v>0</v>
      </c>
      <c r="F30" s="188">
        <v>28349900</v>
      </c>
      <c r="G30" s="188">
        <v>28300000</v>
      </c>
      <c r="H30" s="284">
        <f t="shared" si="3"/>
        <v>-49900</v>
      </c>
      <c r="I30" s="188">
        <v>2717900</v>
      </c>
      <c r="J30" s="188">
        <v>437900</v>
      </c>
      <c r="K30" s="284">
        <f t="shared" si="4"/>
        <v>-2280000</v>
      </c>
      <c r="L30" s="188">
        <v>3951500</v>
      </c>
      <c r="M30" s="188">
        <v>3951500</v>
      </c>
      <c r="N30" s="284">
        <f t="shared" si="5"/>
        <v>0</v>
      </c>
      <c r="O30" s="188">
        <v>2000000</v>
      </c>
      <c r="P30" s="188">
        <v>2000000</v>
      </c>
      <c r="Q30" s="284">
        <f t="shared" si="6"/>
        <v>0</v>
      </c>
      <c r="R30" s="188">
        <v>1500000</v>
      </c>
      <c r="S30" s="188">
        <v>1500000</v>
      </c>
      <c r="T30" s="284">
        <f t="shared" si="7"/>
        <v>0</v>
      </c>
      <c r="U30" s="167"/>
      <c r="V30" s="167"/>
      <c r="W30" s="284">
        <f t="shared" si="8"/>
        <v>0</v>
      </c>
      <c r="X30" s="167"/>
      <c r="Y30" s="167"/>
      <c r="Z30" s="284">
        <f t="shared" si="9"/>
        <v>0</v>
      </c>
      <c r="AA30" s="167"/>
      <c r="AB30" s="167"/>
      <c r="AC30" s="284">
        <f t="shared" si="10"/>
        <v>0</v>
      </c>
      <c r="AD30" s="305"/>
      <c r="AE30" s="305"/>
      <c r="AF30" s="284">
        <f t="shared" si="11"/>
        <v>0</v>
      </c>
      <c r="AG30" s="167"/>
      <c r="AH30" s="167"/>
      <c r="AI30" s="284">
        <f t="shared" si="12"/>
        <v>0</v>
      </c>
      <c r="AJ30" s="305"/>
      <c r="AK30" s="305"/>
      <c r="AL30" s="284">
        <f t="shared" si="13"/>
        <v>0</v>
      </c>
      <c r="AM30" s="167"/>
      <c r="AN30" s="167"/>
      <c r="AO30" s="284">
        <f t="shared" si="14"/>
        <v>0</v>
      </c>
      <c r="AP30" s="167"/>
      <c r="AQ30" s="167"/>
      <c r="AR30" s="284">
        <f t="shared" si="15"/>
        <v>0</v>
      </c>
      <c r="AS30" s="284"/>
      <c r="AT30" s="284"/>
      <c r="AU30" s="284">
        <f t="shared" si="45"/>
        <v>0</v>
      </c>
      <c r="AV30" s="284"/>
      <c r="AW30" s="284"/>
      <c r="AX30" s="284"/>
      <c r="AY30" s="284"/>
      <c r="AZ30" s="284"/>
      <c r="BA30" s="284">
        <f t="shared" si="46"/>
        <v>0</v>
      </c>
      <c r="BB30" s="167"/>
      <c r="BC30" s="167"/>
      <c r="BD30" s="284">
        <f t="shared" si="19"/>
        <v>0</v>
      </c>
      <c r="BE30" s="167"/>
      <c r="BF30" s="167"/>
      <c r="BG30" s="284">
        <f t="shared" si="20"/>
        <v>0</v>
      </c>
      <c r="BH30" s="284"/>
      <c r="BI30" s="284"/>
      <c r="BJ30" s="132">
        <f t="shared" si="21"/>
        <v>0</v>
      </c>
      <c r="BK30" s="132"/>
      <c r="BL30" s="132"/>
      <c r="BM30" s="132"/>
      <c r="BN30" s="188">
        <v>500000</v>
      </c>
      <c r="BO30" s="188">
        <v>225000</v>
      </c>
      <c r="BP30" s="284">
        <f>SUM(BO30-BN30)</f>
        <v>-275000</v>
      </c>
      <c r="BQ30" s="63">
        <f t="shared" si="35"/>
        <v>52219300</v>
      </c>
      <c r="BR30" s="63">
        <f t="shared" si="24"/>
        <v>49614400</v>
      </c>
      <c r="BS30" s="63">
        <f t="shared" si="25"/>
        <v>-2604900</v>
      </c>
      <c r="BT30" s="167"/>
      <c r="BU30" s="167"/>
      <c r="BV30" s="284">
        <f t="shared" si="26"/>
        <v>0</v>
      </c>
      <c r="BW30" s="273">
        <f t="shared" si="0"/>
        <v>0</v>
      </c>
      <c r="BX30" s="273">
        <f t="shared" si="1"/>
        <v>0</v>
      </c>
      <c r="BY30" s="273">
        <f t="shared" si="1"/>
        <v>0</v>
      </c>
      <c r="BZ30" s="273">
        <f t="shared" si="43"/>
        <v>52219300</v>
      </c>
      <c r="CA30" s="273">
        <f t="shared" si="44"/>
        <v>49614400</v>
      </c>
      <c r="CB30" s="273">
        <f t="shared" si="27"/>
        <v>-2604900</v>
      </c>
      <c r="CC30" s="151"/>
    </row>
    <row r="31" spans="1:81">
      <c r="A31" s="165">
        <v>24</v>
      </c>
      <c r="B31" s="166" t="s">
        <v>24</v>
      </c>
      <c r="C31" s="188">
        <v>4435000</v>
      </c>
      <c r="D31" s="188">
        <v>2988150</v>
      </c>
      <c r="E31" s="284">
        <f>SUM(D31-C31)</f>
        <v>-1446850</v>
      </c>
      <c r="F31" s="188">
        <v>18790200</v>
      </c>
      <c r="G31" s="188">
        <v>16735611</v>
      </c>
      <c r="H31" s="284">
        <f>SUM(G31-F31)</f>
        <v>-2054589</v>
      </c>
      <c r="I31" s="188">
        <v>1360500</v>
      </c>
      <c r="J31" s="188">
        <v>608300</v>
      </c>
      <c r="K31" s="284">
        <f t="shared" si="4"/>
        <v>-752200</v>
      </c>
      <c r="L31" s="188">
        <v>964900</v>
      </c>
      <c r="M31" s="188">
        <v>851662</v>
      </c>
      <c r="N31" s="284">
        <f t="shared" si="5"/>
        <v>-113238</v>
      </c>
      <c r="O31" s="188">
        <v>1356200</v>
      </c>
      <c r="P31" s="188">
        <v>443200</v>
      </c>
      <c r="Q31" s="284">
        <f t="shared" si="6"/>
        <v>-913000</v>
      </c>
      <c r="R31" s="188">
        <v>1734000</v>
      </c>
      <c r="S31" s="188">
        <v>1653882.6</v>
      </c>
      <c r="T31" s="284">
        <f t="shared" si="7"/>
        <v>-80117.399999999907</v>
      </c>
      <c r="U31" s="167"/>
      <c r="V31" s="167"/>
      <c r="W31" s="284">
        <f t="shared" si="8"/>
        <v>0</v>
      </c>
      <c r="X31" s="167"/>
      <c r="Y31" s="167"/>
      <c r="Z31" s="284">
        <f t="shared" si="9"/>
        <v>0</v>
      </c>
      <c r="AA31" s="167"/>
      <c r="AB31" s="167"/>
      <c r="AC31" s="284">
        <f t="shared" si="10"/>
        <v>0</v>
      </c>
      <c r="AD31" s="305"/>
      <c r="AE31" s="305"/>
      <c r="AF31" s="284">
        <f t="shared" si="11"/>
        <v>0</v>
      </c>
      <c r="AG31" s="167"/>
      <c r="AH31" s="167"/>
      <c r="AI31" s="284">
        <f t="shared" si="12"/>
        <v>0</v>
      </c>
      <c r="AJ31" s="305"/>
      <c r="AK31" s="305"/>
      <c r="AL31" s="284">
        <f t="shared" si="13"/>
        <v>0</v>
      </c>
      <c r="AM31" s="167"/>
      <c r="AN31" s="167"/>
      <c r="AO31" s="284">
        <f t="shared" si="14"/>
        <v>0</v>
      </c>
      <c r="AP31" s="167"/>
      <c r="AQ31" s="167"/>
      <c r="AR31" s="284">
        <f t="shared" si="15"/>
        <v>0</v>
      </c>
      <c r="AS31" s="284"/>
      <c r="AT31" s="284"/>
      <c r="AU31" s="284">
        <f t="shared" si="45"/>
        <v>0</v>
      </c>
      <c r="AV31" s="284"/>
      <c r="AW31" s="284"/>
      <c r="AX31" s="284"/>
      <c r="AY31" s="284"/>
      <c r="AZ31" s="284"/>
      <c r="BA31" s="284">
        <f t="shared" si="46"/>
        <v>0</v>
      </c>
      <c r="BB31" s="167"/>
      <c r="BC31" s="167"/>
      <c r="BD31" s="284">
        <f t="shared" si="19"/>
        <v>0</v>
      </c>
      <c r="BE31" s="167"/>
      <c r="BF31" s="167"/>
      <c r="BG31" s="284">
        <f t="shared" si="20"/>
        <v>0</v>
      </c>
      <c r="BH31" s="284"/>
      <c r="BI31" s="284"/>
      <c r="BJ31" s="132">
        <f t="shared" si="21"/>
        <v>0</v>
      </c>
      <c r="BK31" s="132"/>
      <c r="BL31" s="132"/>
      <c r="BM31" s="132"/>
      <c r="BN31" s="188">
        <v>1737900</v>
      </c>
      <c r="BO31" s="188">
        <v>930700.03</v>
      </c>
      <c r="BP31" s="284">
        <f t="shared" si="23"/>
        <v>-807199.97</v>
      </c>
      <c r="BQ31" s="63">
        <f t="shared" si="35"/>
        <v>30378700</v>
      </c>
      <c r="BR31" s="63">
        <f t="shared" si="24"/>
        <v>24211505.630000003</v>
      </c>
      <c r="BS31" s="63">
        <f t="shared" si="25"/>
        <v>-6167194.3700000001</v>
      </c>
      <c r="BT31" s="167"/>
      <c r="BU31" s="167"/>
      <c r="BV31" s="284">
        <f t="shared" si="26"/>
        <v>0</v>
      </c>
      <c r="BW31" s="273">
        <f t="shared" si="0"/>
        <v>0</v>
      </c>
      <c r="BX31" s="273">
        <f t="shared" si="1"/>
        <v>0</v>
      </c>
      <c r="BY31" s="273">
        <f t="shared" si="1"/>
        <v>0</v>
      </c>
      <c r="BZ31" s="273">
        <f t="shared" si="43"/>
        <v>30378700</v>
      </c>
      <c r="CA31" s="273">
        <f t="shared" si="44"/>
        <v>24211505.630000003</v>
      </c>
      <c r="CB31" s="273">
        <f t="shared" si="27"/>
        <v>-6167194.3700000001</v>
      </c>
      <c r="CC31" s="151"/>
    </row>
    <row r="32" spans="1:81">
      <c r="A32" s="165">
        <v>25</v>
      </c>
      <c r="B32" s="166" t="s">
        <v>25</v>
      </c>
      <c r="C32" s="145"/>
      <c r="D32" s="145"/>
      <c r="E32" s="284">
        <f t="shared" si="2"/>
        <v>0</v>
      </c>
      <c r="F32" s="305"/>
      <c r="G32" s="305">
        <v>0</v>
      </c>
      <c r="H32" s="284">
        <f t="shared" si="3"/>
        <v>0</v>
      </c>
      <c r="I32" s="188"/>
      <c r="J32" s="151">
        <v>0</v>
      </c>
      <c r="K32" s="284">
        <f t="shared" si="4"/>
        <v>0</v>
      </c>
      <c r="L32" s="151">
        <v>0</v>
      </c>
      <c r="M32" s="151">
        <v>0</v>
      </c>
      <c r="N32" s="284">
        <f t="shared" si="5"/>
        <v>0</v>
      </c>
      <c r="O32" s="188">
        <v>110600</v>
      </c>
      <c r="P32" s="151">
        <v>0</v>
      </c>
      <c r="Q32" s="284">
        <f t="shared" si="6"/>
        <v>-110600</v>
      </c>
      <c r="R32" s="305"/>
      <c r="S32" s="305"/>
      <c r="T32" s="284">
        <f t="shared" si="7"/>
        <v>0</v>
      </c>
      <c r="U32" s="167"/>
      <c r="V32" s="167"/>
      <c r="W32" s="284">
        <f t="shared" si="8"/>
        <v>0</v>
      </c>
      <c r="X32" s="167"/>
      <c r="Y32" s="167"/>
      <c r="Z32" s="284">
        <f t="shared" si="9"/>
        <v>0</v>
      </c>
      <c r="AA32" s="167"/>
      <c r="AB32" s="167"/>
      <c r="AC32" s="284">
        <f t="shared" si="10"/>
        <v>0</v>
      </c>
      <c r="AD32" s="305"/>
      <c r="AE32" s="305"/>
      <c r="AF32" s="284">
        <f t="shared" si="11"/>
        <v>0</v>
      </c>
      <c r="AG32" s="167"/>
      <c r="AH32" s="167"/>
      <c r="AI32" s="284">
        <f t="shared" si="12"/>
        <v>0</v>
      </c>
      <c r="AJ32" s="305"/>
      <c r="AK32" s="305"/>
      <c r="AL32" s="284">
        <f t="shared" si="13"/>
        <v>0</v>
      </c>
      <c r="AM32" s="167"/>
      <c r="AN32" s="167"/>
      <c r="AO32" s="284">
        <f t="shared" si="14"/>
        <v>0</v>
      </c>
      <c r="AP32" s="167"/>
      <c r="AQ32" s="167"/>
      <c r="AR32" s="284">
        <f t="shared" si="15"/>
        <v>0</v>
      </c>
      <c r="AS32" s="284"/>
      <c r="AT32" s="284"/>
      <c r="AU32" s="284">
        <f t="shared" si="45"/>
        <v>0</v>
      </c>
      <c r="AV32" s="284"/>
      <c r="AW32" s="284"/>
      <c r="AX32" s="284"/>
      <c r="AY32" s="284"/>
      <c r="AZ32" s="284"/>
      <c r="BA32" s="284">
        <f t="shared" si="46"/>
        <v>0</v>
      </c>
      <c r="BB32" s="167"/>
      <c r="BC32" s="167"/>
      <c r="BD32" s="284">
        <f t="shared" si="19"/>
        <v>0</v>
      </c>
      <c r="BE32" s="167"/>
      <c r="BF32" s="167"/>
      <c r="BG32" s="284">
        <f t="shared" si="20"/>
        <v>0</v>
      </c>
      <c r="BH32" s="284"/>
      <c r="BI32" s="284"/>
      <c r="BJ32" s="132">
        <f t="shared" si="21"/>
        <v>0</v>
      </c>
      <c r="BK32" s="132"/>
      <c r="BL32" s="132"/>
      <c r="BM32" s="132"/>
      <c r="BN32" s="167"/>
      <c r="BO32" s="167"/>
      <c r="BP32" s="284">
        <f t="shared" si="23"/>
        <v>0</v>
      </c>
      <c r="BQ32" s="63">
        <f t="shared" si="35"/>
        <v>110600</v>
      </c>
      <c r="BR32" s="63">
        <f t="shared" si="24"/>
        <v>0</v>
      </c>
      <c r="BS32" s="63">
        <f t="shared" si="25"/>
        <v>-110600</v>
      </c>
      <c r="BT32" s="167"/>
      <c r="BU32" s="167"/>
      <c r="BV32" s="284">
        <f t="shared" si="26"/>
        <v>0</v>
      </c>
      <c r="BW32" s="273">
        <f t="shared" si="0"/>
        <v>0</v>
      </c>
      <c r="BX32" s="273">
        <f t="shared" si="1"/>
        <v>0</v>
      </c>
      <c r="BY32" s="273">
        <f t="shared" si="1"/>
        <v>0</v>
      </c>
      <c r="BZ32" s="273">
        <f t="shared" si="43"/>
        <v>110600</v>
      </c>
      <c r="CA32" s="273">
        <f t="shared" si="44"/>
        <v>0</v>
      </c>
      <c r="CB32" s="273">
        <f t="shared" si="27"/>
        <v>-110600</v>
      </c>
      <c r="CC32" s="151"/>
    </row>
    <row r="33" spans="1:81">
      <c r="A33" s="165">
        <v>26</v>
      </c>
      <c r="B33" s="166" t="s">
        <v>26</v>
      </c>
      <c r="C33" s="188"/>
      <c r="D33" s="151">
        <v>0</v>
      </c>
      <c r="E33" s="284">
        <f t="shared" si="2"/>
        <v>0</v>
      </c>
      <c r="F33" s="188">
        <v>875000</v>
      </c>
      <c r="G33" s="151">
        <v>0</v>
      </c>
      <c r="H33" s="284">
        <f t="shared" si="3"/>
        <v>-875000</v>
      </c>
      <c r="I33" s="188">
        <v>384000</v>
      </c>
      <c r="J33" s="151">
        <v>0</v>
      </c>
      <c r="K33" s="284">
        <f t="shared" si="4"/>
        <v>-384000</v>
      </c>
      <c r="L33" s="305">
        <v>0</v>
      </c>
      <c r="M33" s="305">
        <v>0</v>
      </c>
      <c r="N33" s="284">
        <f t="shared" si="5"/>
        <v>0</v>
      </c>
      <c r="O33" s="188">
        <v>0</v>
      </c>
      <c r="P33" s="151">
        <v>0</v>
      </c>
      <c r="Q33" s="284">
        <f t="shared" si="6"/>
        <v>0</v>
      </c>
      <c r="R33" s="305"/>
      <c r="S33" s="305"/>
      <c r="T33" s="284">
        <f t="shared" si="7"/>
        <v>0</v>
      </c>
      <c r="U33" s="167"/>
      <c r="V33" s="167"/>
      <c r="W33" s="284">
        <f t="shared" si="8"/>
        <v>0</v>
      </c>
      <c r="X33" s="167"/>
      <c r="Y33" s="167"/>
      <c r="Z33" s="284">
        <f t="shared" si="9"/>
        <v>0</v>
      </c>
      <c r="AA33" s="167"/>
      <c r="AB33" s="167"/>
      <c r="AC33" s="284">
        <f t="shared" si="10"/>
        <v>0</v>
      </c>
      <c r="AD33" s="305"/>
      <c r="AE33" s="305"/>
      <c r="AF33" s="284">
        <f t="shared" si="11"/>
        <v>0</v>
      </c>
      <c r="AG33" s="167"/>
      <c r="AH33" s="167"/>
      <c r="AI33" s="284">
        <f t="shared" si="12"/>
        <v>0</v>
      </c>
      <c r="AJ33" s="305"/>
      <c r="AK33" s="305"/>
      <c r="AL33" s="284">
        <f t="shared" si="13"/>
        <v>0</v>
      </c>
      <c r="AM33" s="167"/>
      <c r="AN33" s="167"/>
      <c r="AO33" s="284">
        <f t="shared" si="14"/>
        <v>0</v>
      </c>
      <c r="AP33" s="167"/>
      <c r="AQ33" s="167"/>
      <c r="AR33" s="284">
        <f t="shared" si="15"/>
        <v>0</v>
      </c>
      <c r="AS33" s="284"/>
      <c r="AT33" s="284"/>
      <c r="AU33" s="284">
        <f t="shared" si="45"/>
        <v>0</v>
      </c>
      <c r="AV33" s="284"/>
      <c r="AW33" s="284"/>
      <c r="AX33" s="284"/>
      <c r="AY33" s="284"/>
      <c r="AZ33" s="284"/>
      <c r="BA33" s="284">
        <f t="shared" si="46"/>
        <v>0</v>
      </c>
      <c r="BB33" s="167"/>
      <c r="BC33" s="167"/>
      <c r="BD33" s="284">
        <f t="shared" si="19"/>
        <v>0</v>
      </c>
      <c r="BE33" s="167"/>
      <c r="BF33" s="167"/>
      <c r="BG33" s="284">
        <f t="shared" si="20"/>
        <v>0</v>
      </c>
      <c r="BH33" s="284"/>
      <c r="BI33" s="284"/>
      <c r="BJ33" s="132">
        <f t="shared" si="21"/>
        <v>0</v>
      </c>
      <c r="BK33" s="132"/>
      <c r="BL33" s="132"/>
      <c r="BM33" s="132"/>
      <c r="BN33" s="167"/>
      <c r="BO33" s="167"/>
      <c r="BP33" s="284">
        <f t="shared" si="23"/>
        <v>0</v>
      </c>
      <c r="BQ33" s="63">
        <f t="shared" si="35"/>
        <v>1259000</v>
      </c>
      <c r="BR33" s="63">
        <f t="shared" si="24"/>
        <v>0</v>
      </c>
      <c r="BS33" s="63">
        <f t="shared" si="25"/>
        <v>-1259000</v>
      </c>
      <c r="BT33" s="167"/>
      <c r="BU33" s="167"/>
      <c r="BV33" s="284">
        <f t="shared" si="26"/>
        <v>0</v>
      </c>
      <c r="BW33" s="273">
        <f t="shared" si="0"/>
        <v>0</v>
      </c>
      <c r="BX33" s="273">
        <f t="shared" si="1"/>
        <v>0</v>
      </c>
      <c r="BY33" s="273">
        <f t="shared" si="1"/>
        <v>0</v>
      </c>
      <c r="BZ33" s="273">
        <f t="shared" si="43"/>
        <v>1259000</v>
      </c>
      <c r="CA33" s="273">
        <f t="shared" si="44"/>
        <v>0</v>
      </c>
      <c r="CB33" s="273">
        <f t="shared" si="27"/>
        <v>-1259000</v>
      </c>
      <c r="CC33" s="151"/>
    </row>
    <row r="34" spans="1:81">
      <c r="A34" s="165">
        <v>27</v>
      </c>
      <c r="B34" s="166" t="s">
        <v>27</v>
      </c>
      <c r="C34" s="188">
        <v>2328000</v>
      </c>
      <c r="D34" s="188">
        <v>2604520</v>
      </c>
      <c r="E34" s="284">
        <f t="shared" si="2"/>
        <v>276520</v>
      </c>
      <c r="F34" s="188">
        <v>11506300</v>
      </c>
      <c r="G34" s="188">
        <v>10340088</v>
      </c>
      <c r="H34" s="284">
        <f t="shared" si="3"/>
        <v>-1166212</v>
      </c>
      <c r="I34" s="188">
        <v>8650300</v>
      </c>
      <c r="J34" s="188">
        <v>5882350</v>
      </c>
      <c r="K34" s="284">
        <f t="shared" si="4"/>
        <v>-2767950</v>
      </c>
      <c r="L34" s="188">
        <v>1266400</v>
      </c>
      <c r="M34" s="188">
        <v>781400</v>
      </c>
      <c r="N34" s="284">
        <f t="shared" si="5"/>
        <v>-485000</v>
      </c>
      <c r="O34" s="188">
        <v>569500</v>
      </c>
      <c r="P34" s="188">
        <v>454400</v>
      </c>
      <c r="Q34" s="284">
        <f t="shared" si="6"/>
        <v>-115100</v>
      </c>
      <c r="R34" s="188">
        <v>250000</v>
      </c>
      <c r="S34" s="188">
        <v>155000</v>
      </c>
      <c r="T34" s="284">
        <f t="shared" si="7"/>
        <v>-95000</v>
      </c>
      <c r="U34" s="167"/>
      <c r="V34" s="167"/>
      <c r="W34" s="284">
        <f t="shared" si="8"/>
        <v>0</v>
      </c>
      <c r="X34" s="167"/>
      <c r="Y34" s="167"/>
      <c r="Z34" s="284">
        <f t="shared" si="9"/>
        <v>0</v>
      </c>
      <c r="AA34" s="167"/>
      <c r="AB34" s="167"/>
      <c r="AC34" s="284">
        <f t="shared" si="10"/>
        <v>0</v>
      </c>
      <c r="AD34" s="305"/>
      <c r="AE34" s="305"/>
      <c r="AF34" s="284">
        <f t="shared" si="11"/>
        <v>0</v>
      </c>
      <c r="AG34" s="167"/>
      <c r="AH34" s="167"/>
      <c r="AI34" s="284">
        <f t="shared" si="12"/>
        <v>0</v>
      </c>
      <c r="AJ34" s="305"/>
      <c r="AK34" s="305"/>
      <c r="AL34" s="284">
        <f t="shared" si="13"/>
        <v>0</v>
      </c>
      <c r="AM34" s="167"/>
      <c r="AN34" s="167"/>
      <c r="AO34" s="284">
        <f t="shared" si="14"/>
        <v>0</v>
      </c>
      <c r="AP34" s="167"/>
      <c r="AQ34" s="167"/>
      <c r="AR34" s="284">
        <f t="shared" si="15"/>
        <v>0</v>
      </c>
      <c r="AS34" s="284"/>
      <c r="AT34" s="284"/>
      <c r="AU34" s="284">
        <f t="shared" si="45"/>
        <v>0</v>
      </c>
      <c r="AV34" s="284"/>
      <c r="AW34" s="284"/>
      <c r="AX34" s="284"/>
      <c r="AY34" s="284"/>
      <c r="AZ34" s="284"/>
      <c r="BA34" s="284">
        <f t="shared" si="46"/>
        <v>0</v>
      </c>
      <c r="BB34" s="167"/>
      <c r="BC34" s="167"/>
      <c r="BD34" s="284">
        <f t="shared" si="19"/>
        <v>0</v>
      </c>
      <c r="BE34" s="167"/>
      <c r="BF34" s="167"/>
      <c r="BG34" s="284">
        <f t="shared" si="20"/>
        <v>0</v>
      </c>
      <c r="BH34" s="284"/>
      <c r="BI34" s="284"/>
      <c r="BJ34" s="132">
        <f t="shared" si="21"/>
        <v>0</v>
      </c>
      <c r="BK34" s="132"/>
      <c r="BL34" s="132"/>
      <c r="BM34" s="132"/>
      <c r="BN34" s="188">
        <v>500000</v>
      </c>
      <c r="BO34" s="151">
        <v>0</v>
      </c>
      <c r="BP34" s="284">
        <f t="shared" si="23"/>
        <v>-500000</v>
      </c>
      <c r="BQ34" s="63">
        <f t="shared" si="35"/>
        <v>25070500</v>
      </c>
      <c r="BR34" s="63">
        <f t="shared" si="24"/>
        <v>20217758</v>
      </c>
      <c r="BS34" s="59">
        <f t="shared" si="25"/>
        <v>-4852742</v>
      </c>
      <c r="BT34" s="167"/>
      <c r="BU34" s="167"/>
      <c r="BV34" s="284">
        <f t="shared" si="26"/>
        <v>0</v>
      </c>
      <c r="BW34" s="273">
        <f t="shared" si="0"/>
        <v>0</v>
      </c>
      <c r="BX34" s="273">
        <f t="shared" si="1"/>
        <v>0</v>
      </c>
      <c r="BY34" s="273">
        <f t="shared" si="1"/>
        <v>0</v>
      </c>
      <c r="BZ34" s="273">
        <f>SUM(BQ34+BW34)</f>
        <v>25070500</v>
      </c>
      <c r="CA34" s="273">
        <f t="shared" si="44"/>
        <v>20217758</v>
      </c>
      <c r="CB34" s="273">
        <f t="shared" si="27"/>
        <v>-4852742</v>
      </c>
      <c r="CC34" s="151"/>
    </row>
    <row r="35" spans="1:81" s="288" customFormat="1">
      <c r="A35" s="163">
        <v>28</v>
      </c>
      <c r="B35" s="154" t="s">
        <v>36</v>
      </c>
      <c r="C35" s="66">
        <f>SUM(C36:C38)</f>
        <v>0</v>
      </c>
      <c r="D35" s="66">
        <f>SUM(D36:D38)</f>
        <v>0</v>
      </c>
      <c r="E35" s="215">
        <f t="shared" si="2"/>
        <v>0</v>
      </c>
      <c r="F35" s="66">
        <f>SUM(F36:F38)</f>
        <v>0</v>
      </c>
      <c r="G35" s="66">
        <f>SUM(G36:G38)</f>
        <v>0</v>
      </c>
      <c r="H35" s="215">
        <f t="shared" si="3"/>
        <v>0</v>
      </c>
      <c r="I35" s="64">
        <f>SUM(I36:I38)</f>
        <v>4000000</v>
      </c>
      <c r="J35" s="64">
        <f>SUM(J36:J38)</f>
        <v>0</v>
      </c>
      <c r="K35" s="215">
        <f t="shared" si="4"/>
        <v>-4000000</v>
      </c>
      <c r="L35" s="66">
        <f>SUM(L36:L38)</f>
        <v>0</v>
      </c>
      <c r="M35" s="66">
        <f>SUM(M36:M38)</f>
        <v>0</v>
      </c>
      <c r="N35" s="215">
        <f t="shared" si="5"/>
        <v>0</v>
      </c>
      <c r="O35" s="64">
        <f>SUM(O36:O38)</f>
        <v>0</v>
      </c>
      <c r="P35" s="64">
        <f>SUM(P36:P38)</f>
        <v>0</v>
      </c>
      <c r="Q35" s="215">
        <f t="shared" si="6"/>
        <v>0</v>
      </c>
      <c r="R35" s="66">
        <f>SUM(R36:R38)</f>
        <v>0</v>
      </c>
      <c r="S35" s="66">
        <f>SUM(S36:S38)</f>
        <v>0</v>
      </c>
      <c r="T35" s="215">
        <f t="shared" si="7"/>
        <v>0</v>
      </c>
      <c r="U35" s="64">
        <f>SUM(U36:U38)</f>
        <v>0</v>
      </c>
      <c r="V35" s="64">
        <f>SUM(V36:V38)</f>
        <v>0</v>
      </c>
      <c r="W35" s="215">
        <f t="shared" si="8"/>
        <v>0</v>
      </c>
      <c r="X35" s="64">
        <f>SUM(X36:X38)</f>
        <v>0</v>
      </c>
      <c r="Y35" s="64">
        <f>SUM(Y36:Y38)</f>
        <v>0</v>
      </c>
      <c r="Z35" s="215">
        <f t="shared" si="9"/>
        <v>0</v>
      </c>
      <c r="AA35" s="64">
        <f>SUM(AA36:AA38)</f>
        <v>200000000</v>
      </c>
      <c r="AB35" s="64">
        <f>SUM(AB36:AB38)</f>
        <v>115773748.8</v>
      </c>
      <c r="AC35" s="215">
        <f t="shared" si="10"/>
        <v>-84226251.200000003</v>
      </c>
      <c r="AD35" s="66">
        <f>SUM(AD36:AD38)</f>
        <v>0</v>
      </c>
      <c r="AE35" s="66">
        <f>SUM(AE36:AE38)</f>
        <v>0</v>
      </c>
      <c r="AF35" s="215">
        <f t="shared" si="11"/>
        <v>0</v>
      </c>
      <c r="AG35" s="64">
        <f>SUM(AG36:AG38)</f>
        <v>0</v>
      </c>
      <c r="AH35" s="64">
        <f>SUM(AH36:AH38)</f>
        <v>0</v>
      </c>
      <c r="AI35" s="215">
        <f t="shared" si="12"/>
        <v>0</v>
      </c>
      <c r="AJ35" s="66">
        <f>SUM(AJ36:AJ38)</f>
        <v>0</v>
      </c>
      <c r="AK35" s="66">
        <f>SUM(AK36:AK38)</f>
        <v>0</v>
      </c>
      <c r="AL35" s="215">
        <f t="shared" si="13"/>
        <v>0</v>
      </c>
      <c r="AM35" s="64">
        <f>SUM(AM36:AM38)</f>
        <v>0</v>
      </c>
      <c r="AN35" s="64">
        <f>SUM(AN36:AN38)</f>
        <v>0</v>
      </c>
      <c r="AO35" s="215">
        <f t="shared" si="14"/>
        <v>0</v>
      </c>
      <c r="AP35" s="64">
        <f>SUM(AP36:AP38)</f>
        <v>0</v>
      </c>
      <c r="AQ35" s="64">
        <f>SUM(AQ36:AQ38)</f>
        <v>0</v>
      </c>
      <c r="AR35" s="215">
        <f t="shared" si="15"/>
        <v>0</v>
      </c>
      <c r="AS35" s="215"/>
      <c r="AT35" s="215"/>
      <c r="AU35" s="215">
        <f t="shared" si="45"/>
        <v>0</v>
      </c>
      <c r="AV35" s="215"/>
      <c r="AW35" s="215"/>
      <c r="AX35" s="215"/>
      <c r="AY35" s="215"/>
      <c r="AZ35" s="215"/>
      <c r="BA35" s="215">
        <f t="shared" si="46"/>
        <v>0</v>
      </c>
      <c r="BB35" s="64">
        <f>SUM(BB36:BB38)</f>
        <v>0</v>
      </c>
      <c r="BC35" s="64">
        <f>SUM(BC36:BC38)</f>
        <v>0</v>
      </c>
      <c r="BD35" s="215">
        <f t="shared" si="19"/>
        <v>0</v>
      </c>
      <c r="BE35" s="64">
        <f>SUM(BE36:BE38)</f>
        <v>0</v>
      </c>
      <c r="BF35" s="64">
        <f>SUM(BF36:BF38)</f>
        <v>0</v>
      </c>
      <c r="BG35" s="215">
        <f t="shared" si="20"/>
        <v>0</v>
      </c>
      <c r="BH35" s="64">
        <f>SUM(BH36:BH38)</f>
        <v>0</v>
      </c>
      <c r="BI35" s="64">
        <f>SUM(BI36:BI38)</f>
        <v>0</v>
      </c>
      <c r="BJ35" s="215">
        <f t="shared" si="21"/>
        <v>0</v>
      </c>
      <c r="BK35" s="215"/>
      <c r="BL35" s="215"/>
      <c r="BM35" s="215"/>
      <c r="BN35" s="64">
        <f>SUM(BN36:BN38)</f>
        <v>0</v>
      </c>
      <c r="BO35" s="64">
        <f>SUM(BO36:BO38)</f>
        <v>0</v>
      </c>
      <c r="BP35" s="215">
        <f t="shared" si="23"/>
        <v>0</v>
      </c>
      <c r="BQ35" s="59">
        <f t="shared" si="35"/>
        <v>204000000</v>
      </c>
      <c r="BR35" s="59">
        <f t="shared" si="24"/>
        <v>115773748.8</v>
      </c>
      <c r="BS35" s="59">
        <f t="shared" si="25"/>
        <v>-88226251.200000003</v>
      </c>
      <c r="BT35" s="64">
        <f>SUM(BT36:BT38)</f>
        <v>0</v>
      </c>
      <c r="BU35" s="64">
        <f>SUM(BU36:BU38)</f>
        <v>0</v>
      </c>
      <c r="BV35" s="215">
        <f t="shared" si="26"/>
        <v>0</v>
      </c>
      <c r="BW35" s="59">
        <f t="shared" si="0"/>
        <v>0</v>
      </c>
      <c r="BX35" s="59">
        <f t="shared" si="1"/>
        <v>0</v>
      </c>
      <c r="BY35" s="59">
        <f t="shared" si="1"/>
        <v>0</v>
      </c>
      <c r="BZ35" s="59">
        <f t="shared" si="43"/>
        <v>204000000</v>
      </c>
      <c r="CA35" s="59">
        <f t="shared" si="44"/>
        <v>115773748.8</v>
      </c>
      <c r="CB35" s="59">
        <f t="shared" si="27"/>
        <v>-88226251.200000003</v>
      </c>
      <c r="CC35" s="168"/>
    </row>
    <row r="36" spans="1:81">
      <c r="A36" s="165">
        <v>29</v>
      </c>
      <c r="B36" s="153" t="s">
        <v>28</v>
      </c>
      <c r="C36" s="305"/>
      <c r="D36" s="305"/>
      <c r="E36" s="284">
        <f t="shared" si="2"/>
        <v>0</v>
      </c>
      <c r="F36" s="305"/>
      <c r="G36" s="305"/>
      <c r="H36" s="284">
        <f t="shared" si="3"/>
        <v>0</v>
      </c>
      <c r="I36" s="167"/>
      <c r="J36" s="167"/>
      <c r="K36" s="284">
        <f t="shared" si="4"/>
        <v>0</v>
      </c>
      <c r="L36" s="305"/>
      <c r="M36" s="305"/>
      <c r="N36" s="284">
        <f t="shared" si="5"/>
        <v>0</v>
      </c>
      <c r="O36" s="167"/>
      <c r="P36" s="167"/>
      <c r="Q36" s="284">
        <f t="shared" si="6"/>
        <v>0</v>
      </c>
      <c r="R36" s="305"/>
      <c r="S36" s="305"/>
      <c r="T36" s="284">
        <f t="shared" si="7"/>
        <v>0</v>
      </c>
      <c r="U36" s="167"/>
      <c r="V36" s="167"/>
      <c r="W36" s="284">
        <f t="shared" si="8"/>
        <v>0</v>
      </c>
      <c r="X36" s="167"/>
      <c r="Y36" s="167"/>
      <c r="Z36" s="284">
        <f t="shared" si="9"/>
        <v>0</v>
      </c>
      <c r="AA36" s="167">
        <v>200000000</v>
      </c>
      <c r="AB36" s="167">
        <v>115773748.8</v>
      </c>
      <c r="AC36" s="284">
        <f>SUM(AB36-AA36)</f>
        <v>-84226251.200000003</v>
      </c>
      <c r="AD36" s="305"/>
      <c r="AE36" s="305"/>
      <c r="AF36" s="284">
        <f t="shared" si="11"/>
        <v>0</v>
      </c>
      <c r="AG36" s="167"/>
      <c r="AH36" s="167"/>
      <c r="AI36" s="284">
        <f t="shared" si="12"/>
        <v>0</v>
      </c>
      <c r="AJ36" s="305"/>
      <c r="AK36" s="305"/>
      <c r="AL36" s="284">
        <f t="shared" si="13"/>
        <v>0</v>
      </c>
      <c r="AM36" s="167"/>
      <c r="AN36" s="167"/>
      <c r="AO36" s="284">
        <f t="shared" si="14"/>
        <v>0</v>
      </c>
      <c r="AP36" s="167"/>
      <c r="AQ36" s="167"/>
      <c r="AR36" s="284">
        <f t="shared" si="15"/>
        <v>0</v>
      </c>
      <c r="AS36" s="284"/>
      <c r="AT36" s="284"/>
      <c r="AU36" s="284">
        <f t="shared" si="45"/>
        <v>0</v>
      </c>
      <c r="AV36" s="284"/>
      <c r="AW36" s="284"/>
      <c r="AX36" s="284"/>
      <c r="AY36" s="284"/>
      <c r="AZ36" s="284"/>
      <c r="BA36" s="284">
        <f t="shared" si="46"/>
        <v>0</v>
      </c>
      <c r="BB36" s="167"/>
      <c r="BC36" s="167"/>
      <c r="BD36" s="284">
        <f t="shared" si="19"/>
        <v>0</v>
      </c>
      <c r="BE36" s="167"/>
      <c r="BF36" s="167"/>
      <c r="BG36" s="284">
        <f t="shared" si="20"/>
        <v>0</v>
      </c>
      <c r="BH36" s="284"/>
      <c r="BI36" s="284"/>
      <c r="BJ36" s="132">
        <f t="shared" si="21"/>
        <v>0</v>
      </c>
      <c r="BK36" s="132"/>
      <c r="BL36" s="132"/>
      <c r="BM36" s="132"/>
      <c r="BN36" s="167"/>
      <c r="BO36" s="167"/>
      <c r="BP36" s="284">
        <f t="shared" si="23"/>
        <v>0</v>
      </c>
      <c r="BQ36" s="63">
        <f t="shared" si="35"/>
        <v>200000000</v>
      </c>
      <c r="BR36" s="63">
        <f t="shared" si="24"/>
        <v>115773748.8</v>
      </c>
      <c r="BS36" s="63">
        <f t="shared" si="25"/>
        <v>-84226251.200000003</v>
      </c>
      <c r="BT36" s="167"/>
      <c r="BU36" s="167"/>
      <c r="BV36" s="284">
        <f t="shared" si="26"/>
        <v>0</v>
      </c>
      <c r="BW36" s="273">
        <f t="shared" si="0"/>
        <v>0</v>
      </c>
      <c r="BX36" s="273">
        <f t="shared" si="1"/>
        <v>0</v>
      </c>
      <c r="BY36" s="273">
        <f t="shared" si="1"/>
        <v>0</v>
      </c>
      <c r="BZ36" s="273">
        <f t="shared" si="43"/>
        <v>200000000</v>
      </c>
      <c r="CA36" s="273">
        <f t="shared" si="44"/>
        <v>115773748.8</v>
      </c>
      <c r="CB36" s="273">
        <f t="shared" si="27"/>
        <v>-84226251.200000003</v>
      </c>
      <c r="CC36" s="151"/>
    </row>
    <row r="37" spans="1:81">
      <c r="A37" s="165">
        <v>30</v>
      </c>
      <c r="B37" s="153" t="s">
        <v>29</v>
      </c>
      <c r="C37" s="305"/>
      <c r="D37" s="305"/>
      <c r="E37" s="284">
        <f t="shared" si="2"/>
        <v>0</v>
      </c>
      <c r="F37" s="305"/>
      <c r="G37" s="305"/>
      <c r="H37" s="284">
        <f t="shared" si="3"/>
        <v>0</v>
      </c>
      <c r="I37" s="167"/>
      <c r="J37" s="167"/>
      <c r="K37" s="284">
        <f t="shared" si="4"/>
        <v>0</v>
      </c>
      <c r="L37" s="305"/>
      <c r="M37" s="305"/>
      <c r="N37" s="284">
        <f t="shared" si="5"/>
        <v>0</v>
      </c>
      <c r="O37" s="167"/>
      <c r="P37" s="167"/>
      <c r="Q37" s="284">
        <f t="shared" si="6"/>
        <v>0</v>
      </c>
      <c r="R37" s="305"/>
      <c r="S37" s="305"/>
      <c r="T37" s="284">
        <f t="shared" si="7"/>
        <v>0</v>
      </c>
      <c r="U37" s="167"/>
      <c r="V37" s="167"/>
      <c r="W37" s="284">
        <f t="shared" si="8"/>
        <v>0</v>
      </c>
      <c r="X37" s="167"/>
      <c r="Y37" s="167"/>
      <c r="Z37" s="284">
        <f t="shared" si="9"/>
        <v>0</v>
      </c>
      <c r="AA37" s="167"/>
      <c r="AB37" s="167"/>
      <c r="AC37" s="284">
        <f t="shared" si="10"/>
        <v>0</v>
      </c>
      <c r="AD37" s="305"/>
      <c r="AE37" s="305"/>
      <c r="AF37" s="284">
        <f t="shared" si="11"/>
        <v>0</v>
      </c>
      <c r="AG37" s="167"/>
      <c r="AH37" s="167"/>
      <c r="AI37" s="284">
        <f t="shared" si="12"/>
        <v>0</v>
      </c>
      <c r="AJ37" s="305"/>
      <c r="AK37" s="305"/>
      <c r="AL37" s="284">
        <f t="shared" si="13"/>
        <v>0</v>
      </c>
      <c r="AM37" s="167"/>
      <c r="AN37" s="167"/>
      <c r="AO37" s="284">
        <f t="shared" si="14"/>
        <v>0</v>
      </c>
      <c r="AP37" s="167"/>
      <c r="AQ37" s="167"/>
      <c r="AR37" s="284">
        <f t="shared" si="15"/>
        <v>0</v>
      </c>
      <c r="AS37" s="284"/>
      <c r="AT37" s="284"/>
      <c r="AU37" s="284">
        <f t="shared" si="45"/>
        <v>0</v>
      </c>
      <c r="AV37" s="284"/>
      <c r="AW37" s="284"/>
      <c r="AX37" s="284"/>
      <c r="AY37" s="284"/>
      <c r="AZ37" s="284"/>
      <c r="BA37" s="284">
        <f t="shared" si="46"/>
        <v>0</v>
      </c>
      <c r="BB37" s="167"/>
      <c r="BC37" s="167"/>
      <c r="BD37" s="284">
        <f t="shared" si="19"/>
        <v>0</v>
      </c>
      <c r="BE37" s="167"/>
      <c r="BF37" s="167"/>
      <c r="BG37" s="284">
        <f t="shared" si="20"/>
        <v>0</v>
      </c>
      <c r="BH37" s="284"/>
      <c r="BI37" s="284"/>
      <c r="BJ37" s="132">
        <f t="shared" si="21"/>
        <v>0</v>
      </c>
      <c r="BK37" s="132"/>
      <c r="BL37" s="132"/>
      <c r="BM37" s="132"/>
      <c r="BN37" s="167"/>
      <c r="BO37" s="167"/>
      <c r="BP37" s="284">
        <f t="shared" si="23"/>
        <v>0</v>
      </c>
      <c r="BQ37" s="63">
        <f t="shared" si="35"/>
        <v>0</v>
      </c>
      <c r="BR37" s="63">
        <f t="shared" si="24"/>
        <v>0</v>
      </c>
      <c r="BS37" s="63">
        <f t="shared" si="25"/>
        <v>0</v>
      </c>
      <c r="BT37" s="167"/>
      <c r="BU37" s="167"/>
      <c r="BV37" s="284">
        <f t="shared" si="26"/>
        <v>0</v>
      </c>
      <c r="BW37" s="273">
        <f t="shared" si="0"/>
        <v>0</v>
      </c>
      <c r="BX37" s="273">
        <f t="shared" si="1"/>
        <v>0</v>
      </c>
      <c r="BY37" s="273">
        <f t="shared" si="1"/>
        <v>0</v>
      </c>
      <c r="BZ37" s="273">
        <f t="shared" si="43"/>
        <v>0</v>
      </c>
      <c r="CA37" s="273">
        <f t="shared" si="44"/>
        <v>0</v>
      </c>
      <c r="CB37" s="273">
        <f t="shared" si="27"/>
        <v>0</v>
      </c>
      <c r="CC37" s="151"/>
    </row>
    <row r="38" spans="1:81">
      <c r="A38" s="165">
        <v>31</v>
      </c>
      <c r="B38" s="153" t="s">
        <v>30</v>
      </c>
      <c r="C38" s="305"/>
      <c r="D38" s="305"/>
      <c r="E38" s="284">
        <f t="shared" si="2"/>
        <v>0</v>
      </c>
      <c r="F38" s="305"/>
      <c r="G38" s="305">
        <v>0</v>
      </c>
      <c r="H38" s="284">
        <f t="shared" si="3"/>
        <v>0</v>
      </c>
      <c r="I38" s="188">
        <v>4000000</v>
      </c>
      <c r="J38" s="151">
        <v>0</v>
      </c>
      <c r="K38" s="284">
        <f>SUM(J38-I38)</f>
        <v>-4000000</v>
      </c>
      <c r="L38" s="305"/>
      <c r="M38" s="305"/>
      <c r="N38" s="284">
        <f t="shared" si="5"/>
        <v>0</v>
      </c>
      <c r="O38" s="188"/>
      <c r="P38" s="151">
        <v>0</v>
      </c>
      <c r="Q38" s="284">
        <f t="shared" si="6"/>
        <v>0</v>
      </c>
      <c r="R38" s="305"/>
      <c r="S38" s="305"/>
      <c r="T38" s="284">
        <f t="shared" si="7"/>
        <v>0</v>
      </c>
      <c r="U38" s="167"/>
      <c r="V38" s="167"/>
      <c r="W38" s="284">
        <f t="shared" si="8"/>
        <v>0</v>
      </c>
      <c r="X38" s="167"/>
      <c r="Y38" s="167"/>
      <c r="Z38" s="284">
        <f t="shared" si="9"/>
        <v>0</v>
      </c>
      <c r="AA38" s="167"/>
      <c r="AB38" s="167"/>
      <c r="AC38" s="284">
        <f t="shared" si="10"/>
        <v>0</v>
      </c>
      <c r="AD38" s="305"/>
      <c r="AE38" s="305"/>
      <c r="AF38" s="284">
        <f t="shared" si="11"/>
        <v>0</v>
      </c>
      <c r="AG38" s="167"/>
      <c r="AH38" s="167"/>
      <c r="AI38" s="284">
        <f t="shared" si="12"/>
        <v>0</v>
      </c>
      <c r="AJ38" s="305"/>
      <c r="AK38" s="305"/>
      <c r="AL38" s="284">
        <f t="shared" si="13"/>
        <v>0</v>
      </c>
      <c r="AM38" s="167"/>
      <c r="AN38" s="167"/>
      <c r="AO38" s="284">
        <f t="shared" si="14"/>
        <v>0</v>
      </c>
      <c r="AP38" s="167"/>
      <c r="AQ38" s="167"/>
      <c r="AR38" s="284">
        <f t="shared" si="15"/>
        <v>0</v>
      </c>
      <c r="AS38" s="284"/>
      <c r="AT38" s="284"/>
      <c r="AU38" s="284">
        <f t="shared" si="45"/>
        <v>0</v>
      </c>
      <c r="AV38" s="284"/>
      <c r="AW38" s="284"/>
      <c r="AX38" s="284"/>
      <c r="AY38" s="284"/>
      <c r="AZ38" s="284"/>
      <c r="BA38" s="284">
        <f t="shared" si="46"/>
        <v>0</v>
      </c>
      <c r="BB38" s="167"/>
      <c r="BC38" s="167"/>
      <c r="BD38" s="284">
        <f t="shared" si="19"/>
        <v>0</v>
      </c>
      <c r="BE38" s="167"/>
      <c r="BF38" s="167"/>
      <c r="BG38" s="284">
        <f t="shared" si="20"/>
        <v>0</v>
      </c>
      <c r="BH38" s="284"/>
      <c r="BI38" s="284"/>
      <c r="BJ38" s="132">
        <f t="shared" si="21"/>
        <v>0</v>
      </c>
      <c r="BK38" s="132"/>
      <c r="BL38" s="132"/>
      <c r="BM38" s="132"/>
      <c r="BN38" s="167"/>
      <c r="BO38" s="167"/>
      <c r="BP38" s="284">
        <f t="shared" si="23"/>
        <v>0</v>
      </c>
      <c r="BQ38" s="63">
        <f t="shared" si="35"/>
        <v>4000000</v>
      </c>
      <c r="BR38" s="63">
        <f t="shared" si="24"/>
        <v>0</v>
      </c>
      <c r="BS38" s="63">
        <f t="shared" si="25"/>
        <v>-4000000</v>
      </c>
      <c r="BT38" s="167"/>
      <c r="BU38" s="167"/>
      <c r="BV38" s="284">
        <f t="shared" si="26"/>
        <v>0</v>
      </c>
      <c r="BW38" s="273">
        <f t="shared" si="0"/>
        <v>0</v>
      </c>
      <c r="BX38" s="273">
        <f t="shared" si="1"/>
        <v>0</v>
      </c>
      <c r="BY38" s="273">
        <f t="shared" si="1"/>
        <v>0</v>
      </c>
      <c r="BZ38" s="273">
        <f t="shared" si="43"/>
        <v>4000000</v>
      </c>
      <c r="CA38" s="273">
        <f t="shared" si="44"/>
        <v>0</v>
      </c>
      <c r="CB38" s="273">
        <f t="shared" si="27"/>
        <v>-4000000</v>
      </c>
      <c r="CC38" s="151"/>
    </row>
    <row r="39" spans="1:81" s="288" customFormat="1">
      <c r="A39" s="163">
        <v>32</v>
      </c>
      <c r="B39" s="154" t="s">
        <v>37</v>
      </c>
      <c r="C39" s="66">
        <f>SUM(C40:C43)</f>
        <v>4997900</v>
      </c>
      <c r="D39" s="66">
        <f t="shared" ref="D39:BO39" si="51">SUM(D40:D43)</f>
        <v>4619870</v>
      </c>
      <c r="E39" s="66">
        <f t="shared" si="51"/>
        <v>-378030</v>
      </c>
      <c r="F39" s="66">
        <f t="shared" si="51"/>
        <v>49669900</v>
      </c>
      <c r="G39" s="66">
        <f t="shared" si="51"/>
        <v>29533200</v>
      </c>
      <c r="H39" s="66">
        <f t="shared" si="51"/>
        <v>-20136700</v>
      </c>
      <c r="I39" s="66">
        <f t="shared" si="51"/>
        <v>7428900</v>
      </c>
      <c r="J39" s="66">
        <f t="shared" si="51"/>
        <v>876500</v>
      </c>
      <c r="K39" s="66">
        <f t="shared" si="51"/>
        <v>-6552400</v>
      </c>
      <c r="L39" s="66">
        <f t="shared" si="51"/>
        <v>5729300</v>
      </c>
      <c r="M39" s="66">
        <f t="shared" si="51"/>
        <v>5121200</v>
      </c>
      <c r="N39" s="66">
        <f t="shared" si="51"/>
        <v>-608100</v>
      </c>
      <c r="O39" s="66">
        <f t="shared" si="51"/>
        <v>1765800</v>
      </c>
      <c r="P39" s="66">
        <f t="shared" si="51"/>
        <v>1127540</v>
      </c>
      <c r="Q39" s="66">
        <f t="shared" si="51"/>
        <v>-638260</v>
      </c>
      <c r="R39" s="66">
        <f t="shared" si="51"/>
        <v>0</v>
      </c>
      <c r="S39" s="66">
        <f t="shared" si="51"/>
        <v>0</v>
      </c>
      <c r="T39" s="66">
        <f t="shared" si="51"/>
        <v>0</v>
      </c>
      <c r="U39" s="66">
        <f t="shared" si="51"/>
        <v>0</v>
      </c>
      <c r="V39" s="66">
        <f t="shared" si="51"/>
        <v>0</v>
      </c>
      <c r="W39" s="66">
        <f t="shared" si="51"/>
        <v>0</v>
      </c>
      <c r="X39" s="66">
        <f t="shared" si="51"/>
        <v>0</v>
      </c>
      <c r="Y39" s="66">
        <f t="shared" si="51"/>
        <v>0</v>
      </c>
      <c r="Z39" s="66">
        <f t="shared" si="51"/>
        <v>0</v>
      </c>
      <c r="AA39" s="66">
        <f t="shared" si="51"/>
        <v>0</v>
      </c>
      <c r="AB39" s="66">
        <f t="shared" si="51"/>
        <v>0</v>
      </c>
      <c r="AC39" s="66">
        <f t="shared" si="51"/>
        <v>0</v>
      </c>
      <c r="AD39" s="66">
        <f t="shared" si="51"/>
        <v>1176000</v>
      </c>
      <c r="AE39" s="66">
        <f t="shared" si="51"/>
        <v>176000</v>
      </c>
      <c r="AF39" s="66">
        <f t="shared" si="51"/>
        <v>-1000000</v>
      </c>
      <c r="AG39" s="66">
        <f t="shared" si="51"/>
        <v>2165100</v>
      </c>
      <c r="AH39" s="66">
        <f t="shared" si="51"/>
        <v>1390840</v>
      </c>
      <c r="AI39" s="66">
        <f t="shared" si="51"/>
        <v>-774260</v>
      </c>
      <c r="AJ39" s="66">
        <f t="shared" si="51"/>
        <v>1500000</v>
      </c>
      <c r="AK39" s="66">
        <f t="shared" si="51"/>
        <v>0</v>
      </c>
      <c r="AL39" s="66">
        <f t="shared" si="51"/>
        <v>-1500000</v>
      </c>
      <c r="AM39" s="66">
        <f t="shared" si="51"/>
        <v>2000000</v>
      </c>
      <c r="AN39" s="66">
        <f t="shared" si="51"/>
        <v>430250</v>
      </c>
      <c r="AO39" s="66">
        <f t="shared" si="51"/>
        <v>-1569750</v>
      </c>
      <c r="AP39" s="66">
        <f t="shared" si="51"/>
        <v>2670100</v>
      </c>
      <c r="AQ39" s="66">
        <f t="shared" si="51"/>
        <v>2611450</v>
      </c>
      <c r="AR39" s="66">
        <f t="shared" si="51"/>
        <v>-58650</v>
      </c>
      <c r="AS39" s="66">
        <f t="shared" si="51"/>
        <v>7265000</v>
      </c>
      <c r="AT39" s="66">
        <f t="shared" si="51"/>
        <v>4265000</v>
      </c>
      <c r="AU39" s="66">
        <f t="shared" si="51"/>
        <v>-3000000</v>
      </c>
      <c r="AV39" s="66">
        <f t="shared" si="51"/>
        <v>0</v>
      </c>
      <c r="AW39" s="66">
        <f t="shared" si="51"/>
        <v>0</v>
      </c>
      <c r="AX39" s="66">
        <f t="shared" si="51"/>
        <v>0</v>
      </c>
      <c r="AY39" s="66">
        <f t="shared" si="51"/>
        <v>0</v>
      </c>
      <c r="AZ39" s="66">
        <f t="shared" si="51"/>
        <v>0</v>
      </c>
      <c r="BA39" s="66">
        <f t="shared" si="51"/>
        <v>0</v>
      </c>
      <c r="BB39" s="66">
        <f t="shared" si="51"/>
        <v>0</v>
      </c>
      <c r="BC39" s="66">
        <f t="shared" si="51"/>
        <v>0</v>
      </c>
      <c r="BD39" s="66">
        <f t="shared" si="51"/>
        <v>0</v>
      </c>
      <c r="BE39" s="66">
        <f t="shared" si="51"/>
        <v>0</v>
      </c>
      <c r="BF39" s="66">
        <f t="shared" si="51"/>
        <v>0</v>
      </c>
      <c r="BG39" s="66">
        <f t="shared" si="51"/>
        <v>0</v>
      </c>
      <c r="BH39" s="66">
        <f t="shared" si="51"/>
        <v>0</v>
      </c>
      <c r="BI39" s="66">
        <f t="shared" si="51"/>
        <v>0</v>
      </c>
      <c r="BJ39" s="66">
        <f t="shared" si="51"/>
        <v>0</v>
      </c>
      <c r="BK39" s="66">
        <f t="shared" si="51"/>
        <v>0</v>
      </c>
      <c r="BL39" s="66">
        <f t="shared" si="51"/>
        <v>0</v>
      </c>
      <c r="BM39" s="66">
        <f t="shared" si="51"/>
        <v>0</v>
      </c>
      <c r="BN39" s="66">
        <f t="shared" si="51"/>
        <v>2222800</v>
      </c>
      <c r="BO39" s="66">
        <f t="shared" si="51"/>
        <v>222750</v>
      </c>
      <c r="BP39" s="66">
        <f t="shared" ref="BP39" si="52">SUM(BP40:BP43)</f>
        <v>-2000050</v>
      </c>
      <c r="BQ39" s="59">
        <f t="shared" si="35"/>
        <v>88590800</v>
      </c>
      <c r="BR39" s="59">
        <f t="shared" si="24"/>
        <v>50374600</v>
      </c>
      <c r="BS39" s="59">
        <f t="shared" si="25"/>
        <v>-38216200</v>
      </c>
      <c r="BT39" s="64">
        <f>SUM(BT40:BT43)</f>
        <v>0</v>
      </c>
      <c r="BU39" s="64">
        <f>SUM(BU40:BU43)</f>
        <v>0</v>
      </c>
      <c r="BV39" s="215">
        <f t="shared" si="26"/>
        <v>0</v>
      </c>
      <c r="BW39" s="59">
        <f t="shared" ref="BW39:BW78" si="53">SUM(BT39)</f>
        <v>0</v>
      </c>
      <c r="BX39" s="59">
        <f t="shared" si="1"/>
        <v>0</v>
      </c>
      <c r="BY39" s="59">
        <f t="shared" si="1"/>
        <v>0</v>
      </c>
      <c r="BZ39" s="59">
        <f t="shared" si="43"/>
        <v>88590800</v>
      </c>
      <c r="CA39" s="59">
        <f t="shared" si="44"/>
        <v>50374600</v>
      </c>
      <c r="CB39" s="59">
        <f t="shared" si="27"/>
        <v>-38216200</v>
      </c>
      <c r="CC39" s="168"/>
    </row>
    <row r="40" spans="1:81">
      <c r="A40" s="165">
        <v>33</v>
      </c>
      <c r="B40" s="166" t="s">
        <v>31</v>
      </c>
      <c r="C40" s="188"/>
      <c r="D40" s="188"/>
      <c r="E40" s="284">
        <f t="shared" si="2"/>
        <v>0</v>
      </c>
      <c r="F40" s="188">
        <v>10556400</v>
      </c>
      <c r="G40" s="151">
        <v>556400</v>
      </c>
      <c r="H40" s="284">
        <f t="shared" si="3"/>
        <v>-10000000</v>
      </c>
      <c r="I40" s="188">
        <v>5000000</v>
      </c>
      <c r="J40" s="151">
        <v>0</v>
      </c>
      <c r="K40" s="284">
        <f t="shared" si="4"/>
        <v>-5000000</v>
      </c>
      <c r="L40" s="188">
        <v>3360100</v>
      </c>
      <c r="M40" s="151">
        <v>1595000</v>
      </c>
      <c r="N40" s="284">
        <f t="shared" si="5"/>
        <v>-1765100</v>
      </c>
      <c r="O40" s="188">
        <v>735400</v>
      </c>
      <c r="P40" s="188">
        <v>232300</v>
      </c>
      <c r="Q40" s="284">
        <f t="shared" si="6"/>
        <v>-503100</v>
      </c>
      <c r="R40" s="188"/>
      <c r="S40" s="151"/>
      <c r="T40" s="284">
        <f t="shared" si="7"/>
        <v>0</v>
      </c>
      <c r="U40" s="167"/>
      <c r="V40" s="167"/>
      <c r="W40" s="284">
        <f t="shared" si="8"/>
        <v>0</v>
      </c>
      <c r="X40" s="167"/>
      <c r="Y40" s="167"/>
      <c r="Z40" s="284">
        <f t="shared" si="9"/>
        <v>0</v>
      </c>
      <c r="AA40" s="167"/>
      <c r="AB40" s="167"/>
      <c r="AC40" s="284">
        <f t="shared" si="10"/>
        <v>0</v>
      </c>
      <c r="AD40" s="305"/>
      <c r="AE40" s="305"/>
      <c r="AF40" s="284">
        <f t="shared" si="11"/>
        <v>0</v>
      </c>
      <c r="AG40" s="167"/>
      <c r="AH40" s="167"/>
      <c r="AI40" s="284">
        <f t="shared" si="12"/>
        <v>0</v>
      </c>
      <c r="AJ40" s="305"/>
      <c r="AK40" s="305"/>
      <c r="AL40" s="284">
        <f t="shared" si="13"/>
        <v>0</v>
      </c>
      <c r="AM40" s="167"/>
      <c r="AN40" s="167">
        <v>0</v>
      </c>
      <c r="AO40" s="284">
        <f t="shared" si="14"/>
        <v>0</v>
      </c>
      <c r="AP40" s="167"/>
      <c r="AQ40" s="167">
        <v>0</v>
      </c>
      <c r="AR40" s="284">
        <f t="shared" si="15"/>
        <v>0</v>
      </c>
      <c r="AS40" s="284"/>
      <c r="AT40" s="284"/>
      <c r="AU40" s="284">
        <f t="shared" si="45"/>
        <v>0</v>
      </c>
      <c r="AV40" s="284"/>
      <c r="AW40" s="284"/>
      <c r="AX40" s="284"/>
      <c r="AY40" s="284"/>
      <c r="AZ40" s="284"/>
      <c r="BA40" s="284">
        <f t="shared" si="46"/>
        <v>0</v>
      </c>
      <c r="BB40" s="167"/>
      <c r="BC40" s="167"/>
      <c r="BD40" s="284">
        <f t="shared" si="19"/>
        <v>0</v>
      </c>
      <c r="BE40" s="167"/>
      <c r="BF40" s="167"/>
      <c r="BG40" s="284">
        <f t="shared" si="20"/>
        <v>0</v>
      </c>
      <c r="BH40" s="167"/>
      <c r="BI40" s="167"/>
      <c r="BJ40" s="284">
        <f t="shared" si="21"/>
        <v>0</v>
      </c>
      <c r="BK40" s="284"/>
      <c r="BL40" s="284"/>
      <c r="BM40" s="284"/>
      <c r="BN40" s="167"/>
      <c r="BO40" s="167"/>
      <c r="BP40" s="284">
        <f t="shared" si="23"/>
        <v>0</v>
      </c>
      <c r="BQ40" s="63">
        <f t="shared" ref="BQ40:BQ74" si="54">SUM(C40+F40+I40+L40+O40+R40+U40+X40+AA40+AD40+AG40+AJ40+AM40+AP40+BB40+BE40+BH40+BN40+AS40+AY40+BK40+AV40)</f>
        <v>19651900</v>
      </c>
      <c r="BR40" s="63">
        <f t="shared" ref="BR40:BR74" si="55">SUM(D40+G40+J40+M40+P40+S40+V40+Y40+AB40+AE40+AH40+AK40+AN40+AQ40+BC40+BF40+BI40+BO40+AT40+AZ40+BL40+AW40)</f>
        <v>2383700</v>
      </c>
      <c r="BS40" s="63">
        <f t="shared" ref="BS40:BS74" si="56">SUM(E40+H40+K40+N40+Q40+T40+W40+Z40+AC40+AF40+AI40+AL40+AO40+AR40+BD40+BG40+BJ40+BP40+AU40+BA40+BM40+AX40)</f>
        <v>-17268200</v>
      </c>
      <c r="BT40" s="167"/>
      <c r="BU40" s="167"/>
      <c r="BV40" s="284">
        <f t="shared" si="26"/>
        <v>0</v>
      </c>
      <c r="BW40" s="273">
        <f t="shared" si="53"/>
        <v>0</v>
      </c>
      <c r="BX40" s="273">
        <f t="shared" si="1"/>
        <v>0</v>
      </c>
      <c r="BY40" s="273">
        <f t="shared" si="1"/>
        <v>0</v>
      </c>
      <c r="BZ40" s="273">
        <f t="shared" si="43"/>
        <v>19651900</v>
      </c>
      <c r="CA40" s="273">
        <f t="shared" si="44"/>
        <v>2383700</v>
      </c>
      <c r="CB40" s="273">
        <f t="shared" si="27"/>
        <v>-17268200</v>
      </c>
      <c r="CC40" s="151"/>
    </row>
    <row r="41" spans="1:81">
      <c r="A41" s="165">
        <v>34</v>
      </c>
      <c r="B41" s="166" t="s">
        <v>32</v>
      </c>
      <c r="C41" s="305"/>
      <c r="D41" s="305"/>
      <c r="E41" s="284">
        <f t="shared" si="2"/>
        <v>0</v>
      </c>
      <c r="F41" s="305"/>
      <c r="G41" s="305"/>
      <c r="H41" s="284">
        <f t="shared" si="3"/>
        <v>0</v>
      </c>
      <c r="I41" s="167"/>
      <c r="J41" s="167"/>
      <c r="K41" s="284">
        <f t="shared" si="4"/>
        <v>0</v>
      </c>
      <c r="L41" s="305"/>
      <c r="M41" s="305"/>
      <c r="N41" s="284">
        <f t="shared" si="5"/>
        <v>0</v>
      </c>
      <c r="O41" s="167"/>
      <c r="P41" s="167"/>
      <c r="Q41" s="284">
        <f t="shared" si="6"/>
        <v>0</v>
      </c>
      <c r="R41" s="305"/>
      <c r="S41" s="305"/>
      <c r="T41" s="284">
        <f t="shared" si="7"/>
        <v>0</v>
      </c>
      <c r="U41" s="167"/>
      <c r="V41" s="167"/>
      <c r="W41" s="284">
        <f t="shared" si="8"/>
        <v>0</v>
      </c>
      <c r="X41" s="167"/>
      <c r="Y41" s="167"/>
      <c r="Z41" s="284">
        <f t="shared" si="9"/>
        <v>0</v>
      </c>
      <c r="AA41" s="167"/>
      <c r="AB41" s="167"/>
      <c r="AC41" s="284">
        <f t="shared" si="10"/>
        <v>0</v>
      </c>
      <c r="AD41" s="305"/>
      <c r="AE41" s="305"/>
      <c r="AF41" s="284">
        <f t="shared" si="11"/>
        <v>0</v>
      </c>
      <c r="AG41" s="167"/>
      <c r="AH41" s="167"/>
      <c r="AI41" s="284">
        <f t="shared" si="12"/>
        <v>0</v>
      </c>
      <c r="AJ41" s="305"/>
      <c r="AK41" s="305"/>
      <c r="AL41" s="284">
        <f t="shared" si="13"/>
        <v>0</v>
      </c>
      <c r="AM41" s="167"/>
      <c r="AN41" s="167"/>
      <c r="AO41" s="284">
        <f t="shared" si="14"/>
        <v>0</v>
      </c>
      <c r="AP41" s="167"/>
      <c r="AQ41" s="167"/>
      <c r="AR41" s="284">
        <f t="shared" si="15"/>
        <v>0</v>
      </c>
      <c r="AS41" s="284"/>
      <c r="AT41" s="284"/>
      <c r="AU41" s="284">
        <f t="shared" si="45"/>
        <v>0</v>
      </c>
      <c r="AV41" s="284"/>
      <c r="AW41" s="284"/>
      <c r="AX41" s="284"/>
      <c r="AY41" s="284"/>
      <c r="AZ41" s="284"/>
      <c r="BA41" s="284">
        <f t="shared" si="46"/>
        <v>0</v>
      </c>
      <c r="BB41" s="167"/>
      <c r="BC41" s="167"/>
      <c r="BD41" s="284">
        <f t="shared" si="19"/>
        <v>0</v>
      </c>
      <c r="BE41" s="167"/>
      <c r="BF41" s="167"/>
      <c r="BG41" s="284">
        <f t="shared" si="20"/>
        <v>0</v>
      </c>
      <c r="BH41" s="167"/>
      <c r="BI41" s="167"/>
      <c r="BJ41" s="284">
        <f t="shared" si="21"/>
        <v>0</v>
      </c>
      <c r="BK41" s="284"/>
      <c r="BL41" s="284"/>
      <c r="BM41" s="284"/>
      <c r="BN41" s="167"/>
      <c r="BO41" s="167"/>
      <c r="BP41" s="284">
        <f t="shared" si="23"/>
        <v>0</v>
      </c>
      <c r="BQ41" s="63">
        <f t="shared" si="54"/>
        <v>0</v>
      </c>
      <c r="BR41" s="63">
        <f t="shared" si="55"/>
        <v>0</v>
      </c>
      <c r="BS41" s="63">
        <f t="shared" si="56"/>
        <v>0</v>
      </c>
      <c r="BT41" s="167"/>
      <c r="BU41" s="167"/>
      <c r="BV41" s="284">
        <f t="shared" si="26"/>
        <v>0</v>
      </c>
      <c r="BW41" s="273">
        <f t="shared" si="53"/>
        <v>0</v>
      </c>
      <c r="BX41" s="273">
        <f t="shared" si="1"/>
        <v>0</v>
      </c>
      <c r="BY41" s="273">
        <f t="shared" si="1"/>
        <v>0</v>
      </c>
      <c r="BZ41" s="273">
        <f t="shared" si="43"/>
        <v>0</v>
      </c>
      <c r="CA41" s="273">
        <f t="shared" si="44"/>
        <v>0</v>
      </c>
      <c r="CB41" s="273">
        <f t="shared" si="27"/>
        <v>0</v>
      </c>
      <c r="CC41" s="151"/>
    </row>
    <row r="42" spans="1:81">
      <c r="A42" s="165">
        <v>35</v>
      </c>
      <c r="B42" s="166" t="s">
        <v>41</v>
      </c>
      <c r="C42" s="305"/>
      <c r="D42" s="305"/>
      <c r="E42" s="284">
        <f t="shared" si="2"/>
        <v>0</v>
      </c>
      <c r="F42" s="305"/>
      <c r="G42" s="305"/>
      <c r="H42" s="284">
        <f t="shared" si="3"/>
        <v>0</v>
      </c>
      <c r="I42" s="167"/>
      <c r="J42" s="167"/>
      <c r="K42" s="284">
        <f t="shared" si="4"/>
        <v>0</v>
      </c>
      <c r="L42" s="305"/>
      <c r="M42" s="305"/>
      <c r="N42" s="284">
        <f t="shared" si="5"/>
        <v>0</v>
      </c>
      <c r="O42" s="167"/>
      <c r="P42" s="167"/>
      <c r="Q42" s="284">
        <f t="shared" si="6"/>
        <v>0</v>
      </c>
      <c r="R42" s="305"/>
      <c r="S42" s="305"/>
      <c r="T42" s="284">
        <f t="shared" si="7"/>
        <v>0</v>
      </c>
      <c r="U42" s="167"/>
      <c r="V42" s="167"/>
      <c r="W42" s="284">
        <f t="shared" si="8"/>
        <v>0</v>
      </c>
      <c r="X42" s="167"/>
      <c r="Y42" s="167"/>
      <c r="Z42" s="284">
        <f t="shared" si="9"/>
        <v>0</v>
      </c>
      <c r="AA42" s="167"/>
      <c r="AB42" s="167"/>
      <c r="AC42" s="284">
        <f t="shared" si="10"/>
        <v>0</v>
      </c>
      <c r="AD42" s="305"/>
      <c r="AE42" s="305"/>
      <c r="AF42" s="284">
        <f t="shared" si="11"/>
        <v>0</v>
      </c>
      <c r="AG42" s="167"/>
      <c r="AH42" s="167"/>
      <c r="AI42" s="284">
        <f t="shared" si="12"/>
        <v>0</v>
      </c>
      <c r="AJ42" s="305"/>
      <c r="AK42" s="305"/>
      <c r="AL42" s="284">
        <f t="shared" si="13"/>
        <v>0</v>
      </c>
      <c r="AM42" s="167"/>
      <c r="AN42" s="167"/>
      <c r="AO42" s="284">
        <f t="shared" si="14"/>
        <v>0</v>
      </c>
      <c r="AP42" s="167"/>
      <c r="AQ42" s="167"/>
      <c r="AR42" s="284">
        <f t="shared" si="15"/>
        <v>0</v>
      </c>
      <c r="AS42" s="284"/>
      <c r="AT42" s="284"/>
      <c r="AU42" s="284">
        <f t="shared" si="45"/>
        <v>0</v>
      </c>
      <c r="AV42" s="284"/>
      <c r="AW42" s="284"/>
      <c r="AX42" s="284"/>
      <c r="AY42" s="284"/>
      <c r="AZ42" s="284"/>
      <c r="BA42" s="284">
        <f t="shared" si="46"/>
        <v>0</v>
      </c>
      <c r="BB42" s="167"/>
      <c r="BC42" s="167"/>
      <c r="BD42" s="284">
        <f t="shared" si="19"/>
        <v>0</v>
      </c>
      <c r="BE42" s="167"/>
      <c r="BF42" s="167"/>
      <c r="BG42" s="284">
        <f t="shared" si="20"/>
        <v>0</v>
      </c>
      <c r="BH42" s="167"/>
      <c r="BI42" s="167"/>
      <c r="BJ42" s="284">
        <f t="shared" si="21"/>
        <v>0</v>
      </c>
      <c r="BK42" s="284"/>
      <c r="BL42" s="284"/>
      <c r="BM42" s="284"/>
      <c r="BN42" s="167"/>
      <c r="BO42" s="167"/>
      <c r="BP42" s="284">
        <f t="shared" si="23"/>
        <v>0</v>
      </c>
      <c r="BQ42" s="63">
        <f t="shared" si="54"/>
        <v>0</v>
      </c>
      <c r="BR42" s="63">
        <f t="shared" si="55"/>
        <v>0</v>
      </c>
      <c r="BS42" s="63">
        <f t="shared" si="56"/>
        <v>0</v>
      </c>
      <c r="BT42" s="167"/>
      <c r="BU42" s="167"/>
      <c r="BV42" s="284">
        <f t="shared" si="26"/>
        <v>0</v>
      </c>
      <c r="BW42" s="273">
        <f t="shared" si="53"/>
        <v>0</v>
      </c>
      <c r="BX42" s="273">
        <f t="shared" si="1"/>
        <v>0</v>
      </c>
      <c r="BY42" s="273">
        <f t="shared" si="1"/>
        <v>0</v>
      </c>
      <c r="BZ42" s="273">
        <f t="shared" si="43"/>
        <v>0</v>
      </c>
      <c r="CA42" s="273">
        <f t="shared" si="44"/>
        <v>0</v>
      </c>
      <c r="CB42" s="273">
        <f t="shared" si="27"/>
        <v>0</v>
      </c>
      <c r="CC42" s="151"/>
    </row>
    <row r="43" spans="1:81">
      <c r="A43" s="165">
        <v>36</v>
      </c>
      <c r="B43" s="153" t="s">
        <v>33</v>
      </c>
      <c r="C43" s="188">
        <v>4997900</v>
      </c>
      <c r="D43" s="188">
        <v>4619870</v>
      </c>
      <c r="E43" s="284">
        <f t="shared" si="2"/>
        <v>-378030</v>
      </c>
      <c r="F43" s="188">
        <v>39113500</v>
      </c>
      <c r="G43" s="188">
        <v>28976800</v>
      </c>
      <c r="H43" s="284">
        <f t="shared" si="3"/>
        <v>-10136700</v>
      </c>
      <c r="I43" s="188">
        <v>2428900</v>
      </c>
      <c r="J43" s="188">
        <v>876500</v>
      </c>
      <c r="K43" s="284">
        <f t="shared" si="4"/>
        <v>-1552400</v>
      </c>
      <c r="L43" s="188">
        <v>2369200</v>
      </c>
      <c r="M43" s="188">
        <v>3526200</v>
      </c>
      <c r="N43" s="284">
        <f t="shared" si="5"/>
        <v>1157000</v>
      </c>
      <c r="O43" s="188">
        <v>1030400</v>
      </c>
      <c r="P43" s="188">
        <v>895240</v>
      </c>
      <c r="Q43" s="284">
        <f t="shared" si="6"/>
        <v>-135160</v>
      </c>
      <c r="R43" s="188"/>
      <c r="S43" s="188"/>
      <c r="T43" s="284">
        <f t="shared" si="7"/>
        <v>0</v>
      </c>
      <c r="U43" s="167"/>
      <c r="V43" s="167"/>
      <c r="W43" s="284">
        <f t="shared" si="8"/>
        <v>0</v>
      </c>
      <c r="X43" s="167"/>
      <c r="Y43" s="167"/>
      <c r="Z43" s="284">
        <f t="shared" si="9"/>
        <v>0</v>
      </c>
      <c r="AA43" s="167"/>
      <c r="AB43" s="167"/>
      <c r="AC43" s="284">
        <f t="shared" si="10"/>
        <v>0</v>
      </c>
      <c r="AD43" s="188">
        <v>1176000</v>
      </c>
      <c r="AE43" s="151">
        <v>176000</v>
      </c>
      <c r="AF43" s="284">
        <f>SUM(AE43-AD43)</f>
        <v>-1000000</v>
      </c>
      <c r="AG43" s="188">
        <v>2165100</v>
      </c>
      <c r="AH43" s="188">
        <v>1390840</v>
      </c>
      <c r="AI43" s="284">
        <f t="shared" si="12"/>
        <v>-774260</v>
      </c>
      <c r="AJ43" s="188">
        <v>1500000</v>
      </c>
      <c r="AK43" s="151">
        <v>0</v>
      </c>
      <c r="AL43" s="284">
        <f t="shared" si="13"/>
        <v>-1500000</v>
      </c>
      <c r="AM43" s="188">
        <v>2000000</v>
      </c>
      <c r="AN43" s="188">
        <v>430250</v>
      </c>
      <c r="AO43" s="284">
        <f t="shared" si="14"/>
        <v>-1569750</v>
      </c>
      <c r="AP43" s="188">
        <v>2670100</v>
      </c>
      <c r="AQ43" s="188">
        <v>2611450</v>
      </c>
      <c r="AR43" s="284">
        <f t="shared" si="15"/>
        <v>-58650</v>
      </c>
      <c r="AS43" s="188">
        <v>7265000</v>
      </c>
      <c r="AT43" s="188">
        <v>4265000</v>
      </c>
      <c r="AU43" s="284">
        <f t="shared" si="45"/>
        <v>-3000000</v>
      </c>
      <c r="AV43" s="284"/>
      <c r="AW43" s="284"/>
      <c r="AX43" s="284"/>
      <c r="AY43" s="284"/>
      <c r="AZ43" s="284"/>
      <c r="BA43" s="284">
        <f t="shared" si="46"/>
        <v>0</v>
      </c>
      <c r="BB43" s="167"/>
      <c r="BC43" s="167"/>
      <c r="BD43" s="284">
        <f t="shared" si="19"/>
        <v>0</v>
      </c>
      <c r="BE43" s="167">
        <v>0</v>
      </c>
      <c r="BF43" s="167"/>
      <c r="BG43" s="284">
        <f t="shared" si="20"/>
        <v>0</v>
      </c>
      <c r="BH43" s="167">
        <v>0</v>
      </c>
      <c r="BI43" s="167"/>
      <c r="BJ43" s="284">
        <f t="shared" si="21"/>
        <v>0</v>
      </c>
      <c r="BK43" s="284"/>
      <c r="BL43" s="284"/>
      <c r="BM43" s="284"/>
      <c r="BN43" s="188">
        <v>2222800</v>
      </c>
      <c r="BO43" s="151">
        <v>222750</v>
      </c>
      <c r="BP43" s="284">
        <f t="shared" si="23"/>
        <v>-2000050</v>
      </c>
      <c r="BQ43" s="63">
        <f t="shared" si="54"/>
        <v>68938900</v>
      </c>
      <c r="BR43" s="63">
        <f t="shared" si="55"/>
        <v>47990900</v>
      </c>
      <c r="BS43" s="63">
        <f t="shared" si="56"/>
        <v>-20948000</v>
      </c>
      <c r="BT43" s="167"/>
      <c r="BU43" s="167"/>
      <c r="BV43" s="284">
        <f t="shared" si="26"/>
        <v>0</v>
      </c>
      <c r="BW43" s="273">
        <f t="shared" si="53"/>
        <v>0</v>
      </c>
      <c r="BX43" s="273">
        <f t="shared" si="1"/>
        <v>0</v>
      </c>
      <c r="BY43" s="273">
        <f t="shared" si="1"/>
        <v>0</v>
      </c>
      <c r="BZ43" s="273">
        <f t="shared" si="43"/>
        <v>68938900</v>
      </c>
      <c r="CA43" s="273">
        <f t="shared" si="44"/>
        <v>47990900</v>
      </c>
      <c r="CB43" s="273">
        <f t="shared" si="27"/>
        <v>-20948000</v>
      </c>
      <c r="CC43" s="151"/>
    </row>
    <row r="44" spans="1:81" s="288" customFormat="1">
      <c r="A44" s="163">
        <v>37</v>
      </c>
      <c r="B44" s="154" t="s">
        <v>38</v>
      </c>
      <c r="C44" s="66">
        <f>SUM(C45:C47)</f>
        <v>9123400</v>
      </c>
      <c r="D44" s="66">
        <f>SUM(D45:D47)</f>
        <v>5581650</v>
      </c>
      <c r="E44" s="215">
        <f t="shared" si="2"/>
        <v>-3541750</v>
      </c>
      <c r="F44" s="66">
        <f>SUM(F45:F47)</f>
        <v>34645500</v>
      </c>
      <c r="G44" s="66">
        <f>SUM(G45:G47)</f>
        <v>17450700</v>
      </c>
      <c r="H44" s="215">
        <f t="shared" si="3"/>
        <v>-17194800</v>
      </c>
      <c r="I44" s="64">
        <f>SUM(I45:I47)</f>
        <v>1950000</v>
      </c>
      <c r="J44" s="64">
        <f>SUM(J45:J47)</f>
        <v>200000</v>
      </c>
      <c r="K44" s="215">
        <f t="shared" si="4"/>
        <v>-1750000</v>
      </c>
      <c r="L44" s="66">
        <f>SUM(L45:L47)</f>
        <v>5000000</v>
      </c>
      <c r="M44" s="66">
        <f>SUM(M45:M47)</f>
        <v>0</v>
      </c>
      <c r="N44" s="215">
        <f t="shared" si="5"/>
        <v>-5000000</v>
      </c>
      <c r="O44" s="64">
        <f>SUM(O45:O47)</f>
        <v>1571800</v>
      </c>
      <c r="P44" s="64">
        <f>SUM(P45:P47)</f>
        <v>770000</v>
      </c>
      <c r="Q44" s="215">
        <f t="shared" si="6"/>
        <v>-801800</v>
      </c>
      <c r="R44" s="66">
        <f>SUM(R45:R47)</f>
        <v>15550000</v>
      </c>
      <c r="S44" s="66">
        <f>SUM(S45:S47)</f>
        <v>9230500</v>
      </c>
      <c r="T44" s="215">
        <f t="shared" si="7"/>
        <v>-6319500</v>
      </c>
      <c r="U44" s="64">
        <f>SUM(U45:U47)</f>
        <v>0</v>
      </c>
      <c r="V44" s="64">
        <f>SUM(V45:V47)</f>
        <v>0</v>
      </c>
      <c r="W44" s="215">
        <f t="shared" si="8"/>
        <v>0</v>
      </c>
      <c r="X44" s="64">
        <f>SUM(X45:X47)</f>
        <v>0</v>
      </c>
      <c r="Y44" s="64">
        <f>SUM(Y45:Y47)</f>
        <v>0</v>
      </c>
      <c r="Z44" s="215">
        <f t="shared" si="9"/>
        <v>0</v>
      </c>
      <c r="AA44" s="64">
        <f>SUM(AA45:AA47)</f>
        <v>0</v>
      </c>
      <c r="AB44" s="64">
        <f>SUM(AB45:AB47)</f>
        <v>0</v>
      </c>
      <c r="AC44" s="215">
        <f t="shared" si="10"/>
        <v>0</v>
      </c>
      <c r="AD44" s="66">
        <f>SUM(AD45:AD47)</f>
        <v>0</v>
      </c>
      <c r="AE44" s="66">
        <f>SUM(AE45:AE47)</f>
        <v>0</v>
      </c>
      <c r="AF44" s="215">
        <f t="shared" si="11"/>
        <v>0</v>
      </c>
      <c r="AG44" s="64">
        <f>SUM(AG45:AG47)</f>
        <v>0</v>
      </c>
      <c r="AH44" s="64">
        <f>SUM(AH45:AH47)</f>
        <v>0</v>
      </c>
      <c r="AI44" s="215">
        <f t="shared" si="12"/>
        <v>0</v>
      </c>
      <c r="AJ44" s="66">
        <f>SUM(AJ45:AJ47)</f>
        <v>0</v>
      </c>
      <c r="AK44" s="66">
        <f>SUM(AK45:AK47)</f>
        <v>0</v>
      </c>
      <c r="AL44" s="215">
        <f t="shared" si="13"/>
        <v>0</v>
      </c>
      <c r="AM44" s="64">
        <f>SUM(AM45:AM47)</f>
        <v>0</v>
      </c>
      <c r="AN44" s="64">
        <f>SUM(AN45:AN47)</f>
        <v>0</v>
      </c>
      <c r="AO44" s="215">
        <f t="shared" si="14"/>
        <v>0</v>
      </c>
      <c r="AP44" s="64">
        <f>SUM(AP45:AP47)</f>
        <v>0</v>
      </c>
      <c r="AQ44" s="64">
        <f>SUM(AQ45:AQ47)</f>
        <v>0</v>
      </c>
      <c r="AR44" s="215">
        <f t="shared" si="15"/>
        <v>0</v>
      </c>
      <c r="AS44" s="215"/>
      <c r="AT44" s="215"/>
      <c r="AU44" s="215">
        <f t="shared" si="45"/>
        <v>0</v>
      </c>
      <c r="AV44" s="215"/>
      <c r="AW44" s="215"/>
      <c r="AX44" s="215"/>
      <c r="AY44" s="215"/>
      <c r="AZ44" s="215"/>
      <c r="BA44" s="215">
        <f t="shared" si="46"/>
        <v>0</v>
      </c>
      <c r="BB44" s="64">
        <f>SUM(BB45:BB47)</f>
        <v>0</v>
      </c>
      <c r="BC44" s="64">
        <f>SUM(BC45:BC47)</f>
        <v>0</v>
      </c>
      <c r="BD44" s="215">
        <f t="shared" si="19"/>
        <v>0</v>
      </c>
      <c r="BE44" s="64">
        <f>SUM(BE45:BE47)</f>
        <v>0</v>
      </c>
      <c r="BF44" s="64">
        <f>SUM(BF45:BF47)</f>
        <v>0</v>
      </c>
      <c r="BG44" s="215">
        <f t="shared" si="20"/>
        <v>0</v>
      </c>
      <c r="BH44" s="64">
        <f>SUM(BH45:BH47)</f>
        <v>0</v>
      </c>
      <c r="BI44" s="64">
        <f>SUM(BI45:BI47)</f>
        <v>0</v>
      </c>
      <c r="BJ44" s="215">
        <f t="shared" si="21"/>
        <v>0</v>
      </c>
      <c r="BK44" s="215"/>
      <c r="BL44" s="215"/>
      <c r="BM44" s="215"/>
      <c r="BN44" s="64">
        <f>SUM(BN45:BN47)</f>
        <v>2840000</v>
      </c>
      <c r="BO44" s="64">
        <f>SUM(BO45:BO47)</f>
        <v>1240000</v>
      </c>
      <c r="BP44" s="215">
        <f t="shared" si="23"/>
        <v>-1600000</v>
      </c>
      <c r="BQ44" s="59">
        <f t="shared" si="54"/>
        <v>70680700</v>
      </c>
      <c r="BR44" s="59">
        <f t="shared" si="55"/>
        <v>34472850</v>
      </c>
      <c r="BS44" s="59">
        <f t="shared" si="56"/>
        <v>-36207850</v>
      </c>
      <c r="BT44" s="64">
        <f>SUM(BT45:BT47)</f>
        <v>0</v>
      </c>
      <c r="BU44" s="64">
        <f>SUM(BU45:BU47)</f>
        <v>0</v>
      </c>
      <c r="BV44" s="215">
        <f t="shared" si="26"/>
        <v>0</v>
      </c>
      <c r="BW44" s="59">
        <f t="shared" si="53"/>
        <v>0</v>
      </c>
      <c r="BX44" s="59">
        <f t="shared" si="1"/>
        <v>0</v>
      </c>
      <c r="BY44" s="59">
        <f t="shared" si="1"/>
        <v>0</v>
      </c>
      <c r="BZ44" s="59">
        <f t="shared" si="43"/>
        <v>70680700</v>
      </c>
      <c r="CA44" s="59">
        <f t="shared" si="44"/>
        <v>34472850</v>
      </c>
      <c r="CB44" s="59">
        <f t="shared" si="27"/>
        <v>-36207850</v>
      </c>
      <c r="CC44" s="168"/>
    </row>
    <row r="45" spans="1:81">
      <c r="A45" s="165">
        <v>38</v>
      </c>
      <c r="B45" s="153" t="s">
        <v>40</v>
      </c>
      <c r="C45" s="305"/>
      <c r="D45" s="305"/>
      <c r="E45" s="284">
        <f t="shared" si="2"/>
        <v>0</v>
      </c>
      <c r="F45" s="305"/>
      <c r="G45" s="305"/>
      <c r="H45" s="284">
        <f t="shared" si="3"/>
        <v>0</v>
      </c>
      <c r="I45" s="167"/>
      <c r="J45" s="167"/>
      <c r="K45" s="284">
        <f t="shared" si="4"/>
        <v>0</v>
      </c>
      <c r="L45" s="305"/>
      <c r="M45" s="305"/>
      <c r="N45" s="284">
        <f t="shared" si="5"/>
        <v>0</v>
      </c>
      <c r="O45" s="167"/>
      <c r="P45" s="167"/>
      <c r="Q45" s="284">
        <f t="shared" si="6"/>
        <v>0</v>
      </c>
      <c r="R45" s="305"/>
      <c r="S45" s="305"/>
      <c r="T45" s="284">
        <f t="shared" si="7"/>
        <v>0</v>
      </c>
      <c r="U45" s="167"/>
      <c r="V45" s="167"/>
      <c r="W45" s="284">
        <f t="shared" si="8"/>
        <v>0</v>
      </c>
      <c r="X45" s="167"/>
      <c r="Y45" s="167"/>
      <c r="Z45" s="284">
        <f t="shared" si="9"/>
        <v>0</v>
      </c>
      <c r="AA45" s="167"/>
      <c r="AB45" s="167"/>
      <c r="AC45" s="284">
        <f t="shared" si="10"/>
        <v>0</v>
      </c>
      <c r="AD45" s="305"/>
      <c r="AE45" s="305"/>
      <c r="AF45" s="284">
        <f t="shared" si="11"/>
        <v>0</v>
      </c>
      <c r="AG45" s="167"/>
      <c r="AH45" s="167"/>
      <c r="AI45" s="284">
        <f t="shared" si="12"/>
        <v>0</v>
      </c>
      <c r="AJ45" s="305"/>
      <c r="AK45" s="305"/>
      <c r="AL45" s="284">
        <f t="shared" si="13"/>
        <v>0</v>
      </c>
      <c r="AM45" s="167"/>
      <c r="AN45" s="167"/>
      <c r="AO45" s="284">
        <f t="shared" si="14"/>
        <v>0</v>
      </c>
      <c r="AP45" s="167"/>
      <c r="AQ45" s="167"/>
      <c r="AR45" s="284">
        <f t="shared" si="15"/>
        <v>0</v>
      </c>
      <c r="AS45" s="284"/>
      <c r="AT45" s="284"/>
      <c r="AU45" s="284">
        <f t="shared" si="45"/>
        <v>0</v>
      </c>
      <c r="AV45" s="284"/>
      <c r="AW45" s="284"/>
      <c r="AX45" s="284"/>
      <c r="AY45" s="284"/>
      <c r="AZ45" s="284"/>
      <c r="BA45" s="284">
        <f t="shared" si="46"/>
        <v>0</v>
      </c>
      <c r="BB45" s="167"/>
      <c r="BC45" s="167"/>
      <c r="BD45" s="284">
        <f t="shared" si="19"/>
        <v>0</v>
      </c>
      <c r="BE45" s="167"/>
      <c r="BF45" s="167"/>
      <c r="BG45" s="284">
        <f t="shared" si="20"/>
        <v>0</v>
      </c>
      <c r="BH45" s="167"/>
      <c r="BI45" s="167"/>
      <c r="BJ45" s="284">
        <f t="shared" si="21"/>
        <v>0</v>
      </c>
      <c r="BK45" s="284"/>
      <c r="BL45" s="284"/>
      <c r="BM45" s="284"/>
      <c r="BN45" s="167"/>
      <c r="BO45" s="167"/>
      <c r="BP45" s="284">
        <f t="shared" si="23"/>
        <v>0</v>
      </c>
      <c r="BQ45" s="63">
        <f t="shared" si="54"/>
        <v>0</v>
      </c>
      <c r="BR45" s="63">
        <f t="shared" si="55"/>
        <v>0</v>
      </c>
      <c r="BS45" s="63">
        <f t="shared" si="56"/>
        <v>0</v>
      </c>
      <c r="BT45" s="167"/>
      <c r="BU45" s="167"/>
      <c r="BV45" s="284">
        <f t="shared" si="26"/>
        <v>0</v>
      </c>
      <c r="BW45" s="273">
        <f t="shared" si="53"/>
        <v>0</v>
      </c>
      <c r="BX45" s="273">
        <f t="shared" si="1"/>
        <v>0</v>
      </c>
      <c r="BY45" s="273">
        <f t="shared" si="1"/>
        <v>0</v>
      </c>
      <c r="BZ45" s="273">
        <f t="shared" si="43"/>
        <v>0</v>
      </c>
      <c r="CA45" s="273">
        <f t="shared" si="44"/>
        <v>0</v>
      </c>
      <c r="CB45" s="273">
        <f t="shared" si="27"/>
        <v>0</v>
      </c>
      <c r="CC45" s="151"/>
    </row>
    <row r="46" spans="1:81">
      <c r="A46" s="165">
        <v>39</v>
      </c>
      <c r="B46" s="153" t="s">
        <v>39</v>
      </c>
      <c r="C46" s="188">
        <v>5020100</v>
      </c>
      <c r="D46" s="188">
        <v>4070100</v>
      </c>
      <c r="E46" s="284">
        <f t="shared" si="2"/>
        <v>-950000</v>
      </c>
      <c r="F46" s="188">
        <v>25745500</v>
      </c>
      <c r="G46" s="188">
        <v>17450700</v>
      </c>
      <c r="H46" s="284">
        <f t="shared" si="3"/>
        <v>-8294800</v>
      </c>
      <c r="I46" s="188">
        <v>1950000</v>
      </c>
      <c r="J46" s="151">
        <v>200000</v>
      </c>
      <c r="K46" s="284">
        <f t="shared" si="4"/>
        <v>-1750000</v>
      </c>
      <c r="L46" s="188">
        <v>5000000</v>
      </c>
      <c r="M46" s="151">
        <v>0</v>
      </c>
      <c r="N46" s="284">
        <f t="shared" si="5"/>
        <v>-5000000</v>
      </c>
      <c r="O46" s="188">
        <v>1571800</v>
      </c>
      <c r="P46" s="188">
        <v>770000</v>
      </c>
      <c r="Q46" s="284">
        <f t="shared" si="6"/>
        <v>-801800</v>
      </c>
      <c r="R46" s="188">
        <v>15550000</v>
      </c>
      <c r="S46" s="188">
        <v>9230500</v>
      </c>
      <c r="T46" s="284">
        <f t="shared" si="7"/>
        <v>-6319500</v>
      </c>
      <c r="U46" s="167"/>
      <c r="V46" s="167"/>
      <c r="W46" s="284">
        <f t="shared" si="8"/>
        <v>0</v>
      </c>
      <c r="X46" s="167"/>
      <c r="Y46" s="167"/>
      <c r="Z46" s="284">
        <f t="shared" si="9"/>
        <v>0</v>
      </c>
      <c r="AA46" s="167"/>
      <c r="AB46" s="167"/>
      <c r="AC46" s="284">
        <f t="shared" si="10"/>
        <v>0</v>
      </c>
      <c r="AD46" s="305"/>
      <c r="AE46" s="305"/>
      <c r="AF46" s="284">
        <f t="shared" si="11"/>
        <v>0</v>
      </c>
      <c r="AG46" s="167"/>
      <c r="AH46" s="167"/>
      <c r="AI46" s="284">
        <f t="shared" si="12"/>
        <v>0</v>
      </c>
      <c r="AJ46" s="305"/>
      <c r="AK46" s="305"/>
      <c r="AL46" s="284">
        <f t="shared" si="13"/>
        <v>0</v>
      </c>
      <c r="AM46" s="167"/>
      <c r="AN46" s="167"/>
      <c r="AO46" s="284">
        <f t="shared" si="14"/>
        <v>0</v>
      </c>
      <c r="AP46" s="167"/>
      <c r="AQ46" s="167"/>
      <c r="AR46" s="284">
        <f t="shared" si="15"/>
        <v>0</v>
      </c>
      <c r="AS46" s="284"/>
      <c r="AT46" s="284"/>
      <c r="AU46" s="284">
        <f t="shared" si="45"/>
        <v>0</v>
      </c>
      <c r="AV46" s="284"/>
      <c r="AW46" s="284"/>
      <c r="AX46" s="284"/>
      <c r="AY46" s="284"/>
      <c r="AZ46" s="284"/>
      <c r="BA46" s="284">
        <f t="shared" si="46"/>
        <v>0</v>
      </c>
      <c r="BB46" s="167"/>
      <c r="BC46" s="167"/>
      <c r="BD46" s="284">
        <f t="shared" si="19"/>
        <v>0</v>
      </c>
      <c r="BE46" s="167"/>
      <c r="BF46" s="167"/>
      <c r="BG46" s="284">
        <f t="shared" si="20"/>
        <v>0</v>
      </c>
      <c r="BH46" s="167"/>
      <c r="BI46" s="167"/>
      <c r="BJ46" s="284">
        <f t="shared" si="21"/>
        <v>0</v>
      </c>
      <c r="BK46" s="284"/>
      <c r="BL46" s="284"/>
      <c r="BM46" s="284"/>
      <c r="BN46" s="188">
        <v>2840000</v>
      </c>
      <c r="BO46" s="188">
        <v>1240000</v>
      </c>
      <c r="BP46" s="284">
        <f t="shared" si="23"/>
        <v>-1600000</v>
      </c>
      <c r="BQ46" s="63">
        <f t="shared" si="54"/>
        <v>57677400</v>
      </c>
      <c r="BR46" s="63">
        <f t="shared" si="55"/>
        <v>32961300</v>
      </c>
      <c r="BS46" s="63">
        <f t="shared" si="56"/>
        <v>-24716100</v>
      </c>
      <c r="BT46" s="167"/>
      <c r="BU46" s="167"/>
      <c r="BV46" s="284">
        <f t="shared" si="26"/>
        <v>0</v>
      </c>
      <c r="BW46" s="273">
        <f t="shared" si="53"/>
        <v>0</v>
      </c>
      <c r="BX46" s="273">
        <f t="shared" si="1"/>
        <v>0</v>
      </c>
      <c r="BY46" s="273">
        <f t="shared" si="1"/>
        <v>0</v>
      </c>
      <c r="BZ46" s="273">
        <f t="shared" si="43"/>
        <v>57677400</v>
      </c>
      <c r="CA46" s="273">
        <f t="shared" si="44"/>
        <v>32961300</v>
      </c>
      <c r="CB46" s="273">
        <f t="shared" si="27"/>
        <v>-24716100</v>
      </c>
      <c r="CC46" s="151"/>
    </row>
    <row r="47" spans="1:81">
      <c r="A47" s="165">
        <v>40</v>
      </c>
      <c r="B47" s="153" t="s">
        <v>42</v>
      </c>
      <c r="C47" s="188">
        <v>4103300</v>
      </c>
      <c r="D47" s="188">
        <v>1511550</v>
      </c>
      <c r="E47" s="284">
        <f t="shared" si="2"/>
        <v>-2591750</v>
      </c>
      <c r="F47" s="188">
        <v>8900000</v>
      </c>
      <c r="G47" s="151">
        <v>0</v>
      </c>
      <c r="H47" s="284">
        <f t="shared" si="3"/>
        <v>-8900000</v>
      </c>
      <c r="I47" s="167"/>
      <c r="J47" s="167"/>
      <c r="K47" s="284">
        <f t="shared" si="4"/>
        <v>0</v>
      </c>
      <c r="L47" s="305"/>
      <c r="M47" s="305"/>
      <c r="N47" s="284">
        <f t="shared" si="5"/>
        <v>0</v>
      </c>
      <c r="O47" s="167"/>
      <c r="P47" s="167"/>
      <c r="Q47" s="284">
        <f t="shared" si="6"/>
        <v>0</v>
      </c>
      <c r="R47" s="305"/>
      <c r="S47" s="305"/>
      <c r="T47" s="284">
        <f t="shared" si="7"/>
        <v>0</v>
      </c>
      <c r="U47" s="167"/>
      <c r="V47" s="167"/>
      <c r="W47" s="284">
        <f t="shared" si="8"/>
        <v>0</v>
      </c>
      <c r="X47" s="167"/>
      <c r="Y47" s="167"/>
      <c r="Z47" s="284">
        <f t="shared" si="9"/>
        <v>0</v>
      </c>
      <c r="AA47" s="167"/>
      <c r="AB47" s="167"/>
      <c r="AC47" s="284">
        <f t="shared" si="10"/>
        <v>0</v>
      </c>
      <c r="AD47" s="305"/>
      <c r="AE47" s="305"/>
      <c r="AF47" s="284">
        <f t="shared" si="11"/>
        <v>0</v>
      </c>
      <c r="AG47" s="167"/>
      <c r="AH47" s="167"/>
      <c r="AI47" s="284">
        <f t="shared" si="12"/>
        <v>0</v>
      </c>
      <c r="AJ47" s="305"/>
      <c r="AK47" s="305"/>
      <c r="AL47" s="284">
        <f t="shared" si="13"/>
        <v>0</v>
      </c>
      <c r="AM47" s="167"/>
      <c r="AN47" s="167"/>
      <c r="AO47" s="284">
        <f t="shared" si="14"/>
        <v>0</v>
      </c>
      <c r="AP47" s="167"/>
      <c r="AQ47" s="167"/>
      <c r="AR47" s="284">
        <f t="shared" si="15"/>
        <v>0</v>
      </c>
      <c r="AS47" s="284"/>
      <c r="AT47" s="284"/>
      <c r="AU47" s="284">
        <f t="shared" si="45"/>
        <v>0</v>
      </c>
      <c r="AV47" s="284"/>
      <c r="AW47" s="284"/>
      <c r="AX47" s="284"/>
      <c r="AY47" s="284"/>
      <c r="AZ47" s="284"/>
      <c r="BA47" s="284">
        <f t="shared" si="46"/>
        <v>0</v>
      </c>
      <c r="BB47" s="167"/>
      <c r="BC47" s="167"/>
      <c r="BD47" s="284">
        <f t="shared" si="19"/>
        <v>0</v>
      </c>
      <c r="BE47" s="167"/>
      <c r="BF47" s="167"/>
      <c r="BG47" s="284">
        <f t="shared" si="20"/>
        <v>0</v>
      </c>
      <c r="BH47" s="167"/>
      <c r="BI47" s="167"/>
      <c r="BJ47" s="284">
        <f t="shared" si="21"/>
        <v>0</v>
      </c>
      <c r="BK47" s="284"/>
      <c r="BL47" s="284"/>
      <c r="BM47" s="284"/>
      <c r="BN47" s="167"/>
      <c r="BO47" s="167"/>
      <c r="BP47" s="284">
        <f t="shared" si="23"/>
        <v>0</v>
      </c>
      <c r="BQ47" s="63">
        <f t="shared" si="54"/>
        <v>13003300</v>
      </c>
      <c r="BR47" s="63">
        <f t="shared" si="55"/>
        <v>1511550</v>
      </c>
      <c r="BS47" s="63">
        <f t="shared" si="56"/>
        <v>-11491750</v>
      </c>
      <c r="BT47" s="167"/>
      <c r="BU47" s="167"/>
      <c r="BV47" s="284">
        <f t="shared" si="26"/>
        <v>0</v>
      </c>
      <c r="BW47" s="273">
        <f t="shared" si="53"/>
        <v>0</v>
      </c>
      <c r="BX47" s="273">
        <f t="shared" si="1"/>
        <v>0</v>
      </c>
      <c r="BY47" s="273">
        <f t="shared" si="1"/>
        <v>0</v>
      </c>
      <c r="BZ47" s="273">
        <f t="shared" si="43"/>
        <v>13003300</v>
      </c>
      <c r="CA47" s="273">
        <f t="shared" si="44"/>
        <v>1511550</v>
      </c>
      <c r="CB47" s="273">
        <f t="shared" si="27"/>
        <v>-11491750</v>
      </c>
      <c r="CC47" s="151"/>
    </row>
    <row r="48" spans="1:81" s="288" customFormat="1">
      <c r="A48" s="163">
        <v>41</v>
      </c>
      <c r="B48" s="154" t="s">
        <v>43</v>
      </c>
      <c r="C48" s="66">
        <f>SUM(C49:C59)</f>
        <v>460390000</v>
      </c>
      <c r="D48" s="66">
        <f t="shared" ref="D48:L48" si="57">SUM(D49:D59)</f>
        <v>321499261.04000002</v>
      </c>
      <c r="E48" s="66">
        <f t="shared" si="57"/>
        <v>-4926276.96</v>
      </c>
      <c r="F48" s="66">
        <f t="shared" si="57"/>
        <v>83320000</v>
      </c>
      <c r="G48" s="66">
        <f t="shared" si="57"/>
        <v>22724888</v>
      </c>
      <c r="H48" s="66">
        <f t="shared" si="57"/>
        <v>-1611612</v>
      </c>
      <c r="I48" s="66">
        <f t="shared" si="57"/>
        <v>9504900</v>
      </c>
      <c r="J48" s="66">
        <f t="shared" si="57"/>
        <v>1693000</v>
      </c>
      <c r="K48" s="66">
        <f t="shared" si="57"/>
        <v>-7811900</v>
      </c>
      <c r="L48" s="66">
        <f t="shared" si="57"/>
        <v>3442600</v>
      </c>
      <c r="M48" s="66">
        <f>SUM(M49:M59)</f>
        <v>1467000</v>
      </c>
      <c r="N48" s="66">
        <f t="shared" ref="N48:BP48" si="58">SUM(N49:N59)</f>
        <v>-1975600</v>
      </c>
      <c r="O48" s="66">
        <f t="shared" si="58"/>
        <v>534335700</v>
      </c>
      <c r="P48" s="66">
        <f t="shared" si="58"/>
        <v>524900000</v>
      </c>
      <c r="Q48" s="66">
        <f t="shared" si="58"/>
        <v>-8685700</v>
      </c>
      <c r="R48" s="66">
        <f t="shared" si="58"/>
        <v>2874700</v>
      </c>
      <c r="S48" s="66">
        <f t="shared" si="58"/>
        <v>1257124</v>
      </c>
      <c r="T48" s="66">
        <f t="shared" si="58"/>
        <v>-646326</v>
      </c>
      <c r="U48" s="66">
        <f t="shared" si="58"/>
        <v>0</v>
      </c>
      <c r="V48" s="66">
        <f t="shared" si="58"/>
        <v>0</v>
      </c>
      <c r="W48" s="66">
        <f t="shared" si="58"/>
        <v>0</v>
      </c>
      <c r="X48" s="66">
        <f t="shared" si="58"/>
        <v>0</v>
      </c>
      <c r="Y48" s="66">
        <f t="shared" si="58"/>
        <v>0</v>
      </c>
      <c r="Z48" s="66">
        <f t="shared" si="58"/>
        <v>0</v>
      </c>
      <c r="AA48" s="66">
        <f t="shared" si="58"/>
        <v>345000000</v>
      </c>
      <c r="AB48" s="66">
        <f t="shared" si="58"/>
        <v>345000000</v>
      </c>
      <c r="AC48" s="66">
        <f t="shared" si="58"/>
        <v>0</v>
      </c>
      <c r="AD48" s="66">
        <f t="shared" si="58"/>
        <v>0</v>
      </c>
      <c r="AE48" s="66">
        <f t="shared" si="58"/>
        <v>0</v>
      </c>
      <c r="AF48" s="66">
        <f t="shared" si="58"/>
        <v>0</v>
      </c>
      <c r="AG48" s="66">
        <f t="shared" si="58"/>
        <v>0</v>
      </c>
      <c r="AH48" s="66">
        <f t="shared" si="58"/>
        <v>0</v>
      </c>
      <c r="AI48" s="66">
        <f t="shared" si="58"/>
        <v>0</v>
      </c>
      <c r="AJ48" s="66">
        <f t="shared" si="58"/>
        <v>0</v>
      </c>
      <c r="AK48" s="66">
        <f t="shared" si="58"/>
        <v>0</v>
      </c>
      <c r="AL48" s="66">
        <f t="shared" si="58"/>
        <v>0</v>
      </c>
      <c r="AM48" s="66">
        <f t="shared" si="58"/>
        <v>0</v>
      </c>
      <c r="AN48" s="66">
        <f t="shared" si="58"/>
        <v>0</v>
      </c>
      <c r="AO48" s="66">
        <f t="shared" si="58"/>
        <v>0</v>
      </c>
      <c r="AP48" s="66">
        <f t="shared" si="58"/>
        <v>0</v>
      </c>
      <c r="AQ48" s="66">
        <f t="shared" si="58"/>
        <v>0</v>
      </c>
      <c r="AR48" s="66">
        <f t="shared" si="58"/>
        <v>0</v>
      </c>
      <c r="AS48" s="66">
        <f t="shared" si="58"/>
        <v>0</v>
      </c>
      <c r="AT48" s="66">
        <f t="shared" si="58"/>
        <v>0</v>
      </c>
      <c r="AU48" s="66">
        <f t="shared" si="58"/>
        <v>0</v>
      </c>
      <c r="AV48" s="66">
        <f t="shared" si="58"/>
        <v>0</v>
      </c>
      <c r="AW48" s="66">
        <f t="shared" si="58"/>
        <v>0</v>
      </c>
      <c r="AX48" s="66">
        <f t="shared" si="58"/>
        <v>0</v>
      </c>
      <c r="AY48" s="66">
        <f t="shared" si="58"/>
        <v>0</v>
      </c>
      <c r="AZ48" s="66">
        <f t="shared" si="58"/>
        <v>0</v>
      </c>
      <c r="BA48" s="66">
        <f t="shared" si="58"/>
        <v>0</v>
      </c>
      <c r="BB48" s="66">
        <f t="shared" si="58"/>
        <v>0</v>
      </c>
      <c r="BC48" s="66">
        <f t="shared" si="58"/>
        <v>0</v>
      </c>
      <c r="BD48" s="66">
        <f t="shared" si="58"/>
        <v>0</v>
      </c>
      <c r="BE48" s="66">
        <f t="shared" si="58"/>
        <v>0</v>
      </c>
      <c r="BF48" s="66">
        <f t="shared" si="58"/>
        <v>0</v>
      </c>
      <c r="BG48" s="66">
        <f t="shared" si="58"/>
        <v>0</v>
      </c>
      <c r="BH48" s="66">
        <f t="shared" si="58"/>
        <v>0</v>
      </c>
      <c r="BI48" s="66">
        <f t="shared" si="58"/>
        <v>0</v>
      </c>
      <c r="BJ48" s="66">
        <f t="shared" si="58"/>
        <v>0</v>
      </c>
      <c r="BK48" s="66">
        <f t="shared" si="58"/>
        <v>0</v>
      </c>
      <c r="BL48" s="66">
        <f t="shared" si="58"/>
        <v>0</v>
      </c>
      <c r="BM48" s="66">
        <f t="shared" si="58"/>
        <v>0</v>
      </c>
      <c r="BN48" s="66">
        <f t="shared" si="58"/>
        <v>2405000</v>
      </c>
      <c r="BO48" s="66">
        <f t="shared" si="58"/>
        <v>1121000</v>
      </c>
      <c r="BP48" s="66">
        <f t="shared" si="58"/>
        <v>-512000</v>
      </c>
      <c r="BQ48" s="59">
        <f t="shared" si="54"/>
        <v>1441272900</v>
      </c>
      <c r="BR48" s="59">
        <f t="shared" si="55"/>
        <v>1219662273.04</v>
      </c>
      <c r="BS48" s="59">
        <f t="shared" si="56"/>
        <v>-26169414.960000001</v>
      </c>
      <c r="BT48" s="64">
        <f>SUM(BT49:BT59)</f>
        <v>0</v>
      </c>
      <c r="BU48" s="64">
        <f t="shared" ref="BU48:BV48" si="59">SUM(BU49:BU59)</f>
        <v>0</v>
      </c>
      <c r="BV48" s="64">
        <f t="shared" si="59"/>
        <v>0</v>
      </c>
      <c r="BW48" s="59">
        <f t="shared" si="53"/>
        <v>0</v>
      </c>
      <c r="BX48" s="59">
        <f t="shared" si="1"/>
        <v>0</v>
      </c>
      <c r="BY48" s="59">
        <f t="shared" si="1"/>
        <v>0</v>
      </c>
      <c r="BZ48" s="59">
        <f t="shared" si="43"/>
        <v>1441272900</v>
      </c>
      <c r="CA48" s="59">
        <f t="shared" si="44"/>
        <v>1219662273.04</v>
      </c>
      <c r="CB48" s="59">
        <f t="shared" si="27"/>
        <v>-26169414.960000001</v>
      </c>
      <c r="CC48" s="168"/>
    </row>
    <row r="49" spans="1:81" s="438" customFormat="1">
      <c r="A49" s="230">
        <v>42</v>
      </c>
      <c r="B49" s="166" t="s">
        <v>74</v>
      </c>
      <c r="C49" s="188"/>
      <c r="D49" s="188"/>
      <c r="E49" s="284">
        <f t="shared" si="2"/>
        <v>0</v>
      </c>
      <c r="F49" s="188"/>
      <c r="G49" s="188"/>
      <c r="H49" s="284">
        <f t="shared" si="3"/>
        <v>0</v>
      </c>
      <c r="I49" s="188">
        <v>6276900</v>
      </c>
      <c r="J49" s="188">
        <v>1243000</v>
      </c>
      <c r="K49" s="284">
        <f t="shared" si="4"/>
        <v>-5033900</v>
      </c>
      <c r="L49" s="188">
        <v>1582000</v>
      </c>
      <c r="M49" s="151">
        <v>582000</v>
      </c>
      <c r="N49" s="284">
        <f t="shared" si="5"/>
        <v>-1000000</v>
      </c>
      <c r="O49" s="188">
        <v>531281900</v>
      </c>
      <c r="P49" s="188">
        <v>524900000</v>
      </c>
      <c r="Q49" s="284">
        <f>SUM(P49-O49)</f>
        <v>-6381900</v>
      </c>
      <c r="R49" s="188"/>
      <c r="S49" s="188"/>
      <c r="T49" s="284">
        <f t="shared" si="7"/>
        <v>0</v>
      </c>
      <c r="U49" s="167"/>
      <c r="V49" s="167"/>
      <c r="W49" s="284">
        <f t="shared" si="8"/>
        <v>0</v>
      </c>
      <c r="X49" s="167"/>
      <c r="Y49" s="167"/>
      <c r="Z49" s="284">
        <f t="shared" si="9"/>
        <v>0</v>
      </c>
      <c r="AA49" s="188">
        <v>300000000</v>
      </c>
      <c r="AB49" s="188">
        <v>300000000</v>
      </c>
      <c r="AC49" s="284">
        <f t="shared" si="10"/>
        <v>0</v>
      </c>
      <c r="AD49" s="167"/>
      <c r="AE49" s="167"/>
      <c r="AF49" s="284">
        <f t="shared" si="11"/>
        <v>0</v>
      </c>
      <c r="AG49" s="167"/>
      <c r="AH49" s="167"/>
      <c r="AI49" s="284">
        <f t="shared" si="12"/>
        <v>0</v>
      </c>
      <c r="AJ49" s="167"/>
      <c r="AK49" s="167"/>
      <c r="AL49" s="284">
        <f t="shared" si="13"/>
        <v>0</v>
      </c>
      <c r="AM49" s="167"/>
      <c r="AN49" s="167"/>
      <c r="AO49" s="284">
        <f t="shared" si="14"/>
        <v>0</v>
      </c>
      <c r="AP49" s="167"/>
      <c r="AQ49" s="167"/>
      <c r="AR49" s="284">
        <f t="shared" si="15"/>
        <v>0</v>
      </c>
      <c r="AS49" s="284"/>
      <c r="AT49" s="284"/>
      <c r="AU49" s="284">
        <f t="shared" si="45"/>
        <v>0</v>
      </c>
      <c r="AV49" s="284"/>
      <c r="AW49" s="284"/>
      <c r="AX49" s="284"/>
      <c r="AY49" s="284"/>
      <c r="AZ49" s="284"/>
      <c r="BA49" s="284">
        <f t="shared" si="46"/>
        <v>0</v>
      </c>
      <c r="BB49" s="167"/>
      <c r="BC49" s="167"/>
      <c r="BD49" s="284">
        <f t="shared" si="19"/>
        <v>0</v>
      </c>
      <c r="BE49" s="167"/>
      <c r="BF49" s="167"/>
      <c r="BG49" s="284">
        <f t="shared" si="20"/>
        <v>0</v>
      </c>
      <c r="BH49" s="167"/>
      <c r="BI49" s="167"/>
      <c r="BJ49" s="284">
        <f t="shared" si="21"/>
        <v>0</v>
      </c>
      <c r="BK49" s="284"/>
      <c r="BL49" s="284"/>
      <c r="BM49" s="284"/>
      <c r="BN49" s="188"/>
      <c r="BO49" s="188"/>
      <c r="BP49" s="284">
        <f t="shared" si="23"/>
        <v>0</v>
      </c>
      <c r="BQ49" s="63">
        <f t="shared" si="54"/>
        <v>839140800</v>
      </c>
      <c r="BR49" s="63">
        <f t="shared" si="55"/>
        <v>826725000</v>
      </c>
      <c r="BS49" s="63">
        <f t="shared" si="56"/>
        <v>-12415800</v>
      </c>
      <c r="BT49" s="167"/>
      <c r="BU49" s="167"/>
      <c r="BV49" s="284">
        <f t="shared" si="26"/>
        <v>0</v>
      </c>
      <c r="BW49" s="273">
        <f t="shared" si="53"/>
        <v>0</v>
      </c>
      <c r="BX49" s="273">
        <f t="shared" si="1"/>
        <v>0</v>
      </c>
      <c r="BY49" s="273">
        <f t="shared" si="1"/>
        <v>0</v>
      </c>
      <c r="BZ49" s="273">
        <f t="shared" si="43"/>
        <v>839140800</v>
      </c>
      <c r="CA49" s="273">
        <f t="shared" si="44"/>
        <v>826725000</v>
      </c>
      <c r="CB49" s="273">
        <f t="shared" si="27"/>
        <v>-12415800</v>
      </c>
      <c r="CC49" s="306"/>
    </row>
    <row r="50" spans="1:81">
      <c r="A50" s="165">
        <v>43</v>
      </c>
      <c r="B50" s="153" t="s">
        <v>44</v>
      </c>
      <c r="C50" s="188">
        <v>0</v>
      </c>
      <c r="D50" s="151">
        <v>0</v>
      </c>
      <c r="E50" s="284">
        <f t="shared" si="2"/>
        <v>0</v>
      </c>
      <c r="F50" s="188">
        <v>600000</v>
      </c>
      <c r="G50" s="151">
        <v>0</v>
      </c>
      <c r="H50" s="284">
        <f t="shared" si="3"/>
        <v>-600000</v>
      </c>
      <c r="I50" s="188">
        <v>840000</v>
      </c>
      <c r="J50" s="151">
        <v>0</v>
      </c>
      <c r="K50" s="284">
        <f>SUM(J50-I50)</f>
        <v>-840000</v>
      </c>
      <c r="L50" s="305">
        <v>0</v>
      </c>
      <c r="M50" s="305">
        <v>0</v>
      </c>
      <c r="N50" s="284">
        <f t="shared" si="5"/>
        <v>0</v>
      </c>
      <c r="O50" s="188">
        <v>500000</v>
      </c>
      <c r="P50" s="151">
        <v>0</v>
      </c>
      <c r="Q50" s="284">
        <f t="shared" si="6"/>
        <v>-500000</v>
      </c>
      <c r="R50" s="188">
        <v>320000</v>
      </c>
      <c r="S50" s="151">
        <v>0</v>
      </c>
      <c r="T50" s="284">
        <f>SUM(S50-R50)</f>
        <v>-320000</v>
      </c>
      <c r="U50" s="167"/>
      <c r="V50" s="167"/>
      <c r="W50" s="284">
        <f t="shared" si="8"/>
        <v>0</v>
      </c>
      <c r="X50" s="167"/>
      <c r="Y50" s="167"/>
      <c r="Z50" s="284">
        <f t="shared" si="9"/>
        <v>0</v>
      </c>
      <c r="AA50" s="167"/>
      <c r="AB50" s="167"/>
      <c r="AC50" s="284">
        <f t="shared" si="10"/>
        <v>0</v>
      </c>
      <c r="AD50" s="305"/>
      <c r="AE50" s="305"/>
      <c r="AF50" s="284">
        <f t="shared" si="11"/>
        <v>0</v>
      </c>
      <c r="AG50" s="167"/>
      <c r="AH50" s="167"/>
      <c r="AI50" s="284">
        <f t="shared" si="12"/>
        <v>0</v>
      </c>
      <c r="AJ50" s="305"/>
      <c r="AK50" s="305"/>
      <c r="AL50" s="284">
        <f t="shared" si="13"/>
        <v>0</v>
      </c>
      <c r="AM50" s="167"/>
      <c r="AN50" s="167"/>
      <c r="AO50" s="284">
        <f t="shared" si="14"/>
        <v>0</v>
      </c>
      <c r="AP50" s="167"/>
      <c r="AQ50" s="167"/>
      <c r="AR50" s="284">
        <f t="shared" si="15"/>
        <v>0</v>
      </c>
      <c r="AS50" s="284"/>
      <c r="AT50" s="284"/>
      <c r="AU50" s="284">
        <f t="shared" si="45"/>
        <v>0</v>
      </c>
      <c r="AV50" s="284"/>
      <c r="AW50" s="284"/>
      <c r="AX50" s="284"/>
      <c r="AY50" s="284"/>
      <c r="AZ50" s="284"/>
      <c r="BA50" s="284">
        <f t="shared" si="46"/>
        <v>0</v>
      </c>
      <c r="BB50" s="167"/>
      <c r="BC50" s="167"/>
      <c r="BD50" s="284">
        <f t="shared" si="19"/>
        <v>0</v>
      </c>
      <c r="BE50" s="167"/>
      <c r="BF50" s="167"/>
      <c r="BG50" s="284">
        <f t="shared" si="20"/>
        <v>0</v>
      </c>
      <c r="BH50" s="167"/>
      <c r="BI50" s="167"/>
      <c r="BJ50" s="284">
        <f t="shared" si="21"/>
        <v>0</v>
      </c>
      <c r="BK50" s="284"/>
      <c r="BL50" s="284"/>
      <c r="BM50" s="284"/>
      <c r="BN50" s="167">
        <v>0</v>
      </c>
      <c r="BO50" s="167">
        <v>0</v>
      </c>
      <c r="BP50" s="284">
        <f t="shared" si="23"/>
        <v>0</v>
      </c>
      <c r="BQ50" s="63">
        <f t="shared" si="54"/>
        <v>2260000</v>
      </c>
      <c r="BR50" s="63">
        <f t="shared" si="55"/>
        <v>0</v>
      </c>
      <c r="BS50" s="63">
        <f t="shared" si="56"/>
        <v>-2260000</v>
      </c>
      <c r="BT50" s="167"/>
      <c r="BU50" s="167"/>
      <c r="BV50" s="284">
        <f t="shared" si="26"/>
        <v>0</v>
      </c>
      <c r="BW50" s="273">
        <f t="shared" si="53"/>
        <v>0</v>
      </c>
      <c r="BX50" s="273">
        <f t="shared" si="1"/>
        <v>0</v>
      </c>
      <c r="BY50" s="273">
        <f t="shared" si="1"/>
        <v>0</v>
      </c>
      <c r="BZ50" s="273">
        <f t="shared" si="43"/>
        <v>2260000</v>
      </c>
      <c r="CA50" s="273">
        <f t="shared" si="44"/>
        <v>0</v>
      </c>
      <c r="CB50" s="273">
        <f t="shared" si="27"/>
        <v>-2260000</v>
      </c>
      <c r="CC50" s="151"/>
    </row>
    <row r="51" spans="1:81">
      <c r="A51" s="165">
        <v>44</v>
      </c>
      <c r="B51" s="153" t="s">
        <v>45</v>
      </c>
      <c r="C51" s="188">
        <v>4800000</v>
      </c>
      <c r="D51" s="188">
        <v>440000</v>
      </c>
      <c r="E51" s="284">
        <f t="shared" si="2"/>
        <v>-4360000</v>
      </c>
      <c r="F51" s="188">
        <v>18000000</v>
      </c>
      <c r="G51" s="188">
        <v>17988388</v>
      </c>
      <c r="H51" s="284">
        <f t="shared" si="3"/>
        <v>-11612</v>
      </c>
      <c r="I51" s="188">
        <v>2000000</v>
      </c>
      <c r="J51" s="188">
        <v>450000</v>
      </c>
      <c r="K51" s="284">
        <f t="shared" si="4"/>
        <v>-1550000</v>
      </c>
      <c r="L51" s="188">
        <v>1716000</v>
      </c>
      <c r="M51" s="188">
        <v>858000</v>
      </c>
      <c r="N51" s="284">
        <f t="shared" si="5"/>
        <v>-858000</v>
      </c>
      <c r="O51" s="188">
        <v>500000</v>
      </c>
      <c r="P51" s="151">
        <v>0</v>
      </c>
      <c r="Q51" s="284">
        <f t="shared" si="6"/>
        <v>-500000</v>
      </c>
      <c r="R51" s="151">
        <v>0</v>
      </c>
      <c r="S51" s="151">
        <v>0</v>
      </c>
      <c r="T51" s="284">
        <f t="shared" si="7"/>
        <v>0</v>
      </c>
      <c r="U51" s="167"/>
      <c r="V51" s="167"/>
      <c r="W51" s="284">
        <f t="shared" si="8"/>
        <v>0</v>
      </c>
      <c r="X51" s="167"/>
      <c r="Y51" s="167"/>
      <c r="Z51" s="284">
        <f t="shared" si="9"/>
        <v>0</v>
      </c>
      <c r="AA51" s="167"/>
      <c r="AB51" s="167"/>
      <c r="AC51" s="284">
        <f t="shared" si="10"/>
        <v>0</v>
      </c>
      <c r="AD51" s="305"/>
      <c r="AE51" s="305"/>
      <c r="AF51" s="284">
        <f t="shared" si="11"/>
        <v>0</v>
      </c>
      <c r="AG51" s="167"/>
      <c r="AH51" s="167"/>
      <c r="AI51" s="284">
        <f t="shared" si="12"/>
        <v>0</v>
      </c>
      <c r="AJ51" s="305"/>
      <c r="AK51" s="305"/>
      <c r="AL51" s="284">
        <f t="shared" si="13"/>
        <v>0</v>
      </c>
      <c r="AM51" s="167"/>
      <c r="AN51" s="167"/>
      <c r="AO51" s="284">
        <f t="shared" si="14"/>
        <v>0</v>
      </c>
      <c r="AP51" s="167"/>
      <c r="AQ51" s="167"/>
      <c r="AR51" s="284">
        <f t="shared" si="15"/>
        <v>0</v>
      </c>
      <c r="AS51" s="284"/>
      <c r="AT51" s="284"/>
      <c r="AU51" s="284">
        <f t="shared" si="45"/>
        <v>0</v>
      </c>
      <c r="AV51" s="284"/>
      <c r="AW51" s="284"/>
      <c r="AX51" s="284"/>
      <c r="AY51" s="284"/>
      <c r="AZ51" s="284"/>
      <c r="BA51" s="284">
        <f t="shared" si="46"/>
        <v>0</v>
      </c>
      <c r="BB51" s="167"/>
      <c r="BC51" s="167"/>
      <c r="BD51" s="284">
        <f t="shared" si="19"/>
        <v>0</v>
      </c>
      <c r="BE51" s="167"/>
      <c r="BF51" s="167"/>
      <c r="BG51" s="284">
        <f t="shared" si="20"/>
        <v>0</v>
      </c>
      <c r="BH51" s="167"/>
      <c r="BI51" s="167"/>
      <c r="BJ51" s="284">
        <f t="shared" si="21"/>
        <v>0</v>
      </c>
      <c r="BK51" s="284"/>
      <c r="BL51" s="284"/>
      <c r="BM51" s="284"/>
      <c r="BN51" s="188">
        <v>600000</v>
      </c>
      <c r="BO51" s="188">
        <v>359000</v>
      </c>
      <c r="BP51" s="284">
        <f t="shared" si="23"/>
        <v>-241000</v>
      </c>
      <c r="BQ51" s="63">
        <f t="shared" si="54"/>
        <v>27616000</v>
      </c>
      <c r="BR51" s="63">
        <f t="shared" si="55"/>
        <v>20095388</v>
      </c>
      <c r="BS51" s="63">
        <f t="shared" si="56"/>
        <v>-7520612</v>
      </c>
      <c r="BT51" s="167"/>
      <c r="BU51" s="167"/>
      <c r="BV51" s="284">
        <f t="shared" si="26"/>
        <v>0</v>
      </c>
      <c r="BW51" s="273">
        <f t="shared" si="53"/>
        <v>0</v>
      </c>
      <c r="BX51" s="273">
        <f t="shared" si="1"/>
        <v>0</v>
      </c>
      <c r="BY51" s="273">
        <f t="shared" si="1"/>
        <v>0</v>
      </c>
      <c r="BZ51" s="273">
        <f t="shared" si="43"/>
        <v>27616000</v>
      </c>
      <c r="CA51" s="273">
        <f t="shared" si="44"/>
        <v>20095388</v>
      </c>
      <c r="CB51" s="273">
        <f t="shared" si="27"/>
        <v>-7520612</v>
      </c>
      <c r="CC51" s="151"/>
    </row>
    <row r="52" spans="1:81">
      <c r="A52" s="165">
        <v>45</v>
      </c>
      <c r="B52" s="153" t="s">
        <v>51</v>
      </c>
      <c r="C52" s="188">
        <v>370000</v>
      </c>
      <c r="D52" s="188">
        <v>303723.03999999998</v>
      </c>
      <c r="E52" s="284">
        <f t="shared" si="2"/>
        <v>-66276.960000000021</v>
      </c>
      <c r="F52" s="188">
        <v>700000</v>
      </c>
      <c r="G52" s="151">
        <v>0</v>
      </c>
      <c r="H52" s="284">
        <f t="shared" si="3"/>
        <v>-700000</v>
      </c>
      <c r="I52" s="188">
        <v>320000</v>
      </c>
      <c r="J52" s="151">
        <v>0</v>
      </c>
      <c r="K52" s="284">
        <f t="shared" si="4"/>
        <v>-320000</v>
      </c>
      <c r="L52" s="188">
        <v>144600</v>
      </c>
      <c r="M52" s="151">
        <v>27000</v>
      </c>
      <c r="N52" s="284">
        <f t="shared" si="5"/>
        <v>-117600</v>
      </c>
      <c r="O52" s="188">
        <v>450000</v>
      </c>
      <c r="P52" s="151">
        <v>0</v>
      </c>
      <c r="Q52" s="284">
        <f t="shared" si="6"/>
        <v>-450000</v>
      </c>
      <c r="R52" s="188">
        <v>379000</v>
      </c>
      <c r="S52" s="151">
        <v>52674</v>
      </c>
      <c r="T52" s="284">
        <f t="shared" si="7"/>
        <v>-326326</v>
      </c>
      <c r="U52" s="167"/>
      <c r="V52" s="167"/>
      <c r="W52" s="284">
        <f t="shared" si="8"/>
        <v>0</v>
      </c>
      <c r="X52" s="167"/>
      <c r="Y52" s="167"/>
      <c r="Z52" s="284">
        <f t="shared" si="9"/>
        <v>0</v>
      </c>
      <c r="AA52" s="167"/>
      <c r="AB52" s="167"/>
      <c r="AC52" s="284">
        <f t="shared" si="10"/>
        <v>0</v>
      </c>
      <c r="AD52" s="305"/>
      <c r="AE52" s="305"/>
      <c r="AF52" s="284">
        <f t="shared" si="11"/>
        <v>0</v>
      </c>
      <c r="AG52" s="167"/>
      <c r="AH52" s="167"/>
      <c r="AI52" s="284">
        <f t="shared" si="12"/>
        <v>0</v>
      </c>
      <c r="AJ52" s="305"/>
      <c r="AK52" s="305"/>
      <c r="AL52" s="284">
        <f t="shared" si="13"/>
        <v>0</v>
      </c>
      <c r="AM52" s="167"/>
      <c r="AN52" s="167"/>
      <c r="AO52" s="284">
        <f t="shared" si="14"/>
        <v>0</v>
      </c>
      <c r="AP52" s="167"/>
      <c r="AQ52" s="167"/>
      <c r="AR52" s="284">
        <f t="shared" si="15"/>
        <v>0</v>
      </c>
      <c r="AS52" s="284"/>
      <c r="AT52" s="284"/>
      <c r="AU52" s="284">
        <f t="shared" si="45"/>
        <v>0</v>
      </c>
      <c r="AV52" s="284"/>
      <c r="AW52" s="284"/>
      <c r="AX52" s="284"/>
      <c r="AY52" s="284"/>
      <c r="AZ52" s="284"/>
      <c r="BA52" s="284">
        <f t="shared" si="46"/>
        <v>0</v>
      </c>
      <c r="BB52" s="167"/>
      <c r="BC52" s="167"/>
      <c r="BD52" s="284">
        <f t="shared" si="19"/>
        <v>0</v>
      </c>
      <c r="BE52" s="167"/>
      <c r="BF52" s="167"/>
      <c r="BG52" s="284">
        <f t="shared" si="20"/>
        <v>0</v>
      </c>
      <c r="BH52" s="167"/>
      <c r="BI52" s="167"/>
      <c r="BJ52" s="284">
        <f t="shared" si="21"/>
        <v>0</v>
      </c>
      <c r="BK52" s="284"/>
      <c r="BL52" s="284"/>
      <c r="BM52" s="284"/>
      <c r="BN52" s="188">
        <v>305000</v>
      </c>
      <c r="BO52" s="188">
        <v>34000</v>
      </c>
      <c r="BP52" s="284">
        <f>SUM(BO52-BN52)</f>
        <v>-271000</v>
      </c>
      <c r="BQ52" s="63">
        <f t="shared" si="54"/>
        <v>2668600</v>
      </c>
      <c r="BR52" s="63">
        <f t="shared" si="55"/>
        <v>417397.04</v>
      </c>
      <c r="BS52" s="63">
        <f t="shared" si="56"/>
        <v>-2251202.96</v>
      </c>
      <c r="BT52" s="167"/>
      <c r="BU52" s="167"/>
      <c r="BV52" s="284">
        <f t="shared" si="26"/>
        <v>0</v>
      </c>
      <c r="BW52" s="273">
        <f t="shared" si="53"/>
        <v>0</v>
      </c>
      <c r="BX52" s="273">
        <f t="shared" si="1"/>
        <v>0</v>
      </c>
      <c r="BY52" s="273">
        <f t="shared" si="1"/>
        <v>0</v>
      </c>
      <c r="BZ52" s="273">
        <f t="shared" si="43"/>
        <v>2668600</v>
      </c>
      <c r="CA52" s="273">
        <f t="shared" si="44"/>
        <v>417397.04</v>
      </c>
      <c r="CB52" s="273">
        <f t="shared" si="27"/>
        <v>-2251202.96</v>
      </c>
      <c r="CC52" s="151"/>
    </row>
    <row r="53" spans="1:81">
      <c r="A53" s="165">
        <v>46</v>
      </c>
      <c r="B53" s="153" t="s">
        <v>46</v>
      </c>
      <c r="C53" s="188"/>
      <c r="D53" s="188"/>
      <c r="E53" s="284">
        <f t="shared" si="2"/>
        <v>0</v>
      </c>
      <c r="F53" s="188"/>
      <c r="G53" s="151"/>
      <c r="H53" s="284">
        <f t="shared" si="3"/>
        <v>0</v>
      </c>
      <c r="I53" s="167">
        <v>0</v>
      </c>
      <c r="J53" s="167">
        <v>0</v>
      </c>
      <c r="K53" s="284">
        <f t="shared" si="4"/>
        <v>0</v>
      </c>
      <c r="L53" s="188"/>
      <c r="M53" s="188"/>
      <c r="N53" s="284">
        <f t="shared" si="5"/>
        <v>0</v>
      </c>
      <c r="O53" s="188"/>
      <c r="P53" s="151">
        <v>0</v>
      </c>
      <c r="Q53" s="284">
        <f t="shared" si="6"/>
        <v>0</v>
      </c>
      <c r="R53" s="151"/>
      <c r="S53" s="151"/>
      <c r="T53" s="284">
        <f t="shared" si="7"/>
        <v>0</v>
      </c>
      <c r="U53" s="167"/>
      <c r="V53" s="167"/>
      <c r="W53" s="284">
        <f t="shared" si="8"/>
        <v>0</v>
      </c>
      <c r="X53" s="167"/>
      <c r="Y53" s="167"/>
      <c r="Z53" s="284">
        <f t="shared" si="9"/>
        <v>0</v>
      </c>
      <c r="AA53" s="167"/>
      <c r="AB53" s="167"/>
      <c r="AC53" s="284">
        <f t="shared" si="10"/>
        <v>0</v>
      </c>
      <c r="AD53" s="305"/>
      <c r="AE53" s="305"/>
      <c r="AF53" s="284">
        <f t="shared" si="11"/>
        <v>0</v>
      </c>
      <c r="AG53" s="167"/>
      <c r="AH53" s="167"/>
      <c r="AI53" s="284">
        <f t="shared" si="12"/>
        <v>0</v>
      </c>
      <c r="AJ53" s="305"/>
      <c r="AK53" s="305"/>
      <c r="AL53" s="284">
        <f t="shared" si="13"/>
        <v>0</v>
      </c>
      <c r="AM53" s="167"/>
      <c r="AN53" s="167"/>
      <c r="AO53" s="284">
        <f t="shared" si="14"/>
        <v>0</v>
      </c>
      <c r="AP53" s="167"/>
      <c r="AQ53" s="167"/>
      <c r="AR53" s="284">
        <f t="shared" si="15"/>
        <v>0</v>
      </c>
      <c r="AS53" s="284"/>
      <c r="AT53" s="284"/>
      <c r="AU53" s="284">
        <f t="shared" si="45"/>
        <v>0</v>
      </c>
      <c r="AV53" s="284"/>
      <c r="AW53" s="284"/>
      <c r="AX53" s="284"/>
      <c r="AY53" s="284"/>
      <c r="AZ53" s="284"/>
      <c r="BA53" s="284">
        <f t="shared" si="46"/>
        <v>0</v>
      </c>
      <c r="BB53" s="167"/>
      <c r="BC53" s="167"/>
      <c r="BD53" s="284">
        <f t="shared" si="19"/>
        <v>0</v>
      </c>
      <c r="BE53" s="167"/>
      <c r="BF53" s="167"/>
      <c r="BG53" s="284">
        <f t="shared" si="20"/>
        <v>0</v>
      </c>
      <c r="BH53" s="167"/>
      <c r="BI53" s="167"/>
      <c r="BJ53" s="284">
        <f t="shared" si="21"/>
        <v>0</v>
      </c>
      <c r="BK53" s="284"/>
      <c r="BL53" s="284"/>
      <c r="BM53" s="284"/>
      <c r="BN53" s="188"/>
      <c r="BO53" s="151">
        <v>0</v>
      </c>
      <c r="BP53" s="284">
        <f t="shared" si="23"/>
        <v>0</v>
      </c>
      <c r="BQ53" s="63">
        <f t="shared" si="54"/>
        <v>0</v>
      </c>
      <c r="BR53" s="63">
        <f t="shared" si="55"/>
        <v>0</v>
      </c>
      <c r="BS53" s="63">
        <f t="shared" si="56"/>
        <v>0</v>
      </c>
      <c r="BT53" s="167"/>
      <c r="BU53" s="167"/>
      <c r="BV53" s="284">
        <f t="shared" si="26"/>
        <v>0</v>
      </c>
      <c r="BW53" s="273">
        <f t="shared" si="53"/>
        <v>0</v>
      </c>
      <c r="BX53" s="273">
        <f t="shared" si="1"/>
        <v>0</v>
      </c>
      <c r="BY53" s="273">
        <f t="shared" si="1"/>
        <v>0</v>
      </c>
      <c r="BZ53" s="273">
        <f t="shared" si="43"/>
        <v>0</v>
      </c>
      <c r="CA53" s="273">
        <f t="shared" si="44"/>
        <v>0</v>
      </c>
      <c r="CB53" s="273">
        <f t="shared" si="27"/>
        <v>0</v>
      </c>
      <c r="CC53" s="151"/>
    </row>
    <row r="54" spans="1:81">
      <c r="A54" s="165">
        <v>47</v>
      </c>
      <c r="B54" s="153" t="s">
        <v>47</v>
      </c>
      <c r="C54" s="188">
        <v>500000</v>
      </c>
      <c r="D54" s="151">
        <v>0</v>
      </c>
      <c r="E54" s="284">
        <f t="shared" si="2"/>
        <v>-500000</v>
      </c>
      <c r="F54" s="305"/>
      <c r="G54" s="305"/>
      <c r="H54" s="284">
        <f t="shared" si="3"/>
        <v>0</v>
      </c>
      <c r="I54" s="167"/>
      <c r="J54" s="167"/>
      <c r="K54" s="284">
        <f t="shared" si="4"/>
        <v>0</v>
      </c>
      <c r="L54" s="305"/>
      <c r="M54" s="305"/>
      <c r="N54" s="284">
        <f t="shared" si="5"/>
        <v>0</v>
      </c>
      <c r="O54" s="188">
        <v>853800</v>
      </c>
      <c r="P54" s="167">
        <v>0</v>
      </c>
      <c r="Q54" s="284">
        <f t="shared" si="6"/>
        <v>-853800</v>
      </c>
      <c r="R54" s="305"/>
      <c r="S54" s="305"/>
      <c r="T54" s="284">
        <f t="shared" si="7"/>
        <v>0</v>
      </c>
      <c r="U54" s="167"/>
      <c r="V54" s="167"/>
      <c r="W54" s="284">
        <f t="shared" si="8"/>
        <v>0</v>
      </c>
      <c r="X54" s="167"/>
      <c r="Y54" s="167"/>
      <c r="Z54" s="284">
        <f t="shared" si="9"/>
        <v>0</v>
      </c>
      <c r="AA54" s="167"/>
      <c r="AB54" s="167"/>
      <c r="AC54" s="284">
        <f t="shared" si="10"/>
        <v>0</v>
      </c>
      <c r="AD54" s="305"/>
      <c r="AE54" s="305"/>
      <c r="AF54" s="284">
        <f t="shared" si="11"/>
        <v>0</v>
      </c>
      <c r="AG54" s="167"/>
      <c r="AH54" s="167"/>
      <c r="AI54" s="284">
        <f t="shared" si="12"/>
        <v>0</v>
      </c>
      <c r="AJ54" s="305"/>
      <c r="AK54" s="305"/>
      <c r="AL54" s="284">
        <f t="shared" si="13"/>
        <v>0</v>
      </c>
      <c r="AM54" s="167"/>
      <c r="AN54" s="167"/>
      <c r="AO54" s="284">
        <f t="shared" si="14"/>
        <v>0</v>
      </c>
      <c r="AP54" s="167"/>
      <c r="AQ54" s="167"/>
      <c r="AR54" s="284">
        <f t="shared" si="15"/>
        <v>0</v>
      </c>
      <c r="AS54" s="284"/>
      <c r="AT54" s="284"/>
      <c r="AU54" s="284">
        <f t="shared" si="45"/>
        <v>0</v>
      </c>
      <c r="AV54" s="284"/>
      <c r="AW54" s="284"/>
      <c r="AX54" s="284"/>
      <c r="AY54" s="284"/>
      <c r="AZ54" s="284"/>
      <c r="BA54" s="284">
        <f t="shared" si="46"/>
        <v>0</v>
      </c>
      <c r="BB54" s="167"/>
      <c r="BC54" s="167"/>
      <c r="BD54" s="284">
        <f t="shared" si="19"/>
        <v>0</v>
      </c>
      <c r="BE54" s="167"/>
      <c r="BF54" s="167"/>
      <c r="BG54" s="284">
        <f t="shared" si="20"/>
        <v>0</v>
      </c>
      <c r="BH54" s="167"/>
      <c r="BI54" s="167"/>
      <c r="BJ54" s="284">
        <f t="shared" si="21"/>
        <v>0</v>
      </c>
      <c r="BK54" s="284"/>
      <c r="BL54" s="284"/>
      <c r="BM54" s="284"/>
      <c r="BN54" s="167"/>
      <c r="BO54" s="167"/>
      <c r="BP54" s="284">
        <f t="shared" si="23"/>
        <v>0</v>
      </c>
      <c r="BQ54" s="63">
        <f t="shared" si="54"/>
        <v>1353800</v>
      </c>
      <c r="BR54" s="63">
        <f t="shared" si="55"/>
        <v>0</v>
      </c>
      <c r="BS54" s="63">
        <f t="shared" si="56"/>
        <v>-1353800</v>
      </c>
      <c r="BT54" s="167"/>
      <c r="BU54" s="167"/>
      <c r="BV54" s="284">
        <f t="shared" si="26"/>
        <v>0</v>
      </c>
      <c r="BW54" s="273">
        <f t="shared" si="53"/>
        <v>0</v>
      </c>
      <c r="BX54" s="273">
        <f t="shared" si="1"/>
        <v>0</v>
      </c>
      <c r="BY54" s="273">
        <f t="shared" si="1"/>
        <v>0</v>
      </c>
      <c r="BZ54" s="273">
        <f t="shared" si="43"/>
        <v>1353800</v>
      </c>
      <c r="CA54" s="273">
        <f t="shared" si="44"/>
        <v>0</v>
      </c>
      <c r="CB54" s="273">
        <f t="shared" si="27"/>
        <v>-1353800</v>
      </c>
      <c r="CC54" s="151"/>
    </row>
    <row r="55" spans="1:81">
      <c r="A55" s="165">
        <v>48</v>
      </c>
      <c r="B55" s="153" t="s">
        <v>48</v>
      </c>
      <c r="C55" s="305"/>
      <c r="D55" s="305"/>
      <c r="E55" s="284">
        <f t="shared" si="2"/>
        <v>0</v>
      </c>
      <c r="F55" s="188">
        <v>300000</v>
      </c>
      <c r="G55" s="151">
        <v>0</v>
      </c>
      <c r="H55" s="284">
        <f t="shared" si="3"/>
        <v>-300000</v>
      </c>
      <c r="I55" s="188">
        <v>68000</v>
      </c>
      <c r="J55" s="151">
        <v>0</v>
      </c>
      <c r="K55" s="284">
        <f t="shared" si="4"/>
        <v>-68000</v>
      </c>
      <c r="L55" s="305"/>
      <c r="M55" s="305"/>
      <c r="N55" s="284">
        <f t="shared" si="5"/>
        <v>0</v>
      </c>
      <c r="O55" s="188">
        <v>0</v>
      </c>
      <c r="P55" s="151">
        <v>0</v>
      </c>
      <c r="Q55" s="284">
        <f t="shared" si="6"/>
        <v>0</v>
      </c>
      <c r="R55" s="305"/>
      <c r="S55" s="305"/>
      <c r="T55" s="284">
        <f t="shared" si="7"/>
        <v>0</v>
      </c>
      <c r="U55" s="167"/>
      <c r="V55" s="167"/>
      <c r="W55" s="284">
        <f t="shared" si="8"/>
        <v>0</v>
      </c>
      <c r="X55" s="167"/>
      <c r="Y55" s="167"/>
      <c r="Z55" s="284">
        <f t="shared" si="9"/>
        <v>0</v>
      </c>
      <c r="AA55" s="167"/>
      <c r="AB55" s="167"/>
      <c r="AC55" s="284">
        <f t="shared" si="10"/>
        <v>0</v>
      </c>
      <c r="AD55" s="305"/>
      <c r="AE55" s="305"/>
      <c r="AF55" s="284">
        <f t="shared" si="11"/>
        <v>0</v>
      </c>
      <c r="AG55" s="167"/>
      <c r="AH55" s="167"/>
      <c r="AI55" s="284">
        <f t="shared" si="12"/>
        <v>0</v>
      </c>
      <c r="AJ55" s="305"/>
      <c r="AK55" s="305"/>
      <c r="AL55" s="284">
        <f t="shared" si="13"/>
        <v>0</v>
      </c>
      <c r="AM55" s="167"/>
      <c r="AN55" s="167"/>
      <c r="AO55" s="284">
        <f t="shared" si="14"/>
        <v>0</v>
      </c>
      <c r="AP55" s="167"/>
      <c r="AQ55" s="167"/>
      <c r="AR55" s="284">
        <f t="shared" si="15"/>
        <v>0</v>
      </c>
      <c r="AS55" s="284"/>
      <c r="AT55" s="284"/>
      <c r="AU55" s="284">
        <f t="shared" si="45"/>
        <v>0</v>
      </c>
      <c r="AV55" s="284"/>
      <c r="AW55" s="284"/>
      <c r="AX55" s="284"/>
      <c r="AY55" s="284"/>
      <c r="AZ55" s="284"/>
      <c r="BA55" s="284">
        <f t="shared" si="46"/>
        <v>0</v>
      </c>
      <c r="BB55" s="167"/>
      <c r="BC55" s="167"/>
      <c r="BD55" s="284">
        <f t="shared" si="19"/>
        <v>0</v>
      </c>
      <c r="BE55" s="167"/>
      <c r="BF55" s="167"/>
      <c r="BG55" s="284">
        <f t="shared" si="20"/>
        <v>0</v>
      </c>
      <c r="BH55" s="167"/>
      <c r="BI55" s="167"/>
      <c r="BJ55" s="284">
        <f t="shared" si="21"/>
        <v>0</v>
      </c>
      <c r="BK55" s="284"/>
      <c r="BL55" s="284"/>
      <c r="BM55" s="284"/>
      <c r="BN55" s="167"/>
      <c r="BO55" s="167"/>
      <c r="BP55" s="284">
        <f t="shared" si="23"/>
        <v>0</v>
      </c>
      <c r="BQ55" s="63">
        <f t="shared" si="54"/>
        <v>368000</v>
      </c>
      <c r="BR55" s="63">
        <f t="shared" si="55"/>
        <v>0</v>
      </c>
      <c r="BS55" s="63">
        <f t="shared" si="56"/>
        <v>-368000</v>
      </c>
      <c r="BT55" s="167"/>
      <c r="BU55" s="167"/>
      <c r="BV55" s="284">
        <f t="shared" si="26"/>
        <v>0</v>
      </c>
      <c r="BW55" s="273">
        <f t="shared" si="53"/>
        <v>0</v>
      </c>
      <c r="BX55" s="273">
        <f t="shared" si="1"/>
        <v>0</v>
      </c>
      <c r="BY55" s="273">
        <f t="shared" si="1"/>
        <v>0</v>
      </c>
      <c r="BZ55" s="273">
        <f t="shared" si="43"/>
        <v>368000</v>
      </c>
      <c r="CA55" s="273">
        <f t="shared" si="44"/>
        <v>0</v>
      </c>
      <c r="CB55" s="273">
        <f t="shared" si="27"/>
        <v>-368000</v>
      </c>
      <c r="CC55" s="151"/>
    </row>
    <row r="56" spans="1:81">
      <c r="A56" s="165">
        <v>49</v>
      </c>
      <c r="B56" s="153" t="s">
        <v>49</v>
      </c>
      <c r="C56" s="305"/>
      <c r="D56" s="305"/>
      <c r="E56" s="284">
        <f t="shared" si="2"/>
        <v>0</v>
      </c>
      <c r="F56" s="305"/>
      <c r="G56" s="305"/>
      <c r="H56" s="284">
        <f t="shared" si="3"/>
        <v>0</v>
      </c>
      <c r="I56" s="167"/>
      <c r="J56" s="167"/>
      <c r="K56" s="284">
        <f t="shared" si="4"/>
        <v>0</v>
      </c>
      <c r="L56" s="305"/>
      <c r="M56" s="305"/>
      <c r="N56" s="284">
        <f t="shared" si="5"/>
        <v>0</v>
      </c>
      <c r="O56" s="167"/>
      <c r="P56" s="167"/>
      <c r="Q56" s="284">
        <f t="shared" si="6"/>
        <v>0</v>
      </c>
      <c r="R56" s="305"/>
      <c r="S56" s="305"/>
      <c r="T56" s="284">
        <f t="shared" si="7"/>
        <v>0</v>
      </c>
      <c r="U56" s="167"/>
      <c r="V56" s="167"/>
      <c r="W56" s="284">
        <f t="shared" si="8"/>
        <v>0</v>
      </c>
      <c r="X56" s="167"/>
      <c r="Y56" s="167"/>
      <c r="Z56" s="284">
        <f t="shared" si="9"/>
        <v>0</v>
      </c>
      <c r="AA56" s="167"/>
      <c r="AB56" s="167"/>
      <c r="AC56" s="284">
        <f t="shared" si="10"/>
        <v>0</v>
      </c>
      <c r="AD56" s="305"/>
      <c r="AE56" s="305"/>
      <c r="AF56" s="284">
        <f t="shared" si="11"/>
        <v>0</v>
      </c>
      <c r="AG56" s="167"/>
      <c r="AH56" s="167"/>
      <c r="AI56" s="284">
        <f t="shared" si="12"/>
        <v>0</v>
      </c>
      <c r="AJ56" s="305"/>
      <c r="AK56" s="305"/>
      <c r="AL56" s="284">
        <f t="shared" si="13"/>
        <v>0</v>
      </c>
      <c r="AM56" s="167"/>
      <c r="AN56" s="167"/>
      <c r="AO56" s="284">
        <f t="shared" si="14"/>
        <v>0</v>
      </c>
      <c r="AP56" s="167"/>
      <c r="AQ56" s="167"/>
      <c r="AR56" s="284">
        <f t="shared" si="15"/>
        <v>0</v>
      </c>
      <c r="AS56" s="284"/>
      <c r="AT56" s="284"/>
      <c r="AU56" s="284">
        <f t="shared" si="45"/>
        <v>0</v>
      </c>
      <c r="AV56" s="284"/>
      <c r="AW56" s="284"/>
      <c r="AX56" s="284"/>
      <c r="AY56" s="284"/>
      <c r="AZ56" s="284"/>
      <c r="BA56" s="284">
        <f t="shared" si="46"/>
        <v>0</v>
      </c>
      <c r="BB56" s="167"/>
      <c r="BC56" s="167"/>
      <c r="BD56" s="284">
        <f t="shared" si="19"/>
        <v>0</v>
      </c>
      <c r="BE56" s="167"/>
      <c r="BF56" s="167"/>
      <c r="BG56" s="284">
        <f t="shared" si="20"/>
        <v>0</v>
      </c>
      <c r="BH56" s="167"/>
      <c r="BI56" s="167"/>
      <c r="BJ56" s="284">
        <f t="shared" si="21"/>
        <v>0</v>
      </c>
      <c r="BK56" s="284"/>
      <c r="BL56" s="284"/>
      <c r="BM56" s="284"/>
      <c r="BN56" s="167"/>
      <c r="BO56" s="167"/>
      <c r="BP56" s="284">
        <f t="shared" si="23"/>
        <v>0</v>
      </c>
      <c r="BQ56" s="63">
        <f t="shared" si="54"/>
        <v>0</v>
      </c>
      <c r="BR56" s="63">
        <f t="shared" si="55"/>
        <v>0</v>
      </c>
      <c r="BS56" s="63">
        <f t="shared" si="56"/>
        <v>0</v>
      </c>
      <c r="BT56" s="167"/>
      <c r="BU56" s="167"/>
      <c r="BV56" s="284">
        <f t="shared" si="26"/>
        <v>0</v>
      </c>
      <c r="BW56" s="273">
        <f t="shared" si="53"/>
        <v>0</v>
      </c>
      <c r="BX56" s="273">
        <f t="shared" si="1"/>
        <v>0</v>
      </c>
      <c r="BY56" s="273">
        <f t="shared" si="1"/>
        <v>0</v>
      </c>
      <c r="BZ56" s="273">
        <f t="shared" si="43"/>
        <v>0</v>
      </c>
      <c r="CA56" s="273">
        <f t="shared" si="44"/>
        <v>0</v>
      </c>
      <c r="CB56" s="273">
        <f t="shared" si="27"/>
        <v>0</v>
      </c>
      <c r="CC56" s="151"/>
    </row>
    <row r="57" spans="1:81">
      <c r="A57" s="165">
        <v>50</v>
      </c>
      <c r="B57" s="153" t="s">
        <v>50</v>
      </c>
      <c r="C57" s="305"/>
      <c r="D57" s="305"/>
      <c r="E57" s="284">
        <f t="shared" si="2"/>
        <v>0</v>
      </c>
      <c r="F57" s="305"/>
      <c r="G57" s="305"/>
      <c r="H57" s="284">
        <f t="shared" si="3"/>
        <v>0</v>
      </c>
      <c r="I57" s="167"/>
      <c r="J57" s="167"/>
      <c r="K57" s="284">
        <f t="shared" si="4"/>
        <v>0</v>
      </c>
      <c r="L57" s="305"/>
      <c r="M57" s="305"/>
      <c r="N57" s="284">
        <f t="shared" si="5"/>
        <v>0</v>
      </c>
      <c r="O57" s="167"/>
      <c r="P57" s="167"/>
      <c r="Q57" s="284">
        <f t="shared" si="6"/>
        <v>0</v>
      </c>
      <c r="R57" s="305"/>
      <c r="S57" s="305"/>
      <c r="T57" s="284">
        <f t="shared" si="7"/>
        <v>0</v>
      </c>
      <c r="U57" s="167"/>
      <c r="V57" s="167"/>
      <c r="W57" s="284">
        <f t="shared" si="8"/>
        <v>0</v>
      </c>
      <c r="X57" s="167"/>
      <c r="Y57" s="167"/>
      <c r="Z57" s="284">
        <f t="shared" si="9"/>
        <v>0</v>
      </c>
      <c r="AA57" s="167"/>
      <c r="AB57" s="167"/>
      <c r="AC57" s="284">
        <f t="shared" si="10"/>
        <v>0</v>
      </c>
      <c r="AD57" s="305"/>
      <c r="AE57" s="305"/>
      <c r="AF57" s="284">
        <f t="shared" si="11"/>
        <v>0</v>
      </c>
      <c r="AG57" s="167"/>
      <c r="AH57" s="167"/>
      <c r="AI57" s="284">
        <f t="shared" si="12"/>
        <v>0</v>
      </c>
      <c r="AJ57" s="305"/>
      <c r="AK57" s="305"/>
      <c r="AL57" s="284">
        <f t="shared" si="13"/>
        <v>0</v>
      </c>
      <c r="AM57" s="167"/>
      <c r="AN57" s="167"/>
      <c r="AO57" s="284">
        <f t="shared" si="14"/>
        <v>0</v>
      </c>
      <c r="AP57" s="167"/>
      <c r="AQ57" s="167"/>
      <c r="AR57" s="284">
        <f t="shared" si="15"/>
        <v>0</v>
      </c>
      <c r="AS57" s="284"/>
      <c r="AT57" s="284"/>
      <c r="AU57" s="284">
        <f t="shared" si="45"/>
        <v>0</v>
      </c>
      <c r="AV57" s="284"/>
      <c r="AW57" s="284"/>
      <c r="AX57" s="284"/>
      <c r="AY57" s="284"/>
      <c r="AZ57" s="284"/>
      <c r="BA57" s="284">
        <f t="shared" si="46"/>
        <v>0</v>
      </c>
      <c r="BB57" s="167"/>
      <c r="BC57" s="167"/>
      <c r="BD57" s="284">
        <f t="shared" si="19"/>
        <v>0</v>
      </c>
      <c r="BE57" s="167"/>
      <c r="BF57" s="167"/>
      <c r="BG57" s="284">
        <f t="shared" si="20"/>
        <v>0</v>
      </c>
      <c r="BH57" s="167"/>
      <c r="BI57" s="167"/>
      <c r="BJ57" s="284">
        <f t="shared" si="21"/>
        <v>0</v>
      </c>
      <c r="BK57" s="284"/>
      <c r="BL57" s="284"/>
      <c r="BM57" s="284"/>
      <c r="BN57" s="167"/>
      <c r="BO57" s="167"/>
      <c r="BP57" s="284">
        <f t="shared" si="23"/>
        <v>0</v>
      </c>
      <c r="BQ57" s="63">
        <f t="shared" si="54"/>
        <v>0</v>
      </c>
      <c r="BR57" s="63">
        <f t="shared" si="55"/>
        <v>0</v>
      </c>
      <c r="BS57" s="63">
        <f t="shared" si="56"/>
        <v>0</v>
      </c>
      <c r="BT57" s="167"/>
      <c r="BU57" s="167"/>
      <c r="BV57" s="284">
        <f t="shared" si="26"/>
        <v>0</v>
      </c>
      <c r="BW57" s="273">
        <f t="shared" si="53"/>
        <v>0</v>
      </c>
      <c r="BX57" s="273">
        <f t="shared" si="1"/>
        <v>0</v>
      </c>
      <c r="BY57" s="273">
        <f t="shared" si="1"/>
        <v>0</v>
      </c>
      <c r="BZ57" s="273">
        <f t="shared" si="43"/>
        <v>0</v>
      </c>
      <c r="CA57" s="273">
        <f t="shared" si="44"/>
        <v>0</v>
      </c>
      <c r="CB57" s="273">
        <f t="shared" si="27"/>
        <v>0</v>
      </c>
      <c r="CC57" s="151"/>
    </row>
    <row r="58" spans="1:81">
      <c r="A58" s="165"/>
      <c r="B58" s="232" t="s">
        <v>325</v>
      </c>
      <c r="C58" s="305"/>
      <c r="D58" s="305"/>
      <c r="E58" s="284"/>
      <c r="F58" s="305"/>
      <c r="G58" s="305"/>
      <c r="H58" s="284"/>
      <c r="I58" s="167"/>
      <c r="J58" s="167"/>
      <c r="K58" s="284"/>
      <c r="L58" s="305"/>
      <c r="M58" s="305"/>
      <c r="N58" s="284"/>
      <c r="O58" s="167"/>
      <c r="P58" s="167"/>
      <c r="Q58" s="284"/>
      <c r="R58" s="305"/>
      <c r="S58" s="305"/>
      <c r="T58" s="284"/>
      <c r="U58" s="167"/>
      <c r="V58" s="167"/>
      <c r="W58" s="284"/>
      <c r="X58" s="167"/>
      <c r="Y58" s="167"/>
      <c r="Z58" s="284"/>
      <c r="AA58" s="167"/>
      <c r="AB58" s="167"/>
      <c r="AC58" s="284"/>
      <c r="AD58" s="305"/>
      <c r="AE58" s="305"/>
      <c r="AF58" s="284"/>
      <c r="AG58" s="167"/>
      <c r="AH58" s="167"/>
      <c r="AI58" s="284"/>
      <c r="AJ58" s="305"/>
      <c r="AK58" s="305"/>
      <c r="AL58" s="284"/>
      <c r="AM58" s="167"/>
      <c r="AN58" s="167"/>
      <c r="AO58" s="284"/>
      <c r="AP58" s="167"/>
      <c r="AQ58" s="167"/>
      <c r="AR58" s="284"/>
      <c r="AS58" s="284"/>
      <c r="AT58" s="284"/>
      <c r="AU58" s="284"/>
      <c r="AV58" s="284"/>
      <c r="AW58" s="284"/>
      <c r="AX58" s="284"/>
      <c r="AY58" s="284"/>
      <c r="AZ58" s="284"/>
      <c r="BA58" s="284"/>
      <c r="BB58" s="167"/>
      <c r="BC58" s="167"/>
      <c r="BD58" s="284"/>
      <c r="BE58" s="167"/>
      <c r="BF58" s="167"/>
      <c r="BG58" s="284"/>
      <c r="BH58" s="167"/>
      <c r="BI58" s="167"/>
      <c r="BJ58" s="284"/>
      <c r="BK58" s="284"/>
      <c r="BL58" s="284"/>
      <c r="BM58" s="284"/>
      <c r="BN58" s="167"/>
      <c r="BO58" s="167"/>
      <c r="BP58" s="284"/>
      <c r="BQ58" s="63">
        <f t="shared" ref="BQ58:BQ59" si="60">SUM(C58+F58+I58+L58+O58+R58+U58+X58+AA58+AD58+AG58+AJ58+AM58+AP58+BB58+BE58+BH58+BN58+AS58+AY58+BK58+AV58)</f>
        <v>0</v>
      </c>
      <c r="BR58" s="63">
        <f t="shared" ref="BR58:BR59" si="61">SUM(D58+G58+J58+M58+P58+S58+V58+Y58+AB58+AE58+AH58+AK58+AN58+AQ58+BC58+BF58+BI58+BO58+AT58+AZ58+BL58+AW58)</f>
        <v>0</v>
      </c>
      <c r="BS58" s="63">
        <f t="shared" ref="BS58:BS59" si="62">SUM(E58+H58+K58+N58+Q58+T58+W58+Z58+AC58+AF58+AI58+AL58+AO58+AR58+BD58+BG58+BJ58+BP58+AU58+BA58+BM58+AX58)</f>
        <v>0</v>
      </c>
      <c r="BT58" s="167"/>
      <c r="BU58" s="167"/>
      <c r="BV58" s="284"/>
      <c r="BW58" s="273">
        <f t="shared" ref="BW58:BW59" si="63">SUM(BT58)</f>
        <v>0</v>
      </c>
      <c r="BX58" s="273">
        <f t="shared" ref="BX58:BX59" si="64">SUM(BU58)</f>
        <v>0</v>
      </c>
      <c r="BY58" s="273">
        <f t="shared" ref="BY58:BY59" si="65">SUM(BV58)</f>
        <v>0</v>
      </c>
      <c r="BZ58" s="273">
        <f t="shared" ref="BZ58:BZ59" si="66">SUM(BQ58+BW58)</f>
        <v>0</v>
      </c>
      <c r="CA58" s="273">
        <f t="shared" ref="CA58:CA59" si="67">SUM(BR58+BX58)</f>
        <v>0</v>
      </c>
      <c r="CB58" s="273">
        <f t="shared" ref="CB58:CB59" si="68">SUM(BS58+BY58)</f>
        <v>0</v>
      </c>
      <c r="CC58" s="151"/>
    </row>
    <row r="59" spans="1:81">
      <c r="A59" s="165"/>
      <c r="B59" s="153" t="s">
        <v>324</v>
      </c>
      <c r="C59" s="188">
        <v>454720000</v>
      </c>
      <c r="D59" s="188">
        <v>320755538</v>
      </c>
      <c r="E59" s="284"/>
      <c r="F59" s="188">
        <v>63720000</v>
      </c>
      <c r="G59" s="188">
        <v>4736500</v>
      </c>
      <c r="H59" s="284"/>
      <c r="I59" s="167"/>
      <c r="J59" s="167"/>
      <c r="K59" s="284"/>
      <c r="L59" s="305"/>
      <c r="M59" s="305"/>
      <c r="N59" s="284"/>
      <c r="O59" s="188">
        <v>750000</v>
      </c>
      <c r="P59" s="167">
        <v>0</v>
      </c>
      <c r="Q59" s="284"/>
      <c r="R59" s="188">
        <v>2175700</v>
      </c>
      <c r="S59" s="188">
        <v>1204450</v>
      </c>
      <c r="T59" s="284"/>
      <c r="U59" s="167"/>
      <c r="V59" s="167"/>
      <c r="W59" s="284"/>
      <c r="X59" s="167"/>
      <c r="Y59" s="167"/>
      <c r="Z59" s="284"/>
      <c r="AA59" s="188">
        <v>45000000</v>
      </c>
      <c r="AB59" s="188">
        <v>45000000</v>
      </c>
      <c r="AC59" s="284"/>
      <c r="AD59" s="305"/>
      <c r="AE59" s="305"/>
      <c r="AF59" s="284"/>
      <c r="AG59" s="167"/>
      <c r="AH59" s="167"/>
      <c r="AI59" s="284"/>
      <c r="AJ59" s="305"/>
      <c r="AK59" s="305"/>
      <c r="AL59" s="284"/>
      <c r="AM59" s="167"/>
      <c r="AN59" s="167"/>
      <c r="AO59" s="284"/>
      <c r="AP59" s="167"/>
      <c r="AQ59" s="167"/>
      <c r="AR59" s="284"/>
      <c r="AS59" s="284"/>
      <c r="AT59" s="284"/>
      <c r="AU59" s="284"/>
      <c r="AV59" s="284"/>
      <c r="AW59" s="284"/>
      <c r="AX59" s="284"/>
      <c r="AY59" s="284"/>
      <c r="AZ59" s="284"/>
      <c r="BA59" s="284"/>
      <c r="BB59" s="167"/>
      <c r="BC59" s="167"/>
      <c r="BD59" s="284"/>
      <c r="BE59" s="167"/>
      <c r="BF59" s="167"/>
      <c r="BG59" s="284"/>
      <c r="BH59" s="167"/>
      <c r="BI59" s="167"/>
      <c r="BJ59" s="284"/>
      <c r="BK59" s="284"/>
      <c r="BL59" s="284"/>
      <c r="BM59" s="284"/>
      <c r="BN59" s="188">
        <v>1500000</v>
      </c>
      <c r="BO59" s="188">
        <v>728000</v>
      </c>
      <c r="BP59" s="284"/>
      <c r="BQ59" s="63">
        <f t="shared" si="60"/>
        <v>567865700</v>
      </c>
      <c r="BR59" s="63">
        <f t="shared" si="61"/>
        <v>372424488</v>
      </c>
      <c r="BS59" s="63">
        <f t="shared" si="62"/>
        <v>0</v>
      </c>
      <c r="BT59" s="167"/>
      <c r="BU59" s="167"/>
      <c r="BV59" s="284"/>
      <c r="BW59" s="273">
        <f t="shared" si="63"/>
        <v>0</v>
      </c>
      <c r="BX59" s="273">
        <f t="shared" si="64"/>
        <v>0</v>
      </c>
      <c r="BY59" s="273">
        <f t="shared" si="65"/>
        <v>0</v>
      </c>
      <c r="BZ59" s="273">
        <f t="shared" si="66"/>
        <v>567865700</v>
      </c>
      <c r="CA59" s="273">
        <f t="shared" si="67"/>
        <v>372424488</v>
      </c>
      <c r="CB59" s="273">
        <f t="shared" si="68"/>
        <v>0</v>
      </c>
      <c r="CC59" s="151"/>
    </row>
    <row r="60" spans="1:81" s="288" customFormat="1">
      <c r="A60" s="163">
        <v>51</v>
      </c>
      <c r="B60" s="154" t="s">
        <v>52</v>
      </c>
      <c r="C60" s="66">
        <f>SUM(C61:C63)</f>
        <v>453728300</v>
      </c>
      <c r="D60" s="66">
        <f t="shared" ref="D60:BO60" si="69">SUM(D61:D63)</f>
        <v>390381739.26999998</v>
      </c>
      <c r="E60" s="66">
        <f t="shared" si="69"/>
        <v>-63346560.730000019</v>
      </c>
      <c r="F60" s="66">
        <f t="shared" si="69"/>
        <v>642192700</v>
      </c>
      <c r="G60" s="66">
        <f t="shared" si="69"/>
        <v>571083571</v>
      </c>
      <c r="H60" s="66">
        <f t="shared" si="69"/>
        <v>-71109129</v>
      </c>
      <c r="I60" s="66">
        <f t="shared" si="69"/>
        <v>0</v>
      </c>
      <c r="J60" s="66">
        <f t="shared" si="69"/>
        <v>0</v>
      </c>
      <c r="K60" s="66">
        <f t="shared" si="69"/>
        <v>0</v>
      </c>
      <c r="L60" s="66">
        <f t="shared" si="69"/>
        <v>588400</v>
      </c>
      <c r="M60" s="66">
        <f t="shared" si="69"/>
        <v>0</v>
      </c>
      <c r="N60" s="66">
        <f t="shared" si="69"/>
        <v>-588400</v>
      </c>
      <c r="O60" s="66">
        <f t="shared" si="69"/>
        <v>235800</v>
      </c>
      <c r="P60" s="66">
        <f t="shared" si="69"/>
        <v>0</v>
      </c>
      <c r="Q60" s="66">
        <f t="shared" si="69"/>
        <v>-235800</v>
      </c>
      <c r="R60" s="66">
        <f t="shared" si="69"/>
        <v>1500000</v>
      </c>
      <c r="S60" s="66">
        <f t="shared" si="69"/>
        <v>0</v>
      </c>
      <c r="T60" s="66">
        <f t="shared" si="69"/>
        <v>-1500000</v>
      </c>
      <c r="U60" s="66">
        <f t="shared" si="69"/>
        <v>0</v>
      </c>
      <c r="V60" s="66">
        <f t="shared" si="69"/>
        <v>0</v>
      </c>
      <c r="W60" s="66">
        <f t="shared" si="69"/>
        <v>0</v>
      </c>
      <c r="X60" s="66">
        <f t="shared" si="69"/>
        <v>0</v>
      </c>
      <c r="Y60" s="66">
        <f t="shared" si="69"/>
        <v>0</v>
      </c>
      <c r="Z60" s="66">
        <f t="shared" si="69"/>
        <v>0</v>
      </c>
      <c r="AA60" s="66">
        <f t="shared" si="69"/>
        <v>4215719100</v>
      </c>
      <c r="AB60" s="66">
        <f t="shared" si="69"/>
        <v>2269906871.75</v>
      </c>
      <c r="AC60" s="66">
        <f t="shared" si="69"/>
        <v>-1945812228.25</v>
      </c>
      <c r="AD60" s="66">
        <f t="shared" si="69"/>
        <v>0</v>
      </c>
      <c r="AE60" s="66">
        <f t="shared" si="69"/>
        <v>0</v>
      </c>
      <c r="AF60" s="66">
        <f t="shared" si="69"/>
        <v>0</v>
      </c>
      <c r="AG60" s="66">
        <f t="shared" si="69"/>
        <v>0</v>
      </c>
      <c r="AH60" s="66">
        <f t="shared" si="69"/>
        <v>0</v>
      </c>
      <c r="AI60" s="66">
        <f t="shared" si="69"/>
        <v>0</v>
      </c>
      <c r="AJ60" s="66">
        <f t="shared" si="69"/>
        <v>0</v>
      </c>
      <c r="AK60" s="66">
        <f t="shared" si="69"/>
        <v>0</v>
      </c>
      <c r="AL60" s="66">
        <f t="shared" si="69"/>
        <v>0</v>
      </c>
      <c r="AM60" s="66">
        <f t="shared" si="69"/>
        <v>0</v>
      </c>
      <c r="AN60" s="66">
        <f t="shared" si="69"/>
        <v>0</v>
      </c>
      <c r="AO60" s="66">
        <f t="shared" si="69"/>
        <v>0</v>
      </c>
      <c r="AP60" s="66">
        <f t="shared" si="69"/>
        <v>0</v>
      </c>
      <c r="AQ60" s="66">
        <f t="shared" si="69"/>
        <v>0</v>
      </c>
      <c r="AR60" s="66">
        <f t="shared" si="69"/>
        <v>0</v>
      </c>
      <c r="AS60" s="66">
        <f t="shared" si="69"/>
        <v>0</v>
      </c>
      <c r="AT60" s="66">
        <f t="shared" si="69"/>
        <v>0</v>
      </c>
      <c r="AU60" s="66">
        <f t="shared" si="69"/>
        <v>0</v>
      </c>
      <c r="AV60" s="66">
        <f t="shared" si="69"/>
        <v>0</v>
      </c>
      <c r="AW60" s="66">
        <f t="shared" si="69"/>
        <v>0</v>
      </c>
      <c r="AX60" s="66">
        <f t="shared" si="69"/>
        <v>0</v>
      </c>
      <c r="AY60" s="66">
        <f t="shared" si="69"/>
        <v>0</v>
      </c>
      <c r="AZ60" s="66">
        <f t="shared" si="69"/>
        <v>0</v>
      </c>
      <c r="BA60" s="66">
        <f t="shared" si="69"/>
        <v>0</v>
      </c>
      <c r="BB60" s="66">
        <f t="shared" si="69"/>
        <v>0</v>
      </c>
      <c r="BC60" s="66">
        <f t="shared" si="69"/>
        <v>0</v>
      </c>
      <c r="BD60" s="66">
        <f t="shared" si="69"/>
        <v>0</v>
      </c>
      <c r="BE60" s="66">
        <f t="shared" si="69"/>
        <v>0</v>
      </c>
      <c r="BF60" s="66">
        <f t="shared" si="69"/>
        <v>0</v>
      </c>
      <c r="BG60" s="66">
        <f t="shared" si="69"/>
        <v>0</v>
      </c>
      <c r="BH60" s="66">
        <f t="shared" si="69"/>
        <v>0</v>
      </c>
      <c r="BI60" s="66">
        <f t="shared" si="69"/>
        <v>0</v>
      </c>
      <c r="BJ60" s="66">
        <f t="shared" si="69"/>
        <v>0</v>
      </c>
      <c r="BK60" s="66">
        <f t="shared" si="69"/>
        <v>0</v>
      </c>
      <c r="BL60" s="66">
        <f t="shared" si="69"/>
        <v>0</v>
      </c>
      <c r="BM60" s="66">
        <f t="shared" si="69"/>
        <v>0</v>
      </c>
      <c r="BN60" s="66">
        <f t="shared" si="69"/>
        <v>613000</v>
      </c>
      <c r="BO60" s="66">
        <f t="shared" si="69"/>
        <v>613000</v>
      </c>
      <c r="BP60" s="66">
        <f t="shared" ref="BP60" si="70">SUM(BP61:BP63)</f>
        <v>0</v>
      </c>
      <c r="BQ60" s="59">
        <f t="shared" si="54"/>
        <v>5314577300</v>
      </c>
      <c r="BR60" s="59">
        <f t="shared" si="55"/>
        <v>3231985182.02</v>
      </c>
      <c r="BS60" s="59">
        <f t="shared" si="56"/>
        <v>-2082592117.98</v>
      </c>
      <c r="BT60" s="64">
        <f>SUM(BT61:BT63)</f>
        <v>0</v>
      </c>
      <c r="BU60" s="64">
        <f t="shared" ref="BU60:BV60" si="71">SUM(BU61:BU63)</f>
        <v>0</v>
      </c>
      <c r="BV60" s="64">
        <f t="shared" si="71"/>
        <v>0</v>
      </c>
      <c r="BW60" s="59">
        <f t="shared" si="53"/>
        <v>0</v>
      </c>
      <c r="BX60" s="59">
        <f t="shared" si="1"/>
        <v>0</v>
      </c>
      <c r="BY60" s="59">
        <f t="shared" si="1"/>
        <v>0</v>
      </c>
      <c r="BZ60" s="59">
        <f t="shared" si="43"/>
        <v>5314577300</v>
      </c>
      <c r="CA60" s="59">
        <f t="shared" si="44"/>
        <v>3231985182.02</v>
      </c>
      <c r="CB60" s="59">
        <f t="shared" si="27"/>
        <v>-2082592117.98</v>
      </c>
      <c r="CC60" s="168"/>
    </row>
    <row r="61" spans="1:81">
      <c r="A61" s="165">
        <v>52</v>
      </c>
      <c r="B61" s="153" t="s">
        <v>75</v>
      </c>
      <c r="C61" s="188">
        <v>429183900</v>
      </c>
      <c r="D61" s="188">
        <v>374114639.26999998</v>
      </c>
      <c r="E61" s="284">
        <f t="shared" si="2"/>
        <v>-55069260.730000019</v>
      </c>
      <c r="F61" s="188">
        <v>590872700</v>
      </c>
      <c r="G61" s="188">
        <v>525039471</v>
      </c>
      <c r="H61" s="284">
        <f t="shared" si="3"/>
        <v>-65833229</v>
      </c>
      <c r="I61" s="167"/>
      <c r="J61" s="167"/>
      <c r="K61" s="284">
        <f t="shared" si="4"/>
        <v>0</v>
      </c>
      <c r="L61" s="305"/>
      <c r="M61" s="305"/>
      <c r="N61" s="284">
        <f t="shared" si="5"/>
        <v>0</v>
      </c>
      <c r="O61" s="167"/>
      <c r="P61" s="167"/>
      <c r="Q61" s="284">
        <f t="shared" si="6"/>
        <v>0</v>
      </c>
      <c r="R61" s="305"/>
      <c r="S61" s="305"/>
      <c r="T61" s="284">
        <f t="shared" si="7"/>
        <v>0</v>
      </c>
      <c r="U61" s="167"/>
      <c r="V61" s="167"/>
      <c r="W61" s="284">
        <f t="shared" si="8"/>
        <v>0</v>
      </c>
      <c r="X61" s="167"/>
      <c r="Y61" s="167"/>
      <c r="Z61" s="284">
        <f t="shared" si="9"/>
        <v>0</v>
      </c>
      <c r="AA61" s="188">
        <v>4215719100</v>
      </c>
      <c r="AB61" s="188">
        <v>2269906871.75</v>
      </c>
      <c r="AC61" s="284">
        <f t="shared" si="10"/>
        <v>-1945812228.25</v>
      </c>
      <c r="AD61" s="305"/>
      <c r="AE61" s="305"/>
      <c r="AF61" s="284">
        <f t="shared" si="11"/>
        <v>0</v>
      </c>
      <c r="AG61" s="167"/>
      <c r="AH61" s="167"/>
      <c r="AI61" s="284">
        <f t="shared" si="12"/>
        <v>0</v>
      </c>
      <c r="AJ61" s="305"/>
      <c r="AK61" s="305"/>
      <c r="AL61" s="284">
        <f t="shared" si="13"/>
        <v>0</v>
      </c>
      <c r="AM61" s="167"/>
      <c r="AN61" s="167"/>
      <c r="AO61" s="284">
        <f t="shared" si="14"/>
        <v>0</v>
      </c>
      <c r="AP61" s="167"/>
      <c r="AQ61" s="167"/>
      <c r="AR61" s="284">
        <f t="shared" si="15"/>
        <v>0</v>
      </c>
      <c r="AS61" s="284"/>
      <c r="AT61" s="284"/>
      <c r="AU61" s="284">
        <f t="shared" si="45"/>
        <v>0</v>
      </c>
      <c r="AV61" s="284"/>
      <c r="AW61" s="284"/>
      <c r="AX61" s="284"/>
      <c r="AY61" s="284"/>
      <c r="AZ61" s="284"/>
      <c r="BA61" s="284">
        <f t="shared" si="46"/>
        <v>0</v>
      </c>
      <c r="BB61" s="167"/>
      <c r="BC61" s="167"/>
      <c r="BD61" s="284">
        <f t="shared" si="19"/>
        <v>0</v>
      </c>
      <c r="BE61" s="167"/>
      <c r="BF61" s="167"/>
      <c r="BG61" s="284">
        <f t="shared" si="20"/>
        <v>0</v>
      </c>
      <c r="BH61" s="167"/>
      <c r="BI61" s="167"/>
      <c r="BJ61" s="284">
        <f t="shared" si="21"/>
        <v>0</v>
      </c>
      <c r="BK61" s="284"/>
      <c r="BL61" s="284"/>
      <c r="BM61" s="284"/>
      <c r="BN61" s="188">
        <v>613000</v>
      </c>
      <c r="BO61" s="188">
        <v>613000</v>
      </c>
      <c r="BP61" s="284">
        <f t="shared" si="23"/>
        <v>0</v>
      </c>
      <c r="BQ61" s="63">
        <f t="shared" si="54"/>
        <v>5236388700</v>
      </c>
      <c r="BR61" s="63">
        <f t="shared" si="55"/>
        <v>3169673982.02</v>
      </c>
      <c r="BS61" s="63">
        <f t="shared" si="56"/>
        <v>-2066714717.98</v>
      </c>
      <c r="BT61" s="167"/>
      <c r="BU61" s="167"/>
      <c r="BV61" s="284">
        <f t="shared" si="26"/>
        <v>0</v>
      </c>
      <c r="BW61" s="273">
        <f t="shared" si="53"/>
        <v>0</v>
      </c>
      <c r="BX61" s="273">
        <f t="shared" si="1"/>
        <v>0</v>
      </c>
      <c r="BY61" s="273">
        <f t="shared" si="1"/>
        <v>0</v>
      </c>
      <c r="BZ61" s="273">
        <f t="shared" si="43"/>
        <v>5236388700</v>
      </c>
      <c r="CA61" s="273">
        <f t="shared" si="44"/>
        <v>3169673982.02</v>
      </c>
      <c r="CB61" s="273">
        <f t="shared" si="27"/>
        <v>-2066714717.98</v>
      </c>
      <c r="CC61" s="151"/>
    </row>
    <row r="62" spans="1:81">
      <c r="A62" s="165">
        <v>53</v>
      </c>
      <c r="B62" s="153" t="s">
        <v>53</v>
      </c>
      <c r="C62" s="188">
        <v>12694400</v>
      </c>
      <c r="D62" s="188">
        <v>7217100</v>
      </c>
      <c r="E62" s="284">
        <f t="shared" si="2"/>
        <v>-5477300</v>
      </c>
      <c r="F62" s="188">
        <v>11220000</v>
      </c>
      <c r="G62" s="188">
        <v>10444100</v>
      </c>
      <c r="H62" s="284">
        <f t="shared" si="3"/>
        <v>-775900</v>
      </c>
      <c r="I62" s="167"/>
      <c r="J62" s="167"/>
      <c r="K62" s="284">
        <f t="shared" si="4"/>
        <v>0</v>
      </c>
      <c r="L62" s="188">
        <v>588400</v>
      </c>
      <c r="M62" s="151">
        <v>0</v>
      </c>
      <c r="N62" s="284">
        <f t="shared" si="5"/>
        <v>-588400</v>
      </c>
      <c r="O62" s="188">
        <v>235800</v>
      </c>
      <c r="P62" s="188">
        <v>0</v>
      </c>
      <c r="Q62" s="284">
        <f>SUM(P62-O62)</f>
        <v>-235800</v>
      </c>
      <c r="R62" s="188">
        <v>1500000</v>
      </c>
      <c r="S62" s="151">
        <v>0</v>
      </c>
      <c r="T62" s="284">
        <f t="shared" si="7"/>
        <v>-1500000</v>
      </c>
      <c r="U62" s="167"/>
      <c r="V62" s="167"/>
      <c r="W62" s="284">
        <f t="shared" si="8"/>
        <v>0</v>
      </c>
      <c r="X62" s="167"/>
      <c r="Y62" s="167"/>
      <c r="Z62" s="284">
        <f t="shared" si="9"/>
        <v>0</v>
      </c>
      <c r="AA62" s="167"/>
      <c r="AB62" s="167"/>
      <c r="AC62" s="284">
        <f t="shared" si="10"/>
        <v>0</v>
      </c>
      <c r="AD62" s="305"/>
      <c r="AE62" s="305"/>
      <c r="AF62" s="284">
        <f t="shared" si="11"/>
        <v>0</v>
      </c>
      <c r="AG62" s="167"/>
      <c r="AH62" s="167"/>
      <c r="AI62" s="284">
        <f t="shared" si="12"/>
        <v>0</v>
      </c>
      <c r="AJ62" s="305"/>
      <c r="AK62" s="305"/>
      <c r="AL62" s="284">
        <f t="shared" si="13"/>
        <v>0</v>
      </c>
      <c r="AM62" s="167"/>
      <c r="AN62" s="167"/>
      <c r="AO62" s="284">
        <f t="shared" si="14"/>
        <v>0</v>
      </c>
      <c r="AP62" s="167"/>
      <c r="AQ62" s="167"/>
      <c r="AR62" s="284">
        <f t="shared" si="15"/>
        <v>0</v>
      </c>
      <c r="AS62" s="284"/>
      <c r="AT62" s="284"/>
      <c r="AU62" s="284">
        <f t="shared" si="45"/>
        <v>0</v>
      </c>
      <c r="AV62" s="284"/>
      <c r="AW62" s="284"/>
      <c r="AX62" s="284"/>
      <c r="AY62" s="284"/>
      <c r="AZ62" s="284"/>
      <c r="BA62" s="284">
        <f t="shared" si="46"/>
        <v>0</v>
      </c>
      <c r="BB62" s="167"/>
      <c r="BC62" s="167"/>
      <c r="BD62" s="284">
        <f t="shared" si="19"/>
        <v>0</v>
      </c>
      <c r="BE62" s="167"/>
      <c r="BF62" s="167"/>
      <c r="BG62" s="284">
        <f t="shared" si="20"/>
        <v>0</v>
      </c>
      <c r="BH62" s="167"/>
      <c r="BI62" s="167"/>
      <c r="BJ62" s="284">
        <f t="shared" si="21"/>
        <v>0</v>
      </c>
      <c r="BK62" s="284"/>
      <c r="BL62" s="284"/>
      <c r="BM62" s="284"/>
      <c r="BN62" s="188"/>
      <c r="BO62" s="151">
        <v>0</v>
      </c>
      <c r="BP62" s="284">
        <f t="shared" si="23"/>
        <v>0</v>
      </c>
      <c r="BQ62" s="63">
        <f t="shared" si="54"/>
        <v>26238600</v>
      </c>
      <c r="BR62" s="63">
        <f t="shared" si="55"/>
        <v>17661200</v>
      </c>
      <c r="BS62" s="63">
        <f t="shared" si="56"/>
        <v>-8577400</v>
      </c>
      <c r="BT62" s="167"/>
      <c r="BU62" s="167"/>
      <c r="BV62" s="284">
        <f t="shared" si="26"/>
        <v>0</v>
      </c>
      <c r="BW62" s="273">
        <f t="shared" si="53"/>
        <v>0</v>
      </c>
      <c r="BX62" s="273">
        <f t="shared" si="1"/>
        <v>0</v>
      </c>
      <c r="BY62" s="273">
        <f t="shared" si="1"/>
        <v>0</v>
      </c>
      <c r="BZ62" s="273">
        <f>SUM(BQ62+BW62)</f>
        <v>26238600</v>
      </c>
      <c r="CA62" s="273">
        <f t="shared" si="44"/>
        <v>17661200</v>
      </c>
      <c r="CB62" s="273">
        <f t="shared" si="27"/>
        <v>-8577400</v>
      </c>
      <c r="CC62" s="151"/>
    </row>
    <row r="63" spans="1:81">
      <c r="A63" s="165"/>
      <c r="B63" s="153" t="s">
        <v>323</v>
      </c>
      <c r="C63" s="188">
        <v>11850000</v>
      </c>
      <c r="D63" s="188">
        <v>9050000</v>
      </c>
      <c r="E63" s="284">
        <f>D63-C63</f>
        <v>-2800000</v>
      </c>
      <c r="F63" s="188">
        <v>40100000</v>
      </c>
      <c r="G63" s="188">
        <v>35600000</v>
      </c>
      <c r="H63" s="284">
        <f>SUM(G63-F63)</f>
        <v>-4500000</v>
      </c>
      <c r="I63" s="167"/>
      <c r="J63" s="167"/>
      <c r="K63" s="284"/>
      <c r="L63" s="305"/>
      <c r="M63" s="305"/>
      <c r="N63" s="284"/>
      <c r="O63" s="167"/>
      <c r="P63" s="167"/>
      <c r="Q63" s="284"/>
      <c r="R63" s="305"/>
      <c r="S63" s="305"/>
      <c r="T63" s="284"/>
      <c r="U63" s="167"/>
      <c r="V63" s="167"/>
      <c r="W63" s="284"/>
      <c r="X63" s="167"/>
      <c r="Y63" s="167"/>
      <c r="Z63" s="284"/>
      <c r="AA63" s="167"/>
      <c r="AB63" s="167"/>
      <c r="AC63" s="284">
        <f>SUM(AB63-AA63)</f>
        <v>0</v>
      </c>
      <c r="AD63" s="305"/>
      <c r="AE63" s="305"/>
      <c r="AF63" s="284"/>
      <c r="AG63" s="167"/>
      <c r="AH63" s="167"/>
      <c r="AI63" s="284"/>
      <c r="AJ63" s="305"/>
      <c r="AK63" s="305"/>
      <c r="AL63" s="284"/>
      <c r="AM63" s="167"/>
      <c r="AN63" s="167"/>
      <c r="AO63" s="284"/>
      <c r="AP63" s="167"/>
      <c r="AQ63" s="167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167"/>
      <c r="BC63" s="167"/>
      <c r="BD63" s="284"/>
      <c r="BE63" s="167"/>
      <c r="BF63" s="167"/>
      <c r="BG63" s="284"/>
      <c r="BH63" s="167"/>
      <c r="BI63" s="167"/>
      <c r="BJ63" s="284"/>
      <c r="BK63" s="284"/>
      <c r="BL63" s="284"/>
      <c r="BM63" s="284"/>
      <c r="BN63" s="167"/>
      <c r="BO63" s="167"/>
      <c r="BP63" s="284"/>
      <c r="BQ63" s="63">
        <f t="shared" ref="BQ63" si="72">SUM(C63+F63+I63+L63+O63+R63+U63+X63+AA63+AD63+AG63+AJ63+AM63+AP63+BB63+BE63+BH63+BN63+AS63+AY63+BK63+AV63)</f>
        <v>51950000</v>
      </c>
      <c r="BR63" s="63">
        <f t="shared" ref="BR63" si="73">SUM(D63+G63+J63+M63+P63+S63+V63+Y63+AB63+AE63+AH63+AK63+AN63+AQ63+BC63+BF63+BI63+BO63+AT63+AZ63+BL63+AW63)</f>
        <v>44650000</v>
      </c>
      <c r="BS63" s="63">
        <f t="shared" ref="BS63" si="74">SUM(E63+H63+K63+N63+Q63+T63+W63+Z63+AC63+AF63+AI63+AL63+AO63+AR63+BD63+BG63+BJ63+BP63+AU63+BA63+BM63+AX63)</f>
        <v>-7300000</v>
      </c>
      <c r="BT63" s="167"/>
      <c r="BU63" s="167"/>
      <c r="BV63" s="284"/>
      <c r="BW63" s="273">
        <f t="shared" ref="BW63" si="75">SUM(BT63)</f>
        <v>0</v>
      </c>
      <c r="BX63" s="273">
        <f t="shared" ref="BX63" si="76">SUM(BU63)</f>
        <v>0</v>
      </c>
      <c r="BY63" s="273">
        <f t="shared" ref="BY63" si="77">SUM(BV63)</f>
        <v>0</v>
      </c>
      <c r="BZ63" s="273">
        <f>SUM(BQ63+BW63)</f>
        <v>51950000</v>
      </c>
      <c r="CA63" s="273">
        <f t="shared" ref="CA63" si="78">SUM(BR63+BX63)</f>
        <v>44650000</v>
      </c>
      <c r="CB63" s="273">
        <f t="shared" ref="CB63" si="79">SUM(BS63+BY63)</f>
        <v>-7300000</v>
      </c>
      <c r="CC63" s="151"/>
    </row>
    <row r="64" spans="1:81" s="129" customFormat="1">
      <c r="A64" s="163">
        <v>54</v>
      </c>
      <c r="B64" s="128" t="s">
        <v>260</v>
      </c>
      <c r="C64" s="62">
        <f>+C65</f>
        <v>0</v>
      </c>
      <c r="D64" s="62">
        <f t="shared" ref="D64:BO64" si="80">+D65</f>
        <v>0</v>
      </c>
      <c r="E64" s="62">
        <f t="shared" si="80"/>
        <v>0</v>
      </c>
      <c r="F64" s="62">
        <f t="shared" si="80"/>
        <v>0</v>
      </c>
      <c r="G64" s="62">
        <f t="shared" si="80"/>
        <v>0</v>
      </c>
      <c r="H64" s="62">
        <f t="shared" si="80"/>
        <v>0</v>
      </c>
      <c r="I64" s="62">
        <f t="shared" si="80"/>
        <v>0</v>
      </c>
      <c r="J64" s="62">
        <f t="shared" si="80"/>
        <v>0</v>
      </c>
      <c r="K64" s="62">
        <f t="shared" si="80"/>
        <v>0</v>
      </c>
      <c r="L64" s="62"/>
      <c r="M64" s="62"/>
      <c r="N64" s="62">
        <f t="shared" si="80"/>
        <v>0</v>
      </c>
      <c r="O64" s="62">
        <f t="shared" si="80"/>
        <v>0</v>
      </c>
      <c r="P64" s="62">
        <f t="shared" si="80"/>
        <v>0</v>
      </c>
      <c r="Q64" s="62">
        <f t="shared" si="80"/>
        <v>0</v>
      </c>
      <c r="R64" s="62">
        <f t="shared" si="80"/>
        <v>0</v>
      </c>
      <c r="S64" s="62">
        <f t="shared" si="80"/>
        <v>0</v>
      </c>
      <c r="T64" s="62">
        <f t="shared" si="80"/>
        <v>0</v>
      </c>
      <c r="U64" s="62">
        <f t="shared" si="80"/>
        <v>0</v>
      </c>
      <c r="V64" s="62">
        <f t="shared" si="80"/>
        <v>0</v>
      </c>
      <c r="W64" s="62">
        <f t="shared" si="80"/>
        <v>0</v>
      </c>
      <c r="X64" s="62">
        <f t="shared" si="80"/>
        <v>0</v>
      </c>
      <c r="Y64" s="62">
        <f t="shared" si="80"/>
        <v>0</v>
      </c>
      <c r="Z64" s="62">
        <f t="shared" si="80"/>
        <v>0</v>
      </c>
      <c r="AA64" s="62">
        <f t="shared" si="80"/>
        <v>0</v>
      </c>
      <c r="AB64" s="62">
        <f t="shared" si="80"/>
        <v>0</v>
      </c>
      <c r="AC64" s="62">
        <f t="shared" si="80"/>
        <v>0</v>
      </c>
      <c r="AD64" s="62">
        <f t="shared" si="80"/>
        <v>0</v>
      </c>
      <c r="AE64" s="62">
        <f t="shared" si="80"/>
        <v>0</v>
      </c>
      <c r="AF64" s="62">
        <f t="shared" si="80"/>
        <v>0</v>
      </c>
      <c r="AG64" s="62">
        <f t="shared" si="80"/>
        <v>0</v>
      </c>
      <c r="AH64" s="62">
        <f t="shared" si="80"/>
        <v>0</v>
      </c>
      <c r="AI64" s="62">
        <f t="shared" si="80"/>
        <v>0</v>
      </c>
      <c r="AJ64" s="62">
        <f t="shared" si="80"/>
        <v>0</v>
      </c>
      <c r="AK64" s="62">
        <f t="shared" si="80"/>
        <v>0</v>
      </c>
      <c r="AL64" s="62">
        <f t="shared" si="80"/>
        <v>0</v>
      </c>
      <c r="AM64" s="62">
        <f t="shared" si="80"/>
        <v>0</v>
      </c>
      <c r="AN64" s="62">
        <f t="shared" si="80"/>
        <v>0</v>
      </c>
      <c r="AO64" s="62">
        <f t="shared" si="80"/>
        <v>0</v>
      </c>
      <c r="AP64" s="62">
        <f t="shared" si="80"/>
        <v>0</v>
      </c>
      <c r="AQ64" s="62">
        <f t="shared" si="80"/>
        <v>0</v>
      </c>
      <c r="AR64" s="62">
        <f t="shared" si="80"/>
        <v>0</v>
      </c>
      <c r="AS64" s="62"/>
      <c r="AT64" s="62"/>
      <c r="AU64" s="62">
        <f t="shared" si="80"/>
        <v>0</v>
      </c>
      <c r="AV64" s="62"/>
      <c r="AW64" s="62"/>
      <c r="AX64" s="62"/>
      <c r="AY64" s="62"/>
      <c r="AZ64" s="62"/>
      <c r="BA64" s="62">
        <f t="shared" si="80"/>
        <v>0</v>
      </c>
      <c r="BB64" s="62">
        <f t="shared" si="80"/>
        <v>0</v>
      </c>
      <c r="BC64" s="62">
        <f t="shared" si="80"/>
        <v>0</v>
      </c>
      <c r="BD64" s="62">
        <f t="shared" si="80"/>
        <v>0</v>
      </c>
      <c r="BE64" s="62">
        <f t="shared" si="80"/>
        <v>0</v>
      </c>
      <c r="BF64" s="62">
        <f t="shared" si="80"/>
        <v>0</v>
      </c>
      <c r="BG64" s="62">
        <f t="shared" si="80"/>
        <v>0</v>
      </c>
      <c r="BH64" s="62">
        <f t="shared" si="80"/>
        <v>0</v>
      </c>
      <c r="BI64" s="62">
        <f t="shared" si="80"/>
        <v>0</v>
      </c>
      <c r="BJ64" s="62">
        <f t="shared" si="80"/>
        <v>0</v>
      </c>
      <c r="BK64" s="62"/>
      <c r="BL64" s="62"/>
      <c r="BM64" s="62"/>
      <c r="BN64" s="62">
        <f t="shared" si="80"/>
        <v>0</v>
      </c>
      <c r="BO64" s="62">
        <f t="shared" si="80"/>
        <v>0</v>
      </c>
      <c r="BP64" s="62">
        <f t="shared" ref="BP64" si="81">+BP65</f>
        <v>0</v>
      </c>
      <c r="BQ64" s="59">
        <f t="shared" si="54"/>
        <v>0</v>
      </c>
      <c r="BR64" s="59">
        <f t="shared" si="55"/>
        <v>0</v>
      </c>
      <c r="BS64" s="59">
        <f t="shared" si="56"/>
        <v>0</v>
      </c>
      <c r="BT64" s="62">
        <f t="shared" ref="BT64:CB64" si="82">+BT65</f>
        <v>0</v>
      </c>
      <c r="BU64" s="62">
        <f t="shared" si="82"/>
        <v>0</v>
      </c>
      <c r="BV64" s="62">
        <f t="shared" si="82"/>
        <v>0</v>
      </c>
      <c r="BW64" s="62">
        <f t="shared" si="82"/>
        <v>0</v>
      </c>
      <c r="BX64" s="62">
        <f t="shared" si="82"/>
        <v>0</v>
      </c>
      <c r="BY64" s="62">
        <f t="shared" si="82"/>
        <v>0</v>
      </c>
      <c r="BZ64" s="62">
        <f>+BZ65</f>
        <v>0</v>
      </c>
      <c r="CA64" s="62">
        <f t="shared" si="82"/>
        <v>0</v>
      </c>
      <c r="CB64" s="62">
        <f t="shared" si="82"/>
        <v>0</v>
      </c>
      <c r="CC64" s="297"/>
    </row>
    <row r="65" spans="1:81">
      <c r="A65" s="165">
        <v>55</v>
      </c>
      <c r="B65" s="153" t="s">
        <v>261</v>
      </c>
      <c r="C65" s="305"/>
      <c r="D65" s="305"/>
      <c r="E65" s="284"/>
      <c r="F65" s="305"/>
      <c r="G65" s="305">
        <v>0</v>
      </c>
      <c r="H65" s="284">
        <f t="shared" si="3"/>
        <v>0</v>
      </c>
      <c r="I65" s="167"/>
      <c r="J65" s="167"/>
      <c r="K65" s="284"/>
      <c r="L65" s="305"/>
      <c r="M65" s="305"/>
      <c r="N65" s="284"/>
      <c r="O65" s="167"/>
      <c r="P65" s="167"/>
      <c r="Q65" s="284"/>
      <c r="R65" s="305"/>
      <c r="S65" s="305"/>
      <c r="T65" s="284"/>
      <c r="U65" s="167"/>
      <c r="V65" s="167"/>
      <c r="W65" s="284"/>
      <c r="X65" s="167"/>
      <c r="Y65" s="167"/>
      <c r="Z65" s="284"/>
      <c r="AA65" s="167"/>
      <c r="AB65" s="167"/>
      <c r="AC65" s="284"/>
      <c r="AD65" s="305"/>
      <c r="AE65" s="305"/>
      <c r="AF65" s="284"/>
      <c r="AG65" s="167"/>
      <c r="AH65" s="167"/>
      <c r="AI65" s="284"/>
      <c r="AJ65" s="305"/>
      <c r="AK65" s="305"/>
      <c r="AL65" s="284"/>
      <c r="AM65" s="167"/>
      <c r="AN65" s="167"/>
      <c r="AO65" s="284"/>
      <c r="AP65" s="167"/>
      <c r="AQ65" s="167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167"/>
      <c r="BC65" s="167"/>
      <c r="BD65" s="284"/>
      <c r="BE65" s="167"/>
      <c r="BF65" s="167"/>
      <c r="BG65" s="284"/>
      <c r="BH65" s="167"/>
      <c r="BI65" s="167"/>
      <c r="BJ65" s="284"/>
      <c r="BK65" s="284"/>
      <c r="BL65" s="284"/>
      <c r="BM65" s="284"/>
      <c r="BN65" s="167"/>
      <c r="BO65" s="167"/>
      <c r="BP65" s="284"/>
      <c r="BQ65" s="63">
        <f t="shared" si="54"/>
        <v>0</v>
      </c>
      <c r="BR65" s="63">
        <f t="shared" si="55"/>
        <v>0</v>
      </c>
      <c r="BS65" s="63">
        <f t="shared" si="56"/>
        <v>0</v>
      </c>
      <c r="BT65" s="167"/>
      <c r="BU65" s="167"/>
      <c r="BV65" s="284"/>
      <c r="BW65" s="273"/>
      <c r="BX65" s="273"/>
      <c r="BY65" s="273"/>
      <c r="BZ65" s="273">
        <f>SUM(BQ65+BW65)</f>
        <v>0</v>
      </c>
      <c r="CA65" s="273">
        <f t="shared" ref="CA65" si="83">SUM(BR65+BX65)</f>
        <v>0</v>
      </c>
      <c r="CB65" s="273">
        <f t="shared" ref="CB65" si="84">SUM(BS65+BY65)</f>
        <v>0</v>
      </c>
      <c r="CC65" s="151"/>
    </row>
    <row r="66" spans="1:81" s="288" customFormat="1">
      <c r="A66" s="163">
        <v>56</v>
      </c>
      <c r="B66" s="154" t="s">
        <v>77</v>
      </c>
      <c r="C66" s="66">
        <f>SUM(C67:C68)</f>
        <v>0</v>
      </c>
      <c r="D66" s="66">
        <f>SUM(D67:D68)</f>
        <v>0</v>
      </c>
      <c r="E66" s="215">
        <f t="shared" si="2"/>
        <v>0</v>
      </c>
      <c r="F66" s="66">
        <f>SUM(F67:F68)</f>
        <v>0</v>
      </c>
      <c r="G66" s="66">
        <f>SUM(G67:G68)</f>
        <v>0</v>
      </c>
      <c r="H66" s="215">
        <f t="shared" si="3"/>
        <v>0</v>
      </c>
      <c r="I66" s="64">
        <f>SUM(I67:I68)</f>
        <v>0</v>
      </c>
      <c r="J66" s="64">
        <f>SUM(J67:J68)</f>
        <v>0</v>
      </c>
      <c r="K66" s="215">
        <f t="shared" si="4"/>
        <v>0</v>
      </c>
      <c r="L66" s="66">
        <f>SUM(L67:L68)</f>
        <v>0</v>
      </c>
      <c r="M66" s="66">
        <f>SUM(M67:M68)</f>
        <v>0</v>
      </c>
      <c r="N66" s="215">
        <f t="shared" si="5"/>
        <v>0</v>
      </c>
      <c r="O66" s="64">
        <f>SUM(O67:O68)</f>
        <v>0</v>
      </c>
      <c r="P66" s="64">
        <f>SUM(P67:P68)</f>
        <v>0</v>
      </c>
      <c r="Q66" s="215">
        <f t="shared" si="6"/>
        <v>0</v>
      </c>
      <c r="R66" s="66">
        <f>SUM(R67:R68)</f>
        <v>0</v>
      </c>
      <c r="S66" s="66">
        <f>SUM(S67:S68)</f>
        <v>0</v>
      </c>
      <c r="T66" s="215">
        <f t="shared" si="7"/>
        <v>0</v>
      </c>
      <c r="U66" s="64">
        <f>SUM(U67:U68)</f>
        <v>0</v>
      </c>
      <c r="V66" s="64">
        <f>SUM(V67:V68)</f>
        <v>0</v>
      </c>
      <c r="W66" s="215">
        <f t="shared" si="8"/>
        <v>0</v>
      </c>
      <c r="X66" s="64">
        <f>SUM(X67:X68)</f>
        <v>0</v>
      </c>
      <c r="Y66" s="64">
        <f>SUM(Y67:Y68)</f>
        <v>0</v>
      </c>
      <c r="Z66" s="215">
        <f t="shared" si="9"/>
        <v>0</v>
      </c>
      <c r="AA66" s="64">
        <f>SUM(AA67:AA68)</f>
        <v>0</v>
      </c>
      <c r="AB66" s="64">
        <f>SUM(AB67:AB68)</f>
        <v>0</v>
      </c>
      <c r="AC66" s="215">
        <f t="shared" si="10"/>
        <v>0</v>
      </c>
      <c r="AD66" s="66">
        <f>SUM(AD67:AD68)</f>
        <v>0</v>
      </c>
      <c r="AE66" s="66">
        <f>SUM(AE67:AE68)</f>
        <v>0</v>
      </c>
      <c r="AF66" s="215">
        <f t="shared" si="11"/>
        <v>0</v>
      </c>
      <c r="AG66" s="64">
        <f>SUM(AG67:AG68)</f>
        <v>0</v>
      </c>
      <c r="AH66" s="64">
        <f>SUM(AH67:AH68)</f>
        <v>0</v>
      </c>
      <c r="AI66" s="215">
        <f t="shared" si="12"/>
        <v>0</v>
      </c>
      <c r="AJ66" s="66">
        <f>SUM(AJ67:AJ68)</f>
        <v>0</v>
      </c>
      <c r="AK66" s="66">
        <f>SUM(AK67:AK68)</f>
        <v>0</v>
      </c>
      <c r="AL66" s="215">
        <f t="shared" si="13"/>
        <v>0</v>
      </c>
      <c r="AM66" s="64">
        <f>SUM(AM67:AM68)</f>
        <v>0</v>
      </c>
      <c r="AN66" s="64">
        <f>SUM(AN67:AN68)</f>
        <v>0</v>
      </c>
      <c r="AO66" s="215">
        <f t="shared" si="14"/>
        <v>0</v>
      </c>
      <c r="AP66" s="64">
        <f>SUM(AP67:AP68)</f>
        <v>0</v>
      </c>
      <c r="AQ66" s="64">
        <f>SUM(AQ67:AQ68)</f>
        <v>0</v>
      </c>
      <c r="AR66" s="215">
        <f t="shared" si="15"/>
        <v>0</v>
      </c>
      <c r="AS66" s="215"/>
      <c r="AT66" s="215"/>
      <c r="AU66" s="215">
        <f t="shared" si="45"/>
        <v>0</v>
      </c>
      <c r="AV66" s="215"/>
      <c r="AW66" s="215"/>
      <c r="AX66" s="215"/>
      <c r="AY66" s="215"/>
      <c r="AZ66" s="215"/>
      <c r="BA66" s="215">
        <f t="shared" si="46"/>
        <v>0</v>
      </c>
      <c r="BB66" s="64">
        <f>SUM(BB67:BB68)</f>
        <v>0</v>
      </c>
      <c r="BC66" s="64">
        <f>SUM(BC67:BC68)</f>
        <v>0</v>
      </c>
      <c r="BD66" s="215">
        <f t="shared" si="19"/>
        <v>0</v>
      </c>
      <c r="BE66" s="64">
        <f>SUM(BE67:BE68)</f>
        <v>0</v>
      </c>
      <c r="BF66" s="64">
        <f>SUM(BF67:BF68)</f>
        <v>0</v>
      </c>
      <c r="BG66" s="215">
        <f t="shared" si="20"/>
        <v>0</v>
      </c>
      <c r="BH66" s="64">
        <f>SUM(BH67:BH68)</f>
        <v>0</v>
      </c>
      <c r="BI66" s="64">
        <f>SUM(BI67:BI68)</f>
        <v>0</v>
      </c>
      <c r="BJ66" s="215">
        <f t="shared" ref="BJ66:BJ110" si="85">SUM(BI66-BH66)</f>
        <v>0</v>
      </c>
      <c r="BK66" s="215"/>
      <c r="BL66" s="215"/>
      <c r="BM66" s="215"/>
      <c r="BN66" s="64">
        <f>SUM(BN67:BN68)</f>
        <v>0</v>
      </c>
      <c r="BO66" s="64">
        <f>SUM(BO67:BO68)</f>
        <v>0</v>
      </c>
      <c r="BP66" s="215">
        <f t="shared" si="23"/>
        <v>0</v>
      </c>
      <c r="BQ66" s="59">
        <f t="shared" si="54"/>
        <v>0</v>
      </c>
      <c r="BR66" s="59">
        <f t="shared" si="55"/>
        <v>0</v>
      </c>
      <c r="BS66" s="59">
        <f t="shared" si="56"/>
        <v>0</v>
      </c>
      <c r="BT66" s="64">
        <f>SUM(BT67:BT68)</f>
        <v>0</v>
      </c>
      <c r="BU66" s="64">
        <f>SUM(BU67:BU68)</f>
        <v>0</v>
      </c>
      <c r="BV66" s="215">
        <f t="shared" si="26"/>
        <v>0</v>
      </c>
      <c r="BW66" s="59">
        <f t="shared" si="53"/>
        <v>0</v>
      </c>
      <c r="BX66" s="59">
        <f t="shared" si="1"/>
        <v>0</v>
      </c>
      <c r="BY66" s="59">
        <f t="shared" si="1"/>
        <v>0</v>
      </c>
      <c r="BZ66" s="59">
        <f t="shared" si="43"/>
        <v>0</v>
      </c>
      <c r="CA66" s="59">
        <f t="shared" si="44"/>
        <v>0</v>
      </c>
      <c r="CB66" s="59">
        <f t="shared" si="27"/>
        <v>0</v>
      </c>
      <c r="CC66" s="168"/>
    </row>
    <row r="67" spans="1:81">
      <c r="A67" s="165">
        <v>57</v>
      </c>
      <c r="B67" s="153" t="s">
        <v>54</v>
      </c>
      <c r="C67" s="305"/>
      <c r="D67" s="305"/>
      <c r="E67" s="284">
        <f t="shared" si="2"/>
        <v>0</v>
      </c>
      <c r="F67" s="305"/>
      <c r="G67" s="305"/>
      <c r="H67" s="284">
        <f t="shared" si="3"/>
        <v>0</v>
      </c>
      <c r="I67" s="167"/>
      <c r="J67" s="167"/>
      <c r="K67" s="284">
        <f t="shared" si="4"/>
        <v>0</v>
      </c>
      <c r="L67" s="305"/>
      <c r="M67" s="305"/>
      <c r="N67" s="284">
        <f t="shared" si="5"/>
        <v>0</v>
      </c>
      <c r="O67" s="167"/>
      <c r="P67" s="167"/>
      <c r="Q67" s="284">
        <f t="shared" si="6"/>
        <v>0</v>
      </c>
      <c r="R67" s="305"/>
      <c r="S67" s="305"/>
      <c r="T67" s="284">
        <f t="shared" si="7"/>
        <v>0</v>
      </c>
      <c r="U67" s="167"/>
      <c r="V67" s="167"/>
      <c r="W67" s="284">
        <f t="shared" si="8"/>
        <v>0</v>
      </c>
      <c r="X67" s="167"/>
      <c r="Y67" s="167"/>
      <c r="Z67" s="284">
        <f t="shared" si="9"/>
        <v>0</v>
      </c>
      <c r="AA67" s="167"/>
      <c r="AB67" s="167"/>
      <c r="AC67" s="284">
        <f t="shared" si="10"/>
        <v>0</v>
      </c>
      <c r="AD67" s="305"/>
      <c r="AE67" s="305"/>
      <c r="AF67" s="284">
        <f t="shared" si="11"/>
        <v>0</v>
      </c>
      <c r="AG67" s="167"/>
      <c r="AH67" s="167"/>
      <c r="AI67" s="284">
        <f t="shared" si="12"/>
        <v>0</v>
      </c>
      <c r="AJ67" s="305"/>
      <c r="AK67" s="305"/>
      <c r="AL67" s="284">
        <f t="shared" si="13"/>
        <v>0</v>
      </c>
      <c r="AM67" s="167"/>
      <c r="AN67" s="167"/>
      <c r="AO67" s="284">
        <f t="shared" si="14"/>
        <v>0</v>
      </c>
      <c r="AP67" s="167"/>
      <c r="AQ67" s="167"/>
      <c r="AR67" s="284">
        <f t="shared" si="15"/>
        <v>0</v>
      </c>
      <c r="AS67" s="284"/>
      <c r="AT67" s="284"/>
      <c r="AU67" s="284">
        <f t="shared" si="45"/>
        <v>0</v>
      </c>
      <c r="AV67" s="284"/>
      <c r="AW67" s="284"/>
      <c r="AX67" s="284"/>
      <c r="AY67" s="284"/>
      <c r="AZ67" s="284"/>
      <c r="BA67" s="284">
        <f t="shared" si="46"/>
        <v>0</v>
      </c>
      <c r="BB67" s="167"/>
      <c r="BC67" s="167"/>
      <c r="BD67" s="284">
        <f t="shared" si="19"/>
        <v>0</v>
      </c>
      <c r="BE67" s="167"/>
      <c r="BF67" s="167"/>
      <c r="BG67" s="284">
        <f t="shared" si="20"/>
        <v>0</v>
      </c>
      <c r="BH67" s="167"/>
      <c r="BI67" s="167"/>
      <c r="BJ67" s="284">
        <f t="shared" si="85"/>
        <v>0</v>
      </c>
      <c r="BK67" s="284"/>
      <c r="BL67" s="284"/>
      <c r="BM67" s="284"/>
      <c r="BN67" s="167"/>
      <c r="BO67" s="167"/>
      <c r="BP67" s="284">
        <f t="shared" si="23"/>
        <v>0</v>
      </c>
      <c r="BQ67" s="63">
        <f t="shared" si="54"/>
        <v>0</v>
      </c>
      <c r="BR67" s="63">
        <f t="shared" si="55"/>
        <v>0</v>
      </c>
      <c r="BS67" s="63">
        <f t="shared" si="56"/>
        <v>0</v>
      </c>
      <c r="BT67" s="167"/>
      <c r="BU67" s="167"/>
      <c r="BV67" s="284">
        <f t="shared" si="26"/>
        <v>0</v>
      </c>
      <c r="BW67" s="273">
        <f t="shared" si="53"/>
        <v>0</v>
      </c>
      <c r="BX67" s="273">
        <f t="shared" si="1"/>
        <v>0</v>
      </c>
      <c r="BY67" s="273">
        <f t="shared" si="1"/>
        <v>0</v>
      </c>
      <c r="BZ67" s="273">
        <f t="shared" si="43"/>
        <v>0</v>
      </c>
      <c r="CA67" s="273">
        <f t="shared" si="44"/>
        <v>0</v>
      </c>
      <c r="CB67" s="273">
        <f t="shared" si="27"/>
        <v>0</v>
      </c>
      <c r="CC67" s="151"/>
    </row>
    <row r="68" spans="1:81">
      <c r="A68" s="165">
        <v>58</v>
      </c>
      <c r="B68" s="153" t="s">
        <v>55</v>
      </c>
      <c r="C68" s="305"/>
      <c r="D68" s="305"/>
      <c r="E68" s="284">
        <f t="shared" si="2"/>
        <v>0</v>
      </c>
      <c r="F68" s="305"/>
      <c r="G68" s="305"/>
      <c r="H68" s="284">
        <f t="shared" si="3"/>
        <v>0</v>
      </c>
      <c r="I68" s="167"/>
      <c r="J68" s="167"/>
      <c r="K68" s="284">
        <f t="shared" si="4"/>
        <v>0</v>
      </c>
      <c r="L68" s="305"/>
      <c r="M68" s="305"/>
      <c r="N68" s="284">
        <f t="shared" si="5"/>
        <v>0</v>
      </c>
      <c r="O68" s="167"/>
      <c r="P68" s="167"/>
      <c r="Q68" s="284">
        <f t="shared" si="6"/>
        <v>0</v>
      </c>
      <c r="R68" s="305"/>
      <c r="S68" s="305"/>
      <c r="T68" s="284">
        <f t="shared" si="7"/>
        <v>0</v>
      </c>
      <c r="U68" s="167"/>
      <c r="V68" s="167"/>
      <c r="W68" s="284">
        <f t="shared" si="8"/>
        <v>0</v>
      </c>
      <c r="X68" s="167"/>
      <c r="Y68" s="167"/>
      <c r="Z68" s="284">
        <f t="shared" si="9"/>
        <v>0</v>
      </c>
      <c r="AA68" s="167">
        <v>0</v>
      </c>
      <c r="AB68" s="167">
        <v>0</v>
      </c>
      <c r="AC68" s="284">
        <f t="shared" si="10"/>
        <v>0</v>
      </c>
      <c r="AD68" s="305"/>
      <c r="AE68" s="305"/>
      <c r="AF68" s="284">
        <f t="shared" si="11"/>
        <v>0</v>
      </c>
      <c r="AG68" s="167"/>
      <c r="AH68" s="167"/>
      <c r="AI68" s="284">
        <f t="shared" si="12"/>
        <v>0</v>
      </c>
      <c r="AJ68" s="305"/>
      <c r="AK68" s="305"/>
      <c r="AL68" s="284">
        <f t="shared" si="13"/>
        <v>0</v>
      </c>
      <c r="AM68" s="167"/>
      <c r="AN68" s="167"/>
      <c r="AO68" s="284">
        <f t="shared" si="14"/>
        <v>0</v>
      </c>
      <c r="AP68" s="167"/>
      <c r="AQ68" s="167"/>
      <c r="AR68" s="284">
        <f t="shared" si="15"/>
        <v>0</v>
      </c>
      <c r="AS68" s="284"/>
      <c r="AT68" s="284"/>
      <c r="AU68" s="284">
        <f t="shared" si="45"/>
        <v>0</v>
      </c>
      <c r="AV68" s="284"/>
      <c r="AW68" s="284"/>
      <c r="AX68" s="284"/>
      <c r="AY68" s="284"/>
      <c r="AZ68" s="284"/>
      <c r="BA68" s="284">
        <f t="shared" si="46"/>
        <v>0</v>
      </c>
      <c r="BB68" s="167"/>
      <c r="BC68" s="167"/>
      <c r="BD68" s="284">
        <f t="shared" si="19"/>
        <v>0</v>
      </c>
      <c r="BE68" s="167"/>
      <c r="BF68" s="167"/>
      <c r="BG68" s="284">
        <f t="shared" si="20"/>
        <v>0</v>
      </c>
      <c r="BH68" s="167"/>
      <c r="BI68" s="167"/>
      <c r="BJ68" s="284">
        <f t="shared" si="85"/>
        <v>0</v>
      </c>
      <c r="BK68" s="284"/>
      <c r="BL68" s="284"/>
      <c r="BM68" s="284"/>
      <c r="BN68" s="167"/>
      <c r="BO68" s="167"/>
      <c r="BP68" s="284">
        <f t="shared" si="23"/>
        <v>0</v>
      </c>
      <c r="BQ68" s="63">
        <f t="shared" si="54"/>
        <v>0</v>
      </c>
      <c r="BR68" s="63">
        <f t="shared" si="55"/>
        <v>0</v>
      </c>
      <c r="BS68" s="63">
        <f t="shared" si="56"/>
        <v>0</v>
      </c>
      <c r="BT68" s="167"/>
      <c r="BU68" s="167"/>
      <c r="BV68" s="284">
        <f t="shared" si="26"/>
        <v>0</v>
      </c>
      <c r="BW68" s="273">
        <f t="shared" si="53"/>
        <v>0</v>
      </c>
      <c r="BX68" s="273">
        <f t="shared" si="1"/>
        <v>0</v>
      </c>
      <c r="BY68" s="273">
        <f t="shared" si="1"/>
        <v>0</v>
      </c>
      <c r="BZ68" s="273">
        <f t="shared" si="43"/>
        <v>0</v>
      </c>
      <c r="CA68" s="273">
        <f t="shared" si="44"/>
        <v>0</v>
      </c>
      <c r="CB68" s="273">
        <f t="shared" si="27"/>
        <v>0</v>
      </c>
      <c r="CC68" s="151"/>
    </row>
    <row r="69" spans="1:81" s="288" customFormat="1">
      <c r="A69" s="163">
        <v>59</v>
      </c>
      <c r="B69" s="154" t="s">
        <v>78</v>
      </c>
      <c r="C69" s="66">
        <f>SUM(C70:C77)</f>
        <v>3000000</v>
      </c>
      <c r="D69" s="66">
        <f>SUM(D70:D77)</f>
        <v>2750000</v>
      </c>
      <c r="E69" s="215">
        <f t="shared" si="2"/>
        <v>-250000</v>
      </c>
      <c r="F69" s="66">
        <f>SUM(F70:F77)</f>
        <v>22900000</v>
      </c>
      <c r="G69" s="66">
        <f>SUM(G70:G77)</f>
        <v>23300000</v>
      </c>
      <c r="H69" s="66">
        <f>SUM(H70:H77)</f>
        <v>400000</v>
      </c>
      <c r="I69" s="66">
        <f>SUM(I70:I77)</f>
        <v>500000</v>
      </c>
      <c r="J69" s="66">
        <f>SUM(J70:J77)</f>
        <v>0</v>
      </c>
      <c r="K69" s="215">
        <f t="shared" si="4"/>
        <v>-500000</v>
      </c>
      <c r="L69" s="66">
        <f>SUM(L70:L77)</f>
        <v>1250000</v>
      </c>
      <c r="M69" s="66">
        <f>SUM(M70:M77)</f>
        <v>250000</v>
      </c>
      <c r="N69" s="215">
        <f t="shared" si="5"/>
        <v>-1000000</v>
      </c>
      <c r="O69" s="66">
        <f>SUM(O70:O77)</f>
        <v>0</v>
      </c>
      <c r="P69" s="66">
        <f>SUM(P70:P77)</f>
        <v>0</v>
      </c>
      <c r="Q69" s="215">
        <f t="shared" si="6"/>
        <v>0</v>
      </c>
      <c r="R69" s="66">
        <f>SUM(R70:R77)</f>
        <v>2524000</v>
      </c>
      <c r="S69" s="66">
        <f>SUM(S70:S77)</f>
        <v>1024000</v>
      </c>
      <c r="T69" s="215">
        <f t="shared" si="7"/>
        <v>-1500000</v>
      </c>
      <c r="U69" s="66">
        <f>SUM(U70:U77)</f>
        <v>73200000</v>
      </c>
      <c r="V69" s="66">
        <f>SUM(V70:V77)</f>
        <v>6000000</v>
      </c>
      <c r="W69" s="215">
        <f t="shared" si="8"/>
        <v>-67200000</v>
      </c>
      <c r="X69" s="66">
        <f>SUM(X70:X77)</f>
        <v>0</v>
      </c>
      <c r="Y69" s="66">
        <f>SUM(Y70:Y77)</f>
        <v>0</v>
      </c>
      <c r="Z69" s="215">
        <f t="shared" si="9"/>
        <v>0</v>
      </c>
      <c r="AA69" s="66">
        <f>SUM(AA70:AA77)</f>
        <v>1086002700</v>
      </c>
      <c r="AB69" s="66">
        <f>SUM(AB70:AB77)</f>
        <v>873040100.05999994</v>
      </c>
      <c r="AC69" s="215">
        <f t="shared" si="10"/>
        <v>-212962599.94000006</v>
      </c>
      <c r="AD69" s="66">
        <f>SUM(AD70:AD77)</f>
        <v>0</v>
      </c>
      <c r="AE69" s="66">
        <f>SUM(AE70:AE77)</f>
        <v>0</v>
      </c>
      <c r="AF69" s="215">
        <f t="shared" si="11"/>
        <v>0</v>
      </c>
      <c r="AG69" s="64">
        <f>SUM(AG70:AG77)</f>
        <v>0</v>
      </c>
      <c r="AH69" s="64">
        <f>SUM(AH70:AH77)</f>
        <v>0</v>
      </c>
      <c r="AI69" s="215">
        <f t="shared" si="12"/>
        <v>0</v>
      </c>
      <c r="AJ69" s="66">
        <f>SUM(AJ70:AJ77)</f>
        <v>0</v>
      </c>
      <c r="AK69" s="66">
        <f>SUM(AK70:AK77)</f>
        <v>0</v>
      </c>
      <c r="AL69" s="215">
        <f t="shared" si="13"/>
        <v>0</v>
      </c>
      <c r="AM69" s="64">
        <f>SUM(AM70:AM77)</f>
        <v>0</v>
      </c>
      <c r="AN69" s="64">
        <f>SUM(AN70:AN77)</f>
        <v>0</v>
      </c>
      <c r="AO69" s="215">
        <f t="shared" si="14"/>
        <v>0</v>
      </c>
      <c r="AP69" s="64">
        <f>SUM(AP70:AP77)</f>
        <v>0</v>
      </c>
      <c r="AQ69" s="64">
        <f>SUM(AQ70:AQ77)</f>
        <v>0</v>
      </c>
      <c r="AR69" s="215">
        <f t="shared" si="15"/>
        <v>0</v>
      </c>
      <c r="AS69" s="215"/>
      <c r="AT69" s="215"/>
      <c r="AU69" s="215">
        <f t="shared" si="45"/>
        <v>0</v>
      </c>
      <c r="AV69" s="215"/>
      <c r="AW69" s="215"/>
      <c r="AX69" s="215"/>
      <c r="AY69" s="215"/>
      <c r="AZ69" s="215"/>
      <c r="BA69" s="215">
        <f t="shared" si="46"/>
        <v>0</v>
      </c>
      <c r="BB69" s="64">
        <f>SUM(BB70:BB77)</f>
        <v>3808613900</v>
      </c>
      <c r="BC69" s="64">
        <f>SUM(BC70:BC77)</f>
        <v>1000000000</v>
      </c>
      <c r="BD69" s="215">
        <f t="shared" si="19"/>
        <v>-2808613900</v>
      </c>
      <c r="BE69" s="64">
        <f>SUM(BE70:BE77)</f>
        <v>0</v>
      </c>
      <c r="BF69" s="64">
        <f>SUM(BF70:BF77)</f>
        <v>0</v>
      </c>
      <c r="BG69" s="215">
        <f t="shared" si="20"/>
        <v>0</v>
      </c>
      <c r="BH69" s="64">
        <f>SUM(BH70:BH77)</f>
        <v>0</v>
      </c>
      <c r="BI69" s="64">
        <f>SUM(BI70:BI77)</f>
        <v>0</v>
      </c>
      <c r="BJ69" s="215">
        <f t="shared" si="85"/>
        <v>0</v>
      </c>
      <c r="BK69" s="215"/>
      <c r="BL69" s="215"/>
      <c r="BM69" s="215"/>
      <c r="BN69" s="64">
        <f>SUM(BN70:BN77)</f>
        <v>300000</v>
      </c>
      <c r="BO69" s="64">
        <f>SUM(BO70:BO77)</f>
        <v>0</v>
      </c>
      <c r="BP69" s="215">
        <f t="shared" si="23"/>
        <v>-300000</v>
      </c>
      <c r="BQ69" s="59">
        <f t="shared" si="54"/>
        <v>4998290600</v>
      </c>
      <c r="BR69" s="59">
        <f t="shared" si="55"/>
        <v>1906364100.0599999</v>
      </c>
      <c r="BS69" s="59">
        <f t="shared" si="56"/>
        <v>-3091926499.9400001</v>
      </c>
      <c r="BT69" s="64">
        <f>SUM(BT70:BT77)</f>
        <v>9378730600</v>
      </c>
      <c r="BU69" s="64">
        <f>SUM(BU70:BU77)</f>
        <v>8617419231</v>
      </c>
      <c r="BV69" s="215">
        <f t="shared" si="26"/>
        <v>-761311369</v>
      </c>
      <c r="BW69" s="59">
        <f t="shared" si="53"/>
        <v>9378730600</v>
      </c>
      <c r="BX69" s="59">
        <f t="shared" si="1"/>
        <v>8617419231</v>
      </c>
      <c r="BY69" s="59">
        <f t="shared" si="1"/>
        <v>-761311369</v>
      </c>
      <c r="BZ69" s="59">
        <f>SUM(BQ69+BW69)</f>
        <v>14377021200</v>
      </c>
      <c r="CA69" s="59">
        <f t="shared" si="44"/>
        <v>10523783331.059999</v>
      </c>
      <c r="CB69" s="59">
        <f t="shared" si="27"/>
        <v>-3853237868.9400001</v>
      </c>
      <c r="CC69" s="168"/>
    </row>
    <row r="70" spans="1:81">
      <c r="A70" s="165">
        <v>60</v>
      </c>
      <c r="B70" s="307" t="s">
        <v>90</v>
      </c>
      <c r="C70" s="305"/>
      <c r="D70" s="305"/>
      <c r="E70" s="308">
        <f t="shared" si="2"/>
        <v>0</v>
      </c>
      <c r="F70" s="305"/>
      <c r="G70" s="305"/>
      <c r="H70" s="308">
        <f t="shared" ref="H70:H71" si="86">SUM(G70-F70)</f>
        <v>0</v>
      </c>
      <c r="I70" s="305"/>
      <c r="J70" s="305"/>
      <c r="K70" s="308">
        <f t="shared" si="4"/>
        <v>0</v>
      </c>
      <c r="L70" s="305"/>
      <c r="M70" s="305"/>
      <c r="N70" s="308">
        <f t="shared" si="5"/>
        <v>0</v>
      </c>
      <c r="O70" s="305"/>
      <c r="P70" s="305"/>
      <c r="Q70" s="308">
        <f t="shared" si="6"/>
        <v>0</v>
      </c>
      <c r="R70" s="305"/>
      <c r="S70" s="305"/>
      <c r="T70" s="308">
        <f t="shared" si="7"/>
        <v>0</v>
      </c>
      <c r="U70" s="305"/>
      <c r="V70" s="305"/>
      <c r="W70" s="308">
        <f t="shared" si="8"/>
        <v>0</v>
      </c>
      <c r="X70" s="305"/>
      <c r="Y70" s="305"/>
      <c r="Z70" s="308">
        <f t="shared" si="9"/>
        <v>0</v>
      </c>
      <c r="AA70" s="188">
        <v>736610500</v>
      </c>
      <c r="AB70" s="188">
        <v>625160285.25999999</v>
      </c>
      <c r="AC70" s="308">
        <f t="shared" si="10"/>
        <v>-111450214.74000001</v>
      </c>
      <c r="AD70" s="305"/>
      <c r="AE70" s="305"/>
      <c r="AF70" s="308">
        <f t="shared" si="11"/>
        <v>0</v>
      </c>
      <c r="AG70" s="305"/>
      <c r="AH70" s="305"/>
      <c r="AI70" s="308">
        <f t="shared" si="12"/>
        <v>0</v>
      </c>
      <c r="AJ70" s="305"/>
      <c r="AK70" s="305"/>
      <c r="AL70" s="308">
        <f t="shared" si="13"/>
        <v>0</v>
      </c>
      <c r="AM70" s="305"/>
      <c r="AN70" s="305"/>
      <c r="AO70" s="308">
        <f t="shared" si="14"/>
        <v>0</v>
      </c>
      <c r="AP70" s="305"/>
      <c r="AQ70" s="305"/>
      <c r="AR70" s="308">
        <f t="shared" si="15"/>
        <v>0</v>
      </c>
      <c r="AS70" s="308"/>
      <c r="AT70" s="308"/>
      <c r="AU70" s="308">
        <f t="shared" si="45"/>
        <v>0</v>
      </c>
      <c r="AV70" s="308"/>
      <c r="AW70" s="308"/>
      <c r="AX70" s="308"/>
      <c r="AY70" s="308"/>
      <c r="AZ70" s="308"/>
      <c r="BA70" s="308">
        <f t="shared" si="46"/>
        <v>0</v>
      </c>
      <c r="BB70" s="188">
        <v>3808613900</v>
      </c>
      <c r="BC70" s="151">
        <v>1000000000</v>
      </c>
      <c r="BD70" s="308">
        <f t="shared" si="19"/>
        <v>-2808613900</v>
      </c>
      <c r="BE70" s="305"/>
      <c r="BF70" s="305"/>
      <c r="BG70" s="308">
        <f t="shared" si="20"/>
        <v>0</v>
      </c>
      <c r="BH70" s="305"/>
      <c r="BI70" s="305"/>
      <c r="BJ70" s="308">
        <f t="shared" si="85"/>
        <v>0</v>
      </c>
      <c r="BK70" s="308"/>
      <c r="BL70" s="308"/>
      <c r="BM70" s="308"/>
      <c r="BN70" s="305"/>
      <c r="BO70" s="305"/>
      <c r="BP70" s="308">
        <f t="shared" si="23"/>
        <v>0</v>
      </c>
      <c r="BQ70" s="63">
        <f t="shared" si="54"/>
        <v>4545224400</v>
      </c>
      <c r="BR70" s="63">
        <f t="shared" si="55"/>
        <v>1625160285.26</v>
      </c>
      <c r="BS70" s="63">
        <f t="shared" si="56"/>
        <v>-2920064114.7399998</v>
      </c>
      <c r="BT70" s="188">
        <v>9378730600</v>
      </c>
      <c r="BU70" s="188">
        <v>8617419231</v>
      </c>
      <c r="BV70" s="308">
        <f>SUM(BU70-BT70)</f>
        <v>-761311369</v>
      </c>
      <c r="BW70" s="309">
        <f t="shared" si="53"/>
        <v>9378730600</v>
      </c>
      <c r="BX70" s="309">
        <f t="shared" si="1"/>
        <v>8617419231</v>
      </c>
      <c r="BY70" s="309">
        <f t="shared" si="1"/>
        <v>-761311369</v>
      </c>
      <c r="BZ70" s="309">
        <f t="shared" si="43"/>
        <v>13923955000</v>
      </c>
      <c r="CA70" s="309">
        <f t="shared" si="44"/>
        <v>10242579516.26</v>
      </c>
      <c r="CB70" s="309">
        <f t="shared" si="27"/>
        <v>-3681375483.7399998</v>
      </c>
      <c r="CC70" s="151"/>
    </row>
    <row r="71" spans="1:81">
      <c r="A71" s="165">
        <v>61</v>
      </c>
      <c r="B71" s="153" t="s">
        <v>85</v>
      </c>
      <c r="C71" s="305"/>
      <c r="D71" s="305"/>
      <c r="E71" s="284">
        <f t="shared" si="2"/>
        <v>0</v>
      </c>
      <c r="F71" s="305"/>
      <c r="G71" s="305"/>
      <c r="H71" s="284">
        <f t="shared" si="86"/>
        <v>0</v>
      </c>
      <c r="I71" s="167"/>
      <c r="J71" s="167"/>
      <c r="K71" s="284">
        <f t="shared" si="4"/>
        <v>0</v>
      </c>
      <c r="L71" s="305"/>
      <c r="M71" s="305"/>
      <c r="N71" s="284">
        <f t="shared" si="5"/>
        <v>0</v>
      </c>
      <c r="O71" s="167"/>
      <c r="P71" s="167"/>
      <c r="Q71" s="284">
        <f t="shared" si="6"/>
        <v>0</v>
      </c>
      <c r="R71" s="305"/>
      <c r="S71" s="305"/>
      <c r="T71" s="284">
        <f t="shared" si="7"/>
        <v>0</v>
      </c>
      <c r="U71" s="188">
        <v>73200000</v>
      </c>
      <c r="V71" s="188">
        <v>6000000</v>
      </c>
      <c r="W71" s="284">
        <f>SUM(V71-U71)</f>
        <v>-67200000</v>
      </c>
      <c r="X71" s="167"/>
      <c r="Y71" s="167"/>
      <c r="Z71" s="284">
        <f t="shared" si="9"/>
        <v>0</v>
      </c>
      <c r="AA71" s="167"/>
      <c r="AB71" s="167"/>
      <c r="AC71" s="284">
        <f t="shared" si="10"/>
        <v>0</v>
      </c>
      <c r="AD71" s="305"/>
      <c r="AE71" s="305"/>
      <c r="AF71" s="284">
        <f t="shared" si="11"/>
        <v>0</v>
      </c>
      <c r="AG71" s="167"/>
      <c r="AH71" s="167"/>
      <c r="AI71" s="284">
        <f t="shared" si="12"/>
        <v>0</v>
      </c>
      <c r="AJ71" s="305"/>
      <c r="AK71" s="305"/>
      <c r="AL71" s="284">
        <f t="shared" si="13"/>
        <v>0</v>
      </c>
      <c r="AM71" s="167"/>
      <c r="AN71" s="167"/>
      <c r="AO71" s="284">
        <f t="shared" si="14"/>
        <v>0</v>
      </c>
      <c r="AP71" s="167"/>
      <c r="AQ71" s="167"/>
      <c r="AR71" s="284">
        <f t="shared" si="15"/>
        <v>0</v>
      </c>
      <c r="AS71" s="284"/>
      <c r="AT71" s="284"/>
      <c r="AU71" s="284">
        <f t="shared" si="45"/>
        <v>0</v>
      </c>
      <c r="AV71" s="284"/>
      <c r="AW71" s="284"/>
      <c r="AX71" s="284"/>
      <c r="AY71" s="284"/>
      <c r="AZ71" s="284"/>
      <c r="BA71" s="284">
        <f t="shared" si="46"/>
        <v>0</v>
      </c>
      <c r="BB71" s="167"/>
      <c r="BC71" s="167"/>
      <c r="BD71" s="284">
        <f t="shared" si="19"/>
        <v>0</v>
      </c>
      <c r="BE71" s="167"/>
      <c r="BF71" s="167"/>
      <c r="BG71" s="284">
        <f t="shared" si="20"/>
        <v>0</v>
      </c>
      <c r="BH71" s="167"/>
      <c r="BI71" s="167"/>
      <c r="BJ71" s="284">
        <f t="shared" si="85"/>
        <v>0</v>
      </c>
      <c r="BK71" s="284"/>
      <c r="BL71" s="284"/>
      <c r="BM71" s="284"/>
      <c r="BN71" s="167"/>
      <c r="BO71" s="167"/>
      <c r="BP71" s="284">
        <f t="shared" si="23"/>
        <v>0</v>
      </c>
      <c r="BQ71" s="63">
        <f t="shared" si="54"/>
        <v>73200000</v>
      </c>
      <c r="BR71" s="63">
        <f t="shared" si="55"/>
        <v>6000000</v>
      </c>
      <c r="BS71" s="63">
        <f t="shared" si="56"/>
        <v>-67200000</v>
      </c>
      <c r="BT71" s="167"/>
      <c r="BU71" s="167"/>
      <c r="BV71" s="284">
        <f t="shared" si="26"/>
        <v>0</v>
      </c>
      <c r="BW71" s="273">
        <f t="shared" si="53"/>
        <v>0</v>
      </c>
      <c r="BX71" s="273">
        <f t="shared" si="1"/>
        <v>0</v>
      </c>
      <c r="BY71" s="273">
        <f t="shared" si="1"/>
        <v>0</v>
      </c>
      <c r="BZ71" s="273">
        <f t="shared" si="43"/>
        <v>73200000</v>
      </c>
      <c r="CA71" s="273">
        <f t="shared" si="44"/>
        <v>6000000</v>
      </c>
      <c r="CB71" s="273">
        <f t="shared" si="27"/>
        <v>-67200000</v>
      </c>
      <c r="CC71" s="151"/>
    </row>
    <row r="72" spans="1:81">
      <c r="A72" s="165"/>
      <c r="B72" s="151" t="s">
        <v>266</v>
      </c>
      <c r="C72" s="305"/>
      <c r="D72" s="305"/>
      <c r="E72" s="284"/>
      <c r="F72" s="305"/>
      <c r="G72" s="305"/>
      <c r="H72" s="284"/>
      <c r="I72" s="167"/>
      <c r="J72" s="167"/>
      <c r="K72" s="284"/>
      <c r="L72" s="305"/>
      <c r="M72" s="305"/>
      <c r="N72" s="284"/>
      <c r="O72" s="167"/>
      <c r="P72" s="167"/>
      <c r="Q72" s="284"/>
      <c r="R72" s="305"/>
      <c r="S72" s="305"/>
      <c r="T72" s="284"/>
      <c r="U72" s="167"/>
      <c r="V72" s="167"/>
      <c r="W72" s="284"/>
      <c r="X72" s="167"/>
      <c r="Y72" s="167"/>
      <c r="Z72" s="284"/>
      <c r="AA72" s="167"/>
      <c r="AB72" s="167"/>
      <c r="AC72" s="284">
        <f t="shared" si="10"/>
        <v>0</v>
      </c>
      <c r="AD72" s="305"/>
      <c r="AE72" s="305"/>
      <c r="AF72" s="284"/>
      <c r="AG72" s="167"/>
      <c r="AH72" s="167"/>
      <c r="AI72" s="284"/>
      <c r="AJ72" s="305"/>
      <c r="AK72" s="305"/>
      <c r="AL72" s="284"/>
      <c r="AM72" s="167"/>
      <c r="AN72" s="167"/>
      <c r="AO72" s="284"/>
      <c r="AP72" s="167"/>
      <c r="AQ72" s="167"/>
      <c r="AR72" s="284"/>
      <c r="AS72" s="284"/>
      <c r="AT72" s="284"/>
      <c r="AU72" s="284"/>
      <c r="AV72" s="284"/>
      <c r="AW72" s="284"/>
      <c r="AX72" s="284"/>
      <c r="AY72" s="284"/>
      <c r="AZ72" s="284"/>
      <c r="BA72" s="284"/>
      <c r="BB72" s="167"/>
      <c r="BC72" s="167"/>
      <c r="BD72" s="284"/>
      <c r="BE72" s="167"/>
      <c r="BF72" s="167"/>
      <c r="BG72" s="284"/>
      <c r="BH72" s="167"/>
      <c r="BI72" s="167"/>
      <c r="BJ72" s="284"/>
      <c r="BK72" s="284"/>
      <c r="BL72" s="284"/>
      <c r="BM72" s="284"/>
      <c r="BN72" s="167"/>
      <c r="BO72" s="167"/>
      <c r="BP72" s="284"/>
      <c r="BQ72" s="63">
        <f t="shared" si="54"/>
        <v>0</v>
      </c>
      <c r="BR72" s="63">
        <f t="shared" si="55"/>
        <v>0</v>
      </c>
      <c r="BS72" s="63">
        <f t="shared" si="56"/>
        <v>0</v>
      </c>
      <c r="BT72" s="167"/>
      <c r="BU72" s="167"/>
      <c r="BV72" s="284"/>
      <c r="BW72" s="273"/>
      <c r="BX72" s="273"/>
      <c r="BY72" s="273"/>
      <c r="BZ72" s="273">
        <f t="shared" si="43"/>
        <v>0</v>
      </c>
      <c r="CA72" s="273">
        <f t="shared" si="44"/>
        <v>0</v>
      </c>
      <c r="CB72" s="273">
        <f t="shared" si="27"/>
        <v>0</v>
      </c>
      <c r="CC72" s="151"/>
    </row>
    <row r="73" spans="1:81">
      <c r="A73" s="165">
        <v>62</v>
      </c>
      <c r="B73" s="153" t="s">
        <v>56</v>
      </c>
      <c r="C73" s="305"/>
      <c r="D73" s="305"/>
      <c r="E73" s="284">
        <f t="shared" si="2"/>
        <v>0</v>
      </c>
      <c r="F73" s="305"/>
      <c r="G73" s="305"/>
      <c r="H73" s="284">
        <f t="shared" si="3"/>
        <v>0</v>
      </c>
      <c r="I73" s="167"/>
      <c r="J73" s="167"/>
      <c r="K73" s="284">
        <f t="shared" si="4"/>
        <v>0</v>
      </c>
      <c r="L73" s="305"/>
      <c r="M73" s="305"/>
      <c r="N73" s="284">
        <f t="shared" si="5"/>
        <v>0</v>
      </c>
      <c r="O73" s="167"/>
      <c r="P73" s="167"/>
      <c r="Q73" s="284">
        <f t="shared" si="6"/>
        <v>0</v>
      </c>
      <c r="R73" s="305"/>
      <c r="S73" s="305"/>
      <c r="T73" s="284">
        <f t="shared" si="7"/>
        <v>0</v>
      </c>
      <c r="U73" s="167"/>
      <c r="V73" s="167"/>
      <c r="W73" s="284">
        <f t="shared" si="8"/>
        <v>0</v>
      </c>
      <c r="X73" s="167"/>
      <c r="Y73" s="167"/>
      <c r="Z73" s="284">
        <f t="shared" si="9"/>
        <v>0</v>
      </c>
      <c r="AA73" s="188">
        <v>157464000</v>
      </c>
      <c r="AB73" s="188">
        <v>157464000</v>
      </c>
      <c r="AC73" s="284">
        <f t="shared" si="10"/>
        <v>0</v>
      </c>
      <c r="AD73" s="305"/>
      <c r="AE73" s="305"/>
      <c r="AF73" s="284">
        <f t="shared" si="11"/>
        <v>0</v>
      </c>
      <c r="AG73" s="167"/>
      <c r="AH73" s="167"/>
      <c r="AI73" s="284">
        <f t="shared" si="12"/>
        <v>0</v>
      </c>
      <c r="AJ73" s="305"/>
      <c r="AK73" s="305"/>
      <c r="AL73" s="284">
        <f t="shared" si="13"/>
        <v>0</v>
      </c>
      <c r="AM73" s="167"/>
      <c r="AN73" s="167"/>
      <c r="AO73" s="284">
        <f t="shared" si="14"/>
        <v>0</v>
      </c>
      <c r="AP73" s="167"/>
      <c r="AQ73" s="167"/>
      <c r="AR73" s="284">
        <f t="shared" si="15"/>
        <v>0</v>
      </c>
      <c r="AS73" s="284"/>
      <c r="AT73" s="284"/>
      <c r="AU73" s="284">
        <f t="shared" si="45"/>
        <v>0</v>
      </c>
      <c r="AV73" s="284"/>
      <c r="AW73" s="284"/>
      <c r="AX73" s="284"/>
      <c r="AY73" s="284"/>
      <c r="AZ73" s="284"/>
      <c r="BA73" s="284">
        <f t="shared" si="46"/>
        <v>0</v>
      </c>
      <c r="BB73" s="167"/>
      <c r="BC73" s="167"/>
      <c r="BD73" s="284">
        <f t="shared" si="19"/>
        <v>0</v>
      </c>
      <c r="BE73" s="167"/>
      <c r="BF73" s="167"/>
      <c r="BG73" s="284">
        <f t="shared" si="20"/>
        <v>0</v>
      </c>
      <c r="BH73" s="167"/>
      <c r="BI73" s="167"/>
      <c r="BJ73" s="284">
        <f t="shared" si="85"/>
        <v>0</v>
      </c>
      <c r="BK73" s="284"/>
      <c r="BL73" s="284"/>
      <c r="BM73" s="284"/>
      <c r="BN73" s="167"/>
      <c r="BO73" s="167"/>
      <c r="BP73" s="284">
        <f t="shared" si="23"/>
        <v>0</v>
      </c>
      <c r="BQ73" s="63">
        <f t="shared" si="54"/>
        <v>157464000</v>
      </c>
      <c r="BR73" s="63">
        <f t="shared" si="55"/>
        <v>157464000</v>
      </c>
      <c r="BS73" s="63">
        <f t="shared" si="56"/>
        <v>0</v>
      </c>
      <c r="BT73" s="167"/>
      <c r="BU73" s="167"/>
      <c r="BV73" s="284">
        <f t="shared" si="26"/>
        <v>0</v>
      </c>
      <c r="BW73" s="273">
        <f t="shared" si="53"/>
        <v>0</v>
      </c>
      <c r="BX73" s="273">
        <f t="shared" si="1"/>
        <v>0</v>
      </c>
      <c r="BY73" s="273">
        <f t="shared" si="1"/>
        <v>0</v>
      </c>
      <c r="BZ73" s="273">
        <f t="shared" si="43"/>
        <v>157464000</v>
      </c>
      <c r="CA73" s="273">
        <f t="shared" si="44"/>
        <v>157464000</v>
      </c>
      <c r="CB73" s="273">
        <f t="shared" si="27"/>
        <v>0</v>
      </c>
      <c r="CC73" s="151"/>
    </row>
    <row r="74" spans="1:81">
      <c r="A74" s="165">
        <v>63</v>
      </c>
      <c r="B74" s="153" t="s">
        <v>57</v>
      </c>
      <c r="C74" s="305"/>
      <c r="D74" s="305"/>
      <c r="E74" s="284">
        <f t="shared" si="2"/>
        <v>0</v>
      </c>
      <c r="F74" s="305"/>
      <c r="G74" s="305"/>
      <c r="H74" s="284">
        <f t="shared" si="3"/>
        <v>0</v>
      </c>
      <c r="I74" s="167"/>
      <c r="J74" s="167"/>
      <c r="K74" s="284">
        <f t="shared" si="4"/>
        <v>0</v>
      </c>
      <c r="L74" s="305"/>
      <c r="M74" s="305"/>
      <c r="N74" s="284">
        <f t="shared" si="5"/>
        <v>0</v>
      </c>
      <c r="O74" s="167"/>
      <c r="P74" s="167"/>
      <c r="Q74" s="284">
        <f t="shared" si="6"/>
        <v>0</v>
      </c>
      <c r="R74" s="305"/>
      <c r="S74" s="305"/>
      <c r="T74" s="284">
        <f t="shared" si="7"/>
        <v>0</v>
      </c>
      <c r="U74" s="167"/>
      <c r="V74" s="167"/>
      <c r="W74" s="284">
        <f t="shared" si="8"/>
        <v>0</v>
      </c>
      <c r="X74" s="167"/>
      <c r="Y74" s="167"/>
      <c r="Z74" s="284">
        <f t="shared" si="9"/>
        <v>0</v>
      </c>
      <c r="AA74" s="167"/>
      <c r="AB74" s="167"/>
      <c r="AC74" s="284">
        <f t="shared" si="10"/>
        <v>0</v>
      </c>
      <c r="AD74" s="305"/>
      <c r="AE74" s="305"/>
      <c r="AF74" s="284">
        <f t="shared" si="11"/>
        <v>0</v>
      </c>
      <c r="AG74" s="167"/>
      <c r="AH74" s="167"/>
      <c r="AI74" s="284">
        <f t="shared" si="12"/>
        <v>0</v>
      </c>
      <c r="AJ74" s="305"/>
      <c r="AK74" s="305"/>
      <c r="AL74" s="284">
        <f t="shared" si="13"/>
        <v>0</v>
      </c>
      <c r="AM74" s="167"/>
      <c r="AN74" s="167"/>
      <c r="AO74" s="284">
        <f t="shared" si="14"/>
        <v>0</v>
      </c>
      <c r="AP74" s="167"/>
      <c r="AQ74" s="167"/>
      <c r="AR74" s="284">
        <f t="shared" si="15"/>
        <v>0</v>
      </c>
      <c r="AS74" s="284"/>
      <c r="AT74" s="284"/>
      <c r="AU74" s="284">
        <f t="shared" si="45"/>
        <v>0</v>
      </c>
      <c r="AV74" s="284"/>
      <c r="AW74" s="284"/>
      <c r="AX74" s="284"/>
      <c r="AY74" s="284"/>
      <c r="AZ74" s="284"/>
      <c r="BA74" s="284">
        <f t="shared" si="46"/>
        <v>0</v>
      </c>
      <c r="BB74" s="167"/>
      <c r="BC74" s="167"/>
      <c r="BD74" s="284">
        <f t="shared" si="19"/>
        <v>0</v>
      </c>
      <c r="BE74" s="167"/>
      <c r="BF74" s="167"/>
      <c r="BG74" s="284">
        <f t="shared" si="20"/>
        <v>0</v>
      </c>
      <c r="BH74" s="167"/>
      <c r="BI74" s="167"/>
      <c r="BJ74" s="284">
        <f t="shared" si="85"/>
        <v>0</v>
      </c>
      <c r="BK74" s="284"/>
      <c r="BL74" s="284"/>
      <c r="BM74" s="284"/>
      <c r="BN74" s="167"/>
      <c r="BO74" s="167"/>
      <c r="BP74" s="284">
        <f t="shared" si="23"/>
        <v>0</v>
      </c>
      <c r="BQ74" s="63">
        <f t="shared" si="54"/>
        <v>0</v>
      </c>
      <c r="BR74" s="63">
        <f t="shared" si="55"/>
        <v>0</v>
      </c>
      <c r="BS74" s="63">
        <f t="shared" si="56"/>
        <v>0</v>
      </c>
      <c r="BT74" s="167"/>
      <c r="BU74" s="167"/>
      <c r="BV74" s="284">
        <f t="shared" si="26"/>
        <v>0</v>
      </c>
      <c r="BW74" s="273">
        <f t="shared" si="53"/>
        <v>0</v>
      </c>
      <c r="BX74" s="273">
        <f t="shared" si="1"/>
        <v>0</v>
      </c>
      <c r="BY74" s="273">
        <f t="shared" si="1"/>
        <v>0</v>
      </c>
      <c r="BZ74" s="273">
        <f t="shared" si="43"/>
        <v>0</v>
      </c>
      <c r="CA74" s="273">
        <f t="shared" si="44"/>
        <v>0</v>
      </c>
      <c r="CB74" s="273">
        <f t="shared" si="27"/>
        <v>0</v>
      </c>
      <c r="CC74" s="151"/>
    </row>
    <row r="75" spans="1:81">
      <c r="A75" s="165">
        <v>64</v>
      </c>
      <c r="B75" s="153" t="s">
        <v>58</v>
      </c>
      <c r="C75" s="305"/>
      <c r="D75" s="305"/>
      <c r="E75" s="284">
        <f t="shared" si="2"/>
        <v>0</v>
      </c>
      <c r="F75" s="305"/>
      <c r="G75" s="305"/>
      <c r="H75" s="284">
        <f t="shared" si="3"/>
        <v>0</v>
      </c>
      <c r="I75" s="167"/>
      <c r="J75" s="167"/>
      <c r="K75" s="284">
        <f t="shared" si="4"/>
        <v>0</v>
      </c>
      <c r="L75" s="305"/>
      <c r="M75" s="305"/>
      <c r="N75" s="284">
        <f t="shared" si="5"/>
        <v>0</v>
      </c>
      <c r="O75" s="167"/>
      <c r="P75" s="167"/>
      <c r="Q75" s="284">
        <f t="shared" si="6"/>
        <v>0</v>
      </c>
      <c r="R75" s="305"/>
      <c r="S75" s="305"/>
      <c r="T75" s="284">
        <f t="shared" si="7"/>
        <v>0</v>
      </c>
      <c r="U75" s="167"/>
      <c r="V75" s="167"/>
      <c r="W75" s="284">
        <f t="shared" si="8"/>
        <v>0</v>
      </c>
      <c r="X75" s="167"/>
      <c r="Y75" s="167"/>
      <c r="Z75" s="284">
        <f t="shared" si="9"/>
        <v>0</v>
      </c>
      <c r="AA75" s="188">
        <v>110000000</v>
      </c>
      <c r="AB75" s="188">
        <v>50013014.799999997</v>
      </c>
      <c r="AC75" s="284">
        <f t="shared" si="10"/>
        <v>-59986985.200000003</v>
      </c>
      <c r="AD75" s="305"/>
      <c r="AE75" s="305"/>
      <c r="AF75" s="284">
        <f t="shared" si="11"/>
        <v>0</v>
      </c>
      <c r="AG75" s="167"/>
      <c r="AH75" s="167"/>
      <c r="AI75" s="284">
        <f t="shared" si="12"/>
        <v>0</v>
      </c>
      <c r="AJ75" s="305"/>
      <c r="AK75" s="305"/>
      <c r="AL75" s="284">
        <f t="shared" si="13"/>
        <v>0</v>
      </c>
      <c r="AM75" s="167"/>
      <c r="AN75" s="167"/>
      <c r="AO75" s="284">
        <f t="shared" si="14"/>
        <v>0</v>
      </c>
      <c r="AP75" s="167"/>
      <c r="AQ75" s="167"/>
      <c r="AR75" s="284">
        <f t="shared" si="15"/>
        <v>0</v>
      </c>
      <c r="AS75" s="284"/>
      <c r="AT75" s="284"/>
      <c r="AU75" s="284">
        <f t="shared" si="45"/>
        <v>0</v>
      </c>
      <c r="AV75" s="284"/>
      <c r="AW75" s="284"/>
      <c r="AX75" s="284"/>
      <c r="AY75" s="284"/>
      <c r="AZ75" s="284"/>
      <c r="BA75" s="284">
        <f t="shared" si="46"/>
        <v>0</v>
      </c>
      <c r="BB75" s="167"/>
      <c r="BC75" s="167"/>
      <c r="BD75" s="284">
        <f t="shared" si="19"/>
        <v>0</v>
      </c>
      <c r="BE75" s="167"/>
      <c r="BF75" s="167"/>
      <c r="BG75" s="284">
        <f t="shared" si="20"/>
        <v>0</v>
      </c>
      <c r="BH75" s="167"/>
      <c r="BI75" s="167"/>
      <c r="BJ75" s="284">
        <f t="shared" si="85"/>
        <v>0</v>
      </c>
      <c r="BK75" s="284"/>
      <c r="BL75" s="284"/>
      <c r="BM75" s="284"/>
      <c r="BN75" s="167"/>
      <c r="BO75" s="167"/>
      <c r="BP75" s="284">
        <f t="shared" si="23"/>
        <v>0</v>
      </c>
      <c r="BQ75" s="63">
        <f t="shared" ref="BQ75:BQ110" si="87">SUM(C75+F75+I75+L75+O75+R75+U75+X75+AA75+AD75+AG75+AJ75+AM75+AP75+BB75+BE75+BH75+BN75+AS75+AY75+BK75+AV75)</f>
        <v>110000000</v>
      </c>
      <c r="BR75" s="63">
        <f t="shared" ref="BR75:BR110" si="88">SUM(D75+G75+J75+M75+P75+S75+V75+Y75+AB75+AE75+AH75+AK75+AN75+AQ75+BC75+BF75+BI75+BO75+AT75+AZ75+BL75+AW75)</f>
        <v>50013014.799999997</v>
      </c>
      <c r="BS75" s="63">
        <f t="shared" ref="BS75:BS110" si="89">SUM(E75+H75+K75+N75+Q75+T75+W75+Z75+AC75+AF75+AI75+AL75+AO75+AR75+BD75+BG75+BJ75+BP75+AU75+BA75+BM75+AX75)</f>
        <v>-59986985.200000003</v>
      </c>
      <c r="BT75" s="167"/>
      <c r="BU75" s="167"/>
      <c r="BV75" s="284">
        <f t="shared" si="26"/>
        <v>0</v>
      </c>
      <c r="BW75" s="273">
        <f t="shared" si="53"/>
        <v>0</v>
      </c>
      <c r="BX75" s="273">
        <f t="shared" si="1"/>
        <v>0</v>
      </c>
      <c r="BY75" s="273">
        <f t="shared" si="1"/>
        <v>0</v>
      </c>
      <c r="BZ75" s="273">
        <f t="shared" si="43"/>
        <v>110000000</v>
      </c>
      <c r="CA75" s="273">
        <f t="shared" si="44"/>
        <v>50013014.799999997</v>
      </c>
      <c r="CB75" s="273">
        <f t="shared" si="27"/>
        <v>-59986985.200000003</v>
      </c>
      <c r="CC75" s="151"/>
    </row>
    <row r="76" spans="1:81">
      <c r="A76" s="165">
        <v>65</v>
      </c>
      <c r="B76" s="153" t="s">
        <v>59</v>
      </c>
      <c r="C76" s="305"/>
      <c r="D76" s="305"/>
      <c r="E76" s="284">
        <f t="shared" si="2"/>
        <v>0</v>
      </c>
      <c r="F76" s="305"/>
      <c r="G76" s="305"/>
      <c r="H76" s="284">
        <f t="shared" si="3"/>
        <v>0</v>
      </c>
      <c r="I76" s="167"/>
      <c r="J76" s="167"/>
      <c r="K76" s="284">
        <f t="shared" si="4"/>
        <v>0</v>
      </c>
      <c r="L76" s="305"/>
      <c r="M76" s="305"/>
      <c r="N76" s="284">
        <f t="shared" si="5"/>
        <v>0</v>
      </c>
      <c r="O76" s="167"/>
      <c r="P76" s="167"/>
      <c r="Q76" s="284">
        <f t="shared" si="6"/>
        <v>0</v>
      </c>
      <c r="R76" s="305"/>
      <c r="S76" s="305"/>
      <c r="T76" s="284">
        <f t="shared" si="7"/>
        <v>0</v>
      </c>
      <c r="U76" s="167"/>
      <c r="V76" s="167"/>
      <c r="W76" s="284">
        <f t="shared" si="8"/>
        <v>0</v>
      </c>
      <c r="X76" s="167"/>
      <c r="Y76" s="167"/>
      <c r="Z76" s="284">
        <f t="shared" si="9"/>
        <v>0</v>
      </c>
      <c r="AA76" s="188">
        <v>81928200</v>
      </c>
      <c r="AB76" s="188">
        <v>40402800</v>
      </c>
      <c r="AC76" s="284">
        <f t="shared" si="10"/>
        <v>-41525400</v>
      </c>
      <c r="AD76" s="305"/>
      <c r="AE76" s="305"/>
      <c r="AF76" s="284">
        <f t="shared" si="11"/>
        <v>0</v>
      </c>
      <c r="AG76" s="167"/>
      <c r="AH76" s="167"/>
      <c r="AI76" s="284">
        <f t="shared" si="12"/>
        <v>0</v>
      </c>
      <c r="AJ76" s="305"/>
      <c r="AK76" s="305"/>
      <c r="AL76" s="284">
        <f t="shared" si="13"/>
        <v>0</v>
      </c>
      <c r="AM76" s="167"/>
      <c r="AN76" s="167"/>
      <c r="AO76" s="284">
        <f t="shared" si="14"/>
        <v>0</v>
      </c>
      <c r="AP76" s="167"/>
      <c r="AQ76" s="167"/>
      <c r="AR76" s="284">
        <f t="shared" si="15"/>
        <v>0</v>
      </c>
      <c r="AS76" s="284"/>
      <c r="AT76" s="284"/>
      <c r="AU76" s="284">
        <f t="shared" si="45"/>
        <v>0</v>
      </c>
      <c r="AV76" s="284"/>
      <c r="AW76" s="284"/>
      <c r="AX76" s="284"/>
      <c r="AY76" s="284"/>
      <c r="AZ76" s="284"/>
      <c r="BA76" s="284">
        <f t="shared" si="46"/>
        <v>0</v>
      </c>
      <c r="BB76" s="167"/>
      <c r="BC76" s="167"/>
      <c r="BD76" s="284">
        <f t="shared" si="19"/>
        <v>0</v>
      </c>
      <c r="BE76" s="167"/>
      <c r="BF76" s="167"/>
      <c r="BG76" s="284">
        <f t="shared" si="20"/>
        <v>0</v>
      </c>
      <c r="BH76" s="167"/>
      <c r="BI76" s="167"/>
      <c r="BJ76" s="284">
        <f t="shared" si="85"/>
        <v>0</v>
      </c>
      <c r="BK76" s="284"/>
      <c r="BL76" s="284"/>
      <c r="BM76" s="284"/>
      <c r="BN76" s="167"/>
      <c r="BO76" s="167"/>
      <c r="BP76" s="284">
        <f t="shared" si="23"/>
        <v>0</v>
      </c>
      <c r="BQ76" s="63">
        <f t="shared" si="87"/>
        <v>81928200</v>
      </c>
      <c r="BR76" s="63">
        <f t="shared" si="88"/>
        <v>40402800</v>
      </c>
      <c r="BS76" s="63">
        <f t="shared" si="89"/>
        <v>-41525400</v>
      </c>
      <c r="BT76" s="167"/>
      <c r="BU76" s="167"/>
      <c r="BV76" s="284">
        <f t="shared" si="26"/>
        <v>0</v>
      </c>
      <c r="BW76" s="273">
        <f t="shared" si="53"/>
        <v>0</v>
      </c>
      <c r="BX76" s="273">
        <f t="shared" si="1"/>
        <v>0</v>
      </c>
      <c r="BY76" s="273">
        <f t="shared" si="1"/>
        <v>0</v>
      </c>
      <c r="BZ76" s="273">
        <f t="shared" si="43"/>
        <v>81928200</v>
      </c>
      <c r="CA76" s="273">
        <f t="shared" si="44"/>
        <v>40402800</v>
      </c>
      <c r="CB76" s="273">
        <f t="shared" si="27"/>
        <v>-41525400</v>
      </c>
      <c r="CC76" s="151"/>
    </row>
    <row r="77" spans="1:81">
      <c r="A77" s="165">
        <v>66</v>
      </c>
      <c r="B77" s="153" t="s">
        <v>60</v>
      </c>
      <c r="C77" s="188">
        <v>3000000</v>
      </c>
      <c r="D77" s="188">
        <v>2750000</v>
      </c>
      <c r="E77" s="284">
        <f t="shared" si="2"/>
        <v>-250000</v>
      </c>
      <c r="F77" s="188">
        <v>22900000</v>
      </c>
      <c r="G77" s="188">
        <v>23300000</v>
      </c>
      <c r="H77" s="284">
        <f t="shared" si="3"/>
        <v>400000</v>
      </c>
      <c r="I77" s="188">
        <v>500000</v>
      </c>
      <c r="J77" s="151">
        <v>0</v>
      </c>
      <c r="K77" s="284">
        <f t="shared" si="4"/>
        <v>-500000</v>
      </c>
      <c r="L77" s="188">
        <v>1250000</v>
      </c>
      <c r="M77" s="151">
        <v>250000</v>
      </c>
      <c r="N77" s="284">
        <f t="shared" si="5"/>
        <v>-1000000</v>
      </c>
      <c r="O77" s="188"/>
      <c r="P77" s="151">
        <v>0</v>
      </c>
      <c r="Q77" s="284">
        <f t="shared" si="6"/>
        <v>0</v>
      </c>
      <c r="R77" s="188">
        <v>2524000</v>
      </c>
      <c r="S77" s="151">
        <v>1024000</v>
      </c>
      <c r="T77" s="284">
        <f t="shared" si="7"/>
        <v>-1500000</v>
      </c>
      <c r="U77" s="167"/>
      <c r="V77" s="167"/>
      <c r="W77" s="284">
        <f t="shared" si="8"/>
        <v>0</v>
      </c>
      <c r="X77" s="167"/>
      <c r="Y77" s="167"/>
      <c r="Z77" s="284">
        <f t="shared" si="9"/>
        <v>0</v>
      </c>
      <c r="AA77" s="167"/>
      <c r="AB77" s="167"/>
      <c r="AC77" s="284">
        <f t="shared" si="10"/>
        <v>0</v>
      </c>
      <c r="AD77" s="305"/>
      <c r="AE77" s="305"/>
      <c r="AF77" s="284">
        <f t="shared" si="11"/>
        <v>0</v>
      </c>
      <c r="AG77" s="167"/>
      <c r="AH77" s="167"/>
      <c r="AI77" s="284">
        <f t="shared" si="12"/>
        <v>0</v>
      </c>
      <c r="AJ77" s="305"/>
      <c r="AK77" s="305"/>
      <c r="AL77" s="284">
        <f t="shared" si="13"/>
        <v>0</v>
      </c>
      <c r="AM77" s="167"/>
      <c r="AN77" s="167"/>
      <c r="AO77" s="284">
        <f t="shared" si="14"/>
        <v>0</v>
      </c>
      <c r="AP77" s="167"/>
      <c r="AQ77" s="167"/>
      <c r="AR77" s="284">
        <f t="shared" si="15"/>
        <v>0</v>
      </c>
      <c r="AS77" s="284"/>
      <c r="AT77" s="284"/>
      <c r="AU77" s="284">
        <f t="shared" si="45"/>
        <v>0</v>
      </c>
      <c r="AV77" s="284"/>
      <c r="AW77" s="284"/>
      <c r="AX77" s="284"/>
      <c r="AY77" s="284"/>
      <c r="AZ77" s="284"/>
      <c r="BA77" s="284">
        <f t="shared" si="46"/>
        <v>0</v>
      </c>
      <c r="BB77" s="167"/>
      <c r="BC77" s="167"/>
      <c r="BD77" s="284">
        <f t="shared" si="19"/>
        <v>0</v>
      </c>
      <c r="BE77" s="167"/>
      <c r="BF77" s="167"/>
      <c r="BG77" s="284">
        <f t="shared" si="20"/>
        <v>0</v>
      </c>
      <c r="BH77" s="167"/>
      <c r="BI77" s="167"/>
      <c r="BJ77" s="284">
        <f t="shared" si="85"/>
        <v>0</v>
      </c>
      <c r="BK77" s="284"/>
      <c r="BL77" s="284"/>
      <c r="BM77" s="284"/>
      <c r="BN77" s="188">
        <v>300000</v>
      </c>
      <c r="BO77" s="151">
        <v>0</v>
      </c>
      <c r="BP77" s="284">
        <f t="shared" si="23"/>
        <v>-300000</v>
      </c>
      <c r="BQ77" s="63">
        <f t="shared" si="87"/>
        <v>30474000</v>
      </c>
      <c r="BR77" s="63">
        <f t="shared" si="88"/>
        <v>27324000</v>
      </c>
      <c r="BS77" s="63">
        <f t="shared" si="89"/>
        <v>-3150000</v>
      </c>
      <c r="BT77" s="167"/>
      <c r="BU77" s="167"/>
      <c r="BV77" s="284">
        <f t="shared" si="26"/>
        <v>0</v>
      </c>
      <c r="BW77" s="273">
        <f t="shared" si="53"/>
        <v>0</v>
      </c>
      <c r="BX77" s="273">
        <f>SUM(BU77)</f>
        <v>0</v>
      </c>
      <c r="BY77" s="273">
        <f>SUM(BV77)</f>
        <v>0</v>
      </c>
      <c r="BZ77" s="273">
        <f t="shared" si="43"/>
        <v>30474000</v>
      </c>
      <c r="CA77" s="273">
        <f t="shared" si="44"/>
        <v>27324000</v>
      </c>
      <c r="CB77" s="273">
        <f t="shared" si="27"/>
        <v>-3150000</v>
      </c>
      <c r="CC77" s="151"/>
    </row>
    <row r="78" spans="1:81" s="288" customFormat="1">
      <c r="A78" s="163">
        <v>67</v>
      </c>
      <c r="B78" s="154" t="s">
        <v>61</v>
      </c>
      <c r="C78" s="66">
        <f>SUM(C79:C80)</f>
        <v>0</v>
      </c>
      <c r="D78" s="66">
        <f>SUM(D79:D80)</f>
        <v>0</v>
      </c>
      <c r="E78" s="215">
        <f t="shared" ref="E78:E110" si="90">SUM(D78-C78)</f>
        <v>0</v>
      </c>
      <c r="F78" s="66">
        <f>SUM(F79:F80)</f>
        <v>0</v>
      </c>
      <c r="G78" s="66">
        <f>SUM(G79:G80)</f>
        <v>0</v>
      </c>
      <c r="H78" s="215">
        <f t="shared" ref="H78:H103" si="91">SUM(G78-F78)</f>
        <v>0</v>
      </c>
      <c r="I78" s="64">
        <f>SUM(I79:I80)</f>
        <v>0</v>
      </c>
      <c r="J78" s="64">
        <f>SUM(J79:J80)</f>
        <v>0</v>
      </c>
      <c r="K78" s="215">
        <f t="shared" ref="K78:K110" si="92">SUM(J78-I78)</f>
        <v>0</v>
      </c>
      <c r="L78" s="66">
        <f>SUM(L79:L80)</f>
        <v>0</v>
      </c>
      <c r="M78" s="66">
        <f>SUM(M79:M80)</f>
        <v>0</v>
      </c>
      <c r="N78" s="215">
        <f t="shared" ref="N78:N110" si="93">SUM(M78-L78)</f>
        <v>0</v>
      </c>
      <c r="O78" s="64">
        <f>SUM(O79:O80)</f>
        <v>0</v>
      </c>
      <c r="P78" s="64">
        <f>SUM(P79:P80)</f>
        <v>0</v>
      </c>
      <c r="Q78" s="215">
        <f t="shared" ref="Q78:Q110" si="94">SUM(P78-O78)</f>
        <v>0</v>
      </c>
      <c r="R78" s="66">
        <f>SUM(R79:R80)</f>
        <v>0</v>
      </c>
      <c r="S78" s="66">
        <f>SUM(S79:S80)</f>
        <v>0</v>
      </c>
      <c r="T78" s="215">
        <f t="shared" ref="T78:T110" si="95">SUM(S78-R78)</f>
        <v>0</v>
      </c>
      <c r="U78" s="64">
        <f>SUM(U79:U80)</f>
        <v>0</v>
      </c>
      <c r="V78" s="64">
        <f>SUM(V79:V80)</f>
        <v>0</v>
      </c>
      <c r="W78" s="215">
        <f t="shared" ref="W78:W110" si="96">SUM(V78-U78)</f>
        <v>0</v>
      </c>
      <c r="X78" s="64">
        <f>SUM(X79:X80)</f>
        <v>0</v>
      </c>
      <c r="Y78" s="64">
        <f>SUM(Y79:Y80)</f>
        <v>0</v>
      </c>
      <c r="Z78" s="215">
        <f t="shared" ref="Z78:Z110" si="97">SUM(Y78-X78)</f>
        <v>0</v>
      </c>
      <c r="AA78" s="64">
        <f>SUM(AA79:AA81)</f>
        <v>6636106400</v>
      </c>
      <c r="AB78" s="64">
        <f>SUM(AB79:AB81)</f>
        <v>6636106356</v>
      </c>
      <c r="AC78" s="215">
        <f t="shared" ref="AC78:AC110" si="98">SUM(AB78-AA78)</f>
        <v>-44</v>
      </c>
      <c r="AD78" s="66">
        <f>SUM(AD79:AD80)</f>
        <v>0</v>
      </c>
      <c r="AE78" s="66">
        <f>SUM(AE79:AE80)</f>
        <v>0</v>
      </c>
      <c r="AF78" s="215">
        <f t="shared" ref="AF78:AF110" si="99">SUM(AE78-AD78)</f>
        <v>0</v>
      </c>
      <c r="AG78" s="64">
        <f>SUM(AG79:AG80)</f>
        <v>0</v>
      </c>
      <c r="AH78" s="64">
        <f>SUM(AH79:AH80)</f>
        <v>0</v>
      </c>
      <c r="AI78" s="215">
        <f t="shared" ref="AI78:AI110" si="100">SUM(AH78-AG78)</f>
        <v>0</v>
      </c>
      <c r="AJ78" s="66">
        <f>SUM(AJ79:AJ80)</f>
        <v>0</v>
      </c>
      <c r="AK78" s="66">
        <f>SUM(AK79:AK80)</f>
        <v>0</v>
      </c>
      <c r="AL78" s="215">
        <f t="shared" ref="AL78:AL110" si="101">SUM(AK78-AJ78)</f>
        <v>0</v>
      </c>
      <c r="AM78" s="64">
        <f>SUM(AM79:AM80)</f>
        <v>0</v>
      </c>
      <c r="AN78" s="64">
        <f>SUM(AN79:AN80)</f>
        <v>0</v>
      </c>
      <c r="AO78" s="215">
        <f t="shared" ref="AO78:AO110" si="102">SUM(AN78-AM78)</f>
        <v>0</v>
      </c>
      <c r="AP78" s="64">
        <f>SUM(AP79:AP80)</f>
        <v>0</v>
      </c>
      <c r="AQ78" s="64">
        <f>SUM(AQ79:AQ80)</f>
        <v>0</v>
      </c>
      <c r="AR78" s="215">
        <f t="shared" ref="AR78:AR110" si="103">SUM(AQ78-AP78)</f>
        <v>0</v>
      </c>
      <c r="AS78" s="215"/>
      <c r="AT78" s="215"/>
      <c r="AU78" s="215">
        <f t="shared" si="45"/>
        <v>0</v>
      </c>
      <c r="AV78" s="215"/>
      <c r="AW78" s="215"/>
      <c r="AX78" s="215"/>
      <c r="AY78" s="215"/>
      <c r="AZ78" s="215"/>
      <c r="BA78" s="215">
        <f t="shared" si="46"/>
        <v>0</v>
      </c>
      <c r="BB78" s="64">
        <f>SUM(BB79:BB80)</f>
        <v>0</v>
      </c>
      <c r="BC78" s="64">
        <f>SUM(BC79:BC80)</f>
        <v>0</v>
      </c>
      <c r="BD78" s="215">
        <f t="shared" ref="BD78:BD110" si="104">SUM(BC78-BB78)</f>
        <v>0</v>
      </c>
      <c r="BE78" s="64">
        <f>SUM(BE79:BE80)</f>
        <v>0</v>
      </c>
      <c r="BF78" s="64">
        <f>SUM(BF79:BF80)</f>
        <v>0</v>
      </c>
      <c r="BG78" s="215">
        <f t="shared" ref="BG78:BG110" si="105">SUM(BF78-BE78)</f>
        <v>0</v>
      </c>
      <c r="BH78" s="64">
        <f>SUM(BH79:BH80)</f>
        <v>0</v>
      </c>
      <c r="BI78" s="64">
        <f>SUM(BI79:BI80)</f>
        <v>0</v>
      </c>
      <c r="BJ78" s="215">
        <f t="shared" si="85"/>
        <v>0</v>
      </c>
      <c r="BK78" s="215"/>
      <c r="BL78" s="215"/>
      <c r="BM78" s="215"/>
      <c r="BN78" s="64">
        <f>SUM(BN79:BN80)</f>
        <v>0</v>
      </c>
      <c r="BO78" s="64">
        <f>SUM(BO79:BO80)</f>
        <v>0</v>
      </c>
      <c r="BP78" s="215">
        <f t="shared" ref="BP78:BP110" si="106">SUM(BO78-BN78)</f>
        <v>0</v>
      </c>
      <c r="BQ78" s="59">
        <f t="shared" si="87"/>
        <v>6636106400</v>
      </c>
      <c r="BR78" s="59">
        <f t="shared" si="88"/>
        <v>6636106356</v>
      </c>
      <c r="BS78" s="59">
        <f t="shared" si="89"/>
        <v>-44</v>
      </c>
      <c r="BT78" s="64">
        <f>SUM(BT79:BT80)</f>
        <v>0</v>
      </c>
      <c r="BU78" s="64">
        <f>SUM(BU79:BU80)</f>
        <v>0</v>
      </c>
      <c r="BV78" s="215">
        <f t="shared" ref="BV78:BV110" si="107">SUM(BU78-BT78)</f>
        <v>0</v>
      </c>
      <c r="BW78" s="59">
        <f t="shared" si="53"/>
        <v>0</v>
      </c>
      <c r="BX78" s="59">
        <f>SUM(BU78)</f>
        <v>0</v>
      </c>
      <c r="BY78" s="59">
        <f>SUM(BV78)</f>
        <v>0</v>
      </c>
      <c r="BZ78" s="59">
        <f t="shared" ref="BZ78:BZ110" si="108">SUM(BQ78+BW78)</f>
        <v>6636106400</v>
      </c>
      <c r="CA78" s="59">
        <f t="shared" ref="CA78:CA110" si="109">SUM(BR78+BX78)</f>
        <v>6636106356</v>
      </c>
      <c r="CB78" s="59">
        <f t="shared" ref="CB78:CB110" si="110">SUM(BS78+BY78)</f>
        <v>-44</v>
      </c>
      <c r="CC78" s="168"/>
    </row>
    <row r="79" spans="1:81">
      <c r="A79" s="165">
        <v>68</v>
      </c>
      <c r="B79" s="153" t="s">
        <v>256</v>
      </c>
      <c r="C79" s="305"/>
      <c r="D79" s="305"/>
      <c r="E79" s="284">
        <f t="shared" si="90"/>
        <v>0</v>
      </c>
      <c r="F79" s="305"/>
      <c r="G79" s="305"/>
      <c r="H79" s="284">
        <f t="shared" si="91"/>
        <v>0</v>
      </c>
      <c r="I79" s="167"/>
      <c r="J79" s="167"/>
      <c r="K79" s="284">
        <f t="shared" si="92"/>
        <v>0</v>
      </c>
      <c r="L79" s="305"/>
      <c r="M79" s="305"/>
      <c r="N79" s="284">
        <f t="shared" si="93"/>
        <v>0</v>
      </c>
      <c r="O79" s="167"/>
      <c r="P79" s="167"/>
      <c r="Q79" s="284">
        <f t="shared" si="94"/>
        <v>0</v>
      </c>
      <c r="R79" s="305"/>
      <c r="S79" s="305"/>
      <c r="T79" s="284">
        <f t="shared" si="95"/>
        <v>0</v>
      </c>
      <c r="U79" s="167"/>
      <c r="V79" s="167"/>
      <c r="W79" s="284">
        <f t="shared" si="96"/>
        <v>0</v>
      </c>
      <c r="X79" s="167"/>
      <c r="Y79" s="167"/>
      <c r="Z79" s="284">
        <f t="shared" si="97"/>
        <v>0</v>
      </c>
      <c r="AA79" s="167"/>
      <c r="AB79" s="167"/>
      <c r="AC79" s="284">
        <f t="shared" si="98"/>
        <v>0</v>
      </c>
      <c r="AD79" s="305"/>
      <c r="AE79" s="305"/>
      <c r="AF79" s="284">
        <f t="shared" si="99"/>
        <v>0</v>
      </c>
      <c r="AG79" s="167"/>
      <c r="AH79" s="167"/>
      <c r="AI79" s="284">
        <f t="shared" si="100"/>
        <v>0</v>
      </c>
      <c r="AJ79" s="305"/>
      <c r="AK79" s="305"/>
      <c r="AL79" s="284">
        <f t="shared" si="101"/>
        <v>0</v>
      </c>
      <c r="AM79" s="167"/>
      <c r="AN79" s="167"/>
      <c r="AO79" s="284">
        <f t="shared" si="102"/>
        <v>0</v>
      </c>
      <c r="AP79" s="167"/>
      <c r="AQ79" s="167"/>
      <c r="AR79" s="284">
        <f t="shared" si="103"/>
        <v>0</v>
      </c>
      <c r="AS79" s="284"/>
      <c r="AT79" s="284"/>
      <c r="AU79" s="284">
        <f t="shared" si="45"/>
        <v>0</v>
      </c>
      <c r="AV79" s="284"/>
      <c r="AW79" s="284"/>
      <c r="AX79" s="284"/>
      <c r="AY79" s="284"/>
      <c r="AZ79" s="284"/>
      <c r="BA79" s="284">
        <f t="shared" si="46"/>
        <v>0</v>
      </c>
      <c r="BB79" s="167"/>
      <c r="BC79" s="167"/>
      <c r="BD79" s="284">
        <f t="shared" si="104"/>
        <v>0</v>
      </c>
      <c r="BE79" s="167"/>
      <c r="BF79" s="167"/>
      <c r="BG79" s="284">
        <f t="shared" si="105"/>
        <v>0</v>
      </c>
      <c r="BH79" s="167"/>
      <c r="BI79" s="167"/>
      <c r="BJ79" s="284">
        <f t="shared" si="85"/>
        <v>0</v>
      </c>
      <c r="BK79" s="284"/>
      <c r="BL79" s="284"/>
      <c r="BM79" s="284"/>
      <c r="BN79" s="167"/>
      <c r="BO79" s="167"/>
      <c r="BP79" s="284">
        <f t="shared" si="106"/>
        <v>0</v>
      </c>
      <c r="BQ79" s="63">
        <f t="shared" si="87"/>
        <v>0</v>
      </c>
      <c r="BR79" s="63">
        <f t="shared" si="88"/>
        <v>0</v>
      </c>
      <c r="BS79" s="63">
        <f t="shared" si="89"/>
        <v>0</v>
      </c>
      <c r="BT79" s="167"/>
      <c r="BU79" s="167"/>
      <c r="BV79" s="284">
        <f t="shared" si="107"/>
        <v>0</v>
      </c>
      <c r="BW79" s="273">
        <f t="shared" ref="BW79:BY96" si="111">SUM(BT79)</f>
        <v>0</v>
      </c>
      <c r="BX79" s="273">
        <f t="shared" si="111"/>
        <v>0</v>
      </c>
      <c r="BY79" s="273">
        <f t="shared" si="111"/>
        <v>0</v>
      </c>
      <c r="BZ79" s="273">
        <f t="shared" si="108"/>
        <v>0</v>
      </c>
      <c r="CA79" s="273">
        <f t="shared" si="109"/>
        <v>0</v>
      </c>
      <c r="CB79" s="273">
        <f t="shared" si="110"/>
        <v>0</v>
      </c>
      <c r="CC79" s="151"/>
    </row>
    <row r="80" spans="1:81">
      <c r="A80" s="165">
        <v>69</v>
      </c>
      <c r="B80" s="153" t="s">
        <v>257</v>
      </c>
      <c r="C80" s="305"/>
      <c r="D80" s="305"/>
      <c r="E80" s="284">
        <f t="shared" si="90"/>
        <v>0</v>
      </c>
      <c r="F80" s="305"/>
      <c r="G80" s="305"/>
      <c r="H80" s="284">
        <f t="shared" si="91"/>
        <v>0</v>
      </c>
      <c r="I80" s="167"/>
      <c r="J80" s="167"/>
      <c r="K80" s="284">
        <f t="shared" si="92"/>
        <v>0</v>
      </c>
      <c r="L80" s="305"/>
      <c r="M80" s="305"/>
      <c r="N80" s="284">
        <f t="shared" si="93"/>
        <v>0</v>
      </c>
      <c r="O80" s="167"/>
      <c r="P80" s="167"/>
      <c r="Q80" s="284">
        <f t="shared" si="94"/>
        <v>0</v>
      </c>
      <c r="R80" s="305"/>
      <c r="S80" s="305"/>
      <c r="T80" s="284">
        <f t="shared" si="95"/>
        <v>0</v>
      </c>
      <c r="U80" s="167"/>
      <c r="V80" s="167"/>
      <c r="W80" s="284">
        <f t="shared" si="96"/>
        <v>0</v>
      </c>
      <c r="X80" s="167"/>
      <c r="Y80" s="167"/>
      <c r="Z80" s="284">
        <f t="shared" si="97"/>
        <v>0</v>
      </c>
      <c r="AA80" s="188">
        <v>614302400</v>
      </c>
      <c r="AB80" s="188">
        <v>614302354</v>
      </c>
      <c r="AC80" s="284">
        <f t="shared" si="98"/>
        <v>-46</v>
      </c>
      <c r="AD80" s="305"/>
      <c r="AE80" s="305"/>
      <c r="AF80" s="284">
        <f t="shared" si="99"/>
        <v>0</v>
      </c>
      <c r="AG80" s="167"/>
      <c r="AH80" s="167"/>
      <c r="AI80" s="284">
        <f t="shared" si="100"/>
        <v>0</v>
      </c>
      <c r="AJ80" s="305"/>
      <c r="AK80" s="305"/>
      <c r="AL80" s="284">
        <f t="shared" si="101"/>
        <v>0</v>
      </c>
      <c r="AM80" s="167"/>
      <c r="AN80" s="167"/>
      <c r="AO80" s="284">
        <f t="shared" si="102"/>
        <v>0</v>
      </c>
      <c r="AP80" s="167"/>
      <c r="AQ80" s="167"/>
      <c r="AR80" s="284">
        <f t="shared" si="103"/>
        <v>0</v>
      </c>
      <c r="AS80" s="284"/>
      <c r="AT80" s="284"/>
      <c r="AU80" s="284">
        <f t="shared" si="45"/>
        <v>0</v>
      </c>
      <c r="AV80" s="284"/>
      <c r="AW80" s="284"/>
      <c r="AX80" s="284"/>
      <c r="AY80" s="284"/>
      <c r="AZ80" s="284"/>
      <c r="BA80" s="284">
        <f t="shared" si="46"/>
        <v>0</v>
      </c>
      <c r="BB80" s="167"/>
      <c r="BC80" s="167"/>
      <c r="BD80" s="284">
        <f t="shared" si="104"/>
        <v>0</v>
      </c>
      <c r="BE80" s="167"/>
      <c r="BF80" s="167"/>
      <c r="BG80" s="284">
        <f t="shared" si="105"/>
        <v>0</v>
      </c>
      <c r="BH80" s="167"/>
      <c r="BI80" s="167"/>
      <c r="BJ80" s="284">
        <f t="shared" si="85"/>
        <v>0</v>
      </c>
      <c r="BK80" s="284"/>
      <c r="BL80" s="284"/>
      <c r="BM80" s="284"/>
      <c r="BN80" s="167"/>
      <c r="BO80" s="167"/>
      <c r="BP80" s="284">
        <f t="shared" si="106"/>
        <v>0</v>
      </c>
      <c r="BQ80" s="63">
        <f t="shared" si="87"/>
        <v>614302400</v>
      </c>
      <c r="BR80" s="63">
        <f t="shared" si="88"/>
        <v>614302354</v>
      </c>
      <c r="BS80" s="63">
        <f t="shared" si="89"/>
        <v>-46</v>
      </c>
      <c r="BT80" s="167"/>
      <c r="BU80" s="167"/>
      <c r="BV80" s="284">
        <f t="shared" si="107"/>
        <v>0</v>
      </c>
      <c r="BW80" s="273">
        <f t="shared" si="111"/>
        <v>0</v>
      </c>
      <c r="BX80" s="273">
        <f t="shared" si="111"/>
        <v>0</v>
      </c>
      <c r="BY80" s="273">
        <f t="shared" si="111"/>
        <v>0</v>
      </c>
      <c r="BZ80" s="273">
        <f t="shared" si="108"/>
        <v>614302400</v>
      </c>
      <c r="CA80" s="273">
        <f t="shared" si="109"/>
        <v>614302354</v>
      </c>
      <c r="CB80" s="273">
        <f t="shared" si="110"/>
        <v>-46</v>
      </c>
      <c r="CC80" s="151"/>
    </row>
    <row r="81" spans="1:81">
      <c r="A81" s="165"/>
      <c r="B81" s="151" t="s">
        <v>267</v>
      </c>
      <c r="C81" s="305"/>
      <c r="D81" s="305"/>
      <c r="E81" s="284"/>
      <c r="F81" s="305"/>
      <c r="G81" s="305"/>
      <c r="H81" s="284"/>
      <c r="I81" s="167"/>
      <c r="J81" s="167"/>
      <c r="K81" s="284"/>
      <c r="L81" s="305"/>
      <c r="M81" s="305"/>
      <c r="N81" s="284"/>
      <c r="O81" s="167"/>
      <c r="P81" s="167"/>
      <c r="Q81" s="284"/>
      <c r="R81" s="305"/>
      <c r="S81" s="305"/>
      <c r="T81" s="284"/>
      <c r="U81" s="167"/>
      <c r="V81" s="167"/>
      <c r="W81" s="284"/>
      <c r="X81" s="167"/>
      <c r="Y81" s="167"/>
      <c r="Z81" s="284"/>
      <c r="AA81" s="188">
        <v>6021804000</v>
      </c>
      <c r="AB81" s="188">
        <v>6021804002</v>
      </c>
      <c r="AC81" s="284"/>
      <c r="AD81" s="305"/>
      <c r="AE81" s="305"/>
      <c r="AF81" s="284"/>
      <c r="AG81" s="167"/>
      <c r="AH81" s="167"/>
      <c r="AI81" s="284"/>
      <c r="AJ81" s="305"/>
      <c r="AK81" s="305"/>
      <c r="AL81" s="284"/>
      <c r="AM81" s="167"/>
      <c r="AN81" s="167"/>
      <c r="AO81" s="284"/>
      <c r="AP81" s="167"/>
      <c r="AQ81" s="167"/>
      <c r="AR81" s="284"/>
      <c r="AS81" s="284"/>
      <c r="AT81" s="284"/>
      <c r="AU81" s="284"/>
      <c r="AV81" s="284"/>
      <c r="AW81" s="284"/>
      <c r="AX81" s="284"/>
      <c r="AY81" s="284"/>
      <c r="AZ81" s="284"/>
      <c r="BA81" s="284"/>
      <c r="BB81" s="167"/>
      <c r="BC81" s="167"/>
      <c r="BD81" s="284"/>
      <c r="BE81" s="167"/>
      <c r="BF81" s="167"/>
      <c r="BG81" s="284"/>
      <c r="BH81" s="167"/>
      <c r="BI81" s="167"/>
      <c r="BJ81" s="284"/>
      <c r="BK81" s="284"/>
      <c r="BL81" s="284"/>
      <c r="BM81" s="284"/>
      <c r="BN81" s="167"/>
      <c r="BO81" s="167"/>
      <c r="BP81" s="284"/>
      <c r="BQ81" s="63">
        <f t="shared" si="87"/>
        <v>6021804000</v>
      </c>
      <c r="BR81" s="63">
        <f t="shared" si="88"/>
        <v>6021804002</v>
      </c>
      <c r="BS81" s="63">
        <f t="shared" si="89"/>
        <v>0</v>
      </c>
      <c r="BT81" s="167"/>
      <c r="BU81" s="167"/>
      <c r="BV81" s="284"/>
      <c r="BW81" s="273"/>
      <c r="BX81" s="273"/>
      <c r="BY81" s="273"/>
      <c r="BZ81" s="273">
        <f>SUM(BQ81+BW81)</f>
        <v>6021804000</v>
      </c>
      <c r="CA81" s="273">
        <f t="shared" si="109"/>
        <v>6021804002</v>
      </c>
      <c r="CB81" s="273"/>
      <c r="CC81" s="151"/>
    </row>
    <row r="82" spans="1:81" s="288" customFormat="1">
      <c r="A82" s="163">
        <v>70</v>
      </c>
      <c r="B82" s="154" t="s">
        <v>62</v>
      </c>
      <c r="C82" s="64">
        <f>SUM(C83:C89)</f>
        <v>1168491100</v>
      </c>
      <c r="D82" s="66">
        <f>SUM(D83:D89)</f>
        <v>1073703100</v>
      </c>
      <c r="E82" s="215">
        <f t="shared" si="90"/>
        <v>-94788000</v>
      </c>
      <c r="F82" s="66">
        <f>SUM(F83:F89)</f>
        <v>2477176800</v>
      </c>
      <c r="G82" s="66">
        <f>SUM(G83:G89)</f>
        <v>2364962400</v>
      </c>
      <c r="H82" s="215">
        <f t="shared" si="91"/>
        <v>-112214400</v>
      </c>
      <c r="I82" s="64">
        <f>SUM(I83:I89)</f>
        <v>633575900</v>
      </c>
      <c r="J82" s="64">
        <f>SUM(J83:J89)</f>
        <v>561099939</v>
      </c>
      <c r="K82" s="215">
        <f t="shared" si="92"/>
        <v>-72475961</v>
      </c>
      <c r="L82" s="66">
        <f>SUM(L83:L89)</f>
        <v>198867700</v>
      </c>
      <c r="M82" s="66">
        <f>SUM(M83:M89)</f>
        <v>191128000</v>
      </c>
      <c r="N82" s="215">
        <f t="shared" si="93"/>
        <v>-7739700</v>
      </c>
      <c r="O82" s="64">
        <f>SUM(O83:O89)</f>
        <v>816004000</v>
      </c>
      <c r="P82" s="64">
        <f>SUM(P83:P89)</f>
        <v>796897300</v>
      </c>
      <c r="Q82" s="215">
        <f t="shared" si="94"/>
        <v>-19106700</v>
      </c>
      <c r="R82" s="66">
        <f>SUM(R83:R89)</f>
        <v>207113700</v>
      </c>
      <c r="S82" s="66">
        <f>SUM(S83:S89)</f>
        <v>204139000</v>
      </c>
      <c r="T82" s="215">
        <f t="shared" si="95"/>
        <v>-2974700</v>
      </c>
      <c r="U82" s="64">
        <f>SUM(U83:U89)</f>
        <v>73200000</v>
      </c>
      <c r="V82" s="64">
        <f>SUM(V83:V89)</f>
        <v>6000000</v>
      </c>
      <c r="W82" s="215">
        <f t="shared" si="96"/>
        <v>-67200000</v>
      </c>
      <c r="X82" s="64">
        <f>SUM(X83:X89)</f>
        <v>0</v>
      </c>
      <c r="Y82" s="64">
        <f>SUM(Y83:Y89)</f>
        <v>0</v>
      </c>
      <c r="Z82" s="215">
        <f t="shared" si="97"/>
        <v>0</v>
      </c>
      <c r="AA82" s="64">
        <f>SUM(AA83:AA89)</f>
        <v>12482828200</v>
      </c>
      <c r="AB82" s="64">
        <f>SUM(AB83:AB89)</f>
        <v>11059415812.5</v>
      </c>
      <c r="AC82" s="215">
        <f t="shared" si="98"/>
        <v>-1423412387.5</v>
      </c>
      <c r="AD82" s="66">
        <f>SUM(AD83:AD89)</f>
        <v>43268400</v>
      </c>
      <c r="AE82" s="66">
        <f>SUM(AE83:AE89)</f>
        <v>43592400</v>
      </c>
      <c r="AF82" s="215">
        <f t="shared" si="99"/>
        <v>324000</v>
      </c>
      <c r="AG82" s="64">
        <f>SUM(AG83:AG89)</f>
        <v>110570700</v>
      </c>
      <c r="AH82" s="64">
        <f>SUM(AH83:AH89)</f>
        <v>109905600</v>
      </c>
      <c r="AI82" s="215">
        <f t="shared" si="100"/>
        <v>-665100</v>
      </c>
      <c r="AJ82" s="66">
        <f>SUM(AJ83:AJ89)</f>
        <v>38131600</v>
      </c>
      <c r="AK82" s="66">
        <f>SUM(AK83:AK89)</f>
        <v>38131600</v>
      </c>
      <c r="AL82" s="215">
        <f t="shared" si="101"/>
        <v>0</v>
      </c>
      <c r="AM82" s="64">
        <f>SUM(AM83:AM89)</f>
        <v>315850400</v>
      </c>
      <c r="AN82" s="64">
        <f>SUM(AN83:AN89)</f>
        <v>316850400</v>
      </c>
      <c r="AO82" s="215">
        <f t="shared" si="102"/>
        <v>1000000</v>
      </c>
      <c r="AP82" s="64">
        <f>SUM(AP83:AP89)</f>
        <v>170702100</v>
      </c>
      <c r="AQ82" s="64">
        <f>SUM(AQ83:AQ89)</f>
        <v>170702100</v>
      </c>
      <c r="AR82" s="215">
        <f t="shared" si="103"/>
        <v>0</v>
      </c>
      <c r="AS82" s="64">
        <f>SUM(AS83:AS89)</f>
        <v>637945400</v>
      </c>
      <c r="AT82" s="64">
        <f>SUM(AT83:AT89)</f>
        <v>639680400</v>
      </c>
      <c r="AU82" s="215">
        <f t="shared" ref="AU82:AU110" si="112">SUM(AT82-AS82)</f>
        <v>1735000</v>
      </c>
      <c r="AV82" s="64">
        <f>SUM(AV83:AV89)</f>
        <v>0</v>
      </c>
      <c r="AW82" s="64">
        <f>SUM(AW83:AW89)</f>
        <v>0</v>
      </c>
      <c r="AX82" s="215">
        <f t="shared" ref="AX82" si="113">SUM(AW82-AV82)</f>
        <v>0</v>
      </c>
      <c r="AY82" s="64">
        <f>SUM(AY83:AY89)</f>
        <v>0</v>
      </c>
      <c r="AZ82" s="64">
        <f>SUM(AZ83:AZ89)</f>
        <v>0</v>
      </c>
      <c r="BA82" s="215">
        <f t="shared" ref="BA82:BA110" si="114">SUM(AZ82-AY82)</f>
        <v>0</v>
      </c>
      <c r="BB82" s="64">
        <f>SUM(BB83:BB89)</f>
        <v>3808613900</v>
      </c>
      <c r="BC82" s="64">
        <f>SUM(BC83:BC89)</f>
        <v>1000000000</v>
      </c>
      <c r="BD82" s="215">
        <f t="shared" si="104"/>
        <v>-2808613900</v>
      </c>
      <c r="BE82" s="64">
        <f>SUM(BE83:BE89)</f>
        <v>0</v>
      </c>
      <c r="BF82" s="64">
        <f>SUM(BF83:BF89)</f>
        <v>0</v>
      </c>
      <c r="BG82" s="215">
        <f t="shared" si="105"/>
        <v>0</v>
      </c>
      <c r="BH82" s="64">
        <f>SUM(BH83:BH89)</f>
        <v>0</v>
      </c>
      <c r="BI82" s="64">
        <f>SUM(BI83:BI89)</f>
        <v>0</v>
      </c>
      <c r="BJ82" s="215">
        <f t="shared" si="85"/>
        <v>0</v>
      </c>
      <c r="BK82" s="64">
        <f>SUM(BK83:BK89)</f>
        <v>0</v>
      </c>
      <c r="BL82" s="64">
        <f>SUM(BL83:BL89)</f>
        <v>0</v>
      </c>
      <c r="BM82" s="215">
        <f t="shared" ref="BM82" si="115">SUM(BL82-BK82)</f>
        <v>0</v>
      </c>
      <c r="BN82" s="64">
        <f>SUM(BN83:BN89)</f>
        <v>175348900</v>
      </c>
      <c r="BO82" s="64">
        <f>SUM(BO83:BO89)</f>
        <v>166796200</v>
      </c>
      <c r="BP82" s="215">
        <f t="shared" si="106"/>
        <v>-8552700</v>
      </c>
      <c r="BQ82" s="59">
        <f t="shared" si="87"/>
        <v>23357688800</v>
      </c>
      <c r="BR82" s="59">
        <f t="shared" si="88"/>
        <v>18743004251.5</v>
      </c>
      <c r="BS82" s="59">
        <f t="shared" si="89"/>
        <v>-4614684548.5</v>
      </c>
      <c r="BT82" s="59">
        <f>SUM(BT83:BT89)</f>
        <v>9378730600</v>
      </c>
      <c r="BU82" s="59">
        <f>SUM(BU83:BU89)</f>
        <v>3129210000</v>
      </c>
      <c r="BV82" s="130">
        <f t="shared" si="107"/>
        <v>-6249520600</v>
      </c>
      <c r="BW82" s="59">
        <f t="shared" si="111"/>
        <v>9378730600</v>
      </c>
      <c r="BX82" s="59">
        <f t="shared" si="111"/>
        <v>3129210000</v>
      </c>
      <c r="BY82" s="59">
        <f t="shared" si="111"/>
        <v>-6249520600</v>
      </c>
      <c r="BZ82" s="164">
        <f t="shared" si="108"/>
        <v>32736419400</v>
      </c>
      <c r="CA82" s="59">
        <f>SUM(BR82+BX82)</f>
        <v>21872214251.5</v>
      </c>
      <c r="CB82" s="59">
        <f t="shared" si="110"/>
        <v>-10864205148.5</v>
      </c>
      <c r="CC82" s="310">
        <f>BZ8-BZ82</f>
        <v>0</v>
      </c>
    </row>
    <row r="83" spans="1:81">
      <c r="A83" s="165">
        <v>71</v>
      </c>
      <c r="B83" s="153" t="s">
        <v>64</v>
      </c>
      <c r="C83" s="305"/>
      <c r="D83" s="305"/>
      <c r="E83" s="284">
        <f t="shared" si="90"/>
        <v>0</v>
      </c>
      <c r="F83" s="151">
        <v>0</v>
      </c>
      <c r="G83" s="188">
        <v>13950000</v>
      </c>
      <c r="H83" s="284">
        <f t="shared" si="91"/>
        <v>13950000</v>
      </c>
      <c r="I83" s="188">
        <v>60000000</v>
      </c>
      <c r="J83" s="188">
        <v>45717639</v>
      </c>
      <c r="K83" s="284">
        <f t="shared" si="92"/>
        <v>-14282361</v>
      </c>
      <c r="L83" s="305"/>
      <c r="M83" s="305"/>
      <c r="N83" s="284">
        <f t="shared" si="93"/>
        <v>0</v>
      </c>
      <c r="O83" s="167"/>
      <c r="P83" s="167"/>
      <c r="Q83" s="284">
        <f t="shared" si="94"/>
        <v>0</v>
      </c>
      <c r="R83" s="305"/>
      <c r="S83" s="305"/>
      <c r="T83" s="284">
        <f t="shared" si="95"/>
        <v>0</v>
      </c>
      <c r="U83" s="167"/>
      <c r="V83" s="167"/>
      <c r="W83" s="284">
        <f t="shared" si="96"/>
        <v>0</v>
      </c>
      <c r="X83" s="167"/>
      <c r="Y83" s="167"/>
      <c r="Z83" s="284">
        <f t="shared" si="97"/>
        <v>0</v>
      </c>
      <c r="AA83" s="151">
        <v>0</v>
      </c>
      <c r="AB83" s="188"/>
      <c r="AC83" s="284">
        <f t="shared" si="98"/>
        <v>0</v>
      </c>
      <c r="AD83" s="305"/>
      <c r="AE83" s="305"/>
      <c r="AF83" s="284">
        <f t="shared" si="99"/>
        <v>0</v>
      </c>
      <c r="AG83" s="167"/>
      <c r="AH83" s="167"/>
      <c r="AI83" s="284">
        <f t="shared" si="100"/>
        <v>0</v>
      </c>
      <c r="AJ83" s="305"/>
      <c r="AK83" s="305"/>
      <c r="AL83" s="284">
        <f t="shared" si="101"/>
        <v>0</v>
      </c>
      <c r="AM83" s="167"/>
      <c r="AN83" s="167"/>
      <c r="AO83" s="284">
        <f t="shared" si="102"/>
        <v>0</v>
      </c>
      <c r="AP83" s="167"/>
      <c r="AQ83" s="167"/>
      <c r="AR83" s="284">
        <f t="shared" si="103"/>
        <v>0</v>
      </c>
      <c r="AS83" s="284"/>
      <c r="AT83" s="284"/>
      <c r="AU83" s="284">
        <f t="shared" si="112"/>
        <v>0</v>
      </c>
      <c r="AV83" s="284"/>
      <c r="AW83" s="284"/>
      <c r="AX83" s="284"/>
      <c r="AY83" s="284"/>
      <c r="AZ83" s="284"/>
      <c r="BA83" s="284">
        <f t="shared" si="114"/>
        <v>0</v>
      </c>
      <c r="BB83" s="167"/>
      <c r="BC83" s="167"/>
      <c r="BD83" s="284">
        <f t="shared" si="104"/>
        <v>0</v>
      </c>
      <c r="BE83" s="167"/>
      <c r="BF83" s="167"/>
      <c r="BG83" s="284">
        <f t="shared" si="105"/>
        <v>0</v>
      </c>
      <c r="BH83" s="167"/>
      <c r="BI83" s="167"/>
      <c r="BJ83" s="284">
        <f t="shared" si="85"/>
        <v>0</v>
      </c>
      <c r="BK83" s="284"/>
      <c r="BL83" s="284"/>
      <c r="BM83" s="284"/>
      <c r="BN83" s="188">
        <v>2800000</v>
      </c>
      <c r="BO83" s="151">
        <v>0</v>
      </c>
      <c r="BP83" s="284">
        <f t="shared" si="106"/>
        <v>-2800000</v>
      </c>
      <c r="BQ83" s="63">
        <f t="shared" si="87"/>
        <v>62800000</v>
      </c>
      <c r="BR83" s="63">
        <f t="shared" si="88"/>
        <v>59667639</v>
      </c>
      <c r="BS83" s="63">
        <f t="shared" si="89"/>
        <v>-3132361</v>
      </c>
      <c r="BT83" s="167">
        <v>0</v>
      </c>
      <c r="BU83" s="167">
        <v>0</v>
      </c>
      <c r="BV83" s="284">
        <f t="shared" si="107"/>
        <v>0</v>
      </c>
      <c r="BW83" s="273">
        <f t="shared" si="111"/>
        <v>0</v>
      </c>
      <c r="BX83" s="273">
        <f t="shared" si="111"/>
        <v>0</v>
      </c>
      <c r="BY83" s="273">
        <f t="shared" si="111"/>
        <v>0</v>
      </c>
      <c r="BZ83" s="273">
        <f t="shared" si="108"/>
        <v>62800000</v>
      </c>
      <c r="CA83" s="273">
        <f t="shared" si="109"/>
        <v>59667639</v>
      </c>
      <c r="CB83" s="273">
        <f t="shared" si="110"/>
        <v>-3132361</v>
      </c>
      <c r="CC83" s="151"/>
    </row>
    <row r="84" spans="1:81">
      <c r="A84" s="165">
        <v>72</v>
      </c>
      <c r="B84" s="153" t="s">
        <v>63</v>
      </c>
      <c r="C84" s="305"/>
      <c r="D84" s="305"/>
      <c r="E84" s="284">
        <f t="shared" si="90"/>
        <v>0</v>
      </c>
      <c r="F84" s="188"/>
      <c r="G84" s="188"/>
      <c r="H84" s="284">
        <f t="shared" si="91"/>
        <v>0</v>
      </c>
      <c r="I84" s="167"/>
      <c r="J84" s="167"/>
      <c r="K84" s="284">
        <f t="shared" si="92"/>
        <v>0</v>
      </c>
      <c r="L84" s="305"/>
      <c r="M84" s="305"/>
      <c r="N84" s="284">
        <f t="shared" si="93"/>
        <v>0</v>
      </c>
      <c r="O84" s="188">
        <v>3333600</v>
      </c>
      <c r="P84" s="188">
        <v>1004000</v>
      </c>
      <c r="Q84" s="284">
        <f t="shared" si="94"/>
        <v>-2329600</v>
      </c>
      <c r="R84" s="305"/>
      <c r="S84" s="305"/>
      <c r="T84" s="284">
        <f t="shared" si="95"/>
        <v>0</v>
      </c>
      <c r="U84" s="167"/>
      <c r="V84" s="167"/>
      <c r="W84" s="284">
        <f t="shared" si="96"/>
        <v>0</v>
      </c>
      <c r="X84" s="167"/>
      <c r="Y84" s="167"/>
      <c r="Z84" s="284">
        <f t="shared" si="97"/>
        <v>0</v>
      </c>
      <c r="AA84" s="188">
        <v>20000000</v>
      </c>
      <c r="AB84" s="188">
        <v>91964568</v>
      </c>
      <c r="AC84" s="284">
        <f t="shared" si="98"/>
        <v>71964568</v>
      </c>
      <c r="AD84" s="305"/>
      <c r="AE84" s="305"/>
      <c r="AF84" s="284">
        <f t="shared" si="99"/>
        <v>0</v>
      </c>
      <c r="AG84" s="167"/>
      <c r="AH84" s="167"/>
      <c r="AI84" s="284">
        <f t="shared" si="100"/>
        <v>0</v>
      </c>
      <c r="AJ84" s="305"/>
      <c r="AK84" s="305"/>
      <c r="AL84" s="284">
        <f t="shared" si="101"/>
        <v>0</v>
      </c>
      <c r="AM84" s="167"/>
      <c r="AN84" s="167"/>
      <c r="AO84" s="284">
        <f t="shared" si="102"/>
        <v>0</v>
      </c>
      <c r="AP84" s="167"/>
      <c r="AQ84" s="167"/>
      <c r="AR84" s="284">
        <f t="shared" si="103"/>
        <v>0</v>
      </c>
      <c r="AS84" s="284"/>
      <c r="AT84" s="284"/>
      <c r="AU84" s="284">
        <f t="shared" si="112"/>
        <v>0</v>
      </c>
      <c r="AV84" s="284"/>
      <c r="AW84" s="284"/>
      <c r="AX84" s="284"/>
      <c r="AY84" s="284"/>
      <c r="AZ84" s="284"/>
      <c r="BA84" s="284">
        <f t="shared" si="114"/>
        <v>0</v>
      </c>
      <c r="BB84" s="167"/>
      <c r="BC84" s="167"/>
      <c r="BD84" s="284">
        <f t="shared" si="104"/>
        <v>0</v>
      </c>
      <c r="BE84" s="167"/>
      <c r="BF84" s="167"/>
      <c r="BG84" s="284">
        <f t="shared" si="105"/>
        <v>0</v>
      </c>
      <c r="BH84" s="167"/>
      <c r="BI84" s="167"/>
      <c r="BJ84" s="284">
        <f t="shared" si="85"/>
        <v>0</v>
      </c>
      <c r="BK84" s="284"/>
      <c r="BL84" s="284"/>
      <c r="BM84" s="284"/>
      <c r="BN84" s="167"/>
      <c r="BO84" s="167"/>
      <c r="BP84" s="284">
        <f>SUM(BO84-BN84)</f>
        <v>0</v>
      </c>
      <c r="BQ84" s="63">
        <f t="shared" si="87"/>
        <v>23333600</v>
      </c>
      <c r="BR84" s="63">
        <f t="shared" si="88"/>
        <v>92968568</v>
      </c>
      <c r="BS84" s="63">
        <f t="shared" si="89"/>
        <v>69634968</v>
      </c>
      <c r="BT84" s="188">
        <v>3444920000</v>
      </c>
      <c r="BU84" s="188">
        <v>243540000</v>
      </c>
      <c r="BV84" s="284">
        <f t="shared" si="107"/>
        <v>-3201380000</v>
      </c>
      <c r="BW84" s="273">
        <f t="shared" si="111"/>
        <v>3444920000</v>
      </c>
      <c r="BX84" s="273">
        <f t="shared" si="111"/>
        <v>243540000</v>
      </c>
      <c r="BY84" s="273">
        <f t="shared" si="111"/>
        <v>-3201380000</v>
      </c>
      <c r="BZ84" s="273">
        <f t="shared" si="108"/>
        <v>3468253600</v>
      </c>
      <c r="CA84" s="273">
        <f t="shared" si="109"/>
        <v>336508568</v>
      </c>
      <c r="CB84" s="273">
        <f t="shared" si="110"/>
        <v>-3131745032</v>
      </c>
      <c r="CC84" s="151"/>
    </row>
    <row r="85" spans="1:81">
      <c r="A85" s="165">
        <v>73</v>
      </c>
      <c r="B85" s="153" t="s">
        <v>76</v>
      </c>
      <c r="C85" s="305"/>
      <c r="D85" s="305"/>
      <c r="E85" s="284">
        <f t="shared" si="90"/>
        <v>0</v>
      </c>
      <c r="F85" s="188"/>
      <c r="G85" s="305"/>
      <c r="H85" s="284">
        <f t="shared" si="91"/>
        <v>0</v>
      </c>
      <c r="I85" s="167"/>
      <c r="J85" s="167"/>
      <c r="K85" s="284">
        <f t="shared" si="92"/>
        <v>0</v>
      </c>
      <c r="L85" s="305"/>
      <c r="M85" s="305"/>
      <c r="N85" s="284">
        <f t="shared" si="93"/>
        <v>0</v>
      </c>
      <c r="O85" s="167"/>
      <c r="P85" s="167"/>
      <c r="Q85" s="284">
        <f t="shared" si="94"/>
        <v>0</v>
      </c>
      <c r="R85" s="305"/>
      <c r="S85" s="305"/>
      <c r="T85" s="284">
        <f t="shared" si="95"/>
        <v>0</v>
      </c>
      <c r="U85" s="167"/>
      <c r="V85" s="167"/>
      <c r="W85" s="284">
        <f t="shared" si="96"/>
        <v>0</v>
      </c>
      <c r="X85" s="167"/>
      <c r="Y85" s="167"/>
      <c r="Z85" s="284">
        <f t="shared" si="97"/>
        <v>0</v>
      </c>
      <c r="AA85" s="188">
        <v>250000000</v>
      </c>
      <c r="AB85" s="151">
        <v>0</v>
      </c>
      <c r="AC85" s="284">
        <f t="shared" si="98"/>
        <v>-250000000</v>
      </c>
      <c r="AD85" s="305"/>
      <c r="AE85" s="305"/>
      <c r="AF85" s="284">
        <f t="shared" si="99"/>
        <v>0</v>
      </c>
      <c r="AG85" s="167"/>
      <c r="AH85" s="167"/>
      <c r="AI85" s="284">
        <f t="shared" si="100"/>
        <v>0</v>
      </c>
      <c r="AJ85" s="305"/>
      <c r="AK85" s="305"/>
      <c r="AL85" s="284">
        <f t="shared" si="101"/>
        <v>0</v>
      </c>
      <c r="AM85" s="167"/>
      <c r="AN85" s="167"/>
      <c r="AO85" s="284">
        <f t="shared" si="102"/>
        <v>0</v>
      </c>
      <c r="AP85" s="167"/>
      <c r="AQ85" s="167"/>
      <c r="AR85" s="284">
        <f t="shared" si="103"/>
        <v>0</v>
      </c>
      <c r="AS85" s="284"/>
      <c r="AT85" s="284"/>
      <c r="AU85" s="284">
        <f t="shared" si="112"/>
        <v>0</v>
      </c>
      <c r="AV85" s="284"/>
      <c r="AW85" s="284"/>
      <c r="AX85" s="284"/>
      <c r="AY85" s="284"/>
      <c r="AZ85" s="284"/>
      <c r="BA85" s="284">
        <f t="shared" si="114"/>
        <v>0</v>
      </c>
      <c r="BB85" s="167"/>
      <c r="BC85" s="167"/>
      <c r="BD85" s="284">
        <f t="shared" si="104"/>
        <v>0</v>
      </c>
      <c r="BE85" s="167"/>
      <c r="BF85" s="167"/>
      <c r="BG85" s="284">
        <f t="shared" si="105"/>
        <v>0</v>
      </c>
      <c r="BH85" s="167"/>
      <c r="BI85" s="167"/>
      <c r="BJ85" s="284">
        <f t="shared" si="85"/>
        <v>0</v>
      </c>
      <c r="BK85" s="284"/>
      <c r="BL85" s="284"/>
      <c r="BM85" s="284"/>
      <c r="BN85" s="167"/>
      <c r="BO85" s="167"/>
      <c r="BP85" s="284">
        <f t="shared" si="106"/>
        <v>0</v>
      </c>
      <c r="BQ85" s="63">
        <f t="shared" si="87"/>
        <v>250000000</v>
      </c>
      <c r="BR85" s="63">
        <f t="shared" si="88"/>
        <v>0</v>
      </c>
      <c r="BS85" s="63">
        <f t="shared" si="89"/>
        <v>-250000000</v>
      </c>
      <c r="BT85" s="188">
        <v>1800000000</v>
      </c>
      <c r="BU85" s="151">
        <v>0</v>
      </c>
      <c r="BV85" s="284">
        <f t="shared" si="107"/>
        <v>-1800000000</v>
      </c>
      <c r="BW85" s="273">
        <f t="shared" si="111"/>
        <v>1800000000</v>
      </c>
      <c r="BX85" s="273">
        <f t="shared" si="111"/>
        <v>0</v>
      </c>
      <c r="BY85" s="273">
        <f t="shared" si="111"/>
        <v>-1800000000</v>
      </c>
      <c r="BZ85" s="273">
        <f t="shared" si="108"/>
        <v>2050000000</v>
      </c>
      <c r="CA85" s="273">
        <f t="shared" si="109"/>
        <v>0</v>
      </c>
      <c r="CB85" s="273">
        <f t="shared" si="110"/>
        <v>-2050000000</v>
      </c>
      <c r="CC85" s="151"/>
    </row>
    <row r="86" spans="1:81">
      <c r="A86" s="165">
        <v>74</v>
      </c>
      <c r="B86" s="153" t="s">
        <v>173</v>
      </c>
      <c r="C86" s="305"/>
      <c r="D86" s="305"/>
      <c r="E86" s="284">
        <f t="shared" si="90"/>
        <v>0</v>
      </c>
      <c r="F86" s="305"/>
      <c r="G86" s="305"/>
      <c r="H86" s="284">
        <f t="shared" si="91"/>
        <v>0</v>
      </c>
      <c r="I86" s="167"/>
      <c r="J86" s="167"/>
      <c r="K86" s="284">
        <f t="shared" si="92"/>
        <v>0</v>
      </c>
      <c r="L86" s="305"/>
      <c r="M86" s="305"/>
      <c r="N86" s="284">
        <f t="shared" si="93"/>
        <v>0</v>
      </c>
      <c r="O86" s="167"/>
      <c r="P86" s="167"/>
      <c r="Q86" s="284">
        <f t="shared" si="94"/>
        <v>0</v>
      </c>
      <c r="R86" s="305"/>
      <c r="S86" s="305"/>
      <c r="T86" s="284">
        <f t="shared" si="95"/>
        <v>0</v>
      </c>
      <c r="U86" s="167"/>
      <c r="V86" s="167"/>
      <c r="W86" s="284">
        <f t="shared" si="96"/>
        <v>0</v>
      </c>
      <c r="X86" s="167"/>
      <c r="Y86" s="167"/>
      <c r="Z86" s="284">
        <f t="shared" si="97"/>
        <v>0</v>
      </c>
      <c r="AA86" s="167"/>
      <c r="AB86" s="167"/>
      <c r="AC86" s="284">
        <f t="shared" si="98"/>
        <v>0</v>
      </c>
      <c r="AD86" s="305"/>
      <c r="AE86" s="305"/>
      <c r="AF86" s="284">
        <f t="shared" si="99"/>
        <v>0</v>
      </c>
      <c r="AG86" s="167"/>
      <c r="AH86" s="167"/>
      <c r="AI86" s="284">
        <f t="shared" si="100"/>
        <v>0</v>
      </c>
      <c r="AJ86" s="305"/>
      <c r="AK86" s="305"/>
      <c r="AL86" s="284">
        <f t="shared" si="101"/>
        <v>0</v>
      </c>
      <c r="AM86" s="167"/>
      <c r="AN86" s="167"/>
      <c r="AO86" s="284">
        <f t="shared" si="102"/>
        <v>0</v>
      </c>
      <c r="AP86" s="167"/>
      <c r="AQ86" s="167"/>
      <c r="AR86" s="284">
        <f t="shared" si="103"/>
        <v>0</v>
      </c>
      <c r="AS86" s="284"/>
      <c r="AT86" s="284"/>
      <c r="AU86" s="284">
        <f t="shared" si="112"/>
        <v>0</v>
      </c>
      <c r="AV86" s="284"/>
      <c r="AW86" s="284"/>
      <c r="AX86" s="284"/>
      <c r="AY86" s="284"/>
      <c r="AZ86" s="284"/>
      <c r="BA86" s="284">
        <f t="shared" si="114"/>
        <v>0</v>
      </c>
      <c r="BB86" s="167"/>
      <c r="BC86" s="167"/>
      <c r="BD86" s="284">
        <f t="shared" si="104"/>
        <v>0</v>
      </c>
      <c r="BE86" s="167"/>
      <c r="BF86" s="167"/>
      <c r="BG86" s="284">
        <f t="shared" si="105"/>
        <v>0</v>
      </c>
      <c r="BH86" s="167"/>
      <c r="BI86" s="167"/>
      <c r="BJ86" s="284">
        <f t="shared" si="85"/>
        <v>0</v>
      </c>
      <c r="BK86" s="284"/>
      <c r="BL86" s="284"/>
      <c r="BM86" s="284"/>
      <c r="BN86" s="167"/>
      <c r="BO86" s="167"/>
      <c r="BP86" s="284">
        <f t="shared" si="106"/>
        <v>0</v>
      </c>
      <c r="BQ86" s="63">
        <f t="shared" si="87"/>
        <v>0</v>
      </c>
      <c r="BR86" s="63">
        <f t="shared" si="88"/>
        <v>0</v>
      </c>
      <c r="BS86" s="63">
        <f t="shared" si="89"/>
        <v>0</v>
      </c>
      <c r="BT86" s="167"/>
      <c r="BU86" s="167"/>
      <c r="BV86" s="284">
        <f t="shared" si="107"/>
        <v>0</v>
      </c>
      <c r="BW86" s="273">
        <f>SUM(BT86)</f>
        <v>0</v>
      </c>
      <c r="BX86" s="273">
        <f>SUM(BU86)</f>
        <v>0</v>
      </c>
      <c r="BY86" s="273">
        <f>SUM(BV86)</f>
        <v>0</v>
      </c>
      <c r="BZ86" s="273">
        <f t="shared" si="108"/>
        <v>0</v>
      </c>
      <c r="CA86" s="273">
        <f t="shared" si="109"/>
        <v>0</v>
      </c>
      <c r="CB86" s="273">
        <f t="shared" si="110"/>
        <v>0</v>
      </c>
      <c r="CC86" s="151"/>
    </row>
    <row r="87" spans="1:81" ht="12" customHeight="1">
      <c r="A87" s="165">
        <v>75</v>
      </c>
      <c r="B87" s="153" t="s">
        <v>65</v>
      </c>
      <c r="C87" s="305"/>
      <c r="D87" s="305"/>
      <c r="E87" s="284">
        <f t="shared" si="90"/>
        <v>0</v>
      </c>
      <c r="F87" s="305"/>
      <c r="G87" s="305"/>
      <c r="H87" s="284">
        <f t="shared" si="91"/>
        <v>0</v>
      </c>
      <c r="I87" s="167"/>
      <c r="J87" s="167"/>
      <c r="K87" s="284">
        <f t="shared" si="92"/>
        <v>0</v>
      </c>
      <c r="L87" s="305"/>
      <c r="M87" s="305"/>
      <c r="N87" s="284">
        <f t="shared" si="93"/>
        <v>0</v>
      </c>
      <c r="O87" s="167"/>
      <c r="P87" s="167"/>
      <c r="Q87" s="284">
        <f t="shared" si="94"/>
        <v>0</v>
      </c>
      <c r="R87" s="305"/>
      <c r="S87" s="305"/>
      <c r="T87" s="284">
        <f t="shared" si="95"/>
        <v>0</v>
      </c>
      <c r="U87" s="167"/>
      <c r="V87" s="167"/>
      <c r="W87" s="284">
        <f t="shared" si="96"/>
        <v>0</v>
      </c>
      <c r="X87" s="167"/>
      <c r="Y87" s="167"/>
      <c r="Z87" s="284">
        <f t="shared" si="97"/>
        <v>0</v>
      </c>
      <c r="AA87" s="167"/>
      <c r="AB87" s="167"/>
      <c r="AC87" s="284">
        <f t="shared" si="98"/>
        <v>0</v>
      </c>
      <c r="AD87" s="305"/>
      <c r="AE87" s="305"/>
      <c r="AF87" s="284">
        <f t="shared" si="99"/>
        <v>0</v>
      </c>
      <c r="AG87" s="167"/>
      <c r="AH87" s="167"/>
      <c r="AI87" s="284">
        <f t="shared" si="100"/>
        <v>0</v>
      </c>
      <c r="AJ87" s="305"/>
      <c r="AK87" s="305"/>
      <c r="AL87" s="284">
        <f t="shared" si="101"/>
        <v>0</v>
      </c>
      <c r="AM87" s="167"/>
      <c r="AN87" s="167"/>
      <c r="AO87" s="284">
        <f t="shared" si="102"/>
        <v>0</v>
      </c>
      <c r="AP87" s="167"/>
      <c r="AQ87" s="167"/>
      <c r="AR87" s="284">
        <f t="shared" si="103"/>
        <v>0</v>
      </c>
      <c r="AS87" s="284"/>
      <c r="AT87" s="284"/>
      <c r="AU87" s="284">
        <f t="shared" si="112"/>
        <v>0</v>
      </c>
      <c r="AV87" s="284"/>
      <c r="AW87" s="284"/>
      <c r="AX87" s="284"/>
      <c r="AY87" s="284"/>
      <c r="AZ87" s="284"/>
      <c r="BA87" s="284">
        <f t="shared" si="114"/>
        <v>0</v>
      </c>
      <c r="BB87" s="167"/>
      <c r="BC87" s="167"/>
      <c r="BD87" s="284">
        <f t="shared" si="104"/>
        <v>0</v>
      </c>
      <c r="BE87" s="167"/>
      <c r="BF87" s="167"/>
      <c r="BG87" s="284">
        <f t="shared" si="105"/>
        <v>0</v>
      </c>
      <c r="BH87" s="167"/>
      <c r="BI87" s="167"/>
      <c r="BJ87" s="284">
        <f t="shared" si="85"/>
        <v>0</v>
      </c>
      <c r="BK87" s="284"/>
      <c r="BL87" s="284"/>
      <c r="BM87" s="284"/>
      <c r="BN87" s="167"/>
      <c r="BO87" s="167"/>
      <c r="BP87" s="284">
        <f t="shared" si="106"/>
        <v>0</v>
      </c>
      <c r="BQ87" s="63">
        <f t="shared" si="87"/>
        <v>0</v>
      </c>
      <c r="BR87" s="63">
        <f t="shared" si="88"/>
        <v>0</v>
      </c>
      <c r="BS87" s="63">
        <f t="shared" si="89"/>
        <v>0</v>
      </c>
      <c r="BT87" s="167"/>
      <c r="BU87" s="167"/>
      <c r="BV87" s="284">
        <f t="shared" si="107"/>
        <v>0</v>
      </c>
      <c r="BW87" s="273">
        <f t="shared" si="111"/>
        <v>0</v>
      </c>
      <c r="BX87" s="273">
        <f t="shared" si="111"/>
        <v>0</v>
      </c>
      <c r="BY87" s="273">
        <f t="shared" si="111"/>
        <v>0</v>
      </c>
      <c r="BZ87" s="273">
        <f t="shared" si="108"/>
        <v>0</v>
      </c>
      <c r="CA87" s="273">
        <f t="shared" si="109"/>
        <v>0</v>
      </c>
      <c r="CB87" s="273">
        <f t="shared" si="110"/>
        <v>0</v>
      </c>
      <c r="CC87" s="151"/>
    </row>
    <row r="88" spans="1:81">
      <c r="A88" s="165">
        <v>76</v>
      </c>
      <c r="B88" s="153" t="s">
        <v>66</v>
      </c>
      <c r="C88" s="305"/>
      <c r="D88" s="305"/>
      <c r="E88" s="284">
        <f t="shared" si="90"/>
        <v>0</v>
      </c>
      <c r="F88" s="305"/>
      <c r="G88" s="305"/>
      <c r="H88" s="284">
        <f t="shared" si="91"/>
        <v>0</v>
      </c>
      <c r="I88" s="167"/>
      <c r="J88" s="167"/>
      <c r="K88" s="284">
        <f t="shared" si="92"/>
        <v>0</v>
      </c>
      <c r="L88" s="305"/>
      <c r="M88" s="305"/>
      <c r="N88" s="284">
        <f t="shared" si="93"/>
        <v>0</v>
      </c>
      <c r="O88" s="167"/>
      <c r="P88" s="167"/>
      <c r="Q88" s="284">
        <f t="shared" si="94"/>
        <v>0</v>
      </c>
      <c r="R88" s="305"/>
      <c r="S88" s="305"/>
      <c r="T88" s="284">
        <f t="shared" si="95"/>
        <v>0</v>
      </c>
      <c r="U88" s="167"/>
      <c r="V88" s="167"/>
      <c r="W88" s="284">
        <f t="shared" si="96"/>
        <v>0</v>
      </c>
      <c r="X88" s="167"/>
      <c r="Y88" s="167"/>
      <c r="Z88" s="284">
        <f t="shared" si="97"/>
        <v>0</v>
      </c>
      <c r="AA88" s="167"/>
      <c r="AB88" s="167"/>
      <c r="AC88" s="284">
        <f t="shared" si="98"/>
        <v>0</v>
      </c>
      <c r="AD88" s="305"/>
      <c r="AE88" s="305"/>
      <c r="AF88" s="284">
        <f t="shared" si="99"/>
        <v>0</v>
      </c>
      <c r="AG88" s="167"/>
      <c r="AH88" s="167"/>
      <c r="AI88" s="284">
        <f t="shared" si="100"/>
        <v>0</v>
      </c>
      <c r="AJ88" s="305"/>
      <c r="AK88" s="305"/>
      <c r="AL88" s="284">
        <f t="shared" si="101"/>
        <v>0</v>
      </c>
      <c r="AM88" s="167"/>
      <c r="AN88" s="167"/>
      <c r="AO88" s="284">
        <f t="shared" si="102"/>
        <v>0</v>
      </c>
      <c r="AP88" s="167"/>
      <c r="AQ88" s="167"/>
      <c r="AR88" s="284">
        <f t="shared" si="103"/>
        <v>0</v>
      </c>
      <c r="AS88" s="284"/>
      <c r="AT88" s="284"/>
      <c r="AU88" s="284">
        <f t="shared" si="112"/>
        <v>0</v>
      </c>
      <c r="AV88" s="284"/>
      <c r="AW88" s="284"/>
      <c r="AX88" s="284"/>
      <c r="AY88" s="284"/>
      <c r="AZ88" s="284"/>
      <c r="BA88" s="284">
        <f t="shared" si="114"/>
        <v>0</v>
      </c>
      <c r="BB88" s="167"/>
      <c r="BC88" s="167"/>
      <c r="BD88" s="284">
        <f t="shared" si="104"/>
        <v>0</v>
      </c>
      <c r="BE88" s="167"/>
      <c r="BF88" s="167"/>
      <c r="BG88" s="284">
        <f t="shared" si="105"/>
        <v>0</v>
      </c>
      <c r="BH88" s="167"/>
      <c r="BI88" s="167"/>
      <c r="BJ88" s="284">
        <f t="shared" si="85"/>
        <v>0</v>
      </c>
      <c r="BK88" s="284"/>
      <c r="BL88" s="284"/>
      <c r="BM88" s="284"/>
      <c r="BN88" s="167"/>
      <c r="BO88" s="167"/>
      <c r="BP88" s="284">
        <f t="shared" si="106"/>
        <v>0</v>
      </c>
      <c r="BQ88" s="63">
        <f t="shared" si="87"/>
        <v>0</v>
      </c>
      <c r="BR88" s="63">
        <f t="shared" si="88"/>
        <v>0</v>
      </c>
      <c r="BS88" s="63">
        <f t="shared" si="89"/>
        <v>0</v>
      </c>
      <c r="BT88" s="188">
        <v>4133810600</v>
      </c>
      <c r="BU88" s="188">
        <v>2885670000</v>
      </c>
      <c r="BV88" s="284">
        <f t="shared" si="107"/>
        <v>-1248140600</v>
      </c>
      <c r="BW88" s="273">
        <f>SUM(BT88)</f>
        <v>4133810600</v>
      </c>
      <c r="BX88" s="273">
        <f t="shared" si="111"/>
        <v>2885670000</v>
      </c>
      <c r="BY88" s="273">
        <f t="shared" si="111"/>
        <v>-1248140600</v>
      </c>
      <c r="BZ88" s="273">
        <f t="shared" si="108"/>
        <v>4133810600</v>
      </c>
      <c r="CA88" s="273">
        <f t="shared" si="109"/>
        <v>2885670000</v>
      </c>
      <c r="CB88" s="273">
        <f t="shared" si="110"/>
        <v>-1248140600</v>
      </c>
      <c r="CC88" s="151"/>
    </row>
    <row r="89" spans="1:81">
      <c r="A89" s="165">
        <v>77</v>
      </c>
      <c r="B89" s="307" t="s">
        <v>180</v>
      </c>
      <c r="C89" s="188">
        <v>1168491100</v>
      </c>
      <c r="D89" s="188">
        <v>1073703100</v>
      </c>
      <c r="E89" s="308">
        <f t="shared" si="90"/>
        <v>-94788000</v>
      </c>
      <c r="F89" s="188">
        <v>2477176800</v>
      </c>
      <c r="G89" s="188">
        <v>2351012400</v>
      </c>
      <c r="H89" s="308">
        <f t="shared" si="91"/>
        <v>-126164400</v>
      </c>
      <c r="I89" s="188">
        <v>573575900</v>
      </c>
      <c r="J89" s="188">
        <v>515382300</v>
      </c>
      <c r="K89" s="308">
        <f t="shared" si="92"/>
        <v>-58193600</v>
      </c>
      <c r="L89" s="188">
        <v>198867700</v>
      </c>
      <c r="M89" s="188">
        <v>191128000</v>
      </c>
      <c r="N89" s="308">
        <f t="shared" si="93"/>
        <v>-7739700</v>
      </c>
      <c r="O89" s="188">
        <v>812670400</v>
      </c>
      <c r="P89" s="188">
        <v>795893300</v>
      </c>
      <c r="Q89" s="308">
        <f t="shared" si="94"/>
        <v>-16777100</v>
      </c>
      <c r="R89" s="188">
        <v>207113700</v>
      </c>
      <c r="S89" s="188">
        <v>204139000</v>
      </c>
      <c r="T89" s="308">
        <f t="shared" si="95"/>
        <v>-2974700</v>
      </c>
      <c r="U89" s="188">
        <v>73200000</v>
      </c>
      <c r="V89" s="188">
        <v>6000000</v>
      </c>
      <c r="W89" s="308">
        <f t="shared" si="96"/>
        <v>-67200000</v>
      </c>
      <c r="X89" s="305"/>
      <c r="Y89" s="305"/>
      <c r="Z89" s="308">
        <f t="shared" si="97"/>
        <v>0</v>
      </c>
      <c r="AA89" s="188">
        <v>12212828200</v>
      </c>
      <c r="AB89" s="188">
        <v>10967451244.5</v>
      </c>
      <c r="AC89" s="308">
        <f t="shared" si="98"/>
        <v>-1245376955.5</v>
      </c>
      <c r="AD89" s="188">
        <v>43268400</v>
      </c>
      <c r="AE89" s="188">
        <v>43592400</v>
      </c>
      <c r="AF89" s="308">
        <f>SUM(AE89-AD89)</f>
        <v>324000</v>
      </c>
      <c r="AG89" s="188">
        <v>110570700</v>
      </c>
      <c r="AH89" s="188">
        <v>109905600</v>
      </c>
      <c r="AI89" s="308">
        <f t="shared" si="100"/>
        <v>-665100</v>
      </c>
      <c r="AJ89" s="188">
        <v>38131600</v>
      </c>
      <c r="AK89" s="188">
        <v>38131600</v>
      </c>
      <c r="AL89" s="308">
        <f t="shared" si="101"/>
        <v>0</v>
      </c>
      <c r="AM89" s="188">
        <v>315850400</v>
      </c>
      <c r="AN89" s="188">
        <v>316850400</v>
      </c>
      <c r="AO89" s="308">
        <f t="shared" si="102"/>
        <v>1000000</v>
      </c>
      <c r="AP89" s="188">
        <v>170702100</v>
      </c>
      <c r="AQ89" s="188">
        <v>170702100</v>
      </c>
      <c r="AR89" s="308">
        <f t="shared" si="103"/>
        <v>0</v>
      </c>
      <c r="AS89" s="188">
        <v>637945400</v>
      </c>
      <c r="AT89" s="188">
        <v>639680400</v>
      </c>
      <c r="AU89" s="308">
        <f t="shared" si="112"/>
        <v>1735000</v>
      </c>
      <c r="AV89" s="308"/>
      <c r="AW89" s="308"/>
      <c r="AX89" s="284">
        <f t="shared" ref="AX89" si="116">AV89-AW89</f>
        <v>0</v>
      </c>
      <c r="AY89" s="308"/>
      <c r="AZ89" s="308"/>
      <c r="BA89" s="308">
        <f t="shared" si="114"/>
        <v>0</v>
      </c>
      <c r="BB89" s="188">
        <v>3808613900</v>
      </c>
      <c r="BC89" s="188">
        <v>1000000000</v>
      </c>
      <c r="BD89" s="308">
        <f t="shared" si="104"/>
        <v>-2808613900</v>
      </c>
      <c r="BE89" s="167"/>
      <c r="BF89" s="305"/>
      <c r="BG89" s="308">
        <f t="shared" si="105"/>
        <v>0</v>
      </c>
      <c r="BH89" s="305"/>
      <c r="BI89" s="305">
        <v>0</v>
      </c>
      <c r="BJ89" s="308">
        <f t="shared" si="85"/>
        <v>0</v>
      </c>
      <c r="BK89" s="308"/>
      <c r="BL89" s="308"/>
      <c r="BM89" s="308"/>
      <c r="BN89" s="188">
        <v>172548900</v>
      </c>
      <c r="BO89" s="188">
        <v>166796200</v>
      </c>
      <c r="BP89" s="308">
        <f t="shared" si="106"/>
        <v>-5752700</v>
      </c>
      <c r="BQ89" s="63">
        <f>SUM(C89+F89+I89+L89+O89+R89+U89+X89+AA89+AD89+AG89+AJ89+AM89+AP89+BB89+BE89+BH89+BN89+AS89+AY89+BK89+AV89)</f>
        <v>23021555200</v>
      </c>
      <c r="BR89" s="63">
        <f t="shared" si="88"/>
        <v>18590368044.5</v>
      </c>
      <c r="BS89" s="63">
        <f t="shared" si="89"/>
        <v>-4431187155.5</v>
      </c>
      <c r="BT89" s="305"/>
      <c r="BU89" s="305">
        <v>0</v>
      </c>
      <c r="BV89" s="308">
        <f t="shared" si="107"/>
        <v>0</v>
      </c>
      <c r="BW89" s="309">
        <f t="shared" si="111"/>
        <v>0</v>
      </c>
      <c r="BX89" s="309">
        <f t="shared" si="111"/>
        <v>0</v>
      </c>
      <c r="BY89" s="309">
        <f t="shared" si="111"/>
        <v>0</v>
      </c>
      <c r="BZ89" s="309">
        <f>SUM(BQ89+BW89)</f>
        <v>23021555200</v>
      </c>
      <c r="CA89" s="309">
        <f t="shared" si="109"/>
        <v>18590368044.5</v>
      </c>
      <c r="CB89" s="309">
        <f t="shared" si="110"/>
        <v>-4431187155.5</v>
      </c>
      <c r="CC89" s="151"/>
    </row>
    <row r="90" spans="1:81" s="288" customFormat="1">
      <c r="A90" s="163">
        <v>78</v>
      </c>
      <c r="B90" s="168" t="s">
        <v>67</v>
      </c>
      <c r="C90" s="66">
        <v>1</v>
      </c>
      <c r="D90" s="66">
        <v>1</v>
      </c>
      <c r="E90" s="215">
        <f t="shared" si="90"/>
        <v>0</v>
      </c>
      <c r="F90" s="66">
        <v>1</v>
      </c>
      <c r="G90" s="66">
        <v>1</v>
      </c>
      <c r="H90" s="215">
        <f t="shared" si="91"/>
        <v>0</v>
      </c>
      <c r="I90" s="64">
        <v>1</v>
      </c>
      <c r="J90" s="64">
        <v>1</v>
      </c>
      <c r="K90" s="215">
        <f t="shared" si="92"/>
        <v>0</v>
      </c>
      <c r="L90" s="66">
        <v>1</v>
      </c>
      <c r="M90" s="66">
        <v>1</v>
      </c>
      <c r="N90" s="215">
        <f t="shared" si="93"/>
        <v>0</v>
      </c>
      <c r="O90" s="64">
        <v>1</v>
      </c>
      <c r="P90" s="64">
        <v>1</v>
      </c>
      <c r="Q90" s="215">
        <f t="shared" si="94"/>
        <v>0</v>
      </c>
      <c r="R90" s="66">
        <v>1</v>
      </c>
      <c r="S90" s="66">
        <v>1</v>
      </c>
      <c r="T90" s="215">
        <f t="shared" si="95"/>
        <v>0</v>
      </c>
      <c r="U90" s="64"/>
      <c r="V90" s="64"/>
      <c r="W90" s="215">
        <f t="shared" si="96"/>
        <v>0</v>
      </c>
      <c r="X90" s="64"/>
      <c r="Y90" s="64"/>
      <c r="Z90" s="215">
        <f t="shared" si="97"/>
        <v>0</v>
      </c>
      <c r="AA90" s="64"/>
      <c r="AB90" s="64"/>
      <c r="AC90" s="215">
        <f t="shared" si="98"/>
        <v>0</v>
      </c>
      <c r="AD90" s="66"/>
      <c r="AE90" s="66"/>
      <c r="AF90" s="215">
        <f t="shared" si="99"/>
        <v>0</v>
      </c>
      <c r="AG90" s="64"/>
      <c r="AH90" s="64"/>
      <c r="AI90" s="215">
        <f t="shared" si="100"/>
        <v>0</v>
      </c>
      <c r="AJ90" s="66"/>
      <c r="AK90" s="66"/>
      <c r="AL90" s="215">
        <f t="shared" si="101"/>
        <v>0</v>
      </c>
      <c r="AM90" s="64"/>
      <c r="AN90" s="64"/>
      <c r="AO90" s="215">
        <f t="shared" si="102"/>
        <v>0</v>
      </c>
      <c r="AP90" s="64"/>
      <c r="AQ90" s="64"/>
      <c r="AR90" s="215">
        <f t="shared" si="103"/>
        <v>0</v>
      </c>
      <c r="AS90" s="215"/>
      <c r="AT90" s="215"/>
      <c r="AU90" s="215">
        <f t="shared" si="112"/>
        <v>0</v>
      </c>
      <c r="AV90" s="215"/>
      <c r="AW90" s="215"/>
      <c r="AX90" s="215"/>
      <c r="AY90" s="215">
        <v>1</v>
      </c>
      <c r="AZ90" s="215">
        <v>1</v>
      </c>
      <c r="BA90" s="215">
        <f t="shared" si="114"/>
        <v>0</v>
      </c>
      <c r="BB90" s="64"/>
      <c r="BC90" s="64"/>
      <c r="BD90" s="215">
        <f t="shared" si="104"/>
        <v>0</v>
      </c>
      <c r="BE90" s="64"/>
      <c r="BF90" s="64"/>
      <c r="BG90" s="215">
        <f t="shared" si="105"/>
        <v>0</v>
      </c>
      <c r="BH90" s="64"/>
      <c r="BI90" s="64"/>
      <c r="BJ90" s="215">
        <f t="shared" si="85"/>
        <v>0</v>
      </c>
      <c r="BK90" s="215"/>
      <c r="BL90" s="215"/>
      <c r="BM90" s="215"/>
      <c r="BN90" s="64"/>
      <c r="BO90" s="64"/>
      <c r="BP90" s="215">
        <f t="shared" si="106"/>
        <v>0</v>
      </c>
      <c r="BQ90" s="59">
        <f t="shared" si="87"/>
        <v>7</v>
      </c>
      <c r="BR90" s="59">
        <f t="shared" si="88"/>
        <v>7</v>
      </c>
      <c r="BS90" s="59">
        <f t="shared" si="89"/>
        <v>0</v>
      </c>
      <c r="BT90" s="64"/>
      <c r="BU90" s="64"/>
      <c r="BV90" s="215">
        <f t="shared" si="107"/>
        <v>0</v>
      </c>
      <c r="BW90" s="59">
        <f t="shared" si="111"/>
        <v>0</v>
      </c>
      <c r="BX90" s="59">
        <f t="shared" si="111"/>
        <v>0</v>
      </c>
      <c r="BY90" s="59">
        <f t="shared" si="111"/>
        <v>0</v>
      </c>
      <c r="BZ90" s="59">
        <f t="shared" si="108"/>
        <v>7</v>
      </c>
      <c r="CA90" s="59">
        <f t="shared" si="109"/>
        <v>7</v>
      </c>
      <c r="CB90" s="59">
        <f t="shared" si="110"/>
        <v>0</v>
      </c>
      <c r="CC90" s="168"/>
    </row>
    <row r="91" spans="1:81" s="288" customFormat="1">
      <c r="A91" s="163">
        <v>79</v>
      </c>
      <c r="B91" s="154" t="s">
        <v>68</v>
      </c>
      <c r="C91" s="66">
        <f>SUM(C92:C95)</f>
        <v>63</v>
      </c>
      <c r="D91" s="66">
        <f>SUM(D92:D95)</f>
        <v>59</v>
      </c>
      <c r="E91" s="215">
        <f t="shared" si="90"/>
        <v>-4</v>
      </c>
      <c r="F91" s="66">
        <f>SUM(F92:F95)</f>
        <v>63</v>
      </c>
      <c r="G91" s="66">
        <f>SUM(G92:G95)</f>
        <v>59</v>
      </c>
      <c r="H91" s="215">
        <f t="shared" si="91"/>
        <v>-4</v>
      </c>
      <c r="I91" s="64">
        <f>SUM(I92:I95)</f>
        <v>34</v>
      </c>
      <c r="J91" s="64">
        <f>SUM(J92:J95)</f>
        <v>34</v>
      </c>
      <c r="K91" s="215">
        <f t="shared" si="92"/>
        <v>0</v>
      </c>
      <c r="L91" s="66">
        <f>SUM(L92:L95)</f>
        <v>11</v>
      </c>
      <c r="M91" s="66">
        <f>SUM(M92:M95)</f>
        <v>10</v>
      </c>
      <c r="N91" s="215">
        <f t="shared" si="93"/>
        <v>-1</v>
      </c>
      <c r="O91" s="64">
        <f>SUM(O92:O95)</f>
        <v>24</v>
      </c>
      <c r="P91" s="64">
        <f>SUM(P92:P95)</f>
        <v>24</v>
      </c>
      <c r="Q91" s="215">
        <f t="shared" si="94"/>
        <v>0</v>
      </c>
      <c r="R91" s="66">
        <f>SUM(R92:R95)</f>
        <v>10</v>
      </c>
      <c r="S91" s="66">
        <f>SUM(S92:S95)</f>
        <v>10</v>
      </c>
      <c r="T91" s="215">
        <f t="shared" si="95"/>
        <v>0</v>
      </c>
      <c r="U91" s="64">
        <f>SUM(U92:U95)</f>
        <v>0</v>
      </c>
      <c r="V91" s="64">
        <f>SUM(V92:V95)</f>
        <v>0</v>
      </c>
      <c r="W91" s="215">
        <f t="shared" si="96"/>
        <v>0</v>
      </c>
      <c r="X91" s="64">
        <f>SUM(X92:X95)</f>
        <v>0</v>
      </c>
      <c r="Y91" s="64">
        <f>SUM(Y92:Y95)</f>
        <v>0</v>
      </c>
      <c r="Z91" s="215">
        <f t="shared" si="97"/>
        <v>0</v>
      </c>
      <c r="AA91" s="64">
        <f>SUM(AA92:AA95)</f>
        <v>0</v>
      </c>
      <c r="AB91" s="64">
        <f>SUM(AB92:AB95)</f>
        <v>0</v>
      </c>
      <c r="AC91" s="215">
        <f t="shared" si="98"/>
        <v>0</v>
      </c>
      <c r="AD91" s="66">
        <f>SUM(AD92:AD95)</f>
        <v>7</v>
      </c>
      <c r="AE91" s="66">
        <f>SUM(AE92:AE95)</f>
        <v>7</v>
      </c>
      <c r="AF91" s="215">
        <f t="shared" si="99"/>
        <v>0</v>
      </c>
      <c r="AG91" s="64">
        <f>SUM(AG92:AG95)</f>
        <v>7</v>
      </c>
      <c r="AH91" s="64">
        <f>SUM(AH92:AH95)</f>
        <v>7</v>
      </c>
      <c r="AI91" s="215">
        <f t="shared" si="100"/>
        <v>0</v>
      </c>
      <c r="AJ91" s="66">
        <f>SUM(AJ92:AJ95)</f>
        <v>7</v>
      </c>
      <c r="AK91" s="66">
        <f>SUM(AK92:AK95)</f>
        <v>7</v>
      </c>
      <c r="AL91" s="215">
        <f t="shared" si="101"/>
        <v>0</v>
      </c>
      <c r="AM91" s="64">
        <f>SUM(AM92:AM95)</f>
        <v>28</v>
      </c>
      <c r="AN91" s="64">
        <f>SUM(AN92:AN95)</f>
        <v>28</v>
      </c>
      <c r="AO91" s="215">
        <f t="shared" si="102"/>
        <v>0</v>
      </c>
      <c r="AP91" s="64">
        <f>SUM(AP92:AP95)</f>
        <v>18</v>
      </c>
      <c r="AQ91" s="64">
        <f>SUM(AQ92:AQ95)</f>
        <v>15</v>
      </c>
      <c r="AR91" s="215">
        <f t="shared" si="103"/>
        <v>-3</v>
      </c>
      <c r="AS91" s="215"/>
      <c r="AT91" s="215"/>
      <c r="AU91" s="215">
        <f t="shared" si="112"/>
        <v>0</v>
      </c>
      <c r="AV91" s="215"/>
      <c r="AW91" s="215"/>
      <c r="AX91" s="215"/>
      <c r="AY91" s="215"/>
      <c r="AZ91" s="215"/>
      <c r="BA91" s="215">
        <f t="shared" si="114"/>
        <v>0</v>
      </c>
      <c r="BB91" s="64">
        <f>SUM(BB92:BB95)</f>
        <v>0</v>
      </c>
      <c r="BC91" s="64">
        <f>SUM(BC92:BC95)</f>
        <v>0</v>
      </c>
      <c r="BD91" s="215">
        <f t="shared" si="104"/>
        <v>0</v>
      </c>
      <c r="BE91" s="64">
        <f>SUM(BE92:BE95)</f>
        <v>0</v>
      </c>
      <c r="BF91" s="64">
        <f>SUM(BF92:BF95)</f>
        <v>0</v>
      </c>
      <c r="BG91" s="215">
        <f t="shared" si="105"/>
        <v>0</v>
      </c>
      <c r="BH91" s="64">
        <f>SUM(BH92:BH95)</f>
        <v>0</v>
      </c>
      <c r="BI91" s="64">
        <f>SUM(BI92:BI95)</f>
        <v>0</v>
      </c>
      <c r="BJ91" s="215">
        <f t="shared" si="85"/>
        <v>0</v>
      </c>
      <c r="BK91" s="215"/>
      <c r="BL91" s="215"/>
      <c r="BM91" s="215"/>
      <c r="BN91" s="64">
        <f>SUM(BN92:BN95)</f>
        <v>0</v>
      </c>
      <c r="BO91" s="64">
        <f>SUM(BO92:BO95)</f>
        <v>0</v>
      </c>
      <c r="BP91" s="215">
        <f t="shared" si="106"/>
        <v>0</v>
      </c>
      <c r="BQ91" s="59">
        <f t="shared" si="87"/>
        <v>272</v>
      </c>
      <c r="BR91" s="59">
        <f t="shared" si="88"/>
        <v>260</v>
      </c>
      <c r="BS91" s="59">
        <f t="shared" si="89"/>
        <v>-12</v>
      </c>
      <c r="BT91" s="64">
        <f>SUM(BT92:BT95)</f>
        <v>0</v>
      </c>
      <c r="BU91" s="64">
        <f>SUM(BU92:BU95)</f>
        <v>0</v>
      </c>
      <c r="BV91" s="215">
        <f t="shared" si="107"/>
        <v>0</v>
      </c>
      <c r="BW91" s="59">
        <f t="shared" si="111"/>
        <v>0</v>
      </c>
      <c r="BX91" s="59">
        <f t="shared" si="111"/>
        <v>0</v>
      </c>
      <c r="BY91" s="59">
        <f t="shared" si="111"/>
        <v>0</v>
      </c>
      <c r="BZ91" s="59">
        <f t="shared" si="108"/>
        <v>272</v>
      </c>
      <c r="CA91" s="59">
        <f t="shared" si="109"/>
        <v>260</v>
      </c>
      <c r="CB91" s="59">
        <f t="shared" si="110"/>
        <v>-12</v>
      </c>
      <c r="CC91" s="168"/>
    </row>
    <row r="92" spans="1:81">
      <c r="A92" s="165">
        <v>80</v>
      </c>
      <c r="B92" s="151" t="s">
        <v>69</v>
      </c>
      <c r="C92" s="305">
        <v>10</v>
      </c>
      <c r="D92" s="305">
        <v>9</v>
      </c>
      <c r="E92" s="284">
        <f t="shared" si="90"/>
        <v>-1</v>
      </c>
      <c r="F92" s="305">
        <v>10</v>
      </c>
      <c r="G92" s="305">
        <v>9</v>
      </c>
      <c r="H92" s="284">
        <f t="shared" si="91"/>
        <v>-1</v>
      </c>
      <c r="I92" s="167">
        <v>1</v>
      </c>
      <c r="J92" s="167">
        <v>1</v>
      </c>
      <c r="K92" s="284">
        <f t="shared" si="92"/>
        <v>0</v>
      </c>
      <c r="L92" s="305">
        <v>1</v>
      </c>
      <c r="M92" s="305">
        <v>1</v>
      </c>
      <c r="N92" s="284">
        <f t="shared" si="93"/>
        <v>0</v>
      </c>
      <c r="O92" s="167">
        <v>1</v>
      </c>
      <c r="P92" s="167">
        <v>1</v>
      </c>
      <c r="Q92" s="284">
        <f t="shared" si="94"/>
        <v>0</v>
      </c>
      <c r="R92" s="305">
        <v>1</v>
      </c>
      <c r="S92" s="305">
        <v>1</v>
      </c>
      <c r="T92" s="284">
        <f t="shared" si="95"/>
        <v>0</v>
      </c>
      <c r="U92" s="167"/>
      <c r="V92" s="167"/>
      <c r="W92" s="284">
        <f t="shared" si="96"/>
        <v>0</v>
      </c>
      <c r="X92" s="167"/>
      <c r="Y92" s="167"/>
      <c r="Z92" s="284">
        <f t="shared" si="97"/>
        <v>0</v>
      </c>
      <c r="AA92" s="167"/>
      <c r="AB92" s="167"/>
      <c r="AC92" s="284">
        <f t="shared" si="98"/>
        <v>0</v>
      </c>
      <c r="AD92" s="305"/>
      <c r="AE92" s="305"/>
      <c r="AF92" s="284">
        <f t="shared" si="99"/>
        <v>0</v>
      </c>
      <c r="AG92" s="167"/>
      <c r="AH92" s="167"/>
      <c r="AI92" s="284">
        <f t="shared" si="100"/>
        <v>0</v>
      </c>
      <c r="AJ92" s="305"/>
      <c r="AK92" s="305"/>
      <c r="AL92" s="284">
        <f t="shared" si="101"/>
        <v>0</v>
      </c>
      <c r="AM92" s="167"/>
      <c r="AN92" s="167"/>
      <c r="AO92" s="284">
        <f t="shared" si="102"/>
        <v>0</v>
      </c>
      <c r="AP92" s="167"/>
      <c r="AQ92" s="167"/>
      <c r="AR92" s="284">
        <f t="shared" si="103"/>
        <v>0</v>
      </c>
      <c r="AS92" s="284"/>
      <c r="AT92" s="284"/>
      <c r="AU92" s="284">
        <f t="shared" si="112"/>
        <v>0</v>
      </c>
      <c r="AV92" s="284"/>
      <c r="AW92" s="284"/>
      <c r="AX92" s="284"/>
      <c r="AY92" s="131">
        <v>1</v>
      </c>
      <c r="AZ92" s="131">
        <v>1</v>
      </c>
      <c r="BA92" s="284">
        <f t="shared" si="114"/>
        <v>0</v>
      </c>
      <c r="BB92" s="167"/>
      <c r="BC92" s="167"/>
      <c r="BD92" s="284">
        <f t="shared" si="104"/>
        <v>0</v>
      </c>
      <c r="BE92" s="167"/>
      <c r="BF92" s="167"/>
      <c r="BG92" s="284">
        <f t="shared" si="105"/>
        <v>0</v>
      </c>
      <c r="BH92" s="167"/>
      <c r="BI92" s="167"/>
      <c r="BJ92" s="284">
        <f t="shared" si="85"/>
        <v>0</v>
      </c>
      <c r="BK92" s="284"/>
      <c r="BL92" s="284"/>
      <c r="BM92" s="284"/>
      <c r="BN92" s="167"/>
      <c r="BO92" s="167"/>
      <c r="BP92" s="284">
        <f t="shared" si="106"/>
        <v>0</v>
      </c>
      <c r="BQ92" s="63">
        <f t="shared" si="87"/>
        <v>25</v>
      </c>
      <c r="BR92" s="63">
        <f t="shared" si="88"/>
        <v>23</v>
      </c>
      <c r="BS92" s="63">
        <f t="shared" si="89"/>
        <v>-2</v>
      </c>
      <c r="BT92" s="167"/>
      <c r="BU92" s="167"/>
      <c r="BV92" s="284">
        <f t="shared" si="107"/>
        <v>0</v>
      </c>
      <c r="BW92" s="273">
        <f t="shared" si="111"/>
        <v>0</v>
      </c>
      <c r="BX92" s="273">
        <f t="shared" si="111"/>
        <v>0</v>
      </c>
      <c r="BY92" s="273">
        <f t="shared" si="111"/>
        <v>0</v>
      </c>
      <c r="BZ92" s="273">
        <f t="shared" si="108"/>
        <v>25</v>
      </c>
      <c r="CA92" s="273">
        <f t="shared" si="109"/>
        <v>23</v>
      </c>
      <c r="CB92" s="273">
        <f t="shared" si="110"/>
        <v>-2</v>
      </c>
      <c r="CC92" s="151"/>
    </row>
    <row r="93" spans="1:81">
      <c r="A93" s="165">
        <v>81</v>
      </c>
      <c r="B93" s="151" t="s">
        <v>70</v>
      </c>
      <c r="C93" s="305">
        <v>48</v>
      </c>
      <c r="D93" s="305">
        <v>45</v>
      </c>
      <c r="E93" s="284">
        <f t="shared" si="90"/>
        <v>-3</v>
      </c>
      <c r="F93" s="305">
        <v>48</v>
      </c>
      <c r="G93" s="305">
        <v>45</v>
      </c>
      <c r="H93" s="284">
        <f t="shared" si="91"/>
        <v>-3</v>
      </c>
      <c r="I93" s="167">
        <v>10</v>
      </c>
      <c r="J93" s="167">
        <v>10</v>
      </c>
      <c r="K93" s="284">
        <f t="shared" si="92"/>
        <v>0</v>
      </c>
      <c r="L93" s="305">
        <v>9</v>
      </c>
      <c r="M93" s="305">
        <v>7</v>
      </c>
      <c r="N93" s="284">
        <f t="shared" si="93"/>
        <v>-2</v>
      </c>
      <c r="O93" s="167">
        <v>15</v>
      </c>
      <c r="P93" s="167">
        <v>15</v>
      </c>
      <c r="Q93" s="284">
        <f t="shared" si="94"/>
        <v>0</v>
      </c>
      <c r="R93" s="305">
        <v>8</v>
      </c>
      <c r="S93" s="305">
        <v>8</v>
      </c>
      <c r="T93" s="284">
        <f t="shared" si="95"/>
        <v>0</v>
      </c>
      <c r="U93" s="167"/>
      <c r="V93" s="167"/>
      <c r="W93" s="284">
        <f t="shared" si="96"/>
        <v>0</v>
      </c>
      <c r="X93" s="167"/>
      <c r="Y93" s="167"/>
      <c r="Z93" s="284">
        <f t="shared" si="97"/>
        <v>0</v>
      </c>
      <c r="AA93" s="167"/>
      <c r="AB93" s="167"/>
      <c r="AC93" s="284">
        <f t="shared" si="98"/>
        <v>0</v>
      </c>
      <c r="AD93" s="305"/>
      <c r="AE93" s="305"/>
      <c r="AF93" s="284">
        <f t="shared" si="99"/>
        <v>0</v>
      </c>
      <c r="AG93" s="167"/>
      <c r="AH93" s="167"/>
      <c r="AI93" s="284">
        <f t="shared" si="100"/>
        <v>0</v>
      </c>
      <c r="AJ93" s="305"/>
      <c r="AK93" s="305"/>
      <c r="AL93" s="284">
        <f t="shared" si="101"/>
        <v>0</v>
      </c>
      <c r="AM93" s="167"/>
      <c r="AN93" s="167"/>
      <c r="AO93" s="284">
        <f t="shared" si="102"/>
        <v>0</v>
      </c>
      <c r="AP93" s="167"/>
      <c r="AQ93" s="167"/>
      <c r="AR93" s="284">
        <f t="shared" si="103"/>
        <v>0</v>
      </c>
      <c r="AS93" s="284"/>
      <c r="AT93" s="284"/>
      <c r="AU93" s="284">
        <f t="shared" si="112"/>
        <v>0</v>
      </c>
      <c r="AV93" s="284"/>
      <c r="AW93" s="284"/>
      <c r="AX93" s="284"/>
      <c r="AY93" s="131">
        <v>4</v>
      </c>
      <c r="AZ93" s="131">
        <v>4</v>
      </c>
      <c r="BA93" s="284">
        <f t="shared" si="114"/>
        <v>0</v>
      </c>
      <c r="BB93" s="167"/>
      <c r="BC93" s="167"/>
      <c r="BD93" s="284">
        <f t="shared" si="104"/>
        <v>0</v>
      </c>
      <c r="BE93" s="167"/>
      <c r="BF93" s="167"/>
      <c r="BG93" s="284">
        <f t="shared" si="105"/>
        <v>0</v>
      </c>
      <c r="BH93" s="167"/>
      <c r="BI93" s="167"/>
      <c r="BJ93" s="284">
        <f t="shared" si="85"/>
        <v>0</v>
      </c>
      <c r="BK93" s="284"/>
      <c r="BL93" s="284"/>
      <c r="BM93" s="284"/>
      <c r="BN93" s="167"/>
      <c r="BO93" s="167"/>
      <c r="BP93" s="284">
        <f t="shared" si="106"/>
        <v>0</v>
      </c>
      <c r="BQ93" s="63">
        <f t="shared" si="87"/>
        <v>142</v>
      </c>
      <c r="BR93" s="63">
        <f t="shared" si="88"/>
        <v>134</v>
      </c>
      <c r="BS93" s="63">
        <f t="shared" si="89"/>
        <v>-8</v>
      </c>
      <c r="BT93" s="167"/>
      <c r="BU93" s="167"/>
      <c r="BV93" s="284">
        <f t="shared" si="107"/>
        <v>0</v>
      </c>
      <c r="BW93" s="273">
        <f t="shared" si="111"/>
        <v>0</v>
      </c>
      <c r="BX93" s="273">
        <f t="shared" si="111"/>
        <v>0</v>
      </c>
      <c r="BY93" s="273">
        <f t="shared" si="111"/>
        <v>0</v>
      </c>
      <c r="BZ93" s="273">
        <f t="shared" si="108"/>
        <v>142</v>
      </c>
      <c r="CA93" s="273">
        <f t="shared" si="109"/>
        <v>134</v>
      </c>
      <c r="CB93" s="273">
        <f t="shared" si="110"/>
        <v>-8</v>
      </c>
      <c r="CC93" s="151"/>
    </row>
    <row r="94" spans="1:81">
      <c r="A94" s="165">
        <v>82</v>
      </c>
      <c r="B94" s="151" t="s">
        <v>71</v>
      </c>
      <c r="C94" s="305">
        <v>5</v>
      </c>
      <c r="D94" s="305">
        <v>5</v>
      </c>
      <c r="E94" s="284">
        <f t="shared" si="90"/>
        <v>0</v>
      </c>
      <c r="F94" s="305">
        <v>5</v>
      </c>
      <c r="G94" s="305">
        <v>5</v>
      </c>
      <c r="H94" s="284">
        <f t="shared" si="91"/>
        <v>0</v>
      </c>
      <c r="I94" s="167">
        <v>23</v>
      </c>
      <c r="J94" s="167">
        <v>23</v>
      </c>
      <c r="K94" s="284">
        <f t="shared" si="92"/>
        <v>0</v>
      </c>
      <c r="L94" s="305">
        <v>1</v>
      </c>
      <c r="M94" s="305">
        <v>2</v>
      </c>
      <c r="N94" s="284">
        <f t="shared" si="93"/>
        <v>1</v>
      </c>
      <c r="O94" s="167">
        <v>8</v>
      </c>
      <c r="P94" s="167">
        <v>8</v>
      </c>
      <c r="Q94" s="284">
        <f t="shared" si="94"/>
        <v>0</v>
      </c>
      <c r="R94" s="305">
        <v>1</v>
      </c>
      <c r="S94" s="305">
        <v>1</v>
      </c>
      <c r="T94" s="284">
        <f t="shared" si="95"/>
        <v>0</v>
      </c>
      <c r="U94" s="167"/>
      <c r="V94" s="167"/>
      <c r="W94" s="284">
        <f t="shared" si="96"/>
        <v>0</v>
      </c>
      <c r="X94" s="167"/>
      <c r="Y94" s="167"/>
      <c r="Z94" s="284">
        <f t="shared" si="97"/>
        <v>0</v>
      </c>
      <c r="AA94" s="167"/>
      <c r="AB94" s="167"/>
      <c r="AC94" s="284">
        <f t="shared" si="98"/>
        <v>0</v>
      </c>
      <c r="AD94" s="305">
        <v>7</v>
      </c>
      <c r="AE94" s="305">
        <v>7</v>
      </c>
      <c r="AF94" s="284">
        <f t="shared" si="99"/>
        <v>0</v>
      </c>
      <c r="AG94" s="167">
        <v>7</v>
      </c>
      <c r="AH94" s="167">
        <v>7</v>
      </c>
      <c r="AI94" s="284">
        <f t="shared" si="100"/>
        <v>0</v>
      </c>
      <c r="AJ94" s="305">
        <v>7</v>
      </c>
      <c r="AK94" s="305">
        <v>7</v>
      </c>
      <c r="AL94" s="284">
        <f t="shared" si="101"/>
        <v>0</v>
      </c>
      <c r="AM94" s="167">
        <v>28</v>
      </c>
      <c r="AN94" s="167">
        <v>28</v>
      </c>
      <c r="AO94" s="284">
        <f t="shared" si="102"/>
        <v>0</v>
      </c>
      <c r="AP94" s="167">
        <v>18</v>
      </c>
      <c r="AQ94" s="167">
        <v>15</v>
      </c>
      <c r="AR94" s="284">
        <f t="shared" si="103"/>
        <v>-3</v>
      </c>
      <c r="AS94" s="284"/>
      <c r="AT94" s="284"/>
      <c r="AU94" s="284">
        <f t="shared" si="112"/>
        <v>0</v>
      </c>
      <c r="AV94" s="284"/>
      <c r="AW94" s="284"/>
      <c r="AX94" s="284"/>
      <c r="AY94" s="131">
        <v>60</v>
      </c>
      <c r="AZ94" s="131">
        <v>57</v>
      </c>
      <c r="BA94" s="284">
        <f t="shared" si="114"/>
        <v>-3</v>
      </c>
      <c r="BB94" s="167"/>
      <c r="BC94" s="167"/>
      <c r="BD94" s="284">
        <f t="shared" si="104"/>
        <v>0</v>
      </c>
      <c r="BE94" s="167"/>
      <c r="BF94" s="167"/>
      <c r="BG94" s="284">
        <f t="shared" si="105"/>
        <v>0</v>
      </c>
      <c r="BH94" s="167"/>
      <c r="BI94" s="167"/>
      <c r="BJ94" s="284">
        <f t="shared" si="85"/>
        <v>0</v>
      </c>
      <c r="BK94" s="284"/>
      <c r="BL94" s="284"/>
      <c r="BM94" s="284"/>
      <c r="BN94" s="167"/>
      <c r="BO94" s="167"/>
      <c r="BP94" s="284">
        <f t="shared" si="106"/>
        <v>0</v>
      </c>
      <c r="BQ94" s="63">
        <f t="shared" si="87"/>
        <v>170</v>
      </c>
      <c r="BR94" s="63">
        <f t="shared" si="88"/>
        <v>165</v>
      </c>
      <c r="BS94" s="63">
        <f t="shared" si="89"/>
        <v>-5</v>
      </c>
      <c r="BT94" s="167"/>
      <c r="BU94" s="167"/>
      <c r="BV94" s="284">
        <f t="shared" si="107"/>
        <v>0</v>
      </c>
      <c r="BW94" s="273">
        <f t="shared" si="111"/>
        <v>0</v>
      </c>
      <c r="BX94" s="273">
        <f t="shared" si="111"/>
        <v>0</v>
      </c>
      <c r="BY94" s="273">
        <f t="shared" si="111"/>
        <v>0</v>
      </c>
      <c r="BZ94" s="273">
        <f t="shared" si="108"/>
        <v>170</v>
      </c>
      <c r="CA94" s="273">
        <f t="shared" si="109"/>
        <v>165</v>
      </c>
      <c r="CB94" s="273">
        <f t="shared" si="110"/>
        <v>-5</v>
      </c>
      <c r="CC94" s="151"/>
    </row>
    <row r="95" spans="1:81">
      <c r="A95" s="165">
        <v>83</v>
      </c>
      <c r="B95" s="151" t="s">
        <v>72</v>
      </c>
      <c r="C95" s="305"/>
      <c r="D95" s="305"/>
      <c r="E95" s="284">
        <f t="shared" si="90"/>
        <v>0</v>
      </c>
      <c r="F95" s="305"/>
      <c r="G95" s="305"/>
      <c r="H95" s="284">
        <f t="shared" si="91"/>
        <v>0</v>
      </c>
      <c r="I95" s="167"/>
      <c r="J95" s="167"/>
      <c r="K95" s="284">
        <f t="shared" si="92"/>
        <v>0</v>
      </c>
      <c r="L95" s="305"/>
      <c r="M95" s="305"/>
      <c r="N95" s="284">
        <f t="shared" si="93"/>
        <v>0</v>
      </c>
      <c r="O95" s="167"/>
      <c r="P95" s="167"/>
      <c r="Q95" s="284">
        <f t="shared" si="94"/>
        <v>0</v>
      </c>
      <c r="R95" s="305"/>
      <c r="S95" s="305"/>
      <c r="T95" s="284">
        <f t="shared" si="95"/>
        <v>0</v>
      </c>
      <c r="U95" s="167"/>
      <c r="V95" s="167"/>
      <c r="W95" s="284">
        <f t="shared" si="96"/>
        <v>0</v>
      </c>
      <c r="X95" s="167"/>
      <c r="Y95" s="167"/>
      <c r="Z95" s="284">
        <f t="shared" si="97"/>
        <v>0</v>
      </c>
      <c r="AA95" s="167"/>
      <c r="AB95" s="167"/>
      <c r="AC95" s="284">
        <f t="shared" si="98"/>
        <v>0</v>
      </c>
      <c r="AD95" s="305"/>
      <c r="AE95" s="305"/>
      <c r="AF95" s="284">
        <f t="shared" si="99"/>
        <v>0</v>
      </c>
      <c r="AG95" s="167"/>
      <c r="AH95" s="167"/>
      <c r="AI95" s="284">
        <f t="shared" si="100"/>
        <v>0</v>
      </c>
      <c r="AJ95" s="305"/>
      <c r="AK95" s="305"/>
      <c r="AL95" s="284">
        <f t="shared" si="101"/>
        <v>0</v>
      </c>
      <c r="AM95" s="167"/>
      <c r="AN95" s="167"/>
      <c r="AO95" s="284">
        <f t="shared" si="102"/>
        <v>0</v>
      </c>
      <c r="AP95" s="167"/>
      <c r="AQ95" s="167"/>
      <c r="AR95" s="284">
        <f t="shared" si="103"/>
        <v>0</v>
      </c>
      <c r="AS95" s="284"/>
      <c r="AT95" s="284"/>
      <c r="AU95" s="284">
        <f t="shared" si="112"/>
        <v>0</v>
      </c>
      <c r="AV95" s="284"/>
      <c r="AW95" s="284"/>
      <c r="AX95" s="284"/>
      <c r="AY95" s="131">
        <v>35</v>
      </c>
      <c r="AZ95" s="131">
        <v>32</v>
      </c>
      <c r="BA95" s="284">
        <f t="shared" si="114"/>
        <v>-3</v>
      </c>
      <c r="BB95" s="167"/>
      <c r="BC95" s="167"/>
      <c r="BD95" s="284">
        <f t="shared" si="104"/>
        <v>0</v>
      </c>
      <c r="BE95" s="167"/>
      <c r="BF95" s="167"/>
      <c r="BG95" s="284">
        <f t="shared" si="105"/>
        <v>0</v>
      </c>
      <c r="BH95" s="167"/>
      <c r="BI95" s="167"/>
      <c r="BJ95" s="284">
        <f t="shared" si="85"/>
        <v>0</v>
      </c>
      <c r="BK95" s="284"/>
      <c r="BL95" s="284"/>
      <c r="BM95" s="284"/>
      <c r="BN95" s="167"/>
      <c r="BO95" s="167"/>
      <c r="BP95" s="284">
        <f t="shared" si="106"/>
        <v>0</v>
      </c>
      <c r="BQ95" s="63">
        <f t="shared" si="87"/>
        <v>35</v>
      </c>
      <c r="BR95" s="63">
        <f t="shared" si="88"/>
        <v>32</v>
      </c>
      <c r="BS95" s="63">
        <f t="shared" si="89"/>
        <v>-3</v>
      </c>
      <c r="BT95" s="167"/>
      <c r="BU95" s="167"/>
      <c r="BV95" s="284">
        <f t="shared" si="107"/>
        <v>0</v>
      </c>
      <c r="BW95" s="273">
        <f t="shared" si="111"/>
        <v>0</v>
      </c>
      <c r="BX95" s="273">
        <f t="shared" si="111"/>
        <v>0</v>
      </c>
      <c r="BY95" s="273">
        <f t="shared" si="111"/>
        <v>0</v>
      </c>
      <c r="BZ95" s="273">
        <f t="shared" si="108"/>
        <v>35</v>
      </c>
      <c r="CA95" s="273">
        <f t="shared" si="109"/>
        <v>32</v>
      </c>
      <c r="CB95" s="273">
        <f t="shared" si="110"/>
        <v>-3</v>
      </c>
      <c r="CC95" s="151"/>
    </row>
    <row r="96" spans="1:81" s="288" customFormat="1">
      <c r="A96" s="163">
        <v>84</v>
      </c>
      <c r="B96" s="154" t="s">
        <v>123</v>
      </c>
      <c r="C96" s="66"/>
      <c r="D96" s="66"/>
      <c r="E96" s="215">
        <f t="shared" si="90"/>
        <v>0</v>
      </c>
      <c r="F96" s="66"/>
      <c r="G96" s="66"/>
      <c r="H96" s="215">
        <f t="shared" si="91"/>
        <v>0</v>
      </c>
      <c r="I96" s="64"/>
      <c r="J96" s="64"/>
      <c r="K96" s="215">
        <f t="shared" si="92"/>
        <v>0</v>
      </c>
      <c r="L96" s="66"/>
      <c r="M96" s="66"/>
      <c r="N96" s="215">
        <f t="shared" si="93"/>
        <v>0</v>
      </c>
      <c r="O96" s="64"/>
      <c r="P96" s="64"/>
      <c r="Q96" s="215">
        <f t="shared" si="94"/>
        <v>0</v>
      </c>
      <c r="R96" s="66"/>
      <c r="S96" s="66"/>
      <c r="T96" s="215">
        <f t="shared" si="95"/>
        <v>0</v>
      </c>
      <c r="U96" s="64"/>
      <c r="V96" s="64"/>
      <c r="W96" s="215">
        <f t="shared" si="96"/>
        <v>0</v>
      </c>
      <c r="X96" s="64"/>
      <c r="Y96" s="64"/>
      <c r="Z96" s="215">
        <f t="shared" si="97"/>
        <v>0</v>
      </c>
      <c r="AA96" s="64"/>
      <c r="AB96" s="64"/>
      <c r="AC96" s="215">
        <f t="shared" si="98"/>
        <v>0</v>
      </c>
      <c r="AD96" s="66"/>
      <c r="AE96" s="66"/>
      <c r="AF96" s="215">
        <f t="shared" si="99"/>
        <v>0</v>
      </c>
      <c r="AG96" s="64"/>
      <c r="AH96" s="64"/>
      <c r="AI96" s="215">
        <f t="shared" si="100"/>
        <v>0</v>
      </c>
      <c r="AJ96" s="66"/>
      <c r="AK96" s="66"/>
      <c r="AL96" s="215">
        <f t="shared" si="101"/>
        <v>0</v>
      </c>
      <c r="AM96" s="64"/>
      <c r="AN96" s="64"/>
      <c r="AO96" s="215">
        <f t="shared" si="102"/>
        <v>0</v>
      </c>
      <c r="AP96" s="64"/>
      <c r="AQ96" s="64"/>
      <c r="AR96" s="215">
        <f t="shared" si="103"/>
        <v>0</v>
      </c>
      <c r="AS96" s="215"/>
      <c r="AT96" s="215"/>
      <c r="AU96" s="215">
        <f t="shared" si="112"/>
        <v>0</v>
      </c>
      <c r="AV96" s="215"/>
      <c r="AW96" s="215"/>
      <c r="AX96" s="215"/>
      <c r="AY96" s="215"/>
      <c r="AZ96" s="215"/>
      <c r="BA96" s="215">
        <f t="shared" si="114"/>
        <v>0</v>
      </c>
      <c r="BB96" s="64"/>
      <c r="BC96" s="64"/>
      <c r="BD96" s="215">
        <f t="shared" si="104"/>
        <v>0</v>
      </c>
      <c r="BE96" s="64"/>
      <c r="BF96" s="64"/>
      <c r="BG96" s="215">
        <f t="shared" si="105"/>
        <v>0</v>
      </c>
      <c r="BH96" s="64"/>
      <c r="BI96" s="64"/>
      <c r="BJ96" s="215">
        <f t="shared" si="85"/>
        <v>0</v>
      </c>
      <c r="BK96" s="215"/>
      <c r="BL96" s="215"/>
      <c r="BM96" s="215"/>
      <c r="BN96" s="64"/>
      <c r="BO96" s="64"/>
      <c r="BP96" s="215">
        <f t="shared" si="106"/>
        <v>0</v>
      </c>
      <c r="BQ96" s="59">
        <f t="shared" si="87"/>
        <v>0</v>
      </c>
      <c r="BR96" s="59">
        <f t="shared" si="88"/>
        <v>0</v>
      </c>
      <c r="BS96" s="59">
        <f t="shared" si="89"/>
        <v>0</v>
      </c>
      <c r="BT96" s="64"/>
      <c r="BU96" s="64"/>
      <c r="BV96" s="215">
        <f t="shared" si="107"/>
        <v>0</v>
      </c>
      <c r="BW96" s="59">
        <f t="shared" si="111"/>
        <v>0</v>
      </c>
      <c r="BX96" s="59">
        <f t="shared" si="111"/>
        <v>0</v>
      </c>
      <c r="BY96" s="59">
        <f t="shared" si="111"/>
        <v>0</v>
      </c>
      <c r="BZ96" s="59">
        <f t="shared" si="108"/>
        <v>0</v>
      </c>
      <c r="CA96" s="59">
        <f t="shared" si="109"/>
        <v>0</v>
      </c>
      <c r="CB96" s="59">
        <f t="shared" si="110"/>
        <v>0</v>
      </c>
      <c r="CC96" s="168"/>
    </row>
    <row r="97" spans="1:81" s="288" customFormat="1">
      <c r="A97" s="163">
        <v>85</v>
      </c>
      <c r="B97" s="168" t="s">
        <v>124</v>
      </c>
      <c r="C97" s="66">
        <f t="shared" ref="C97:BO97" si="117">SUM(C98:C101)</f>
        <v>0</v>
      </c>
      <c r="D97" s="66">
        <f t="shared" si="117"/>
        <v>0</v>
      </c>
      <c r="E97" s="64">
        <f t="shared" si="117"/>
        <v>0</v>
      </c>
      <c r="F97" s="66">
        <f t="shared" si="117"/>
        <v>0</v>
      </c>
      <c r="G97" s="66">
        <f t="shared" si="117"/>
        <v>0</v>
      </c>
      <c r="H97" s="64">
        <f t="shared" si="117"/>
        <v>0</v>
      </c>
      <c r="I97" s="64">
        <f t="shared" si="117"/>
        <v>0</v>
      </c>
      <c r="J97" s="64">
        <v>0</v>
      </c>
      <c r="K97" s="64">
        <f t="shared" si="117"/>
        <v>0</v>
      </c>
      <c r="L97" s="66">
        <f t="shared" si="117"/>
        <v>0</v>
      </c>
      <c r="M97" s="66">
        <f t="shared" si="117"/>
        <v>0</v>
      </c>
      <c r="N97" s="64">
        <f t="shared" si="117"/>
        <v>0</v>
      </c>
      <c r="O97" s="64">
        <f t="shared" si="117"/>
        <v>0</v>
      </c>
      <c r="P97" s="64">
        <f t="shared" si="117"/>
        <v>0</v>
      </c>
      <c r="Q97" s="64">
        <f t="shared" si="117"/>
        <v>0</v>
      </c>
      <c r="R97" s="66">
        <f t="shared" si="117"/>
        <v>0</v>
      </c>
      <c r="S97" s="66">
        <f t="shared" si="117"/>
        <v>0</v>
      </c>
      <c r="T97" s="64">
        <f t="shared" si="117"/>
        <v>0</v>
      </c>
      <c r="U97" s="64">
        <f t="shared" si="117"/>
        <v>0</v>
      </c>
      <c r="V97" s="64">
        <f t="shared" si="117"/>
        <v>0</v>
      </c>
      <c r="W97" s="64">
        <f t="shared" si="117"/>
        <v>0</v>
      </c>
      <c r="X97" s="64">
        <f t="shared" si="117"/>
        <v>0</v>
      </c>
      <c r="Y97" s="64">
        <f t="shared" si="117"/>
        <v>0</v>
      </c>
      <c r="Z97" s="64">
        <f t="shared" si="117"/>
        <v>0</v>
      </c>
      <c r="AA97" s="64">
        <f t="shared" si="117"/>
        <v>0</v>
      </c>
      <c r="AB97" s="64">
        <f t="shared" si="117"/>
        <v>0</v>
      </c>
      <c r="AC97" s="64">
        <f t="shared" si="117"/>
        <v>0</v>
      </c>
      <c r="AD97" s="66">
        <f t="shared" si="117"/>
        <v>0</v>
      </c>
      <c r="AE97" s="66">
        <f t="shared" si="117"/>
        <v>0</v>
      </c>
      <c r="AF97" s="64">
        <f t="shared" si="117"/>
        <v>0</v>
      </c>
      <c r="AG97" s="64">
        <f t="shared" si="117"/>
        <v>0</v>
      </c>
      <c r="AH97" s="64">
        <f t="shared" si="117"/>
        <v>0</v>
      </c>
      <c r="AI97" s="64">
        <f t="shared" si="117"/>
        <v>0</v>
      </c>
      <c r="AJ97" s="66">
        <f t="shared" si="117"/>
        <v>0</v>
      </c>
      <c r="AK97" s="66">
        <f t="shared" si="117"/>
        <v>0</v>
      </c>
      <c r="AL97" s="64">
        <f t="shared" si="117"/>
        <v>0</v>
      </c>
      <c r="AM97" s="64">
        <f t="shared" si="117"/>
        <v>0</v>
      </c>
      <c r="AN97" s="64">
        <f t="shared" si="117"/>
        <v>0</v>
      </c>
      <c r="AO97" s="64">
        <f t="shared" si="117"/>
        <v>0</v>
      </c>
      <c r="AP97" s="64">
        <f t="shared" si="117"/>
        <v>0</v>
      </c>
      <c r="AQ97" s="64">
        <f t="shared" si="117"/>
        <v>0</v>
      </c>
      <c r="AR97" s="64">
        <f t="shared" si="117"/>
        <v>0</v>
      </c>
      <c r="AS97" s="64"/>
      <c r="AT97" s="64"/>
      <c r="AU97" s="64">
        <f t="shared" ref="AU97" si="118">SUM(AU98:AU101)</f>
        <v>0</v>
      </c>
      <c r="AV97" s="64"/>
      <c r="AW97" s="64"/>
      <c r="AX97" s="64"/>
      <c r="AY97" s="64"/>
      <c r="AZ97" s="64"/>
      <c r="BA97" s="64">
        <f t="shared" ref="BA97" si="119">SUM(BA98:BA101)</f>
        <v>0</v>
      </c>
      <c r="BB97" s="64">
        <f t="shared" si="117"/>
        <v>0</v>
      </c>
      <c r="BC97" s="64">
        <f t="shared" si="117"/>
        <v>0</v>
      </c>
      <c r="BD97" s="64">
        <f t="shared" si="117"/>
        <v>0</v>
      </c>
      <c r="BE97" s="64">
        <f t="shared" si="117"/>
        <v>0</v>
      </c>
      <c r="BF97" s="64">
        <f t="shared" si="117"/>
        <v>0</v>
      </c>
      <c r="BG97" s="64">
        <f t="shared" si="117"/>
        <v>0</v>
      </c>
      <c r="BH97" s="64">
        <f t="shared" si="117"/>
        <v>0</v>
      </c>
      <c r="BI97" s="64">
        <f t="shared" si="117"/>
        <v>0</v>
      </c>
      <c r="BJ97" s="215">
        <f t="shared" si="85"/>
        <v>0</v>
      </c>
      <c r="BK97" s="215"/>
      <c r="BL97" s="215"/>
      <c r="BM97" s="215"/>
      <c r="BN97" s="64">
        <f t="shared" si="117"/>
        <v>0</v>
      </c>
      <c r="BO97" s="64">
        <f t="shared" si="117"/>
        <v>0</v>
      </c>
      <c r="BP97" s="215">
        <f t="shared" si="106"/>
        <v>0</v>
      </c>
      <c r="BQ97" s="59">
        <f t="shared" si="87"/>
        <v>0</v>
      </c>
      <c r="BR97" s="59">
        <f t="shared" si="88"/>
        <v>0</v>
      </c>
      <c r="BS97" s="59">
        <f t="shared" si="89"/>
        <v>0</v>
      </c>
      <c r="BT97" s="64">
        <f>SUM(BT98:BT102)</f>
        <v>0</v>
      </c>
      <c r="BU97" s="64">
        <f>SUM(BU98:BU102)</f>
        <v>0</v>
      </c>
      <c r="BV97" s="215">
        <f t="shared" si="107"/>
        <v>0</v>
      </c>
      <c r="BW97" s="59">
        <f t="shared" ref="BW97:BW106" si="120">SUM(BT97)</f>
        <v>0</v>
      </c>
      <c r="BX97" s="59">
        <f t="shared" ref="BX97:BY101" si="121">SUM(BU97)</f>
        <v>0</v>
      </c>
      <c r="BY97" s="59">
        <f t="shared" si="121"/>
        <v>0</v>
      </c>
      <c r="BZ97" s="59">
        <f t="shared" si="108"/>
        <v>0</v>
      </c>
      <c r="CA97" s="59">
        <f t="shared" si="109"/>
        <v>0</v>
      </c>
      <c r="CB97" s="59">
        <f t="shared" si="110"/>
        <v>0</v>
      </c>
      <c r="CC97" s="168"/>
    </row>
    <row r="98" spans="1:81">
      <c r="A98" s="165">
        <v>86</v>
      </c>
      <c r="B98" s="151" t="s">
        <v>183</v>
      </c>
      <c r="C98" s="305"/>
      <c r="D98" s="305"/>
      <c r="E98" s="284">
        <f t="shared" si="90"/>
        <v>0</v>
      </c>
      <c r="F98" s="305"/>
      <c r="G98" s="305"/>
      <c r="H98" s="284">
        <f t="shared" si="91"/>
        <v>0</v>
      </c>
      <c r="I98" s="167"/>
      <c r="J98" s="167"/>
      <c r="K98" s="284">
        <f t="shared" si="92"/>
        <v>0</v>
      </c>
      <c r="L98" s="305"/>
      <c r="M98" s="305"/>
      <c r="N98" s="284">
        <f t="shared" si="93"/>
        <v>0</v>
      </c>
      <c r="O98" s="167"/>
      <c r="P98" s="167"/>
      <c r="Q98" s="284">
        <f t="shared" si="94"/>
        <v>0</v>
      </c>
      <c r="R98" s="305"/>
      <c r="S98" s="305"/>
      <c r="T98" s="284">
        <f t="shared" si="95"/>
        <v>0</v>
      </c>
      <c r="U98" s="167"/>
      <c r="V98" s="167"/>
      <c r="W98" s="284">
        <f t="shared" si="96"/>
        <v>0</v>
      </c>
      <c r="X98" s="167"/>
      <c r="Y98" s="167"/>
      <c r="Z98" s="284">
        <f t="shared" si="97"/>
        <v>0</v>
      </c>
      <c r="AA98" s="167"/>
      <c r="AB98" s="167"/>
      <c r="AC98" s="284">
        <f t="shared" si="98"/>
        <v>0</v>
      </c>
      <c r="AD98" s="305"/>
      <c r="AE98" s="305"/>
      <c r="AF98" s="284">
        <f t="shared" si="99"/>
        <v>0</v>
      </c>
      <c r="AG98" s="167"/>
      <c r="AH98" s="167"/>
      <c r="AI98" s="284">
        <f t="shared" si="100"/>
        <v>0</v>
      </c>
      <c r="AJ98" s="305"/>
      <c r="AK98" s="305"/>
      <c r="AL98" s="284">
        <f t="shared" si="101"/>
        <v>0</v>
      </c>
      <c r="AM98" s="167"/>
      <c r="AN98" s="167"/>
      <c r="AO98" s="284">
        <f t="shared" si="102"/>
        <v>0</v>
      </c>
      <c r="AP98" s="167"/>
      <c r="AQ98" s="167"/>
      <c r="AR98" s="284">
        <f t="shared" si="103"/>
        <v>0</v>
      </c>
      <c r="AS98" s="284"/>
      <c r="AT98" s="284"/>
      <c r="AU98" s="284">
        <f t="shared" si="112"/>
        <v>0</v>
      </c>
      <c r="AV98" s="284"/>
      <c r="AW98" s="284"/>
      <c r="AX98" s="284"/>
      <c r="AY98" s="284"/>
      <c r="AZ98" s="284"/>
      <c r="BA98" s="284">
        <f t="shared" si="114"/>
        <v>0</v>
      </c>
      <c r="BB98" s="167"/>
      <c r="BC98" s="167"/>
      <c r="BD98" s="284">
        <f t="shared" si="104"/>
        <v>0</v>
      </c>
      <c r="BE98" s="167"/>
      <c r="BF98" s="167"/>
      <c r="BG98" s="284">
        <f t="shared" si="105"/>
        <v>0</v>
      </c>
      <c r="BH98" s="167"/>
      <c r="BI98" s="167"/>
      <c r="BJ98" s="284">
        <f t="shared" si="85"/>
        <v>0</v>
      </c>
      <c r="BK98" s="284"/>
      <c r="BL98" s="284"/>
      <c r="BM98" s="284"/>
      <c r="BN98" s="167"/>
      <c r="BO98" s="167"/>
      <c r="BP98" s="284">
        <f t="shared" si="106"/>
        <v>0</v>
      </c>
      <c r="BQ98" s="63">
        <f t="shared" si="87"/>
        <v>0</v>
      </c>
      <c r="BR98" s="63">
        <f t="shared" si="88"/>
        <v>0</v>
      </c>
      <c r="BS98" s="63">
        <f t="shared" si="89"/>
        <v>0</v>
      </c>
      <c r="BT98" s="167"/>
      <c r="BU98" s="167"/>
      <c r="BV98" s="284">
        <f t="shared" si="107"/>
        <v>0</v>
      </c>
      <c r="BW98" s="273">
        <f t="shared" si="120"/>
        <v>0</v>
      </c>
      <c r="BX98" s="273">
        <f t="shared" si="121"/>
        <v>0</v>
      </c>
      <c r="BY98" s="273">
        <f t="shared" si="121"/>
        <v>0</v>
      </c>
      <c r="BZ98" s="273">
        <f t="shared" si="108"/>
        <v>0</v>
      </c>
      <c r="CA98" s="273">
        <f t="shared" si="109"/>
        <v>0</v>
      </c>
      <c r="CB98" s="273">
        <f t="shared" si="110"/>
        <v>0</v>
      </c>
      <c r="CC98" s="151"/>
    </row>
    <row r="99" spans="1:81">
      <c r="A99" s="165">
        <v>87</v>
      </c>
      <c r="B99" s="151" t="s">
        <v>184</v>
      </c>
      <c r="C99" s="305"/>
      <c r="D99" s="305"/>
      <c r="E99" s="284">
        <f t="shared" si="90"/>
        <v>0</v>
      </c>
      <c r="F99" s="305"/>
      <c r="G99" s="305"/>
      <c r="H99" s="284">
        <f t="shared" si="91"/>
        <v>0</v>
      </c>
      <c r="I99" s="167"/>
      <c r="J99" s="167"/>
      <c r="K99" s="284">
        <f t="shared" si="92"/>
        <v>0</v>
      </c>
      <c r="L99" s="305"/>
      <c r="M99" s="305"/>
      <c r="N99" s="284">
        <f t="shared" si="93"/>
        <v>0</v>
      </c>
      <c r="O99" s="167"/>
      <c r="P99" s="167"/>
      <c r="Q99" s="284">
        <f t="shared" si="94"/>
        <v>0</v>
      </c>
      <c r="R99" s="305"/>
      <c r="S99" s="305"/>
      <c r="T99" s="284">
        <f t="shared" si="95"/>
        <v>0</v>
      </c>
      <c r="U99" s="167"/>
      <c r="V99" s="167"/>
      <c r="W99" s="284">
        <f t="shared" si="96"/>
        <v>0</v>
      </c>
      <c r="X99" s="167"/>
      <c r="Y99" s="167"/>
      <c r="Z99" s="284">
        <f t="shared" si="97"/>
        <v>0</v>
      </c>
      <c r="AA99" s="167"/>
      <c r="AB99" s="167"/>
      <c r="AC99" s="284">
        <f t="shared" si="98"/>
        <v>0</v>
      </c>
      <c r="AD99" s="305"/>
      <c r="AE99" s="305"/>
      <c r="AF99" s="284">
        <f t="shared" si="99"/>
        <v>0</v>
      </c>
      <c r="AG99" s="167"/>
      <c r="AH99" s="167"/>
      <c r="AI99" s="284">
        <f t="shared" si="100"/>
        <v>0</v>
      </c>
      <c r="AJ99" s="305"/>
      <c r="AK99" s="305"/>
      <c r="AL99" s="284">
        <f t="shared" si="101"/>
        <v>0</v>
      </c>
      <c r="AM99" s="167"/>
      <c r="AN99" s="167"/>
      <c r="AO99" s="284">
        <f t="shared" si="102"/>
        <v>0</v>
      </c>
      <c r="AP99" s="167"/>
      <c r="AQ99" s="167"/>
      <c r="AR99" s="284">
        <f t="shared" si="103"/>
        <v>0</v>
      </c>
      <c r="AS99" s="284"/>
      <c r="AT99" s="284"/>
      <c r="AU99" s="284">
        <f t="shared" si="112"/>
        <v>0</v>
      </c>
      <c r="AV99" s="284"/>
      <c r="AW99" s="284"/>
      <c r="AX99" s="284"/>
      <c r="AY99" s="284"/>
      <c r="AZ99" s="284"/>
      <c r="BA99" s="284">
        <f t="shared" si="114"/>
        <v>0</v>
      </c>
      <c r="BB99" s="167"/>
      <c r="BC99" s="167"/>
      <c r="BD99" s="284">
        <f t="shared" si="104"/>
        <v>0</v>
      </c>
      <c r="BE99" s="167"/>
      <c r="BF99" s="167"/>
      <c r="BG99" s="284">
        <f t="shared" si="105"/>
        <v>0</v>
      </c>
      <c r="BH99" s="167"/>
      <c r="BI99" s="167"/>
      <c r="BJ99" s="284">
        <f t="shared" si="85"/>
        <v>0</v>
      </c>
      <c r="BK99" s="284"/>
      <c r="BL99" s="284"/>
      <c r="BM99" s="284"/>
      <c r="BN99" s="167"/>
      <c r="BO99" s="167"/>
      <c r="BP99" s="284">
        <f t="shared" si="106"/>
        <v>0</v>
      </c>
      <c r="BQ99" s="63">
        <f t="shared" si="87"/>
        <v>0</v>
      </c>
      <c r="BR99" s="63">
        <f t="shared" si="88"/>
        <v>0</v>
      </c>
      <c r="BS99" s="63">
        <f t="shared" si="89"/>
        <v>0</v>
      </c>
      <c r="BT99" s="167"/>
      <c r="BU99" s="167"/>
      <c r="BV99" s="284">
        <f t="shared" si="107"/>
        <v>0</v>
      </c>
      <c r="BW99" s="273">
        <f t="shared" si="120"/>
        <v>0</v>
      </c>
      <c r="BX99" s="273">
        <f t="shared" si="121"/>
        <v>0</v>
      </c>
      <c r="BY99" s="273">
        <f t="shared" si="121"/>
        <v>0</v>
      </c>
      <c r="BZ99" s="273">
        <f t="shared" si="108"/>
        <v>0</v>
      </c>
      <c r="CA99" s="273">
        <f t="shared" si="109"/>
        <v>0</v>
      </c>
      <c r="CB99" s="273">
        <f t="shared" si="110"/>
        <v>0</v>
      </c>
      <c r="CC99" s="151"/>
    </row>
    <row r="100" spans="1:81">
      <c r="A100" s="165">
        <v>88</v>
      </c>
      <c r="B100" s="151" t="s">
        <v>185</v>
      </c>
      <c r="C100" s="305"/>
      <c r="D100" s="305"/>
      <c r="E100" s="284">
        <f t="shared" si="90"/>
        <v>0</v>
      </c>
      <c r="F100" s="305"/>
      <c r="G100" s="305"/>
      <c r="H100" s="284">
        <f t="shared" si="91"/>
        <v>0</v>
      </c>
      <c r="I100" s="167"/>
      <c r="J100" s="167"/>
      <c r="K100" s="284">
        <f t="shared" si="92"/>
        <v>0</v>
      </c>
      <c r="L100" s="305"/>
      <c r="M100" s="305"/>
      <c r="N100" s="284">
        <f t="shared" si="93"/>
        <v>0</v>
      </c>
      <c r="O100" s="167"/>
      <c r="P100" s="167"/>
      <c r="Q100" s="284">
        <f t="shared" si="94"/>
        <v>0</v>
      </c>
      <c r="R100" s="305"/>
      <c r="S100" s="305">
        <v>0</v>
      </c>
      <c r="T100" s="284">
        <f t="shared" si="95"/>
        <v>0</v>
      </c>
      <c r="U100" s="167"/>
      <c r="V100" s="167"/>
      <c r="W100" s="284">
        <f t="shared" si="96"/>
        <v>0</v>
      </c>
      <c r="X100" s="167"/>
      <c r="Y100" s="167"/>
      <c r="Z100" s="284">
        <f t="shared" si="97"/>
        <v>0</v>
      </c>
      <c r="AA100" s="167"/>
      <c r="AB100" s="167"/>
      <c r="AC100" s="284">
        <f t="shared" si="98"/>
        <v>0</v>
      </c>
      <c r="AD100" s="305"/>
      <c r="AE100" s="305"/>
      <c r="AF100" s="284">
        <f t="shared" si="99"/>
        <v>0</v>
      </c>
      <c r="AG100" s="167"/>
      <c r="AH100" s="167"/>
      <c r="AI100" s="284">
        <f t="shared" si="100"/>
        <v>0</v>
      </c>
      <c r="AJ100" s="305"/>
      <c r="AK100" s="305"/>
      <c r="AL100" s="284">
        <f t="shared" si="101"/>
        <v>0</v>
      </c>
      <c r="AM100" s="167"/>
      <c r="AN100" s="167"/>
      <c r="AO100" s="284">
        <f t="shared" si="102"/>
        <v>0</v>
      </c>
      <c r="AP100" s="167"/>
      <c r="AQ100" s="167"/>
      <c r="AR100" s="284">
        <f t="shared" si="103"/>
        <v>0</v>
      </c>
      <c r="AS100" s="284"/>
      <c r="AT100" s="284"/>
      <c r="AU100" s="284">
        <f t="shared" si="112"/>
        <v>0</v>
      </c>
      <c r="AV100" s="284"/>
      <c r="AW100" s="284"/>
      <c r="AX100" s="284"/>
      <c r="AY100" s="284"/>
      <c r="AZ100" s="284"/>
      <c r="BA100" s="284">
        <f t="shared" si="114"/>
        <v>0</v>
      </c>
      <c r="BB100" s="167"/>
      <c r="BC100" s="167"/>
      <c r="BD100" s="284">
        <f t="shared" si="104"/>
        <v>0</v>
      </c>
      <c r="BE100" s="167"/>
      <c r="BF100" s="167"/>
      <c r="BG100" s="284">
        <f t="shared" si="105"/>
        <v>0</v>
      </c>
      <c r="BH100" s="167"/>
      <c r="BI100" s="167"/>
      <c r="BJ100" s="284">
        <f t="shared" si="85"/>
        <v>0</v>
      </c>
      <c r="BK100" s="284"/>
      <c r="BL100" s="284"/>
      <c r="BM100" s="284"/>
      <c r="BN100" s="167"/>
      <c r="BO100" s="167"/>
      <c r="BP100" s="284">
        <f t="shared" si="106"/>
        <v>0</v>
      </c>
      <c r="BQ100" s="63">
        <f t="shared" si="87"/>
        <v>0</v>
      </c>
      <c r="BR100" s="63">
        <f t="shared" si="88"/>
        <v>0</v>
      </c>
      <c r="BS100" s="63">
        <f t="shared" si="89"/>
        <v>0</v>
      </c>
      <c r="BT100" s="167"/>
      <c r="BU100" s="167"/>
      <c r="BV100" s="284">
        <f t="shared" si="107"/>
        <v>0</v>
      </c>
      <c r="BW100" s="273">
        <f t="shared" si="120"/>
        <v>0</v>
      </c>
      <c r="BX100" s="273">
        <f t="shared" si="121"/>
        <v>0</v>
      </c>
      <c r="BY100" s="273">
        <f t="shared" si="121"/>
        <v>0</v>
      </c>
      <c r="BZ100" s="273">
        <f t="shared" si="108"/>
        <v>0</v>
      </c>
      <c r="CA100" s="273">
        <f t="shared" si="109"/>
        <v>0</v>
      </c>
      <c r="CB100" s="273">
        <f t="shared" si="110"/>
        <v>0</v>
      </c>
      <c r="CC100" s="151"/>
    </row>
    <row r="101" spans="1:81">
      <c r="A101" s="165">
        <v>89</v>
      </c>
      <c r="B101" s="151" t="s">
        <v>186</v>
      </c>
      <c r="C101" s="305"/>
      <c r="D101" s="305"/>
      <c r="E101" s="284">
        <f t="shared" si="90"/>
        <v>0</v>
      </c>
      <c r="F101" s="305"/>
      <c r="G101" s="305"/>
      <c r="H101" s="284">
        <f t="shared" si="91"/>
        <v>0</v>
      </c>
      <c r="I101" s="167"/>
      <c r="J101" s="167"/>
      <c r="K101" s="284">
        <f t="shared" si="92"/>
        <v>0</v>
      </c>
      <c r="L101" s="305"/>
      <c r="M101" s="305"/>
      <c r="N101" s="284">
        <f t="shared" si="93"/>
        <v>0</v>
      </c>
      <c r="O101" s="167"/>
      <c r="P101" s="167"/>
      <c r="Q101" s="284">
        <f t="shared" si="94"/>
        <v>0</v>
      </c>
      <c r="R101" s="305"/>
      <c r="S101" s="305">
        <v>0</v>
      </c>
      <c r="T101" s="284">
        <f t="shared" si="95"/>
        <v>0</v>
      </c>
      <c r="U101" s="167"/>
      <c r="V101" s="167"/>
      <c r="W101" s="284">
        <f t="shared" si="96"/>
        <v>0</v>
      </c>
      <c r="X101" s="167"/>
      <c r="Y101" s="167"/>
      <c r="Z101" s="284">
        <f t="shared" si="97"/>
        <v>0</v>
      </c>
      <c r="AA101" s="167"/>
      <c r="AB101" s="167">
        <v>0</v>
      </c>
      <c r="AC101" s="284">
        <f t="shared" si="98"/>
        <v>0</v>
      </c>
      <c r="AD101" s="305"/>
      <c r="AE101" s="305"/>
      <c r="AF101" s="284">
        <f t="shared" si="99"/>
        <v>0</v>
      </c>
      <c r="AG101" s="167"/>
      <c r="AH101" s="167"/>
      <c r="AI101" s="284">
        <f t="shared" si="100"/>
        <v>0</v>
      </c>
      <c r="AJ101" s="305"/>
      <c r="AK101" s="305"/>
      <c r="AL101" s="284">
        <f t="shared" si="101"/>
        <v>0</v>
      </c>
      <c r="AM101" s="167"/>
      <c r="AN101" s="167"/>
      <c r="AO101" s="284">
        <f t="shared" si="102"/>
        <v>0</v>
      </c>
      <c r="AP101" s="167"/>
      <c r="AQ101" s="167"/>
      <c r="AR101" s="284">
        <f t="shared" si="103"/>
        <v>0</v>
      </c>
      <c r="AS101" s="284"/>
      <c r="AT101" s="284"/>
      <c r="AU101" s="284">
        <f t="shared" si="112"/>
        <v>0</v>
      </c>
      <c r="AV101" s="284"/>
      <c r="AW101" s="284"/>
      <c r="AX101" s="284"/>
      <c r="AY101" s="284"/>
      <c r="AZ101" s="284"/>
      <c r="BA101" s="284">
        <f t="shared" si="114"/>
        <v>0</v>
      </c>
      <c r="BB101" s="167"/>
      <c r="BC101" s="167"/>
      <c r="BD101" s="284">
        <f t="shared" si="104"/>
        <v>0</v>
      </c>
      <c r="BE101" s="167"/>
      <c r="BF101" s="167"/>
      <c r="BG101" s="284">
        <f t="shared" si="105"/>
        <v>0</v>
      </c>
      <c r="BH101" s="167"/>
      <c r="BI101" s="167"/>
      <c r="BJ101" s="284">
        <f t="shared" si="85"/>
        <v>0</v>
      </c>
      <c r="BK101" s="284"/>
      <c r="BL101" s="284"/>
      <c r="BM101" s="284"/>
      <c r="BN101" s="167"/>
      <c r="BO101" s="167"/>
      <c r="BP101" s="284">
        <f t="shared" si="106"/>
        <v>0</v>
      </c>
      <c r="BQ101" s="63">
        <f t="shared" si="87"/>
        <v>0</v>
      </c>
      <c r="BR101" s="63">
        <f t="shared" si="88"/>
        <v>0</v>
      </c>
      <c r="BS101" s="63">
        <f t="shared" si="89"/>
        <v>0</v>
      </c>
      <c r="BT101" s="167"/>
      <c r="BU101" s="167"/>
      <c r="BV101" s="284">
        <f t="shared" si="107"/>
        <v>0</v>
      </c>
      <c r="BW101" s="273">
        <f t="shared" si="120"/>
        <v>0</v>
      </c>
      <c r="BX101" s="273">
        <f t="shared" si="121"/>
        <v>0</v>
      </c>
      <c r="BY101" s="273">
        <f t="shared" si="121"/>
        <v>0</v>
      </c>
      <c r="BZ101" s="273">
        <f t="shared" si="108"/>
        <v>0</v>
      </c>
      <c r="CA101" s="273">
        <f t="shared" si="109"/>
        <v>0</v>
      </c>
      <c r="CB101" s="273">
        <f t="shared" si="110"/>
        <v>0</v>
      </c>
      <c r="CC101" s="151"/>
    </row>
    <row r="102" spans="1:81" s="288" customFormat="1">
      <c r="A102" s="163">
        <v>90</v>
      </c>
      <c r="B102" s="154" t="s">
        <v>125</v>
      </c>
      <c r="C102" s="66">
        <f>SUM(C103:C110)</f>
        <v>0</v>
      </c>
      <c r="D102" s="66">
        <f>SUM(D103:D110)</f>
        <v>0</v>
      </c>
      <c r="E102" s="215">
        <f t="shared" si="90"/>
        <v>0</v>
      </c>
      <c r="F102" s="66">
        <f>SUM(F103:F110)</f>
        <v>0</v>
      </c>
      <c r="G102" s="66">
        <f>SUM(G103:G110)</f>
        <v>0</v>
      </c>
      <c r="H102" s="215">
        <f t="shared" si="91"/>
        <v>0</v>
      </c>
      <c r="I102" s="64">
        <f>SUM(I103:I110)</f>
        <v>0</v>
      </c>
      <c r="J102" s="64">
        <f>SUM(J103:J110)</f>
        <v>0</v>
      </c>
      <c r="K102" s="215">
        <f t="shared" si="92"/>
        <v>0</v>
      </c>
      <c r="L102" s="66">
        <f>SUM(L103:L110)</f>
        <v>0</v>
      </c>
      <c r="M102" s="66">
        <f>SUM(M103:M110)</f>
        <v>0</v>
      </c>
      <c r="N102" s="215">
        <f t="shared" si="93"/>
        <v>0</v>
      </c>
      <c r="O102" s="64">
        <f>SUM(O103:O110)</f>
        <v>0</v>
      </c>
      <c r="P102" s="64">
        <f>SUM(P103:P110)</f>
        <v>0</v>
      </c>
      <c r="Q102" s="215">
        <f t="shared" si="94"/>
        <v>0</v>
      </c>
      <c r="R102" s="66">
        <f>SUM(R103:R110)</f>
        <v>0</v>
      </c>
      <c r="S102" s="66">
        <f>SUM(S103:S110)</f>
        <v>0</v>
      </c>
      <c r="T102" s="215">
        <f t="shared" si="95"/>
        <v>0</v>
      </c>
      <c r="U102" s="64">
        <f>SUM(U103:U110)</f>
        <v>0</v>
      </c>
      <c r="V102" s="64">
        <f>SUM(V103:V110)</f>
        <v>0</v>
      </c>
      <c r="W102" s="215">
        <f t="shared" si="96"/>
        <v>0</v>
      </c>
      <c r="X102" s="64">
        <f>SUM(X103:X110)</f>
        <v>0</v>
      </c>
      <c r="Y102" s="64">
        <f>SUM(Y103:Y110)</f>
        <v>0</v>
      </c>
      <c r="Z102" s="215">
        <f t="shared" si="97"/>
        <v>0</v>
      </c>
      <c r="AA102" s="64">
        <f>SUM(AA103:AA110)</f>
        <v>0</v>
      </c>
      <c r="AB102" s="64">
        <f>SUM(AB103:AB110)</f>
        <v>0</v>
      </c>
      <c r="AC102" s="215">
        <f t="shared" si="98"/>
        <v>0</v>
      </c>
      <c r="AD102" s="66">
        <f>SUM(AD103:AD110)</f>
        <v>0</v>
      </c>
      <c r="AE102" s="66">
        <f>SUM(AE103:AE110)</f>
        <v>0</v>
      </c>
      <c r="AF102" s="215">
        <f t="shared" si="99"/>
        <v>0</v>
      </c>
      <c r="AG102" s="64">
        <f>SUM(AG103:AG110)</f>
        <v>0</v>
      </c>
      <c r="AH102" s="64">
        <f>SUM(AH103:AH110)</f>
        <v>0</v>
      </c>
      <c r="AI102" s="215">
        <f t="shared" si="100"/>
        <v>0</v>
      </c>
      <c r="AJ102" s="66">
        <f>SUM(AJ103:AJ110)</f>
        <v>0</v>
      </c>
      <c r="AK102" s="66">
        <f>SUM(AK103:AK110)</f>
        <v>0</v>
      </c>
      <c r="AL102" s="215">
        <f t="shared" si="101"/>
        <v>0</v>
      </c>
      <c r="AM102" s="64">
        <f>SUM(AM103:AM110)</f>
        <v>0</v>
      </c>
      <c r="AN102" s="64">
        <f>SUM(AN103:AN110)</f>
        <v>0</v>
      </c>
      <c r="AO102" s="215">
        <f t="shared" si="102"/>
        <v>0</v>
      </c>
      <c r="AP102" s="64">
        <f>SUM(AP103:AP110)</f>
        <v>0</v>
      </c>
      <c r="AQ102" s="64"/>
      <c r="AR102" s="215">
        <f t="shared" si="103"/>
        <v>0</v>
      </c>
      <c r="AS102" s="215"/>
      <c r="AT102" s="215"/>
      <c r="AU102" s="215">
        <f t="shared" si="112"/>
        <v>0</v>
      </c>
      <c r="AV102" s="215"/>
      <c r="AW102" s="215"/>
      <c r="AX102" s="215"/>
      <c r="AY102" s="215"/>
      <c r="AZ102" s="215"/>
      <c r="BA102" s="215">
        <f t="shared" si="114"/>
        <v>0</v>
      </c>
      <c r="BB102" s="64">
        <f>SUM(BB103:BB110)</f>
        <v>0</v>
      </c>
      <c r="BC102" s="64">
        <f>SUM(BC103:BC110)</f>
        <v>0</v>
      </c>
      <c r="BD102" s="215">
        <f t="shared" si="104"/>
        <v>0</v>
      </c>
      <c r="BE102" s="64">
        <f>SUM(BE103:BE110)</f>
        <v>0</v>
      </c>
      <c r="BF102" s="64">
        <f>SUM(BF103:BF110)</f>
        <v>0</v>
      </c>
      <c r="BG102" s="215">
        <f t="shared" si="105"/>
        <v>0</v>
      </c>
      <c r="BH102" s="64">
        <f>SUM(BH103:BH110)</f>
        <v>0</v>
      </c>
      <c r="BI102" s="64">
        <f>SUM(BI103:BI110)</f>
        <v>0</v>
      </c>
      <c r="BJ102" s="215">
        <f t="shared" si="85"/>
        <v>0</v>
      </c>
      <c r="BK102" s="215"/>
      <c r="BL102" s="215"/>
      <c r="BM102" s="215"/>
      <c r="BN102" s="64">
        <f>SUM(BN103:BN110)</f>
        <v>0</v>
      </c>
      <c r="BO102" s="64">
        <f>SUM(BO103:BO110)</f>
        <v>0</v>
      </c>
      <c r="BP102" s="215">
        <f t="shared" si="106"/>
        <v>0</v>
      </c>
      <c r="BQ102" s="59">
        <f t="shared" si="87"/>
        <v>0</v>
      </c>
      <c r="BR102" s="59">
        <f t="shared" si="88"/>
        <v>0</v>
      </c>
      <c r="BS102" s="59">
        <f t="shared" si="89"/>
        <v>0</v>
      </c>
      <c r="BT102" s="64">
        <f>SUM(BT103:BT110)</f>
        <v>0</v>
      </c>
      <c r="BU102" s="64">
        <f>SUM(BU103:BU110)</f>
        <v>0</v>
      </c>
      <c r="BV102" s="215">
        <f t="shared" si="107"/>
        <v>0</v>
      </c>
      <c r="BW102" s="59">
        <f t="shared" si="120"/>
        <v>0</v>
      </c>
      <c r="BX102" s="59">
        <f>SUM(BU102)</f>
        <v>0</v>
      </c>
      <c r="BY102" s="59">
        <f>SUM(BV102)</f>
        <v>0</v>
      </c>
      <c r="BZ102" s="59">
        <f t="shared" si="108"/>
        <v>0</v>
      </c>
      <c r="CA102" s="59">
        <f t="shared" si="109"/>
        <v>0</v>
      </c>
      <c r="CB102" s="59">
        <f t="shared" si="110"/>
        <v>0</v>
      </c>
      <c r="CC102" s="168"/>
    </row>
    <row r="103" spans="1:81">
      <c r="A103" s="165">
        <v>91</v>
      </c>
      <c r="B103" s="151" t="s">
        <v>187</v>
      </c>
      <c r="C103" s="305"/>
      <c r="D103" s="305"/>
      <c r="E103" s="284">
        <f t="shared" si="90"/>
        <v>0</v>
      </c>
      <c r="F103" s="305"/>
      <c r="G103" s="305"/>
      <c r="H103" s="284">
        <f t="shared" si="91"/>
        <v>0</v>
      </c>
      <c r="I103" s="167"/>
      <c r="J103" s="167">
        <v>0</v>
      </c>
      <c r="K103" s="284">
        <f t="shared" si="92"/>
        <v>0</v>
      </c>
      <c r="L103" s="305"/>
      <c r="M103" s="305"/>
      <c r="N103" s="284">
        <f t="shared" si="93"/>
        <v>0</v>
      </c>
      <c r="O103" s="167"/>
      <c r="P103" s="167"/>
      <c r="Q103" s="284">
        <f t="shared" si="94"/>
        <v>0</v>
      </c>
      <c r="R103" s="305"/>
      <c r="S103" s="305"/>
      <c r="T103" s="284">
        <f t="shared" si="95"/>
        <v>0</v>
      </c>
      <c r="U103" s="167"/>
      <c r="V103" s="167"/>
      <c r="W103" s="284">
        <f t="shared" si="96"/>
        <v>0</v>
      </c>
      <c r="X103" s="167"/>
      <c r="Y103" s="167"/>
      <c r="Z103" s="284">
        <f t="shared" si="97"/>
        <v>0</v>
      </c>
      <c r="AA103" s="167"/>
      <c r="AB103" s="167"/>
      <c r="AC103" s="284">
        <f t="shared" si="98"/>
        <v>0</v>
      </c>
      <c r="AD103" s="305"/>
      <c r="AE103" s="305"/>
      <c r="AF103" s="284">
        <f t="shared" si="99"/>
        <v>0</v>
      </c>
      <c r="AG103" s="167"/>
      <c r="AH103" s="167"/>
      <c r="AI103" s="284">
        <f t="shared" si="100"/>
        <v>0</v>
      </c>
      <c r="AJ103" s="305"/>
      <c r="AK103" s="305"/>
      <c r="AL103" s="284">
        <f t="shared" si="101"/>
        <v>0</v>
      </c>
      <c r="AM103" s="167"/>
      <c r="AN103" s="167"/>
      <c r="AO103" s="284">
        <f t="shared" si="102"/>
        <v>0</v>
      </c>
      <c r="AP103" s="167"/>
      <c r="AQ103" s="167"/>
      <c r="AR103" s="284">
        <f t="shared" si="103"/>
        <v>0</v>
      </c>
      <c r="AS103" s="284"/>
      <c r="AT103" s="284"/>
      <c r="AU103" s="284">
        <f t="shared" si="112"/>
        <v>0</v>
      </c>
      <c r="AV103" s="284"/>
      <c r="AW103" s="284"/>
      <c r="AX103" s="284"/>
      <c r="AY103" s="284"/>
      <c r="AZ103" s="284"/>
      <c r="BA103" s="284">
        <f t="shared" si="114"/>
        <v>0</v>
      </c>
      <c r="BB103" s="167"/>
      <c r="BC103" s="167"/>
      <c r="BD103" s="284">
        <f t="shared" si="104"/>
        <v>0</v>
      </c>
      <c r="BE103" s="167"/>
      <c r="BF103" s="167"/>
      <c r="BG103" s="284">
        <f t="shared" si="105"/>
        <v>0</v>
      </c>
      <c r="BH103" s="167"/>
      <c r="BI103" s="167"/>
      <c r="BJ103" s="284">
        <f t="shared" si="85"/>
        <v>0</v>
      </c>
      <c r="BK103" s="284"/>
      <c r="BL103" s="284"/>
      <c r="BM103" s="284"/>
      <c r="BN103" s="167"/>
      <c r="BO103" s="167"/>
      <c r="BP103" s="284">
        <f t="shared" si="106"/>
        <v>0</v>
      </c>
      <c r="BQ103" s="63">
        <f t="shared" si="87"/>
        <v>0</v>
      </c>
      <c r="BR103" s="63">
        <f t="shared" si="88"/>
        <v>0</v>
      </c>
      <c r="BS103" s="63">
        <f t="shared" si="89"/>
        <v>0</v>
      </c>
      <c r="BT103" s="167"/>
      <c r="BU103" s="167"/>
      <c r="BV103" s="284">
        <f t="shared" si="107"/>
        <v>0</v>
      </c>
      <c r="BW103" s="273">
        <f t="shared" si="120"/>
        <v>0</v>
      </c>
      <c r="BX103" s="273">
        <f t="shared" ref="BX103:BY106" si="122">SUM(BU103)</f>
        <v>0</v>
      </c>
      <c r="BY103" s="273">
        <f t="shared" si="122"/>
        <v>0</v>
      </c>
      <c r="BZ103" s="273">
        <f t="shared" si="108"/>
        <v>0</v>
      </c>
      <c r="CA103" s="273">
        <f t="shared" si="109"/>
        <v>0</v>
      </c>
      <c r="CB103" s="273">
        <f t="shared" si="110"/>
        <v>0</v>
      </c>
      <c r="CC103" s="151"/>
    </row>
    <row r="104" spans="1:81">
      <c r="A104" s="165">
        <v>92</v>
      </c>
      <c r="B104" s="151" t="s">
        <v>188</v>
      </c>
      <c r="C104" s="305"/>
      <c r="D104" s="305"/>
      <c r="E104" s="284">
        <f t="shared" si="90"/>
        <v>0</v>
      </c>
      <c r="F104" s="305"/>
      <c r="G104" s="305"/>
      <c r="H104" s="284"/>
      <c r="I104" s="167"/>
      <c r="J104" s="167"/>
      <c r="K104" s="284">
        <f t="shared" si="92"/>
        <v>0</v>
      </c>
      <c r="L104" s="305"/>
      <c r="M104" s="305"/>
      <c r="N104" s="284">
        <f t="shared" si="93"/>
        <v>0</v>
      </c>
      <c r="O104" s="167"/>
      <c r="P104" s="167"/>
      <c r="Q104" s="284">
        <f t="shared" si="94"/>
        <v>0</v>
      </c>
      <c r="R104" s="305"/>
      <c r="S104" s="305"/>
      <c r="T104" s="284">
        <f t="shared" si="95"/>
        <v>0</v>
      </c>
      <c r="U104" s="167"/>
      <c r="V104" s="167"/>
      <c r="W104" s="284">
        <f t="shared" si="96"/>
        <v>0</v>
      </c>
      <c r="X104" s="167"/>
      <c r="Y104" s="167"/>
      <c r="Z104" s="284">
        <f t="shared" si="97"/>
        <v>0</v>
      </c>
      <c r="AA104" s="167"/>
      <c r="AB104" s="167"/>
      <c r="AC104" s="284">
        <f t="shared" si="98"/>
        <v>0</v>
      </c>
      <c r="AD104" s="305"/>
      <c r="AE104" s="305"/>
      <c r="AF104" s="284">
        <f t="shared" si="99"/>
        <v>0</v>
      </c>
      <c r="AG104" s="167"/>
      <c r="AH104" s="167"/>
      <c r="AI104" s="284">
        <f t="shared" si="100"/>
        <v>0</v>
      </c>
      <c r="AJ104" s="305"/>
      <c r="AK104" s="305"/>
      <c r="AL104" s="284">
        <f t="shared" si="101"/>
        <v>0</v>
      </c>
      <c r="AM104" s="167"/>
      <c r="AN104" s="167"/>
      <c r="AO104" s="284">
        <f t="shared" si="102"/>
        <v>0</v>
      </c>
      <c r="AP104" s="167"/>
      <c r="AQ104" s="167"/>
      <c r="AR104" s="284">
        <f t="shared" si="103"/>
        <v>0</v>
      </c>
      <c r="AS104" s="284"/>
      <c r="AT104" s="284"/>
      <c r="AU104" s="284">
        <f t="shared" si="112"/>
        <v>0</v>
      </c>
      <c r="AV104" s="284"/>
      <c r="AW104" s="284"/>
      <c r="AX104" s="284"/>
      <c r="AY104" s="284"/>
      <c r="AZ104" s="284"/>
      <c r="BA104" s="284">
        <f t="shared" si="114"/>
        <v>0</v>
      </c>
      <c r="BB104" s="167"/>
      <c r="BC104" s="167"/>
      <c r="BD104" s="284">
        <f t="shared" si="104"/>
        <v>0</v>
      </c>
      <c r="BE104" s="167"/>
      <c r="BF104" s="167"/>
      <c r="BG104" s="284">
        <f t="shared" si="105"/>
        <v>0</v>
      </c>
      <c r="BH104" s="167"/>
      <c r="BI104" s="167"/>
      <c r="BJ104" s="284">
        <f t="shared" si="85"/>
        <v>0</v>
      </c>
      <c r="BK104" s="284"/>
      <c r="BL104" s="284"/>
      <c r="BM104" s="284"/>
      <c r="BN104" s="167"/>
      <c r="BO104" s="167"/>
      <c r="BP104" s="284">
        <f t="shared" si="106"/>
        <v>0</v>
      </c>
      <c r="BQ104" s="63">
        <f t="shared" si="87"/>
        <v>0</v>
      </c>
      <c r="BR104" s="63">
        <f t="shared" si="88"/>
        <v>0</v>
      </c>
      <c r="BS104" s="63">
        <f t="shared" si="89"/>
        <v>0</v>
      </c>
      <c r="BT104" s="167"/>
      <c r="BU104" s="167"/>
      <c r="BV104" s="284">
        <f t="shared" si="107"/>
        <v>0</v>
      </c>
      <c r="BW104" s="273">
        <f t="shared" si="120"/>
        <v>0</v>
      </c>
      <c r="BX104" s="273">
        <f t="shared" si="122"/>
        <v>0</v>
      </c>
      <c r="BY104" s="273">
        <f t="shared" si="122"/>
        <v>0</v>
      </c>
      <c r="BZ104" s="273">
        <f t="shared" si="108"/>
        <v>0</v>
      </c>
      <c r="CA104" s="273">
        <f t="shared" si="109"/>
        <v>0</v>
      </c>
      <c r="CB104" s="273">
        <f t="shared" si="110"/>
        <v>0</v>
      </c>
      <c r="CC104" s="151"/>
    </row>
    <row r="105" spans="1:81">
      <c r="A105" s="165">
        <v>93</v>
      </c>
      <c r="B105" s="151" t="s">
        <v>189</v>
      </c>
      <c r="C105" s="305"/>
      <c r="D105" s="305"/>
      <c r="E105" s="284">
        <f t="shared" si="90"/>
        <v>0</v>
      </c>
      <c r="F105" s="305"/>
      <c r="G105" s="305"/>
      <c r="H105" s="284"/>
      <c r="I105" s="167"/>
      <c r="J105" s="167"/>
      <c r="K105" s="284">
        <f t="shared" si="92"/>
        <v>0</v>
      </c>
      <c r="L105" s="305"/>
      <c r="M105" s="305"/>
      <c r="N105" s="284">
        <f t="shared" si="93"/>
        <v>0</v>
      </c>
      <c r="O105" s="167"/>
      <c r="P105" s="167"/>
      <c r="Q105" s="284">
        <f t="shared" si="94"/>
        <v>0</v>
      </c>
      <c r="R105" s="305"/>
      <c r="S105" s="305"/>
      <c r="T105" s="284">
        <f t="shared" si="95"/>
        <v>0</v>
      </c>
      <c r="U105" s="167"/>
      <c r="V105" s="167"/>
      <c r="W105" s="284">
        <f t="shared" si="96"/>
        <v>0</v>
      </c>
      <c r="X105" s="167"/>
      <c r="Y105" s="167"/>
      <c r="Z105" s="284">
        <f t="shared" si="97"/>
        <v>0</v>
      </c>
      <c r="AA105" s="167"/>
      <c r="AB105" s="167"/>
      <c r="AC105" s="284">
        <f t="shared" si="98"/>
        <v>0</v>
      </c>
      <c r="AD105" s="305"/>
      <c r="AE105" s="305"/>
      <c r="AF105" s="284">
        <f t="shared" si="99"/>
        <v>0</v>
      </c>
      <c r="AG105" s="167"/>
      <c r="AH105" s="167"/>
      <c r="AI105" s="284">
        <f t="shared" si="100"/>
        <v>0</v>
      </c>
      <c r="AJ105" s="305"/>
      <c r="AK105" s="305"/>
      <c r="AL105" s="284">
        <f t="shared" si="101"/>
        <v>0</v>
      </c>
      <c r="AM105" s="167"/>
      <c r="AN105" s="167"/>
      <c r="AO105" s="284">
        <f t="shared" si="102"/>
        <v>0</v>
      </c>
      <c r="AP105" s="167"/>
      <c r="AQ105" s="167"/>
      <c r="AR105" s="284">
        <f t="shared" si="103"/>
        <v>0</v>
      </c>
      <c r="AS105" s="284"/>
      <c r="AT105" s="284"/>
      <c r="AU105" s="284">
        <f t="shared" si="112"/>
        <v>0</v>
      </c>
      <c r="AV105" s="284"/>
      <c r="AW105" s="284"/>
      <c r="AX105" s="284"/>
      <c r="AY105" s="284"/>
      <c r="AZ105" s="284"/>
      <c r="BA105" s="284">
        <f t="shared" si="114"/>
        <v>0</v>
      </c>
      <c r="BB105" s="167"/>
      <c r="BC105" s="167"/>
      <c r="BD105" s="284">
        <f t="shared" si="104"/>
        <v>0</v>
      </c>
      <c r="BE105" s="167"/>
      <c r="BF105" s="167"/>
      <c r="BG105" s="284">
        <f t="shared" si="105"/>
        <v>0</v>
      </c>
      <c r="BH105" s="167"/>
      <c r="BI105" s="167"/>
      <c r="BJ105" s="284">
        <f t="shared" si="85"/>
        <v>0</v>
      </c>
      <c r="BK105" s="284"/>
      <c r="BL105" s="284"/>
      <c r="BM105" s="284"/>
      <c r="BN105" s="167"/>
      <c r="BO105" s="167"/>
      <c r="BP105" s="284">
        <f t="shared" si="106"/>
        <v>0</v>
      </c>
      <c r="BQ105" s="63">
        <f t="shared" si="87"/>
        <v>0</v>
      </c>
      <c r="BR105" s="63">
        <f t="shared" si="88"/>
        <v>0</v>
      </c>
      <c r="BS105" s="63">
        <f t="shared" si="89"/>
        <v>0</v>
      </c>
      <c r="BT105" s="167"/>
      <c r="BU105" s="167"/>
      <c r="BV105" s="284">
        <f t="shared" si="107"/>
        <v>0</v>
      </c>
      <c r="BW105" s="273">
        <f t="shared" si="120"/>
        <v>0</v>
      </c>
      <c r="BX105" s="273">
        <f t="shared" si="122"/>
        <v>0</v>
      </c>
      <c r="BY105" s="273">
        <f t="shared" si="122"/>
        <v>0</v>
      </c>
      <c r="BZ105" s="273">
        <f t="shared" si="108"/>
        <v>0</v>
      </c>
      <c r="CA105" s="273">
        <f t="shared" si="109"/>
        <v>0</v>
      </c>
      <c r="CB105" s="273">
        <f t="shared" si="110"/>
        <v>0</v>
      </c>
      <c r="CC105" s="151"/>
    </row>
    <row r="106" spans="1:81">
      <c r="A106" s="165">
        <v>94</v>
      </c>
      <c r="B106" s="151" t="s">
        <v>190</v>
      </c>
      <c r="C106" s="305"/>
      <c r="D106" s="305"/>
      <c r="E106" s="284">
        <f t="shared" si="90"/>
        <v>0</v>
      </c>
      <c r="F106" s="305"/>
      <c r="G106" s="305"/>
      <c r="H106" s="284"/>
      <c r="I106" s="167"/>
      <c r="J106" s="167"/>
      <c r="K106" s="284">
        <f t="shared" si="92"/>
        <v>0</v>
      </c>
      <c r="L106" s="305"/>
      <c r="M106" s="305"/>
      <c r="N106" s="284">
        <f t="shared" si="93"/>
        <v>0</v>
      </c>
      <c r="O106" s="167"/>
      <c r="P106" s="167"/>
      <c r="Q106" s="284">
        <f t="shared" si="94"/>
        <v>0</v>
      </c>
      <c r="R106" s="305"/>
      <c r="S106" s="305"/>
      <c r="T106" s="284">
        <f t="shared" si="95"/>
        <v>0</v>
      </c>
      <c r="U106" s="167"/>
      <c r="V106" s="167"/>
      <c r="W106" s="284">
        <f t="shared" si="96"/>
        <v>0</v>
      </c>
      <c r="X106" s="167"/>
      <c r="Y106" s="167">
        <v>0</v>
      </c>
      <c r="Z106" s="284">
        <f t="shared" si="97"/>
        <v>0</v>
      </c>
      <c r="AA106" s="167"/>
      <c r="AB106" s="167"/>
      <c r="AC106" s="284">
        <f t="shared" si="98"/>
        <v>0</v>
      </c>
      <c r="AD106" s="305"/>
      <c r="AE106" s="305"/>
      <c r="AF106" s="284">
        <f t="shared" si="99"/>
        <v>0</v>
      </c>
      <c r="AG106" s="167"/>
      <c r="AH106" s="167"/>
      <c r="AI106" s="284">
        <f t="shared" si="100"/>
        <v>0</v>
      </c>
      <c r="AJ106" s="305"/>
      <c r="AK106" s="305"/>
      <c r="AL106" s="284">
        <f t="shared" si="101"/>
        <v>0</v>
      </c>
      <c r="AM106" s="167"/>
      <c r="AN106" s="167"/>
      <c r="AO106" s="284">
        <f t="shared" si="102"/>
        <v>0</v>
      </c>
      <c r="AP106" s="167"/>
      <c r="AQ106" s="167"/>
      <c r="AR106" s="284">
        <f t="shared" si="103"/>
        <v>0</v>
      </c>
      <c r="AS106" s="284"/>
      <c r="AT106" s="284"/>
      <c r="AU106" s="284">
        <f t="shared" si="112"/>
        <v>0</v>
      </c>
      <c r="AV106" s="284"/>
      <c r="AW106" s="284"/>
      <c r="AX106" s="284"/>
      <c r="AY106" s="284"/>
      <c r="AZ106" s="284"/>
      <c r="BA106" s="284">
        <f t="shared" si="114"/>
        <v>0</v>
      </c>
      <c r="BB106" s="167"/>
      <c r="BC106" s="167"/>
      <c r="BD106" s="284">
        <f t="shared" si="104"/>
        <v>0</v>
      </c>
      <c r="BE106" s="167"/>
      <c r="BF106" s="167"/>
      <c r="BG106" s="284">
        <f t="shared" si="105"/>
        <v>0</v>
      </c>
      <c r="BH106" s="167"/>
      <c r="BI106" s="167"/>
      <c r="BJ106" s="284">
        <f t="shared" si="85"/>
        <v>0</v>
      </c>
      <c r="BK106" s="284"/>
      <c r="BL106" s="284"/>
      <c r="BM106" s="284"/>
      <c r="BN106" s="167"/>
      <c r="BO106" s="167"/>
      <c r="BP106" s="284">
        <f t="shared" si="106"/>
        <v>0</v>
      </c>
      <c r="BQ106" s="63">
        <f t="shared" si="87"/>
        <v>0</v>
      </c>
      <c r="BR106" s="63">
        <f t="shared" si="88"/>
        <v>0</v>
      </c>
      <c r="BS106" s="63">
        <f t="shared" si="89"/>
        <v>0</v>
      </c>
      <c r="BT106" s="167"/>
      <c r="BU106" s="167"/>
      <c r="BV106" s="284">
        <f t="shared" si="107"/>
        <v>0</v>
      </c>
      <c r="BW106" s="273">
        <f t="shared" si="120"/>
        <v>0</v>
      </c>
      <c r="BX106" s="273">
        <f t="shared" si="122"/>
        <v>0</v>
      </c>
      <c r="BY106" s="273">
        <f t="shared" si="122"/>
        <v>0</v>
      </c>
      <c r="BZ106" s="273">
        <f t="shared" si="108"/>
        <v>0</v>
      </c>
      <c r="CA106" s="273">
        <f t="shared" si="109"/>
        <v>0</v>
      </c>
      <c r="CB106" s="273">
        <f t="shared" si="110"/>
        <v>0</v>
      </c>
      <c r="CC106" s="151"/>
    </row>
    <row r="107" spans="1:81">
      <c r="A107" s="165">
        <v>95</v>
      </c>
      <c r="B107" s="151" t="s">
        <v>191</v>
      </c>
      <c r="C107" s="305"/>
      <c r="D107" s="305"/>
      <c r="E107" s="284">
        <f t="shared" si="90"/>
        <v>0</v>
      </c>
      <c r="F107" s="305"/>
      <c r="G107" s="305"/>
      <c r="H107" s="284"/>
      <c r="I107" s="167"/>
      <c r="J107" s="167"/>
      <c r="K107" s="284">
        <f t="shared" si="92"/>
        <v>0</v>
      </c>
      <c r="L107" s="305"/>
      <c r="M107" s="305"/>
      <c r="N107" s="284">
        <f t="shared" si="93"/>
        <v>0</v>
      </c>
      <c r="O107" s="167"/>
      <c r="P107" s="167"/>
      <c r="Q107" s="284">
        <f t="shared" si="94"/>
        <v>0</v>
      </c>
      <c r="R107" s="305"/>
      <c r="S107" s="305"/>
      <c r="T107" s="284">
        <f t="shared" si="95"/>
        <v>0</v>
      </c>
      <c r="U107" s="167"/>
      <c r="V107" s="167"/>
      <c r="W107" s="284">
        <f t="shared" si="96"/>
        <v>0</v>
      </c>
      <c r="X107" s="167"/>
      <c r="Y107" s="167"/>
      <c r="Z107" s="284">
        <f t="shared" si="97"/>
        <v>0</v>
      </c>
      <c r="AA107" s="167"/>
      <c r="AB107" s="167"/>
      <c r="AC107" s="284">
        <f t="shared" si="98"/>
        <v>0</v>
      </c>
      <c r="AD107" s="305"/>
      <c r="AE107" s="305"/>
      <c r="AF107" s="284">
        <f t="shared" si="99"/>
        <v>0</v>
      </c>
      <c r="AG107" s="167"/>
      <c r="AH107" s="167"/>
      <c r="AI107" s="284">
        <f t="shared" si="100"/>
        <v>0</v>
      </c>
      <c r="AJ107" s="305"/>
      <c r="AK107" s="305"/>
      <c r="AL107" s="284">
        <f t="shared" si="101"/>
        <v>0</v>
      </c>
      <c r="AM107" s="167"/>
      <c r="AN107" s="167"/>
      <c r="AO107" s="284">
        <f t="shared" si="102"/>
        <v>0</v>
      </c>
      <c r="AP107" s="167"/>
      <c r="AQ107" s="167"/>
      <c r="AR107" s="284">
        <f t="shared" si="103"/>
        <v>0</v>
      </c>
      <c r="AS107" s="284"/>
      <c r="AT107" s="284"/>
      <c r="AU107" s="284">
        <f t="shared" si="112"/>
        <v>0</v>
      </c>
      <c r="AV107" s="284"/>
      <c r="AW107" s="284"/>
      <c r="AX107" s="284"/>
      <c r="AY107" s="284"/>
      <c r="AZ107" s="284"/>
      <c r="BA107" s="284">
        <f t="shared" si="114"/>
        <v>0</v>
      </c>
      <c r="BB107" s="167"/>
      <c r="BC107" s="167"/>
      <c r="BD107" s="284">
        <f t="shared" si="104"/>
        <v>0</v>
      </c>
      <c r="BE107" s="167"/>
      <c r="BF107" s="167"/>
      <c r="BG107" s="284">
        <f t="shared" si="105"/>
        <v>0</v>
      </c>
      <c r="BH107" s="167"/>
      <c r="BI107" s="167"/>
      <c r="BJ107" s="284">
        <f t="shared" si="85"/>
        <v>0</v>
      </c>
      <c r="BK107" s="284"/>
      <c r="BL107" s="284"/>
      <c r="BM107" s="284"/>
      <c r="BN107" s="167"/>
      <c r="BO107" s="167"/>
      <c r="BP107" s="284">
        <f t="shared" si="106"/>
        <v>0</v>
      </c>
      <c r="BQ107" s="63">
        <f t="shared" si="87"/>
        <v>0</v>
      </c>
      <c r="BR107" s="63">
        <f t="shared" si="88"/>
        <v>0</v>
      </c>
      <c r="BS107" s="63">
        <f t="shared" si="89"/>
        <v>0</v>
      </c>
      <c r="BT107" s="167"/>
      <c r="BU107" s="167"/>
      <c r="BV107" s="284">
        <f t="shared" si="107"/>
        <v>0</v>
      </c>
      <c r="BW107" s="273">
        <f t="shared" ref="BW107:BY110" si="123">SUM(BT107)</f>
        <v>0</v>
      </c>
      <c r="BX107" s="273">
        <f t="shared" si="123"/>
        <v>0</v>
      </c>
      <c r="BY107" s="273">
        <f t="shared" si="123"/>
        <v>0</v>
      </c>
      <c r="BZ107" s="273">
        <f t="shared" si="108"/>
        <v>0</v>
      </c>
      <c r="CA107" s="273">
        <f t="shared" si="109"/>
        <v>0</v>
      </c>
      <c r="CB107" s="273">
        <f t="shared" si="110"/>
        <v>0</v>
      </c>
      <c r="CC107" s="151"/>
    </row>
    <row r="108" spans="1:81">
      <c r="A108" s="165">
        <v>96</v>
      </c>
      <c r="B108" s="151" t="s">
        <v>192</v>
      </c>
      <c r="C108" s="305"/>
      <c r="D108" s="305"/>
      <c r="E108" s="284">
        <f t="shared" si="90"/>
        <v>0</v>
      </c>
      <c r="F108" s="305"/>
      <c r="G108" s="305"/>
      <c r="H108" s="284"/>
      <c r="I108" s="167"/>
      <c r="J108" s="167"/>
      <c r="K108" s="284">
        <f t="shared" si="92"/>
        <v>0</v>
      </c>
      <c r="L108" s="305"/>
      <c r="M108" s="305"/>
      <c r="N108" s="284">
        <f t="shared" si="93"/>
        <v>0</v>
      </c>
      <c r="O108" s="167"/>
      <c r="P108" s="167"/>
      <c r="Q108" s="284">
        <f t="shared" si="94"/>
        <v>0</v>
      </c>
      <c r="R108" s="305"/>
      <c r="S108" s="305"/>
      <c r="T108" s="284">
        <f t="shared" si="95"/>
        <v>0</v>
      </c>
      <c r="U108" s="167"/>
      <c r="V108" s="167"/>
      <c r="W108" s="284">
        <f t="shared" si="96"/>
        <v>0</v>
      </c>
      <c r="X108" s="167"/>
      <c r="Y108" s="167"/>
      <c r="Z108" s="284">
        <f t="shared" si="97"/>
        <v>0</v>
      </c>
      <c r="AA108" s="167"/>
      <c r="AB108" s="167"/>
      <c r="AC108" s="284">
        <f t="shared" si="98"/>
        <v>0</v>
      </c>
      <c r="AD108" s="305"/>
      <c r="AE108" s="305"/>
      <c r="AF108" s="284">
        <f t="shared" si="99"/>
        <v>0</v>
      </c>
      <c r="AG108" s="167"/>
      <c r="AH108" s="167"/>
      <c r="AI108" s="284">
        <f t="shared" si="100"/>
        <v>0</v>
      </c>
      <c r="AJ108" s="305"/>
      <c r="AK108" s="305"/>
      <c r="AL108" s="284">
        <f t="shared" si="101"/>
        <v>0</v>
      </c>
      <c r="AM108" s="167"/>
      <c r="AN108" s="167"/>
      <c r="AO108" s="284">
        <f t="shared" si="102"/>
        <v>0</v>
      </c>
      <c r="AP108" s="167"/>
      <c r="AQ108" s="167"/>
      <c r="AR108" s="284">
        <f t="shared" si="103"/>
        <v>0</v>
      </c>
      <c r="AS108" s="284"/>
      <c r="AT108" s="284"/>
      <c r="AU108" s="284">
        <f t="shared" si="112"/>
        <v>0</v>
      </c>
      <c r="AV108" s="284"/>
      <c r="AW108" s="284"/>
      <c r="AX108" s="284"/>
      <c r="AY108" s="284"/>
      <c r="AZ108" s="284"/>
      <c r="BA108" s="284">
        <f t="shared" si="114"/>
        <v>0</v>
      </c>
      <c r="BB108" s="167"/>
      <c r="BC108" s="167"/>
      <c r="BD108" s="284">
        <f t="shared" si="104"/>
        <v>0</v>
      </c>
      <c r="BE108" s="167"/>
      <c r="BF108" s="167"/>
      <c r="BG108" s="284">
        <f t="shared" si="105"/>
        <v>0</v>
      </c>
      <c r="BH108" s="167"/>
      <c r="BI108" s="167"/>
      <c r="BJ108" s="284">
        <f t="shared" si="85"/>
        <v>0</v>
      </c>
      <c r="BK108" s="284"/>
      <c r="BL108" s="284"/>
      <c r="BM108" s="284"/>
      <c r="BN108" s="167"/>
      <c r="BO108" s="167"/>
      <c r="BP108" s="284">
        <f t="shared" si="106"/>
        <v>0</v>
      </c>
      <c r="BQ108" s="63">
        <f t="shared" si="87"/>
        <v>0</v>
      </c>
      <c r="BR108" s="63">
        <f t="shared" si="88"/>
        <v>0</v>
      </c>
      <c r="BS108" s="63">
        <f t="shared" si="89"/>
        <v>0</v>
      </c>
      <c r="BT108" s="167"/>
      <c r="BU108" s="167"/>
      <c r="BV108" s="284">
        <f t="shared" si="107"/>
        <v>0</v>
      </c>
      <c r="BW108" s="273">
        <f t="shared" si="123"/>
        <v>0</v>
      </c>
      <c r="BX108" s="273">
        <f t="shared" si="123"/>
        <v>0</v>
      </c>
      <c r="BY108" s="273">
        <f t="shared" si="123"/>
        <v>0</v>
      </c>
      <c r="BZ108" s="273">
        <f t="shared" si="108"/>
        <v>0</v>
      </c>
      <c r="CA108" s="273">
        <f t="shared" si="109"/>
        <v>0</v>
      </c>
      <c r="CB108" s="273">
        <f t="shared" si="110"/>
        <v>0</v>
      </c>
      <c r="CC108" s="151"/>
    </row>
    <row r="109" spans="1:81">
      <c r="A109" s="165">
        <v>97</v>
      </c>
      <c r="B109" s="151" t="s">
        <v>193</v>
      </c>
      <c r="C109" s="305"/>
      <c r="D109" s="305"/>
      <c r="E109" s="284">
        <f t="shared" si="90"/>
        <v>0</v>
      </c>
      <c r="F109" s="305"/>
      <c r="G109" s="305"/>
      <c r="H109" s="284"/>
      <c r="I109" s="167"/>
      <c r="J109" s="167"/>
      <c r="K109" s="284">
        <f t="shared" si="92"/>
        <v>0</v>
      </c>
      <c r="L109" s="305"/>
      <c r="M109" s="305"/>
      <c r="N109" s="284">
        <f t="shared" si="93"/>
        <v>0</v>
      </c>
      <c r="O109" s="167"/>
      <c r="P109" s="167"/>
      <c r="Q109" s="284">
        <f t="shared" si="94"/>
        <v>0</v>
      </c>
      <c r="R109" s="305"/>
      <c r="S109" s="305"/>
      <c r="T109" s="284">
        <f t="shared" si="95"/>
        <v>0</v>
      </c>
      <c r="U109" s="167"/>
      <c r="V109" s="167"/>
      <c r="W109" s="284">
        <f t="shared" si="96"/>
        <v>0</v>
      </c>
      <c r="X109" s="167"/>
      <c r="Y109" s="167"/>
      <c r="Z109" s="284">
        <f t="shared" si="97"/>
        <v>0</v>
      </c>
      <c r="AA109" s="167"/>
      <c r="AB109" s="167"/>
      <c r="AC109" s="284">
        <f t="shared" si="98"/>
        <v>0</v>
      </c>
      <c r="AD109" s="305"/>
      <c r="AE109" s="305"/>
      <c r="AF109" s="284">
        <f t="shared" si="99"/>
        <v>0</v>
      </c>
      <c r="AG109" s="167"/>
      <c r="AH109" s="167"/>
      <c r="AI109" s="284">
        <f t="shared" si="100"/>
        <v>0</v>
      </c>
      <c r="AJ109" s="305"/>
      <c r="AK109" s="305"/>
      <c r="AL109" s="284">
        <f t="shared" si="101"/>
        <v>0</v>
      </c>
      <c r="AM109" s="167"/>
      <c r="AN109" s="167"/>
      <c r="AO109" s="284">
        <f t="shared" si="102"/>
        <v>0</v>
      </c>
      <c r="AP109" s="167"/>
      <c r="AQ109" s="167"/>
      <c r="AR109" s="284">
        <f t="shared" si="103"/>
        <v>0</v>
      </c>
      <c r="AS109" s="284"/>
      <c r="AT109" s="284"/>
      <c r="AU109" s="284">
        <f t="shared" si="112"/>
        <v>0</v>
      </c>
      <c r="AV109" s="284"/>
      <c r="AW109" s="284"/>
      <c r="AX109" s="284"/>
      <c r="AY109" s="284"/>
      <c r="AZ109" s="284"/>
      <c r="BA109" s="284">
        <f t="shared" si="114"/>
        <v>0</v>
      </c>
      <c r="BB109" s="167"/>
      <c r="BC109" s="167"/>
      <c r="BD109" s="284">
        <f t="shared" si="104"/>
        <v>0</v>
      </c>
      <c r="BE109" s="167"/>
      <c r="BF109" s="167"/>
      <c r="BG109" s="284">
        <f t="shared" si="105"/>
        <v>0</v>
      </c>
      <c r="BH109" s="167"/>
      <c r="BI109" s="167"/>
      <c r="BJ109" s="284">
        <f t="shared" si="85"/>
        <v>0</v>
      </c>
      <c r="BK109" s="284"/>
      <c r="BL109" s="284"/>
      <c r="BM109" s="284"/>
      <c r="BN109" s="167"/>
      <c r="BO109" s="167"/>
      <c r="BP109" s="284">
        <f t="shared" si="106"/>
        <v>0</v>
      </c>
      <c r="BQ109" s="63">
        <f t="shared" si="87"/>
        <v>0</v>
      </c>
      <c r="BR109" s="63">
        <f t="shared" si="88"/>
        <v>0</v>
      </c>
      <c r="BS109" s="63">
        <f t="shared" si="89"/>
        <v>0</v>
      </c>
      <c r="BT109" s="167"/>
      <c r="BU109" s="167"/>
      <c r="BV109" s="284">
        <f t="shared" si="107"/>
        <v>0</v>
      </c>
      <c r="BW109" s="273">
        <f t="shared" si="123"/>
        <v>0</v>
      </c>
      <c r="BX109" s="273">
        <f t="shared" si="123"/>
        <v>0</v>
      </c>
      <c r="BY109" s="273">
        <f t="shared" si="123"/>
        <v>0</v>
      </c>
      <c r="BZ109" s="273">
        <f t="shared" si="108"/>
        <v>0</v>
      </c>
      <c r="CA109" s="273">
        <f t="shared" si="109"/>
        <v>0</v>
      </c>
      <c r="CB109" s="273">
        <f t="shared" si="110"/>
        <v>0</v>
      </c>
      <c r="CC109" s="151"/>
    </row>
    <row r="110" spans="1:81">
      <c r="A110" s="165">
        <v>98</v>
      </c>
      <c r="B110" s="151" t="s">
        <v>194</v>
      </c>
      <c r="C110" s="305"/>
      <c r="D110" s="305"/>
      <c r="E110" s="284">
        <f t="shared" si="90"/>
        <v>0</v>
      </c>
      <c r="F110" s="305"/>
      <c r="G110" s="305"/>
      <c r="H110" s="284"/>
      <c r="I110" s="167"/>
      <c r="J110" s="167"/>
      <c r="K110" s="284">
        <f t="shared" si="92"/>
        <v>0</v>
      </c>
      <c r="L110" s="305"/>
      <c r="M110" s="305"/>
      <c r="N110" s="284">
        <f t="shared" si="93"/>
        <v>0</v>
      </c>
      <c r="O110" s="167"/>
      <c r="P110" s="167"/>
      <c r="Q110" s="284">
        <f t="shared" si="94"/>
        <v>0</v>
      </c>
      <c r="R110" s="305"/>
      <c r="S110" s="305"/>
      <c r="T110" s="284">
        <f t="shared" si="95"/>
        <v>0</v>
      </c>
      <c r="U110" s="167"/>
      <c r="V110" s="167"/>
      <c r="W110" s="284">
        <f t="shared" si="96"/>
        <v>0</v>
      </c>
      <c r="X110" s="167"/>
      <c r="Y110" s="167"/>
      <c r="Z110" s="284">
        <f t="shared" si="97"/>
        <v>0</v>
      </c>
      <c r="AA110" s="167"/>
      <c r="AB110" s="167"/>
      <c r="AC110" s="284">
        <f t="shared" si="98"/>
        <v>0</v>
      </c>
      <c r="AD110" s="305"/>
      <c r="AE110" s="305"/>
      <c r="AF110" s="284">
        <f t="shared" si="99"/>
        <v>0</v>
      </c>
      <c r="AG110" s="167"/>
      <c r="AH110" s="167"/>
      <c r="AI110" s="284">
        <f t="shared" si="100"/>
        <v>0</v>
      </c>
      <c r="AJ110" s="305"/>
      <c r="AK110" s="305"/>
      <c r="AL110" s="284">
        <f t="shared" si="101"/>
        <v>0</v>
      </c>
      <c r="AM110" s="167"/>
      <c r="AN110" s="167"/>
      <c r="AO110" s="284">
        <f t="shared" si="102"/>
        <v>0</v>
      </c>
      <c r="AP110" s="167"/>
      <c r="AQ110" s="167"/>
      <c r="AR110" s="284">
        <f t="shared" si="103"/>
        <v>0</v>
      </c>
      <c r="AS110" s="284"/>
      <c r="AT110" s="284"/>
      <c r="AU110" s="284">
        <f t="shared" si="112"/>
        <v>0</v>
      </c>
      <c r="AV110" s="284"/>
      <c r="AW110" s="284"/>
      <c r="AX110" s="284"/>
      <c r="AY110" s="284"/>
      <c r="AZ110" s="284"/>
      <c r="BA110" s="284">
        <f t="shared" si="114"/>
        <v>0</v>
      </c>
      <c r="BB110" s="167"/>
      <c r="BC110" s="167"/>
      <c r="BD110" s="284">
        <f t="shared" si="104"/>
        <v>0</v>
      </c>
      <c r="BE110" s="167"/>
      <c r="BF110" s="167"/>
      <c r="BG110" s="284">
        <f t="shared" si="105"/>
        <v>0</v>
      </c>
      <c r="BH110" s="167"/>
      <c r="BI110" s="167"/>
      <c r="BJ110" s="284">
        <f t="shared" si="85"/>
        <v>0</v>
      </c>
      <c r="BK110" s="284"/>
      <c r="BL110" s="284"/>
      <c r="BM110" s="284"/>
      <c r="BN110" s="167"/>
      <c r="BO110" s="167"/>
      <c r="BP110" s="284">
        <f t="shared" si="106"/>
        <v>0</v>
      </c>
      <c r="BQ110" s="63">
        <f t="shared" si="87"/>
        <v>0</v>
      </c>
      <c r="BR110" s="63">
        <f t="shared" si="88"/>
        <v>0</v>
      </c>
      <c r="BS110" s="63">
        <f t="shared" si="89"/>
        <v>0</v>
      </c>
      <c r="BT110" s="167"/>
      <c r="BU110" s="167"/>
      <c r="BV110" s="284">
        <f t="shared" si="107"/>
        <v>0</v>
      </c>
      <c r="BW110" s="273">
        <f t="shared" si="123"/>
        <v>0</v>
      </c>
      <c r="BX110" s="273">
        <f t="shared" si="123"/>
        <v>0</v>
      </c>
      <c r="BY110" s="273">
        <f t="shared" si="123"/>
        <v>0</v>
      </c>
      <c r="BZ110" s="273">
        <f t="shared" si="108"/>
        <v>0</v>
      </c>
      <c r="CA110" s="273">
        <f t="shared" si="109"/>
        <v>0</v>
      </c>
      <c r="CB110" s="273">
        <f t="shared" si="110"/>
        <v>0</v>
      </c>
      <c r="CC110" s="151"/>
    </row>
    <row r="111" spans="1:81">
      <c r="F111" s="439"/>
      <c r="G111" s="439"/>
      <c r="AP111" s="67"/>
      <c r="AQ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Q111" s="240"/>
      <c r="BR111" s="82"/>
      <c r="BS111" s="82"/>
    </row>
    <row r="112" spans="1:81">
      <c r="AP112" s="67"/>
      <c r="AQ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Q112" s="240"/>
      <c r="BR112" s="82"/>
      <c r="BS112" s="82"/>
    </row>
    <row r="113" spans="42:71">
      <c r="AP113" s="67"/>
      <c r="AQ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BL113" s="67"/>
      <c r="BM113" s="67"/>
      <c r="BQ113" s="240"/>
      <c r="BR113" s="82"/>
      <c r="BS113" s="82"/>
    </row>
    <row r="114" spans="42:71">
      <c r="AP114" s="67"/>
      <c r="AQ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Q114" s="240"/>
      <c r="BR114" s="82"/>
      <c r="BS114" s="82"/>
    </row>
    <row r="115" spans="42:71">
      <c r="AP115" s="67"/>
      <c r="AQ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Q115" s="240"/>
      <c r="BR115" s="82"/>
      <c r="BS115" s="82"/>
    </row>
    <row r="116" spans="42:71">
      <c r="AP116" s="67"/>
      <c r="AQ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  <c r="BL116" s="67"/>
      <c r="BM116" s="67"/>
      <c r="BQ116" s="240"/>
      <c r="BR116" s="82"/>
      <c r="BS116" s="82"/>
    </row>
    <row r="117" spans="42:71">
      <c r="AP117" s="67"/>
      <c r="AQ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Q117" s="240"/>
      <c r="BR117" s="82"/>
      <c r="BS117" s="82"/>
    </row>
    <row r="118" spans="42:71">
      <c r="AP118" s="67"/>
      <c r="AQ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Q118" s="240"/>
      <c r="BR118" s="82"/>
      <c r="BS118" s="82"/>
    </row>
    <row r="119" spans="42:71">
      <c r="AP119" s="67"/>
      <c r="AQ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Q119" s="240"/>
      <c r="BR119" s="82"/>
      <c r="BS119" s="82"/>
    </row>
    <row r="120" spans="42:71">
      <c r="AP120" s="67"/>
      <c r="AQ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Q120" s="240"/>
      <c r="BR120" s="82"/>
      <c r="BS120" s="82"/>
    </row>
    <row r="121" spans="42:71">
      <c r="AP121" s="67"/>
      <c r="AQ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  <c r="BL121" s="67"/>
      <c r="BM121" s="67"/>
      <c r="BQ121" s="240"/>
      <c r="BR121" s="82"/>
      <c r="BS121" s="82"/>
    </row>
    <row r="122" spans="42:71">
      <c r="AP122" s="67"/>
      <c r="AQ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  <c r="BL122" s="67"/>
      <c r="BM122" s="67"/>
      <c r="BQ122" s="240"/>
      <c r="BR122" s="82"/>
      <c r="BS122" s="82"/>
    </row>
    <row r="123" spans="42:71">
      <c r="AP123" s="67"/>
      <c r="AQ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Q123" s="240"/>
      <c r="BR123" s="82"/>
      <c r="BS123" s="82"/>
    </row>
    <row r="124" spans="42:71">
      <c r="AP124" s="67"/>
      <c r="AQ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Q124" s="240"/>
      <c r="BR124" s="82"/>
      <c r="BS124" s="82"/>
    </row>
    <row r="125" spans="42:71">
      <c r="AP125" s="67"/>
      <c r="AQ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Q125" s="240"/>
      <c r="BR125" s="82"/>
      <c r="BS125" s="82"/>
    </row>
    <row r="126" spans="42:71">
      <c r="AP126" s="67"/>
      <c r="AQ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Q126" s="240"/>
      <c r="BR126" s="82"/>
      <c r="BS126" s="82"/>
    </row>
    <row r="127" spans="42:71">
      <c r="AP127" s="67"/>
      <c r="AQ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Q127" s="240"/>
      <c r="BR127" s="82"/>
      <c r="BS127" s="82"/>
    </row>
    <row r="128" spans="42:71">
      <c r="AP128" s="67"/>
      <c r="AQ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Q128" s="240"/>
      <c r="BR128" s="82"/>
      <c r="BS128" s="82"/>
    </row>
    <row r="129" spans="42:71">
      <c r="AP129" s="67"/>
      <c r="AQ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Q129" s="240"/>
      <c r="BR129" s="82"/>
      <c r="BS129" s="82"/>
    </row>
    <row r="130" spans="42:71">
      <c r="AP130" s="67"/>
      <c r="AQ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Q130" s="240"/>
      <c r="BR130" s="82"/>
      <c r="BS130" s="82"/>
    </row>
    <row r="131" spans="42:71">
      <c r="AP131" s="67"/>
      <c r="AQ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</row>
    <row r="132" spans="42:71">
      <c r="AP132" s="67"/>
      <c r="AQ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</row>
    <row r="133" spans="42:71">
      <c r="AP133" s="67"/>
      <c r="AQ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</row>
  </sheetData>
  <mergeCells count="28">
    <mergeCell ref="L5:N5"/>
    <mergeCell ref="AJ5:AL5"/>
    <mergeCell ref="AM5:AO5"/>
    <mergeCell ref="BB5:BD5"/>
    <mergeCell ref="AS5:AU5"/>
    <mergeCell ref="AY5:BA5"/>
    <mergeCell ref="AV5:AX5"/>
    <mergeCell ref="A7:B7"/>
    <mergeCell ref="BQ5:BS5"/>
    <mergeCell ref="I5:K5"/>
    <mergeCell ref="R5:T5"/>
    <mergeCell ref="AA5:AC5"/>
    <mergeCell ref="X5:Z5"/>
    <mergeCell ref="U5:W5"/>
    <mergeCell ref="AD5:AF5"/>
    <mergeCell ref="O5:Q5"/>
    <mergeCell ref="AG5:AI5"/>
    <mergeCell ref="A5:A6"/>
    <mergeCell ref="C5:E5"/>
    <mergeCell ref="BH5:BJ5"/>
    <mergeCell ref="BE5:BG5"/>
    <mergeCell ref="AP5:AR5"/>
    <mergeCell ref="F5:H5"/>
    <mergeCell ref="BK5:BM5"/>
    <mergeCell ref="BT5:BV5"/>
    <mergeCell ref="BW5:BY5"/>
    <mergeCell ref="BZ5:CB5"/>
    <mergeCell ref="BN5:BP5"/>
  </mergeCells>
  <phoneticPr fontId="17" type="noConversion"/>
  <pageMargins left="0.27559055118110237" right="0.19685039370078741" top="0.39370078740157483" bottom="0.19685039370078741" header="0.19685039370078741" footer="0.19685039370078741"/>
  <pageSetup scale="65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3:BM116"/>
  <sheetViews>
    <sheetView topLeftCell="A4" zoomScaleNormal="100" workbookViewId="0">
      <pane xSplit="2" ySplit="5" topLeftCell="C9" activePane="bottomRight" state="frozen"/>
      <selection activeCell="A4" sqref="A4"/>
      <selection pane="topRight" activeCell="C4" sqref="C4"/>
      <selection pane="bottomLeft" activeCell="A9" sqref="A9"/>
      <selection pane="bottomRight" activeCell="E13" sqref="E13"/>
    </sheetView>
  </sheetViews>
  <sheetFormatPr defaultColWidth="9.140625" defaultRowHeight="11.25"/>
  <cols>
    <col min="1" max="1" width="2.42578125" style="18" customWidth="1"/>
    <col min="2" max="2" width="42" style="18" customWidth="1"/>
    <col min="3" max="56" width="15.85546875" style="56" customWidth="1"/>
    <col min="57" max="57" width="10" style="18" bestFit="1" customWidth="1"/>
    <col min="58" max="58" width="15.42578125" style="18" customWidth="1"/>
    <col min="59" max="59" width="12.85546875" style="18" bestFit="1" customWidth="1"/>
    <col min="60" max="16384" width="9.140625" style="18"/>
  </cols>
  <sheetData>
    <row r="3" spans="1:58" s="21" customFormat="1">
      <c r="C3" s="68" t="s">
        <v>252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</row>
    <row r="4" spans="1:58">
      <c r="BD4" s="56">
        <f>SUM(BC8-BB8)</f>
        <v>-8225886027.3500023</v>
      </c>
    </row>
    <row r="5" spans="1:58">
      <c r="A5" s="616" t="s">
        <v>83</v>
      </c>
      <c r="B5" s="37" t="s">
        <v>80</v>
      </c>
      <c r="C5" s="548" t="s">
        <v>81</v>
      </c>
      <c r="D5" s="549"/>
      <c r="E5" s="549"/>
      <c r="F5" s="548" t="s">
        <v>82</v>
      </c>
      <c r="G5" s="549"/>
      <c r="H5" s="549"/>
      <c r="I5" s="548" t="s">
        <v>152</v>
      </c>
      <c r="J5" s="549"/>
      <c r="K5" s="549"/>
      <c r="L5" s="548" t="s">
        <v>84</v>
      </c>
      <c r="M5" s="549"/>
      <c r="N5" s="549"/>
      <c r="O5" s="548" t="s">
        <v>148</v>
      </c>
      <c r="P5" s="549"/>
      <c r="Q5" s="549"/>
      <c r="R5" s="548" t="s">
        <v>151</v>
      </c>
      <c r="S5" s="549"/>
      <c r="T5" s="549"/>
      <c r="U5" s="548" t="s">
        <v>100</v>
      </c>
      <c r="V5" s="549"/>
      <c r="W5" s="549"/>
      <c r="X5" s="548" t="s">
        <v>105</v>
      </c>
      <c r="Y5" s="549"/>
      <c r="Z5" s="550"/>
      <c r="AA5" s="548" t="s">
        <v>106</v>
      </c>
      <c r="AB5" s="549"/>
      <c r="AC5" s="550"/>
      <c r="AD5" s="548" t="s">
        <v>107</v>
      </c>
      <c r="AE5" s="549"/>
      <c r="AF5" s="550"/>
      <c r="AG5" s="548" t="s">
        <v>146</v>
      </c>
      <c r="AH5" s="549"/>
      <c r="AI5" s="550"/>
      <c r="AJ5" s="613" t="s">
        <v>121</v>
      </c>
      <c r="AK5" s="613"/>
      <c r="AL5" s="613"/>
      <c r="AM5" s="548" t="s">
        <v>165</v>
      </c>
      <c r="AN5" s="549"/>
      <c r="AO5" s="550"/>
      <c r="AP5" s="613" t="s">
        <v>163</v>
      </c>
      <c r="AQ5" s="613"/>
      <c r="AR5" s="613"/>
      <c r="AS5" s="548" t="s">
        <v>166</v>
      </c>
      <c r="AT5" s="549"/>
      <c r="AU5" s="550"/>
      <c r="AV5" s="548" t="s">
        <v>167</v>
      </c>
      <c r="AW5" s="549"/>
      <c r="AX5" s="550"/>
      <c r="AY5" s="613" t="s">
        <v>164</v>
      </c>
      <c r="AZ5" s="613"/>
      <c r="BA5" s="613"/>
      <c r="BB5" s="613" t="s">
        <v>3</v>
      </c>
      <c r="BC5" s="613"/>
      <c r="BD5" s="613"/>
    </row>
    <row r="6" spans="1:58">
      <c r="A6" s="616"/>
      <c r="B6" s="24" t="s">
        <v>79</v>
      </c>
      <c r="C6" s="53" t="s">
        <v>114</v>
      </c>
      <c r="D6" s="53" t="s">
        <v>115</v>
      </c>
      <c r="E6" s="53" t="s">
        <v>116</v>
      </c>
      <c r="F6" s="53" t="s">
        <v>114</v>
      </c>
      <c r="G6" s="53" t="s">
        <v>115</v>
      </c>
      <c r="H6" s="53" t="s">
        <v>116</v>
      </c>
      <c r="I6" s="53" t="s">
        <v>114</v>
      </c>
      <c r="J6" s="53" t="s">
        <v>115</v>
      </c>
      <c r="K6" s="53" t="s">
        <v>116</v>
      </c>
      <c r="L6" s="53" t="s">
        <v>114</v>
      </c>
      <c r="M6" s="53" t="s">
        <v>115</v>
      </c>
      <c r="N6" s="53" t="s">
        <v>116</v>
      </c>
      <c r="O6" s="53" t="s">
        <v>114</v>
      </c>
      <c r="P6" s="53" t="s">
        <v>115</v>
      </c>
      <c r="Q6" s="53" t="s">
        <v>116</v>
      </c>
      <c r="R6" s="53" t="s">
        <v>114</v>
      </c>
      <c r="S6" s="53" t="s">
        <v>115</v>
      </c>
      <c r="T6" s="53" t="s">
        <v>116</v>
      </c>
      <c r="U6" s="53" t="s">
        <v>114</v>
      </c>
      <c r="V6" s="53" t="s">
        <v>115</v>
      </c>
      <c r="W6" s="53" t="s">
        <v>116</v>
      </c>
      <c r="X6" s="53" t="s">
        <v>114</v>
      </c>
      <c r="Y6" s="53" t="s">
        <v>115</v>
      </c>
      <c r="Z6" s="53" t="s">
        <v>116</v>
      </c>
      <c r="AA6" s="53" t="s">
        <v>114</v>
      </c>
      <c r="AB6" s="53" t="s">
        <v>115</v>
      </c>
      <c r="AC6" s="53" t="s">
        <v>116</v>
      </c>
      <c r="AD6" s="53" t="s">
        <v>114</v>
      </c>
      <c r="AE6" s="53" t="s">
        <v>115</v>
      </c>
      <c r="AF6" s="53" t="s">
        <v>116</v>
      </c>
      <c r="AG6" s="53" t="s">
        <v>114</v>
      </c>
      <c r="AH6" s="53" t="s">
        <v>115</v>
      </c>
      <c r="AI6" s="53" t="s">
        <v>116</v>
      </c>
      <c r="AJ6" s="52" t="s">
        <v>114</v>
      </c>
      <c r="AK6" s="52" t="s">
        <v>115</v>
      </c>
      <c r="AL6" s="52" t="s">
        <v>116</v>
      </c>
      <c r="AM6" s="53" t="s">
        <v>114</v>
      </c>
      <c r="AN6" s="53" t="s">
        <v>115</v>
      </c>
      <c r="AO6" s="53" t="s">
        <v>116</v>
      </c>
      <c r="AP6" s="52" t="s">
        <v>114</v>
      </c>
      <c r="AQ6" s="52" t="s">
        <v>115</v>
      </c>
      <c r="AR6" s="52" t="s">
        <v>116</v>
      </c>
      <c r="AS6" s="53" t="s">
        <v>114</v>
      </c>
      <c r="AT6" s="53" t="s">
        <v>115</v>
      </c>
      <c r="AU6" s="53" t="s">
        <v>116</v>
      </c>
      <c r="AV6" s="53" t="s">
        <v>114</v>
      </c>
      <c r="AW6" s="53" t="s">
        <v>115</v>
      </c>
      <c r="AX6" s="53" t="s">
        <v>116</v>
      </c>
      <c r="AY6" s="52" t="s">
        <v>114</v>
      </c>
      <c r="AZ6" s="52" t="s">
        <v>115</v>
      </c>
      <c r="BA6" s="52" t="s">
        <v>116</v>
      </c>
      <c r="BB6" s="52" t="s">
        <v>114</v>
      </c>
      <c r="BC6" s="52" t="s">
        <v>115</v>
      </c>
      <c r="BD6" s="52" t="s">
        <v>116</v>
      </c>
    </row>
    <row r="7" spans="1:58">
      <c r="A7" s="614" t="s">
        <v>122</v>
      </c>
      <c r="B7" s="615"/>
      <c r="C7" s="44">
        <f>SUM(AIRAG!C7+ALTANSHIREE!C7+DALANGARGALAN!C7+DELGEREH!C7+IHHET!C7+MANDAX!C7+ORGON!C7+SAIXANDULAAN!C7+ULAANBADRAX!C7+HATANBULAG!C7+HOBSGOL!C7+ERDENE!C7+SAINSHAND!C7+'ZAMIIN UUD'!C7)</f>
        <v>0</v>
      </c>
      <c r="D7" s="44">
        <f>SUM(AIRAG!D7+ALTANSHIREE!D7+DALANGARGALAN!D7+DELGEREH!D7+IHHET!D7+MANDAX!D7+ORGON!D7+SAIXANDULAAN!D7+ULAANBADRAX!D7+HATANBULAG!D7+HOBSGOL!D7+ERDENE!D7+SAINSHAND!D7+'ZAMIIN UUD'!D7)</f>
        <v>545576472.99000001</v>
      </c>
      <c r="E7" s="44">
        <f>SUM(AIRAG!E7+ALTANSHIREE!E7+DALANGARGALAN!E7+DELGEREH!E7+IHHET!E7+MANDAX!E7+ORGON!E7+SAIXANDULAAN!E7+ULAANBADRAX!E7+HATANBULAG!E7+HOBSGOL!E7+ERDENE!E7+SAINSHAND!E7+'ZAMIIN UUD'!E7)</f>
        <v>545576472.99000001</v>
      </c>
      <c r="F7" s="44">
        <f>SUM(AIRAG!F7+ALTANSHIREE!F7+DALANGARGALAN!F7+DELGEREH!F7+IHHET!F7+MANDAX!F7+ORGON!F7+SAIXANDULAAN!F7+ULAANBADRAX!F7+HATANBULAG!F7+HOBSGOL!F7+ERDENE!F7+SAINSHAND!F7+SAINSHAND!L7+'ZAMIIN UUD'!F7)</f>
        <v>0</v>
      </c>
      <c r="G7" s="44">
        <f>SUM(AIRAG!G7+ALTANSHIREE!G7+DALANGARGALAN!G7+DELGEREH!G7+IHHET!G7+MANDAX!G7+ORGON!G7+SAIXANDULAAN!G7+ULAANBADRAX!G7+HATANBULAG!G7+HOBSGOL!G7+ERDENE!G7+SAINSHAND!G7+SAINSHAND!M7+'ZAMIIN UUD'!G7)</f>
        <v>1474726222.0099998</v>
      </c>
      <c r="H7" s="44">
        <f>SUM(AIRAG!H7+ALTANSHIREE!H7+DALANGARGALAN!H7+DELGEREH!H7+IHHET!H7+MANDAX!H7+ORGON!H7+SAIXANDULAAN!H7+ULAANBADRAX!H7+HATANBULAG!H7+HOBSGOL!H7+ERDENE!H7+SAINSHAND!H7+SAINSHAND!N7+'ZAMIIN UUD'!H7)</f>
        <v>1474726222.0099998</v>
      </c>
      <c r="I7" s="44">
        <f>SUM(SAINSHAND!I7+'ZAMIIN UUD'!I7)</f>
        <v>0</v>
      </c>
      <c r="J7" s="44">
        <f>SUM(SAINSHAND!J7+'ZAMIIN UUD'!J7)</f>
        <v>99770956.409999996</v>
      </c>
      <c r="K7" s="44">
        <f>SUM(SAINSHAND!K7+'ZAMIIN UUD'!K7)</f>
        <v>99770956.409999996</v>
      </c>
      <c r="L7" s="44">
        <f>SUM(SAINSHAND!O7+SAINSHAND!R7+'ZAMIIN UUD'!O7)</f>
        <v>0</v>
      </c>
      <c r="M7" s="44">
        <f>SUM(SAINSHAND!P7+SAINSHAND!S7+'ZAMIIN UUD'!P7)</f>
        <v>290076465.14000005</v>
      </c>
      <c r="N7" s="44">
        <f>SUM(SAINSHAND!Q7+SAINSHAND!T7+'ZAMIIN UUD'!Q7)</f>
        <v>290076465.14000005</v>
      </c>
      <c r="O7" s="44">
        <f>SUM(SAINSHAND!U7+'ZAMIIN UUD'!L7)</f>
        <v>0</v>
      </c>
      <c r="P7" s="44">
        <f>SUM(SAINSHAND!V7+'ZAMIIN UUD'!M7)</f>
        <v>913506386.25</v>
      </c>
      <c r="Q7" s="44">
        <f>SUM(SAINSHAND!W7+'ZAMIIN UUD'!N7)</f>
        <v>913506386.25</v>
      </c>
      <c r="R7" s="44">
        <f>SUM('ZAMIIN UUD'!R7)</f>
        <v>0</v>
      </c>
      <c r="S7" s="44">
        <f>SUM('ZAMIIN UUD'!S7)</f>
        <v>72898963.480000019</v>
      </c>
      <c r="T7" s="44">
        <f>SUM('ZAMIIN UUD'!T7)</f>
        <v>72898963.480000019</v>
      </c>
      <c r="U7" s="44">
        <f>SUM(AIRAG!I7+ALTANSHIREE!I7+DALANGARGALAN!I7+DELGEREH!I7+IHHET!I7+MANDAX!I7+ORGON!I7+SAIXANDULAAN!I7+ULAANBADRAX!I7+HATANBULAG!I7+HOBSGOL!I7+ERDENE!I7+SAINSHAND!X7+'ZAMIIN UUD'!U7)</f>
        <v>0</v>
      </c>
      <c r="V7" s="44">
        <f>SUM(AIRAG!J7+ALTANSHIREE!J7+DALANGARGALAN!J7+DELGEREH!J7+IHHET!J7+MANDAX!J7+ORGON!J7+SAIXANDULAAN!J7+ULAANBADRAX!J7+HATANBULAG!J7+HOBSGOL!J7+ERDENE!J7+SAINSHAND!Y7+'ZAMIIN UUD'!V7)</f>
        <v>51042264.689999998</v>
      </c>
      <c r="W7" s="44">
        <f>SUM(AIRAG!K7+ALTANSHIREE!K7+DALANGARGALAN!K7+DELGEREH!K7+IHHET!K7+MANDAX!K7+ORGON!K7+SAIXANDULAAN!K7+ULAANBADRAX!K7+HATANBULAG!K7+HOBSGOL!K7+ERDENE!K7+SAINSHAND!Z7+'ZAMIIN UUD'!W7)</f>
        <v>51042264.689999998</v>
      </c>
      <c r="X7" s="44">
        <f>SUM(AIRAG!L7+ALTANSHIREE!L7+DALANGARGALAN!L7+DELGEREH!L7+IHHET!L7+MANDAX!L7+ORGON!L7+SAIXANDULAAN!L7+ULAANBADRAX!L7+HATANBULAG!L7+HOBSGOL!L7+ERDENE!L7+SAINSHAND!AA7+SAINSHAND!AD7+SAINSHAND!AG7+SAINSHAND!AJ7+SAINSHAND!AM7+SAINSHAND!AP7+SAINSHAND!AS7+SAINSHAND!AV7+SAINSHAND!AY7+SAINSHAND!BB7+SAINSHAND!BE7+SAINSHAND!BH7+SAINSHAND!BK7+SAINSHAND!BN7+SAINSHAND!BQ7+'ZAMIIN UUD'!X7+'ZAMIIN UUD'!AA7+'ZAMIIN UUD'!AD7+'ZAMIIN UUD'!AG7+'ZAMIIN UUD'!AJ7+'ZAMIIN UUD'!AM7+'ZAMIIN UUD'!AP7+'ZAMIIN UUD'!AS7)</f>
        <v>0</v>
      </c>
      <c r="Y7" s="44">
        <f>SUM(AIRAG!M7+ALTANSHIREE!M7+DALANGARGALAN!M7+DELGEREH!M7+IHHET!M7+MANDAX!M7+ORGON!M7+SAIXANDULAAN!M7+ULAANBADRAX!M7+HATANBULAG!M7+HOBSGOL!M7+ERDENE!M7+SAINSHAND!AB7+SAINSHAND!AE7+SAINSHAND!AH7+SAINSHAND!AK7+SAINSHAND!AN7+SAINSHAND!AQ7+SAINSHAND!AT7+SAINSHAND!AW7+SAINSHAND!AZ7+SAINSHAND!BC7+SAINSHAND!BF7+SAINSHAND!BI7+SAINSHAND!BL7+SAINSHAND!BO7+SAINSHAND!BR7+'ZAMIIN UUD'!Y7+'ZAMIIN UUD'!AB7+'ZAMIIN UUD'!AE7+'ZAMIIN UUD'!AH7+'ZAMIIN UUD'!AK7+'ZAMIIN UUD'!AN7+'ZAMIIN UUD'!AQ7+'ZAMIIN UUD'!AT7)</f>
        <v>52890798.99000001</v>
      </c>
      <c r="Z7" s="44">
        <f>SUM(AIRAG!N7+ALTANSHIREE!N7+DALANGARGALAN!N7+DELGEREH!N7+IHHET!N7+MANDAX!N7+ORGON!N7+SAIXANDULAAN!N7+ULAANBADRAX!N7+HATANBULAG!N7+HOBSGOL!N7+ERDENE!N7+SAINSHAND!AC7+SAINSHAND!AF7+SAINSHAND!AI7+SAINSHAND!AL7+SAINSHAND!AO7+SAINSHAND!AR7+SAINSHAND!AU7+SAINSHAND!AX7+SAINSHAND!BA7+SAINSHAND!BD7+SAINSHAND!BG7+SAINSHAND!BJ7+SAINSHAND!BM7+SAINSHAND!BP7+SAINSHAND!BS7+'ZAMIIN UUD'!Z7+'ZAMIIN UUD'!AC7+'ZAMIIN UUD'!AF7+'ZAMIIN UUD'!AI7+'ZAMIIN UUD'!AL7+'ZAMIIN UUD'!AO7+'ZAMIIN UUD'!AR7+'ZAMIIN UUD'!AU7)</f>
        <v>52890798.99000001</v>
      </c>
      <c r="AA7" s="44">
        <f>SUM(AIRAG!O7+ALTANSHIREE!O7+DALANGARGALAN!O7+DELGEREH!O7+IHHET!O7+MANDAX!O7+ORGON!O7+SAIXANDULAAN!O7+ULAANBADRAX!O7+HATANBULAG!O7+HOBSGOL!O7+ERDENE!O7+SAINSHAND!BT7+SAINSHAND!BW7+SAINSHAND!BZ7+SAINSHAND!CC7+SAINSHAND!CF7+SAINSHAND!CI7+'ZAMIIN UUD'!AV7+'ZAMIIN UUD'!AY7+'ZAMIIN UUD'!BB7+'ZAMIIN UUD'!BE7)</f>
        <v>0</v>
      </c>
      <c r="AB7" s="44">
        <f>SUM(AIRAG!P7+ALTANSHIREE!P7+DALANGARGALAN!P7+DELGEREH!P7+IHHET!P7+MANDAX!P7+ORGON!P7+SAIXANDULAAN!P7+ULAANBADRAX!P7+HATANBULAG!P7+HOBSGOL!P7+ERDENE!P7+SAINSHAND!BU7+SAINSHAND!BX7+SAINSHAND!CA7+SAINSHAND!CD7+SAINSHAND!CG7+SAINSHAND!CJ7+'ZAMIIN UUD'!AW7+'ZAMIIN UUD'!AZ7+'ZAMIIN UUD'!BC7+'ZAMIIN UUD'!BF7)</f>
        <v>120122003.38000007</v>
      </c>
      <c r="AC7" s="44">
        <f>SUM(AIRAG!Q7+ALTANSHIREE!Q7+DALANGARGALAN!Q7+DELGEREH!Q7+IHHET!Q7+MANDAX!Q7+ORGON!Q7+SAIXANDULAAN!Q7+ULAANBADRAX!Q7+HATANBULAG!Q7+HOBSGOL!Q7+ERDENE!Q7+SAINSHAND!BV7+SAINSHAND!BY7+SAINSHAND!CB7+SAINSHAND!CE7+SAINSHAND!CH7+SAINSHAND!CK7+'ZAMIIN UUD'!AX7+'ZAMIIN UUD'!BA7+'ZAMIIN UUD'!BD7+'ZAMIIN UUD'!BG7)</f>
        <v>120122003.38000007</v>
      </c>
      <c r="AD7" s="44">
        <f>SUM(AIRAG!R7+ALTANSHIREE!R7+DALANGARGALAN!R7+DELGEREH!R7+IHHET!R7+MANDAX!R7+ORGON!R7+SAIXANDULAAN!R7+ULAANBADRAX!R7+HATANBULAG!R7+HOBSGOL!R7+ERDENE!R7+SAINSHAND!CL7)</f>
        <v>0</v>
      </c>
      <c r="AE7" s="44">
        <f>SUM(AIRAG!S7+ALTANSHIREE!S7+DALANGARGALAN!S7+DELGEREH!S7+IHHET!S7+MANDAX!S7+ORGON!S7+SAIXANDULAAN!S7+ULAANBADRAX!S7+HATANBULAG!S7+HOBSGOL!S7+ERDENE!S7+SAINSHAND!CM7)</f>
        <v>23832388.179999996</v>
      </c>
      <c r="AF7" s="44">
        <f>SUM(AIRAG!T7+ALTANSHIREE!T7+DALANGARGALAN!T7+DELGEREH!T7+IHHET!T7+MANDAX!T7+ORGON!T7+SAIXANDULAAN!T7+ULAANBADRAX!T7+HATANBULAG!T7+HOBSGOL!T7+ERDENE!T7+SAINSHAND!CN7)</f>
        <v>23832388.179999996</v>
      </c>
      <c r="AG7" s="44">
        <f>SUM(SAINSHAND!CO7+'ZAMIIN UUD'!BK7)</f>
        <v>0</v>
      </c>
      <c r="AH7" s="44">
        <f>SUM(SAINSHAND!CP7+'ZAMIIN UUD'!BL7)</f>
        <v>0</v>
      </c>
      <c r="AI7" s="44">
        <f>SUM(SAINSHAND!CQ7+'ZAMIIN UUD'!BM7)</f>
        <v>0</v>
      </c>
      <c r="AJ7" s="47">
        <f>SUM(C7+F7+I7+L7+O7+R7+U7+X7+AA7+AD7+AG7)</f>
        <v>0</v>
      </c>
      <c r="AK7" s="47">
        <f t="shared" ref="AK7:AL7" si="0">SUM(D7+G7+J7+M7+P7+S7+V7+Y7+AB7+AE7+AH7)</f>
        <v>3644442921.52</v>
      </c>
      <c r="AL7" s="47">
        <f t="shared" si="0"/>
        <v>3644442921.52</v>
      </c>
      <c r="AM7" s="44">
        <f>SUM(AIRAG!X7+ALTANSHIREE!X7+DALANGARGALAN!X7+DELGEREH!X7+IHHET!X7+MANDAX!X7+ORGON!X7+SAIXANDULAAN!X7+ULAANBADRAX!X7+HATANBULAG!X7+HOBSGOL!X7+ERDENE!X7+SAINSHAND!CU7+'ZAMIIN UUD'!BQ7)</f>
        <v>0</v>
      </c>
      <c r="AN7" s="44">
        <f>SUM(AIRAG!Y7+ALTANSHIREE!Y7+DALANGARGALAN!Y7+DELGEREH!Y7+IHHET!Y7+MANDAX!Y7+ORGON!Y7+SAIXANDULAAN!Y7+ULAANBADRAX!Y7+HATANBULAG!Y7+HOBSGOL!Y7+ERDENE!Y7+SAINSHAND!CV7+'ZAMIIN UUD'!BR7)</f>
        <v>469665828</v>
      </c>
      <c r="AO7" s="44">
        <f>SUM(AIRAG!Z7+ALTANSHIREE!Z7+DALANGARGALAN!Z7+DELGEREH!Z7+IHHET!Z7+MANDAX!Z7+ORGON!Z7+SAIXANDULAAN!Z7+ULAANBADRAX!Z7+HATANBULAG!Z7+HOBSGOL!Z7+ERDENE!Z7+SAINSHAND!CW7+'ZAMIIN UUD'!BS7)</f>
        <v>0</v>
      </c>
      <c r="AP7" s="47">
        <f>SUM(AM7)</f>
        <v>0</v>
      </c>
      <c r="AQ7" s="47">
        <f>SUM(AN7)</f>
        <v>469665828</v>
      </c>
      <c r="AR7" s="47">
        <f>SUM(AO7)</f>
        <v>0</v>
      </c>
      <c r="AS7" s="44">
        <f>SUM(AIRAG!AD7+ALTANSHIREE!AD7+DALANGARGALAN!AD7+DELGEREH!AD7+IHHET!AD7+MANDAX!AD7+ORGON!AD7+SAIXANDULAAN!AD7+ULAANBADRAX!AD7+HATANBULAG!AD7+HOBSGOL!AD7+ERDENE!AD7+SAINSHAND!DA7+'ZAMIIN UUD'!BW7)</f>
        <v>0</v>
      </c>
      <c r="AT7" s="44">
        <f>SUM(AIRAG!AE7+ALTANSHIREE!AE7+DALANGARGALAN!AE7+DELGEREH!AE7+IHHET!AE7+MANDAX!AE7+ORGON!AE7+SAIXANDULAAN!AE7+ULAANBADRAX!AE7+HATANBULAG!AE7+HOBSGOL!AE7+ERDENE!AE7+SAINSHAND!DB7+'ZAMIIN UUD'!BX7)</f>
        <v>150184901.47</v>
      </c>
      <c r="AU7" s="44">
        <f>SUM(AIRAG!AF7+ALTANSHIREE!AF7+DALANGARGALAN!AF7+DELGEREH!AF7+IHHET!AF7+MANDAX!AF7+ORGON!AF7+SAIXANDULAAN!AF7+ULAANBADRAX!AF7+HATANBULAG!AF7+HOBSGOL!AF7+ERDENE!AF7+SAINSHAND!DC7+'ZAMIIN UUD'!BY7)</f>
        <v>74350566</v>
      </c>
      <c r="AV7" s="44">
        <f>SUM(AIRAG!AG7+ALTANSHIREE!AG7+DALANGARGALAN!AG7+DELGEREH!AG7+IHHET!AG7+MANDAX!AG7+ORGON!AG7+SAIXANDULAAN!AG7+ULAANBADRAX!AG7+HATANBULAG!AG7+HOBSGOL!AG7+ERDENE!AG7+SAINSHAND!DD7+'ZAMIIN UUD'!BZ7)</f>
        <v>0</v>
      </c>
      <c r="AW7" s="44">
        <f>SUM(AIRAG!AH7+ALTANSHIREE!AH7+DALANGARGALAN!AH7+DELGEREH!AH7+IHHET!AH7+MANDAX!AH7+ORGON!AH7+SAIXANDULAAN!AH7+ULAANBADRAX!AH7+HATANBULAG!AH7+HOBSGOL!AH7+ERDENE!AH7+SAINSHAND!DE7+'ZAMIIN UUD'!CA7)</f>
        <v>59629089</v>
      </c>
      <c r="AX7" s="44">
        <f>SUM(AIRAG!AI7+ALTANSHIREE!AI7+DALANGARGALAN!AI7+DELGEREH!AI7+IHHET!AI7+MANDAX!AI7+ORGON!AI7+SAIXANDULAAN!AI7+ULAANBADRAX!AI7+HATANBULAG!AI7+HOBSGOL!AI7+ERDENE!AI7+SAINSHAND!DF7+'ZAMIIN UUD'!CB7)</f>
        <v>0</v>
      </c>
      <c r="AY7" s="47">
        <f>SUM(AS7+AV7)</f>
        <v>0</v>
      </c>
      <c r="AZ7" s="47">
        <f>SUM(AT7+AW7)</f>
        <v>209813990.47</v>
      </c>
      <c r="BA7" s="47">
        <f>SUM(AU7+AX7)</f>
        <v>74350566</v>
      </c>
      <c r="BB7" s="47">
        <f t="shared" ref="BB7:BD8" si="1">SUM(AJ7+AP7+AY7)</f>
        <v>0</v>
      </c>
      <c r="BC7" s="47">
        <f t="shared" si="1"/>
        <v>4323922739.9899998</v>
      </c>
      <c r="BD7" s="47">
        <f t="shared" si="1"/>
        <v>3718793487.52</v>
      </c>
      <c r="BE7" s="20"/>
    </row>
    <row r="8" spans="1:58">
      <c r="A8" s="35">
        <v>1</v>
      </c>
      <c r="B8" s="36" t="s">
        <v>4</v>
      </c>
      <c r="C8" s="45">
        <f>SUM(AIRAG!C8+ALTANSHIREE!C8+DALANGARGALAN!C8+DELGEREH!C8+IHHET!C8+MANDAX!C8+ORGON!C8+SAIXANDULAAN!C8+ULAANBADRAX!C8+HATANBULAG!C8+HOBSGOL!C8+ERDENE!C8+SAINSHAND!C8+'ZAMIIN UUD'!C8)</f>
        <v>1373989600</v>
      </c>
      <c r="D8" s="45">
        <f>SUM(AIRAG!D8+ALTANSHIREE!D8+DALANGARGALAN!D8+DELGEREH!D8+IHHET!D8+MANDAX!D8+ORGON!D8+SAIXANDULAAN!D8+ULAANBADRAX!D8+HATANBULAG!D8+HOBSGOL!D8+ERDENE!D8+SAINSHAND!D8+'ZAMIIN UUD'!D8)</f>
        <v>967035527.00999999</v>
      </c>
      <c r="E8" s="45">
        <f>SUM(AIRAG!E8+ALTANSHIREE!E8+DALANGARGALAN!E8+DELGEREH!E8+IHHET!E8+MANDAX!E8+ORGON!E8+SAIXANDULAAN!E8+ULAANBADRAX!E8+HATANBULAG!E8+HOBSGOL!E8+ERDENE!E8+SAINSHAND!E8+'ZAMIIN UUD'!E8)</f>
        <v>-406954072.99000001</v>
      </c>
      <c r="F8" s="45">
        <f>SUM(AIRAG!F8+ALTANSHIREE!F8+DALANGARGALAN!F8+DELGEREH!F8+IHHET!F8+MANDAX!F8+ORGON!F8+SAIXANDULAAN!F8+ULAANBADRAX!F8+HATANBULAG!F8+HOBSGOL!F8+ERDENE!F8+SAINSHAND!F8+SAINSHAND!L8+'ZAMIIN UUD'!F8)</f>
        <v>9260791500</v>
      </c>
      <c r="G8" s="45">
        <f>SUM(AIRAG!G8+ALTANSHIREE!G8+DALANGARGALAN!G8+DELGEREH!G8+IHHET!G8+MANDAX!G8+ORGON!G8+SAIXANDULAAN!G8+ULAANBADRAX!G8+HATANBULAG!G8+HOBSGOL!G8+ERDENE!G8+SAINSHAND!G8+SAINSHAND!M8+'ZAMIIN UUD'!G8)</f>
        <v>7424186450.9099998</v>
      </c>
      <c r="H8" s="45">
        <f>SUM(AIRAG!H8+ALTANSHIREE!H8+DALANGARGALAN!H8+DELGEREH!H8+IHHET!H8+MANDAX!H8+ORGON!H8+SAIXANDULAAN!H8+ULAANBADRAX!H8+HATANBULAG!H8+HOBSGOL!H8+ERDENE!H8+SAINSHAND!H8+SAINSHAND!N8+'ZAMIIN UUD'!H8)</f>
        <v>-1836605049.0899997</v>
      </c>
      <c r="I8" s="45">
        <f>SUM(SAINSHAND!I8+'ZAMIIN UUD'!I8)</f>
        <v>280131200</v>
      </c>
      <c r="J8" s="45">
        <f>SUM(SAINSHAND!J8+'ZAMIIN UUD'!J8)</f>
        <v>175416543.59</v>
      </c>
      <c r="K8" s="45">
        <f>SUM(SAINSHAND!K8+'ZAMIIN UUD'!K8)</f>
        <v>-104714656.41</v>
      </c>
      <c r="L8" s="45">
        <f>SUM(SAINSHAND!O8+SAINSHAND!R8+'ZAMIIN UUD'!O8)</f>
        <v>2660464000</v>
      </c>
      <c r="M8" s="45">
        <f>SUM(SAINSHAND!P8+SAINSHAND!S8+'ZAMIIN UUD'!P8)</f>
        <v>2264799250.8600001</v>
      </c>
      <c r="N8" s="45">
        <f>SUM(SAINSHAND!Q8+SAINSHAND!T8+'ZAMIIN UUD'!Q8)</f>
        <v>-395664749.14000005</v>
      </c>
      <c r="O8" s="45">
        <f>SUM(SAINSHAND!U8+'ZAMIIN UUD'!L8)</f>
        <v>4642751900</v>
      </c>
      <c r="P8" s="45">
        <f>SUM(SAINSHAND!V8+'ZAMIIN UUD'!M8)</f>
        <v>4642751884</v>
      </c>
      <c r="Q8" s="45">
        <f>SUM(SAINSHAND!W8+'ZAMIIN UUD'!N8)</f>
        <v>-16</v>
      </c>
      <c r="R8" s="45">
        <f>SUM('ZAMIIN UUD'!R8)</f>
        <v>354539500</v>
      </c>
      <c r="S8" s="45">
        <f>SUM('ZAMIIN UUD'!S8)</f>
        <v>272868636.51999998</v>
      </c>
      <c r="T8" s="45">
        <f>SUM('ZAMIIN UUD'!T8)</f>
        <v>-81670863.480000019</v>
      </c>
      <c r="U8" s="45">
        <f>SUM(AIRAG!I8+ALTANSHIREE!I8+DALANGARGALAN!I8+DELGEREH!I8+IHHET!I8+MANDAX!I8+ORGON!I8+SAIXANDULAAN!I8+ULAANBADRAX!I8+HATANBULAG!I8+HOBSGOL!I8+ERDENE!I8+SAINSHAND!X8+'ZAMIIN UUD'!U8)</f>
        <v>777256800</v>
      </c>
      <c r="V8" s="45">
        <f>SUM(AIRAG!J8+ALTANSHIREE!J8+DALANGARGALAN!J8+DELGEREH!J8+IHHET!J8+MANDAX!J8+ORGON!J8+SAIXANDULAAN!J8+ULAANBADRAX!J8+HATANBULAG!J8+HOBSGOL!J8+ERDENE!J8+SAINSHAND!Y8+'ZAMIIN UUD'!V8)</f>
        <v>663052035.30999994</v>
      </c>
      <c r="W8" s="45">
        <f>SUM(AIRAG!K8+ALTANSHIREE!K8+DALANGARGALAN!K8+DELGEREH!K8+IHHET!K8+MANDAX!K8+ORGON!K8+SAIXANDULAAN!K8+ULAANBADRAX!K8+HATANBULAG!K8+HOBSGOL!K8+ERDENE!K8+SAINSHAND!Z8+'ZAMIIN UUD'!W8)</f>
        <v>-114204764.69</v>
      </c>
      <c r="X8" s="45">
        <f>SUM(AIRAG!L8+ALTANSHIREE!L8+DALANGARGALAN!L8+DELGEREH!L8+IHHET!L8+MANDAX!L8+ORGON!L8+SAIXANDULAAN!L8+ULAANBADRAX!L8+HATANBULAG!L8+HOBSGOL!L8+ERDENE!L8+SAINSHAND!AA8+SAINSHAND!AD8+SAINSHAND!AG8+SAINSHAND!AJ8+SAINSHAND!AM8+SAINSHAND!AP8+SAINSHAND!AS8+SAINSHAND!AV8+SAINSHAND!AY8+SAINSHAND!BB8+SAINSHAND!BE8+SAINSHAND!BH8+SAINSHAND!BK8+SAINSHAND!BN8+SAINSHAND!BQ8+'ZAMIIN UUD'!X8+'ZAMIIN UUD'!AA8+'ZAMIIN UUD'!AD8+'ZAMIIN UUD'!AG8+'ZAMIIN UUD'!AJ8+'ZAMIIN UUD'!AM8+'ZAMIIN UUD'!AP8+'ZAMIIN UUD'!AS8)</f>
        <v>1185459000</v>
      </c>
      <c r="Y8" s="45">
        <f>SUM(AIRAG!M8+ALTANSHIREE!M8+DALANGARGALAN!M8+DELGEREH!M8+IHHET!M8+MANDAX!M8+ORGON!M8+SAIXANDULAAN!M8+ULAANBADRAX!M8+HATANBULAG!M8+HOBSGOL!M8+ERDENE!M8+SAINSHAND!AB8+SAINSHAND!AE8+SAINSHAND!AH8+SAINSHAND!AK8+SAINSHAND!AN8+SAINSHAND!AQ8+SAINSHAND!AT8+SAINSHAND!AW8+SAINSHAND!AZ8+SAINSHAND!BC8+SAINSHAND!BF8+SAINSHAND!BI8+SAINSHAND!BL8+SAINSHAND!BO8+SAINSHAND!BR8+'ZAMIIN UUD'!Y8+'ZAMIIN UUD'!AB8+'ZAMIIN UUD'!AE8+'ZAMIIN UUD'!AH8+'ZAMIIN UUD'!AK8+'ZAMIIN UUD'!AN8+'ZAMIIN UUD'!AQ8+'ZAMIIN UUD'!AT8)</f>
        <v>1093468701.0099998</v>
      </c>
      <c r="Z8" s="45">
        <f>SUM(AIRAG!N8+ALTANSHIREE!N8+DALANGARGALAN!N8+DELGEREH!N8+IHHET!N8+MANDAX!N8+ORGON!N8+SAIXANDULAAN!N8+ULAANBADRAX!N8+HATANBULAG!N8+HOBSGOL!N8+ERDENE!N8+SAINSHAND!AC8+SAINSHAND!AF8+SAINSHAND!AI8+SAINSHAND!AL8+SAINSHAND!AO8+SAINSHAND!AR8+SAINSHAND!AU8+SAINSHAND!AX8+SAINSHAND!BA8+SAINSHAND!BD8+SAINSHAND!BG8+SAINSHAND!BJ8+SAINSHAND!BM8+SAINSHAND!BP8+SAINSHAND!BS8+'ZAMIIN UUD'!Z8+'ZAMIIN UUD'!AC8+'ZAMIIN UUD'!AF8+'ZAMIIN UUD'!AI8+'ZAMIIN UUD'!AL8+'ZAMIIN UUD'!AO8+'ZAMIIN UUD'!AR8+'ZAMIIN UUD'!AU8)</f>
        <v>-91990298.99000001</v>
      </c>
      <c r="AA8" s="45">
        <f>SUM(AIRAG!O8+ALTANSHIREE!O8+DALANGARGALAN!O8+DELGEREH!O8+IHHET!O8+MANDAX!O8+ORGON!O8+SAIXANDULAAN!O8+ULAANBADRAX!O8+HATANBULAG!O8+HOBSGOL!O8+ERDENE!O8+SAINSHAND!BT8+SAINSHAND!BW8+SAINSHAND!BZ8+SAINSHAND!CC8+SAINSHAND!CF8+SAINSHAND!CI8+'ZAMIIN UUD'!AV8+'ZAMIIN UUD'!AY8+'ZAMIIN UUD'!BB8+'ZAMIIN UUD'!BE8)</f>
        <v>3386587400</v>
      </c>
      <c r="AB8" s="45">
        <f>SUM(AIRAG!P8+ALTANSHIREE!P8+DALANGARGALAN!P8+DELGEREH!P8+IHHET!P8+MANDAX!P8+ORGON!P8+SAIXANDULAAN!P8+ULAANBADRAX!P8+HATANBULAG!P8+HOBSGOL!P8+ERDENE!P8+SAINSHAND!BU8+SAINSHAND!BX8+SAINSHAND!CA8+SAINSHAND!CD8+SAINSHAND!CG8+SAINSHAND!CJ8+'ZAMIIN UUD'!AW8+'ZAMIIN UUD'!AZ8+'ZAMIIN UUD'!BC8+'ZAMIIN UUD'!BF8)</f>
        <v>3161526696.6200004</v>
      </c>
      <c r="AC8" s="45">
        <f>SUM(AIRAG!Q8+ALTANSHIREE!Q8+DALANGARGALAN!Q8+DELGEREH!Q8+IHHET!Q8+MANDAX!Q8+ORGON!Q8+SAIXANDULAAN!Q8+ULAANBADRAX!Q8+HATANBULAG!Q8+HOBSGOL!Q8+ERDENE!Q8+SAINSHAND!BV8+SAINSHAND!BY8+SAINSHAND!CB8+SAINSHAND!CE8+SAINSHAND!CH8+SAINSHAND!CK8+'ZAMIIN UUD'!AX8+'ZAMIIN UUD'!BA8+'ZAMIIN UUD'!BD8+'ZAMIIN UUD'!BG8)</f>
        <v>-225060703.38000008</v>
      </c>
      <c r="AD8" s="45">
        <f>SUM(AIRAG!R8+ALTANSHIREE!R8+DALANGARGALAN!R8+DELGEREH!R8+IHHET!R8+MANDAX!R8+ORGON!R8+SAIXANDULAAN!R8+ULAANBADRAX!R8+HATANBULAG!R8+HOBSGOL!R8+ERDENE!R8+SAINSHAND!CL8)</f>
        <v>374507600</v>
      </c>
      <c r="AE8" s="45">
        <f>SUM(AIRAG!S8+ALTANSHIREE!S8+DALANGARGALAN!S8+DELGEREH!S8+IHHET!S8+MANDAX!S8+ORGON!S8+SAIXANDULAAN!S8+ULAANBADRAX!S8+HATANBULAG!S8+HOBSGOL!S8+ERDENE!S8+SAINSHAND!CM8)</f>
        <v>312526111.81999999</v>
      </c>
      <c r="AF8" s="45">
        <f>SUM(AIRAG!T8+ALTANSHIREE!T8+DALANGARGALAN!T8+DELGEREH!T8+IHHET!T8+MANDAX!T8+ORGON!T8+SAIXANDULAAN!T8+ULAANBADRAX!T8+HATANBULAG!T8+HOBSGOL!T8+ERDENE!T8+SAINSHAND!CN8)</f>
        <v>-61981488.179999992</v>
      </c>
      <c r="AG8" s="45">
        <f>SUM(SAINSHAND!CO8+'ZAMIIN UUD'!BK8)</f>
        <v>172460000</v>
      </c>
      <c r="AH8" s="45">
        <f>SUM(SAINSHAND!CP8+'ZAMIIN UUD'!BL8)</f>
        <v>20460000</v>
      </c>
      <c r="AI8" s="45">
        <f>SUM(SAINSHAND!CQ8+'ZAMIIN UUD'!BM8)</f>
        <v>-152000000</v>
      </c>
      <c r="AJ8" s="46">
        <f t="shared" ref="AJ8:AJ77" si="2">SUM(C8+F8+I8+L8+O8+R8+U8+X8+AA8+AD8+AG8)</f>
        <v>24468938500</v>
      </c>
      <c r="AK8" s="46">
        <f t="shared" ref="AK8:AK77" si="3">SUM(D8+G8+J8+M8+P8+S8+V8+Y8+AB8+AE8+AH8)</f>
        <v>20998091837.649998</v>
      </c>
      <c r="AL8" s="46">
        <f t="shared" ref="AL8:AL77" si="4">SUM(E8+H8+K8+N8+Q8+T8+W8+Z8+AC8+AF8+AI8)</f>
        <v>-3470846662.3499999</v>
      </c>
      <c r="AM8" s="45">
        <f>SUM(AIRAG!X8+ALTANSHIREE!X8+DALANGARGALAN!X8+DELGEREH!X8+IHHET!X8+MANDAX!X8+ORGON!X8+SAIXANDULAAN!X8+ULAANBADRAX!X8+HATANBULAG!X8+HOBSGOL!X8+ERDENE!X8+SAINSHAND!CU8+'ZAMIIN UUD'!BQ8)</f>
        <v>2551481200</v>
      </c>
      <c r="AN8" s="45">
        <f>SUM(AIRAG!Y8+ALTANSHIREE!Y8+DALANGARGALAN!Y8+DELGEREH!Y8+IHHET!Y8+MANDAX!Y8+ORGON!Y8+SAIXANDULAAN!Y8+ULAANBADRAX!Y8+HATANBULAG!Y8+HOBSGOL!Y8+ERDENE!Y8+SAINSHAND!CV8+'ZAMIIN UUD'!BR8)</f>
        <v>626309626</v>
      </c>
      <c r="AO8" s="45">
        <f>SUM(AIRAG!Z8+ALTANSHIREE!Z8+DALANGARGALAN!Z8+DELGEREH!Z8+IHHET!Z8+MANDAX!Z8+ORGON!Z8+SAIXANDULAAN!Z8+ULAANBADRAX!Z8+HATANBULAG!Z8+HOBSGOL!Z8+ERDENE!Z8+SAINSHAND!CW8+'ZAMIIN UUD'!BS8)</f>
        <v>-1925171574</v>
      </c>
      <c r="AP8" s="46">
        <f t="shared" ref="AP8:AP77" si="5">SUM(AM8)</f>
        <v>2551481200</v>
      </c>
      <c r="AQ8" s="46">
        <f t="shared" ref="AQ8:AQ77" si="6">SUM(AN8)</f>
        <v>626309626</v>
      </c>
      <c r="AR8" s="46">
        <f t="shared" ref="AR8:AR77" si="7">SUM(AO8)</f>
        <v>-1925171574</v>
      </c>
      <c r="AS8" s="45">
        <f>SUM(AIRAG!AD8+ALTANSHIREE!AD8+DALANGARGALAN!AD8+DELGEREH!AD8+IHHET!AD8+MANDAX!AD8+ORGON!AD8+SAIXANDULAAN!AD8+ULAANBADRAX!AD8+HATANBULAG!AD8+HOBSGOL!AD8+ERDENE!AD8+SAINSHAND!DA8+'ZAMIIN UUD'!BW8)</f>
        <v>2063514700</v>
      </c>
      <c r="AT8" s="45">
        <f>SUM(AIRAG!AE8+ALTANSHIREE!AE8+DALANGARGALAN!AE8+DELGEREH!AE8+IHHET!AE8+MANDAX!AE8+ORGON!AE8+SAIXANDULAAN!AE8+ULAANBADRAX!AE8+HATANBULAG!AE8+HOBSGOL!AE8+ERDENE!AE8+SAINSHAND!DB8+'ZAMIIN UUD'!BX8)</f>
        <v>123701709</v>
      </c>
      <c r="AU8" s="45">
        <f>SUM(AIRAG!AF8+ALTANSHIREE!AF8+DALANGARGALAN!AF8+DELGEREH!AF8+IHHET!AF8+MANDAX!AF8+ORGON!AF8+SAIXANDULAAN!AF8+ULAANBADRAX!AF8+HATANBULAG!AF8+HOBSGOL!AF8+ERDENE!AF8+SAINSHAND!DC8+'ZAMIIN UUD'!BY8)</f>
        <v>-1939812991</v>
      </c>
      <c r="AV8" s="45">
        <f>SUM(AIRAG!AG8+ALTANSHIREE!AG8+DALANGARGALAN!AG8+DELGEREH!AG8+IHHET!AG8+MANDAX!AG8+ORGON!AG8+SAIXANDULAAN!AG8+ULAANBADRAX!AG8+HATANBULAG!AG8+HOBSGOL!AG8+ERDENE!AG8+SAINSHAND!DD8+'ZAMIIN UUD'!BZ8)</f>
        <v>894278800</v>
      </c>
      <c r="AW8" s="45">
        <f>SUM(AIRAG!AH8+ALTANSHIREE!AH8+DALANGARGALAN!AH8+DELGEREH!AH8+IHHET!AH8+MANDAX!AH8+ORGON!AH8+SAIXANDULAAN!AH8+ULAANBADRAX!AH8+HATANBULAG!AH8+HOBSGOL!AH8+ERDENE!AH8+SAINSHAND!DE8+'ZAMIIN UUD'!CA8)</f>
        <v>4224000</v>
      </c>
      <c r="AX8" s="45">
        <f>SUM(AIRAG!AI8+ALTANSHIREE!AI8+DALANGARGALAN!AI8+DELGEREH!AI8+IHHET!AI8+MANDAX!AI8+ORGON!AI8+SAIXANDULAAN!AI8+ULAANBADRAX!AI8+HATANBULAG!AI8+HOBSGOL!AI8+ERDENE!AI8+SAINSHAND!DF8+'ZAMIIN UUD'!CB8)</f>
        <v>-890054800</v>
      </c>
      <c r="AY8" s="46">
        <f t="shared" ref="AY8:AY77" si="8">SUM(AS8+AV8)</f>
        <v>2957793500</v>
      </c>
      <c r="AZ8" s="46">
        <f t="shared" ref="AZ8:AZ77" si="9">SUM(AT8+AW8)</f>
        <v>127925709</v>
      </c>
      <c r="BA8" s="46">
        <f t="shared" ref="BA8:BA77" si="10">SUM(AU8+AX8)</f>
        <v>-2829867791</v>
      </c>
      <c r="BB8" s="46">
        <f t="shared" si="1"/>
        <v>29978213200</v>
      </c>
      <c r="BC8" s="46">
        <f t="shared" si="1"/>
        <v>21752327172.649998</v>
      </c>
      <c r="BD8" s="46">
        <f t="shared" si="1"/>
        <v>-8225886027.3500004</v>
      </c>
      <c r="BE8" s="20"/>
      <c r="BF8" s="20"/>
    </row>
    <row r="9" spans="1:58">
      <c r="A9" s="35">
        <v>2</v>
      </c>
      <c r="B9" s="36" t="s">
        <v>5</v>
      </c>
      <c r="C9" s="45">
        <f>SUM(AIRAG!C9+ALTANSHIREE!C9+DALANGARGALAN!C9+DELGEREH!C9+IHHET!C9+MANDAX!C9+ORGON!C9+SAIXANDULAAN!C9+ULAANBADRAX!C9+HATANBULAG!C9+HOBSGOL!C9+ERDENE!C9+SAINSHAND!C9+'ZAMIIN UUD'!C9)</f>
        <v>1373989600</v>
      </c>
      <c r="D9" s="45">
        <f>SUM(AIRAG!D9+ALTANSHIREE!D9+DALANGARGALAN!D9+DELGEREH!D9+IHHET!D9+MANDAX!D9+ORGON!D9+SAIXANDULAAN!D9+ULAANBADRAX!D9+HATANBULAG!D9+HOBSGOL!D9+ERDENE!D9+SAINSHAND!D9+'ZAMIIN UUD'!D9)</f>
        <v>967035527.00999999</v>
      </c>
      <c r="E9" s="45">
        <f>SUM(AIRAG!E9+ALTANSHIREE!E9+DALANGARGALAN!E9+DELGEREH!E9+IHHET!E9+MANDAX!E9+ORGON!E9+SAIXANDULAAN!E9+ULAANBADRAX!E9+HATANBULAG!E9+HOBSGOL!E9+ERDENE!E9+SAINSHAND!E9+'ZAMIIN UUD'!E9)</f>
        <v>-406954072.99000001</v>
      </c>
      <c r="F9" s="45">
        <f>SUM(AIRAG!F9+ALTANSHIREE!F9+DALANGARGALAN!F9+DELGEREH!F9+IHHET!F9+MANDAX!F9+ORGON!F9+SAIXANDULAAN!F9+ULAANBADRAX!F9+HATANBULAG!F9+HOBSGOL!F9+ERDENE!F9+SAINSHAND!F9+SAINSHAND!L9+'ZAMIIN UUD'!F9)</f>
        <v>9260791500</v>
      </c>
      <c r="G9" s="45">
        <f>SUM(AIRAG!G9+ALTANSHIREE!G9+DALANGARGALAN!G9+DELGEREH!G9+IHHET!G9+MANDAX!G9+ORGON!G9+SAIXANDULAAN!G9+ULAANBADRAX!G9+HATANBULAG!G9+HOBSGOL!G9+ERDENE!G9+SAINSHAND!G9+SAINSHAND!M9+'ZAMIIN UUD'!G9)</f>
        <v>7424186450.9099998</v>
      </c>
      <c r="H9" s="45">
        <f>SUM(AIRAG!H9+ALTANSHIREE!H9+DALANGARGALAN!H9+DELGEREH!H9+IHHET!H9+MANDAX!H9+ORGON!H9+SAIXANDULAAN!H9+ULAANBADRAX!H9+HATANBULAG!H9+HOBSGOL!H9+ERDENE!H9+SAINSHAND!H9+SAINSHAND!N9+'ZAMIIN UUD'!H9)</f>
        <v>-1836605049.0899997</v>
      </c>
      <c r="I9" s="45">
        <f>SUM(SAINSHAND!I9+'ZAMIIN UUD'!I9)</f>
        <v>280131200</v>
      </c>
      <c r="J9" s="45">
        <f>SUM(SAINSHAND!J9+'ZAMIIN UUD'!J9)</f>
        <v>175416543.59</v>
      </c>
      <c r="K9" s="45">
        <f>SUM(SAINSHAND!K9+'ZAMIIN UUD'!K9)</f>
        <v>-104714656.41</v>
      </c>
      <c r="L9" s="45">
        <f>SUM(SAINSHAND!O9+SAINSHAND!R9+'ZAMIIN UUD'!O9)</f>
        <v>2660464000</v>
      </c>
      <c r="M9" s="45">
        <f>SUM(SAINSHAND!P9+SAINSHAND!S9+'ZAMIIN UUD'!P9)</f>
        <v>2264799250.8600001</v>
      </c>
      <c r="N9" s="45">
        <f>SUM(SAINSHAND!Q9+SAINSHAND!T9+'ZAMIIN UUD'!Q9)</f>
        <v>-395664749.14000005</v>
      </c>
      <c r="O9" s="45">
        <f>SUM(SAINSHAND!U9+'ZAMIIN UUD'!L9)</f>
        <v>0</v>
      </c>
      <c r="P9" s="45">
        <f>SUM(SAINSHAND!V9+'ZAMIIN UUD'!M9)</f>
        <v>0</v>
      </c>
      <c r="Q9" s="45">
        <f>SUM(SAINSHAND!W9+'ZAMIIN UUD'!N9)</f>
        <v>0</v>
      </c>
      <c r="R9" s="45">
        <f>SUM('ZAMIIN UUD'!R9)</f>
        <v>354539500</v>
      </c>
      <c r="S9" s="45">
        <f>SUM('ZAMIIN UUD'!S9)</f>
        <v>272868636.51999998</v>
      </c>
      <c r="T9" s="45">
        <f>SUM('ZAMIIN UUD'!T9)</f>
        <v>-81670863.480000019</v>
      </c>
      <c r="U9" s="45">
        <f>SUM(AIRAG!I9+ALTANSHIREE!I9+DALANGARGALAN!I9+DELGEREH!I9+IHHET!I9+MANDAX!I9+ORGON!I9+SAIXANDULAAN!I9+ULAANBADRAX!I9+HATANBULAG!I9+HOBSGOL!I9+ERDENE!I9+SAINSHAND!X9+'ZAMIIN UUD'!U9)</f>
        <v>777256800</v>
      </c>
      <c r="V9" s="45">
        <f>SUM(AIRAG!J9+ALTANSHIREE!J9+DALANGARGALAN!J9+DELGEREH!J9+IHHET!J9+MANDAX!J9+ORGON!J9+SAIXANDULAAN!J9+ULAANBADRAX!J9+HATANBULAG!J9+HOBSGOL!J9+ERDENE!J9+SAINSHAND!Y9+'ZAMIIN UUD'!V9)</f>
        <v>663052035.30999994</v>
      </c>
      <c r="W9" s="45">
        <f>SUM(AIRAG!K9+ALTANSHIREE!K9+DALANGARGALAN!K9+DELGEREH!K9+IHHET!K9+MANDAX!K9+ORGON!K9+SAIXANDULAAN!K9+ULAANBADRAX!K9+HATANBULAG!K9+HOBSGOL!K9+ERDENE!K9+SAINSHAND!Z9+'ZAMIIN UUD'!W9)</f>
        <v>-114204764.69</v>
      </c>
      <c r="X9" s="45">
        <f>SUM(AIRAG!L9+ALTANSHIREE!L9+DALANGARGALAN!L9+DELGEREH!L9+IHHET!L9+MANDAX!L9+ORGON!L9+SAIXANDULAAN!L9+ULAANBADRAX!L9+HATANBULAG!L9+HOBSGOL!L9+ERDENE!L9+SAINSHAND!AA9+SAINSHAND!AD9+SAINSHAND!AG9+SAINSHAND!AJ9+SAINSHAND!AM9+SAINSHAND!AP9+SAINSHAND!AS9+SAINSHAND!AV9+SAINSHAND!AY9+SAINSHAND!BB9+SAINSHAND!BE9+SAINSHAND!BH9+SAINSHAND!BK9+SAINSHAND!BN9+SAINSHAND!BQ9+'ZAMIIN UUD'!X9+'ZAMIIN UUD'!AA9+'ZAMIIN UUD'!AD9+'ZAMIIN UUD'!AG9+'ZAMIIN UUD'!AJ9+'ZAMIIN UUD'!AM9+'ZAMIIN UUD'!AP9+'ZAMIIN UUD'!AS9)</f>
        <v>1185459000</v>
      </c>
      <c r="Y9" s="45">
        <f>SUM(AIRAG!M9+ALTANSHIREE!M9+DALANGARGALAN!M9+DELGEREH!M9+IHHET!M9+MANDAX!M9+ORGON!M9+SAIXANDULAAN!M9+ULAANBADRAX!M9+HATANBULAG!M9+HOBSGOL!M9+ERDENE!M9+SAINSHAND!AB9+SAINSHAND!AE9+SAINSHAND!AH9+SAINSHAND!AK9+SAINSHAND!AN9+SAINSHAND!AQ9+SAINSHAND!AT9+SAINSHAND!AW9+SAINSHAND!AZ9+SAINSHAND!BC9+SAINSHAND!BF9+SAINSHAND!BI9+SAINSHAND!BL9+SAINSHAND!BO9+SAINSHAND!BR9+'ZAMIIN UUD'!Y9+'ZAMIIN UUD'!AB9+'ZAMIIN UUD'!AE9+'ZAMIIN UUD'!AH9+'ZAMIIN UUD'!AK9+'ZAMIIN UUD'!AN9+'ZAMIIN UUD'!AQ9+'ZAMIIN UUD'!AT9)</f>
        <v>1093468701.0099998</v>
      </c>
      <c r="Z9" s="45">
        <f>SUM(AIRAG!N9+ALTANSHIREE!N9+DALANGARGALAN!N9+DELGEREH!N9+IHHET!N9+MANDAX!N9+ORGON!N9+SAIXANDULAAN!N9+ULAANBADRAX!N9+HATANBULAG!N9+HOBSGOL!N9+ERDENE!N9+SAINSHAND!AC9+SAINSHAND!AF9+SAINSHAND!AI9+SAINSHAND!AL9+SAINSHAND!AO9+SAINSHAND!AR9+SAINSHAND!AU9+SAINSHAND!AX9+SAINSHAND!BA9+SAINSHAND!BD9+SAINSHAND!BG9+SAINSHAND!BJ9+SAINSHAND!BM9+SAINSHAND!BP9+SAINSHAND!BS9+'ZAMIIN UUD'!Z9+'ZAMIIN UUD'!AC9+'ZAMIIN UUD'!AF9+'ZAMIIN UUD'!AI9+'ZAMIIN UUD'!AL9+'ZAMIIN UUD'!AO9+'ZAMIIN UUD'!AR9+'ZAMIIN UUD'!AU9)</f>
        <v>-91990298.99000001</v>
      </c>
      <c r="AA9" s="45">
        <f>SUM(AIRAG!O9+ALTANSHIREE!O9+DALANGARGALAN!O9+DELGEREH!O9+IHHET!O9+MANDAX!O9+ORGON!O9+SAIXANDULAAN!O9+ULAANBADRAX!O9+HATANBULAG!O9+HOBSGOL!O9+ERDENE!O9+SAINSHAND!BT9+SAINSHAND!BW9+SAINSHAND!BZ9+SAINSHAND!CC9+SAINSHAND!CF9+SAINSHAND!CI9+'ZAMIIN UUD'!AV9+'ZAMIIN UUD'!AY9+'ZAMIIN UUD'!BB9+'ZAMIIN UUD'!BE9)</f>
        <v>3386587400</v>
      </c>
      <c r="AB9" s="45">
        <f>SUM(AIRAG!P9+ALTANSHIREE!P9+DALANGARGALAN!P9+DELGEREH!P9+IHHET!P9+MANDAX!P9+ORGON!P9+SAIXANDULAAN!P9+ULAANBADRAX!P9+HATANBULAG!P9+HOBSGOL!P9+ERDENE!P9+SAINSHAND!BU9+SAINSHAND!BX9+SAINSHAND!CA9+SAINSHAND!CD9+SAINSHAND!CG9+SAINSHAND!CJ9+'ZAMIIN UUD'!AW9+'ZAMIIN UUD'!AZ9+'ZAMIIN UUD'!BC9+'ZAMIIN UUD'!BF9)</f>
        <v>3161526696.6200004</v>
      </c>
      <c r="AC9" s="45">
        <f>SUM(AIRAG!Q9+ALTANSHIREE!Q9+DALANGARGALAN!Q9+DELGEREH!Q9+IHHET!Q9+MANDAX!Q9+ORGON!Q9+SAIXANDULAAN!Q9+ULAANBADRAX!Q9+HATANBULAG!Q9+HOBSGOL!Q9+ERDENE!Q9+SAINSHAND!BV9+SAINSHAND!BY9+SAINSHAND!CB9+SAINSHAND!CE9+SAINSHAND!CH9+SAINSHAND!CK9+'ZAMIIN UUD'!AX9+'ZAMIIN UUD'!BA9+'ZAMIIN UUD'!BD9+'ZAMIIN UUD'!BG9)</f>
        <v>-225060703.38000008</v>
      </c>
      <c r="AD9" s="45">
        <f>SUM(AIRAG!R9+ALTANSHIREE!R9+DALANGARGALAN!R9+DELGEREH!R9+IHHET!R9+MANDAX!R9+ORGON!R9+SAIXANDULAAN!R9+ULAANBADRAX!R9+HATANBULAG!R9+HOBSGOL!R9+ERDENE!R9+SAINSHAND!CL9)</f>
        <v>374507600</v>
      </c>
      <c r="AE9" s="45">
        <f>SUM(AIRAG!S9+ALTANSHIREE!S9+DALANGARGALAN!S9+DELGEREH!S9+IHHET!S9+MANDAX!S9+ORGON!S9+SAIXANDULAAN!S9+ULAANBADRAX!S9+HATANBULAG!S9+HOBSGOL!S9+ERDENE!S9+SAINSHAND!CM9)</f>
        <v>312526111.81999999</v>
      </c>
      <c r="AF9" s="45">
        <f>SUM(AIRAG!T9+ALTANSHIREE!T9+DALANGARGALAN!T9+DELGEREH!T9+IHHET!T9+MANDAX!T9+ORGON!T9+SAIXANDULAAN!T9+ULAANBADRAX!T9+HATANBULAG!T9+HOBSGOL!T9+ERDENE!T9+SAINSHAND!CN9)</f>
        <v>-61981488.179999992</v>
      </c>
      <c r="AG9" s="45">
        <f>SUM(SAINSHAND!CO9+'ZAMIIN UUD'!BK9)</f>
        <v>172460000</v>
      </c>
      <c r="AH9" s="45">
        <f>SUM(SAINSHAND!CP9+'ZAMIIN UUD'!BL9)</f>
        <v>20460000</v>
      </c>
      <c r="AI9" s="45">
        <f>SUM(SAINSHAND!CQ9+'ZAMIIN UUD'!BM9)</f>
        <v>-152000000</v>
      </c>
      <c r="AJ9" s="46">
        <f>SUM(C9+F9+I9+L9+O9+R9+U9+X9+AA9+AD9+AG9)</f>
        <v>19826186600</v>
      </c>
      <c r="AK9" s="46">
        <f t="shared" si="3"/>
        <v>16355339953.650002</v>
      </c>
      <c r="AL9" s="46">
        <f t="shared" si="4"/>
        <v>-3470846646.3499999</v>
      </c>
      <c r="AM9" s="45">
        <f>SUM(AIRAG!X9+ALTANSHIREE!X9+DALANGARGALAN!X9+DELGEREH!X9+IHHET!X9+MANDAX!X9+ORGON!X9+SAIXANDULAAN!X9+ULAANBADRAX!X9+HATANBULAG!X9+HOBSGOL!X9+ERDENE!X9+SAINSHAND!CU9+'ZAMIIN UUD'!BQ9)</f>
        <v>2551481200</v>
      </c>
      <c r="AN9" s="45">
        <f>SUM(AIRAG!Y9+ALTANSHIREE!Y9+DALANGARGALAN!Y9+DELGEREH!Y9+IHHET!Y9+MANDAX!Y9+ORGON!Y9+SAIXANDULAAN!Y9+ULAANBADRAX!Y9+HATANBULAG!Y9+HOBSGOL!Y9+ERDENE!Y9+SAINSHAND!CV9+'ZAMIIN UUD'!BR9)</f>
        <v>626309626</v>
      </c>
      <c r="AO9" s="45">
        <f>SUM(AIRAG!Z9+ALTANSHIREE!Z9+DALANGARGALAN!Z9+DELGEREH!Z9+IHHET!Z9+MANDAX!Z9+ORGON!Z9+SAIXANDULAAN!Z9+ULAANBADRAX!Z9+HATANBULAG!Z9+HOBSGOL!Z9+ERDENE!Z9+SAINSHAND!CW9+'ZAMIIN UUD'!BS9)</f>
        <v>-1925171574</v>
      </c>
      <c r="AP9" s="46">
        <f t="shared" si="5"/>
        <v>2551481200</v>
      </c>
      <c r="AQ9" s="46">
        <f t="shared" si="6"/>
        <v>626309626</v>
      </c>
      <c r="AR9" s="46">
        <f t="shared" si="7"/>
        <v>-1925171574</v>
      </c>
      <c r="AS9" s="45">
        <f>SUM(AIRAG!AD9+ALTANSHIREE!AD9+DALANGARGALAN!AD9+DELGEREH!AD9+IHHET!AD9+MANDAX!AD9+ORGON!AD9+SAIXANDULAAN!AD9+ULAANBADRAX!AD9+HATANBULAG!AD9+HOBSGOL!AD9+ERDENE!AD9+SAINSHAND!DA9+'ZAMIIN UUD'!BW9)</f>
        <v>2063514700</v>
      </c>
      <c r="AT9" s="45">
        <f>SUM(AIRAG!AE9+ALTANSHIREE!AE9+DALANGARGALAN!AE9+DELGEREH!AE9+IHHET!AE9+MANDAX!AE9+ORGON!AE9+SAIXANDULAAN!AE9+ULAANBADRAX!AE9+HATANBULAG!AE9+HOBSGOL!AE9+ERDENE!AE9+SAINSHAND!DB9+'ZAMIIN UUD'!BX9)</f>
        <v>123701709</v>
      </c>
      <c r="AU9" s="45">
        <f>SUM(AIRAG!AF9+ALTANSHIREE!AF9+DALANGARGALAN!AF9+DELGEREH!AF9+IHHET!AF9+MANDAX!AF9+ORGON!AF9+SAIXANDULAAN!AF9+ULAANBADRAX!AF9+HATANBULAG!AF9+HOBSGOL!AF9+ERDENE!AF9+SAINSHAND!DC9+'ZAMIIN UUD'!BY9)</f>
        <v>-1939812991</v>
      </c>
      <c r="AV9" s="45">
        <f>SUM(AIRAG!AG9+ALTANSHIREE!AG9+DALANGARGALAN!AG9+DELGEREH!AG9+IHHET!AG9+MANDAX!AG9+ORGON!AG9+SAIXANDULAAN!AG9+ULAANBADRAX!AG9+HATANBULAG!AG9+HOBSGOL!AG9+ERDENE!AG9+SAINSHAND!DD9+'ZAMIIN UUD'!BZ9)</f>
        <v>894278800</v>
      </c>
      <c r="AW9" s="45">
        <f>SUM(AIRAG!AH9+ALTANSHIREE!AH9+DALANGARGALAN!AH9+DELGEREH!AH9+IHHET!AH9+MANDAX!AH9+ORGON!AH9+SAIXANDULAAN!AH9+ULAANBADRAX!AH9+HATANBULAG!AH9+HOBSGOL!AH9+ERDENE!AH9+SAINSHAND!DE9+'ZAMIIN UUD'!CA9)</f>
        <v>4224000</v>
      </c>
      <c r="AX9" s="45">
        <f>SUM(AIRAG!AI9+ALTANSHIREE!AI9+DALANGARGALAN!AI9+DELGEREH!AI9+IHHET!AI9+MANDAX!AI9+ORGON!AI9+SAIXANDULAAN!AI9+ULAANBADRAX!AI9+HATANBULAG!AI9+HOBSGOL!AI9+ERDENE!AI9+SAINSHAND!DF9+'ZAMIIN UUD'!CB9)</f>
        <v>-890054800</v>
      </c>
      <c r="AY9" s="46">
        <f t="shared" si="8"/>
        <v>2957793500</v>
      </c>
      <c r="AZ9" s="46">
        <f t="shared" si="9"/>
        <v>127925709</v>
      </c>
      <c r="BA9" s="46">
        <f t="shared" si="10"/>
        <v>-2829867791</v>
      </c>
      <c r="BB9" s="46">
        <f t="shared" ref="BB9:BB10" si="11">SUM(AJ9+AP9+AY9)</f>
        <v>25335461300</v>
      </c>
      <c r="BC9" s="46">
        <f t="shared" ref="BC9:BC10" si="12">SUM(AK9+AQ9+AZ9)</f>
        <v>17109575288.650002</v>
      </c>
      <c r="BD9" s="46">
        <f t="shared" ref="BD9:BD10" si="13">SUM(AL9+AR9+BA9)</f>
        <v>-8225886011.3500004</v>
      </c>
      <c r="BE9" s="20"/>
    </row>
    <row r="10" spans="1:58">
      <c r="A10" s="35">
        <v>3</v>
      </c>
      <c r="B10" s="36" t="s">
        <v>6</v>
      </c>
      <c r="C10" s="45">
        <f>SUM(AIRAG!C10+ALTANSHIREE!C10+DALANGARGALAN!C10+DELGEREH!C10+IHHET!C10+MANDAX!C10+ORGON!C10+SAIXANDULAAN!C10+ULAANBADRAX!C10+HATANBULAG!C10+HOBSGOL!C10+ERDENE!C10+SAINSHAND!C10+'ZAMIIN UUD'!C10)</f>
        <v>1367819800</v>
      </c>
      <c r="D10" s="45">
        <f>SUM(AIRAG!D10+ALTANSHIREE!D10+DALANGARGALAN!D10+DELGEREH!D10+IHHET!D10+MANDAX!D10+ORGON!D10+SAIXANDULAAN!D10+ULAANBADRAX!D10+HATANBULAG!D10+HOBSGOL!D10+ERDENE!D10+SAINSHAND!D10+'ZAMIIN UUD'!D10)</f>
        <v>965284027.00999999</v>
      </c>
      <c r="E10" s="45">
        <f>SUM(AIRAG!E10+ALTANSHIREE!E10+DALANGARGALAN!E10+DELGEREH!E10+IHHET!E10+MANDAX!E10+ORGON!E10+SAIXANDULAAN!E10+ULAANBADRAX!E10+HATANBULAG!E10+HOBSGOL!E10+ERDENE!E10+SAINSHAND!E10+'ZAMIIN UUD'!E10)</f>
        <v>-402535772.99000001</v>
      </c>
      <c r="F10" s="45">
        <f>SUM(AIRAG!F10+ALTANSHIREE!F10+DALANGARGALAN!F10+DELGEREH!F10+IHHET!F10+MANDAX!F10+ORGON!F10+SAIXANDULAAN!F10+ULAANBADRAX!F10+HATANBULAG!F10+HOBSGOL!F10+ERDENE!F10+SAINSHAND!F10+SAINSHAND!L10+'ZAMIIN UUD'!F10)</f>
        <v>8671425600</v>
      </c>
      <c r="G10" s="45">
        <f>SUM(AIRAG!G10+ALTANSHIREE!G10+DALANGARGALAN!G10+DELGEREH!G10+IHHET!G10+MANDAX!G10+ORGON!G10+SAIXANDULAAN!G10+ULAANBADRAX!G10+HATANBULAG!G10+HOBSGOL!G10+ERDENE!G10+SAINSHAND!G10+SAINSHAND!M10+'ZAMIIN UUD'!G10)</f>
        <v>6770509784.4099998</v>
      </c>
      <c r="H10" s="45">
        <f>SUM(AIRAG!H10+ALTANSHIREE!H10+DALANGARGALAN!H10+DELGEREH!H10+IHHET!H10+MANDAX!H10+ORGON!H10+SAIXANDULAAN!H10+ULAANBADRAX!H10+HATANBULAG!H10+HOBSGOL!H10+ERDENE!H10+SAINSHAND!H10+SAINSHAND!N10+'ZAMIIN UUD'!H10)</f>
        <v>-1900915815.5899997</v>
      </c>
      <c r="I10" s="45">
        <f>SUM(SAINSHAND!I10+'ZAMIIN UUD'!I10)</f>
        <v>280131200</v>
      </c>
      <c r="J10" s="45">
        <f>SUM(SAINSHAND!J10+'ZAMIIN UUD'!J10)</f>
        <v>175416543.59</v>
      </c>
      <c r="K10" s="45">
        <f>SUM(SAINSHAND!K10+'ZAMIIN UUD'!K10)</f>
        <v>-104714656.41</v>
      </c>
      <c r="L10" s="45">
        <f>SUM(SAINSHAND!O10+SAINSHAND!R10+'ZAMIIN UUD'!O10)</f>
        <v>2660464000</v>
      </c>
      <c r="M10" s="45">
        <f>SUM(SAINSHAND!P10+SAINSHAND!S10+'ZAMIIN UUD'!P10)</f>
        <v>2264799250.8600001</v>
      </c>
      <c r="N10" s="45">
        <f>SUM(SAINSHAND!Q10+SAINSHAND!T10+'ZAMIIN UUD'!Q10)</f>
        <v>-395664749.14000005</v>
      </c>
      <c r="O10" s="45">
        <f>SUM(SAINSHAND!U10+'ZAMIIN UUD'!L10)</f>
        <v>0</v>
      </c>
      <c r="P10" s="45">
        <f>SUM(SAINSHAND!V10+'ZAMIIN UUD'!M10)</f>
        <v>0</v>
      </c>
      <c r="Q10" s="45">
        <f>SUM(SAINSHAND!W10+'ZAMIIN UUD'!N10)</f>
        <v>0</v>
      </c>
      <c r="R10" s="45">
        <f>SUM('ZAMIIN UUD'!R10)</f>
        <v>354539500</v>
      </c>
      <c r="S10" s="45">
        <f>SUM('ZAMIIN UUD'!S10)</f>
        <v>272868636.51999998</v>
      </c>
      <c r="T10" s="45">
        <f>SUM('ZAMIIN UUD'!T10)</f>
        <v>-81670863.480000019</v>
      </c>
      <c r="U10" s="45">
        <f>SUM(AIRAG!I10+ALTANSHIREE!I10+DALANGARGALAN!I10+DELGEREH!I10+IHHET!I10+MANDAX!I10+ORGON!I10+SAIXANDULAAN!I10+ULAANBADRAX!I10+HATANBULAG!I10+HOBSGOL!I10+ERDENE!I10+SAINSHAND!X10+'ZAMIIN UUD'!U10)</f>
        <v>777256800</v>
      </c>
      <c r="V10" s="45">
        <f>SUM(AIRAG!J10+ALTANSHIREE!J10+DALANGARGALAN!J10+DELGEREH!J10+IHHET!J10+MANDAX!J10+ORGON!J10+SAIXANDULAAN!J10+ULAANBADRAX!J10+HATANBULAG!J10+HOBSGOL!J10+ERDENE!J10+SAINSHAND!Y10+'ZAMIIN UUD'!V10)</f>
        <v>663052035.30999994</v>
      </c>
      <c r="W10" s="45">
        <f>SUM(AIRAG!K10+ALTANSHIREE!K10+DALANGARGALAN!K10+DELGEREH!K10+IHHET!K10+MANDAX!K10+ORGON!K10+SAIXANDULAAN!K10+ULAANBADRAX!K10+HATANBULAG!K10+HOBSGOL!K10+ERDENE!K10+SAINSHAND!Z10+'ZAMIIN UUD'!W10)</f>
        <v>-114204764.69</v>
      </c>
      <c r="X10" s="45">
        <f>SUM(AIRAG!L10+ALTANSHIREE!L10+DALANGARGALAN!L10+DELGEREH!L10+IHHET!L10+MANDAX!L10+ORGON!L10+SAIXANDULAAN!L10+ULAANBADRAX!L10+HATANBULAG!L10+HOBSGOL!L10+ERDENE!L10+SAINSHAND!AA10+SAINSHAND!AD10+SAINSHAND!AG10+SAINSHAND!AJ10+SAINSHAND!AM10+SAINSHAND!AP10+SAINSHAND!AS10+SAINSHAND!AV10+SAINSHAND!AY10+SAINSHAND!BB10+SAINSHAND!BE10+SAINSHAND!BH10+SAINSHAND!BK10+SAINSHAND!BN10+SAINSHAND!BQ10+'ZAMIIN UUD'!X10+'ZAMIIN UUD'!AA10+'ZAMIIN UUD'!AD10+'ZAMIIN UUD'!AG10+'ZAMIIN UUD'!AJ10+'ZAMIIN UUD'!AM10+'ZAMIIN UUD'!AP10+'ZAMIIN UUD'!AS10)</f>
        <v>1185459000</v>
      </c>
      <c r="Y10" s="45">
        <f>SUM(AIRAG!M10+ALTANSHIREE!M10+DALANGARGALAN!M10+DELGEREH!M10+IHHET!M10+MANDAX!M10+ORGON!M10+SAIXANDULAAN!M10+ULAANBADRAX!M10+HATANBULAG!M10+HOBSGOL!M10+ERDENE!M10+SAINSHAND!AB10+SAINSHAND!AE10+SAINSHAND!AH10+SAINSHAND!AK10+SAINSHAND!AN10+SAINSHAND!AQ10+SAINSHAND!AT10+SAINSHAND!AW10+SAINSHAND!AZ10+SAINSHAND!BC10+SAINSHAND!BF10+SAINSHAND!BI10+SAINSHAND!BL10+SAINSHAND!BO10+SAINSHAND!BR10+'ZAMIIN UUD'!Y10+'ZAMIIN UUD'!AB10+'ZAMIIN UUD'!AE10+'ZAMIIN UUD'!AH10+'ZAMIIN UUD'!AK10+'ZAMIIN UUD'!AN10+'ZAMIIN UUD'!AQ10+'ZAMIIN UUD'!AT10)</f>
        <v>1093468701.0099998</v>
      </c>
      <c r="Z10" s="45">
        <f>SUM(AIRAG!N10+ALTANSHIREE!N10+DALANGARGALAN!N10+DELGEREH!N10+IHHET!N10+MANDAX!N10+ORGON!N10+SAIXANDULAAN!N10+ULAANBADRAX!N10+HATANBULAG!N10+HOBSGOL!N10+ERDENE!N10+SAINSHAND!AC10+SAINSHAND!AF10+SAINSHAND!AI10+SAINSHAND!AL10+SAINSHAND!AO10+SAINSHAND!AR10+SAINSHAND!AU10+SAINSHAND!AX10+SAINSHAND!BA10+SAINSHAND!BD10+SAINSHAND!BG10+SAINSHAND!BJ10+SAINSHAND!BM10+SAINSHAND!BP10+SAINSHAND!BS10+'ZAMIIN UUD'!Z10+'ZAMIIN UUD'!AC10+'ZAMIIN UUD'!AF10+'ZAMIIN UUD'!AI10+'ZAMIIN UUD'!AL10+'ZAMIIN UUD'!AO10+'ZAMIIN UUD'!AR10+'ZAMIIN UUD'!AU10)</f>
        <v>-91990298.99000001</v>
      </c>
      <c r="AA10" s="45">
        <f>SUM(AIRAG!O10+ALTANSHIREE!O10+DALANGARGALAN!O10+DELGEREH!O10+IHHET!O10+MANDAX!O10+ORGON!O10+SAIXANDULAAN!O10+ULAANBADRAX!O10+HATANBULAG!O10+HOBSGOL!O10+ERDENE!O10+SAINSHAND!BT10+SAINSHAND!BW10+SAINSHAND!BZ10+SAINSHAND!CC10+SAINSHAND!CF10+SAINSHAND!CI10+'ZAMIIN UUD'!AV10+'ZAMIIN UUD'!AY10+'ZAMIIN UUD'!BB10+'ZAMIIN UUD'!BE10)</f>
        <v>3386587400</v>
      </c>
      <c r="AB10" s="45">
        <f>SUM(AIRAG!P10+ALTANSHIREE!P10+DALANGARGALAN!P10+DELGEREH!P10+IHHET!P10+MANDAX!P10+ORGON!P10+SAIXANDULAAN!P10+ULAANBADRAX!P10+HATANBULAG!P10+HOBSGOL!P10+ERDENE!P10+SAINSHAND!BU10+SAINSHAND!BX10+SAINSHAND!CA10+SAINSHAND!CD10+SAINSHAND!CG10+SAINSHAND!CJ10+'ZAMIIN UUD'!AW10+'ZAMIIN UUD'!AZ10+'ZAMIIN UUD'!BC10+'ZAMIIN UUD'!BF10)</f>
        <v>3161526696.6200004</v>
      </c>
      <c r="AC10" s="45">
        <f>SUM(AIRAG!Q10+ALTANSHIREE!Q10+DALANGARGALAN!Q10+DELGEREH!Q10+IHHET!Q10+MANDAX!Q10+ORGON!Q10+SAIXANDULAAN!Q10+ULAANBADRAX!Q10+HATANBULAG!Q10+HOBSGOL!Q10+ERDENE!Q10+SAINSHAND!BV10+SAINSHAND!BY10+SAINSHAND!CB10+SAINSHAND!CE10+SAINSHAND!CH10+SAINSHAND!CK10+'ZAMIIN UUD'!AX10+'ZAMIIN UUD'!BA10+'ZAMIIN UUD'!BD10+'ZAMIIN UUD'!BG10)</f>
        <v>-225060703.38000008</v>
      </c>
      <c r="AD10" s="45">
        <f>SUM(AIRAG!R10+ALTANSHIREE!R10+DALANGARGALAN!R10+DELGEREH!R10+IHHET!R10+MANDAX!R10+ORGON!R10+SAIXANDULAAN!R10+ULAANBADRAX!R10+HATANBULAG!R10+HOBSGOL!R10+ERDENE!R10+SAINSHAND!CL10)</f>
        <v>374507600</v>
      </c>
      <c r="AE10" s="45">
        <f>SUM(AIRAG!S10+ALTANSHIREE!S10+DALANGARGALAN!S10+DELGEREH!S10+IHHET!S10+MANDAX!S10+ORGON!S10+SAIXANDULAAN!S10+ULAANBADRAX!S10+HATANBULAG!S10+HOBSGOL!S10+ERDENE!S10+SAINSHAND!CM10)</f>
        <v>312526111.81999999</v>
      </c>
      <c r="AF10" s="45">
        <f>SUM(AIRAG!T10+ALTANSHIREE!T10+DALANGARGALAN!T10+DELGEREH!T10+IHHET!T10+MANDAX!T10+ORGON!T10+SAIXANDULAAN!T10+ULAANBADRAX!T10+HATANBULAG!T10+HOBSGOL!T10+ERDENE!T10+SAINSHAND!CN10)</f>
        <v>-61981488.179999992</v>
      </c>
      <c r="AG10" s="45">
        <f>SUM(SAINSHAND!CO10+'ZAMIIN UUD'!BK10)</f>
        <v>172460000</v>
      </c>
      <c r="AH10" s="45">
        <f>SUM(SAINSHAND!CP10+'ZAMIIN UUD'!BL10)</f>
        <v>20460000</v>
      </c>
      <c r="AI10" s="45">
        <f>SUM(SAINSHAND!CQ10+'ZAMIIN UUD'!BM10)</f>
        <v>-152000000</v>
      </c>
      <c r="AJ10" s="46">
        <f t="shared" si="2"/>
        <v>19230650900</v>
      </c>
      <c r="AK10" s="46">
        <f t="shared" si="3"/>
        <v>15699911787.150002</v>
      </c>
      <c r="AL10" s="46">
        <f t="shared" si="4"/>
        <v>-3530739112.8499999</v>
      </c>
      <c r="AM10" s="45">
        <f>SUM(AIRAG!X10+ALTANSHIREE!X10+DALANGARGALAN!X10+DELGEREH!X10+IHHET!X10+MANDAX!X10+ORGON!X10+SAIXANDULAAN!X10+ULAANBADRAX!X10+HATANBULAG!X10+HOBSGOL!X10+ERDENE!X10+SAINSHAND!CU10+'ZAMIIN UUD'!BQ10)</f>
        <v>0</v>
      </c>
      <c r="AN10" s="45">
        <f>SUM(AIRAG!Y10+ALTANSHIREE!Y10+DALANGARGALAN!Y10+DELGEREH!Y10+IHHET!Y10+MANDAX!Y10+ORGON!Y10+SAIXANDULAAN!Y10+ULAANBADRAX!Y10+HATANBULAG!Y10+HOBSGOL!Y10+ERDENE!Y10+SAINSHAND!CV10+'ZAMIIN UUD'!BR10)</f>
        <v>0</v>
      </c>
      <c r="AO10" s="45">
        <f>SUM(AIRAG!Z10+ALTANSHIREE!Z10+DALANGARGALAN!Z10+DELGEREH!Z10+IHHET!Z10+MANDAX!Z10+ORGON!Z10+SAIXANDULAAN!Z10+ULAANBADRAX!Z10+HATANBULAG!Z10+HOBSGOL!Z10+ERDENE!Z10+SAINSHAND!CW10+'ZAMIIN UUD'!BS10)</f>
        <v>0</v>
      </c>
      <c r="AP10" s="46">
        <f t="shared" si="5"/>
        <v>0</v>
      </c>
      <c r="AQ10" s="46">
        <f t="shared" si="6"/>
        <v>0</v>
      </c>
      <c r="AR10" s="46">
        <f t="shared" si="7"/>
        <v>0</v>
      </c>
      <c r="AS10" s="45">
        <f>SUM(AIRAG!AD10+ALTANSHIREE!AD10+DALANGARGALAN!AD10+DELGEREH!AD10+IHHET!AD10+MANDAX!AD10+ORGON!AD10+SAIXANDULAAN!AD10+ULAANBADRAX!AD10+HATANBULAG!AD10+HOBSGOL!AD10+ERDENE!AD10+SAINSHAND!DA10+'ZAMIIN UUD'!BW10)</f>
        <v>2063514700</v>
      </c>
      <c r="AT10" s="45">
        <f>SUM(AIRAG!AE10+ALTANSHIREE!AE10+DALANGARGALAN!AE10+DELGEREH!AE10+IHHET!AE10+MANDAX!AE10+ORGON!AE10+SAIXANDULAAN!AE10+ULAANBADRAX!AE10+HATANBULAG!AE10+HOBSGOL!AE10+ERDENE!AE10+SAINSHAND!DB10+'ZAMIIN UUD'!BX10)</f>
        <v>123701709</v>
      </c>
      <c r="AU10" s="45">
        <f>SUM(AIRAG!AF10+ALTANSHIREE!AF10+DALANGARGALAN!AF10+DELGEREH!AF10+IHHET!AF10+MANDAX!AF10+ORGON!AF10+SAIXANDULAAN!AF10+ULAANBADRAX!AF10+HATANBULAG!AF10+HOBSGOL!AF10+ERDENE!AF10+SAINSHAND!DC10+'ZAMIIN UUD'!BY10)</f>
        <v>-1939812991</v>
      </c>
      <c r="AV10" s="45">
        <f>SUM(AIRAG!AG10+ALTANSHIREE!AG10+DALANGARGALAN!AG10+DELGEREH!AG10+IHHET!AG10+MANDAX!AG10+ORGON!AG10+SAIXANDULAAN!AG10+ULAANBADRAX!AG10+HATANBULAG!AG10+HOBSGOL!AG10+ERDENE!AG10+SAINSHAND!DD10+'ZAMIIN UUD'!BZ10)</f>
        <v>894278800</v>
      </c>
      <c r="AW10" s="45">
        <f>SUM(AIRAG!AH10+ALTANSHIREE!AH10+DALANGARGALAN!AH10+DELGEREH!AH10+IHHET!AH10+MANDAX!AH10+ORGON!AH10+SAIXANDULAAN!AH10+ULAANBADRAX!AH10+HATANBULAG!AH10+HOBSGOL!AH10+ERDENE!AH10+SAINSHAND!DE10+'ZAMIIN UUD'!CA10)</f>
        <v>4224000</v>
      </c>
      <c r="AX10" s="45">
        <f>SUM(AIRAG!AI10+ALTANSHIREE!AI10+DALANGARGALAN!AI10+DELGEREH!AI10+IHHET!AI10+MANDAX!AI10+ORGON!AI10+SAIXANDULAAN!AI10+ULAANBADRAX!AI10+HATANBULAG!AI10+HOBSGOL!AI10+ERDENE!AI10+SAINSHAND!DF10+'ZAMIIN UUD'!CB10)</f>
        <v>-890054800</v>
      </c>
      <c r="AY10" s="46">
        <f t="shared" si="8"/>
        <v>2957793500</v>
      </c>
      <c r="AZ10" s="46">
        <f t="shared" si="9"/>
        <v>127925709</v>
      </c>
      <c r="BA10" s="46">
        <f t="shared" si="10"/>
        <v>-2829867791</v>
      </c>
      <c r="BB10" s="46">
        <f t="shared" si="11"/>
        <v>22188444400</v>
      </c>
      <c r="BC10" s="46">
        <f t="shared" si="12"/>
        <v>15827837496.150002</v>
      </c>
      <c r="BD10" s="46">
        <f t="shared" si="13"/>
        <v>-6360606903.8500004</v>
      </c>
    </row>
    <row r="11" spans="1:58">
      <c r="A11" s="35">
        <v>4</v>
      </c>
      <c r="B11" s="36" t="s">
        <v>7</v>
      </c>
      <c r="C11" s="45">
        <f>SUM(AIRAG!C11+ALTANSHIREE!C11+DALANGARGALAN!C11+DELGEREH!C11+IHHET!C11+MANDAX!C11+ORGON!C11+SAIXANDULAAN!C11+ULAANBADRAX!C11+HATANBULAG!C11+HOBSGOL!C11+ERDENE!C11+SAINSHAND!C11+'ZAMIIN UUD'!C11)</f>
        <v>951169500</v>
      </c>
      <c r="D11" s="45">
        <f>SUM(AIRAG!D11+ALTANSHIREE!D11+DALANGARGALAN!D11+DELGEREH!D11+IHHET!D11+MANDAX!D11+ORGON!D11+SAIXANDULAAN!D11+ULAANBADRAX!D11+HATANBULAG!D11+HOBSGOL!D11+ERDENE!D11+SAINSHAND!D11+'ZAMIIN UUD'!D11)</f>
        <v>738207167.57000005</v>
      </c>
      <c r="E11" s="45">
        <f>SUM(AIRAG!E11+ALTANSHIREE!E11+DALANGARGALAN!E11+DELGEREH!E11+IHHET!E11+MANDAX!E11+ORGON!E11+SAIXANDULAAN!E11+ULAANBADRAX!E11+HATANBULAG!E11+HOBSGOL!E11+ERDENE!E11+SAINSHAND!E11+'ZAMIIN UUD'!E11)</f>
        <v>-212962332.43000001</v>
      </c>
      <c r="F11" s="45">
        <f>SUM(AIRAG!F11+ALTANSHIREE!F11+DALANGARGALAN!F11+DELGEREH!F11+IHHET!F11+MANDAX!F11+ORGON!F11+SAIXANDULAAN!F11+ULAANBADRAX!F11+HATANBULAG!F11+HOBSGOL!F11+ERDENE!F11+SAINSHAND!F11+SAINSHAND!L11+'ZAMIIN UUD'!F11)</f>
        <v>5528500300</v>
      </c>
      <c r="G11" s="45">
        <f>SUM(AIRAG!G11+ALTANSHIREE!G11+DALANGARGALAN!G11+DELGEREH!G11+IHHET!G11+MANDAX!G11+ORGON!G11+SAIXANDULAAN!G11+ULAANBADRAX!G11+HATANBULAG!G11+HOBSGOL!G11+ERDENE!G11+SAINSHAND!G11+SAINSHAND!M11+'ZAMIIN UUD'!G11)</f>
        <v>4621165991.96</v>
      </c>
      <c r="H11" s="45">
        <f>SUM(AIRAG!H11+ALTANSHIREE!H11+DALANGARGALAN!H11+DELGEREH!H11+IHHET!H11+MANDAX!H11+ORGON!H11+SAIXANDULAAN!H11+ULAANBADRAX!H11+HATANBULAG!H11+HOBSGOL!H11+ERDENE!H11+SAINSHAND!H11+SAINSHAND!N11+'ZAMIIN UUD'!H11)</f>
        <v>-907334308.03999996</v>
      </c>
      <c r="I11" s="45">
        <f>SUM(SAINSHAND!I11+'ZAMIIN UUD'!I11)</f>
        <v>192216200</v>
      </c>
      <c r="J11" s="45">
        <f>SUM(SAINSHAND!J11+'ZAMIIN UUD'!J11)</f>
        <v>142740466.69</v>
      </c>
      <c r="K11" s="45">
        <f>SUM(SAINSHAND!K11+'ZAMIIN UUD'!K11)</f>
        <v>-49475733.310000002</v>
      </c>
      <c r="L11" s="45">
        <f>SUM(SAINSHAND!O11+SAINSHAND!R11+'ZAMIIN UUD'!O11)</f>
        <v>1675367600</v>
      </c>
      <c r="M11" s="45">
        <f>SUM(SAINSHAND!P11+SAINSHAND!S11+'ZAMIIN UUD'!P11)</f>
        <v>1551241725.0899999</v>
      </c>
      <c r="N11" s="45">
        <f>SUM(SAINSHAND!Q11+SAINSHAND!T11+'ZAMIIN UUD'!Q11)</f>
        <v>-124125874.91000012</v>
      </c>
      <c r="O11" s="45">
        <f>SUM(SAINSHAND!U11+'ZAMIIN UUD'!L11)</f>
        <v>0</v>
      </c>
      <c r="P11" s="45">
        <f>SUM(SAINSHAND!V11+'ZAMIIN UUD'!M11)</f>
        <v>0</v>
      </c>
      <c r="Q11" s="45">
        <f>SUM(SAINSHAND!W11+'ZAMIIN UUD'!N11)</f>
        <v>0</v>
      </c>
      <c r="R11" s="45">
        <f>SUM('ZAMIIN UUD'!R11)</f>
        <v>282866200</v>
      </c>
      <c r="S11" s="45">
        <f>SUM('ZAMIIN UUD'!S11)</f>
        <v>218443036.51999998</v>
      </c>
      <c r="T11" s="45">
        <f>SUM('ZAMIIN UUD'!T11)</f>
        <v>-64423163.480000019</v>
      </c>
      <c r="U11" s="45">
        <f>SUM(AIRAG!I11+ALTANSHIREE!I11+DALANGARGALAN!I11+DELGEREH!I11+IHHET!I11+MANDAX!I11+ORGON!I11+SAIXANDULAAN!I11+ULAANBADRAX!I11+HATANBULAG!I11+HOBSGOL!I11+ERDENE!I11+SAINSHAND!X11+'ZAMIIN UUD'!U11)</f>
        <v>0</v>
      </c>
      <c r="V11" s="45">
        <f>SUM(AIRAG!J11+ALTANSHIREE!J11+DALANGARGALAN!J11+DELGEREH!J11+IHHET!J11+MANDAX!J11+ORGON!J11+SAIXANDULAAN!J11+ULAANBADRAX!J11+HATANBULAG!J11+HOBSGOL!J11+ERDENE!J11+SAINSHAND!Y11+'ZAMIIN UUD'!V11)</f>
        <v>0</v>
      </c>
      <c r="W11" s="45">
        <f>SUM(AIRAG!K11+ALTANSHIREE!K11+DALANGARGALAN!K11+DELGEREH!K11+IHHET!K11+MANDAX!K11+ORGON!K11+SAIXANDULAAN!K11+ULAANBADRAX!K11+HATANBULAG!K11+HOBSGOL!K11+ERDENE!K11+SAINSHAND!Z11+'ZAMIIN UUD'!W11)</f>
        <v>0</v>
      </c>
      <c r="X11" s="45">
        <f>SUM(AIRAG!L11+ALTANSHIREE!L11+DALANGARGALAN!L11+DELGEREH!L11+IHHET!L11+MANDAX!L11+ORGON!L11+SAIXANDULAAN!L11+ULAANBADRAX!L11+HATANBULAG!L11+HOBSGOL!L11+ERDENE!L11+SAINSHAND!AA11+SAINSHAND!AD11+SAINSHAND!AG11+SAINSHAND!AJ11+SAINSHAND!AM11+SAINSHAND!AP11+SAINSHAND!AS11+SAINSHAND!AV11+SAINSHAND!AY11+SAINSHAND!BB11+SAINSHAND!BE11+SAINSHAND!BH11+SAINSHAND!BK11+SAINSHAND!BN11+SAINSHAND!BQ11+'ZAMIIN UUD'!X11+'ZAMIIN UUD'!AA11+'ZAMIIN UUD'!AD11+'ZAMIIN UUD'!AG11+'ZAMIIN UUD'!AJ11+'ZAMIIN UUD'!AM11+'ZAMIIN UUD'!AP11+'ZAMIIN UUD'!AS11)</f>
        <v>0</v>
      </c>
      <c r="Y11" s="45">
        <f>SUM(AIRAG!M11+ALTANSHIREE!M11+DALANGARGALAN!M11+DELGEREH!M11+IHHET!M11+MANDAX!M11+ORGON!M11+SAIXANDULAAN!M11+ULAANBADRAX!M11+HATANBULAG!M11+HOBSGOL!M11+ERDENE!M11+SAINSHAND!AB11+SAINSHAND!AE11+SAINSHAND!AH11+SAINSHAND!AK11+SAINSHAND!AN11+SAINSHAND!AQ11+SAINSHAND!AT11+SAINSHAND!AW11+SAINSHAND!AZ11+SAINSHAND!BC11+SAINSHAND!BF11+SAINSHAND!BI11+SAINSHAND!BL11+SAINSHAND!BO11+SAINSHAND!BR11+'ZAMIIN UUD'!Y11+'ZAMIIN UUD'!AB11+'ZAMIIN UUD'!AE11+'ZAMIIN UUD'!AH11+'ZAMIIN UUD'!AK11+'ZAMIIN UUD'!AN11+'ZAMIIN UUD'!AQ11+'ZAMIIN UUD'!AT11)</f>
        <v>0</v>
      </c>
      <c r="Z11" s="45">
        <f>SUM(AIRAG!N11+ALTANSHIREE!N11+DALANGARGALAN!N11+DELGEREH!N11+IHHET!N11+MANDAX!N11+ORGON!N11+SAIXANDULAAN!N11+ULAANBADRAX!N11+HATANBULAG!N11+HOBSGOL!N11+ERDENE!N11+SAINSHAND!AC11+SAINSHAND!AF11+SAINSHAND!AI11+SAINSHAND!AL11+SAINSHAND!AO11+SAINSHAND!AR11+SAINSHAND!AU11+SAINSHAND!AX11+SAINSHAND!BA11+SAINSHAND!BD11+SAINSHAND!BG11+SAINSHAND!BJ11+SAINSHAND!BM11+SAINSHAND!BP11+SAINSHAND!BS11+'ZAMIIN UUD'!Z11+'ZAMIIN UUD'!AC11+'ZAMIIN UUD'!AF11+'ZAMIIN UUD'!AI11+'ZAMIIN UUD'!AL11+'ZAMIIN UUD'!AO11+'ZAMIIN UUD'!AR11+'ZAMIIN UUD'!AU11)</f>
        <v>0</v>
      </c>
      <c r="AA11" s="45">
        <f>SUM(AIRAG!O11+ALTANSHIREE!O11+DALANGARGALAN!O11+DELGEREH!O11+IHHET!O11+MANDAX!O11+ORGON!O11+SAIXANDULAAN!O11+ULAANBADRAX!O11+HATANBULAG!O11+HOBSGOL!O11+ERDENE!O11+SAINSHAND!BT11+SAINSHAND!BW11+SAINSHAND!BZ11+SAINSHAND!CC11+SAINSHAND!CF11+SAINSHAND!CI11+'ZAMIIN UUD'!AV11+'ZAMIIN UUD'!AY11+'ZAMIIN UUD'!BB11+'ZAMIIN UUD'!BE11)</f>
        <v>0</v>
      </c>
      <c r="AB11" s="45">
        <f>SUM(AIRAG!P11+ALTANSHIREE!P11+DALANGARGALAN!P11+DELGEREH!P11+IHHET!P11+MANDAX!P11+ORGON!P11+SAIXANDULAAN!P11+ULAANBADRAX!P11+HATANBULAG!P11+HOBSGOL!P11+ERDENE!P11+SAINSHAND!BU11+SAINSHAND!BX11+SAINSHAND!CA11+SAINSHAND!CD11+SAINSHAND!CG11+SAINSHAND!CJ11+'ZAMIIN UUD'!AW11+'ZAMIIN UUD'!AZ11+'ZAMIIN UUD'!BC11+'ZAMIIN UUD'!BF11)</f>
        <v>0</v>
      </c>
      <c r="AC11" s="45">
        <f>SUM(AIRAG!Q11+ALTANSHIREE!Q11+DALANGARGALAN!Q11+DELGEREH!Q11+IHHET!Q11+MANDAX!Q11+ORGON!Q11+SAIXANDULAAN!Q11+ULAANBADRAX!Q11+HATANBULAG!Q11+HOBSGOL!Q11+ERDENE!Q11+SAINSHAND!BV11+SAINSHAND!BY11+SAINSHAND!CB11+SAINSHAND!CE11+SAINSHAND!CH11+SAINSHAND!CK11+'ZAMIIN UUD'!AX11+'ZAMIIN UUD'!BA11+'ZAMIIN UUD'!BD11+'ZAMIIN UUD'!BG11)</f>
        <v>0</v>
      </c>
      <c r="AD11" s="45">
        <f>SUM(AIRAG!R11+ALTANSHIREE!R11+DALANGARGALAN!R11+DELGEREH!R11+IHHET!R11+MANDAX!R11+ORGON!R11+SAIXANDULAAN!R11+ULAANBADRAX!R11+HATANBULAG!R11+HOBSGOL!R11+ERDENE!R11+SAINSHAND!CL11)</f>
        <v>0</v>
      </c>
      <c r="AE11" s="45">
        <f>SUM(AIRAG!S11+ALTANSHIREE!S11+DALANGARGALAN!S11+DELGEREH!S11+IHHET!S11+MANDAX!S11+ORGON!S11+SAIXANDULAAN!S11+ULAANBADRAX!S11+HATANBULAG!S11+HOBSGOL!S11+ERDENE!S11+SAINSHAND!CM11)</f>
        <v>0</v>
      </c>
      <c r="AF11" s="45">
        <f>SUM(AIRAG!T11+ALTANSHIREE!T11+DALANGARGALAN!T11+DELGEREH!T11+IHHET!T11+MANDAX!T11+ORGON!T11+SAIXANDULAAN!T11+ULAANBADRAX!T11+HATANBULAG!T11+HOBSGOL!T11+ERDENE!T11+SAINSHAND!CN11)</f>
        <v>0</v>
      </c>
      <c r="AG11" s="45">
        <f>SUM(SAINSHAND!CO11+'ZAMIIN UUD'!BK11)</f>
        <v>0</v>
      </c>
      <c r="AH11" s="45">
        <f>SUM(SAINSHAND!CP11+'ZAMIIN UUD'!BL11)</f>
        <v>0</v>
      </c>
      <c r="AI11" s="45">
        <f>SUM(SAINSHAND!CQ11+'ZAMIIN UUD'!BM11)</f>
        <v>0</v>
      </c>
      <c r="AJ11" s="46">
        <f t="shared" si="2"/>
        <v>8630119800</v>
      </c>
      <c r="AK11" s="46">
        <f t="shared" si="3"/>
        <v>7271798387.8299999</v>
      </c>
      <c r="AL11" s="46">
        <f t="shared" si="4"/>
        <v>-1358321412.1700001</v>
      </c>
      <c r="AM11" s="45">
        <f>SUM(AIRAG!X11+ALTANSHIREE!X11+DALANGARGALAN!X11+DELGEREH!X11+IHHET!X11+MANDAX!X11+ORGON!X11+SAIXANDULAAN!X11+ULAANBADRAX!X11+HATANBULAG!X11+HOBSGOL!X11+ERDENE!X11+SAINSHAND!CU11+'ZAMIIN UUD'!BQ11)</f>
        <v>0</v>
      </c>
      <c r="AN11" s="45">
        <f>SUM(AIRAG!Y11+ALTANSHIREE!Y11+DALANGARGALAN!Y11+DELGEREH!Y11+IHHET!Y11+MANDAX!Y11+ORGON!Y11+SAIXANDULAAN!Y11+ULAANBADRAX!Y11+HATANBULAG!Y11+HOBSGOL!Y11+ERDENE!Y11+SAINSHAND!CV11+'ZAMIIN UUD'!BR11)</f>
        <v>0</v>
      </c>
      <c r="AO11" s="45">
        <f>SUM(AIRAG!Z11+ALTANSHIREE!Z11+DALANGARGALAN!Z11+DELGEREH!Z11+IHHET!Z11+MANDAX!Z11+ORGON!Z11+SAIXANDULAAN!Z11+ULAANBADRAX!Z11+HATANBULAG!Z11+HOBSGOL!Z11+ERDENE!Z11+SAINSHAND!CW11+'ZAMIIN UUD'!BS11)</f>
        <v>0</v>
      </c>
      <c r="AP11" s="46">
        <f t="shared" si="5"/>
        <v>0</v>
      </c>
      <c r="AQ11" s="46">
        <f t="shared" si="6"/>
        <v>0</v>
      </c>
      <c r="AR11" s="46">
        <f t="shared" si="7"/>
        <v>0</v>
      </c>
      <c r="AS11" s="45">
        <f>SUM(AIRAG!AD11+ALTANSHIREE!AD11+DALANGARGALAN!AD11+DELGEREH!AD11+IHHET!AD11+MANDAX!AD11+ORGON!AD11+SAIXANDULAAN!AD11+ULAANBADRAX!AD11+HATANBULAG!AD11+HOBSGOL!AD11+ERDENE!AD11+SAINSHAND!DA11+'ZAMIIN UUD'!BW11)</f>
        <v>0</v>
      </c>
      <c r="AT11" s="45">
        <f>SUM(AIRAG!AE11+ALTANSHIREE!AE11+DALANGARGALAN!AE11+DELGEREH!AE11+IHHET!AE11+MANDAX!AE11+ORGON!AE11+SAIXANDULAAN!AE11+ULAANBADRAX!AE11+HATANBULAG!AE11+HOBSGOL!AE11+ERDENE!AE11+SAINSHAND!DB11+'ZAMIIN UUD'!BX11)</f>
        <v>0</v>
      </c>
      <c r="AU11" s="45">
        <f>SUM(AIRAG!AF11+ALTANSHIREE!AF11+DALANGARGALAN!AF11+DELGEREH!AF11+IHHET!AF11+MANDAX!AF11+ORGON!AF11+SAIXANDULAAN!AF11+ULAANBADRAX!AF11+HATANBULAG!AF11+HOBSGOL!AF11+ERDENE!AF11+SAINSHAND!DC11+'ZAMIIN UUD'!BY11)</f>
        <v>0</v>
      </c>
      <c r="AV11" s="45">
        <f>SUM(AIRAG!AG11+ALTANSHIREE!AG11+DALANGARGALAN!AG11+DELGEREH!AG11+IHHET!AG11+MANDAX!AG11+ORGON!AG11+SAIXANDULAAN!AG11+ULAANBADRAX!AG11+HATANBULAG!AG11+HOBSGOL!AG11+ERDENE!AG11+SAINSHAND!DD11+'ZAMIIN UUD'!BZ11)</f>
        <v>0</v>
      </c>
      <c r="AW11" s="45">
        <f>SUM(AIRAG!AH11+ALTANSHIREE!AH11+DALANGARGALAN!AH11+DELGEREH!AH11+IHHET!AH11+MANDAX!AH11+ORGON!AH11+SAIXANDULAAN!AH11+ULAANBADRAX!AH11+HATANBULAG!AH11+HOBSGOL!AH11+ERDENE!AH11+SAINSHAND!DE11+'ZAMIIN UUD'!CA11)</f>
        <v>0</v>
      </c>
      <c r="AX11" s="45">
        <f>SUM(AIRAG!AI11+ALTANSHIREE!AI11+DALANGARGALAN!AI11+DELGEREH!AI11+IHHET!AI11+MANDAX!AI11+ORGON!AI11+SAIXANDULAAN!AI11+ULAANBADRAX!AI11+HATANBULAG!AI11+HOBSGOL!AI11+ERDENE!AI11+SAINSHAND!DF11+'ZAMIIN UUD'!CB11)</f>
        <v>0</v>
      </c>
      <c r="AY11" s="46">
        <f t="shared" si="8"/>
        <v>0</v>
      </c>
      <c r="AZ11" s="46">
        <f t="shared" si="9"/>
        <v>0</v>
      </c>
      <c r="BA11" s="46">
        <f t="shared" si="10"/>
        <v>0</v>
      </c>
      <c r="BB11" s="46">
        <f>SUM(AJ11+AP11+AY11)</f>
        <v>8630119800</v>
      </c>
      <c r="BC11" s="46">
        <f>SUM(AK11+AQ11+AZ11)</f>
        <v>7271798387.8299999</v>
      </c>
      <c r="BD11" s="46">
        <f>SUM(AL11+AR11+BA11)</f>
        <v>-1358321412.1700001</v>
      </c>
    </row>
    <row r="12" spans="1:58">
      <c r="A12" s="9">
        <v>5</v>
      </c>
      <c r="B12" s="11" t="s">
        <v>8</v>
      </c>
      <c r="C12" s="60">
        <f>SUM(AIRAG!C12+ALTANSHIREE!C12+DALANGARGALAN!C12+DELGEREH!C12+IHHET!C12+MANDAX!C12+ORGON!C12+SAIXANDULAAN!C12+ULAANBADRAX!C12+HATANBULAG!C12+HOBSGOL!C12+ERDENE!C12+SAINSHAND!C12+'ZAMIIN UUD'!C12)</f>
        <v>365086600</v>
      </c>
      <c r="D12" s="60">
        <f>SUM(AIRAG!D12+ALTANSHIREE!D12+DALANGARGALAN!D12+DELGEREH!D12+IHHET!D12+MANDAX!D12+ORGON!D12+SAIXANDULAAN!D12+ULAANBADRAX!D12+HATANBULAG!D12+HOBSGOL!D12+ERDENE!D12+SAINSHAND!D12+'ZAMIIN UUD'!D12)</f>
        <v>320507639.44999999</v>
      </c>
      <c r="E12" s="60">
        <f>SUM(AIRAG!E12+ALTANSHIREE!E12+DALANGARGALAN!E12+DELGEREH!E12+IHHET!E12+MANDAX!E12+ORGON!E12+SAIXANDULAAN!E12+ULAANBADRAX!E12+HATANBULAG!E12+HOBSGOL!E12+ERDENE!E12+SAINSHAND!E12+'ZAMIIN UUD'!E12)</f>
        <v>-44578960.549999997</v>
      </c>
      <c r="F12" s="60">
        <f>SUM(AIRAG!F12+ALTANSHIREE!F12+DALANGARGALAN!F12+DELGEREH!F12+IHHET!F12+MANDAX!F12+ORGON!F12+SAIXANDULAAN!F12+ULAANBADRAX!F12+HATANBULAG!F12+HOBSGOL!F12+ERDENE!F12+SAINSHAND!F12+SAINSHAND!L12+'ZAMIIN UUD'!F12)</f>
        <v>2350315700</v>
      </c>
      <c r="G12" s="60">
        <f>SUM(AIRAG!G12+ALTANSHIREE!G12+DALANGARGALAN!G12+DELGEREH!G12+IHHET!G12+MANDAX!G12+ORGON!G12+SAIXANDULAAN!G12+ULAANBADRAX!G12+HATANBULAG!G12+HOBSGOL!G12+ERDENE!G12+SAINSHAND!G12+SAINSHAND!M12+'ZAMIIN UUD'!G12)</f>
        <v>2207606392.6700001</v>
      </c>
      <c r="H12" s="60">
        <f>SUM(AIRAG!H12+ALTANSHIREE!H12+DALANGARGALAN!H12+DELGEREH!H12+IHHET!H12+MANDAX!H12+ORGON!H12+SAIXANDULAAN!H12+ULAANBADRAX!H12+HATANBULAG!H12+HOBSGOL!H12+ERDENE!H12+SAINSHAND!H12+SAINSHAND!N12+'ZAMIIN UUD'!H12)</f>
        <v>-142709307.33000004</v>
      </c>
      <c r="I12" s="60">
        <f>SUM(SAINSHAND!I12+'ZAMIIN UUD'!I12)</f>
        <v>67731600</v>
      </c>
      <c r="J12" s="60">
        <f>SUM(SAINSHAND!J12+'ZAMIIN UUD'!J12)</f>
        <v>76023162.140000001</v>
      </c>
      <c r="K12" s="60">
        <f>SUM(SAINSHAND!K12+'ZAMIIN UUD'!K12)</f>
        <v>8291562.1400000006</v>
      </c>
      <c r="L12" s="60">
        <f>SUM(SAINSHAND!O12+SAINSHAND!R12+'ZAMIIN UUD'!O12)</f>
        <v>509692800</v>
      </c>
      <c r="M12" s="60">
        <f>SUM(SAINSHAND!P12+SAINSHAND!S12+'ZAMIIN UUD'!P12)</f>
        <v>498945215.87</v>
      </c>
      <c r="N12" s="60">
        <f>SUM(SAINSHAND!Q12+SAINSHAND!T12+'ZAMIIN UUD'!Q12)</f>
        <v>-10747584.130000006</v>
      </c>
      <c r="O12" s="60">
        <f>SUM(SAINSHAND!U12+'ZAMIIN UUD'!L12)</f>
        <v>0</v>
      </c>
      <c r="P12" s="60">
        <f>SUM(SAINSHAND!V12+'ZAMIIN UUD'!M12)</f>
        <v>0</v>
      </c>
      <c r="Q12" s="60">
        <f>SUM(SAINSHAND!W12+'ZAMIIN UUD'!N12)</f>
        <v>0</v>
      </c>
      <c r="R12" s="60">
        <f>SUM('ZAMIIN UUD'!R12)</f>
        <v>118506400</v>
      </c>
      <c r="S12" s="60">
        <f>SUM('ZAMIIN UUD'!S12)</f>
        <v>103900936.52</v>
      </c>
      <c r="T12" s="60">
        <f>SUM('ZAMIIN UUD'!T12)</f>
        <v>-14605463.480000004</v>
      </c>
      <c r="U12" s="60">
        <f>SUM(AIRAG!I12+ALTANSHIREE!I12+DALANGARGALAN!I12+DELGEREH!I12+IHHET!I12+MANDAX!I12+ORGON!I12+SAIXANDULAAN!I12+ULAANBADRAX!I12+HATANBULAG!I12+HOBSGOL!I12+ERDENE!I12+SAINSHAND!X12+'ZAMIIN UUD'!U12)</f>
        <v>0</v>
      </c>
      <c r="V12" s="60">
        <f>SUM(AIRAG!J12+ALTANSHIREE!J12+DALANGARGALAN!J12+DELGEREH!J12+IHHET!J12+MANDAX!J12+ORGON!J12+SAIXANDULAAN!J12+ULAANBADRAX!J12+HATANBULAG!J12+HOBSGOL!J12+ERDENE!J12+SAINSHAND!Y12+'ZAMIIN UUD'!V12)</f>
        <v>0</v>
      </c>
      <c r="W12" s="60">
        <f>SUM(AIRAG!K12+ALTANSHIREE!K12+DALANGARGALAN!K12+DELGEREH!K12+IHHET!K12+MANDAX!K12+ORGON!K12+SAIXANDULAAN!K12+ULAANBADRAX!K12+HATANBULAG!K12+HOBSGOL!K12+ERDENE!K12+SAINSHAND!Z12+'ZAMIIN UUD'!W12)</f>
        <v>0</v>
      </c>
      <c r="X12" s="60">
        <f>SUM(AIRAG!L12+ALTANSHIREE!L12+DALANGARGALAN!L12+DELGEREH!L12+IHHET!L12+MANDAX!L12+ORGON!L12+SAIXANDULAAN!L12+ULAANBADRAX!L12+HATANBULAG!L12+HOBSGOL!L12+ERDENE!L12+SAINSHAND!AA12+SAINSHAND!AD12+SAINSHAND!AG12+SAINSHAND!AJ12+SAINSHAND!AM12+SAINSHAND!AP12+SAINSHAND!AS12+SAINSHAND!AV12+SAINSHAND!AY12+SAINSHAND!BB12+SAINSHAND!BE12+SAINSHAND!BH12+SAINSHAND!BK12+SAINSHAND!BN12+SAINSHAND!BQ12+'ZAMIIN UUD'!X12+'ZAMIIN UUD'!AA12+'ZAMIIN UUD'!AD12+'ZAMIIN UUD'!AG12+'ZAMIIN UUD'!AJ12+'ZAMIIN UUD'!AM12+'ZAMIIN UUD'!AP12+'ZAMIIN UUD'!AS12)</f>
        <v>0</v>
      </c>
      <c r="Y12" s="60">
        <f>SUM(AIRAG!M12+ALTANSHIREE!M12+DALANGARGALAN!M12+DELGEREH!M12+IHHET!M12+MANDAX!M12+ORGON!M12+SAIXANDULAAN!M12+ULAANBADRAX!M12+HATANBULAG!M12+HOBSGOL!M12+ERDENE!M12+SAINSHAND!AB12+SAINSHAND!AE12+SAINSHAND!AH12+SAINSHAND!AK12+SAINSHAND!AN12+SAINSHAND!AQ12+SAINSHAND!AT12+SAINSHAND!AW12+SAINSHAND!AZ12+SAINSHAND!BC12+SAINSHAND!BF12+SAINSHAND!BI12+SAINSHAND!BL12+SAINSHAND!BO12+SAINSHAND!BR12+'ZAMIIN UUD'!Y12+'ZAMIIN UUD'!AB12+'ZAMIIN UUD'!AE12+'ZAMIIN UUD'!AH12+'ZAMIIN UUD'!AK12+'ZAMIIN UUD'!AN12+'ZAMIIN UUD'!AQ12+'ZAMIIN UUD'!AT12)</f>
        <v>0</v>
      </c>
      <c r="Z12" s="60">
        <f>SUM(AIRAG!N12+ALTANSHIREE!N12+DALANGARGALAN!N12+DELGEREH!N12+IHHET!N12+MANDAX!N12+ORGON!N12+SAIXANDULAAN!N12+ULAANBADRAX!N12+HATANBULAG!N12+HOBSGOL!N12+ERDENE!N12+SAINSHAND!AC12+SAINSHAND!AF12+SAINSHAND!AI12+SAINSHAND!AL12+SAINSHAND!AO12+SAINSHAND!AR12+SAINSHAND!AU12+SAINSHAND!AX12+SAINSHAND!BA12+SAINSHAND!BD12+SAINSHAND!BG12+SAINSHAND!BJ12+SAINSHAND!BM12+SAINSHAND!BP12+SAINSHAND!BS12+'ZAMIIN UUD'!Z12+'ZAMIIN UUD'!AC12+'ZAMIIN UUD'!AF12+'ZAMIIN UUD'!AI12+'ZAMIIN UUD'!AL12+'ZAMIIN UUD'!AO12+'ZAMIIN UUD'!AR12+'ZAMIIN UUD'!AU12)</f>
        <v>0</v>
      </c>
      <c r="AA12" s="60">
        <f>SUM(AIRAG!O12+ALTANSHIREE!O12+DALANGARGALAN!O12+DELGEREH!O12+IHHET!O12+MANDAX!O12+ORGON!O12+SAIXANDULAAN!O12+ULAANBADRAX!O12+HATANBULAG!O12+HOBSGOL!O12+ERDENE!O12+SAINSHAND!BT12+SAINSHAND!BW12+SAINSHAND!BZ12+SAINSHAND!CC12+SAINSHAND!CF12+SAINSHAND!CI12+'ZAMIIN UUD'!AV12+'ZAMIIN UUD'!AY12+'ZAMIIN UUD'!BB12+'ZAMIIN UUD'!BE12)</f>
        <v>0</v>
      </c>
      <c r="AB12" s="60">
        <f>SUM(AIRAG!P12+ALTANSHIREE!P12+DALANGARGALAN!P12+DELGEREH!P12+IHHET!P12+MANDAX!P12+ORGON!P12+SAIXANDULAAN!P12+ULAANBADRAX!P12+HATANBULAG!P12+HOBSGOL!P12+ERDENE!P12+SAINSHAND!BU12+SAINSHAND!BX12+SAINSHAND!CA12+SAINSHAND!CD12+SAINSHAND!CG12+SAINSHAND!CJ12+'ZAMIIN UUD'!AW12+'ZAMIIN UUD'!AZ12+'ZAMIIN UUD'!BC12+'ZAMIIN UUD'!BF12)</f>
        <v>0</v>
      </c>
      <c r="AC12" s="60">
        <f>SUM(AIRAG!Q12+ALTANSHIREE!Q12+DALANGARGALAN!Q12+DELGEREH!Q12+IHHET!Q12+MANDAX!Q12+ORGON!Q12+SAIXANDULAAN!Q12+ULAANBADRAX!Q12+HATANBULAG!Q12+HOBSGOL!Q12+ERDENE!Q12+SAINSHAND!BV12+SAINSHAND!BY12+SAINSHAND!CB12+SAINSHAND!CE12+SAINSHAND!CH12+SAINSHAND!CK12+'ZAMIIN UUD'!AX12+'ZAMIIN UUD'!BA12+'ZAMIIN UUD'!BD12+'ZAMIIN UUD'!BG12)</f>
        <v>0</v>
      </c>
      <c r="AD12" s="60">
        <f>SUM(AIRAG!R12+ALTANSHIREE!R12+DALANGARGALAN!R12+DELGEREH!R12+IHHET!R12+MANDAX!R12+ORGON!R12+SAIXANDULAAN!R12+ULAANBADRAX!R12+HATANBULAG!R12+HOBSGOL!R12+ERDENE!R12+SAINSHAND!CL12)</f>
        <v>0</v>
      </c>
      <c r="AE12" s="60">
        <f>SUM(AIRAG!S12+ALTANSHIREE!S12+DALANGARGALAN!S12+DELGEREH!S12+IHHET!S12+MANDAX!S12+ORGON!S12+SAIXANDULAAN!S12+ULAANBADRAX!S12+HATANBULAG!S12+HOBSGOL!S12+ERDENE!S12+SAINSHAND!CM12)</f>
        <v>0</v>
      </c>
      <c r="AF12" s="60">
        <f>SUM(AIRAG!T12+ALTANSHIREE!T12+DALANGARGALAN!T12+DELGEREH!T12+IHHET!T12+MANDAX!T12+ORGON!T12+SAIXANDULAAN!T12+ULAANBADRAX!T12+HATANBULAG!T12+HOBSGOL!T12+ERDENE!T12+SAINSHAND!CN12)</f>
        <v>0</v>
      </c>
      <c r="AG12" s="60">
        <f>SUM(SAINSHAND!CO12+'ZAMIIN UUD'!BK12)</f>
        <v>0</v>
      </c>
      <c r="AH12" s="60">
        <f>SUM(SAINSHAND!CP12+'ZAMIIN UUD'!BL12)</f>
        <v>0</v>
      </c>
      <c r="AI12" s="60">
        <f>SUM(SAINSHAND!CQ12+'ZAMIIN UUD'!BM12)</f>
        <v>0</v>
      </c>
      <c r="AJ12" s="70">
        <f t="shared" si="2"/>
        <v>3411333100</v>
      </c>
      <c r="AK12" s="70">
        <f t="shared" si="3"/>
        <v>3206983346.6499996</v>
      </c>
      <c r="AL12" s="70">
        <f t="shared" si="4"/>
        <v>-204349753.35000008</v>
      </c>
      <c r="AM12" s="60">
        <f>SUM(AIRAG!X12+ALTANSHIREE!X12+DALANGARGALAN!X12+DELGEREH!X12+IHHET!X12+MANDAX!X12+ORGON!X12+SAIXANDULAAN!X12+ULAANBADRAX!X12+HATANBULAG!X12+HOBSGOL!X12+ERDENE!X12+SAINSHAND!CU12+'ZAMIIN UUD'!BQ12)</f>
        <v>0</v>
      </c>
      <c r="AN12" s="60">
        <f>SUM(AIRAG!Y12+ALTANSHIREE!Y12+DALANGARGALAN!Y12+DELGEREH!Y12+IHHET!Y12+MANDAX!Y12+ORGON!Y12+SAIXANDULAAN!Y12+ULAANBADRAX!Y12+HATANBULAG!Y12+HOBSGOL!Y12+ERDENE!Y12+SAINSHAND!CV12+'ZAMIIN UUD'!BR12)</f>
        <v>0</v>
      </c>
      <c r="AO12" s="60">
        <f>SUM(AIRAG!Z12+ALTANSHIREE!Z12+DALANGARGALAN!Z12+DELGEREH!Z12+IHHET!Z12+MANDAX!Z12+ORGON!Z12+SAIXANDULAAN!Z12+ULAANBADRAX!Z12+HATANBULAG!Z12+HOBSGOL!Z12+ERDENE!Z12+SAINSHAND!CW12+'ZAMIIN UUD'!BS12)</f>
        <v>0</v>
      </c>
      <c r="AP12" s="70">
        <f t="shared" si="5"/>
        <v>0</v>
      </c>
      <c r="AQ12" s="70">
        <f t="shared" si="6"/>
        <v>0</v>
      </c>
      <c r="AR12" s="70">
        <f t="shared" si="7"/>
        <v>0</v>
      </c>
      <c r="AS12" s="60">
        <f>SUM(AIRAG!AD12+ALTANSHIREE!AD12+DALANGARGALAN!AD12+DELGEREH!AD12+IHHET!AD12+MANDAX!AD12+ORGON!AD12+SAIXANDULAAN!AD12+ULAANBADRAX!AD12+HATANBULAG!AD12+HOBSGOL!AD12+ERDENE!AD12+SAINSHAND!DA12+'ZAMIIN UUD'!BW12)</f>
        <v>0</v>
      </c>
      <c r="AT12" s="60">
        <f>SUM(AIRAG!AE12+ALTANSHIREE!AE12+DALANGARGALAN!AE12+DELGEREH!AE12+IHHET!AE12+MANDAX!AE12+ORGON!AE12+SAIXANDULAAN!AE12+ULAANBADRAX!AE12+HATANBULAG!AE12+HOBSGOL!AE12+ERDENE!AE12+SAINSHAND!DB12+'ZAMIIN UUD'!BX12)</f>
        <v>0</v>
      </c>
      <c r="AU12" s="60">
        <f>SUM(AIRAG!AF12+ALTANSHIREE!AF12+DALANGARGALAN!AF12+DELGEREH!AF12+IHHET!AF12+MANDAX!AF12+ORGON!AF12+SAIXANDULAAN!AF12+ULAANBADRAX!AF12+HATANBULAG!AF12+HOBSGOL!AF12+ERDENE!AF12+SAINSHAND!DC12+'ZAMIIN UUD'!BY12)</f>
        <v>0</v>
      </c>
      <c r="AV12" s="60">
        <f>SUM(AIRAG!AG12+ALTANSHIREE!AG12+DALANGARGALAN!AG12+DELGEREH!AG12+IHHET!AG12+MANDAX!AG12+ORGON!AG12+SAIXANDULAAN!AG12+ULAANBADRAX!AG12+HATANBULAG!AG12+HOBSGOL!AG12+ERDENE!AG12+SAINSHAND!DD12+'ZAMIIN UUD'!BZ12)</f>
        <v>0</v>
      </c>
      <c r="AW12" s="60">
        <f>SUM(AIRAG!AH12+ALTANSHIREE!AH12+DALANGARGALAN!AH12+DELGEREH!AH12+IHHET!AH12+MANDAX!AH12+ORGON!AH12+SAIXANDULAAN!AH12+ULAANBADRAX!AH12+HATANBULAG!AH12+HOBSGOL!AH12+ERDENE!AH12+SAINSHAND!DE12+'ZAMIIN UUD'!CA12)</f>
        <v>0</v>
      </c>
      <c r="AX12" s="60">
        <f>SUM(AIRAG!AI12+ALTANSHIREE!AI12+DALANGARGALAN!AI12+DELGEREH!AI12+IHHET!AI12+MANDAX!AI12+ORGON!AI12+SAIXANDULAAN!AI12+ULAANBADRAX!AI12+HATANBULAG!AI12+HOBSGOL!AI12+ERDENE!AI12+SAINSHAND!DF12+'ZAMIIN UUD'!CB12)</f>
        <v>0</v>
      </c>
      <c r="AY12" s="70">
        <f t="shared" si="8"/>
        <v>0</v>
      </c>
      <c r="AZ12" s="70">
        <f t="shared" si="9"/>
        <v>0</v>
      </c>
      <c r="BA12" s="70">
        <f t="shared" si="10"/>
        <v>0</v>
      </c>
      <c r="BB12" s="70">
        <f>SUM(AJ12+AP12+AY12)</f>
        <v>3411333100</v>
      </c>
      <c r="BC12" s="70">
        <f t="shared" ref="BC12:BD12" si="14">SUM(AK12+AQ12+AZ12)</f>
        <v>3206983346.6499996</v>
      </c>
      <c r="BD12" s="70">
        <f t="shared" si="14"/>
        <v>-204349753.35000008</v>
      </c>
    </row>
    <row r="13" spans="1:58">
      <c r="A13" s="9">
        <v>6</v>
      </c>
      <c r="B13" s="11" t="s">
        <v>10</v>
      </c>
      <c r="C13" s="60">
        <f>SUM(AIRAG!C13+ALTANSHIREE!C13+DALANGARGALAN!C13+DELGEREH!C13+IHHET!C13+MANDAX!C13+ORGON!C13+SAIXANDULAAN!C13+ULAANBADRAX!C13+HATANBULAG!C13+HOBSGOL!C13+ERDENE!C13+SAINSHAND!C13+'ZAMIIN UUD'!C13)</f>
        <v>406928900</v>
      </c>
      <c r="D13" s="60">
        <f>SUM(AIRAG!D13+ALTANSHIREE!D13+DALANGARGALAN!D13+DELGEREH!D13+IHHET!D13+MANDAX!D13+ORGON!D13+SAIXANDULAAN!D13+ULAANBADRAX!D13+HATANBULAG!D13+HOBSGOL!D13+ERDENE!D13+SAINSHAND!D13+'ZAMIIN UUD'!D13)</f>
        <v>331456012.42999995</v>
      </c>
      <c r="E13" s="60">
        <f>SUM(AIRAG!E13+ALTANSHIREE!E13+DALANGARGALAN!E13+DELGEREH!E13+IHHET!E13+MANDAX!E13+ORGON!E13+SAIXANDULAAN!E13+ULAANBADRAX!E13+HATANBULAG!E13+HOBSGOL!E13+ERDENE!E13+SAINSHAND!E13+'ZAMIIN UUD'!E13)</f>
        <v>-75472887.569999993</v>
      </c>
      <c r="F13" s="60">
        <f>SUM(AIRAG!F13+ALTANSHIREE!F13+DALANGARGALAN!F13+DELGEREH!F13+IHHET!F13+MANDAX!F13+ORGON!F13+SAIXANDULAAN!F13+ULAANBADRAX!F13+HATANBULAG!F13+HOBSGOL!F13+ERDENE!F13+SAINSHAND!F13+SAINSHAND!L13+'ZAMIIN UUD'!F13)</f>
        <v>2301122700</v>
      </c>
      <c r="G13" s="60">
        <f>SUM(AIRAG!G13+ALTANSHIREE!G13+DALANGARGALAN!G13+DELGEREH!G13+IHHET!G13+MANDAX!G13+ORGON!G13+SAIXANDULAAN!G13+ULAANBADRAX!G13+HATANBULAG!G13+HOBSGOL!G13+ERDENE!G13+SAINSHAND!G13+SAINSHAND!M13+'ZAMIIN UUD'!G13)</f>
        <v>1825207805.1800001</v>
      </c>
      <c r="H13" s="60">
        <f>SUM(AIRAG!H13+ALTANSHIREE!H13+DALANGARGALAN!H13+DELGEREH!H13+IHHET!H13+MANDAX!H13+ORGON!H13+SAIXANDULAAN!H13+ULAANBADRAX!H13+HATANBULAG!H13+HOBSGOL!H13+ERDENE!H13+SAINSHAND!H13+SAINSHAND!N13+'ZAMIIN UUD'!H13)</f>
        <v>-475914894.81999993</v>
      </c>
      <c r="I13" s="60">
        <f>SUM(SAINSHAND!I13+'ZAMIIN UUD'!I13)</f>
        <v>85859600</v>
      </c>
      <c r="J13" s="60">
        <f>SUM(SAINSHAND!J13+'ZAMIIN UUD'!J13)</f>
        <v>44926436.549999997</v>
      </c>
      <c r="K13" s="60">
        <f>SUM(SAINSHAND!K13+'ZAMIIN UUD'!K13)</f>
        <v>-40933163.450000003</v>
      </c>
      <c r="L13" s="60">
        <f>SUM(SAINSHAND!O13+SAINSHAND!R13+'ZAMIIN UUD'!O13)</f>
        <v>677033600</v>
      </c>
      <c r="M13" s="60">
        <f>SUM(SAINSHAND!P13+SAINSHAND!S13+'ZAMIIN UUD'!P13)</f>
        <v>575136900.85000002</v>
      </c>
      <c r="N13" s="60">
        <f>SUM(SAINSHAND!Q13+SAINSHAND!T13+'ZAMIIN UUD'!Q13)</f>
        <v>-101896699.15000001</v>
      </c>
      <c r="O13" s="60">
        <f>SUM(SAINSHAND!U13+'ZAMIIN UUD'!L13)</f>
        <v>0</v>
      </c>
      <c r="P13" s="60">
        <f>SUM(SAINSHAND!V13+'ZAMIIN UUD'!M13)</f>
        <v>0</v>
      </c>
      <c r="Q13" s="60">
        <f>SUM(SAINSHAND!W13+'ZAMIIN UUD'!N13)</f>
        <v>0</v>
      </c>
      <c r="R13" s="60">
        <f>SUM('ZAMIIN UUD'!R13)</f>
        <v>135922800</v>
      </c>
      <c r="S13" s="60">
        <f>SUM('ZAMIIN UUD'!S13)</f>
        <v>101942100</v>
      </c>
      <c r="T13" s="60">
        <f>SUM('ZAMIIN UUD'!T13)</f>
        <v>-33980700</v>
      </c>
      <c r="U13" s="60">
        <f>SUM(AIRAG!I13+ALTANSHIREE!I13+DALANGARGALAN!I13+DELGEREH!I13+IHHET!I13+MANDAX!I13+ORGON!I13+SAIXANDULAAN!I13+ULAANBADRAX!I13+HATANBULAG!I13+HOBSGOL!I13+ERDENE!I13+SAINSHAND!X13+'ZAMIIN UUD'!U13)</f>
        <v>0</v>
      </c>
      <c r="V13" s="60">
        <f>SUM(AIRAG!J13+ALTANSHIREE!J13+DALANGARGALAN!J13+DELGEREH!J13+IHHET!J13+MANDAX!J13+ORGON!J13+SAIXANDULAAN!J13+ULAANBADRAX!J13+HATANBULAG!J13+HOBSGOL!J13+ERDENE!J13+SAINSHAND!Y13+'ZAMIIN UUD'!V13)</f>
        <v>0</v>
      </c>
      <c r="W13" s="60">
        <f>SUM(AIRAG!K13+ALTANSHIREE!K13+DALANGARGALAN!K13+DELGEREH!K13+IHHET!K13+MANDAX!K13+ORGON!K13+SAIXANDULAAN!K13+ULAANBADRAX!K13+HATANBULAG!K13+HOBSGOL!K13+ERDENE!K13+SAINSHAND!Z13+'ZAMIIN UUD'!W13)</f>
        <v>0</v>
      </c>
      <c r="X13" s="60">
        <f>SUM(AIRAG!L13+ALTANSHIREE!L13+DALANGARGALAN!L13+DELGEREH!L13+IHHET!L13+MANDAX!L13+ORGON!L13+SAIXANDULAAN!L13+ULAANBADRAX!L13+HATANBULAG!L13+HOBSGOL!L13+ERDENE!L13+SAINSHAND!AA13+SAINSHAND!AD13+SAINSHAND!AG13+SAINSHAND!AJ13+SAINSHAND!AM13+SAINSHAND!AP13+SAINSHAND!AS13+SAINSHAND!AV13+SAINSHAND!AY13+SAINSHAND!BB13+SAINSHAND!BE13+SAINSHAND!BH13+SAINSHAND!BK13+SAINSHAND!BN13+SAINSHAND!BQ13+'ZAMIIN UUD'!X13+'ZAMIIN UUD'!AA13+'ZAMIIN UUD'!AD13+'ZAMIIN UUD'!AG13+'ZAMIIN UUD'!AJ13+'ZAMIIN UUD'!AM13+'ZAMIIN UUD'!AP13+'ZAMIIN UUD'!AS13)</f>
        <v>0</v>
      </c>
      <c r="Y13" s="60">
        <f>SUM(AIRAG!M13+ALTANSHIREE!M13+DALANGARGALAN!M13+DELGEREH!M13+IHHET!M13+MANDAX!M13+ORGON!M13+SAIXANDULAAN!M13+ULAANBADRAX!M13+HATANBULAG!M13+HOBSGOL!M13+ERDENE!M13+SAINSHAND!AB13+SAINSHAND!AE13+SAINSHAND!AH13+SAINSHAND!AK13+SAINSHAND!AN13+SAINSHAND!AQ13+SAINSHAND!AT13+SAINSHAND!AW13+SAINSHAND!AZ13+SAINSHAND!BC13+SAINSHAND!BF13+SAINSHAND!BI13+SAINSHAND!BL13+SAINSHAND!BO13+SAINSHAND!BR13+'ZAMIIN UUD'!Y13+'ZAMIIN UUD'!AB13+'ZAMIIN UUD'!AE13+'ZAMIIN UUD'!AH13+'ZAMIIN UUD'!AK13+'ZAMIIN UUD'!AN13+'ZAMIIN UUD'!AQ13+'ZAMIIN UUD'!AT13)</f>
        <v>0</v>
      </c>
      <c r="Z13" s="60">
        <f>SUM(AIRAG!N13+ALTANSHIREE!N13+DALANGARGALAN!N13+DELGEREH!N13+IHHET!N13+MANDAX!N13+ORGON!N13+SAIXANDULAAN!N13+ULAANBADRAX!N13+HATANBULAG!N13+HOBSGOL!N13+ERDENE!N13+SAINSHAND!AC13+SAINSHAND!AF13+SAINSHAND!AI13+SAINSHAND!AL13+SAINSHAND!AO13+SAINSHAND!AR13+SAINSHAND!AU13+SAINSHAND!AX13+SAINSHAND!BA13+SAINSHAND!BD13+SAINSHAND!BG13+SAINSHAND!BJ13+SAINSHAND!BM13+SAINSHAND!BP13+SAINSHAND!BS13+'ZAMIIN UUD'!Z13+'ZAMIIN UUD'!AC13+'ZAMIIN UUD'!AF13+'ZAMIIN UUD'!AI13+'ZAMIIN UUD'!AL13+'ZAMIIN UUD'!AO13+'ZAMIIN UUD'!AR13+'ZAMIIN UUD'!AU13)</f>
        <v>0</v>
      </c>
      <c r="AA13" s="60">
        <f>SUM(AIRAG!O13+ALTANSHIREE!O13+DALANGARGALAN!O13+DELGEREH!O13+IHHET!O13+MANDAX!O13+ORGON!O13+SAIXANDULAAN!O13+ULAANBADRAX!O13+HATANBULAG!O13+HOBSGOL!O13+ERDENE!O13+SAINSHAND!BT13+SAINSHAND!BW13+SAINSHAND!BZ13+SAINSHAND!CC13+SAINSHAND!CF13+SAINSHAND!CI13+'ZAMIIN UUD'!AV13+'ZAMIIN UUD'!AY13+'ZAMIIN UUD'!BB13+'ZAMIIN UUD'!BE13)</f>
        <v>0</v>
      </c>
      <c r="AB13" s="60">
        <f>SUM(AIRAG!P13+ALTANSHIREE!P13+DALANGARGALAN!P13+DELGEREH!P13+IHHET!P13+MANDAX!P13+ORGON!P13+SAIXANDULAAN!P13+ULAANBADRAX!P13+HATANBULAG!P13+HOBSGOL!P13+ERDENE!P13+SAINSHAND!BU13+SAINSHAND!BX13+SAINSHAND!CA13+SAINSHAND!CD13+SAINSHAND!CG13+SAINSHAND!CJ13+'ZAMIIN UUD'!AW13+'ZAMIIN UUD'!AZ13+'ZAMIIN UUD'!BC13+'ZAMIIN UUD'!BF13)</f>
        <v>0</v>
      </c>
      <c r="AC13" s="60">
        <f>SUM(AIRAG!Q13+ALTANSHIREE!Q13+DALANGARGALAN!Q13+DELGEREH!Q13+IHHET!Q13+MANDAX!Q13+ORGON!Q13+SAIXANDULAAN!Q13+ULAANBADRAX!Q13+HATANBULAG!Q13+HOBSGOL!Q13+ERDENE!Q13+SAINSHAND!BV13+SAINSHAND!BY13+SAINSHAND!CB13+SAINSHAND!CE13+SAINSHAND!CH13+SAINSHAND!CK13+'ZAMIIN UUD'!AX13+'ZAMIIN UUD'!BA13+'ZAMIIN UUD'!BD13+'ZAMIIN UUD'!BG13)</f>
        <v>0</v>
      </c>
      <c r="AD13" s="60">
        <f>SUM(AIRAG!R13+ALTANSHIREE!R13+DALANGARGALAN!R13+DELGEREH!R13+IHHET!R13+MANDAX!R13+ORGON!R13+SAIXANDULAAN!R13+ULAANBADRAX!R13+HATANBULAG!R13+HOBSGOL!R13+ERDENE!R13+SAINSHAND!CL13)</f>
        <v>0</v>
      </c>
      <c r="AE13" s="60">
        <f>SUM(AIRAG!S13+ALTANSHIREE!S13+DALANGARGALAN!S13+DELGEREH!S13+IHHET!S13+MANDAX!S13+ORGON!S13+SAIXANDULAAN!S13+ULAANBADRAX!S13+HATANBULAG!S13+HOBSGOL!S13+ERDENE!S13+SAINSHAND!CM13)</f>
        <v>0</v>
      </c>
      <c r="AF13" s="60">
        <f>SUM(AIRAG!T13+ALTANSHIREE!T13+DALANGARGALAN!T13+DELGEREH!T13+IHHET!T13+MANDAX!T13+ORGON!T13+SAIXANDULAAN!T13+ULAANBADRAX!T13+HATANBULAG!T13+HOBSGOL!T13+ERDENE!T13+SAINSHAND!CN13)</f>
        <v>0</v>
      </c>
      <c r="AG13" s="60">
        <f>SUM(SAINSHAND!CO13+'ZAMIIN UUD'!BK13)</f>
        <v>0</v>
      </c>
      <c r="AH13" s="60">
        <f>SUM(SAINSHAND!CP13+'ZAMIIN UUD'!BL13)</f>
        <v>0</v>
      </c>
      <c r="AI13" s="60">
        <f>SUM(SAINSHAND!CQ13+'ZAMIIN UUD'!BM13)</f>
        <v>0</v>
      </c>
      <c r="AJ13" s="70">
        <f t="shared" si="2"/>
        <v>3606867600</v>
      </c>
      <c r="AK13" s="70">
        <f>SUM(D13+G13+J13+M13+P13+S13+V13+Y13+AB13+AE13+AH13)</f>
        <v>2878669255.0100002</v>
      </c>
      <c r="AL13" s="70">
        <f t="shared" si="4"/>
        <v>-728198344.98999989</v>
      </c>
      <c r="AM13" s="60">
        <f>SUM(AIRAG!X13+ALTANSHIREE!X13+DALANGARGALAN!X13+DELGEREH!X13+IHHET!X13+MANDAX!X13+ORGON!X13+SAIXANDULAAN!X13+ULAANBADRAX!X13+HATANBULAG!X13+HOBSGOL!X13+ERDENE!X13+SAINSHAND!CU13+'ZAMIIN UUD'!BQ13)</f>
        <v>0</v>
      </c>
      <c r="AN13" s="60">
        <f>SUM(AIRAG!Y13+ALTANSHIREE!Y13+DALANGARGALAN!Y13+DELGEREH!Y13+IHHET!Y13+MANDAX!Y13+ORGON!Y13+SAIXANDULAAN!Y13+ULAANBADRAX!Y13+HATANBULAG!Y13+HOBSGOL!Y13+ERDENE!Y13+SAINSHAND!CV13+'ZAMIIN UUD'!BR13)</f>
        <v>0</v>
      </c>
      <c r="AO13" s="60">
        <f>SUM(AIRAG!Z13+ALTANSHIREE!Z13+DALANGARGALAN!Z13+DELGEREH!Z13+IHHET!Z13+MANDAX!Z13+ORGON!Z13+SAIXANDULAAN!Z13+ULAANBADRAX!Z13+HATANBULAG!Z13+HOBSGOL!Z13+ERDENE!Z13+SAINSHAND!CW13+'ZAMIIN UUD'!BS13)</f>
        <v>0</v>
      </c>
      <c r="AP13" s="70">
        <f t="shared" si="5"/>
        <v>0</v>
      </c>
      <c r="AQ13" s="70">
        <f t="shared" si="6"/>
        <v>0</v>
      </c>
      <c r="AR13" s="70">
        <f t="shared" si="7"/>
        <v>0</v>
      </c>
      <c r="AS13" s="60">
        <f>SUM(AIRAG!AD13+ALTANSHIREE!AD13+DALANGARGALAN!AD13+DELGEREH!AD13+IHHET!AD13+MANDAX!AD13+ORGON!AD13+SAIXANDULAAN!AD13+ULAANBADRAX!AD13+HATANBULAG!AD13+HOBSGOL!AD13+ERDENE!AD13+SAINSHAND!DA13+'ZAMIIN UUD'!BW13)</f>
        <v>0</v>
      </c>
      <c r="AT13" s="60">
        <f>SUM(AIRAG!AE13+ALTANSHIREE!AE13+DALANGARGALAN!AE13+DELGEREH!AE13+IHHET!AE13+MANDAX!AE13+ORGON!AE13+SAIXANDULAAN!AE13+ULAANBADRAX!AE13+HATANBULAG!AE13+HOBSGOL!AE13+ERDENE!AE13+SAINSHAND!DB13+'ZAMIIN UUD'!BX13)</f>
        <v>0</v>
      </c>
      <c r="AU13" s="60">
        <f>SUM(AIRAG!AF13+ALTANSHIREE!AF13+DALANGARGALAN!AF13+DELGEREH!AF13+IHHET!AF13+MANDAX!AF13+ORGON!AF13+SAIXANDULAAN!AF13+ULAANBADRAX!AF13+HATANBULAG!AF13+HOBSGOL!AF13+ERDENE!AF13+SAINSHAND!DC13+'ZAMIIN UUD'!BY13)</f>
        <v>0</v>
      </c>
      <c r="AV13" s="60">
        <f>SUM(AIRAG!AG13+ALTANSHIREE!AG13+DALANGARGALAN!AG13+DELGEREH!AG13+IHHET!AG13+MANDAX!AG13+ORGON!AG13+SAIXANDULAAN!AG13+ULAANBADRAX!AG13+HATANBULAG!AG13+HOBSGOL!AG13+ERDENE!AG13+SAINSHAND!DD13+'ZAMIIN UUD'!BZ13)</f>
        <v>0</v>
      </c>
      <c r="AW13" s="60">
        <f>SUM(AIRAG!AH13+ALTANSHIREE!AH13+DALANGARGALAN!AH13+DELGEREH!AH13+IHHET!AH13+MANDAX!AH13+ORGON!AH13+SAIXANDULAAN!AH13+ULAANBADRAX!AH13+HATANBULAG!AH13+HOBSGOL!AH13+ERDENE!AH13+SAINSHAND!DE13+'ZAMIIN UUD'!CA13)</f>
        <v>0</v>
      </c>
      <c r="AX13" s="60">
        <f>SUM(AIRAG!AI13+ALTANSHIREE!AI13+DALANGARGALAN!AI13+DELGEREH!AI13+IHHET!AI13+MANDAX!AI13+ORGON!AI13+SAIXANDULAAN!AI13+ULAANBADRAX!AI13+HATANBULAG!AI13+HOBSGOL!AI13+ERDENE!AI13+SAINSHAND!DF13+'ZAMIIN UUD'!CB13)</f>
        <v>0</v>
      </c>
      <c r="AY13" s="70">
        <f t="shared" ref="AY13:AY16" si="15">SUM(AS13+AV13)</f>
        <v>0</v>
      </c>
      <c r="AZ13" s="70">
        <f t="shared" ref="AZ13:AZ16" si="16">SUM(AT13+AW13)</f>
        <v>0</v>
      </c>
      <c r="BA13" s="70">
        <f t="shared" ref="BA13:BA16" si="17">SUM(AU13+AX13)</f>
        <v>0</v>
      </c>
      <c r="BB13" s="70">
        <f t="shared" ref="BB13:BB16" si="18">SUM(AJ13+AP13+AY13)</f>
        <v>3606867600</v>
      </c>
      <c r="BC13" s="70">
        <f t="shared" ref="BC13:BC18" si="19">SUM(AK13+AQ13+AZ13)</f>
        <v>2878669255.0100002</v>
      </c>
      <c r="BD13" s="70">
        <f t="shared" ref="BD13:BD18" si="20">SUM(AL13+AR13+BA13)</f>
        <v>-728198344.98999989</v>
      </c>
    </row>
    <row r="14" spans="1:58">
      <c r="A14" s="9">
        <v>7</v>
      </c>
      <c r="B14" s="11" t="s">
        <v>11</v>
      </c>
      <c r="C14" s="60">
        <f>SUM(AIRAG!C14+ALTANSHIREE!C14+DALANGARGALAN!C14+DELGEREH!C14+IHHET!C14+MANDAX!C14+ORGON!C14+SAIXANDULAAN!C14+ULAANBADRAX!C14+HATANBULAG!C14+HOBSGOL!C14+ERDENE!C14+SAINSHAND!C14+'ZAMIIN UUD'!C14)</f>
        <v>39368800</v>
      </c>
      <c r="D14" s="60">
        <f>SUM(AIRAG!D14+ALTANSHIREE!D14+DALANGARGALAN!D14+DELGEREH!D14+IHHET!D14+MANDAX!D14+ORGON!D14+SAIXANDULAAN!D14+ULAANBADRAX!D14+HATANBULAG!D14+HOBSGOL!D14+ERDENE!D14+SAINSHAND!D14+'ZAMIIN UUD'!D14)</f>
        <v>30692608.34</v>
      </c>
      <c r="E14" s="60">
        <f>SUM(AIRAG!E14+ALTANSHIREE!E14+DALANGARGALAN!E14+DELGEREH!E14+IHHET!E14+MANDAX!E14+ORGON!E14+SAIXANDULAAN!E14+ULAANBADRAX!E14+HATANBULAG!E14+HOBSGOL!E14+ERDENE!E14+SAINSHAND!E14+'ZAMIIN UUD'!E14)</f>
        <v>-8676191.6600000001</v>
      </c>
      <c r="F14" s="60">
        <f>SUM(AIRAG!F14+ALTANSHIREE!F14+DALANGARGALAN!F14+DELGEREH!F14+IHHET!F14+MANDAX!F14+ORGON!F14+SAIXANDULAAN!F14+ULAANBADRAX!F14+HATANBULAG!F14+HOBSGOL!F14+ERDENE!F14+SAINSHAND!F14+SAINSHAND!L14+'ZAMIIN UUD'!F14)</f>
        <v>419077600</v>
      </c>
      <c r="G14" s="60">
        <f>SUM(AIRAG!G14+ALTANSHIREE!G14+DALANGARGALAN!G14+DELGEREH!G14+IHHET!G14+MANDAX!G14+ORGON!G14+SAIXANDULAAN!G14+ULAANBADRAX!G14+HATANBULAG!G14+HOBSGOL!G14+ERDENE!G14+SAINSHAND!G14+SAINSHAND!M14+'ZAMIIN UUD'!G14)</f>
        <v>364491585.23999995</v>
      </c>
      <c r="H14" s="60">
        <f>SUM(AIRAG!H14+ALTANSHIREE!H14+DALANGARGALAN!H14+DELGEREH!H14+IHHET!H14+MANDAX!H14+ORGON!H14+SAIXANDULAAN!H14+ULAANBADRAX!H14+HATANBULAG!H14+HOBSGOL!H14+ERDENE!H14+SAINSHAND!H14+SAINSHAND!N14+'ZAMIIN UUD'!H14)</f>
        <v>-54586014.759999998</v>
      </c>
      <c r="I14" s="60">
        <f>SUM(SAINSHAND!I14+'ZAMIIN UUD'!I14)</f>
        <v>20380000</v>
      </c>
      <c r="J14" s="60">
        <f>SUM(SAINSHAND!J14+'ZAMIIN UUD'!J14)</f>
        <v>11780000</v>
      </c>
      <c r="K14" s="60">
        <f>SUM(SAINSHAND!K14+'ZAMIIN UUD'!K14)</f>
        <v>-8600000</v>
      </c>
      <c r="L14" s="60">
        <f>SUM(SAINSHAND!O14+SAINSHAND!R14+'ZAMIIN UUD'!O14)</f>
        <v>117160000</v>
      </c>
      <c r="M14" s="60">
        <f>SUM(SAINSHAND!P14+SAINSHAND!S14+'ZAMIIN UUD'!P14)</f>
        <v>130780605.03999999</v>
      </c>
      <c r="N14" s="60">
        <f>SUM(SAINSHAND!Q14+SAINSHAND!T14+'ZAMIIN UUD'!Q14)</f>
        <v>13620605.039999999</v>
      </c>
      <c r="O14" s="60">
        <f>SUM(SAINSHAND!U14+'ZAMIIN UUD'!L14)</f>
        <v>0</v>
      </c>
      <c r="P14" s="60">
        <f>SUM(SAINSHAND!V14+'ZAMIIN UUD'!M14)</f>
        <v>0</v>
      </c>
      <c r="Q14" s="60">
        <f>SUM(SAINSHAND!W14+'ZAMIIN UUD'!N14)</f>
        <v>0</v>
      </c>
      <c r="R14" s="60">
        <f>SUM('ZAMIIN UUD'!R14)</f>
        <v>16800000</v>
      </c>
      <c r="S14" s="60">
        <f>SUM('ZAMIIN UUD'!S14)</f>
        <v>12600000</v>
      </c>
      <c r="T14" s="60">
        <f>SUM('ZAMIIN UUD'!T14)</f>
        <v>-4200000</v>
      </c>
      <c r="U14" s="60">
        <f>SUM(AIRAG!I14+ALTANSHIREE!I14+DALANGARGALAN!I14+DELGEREH!I14+IHHET!I14+MANDAX!I14+ORGON!I14+SAIXANDULAAN!I14+ULAANBADRAX!I14+HATANBULAG!I14+HOBSGOL!I14+ERDENE!I14+SAINSHAND!X14+'ZAMIIN UUD'!U14)</f>
        <v>0</v>
      </c>
      <c r="V14" s="60">
        <f>SUM(AIRAG!J14+ALTANSHIREE!J14+DALANGARGALAN!J14+DELGEREH!J14+IHHET!J14+MANDAX!J14+ORGON!J14+SAIXANDULAAN!J14+ULAANBADRAX!J14+HATANBULAG!J14+HOBSGOL!J14+ERDENE!J14+SAINSHAND!Y14+'ZAMIIN UUD'!V14)</f>
        <v>0</v>
      </c>
      <c r="W14" s="60">
        <f>SUM(AIRAG!K14+ALTANSHIREE!K14+DALANGARGALAN!K14+DELGEREH!K14+IHHET!K14+MANDAX!K14+ORGON!K14+SAIXANDULAAN!K14+ULAANBADRAX!K14+HATANBULAG!K14+HOBSGOL!K14+ERDENE!K14+SAINSHAND!Z14+'ZAMIIN UUD'!W14)</f>
        <v>0</v>
      </c>
      <c r="X14" s="60">
        <f>SUM(AIRAG!L14+ALTANSHIREE!L14+DALANGARGALAN!L14+DELGEREH!L14+IHHET!L14+MANDAX!L14+ORGON!L14+SAIXANDULAAN!L14+ULAANBADRAX!L14+HATANBULAG!L14+HOBSGOL!L14+ERDENE!L14+SAINSHAND!AA14+SAINSHAND!AD14+SAINSHAND!AG14+SAINSHAND!AJ14+SAINSHAND!AM14+SAINSHAND!AP14+SAINSHAND!AS14+SAINSHAND!AV14+SAINSHAND!AY14+SAINSHAND!BB14+SAINSHAND!BE14+SAINSHAND!BH14+SAINSHAND!BK14+SAINSHAND!BN14+SAINSHAND!BQ14+'ZAMIIN UUD'!X14+'ZAMIIN UUD'!AA14+'ZAMIIN UUD'!AD14+'ZAMIIN UUD'!AG14+'ZAMIIN UUD'!AJ14+'ZAMIIN UUD'!AM14+'ZAMIIN UUD'!AP14+'ZAMIIN UUD'!AS14)</f>
        <v>0</v>
      </c>
      <c r="Y14" s="60">
        <f>SUM(AIRAG!M14+ALTANSHIREE!M14+DALANGARGALAN!M14+DELGEREH!M14+IHHET!M14+MANDAX!M14+ORGON!M14+SAIXANDULAAN!M14+ULAANBADRAX!M14+HATANBULAG!M14+HOBSGOL!M14+ERDENE!M14+SAINSHAND!AB14+SAINSHAND!AE14+SAINSHAND!AH14+SAINSHAND!AK14+SAINSHAND!AN14+SAINSHAND!AQ14+SAINSHAND!AT14+SAINSHAND!AW14+SAINSHAND!AZ14+SAINSHAND!BC14+SAINSHAND!BF14+SAINSHAND!BI14+SAINSHAND!BL14+SAINSHAND!BO14+SAINSHAND!BR14+'ZAMIIN UUD'!Y14+'ZAMIIN UUD'!AB14+'ZAMIIN UUD'!AE14+'ZAMIIN UUD'!AH14+'ZAMIIN UUD'!AK14+'ZAMIIN UUD'!AN14+'ZAMIIN UUD'!AQ14+'ZAMIIN UUD'!AT14)</f>
        <v>0</v>
      </c>
      <c r="Z14" s="60">
        <f>SUM(AIRAG!N14+ALTANSHIREE!N14+DALANGARGALAN!N14+DELGEREH!N14+IHHET!N14+MANDAX!N14+ORGON!N14+SAIXANDULAAN!N14+ULAANBADRAX!N14+HATANBULAG!N14+HOBSGOL!N14+ERDENE!N14+SAINSHAND!AC14+SAINSHAND!AF14+SAINSHAND!AI14+SAINSHAND!AL14+SAINSHAND!AO14+SAINSHAND!AR14+SAINSHAND!AU14+SAINSHAND!AX14+SAINSHAND!BA14+SAINSHAND!BD14+SAINSHAND!BG14+SAINSHAND!BJ14+SAINSHAND!BM14+SAINSHAND!BP14+SAINSHAND!BS14+'ZAMIIN UUD'!Z14+'ZAMIIN UUD'!AC14+'ZAMIIN UUD'!AF14+'ZAMIIN UUD'!AI14+'ZAMIIN UUD'!AL14+'ZAMIIN UUD'!AO14+'ZAMIIN UUD'!AR14+'ZAMIIN UUD'!AU14)</f>
        <v>0</v>
      </c>
      <c r="AA14" s="60">
        <f>SUM(AIRAG!O14+ALTANSHIREE!O14+DALANGARGALAN!O14+DELGEREH!O14+IHHET!O14+MANDAX!O14+ORGON!O14+SAIXANDULAAN!O14+ULAANBADRAX!O14+HATANBULAG!O14+HOBSGOL!O14+ERDENE!O14+SAINSHAND!BT14+SAINSHAND!BW14+SAINSHAND!BZ14+SAINSHAND!CC14+SAINSHAND!CF14+SAINSHAND!CI14+'ZAMIIN UUD'!AV14+'ZAMIIN UUD'!AY14+'ZAMIIN UUD'!BB14+'ZAMIIN UUD'!BE14)</f>
        <v>0</v>
      </c>
      <c r="AB14" s="60">
        <f>SUM(AIRAG!P14+ALTANSHIREE!P14+DALANGARGALAN!P14+DELGEREH!P14+IHHET!P14+MANDAX!P14+ORGON!P14+SAIXANDULAAN!P14+ULAANBADRAX!P14+HATANBULAG!P14+HOBSGOL!P14+ERDENE!P14+SAINSHAND!BU14+SAINSHAND!BX14+SAINSHAND!CA14+SAINSHAND!CD14+SAINSHAND!CG14+SAINSHAND!CJ14+'ZAMIIN UUD'!AW14+'ZAMIIN UUD'!AZ14+'ZAMIIN UUD'!BC14+'ZAMIIN UUD'!BF14)</f>
        <v>0</v>
      </c>
      <c r="AC14" s="60">
        <f>SUM(AIRAG!Q14+ALTANSHIREE!Q14+DALANGARGALAN!Q14+DELGEREH!Q14+IHHET!Q14+MANDAX!Q14+ORGON!Q14+SAIXANDULAAN!Q14+ULAANBADRAX!Q14+HATANBULAG!Q14+HOBSGOL!Q14+ERDENE!Q14+SAINSHAND!BV14+SAINSHAND!BY14+SAINSHAND!CB14+SAINSHAND!CE14+SAINSHAND!CH14+SAINSHAND!CK14+'ZAMIIN UUD'!AX14+'ZAMIIN UUD'!BA14+'ZAMIIN UUD'!BD14+'ZAMIIN UUD'!BG14)</f>
        <v>0</v>
      </c>
      <c r="AD14" s="60">
        <f>SUM(AIRAG!R14+ALTANSHIREE!R14+DALANGARGALAN!R14+DELGEREH!R14+IHHET!R14+MANDAX!R14+ORGON!R14+SAIXANDULAAN!R14+ULAANBADRAX!R14+HATANBULAG!R14+HOBSGOL!R14+ERDENE!R14+SAINSHAND!CL14)</f>
        <v>0</v>
      </c>
      <c r="AE14" s="60">
        <f>SUM(AIRAG!S14+ALTANSHIREE!S14+DALANGARGALAN!S14+DELGEREH!S14+IHHET!S14+MANDAX!S14+ORGON!S14+SAIXANDULAAN!S14+ULAANBADRAX!S14+HATANBULAG!S14+HOBSGOL!S14+ERDENE!S14+SAINSHAND!CM14)</f>
        <v>0</v>
      </c>
      <c r="AF14" s="60">
        <f>SUM(AIRAG!T14+ALTANSHIREE!T14+DALANGARGALAN!T14+DELGEREH!T14+IHHET!T14+MANDAX!T14+ORGON!T14+SAIXANDULAAN!T14+ULAANBADRAX!T14+HATANBULAG!T14+HOBSGOL!T14+ERDENE!T14+SAINSHAND!CN14)</f>
        <v>0</v>
      </c>
      <c r="AG14" s="60">
        <f>SUM(SAINSHAND!CO14+'ZAMIIN UUD'!BK14)</f>
        <v>0</v>
      </c>
      <c r="AH14" s="60">
        <f>SUM(SAINSHAND!CP14+'ZAMIIN UUD'!BL14)</f>
        <v>0</v>
      </c>
      <c r="AI14" s="60">
        <f>SUM(SAINSHAND!CQ14+'ZAMIIN UUD'!BM14)</f>
        <v>0</v>
      </c>
      <c r="AJ14" s="70">
        <f t="shared" si="2"/>
        <v>612786400</v>
      </c>
      <c r="AK14" s="70">
        <f t="shared" si="3"/>
        <v>550344798.61999989</v>
      </c>
      <c r="AL14" s="70">
        <f t="shared" si="4"/>
        <v>-62441601.380000003</v>
      </c>
      <c r="AM14" s="60">
        <f>SUM(AIRAG!X14+ALTANSHIREE!X14+DALANGARGALAN!X14+DELGEREH!X14+IHHET!X14+MANDAX!X14+ORGON!X14+SAIXANDULAAN!X14+ULAANBADRAX!X14+HATANBULAG!X14+HOBSGOL!X14+ERDENE!X14+SAINSHAND!CU14+'ZAMIIN UUD'!BQ14)</f>
        <v>0</v>
      </c>
      <c r="AN14" s="60">
        <f>SUM(AIRAG!Y14+ALTANSHIREE!Y14+DALANGARGALAN!Y14+DELGEREH!Y14+IHHET!Y14+MANDAX!Y14+ORGON!Y14+SAIXANDULAAN!Y14+ULAANBADRAX!Y14+HATANBULAG!Y14+HOBSGOL!Y14+ERDENE!Y14+SAINSHAND!CV14+'ZAMIIN UUD'!BR14)</f>
        <v>0</v>
      </c>
      <c r="AO14" s="60">
        <f>SUM(AIRAG!Z14+ALTANSHIREE!Z14+DALANGARGALAN!Z14+DELGEREH!Z14+IHHET!Z14+MANDAX!Z14+ORGON!Z14+SAIXANDULAAN!Z14+ULAANBADRAX!Z14+HATANBULAG!Z14+HOBSGOL!Z14+ERDENE!Z14+SAINSHAND!CW14+'ZAMIIN UUD'!BS14)</f>
        <v>0</v>
      </c>
      <c r="AP14" s="70">
        <f t="shared" si="5"/>
        <v>0</v>
      </c>
      <c r="AQ14" s="70">
        <f t="shared" si="6"/>
        <v>0</v>
      </c>
      <c r="AR14" s="70">
        <f t="shared" si="7"/>
        <v>0</v>
      </c>
      <c r="AS14" s="60">
        <f>SUM(AIRAG!AD14+ALTANSHIREE!AD14+DALANGARGALAN!AD14+DELGEREH!AD14+IHHET!AD14+MANDAX!AD14+ORGON!AD14+SAIXANDULAAN!AD14+ULAANBADRAX!AD14+HATANBULAG!AD14+HOBSGOL!AD14+ERDENE!AD14+SAINSHAND!DA14+'ZAMIIN UUD'!BW14)</f>
        <v>0</v>
      </c>
      <c r="AT14" s="60">
        <f>SUM(AIRAG!AE14+ALTANSHIREE!AE14+DALANGARGALAN!AE14+DELGEREH!AE14+IHHET!AE14+MANDAX!AE14+ORGON!AE14+SAIXANDULAAN!AE14+ULAANBADRAX!AE14+HATANBULAG!AE14+HOBSGOL!AE14+ERDENE!AE14+SAINSHAND!DB14+'ZAMIIN UUD'!BX14)</f>
        <v>0</v>
      </c>
      <c r="AU14" s="60">
        <f>SUM(AIRAG!AF14+ALTANSHIREE!AF14+DALANGARGALAN!AF14+DELGEREH!AF14+IHHET!AF14+MANDAX!AF14+ORGON!AF14+SAIXANDULAAN!AF14+ULAANBADRAX!AF14+HATANBULAG!AF14+HOBSGOL!AF14+ERDENE!AF14+SAINSHAND!DC14+'ZAMIIN UUD'!BY14)</f>
        <v>0</v>
      </c>
      <c r="AV14" s="60">
        <f>SUM(AIRAG!AG14+ALTANSHIREE!AG14+DALANGARGALAN!AG14+DELGEREH!AG14+IHHET!AG14+MANDAX!AG14+ORGON!AG14+SAIXANDULAAN!AG14+ULAANBADRAX!AG14+HATANBULAG!AG14+HOBSGOL!AG14+ERDENE!AG14+SAINSHAND!DD14+'ZAMIIN UUD'!BZ14)</f>
        <v>0</v>
      </c>
      <c r="AW14" s="60">
        <f>SUM(AIRAG!AH14+ALTANSHIREE!AH14+DALANGARGALAN!AH14+DELGEREH!AH14+IHHET!AH14+MANDAX!AH14+ORGON!AH14+SAIXANDULAAN!AH14+ULAANBADRAX!AH14+HATANBULAG!AH14+HOBSGOL!AH14+ERDENE!AH14+SAINSHAND!DE14+'ZAMIIN UUD'!CA14)</f>
        <v>0</v>
      </c>
      <c r="AX14" s="60">
        <f>SUM(AIRAG!AI14+ALTANSHIREE!AI14+DALANGARGALAN!AI14+DELGEREH!AI14+IHHET!AI14+MANDAX!AI14+ORGON!AI14+SAIXANDULAAN!AI14+ULAANBADRAX!AI14+HATANBULAG!AI14+HOBSGOL!AI14+ERDENE!AI14+SAINSHAND!DF14+'ZAMIIN UUD'!CB14)</f>
        <v>0</v>
      </c>
      <c r="AY14" s="70">
        <f t="shared" si="15"/>
        <v>0</v>
      </c>
      <c r="AZ14" s="70">
        <f t="shared" si="16"/>
        <v>0</v>
      </c>
      <c r="BA14" s="70">
        <f t="shared" si="17"/>
        <v>0</v>
      </c>
      <c r="BB14" s="70">
        <f t="shared" si="18"/>
        <v>612786400</v>
      </c>
      <c r="BC14" s="70">
        <f t="shared" si="19"/>
        <v>550344798.61999989</v>
      </c>
      <c r="BD14" s="70">
        <f t="shared" si="20"/>
        <v>-62441601.380000003</v>
      </c>
    </row>
    <row r="15" spans="1:58">
      <c r="A15" s="9">
        <v>8</v>
      </c>
      <c r="B15" s="11" t="s">
        <v>12</v>
      </c>
      <c r="C15" s="60">
        <f>SUM(AIRAG!C15+ALTANSHIREE!C15+DALANGARGALAN!C15+DELGEREH!C15+IHHET!C15+MANDAX!C15+ORGON!C15+SAIXANDULAAN!C15+ULAANBADRAX!C15+HATANBULAG!C15+HOBSGOL!C15+ERDENE!C15+SAINSHAND!C15+'ZAMIIN UUD'!C15)</f>
        <v>107285200</v>
      </c>
      <c r="D15" s="60">
        <f>SUM(AIRAG!D15+ALTANSHIREE!D15+DALANGARGALAN!D15+DELGEREH!D15+IHHET!D15+MANDAX!D15+ORGON!D15+SAIXANDULAAN!D15+ULAANBADRAX!D15+HATANBULAG!D15+HOBSGOL!D15+ERDENE!D15+SAINSHAND!D15+'ZAMIIN UUD'!D15)</f>
        <v>27502624.349999998</v>
      </c>
      <c r="E15" s="60">
        <f>SUM(AIRAG!E15+ALTANSHIREE!E15+DALANGARGALAN!E15+DELGEREH!E15+IHHET!E15+MANDAX!E15+ORGON!E15+SAIXANDULAAN!E15+ULAANBADRAX!E15+HATANBULAG!E15+HOBSGOL!E15+ERDENE!E15+SAINSHAND!E15+'ZAMIIN UUD'!E15)</f>
        <v>-79782575.650000006</v>
      </c>
      <c r="F15" s="60">
        <f>SUM(AIRAG!F15+ALTANSHIREE!F15+DALANGARGALAN!F15+DELGEREH!F15+IHHET!F15+MANDAX!F15+ORGON!F15+SAIXANDULAAN!F15+ULAANBADRAX!F15+HATANBULAG!F15+HOBSGOL!F15+ERDENE!F15+SAINSHAND!F15+SAINSHAND!L15+'ZAMIIN UUD'!F15)</f>
        <v>218028300</v>
      </c>
      <c r="G15" s="60">
        <f>SUM(AIRAG!G15+ALTANSHIREE!G15+DALANGARGALAN!G15+DELGEREH!G15+IHHET!G15+MANDAX!G15+ORGON!G15+SAIXANDULAAN!G15+ULAANBADRAX!G15+HATANBULAG!G15+HOBSGOL!G15+ERDENE!G15+SAINSHAND!G15+SAINSHAND!M15+'ZAMIIN UUD'!G15)</f>
        <v>21602365</v>
      </c>
      <c r="H15" s="60">
        <f>SUM(AIRAG!H15+ALTANSHIREE!H15+DALANGARGALAN!H15+DELGEREH!H15+IHHET!H15+MANDAX!H15+ORGON!H15+SAIXANDULAAN!H15+ULAANBADRAX!H15+HATANBULAG!H15+HOBSGOL!H15+ERDENE!H15+SAINSHAND!H15+SAINSHAND!N15+'ZAMIIN UUD'!H15)</f>
        <v>-196425935</v>
      </c>
      <c r="I15" s="60">
        <f>SUM(SAINSHAND!I15+'ZAMIIN UUD'!I15)</f>
        <v>11245000</v>
      </c>
      <c r="J15" s="60">
        <f>SUM(SAINSHAND!J15+'ZAMIIN UUD'!J15)</f>
        <v>3520150</v>
      </c>
      <c r="K15" s="60">
        <f>SUM(SAINSHAND!K15+'ZAMIIN UUD'!K15)</f>
        <v>-7724850</v>
      </c>
      <c r="L15" s="60">
        <f>SUM(SAINSHAND!O15+SAINSHAND!R15+'ZAMIIN UUD'!O15)</f>
        <v>58793200</v>
      </c>
      <c r="M15" s="60">
        <f>SUM(SAINSHAND!P15+SAINSHAND!S15+'ZAMIIN UUD'!P15)</f>
        <v>33797497.020000003</v>
      </c>
      <c r="N15" s="60">
        <f>SUM(SAINSHAND!Q15+SAINSHAND!T15+'ZAMIIN UUD'!Q15)</f>
        <v>-24995702.979999997</v>
      </c>
      <c r="O15" s="60">
        <f>SUM(SAINSHAND!U15+'ZAMIIN UUD'!L15)</f>
        <v>0</v>
      </c>
      <c r="P15" s="60">
        <f>SUM(SAINSHAND!V15+'ZAMIIN UUD'!M15)</f>
        <v>0</v>
      </c>
      <c r="Q15" s="60">
        <f>SUM(SAINSHAND!W15+'ZAMIIN UUD'!N15)</f>
        <v>0</v>
      </c>
      <c r="R15" s="60">
        <f>SUM('ZAMIIN UUD'!R15)</f>
        <v>11637000</v>
      </c>
      <c r="S15" s="60">
        <f>SUM('ZAMIIN UUD'!S15)</f>
        <v>0</v>
      </c>
      <c r="T15" s="60">
        <f>SUM('ZAMIIN UUD'!T15)</f>
        <v>-11637000</v>
      </c>
      <c r="U15" s="60">
        <f>SUM(AIRAG!I15+ALTANSHIREE!I15+DALANGARGALAN!I15+DELGEREH!I15+IHHET!I15+MANDAX!I15+ORGON!I15+SAIXANDULAAN!I15+ULAANBADRAX!I15+HATANBULAG!I15+HOBSGOL!I15+ERDENE!I15+SAINSHAND!X15+'ZAMIIN UUD'!U15)</f>
        <v>0</v>
      </c>
      <c r="V15" s="60">
        <f>SUM(AIRAG!J15+ALTANSHIREE!J15+DALANGARGALAN!J15+DELGEREH!J15+IHHET!J15+MANDAX!J15+ORGON!J15+SAIXANDULAAN!J15+ULAANBADRAX!J15+HATANBULAG!J15+HOBSGOL!J15+ERDENE!J15+SAINSHAND!Y15+'ZAMIIN UUD'!V15)</f>
        <v>0</v>
      </c>
      <c r="W15" s="60">
        <f>SUM(AIRAG!K15+ALTANSHIREE!K15+DALANGARGALAN!K15+DELGEREH!K15+IHHET!K15+MANDAX!K15+ORGON!K15+SAIXANDULAAN!K15+ULAANBADRAX!K15+HATANBULAG!K15+HOBSGOL!K15+ERDENE!K15+SAINSHAND!Z15+'ZAMIIN UUD'!W15)</f>
        <v>0</v>
      </c>
      <c r="X15" s="60">
        <f>SUM(AIRAG!L15+ALTANSHIREE!L15+DALANGARGALAN!L15+DELGEREH!L15+IHHET!L15+MANDAX!L15+ORGON!L15+SAIXANDULAAN!L15+ULAANBADRAX!L15+HATANBULAG!L15+HOBSGOL!L15+ERDENE!L15+SAINSHAND!AA15+SAINSHAND!AD15+SAINSHAND!AG15+SAINSHAND!AJ15+SAINSHAND!AM15+SAINSHAND!AP15+SAINSHAND!AS15+SAINSHAND!AV15+SAINSHAND!AY15+SAINSHAND!BB15+SAINSHAND!BE15+SAINSHAND!BH15+SAINSHAND!BK15+SAINSHAND!BN15+SAINSHAND!BQ15+'ZAMIIN UUD'!X15+'ZAMIIN UUD'!AA15+'ZAMIIN UUD'!AD15+'ZAMIIN UUD'!AG15+'ZAMIIN UUD'!AJ15+'ZAMIIN UUD'!AM15+'ZAMIIN UUD'!AP15+'ZAMIIN UUD'!AS15)</f>
        <v>0</v>
      </c>
      <c r="Y15" s="60">
        <f>SUM(AIRAG!M15+ALTANSHIREE!M15+DALANGARGALAN!M15+DELGEREH!M15+IHHET!M15+MANDAX!M15+ORGON!M15+SAIXANDULAAN!M15+ULAANBADRAX!M15+HATANBULAG!M15+HOBSGOL!M15+ERDENE!M15+SAINSHAND!AB15+SAINSHAND!AE15+SAINSHAND!AH15+SAINSHAND!AK15+SAINSHAND!AN15+SAINSHAND!AQ15+SAINSHAND!AT15+SAINSHAND!AW15+SAINSHAND!AZ15+SAINSHAND!BC15+SAINSHAND!BF15+SAINSHAND!BI15+SAINSHAND!BL15+SAINSHAND!BO15+SAINSHAND!BR15+'ZAMIIN UUD'!Y15+'ZAMIIN UUD'!AB15+'ZAMIIN UUD'!AE15+'ZAMIIN UUD'!AH15+'ZAMIIN UUD'!AK15+'ZAMIIN UUD'!AN15+'ZAMIIN UUD'!AQ15+'ZAMIIN UUD'!AT15)</f>
        <v>0</v>
      </c>
      <c r="Z15" s="60">
        <f>SUM(AIRAG!N15+ALTANSHIREE!N15+DALANGARGALAN!N15+DELGEREH!N15+IHHET!N15+MANDAX!N15+ORGON!N15+SAIXANDULAAN!N15+ULAANBADRAX!N15+HATANBULAG!N15+HOBSGOL!N15+ERDENE!N15+SAINSHAND!AC15+SAINSHAND!AF15+SAINSHAND!AI15+SAINSHAND!AL15+SAINSHAND!AO15+SAINSHAND!AR15+SAINSHAND!AU15+SAINSHAND!AX15+SAINSHAND!BA15+SAINSHAND!BD15+SAINSHAND!BG15+SAINSHAND!BJ15+SAINSHAND!BM15+SAINSHAND!BP15+SAINSHAND!BS15+'ZAMIIN UUD'!Z15+'ZAMIIN UUD'!AC15+'ZAMIIN UUD'!AF15+'ZAMIIN UUD'!AI15+'ZAMIIN UUD'!AL15+'ZAMIIN UUD'!AO15+'ZAMIIN UUD'!AR15+'ZAMIIN UUD'!AU15)</f>
        <v>0</v>
      </c>
      <c r="AA15" s="60">
        <f>SUM(AIRAG!O15+ALTANSHIREE!O15+DALANGARGALAN!O15+DELGEREH!O15+IHHET!O15+MANDAX!O15+ORGON!O15+SAIXANDULAAN!O15+ULAANBADRAX!O15+HATANBULAG!O15+HOBSGOL!O15+ERDENE!O15+SAINSHAND!BT15+SAINSHAND!BW15+SAINSHAND!BZ15+SAINSHAND!CC15+SAINSHAND!CF15+SAINSHAND!CI15+'ZAMIIN UUD'!AV15+'ZAMIIN UUD'!AY15+'ZAMIIN UUD'!BB15+'ZAMIIN UUD'!BE15)</f>
        <v>0</v>
      </c>
      <c r="AB15" s="60">
        <f>SUM(AIRAG!P15+ALTANSHIREE!P15+DALANGARGALAN!P15+DELGEREH!P15+IHHET!P15+MANDAX!P15+ORGON!P15+SAIXANDULAAN!P15+ULAANBADRAX!P15+HATANBULAG!P15+HOBSGOL!P15+ERDENE!P15+SAINSHAND!BU15+SAINSHAND!BX15+SAINSHAND!CA15+SAINSHAND!CD15+SAINSHAND!CG15+SAINSHAND!CJ15+'ZAMIIN UUD'!AW15+'ZAMIIN UUD'!AZ15+'ZAMIIN UUD'!BC15+'ZAMIIN UUD'!BF15)</f>
        <v>0</v>
      </c>
      <c r="AC15" s="60">
        <f>SUM(AIRAG!Q15+ALTANSHIREE!Q15+DALANGARGALAN!Q15+DELGEREH!Q15+IHHET!Q15+MANDAX!Q15+ORGON!Q15+SAIXANDULAAN!Q15+ULAANBADRAX!Q15+HATANBULAG!Q15+HOBSGOL!Q15+ERDENE!Q15+SAINSHAND!BV15+SAINSHAND!BY15+SAINSHAND!CB15+SAINSHAND!CE15+SAINSHAND!CH15+SAINSHAND!CK15+'ZAMIIN UUD'!AX15+'ZAMIIN UUD'!BA15+'ZAMIIN UUD'!BD15+'ZAMIIN UUD'!BG15)</f>
        <v>0</v>
      </c>
      <c r="AD15" s="60">
        <f>SUM(AIRAG!R15+ALTANSHIREE!R15+DALANGARGALAN!R15+DELGEREH!R15+IHHET!R15+MANDAX!R15+ORGON!R15+SAIXANDULAAN!R15+ULAANBADRAX!R15+HATANBULAG!R15+HOBSGOL!R15+ERDENE!R15+SAINSHAND!CL15)</f>
        <v>0</v>
      </c>
      <c r="AE15" s="60">
        <f>SUM(AIRAG!S15+ALTANSHIREE!S15+DALANGARGALAN!S15+DELGEREH!S15+IHHET!S15+MANDAX!S15+ORGON!S15+SAIXANDULAAN!S15+ULAANBADRAX!S15+HATANBULAG!S15+HOBSGOL!S15+ERDENE!S15+SAINSHAND!CM15)</f>
        <v>0</v>
      </c>
      <c r="AF15" s="60">
        <f>SUM(AIRAG!T15+ALTANSHIREE!T15+DALANGARGALAN!T15+DELGEREH!T15+IHHET!T15+MANDAX!T15+ORGON!T15+SAIXANDULAAN!T15+ULAANBADRAX!T15+HATANBULAG!T15+HOBSGOL!T15+ERDENE!T15+SAINSHAND!CN15)</f>
        <v>0</v>
      </c>
      <c r="AG15" s="60">
        <f>SUM(SAINSHAND!CO15+'ZAMIIN UUD'!BK15)</f>
        <v>0</v>
      </c>
      <c r="AH15" s="60">
        <f>SUM(SAINSHAND!CP15+'ZAMIIN UUD'!BL15)</f>
        <v>0</v>
      </c>
      <c r="AI15" s="60">
        <f>SUM(SAINSHAND!CQ15+'ZAMIIN UUD'!BM15)</f>
        <v>0</v>
      </c>
      <c r="AJ15" s="70">
        <f t="shared" si="2"/>
        <v>406988700</v>
      </c>
      <c r="AK15" s="70">
        <f t="shared" si="3"/>
        <v>86422636.370000005</v>
      </c>
      <c r="AL15" s="70">
        <f t="shared" si="4"/>
        <v>-320566063.63</v>
      </c>
      <c r="AM15" s="60">
        <f>SUM(AIRAG!X15+ALTANSHIREE!X15+DALANGARGALAN!X15+DELGEREH!X15+IHHET!X15+MANDAX!X15+ORGON!X15+SAIXANDULAAN!X15+ULAANBADRAX!X15+HATANBULAG!X15+HOBSGOL!X15+ERDENE!X15+SAINSHAND!CU15+'ZAMIIN UUD'!BQ15)</f>
        <v>0</v>
      </c>
      <c r="AN15" s="60">
        <f>SUM(AIRAG!Y15+ALTANSHIREE!Y15+DALANGARGALAN!Y15+DELGEREH!Y15+IHHET!Y15+MANDAX!Y15+ORGON!Y15+SAIXANDULAAN!Y15+ULAANBADRAX!Y15+HATANBULAG!Y15+HOBSGOL!Y15+ERDENE!Y15+SAINSHAND!CV15+'ZAMIIN UUD'!BR15)</f>
        <v>0</v>
      </c>
      <c r="AO15" s="60">
        <f>SUM(AIRAG!Z15+ALTANSHIREE!Z15+DALANGARGALAN!Z15+DELGEREH!Z15+IHHET!Z15+MANDAX!Z15+ORGON!Z15+SAIXANDULAAN!Z15+ULAANBADRAX!Z15+HATANBULAG!Z15+HOBSGOL!Z15+ERDENE!Z15+SAINSHAND!CW15+'ZAMIIN UUD'!BS15)</f>
        <v>0</v>
      </c>
      <c r="AP15" s="70">
        <f t="shared" si="5"/>
        <v>0</v>
      </c>
      <c r="AQ15" s="70">
        <f t="shared" si="6"/>
        <v>0</v>
      </c>
      <c r="AR15" s="70">
        <f t="shared" si="7"/>
        <v>0</v>
      </c>
      <c r="AS15" s="60">
        <f>SUM(AIRAG!AD15+ALTANSHIREE!AD15+DALANGARGALAN!AD15+DELGEREH!AD15+IHHET!AD15+MANDAX!AD15+ORGON!AD15+SAIXANDULAAN!AD15+ULAANBADRAX!AD15+HATANBULAG!AD15+HOBSGOL!AD15+ERDENE!AD15+SAINSHAND!DA15+'ZAMIIN UUD'!BW15)</f>
        <v>0</v>
      </c>
      <c r="AT15" s="60">
        <f>SUM(AIRAG!AE15+ALTANSHIREE!AE15+DALANGARGALAN!AE15+DELGEREH!AE15+IHHET!AE15+MANDAX!AE15+ORGON!AE15+SAIXANDULAAN!AE15+ULAANBADRAX!AE15+HATANBULAG!AE15+HOBSGOL!AE15+ERDENE!AE15+SAINSHAND!DB15+'ZAMIIN UUD'!BX15)</f>
        <v>0</v>
      </c>
      <c r="AU15" s="60">
        <f>SUM(AIRAG!AF15+ALTANSHIREE!AF15+DALANGARGALAN!AF15+DELGEREH!AF15+IHHET!AF15+MANDAX!AF15+ORGON!AF15+SAIXANDULAAN!AF15+ULAANBADRAX!AF15+HATANBULAG!AF15+HOBSGOL!AF15+ERDENE!AF15+SAINSHAND!DC15+'ZAMIIN UUD'!BY15)</f>
        <v>0</v>
      </c>
      <c r="AV15" s="60">
        <f>SUM(AIRAG!AG15+ALTANSHIREE!AG15+DALANGARGALAN!AG15+DELGEREH!AG15+IHHET!AG15+MANDAX!AG15+ORGON!AG15+SAIXANDULAAN!AG15+ULAANBADRAX!AG15+HATANBULAG!AG15+HOBSGOL!AG15+ERDENE!AG15+SAINSHAND!DD15+'ZAMIIN UUD'!BZ15)</f>
        <v>0</v>
      </c>
      <c r="AW15" s="60">
        <f>SUM(AIRAG!AH15+ALTANSHIREE!AH15+DALANGARGALAN!AH15+DELGEREH!AH15+IHHET!AH15+MANDAX!AH15+ORGON!AH15+SAIXANDULAAN!AH15+ULAANBADRAX!AH15+HATANBULAG!AH15+HOBSGOL!AH15+ERDENE!AH15+SAINSHAND!DE15+'ZAMIIN UUD'!CA15)</f>
        <v>0</v>
      </c>
      <c r="AX15" s="60">
        <f>SUM(AIRAG!AI15+ALTANSHIREE!AI15+DALANGARGALAN!AI15+DELGEREH!AI15+IHHET!AI15+MANDAX!AI15+ORGON!AI15+SAIXANDULAAN!AI15+ULAANBADRAX!AI15+HATANBULAG!AI15+HOBSGOL!AI15+ERDENE!AI15+SAINSHAND!DF15+'ZAMIIN UUD'!CB15)</f>
        <v>0</v>
      </c>
      <c r="AY15" s="70">
        <f t="shared" si="15"/>
        <v>0</v>
      </c>
      <c r="AZ15" s="70">
        <f t="shared" si="16"/>
        <v>0</v>
      </c>
      <c r="BA15" s="70">
        <f t="shared" si="17"/>
        <v>0</v>
      </c>
      <c r="BB15" s="70">
        <f t="shared" si="18"/>
        <v>406988700</v>
      </c>
      <c r="BC15" s="70">
        <f t="shared" si="19"/>
        <v>86422636.370000005</v>
      </c>
      <c r="BD15" s="70">
        <f t="shared" si="20"/>
        <v>-320566063.63</v>
      </c>
    </row>
    <row r="16" spans="1:58">
      <c r="A16" s="9">
        <v>9</v>
      </c>
      <c r="B16" s="11" t="s">
        <v>9</v>
      </c>
      <c r="C16" s="60">
        <f>SUM(AIRAG!C16+ALTANSHIREE!C16+DALANGARGALAN!C16+DELGEREH!C16+IHHET!C16+MANDAX!C16+ORGON!C16+SAIXANDULAAN!C16+ULAANBADRAX!C16+HATANBULAG!C16+HOBSGOL!C16+ERDENE!C16+SAINSHAND!C16+'ZAMIIN UUD'!C16)</f>
        <v>32500000</v>
      </c>
      <c r="D16" s="60">
        <f>SUM(AIRAG!D16+ALTANSHIREE!D16+DALANGARGALAN!D16+DELGEREH!D16+IHHET!D16+MANDAX!D16+ORGON!D16+SAIXANDULAAN!D16+ULAANBADRAX!D16+HATANBULAG!D16+HOBSGOL!D16+ERDENE!D16+SAINSHAND!D16+'ZAMIIN UUD'!D16)</f>
        <v>28048283</v>
      </c>
      <c r="E16" s="60">
        <f>SUM(AIRAG!E16+ALTANSHIREE!E16+DALANGARGALAN!E16+DELGEREH!E16+IHHET!E16+MANDAX!E16+ORGON!E16+SAIXANDULAAN!E16+ULAANBADRAX!E16+HATANBULAG!E16+HOBSGOL!E16+ERDENE!E16+SAINSHAND!E16+'ZAMIIN UUD'!E16)</f>
        <v>-4451717</v>
      </c>
      <c r="F16" s="60">
        <f>SUM(AIRAG!F16+ALTANSHIREE!F16+DALANGARGALAN!F16+DELGEREH!F16+IHHET!F16+MANDAX!F16+ORGON!F16+SAIXANDULAAN!F16+ULAANBADRAX!F16+HATANBULAG!F16+HOBSGOL!F16+ERDENE!F16+SAINSHAND!F16+SAINSHAND!L16+'ZAMIIN UUD'!F16)</f>
        <v>239956000</v>
      </c>
      <c r="G16" s="60">
        <f>SUM(AIRAG!G16+ALTANSHIREE!G16+DALANGARGALAN!G16+DELGEREH!G16+IHHET!G16+MANDAX!G16+ORGON!G16+SAIXANDULAAN!G16+ULAANBADRAX!G16+HATANBULAG!G16+HOBSGOL!G16+ERDENE!G16+SAINSHAND!G16+SAINSHAND!M16+'ZAMIIN UUD'!G16)</f>
        <v>202257843.87</v>
      </c>
      <c r="H16" s="60">
        <f>SUM(AIRAG!H16+ALTANSHIREE!H16+DALANGARGALAN!H16+DELGEREH!H16+IHHET!H16+MANDAX!H16+ORGON!H16+SAIXANDULAAN!H16+ULAANBADRAX!H16+HATANBULAG!H16+HOBSGOL!H16+ERDENE!H16+SAINSHAND!H16+SAINSHAND!N16+'ZAMIIN UUD'!H16)</f>
        <v>-37698156.129999995</v>
      </c>
      <c r="I16" s="60">
        <f>SUM(SAINSHAND!I16+'ZAMIIN UUD'!I16)</f>
        <v>7000000</v>
      </c>
      <c r="J16" s="60">
        <f>SUM(SAINSHAND!J16+'ZAMIIN UUD'!J16)</f>
        <v>6490718</v>
      </c>
      <c r="K16" s="60">
        <f>SUM(SAINSHAND!K16+'ZAMIIN UUD'!K16)</f>
        <v>-509282</v>
      </c>
      <c r="L16" s="60">
        <f>SUM(SAINSHAND!O16+SAINSHAND!R16+'ZAMIIN UUD'!O16)</f>
        <v>312688000</v>
      </c>
      <c r="M16" s="60">
        <f>SUM(SAINSHAND!P16+SAINSHAND!S16+'ZAMIIN UUD'!P16)</f>
        <v>312581506.31</v>
      </c>
      <c r="N16" s="60">
        <f>SUM(SAINSHAND!Q16+SAINSHAND!T16+'ZAMIIN UUD'!Q16)</f>
        <v>-106493.69000000134</v>
      </c>
      <c r="O16" s="60">
        <f>SUM(SAINSHAND!U16+'ZAMIIN UUD'!L16)</f>
        <v>0</v>
      </c>
      <c r="P16" s="60">
        <f>SUM(SAINSHAND!V16+'ZAMIIN UUD'!M16)</f>
        <v>0</v>
      </c>
      <c r="Q16" s="60">
        <f>SUM(SAINSHAND!W16+'ZAMIIN UUD'!N16)</f>
        <v>0</v>
      </c>
      <c r="R16" s="60">
        <f>SUM('ZAMIIN UUD'!R16)</f>
        <v>0</v>
      </c>
      <c r="S16" s="60">
        <f>SUM('ZAMIIN UUD'!S16)</f>
        <v>0</v>
      </c>
      <c r="T16" s="60">
        <f>SUM('ZAMIIN UUD'!T16)</f>
        <v>0</v>
      </c>
      <c r="U16" s="60">
        <f>SUM(AIRAG!I16+ALTANSHIREE!I16+DALANGARGALAN!I16+DELGEREH!I16+IHHET!I16+MANDAX!I16+ORGON!I16+SAIXANDULAAN!I16+ULAANBADRAX!I16+HATANBULAG!I16+HOBSGOL!I16+ERDENE!I16+SAINSHAND!X16+'ZAMIIN UUD'!U16)</f>
        <v>0</v>
      </c>
      <c r="V16" s="60">
        <f>SUM(AIRAG!J16+ALTANSHIREE!J16+DALANGARGALAN!J16+DELGEREH!J16+IHHET!J16+MANDAX!J16+ORGON!J16+SAIXANDULAAN!J16+ULAANBADRAX!J16+HATANBULAG!J16+HOBSGOL!J16+ERDENE!J16+SAINSHAND!Y16+'ZAMIIN UUD'!V16)</f>
        <v>0</v>
      </c>
      <c r="W16" s="60">
        <f>SUM(AIRAG!K16+ALTANSHIREE!K16+DALANGARGALAN!K16+DELGEREH!K16+IHHET!K16+MANDAX!K16+ORGON!K16+SAIXANDULAAN!K16+ULAANBADRAX!K16+HATANBULAG!K16+HOBSGOL!K16+ERDENE!K16+SAINSHAND!Z16+'ZAMIIN UUD'!W16)</f>
        <v>0</v>
      </c>
      <c r="X16" s="60">
        <f>SUM(AIRAG!L16+ALTANSHIREE!L16+DALANGARGALAN!L16+DELGEREH!L16+IHHET!L16+MANDAX!L16+ORGON!L16+SAIXANDULAAN!L16+ULAANBADRAX!L16+HATANBULAG!L16+HOBSGOL!L16+ERDENE!L16+SAINSHAND!AA16+SAINSHAND!AD16+SAINSHAND!AG16+SAINSHAND!AJ16+SAINSHAND!AM16+SAINSHAND!AP16+SAINSHAND!AS16+SAINSHAND!AV16+SAINSHAND!AY16+SAINSHAND!BB16+SAINSHAND!BE16+SAINSHAND!BH16+SAINSHAND!BK16+SAINSHAND!BN16+SAINSHAND!BQ16+'ZAMIIN UUD'!X16+'ZAMIIN UUD'!AA16+'ZAMIIN UUD'!AD16+'ZAMIIN UUD'!AG16+'ZAMIIN UUD'!AJ16+'ZAMIIN UUD'!AM16+'ZAMIIN UUD'!AP16+'ZAMIIN UUD'!AS16)</f>
        <v>0</v>
      </c>
      <c r="Y16" s="60">
        <f>SUM(AIRAG!M16+ALTANSHIREE!M16+DALANGARGALAN!M16+DELGEREH!M16+IHHET!M16+MANDAX!M16+ORGON!M16+SAIXANDULAAN!M16+ULAANBADRAX!M16+HATANBULAG!M16+HOBSGOL!M16+ERDENE!M16+SAINSHAND!AB16+SAINSHAND!AE16+SAINSHAND!AH16+SAINSHAND!AK16+SAINSHAND!AN16+SAINSHAND!AQ16+SAINSHAND!AT16+SAINSHAND!AW16+SAINSHAND!AZ16+SAINSHAND!BC16+SAINSHAND!BF16+SAINSHAND!BI16+SAINSHAND!BL16+SAINSHAND!BO16+SAINSHAND!BR16+'ZAMIIN UUD'!Y16+'ZAMIIN UUD'!AB16+'ZAMIIN UUD'!AE16+'ZAMIIN UUD'!AH16+'ZAMIIN UUD'!AK16+'ZAMIIN UUD'!AN16+'ZAMIIN UUD'!AQ16+'ZAMIIN UUD'!AT16)</f>
        <v>0</v>
      </c>
      <c r="Z16" s="60">
        <f>SUM(AIRAG!N16+ALTANSHIREE!N16+DALANGARGALAN!N16+DELGEREH!N16+IHHET!N16+MANDAX!N16+ORGON!N16+SAIXANDULAAN!N16+ULAANBADRAX!N16+HATANBULAG!N16+HOBSGOL!N16+ERDENE!N16+SAINSHAND!AC16+SAINSHAND!AF16+SAINSHAND!AI16+SAINSHAND!AL16+SAINSHAND!AO16+SAINSHAND!AR16+SAINSHAND!AU16+SAINSHAND!AX16+SAINSHAND!BA16+SAINSHAND!BD16+SAINSHAND!BG16+SAINSHAND!BJ16+SAINSHAND!BM16+SAINSHAND!BP16+SAINSHAND!BS16+'ZAMIIN UUD'!Z16+'ZAMIIN UUD'!AC16+'ZAMIIN UUD'!AF16+'ZAMIIN UUD'!AI16+'ZAMIIN UUD'!AL16+'ZAMIIN UUD'!AO16+'ZAMIIN UUD'!AR16+'ZAMIIN UUD'!AU16)</f>
        <v>0</v>
      </c>
      <c r="AA16" s="60">
        <f>SUM(AIRAG!O16+ALTANSHIREE!O16+DALANGARGALAN!O16+DELGEREH!O16+IHHET!O16+MANDAX!O16+ORGON!O16+SAIXANDULAAN!O16+ULAANBADRAX!O16+HATANBULAG!O16+HOBSGOL!O16+ERDENE!O16+SAINSHAND!BT16+SAINSHAND!BW16+SAINSHAND!BZ16+SAINSHAND!CC16+SAINSHAND!CF16+SAINSHAND!CI16+'ZAMIIN UUD'!AV16+'ZAMIIN UUD'!AY16+'ZAMIIN UUD'!BB16+'ZAMIIN UUD'!BE16)</f>
        <v>0</v>
      </c>
      <c r="AB16" s="60">
        <f>SUM(AIRAG!P16+ALTANSHIREE!P16+DALANGARGALAN!P16+DELGEREH!P16+IHHET!P16+MANDAX!P16+ORGON!P16+SAIXANDULAAN!P16+ULAANBADRAX!P16+HATANBULAG!P16+HOBSGOL!P16+ERDENE!P16+SAINSHAND!BU16+SAINSHAND!BX16+SAINSHAND!CA16+SAINSHAND!CD16+SAINSHAND!CG16+SAINSHAND!CJ16+'ZAMIIN UUD'!AW16+'ZAMIIN UUD'!AZ16+'ZAMIIN UUD'!BC16+'ZAMIIN UUD'!BF16)</f>
        <v>0</v>
      </c>
      <c r="AC16" s="60">
        <f>SUM(AIRAG!Q16+ALTANSHIREE!Q16+DALANGARGALAN!Q16+DELGEREH!Q16+IHHET!Q16+MANDAX!Q16+ORGON!Q16+SAIXANDULAAN!Q16+ULAANBADRAX!Q16+HATANBULAG!Q16+HOBSGOL!Q16+ERDENE!Q16+SAINSHAND!BV16+SAINSHAND!BY16+SAINSHAND!CB16+SAINSHAND!CE16+SAINSHAND!CH16+SAINSHAND!CK16+'ZAMIIN UUD'!AX16+'ZAMIIN UUD'!BA16+'ZAMIIN UUD'!BD16+'ZAMIIN UUD'!BG16)</f>
        <v>0</v>
      </c>
      <c r="AD16" s="60">
        <f>SUM(AIRAG!R16+ALTANSHIREE!R16+DALANGARGALAN!R16+DELGEREH!R16+IHHET!R16+MANDAX!R16+ORGON!R16+SAIXANDULAAN!R16+ULAANBADRAX!R16+HATANBULAG!R16+HOBSGOL!R16+ERDENE!R16+SAINSHAND!CL16)</f>
        <v>0</v>
      </c>
      <c r="AE16" s="60">
        <f>SUM(AIRAG!S16+ALTANSHIREE!S16+DALANGARGALAN!S16+DELGEREH!S16+IHHET!S16+MANDAX!S16+ORGON!S16+SAIXANDULAAN!S16+ULAANBADRAX!S16+HATANBULAG!S16+HOBSGOL!S16+ERDENE!S16+SAINSHAND!CM16)</f>
        <v>0</v>
      </c>
      <c r="AF16" s="60">
        <f>SUM(AIRAG!T16+ALTANSHIREE!T16+DALANGARGALAN!T16+DELGEREH!T16+IHHET!T16+MANDAX!T16+ORGON!T16+SAIXANDULAAN!T16+ULAANBADRAX!T16+HATANBULAG!T16+HOBSGOL!T16+ERDENE!T16+SAINSHAND!CN16)</f>
        <v>0</v>
      </c>
      <c r="AG16" s="60">
        <f>SUM(SAINSHAND!CO16+'ZAMIIN UUD'!BK16)</f>
        <v>0</v>
      </c>
      <c r="AH16" s="60">
        <f>SUM(SAINSHAND!CP16+'ZAMIIN UUD'!BL16)</f>
        <v>0</v>
      </c>
      <c r="AI16" s="60">
        <f>SUM(SAINSHAND!CQ16+'ZAMIIN UUD'!BM16)</f>
        <v>0</v>
      </c>
      <c r="AJ16" s="70">
        <f t="shared" si="2"/>
        <v>592144000</v>
      </c>
      <c r="AK16" s="70">
        <f t="shared" si="3"/>
        <v>549378351.18000007</v>
      </c>
      <c r="AL16" s="70">
        <f t="shared" si="4"/>
        <v>-42765648.819999993</v>
      </c>
      <c r="AM16" s="60">
        <f>SUM(AIRAG!X16+ALTANSHIREE!X16+DALANGARGALAN!X16+DELGEREH!X16+IHHET!X16+MANDAX!X16+ORGON!X16+SAIXANDULAAN!X16+ULAANBADRAX!X16+HATANBULAG!X16+HOBSGOL!X16+ERDENE!X16+SAINSHAND!CU16+'ZAMIIN UUD'!BQ16)</f>
        <v>0</v>
      </c>
      <c r="AN16" s="60">
        <f>SUM(AIRAG!Y16+ALTANSHIREE!Y16+DALANGARGALAN!Y16+DELGEREH!Y16+IHHET!Y16+MANDAX!Y16+ORGON!Y16+SAIXANDULAAN!Y16+ULAANBADRAX!Y16+HATANBULAG!Y16+HOBSGOL!Y16+ERDENE!Y16+SAINSHAND!CV16+'ZAMIIN UUD'!BR16)</f>
        <v>0</v>
      </c>
      <c r="AO16" s="60">
        <f>SUM(AIRAG!Z16+ALTANSHIREE!Z16+DALANGARGALAN!Z16+DELGEREH!Z16+IHHET!Z16+MANDAX!Z16+ORGON!Z16+SAIXANDULAAN!Z16+ULAANBADRAX!Z16+HATANBULAG!Z16+HOBSGOL!Z16+ERDENE!Z16+SAINSHAND!CW16+'ZAMIIN UUD'!BS16)</f>
        <v>0</v>
      </c>
      <c r="AP16" s="70">
        <f t="shared" si="5"/>
        <v>0</v>
      </c>
      <c r="AQ16" s="70">
        <f t="shared" si="6"/>
        <v>0</v>
      </c>
      <c r="AR16" s="70">
        <f t="shared" si="7"/>
        <v>0</v>
      </c>
      <c r="AS16" s="60">
        <f>SUM(AIRAG!AD16+ALTANSHIREE!AD16+DALANGARGALAN!AD16+DELGEREH!AD16+IHHET!AD16+MANDAX!AD16+ORGON!AD16+SAIXANDULAAN!AD16+ULAANBADRAX!AD16+HATANBULAG!AD16+HOBSGOL!AD16+ERDENE!AD16+SAINSHAND!DA16+'ZAMIIN UUD'!BW16)</f>
        <v>0</v>
      </c>
      <c r="AT16" s="60">
        <f>SUM(AIRAG!AE16+ALTANSHIREE!AE16+DALANGARGALAN!AE16+DELGEREH!AE16+IHHET!AE16+MANDAX!AE16+ORGON!AE16+SAIXANDULAAN!AE16+ULAANBADRAX!AE16+HATANBULAG!AE16+HOBSGOL!AE16+ERDENE!AE16+SAINSHAND!DB16+'ZAMIIN UUD'!BX16)</f>
        <v>0</v>
      </c>
      <c r="AU16" s="60">
        <f>SUM(AIRAG!AF16+ALTANSHIREE!AF16+DALANGARGALAN!AF16+DELGEREH!AF16+IHHET!AF16+MANDAX!AF16+ORGON!AF16+SAIXANDULAAN!AF16+ULAANBADRAX!AF16+HATANBULAG!AF16+HOBSGOL!AF16+ERDENE!AF16+SAINSHAND!DC16+'ZAMIIN UUD'!BY16)</f>
        <v>0</v>
      </c>
      <c r="AV16" s="60">
        <f>SUM(AIRAG!AG16+ALTANSHIREE!AG16+DALANGARGALAN!AG16+DELGEREH!AG16+IHHET!AG16+MANDAX!AG16+ORGON!AG16+SAIXANDULAAN!AG16+ULAANBADRAX!AG16+HATANBULAG!AG16+HOBSGOL!AG16+ERDENE!AG16+SAINSHAND!DD16+'ZAMIIN UUD'!BZ16)</f>
        <v>0</v>
      </c>
      <c r="AW16" s="60">
        <f>SUM(AIRAG!AH16+ALTANSHIREE!AH16+DALANGARGALAN!AH16+DELGEREH!AH16+IHHET!AH16+MANDAX!AH16+ORGON!AH16+SAIXANDULAAN!AH16+ULAANBADRAX!AH16+HATANBULAG!AH16+HOBSGOL!AH16+ERDENE!AH16+SAINSHAND!DE16+'ZAMIIN UUD'!CA16)</f>
        <v>0</v>
      </c>
      <c r="AX16" s="60">
        <f>SUM(AIRAG!AI16+ALTANSHIREE!AI16+DALANGARGALAN!AI16+DELGEREH!AI16+IHHET!AI16+MANDAX!AI16+ORGON!AI16+SAIXANDULAAN!AI16+ULAANBADRAX!AI16+HATANBULAG!AI16+HOBSGOL!AI16+ERDENE!AI16+SAINSHAND!DF16+'ZAMIIN UUD'!CB16)</f>
        <v>0</v>
      </c>
      <c r="AY16" s="70">
        <f t="shared" si="15"/>
        <v>0</v>
      </c>
      <c r="AZ16" s="70">
        <f t="shared" si="16"/>
        <v>0</v>
      </c>
      <c r="BA16" s="70">
        <f t="shared" si="17"/>
        <v>0</v>
      </c>
      <c r="BB16" s="70">
        <f t="shared" si="18"/>
        <v>592144000</v>
      </c>
      <c r="BC16" s="70">
        <f t="shared" si="19"/>
        <v>549378351.18000007</v>
      </c>
      <c r="BD16" s="70">
        <f t="shared" si="20"/>
        <v>-42765648.819999993</v>
      </c>
    </row>
    <row r="17" spans="1:56">
      <c r="A17" s="35">
        <v>10</v>
      </c>
      <c r="B17" s="36" t="s">
        <v>16</v>
      </c>
      <c r="C17" s="45">
        <f>SUM(AIRAG!C17+ALTANSHIREE!C17+DALANGARGALAN!C17+DELGEREH!C17+IHHET!C17+MANDAX!C17+ORGON!C17+SAIXANDULAAN!C17+ULAANBADRAX!C17+HATANBULAG!C17+HOBSGOL!C17+ERDENE!C17+SAINSHAND!C17+'ZAMIIN UUD'!C17)</f>
        <v>119421900</v>
      </c>
      <c r="D17" s="45">
        <f>SUM(AIRAG!D17+ALTANSHIREE!D17+DALANGARGALAN!D17+DELGEREH!D17+IHHET!D17+MANDAX!D17+ORGON!D17+SAIXANDULAAN!D17+ULAANBADRAX!D17+HATANBULAG!D17+HOBSGOL!D17+ERDENE!D17+SAINSHAND!D17+'ZAMIIN UUD'!D17)</f>
        <v>83700818.950000003</v>
      </c>
      <c r="E17" s="45">
        <f>SUM(AIRAG!E17+ALTANSHIREE!E17+DALANGARGALAN!E17+DELGEREH!E17+IHHET!E17+MANDAX!E17+ORGON!E17+SAIXANDULAAN!E17+ULAANBADRAX!E17+HATANBULAG!E17+HOBSGOL!E17+ERDENE!E17+SAINSHAND!E17+'ZAMIIN UUD'!E17)</f>
        <v>-35721081.049999997</v>
      </c>
      <c r="F17" s="45">
        <f>SUM(AIRAG!F17+ALTANSHIREE!F17+DALANGARGALAN!F17+DELGEREH!F17+IHHET!F17+MANDAX!F17+ORGON!F17+SAIXANDULAAN!F17+ULAANBADRAX!F17+HATANBULAG!F17+HOBSGOL!F17+ERDENE!F17+SAINSHAND!F17+SAINSHAND!L17+'ZAMIIN UUD'!F17)</f>
        <v>692754900</v>
      </c>
      <c r="G17" s="45">
        <f>SUM(AIRAG!G17+ALTANSHIREE!G17+DALANGARGALAN!G17+DELGEREH!G17+IHHET!G17+MANDAX!G17+ORGON!G17+SAIXANDULAAN!G17+ULAANBADRAX!G17+HATANBULAG!G17+HOBSGOL!G17+ERDENE!G17+SAINSHAND!G17+SAINSHAND!M17+'ZAMIIN UUD'!G17)</f>
        <v>564790774.99000001</v>
      </c>
      <c r="H17" s="45">
        <f>SUM(AIRAG!H17+ALTANSHIREE!H17+DALANGARGALAN!H17+DELGEREH!H17+IHHET!H17+MANDAX!H17+ORGON!H17+SAIXANDULAAN!H17+ULAANBADRAX!H17+HATANBULAG!H17+HOBSGOL!H17+ERDENE!H17+SAINSHAND!H17+SAINSHAND!N17+'ZAMIIN UUD'!H17)</f>
        <v>-127964125.00999999</v>
      </c>
      <c r="I17" s="45">
        <f>SUM(SAINSHAND!I17+'ZAMIIN UUD'!I17)</f>
        <v>24027100</v>
      </c>
      <c r="J17" s="45">
        <f>SUM(SAINSHAND!J17+'ZAMIIN UUD'!J17)</f>
        <v>16887851.900000002</v>
      </c>
      <c r="K17" s="45">
        <f>SUM(SAINSHAND!K17+'ZAMIIN UUD'!K17)</f>
        <v>-7139248.0999999987</v>
      </c>
      <c r="L17" s="45">
        <f>SUM(SAINSHAND!O17+SAINSHAND!R17+'ZAMIIN UUD'!O17)</f>
        <v>209419600</v>
      </c>
      <c r="M17" s="45">
        <f>SUM(SAINSHAND!P17+SAINSHAND!S17+'ZAMIIN UUD'!P17)</f>
        <v>206618599.88</v>
      </c>
      <c r="N17" s="45">
        <f>SUM(SAINSHAND!Q17+SAINSHAND!T17+'ZAMIIN UUD'!Q17)</f>
        <v>-2801000.1200000048</v>
      </c>
      <c r="O17" s="45">
        <f>SUM(SAINSHAND!U17+'ZAMIIN UUD'!L17)</f>
        <v>0</v>
      </c>
      <c r="P17" s="45">
        <f>SUM(SAINSHAND!V17+'ZAMIIN UUD'!M17)</f>
        <v>0</v>
      </c>
      <c r="Q17" s="45">
        <f>SUM(SAINSHAND!W17+'ZAMIIN UUD'!N17)</f>
        <v>0</v>
      </c>
      <c r="R17" s="45">
        <f>SUM('ZAMIIN UUD'!R17)</f>
        <v>35357900</v>
      </c>
      <c r="S17" s="45">
        <f>SUM('ZAMIIN UUD'!S17)</f>
        <v>26882100</v>
      </c>
      <c r="T17" s="45">
        <f>SUM('ZAMIIN UUD'!T17)</f>
        <v>-8475800</v>
      </c>
      <c r="U17" s="45">
        <f>SUM(AIRAG!I17+ALTANSHIREE!I17+DALANGARGALAN!I17+DELGEREH!I17+IHHET!I17+MANDAX!I17+ORGON!I17+SAIXANDULAAN!I17+ULAANBADRAX!I17+HATANBULAG!I17+HOBSGOL!I17+ERDENE!I17+SAINSHAND!X17+'ZAMIIN UUD'!U17)</f>
        <v>0</v>
      </c>
      <c r="V17" s="45">
        <f>SUM(AIRAG!J17+ALTANSHIREE!J17+DALANGARGALAN!J17+DELGEREH!J17+IHHET!J17+MANDAX!J17+ORGON!J17+SAIXANDULAAN!J17+ULAANBADRAX!J17+HATANBULAG!J17+HOBSGOL!J17+ERDENE!J17+SAINSHAND!Y17+'ZAMIIN UUD'!V17)</f>
        <v>0</v>
      </c>
      <c r="W17" s="45">
        <f>SUM(AIRAG!K17+ALTANSHIREE!K17+DALANGARGALAN!K17+DELGEREH!K17+IHHET!K17+MANDAX!K17+ORGON!K17+SAIXANDULAAN!K17+ULAANBADRAX!K17+HATANBULAG!K17+HOBSGOL!K17+ERDENE!K17+SAINSHAND!Z17+'ZAMIIN UUD'!W17)</f>
        <v>0</v>
      </c>
      <c r="X17" s="45">
        <f>SUM(AIRAG!L17+ALTANSHIREE!L17+DALANGARGALAN!L17+DELGEREH!L17+IHHET!L17+MANDAX!L17+ORGON!L17+SAIXANDULAAN!L17+ULAANBADRAX!L17+HATANBULAG!L17+HOBSGOL!L17+ERDENE!L17+SAINSHAND!AA17+SAINSHAND!AD17+SAINSHAND!AG17+SAINSHAND!AJ17+SAINSHAND!AM17+SAINSHAND!AP17+SAINSHAND!AS17+SAINSHAND!AV17+SAINSHAND!AY17+SAINSHAND!BB17+SAINSHAND!BE17+SAINSHAND!BH17+SAINSHAND!BK17+SAINSHAND!BN17+SAINSHAND!BQ17+'ZAMIIN UUD'!X17+'ZAMIIN UUD'!AA17+'ZAMIIN UUD'!AD17+'ZAMIIN UUD'!AG17+'ZAMIIN UUD'!AJ17+'ZAMIIN UUD'!AM17+'ZAMIIN UUD'!AP17+'ZAMIIN UUD'!AS17)</f>
        <v>0</v>
      </c>
      <c r="Y17" s="45">
        <f>SUM(AIRAG!M17+ALTANSHIREE!M17+DALANGARGALAN!M17+DELGEREH!M17+IHHET!M17+MANDAX!M17+ORGON!M17+SAIXANDULAAN!M17+ULAANBADRAX!M17+HATANBULAG!M17+HOBSGOL!M17+ERDENE!M17+SAINSHAND!AB17+SAINSHAND!AE17+SAINSHAND!AH17+SAINSHAND!AK17+SAINSHAND!AN17+SAINSHAND!AQ17+SAINSHAND!AT17+SAINSHAND!AW17+SAINSHAND!AZ17+SAINSHAND!BC17+SAINSHAND!BF17+SAINSHAND!BI17+SAINSHAND!BL17+SAINSHAND!BO17+SAINSHAND!BR17+'ZAMIIN UUD'!Y17+'ZAMIIN UUD'!AB17+'ZAMIIN UUD'!AE17+'ZAMIIN UUD'!AH17+'ZAMIIN UUD'!AK17+'ZAMIIN UUD'!AN17+'ZAMIIN UUD'!AQ17+'ZAMIIN UUD'!AT17)</f>
        <v>0</v>
      </c>
      <c r="Z17" s="45">
        <f>SUM(AIRAG!N17+ALTANSHIREE!N17+DALANGARGALAN!N17+DELGEREH!N17+IHHET!N17+MANDAX!N17+ORGON!N17+SAIXANDULAAN!N17+ULAANBADRAX!N17+HATANBULAG!N17+HOBSGOL!N17+ERDENE!N17+SAINSHAND!AC17+SAINSHAND!AF17+SAINSHAND!AI17+SAINSHAND!AL17+SAINSHAND!AO17+SAINSHAND!AR17+SAINSHAND!AU17+SAINSHAND!AX17+SAINSHAND!BA17+SAINSHAND!BD17+SAINSHAND!BG17+SAINSHAND!BJ17+SAINSHAND!BM17+SAINSHAND!BP17+SAINSHAND!BS17+'ZAMIIN UUD'!Z17+'ZAMIIN UUD'!AC17+'ZAMIIN UUD'!AF17+'ZAMIIN UUD'!AI17+'ZAMIIN UUD'!AL17+'ZAMIIN UUD'!AO17+'ZAMIIN UUD'!AR17+'ZAMIIN UUD'!AU17)</f>
        <v>0</v>
      </c>
      <c r="AA17" s="45">
        <f>SUM(AIRAG!O17+ALTANSHIREE!O17+DALANGARGALAN!O17+DELGEREH!O17+IHHET!O17+MANDAX!O17+ORGON!O17+SAIXANDULAAN!O17+ULAANBADRAX!O17+HATANBULAG!O17+HOBSGOL!O17+ERDENE!O17+SAINSHAND!BT17+SAINSHAND!BW17+SAINSHAND!BZ17+SAINSHAND!CC17+SAINSHAND!CF17+SAINSHAND!CI17+'ZAMIIN UUD'!AV17+'ZAMIIN UUD'!AY17+'ZAMIIN UUD'!BB17+'ZAMIIN UUD'!BE17)</f>
        <v>0</v>
      </c>
      <c r="AB17" s="45">
        <f>SUM(AIRAG!P17+ALTANSHIREE!P17+DALANGARGALAN!P17+DELGEREH!P17+IHHET!P17+MANDAX!P17+ORGON!P17+SAIXANDULAAN!P17+ULAANBADRAX!P17+HATANBULAG!P17+HOBSGOL!P17+ERDENE!P17+SAINSHAND!BU17+SAINSHAND!BX17+SAINSHAND!CA17+SAINSHAND!CD17+SAINSHAND!CG17+SAINSHAND!CJ17+'ZAMIIN UUD'!AW17+'ZAMIIN UUD'!AZ17+'ZAMIIN UUD'!BC17+'ZAMIIN UUD'!BF17)</f>
        <v>0</v>
      </c>
      <c r="AC17" s="45">
        <f>SUM(AIRAG!Q17+ALTANSHIREE!Q17+DALANGARGALAN!Q17+DELGEREH!Q17+IHHET!Q17+MANDAX!Q17+ORGON!Q17+SAIXANDULAAN!Q17+ULAANBADRAX!Q17+HATANBULAG!Q17+HOBSGOL!Q17+ERDENE!Q17+SAINSHAND!BV17+SAINSHAND!BY17+SAINSHAND!CB17+SAINSHAND!CE17+SAINSHAND!CH17+SAINSHAND!CK17+'ZAMIIN UUD'!AX17+'ZAMIIN UUD'!BA17+'ZAMIIN UUD'!BD17+'ZAMIIN UUD'!BG17)</f>
        <v>0</v>
      </c>
      <c r="AD17" s="45">
        <f>SUM(AIRAG!R17+ALTANSHIREE!R17+DALANGARGALAN!R17+DELGEREH!R17+IHHET!R17+MANDAX!R17+ORGON!R17+SAIXANDULAAN!R17+ULAANBADRAX!R17+HATANBULAG!R17+HOBSGOL!R17+ERDENE!R17+SAINSHAND!CL17)</f>
        <v>0</v>
      </c>
      <c r="AE17" s="45">
        <f>SUM(AIRAG!S17+ALTANSHIREE!S17+DALANGARGALAN!S17+DELGEREH!S17+IHHET!S17+MANDAX!S17+ORGON!S17+SAIXANDULAAN!S17+ULAANBADRAX!S17+HATANBULAG!S17+HOBSGOL!S17+ERDENE!S17+SAINSHAND!CM17)</f>
        <v>0</v>
      </c>
      <c r="AF17" s="45">
        <f>SUM(AIRAG!T17+ALTANSHIREE!T17+DALANGARGALAN!T17+DELGEREH!T17+IHHET!T17+MANDAX!T17+ORGON!T17+SAIXANDULAAN!T17+ULAANBADRAX!T17+HATANBULAG!T17+HOBSGOL!T17+ERDENE!T17+SAINSHAND!CN17)</f>
        <v>0</v>
      </c>
      <c r="AG17" s="45">
        <f>SUM(SAINSHAND!CO17+'ZAMIIN UUD'!BK17)</f>
        <v>0</v>
      </c>
      <c r="AH17" s="45">
        <f>SUM(SAINSHAND!CP17+'ZAMIIN UUD'!BL17)</f>
        <v>0</v>
      </c>
      <c r="AI17" s="45">
        <f>SUM(SAINSHAND!CQ17+'ZAMIIN UUD'!BM17)</f>
        <v>0</v>
      </c>
      <c r="AJ17" s="46">
        <f t="shared" si="2"/>
        <v>1080981400</v>
      </c>
      <c r="AK17" s="46">
        <f t="shared" si="3"/>
        <v>898880145.72000003</v>
      </c>
      <c r="AL17" s="46">
        <f t="shared" si="4"/>
        <v>-182101254.28</v>
      </c>
      <c r="AM17" s="45">
        <f>SUM(AIRAG!X17+ALTANSHIREE!X17+DALANGARGALAN!X17+DELGEREH!X17+IHHET!X17+MANDAX!X17+ORGON!X17+SAIXANDULAAN!X17+ULAANBADRAX!X17+HATANBULAG!X17+HOBSGOL!X17+ERDENE!X17+SAINSHAND!CU17+'ZAMIIN UUD'!BQ17)</f>
        <v>0</v>
      </c>
      <c r="AN17" s="45">
        <f>SUM(AIRAG!Y17+ALTANSHIREE!Y17+DALANGARGALAN!Y17+DELGEREH!Y17+IHHET!Y17+MANDAX!Y17+ORGON!Y17+SAIXANDULAAN!Y17+ULAANBADRAX!Y17+HATANBULAG!Y17+HOBSGOL!Y17+ERDENE!Y17+SAINSHAND!CV17+'ZAMIIN UUD'!BR17)</f>
        <v>0</v>
      </c>
      <c r="AO17" s="45">
        <f>SUM(AIRAG!Z17+ALTANSHIREE!Z17+DALANGARGALAN!Z17+DELGEREH!Z17+IHHET!Z17+MANDAX!Z17+ORGON!Z17+SAIXANDULAAN!Z17+ULAANBADRAX!Z17+HATANBULAG!Z17+HOBSGOL!Z17+ERDENE!Z17+SAINSHAND!CW17+'ZAMIIN UUD'!BS17)</f>
        <v>0</v>
      </c>
      <c r="AP17" s="46">
        <f t="shared" si="5"/>
        <v>0</v>
      </c>
      <c r="AQ17" s="46">
        <f t="shared" si="6"/>
        <v>0</v>
      </c>
      <c r="AR17" s="46">
        <f t="shared" si="7"/>
        <v>0</v>
      </c>
      <c r="AS17" s="45">
        <f>SUM(AIRAG!AD17+ALTANSHIREE!AD17+DALANGARGALAN!AD17+DELGEREH!AD17+IHHET!AD17+MANDAX!AD17+ORGON!AD17+SAIXANDULAAN!AD17+ULAANBADRAX!AD17+HATANBULAG!AD17+HOBSGOL!AD17+ERDENE!AD17+SAINSHAND!DA17+'ZAMIIN UUD'!BW17)</f>
        <v>0</v>
      </c>
      <c r="AT17" s="45">
        <f>SUM(AIRAG!AE17+ALTANSHIREE!AE17+DALANGARGALAN!AE17+DELGEREH!AE17+IHHET!AE17+MANDAX!AE17+ORGON!AE17+SAIXANDULAAN!AE17+ULAANBADRAX!AE17+HATANBULAG!AE17+HOBSGOL!AE17+ERDENE!AE17+SAINSHAND!DB17+'ZAMIIN UUD'!BX17)</f>
        <v>0</v>
      </c>
      <c r="AU17" s="45">
        <f>SUM(AIRAG!AF17+ALTANSHIREE!AF17+DALANGARGALAN!AF17+DELGEREH!AF17+IHHET!AF17+MANDAX!AF17+ORGON!AF17+SAIXANDULAAN!AF17+ULAANBADRAX!AF17+HATANBULAG!AF17+HOBSGOL!AF17+ERDENE!AF17+SAINSHAND!DC17+'ZAMIIN UUD'!BY17)</f>
        <v>0</v>
      </c>
      <c r="AV17" s="45">
        <f>SUM(AIRAG!AG17+ALTANSHIREE!AG17+DALANGARGALAN!AG17+DELGEREH!AG17+IHHET!AG17+MANDAX!AG17+ORGON!AG17+SAIXANDULAAN!AG17+ULAANBADRAX!AG17+HATANBULAG!AG17+HOBSGOL!AG17+ERDENE!AG17+SAINSHAND!DD17+'ZAMIIN UUD'!BZ17)</f>
        <v>0</v>
      </c>
      <c r="AW17" s="45">
        <f>SUM(AIRAG!AH17+ALTANSHIREE!AH17+DALANGARGALAN!AH17+DELGEREH!AH17+IHHET!AH17+MANDAX!AH17+ORGON!AH17+SAIXANDULAAN!AH17+ULAANBADRAX!AH17+HATANBULAG!AH17+HOBSGOL!AH17+ERDENE!AH17+SAINSHAND!DE17+'ZAMIIN UUD'!CA17)</f>
        <v>0</v>
      </c>
      <c r="AX17" s="45">
        <f>SUM(AIRAG!AI17+ALTANSHIREE!AI17+DALANGARGALAN!AI17+DELGEREH!AI17+IHHET!AI17+MANDAX!AI17+ORGON!AI17+SAIXANDULAAN!AI17+ULAANBADRAX!AI17+HATANBULAG!AI17+HOBSGOL!AI17+ERDENE!AI17+SAINSHAND!DF17+'ZAMIIN UUD'!CB17)</f>
        <v>0</v>
      </c>
      <c r="AY17" s="46">
        <f t="shared" si="8"/>
        <v>0</v>
      </c>
      <c r="AZ17" s="46">
        <f t="shared" si="9"/>
        <v>0</v>
      </c>
      <c r="BA17" s="46">
        <f t="shared" si="10"/>
        <v>0</v>
      </c>
      <c r="BB17" s="46">
        <f>SUM(AJ17+AP17+AY17)</f>
        <v>1080981400</v>
      </c>
      <c r="BC17" s="46">
        <f t="shared" si="19"/>
        <v>898880145.72000003</v>
      </c>
      <c r="BD17" s="46">
        <f t="shared" si="20"/>
        <v>-182101254.28</v>
      </c>
    </row>
    <row r="18" spans="1:56">
      <c r="A18" s="9">
        <v>11</v>
      </c>
      <c r="B18" s="11" t="s">
        <v>13</v>
      </c>
      <c r="C18" s="60">
        <f>SUM(AIRAG!C18+ALTANSHIREE!C18+DALANGARGALAN!C18+DELGEREH!C18+IHHET!C18+MANDAX!C18+ORGON!C18+SAIXANDULAAN!C18+ULAANBADRAX!C18+HATANBULAG!C18+HOBSGOL!C18+ERDENE!C18+SAINSHAND!C18+'ZAMIIN UUD'!C18)</f>
        <v>81356100</v>
      </c>
      <c r="D18" s="60">
        <f>SUM(AIRAG!D18+ALTANSHIREE!D18+DALANGARGALAN!D18+DELGEREH!D18+IHHET!D18+MANDAX!D18+ORGON!D18+SAIXANDULAAN!D18+ULAANBADRAX!D18+HATANBULAG!D18+HOBSGOL!D18+ERDENE!D18+SAINSHAND!D18+'ZAMIIN UUD'!D18)</f>
        <v>59019507.969999999</v>
      </c>
      <c r="E18" s="60">
        <f>SUM(AIRAG!E18+ALTANSHIREE!E18+DALANGARGALAN!E18+DELGEREH!E18+IHHET!E18+MANDAX!E18+ORGON!E18+SAIXANDULAAN!E18+ULAANBADRAX!E18+HATANBULAG!E18+HOBSGOL!E18+ERDENE!E18+SAINSHAND!E18+'ZAMIIN UUD'!E18)</f>
        <v>-22336592.030000001</v>
      </c>
      <c r="F18" s="60">
        <f>SUM(AIRAG!F18+ALTANSHIREE!F18+DALANGARGALAN!F18+DELGEREH!F18+IHHET!F18+MANDAX!F18+ORGON!F18+SAIXANDULAAN!F18+ULAANBADRAX!F18+HATANBULAG!F18+HOBSGOL!F18+ERDENE!F18+SAINSHAND!F18+SAINSHAND!L18+'ZAMIIN UUD'!F18)</f>
        <v>471614300</v>
      </c>
      <c r="G18" s="60">
        <f>SUM(AIRAG!G18+ALTANSHIREE!G18+DALANGARGALAN!G18+DELGEREH!G18+IHHET!G18+MANDAX!G18+ORGON!G18+SAIXANDULAAN!G18+ULAANBADRAX!G18+HATANBULAG!G18+HOBSGOL!G18+ERDENE!G18+SAINSHAND!G18+SAINSHAND!M18+'ZAMIIN UUD'!G18)</f>
        <v>380471905.47999996</v>
      </c>
      <c r="H18" s="60">
        <f>SUM(AIRAG!H18+ALTANSHIREE!H18+DALANGARGALAN!H18+DELGEREH!H18+IHHET!H18+MANDAX!H18+ORGON!H18+SAIXANDULAAN!H18+ULAANBADRAX!H18+HATANBULAG!H18+HOBSGOL!H18+ERDENE!H18+SAINSHAND!H18+SAINSHAND!N18+'ZAMIIN UUD'!H18)</f>
        <v>-91142394.520000011</v>
      </c>
      <c r="I18" s="60">
        <f>SUM(SAINSHAND!I18+'ZAMIIN UUD'!I18)</f>
        <v>16338100</v>
      </c>
      <c r="J18" s="60">
        <f>SUM(SAINSHAND!J18+'ZAMIIN UUD'!J18)</f>
        <v>11732449.050000001</v>
      </c>
      <c r="K18" s="60">
        <f>SUM(SAINSHAND!K18+'ZAMIIN UUD'!K18)</f>
        <v>-4605650.95</v>
      </c>
      <c r="L18" s="60">
        <f>SUM(SAINSHAND!O18+SAINSHAND!R18+'ZAMIIN UUD'!O18)</f>
        <v>142405600</v>
      </c>
      <c r="M18" s="60">
        <f>SUM(SAINSHAND!P18+SAINSHAND!S18+'ZAMIIN UUD'!P18)</f>
        <v>140500899.88</v>
      </c>
      <c r="N18" s="60">
        <f>SUM(SAINSHAND!Q18+SAINSHAND!T18+'ZAMIIN UUD'!Q18)</f>
        <v>-1904700.1200000048</v>
      </c>
      <c r="O18" s="60">
        <f>SUM(SAINSHAND!U18+'ZAMIIN UUD'!L18)</f>
        <v>0</v>
      </c>
      <c r="P18" s="60">
        <f>SUM(SAINSHAND!V18+'ZAMIIN UUD'!M18)</f>
        <v>0</v>
      </c>
      <c r="Q18" s="60">
        <f>SUM(SAINSHAND!W18+'ZAMIIN UUD'!N18)</f>
        <v>0</v>
      </c>
      <c r="R18" s="60">
        <f>SUM('ZAMIIN UUD'!R18)</f>
        <v>24043600</v>
      </c>
      <c r="S18" s="60">
        <f>SUM('ZAMIIN UUD'!S18)</f>
        <v>18280000</v>
      </c>
      <c r="T18" s="60">
        <f>SUM('ZAMIIN UUD'!T18)</f>
        <v>-5763600</v>
      </c>
      <c r="U18" s="60">
        <f>SUM(AIRAG!I18+ALTANSHIREE!I18+DALANGARGALAN!I18+DELGEREH!I18+IHHET!I18+MANDAX!I18+ORGON!I18+SAIXANDULAAN!I18+ULAANBADRAX!I18+HATANBULAG!I18+HOBSGOL!I18+ERDENE!I18+SAINSHAND!X18+'ZAMIIN UUD'!U18)</f>
        <v>0</v>
      </c>
      <c r="V18" s="60">
        <f>SUM(AIRAG!J18+ALTANSHIREE!J18+DALANGARGALAN!J18+DELGEREH!J18+IHHET!J18+MANDAX!J18+ORGON!J18+SAIXANDULAAN!J18+ULAANBADRAX!J18+HATANBULAG!J18+HOBSGOL!J18+ERDENE!J18+SAINSHAND!Y18+'ZAMIIN UUD'!V18)</f>
        <v>0</v>
      </c>
      <c r="W18" s="60">
        <f>SUM(AIRAG!K18+ALTANSHIREE!K18+DALANGARGALAN!K18+DELGEREH!K18+IHHET!K18+MANDAX!K18+ORGON!K18+SAIXANDULAAN!K18+ULAANBADRAX!K18+HATANBULAG!K18+HOBSGOL!K18+ERDENE!K18+SAINSHAND!Z18+'ZAMIIN UUD'!W18)</f>
        <v>0</v>
      </c>
      <c r="X18" s="60">
        <f>SUM(AIRAG!L18+ALTANSHIREE!L18+DALANGARGALAN!L18+DELGEREH!L18+IHHET!L18+MANDAX!L18+ORGON!L18+SAIXANDULAAN!L18+ULAANBADRAX!L18+HATANBULAG!L18+HOBSGOL!L18+ERDENE!L18+SAINSHAND!AA18+SAINSHAND!AD18+SAINSHAND!AG18+SAINSHAND!AJ18+SAINSHAND!AM18+SAINSHAND!AP18+SAINSHAND!AS18+SAINSHAND!AV18+SAINSHAND!AY18+SAINSHAND!BB18+SAINSHAND!BE18+SAINSHAND!BH18+SAINSHAND!BK18+SAINSHAND!BN18+SAINSHAND!BQ18+'ZAMIIN UUD'!X18+'ZAMIIN UUD'!AA18+'ZAMIIN UUD'!AD18+'ZAMIIN UUD'!AG18+'ZAMIIN UUD'!AJ18+'ZAMIIN UUD'!AM18+'ZAMIIN UUD'!AP18+'ZAMIIN UUD'!AS18)</f>
        <v>0</v>
      </c>
      <c r="Y18" s="60">
        <f>SUM(AIRAG!M18+ALTANSHIREE!M18+DALANGARGALAN!M18+DELGEREH!M18+IHHET!M18+MANDAX!M18+ORGON!M18+SAIXANDULAAN!M18+ULAANBADRAX!M18+HATANBULAG!M18+HOBSGOL!M18+ERDENE!M18+SAINSHAND!AB18+SAINSHAND!AE18+SAINSHAND!AH18+SAINSHAND!AK18+SAINSHAND!AN18+SAINSHAND!AQ18+SAINSHAND!AT18+SAINSHAND!AW18+SAINSHAND!AZ18+SAINSHAND!BC18+SAINSHAND!BF18+SAINSHAND!BI18+SAINSHAND!BL18+SAINSHAND!BO18+SAINSHAND!BR18+'ZAMIIN UUD'!Y18+'ZAMIIN UUD'!AB18+'ZAMIIN UUD'!AE18+'ZAMIIN UUD'!AH18+'ZAMIIN UUD'!AK18+'ZAMIIN UUD'!AN18+'ZAMIIN UUD'!AQ18+'ZAMIIN UUD'!AT18)</f>
        <v>0</v>
      </c>
      <c r="Z18" s="60">
        <f>SUM(AIRAG!N18+ALTANSHIREE!N18+DALANGARGALAN!N18+DELGEREH!N18+IHHET!N18+MANDAX!N18+ORGON!N18+SAIXANDULAAN!N18+ULAANBADRAX!N18+HATANBULAG!N18+HOBSGOL!N18+ERDENE!N18+SAINSHAND!AC18+SAINSHAND!AF18+SAINSHAND!AI18+SAINSHAND!AL18+SAINSHAND!AO18+SAINSHAND!AR18+SAINSHAND!AU18+SAINSHAND!AX18+SAINSHAND!BA18+SAINSHAND!BD18+SAINSHAND!BG18+SAINSHAND!BJ18+SAINSHAND!BM18+SAINSHAND!BP18+SAINSHAND!BS18+'ZAMIIN UUD'!Z18+'ZAMIIN UUD'!AC18+'ZAMIIN UUD'!AF18+'ZAMIIN UUD'!AI18+'ZAMIIN UUD'!AL18+'ZAMIIN UUD'!AO18+'ZAMIIN UUD'!AR18+'ZAMIIN UUD'!AU18)</f>
        <v>0</v>
      </c>
      <c r="AA18" s="60">
        <f>SUM(AIRAG!O18+ALTANSHIREE!O18+DALANGARGALAN!O18+DELGEREH!O18+IHHET!O18+MANDAX!O18+ORGON!O18+SAIXANDULAAN!O18+ULAANBADRAX!O18+HATANBULAG!O18+HOBSGOL!O18+ERDENE!O18+SAINSHAND!BT18+SAINSHAND!BW18+SAINSHAND!BZ18+SAINSHAND!CC18+SAINSHAND!CF18+SAINSHAND!CI18+'ZAMIIN UUD'!AV18+'ZAMIIN UUD'!AY18+'ZAMIIN UUD'!BB18+'ZAMIIN UUD'!BE18)</f>
        <v>0</v>
      </c>
      <c r="AB18" s="60">
        <f>SUM(AIRAG!P18+ALTANSHIREE!P18+DALANGARGALAN!P18+DELGEREH!P18+IHHET!P18+MANDAX!P18+ORGON!P18+SAIXANDULAAN!P18+ULAANBADRAX!P18+HATANBULAG!P18+HOBSGOL!P18+ERDENE!P18+SAINSHAND!BU18+SAINSHAND!BX18+SAINSHAND!CA18+SAINSHAND!CD18+SAINSHAND!CG18+SAINSHAND!CJ18+'ZAMIIN UUD'!AW18+'ZAMIIN UUD'!AZ18+'ZAMIIN UUD'!BC18+'ZAMIIN UUD'!BF18)</f>
        <v>0</v>
      </c>
      <c r="AC18" s="60">
        <f>SUM(AIRAG!Q18+ALTANSHIREE!Q18+DALANGARGALAN!Q18+DELGEREH!Q18+IHHET!Q18+MANDAX!Q18+ORGON!Q18+SAIXANDULAAN!Q18+ULAANBADRAX!Q18+HATANBULAG!Q18+HOBSGOL!Q18+ERDENE!Q18+SAINSHAND!BV18+SAINSHAND!BY18+SAINSHAND!CB18+SAINSHAND!CE18+SAINSHAND!CH18+SAINSHAND!CK18+'ZAMIIN UUD'!AX18+'ZAMIIN UUD'!BA18+'ZAMIIN UUD'!BD18+'ZAMIIN UUD'!BG18)</f>
        <v>0</v>
      </c>
      <c r="AD18" s="60">
        <f>SUM(AIRAG!R18+ALTANSHIREE!R18+DALANGARGALAN!R18+DELGEREH!R18+IHHET!R18+MANDAX!R18+ORGON!R18+SAIXANDULAAN!R18+ULAANBADRAX!R18+HATANBULAG!R18+HOBSGOL!R18+ERDENE!R18+SAINSHAND!CL18)</f>
        <v>0</v>
      </c>
      <c r="AE18" s="60">
        <f>SUM(AIRAG!S18+ALTANSHIREE!S18+DALANGARGALAN!S18+DELGEREH!S18+IHHET!S18+MANDAX!S18+ORGON!S18+SAIXANDULAAN!S18+ULAANBADRAX!S18+HATANBULAG!S18+HOBSGOL!S18+ERDENE!S18+SAINSHAND!CM18)</f>
        <v>0</v>
      </c>
      <c r="AF18" s="60">
        <f>SUM(AIRAG!T18+ALTANSHIREE!T18+DALANGARGALAN!T18+DELGEREH!T18+IHHET!T18+MANDAX!T18+ORGON!T18+SAIXANDULAAN!T18+ULAANBADRAX!T18+HATANBULAG!T18+HOBSGOL!T18+ERDENE!T18+SAINSHAND!CN18)</f>
        <v>0</v>
      </c>
      <c r="AG18" s="60">
        <f>SUM(SAINSHAND!CO18+'ZAMIIN UUD'!BK18)</f>
        <v>0</v>
      </c>
      <c r="AH18" s="60">
        <f>SUM(SAINSHAND!CP18+'ZAMIIN UUD'!BL18)</f>
        <v>0</v>
      </c>
      <c r="AI18" s="60">
        <f>SUM(SAINSHAND!CQ18+'ZAMIIN UUD'!BM18)</f>
        <v>0</v>
      </c>
      <c r="AJ18" s="70">
        <f t="shared" si="2"/>
        <v>735757700</v>
      </c>
      <c r="AK18" s="70">
        <f t="shared" si="3"/>
        <v>610004762.37999988</v>
      </c>
      <c r="AL18" s="70">
        <f t="shared" si="4"/>
        <v>-125752937.62000002</v>
      </c>
      <c r="AM18" s="60">
        <f>SUM(AIRAG!X18+ALTANSHIREE!X18+DALANGARGALAN!X18+DELGEREH!X18+IHHET!X18+MANDAX!X18+ORGON!X18+SAIXANDULAAN!X18+ULAANBADRAX!X18+HATANBULAG!X18+HOBSGOL!X18+ERDENE!X18+SAINSHAND!CU18+'ZAMIIN UUD'!BQ18)</f>
        <v>0</v>
      </c>
      <c r="AN18" s="60">
        <f>SUM(AIRAG!Y18+ALTANSHIREE!Y18+DALANGARGALAN!Y18+DELGEREH!Y18+IHHET!Y18+MANDAX!Y18+ORGON!Y18+SAIXANDULAAN!Y18+ULAANBADRAX!Y18+HATANBULAG!Y18+HOBSGOL!Y18+ERDENE!Y18+SAINSHAND!CV18+'ZAMIIN UUD'!BR18)</f>
        <v>0</v>
      </c>
      <c r="AO18" s="60">
        <f>SUM(AIRAG!Z18+ALTANSHIREE!Z18+DALANGARGALAN!Z18+DELGEREH!Z18+IHHET!Z18+MANDAX!Z18+ORGON!Z18+SAIXANDULAAN!Z18+ULAANBADRAX!Z18+HATANBULAG!Z18+HOBSGOL!Z18+ERDENE!Z18+SAINSHAND!CW18+'ZAMIIN UUD'!BS18)</f>
        <v>0</v>
      </c>
      <c r="AP18" s="70">
        <f t="shared" si="5"/>
        <v>0</v>
      </c>
      <c r="AQ18" s="70">
        <f t="shared" si="6"/>
        <v>0</v>
      </c>
      <c r="AR18" s="70">
        <f t="shared" si="7"/>
        <v>0</v>
      </c>
      <c r="AS18" s="60">
        <f>SUM(AIRAG!AD18+ALTANSHIREE!AD18+DALANGARGALAN!AD18+DELGEREH!AD18+IHHET!AD18+MANDAX!AD18+ORGON!AD18+SAIXANDULAAN!AD18+ULAANBADRAX!AD18+HATANBULAG!AD18+HOBSGOL!AD18+ERDENE!AD18+SAINSHAND!DA18+'ZAMIIN UUD'!BW18)</f>
        <v>0</v>
      </c>
      <c r="AT18" s="60">
        <f>SUM(AIRAG!AE18+ALTANSHIREE!AE18+DALANGARGALAN!AE18+DELGEREH!AE18+IHHET!AE18+MANDAX!AE18+ORGON!AE18+SAIXANDULAAN!AE18+ULAANBADRAX!AE18+HATANBULAG!AE18+HOBSGOL!AE18+ERDENE!AE18+SAINSHAND!DB18+'ZAMIIN UUD'!BX18)</f>
        <v>0</v>
      </c>
      <c r="AU18" s="60">
        <f>SUM(AIRAG!AF18+ALTANSHIREE!AF18+DALANGARGALAN!AF18+DELGEREH!AF18+IHHET!AF18+MANDAX!AF18+ORGON!AF18+SAIXANDULAAN!AF18+ULAANBADRAX!AF18+HATANBULAG!AF18+HOBSGOL!AF18+ERDENE!AF18+SAINSHAND!DC18+'ZAMIIN UUD'!BY18)</f>
        <v>0</v>
      </c>
      <c r="AV18" s="60">
        <f>SUM(AIRAG!AG18+ALTANSHIREE!AG18+DALANGARGALAN!AG18+DELGEREH!AG18+IHHET!AG18+MANDAX!AG18+ORGON!AG18+SAIXANDULAAN!AG18+ULAANBADRAX!AG18+HATANBULAG!AG18+HOBSGOL!AG18+ERDENE!AG18+SAINSHAND!DD18+'ZAMIIN UUD'!BZ18)</f>
        <v>0</v>
      </c>
      <c r="AW18" s="60">
        <f>SUM(AIRAG!AH18+ALTANSHIREE!AH18+DALANGARGALAN!AH18+DELGEREH!AH18+IHHET!AH18+MANDAX!AH18+ORGON!AH18+SAIXANDULAAN!AH18+ULAANBADRAX!AH18+HATANBULAG!AH18+HOBSGOL!AH18+ERDENE!AH18+SAINSHAND!DE18+'ZAMIIN UUD'!CA18)</f>
        <v>0</v>
      </c>
      <c r="AX18" s="60">
        <f>SUM(AIRAG!AI18+ALTANSHIREE!AI18+DALANGARGALAN!AI18+DELGEREH!AI18+IHHET!AI18+MANDAX!AI18+ORGON!AI18+SAIXANDULAAN!AI18+ULAANBADRAX!AI18+HATANBULAG!AI18+HOBSGOL!AI18+ERDENE!AI18+SAINSHAND!DF18+'ZAMIIN UUD'!CB18)</f>
        <v>0</v>
      </c>
      <c r="AY18" s="60">
        <f>SUM(AIRAG!AJ18+ALTANSHIREE!AJ18+DALANGARGALAN!AJ18+DELGEREH!AJ18+IHHET!AJ18+MANDAX!AJ18+ORGON!AJ18+SAIXANDULAAN!AJ18+ULAANBADRAX!AJ18+HATANBULAG!AJ18+HOBSGOL!AJ18+ERDENE!AJ18+SAINSHAND!DG18+'ZAMIIN UUD'!CC18)</f>
        <v>0</v>
      </c>
      <c r="AZ18" s="60">
        <f>SUM(AIRAG!AK18+ALTANSHIREE!AK18+DALANGARGALAN!AK18+DELGEREH!AK18+IHHET!AK18+MANDAX!AK18+ORGON!AK18+SAIXANDULAAN!AK18+ULAANBADRAX!AK18+HATANBULAG!AK18+HOBSGOL!AK18+ERDENE!AK18+SAINSHAND!DH18+'ZAMIIN UUD'!CD18)</f>
        <v>0</v>
      </c>
      <c r="BA18" s="60">
        <f>SUM(AIRAG!AL18+ALTANSHIREE!AL18+DALANGARGALAN!AL18+DELGEREH!AL18+IHHET!AL18+MANDAX!AL18+ORGON!AL18+SAIXANDULAAN!AL18+ULAANBADRAX!AL18+HATANBULAG!AL18+HOBSGOL!AL18+ERDENE!AL18+SAINSHAND!DI18+'ZAMIIN UUD'!CE18)</f>
        <v>0</v>
      </c>
      <c r="BB18" s="70">
        <f>SUM(AJ18+AP18+AY18)</f>
        <v>735757700</v>
      </c>
      <c r="BC18" s="70">
        <f t="shared" si="19"/>
        <v>610004762.37999988</v>
      </c>
      <c r="BD18" s="70">
        <f t="shared" si="20"/>
        <v>-125752937.62000002</v>
      </c>
    </row>
    <row r="19" spans="1:56">
      <c r="A19" s="9">
        <v>12</v>
      </c>
      <c r="B19" s="11" t="s">
        <v>14</v>
      </c>
      <c r="C19" s="60">
        <f>SUM(AIRAG!C19+ALTANSHIREE!C19+DALANGARGALAN!C19+DELGEREH!C19+IHHET!C19+MANDAX!C19+ORGON!C19+SAIXANDULAAN!C19+ULAANBADRAX!C19+HATANBULAG!C19+HOBSGOL!C19+ERDENE!C19+SAINSHAND!C19+'ZAMIIN UUD'!C19)</f>
        <v>9516500</v>
      </c>
      <c r="D19" s="60">
        <f>SUM(AIRAG!D19+ALTANSHIREE!D19+DALANGARGALAN!D19+DELGEREH!D19+IHHET!D19+MANDAX!D19+ORGON!D19+SAIXANDULAAN!D19+ULAANBADRAX!D19+HATANBULAG!D19+HOBSGOL!D19+ERDENE!D19+SAINSHAND!D19+'ZAMIIN UUD'!D19)</f>
        <v>6254842.540000001</v>
      </c>
      <c r="E19" s="60">
        <f>SUM(AIRAG!E19+ALTANSHIREE!E19+DALANGARGALAN!E19+DELGEREH!E19+IHHET!E19+MANDAX!E19+ORGON!E19+SAIXANDULAAN!E19+ULAANBADRAX!E19+HATANBULAG!E19+HOBSGOL!E19+ERDENE!E19+SAINSHAND!E19+'ZAMIIN UUD'!E19)</f>
        <v>-3261657.4599999995</v>
      </c>
      <c r="F19" s="60">
        <f>SUM(AIRAG!F19+ALTANSHIREE!F19+DALANGARGALAN!F19+DELGEREH!F19+IHHET!F19+MANDAX!F19+ORGON!F19+SAIXANDULAAN!F19+ULAANBADRAX!F19+HATANBULAG!F19+HOBSGOL!F19+ERDENE!F19+SAINSHAND!F19+SAINSHAND!L19+'ZAMIIN UUD'!F19)</f>
        <v>55285300</v>
      </c>
      <c r="G19" s="60">
        <f>SUM(AIRAG!G19+ALTANSHIREE!G19+DALANGARGALAN!G19+DELGEREH!G19+IHHET!G19+MANDAX!G19+ORGON!G19+SAIXANDULAAN!G19+ULAANBADRAX!G19+HATANBULAG!G19+HOBSGOL!G19+ERDENE!G19+SAINSHAND!G19+SAINSHAND!M19+'ZAMIIN UUD'!G19)</f>
        <v>47335687.899999999</v>
      </c>
      <c r="H19" s="60">
        <f>SUM(AIRAG!H19+ALTANSHIREE!H19+DALANGARGALAN!H19+DELGEREH!H19+IHHET!H19+MANDAX!H19+ORGON!H19+SAIXANDULAAN!H19+ULAANBADRAX!H19+HATANBULAG!H19+HOBSGOL!H19+ERDENE!H19+SAINSHAND!H19+SAINSHAND!N19+'ZAMIIN UUD'!H19)</f>
        <v>-7949612.0999999987</v>
      </c>
      <c r="I19" s="60">
        <f>SUM(SAINSHAND!I19+'ZAMIIN UUD'!I19)</f>
        <v>1921900</v>
      </c>
      <c r="J19" s="60">
        <f>SUM(SAINSHAND!J19+'ZAMIIN UUD'!J19)</f>
        <v>1197412.6200000001</v>
      </c>
      <c r="K19" s="60">
        <f>SUM(SAINSHAND!K19+'ZAMIIN UUD'!K19)</f>
        <v>-724487.38</v>
      </c>
      <c r="L19" s="60">
        <f>SUM(SAINSHAND!O19+SAINSHAND!R19+'ZAMIIN UUD'!O19)</f>
        <v>16753600</v>
      </c>
      <c r="M19" s="60">
        <f>SUM(SAINSHAND!P19+SAINSHAND!S19+'ZAMIIN UUD'!P19)</f>
        <v>16529500</v>
      </c>
      <c r="N19" s="60">
        <f>SUM(SAINSHAND!Q19+SAINSHAND!T19+'ZAMIIN UUD'!Q19)</f>
        <v>-224100</v>
      </c>
      <c r="O19" s="60">
        <f>SUM(SAINSHAND!U19+'ZAMIIN UUD'!L19)</f>
        <v>0</v>
      </c>
      <c r="P19" s="60">
        <f>SUM(SAINSHAND!V19+'ZAMIIN UUD'!M19)</f>
        <v>0</v>
      </c>
      <c r="Q19" s="60">
        <f>SUM(SAINSHAND!W19+'ZAMIIN UUD'!N19)</f>
        <v>0</v>
      </c>
      <c r="R19" s="60">
        <f>SUM('ZAMIIN UUD'!R19)</f>
        <v>2828700</v>
      </c>
      <c r="S19" s="60">
        <f>SUM('ZAMIIN UUD'!S19)</f>
        <v>2150600</v>
      </c>
      <c r="T19" s="60">
        <f>SUM('ZAMIIN UUD'!T19)</f>
        <v>-678100</v>
      </c>
      <c r="U19" s="60">
        <f>SUM(AIRAG!I19+ALTANSHIREE!I19+DALANGARGALAN!I19+DELGEREH!I19+IHHET!I19+MANDAX!I19+ORGON!I19+SAIXANDULAAN!I19+ULAANBADRAX!I19+HATANBULAG!I19+HOBSGOL!I19+ERDENE!I19+SAINSHAND!X19+'ZAMIIN UUD'!U19)</f>
        <v>0</v>
      </c>
      <c r="V19" s="60">
        <f>SUM(AIRAG!J19+ALTANSHIREE!J19+DALANGARGALAN!J19+DELGEREH!J19+IHHET!J19+MANDAX!J19+ORGON!J19+SAIXANDULAAN!J19+ULAANBADRAX!J19+HATANBULAG!J19+HOBSGOL!J19+ERDENE!J19+SAINSHAND!Y19+'ZAMIIN UUD'!V19)</f>
        <v>0</v>
      </c>
      <c r="W19" s="60">
        <f>SUM(AIRAG!K19+ALTANSHIREE!K19+DALANGARGALAN!K19+DELGEREH!K19+IHHET!K19+MANDAX!K19+ORGON!K19+SAIXANDULAAN!K19+ULAANBADRAX!K19+HATANBULAG!K19+HOBSGOL!K19+ERDENE!K19+SAINSHAND!Z19+'ZAMIIN UUD'!W19)</f>
        <v>0</v>
      </c>
      <c r="X19" s="60">
        <f>SUM(AIRAG!L19+ALTANSHIREE!L19+DALANGARGALAN!L19+DELGEREH!L19+IHHET!L19+MANDAX!L19+ORGON!L19+SAIXANDULAAN!L19+ULAANBADRAX!L19+HATANBULAG!L19+HOBSGOL!L19+ERDENE!L19+SAINSHAND!AA19+SAINSHAND!AD19+SAINSHAND!AG19+SAINSHAND!AJ19+SAINSHAND!AM19+SAINSHAND!AP19+SAINSHAND!AS19+SAINSHAND!AV19+SAINSHAND!AY19+SAINSHAND!BB19+SAINSHAND!BE19+SAINSHAND!BH19+SAINSHAND!BK19+SAINSHAND!BN19+SAINSHAND!BQ19+'ZAMIIN UUD'!X19+'ZAMIIN UUD'!AA19+'ZAMIIN UUD'!AD19+'ZAMIIN UUD'!AG19+'ZAMIIN UUD'!AJ19+'ZAMIIN UUD'!AM19+'ZAMIIN UUD'!AP19+'ZAMIIN UUD'!AS19)</f>
        <v>0</v>
      </c>
      <c r="Y19" s="60">
        <f>SUM(AIRAG!M19+ALTANSHIREE!M19+DALANGARGALAN!M19+DELGEREH!M19+IHHET!M19+MANDAX!M19+ORGON!M19+SAIXANDULAAN!M19+ULAANBADRAX!M19+HATANBULAG!M19+HOBSGOL!M19+ERDENE!M19+SAINSHAND!AB19+SAINSHAND!AE19+SAINSHAND!AH19+SAINSHAND!AK19+SAINSHAND!AN19+SAINSHAND!AQ19+SAINSHAND!AT19+SAINSHAND!AW19+SAINSHAND!AZ19+SAINSHAND!BC19+SAINSHAND!BF19+SAINSHAND!BI19+SAINSHAND!BL19+SAINSHAND!BO19+SAINSHAND!BR19+'ZAMIIN UUD'!Y19+'ZAMIIN UUD'!AB19+'ZAMIIN UUD'!AE19+'ZAMIIN UUD'!AH19+'ZAMIIN UUD'!AK19+'ZAMIIN UUD'!AN19+'ZAMIIN UUD'!AQ19+'ZAMIIN UUD'!AT19)</f>
        <v>0</v>
      </c>
      <c r="Z19" s="60">
        <f>SUM(AIRAG!N19+ALTANSHIREE!N19+DALANGARGALAN!N19+DELGEREH!N19+IHHET!N19+MANDAX!N19+ORGON!N19+SAIXANDULAAN!N19+ULAANBADRAX!N19+HATANBULAG!N19+HOBSGOL!N19+ERDENE!N19+SAINSHAND!AC19+SAINSHAND!AF19+SAINSHAND!AI19+SAINSHAND!AL19+SAINSHAND!AO19+SAINSHAND!AR19+SAINSHAND!AU19+SAINSHAND!AX19+SAINSHAND!BA19+SAINSHAND!BD19+SAINSHAND!BG19+SAINSHAND!BJ19+SAINSHAND!BM19+SAINSHAND!BP19+SAINSHAND!BS19+'ZAMIIN UUD'!Z19+'ZAMIIN UUD'!AC19+'ZAMIIN UUD'!AF19+'ZAMIIN UUD'!AI19+'ZAMIIN UUD'!AL19+'ZAMIIN UUD'!AO19+'ZAMIIN UUD'!AR19+'ZAMIIN UUD'!AU19)</f>
        <v>0</v>
      </c>
      <c r="AA19" s="60">
        <f>SUM(AIRAG!O19+ALTANSHIREE!O19+DALANGARGALAN!O19+DELGEREH!O19+IHHET!O19+MANDAX!O19+ORGON!O19+SAIXANDULAAN!O19+ULAANBADRAX!O19+HATANBULAG!O19+HOBSGOL!O19+ERDENE!O19+SAINSHAND!BT19+SAINSHAND!BW19+SAINSHAND!BZ19+SAINSHAND!CC19+SAINSHAND!CF19+SAINSHAND!CI19+'ZAMIIN UUD'!AV19+'ZAMIIN UUD'!AY19+'ZAMIIN UUD'!BB19+'ZAMIIN UUD'!BE19)</f>
        <v>0</v>
      </c>
      <c r="AB19" s="60">
        <f>SUM(AIRAG!P19+ALTANSHIREE!P19+DALANGARGALAN!P19+DELGEREH!P19+IHHET!P19+MANDAX!P19+ORGON!P19+SAIXANDULAAN!P19+ULAANBADRAX!P19+HATANBULAG!P19+HOBSGOL!P19+ERDENE!P19+SAINSHAND!BU19+SAINSHAND!BX19+SAINSHAND!CA19+SAINSHAND!CD19+SAINSHAND!CG19+SAINSHAND!CJ19+'ZAMIIN UUD'!AW19+'ZAMIIN UUD'!AZ19+'ZAMIIN UUD'!BC19+'ZAMIIN UUD'!BF19)</f>
        <v>0</v>
      </c>
      <c r="AC19" s="60">
        <f>SUM(AIRAG!Q19+ALTANSHIREE!Q19+DALANGARGALAN!Q19+DELGEREH!Q19+IHHET!Q19+MANDAX!Q19+ORGON!Q19+SAIXANDULAAN!Q19+ULAANBADRAX!Q19+HATANBULAG!Q19+HOBSGOL!Q19+ERDENE!Q19+SAINSHAND!BV19+SAINSHAND!BY19+SAINSHAND!CB19+SAINSHAND!CE19+SAINSHAND!CH19+SAINSHAND!CK19+'ZAMIIN UUD'!AX19+'ZAMIIN UUD'!BA19+'ZAMIIN UUD'!BD19+'ZAMIIN UUD'!BG19)</f>
        <v>0</v>
      </c>
      <c r="AD19" s="60">
        <f>SUM(AIRAG!R19+ALTANSHIREE!R19+DALANGARGALAN!R19+DELGEREH!R19+IHHET!R19+MANDAX!R19+ORGON!R19+SAIXANDULAAN!R19+ULAANBADRAX!R19+HATANBULAG!R19+HOBSGOL!R19+ERDENE!R19+SAINSHAND!CL19)</f>
        <v>0</v>
      </c>
      <c r="AE19" s="60">
        <f>SUM(AIRAG!S19+ALTANSHIREE!S19+DALANGARGALAN!S19+DELGEREH!S19+IHHET!S19+MANDAX!S19+ORGON!S19+SAIXANDULAAN!S19+ULAANBADRAX!S19+HATANBULAG!S19+HOBSGOL!S19+ERDENE!S19+SAINSHAND!CM19)</f>
        <v>0</v>
      </c>
      <c r="AF19" s="60">
        <f>SUM(AIRAG!T19+ALTANSHIREE!T19+DALANGARGALAN!T19+DELGEREH!T19+IHHET!T19+MANDAX!T19+ORGON!T19+SAIXANDULAAN!T19+ULAANBADRAX!T19+HATANBULAG!T19+HOBSGOL!T19+ERDENE!T19+SAINSHAND!CN19)</f>
        <v>0</v>
      </c>
      <c r="AG19" s="60">
        <f>SUM(SAINSHAND!CO19+'ZAMIIN UUD'!BK19)</f>
        <v>0</v>
      </c>
      <c r="AH19" s="60">
        <f>SUM(SAINSHAND!CP19+'ZAMIIN UUD'!BL19)</f>
        <v>0</v>
      </c>
      <c r="AI19" s="60">
        <f>SUM(SAINSHAND!CQ19+'ZAMIIN UUD'!BM19)</f>
        <v>0</v>
      </c>
      <c r="AJ19" s="70">
        <f t="shared" si="2"/>
        <v>86306000</v>
      </c>
      <c r="AK19" s="70">
        <f t="shared" si="3"/>
        <v>73468043.060000002</v>
      </c>
      <c r="AL19" s="70">
        <f t="shared" si="4"/>
        <v>-12837956.939999999</v>
      </c>
      <c r="AM19" s="60">
        <f>SUM(AIRAG!X19+ALTANSHIREE!X19+DALANGARGALAN!X19+DELGEREH!X19+IHHET!X19+MANDAX!X19+ORGON!X19+SAIXANDULAAN!X19+ULAANBADRAX!X19+HATANBULAG!X19+HOBSGOL!X19+ERDENE!X19+SAINSHAND!CU19+'ZAMIIN UUD'!BQ19)</f>
        <v>0</v>
      </c>
      <c r="AN19" s="60">
        <f>SUM(AIRAG!Y19+ALTANSHIREE!Y19+DALANGARGALAN!Y19+DELGEREH!Y19+IHHET!Y19+MANDAX!Y19+ORGON!Y19+SAIXANDULAAN!Y19+ULAANBADRAX!Y19+HATANBULAG!Y19+HOBSGOL!Y19+ERDENE!Y19+SAINSHAND!CV19+'ZAMIIN UUD'!BR19)</f>
        <v>0</v>
      </c>
      <c r="AO19" s="60">
        <f>SUM(AIRAG!Z19+ALTANSHIREE!Z19+DALANGARGALAN!Z19+DELGEREH!Z19+IHHET!Z19+MANDAX!Z19+ORGON!Z19+SAIXANDULAAN!Z19+ULAANBADRAX!Z19+HATANBULAG!Z19+HOBSGOL!Z19+ERDENE!Z19+SAINSHAND!CW19+'ZAMIIN UUD'!BS19)</f>
        <v>0</v>
      </c>
      <c r="AP19" s="70">
        <f t="shared" si="5"/>
        <v>0</v>
      </c>
      <c r="AQ19" s="70">
        <f t="shared" si="6"/>
        <v>0</v>
      </c>
      <c r="AR19" s="70">
        <f t="shared" si="7"/>
        <v>0</v>
      </c>
      <c r="AS19" s="60">
        <f>SUM(AIRAG!AD19+ALTANSHIREE!AD19+DALANGARGALAN!AD19+DELGEREH!AD19+IHHET!AD19+MANDAX!AD19+ORGON!AD19+SAIXANDULAAN!AD19+ULAANBADRAX!AD19+HATANBULAG!AD19+HOBSGOL!AD19+ERDENE!AD19+SAINSHAND!DA19+'ZAMIIN UUD'!BW19)</f>
        <v>0</v>
      </c>
      <c r="AT19" s="60">
        <f>SUM(AIRAG!AE19+ALTANSHIREE!AE19+DALANGARGALAN!AE19+DELGEREH!AE19+IHHET!AE19+MANDAX!AE19+ORGON!AE19+SAIXANDULAAN!AE19+ULAANBADRAX!AE19+HATANBULAG!AE19+HOBSGOL!AE19+ERDENE!AE19+SAINSHAND!DB19+'ZAMIIN UUD'!BX19)</f>
        <v>0</v>
      </c>
      <c r="AU19" s="60">
        <f>SUM(AIRAG!AF19+ALTANSHIREE!AF19+DALANGARGALAN!AF19+DELGEREH!AF19+IHHET!AF19+MANDAX!AF19+ORGON!AF19+SAIXANDULAAN!AF19+ULAANBADRAX!AF19+HATANBULAG!AF19+HOBSGOL!AF19+ERDENE!AF19+SAINSHAND!DC19+'ZAMIIN UUD'!BY19)</f>
        <v>0</v>
      </c>
      <c r="AV19" s="60">
        <f>SUM(AIRAG!AG19+ALTANSHIREE!AG19+DALANGARGALAN!AG19+DELGEREH!AG19+IHHET!AG19+MANDAX!AG19+ORGON!AG19+SAIXANDULAAN!AG19+ULAANBADRAX!AG19+HATANBULAG!AG19+HOBSGOL!AG19+ERDENE!AG19+SAINSHAND!DD19+'ZAMIIN UUD'!BZ19)</f>
        <v>0</v>
      </c>
      <c r="AW19" s="60">
        <f>SUM(AIRAG!AH19+ALTANSHIREE!AH19+DALANGARGALAN!AH19+DELGEREH!AH19+IHHET!AH19+MANDAX!AH19+ORGON!AH19+SAIXANDULAAN!AH19+ULAANBADRAX!AH19+HATANBULAG!AH19+HOBSGOL!AH19+ERDENE!AH19+SAINSHAND!DE19+'ZAMIIN UUD'!CA19)</f>
        <v>0</v>
      </c>
      <c r="AX19" s="60">
        <f>SUM(AIRAG!AI19+ALTANSHIREE!AI19+DALANGARGALAN!AI19+DELGEREH!AI19+IHHET!AI19+MANDAX!AI19+ORGON!AI19+SAIXANDULAAN!AI19+ULAANBADRAX!AI19+HATANBULAG!AI19+HOBSGOL!AI19+ERDENE!AI19+SAINSHAND!DF19+'ZAMIIN UUD'!CB19)</f>
        <v>0</v>
      </c>
      <c r="AY19" s="70">
        <f t="shared" si="8"/>
        <v>0</v>
      </c>
      <c r="AZ19" s="70">
        <f t="shared" si="9"/>
        <v>0</v>
      </c>
      <c r="BA19" s="70">
        <f t="shared" si="10"/>
        <v>0</v>
      </c>
      <c r="BB19" s="70">
        <f t="shared" ref="BB19:BB22" si="21">SUM(AJ19+AP19+AY19)</f>
        <v>86306000</v>
      </c>
      <c r="BC19" s="70">
        <f t="shared" ref="BC19:BC23" si="22">SUM(AK19+AQ19+AZ19)</f>
        <v>73468043.060000002</v>
      </c>
      <c r="BD19" s="70">
        <f t="shared" ref="BD19:BD23" si="23">SUM(AL19+AR19+BA19)</f>
        <v>-12837956.939999999</v>
      </c>
    </row>
    <row r="20" spans="1:56">
      <c r="A20" s="9">
        <v>13</v>
      </c>
      <c r="B20" s="11" t="s">
        <v>15</v>
      </c>
      <c r="C20" s="60">
        <f>SUM(AIRAG!C20+ALTANSHIREE!C20+DALANGARGALAN!C20+DELGEREH!C20+IHHET!C20+MANDAX!C20+ORGON!C20+SAIXANDULAAN!C20+ULAANBADRAX!C20+HATANBULAG!C20+HOBSGOL!C20+ERDENE!C20+SAINSHAND!C20+'ZAMIIN UUD'!C20)</f>
        <v>4758300</v>
      </c>
      <c r="D20" s="60">
        <f>SUM(AIRAG!D20+ALTANSHIREE!D20+DALANGARGALAN!D20+DELGEREH!D20+IHHET!D20+MANDAX!D20+ORGON!D20+SAIXANDULAAN!D20+ULAANBADRAX!D20+HATANBULAG!D20+HOBSGOL!D20+ERDENE!D20+SAINSHAND!D20+'ZAMIIN UUD'!D20)</f>
        <v>3043396.39</v>
      </c>
      <c r="E20" s="60">
        <f>SUM(AIRAG!E20+ALTANSHIREE!E20+DALANGARGALAN!E20+DELGEREH!E20+IHHET!E20+MANDAX!E20+ORGON!E20+SAIXANDULAAN!E20+ULAANBADRAX!E20+HATANBULAG!E20+HOBSGOL!E20+ERDENE!E20+SAINSHAND!E20+'ZAMIIN UUD'!E20)</f>
        <v>-1714903.61</v>
      </c>
      <c r="F20" s="60">
        <f>SUM(AIRAG!F20+ALTANSHIREE!F20+DALANGARGALAN!F20+DELGEREH!F20+IHHET!F20+MANDAX!F20+ORGON!F20+SAIXANDULAAN!F20+ULAANBADRAX!F20+HATANBULAG!F20+HOBSGOL!F20+ERDENE!F20+SAINSHAND!F20+SAINSHAND!L20+'ZAMIIN UUD'!F20)</f>
        <v>27642700</v>
      </c>
      <c r="G20" s="60">
        <f>SUM(AIRAG!G20+ALTANSHIREE!G20+DALANGARGALAN!G20+DELGEREH!G20+IHHET!G20+MANDAX!G20+ORGON!G20+SAIXANDULAAN!G20+ULAANBADRAX!G20+HATANBULAG!G20+HOBSGOL!G20+ERDENE!G20+SAINSHAND!G20+SAINSHAND!M20+'ZAMIIN UUD'!G20)</f>
        <v>25306092.550000004</v>
      </c>
      <c r="H20" s="60">
        <f>SUM(AIRAG!H20+ALTANSHIREE!H20+DALANGARGALAN!H20+DELGEREH!H20+IHHET!H20+MANDAX!H20+ORGON!H20+SAIXANDULAAN!H20+ULAANBADRAX!H20+HATANBULAG!H20+HOBSGOL!H20+ERDENE!H20+SAINSHAND!H20+SAINSHAND!N20+'ZAMIIN UUD'!H20)</f>
        <v>-2336607.4500000002</v>
      </c>
      <c r="I20" s="60">
        <f>SUM(SAINSHAND!I20+'ZAMIIN UUD'!I20)</f>
        <v>961300</v>
      </c>
      <c r="J20" s="60">
        <f>SUM(SAINSHAND!J20+'ZAMIIN UUD'!J20)</f>
        <v>598706.39</v>
      </c>
      <c r="K20" s="60">
        <f>SUM(SAINSHAND!K20+'ZAMIIN UUD'!K20)</f>
        <v>-362593.61</v>
      </c>
      <c r="L20" s="60">
        <f>SUM(SAINSHAND!O20+SAINSHAND!R20+'ZAMIIN UUD'!O20)</f>
        <v>8376400</v>
      </c>
      <c r="M20" s="60">
        <f>SUM(SAINSHAND!P20+SAINSHAND!S20+'ZAMIIN UUD'!P20)</f>
        <v>8264400</v>
      </c>
      <c r="N20" s="60">
        <f>SUM(SAINSHAND!Q20+SAINSHAND!T20+'ZAMIIN UUD'!Q20)</f>
        <v>-112000</v>
      </c>
      <c r="O20" s="60">
        <f>SUM(SAINSHAND!U20+'ZAMIIN UUD'!L20)</f>
        <v>0</v>
      </c>
      <c r="P20" s="60">
        <f>SUM(SAINSHAND!V20+'ZAMIIN UUD'!M20)</f>
        <v>0</v>
      </c>
      <c r="Q20" s="60">
        <f>SUM(SAINSHAND!W20+'ZAMIIN UUD'!N20)</f>
        <v>0</v>
      </c>
      <c r="R20" s="60">
        <f>SUM('ZAMIIN UUD'!R20)</f>
        <v>1414200</v>
      </c>
      <c r="S20" s="60">
        <f>SUM('ZAMIIN UUD'!S20)</f>
        <v>1075200</v>
      </c>
      <c r="T20" s="60">
        <f>SUM('ZAMIIN UUD'!T20)</f>
        <v>-339000</v>
      </c>
      <c r="U20" s="60">
        <f>SUM(AIRAG!I20+ALTANSHIREE!I20+DALANGARGALAN!I20+DELGEREH!I20+IHHET!I20+MANDAX!I20+ORGON!I20+SAIXANDULAAN!I20+ULAANBADRAX!I20+HATANBULAG!I20+HOBSGOL!I20+ERDENE!I20+SAINSHAND!X20+'ZAMIIN UUD'!U20)</f>
        <v>0</v>
      </c>
      <c r="V20" s="60">
        <f>SUM(AIRAG!J20+ALTANSHIREE!J20+DALANGARGALAN!J20+DELGEREH!J20+IHHET!J20+MANDAX!J20+ORGON!J20+SAIXANDULAAN!J20+ULAANBADRAX!J20+HATANBULAG!J20+HOBSGOL!J20+ERDENE!J20+SAINSHAND!Y20+'ZAMIIN UUD'!V20)</f>
        <v>0</v>
      </c>
      <c r="W20" s="60">
        <f>SUM(AIRAG!K20+ALTANSHIREE!K20+DALANGARGALAN!K20+DELGEREH!K20+IHHET!K20+MANDAX!K20+ORGON!K20+SAIXANDULAAN!K20+ULAANBADRAX!K20+HATANBULAG!K20+HOBSGOL!K20+ERDENE!K20+SAINSHAND!Z20+'ZAMIIN UUD'!W20)</f>
        <v>0</v>
      </c>
      <c r="X20" s="60">
        <f>SUM(AIRAG!L20+ALTANSHIREE!L20+DALANGARGALAN!L20+DELGEREH!L20+IHHET!L20+MANDAX!L20+ORGON!L20+SAIXANDULAAN!L20+ULAANBADRAX!L20+HATANBULAG!L20+HOBSGOL!L20+ERDENE!L20+SAINSHAND!AA20+SAINSHAND!AD20+SAINSHAND!AG20+SAINSHAND!AJ20+SAINSHAND!AM20+SAINSHAND!AP20+SAINSHAND!AS20+SAINSHAND!AV20+SAINSHAND!AY20+SAINSHAND!BB20+SAINSHAND!BE20+SAINSHAND!BH20+SAINSHAND!BK20+SAINSHAND!BN20+SAINSHAND!BQ20+'ZAMIIN UUD'!X20+'ZAMIIN UUD'!AA20+'ZAMIIN UUD'!AD20+'ZAMIIN UUD'!AG20+'ZAMIIN UUD'!AJ20+'ZAMIIN UUD'!AM20+'ZAMIIN UUD'!AP20+'ZAMIIN UUD'!AS20)</f>
        <v>0</v>
      </c>
      <c r="Y20" s="60">
        <f>SUM(AIRAG!M20+ALTANSHIREE!M20+DALANGARGALAN!M20+DELGEREH!M20+IHHET!M20+MANDAX!M20+ORGON!M20+SAIXANDULAAN!M20+ULAANBADRAX!M20+HATANBULAG!M20+HOBSGOL!M20+ERDENE!M20+SAINSHAND!AB20+SAINSHAND!AE20+SAINSHAND!AH20+SAINSHAND!AK20+SAINSHAND!AN20+SAINSHAND!AQ20+SAINSHAND!AT20+SAINSHAND!AW20+SAINSHAND!AZ20+SAINSHAND!BC20+SAINSHAND!BF20+SAINSHAND!BI20+SAINSHAND!BL20+SAINSHAND!BO20+SAINSHAND!BR20+'ZAMIIN UUD'!Y20+'ZAMIIN UUD'!AB20+'ZAMIIN UUD'!AE20+'ZAMIIN UUD'!AH20+'ZAMIIN UUD'!AK20+'ZAMIIN UUD'!AN20+'ZAMIIN UUD'!AQ20+'ZAMIIN UUD'!AT20)</f>
        <v>0</v>
      </c>
      <c r="Z20" s="60">
        <f>SUM(AIRAG!N20+ALTANSHIREE!N20+DALANGARGALAN!N20+DELGEREH!N20+IHHET!N20+MANDAX!N20+ORGON!N20+SAIXANDULAAN!N20+ULAANBADRAX!N20+HATANBULAG!N20+HOBSGOL!N20+ERDENE!N20+SAINSHAND!AC20+SAINSHAND!AF20+SAINSHAND!AI20+SAINSHAND!AL20+SAINSHAND!AO20+SAINSHAND!AR20+SAINSHAND!AU20+SAINSHAND!AX20+SAINSHAND!BA20+SAINSHAND!BD20+SAINSHAND!BG20+SAINSHAND!BJ20+SAINSHAND!BM20+SAINSHAND!BP20+SAINSHAND!BS20+'ZAMIIN UUD'!Z20+'ZAMIIN UUD'!AC20+'ZAMIIN UUD'!AF20+'ZAMIIN UUD'!AI20+'ZAMIIN UUD'!AL20+'ZAMIIN UUD'!AO20+'ZAMIIN UUD'!AR20+'ZAMIIN UUD'!AU20)</f>
        <v>0</v>
      </c>
      <c r="AA20" s="60">
        <f>SUM(AIRAG!O20+ALTANSHIREE!O20+DALANGARGALAN!O20+DELGEREH!O20+IHHET!O20+MANDAX!O20+ORGON!O20+SAIXANDULAAN!O20+ULAANBADRAX!O20+HATANBULAG!O20+HOBSGOL!O20+ERDENE!O20+SAINSHAND!BT20+SAINSHAND!BW20+SAINSHAND!BZ20+SAINSHAND!CC20+SAINSHAND!CF20+SAINSHAND!CI20+'ZAMIIN UUD'!AV20+'ZAMIIN UUD'!AY20+'ZAMIIN UUD'!BB20+'ZAMIIN UUD'!BE20)</f>
        <v>0</v>
      </c>
      <c r="AB20" s="60">
        <f>SUM(AIRAG!P20+ALTANSHIREE!P20+DALANGARGALAN!P20+DELGEREH!P20+IHHET!P20+MANDAX!P20+ORGON!P20+SAIXANDULAAN!P20+ULAANBADRAX!P20+HATANBULAG!P20+HOBSGOL!P20+ERDENE!P20+SAINSHAND!BU20+SAINSHAND!BX20+SAINSHAND!CA20+SAINSHAND!CD20+SAINSHAND!CG20+SAINSHAND!CJ20+'ZAMIIN UUD'!AW20+'ZAMIIN UUD'!AZ20+'ZAMIIN UUD'!BC20+'ZAMIIN UUD'!BF20)</f>
        <v>0</v>
      </c>
      <c r="AC20" s="60">
        <f>SUM(AIRAG!Q20+ALTANSHIREE!Q20+DALANGARGALAN!Q20+DELGEREH!Q20+IHHET!Q20+MANDAX!Q20+ORGON!Q20+SAIXANDULAAN!Q20+ULAANBADRAX!Q20+HATANBULAG!Q20+HOBSGOL!Q20+ERDENE!Q20+SAINSHAND!BV20+SAINSHAND!BY20+SAINSHAND!CB20+SAINSHAND!CE20+SAINSHAND!CH20+SAINSHAND!CK20+'ZAMIIN UUD'!AX20+'ZAMIIN UUD'!BA20+'ZAMIIN UUD'!BD20+'ZAMIIN UUD'!BG20)</f>
        <v>0</v>
      </c>
      <c r="AD20" s="60">
        <f>SUM(AIRAG!R20+ALTANSHIREE!R20+DALANGARGALAN!R20+DELGEREH!R20+IHHET!R20+MANDAX!R20+ORGON!R20+SAIXANDULAAN!R20+ULAANBADRAX!R20+HATANBULAG!R20+HOBSGOL!R20+ERDENE!R20+SAINSHAND!CL20)</f>
        <v>0</v>
      </c>
      <c r="AE20" s="60">
        <f>SUM(AIRAG!S20+ALTANSHIREE!S20+DALANGARGALAN!S20+DELGEREH!S20+IHHET!S20+MANDAX!S20+ORGON!S20+SAIXANDULAAN!S20+ULAANBADRAX!S20+HATANBULAG!S20+HOBSGOL!S20+ERDENE!S20+SAINSHAND!CM20)</f>
        <v>0</v>
      </c>
      <c r="AF20" s="60">
        <f>SUM(AIRAG!T20+ALTANSHIREE!T20+DALANGARGALAN!T20+DELGEREH!T20+IHHET!T20+MANDAX!T20+ORGON!T20+SAIXANDULAAN!T20+ULAANBADRAX!T20+HATANBULAG!T20+HOBSGOL!T20+ERDENE!T20+SAINSHAND!CN20)</f>
        <v>0</v>
      </c>
      <c r="AG20" s="60">
        <f>SUM(SAINSHAND!CO20+'ZAMIIN UUD'!BK20)</f>
        <v>0</v>
      </c>
      <c r="AH20" s="60">
        <f>SUM(SAINSHAND!CP20+'ZAMIIN UUD'!BL20)</f>
        <v>0</v>
      </c>
      <c r="AI20" s="60">
        <f>SUM(SAINSHAND!CQ20+'ZAMIIN UUD'!BM20)</f>
        <v>0</v>
      </c>
      <c r="AJ20" s="70">
        <f t="shared" si="2"/>
        <v>43152900</v>
      </c>
      <c r="AK20" s="70">
        <f t="shared" si="3"/>
        <v>38287795.330000006</v>
      </c>
      <c r="AL20" s="70">
        <f t="shared" si="4"/>
        <v>-4865104.6700000009</v>
      </c>
      <c r="AM20" s="60">
        <f>SUM(AIRAG!X20+ALTANSHIREE!X20+DALANGARGALAN!X20+DELGEREH!X20+IHHET!X20+MANDAX!X20+ORGON!X20+SAIXANDULAAN!X20+ULAANBADRAX!X20+HATANBULAG!X20+HOBSGOL!X20+ERDENE!X20+SAINSHAND!CU20+'ZAMIIN UUD'!BQ20)</f>
        <v>0</v>
      </c>
      <c r="AN20" s="60">
        <f>SUM(AIRAG!Y20+ALTANSHIREE!Y20+DALANGARGALAN!Y20+DELGEREH!Y20+IHHET!Y20+MANDAX!Y20+ORGON!Y20+SAIXANDULAAN!Y20+ULAANBADRAX!Y20+HATANBULAG!Y20+HOBSGOL!Y20+ERDENE!Y20+SAINSHAND!CV20+'ZAMIIN UUD'!BR20)</f>
        <v>0</v>
      </c>
      <c r="AO20" s="60">
        <f>SUM(AIRAG!Z20+ALTANSHIREE!Z20+DALANGARGALAN!Z20+DELGEREH!Z20+IHHET!Z20+MANDAX!Z20+ORGON!Z20+SAIXANDULAAN!Z20+ULAANBADRAX!Z20+HATANBULAG!Z20+HOBSGOL!Z20+ERDENE!Z20+SAINSHAND!CW20+'ZAMIIN UUD'!BS20)</f>
        <v>0</v>
      </c>
      <c r="AP20" s="70">
        <f t="shared" si="5"/>
        <v>0</v>
      </c>
      <c r="AQ20" s="70">
        <f t="shared" si="6"/>
        <v>0</v>
      </c>
      <c r="AR20" s="70">
        <f t="shared" si="7"/>
        <v>0</v>
      </c>
      <c r="AS20" s="60">
        <f>SUM(AIRAG!AD20+ALTANSHIREE!AD20+DALANGARGALAN!AD20+DELGEREH!AD20+IHHET!AD20+MANDAX!AD20+ORGON!AD20+SAIXANDULAAN!AD20+ULAANBADRAX!AD20+HATANBULAG!AD20+HOBSGOL!AD20+ERDENE!AD20+SAINSHAND!DA20+'ZAMIIN UUD'!BW20)</f>
        <v>0</v>
      </c>
      <c r="AT20" s="60">
        <f>SUM(AIRAG!AE20+ALTANSHIREE!AE20+DALANGARGALAN!AE20+DELGEREH!AE20+IHHET!AE20+MANDAX!AE20+ORGON!AE20+SAIXANDULAAN!AE20+ULAANBADRAX!AE20+HATANBULAG!AE20+HOBSGOL!AE20+ERDENE!AE20+SAINSHAND!DB20+'ZAMIIN UUD'!BX20)</f>
        <v>0</v>
      </c>
      <c r="AU20" s="60">
        <f>SUM(AIRAG!AF20+ALTANSHIREE!AF20+DALANGARGALAN!AF20+DELGEREH!AF20+IHHET!AF20+MANDAX!AF20+ORGON!AF20+SAIXANDULAAN!AF20+ULAANBADRAX!AF20+HATANBULAG!AF20+HOBSGOL!AF20+ERDENE!AF20+SAINSHAND!DC20+'ZAMIIN UUD'!BY20)</f>
        <v>0</v>
      </c>
      <c r="AV20" s="60">
        <f>SUM(AIRAG!AG20+ALTANSHIREE!AG20+DALANGARGALAN!AG20+DELGEREH!AG20+IHHET!AG20+MANDAX!AG20+ORGON!AG20+SAIXANDULAAN!AG20+ULAANBADRAX!AG20+HATANBULAG!AG20+HOBSGOL!AG20+ERDENE!AG20+SAINSHAND!DD20+'ZAMIIN UUD'!BZ20)</f>
        <v>0</v>
      </c>
      <c r="AW20" s="60">
        <f>SUM(AIRAG!AH20+ALTANSHIREE!AH20+DALANGARGALAN!AH20+DELGEREH!AH20+IHHET!AH20+MANDAX!AH20+ORGON!AH20+SAIXANDULAAN!AH20+ULAANBADRAX!AH20+HATANBULAG!AH20+HOBSGOL!AH20+ERDENE!AH20+SAINSHAND!DE20+'ZAMIIN UUD'!CA20)</f>
        <v>0</v>
      </c>
      <c r="AX20" s="60">
        <f>SUM(AIRAG!AI20+ALTANSHIREE!AI20+DALANGARGALAN!AI20+DELGEREH!AI20+IHHET!AI20+MANDAX!AI20+ORGON!AI20+SAIXANDULAAN!AI20+ULAANBADRAX!AI20+HATANBULAG!AI20+HOBSGOL!AI20+ERDENE!AI20+SAINSHAND!DF20+'ZAMIIN UUD'!CB20)</f>
        <v>0</v>
      </c>
      <c r="AY20" s="70">
        <f t="shared" si="8"/>
        <v>0</v>
      </c>
      <c r="AZ20" s="70">
        <f t="shared" si="9"/>
        <v>0</v>
      </c>
      <c r="BA20" s="70">
        <f t="shared" si="10"/>
        <v>0</v>
      </c>
      <c r="BB20" s="70">
        <f t="shared" si="21"/>
        <v>43152900</v>
      </c>
      <c r="BC20" s="70">
        <f t="shared" si="22"/>
        <v>38287795.330000006</v>
      </c>
      <c r="BD20" s="70">
        <f t="shared" si="23"/>
        <v>-4865104.6700000009</v>
      </c>
    </row>
    <row r="21" spans="1:56">
      <c r="A21" s="9">
        <v>14</v>
      </c>
      <c r="B21" s="11" t="s">
        <v>17</v>
      </c>
      <c r="C21" s="60">
        <f>SUM(AIRAG!C21+ALTANSHIREE!C21+DALANGARGALAN!C21+DELGEREH!C21+IHHET!C21+MANDAX!C21+ORGON!C21+SAIXANDULAAN!C21+ULAANBADRAX!C21+HATANBULAG!C21+HOBSGOL!C21+ERDENE!C21+SAINSHAND!C21+'ZAMIIN UUD'!C21)</f>
        <v>4758300</v>
      </c>
      <c r="D21" s="60">
        <f>SUM(AIRAG!D21+ALTANSHIREE!D21+DALANGARGALAN!D21+DELGEREH!D21+IHHET!D21+MANDAX!D21+ORGON!D21+SAIXANDULAAN!D21+ULAANBADRAX!D21+HATANBULAG!D21+HOBSGOL!D21+ERDENE!D21+SAINSHAND!D21+'ZAMIIN UUD'!D21)</f>
        <v>2953613.5900000003</v>
      </c>
      <c r="E21" s="60">
        <f>SUM(AIRAG!E21+ALTANSHIREE!E21+DALANGARGALAN!E21+DELGEREH!E21+IHHET!E21+MANDAX!E21+ORGON!E21+SAIXANDULAAN!E21+ULAANBADRAX!E21+HATANBULAG!E21+HOBSGOL!E21+ERDENE!E21+SAINSHAND!E21+'ZAMIIN UUD'!E21)</f>
        <v>-1804686.41</v>
      </c>
      <c r="F21" s="60">
        <f>SUM(AIRAG!F21+ALTANSHIREE!F21+DALANGARGALAN!F21+DELGEREH!F21+IHHET!F21+MANDAX!F21+ORGON!F21+SAIXANDULAAN!F21+ULAANBADRAX!F21+HATANBULAG!F21+HOBSGOL!F21+ERDENE!F21+SAINSHAND!F21+SAINSHAND!L21+'ZAMIIN UUD'!F21)</f>
        <v>27642700</v>
      </c>
      <c r="G21" s="60">
        <f>SUM(AIRAG!G21+ALTANSHIREE!G21+DALANGARGALAN!G21+DELGEREH!G21+IHHET!G21+MANDAX!G21+ORGON!G21+SAIXANDULAAN!G21+ULAANBADRAX!G21+HATANBULAG!G21+HOBSGOL!G21+ERDENE!G21+SAINSHAND!G21+SAINSHAND!M21+'ZAMIIN UUD'!G21)</f>
        <v>22165812.300000001</v>
      </c>
      <c r="H21" s="60">
        <f>SUM(AIRAG!H21+ALTANSHIREE!H21+DALANGARGALAN!H21+DELGEREH!H21+IHHET!H21+MANDAX!H21+ORGON!H21+SAIXANDULAAN!H21+ULAANBADRAX!H21+HATANBULAG!H21+HOBSGOL!H21+ERDENE!H21+SAINSHAND!H21+SAINSHAND!N21+'ZAMIIN UUD'!H21)</f>
        <v>-5476887.6999999993</v>
      </c>
      <c r="I21" s="60">
        <f>SUM(SAINSHAND!I21+'ZAMIIN UUD'!I21)</f>
        <v>961300</v>
      </c>
      <c r="J21" s="60">
        <f>SUM(SAINSHAND!J21+'ZAMIIN UUD'!J21)</f>
        <v>598706.39</v>
      </c>
      <c r="K21" s="60">
        <f>SUM(SAINSHAND!K21+'ZAMIIN UUD'!K21)</f>
        <v>-362593.61</v>
      </c>
      <c r="L21" s="60">
        <f>SUM(SAINSHAND!O21+SAINSHAND!R21+'ZAMIIN UUD'!O21)</f>
        <v>8376400</v>
      </c>
      <c r="M21" s="60">
        <f>SUM(SAINSHAND!P21+SAINSHAND!S21+'ZAMIIN UUD'!P21)</f>
        <v>8264400</v>
      </c>
      <c r="N21" s="60">
        <f>SUM(SAINSHAND!Q21+SAINSHAND!T21+'ZAMIIN UUD'!Q21)</f>
        <v>-112000</v>
      </c>
      <c r="O21" s="60">
        <f>SUM(SAINSHAND!U21+'ZAMIIN UUD'!L21)</f>
        <v>0</v>
      </c>
      <c r="P21" s="60">
        <f>SUM(SAINSHAND!V21+'ZAMIIN UUD'!M21)</f>
        <v>0</v>
      </c>
      <c r="Q21" s="60">
        <f>SUM(SAINSHAND!W21+'ZAMIIN UUD'!N21)</f>
        <v>0</v>
      </c>
      <c r="R21" s="60">
        <f>SUM('ZAMIIN UUD'!R21)</f>
        <v>1414200</v>
      </c>
      <c r="S21" s="60">
        <f>SUM('ZAMIIN UUD'!S21)</f>
        <v>1075200</v>
      </c>
      <c r="T21" s="60">
        <f>SUM('ZAMIIN UUD'!T21)</f>
        <v>-339000</v>
      </c>
      <c r="U21" s="60">
        <f>SUM(AIRAG!I21+ALTANSHIREE!I21+DALANGARGALAN!I21+DELGEREH!I21+IHHET!I21+MANDAX!I21+ORGON!I21+SAIXANDULAAN!I21+ULAANBADRAX!I21+HATANBULAG!I21+HOBSGOL!I21+ERDENE!I21+SAINSHAND!X21+'ZAMIIN UUD'!U21)</f>
        <v>0</v>
      </c>
      <c r="V21" s="60">
        <f>SUM(AIRAG!J21+ALTANSHIREE!J21+DALANGARGALAN!J21+DELGEREH!J21+IHHET!J21+MANDAX!J21+ORGON!J21+SAIXANDULAAN!J21+ULAANBADRAX!J21+HATANBULAG!J21+HOBSGOL!J21+ERDENE!J21+SAINSHAND!Y21+'ZAMIIN UUD'!V21)</f>
        <v>0</v>
      </c>
      <c r="W21" s="60">
        <f>SUM(AIRAG!K21+ALTANSHIREE!K21+DALANGARGALAN!K21+DELGEREH!K21+IHHET!K21+MANDAX!K21+ORGON!K21+SAIXANDULAAN!K21+ULAANBADRAX!K21+HATANBULAG!K21+HOBSGOL!K21+ERDENE!K21+SAINSHAND!Z21+'ZAMIIN UUD'!W21)</f>
        <v>0</v>
      </c>
      <c r="X21" s="60">
        <f>SUM(AIRAG!L21+ALTANSHIREE!L21+DALANGARGALAN!L21+DELGEREH!L21+IHHET!L21+MANDAX!L21+ORGON!L21+SAIXANDULAAN!L21+ULAANBADRAX!L21+HATANBULAG!L21+HOBSGOL!L21+ERDENE!L21+SAINSHAND!AA21+SAINSHAND!AD21+SAINSHAND!AG21+SAINSHAND!AJ21+SAINSHAND!AM21+SAINSHAND!AP21+SAINSHAND!AS21+SAINSHAND!AV21+SAINSHAND!AY21+SAINSHAND!BB21+SAINSHAND!BE21+SAINSHAND!BH21+SAINSHAND!BK21+SAINSHAND!BN21+SAINSHAND!BQ21+'ZAMIIN UUD'!X21+'ZAMIIN UUD'!AA21+'ZAMIIN UUD'!AD21+'ZAMIIN UUD'!AG21+'ZAMIIN UUD'!AJ21+'ZAMIIN UUD'!AM21+'ZAMIIN UUD'!AP21+'ZAMIIN UUD'!AS21)</f>
        <v>0</v>
      </c>
      <c r="Y21" s="60">
        <f>SUM(AIRAG!M21+ALTANSHIREE!M21+DALANGARGALAN!M21+DELGEREH!M21+IHHET!M21+MANDAX!M21+ORGON!M21+SAIXANDULAAN!M21+ULAANBADRAX!M21+HATANBULAG!M21+HOBSGOL!M21+ERDENE!M21+SAINSHAND!AB21+SAINSHAND!AE21+SAINSHAND!AH21+SAINSHAND!AK21+SAINSHAND!AN21+SAINSHAND!AQ21+SAINSHAND!AT21+SAINSHAND!AW21+SAINSHAND!AZ21+SAINSHAND!BC21+SAINSHAND!BF21+SAINSHAND!BI21+SAINSHAND!BL21+SAINSHAND!BO21+SAINSHAND!BR21+'ZAMIIN UUD'!Y21+'ZAMIIN UUD'!AB21+'ZAMIIN UUD'!AE21+'ZAMIIN UUD'!AH21+'ZAMIIN UUD'!AK21+'ZAMIIN UUD'!AN21+'ZAMIIN UUD'!AQ21+'ZAMIIN UUD'!AT21)</f>
        <v>0</v>
      </c>
      <c r="Z21" s="60">
        <f>SUM(AIRAG!N21+ALTANSHIREE!N21+DALANGARGALAN!N21+DELGEREH!N21+IHHET!N21+MANDAX!N21+ORGON!N21+SAIXANDULAAN!N21+ULAANBADRAX!N21+HATANBULAG!N21+HOBSGOL!N21+ERDENE!N21+SAINSHAND!AC21+SAINSHAND!AF21+SAINSHAND!AI21+SAINSHAND!AL21+SAINSHAND!AO21+SAINSHAND!AR21+SAINSHAND!AU21+SAINSHAND!AX21+SAINSHAND!BA21+SAINSHAND!BD21+SAINSHAND!BG21+SAINSHAND!BJ21+SAINSHAND!BM21+SAINSHAND!BP21+SAINSHAND!BS21+'ZAMIIN UUD'!Z21+'ZAMIIN UUD'!AC21+'ZAMIIN UUD'!AF21+'ZAMIIN UUD'!AI21+'ZAMIIN UUD'!AL21+'ZAMIIN UUD'!AO21+'ZAMIIN UUD'!AR21+'ZAMIIN UUD'!AU21)</f>
        <v>0</v>
      </c>
      <c r="AA21" s="60">
        <f>SUM(AIRAG!O21+ALTANSHIREE!O21+DALANGARGALAN!O21+DELGEREH!O21+IHHET!O21+MANDAX!O21+ORGON!O21+SAIXANDULAAN!O21+ULAANBADRAX!O21+HATANBULAG!O21+HOBSGOL!O21+ERDENE!O21+SAINSHAND!BT21+SAINSHAND!BW21+SAINSHAND!BZ21+SAINSHAND!CC21+SAINSHAND!CF21+SAINSHAND!CI21+'ZAMIIN UUD'!AV21+'ZAMIIN UUD'!AY21+'ZAMIIN UUD'!BB21+'ZAMIIN UUD'!BE21)</f>
        <v>0</v>
      </c>
      <c r="AB21" s="60">
        <f>SUM(AIRAG!P21+ALTANSHIREE!P21+DALANGARGALAN!P21+DELGEREH!P21+IHHET!P21+MANDAX!P21+ORGON!P21+SAIXANDULAAN!P21+ULAANBADRAX!P21+HATANBULAG!P21+HOBSGOL!P21+ERDENE!P21+SAINSHAND!BU21+SAINSHAND!BX21+SAINSHAND!CA21+SAINSHAND!CD21+SAINSHAND!CG21+SAINSHAND!CJ21+'ZAMIIN UUD'!AW21+'ZAMIIN UUD'!AZ21+'ZAMIIN UUD'!BC21+'ZAMIIN UUD'!BF21)</f>
        <v>0</v>
      </c>
      <c r="AC21" s="60">
        <f>SUM(AIRAG!Q21+ALTANSHIREE!Q21+DALANGARGALAN!Q21+DELGEREH!Q21+IHHET!Q21+MANDAX!Q21+ORGON!Q21+SAIXANDULAAN!Q21+ULAANBADRAX!Q21+HATANBULAG!Q21+HOBSGOL!Q21+ERDENE!Q21+SAINSHAND!BV21+SAINSHAND!BY21+SAINSHAND!CB21+SAINSHAND!CE21+SAINSHAND!CH21+SAINSHAND!CK21+'ZAMIIN UUD'!AX21+'ZAMIIN UUD'!BA21+'ZAMIIN UUD'!BD21+'ZAMIIN UUD'!BG21)</f>
        <v>0</v>
      </c>
      <c r="AD21" s="60">
        <f>SUM(AIRAG!R21+ALTANSHIREE!R21+DALANGARGALAN!R21+DELGEREH!R21+IHHET!R21+MANDAX!R21+ORGON!R21+SAIXANDULAAN!R21+ULAANBADRAX!R21+HATANBULAG!R21+HOBSGOL!R21+ERDENE!R21+SAINSHAND!CL21)</f>
        <v>0</v>
      </c>
      <c r="AE21" s="60">
        <f>SUM(AIRAG!S21+ALTANSHIREE!S21+DALANGARGALAN!S21+DELGEREH!S21+IHHET!S21+MANDAX!S21+ORGON!S21+SAIXANDULAAN!S21+ULAANBADRAX!S21+HATANBULAG!S21+HOBSGOL!S21+ERDENE!S21+SAINSHAND!CM21)</f>
        <v>0</v>
      </c>
      <c r="AF21" s="60">
        <f>SUM(AIRAG!T21+ALTANSHIREE!T21+DALANGARGALAN!T21+DELGEREH!T21+IHHET!T21+MANDAX!T21+ORGON!T21+SAIXANDULAAN!T21+ULAANBADRAX!T21+HATANBULAG!T21+HOBSGOL!T21+ERDENE!T21+SAINSHAND!CN21)</f>
        <v>0</v>
      </c>
      <c r="AG21" s="60">
        <f>SUM(SAINSHAND!CO21+'ZAMIIN UUD'!BK21)</f>
        <v>0</v>
      </c>
      <c r="AH21" s="60">
        <f>SUM(SAINSHAND!CP21+'ZAMIIN UUD'!BL21)</f>
        <v>0</v>
      </c>
      <c r="AI21" s="60">
        <f>SUM(SAINSHAND!CQ21+'ZAMIIN UUD'!BM21)</f>
        <v>0</v>
      </c>
      <c r="AJ21" s="70">
        <f t="shared" si="2"/>
        <v>43152900</v>
      </c>
      <c r="AK21" s="70">
        <f t="shared" si="3"/>
        <v>35057732.280000001</v>
      </c>
      <c r="AL21" s="70">
        <f t="shared" si="4"/>
        <v>-8095167.7199999997</v>
      </c>
      <c r="AM21" s="60">
        <f>SUM(AIRAG!X21+ALTANSHIREE!X21+DALANGARGALAN!X21+DELGEREH!X21+IHHET!X21+MANDAX!X21+ORGON!X21+SAIXANDULAAN!X21+ULAANBADRAX!X21+HATANBULAG!X21+HOBSGOL!X21+ERDENE!X21+SAINSHAND!CU21+'ZAMIIN UUD'!BQ21)</f>
        <v>0</v>
      </c>
      <c r="AN21" s="60">
        <f>SUM(AIRAG!Y21+ALTANSHIREE!Y21+DALANGARGALAN!Y21+DELGEREH!Y21+IHHET!Y21+MANDAX!Y21+ORGON!Y21+SAIXANDULAAN!Y21+ULAANBADRAX!Y21+HATANBULAG!Y21+HOBSGOL!Y21+ERDENE!Y21+SAINSHAND!CV21+'ZAMIIN UUD'!BR21)</f>
        <v>0</v>
      </c>
      <c r="AO21" s="60">
        <f>SUM(AIRAG!Z21+ALTANSHIREE!Z21+DALANGARGALAN!Z21+DELGEREH!Z21+IHHET!Z21+MANDAX!Z21+ORGON!Z21+SAIXANDULAAN!Z21+ULAANBADRAX!Z21+HATANBULAG!Z21+HOBSGOL!Z21+ERDENE!Z21+SAINSHAND!CW21+'ZAMIIN UUD'!BS21)</f>
        <v>0</v>
      </c>
      <c r="AP21" s="70">
        <f t="shared" si="5"/>
        <v>0</v>
      </c>
      <c r="AQ21" s="70">
        <f t="shared" si="6"/>
        <v>0</v>
      </c>
      <c r="AR21" s="70">
        <f t="shared" si="7"/>
        <v>0</v>
      </c>
      <c r="AS21" s="60">
        <f>SUM(AIRAG!AD21+ALTANSHIREE!AD21+DALANGARGALAN!AD21+DELGEREH!AD21+IHHET!AD21+MANDAX!AD21+ORGON!AD21+SAIXANDULAAN!AD21+ULAANBADRAX!AD21+HATANBULAG!AD21+HOBSGOL!AD21+ERDENE!AD21+SAINSHAND!DA21+'ZAMIIN UUD'!BW21)</f>
        <v>0</v>
      </c>
      <c r="AT21" s="60">
        <f>SUM(AIRAG!AE21+ALTANSHIREE!AE21+DALANGARGALAN!AE21+DELGEREH!AE21+IHHET!AE21+MANDAX!AE21+ORGON!AE21+SAIXANDULAAN!AE21+ULAANBADRAX!AE21+HATANBULAG!AE21+HOBSGOL!AE21+ERDENE!AE21+SAINSHAND!DB21+'ZAMIIN UUD'!BX21)</f>
        <v>0</v>
      </c>
      <c r="AU21" s="60">
        <f>SUM(AIRAG!AF21+ALTANSHIREE!AF21+DALANGARGALAN!AF21+DELGEREH!AF21+IHHET!AF21+MANDAX!AF21+ORGON!AF21+SAIXANDULAAN!AF21+ULAANBADRAX!AF21+HATANBULAG!AF21+HOBSGOL!AF21+ERDENE!AF21+SAINSHAND!DC21+'ZAMIIN UUD'!BY21)</f>
        <v>0</v>
      </c>
      <c r="AV21" s="60">
        <f>SUM(AIRAG!AG21+ALTANSHIREE!AG21+DALANGARGALAN!AG21+DELGEREH!AG21+IHHET!AG21+MANDAX!AG21+ORGON!AG21+SAIXANDULAAN!AG21+ULAANBADRAX!AG21+HATANBULAG!AG21+HOBSGOL!AG21+ERDENE!AG21+SAINSHAND!DD21+'ZAMIIN UUD'!BZ21)</f>
        <v>0</v>
      </c>
      <c r="AW21" s="60">
        <f>SUM(AIRAG!AH21+ALTANSHIREE!AH21+DALANGARGALAN!AH21+DELGEREH!AH21+IHHET!AH21+MANDAX!AH21+ORGON!AH21+SAIXANDULAAN!AH21+ULAANBADRAX!AH21+HATANBULAG!AH21+HOBSGOL!AH21+ERDENE!AH21+SAINSHAND!DE21+'ZAMIIN UUD'!CA21)</f>
        <v>0</v>
      </c>
      <c r="AX21" s="60">
        <f>SUM(AIRAG!AI21+ALTANSHIREE!AI21+DALANGARGALAN!AI21+DELGEREH!AI21+IHHET!AI21+MANDAX!AI21+ORGON!AI21+SAIXANDULAAN!AI21+ULAANBADRAX!AI21+HATANBULAG!AI21+HOBSGOL!AI21+ERDENE!AI21+SAINSHAND!DF21+'ZAMIIN UUD'!CB21)</f>
        <v>0</v>
      </c>
      <c r="AY21" s="70">
        <f t="shared" si="8"/>
        <v>0</v>
      </c>
      <c r="AZ21" s="70">
        <f t="shared" si="9"/>
        <v>0</v>
      </c>
      <c r="BA21" s="70">
        <f t="shared" si="10"/>
        <v>0</v>
      </c>
      <c r="BB21" s="70">
        <f t="shared" si="21"/>
        <v>43152900</v>
      </c>
      <c r="BC21" s="70">
        <f t="shared" si="22"/>
        <v>35057732.280000001</v>
      </c>
      <c r="BD21" s="70">
        <f t="shared" si="23"/>
        <v>-8095167.7199999997</v>
      </c>
    </row>
    <row r="22" spans="1:56">
      <c r="A22" s="9">
        <v>15</v>
      </c>
      <c r="B22" s="11" t="s">
        <v>18</v>
      </c>
      <c r="C22" s="60">
        <f>SUM(AIRAG!C22+ALTANSHIREE!C22+DALANGARGALAN!C22+DELGEREH!C22+IHHET!C22+MANDAX!C22+ORGON!C22+SAIXANDULAAN!C22+ULAANBADRAX!C22+HATANBULAG!C22+HOBSGOL!C22+ERDENE!C22+SAINSHAND!C22+'ZAMIIN UUD'!C22)</f>
        <v>19032700</v>
      </c>
      <c r="D22" s="60">
        <f>SUM(AIRAG!D22+ALTANSHIREE!D22+DALANGARGALAN!D22+DELGEREH!D22+IHHET!D22+MANDAX!D22+ORGON!D22+SAIXANDULAAN!D22+ULAANBADRAX!D22+HATANBULAG!D22+HOBSGOL!D22+ERDENE!D22+SAINSHAND!D22+'ZAMIIN UUD'!D22)</f>
        <v>12429458.459999999</v>
      </c>
      <c r="E22" s="60">
        <f>SUM(AIRAG!E22+ALTANSHIREE!E22+DALANGARGALAN!E22+DELGEREH!E22+IHHET!E22+MANDAX!E22+ORGON!E22+SAIXANDULAAN!E22+ULAANBADRAX!E22+HATANBULAG!E22+HOBSGOL!E22+ERDENE!E22+SAINSHAND!E22+'ZAMIIN UUD'!E22)</f>
        <v>-6603241.54</v>
      </c>
      <c r="F22" s="60">
        <f>SUM(AIRAG!F22+ALTANSHIREE!F22+DALANGARGALAN!F22+DELGEREH!F22+IHHET!F22+MANDAX!F22+ORGON!F22+SAIXANDULAAN!F22+ULAANBADRAX!F22+HATANBULAG!F22+HOBSGOL!F22+ERDENE!F22+SAINSHAND!F22+SAINSHAND!L22+'ZAMIIN UUD'!F22)</f>
        <v>110569900</v>
      </c>
      <c r="G22" s="60">
        <f>SUM(AIRAG!G22+ALTANSHIREE!G22+DALANGARGALAN!G22+DELGEREH!G22+IHHET!G22+MANDAX!G22+ORGON!G22+SAIXANDULAAN!G22+ULAANBADRAX!G22+HATANBULAG!G22+HOBSGOL!G22+ERDENE!G22+SAINSHAND!G22+SAINSHAND!M22+'ZAMIIN UUD'!G22)</f>
        <v>89511276.760000005</v>
      </c>
      <c r="H22" s="60">
        <f>SUM(AIRAG!H22+ALTANSHIREE!H22+DALANGARGALAN!H22+DELGEREH!H22+IHHET!H22+MANDAX!H22+ORGON!H22+SAIXANDULAAN!H22+ULAANBADRAX!H22+HATANBULAG!H22+HOBSGOL!H22+ERDENE!H22+SAINSHAND!H22+SAINSHAND!N22+'ZAMIIN UUD'!H22)</f>
        <v>-21058623.240000002</v>
      </c>
      <c r="I22" s="60">
        <f>SUM(SAINSHAND!I22+'ZAMIIN UUD'!I22)</f>
        <v>3844500</v>
      </c>
      <c r="J22" s="60">
        <f>SUM(SAINSHAND!J22+'ZAMIIN UUD'!J22)</f>
        <v>2760577.45</v>
      </c>
      <c r="K22" s="60">
        <f>SUM(SAINSHAND!K22+'ZAMIIN UUD'!K22)</f>
        <v>-1083922.55</v>
      </c>
      <c r="L22" s="60">
        <f>SUM(SAINSHAND!O22+SAINSHAND!R22+'ZAMIIN UUD'!O22)</f>
        <v>33507600</v>
      </c>
      <c r="M22" s="60">
        <f>SUM(SAINSHAND!P22+SAINSHAND!S22+'ZAMIIN UUD'!P22)</f>
        <v>33059400</v>
      </c>
      <c r="N22" s="60">
        <f>SUM(SAINSHAND!Q22+SAINSHAND!T22+'ZAMIIN UUD'!Q22)</f>
        <v>-448200</v>
      </c>
      <c r="O22" s="60">
        <f>SUM(SAINSHAND!U22+'ZAMIIN UUD'!L22)</f>
        <v>0</v>
      </c>
      <c r="P22" s="60">
        <f>SUM(SAINSHAND!V22+'ZAMIIN UUD'!M22)</f>
        <v>0</v>
      </c>
      <c r="Q22" s="60">
        <f>SUM(SAINSHAND!W22+'ZAMIIN UUD'!N22)</f>
        <v>0</v>
      </c>
      <c r="R22" s="60">
        <f>SUM('ZAMIIN UUD'!R22)</f>
        <v>5657200</v>
      </c>
      <c r="S22" s="60">
        <f>SUM('ZAMIIN UUD'!S22)</f>
        <v>4301100</v>
      </c>
      <c r="T22" s="60">
        <f>SUM('ZAMIIN UUD'!T22)</f>
        <v>-1356100</v>
      </c>
      <c r="U22" s="60">
        <f>SUM(AIRAG!I22+ALTANSHIREE!I22+DALANGARGALAN!I22+DELGEREH!I22+IHHET!I22+MANDAX!I22+ORGON!I22+SAIXANDULAAN!I22+ULAANBADRAX!I22+HATANBULAG!I22+HOBSGOL!I22+ERDENE!I22+SAINSHAND!X22+'ZAMIIN UUD'!U22)</f>
        <v>0</v>
      </c>
      <c r="V22" s="60">
        <f>SUM(AIRAG!J22+ALTANSHIREE!J22+DALANGARGALAN!J22+DELGEREH!J22+IHHET!J22+MANDAX!J22+ORGON!J22+SAIXANDULAAN!J22+ULAANBADRAX!J22+HATANBULAG!J22+HOBSGOL!J22+ERDENE!J22+SAINSHAND!Y22+'ZAMIIN UUD'!V22)</f>
        <v>0</v>
      </c>
      <c r="W22" s="60">
        <f>SUM(AIRAG!K22+ALTANSHIREE!K22+DALANGARGALAN!K22+DELGEREH!K22+IHHET!K22+MANDAX!K22+ORGON!K22+SAIXANDULAAN!K22+ULAANBADRAX!K22+HATANBULAG!K22+HOBSGOL!K22+ERDENE!K22+SAINSHAND!Z22+'ZAMIIN UUD'!W22)</f>
        <v>0</v>
      </c>
      <c r="X22" s="60">
        <f>SUM(AIRAG!L22+ALTANSHIREE!L22+DALANGARGALAN!L22+DELGEREH!L22+IHHET!L22+MANDAX!L22+ORGON!L22+SAIXANDULAAN!L22+ULAANBADRAX!L22+HATANBULAG!L22+HOBSGOL!L22+ERDENE!L22+SAINSHAND!AA22+SAINSHAND!AD22+SAINSHAND!AG22+SAINSHAND!AJ22+SAINSHAND!AM22+SAINSHAND!AP22+SAINSHAND!AS22+SAINSHAND!AV22+SAINSHAND!AY22+SAINSHAND!BB22+SAINSHAND!BE22+SAINSHAND!BH22+SAINSHAND!BK22+SAINSHAND!BN22+SAINSHAND!BQ22+'ZAMIIN UUD'!X22+'ZAMIIN UUD'!AA22+'ZAMIIN UUD'!AD22+'ZAMIIN UUD'!AG22+'ZAMIIN UUD'!AJ22+'ZAMIIN UUD'!AM22+'ZAMIIN UUD'!AP22+'ZAMIIN UUD'!AS22)</f>
        <v>0</v>
      </c>
      <c r="Y22" s="60">
        <f>SUM(AIRAG!M22+ALTANSHIREE!M22+DALANGARGALAN!M22+DELGEREH!M22+IHHET!M22+MANDAX!M22+ORGON!M22+SAIXANDULAAN!M22+ULAANBADRAX!M22+HATANBULAG!M22+HOBSGOL!M22+ERDENE!M22+SAINSHAND!AB22+SAINSHAND!AE22+SAINSHAND!AH22+SAINSHAND!AK22+SAINSHAND!AN22+SAINSHAND!AQ22+SAINSHAND!AT22+SAINSHAND!AW22+SAINSHAND!AZ22+SAINSHAND!BC22+SAINSHAND!BF22+SAINSHAND!BI22+SAINSHAND!BL22+SAINSHAND!BO22+SAINSHAND!BR22+'ZAMIIN UUD'!Y22+'ZAMIIN UUD'!AB22+'ZAMIIN UUD'!AE22+'ZAMIIN UUD'!AH22+'ZAMIIN UUD'!AK22+'ZAMIIN UUD'!AN22+'ZAMIIN UUD'!AQ22+'ZAMIIN UUD'!AT22)</f>
        <v>0</v>
      </c>
      <c r="Z22" s="60">
        <f>SUM(AIRAG!N22+ALTANSHIREE!N22+DALANGARGALAN!N22+DELGEREH!N22+IHHET!N22+MANDAX!N22+ORGON!N22+SAIXANDULAAN!N22+ULAANBADRAX!N22+HATANBULAG!N22+HOBSGOL!N22+ERDENE!N22+SAINSHAND!AC22+SAINSHAND!AF22+SAINSHAND!AI22+SAINSHAND!AL22+SAINSHAND!AO22+SAINSHAND!AR22+SAINSHAND!AU22+SAINSHAND!AX22+SAINSHAND!BA22+SAINSHAND!BD22+SAINSHAND!BG22+SAINSHAND!BJ22+SAINSHAND!BM22+SAINSHAND!BP22+SAINSHAND!BS22+'ZAMIIN UUD'!Z22+'ZAMIIN UUD'!AC22+'ZAMIIN UUD'!AF22+'ZAMIIN UUD'!AI22+'ZAMIIN UUD'!AL22+'ZAMIIN UUD'!AO22+'ZAMIIN UUD'!AR22+'ZAMIIN UUD'!AU22)</f>
        <v>0</v>
      </c>
      <c r="AA22" s="60">
        <f>SUM(AIRAG!O22+ALTANSHIREE!O22+DALANGARGALAN!O22+DELGEREH!O22+IHHET!O22+MANDAX!O22+ORGON!O22+SAIXANDULAAN!O22+ULAANBADRAX!O22+HATANBULAG!O22+HOBSGOL!O22+ERDENE!O22+SAINSHAND!BT22+SAINSHAND!BW22+SAINSHAND!BZ22+SAINSHAND!CC22+SAINSHAND!CF22+SAINSHAND!CI22+'ZAMIIN UUD'!AV22+'ZAMIIN UUD'!AY22+'ZAMIIN UUD'!BB22+'ZAMIIN UUD'!BE22)</f>
        <v>0</v>
      </c>
      <c r="AB22" s="60">
        <f>SUM(AIRAG!P22+ALTANSHIREE!P22+DALANGARGALAN!P22+DELGEREH!P22+IHHET!P22+MANDAX!P22+ORGON!P22+SAIXANDULAAN!P22+ULAANBADRAX!P22+HATANBULAG!P22+HOBSGOL!P22+ERDENE!P22+SAINSHAND!BU22+SAINSHAND!BX22+SAINSHAND!CA22+SAINSHAND!CD22+SAINSHAND!CG22+SAINSHAND!CJ22+'ZAMIIN UUD'!AW22+'ZAMIIN UUD'!AZ22+'ZAMIIN UUD'!BC22+'ZAMIIN UUD'!BF22)</f>
        <v>0</v>
      </c>
      <c r="AC22" s="60">
        <f>SUM(AIRAG!Q22+ALTANSHIREE!Q22+DALANGARGALAN!Q22+DELGEREH!Q22+IHHET!Q22+MANDAX!Q22+ORGON!Q22+SAIXANDULAAN!Q22+ULAANBADRAX!Q22+HATANBULAG!Q22+HOBSGOL!Q22+ERDENE!Q22+SAINSHAND!BV22+SAINSHAND!BY22+SAINSHAND!CB22+SAINSHAND!CE22+SAINSHAND!CH22+SAINSHAND!CK22+'ZAMIIN UUD'!AX22+'ZAMIIN UUD'!BA22+'ZAMIIN UUD'!BD22+'ZAMIIN UUD'!BG22)</f>
        <v>0</v>
      </c>
      <c r="AD22" s="60">
        <f>SUM(AIRAG!R22+ALTANSHIREE!R22+DALANGARGALAN!R22+DELGEREH!R22+IHHET!R22+MANDAX!R22+ORGON!R22+SAIXANDULAAN!R22+ULAANBADRAX!R22+HATANBULAG!R22+HOBSGOL!R22+ERDENE!R22+SAINSHAND!CL22)</f>
        <v>0</v>
      </c>
      <c r="AE22" s="60">
        <f>SUM(AIRAG!S22+ALTANSHIREE!S22+DALANGARGALAN!S22+DELGEREH!S22+IHHET!S22+MANDAX!S22+ORGON!S22+SAIXANDULAAN!S22+ULAANBADRAX!S22+HATANBULAG!S22+HOBSGOL!S22+ERDENE!S22+SAINSHAND!CM22)</f>
        <v>0</v>
      </c>
      <c r="AF22" s="60">
        <f>SUM(AIRAG!T22+ALTANSHIREE!T22+DALANGARGALAN!T22+DELGEREH!T22+IHHET!T22+MANDAX!T22+ORGON!T22+SAIXANDULAAN!T22+ULAANBADRAX!T22+HATANBULAG!T22+HOBSGOL!T22+ERDENE!T22+SAINSHAND!CN22)</f>
        <v>0</v>
      </c>
      <c r="AG22" s="60">
        <f>SUM(SAINSHAND!CO22+'ZAMIIN UUD'!BK22)</f>
        <v>0</v>
      </c>
      <c r="AH22" s="60">
        <f>SUM(SAINSHAND!CP22+'ZAMIIN UUD'!BL22)</f>
        <v>0</v>
      </c>
      <c r="AI22" s="60">
        <f>SUM(SAINSHAND!CQ22+'ZAMIIN UUD'!BM22)</f>
        <v>0</v>
      </c>
      <c r="AJ22" s="70">
        <f t="shared" si="2"/>
        <v>172611900</v>
      </c>
      <c r="AK22" s="70">
        <f t="shared" si="3"/>
        <v>142061812.67000002</v>
      </c>
      <c r="AL22" s="70">
        <f t="shared" si="4"/>
        <v>-30550087.330000002</v>
      </c>
      <c r="AM22" s="60">
        <f>SUM(AIRAG!X22+ALTANSHIREE!X22+DALANGARGALAN!X22+DELGEREH!X22+IHHET!X22+MANDAX!X22+ORGON!X22+SAIXANDULAAN!X22+ULAANBADRAX!X22+HATANBULAG!X22+HOBSGOL!X22+ERDENE!X22+SAINSHAND!CU22+'ZAMIIN UUD'!BQ22)</f>
        <v>0</v>
      </c>
      <c r="AN22" s="60">
        <f>SUM(AIRAG!Y22+ALTANSHIREE!Y22+DALANGARGALAN!Y22+DELGEREH!Y22+IHHET!Y22+MANDAX!Y22+ORGON!Y22+SAIXANDULAAN!Y22+ULAANBADRAX!Y22+HATANBULAG!Y22+HOBSGOL!Y22+ERDENE!Y22+SAINSHAND!CV22+'ZAMIIN UUD'!BR22)</f>
        <v>0</v>
      </c>
      <c r="AO22" s="60">
        <f>SUM(AIRAG!Z22+ALTANSHIREE!Z22+DALANGARGALAN!Z22+DELGEREH!Z22+IHHET!Z22+MANDAX!Z22+ORGON!Z22+SAIXANDULAAN!Z22+ULAANBADRAX!Z22+HATANBULAG!Z22+HOBSGOL!Z22+ERDENE!Z22+SAINSHAND!CW22+'ZAMIIN UUD'!BS22)</f>
        <v>0</v>
      </c>
      <c r="AP22" s="70">
        <f t="shared" si="5"/>
        <v>0</v>
      </c>
      <c r="AQ22" s="70">
        <f t="shared" si="6"/>
        <v>0</v>
      </c>
      <c r="AR22" s="70">
        <f t="shared" si="7"/>
        <v>0</v>
      </c>
      <c r="AS22" s="60">
        <f>SUM(AIRAG!AD22+ALTANSHIREE!AD22+DALANGARGALAN!AD22+DELGEREH!AD22+IHHET!AD22+MANDAX!AD22+ORGON!AD22+SAIXANDULAAN!AD22+ULAANBADRAX!AD22+HATANBULAG!AD22+HOBSGOL!AD22+ERDENE!AD22+SAINSHAND!DA22+'ZAMIIN UUD'!BW22)</f>
        <v>0</v>
      </c>
      <c r="AT22" s="60">
        <f>SUM(AIRAG!AE22+ALTANSHIREE!AE22+DALANGARGALAN!AE22+DELGEREH!AE22+IHHET!AE22+MANDAX!AE22+ORGON!AE22+SAIXANDULAAN!AE22+ULAANBADRAX!AE22+HATANBULAG!AE22+HOBSGOL!AE22+ERDENE!AE22+SAINSHAND!DB22+'ZAMIIN UUD'!BX22)</f>
        <v>0</v>
      </c>
      <c r="AU22" s="60">
        <f>SUM(AIRAG!AF22+ALTANSHIREE!AF22+DALANGARGALAN!AF22+DELGEREH!AF22+IHHET!AF22+MANDAX!AF22+ORGON!AF22+SAIXANDULAAN!AF22+ULAANBADRAX!AF22+HATANBULAG!AF22+HOBSGOL!AF22+ERDENE!AF22+SAINSHAND!DC22+'ZAMIIN UUD'!BY22)</f>
        <v>0</v>
      </c>
      <c r="AV22" s="60">
        <f>SUM(AIRAG!AG22+ALTANSHIREE!AG22+DALANGARGALAN!AG22+DELGEREH!AG22+IHHET!AG22+MANDAX!AG22+ORGON!AG22+SAIXANDULAAN!AG22+ULAANBADRAX!AG22+HATANBULAG!AG22+HOBSGOL!AG22+ERDENE!AG22+SAINSHAND!DD22+'ZAMIIN UUD'!BZ22)</f>
        <v>0</v>
      </c>
      <c r="AW22" s="60">
        <f>SUM(AIRAG!AH22+ALTANSHIREE!AH22+DALANGARGALAN!AH22+DELGEREH!AH22+IHHET!AH22+MANDAX!AH22+ORGON!AH22+SAIXANDULAAN!AH22+ULAANBADRAX!AH22+HATANBULAG!AH22+HOBSGOL!AH22+ERDENE!AH22+SAINSHAND!DE22+'ZAMIIN UUD'!CA22)</f>
        <v>0</v>
      </c>
      <c r="AX22" s="60">
        <f>SUM(AIRAG!AI22+ALTANSHIREE!AI22+DALANGARGALAN!AI22+DELGEREH!AI22+IHHET!AI22+MANDAX!AI22+ORGON!AI22+SAIXANDULAAN!AI22+ULAANBADRAX!AI22+HATANBULAG!AI22+HOBSGOL!AI22+ERDENE!AI22+SAINSHAND!DF22+'ZAMIIN UUD'!CB22)</f>
        <v>0</v>
      </c>
      <c r="AY22" s="70">
        <f t="shared" si="8"/>
        <v>0</v>
      </c>
      <c r="AZ22" s="70">
        <f t="shared" si="9"/>
        <v>0</v>
      </c>
      <c r="BA22" s="70">
        <f t="shared" si="10"/>
        <v>0</v>
      </c>
      <c r="BB22" s="70">
        <f t="shared" si="21"/>
        <v>172611900</v>
      </c>
      <c r="BC22" s="70">
        <f t="shared" si="22"/>
        <v>142061812.67000002</v>
      </c>
      <c r="BD22" s="70">
        <f t="shared" si="23"/>
        <v>-30550087.330000002</v>
      </c>
    </row>
    <row r="23" spans="1:56">
      <c r="A23" s="35">
        <v>16</v>
      </c>
      <c r="B23" s="36" t="s">
        <v>34</v>
      </c>
      <c r="C23" s="45">
        <f>SUM(AIRAG!C23+ALTANSHIREE!C23+DALANGARGALAN!C23+DELGEREH!C23+IHHET!C23+MANDAX!C23+ORGON!C23+SAIXANDULAAN!C23+ULAANBADRAX!C23+HATANBULAG!C23+HOBSGOL!C23+ERDENE!C23+SAINSHAND!C23+'ZAMIIN UUD'!C23)</f>
        <v>0</v>
      </c>
      <c r="D23" s="45">
        <f>SUM(AIRAG!D23+ALTANSHIREE!D23+DALANGARGALAN!D23+DELGEREH!D23+IHHET!D23+MANDAX!D23+ORGON!D23+SAIXANDULAAN!D23+ULAANBADRAX!D23+HATANBULAG!D23+HOBSGOL!D23+ERDENE!D23+SAINSHAND!D23+'ZAMIIN UUD'!D23)</f>
        <v>0</v>
      </c>
      <c r="E23" s="45">
        <f>SUM(AIRAG!E23+ALTANSHIREE!E23+DALANGARGALAN!E23+DELGEREH!E23+IHHET!E23+MANDAX!E23+ORGON!E23+SAIXANDULAAN!E23+ULAANBADRAX!E23+HATANBULAG!E23+HOBSGOL!E23+ERDENE!E23+SAINSHAND!E23+'ZAMIIN UUD'!E23)</f>
        <v>0</v>
      </c>
      <c r="F23" s="45">
        <f>SUM(AIRAG!F23+ALTANSHIREE!F23+DALANGARGALAN!F23+DELGEREH!F23+IHHET!F23+MANDAX!F23+ORGON!F23+SAIXANDULAAN!F23+ULAANBADRAX!F23+HATANBULAG!F23+HOBSGOL!F23+ERDENE!F23+SAINSHAND!F23+SAINSHAND!L23+'ZAMIIN UUD'!F23)</f>
        <v>691167900</v>
      </c>
      <c r="G23" s="45">
        <f>SUM(AIRAG!G23+ALTANSHIREE!G23+DALANGARGALAN!G23+DELGEREH!G23+IHHET!G23+MANDAX!G23+ORGON!G23+SAIXANDULAAN!G23+ULAANBADRAX!G23+HATANBULAG!G23+HOBSGOL!G23+ERDENE!G23+SAINSHAND!G23+SAINSHAND!M23+'ZAMIIN UUD'!G23)</f>
        <v>524887867.83000004</v>
      </c>
      <c r="H23" s="45">
        <f>SUM(AIRAG!H23+ALTANSHIREE!H23+DALANGARGALAN!H23+DELGEREH!H23+IHHET!H23+MANDAX!H23+ORGON!H23+SAIXANDULAAN!H23+ULAANBADRAX!H23+HATANBULAG!H23+HOBSGOL!H23+ERDENE!H23+SAINSHAND!H23+SAINSHAND!N23+'ZAMIIN UUD'!H23)</f>
        <v>-166280032.16999999</v>
      </c>
      <c r="I23" s="45">
        <f>SUM(SAINSHAND!I23+'ZAMIIN UUD'!I23)</f>
        <v>0</v>
      </c>
      <c r="J23" s="45">
        <f>SUM(SAINSHAND!J23+'ZAMIIN UUD'!J23)</f>
        <v>0</v>
      </c>
      <c r="K23" s="45">
        <f>SUM(SAINSHAND!K23+'ZAMIIN UUD'!K23)</f>
        <v>0</v>
      </c>
      <c r="L23" s="45">
        <f>SUM(SAINSHAND!O23+SAINSHAND!R23+'ZAMIIN UUD'!O23)</f>
        <v>273981900</v>
      </c>
      <c r="M23" s="45">
        <f>SUM(SAINSHAND!P23+SAINSHAND!S23+'ZAMIIN UUD'!P23)</f>
        <v>211546289.75</v>
      </c>
      <c r="N23" s="45">
        <f>SUM(SAINSHAND!Q23+SAINSHAND!T23+'ZAMIIN UUD'!Q23)</f>
        <v>-62435610.249999993</v>
      </c>
      <c r="O23" s="45">
        <f>SUM(SAINSHAND!U23+'ZAMIIN UUD'!L23)</f>
        <v>0</v>
      </c>
      <c r="P23" s="45">
        <f>SUM(SAINSHAND!V23+'ZAMIIN UUD'!M23)</f>
        <v>0</v>
      </c>
      <c r="Q23" s="45">
        <f>SUM(SAINSHAND!W23+'ZAMIIN UUD'!N23)</f>
        <v>0</v>
      </c>
      <c r="R23" s="45">
        <f>SUM('ZAMIIN UUD'!R23)</f>
        <v>0</v>
      </c>
      <c r="S23" s="45">
        <f>SUM('ZAMIIN UUD'!S23)</f>
        <v>0</v>
      </c>
      <c r="T23" s="45">
        <f>SUM('ZAMIIN UUD'!T23)</f>
        <v>0</v>
      </c>
      <c r="U23" s="45">
        <f>SUM(AIRAG!I23+ALTANSHIREE!I23+DALANGARGALAN!I23+DELGEREH!I23+IHHET!I23+MANDAX!I23+ORGON!I23+SAIXANDULAAN!I23+ULAANBADRAX!I23+HATANBULAG!I23+HOBSGOL!I23+ERDENE!I23+SAINSHAND!X23+'ZAMIIN UUD'!U23)</f>
        <v>746337700</v>
      </c>
      <c r="V23" s="45">
        <f>SUM(AIRAG!J23+ALTANSHIREE!J23+DALANGARGALAN!J23+DELGEREH!J23+IHHET!J23+MANDAX!J23+ORGON!J23+SAIXANDULAAN!J23+ULAANBADRAX!J23+HATANBULAG!J23+HOBSGOL!J23+ERDENE!J23+SAINSHAND!Y23+'ZAMIIN UUD'!V23)</f>
        <v>657132985.30999994</v>
      </c>
      <c r="W23" s="45">
        <f>SUM(AIRAG!K23+ALTANSHIREE!K23+DALANGARGALAN!K23+DELGEREH!K23+IHHET!K23+MANDAX!K23+ORGON!K23+SAIXANDULAAN!K23+ULAANBADRAX!K23+HATANBULAG!K23+HOBSGOL!K23+ERDENE!K23+SAINSHAND!Z23+'ZAMIIN UUD'!W23)</f>
        <v>-89204714.689999998</v>
      </c>
      <c r="X23" s="45">
        <f>SUM(AIRAG!L23+ALTANSHIREE!L23+DALANGARGALAN!L23+DELGEREH!L23+IHHET!L23+MANDAX!L23+ORGON!L23+SAIXANDULAAN!L23+ULAANBADRAX!L23+HATANBULAG!L23+HOBSGOL!L23+ERDENE!L23+SAINSHAND!AA23+SAINSHAND!AD23+SAINSHAND!AG23+SAINSHAND!AJ23+SAINSHAND!AM23+SAINSHAND!AP23+SAINSHAND!AS23+SAINSHAND!AV23+SAINSHAND!AY23+SAINSHAND!BB23+SAINSHAND!BE23+SAINSHAND!BH23+SAINSHAND!BK23+SAINSHAND!BN23+SAINSHAND!BQ23+'ZAMIIN UUD'!X23+'ZAMIIN UUD'!AA23+'ZAMIIN UUD'!AD23+'ZAMIIN UUD'!AG23+'ZAMIIN UUD'!AJ23+'ZAMIIN UUD'!AM23+'ZAMIIN UUD'!AP23+'ZAMIIN UUD'!AS23)</f>
        <v>1143761000</v>
      </c>
      <c r="Y23" s="45">
        <f>SUM(AIRAG!M23+ALTANSHIREE!M23+DALANGARGALAN!M23+DELGEREH!M23+IHHET!M23+MANDAX!M23+ORGON!M23+SAIXANDULAAN!M23+ULAANBADRAX!M23+HATANBULAG!M23+HOBSGOL!M23+ERDENE!M23+SAINSHAND!AB23+SAINSHAND!AE23+SAINSHAND!AH23+SAINSHAND!AK23+SAINSHAND!AN23+SAINSHAND!AQ23+SAINSHAND!AT23+SAINSHAND!AW23+SAINSHAND!AZ23+SAINSHAND!BC23+SAINSHAND!BF23+SAINSHAND!BI23+SAINSHAND!BL23+SAINSHAND!BO23+SAINSHAND!BR23+'ZAMIIN UUD'!Y23+'ZAMIIN UUD'!AB23+'ZAMIIN UUD'!AE23+'ZAMIIN UUD'!AH23+'ZAMIIN UUD'!AK23+'ZAMIIN UUD'!AN23+'ZAMIIN UUD'!AQ23+'ZAMIIN UUD'!AT23)</f>
        <v>1079613873.3199997</v>
      </c>
      <c r="Z23" s="45">
        <f>SUM(AIRAG!N23+ALTANSHIREE!N23+DALANGARGALAN!N23+DELGEREH!N23+IHHET!N23+MANDAX!N23+ORGON!N23+SAIXANDULAAN!N23+ULAANBADRAX!N23+HATANBULAG!N23+HOBSGOL!N23+ERDENE!N23+SAINSHAND!AC23+SAINSHAND!AF23+SAINSHAND!AI23+SAINSHAND!AL23+SAINSHAND!AO23+SAINSHAND!AR23+SAINSHAND!AU23+SAINSHAND!AX23+SAINSHAND!BA23+SAINSHAND!BD23+SAINSHAND!BG23+SAINSHAND!BJ23+SAINSHAND!BM23+SAINSHAND!BP23+SAINSHAND!BS23+'ZAMIIN UUD'!Z23+'ZAMIIN UUD'!AC23+'ZAMIIN UUD'!AF23+'ZAMIIN UUD'!AI23+'ZAMIIN UUD'!AL23+'ZAMIIN UUD'!AO23+'ZAMIIN UUD'!AR23+'ZAMIIN UUD'!AU23)</f>
        <v>-64147126.680000007</v>
      </c>
      <c r="AA23" s="45">
        <f>SUM(AIRAG!O23+ALTANSHIREE!O23+DALANGARGALAN!O23+DELGEREH!O23+IHHET!O23+MANDAX!O23+ORGON!O23+SAIXANDULAAN!O23+ULAANBADRAX!O23+HATANBULAG!O23+HOBSGOL!O23+ERDENE!O23+SAINSHAND!BT23+SAINSHAND!BW23+SAINSHAND!BZ23+SAINSHAND!CC23+SAINSHAND!CF23+SAINSHAND!CI23+'ZAMIIN UUD'!AV23+'ZAMIIN UUD'!AY23+'ZAMIIN UUD'!BB23+'ZAMIIN UUD'!BE23)</f>
        <v>3330932600</v>
      </c>
      <c r="AB23" s="45">
        <f>SUM(AIRAG!P23+ALTANSHIREE!P23+DALANGARGALAN!P23+DELGEREH!P23+IHHET!P23+MANDAX!P23+ORGON!P23+SAIXANDULAAN!P23+ULAANBADRAX!P23+HATANBULAG!P23+HOBSGOL!P23+ERDENE!P23+SAINSHAND!BU23+SAINSHAND!BX23+SAINSHAND!CA23+SAINSHAND!CD23+SAINSHAND!CG23+SAINSHAND!CJ23+'ZAMIIN UUD'!AW23+'ZAMIIN UUD'!AZ23+'ZAMIIN UUD'!BC23+'ZAMIIN UUD'!BF23)</f>
        <v>3141482861.6200004</v>
      </c>
      <c r="AC23" s="45">
        <f>SUM(AIRAG!Q23+ALTANSHIREE!Q23+DALANGARGALAN!Q23+DELGEREH!Q23+IHHET!Q23+MANDAX!Q23+ORGON!Q23+SAIXANDULAAN!Q23+ULAANBADRAX!Q23+HATANBULAG!Q23+HOBSGOL!Q23+ERDENE!Q23+SAINSHAND!BV23+SAINSHAND!BY23+SAINSHAND!CB23+SAINSHAND!CE23+SAINSHAND!CH23+SAINSHAND!CK23+'ZAMIIN UUD'!AX23+'ZAMIIN UUD'!BA23+'ZAMIIN UUD'!BD23+'ZAMIIN UUD'!BG23)</f>
        <v>-189449738.38000003</v>
      </c>
      <c r="AD23" s="45">
        <f>SUM(AIRAG!R23+ALTANSHIREE!R23+DALANGARGALAN!R23+DELGEREH!R23+IHHET!R23+MANDAX!R23+ORGON!R23+SAIXANDULAAN!R23+ULAANBADRAX!R23+HATANBULAG!R23+HOBSGOL!R23+ERDENE!R23+SAINSHAND!CL23)</f>
        <v>346122800</v>
      </c>
      <c r="AE23" s="45">
        <f>SUM(AIRAG!S23+ALTANSHIREE!S23+DALANGARGALAN!S23+DELGEREH!S23+IHHET!S23+MANDAX!S23+ORGON!S23+SAIXANDULAAN!S23+ULAANBADRAX!S23+HATANBULAG!S23+HOBSGOL!S23+ERDENE!S23+SAINSHAND!CM23)</f>
        <v>305151571.81999999</v>
      </c>
      <c r="AF23" s="45">
        <f>SUM(AIRAG!T23+ALTANSHIREE!T23+DALANGARGALAN!T23+DELGEREH!T23+IHHET!T23+MANDAX!T23+ORGON!T23+SAIXANDULAAN!T23+ULAANBADRAX!T23+HATANBULAG!T23+HOBSGOL!T23+ERDENE!T23+SAINSHAND!CN23)</f>
        <v>-40971228.179999992</v>
      </c>
      <c r="AG23" s="45">
        <f>SUM(SAINSHAND!CO23+'ZAMIIN UUD'!BK23)</f>
        <v>172460000</v>
      </c>
      <c r="AH23" s="45">
        <f>SUM(SAINSHAND!CP23+'ZAMIIN UUD'!BL23)</f>
        <v>20460000</v>
      </c>
      <c r="AI23" s="45">
        <f>SUM(SAINSHAND!CQ23+'ZAMIIN UUD'!BM23)</f>
        <v>-152000000</v>
      </c>
      <c r="AJ23" s="46">
        <f t="shared" si="2"/>
        <v>6704763900</v>
      </c>
      <c r="AK23" s="46">
        <f t="shared" si="3"/>
        <v>5940275449.6499996</v>
      </c>
      <c r="AL23" s="46">
        <f t="shared" si="4"/>
        <v>-764488450.35000002</v>
      </c>
      <c r="AM23" s="45">
        <f>SUM(AIRAG!X23+ALTANSHIREE!X23+DALANGARGALAN!X23+DELGEREH!X23+IHHET!X23+MANDAX!X23+ORGON!X23+SAIXANDULAAN!X23+ULAANBADRAX!X23+HATANBULAG!X23+HOBSGOL!X23+ERDENE!X23+SAINSHAND!CU23+'ZAMIIN UUD'!BQ23)</f>
        <v>0</v>
      </c>
      <c r="AN23" s="45">
        <f>SUM(AIRAG!Y23+ALTANSHIREE!Y23+DALANGARGALAN!Y23+DELGEREH!Y23+IHHET!Y23+MANDAX!Y23+ORGON!Y23+SAIXANDULAAN!Y23+ULAANBADRAX!Y23+HATANBULAG!Y23+HOBSGOL!Y23+ERDENE!Y23+SAINSHAND!CV23+'ZAMIIN UUD'!BR23)</f>
        <v>0</v>
      </c>
      <c r="AO23" s="45">
        <f>SUM(AIRAG!Z23+ALTANSHIREE!Z23+DALANGARGALAN!Z23+DELGEREH!Z23+IHHET!Z23+MANDAX!Z23+ORGON!Z23+SAIXANDULAAN!Z23+ULAANBADRAX!Z23+HATANBULAG!Z23+HOBSGOL!Z23+ERDENE!Z23+SAINSHAND!CW23+'ZAMIIN UUD'!BS23)</f>
        <v>0</v>
      </c>
      <c r="AP23" s="46">
        <f t="shared" si="5"/>
        <v>0</v>
      </c>
      <c r="AQ23" s="46">
        <f t="shared" si="6"/>
        <v>0</v>
      </c>
      <c r="AR23" s="46">
        <f t="shared" si="7"/>
        <v>0</v>
      </c>
      <c r="AS23" s="45">
        <f>SUM(AIRAG!AD23+ALTANSHIREE!AD23+DALANGARGALAN!AD23+DELGEREH!AD23+IHHET!AD23+MANDAX!AD23+ORGON!AD23+SAIXANDULAAN!AD23+ULAANBADRAX!AD23+HATANBULAG!AD23+HOBSGOL!AD23+ERDENE!AD23+SAINSHAND!DA23+'ZAMIIN UUD'!BW23)</f>
        <v>0</v>
      </c>
      <c r="AT23" s="45">
        <f>SUM(AIRAG!AE23+ALTANSHIREE!AE23+DALANGARGALAN!AE23+DELGEREH!AE23+IHHET!AE23+MANDAX!AE23+ORGON!AE23+SAIXANDULAAN!AE23+ULAANBADRAX!AE23+HATANBULAG!AE23+HOBSGOL!AE23+ERDENE!AE23+SAINSHAND!DB23+'ZAMIIN UUD'!BX23)</f>
        <v>0</v>
      </c>
      <c r="AU23" s="45">
        <f>SUM(AIRAG!AF23+ALTANSHIREE!AF23+DALANGARGALAN!AF23+DELGEREH!AF23+IHHET!AF23+MANDAX!AF23+ORGON!AF23+SAIXANDULAAN!AF23+ULAANBADRAX!AF23+HATANBULAG!AF23+HOBSGOL!AF23+ERDENE!AF23+SAINSHAND!DC23+'ZAMIIN UUD'!BY23)</f>
        <v>0</v>
      </c>
      <c r="AV23" s="45">
        <f>SUM(AIRAG!AG23+ALTANSHIREE!AG23+DALANGARGALAN!AG23+DELGEREH!AG23+IHHET!AG23+MANDAX!AG23+ORGON!AG23+SAIXANDULAAN!AG23+ULAANBADRAX!AG23+HATANBULAG!AG23+HOBSGOL!AG23+ERDENE!AG23+SAINSHAND!DD23+'ZAMIIN UUD'!BZ23)</f>
        <v>0</v>
      </c>
      <c r="AW23" s="45">
        <f>SUM(AIRAG!AH23+ALTANSHIREE!AH23+DALANGARGALAN!AH23+DELGEREH!AH23+IHHET!AH23+MANDAX!AH23+ORGON!AH23+SAIXANDULAAN!AH23+ULAANBADRAX!AH23+HATANBULAG!AH23+HOBSGOL!AH23+ERDENE!AH23+SAINSHAND!DE23+'ZAMIIN UUD'!CA23)</f>
        <v>0</v>
      </c>
      <c r="AX23" s="45">
        <f>SUM(AIRAG!AI23+ALTANSHIREE!AI23+DALANGARGALAN!AI23+DELGEREH!AI23+IHHET!AI23+MANDAX!AI23+ORGON!AI23+SAIXANDULAAN!AI23+ULAANBADRAX!AI23+HATANBULAG!AI23+HOBSGOL!AI23+ERDENE!AI23+SAINSHAND!DF23+'ZAMIIN UUD'!CB23)</f>
        <v>0</v>
      </c>
      <c r="AY23" s="46">
        <f t="shared" si="8"/>
        <v>0</v>
      </c>
      <c r="AZ23" s="46">
        <f t="shared" si="9"/>
        <v>0</v>
      </c>
      <c r="BA23" s="46">
        <f t="shared" si="10"/>
        <v>0</v>
      </c>
      <c r="BB23" s="46">
        <f>SUM(AJ23+AP23+AY23)</f>
        <v>6704763900</v>
      </c>
      <c r="BC23" s="46">
        <f t="shared" si="22"/>
        <v>5940275449.6499996</v>
      </c>
      <c r="BD23" s="46">
        <f t="shared" si="23"/>
        <v>-764488450.35000002</v>
      </c>
    </row>
    <row r="24" spans="1:56">
      <c r="A24" s="9">
        <v>17</v>
      </c>
      <c r="B24" s="1" t="s">
        <v>19</v>
      </c>
      <c r="C24" s="60">
        <f>SUM(AIRAG!C24+ALTANSHIREE!C24+DALANGARGALAN!C24+DELGEREH!C24+IHHET!C24+MANDAX!C24+ORGON!C24+SAIXANDULAAN!C24+ULAANBADRAX!C24+HATANBULAG!C24+HOBSGOL!C24+ERDENE!C24+SAINSHAND!C24+'ZAMIIN UUD'!C24)</f>
        <v>0</v>
      </c>
      <c r="D24" s="60">
        <f>SUM(AIRAG!D24+ALTANSHIREE!D24+DALANGARGALAN!D24+DELGEREH!D24+IHHET!D24+MANDAX!D24+ORGON!D24+SAIXANDULAAN!D24+ULAANBADRAX!D24+HATANBULAG!D24+HOBSGOL!D24+ERDENE!D24+SAINSHAND!D24+'ZAMIIN UUD'!D24)</f>
        <v>0</v>
      </c>
      <c r="E24" s="60">
        <f>SUM(AIRAG!E24+ALTANSHIREE!E24+DALANGARGALAN!E24+DELGEREH!E24+IHHET!E24+MANDAX!E24+ORGON!E24+SAIXANDULAAN!E24+ULAANBADRAX!E24+HATANBULAG!E24+HOBSGOL!E24+ERDENE!E24+SAINSHAND!E24+'ZAMIIN UUD'!E24)</f>
        <v>0</v>
      </c>
      <c r="F24" s="60">
        <f>SUM(AIRAG!F24+ALTANSHIREE!F24+DALANGARGALAN!F24+DELGEREH!F24+IHHET!F24+MANDAX!F24+ORGON!F24+SAIXANDULAAN!F24+ULAANBADRAX!F24+HATANBULAG!F24+HOBSGOL!F24+ERDENE!F24+SAINSHAND!F24+SAINSHAND!L24+'ZAMIIN UUD'!F24)</f>
        <v>112428900</v>
      </c>
      <c r="G24" s="60">
        <f>SUM(AIRAG!G24+ALTANSHIREE!G24+DALANGARGALAN!G24+DELGEREH!G24+IHHET!G24+MANDAX!G24+ORGON!G24+SAIXANDULAAN!G24+ULAANBADRAX!G24+HATANBULAG!G24+HOBSGOL!G24+ERDENE!G24+SAINSHAND!G24+SAINSHAND!M24+'ZAMIIN UUD'!G24)</f>
        <v>98613806.960000008</v>
      </c>
      <c r="H24" s="60">
        <f>SUM(AIRAG!H24+ALTANSHIREE!H24+DALANGARGALAN!H24+DELGEREH!H24+IHHET!H24+MANDAX!H24+ORGON!H24+SAIXANDULAAN!H24+ULAANBADRAX!H24+HATANBULAG!H24+HOBSGOL!H24+ERDENE!H24+SAINSHAND!H24+SAINSHAND!N24+'ZAMIIN UUD'!H24)</f>
        <v>-13815093.039999999</v>
      </c>
      <c r="I24" s="60">
        <f>SUM(SAINSHAND!I24+'ZAMIIN UUD'!I24)</f>
        <v>0</v>
      </c>
      <c r="J24" s="60">
        <f>SUM(SAINSHAND!J24+'ZAMIIN UUD'!J24)</f>
        <v>0</v>
      </c>
      <c r="K24" s="60">
        <f>SUM(SAINSHAND!K24+'ZAMIIN UUD'!K24)</f>
        <v>0</v>
      </c>
      <c r="L24" s="60">
        <f>SUM(SAINSHAND!O24+SAINSHAND!R24+'ZAMIIN UUD'!O24)</f>
        <v>250805900</v>
      </c>
      <c r="M24" s="60">
        <f>SUM(SAINSHAND!P24+SAINSHAND!S24+'ZAMIIN UUD'!P24)</f>
        <v>190312821.75</v>
      </c>
      <c r="N24" s="60">
        <f>SUM(SAINSHAND!Q24+SAINSHAND!T24+'ZAMIIN UUD'!Q24)</f>
        <v>-60493078.249999993</v>
      </c>
      <c r="O24" s="60">
        <f>SUM(SAINSHAND!U24+'ZAMIIN UUD'!L24)</f>
        <v>0</v>
      </c>
      <c r="P24" s="60">
        <f>SUM(SAINSHAND!V24+'ZAMIIN UUD'!M24)</f>
        <v>0</v>
      </c>
      <c r="Q24" s="60">
        <f>SUM(SAINSHAND!W24+'ZAMIIN UUD'!N24)</f>
        <v>0</v>
      </c>
      <c r="R24" s="60">
        <f>SUM('ZAMIIN UUD'!R24)</f>
        <v>0</v>
      </c>
      <c r="S24" s="60">
        <f>SUM('ZAMIIN UUD'!S24)</f>
        <v>0</v>
      </c>
      <c r="T24" s="60">
        <f>SUM('ZAMIIN UUD'!T24)</f>
        <v>0</v>
      </c>
      <c r="U24" s="60">
        <f>SUM(AIRAG!I24+ALTANSHIREE!I24+DALANGARGALAN!I24+DELGEREH!I24+IHHET!I24+MANDAX!I24+ORGON!I24+SAIXANDULAAN!I24+ULAANBADRAX!I24+HATANBULAG!I24+HOBSGOL!I24+ERDENE!I24+SAINSHAND!X24+'ZAMIIN UUD'!U24)</f>
        <v>22953800</v>
      </c>
      <c r="V24" s="60">
        <f>SUM(AIRAG!J24+ALTANSHIREE!J24+DALANGARGALAN!J24+DELGEREH!J24+IHHET!J24+MANDAX!J24+ORGON!J24+SAIXANDULAAN!J24+ULAANBADRAX!J24+HATANBULAG!J24+HOBSGOL!J24+ERDENE!J24+SAINSHAND!Y24+'ZAMIIN UUD'!V24)</f>
        <v>22005235.890000001</v>
      </c>
      <c r="W24" s="60">
        <f>SUM(AIRAG!K24+ALTANSHIREE!K24+DALANGARGALAN!K24+DELGEREH!K24+IHHET!K24+MANDAX!K24+ORGON!K24+SAIXANDULAAN!K24+ULAANBADRAX!K24+HATANBULAG!K24+HOBSGOL!K24+ERDENE!K24+SAINSHAND!Z24+'ZAMIIN UUD'!W24)</f>
        <v>-948564.10999999894</v>
      </c>
      <c r="X24" s="60">
        <f>SUM(AIRAG!L24+ALTANSHIREE!L24+DALANGARGALAN!L24+DELGEREH!L24+IHHET!L24+MANDAX!L24+ORGON!L24+SAIXANDULAAN!L24+ULAANBADRAX!L24+HATANBULAG!L24+HOBSGOL!L24+ERDENE!L24+SAINSHAND!AA24+SAINSHAND!AD24+SAINSHAND!AG24+SAINSHAND!AJ24+SAINSHAND!AM24+SAINSHAND!AP24+SAINSHAND!AS24+SAINSHAND!AV24+SAINSHAND!AY24+SAINSHAND!BB24+SAINSHAND!BE24+SAINSHAND!BH24+SAINSHAND!BK24+SAINSHAND!BN24+SAINSHAND!BQ24+'ZAMIIN UUD'!X24+'ZAMIIN UUD'!AA24+'ZAMIIN UUD'!AD24+'ZAMIIN UUD'!AG24+'ZAMIIN UUD'!AJ24+'ZAMIIN UUD'!AM24+'ZAMIIN UUD'!AP24+'ZAMIIN UUD'!AS24)</f>
        <v>158765100</v>
      </c>
      <c r="Y24" s="60">
        <f>SUM(AIRAG!M24+ALTANSHIREE!M24+DALANGARGALAN!M24+DELGEREH!M24+IHHET!M24+MANDAX!M24+ORGON!M24+SAIXANDULAAN!M24+ULAANBADRAX!M24+HATANBULAG!M24+HOBSGOL!M24+ERDENE!M24+SAINSHAND!AB24+SAINSHAND!AE24+SAINSHAND!AH24+SAINSHAND!AK24+SAINSHAND!AN24+SAINSHAND!AQ24+SAINSHAND!AT24+SAINSHAND!AW24+SAINSHAND!AZ24+SAINSHAND!BC24+SAINSHAND!BF24+SAINSHAND!BI24+SAINSHAND!BL24+SAINSHAND!BO24+SAINSHAND!BR24+'ZAMIIN UUD'!Y24+'ZAMIIN UUD'!AB24+'ZAMIIN UUD'!AE24+'ZAMIIN UUD'!AH24+'ZAMIIN UUD'!AK24+'ZAMIIN UUD'!AN24+'ZAMIIN UUD'!AQ24+'ZAMIIN UUD'!AT24)</f>
        <v>154356268.05000001</v>
      </c>
      <c r="Z24" s="60">
        <f>SUM(AIRAG!N24+ALTANSHIREE!N24+DALANGARGALAN!N24+DELGEREH!N24+IHHET!N24+MANDAX!N24+ORGON!N24+SAIXANDULAAN!N24+ULAANBADRAX!N24+HATANBULAG!N24+HOBSGOL!N24+ERDENE!N24+SAINSHAND!AC24+SAINSHAND!AF24+SAINSHAND!AI24+SAINSHAND!AL24+SAINSHAND!AO24+SAINSHAND!AR24+SAINSHAND!AU24+SAINSHAND!AX24+SAINSHAND!BA24+SAINSHAND!BD24+SAINSHAND!BG24+SAINSHAND!BJ24+SAINSHAND!BM24+SAINSHAND!BP24+SAINSHAND!BS24+'ZAMIIN UUD'!Z24+'ZAMIIN UUD'!AC24+'ZAMIIN UUD'!AF24+'ZAMIIN UUD'!AI24+'ZAMIIN UUD'!AL24+'ZAMIIN UUD'!AO24+'ZAMIIN UUD'!AR24+'ZAMIIN UUD'!AU24)</f>
        <v>-4408831.9499999993</v>
      </c>
      <c r="AA24" s="60">
        <f>SUM(AIRAG!O24+ALTANSHIREE!O24+DALANGARGALAN!O24+DELGEREH!O24+IHHET!O24+MANDAX!O24+ORGON!O24+SAIXANDULAAN!O24+ULAANBADRAX!O24+HATANBULAG!O24+HOBSGOL!O24+ERDENE!O24+SAINSHAND!BT24+SAINSHAND!BW24+SAINSHAND!BZ24+SAINSHAND!CC24+SAINSHAND!CF24+SAINSHAND!CI24+'ZAMIIN UUD'!AV24+'ZAMIIN UUD'!AY24+'ZAMIIN UUD'!BB24+'ZAMIIN UUD'!BE24)</f>
        <v>191735000</v>
      </c>
      <c r="AB24" s="60">
        <f>SUM(AIRAG!P24+ALTANSHIREE!P24+DALANGARGALAN!P24+DELGEREH!P24+IHHET!P24+MANDAX!P24+ORGON!P24+SAIXANDULAAN!P24+ULAANBADRAX!P24+HATANBULAG!P24+HOBSGOL!P24+ERDENE!P24+SAINSHAND!BU24+SAINSHAND!BX24+SAINSHAND!CA24+SAINSHAND!CD24+SAINSHAND!CG24+SAINSHAND!CJ24+'ZAMIIN UUD'!AW24+'ZAMIIN UUD'!AZ24+'ZAMIIN UUD'!BC24+'ZAMIIN UUD'!BF24)</f>
        <v>197457141.27000004</v>
      </c>
      <c r="AC24" s="60">
        <f>SUM(AIRAG!Q24+ALTANSHIREE!Q24+DALANGARGALAN!Q24+DELGEREH!Q24+IHHET!Q24+MANDAX!Q24+ORGON!Q24+SAIXANDULAAN!Q24+ULAANBADRAX!Q24+HATANBULAG!Q24+HOBSGOL!Q24+ERDENE!Q24+SAINSHAND!BV24+SAINSHAND!BY24+SAINSHAND!CB24+SAINSHAND!CE24+SAINSHAND!CH24+SAINSHAND!CK24+'ZAMIIN UUD'!AX24+'ZAMIIN UUD'!BA24+'ZAMIIN UUD'!BD24+'ZAMIIN UUD'!BG24)</f>
        <v>5722141.2700000005</v>
      </c>
      <c r="AD24" s="60">
        <f>SUM(AIRAG!R24+ALTANSHIREE!R24+DALANGARGALAN!R24+DELGEREH!R24+IHHET!R24+MANDAX!R24+ORGON!R24+SAIXANDULAAN!R24+ULAANBADRAX!R24+HATANBULAG!R24+HOBSGOL!R24+ERDENE!R24+SAINSHAND!CL24)</f>
        <v>39877400</v>
      </c>
      <c r="AE24" s="60">
        <f>SUM(AIRAG!S24+ALTANSHIREE!S24+DALANGARGALAN!S24+DELGEREH!S24+IHHET!S24+MANDAX!S24+ORGON!S24+SAIXANDULAAN!S24+ULAANBADRAX!S24+HATANBULAG!S24+HOBSGOL!S24+ERDENE!S24+SAINSHAND!CM24)</f>
        <v>34705501.020000003</v>
      </c>
      <c r="AF24" s="60">
        <f>SUM(AIRAG!T24+ALTANSHIREE!T24+DALANGARGALAN!T24+DELGEREH!T24+IHHET!T24+MANDAX!T24+ORGON!T24+SAIXANDULAAN!T24+ULAANBADRAX!T24+HATANBULAG!T24+HOBSGOL!T24+ERDENE!T24+SAINSHAND!CN24)</f>
        <v>-5171898.9800000004</v>
      </c>
      <c r="AG24" s="60">
        <f>SUM(SAINSHAND!CO24+'ZAMIIN UUD'!BK24)</f>
        <v>33000000</v>
      </c>
      <c r="AH24" s="60">
        <f>SUM(SAINSHAND!CP24+'ZAMIIN UUD'!BL24)</f>
        <v>0</v>
      </c>
      <c r="AI24" s="60">
        <f>SUM(SAINSHAND!CQ24+'ZAMIIN UUD'!BM24)</f>
        <v>-33000000</v>
      </c>
      <c r="AJ24" s="70">
        <f t="shared" si="2"/>
        <v>809566100</v>
      </c>
      <c r="AK24" s="70">
        <f t="shared" si="3"/>
        <v>697450774.94000006</v>
      </c>
      <c r="AL24" s="70">
        <f t="shared" si="4"/>
        <v>-112115325.06</v>
      </c>
      <c r="AM24" s="60">
        <f>SUM(AIRAG!X24+ALTANSHIREE!X24+DALANGARGALAN!X24+DELGEREH!X24+IHHET!X24+MANDAX!X24+ORGON!X24+SAIXANDULAAN!X24+ULAANBADRAX!X24+HATANBULAG!X24+HOBSGOL!X24+ERDENE!X24+SAINSHAND!CU24+'ZAMIIN UUD'!BQ24)</f>
        <v>0</v>
      </c>
      <c r="AN24" s="60">
        <f>SUM(AIRAG!Y24+ALTANSHIREE!Y24+DALANGARGALAN!Y24+DELGEREH!Y24+IHHET!Y24+MANDAX!Y24+ORGON!Y24+SAIXANDULAAN!Y24+ULAANBADRAX!Y24+HATANBULAG!Y24+HOBSGOL!Y24+ERDENE!Y24+SAINSHAND!CV24+'ZAMIIN UUD'!BR24)</f>
        <v>0</v>
      </c>
      <c r="AO24" s="60">
        <f>SUM(AIRAG!Z24+ALTANSHIREE!Z24+DALANGARGALAN!Z24+DELGEREH!Z24+IHHET!Z24+MANDAX!Z24+ORGON!Z24+SAIXANDULAAN!Z24+ULAANBADRAX!Z24+HATANBULAG!Z24+HOBSGOL!Z24+ERDENE!Z24+SAINSHAND!CW24+'ZAMIIN UUD'!BS24)</f>
        <v>0</v>
      </c>
      <c r="AP24" s="70">
        <f t="shared" si="5"/>
        <v>0</v>
      </c>
      <c r="AQ24" s="70">
        <f t="shared" si="6"/>
        <v>0</v>
      </c>
      <c r="AR24" s="70">
        <f t="shared" si="7"/>
        <v>0</v>
      </c>
      <c r="AS24" s="60">
        <f>SUM(AIRAG!AD24+ALTANSHIREE!AD24+DALANGARGALAN!AD24+DELGEREH!AD24+IHHET!AD24+MANDAX!AD24+ORGON!AD24+SAIXANDULAAN!AD24+ULAANBADRAX!AD24+HATANBULAG!AD24+HOBSGOL!AD24+ERDENE!AD24+SAINSHAND!DA24+'ZAMIIN UUD'!BW24)</f>
        <v>0</v>
      </c>
      <c r="AT24" s="60">
        <f>SUM(AIRAG!AE24+ALTANSHIREE!AE24+DALANGARGALAN!AE24+DELGEREH!AE24+IHHET!AE24+MANDAX!AE24+ORGON!AE24+SAIXANDULAAN!AE24+ULAANBADRAX!AE24+HATANBULAG!AE24+HOBSGOL!AE24+ERDENE!AE24+SAINSHAND!DB24+'ZAMIIN UUD'!BX24)</f>
        <v>0</v>
      </c>
      <c r="AU24" s="60">
        <f>SUM(AIRAG!AF24+ALTANSHIREE!AF24+DALANGARGALAN!AF24+DELGEREH!AF24+IHHET!AF24+MANDAX!AF24+ORGON!AF24+SAIXANDULAAN!AF24+ULAANBADRAX!AF24+HATANBULAG!AF24+HOBSGOL!AF24+ERDENE!AF24+SAINSHAND!DC24+'ZAMIIN UUD'!BY24)</f>
        <v>0</v>
      </c>
      <c r="AV24" s="60">
        <f>SUM(AIRAG!AG24+ALTANSHIREE!AG24+DALANGARGALAN!AG24+DELGEREH!AG24+IHHET!AG24+MANDAX!AG24+ORGON!AG24+SAIXANDULAAN!AG24+ULAANBADRAX!AG24+HATANBULAG!AG24+HOBSGOL!AG24+ERDENE!AG24+SAINSHAND!DD24+'ZAMIIN UUD'!BZ24)</f>
        <v>0</v>
      </c>
      <c r="AW24" s="60">
        <f>SUM(AIRAG!AH24+ALTANSHIREE!AH24+DALANGARGALAN!AH24+DELGEREH!AH24+IHHET!AH24+MANDAX!AH24+ORGON!AH24+SAIXANDULAAN!AH24+ULAANBADRAX!AH24+HATANBULAG!AH24+HOBSGOL!AH24+ERDENE!AH24+SAINSHAND!DE24+'ZAMIIN UUD'!CA24)</f>
        <v>0</v>
      </c>
      <c r="AX24" s="60">
        <f>SUM(AIRAG!AI24+ALTANSHIREE!AI24+DALANGARGALAN!AI24+DELGEREH!AI24+IHHET!AI24+MANDAX!AI24+ORGON!AI24+SAIXANDULAAN!AI24+ULAANBADRAX!AI24+HATANBULAG!AI24+HOBSGOL!AI24+ERDENE!AI24+SAINSHAND!DF24+'ZAMIIN UUD'!CB24)</f>
        <v>0</v>
      </c>
      <c r="AY24" s="70">
        <f t="shared" si="8"/>
        <v>0</v>
      </c>
      <c r="AZ24" s="70">
        <f t="shared" si="9"/>
        <v>0</v>
      </c>
      <c r="BA24" s="70">
        <f t="shared" si="10"/>
        <v>0</v>
      </c>
      <c r="BB24" s="70">
        <f t="shared" ref="BB24:BB70" si="24">SUM(AJ24+AP24+AY24)</f>
        <v>809566100</v>
      </c>
      <c r="BC24" s="70">
        <f t="shared" ref="BC24" si="25">SUM(AK24+AQ24+AZ24)</f>
        <v>697450774.94000006</v>
      </c>
      <c r="BD24" s="70">
        <f t="shared" ref="BD24" si="26">SUM(AL24+AR24+BA24)</f>
        <v>-112115325.06</v>
      </c>
    </row>
    <row r="25" spans="1:56">
      <c r="A25" s="9">
        <v>18</v>
      </c>
      <c r="B25" s="1" t="s">
        <v>20</v>
      </c>
      <c r="C25" s="60">
        <f>SUM(AIRAG!C25+ALTANSHIREE!C25+DALANGARGALAN!C25+DELGEREH!C25+IHHET!C25+MANDAX!C25+ORGON!C25+SAIXANDULAAN!C25+ULAANBADRAX!C25+HATANBULAG!C25+HOBSGOL!C25+ERDENE!C25+SAINSHAND!C25+'ZAMIIN UUD'!C25)</f>
        <v>0</v>
      </c>
      <c r="D25" s="60">
        <f>SUM(AIRAG!D25+ALTANSHIREE!D25+DALANGARGALAN!D25+DELGEREH!D25+IHHET!D25+MANDAX!D25+ORGON!D25+SAIXANDULAAN!D25+ULAANBADRAX!D25+HATANBULAG!D25+HOBSGOL!D25+ERDENE!D25+SAINSHAND!D25+'ZAMIIN UUD'!D25)</f>
        <v>0</v>
      </c>
      <c r="E25" s="60">
        <f>SUM(AIRAG!E25+ALTANSHIREE!E25+DALANGARGALAN!E25+DELGEREH!E25+IHHET!E25+MANDAX!E25+ORGON!E25+SAIXANDULAAN!E25+ULAANBADRAX!E25+HATANBULAG!E25+HOBSGOL!E25+ERDENE!E25+SAINSHAND!E25+'ZAMIIN UUD'!E25)</f>
        <v>0</v>
      </c>
      <c r="F25" s="60">
        <f>SUM(AIRAG!F25+ALTANSHIREE!F25+DALANGARGALAN!F25+DELGEREH!F25+IHHET!F25+MANDAX!F25+ORGON!F25+SAIXANDULAAN!F25+ULAANBADRAX!F25+HATANBULAG!F25+HOBSGOL!F25+ERDENE!F25+SAINSHAND!F25+SAINSHAND!L25+'ZAMIIN UUD'!F25)</f>
        <v>544035600</v>
      </c>
      <c r="G25" s="60">
        <f>SUM(AIRAG!G25+ALTANSHIREE!G25+DALANGARGALAN!G25+DELGEREH!G25+IHHET!G25+MANDAX!G25+ORGON!G25+SAIXANDULAAN!G25+ULAANBADRAX!G25+HATANBULAG!G25+HOBSGOL!G25+ERDENE!G25+SAINSHAND!G25+SAINSHAND!M25+'ZAMIIN UUD'!G25)</f>
        <v>405116755</v>
      </c>
      <c r="H25" s="60">
        <f>SUM(AIRAG!H25+ALTANSHIREE!H25+DALANGARGALAN!H25+DELGEREH!H25+IHHET!H25+MANDAX!H25+ORGON!H25+SAIXANDULAAN!H25+ULAANBADRAX!H25+HATANBULAG!H25+HOBSGOL!H25+ERDENE!H25+SAINSHAND!H25+SAINSHAND!N25+'ZAMIIN UUD'!H25)</f>
        <v>-138918845</v>
      </c>
      <c r="I25" s="60">
        <f>SUM(SAINSHAND!I25+'ZAMIIN UUD'!I25)</f>
        <v>0</v>
      </c>
      <c r="J25" s="60">
        <f>SUM(SAINSHAND!J25+'ZAMIIN UUD'!J25)</f>
        <v>0</v>
      </c>
      <c r="K25" s="60">
        <f>SUM(SAINSHAND!K25+'ZAMIIN UUD'!K25)</f>
        <v>0</v>
      </c>
      <c r="L25" s="60">
        <f>SUM(SAINSHAND!O25+SAINSHAND!R25+'ZAMIIN UUD'!O25)</f>
        <v>21159200</v>
      </c>
      <c r="M25" s="60">
        <f>SUM(SAINSHAND!P25+SAINSHAND!S25+'ZAMIIN UUD'!P25)</f>
        <v>20122148</v>
      </c>
      <c r="N25" s="60">
        <f>SUM(SAINSHAND!Q25+SAINSHAND!T25+'ZAMIIN UUD'!Q25)</f>
        <v>-1037052</v>
      </c>
      <c r="O25" s="60">
        <f>SUM(SAINSHAND!U25+'ZAMIIN UUD'!L25)</f>
        <v>0</v>
      </c>
      <c r="P25" s="60">
        <f>SUM(SAINSHAND!V25+'ZAMIIN UUD'!M25)</f>
        <v>0</v>
      </c>
      <c r="Q25" s="60">
        <f>SUM(SAINSHAND!W25+'ZAMIIN UUD'!N25)</f>
        <v>0</v>
      </c>
      <c r="R25" s="60">
        <f>SUM('ZAMIIN UUD'!R25)</f>
        <v>0</v>
      </c>
      <c r="S25" s="60">
        <f>SUM('ZAMIIN UUD'!S25)</f>
        <v>0</v>
      </c>
      <c r="T25" s="60">
        <f>SUM('ZAMIIN UUD'!T25)</f>
        <v>0</v>
      </c>
      <c r="U25" s="60">
        <f>SUM(AIRAG!I25+ALTANSHIREE!I25+DALANGARGALAN!I25+DELGEREH!I25+IHHET!I25+MANDAX!I25+ORGON!I25+SAIXANDULAAN!I25+ULAANBADRAX!I25+HATANBULAG!I25+HOBSGOL!I25+ERDENE!I25+SAINSHAND!X25+'ZAMIIN UUD'!U25)</f>
        <v>707855500</v>
      </c>
      <c r="V25" s="60">
        <f>SUM(AIRAG!J25+ALTANSHIREE!J25+DALANGARGALAN!J25+DELGEREH!J25+IHHET!J25+MANDAX!J25+ORGON!J25+SAIXANDULAAN!J25+ULAANBADRAX!J25+HATANBULAG!J25+HOBSGOL!J25+ERDENE!J25+SAINSHAND!Y25+'ZAMIIN UUD'!V25)</f>
        <v>625865427.62</v>
      </c>
      <c r="W25" s="60">
        <f>SUM(AIRAG!K25+ALTANSHIREE!K25+DALANGARGALAN!K25+DELGEREH!K25+IHHET!K25+MANDAX!K25+ORGON!K25+SAIXANDULAAN!K25+ULAANBADRAX!K25+HATANBULAG!K25+HOBSGOL!K25+ERDENE!K25+SAINSHAND!Z25+'ZAMIIN UUD'!W25)</f>
        <v>-81990072.38000001</v>
      </c>
      <c r="X25" s="60">
        <f>SUM(AIRAG!L25+ALTANSHIREE!L25+DALANGARGALAN!L25+DELGEREH!L25+IHHET!L25+MANDAX!L25+ORGON!L25+SAIXANDULAAN!L25+ULAANBADRAX!L25+HATANBULAG!L25+HOBSGOL!L25+ERDENE!L25+SAINSHAND!AA25+SAINSHAND!AD25+SAINSHAND!AG25+SAINSHAND!AJ25+SAINSHAND!AM25+SAINSHAND!AP25+SAINSHAND!AS25+SAINSHAND!AV25+SAINSHAND!AY25+SAINSHAND!BB25+SAINSHAND!BE25+SAINSHAND!BH25+SAINSHAND!BK25+SAINSHAND!BN25+SAINSHAND!BQ25+'ZAMIIN UUD'!X25+'ZAMIIN UUD'!AA25+'ZAMIIN UUD'!AD25+'ZAMIIN UUD'!AG25+'ZAMIIN UUD'!AJ25+'ZAMIIN UUD'!AM25+'ZAMIIN UUD'!AP25+'ZAMIIN UUD'!AS25)</f>
        <v>882539200</v>
      </c>
      <c r="Y25" s="60">
        <f>SUM(AIRAG!M25+ALTANSHIREE!M25+DALANGARGALAN!M25+DELGEREH!M25+IHHET!M25+MANDAX!M25+ORGON!M25+SAIXANDULAAN!M25+ULAANBADRAX!M25+HATANBULAG!M25+HOBSGOL!M25+ERDENE!M25+SAINSHAND!AB25+SAINSHAND!AE25+SAINSHAND!AH25+SAINSHAND!AK25+SAINSHAND!AN25+SAINSHAND!AQ25+SAINSHAND!AT25+SAINSHAND!AW25+SAINSHAND!AZ25+SAINSHAND!BC25+SAINSHAND!BF25+SAINSHAND!BI25+SAINSHAND!BL25+SAINSHAND!BO25+SAINSHAND!BR25+'ZAMIIN UUD'!Y25+'ZAMIIN UUD'!AB25+'ZAMIIN UUD'!AE25+'ZAMIIN UUD'!AH25+'ZAMIIN UUD'!AK25+'ZAMIIN UUD'!AN25+'ZAMIIN UUD'!AQ25+'ZAMIIN UUD'!AT25)</f>
        <v>859496622.56999993</v>
      </c>
      <c r="Z25" s="60">
        <f>SUM(AIRAG!N25+ALTANSHIREE!N25+DALANGARGALAN!N25+DELGEREH!N25+IHHET!N25+MANDAX!N25+ORGON!N25+SAIXANDULAAN!N25+ULAANBADRAX!N25+HATANBULAG!N25+HOBSGOL!N25+ERDENE!N25+SAINSHAND!AC25+SAINSHAND!AF25+SAINSHAND!AI25+SAINSHAND!AL25+SAINSHAND!AO25+SAINSHAND!AR25+SAINSHAND!AU25+SAINSHAND!AX25+SAINSHAND!BA25+SAINSHAND!BD25+SAINSHAND!BG25+SAINSHAND!BJ25+SAINSHAND!BM25+SAINSHAND!BP25+SAINSHAND!BS25+'ZAMIIN UUD'!Z25+'ZAMIIN UUD'!AC25+'ZAMIIN UUD'!AF25+'ZAMIIN UUD'!AI25+'ZAMIIN UUD'!AL25+'ZAMIIN UUD'!AO25+'ZAMIIN UUD'!AR25+'ZAMIIN UUD'!AU25)</f>
        <v>-23042577.430000003</v>
      </c>
      <c r="AA25" s="60">
        <f>SUM(AIRAG!O25+ALTANSHIREE!O25+DALANGARGALAN!O25+DELGEREH!O25+IHHET!O25+MANDAX!O25+ORGON!O25+SAIXANDULAAN!O25+ULAANBADRAX!O25+HATANBULAG!O25+HOBSGOL!O25+ERDENE!O25+SAINSHAND!BT25+SAINSHAND!BW25+SAINSHAND!BZ25+SAINSHAND!CC25+SAINSHAND!CF25+SAINSHAND!CI25+'ZAMIIN UUD'!AV25+'ZAMIIN UUD'!AY25+'ZAMIIN UUD'!BB25+'ZAMIIN UUD'!BE25)</f>
        <v>2999293500</v>
      </c>
      <c r="AB25" s="60">
        <f>SUM(AIRAG!P25+ALTANSHIREE!P25+DALANGARGALAN!P25+DELGEREH!P25+IHHET!P25+MANDAX!P25+ORGON!P25+SAIXANDULAAN!P25+ULAANBADRAX!P25+HATANBULAG!P25+HOBSGOL!P25+ERDENE!P25+SAINSHAND!BU25+SAINSHAND!BX25+SAINSHAND!CA25+SAINSHAND!CD25+SAINSHAND!CG25+SAINSHAND!CJ25+'ZAMIIN UUD'!AW25+'ZAMIIN UUD'!AZ25+'ZAMIIN UUD'!BC25+'ZAMIIN UUD'!BF25)</f>
        <v>2805261815.1200004</v>
      </c>
      <c r="AC25" s="60">
        <f>SUM(AIRAG!Q25+ALTANSHIREE!Q25+DALANGARGALAN!Q25+DELGEREH!Q25+IHHET!Q25+MANDAX!Q25+ORGON!Q25+SAIXANDULAAN!Q25+ULAANBADRAX!Q25+HATANBULAG!Q25+HOBSGOL!Q25+ERDENE!Q25+SAINSHAND!BV25+SAINSHAND!BY25+SAINSHAND!CB25+SAINSHAND!CE25+SAINSHAND!CH25+SAINSHAND!CK25+'ZAMIIN UUD'!AX25+'ZAMIIN UUD'!BA25+'ZAMIIN UUD'!BD25+'ZAMIIN UUD'!BG25)</f>
        <v>-194031684.88</v>
      </c>
      <c r="AD25" s="60">
        <f>SUM(AIRAG!R25+ALTANSHIREE!R25+DALANGARGALAN!R25+DELGEREH!R25+IHHET!R25+MANDAX!R25+ORGON!R25+SAIXANDULAAN!R25+ULAANBADRAX!R25+HATANBULAG!R25+HOBSGOL!R25+ERDENE!R25+SAINSHAND!CL25)</f>
        <v>278217800</v>
      </c>
      <c r="AE25" s="60">
        <f>SUM(AIRAG!S25+ALTANSHIREE!S25+DALANGARGALAN!S25+DELGEREH!S25+IHHET!S25+MANDAX!S25+ORGON!S25+SAIXANDULAAN!S25+ULAANBADRAX!S25+HATANBULAG!S25+HOBSGOL!S25+ERDENE!S25+SAINSHAND!CM25)</f>
        <v>257332876</v>
      </c>
      <c r="AF25" s="60">
        <f>SUM(AIRAG!T25+ALTANSHIREE!T25+DALANGARGALAN!T25+DELGEREH!T25+IHHET!T25+MANDAX!T25+ORGON!T25+SAIXANDULAAN!T25+ULAANBADRAX!T25+HATANBULAG!T25+HOBSGOL!T25+ERDENE!T25+SAINSHAND!CN25)</f>
        <v>-20884924</v>
      </c>
      <c r="AG25" s="60">
        <f>SUM(SAINSHAND!CO25+'ZAMIIN UUD'!BK25)</f>
        <v>134960000</v>
      </c>
      <c r="AH25" s="60">
        <f>SUM(SAINSHAND!CP25+'ZAMIIN UUD'!BL25)</f>
        <v>20460000</v>
      </c>
      <c r="AI25" s="60">
        <f>SUM(SAINSHAND!CQ25+'ZAMIIN UUD'!BM25)</f>
        <v>-114500000</v>
      </c>
      <c r="AJ25" s="70">
        <f t="shared" si="2"/>
        <v>5568060800</v>
      </c>
      <c r="AK25" s="70">
        <f t="shared" si="3"/>
        <v>4993655644.3100004</v>
      </c>
      <c r="AL25" s="70">
        <f t="shared" si="4"/>
        <v>-574405155.69000006</v>
      </c>
      <c r="AM25" s="60">
        <f>SUM(AIRAG!X25+ALTANSHIREE!X25+DALANGARGALAN!X25+DELGEREH!X25+IHHET!X25+MANDAX!X25+ORGON!X25+SAIXANDULAAN!X25+ULAANBADRAX!X25+HATANBULAG!X25+HOBSGOL!X25+ERDENE!X25+SAINSHAND!CU25+'ZAMIIN UUD'!BQ25)</f>
        <v>0</v>
      </c>
      <c r="AN25" s="60">
        <f>SUM(AIRAG!Y25+ALTANSHIREE!Y25+DALANGARGALAN!Y25+DELGEREH!Y25+IHHET!Y25+MANDAX!Y25+ORGON!Y25+SAIXANDULAAN!Y25+ULAANBADRAX!Y25+HATANBULAG!Y25+HOBSGOL!Y25+ERDENE!Y25+SAINSHAND!CV25+'ZAMIIN UUD'!BR25)</f>
        <v>0</v>
      </c>
      <c r="AO25" s="60">
        <f>SUM(AIRAG!Z25+ALTANSHIREE!Z25+DALANGARGALAN!Z25+DELGEREH!Z25+IHHET!Z25+MANDAX!Z25+ORGON!Z25+SAIXANDULAAN!Z25+ULAANBADRAX!Z25+HATANBULAG!Z25+HOBSGOL!Z25+ERDENE!Z25+SAINSHAND!CW25+'ZAMIIN UUD'!BS25)</f>
        <v>0</v>
      </c>
      <c r="AP25" s="70">
        <f t="shared" si="5"/>
        <v>0</v>
      </c>
      <c r="AQ25" s="70">
        <f t="shared" si="6"/>
        <v>0</v>
      </c>
      <c r="AR25" s="70">
        <f t="shared" si="7"/>
        <v>0</v>
      </c>
      <c r="AS25" s="60">
        <f>SUM(AIRAG!AD25+ALTANSHIREE!AD25+DALANGARGALAN!AD25+DELGEREH!AD25+IHHET!AD25+MANDAX!AD25+ORGON!AD25+SAIXANDULAAN!AD25+ULAANBADRAX!AD25+HATANBULAG!AD25+HOBSGOL!AD25+ERDENE!AD25+SAINSHAND!DA25+'ZAMIIN UUD'!BW25)</f>
        <v>0</v>
      </c>
      <c r="AT25" s="60">
        <f>SUM(AIRAG!AE25+ALTANSHIREE!AE25+DALANGARGALAN!AE25+DELGEREH!AE25+IHHET!AE25+MANDAX!AE25+ORGON!AE25+SAIXANDULAAN!AE25+ULAANBADRAX!AE25+HATANBULAG!AE25+HOBSGOL!AE25+ERDENE!AE25+SAINSHAND!DB25+'ZAMIIN UUD'!BX25)</f>
        <v>0</v>
      </c>
      <c r="AU25" s="60">
        <f>SUM(AIRAG!AF25+ALTANSHIREE!AF25+DALANGARGALAN!AF25+DELGEREH!AF25+IHHET!AF25+MANDAX!AF25+ORGON!AF25+SAIXANDULAAN!AF25+ULAANBADRAX!AF25+HATANBULAG!AF25+HOBSGOL!AF25+ERDENE!AF25+SAINSHAND!DC25+'ZAMIIN UUD'!BY25)</f>
        <v>0</v>
      </c>
      <c r="AV25" s="60">
        <f>SUM(AIRAG!AG25+ALTANSHIREE!AG25+DALANGARGALAN!AG25+DELGEREH!AG25+IHHET!AG25+MANDAX!AG25+ORGON!AG25+SAIXANDULAAN!AG25+ULAANBADRAX!AG25+HATANBULAG!AG25+HOBSGOL!AG25+ERDENE!AG25+SAINSHAND!DD25+'ZAMIIN UUD'!BZ25)</f>
        <v>0</v>
      </c>
      <c r="AW25" s="60">
        <f>SUM(AIRAG!AH25+ALTANSHIREE!AH25+DALANGARGALAN!AH25+DELGEREH!AH25+IHHET!AH25+MANDAX!AH25+ORGON!AH25+SAIXANDULAAN!AH25+ULAANBADRAX!AH25+HATANBULAG!AH25+HOBSGOL!AH25+ERDENE!AH25+SAINSHAND!DE25+'ZAMIIN UUD'!CA25)</f>
        <v>0</v>
      </c>
      <c r="AX25" s="60">
        <f>SUM(AIRAG!AI25+ALTANSHIREE!AI25+DALANGARGALAN!AI25+DELGEREH!AI25+IHHET!AI25+MANDAX!AI25+ORGON!AI25+SAIXANDULAAN!AI25+ULAANBADRAX!AI25+HATANBULAG!AI25+HOBSGOL!AI25+ERDENE!AI25+SAINSHAND!DF25+'ZAMIIN UUD'!CB25)</f>
        <v>0</v>
      </c>
      <c r="AY25" s="70">
        <f t="shared" si="8"/>
        <v>0</v>
      </c>
      <c r="AZ25" s="70">
        <f t="shared" si="9"/>
        <v>0</v>
      </c>
      <c r="BA25" s="70">
        <f t="shared" si="10"/>
        <v>0</v>
      </c>
      <c r="BB25" s="70">
        <f t="shared" ref="BB25:BB27" si="27">SUM(AJ25+AP25+AY25)</f>
        <v>5568060800</v>
      </c>
      <c r="BC25" s="70">
        <f t="shared" ref="BC25:BC29" si="28">SUM(AK25+AQ25+AZ25)</f>
        <v>4993655644.3100004</v>
      </c>
      <c r="BD25" s="70">
        <f t="shared" ref="BD25:BD29" si="29">SUM(AL25+AR25+BA25)</f>
        <v>-574405155.69000006</v>
      </c>
    </row>
    <row r="26" spans="1:56">
      <c r="A26" s="9">
        <v>19</v>
      </c>
      <c r="B26" s="1" t="s">
        <v>21</v>
      </c>
      <c r="C26" s="60">
        <f>SUM(AIRAG!C26+ALTANSHIREE!C26+DALANGARGALAN!C26+DELGEREH!C26+IHHET!C26+MANDAX!C26+ORGON!C26+SAIXANDULAAN!C26+ULAANBADRAX!C26+HATANBULAG!C26+HOBSGOL!C26+ERDENE!C26+SAINSHAND!C26+'ZAMIIN UUD'!C26)</f>
        <v>0</v>
      </c>
      <c r="D26" s="60">
        <f>SUM(AIRAG!D26+ALTANSHIREE!D26+DALANGARGALAN!D26+DELGEREH!D26+IHHET!D26+MANDAX!D26+ORGON!D26+SAIXANDULAAN!D26+ULAANBADRAX!D26+HATANBULAG!D26+HOBSGOL!D26+ERDENE!D26+SAINSHAND!D26+'ZAMIIN UUD'!D26)</f>
        <v>0</v>
      </c>
      <c r="E26" s="60">
        <f>SUM(AIRAG!E26+ALTANSHIREE!E26+DALANGARGALAN!E26+DELGEREH!E26+IHHET!E26+MANDAX!E26+ORGON!E26+SAIXANDULAAN!E26+ULAANBADRAX!E26+HATANBULAG!E26+HOBSGOL!E26+ERDENE!E26+SAINSHAND!E26+'ZAMIIN UUD'!E26)</f>
        <v>0</v>
      </c>
      <c r="F26" s="60">
        <f>SUM(AIRAG!F26+ALTANSHIREE!F26+DALANGARGALAN!F26+DELGEREH!F26+IHHET!F26+MANDAX!F26+ORGON!F26+SAIXANDULAAN!F26+ULAANBADRAX!F26+HATANBULAG!F26+HOBSGOL!F26+ERDENE!F26+SAINSHAND!F26+SAINSHAND!L26+'ZAMIIN UUD'!F26)</f>
        <v>34703400</v>
      </c>
      <c r="G26" s="60">
        <f>SUM(AIRAG!G26+ALTANSHIREE!G26+DALANGARGALAN!G26+DELGEREH!G26+IHHET!G26+MANDAX!G26+ORGON!G26+SAIXANDULAAN!G26+ULAANBADRAX!G26+HATANBULAG!G26+HOBSGOL!G26+ERDENE!G26+SAINSHAND!G26+SAINSHAND!M26+'ZAMIIN UUD'!G26)</f>
        <v>21157305.870000001</v>
      </c>
      <c r="H26" s="60">
        <f>SUM(AIRAG!H26+ALTANSHIREE!H26+DALANGARGALAN!H26+DELGEREH!H26+IHHET!H26+MANDAX!H26+ORGON!H26+SAIXANDULAAN!H26+ULAANBADRAX!H26+HATANBULAG!H26+HOBSGOL!H26+ERDENE!H26+SAINSHAND!H26+SAINSHAND!N26+'ZAMIIN UUD'!H26)</f>
        <v>-13546094.129999999</v>
      </c>
      <c r="I26" s="60">
        <f>SUM(SAINSHAND!I26+'ZAMIIN UUD'!I26)</f>
        <v>0</v>
      </c>
      <c r="J26" s="60">
        <f>SUM(SAINSHAND!J26+'ZAMIIN UUD'!J26)</f>
        <v>0</v>
      </c>
      <c r="K26" s="60">
        <f>SUM(SAINSHAND!K26+'ZAMIIN UUD'!K26)</f>
        <v>0</v>
      </c>
      <c r="L26" s="60">
        <f>SUM(SAINSHAND!O26+SAINSHAND!R26+'ZAMIIN UUD'!O26)</f>
        <v>2016800</v>
      </c>
      <c r="M26" s="60">
        <f>SUM(SAINSHAND!P26+SAINSHAND!S26+'ZAMIIN UUD'!P26)</f>
        <v>1111320</v>
      </c>
      <c r="N26" s="60">
        <f>SUM(SAINSHAND!Q26+SAINSHAND!T26+'ZAMIIN UUD'!Q26)</f>
        <v>-905480</v>
      </c>
      <c r="O26" s="60">
        <f>SUM(SAINSHAND!U26+'ZAMIIN UUD'!L26)</f>
        <v>0</v>
      </c>
      <c r="P26" s="60">
        <f>SUM(SAINSHAND!V26+'ZAMIIN UUD'!M26)</f>
        <v>0</v>
      </c>
      <c r="Q26" s="60">
        <f>SUM(SAINSHAND!W26+'ZAMIIN UUD'!N26)</f>
        <v>0</v>
      </c>
      <c r="R26" s="60">
        <f>SUM('ZAMIIN UUD'!R26)</f>
        <v>0</v>
      </c>
      <c r="S26" s="60">
        <f>SUM('ZAMIIN UUD'!S26)</f>
        <v>0</v>
      </c>
      <c r="T26" s="60">
        <f>SUM('ZAMIIN UUD'!T26)</f>
        <v>0</v>
      </c>
      <c r="U26" s="60">
        <f>SUM(AIRAG!I26+ALTANSHIREE!I26+DALANGARGALAN!I26+DELGEREH!I26+IHHET!I26+MANDAX!I26+ORGON!I26+SAIXANDULAAN!I26+ULAANBADRAX!I26+HATANBULAG!I26+HOBSGOL!I26+ERDENE!I26+SAINSHAND!X26+'ZAMIIN UUD'!U26)</f>
        <v>15528400</v>
      </c>
      <c r="V26" s="60">
        <f>SUM(AIRAG!J26+ALTANSHIREE!J26+DALANGARGALAN!J26+DELGEREH!J26+IHHET!J26+MANDAX!J26+ORGON!J26+SAIXANDULAAN!J26+ULAANBADRAX!J26+HATANBULAG!J26+HOBSGOL!J26+ERDENE!J26+SAINSHAND!Y26+'ZAMIIN UUD'!V26)</f>
        <v>9262321.8000000007</v>
      </c>
      <c r="W26" s="60">
        <f>SUM(AIRAG!K26+ALTANSHIREE!K26+DALANGARGALAN!K26+DELGEREH!K26+IHHET!K26+MANDAX!K26+ORGON!K26+SAIXANDULAAN!K26+ULAANBADRAX!K26+HATANBULAG!K26+HOBSGOL!K26+ERDENE!K26+SAINSHAND!Z26+'ZAMIIN UUD'!W26)</f>
        <v>-6266078.2000000002</v>
      </c>
      <c r="X26" s="60">
        <f>SUM(AIRAG!L26+ALTANSHIREE!L26+DALANGARGALAN!L26+DELGEREH!L26+IHHET!L26+MANDAX!L26+ORGON!L26+SAIXANDULAAN!L26+ULAANBADRAX!L26+HATANBULAG!L26+HOBSGOL!L26+ERDENE!L26+SAINSHAND!AA26+SAINSHAND!AD26+SAINSHAND!AG26+SAINSHAND!AJ26+SAINSHAND!AM26+SAINSHAND!AP26+SAINSHAND!AS26+SAINSHAND!AV26+SAINSHAND!AY26+SAINSHAND!BB26+SAINSHAND!BE26+SAINSHAND!BH26+SAINSHAND!BK26+SAINSHAND!BN26+SAINSHAND!BQ26+'ZAMIIN UUD'!X26+'ZAMIIN UUD'!AA26+'ZAMIIN UUD'!AD26+'ZAMIIN UUD'!AG26+'ZAMIIN UUD'!AJ26+'ZAMIIN UUD'!AM26+'ZAMIIN UUD'!AP26+'ZAMIIN UUD'!AS26)</f>
        <v>102456700</v>
      </c>
      <c r="Y26" s="60">
        <f>SUM(AIRAG!M26+ALTANSHIREE!M26+DALANGARGALAN!M26+DELGEREH!M26+IHHET!M26+MANDAX!M26+ORGON!M26+SAIXANDULAAN!M26+ULAANBADRAX!M26+HATANBULAG!M26+HOBSGOL!M26+ERDENE!M26+SAINSHAND!AB26+SAINSHAND!AE26+SAINSHAND!AH26+SAINSHAND!AK26+SAINSHAND!AN26+SAINSHAND!AQ26+SAINSHAND!AT26+SAINSHAND!AW26+SAINSHAND!AZ26+SAINSHAND!BC26+SAINSHAND!BF26+SAINSHAND!BI26+SAINSHAND!BL26+SAINSHAND!BO26+SAINSHAND!BR26+'ZAMIIN UUD'!Y26+'ZAMIIN UUD'!AB26+'ZAMIIN UUD'!AE26+'ZAMIIN UUD'!AH26+'ZAMIIN UUD'!AK26+'ZAMIIN UUD'!AN26+'ZAMIIN UUD'!AQ26+'ZAMIIN UUD'!AT26)</f>
        <v>65760982.700000003</v>
      </c>
      <c r="Z26" s="60">
        <f>SUM(AIRAG!N26+ALTANSHIREE!N26+DALANGARGALAN!N26+DELGEREH!N26+IHHET!N26+MANDAX!N26+ORGON!N26+SAIXANDULAAN!N26+ULAANBADRAX!N26+HATANBULAG!N26+HOBSGOL!N26+ERDENE!N26+SAINSHAND!AC26+SAINSHAND!AF26+SAINSHAND!AI26+SAINSHAND!AL26+SAINSHAND!AO26+SAINSHAND!AR26+SAINSHAND!AU26+SAINSHAND!AX26+SAINSHAND!BA26+SAINSHAND!BD26+SAINSHAND!BG26+SAINSHAND!BJ26+SAINSHAND!BM26+SAINSHAND!BP26+SAINSHAND!BS26+'ZAMIIN UUD'!Z26+'ZAMIIN UUD'!AC26+'ZAMIIN UUD'!AF26+'ZAMIIN UUD'!AI26+'ZAMIIN UUD'!AL26+'ZAMIIN UUD'!AO26+'ZAMIIN UUD'!AR26+'ZAMIIN UUD'!AU26)</f>
        <v>-36695717.299999997</v>
      </c>
      <c r="AA26" s="60">
        <f>SUM(AIRAG!O26+ALTANSHIREE!O26+DALANGARGALAN!O26+DELGEREH!O26+IHHET!O26+MANDAX!O26+ORGON!O26+SAIXANDULAAN!O26+ULAANBADRAX!O26+HATANBULAG!O26+HOBSGOL!O26+ERDENE!O26+SAINSHAND!BT26+SAINSHAND!BW26+SAINSHAND!BZ26+SAINSHAND!CC26+SAINSHAND!CF26+SAINSHAND!CI26+'ZAMIIN UUD'!AV26+'ZAMIIN UUD'!AY26+'ZAMIIN UUD'!BB26+'ZAMIIN UUD'!BE26)</f>
        <v>139904100</v>
      </c>
      <c r="AB26" s="60">
        <f>SUM(AIRAG!P26+ALTANSHIREE!P26+DALANGARGALAN!P26+DELGEREH!P26+IHHET!P26+MANDAX!P26+ORGON!P26+SAIXANDULAAN!P26+ULAANBADRAX!P26+HATANBULAG!P26+HOBSGOL!P26+ERDENE!P26+SAINSHAND!BU26+SAINSHAND!BX26+SAINSHAND!CA26+SAINSHAND!CD26+SAINSHAND!CG26+SAINSHAND!CJ26+'ZAMIIN UUD'!AW26+'ZAMIIN UUD'!AZ26+'ZAMIIN UUD'!BC26+'ZAMIIN UUD'!BF26)</f>
        <v>138763905.22999999</v>
      </c>
      <c r="AC26" s="60">
        <f>SUM(AIRAG!Q26+ALTANSHIREE!Q26+DALANGARGALAN!Q26+DELGEREH!Q26+IHHET!Q26+MANDAX!Q26+ORGON!Q26+SAIXANDULAAN!Q26+ULAANBADRAX!Q26+HATANBULAG!Q26+HOBSGOL!Q26+ERDENE!Q26+SAINSHAND!BV26+SAINSHAND!BY26+SAINSHAND!CB26+SAINSHAND!CE26+SAINSHAND!CH26+SAINSHAND!CK26+'ZAMIIN UUD'!AX26+'ZAMIIN UUD'!BA26+'ZAMIIN UUD'!BD26+'ZAMIIN UUD'!BG26)</f>
        <v>-1140194.7699999996</v>
      </c>
      <c r="AD26" s="60">
        <f>SUM(AIRAG!R26+ALTANSHIREE!R26+DALANGARGALAN!R26+DELGEREH!R26+IHHET!R26+MANDAX!R26+ORGON!R26+SAIXANDULAAN!R26+ULAANBADRAX!R26+HATANBULAG!R26+HOBSGOL!R26+ERDENE!R26+SAINSHAND!CL26)</f>
        <v>28027600</v>
      </c>
      <c r="AE26" s="60">
        <f>SUM(AIRAG!S26+ALTANSHIREE!S26+DALANGARGALAN!S26+DELGEREH!S26+IHHET!S26+MANDAX!S26+ORGON!S26+SAIXANDULAAN!S26+ULAANBADRAX!S26+HATANBULAG!S26+HOBSGOL!S26+ERDENE!S26+SAINSHAND!CM26)</f>
        <v>13113194.800000001</v>
      </c>
      <c r="AF26" s="60">
        <f>SUM(AIRAG!T26+ALTANSHIREE!T26+DALANGARGALAN!T26+DELGEREH!T26+IHHET!T26+MANDAX!T26+ORGON!T26+SAIXANDULAAN!T26+ULAANBADRAX!T26+HATANBULAG!T26+HOBSGOL!T26+ERDENE!T26+SAINSHAND!CN26)</f>
        <v>-14914405.199999999</v>
      </c>
      <c r="AG26" s="60">
        <f>SUM(SAINSHAND!CO26+'ZAMIIN UUD'!BK26)</f>
        <v>4500000</v>
      </c>
      <c r="AH26" s="60">
        <f>SUM(SAINSHAND!CP26+'ZAMIIN UUD'!BL26)</f>
        <v>0</v>
      </c>
      <c r="AI26" s="60">
        <f>SUM(SAINSHAND!CQ26+'ZAMIIN UUD'!BM26)</f>
        <v>-4500000</v>
      </c>
      <c r="AJ26" s="70">
        <f t="shared" si="2"/>
        <v>327137000</v>
      </c>
      <c r="AK26" s="70">
        <f t="shared" si="3"/>
        <v>249169030.40000001</v>
      </c>
      <c r="AL26" s="70">
        <f t="shared" si="4"/>
        <v>-77967969.599999994</v>
      </c>
      <c r="AM26" s="60">
        <f>SUM(AIRAG!X26+ALTANSHIREE!X26+DALANGARGALAN!X26+DELGEREH!X26+IHHET!X26+MANDAX!X26+ORGON!X26+SAIXANDULAAN!X26+ULAANBADRAX!X26+HATANBULAG!X26+HOBSGOL!X26+ERDENE!X26+SAINSHAND!CU26+'ZAMIIN UUD'!BQ26)</f>
        <v>0</v>
      </c>
      <c r="AN26" s="60">
        <f>SUM(AIRAG!Y26+ALTANSHIREE!Y26+DALANGARGALAN!Y26+DELGEREH!Y26+IHHET!Y26+MANDAX!Y26+ORGON!Y26+SAIXANDULAAN!Y26+ULAANBADRAX!Y26+HATANBULAG!Y26+HOBSGOL!Y26+ERDENE!Y26+SAINSHAND!CV26+'ZAMIIN UUD'!BR26)</f>
        <v>0</v>
      </c>
      <c r="AO26" s="60">
        <f>SUM(AIRAG!Z26+ALTANSHIREE!Z26+DALANGARGALAN!Z26+DELGEREH!Z26+IHHET!Z26+MANDAX!Z26+ORGON!Z26+SAIXANDULAAN!Z26+ULAANBADRAX!Z26+HATANBULAG!Z26+HOBSGOL!Z26+ERDENE!Z26+SAINSHAND!CW26+'ZAMIIN UUD'!BS26)</f>
        <v>0</v>
      </c>
      <c r="AP26" s="70">
        <f t="shared" si="5"/>
        <v>0</v>
      </c>
      <c r="AQ26" s="70">
        <f t="shared" si="6"/>
        <v>0</v>
      </c>
      <c r="AR26" s="70">
        <f t="shared" si="7"/>
        <v>0</v>
      </c>
      <c r="AS26" s="60">
        <f>SUM(AIRAG!AD26+ALTANSHIREE!AD26+DALANGARGALAN!AD26+DELGEREH!AD26+IHHET!AD26+MANDAX!AD26+ORGON!AD26+SAIXANDULAAN!AD26+ULAANBADRAX!AD26+HATANBULAG!AD26+HOBSGOL!AD26+ERDENE!AD26+SAINSHAND!DA26+'ZAMIIN UUD'!BW26)</f>
        <v>0</v>
      </c>
      <c r="AT26" s="60">
        <f>SUM(AIRAG!AE26+ALTANSHIREE!AE26+DALANGARGALAN!AE26+DELGEREH!AE26+IHHET!AE26+MANDAX!AE26+ORGON!AE26+SAIXANDULAAN!AE26+ULAANBADRAX!AE26+HATANBULAG!AE26+HOBSGOL!AE26+ERDENE!AE26+SAINSHAND!DB26+'ZAMIIN UUD'!BX26)</f>
        <v>0</v>
      </c>
      <c r="AU26" s="60">
        <f>SUM(AIRAG!AF26+ALTANSHIREE!AF26+DALANGARGALAN!AF26+DELGEREH!AF26+IHHET!AF26+MANDAX!AF26+ORGON!AF26+SAIXANDULAAN!AF26+ULAANBADRAX!AF26+HATANBULAG!AF26+HOBSGOL!AF26+ERDENE!AF26+SAINSHAND!DC26+'ZAMIIN UUD'!BY26)</f>
        <v>0</v>
      </c>
      <c r="AV26" s="60">
        <f>SUM(AIRAG!AG26+ALTANSHIREE!AG26+DALANGARGALAN!AG26+DELGEREH!AG26+IHHET!AG26+MANDAX!AG26+ORGON!AG26+SAIXANDULAAN!AG26+ULAANBADRAX!AG26+HATANBULAG!AG26+HOBSGOL!AG26+ERDENE!AG26+SAINSHAND!DD26+'ZAMIIN UUD'!BZ26)</f>
        <v>0</v>
      </c>
      <c r="AW26" s="60">
        <f>SUM(AIRAG!AH26+ALTANSHIREE!AH26+DALANGARGALAN!AH26+DELGEREH!AH26+IHHET!AH26+MANDAX!AH26+ORGON!AH26+SAIXANDULAAN!AH26+ULAANBADRAX!AH26+HATANBULAG!AH26+HOBSGOL!AH26+ERDENE!AH26+SAINSHAND!DE26+'ZAMIIN UUD'!CA26)</f>
        <v>0</v>
      </c>
      <c r="AX26" s="60">
        <f>SUM(AIRAG!AI26+ALTANSHIREE!AI26+DALANGARGALAN!AI26+DELGEREH!AI26+IHHET!AI26+MANDAX!AI26+ORGON!AI26+SAIXANDULAAN!AI26+ULAANBADRAX!AI26+HATANBULAG!AI26+HOBSGOL!AI26+ERDENE!AI26+SAINSHAND!DF26+'ZAMIIN UUD'!CB26)</f>
        <v>0</v>
      </c>
      <c r="AY26" s="70">
        <f t="shared" si="8"/>
        <v>0</v>
      </c>
      <c r="AZ26" s="70">
        <f t="shared" si="9"/>
        <v>0</v>
      </c>
      <c r="BA26" s="70">
        <f t="shared" si="10"/>
        <v>0</v>
      </c>
      <c r="BB26" s="70">
        <f t="shared" si="27"/>
        <v>327137000</v>
      </c>
      <c r="BC26" s="70">
        <f t="shared" si="28"/>
        <v>249169030.40000001</v>
      </c>
      <c r="BD26" s="70">
        <f t="shared" si="29"/>
        <v>-77967969.599999994</v>
      </c>
    </row>
    <row r="27" spans="1:56">
      <c r="A27" s="9">
        <v>20</v>
      </c>
      <c r="B27" s="1" t="s">
        <v>73</v>
      </c>
      <c r="C27" s="60">
        <f>SUM(AIRAG!C27+ALTANSHIREE!C27+DALANGARGALAN!C27+DELGEREH!C27+IHHET!C27+MANDAX!C27+ORGON!C27+SAIXANDULAAN!C27+ULAANBADRAX!C27+HATANBULAG!C27+HOBSGOL!C27+ERDENE!C27+SAINSHAND!C27+'ZAMIIN UUD'!C27)</f>
        <v>0</v>
      </c>
      <c r="D27" s="60">
        <f>SUM(AIRAG!D27+ALTANSHIREE!D27+DALANGARGALAN!D27+DELGEREH!D27+IHHET!D27+MANDAX!D27+ORGON!D27+SAIXANDULAAN!D27+ULAANBADRAX!D27+HATANBULAG!D27+HOBSGOL!D27+ERDENE!D27+SAINSHAND!D27+'ZAMIIN UUD'!D27)</f>
        <v>0</v>
      </c>
      <c r="E27" s="60">
        <f>SUM(AIRAG!E27+ALTANSHIREE!E27+DALANGARGALAN!E27+DELGEREH!E27+IHHET!E27+MANDAX!E27+ORGON!E27+SAIXANDULAAN!E27+ULAANBADRAX!E27+HATANBULAG!E27+HOBSGOL!E27+ERDENE!E27+SAINSHAND!E27+'ZAMIIN UUD'!E27)</f>
        <v>0</v>
      </c>
      <c r="F27" s="60">
        <f>SUM(AIRAG!F27+ALTANSHIREE!F27+DALANGARGALAN!F27+DELGEREH!F27+IHHET!F27+MANDAX!F27+ORGON!F27+SAIXANDULAAN!F27+ULAANBADRAX!F27+HATANBULAG!F27+HOBSGOL!F27+ERDENE!F27+SAINSHAND!F27+SAINSHAND!L27+'ZAMIIN UUD'!F27)</f>
        <v>0</v>
      </c>
      <c r="G27" s="60">
        <f>SUM(AIRAG!G27+ALTANSHIREE!G27+DALANGARGALAN!G27+DELGEREH!G27+IHHET!G27+MANDAX!G27+ORGON!G27+SAIXANDULAAN!G27+ULAANBADRAX!G27+HATANBULAG!G27+HOBSGOL!G27+ERDENE!G27+SAINSHAND!G27+SAINSHAND!M27+'ZAMIIN UUD'!G27)</f>
        <v>0</v>
      </c>
      <c r="H27" s="60">
        <f>SUM(AIRAG!H27+ALTANSHIREE!H27+DALANGARGALAN!H27+DELGEREH!H27+IHHET!H27+MANDAX!H27+ORGON!H27+SAIXANDULAAN!H27+ULAANBADRAX!H27+HATANBULAG!H27+HOBSGOL!H27+ERDENE!H27+SAINSHAND!H27+SAINSHAND!N27+'ZAMIIN UUD'!H27)</f>
        <v>0</v>
      </c>
      <c r="I27" s="60">
        <f>SUM(SAINSHAND!I27+'ZAMIIN UUD'!I27)</f>
        <v>0</v>
      </c>
      <c r="J27" s="60">
        <f>SUM(SAINSHAND!J27+'ZAMIIN UUD'!J27)</f>
        <v>0</v>
      </c>
      <c r="K27" s="60">
        <f>SUM(SAINSHAND!K27+'ZAMIIN UUD'!K27)</f>
        <v>0</v>
      </c>
      <c r="L27" s="60">
        <f>SUM(SAINSHAND!O27+SAINSHAND!R27+'ZAMIIN UUD'!O27)</f>
        <v>0</v>
      </c>
      <c r="M27" s="60">
        <f>SUM(SAINSHAND!P27+SAINSHAND!S27+'ZAMIIN UUD'!P27)</f>
        <v>0</v>
      </c>
      <c r="N27" s="60">
        <f>SUM(SAINSHAND!Q27+SAINSHAND!T27+'ZAMIIN UUD'!Q27)</f>
        <v>0</v>
      </c>
      <c r="O27" s="60">
        <f>SUM(SAINSHAND!U27+'ZAMIIN UUD'!L27)</f>
        <v>0</v>
      </c>
      <c r="P27" s="60">
        <f>SUM(SAINSHAND!V27+'ZAMIIN UUD'!M27)</f>
        <v>0</v>
      </c>
      <c r="Q27" s="60">
        <f>SUM(SAINSHAND!W27+'ZAMIIN UUD'!N27)</f>
        <v>0</v>
      </c>
      <c r="R27" s="60">
        <f>SUM('ZAMIIN UUD'!R27)</f>
        <v>0</v>
      </c>
      <c r="S27" s="60">
        <f>SUM('ZAMIIN UUD'!S27)</f>
        <v>0</v>
      </c>
      <c r="T27" s="60">
        <f>SUM('ZAMIIN UUD'!T27)</f>
        <v>0</v>
      </c>
      <c r="U27" s="60">
        <f>SUM(AIRAG!I27+ALTANSHIREE!I27+DALANGARGALAN!I27+DELGEREH!I27+IHHET!I27+MANDAX!I27+ORGON!I27+SAIXANDULAAN!I27+ULAANBADRAX!I27+HATANBULAG!I27+HOBSGOL!I27+ERDENE!I27+SAINSHAND!X27+'ZAMIIN UUD'!U27)</f>
        <v>0</v>
      </c>
      <c r="V27" s="60">
        <f>SUM(AIRAG!J27+ALTANSHIREE!J27+DALANGARGALAN!J27+DELGEREH!J27+IHHET!J27+MANDAX!J27+ORGON!J27+SAIXANDULAAN!J27+ULAANBADRAX!J27+HATANBULAG!J27+HOBSGOL!J27+ERDENE!J27+SAINSHAND!Y27+'ZAMIIN UUD'!V27)</f>
        <v>0</v>
      </c>
      <c r="W27" s="60">
        <f>SUM(AIRAG!K27+ALTANSHIREE!K27+DALANGARGALAN!K27+DELGEREH!K27+IHHET!K27+MANDAX!K27+ORGON!K27+SAIXANDULAAN!K27+ULAANBADRAX!K27+HATANBULAG!K27+HOBSGOL!K27+ERDENE!K27+SAINSHAND!Z27+'ZAMIIN UUD'!W27)</f>
        <v>0</v>
      </c>
      <c r="X27" s="60">
        <f>SUM(AIRAG!L27+ALTANSHIREE!L27+DALANGARGALAN!L27+DELGEREH!L27+IHHET!L27+MANDAX!L27+ORGON!L27+SAIXANDULAAN!L27+ULAANBADRAX!L27+HATANBULAG!L27+HOBSGOL!L27+ERDENE!L27+SAINSHAND!AA27+SAINSHAND!AD27+SAINSHAND!AG27+SAINSHAND!AJ27+SAINSHAND!AM27+SAINSHAND!AP27+SAINSHAND!AS27+SAINSHAND!AV27+SAINSHAND!AY27+SAINSHAND!BB27+SAINSHAND!BE27+SAINSHAND!BH27+SAINSHAND!BK27+SAINSHAND!BN27+SAINSHAND!BQ27+'ZAMIIN UUD'!X27+'ZAMIIN UUD'!AA27+'ZAMIIN UUD'!AD27+'ZAMIIN UUD'!AG27+'ZAMIIN UUD'!AJ27+'ZAMIIN UUD'!AM27+'ZAMIIN UUD'!AP27+'ZAMIIN UUD'!AS27)</f>
        <v>0</v>
      </c>
      <c r="Y27" s="60">
        <f>SUM(AIRAG!M27+ALTANSHIREE!M27+DALANGARGALAN!M27+DELGEREH!M27+IHHET!M27+MANDAX!M27+ORGON!M27+SAIXANDULAAN!M27+ULAANBADRAX!M27+HATANBULAG!M27+HOBSGOL!M27+ERDENE!M27+SAINSHAND!AB27+SAINSHAND!AE27+SAINSHAND!AH27+SAINSHAND!AK27+SAINSHAND!AN27+SAINSHAND!AQ27+SAINSHAND!AT27+SAINSHAND!AW27+SAINSHAND!AZ27+SAINSHAND!BC27+SAINSHAND!BF27+SAINSHAND!BI27+SAINSHAND!BL27+SAINSHAND!BO27+SAINSHAND!BR27+'ZAMIIN UUD'!Y27+'ZAMIIN UUD'!AB27+'ZAMIIN UUD'!AE27+'ZAMIIN UUD'!AH27+'ZAMIIN UUD'!AK27+'ZAMIIN UUD'!AN27+'ZAMIIN UUD'!AQ27+'ZAMIIN UUD'!AT27)</f>
        <v>0</v>
      </c>
      <c r="Z27" s="60">
        <f>SUM(AIRAG!N27+ALTANSHIREE!N27+DALANGARGALAN!N27+DELGEREH!N27+IHHET!N27+MANDAX!N27+ORGON!N27+SAIXANDULAAN!N27+ULAANBADRAX!N27+HATANBULAG!N27+HOBSGOL!N27+ERDENE!N27+SAINSHAND!AC27+SAINSHAND!AF27+SAINSHAND!AI27+SAINSHAND!AL27+SAINSHAND!AO27+SAINSHAND!AR27+SAINSHAND!AU27+SAINSHAND!AX27+SAINSHAND!BA27+SAINSHAND!BD27+SAINSHAND!BG27+SAINSHAND!BJ27+SAINSHAND!BM27+SAINSHAND!BP27+SAINSHAND!BS27+'ZAMIIN UUD'!Z27+'ZAMIIN UUD'!AC27+'ZAMIIN UUD'!AF27+'ZAMIIN UUD'!AI27+'ZAMIIN UUD'!AL27+'ZAMIIN UUD'!AO27+'ZAMIIN UUD'!AR27+'ZAMIIN UUD'!AU27)</f>
        <v>0</v>
      </c>
      <c r="AA27" s="60">
        <f>SUM(AIRAG!O27+ALTANSHIREE!O27+DALANGARGALAN!O27+DELGEREH!O27+IHHET!O27+MANDAX!O27+ORGON!O27+SAIXANDULAAN!O27+ULAANBADRAX!O27+HATANBULAG!O27+HOBSGOL!O27+ERDENE!O27+SAINSHAND!BT27+SAINSHAND!BW27+SAINSHAND!BZ27+SAINSHAND!CC27+SAINSHAND!CF27+SAINSHAND!CI27+'ZAMIIN UUD'!AV27+'ZAMIIN UUD'!AY27+'ZAMIIN UUD'!BB27+'ZAMIIN UUD'!BE27)</f>
        <v>0</v>
      </c>
      <c r="AB27" s="60">
        <f>SUM(AIRAG!P27+ALTANSHIREE!P27+DALANGARGALAN!P27+DELGEREH!P27+IHHET!P27+MANDAX!P27+ORGON!P27+SAIXANDULAAN!P27+ULAANBADRAX!P27+HATANBULAG!P27+HOBSGOL!P27+ERDENE!P27+SAINSHAND!BU27+SAINSHAND!BX27+SAINSHAND!CA27+SAINSHAND!CD27+SAINSHAND!CG27+SAINSHAND!CJ27+'ZAMIIN UUD'!AW27+'ZAMIIN UUD'!AZ27+'ZAMIIN UUD'!BC27+'ZAMIIN UUD'!BF27)</f>
        <v>0</v>
      </c>
      <c r="AC27" s="60">
        <f>SUM(AIRAG!Q27+ALTANSHIREE!Q27+DALANGARGALAN!Q27+DELGEREH!Q27+IHHET!Q27+MANDAX!Q27+ORGON!Q27+SAIXANDULAAN!Q27+ULAANBADRAX!Q27+HATANBULAG!Q27+HOBSGOL!Q27+ERDENE!Q27+SAINSHAND!BV27+SAINSHAND!BY27+SAINSHAND!CB27+SAINSHAND!CE27+SAINSHAND!CH27+SAINSHAND!CK27+'ZAMIIN UUD'!AX27+'ZAMIIN UUD'!BA27+'ZAMIIN UUD'!BD27+'ZAMIIN UUD'!BG27)</f>
        <v>0</v>
      </c>
      <c r="AD27" s="60">
        <f>SUM(AIRAG!R27+ALTANSHIREE!R27+DALANGARGALAN!R27+DELGEREH!R27+IHHET!R27+MANDAX!R27+ORGON!R27+SAIXANDULAAN!R27+ULAANBADRAX!R27+HATANBULAG!R27+HOBSGOL!R27+ERDENE!R27+SAINSHAND!CL27)</f>
        <v>0</v>
      </c>
      <c r="AE27" s="60">
        <f>SUM(AIRAG!S27+ALTANSHIREE!S27+DALANGARGALAN!S27+DELGEREH!S27+IHHET!S27+MANDAX!S27+ORGON!S27+SAIXANDULAAN!S27+ULAANBADRAX!S27+HATANBULAG!S27+HOBSGOL!S27+ERDENE!S27+SAINSHAND!CM27)</f>
        <v>0</v>
      </c>
      <c r="AF27" s="60">
        <f>SUM(AIRAG!T27+ALTANSHIREE!T27+DALANGARGALAN!T27+DELGEREH!T27+IHHET!T27+MANDAX!T27+ORGON!T27+SAIXANDULAAN!T27+ULAANBADRAX!T27+HATANBULAG!T27+HOBSGOL!T27+ERDENE!T27+SAINSHAND!CN27)</f>
        <v>0</v>
      </c>
      <c r="AG27" s="60">
        <f>SUM(SAINSHAND!CO27+'ZAMIIN UUD'!BK27)</f>
        <v>0</v>
      </c>
      <c r="AH27" s="60">
        <f>SUM(SAINSHAND!CP27+'ZAMIIN UUD'!BL27)</f>
        <v>0</v>
      </c>
      <c r="AI27" s="60">
        <f>SUM(SAINSHAND!CQ27+'ZAMIIN UUD'!BM27)</f>
        <v>0</v>
      </c>
      <c r="AJ27" s="70">
        <f t="shared" si="2"/>
        <v>0</v>
      </c>
      <c r="AK27" s="70">
        <f t="shared" si="3"/>
        <v>0</v>
      </c>
      <c r="AL27" s="70">
        <f t="shared" si="4"/>
        <v>0</v>
      </c>
      <c r="AM27" s="60">
        <f>SUM(AIRAG!X27+ALTANSHIREE!X27+DALANGARGALAN!X27+DELGEREH!X27+IHHET!X27+MANDAX!X27+ORGON!X27+SAIXANDULAAN!X27+ULAANBADRAX!X27+HATANBULAG!X27+HOBSGOL!X27+ERDENE!X27+SAINSHAND!CU27+'ZAMIIN UUD'!BQ27)</f>
        <v>0</v>
      </c>
      <c r="AN27" s="60">
        <f>SUM(AIRAG!Y27+ALTANSHIREE!Y27+DALANGARGALAN!Y27+DELGEREH!Y27+IHHET!Y27+MANDAX!Y27+ORGON!Y27+SAIXANDULAAN!Y27+ULAANBADRAX!Y27+HATANBULAG!Y27+HOBSGOL!Y27+ERDENE!Y27+SAINSHAND!CV27+'ZAMIIN UUD'!BR27)</f>
        <v>0</v>
      </c>
      <c r="AO27" s="60">
        <f>SUM(AIRAG!Z27+ALTANSHIREE!Z27+DALANGARGALAN!Z27+DELGEREH!Z27+IHHET!Z27+MANDAX!Z27+ORGON!Z27+SAIXANDULAAN!Z27+ULAANBADRAX!Z27+HATANBULAG!Z27+HOBSGOL!Z27+ERDENE!Z27+SAINSHAND!CW27+'ZAMIIN UUD'!BS27)</f>
        <v>0</v>
      </c>
      <c r="AP27" s="70">
        <f t="shared" si="5"/>
        <v>0</v>
      </c>
      <c r="AQ27" s="70">
        <f t="shared" si="6"/>
        <v>0</v>
      </c>
      <c r="AR27" s="70">
        <f t="shared" si="7"/>
        <v>0</v>
      </c>
      <c r="AS27" s="60">
        <f>SUM(AIRAG!AD27+ALTANSHIREE!AD27+DALANGARGALAN!AD27+DELGEREH!AD27+IHHET!AD27+MANDAX!AD27+ORGON!AD27+SAIXANDULAAN!AD27+ULAANBADRAX!AD27+HATANBULAG!AD27+HOBSGOL!AD27+ERDENE!AD27+SAINSHAND!DA27+'ZAMIIN UUD'!BW27)</f>
        <v>0</v>
      </c>
      <c r="AT27" s="60">
        <f>SUM(AIRAG!AE27+ALTANSHIREE!AE27+DALANGARGALAN!AE27+DELGEREH!AE27+IHHET!AE27+MANDAX!AE27+ORGON!AE27+SAIXANDULAAN!AE27+ULAANBADRAX!AE27+HATANBULAG!AE27+HOBSGOL!AE27+ERDENE!AE27+SAINSHAND!DB27+'ZAMIIN UUD'!BX27)</f>
        <v>0</v>
      </c>
      <c r="AU27" s="60">
        <f>SUM(AIRAG!AF27+ALTANSHIREE!AF27+DALANGARGALAN!AF27+DELGEREH!AF27+IHHET!AF27+MANDAX!AF27+ORGON!AF27+SAIXANDULAAN!AF27+ULAANBADRAX!AF27+HATANBULAG!AF27+HOBSGOL!AF27+ERDENE!AF27+SAINSHAND!DC27+'ZAMIIN UUD'!BY27)</f>
        <v>0</v>
      </c>
      <c r="AV27" s="60">
        <f>SUM(AIRAG!AG27+ALTANSHIREE!AG27+DALANGARGALAN!AG27+DELGEREH!AG27+IHHET!AG27+MANDAX!AG27+ORGON!AG27+SAIXANDULAAN!AG27+ULAANBADRAX!AG27+HATANBULAG!AG27+HOBSGOL!AG27+ERDENE!AG27+SAINSHAND!DD27+'ZAMIIN UUD'!BZ27)</f>
        <v>0</v>
      </c>
      <c r="AW27" s="60">
        <f>SUM(AIRAG!AH27+ALTANSHIREE!AH27+DALANGARGALAN!AH27+DELGEREH!AH27+IHHET!AH27+MANDAX!AH27+ORGON!AH27+SAIXANDULAAN!AH27+ULAANBADRAX!AH27+HATANBULAG!AH27+HOBSGOL!AH27+ERDENE!AH27+SAINSHAND!DE27+'ZAMIIN UUD'!CA27)</f>
        <v>0</v>
      </c>
      <c r="AX27" s="60">
        <f>SUM(AIRAG!AI27+ALTANSHIREE!AI27+DALANGARGALAN!AI27+DELGEREH!AI27+IHHET!AI27+MANDAX!AI27+ORGON!AI27+SAIXANDULAAN!AI27+ULAANBADRAX!AI27+HATANBULAG!AI27+HOBSGOL!AI27+ERDENE!AI27+SAINSHAND!DF27+'ZAMIIN UUD'!CB27)</f>
        <v>0</v>
      </c>
      <c r="AY27" s="70">
        <f t="shared" si="8"/>
        <v>0</v>
      </c>
      <c r="AZ27" s="70">
        <f t="shared" si="9"/>
        <v>0</v>
      </c>
      <c r="BA27" s="70">
        <f t="shared" si="10"/>
        <v>0</v>
      </c>
      <c r="BB27" s="70">
        <f t="shared" si="27"/>
        <v>0</v>
      </c>
      <c r="BC27" s="70">
        <f t="shared" si="28"/>
        <v>0</v>
      </c>
      <c r="BD27" s="70">
        <f t="shared" si="29"/>
        <v>0</v>
      </c>
    </row>
    <row r="28" spans="1:56">
      <c r="A28" s="35">
        <v>21</v>
      </c>
      <c r="B28" s="36" t="s">
        <v>35</v>
      </c>
      <c r="C28" s="45">
        <f>SUM(AIRAG!C28+ALTANSHIREE!C28+DALANGARGALAN!C28+DELGEREH!C28+IHHET!C28+MANDAX!C28+ORGON!C28+SAIXANDULAAN!C28+ULAANBADRAX!C28+HATANBULAG!C28+HOBSGOL!C28+ERDENE!C28+SAINSHAND!C28+'ZAMIIN UUD'!C28)</f>
        <v>42936900</v>
      </c>
      <c r="D28" s="45">
        <f>SUM(AIRAG!D28+ALTANSHIREE!D28+DALANGARGALAN!D28+DELGEREH!D28+IHHET!D28+MANDAX!D28+ORGON!D28+SAIXANDULAAN!D28+ULAANBADRAX!D28+HATANBULAG!D28+HOBSGOL!D28+ERDENE!D28+SAINSHAND!D28+'ZAMIIN UUD'!D28)</f>
        <v>25486465.490000002</v>
      </c>
      <c r="E28" s="45">
        <f>SUM(AIRAG!E28+ALTANSHIREE!E28+DALANGARGALAN!E28+DELGEREH!E28+IHHET!E28+MANDAX!E28+ORGON!E28+SAIXANDULAAN!E28+ULAANBADRAX!E28+HATANBULAG!E28+HOBSGOL!E28+ERDENE!E28+SAINSHAND!E28+'ZAMIIN UUD'!E28)</f>
        <v>-17450434.509999998</v>
      </c>
      <c r="F28" s="45">
        <f>SUM(AIRAG!F28+ALTANSHIREE!F28+DALANGARGALAN!F28+DELGEREH!F28+IHHET!F28+MANDAX!F28+ORGON!F28+SAIXANDULAAN!F28+ULAANBADRAX!F28+HATANBULAG!F28+HOBSGOL!F28+ERDENE!F28+SAINSHAND!F28+SAINSHAND!L28+'ZAMIIN UUD'!F28)</f>
        <v>264212700</v>
      </c>
      <c r="G28" s="45">
        <f>SUM(AIRAG!G28+ALTANSHIREE!G28+DALANGARGALAN!G28+DELGEREH!G28+IHHET!G28+MANDAX!G28+ORGON!G28+SAIXANDULAAN!G28+ULAANBADRAX!G28+HATANBULAG!G28+HOBSGOL!G28+ERDENE!G28+SAINSHAND!G28+SAINSHAND!M28+'ZAMIIN UUD'!G28)</f>
        <v>194324994.43000001</v>
      </c>
      <c r="H28" s="45">
        <f>SUM(AIRAG!H28+ALTANSHIREE!H28+DALANGARGALAN!H28+DELGEREH!H28+IHHET!H28+MANDAX!H28+ORGON!H28+SAIXANDULAAN!H28+ULAANBADRAX!H28+HATANBULAG!H28+HOBSGOL!H28+ERDENE!H28+SAINSHAND!H28+SAINSHAND!N28+'ZAMIIN UUD'!H28)</f>
        <v>-69887705.569999993</v>
      </c>
      <c r="I28" s="45">
        <f>SUM(SAINSHAND!I28+'ZAMIIN UUD'!I28)</f>
        <v>5090900</v>
      </c>
      <c r="J28" s="45">
        <f>SUM(SAINSHAND!J28+'ZAMIIN UUD'!J28)</f>
        <v>2508325</v>
      </c>
      <c r="K28" s="45">
        <f>SUM(SAINSHAND!K28+'ZAMIIN UUD'!K28)</f>
        <v>-2582575</v>
      </c>
      <c r="L28" s="45">
        <f>SUM(SAINSHAND!O28+SAINSHAND!R28+'ZAMIIN UUD'!O28)</f>
        <v>84269200</v>
      </c>
      <c r="M28" s="45">
        <f>SUM(SAINSHAND!P28+SAINSHAND!S28+'ZAMIIN UUD'!P28)</f>
        <v>77623253.140000001</v>
      </c>
      <c r="N28" s="45">
        <f>SUM(SAINSHAND!Q28+SAINSHAND!T28+'ZAMIIN UUD'!Q28)</f>
        <v>-6645946.8599999994</v>
      </c>
      <c r="O28" s="45">
        <f>SUM(SAINSHAND!U28+'ZAMIIN UUD'!L28)</f>
        <v>0</v>
      </c>
      <c r="P28" s="45">
        <f>SUM(SAINSHAND!V28+'ZAMIIN UUD'!M28)</f>
        <v>0</v>
      </c>
      <c r="Q28" s="45">
        <f>SUM(SAINSHAND!W28+'ZAMIIN UUD'!N28)</f>
        <v>0</v>
      </c>
      <c r="R28" s="45">
        <f>SUM('ZAMIIN UUD'!R28)</f>
        <v>9049000</v>
      </c>
      <c r="S28" s="45">
        <f>SUM('ZAMIIN UUD'!S28)</f>
        <v>8002000</v>
      </c>
      <c r="T28" s="45">
        <f>SUM('ZAMIIN UUD'!T28)</f>
        <v>-1047000</v>
      </c>
      <c r="U28" s="45">
        <f>SUM(AIRAG!I28+ALTANSHIREE!I28+DALANGARGALAN!I28+DELGEREH!I28+IHHET!I28+MANDAX!I28+ORGON!I28+SAIXANDULAAN!I28+ULAANBADRAX!I28+HATANBULAG!I28+HOBSGOL!I28+ERDENE!I28+SAINSHAND!X28+'ZAMIIN UUD'!U28)</f>
        <v>0</v>
      </c>
      <c r="V28" s="45">
        <f>SUM(AIRAG!J28+ALTANSHIREE!J28+DALANGARGALAN!J28+DELGEREH!J28+IHHET!J28+MANDAX!J28+ORGON!J28+SAIXANDULAAN!J28+ULAANBADRAX!J28+HATANBULAG!J28+HOBSGOL!J28+ERDENE!J28+SAINSHAND!Y28+'ZAMIIN UUD'!V28)</f>
        <v>0</v>
      </c>
      <c r="W28" s="45">
        <f>SUM(AIRAG!K28+ALTANSHIREE!K28+DALANGARGALAN!K28+DELGEREH!K28+IHHET!K28+MANDAX!K28+ORGON!K28+SAIXANDULAAN!K28+ULAANBADRAX!K28+HATANBULAG!K28+HOBSGOL!K28+ERDENE!K28+SAINSHAND!Z28+'ZAMIIN UUD'!W28)</f>
        <v>0</v>
      </c>
      <c r="X28" s="45">
        <f>SUM(AIRAG!L28+ALTANSHIREE!L28+DALANGARGALAN!L28+DELGEREH!L28+IHHET!L28+MANDAX!L28+ORGON!L28+SAIXANDULAAN!L28+ULAANBADRAX!L28+HATANBULAG!L28+HOBSGOL!L28+ERDENE!L28+SAINSHAND!AA28+SAINSHAND!AD28+SAINSHAND!AG28+SAINSHAND!AJ28+SAINSHAND!AM28+SAINSHAND!AP28+SAINSHAND!AS28+SAINSHAND!AV28+SAINSHAND!AY28+SAINSHAND!BB28+SAINSHAND!BE28+SAINSHAND!BH28+SAINSHAND!BK28+SAINSHAND!BN28+SAINSHAND!BQ28+'ZAMIIN UUD'!X28+'ZAMIIN UUD'!AA28+'ZAMIIN UUD'!AD28+'ZAMIIN UUD'!AG28+'ZAMIIN UUD'!AJ28+'ZAMIIN UUD'!AM28+'ZAMIIN UUD'!AP28+'ZAMIIN UUD'!AS28)</f>
        <v>0</v>
      </c>
      <c r="Y28" s="45">
        <f>SUM(AIRAG!M28+ALTANSHIREE!M28+DALANGARGALAN!M28+DELGEREH!M28+IHHET!M28+MANDAX!M28+ORGON!M28+SAIXANDULAAN!M28+ULAANBADRAX!M28+HATANBULAG!M28+HOBSGOL!M28+ERDENE!M28+SAINSHAND!AB28+SAINSHAND!AE28+SAINSHAND!AH28+SAINSHAND!AK28+SAINSHAND!AN28+SAINSHAND!AQ28+SAINSHAND!AT28+SAINSHAND!AW28+SAINSHAND!AZ28+SAINSHAND!BC28+SAINSHAND!BF28+SAINSHAND!BI28+SAINSHAND!BL28+SAINSHAND!BO28+SAINSHAND!BR28+'ZAMIIN UUD'!Y28+'ZAMIIN UUD'!AB28+'ZAMIIN UUD'!AE28+'ZAMIIN UUD'!AH28+'ZAMIIN UUD'!AK28+'ZAMIIN UUD'!AN28+'ZAMIIN UUD'!AQ28+'ZAMIIN UUD'!AT28)</f>
        <v>0</v>
      </c>
      <c r="Z28" s="45">
        <f>SUM(AIRAG!N28+ALTANSHIREE!N28+DALANGARGALAN!N28+DELGEREH!N28+IHHET!N28+MANDAX!N28+ORGON!N28+SAIXANDULAAN!N28+ULAANBADRAX!N28+HATANBULAG!N28+HOBSGOL!N28+ERDENE!N28+SAINSHAND!AC28+SAINSHAND!AF28+SAINSHAND!AI28+SAINSHAND!AL28+SAINSHAND!AO28+SAINSHAND!AR28+SAINSHAND!AU28+SAINSHAND!AX28+SAINSHAND!BA28+SAINSHAND!BD28+SAINSHAND!BG28+SAINSHAND!BJ28+SAINSHAND!BM28+SAINSHAND!BP28+SAINSHAND!BS28+'ZAMIIN UUD'!Z28+'ZAMIIN UUD'!AC28+'ZAMIIN UUD'!AF28+'ZAMIIN UUD'!AI28+'ZAMIIN UUD'!AL28+'ZAMIIN UUD'!AO28+'ZAMIIN UUD'!AR28+'ZAMIIN UUD'!AU28)</f>
        <v>0</v>
      </c>
      <c r="AA28" s="45">
        <f>SUM(AIRAG!O28+ALTANSHIREE!O28+DALANGARGALAN!O28+DELGEREH!O28+IHHET!O28+MANDAX!O28+ORGON!O28+SAIXANDULAAN!O28+ULAANBADRAX!O28+HATANBULAG!O28+HOBSGOL!O28+ERDENE!O28+SAINSHAND!BT28+SAINSHAND!BW28+SAINSHAND!BZ28+SAINSHAND!CC28+SAINSHAND!CF28+SAINSHAND!CI28+'ZAMIIN UUD'!AV28+'ZAMIIN UUD'!AY28+'ZAMIIN UUD'!BB28+'ZAMIIN UUD'!BE28)</f>
        <v>0</v>
      </c>
      <c r="AB28" s="45">
        <f>SUM(AIRAG!P28+ALTANSHIREE!P28+DALANGARGALAN!P28+DELGEREH!P28+IHHET!P28+MANDAX!P28+ORGON!P28+SAIXANDULAAN!P28+ULAANBADRAX!P28+HATANBULAG!P28+HOBSGOL!P28+ERDENE!P28+SAINSHAND!BU28+SAINSHAND!BX28+SAINSHAND!CA28+SAINSHAND!CD28+SAINSHAND!CG28+SAINSHAND!CJ28+'ZAMIIN UUD'!AW28+'ZAMIIN UUD'!AZ28+'ZAMIIN UUD'!BC28+'ZAMIIN UUD'!BF28)</f>
        <v>0</v>
      </c>
      <c r="AC28" s="45">
        <f>SUM(AIRAG!Q28+ALTANSHIREE!Q28+DALANGARGALAN!Q28+DELGEREH!Q28+IHHET!Q28+MANDAX!Q28+ORGON!Q28+SAIXANDULAAN!Q28+ULAANBADRAX!Q28+HATANBULAG!Q28+HOBSGOL!Q28+ERDENE!Q28+SAINSHAND!BV28+SAINSHAND!BY28+SAINSHAND!CB28+SAINSHAND!CE28+SAINSHAND!CH28+SAINSHAND!CK28+'ZAMIIN UUD'!AX28+'ZAMIIN UUD'!BA28+'ZAMIIN UUD'!BD28+'ZAMIIN UUD'!BG28)</f>
        <v>0</v>
      </c>
      <c r="AD28" s="45">
        <f>SUM(AIRAG!R28+ALTANSHIREE!R28+DALANGARGALAN!R28+DELGEREH!R28+IHHET!R28+MANDAX!R28+ORGON!R28+SAIXANDULAAN!R28+ULAANBADRAX!R28+HATANBULAG!R28+HOBSGOL!R28+ERDENE!R28+SAINSHAND!CL28)</f>
        <v>0</v>
      </c>
      <c r="AE28" s="45">
        <f>SUM(AIRAG!S28+ALTANSHIREE!S28+DALANGARGALAN!S28+DELGEREH!S28+IHHET!S28+MANDAX!S28+ORGON!S28+SAIXANDULAAN!S28+ULAANBADRAX!S28+HATANBULAG!S28+HOBSGOL!S28+ERDENE!S28+SAINSHAND!CM28)</f>
        <v>0</v>
      </c>
      <c r="AF28" s="45">
        <f>SUM(AIRAG!T28+ALTANSHIREE!T28+DALANGARGALAN!T28+DELGEREH!T28+IHHET!T28+MANDAX!T28+ORGON!T28+SAIXANDULAAN!T28+ULAANBADRAX!T28+HATANBULAG!T28+HOBSGOL!T28+ERDENE!T28+SAINSHAND!CN28)</f>
        <v>0</v>
      </c>
      <c r="AG28" s="45">
        <f>SUM(SAINSHAND!CO28+'ZAMIIN UUD'!BK28)</f>
        <v>0</v>
      </c>
      <c r="AH28" s="45">
        <f>SUM(SAINSHAND!CP28+'ZAMIIN UUD'!BL28)</f>
        <v>0</v>
      </c>
      <c r="AI28" s="45">
        <f>SUM(SAINSHAND!CQ28+'ZAMIIN UUD'!BM28)</f>
        <v>0</v>
      </c>
      <c r="AJ28" s="46">
        <f t="shared" si="2"/>
        <v>405558700</v>
      </c>
      <c r="AK28" s="46">
        <f t="shared" si="3"/>
        <v>307945038.06</v>
      </c>
      <c r="AL28" s="46">
        <f t="shared" si="4"/>
        <v>-97613661.939999983</v>
      </c>
      <c r="AM28" s="45">
        <f>SUM(AIRAG!X28+ALTANSHIREE!X28+DALANGARGALAN!X28+DELGEREH!X28+IHHET!X28+MANDAX!X28+ORGON!X28+SAIXANDULAAN!X28+ULAANBADRAX!X28+HATANBULAG!X28+HOBSGOL!X28+ERDENE!X28+SAINSHAND!CU28+'ZAMIIN UUD'!BQ28)</f>
        <v>0</v>
      </c>
      <c r="AN28" s="45">
        <f>SUM(AIRAG!Y28+ALTANSHIREE!Y28+DALANGARGALAN!Y28+DELGEREH!Y28+IHHET!Y28+MANDAX!Y28+ORGON!Y28+SAIXANDULAAN!Y28+ULAANBADRAX!Y28+HATANBULAG!Y28+HOBSGOL!Y28+ERDENE!Y28+SAINSHAND!CV28+'ZAMIIN UUD'!BR28)</f>
        <v>0</v>
      </c>
      <c r="AO28" s="45">
        <f>SUM(AIRAG!Z28+ALTANSHIREE!Z28+DALANGARGALAN!Z28+DELGEREH!Z28+IHHET!Z28+MANDAX!Z28+ORGON!Z28+SAIXANDULAAN!Z28+ULAANBADRAX!Z28+HATANBULAG!Z28+HOBSGOL!Z28+ERDENE!Z28+SAINSHAND!CW28+'ZAMIIN UUD'!BS28)</f>
        <v>0</v>
      </c>
      <c r="AP28" s="46">
        <f t="shared" si="5"/>
        <v>0</v>
      </c>
      <c r="AQ28" s="46">
        <f t="shared" si="6"/>
        <v>0</v>
      </c>
      <c r="AR28" s="46">
        <f t="shared" si="7"/>
        <v>0</v>
      </c>
      <c r="AS28" s="45">
        <f>SUM(AIRAG!AD28+ALTANSHIREE!AD28+DALANGARGALAN!AD28+DELGEREH!AD28+IHHET!AD28+MANDAX!AD28+ORGON!AD28+SAIXANDULAAN!AD28+ULAANBADRAX!AD28+HATANBULAG!AD28+HOBSGOL!AD28+ERDENE!AD28+SAINSHAND!DA28+'ZAMIIN UUD'!BW28)</f>
        <v>0</v>
      </c>
      <c r="AT28" s="45">
        <f>SUM(AIRAG!AE28+ALTANSHIREE!AE28+DALANGARGALAN!AE28+DELGEREH!AE28+IHHET!AE28+MANDAX!AE28+ORGON!AE28+SAIXANDULAAN!AE28+ULAANBADRAX!AE28+HATANBULAG!AE28+HOBSGOL!AE28+ERDENE!AE28+SAINSHAND!DB28+'ZAMIIN UUD'!BX28)</f>
        <v>0</v>
      </c>
      <c r="AU28" s="45">
        <f>SUM(AIRAG!AF28+ALTANSHIREE!AF28+DALANGARGALAN!AF28+DELGEREH!AF28+IHHET!AF28+MANDAX!AF28+ORGON!AF28+SAIXANDULAAN!AF28+ULAANBADRAX!AF28+HATANBULAG!AF28+HOBSGOL!AF28+ERDENE!AF28+SAINSHAND!DC28+'ZAMIIN UUD'!BY28)</f>
        <v>0</v>
      </c>
      <c r="AV28" s="45">
        <f>SUM(AIRAG!AG28+ALTANSHIREE!AG28+DALANGARGALAN!AG28+DELGEREH!AG28+IHHET!AG28+MANDAX!AG28+ORGON!AG28+SAIXANDULAAN!AG28+ULAANBADRAX!AG28+HATANBULAG!AG28+HOBSGOL!AG28+ERDENE!AG28+SAINSHAND!DD28+'ZAMIIN UUD'!BZ28)</f>
        <v>0</v>
      </c>
      <c r="AW28" s="45">
        <f>SUM(AIRAG!AH28+ALTANSHIREE!AH28+DALANGARGALAN!AH28+DELGEREH!AH28+IHHET!AH28+MANDAX!AH28+ORGON!AH28+SAIXANDULAAN!AH28+ULAANBADRAX!AH28+HATANBULAG!AH28+HOBSGOL!AH28+ERDENE!AH28+SAINSHAND!DE28+'ZAMIIN UUD'!CA28)</f>
        <v>0</v>
      </c>
      <c r="AX28" s="45">
        <f>SUM(AIRAG!AI28+ALTANSHIREE!AI28+DALANGARGALAN!AI28+DELGEREH!AI28+IHHET!AI28+MANDAX!AI28+ORGON!AI28+SAIXANDULAAN!AI28+ULAANBADRAX!AI28+HATANBULAG!AI28+HOBSGOL!AI28+ERDENE!AI28+SAINSHAND!DF28+'ZAMIIN UUD'!CB28)</f>
        <v>0</v>
      </c>
      <c r="AY28" s="46">
        <f t="shared" si="8"/>
        <v>0</v>
      </c>
      <c r="AZ28" s="46">
        <f t="shared" si="9"/>
        <v>0</v>
      </c>
      <c r="BA28" s="46">
        <f t="shared" si="10"/>
        <v>0</v>
      </c>
      <c r="BB28" s="46">
        <f>SUM(AJ28+AP28+AY28)</f>
        <v>405558700</v>
      </c>
      <c r="BC28" s="46">
        <f t="shared" si="28"/>
        <v>307945038.06</v>
      </c>
      <c r="BD28" s="46">
        <f t="shared" si="29"/>
        <v>-97613661.939999983</v>
      </c>
    </row>
    <row r="29" spans="1:56">
      <c r="A29" s="9">
        <v>22</v>
      </c>
      <c r="B29" s="1" t="s">
        <v>22</v>
      </c>
      <c r="C29" s="60">
        <f>SUM(AIRAG!C29+ALTANSHIREE!C29+DALANGARGALAN!C29+DELGEREH!C29+IHHET!C29+MANDAX!C29+ORGON!C29+SAIXANDULAAN!C29+ULAANBADRAX!C29+HATANBULAG!C29+HOBSGOL!C29+ERDENE!C29+SAINSHAND!C29+'ZAMIIN UUD'!C29)</f>
        <v>7852200</v>
      </c>
      <c r="D29" s="60">
        <f>SUM(AIRAG!D29+ALTANSHIREE!D29+DALANGARGALAN!D29+DELGEREH!D29+IHHET!D29+MANDAX!D29+ORGON!D29+SAIXANDULAAN!D29+ULAANBADRAX!D29+HATANBULAG!D29+HOBSGOL!D29+ERDENE!D29+SAINSHAND!D29+'ZAMIIN UUD'!D29)</f>
        <v>5364600</v>
      </c>
      <c r="E29" s="60">
        <f>SUM(AIRAG!E29+ALTANSHIREE!E29+DALANGARGALAN!E29+DELGEREH!E29+IHHET!E29+MANDAX!E29+ORGON!E29+SAIXANDULAAN!E29+ULAANBADRAX!E29+HATANBULAG!E29+HOBSGOL!E29+ERDENE!E29+SAINSHAND!E29+'ZAMIIN UUD'!E29)</f>
        <v>-2487600</v>
      </c>
      <c r="F29" s="60">
        <f>SUM(AIRAG!F29+ALTANSHIREE!F29+DALANGARGALAN!F29+DELGEREH!F29+IHHET!F29+MANDAX!F29+ORGON!F29+SAIXANDULAAN!F29+ULAANBADRAX!F29+HATANBULAG!F29+HOBSGOL!F29+ERDENE!F29+SAINSHAND!F29+SAINSHAND!L29+'ZAMIIN UUD'!F29)</f>
        <v>41599900</v>
      </c>
      <c r="G29" s="60">
        <f>SUM(AIRAG!G29+ALTANSHIREE!G29+DALANGARGALAN!G29+DELGEREH!G29+IHHET!G29+MANDAX!G29+ORGON!G29+SAIXANDULAAN!G29+ULAANBADRAX!G29+HATANBULAG!G29+HOBSGOL!G29+ERDENE!G29+SAINSHAND!G29+SAINSHAND!M29+'ZAMIIN UUD'!G29)</f>
        <v>29784800</v>
      </c>
      <c r="H29" s="60">
        <f>SUM(AIRAG!H29+ALTANSHIREE!H29+DALANGARGALAN!H29+DELGEREH!H29+IHHET!H29+MANDAX!H29+ORGON!H29+SAIXANDULAAN!H29+ULAANBADRAX!H29+HATANBULAG!H29+HOBSGOL!H29+ERDENE!H29+SAINSHAND!H29+SAINSHAND!N29+'ZAMIIN UUD'!H29)</f>
        <v>-11815100</v>
      </c>
      <c r="I29" s="60">
        <f>SUM(SAINSHAND!I29+'ZAMIIN UUD'!I29)</f>
        <v>1489600</v>
      </c>
      <c r="J29" s="60">
        <f>SUM(SAINSHAND!J29+'ZAMIIN UUD'!J29)</f>
        <v>1011200</v>
      </c>
      <c r="K29" s="60">
        <f>SUM(SAINSHAND!K29+'ZAMIIN UUD'!K29)</f>
        <v>-478400</v>
      </c>
      <c r="L29" s="60">
        <f>SUM(SAINSHAND!O29+SAINSHAND!R29+'ZAMIIN UUD'!O29)</f>
        <v>825000</v>
      </c>
      <c r="M29" s="60">
        <f>SUM(SAINSHAND!P29+SAINSHAND!S29+'ZAMIIN UUD'!P29)</f>
        <v>290000</v>
      </c>
      <c r="N29" s="60">
        <f>SUM(SAINSHAND!Q29+SAINSHAND!T29+'ZAMIIN UUD'!Q29)</f>
        <v>-535000</v>
      </c>
      <c r="O29" s="60">
        <f>SUM(SAINSHAND!U29+'ZAMIIN UUD'!L29)</f>
        <v>0</v>
      </c>
      <c r="P29" s="60">
        <f>SUM(SAINSHAND!V29+'ZAMIIN UUD'!M29)</f>
        <v>0</v>
      </c>
      <c r="Q29" s="60">
        <f>SUM(SAINSHAND!W29+'ZAMIIN UUD'!N29)</f>
        <v>0</v>
      </c>
      <c r="R29" s="60">
        <f>SUM('ZAMIIN UUD'!R29)</f>
        <v>824000</v>
      </c>
      <c r="S29" s="60">
        <f>SUM('ZAMIIN UUD'!S29)</f>
        <v>515000</v>
      </c>
      <c r="T29" s="60">
        <f>SUM('ZAMIIN UUD'!T29)</f>
        <v>-309000</v>
      </c>
      <c r="U29" s="60">
        <f>SUM(AIRAG!I29+ALTANSHIREE!I29+DALANGARGALAN!I29+DELGEREH!I29+IHHET!I29+MANDAX!I29+ORGON!I29+SAIXANDULAAN!I29+ULAANBADRAX!I29+HATANBULAG!I29+HOBSGOL!I29+ERDENE!I29+SAINSHAND!X29+'ZAMIIN UUD'!U29)</f>
        <v>0</v>
      </c>
      <c r="V29" s="60">
        <f>SUM(AIRAG!J29+ALTANSHIREE!J29+DALANGARGALAN!J29+DELGEREH!J29+IHHET!J29+MANDAX!J29+ORGON!J29+SAIXANDULAAN!J29+ULAANBADRAX!J29+HATANBULAG!J29+HOBSGOL!J29+ERDENE!J29+SAINSHAND!Y29+'ZAMIIN UUD'!V29)</f>
        <v>0</v>
      </c>
      <c r="W29" s="60">
        <f>SUM(AIRAG!K29+ALTANSHIREE!K29+DALANGARGALAN!K29+DELGEREH!K29+IHHET!K29+MANDAX!K29+ORGON!K29+SAIXANDULAAN!K29+ULAANBADRAX!K29+HATANBULAG!K29+HOBSGOL!K29+ERDENE!K29+SAINSHAND!Z29+'ZAMIIN UUD'!W29)</f>
        <v>0</v>
      </c>
      <c r="X29" s="60">
        <f>SUM(AIRAG!L29+ALTANSHIREE!L29+DALANGARGALAN!L29+DELGEREH!L29+IHHET!L29+MANDAX!L29+ORGON!L29+SAIXANDULAAN!L29+ULAANBADRAX!L29+HATANBULAG!L29+HOBSGOL!L29+ERDENE!L29+SAINSHAND!AA29+SAINSHAND!AD29+SAINSHAND!AG29+SAINSHAND!AJ29+SAINSHAND!AM29+SAINSHAND!AP29+SAINSHAND!AS29+SAINSHAND!AV29+SAINSHAND!AY29+SAINSHAND!BB29+SAINSHAND!BE29+SAINSHAND!BH29+SAINSHAND!BK29+SAINSHAND!BN29+SAINSHAND!BQ29+'ZAMIIN UUD'!X29+'ZAMIIN UUD'!AA29+'ZAMIIN UUD'!AD29+'ZAMIIN UUD'!AG29+'ZAMIIN UUD'!AJ29+'ZAMIIN UUD'!AM29+'ZAMIIN UUD'!AP29+'ZAMIIN UUD'!AS29)</f>
        <v>0</v>
      </c>
      <c r="Y29" s="60">
        <f>SUM(AIRAG!M29+ALTANSHIREE!M29+DALANGARGALAN!M29+DELGEREH!M29+IHHET!M29+MANDAX!M29+ORGON!M29+SAIXANDULAAN!M29+ULAANBADRAX!M29+HATANBULAG!M29+HOBSGOL!M29+ERDENE!M29+SAINSHAND!AB29+SAINSHAND!AE29+SAINSHAND!AH29+SAINSHAND!AK29+SAINSHAND!AN29+SAINSHAND!AQ29+SAINSHAND!AT29+SAINSHAND!AW29+SAINSHAND!AZ29+SAINSHAND!BC29+SAINSHAND!BF29+SAINSHAND!BI29+SAINSHAND!BL29+SAINSHAND!BO29+SAINSHAND!BR29+'ZAMIIN UUD'!Y29+'ZAMIIN UUD'!AB29+'ZAMIIN UUD'!AE29+'ZAMIIN UUD'!AH29+'ZAMIIN UUD'!AK29+'ZAMIIN UUD'!AN29+'ZAMIIN UUD'!AQ29+'ZAMIIN UUD'!AT29)</f>
        <v>0</v>
      </c>
      <c r="Z29" s="60">
        <f>SUM(AIRAG!N29+ALTANSHIREE!N29+DALANGARGALAN!N29+DELGEREH!N29+IHHET!N29+MANDAX!N29+ORGON!N29+SAIXANDULAAN!N29+ULAANBADRAX!N29+HATANBULAG!N29+HOBSGOL!N29+ERDENE!N29+SAINSHAND!AC29+SAINSHAND!AF29+SAINSHAND!AI29+SAINSHAND!AL29+SAINSHAND!AO29+SAINSHAND!AR29+SAINSHAND!AU29+SAINSHAND!AX29+SAINSHAND!BA29+SAINSHAND!BD29+SAINSHAND!BG29+SAINSHAND!BJ29+SAINSHAND!BM29+SAINSHAND!BP29+SAINSHAND!BS29+'ZAMIIN UUD'!Z29+'ZAMIIN UUD'!AC29+'ZAMIIN UUD'!AF29+'ZAMIIN UUD'!AI29+'ZAMIIN UUD'!AL29+'ZAMIIN UUD'!AO29+'ZAMIIN UUD'!AR29+'ZAMIIN UUD'!AU29)</f>
        <v>0</v>
      </c>
      <c r="AA29" s="60">
        <f>SUM(AIRAG!O29+ALTANSHIREE!O29+DALANGARGALAN!O29+DELGEREH!O29+IHHET!O29+MANDAX!O29+ORGON!O29+SAIXANDULAAN!O29+ULAANBADRAX!O29+HATANBULAG!O29+HOBSGOL!O29+ERDENE!O29+SAINSHAND!BT29+SAINSHAND!BW29+SAINSHAND!BZ29+SAINSHAND!CC29+SAINSHAND!CF29+SAINSHAND!CI29+'ZAMIIN UUD'!AV29+'ZAMIIN UUD'!AY29+'ZAMIIN UUD'!BB29+'ZAMIIN UUD'!BE29)</f>
        <v>0</v>
      </c>
      <c r="AB29" s="60">
        <f>SUM(AIRAG!P29+ALTANSHIREE!P29+DALANGARGALAN!P29+DELGEREH!P29+IHHET!P29+MANDAX!P29+ORGON!P29+SAIXANDULAAN!P29+ULAANBADRAX!P29+HATANBULAG!P29+HOBSGOL!P29+ERDENE!P29+SAINSHAND!BU29+SAINSHAND!BX29+SAINSHAND!CA29+SAINSHAND!CD29+SAINSHAND!CG29+SAINSHAND!CJ29+'ZAMIIN UUD'!AW29+'ZAMIIN UUD'!AZ29+'ZAMIIN UUD'!BC29+'ZAMIIN UUD'!BF29)</f>
        <v>0</v>
      </c>
      <c r="AC29" s="60">
        <f>SUM(AIRAG!Q29+ALTANSHIREE!Q29+DALANGARGALAN!Q29+DELGEREH!Q29+IHHET!Q29+MANDAX!Q29+ORGON!Q29+SAIXANDULAAN!Q29+ULAANBADRAX!Q29+HATANBULAG!Q29+HOBSGOL!Q29+ERDENE!Q29+SAINSHAND!BV29+SAINSHAND!BY29+SAINSHAND!CB29+SAINSHAND!CE29+SAINSHAND!CH29+SAINSHAND!CK29+'ZAMIIN UUD'!AX29+'ZAMIIN UUD'!BA29+'ZAMIIN UUD'!BD29+'ZAMIIN UUD'!BG29)</f>
        <v>0</v>
      </c>
      <c r="AD29" s="60">
        <f>SUM(AIRAG!R29+ALTANSHIREE!R29+DALANGARGALAN!R29+DELGEREH!R29+IHHET!R29+MANDAX!R29+ORGON!R29+SAIXANDULAAN!R29+ULAANBADRAX!R29+HATANBULAG!R29+HOBSGOL!R29+ERDENE!R29+SAINSHAND!CL29)</f>
        <v>0</v>
      </c>
      <c r="AE29" s="60">
        <f>SUM(AIRAG!S29+ALTANSHIREE!S29+DALANGARGALAN!S29+DELGEREH!S29+IHHET!S29+MANDAX!S29+ORGON!S29+SAIXANDULAAN!S29+ULAANBADRAX!S29+HATANBULAG!S29+HOBSGOL!S29+ERDENE!S29+SAINSHAND!CM29)</f>
        <v>0</v>
      </c>
      <c r="AF29" s="60">
        <f>SUM(AIRAG!T29+ALTANSHIREE!T29+DALANGARGALAN!T29+DELGEREH!T29+IHHET!T29+MANDAX!T29+ORGON!T29+SAIXANDULAAN!T29+ULAANBADRAX!T29+HATANBULAG!T29+HOBSGOL!T29+ERDENE!T29+SAINSHAND!CN29)</f>
        <v>0</v>
      </c>
      <c r="AG29" s="60">
        <f>SUM(SAINSHAND!CO29+'ZAMIIN UUD'!BK29)</f>
        <v>0</v>
      </c>
      <c r="AH29" s="60">
        <f>SUM(SAINSHAND!CP29+'ZAMIIN UUD'!BL29)</f>
        <v>0</v>
      </c>
      <c r="AI29" s="60">
        <f>SUM(SAINSHAND!CQ29+'ZAMIIN UUD'!BM29)</f>
        <v>0</v>
      </c>
      <c r="AJ29" s="70">
        <f t="shared" si="2"/>
        <v>52590700</v>
      </c>
      <c r="AK29" s="70">
        <f t="shared" si="3"/>
        <v>36965600</v>
      </c>
      <c r="AL29" s="70">
        <f t="shared" si="4"/>
        <v>-15625100</v>
      </c>
      <c r="AM29" s="60">
        <f>SUM(AIRAG!X29+ALTANSHIREE!X29+DALANGARGALAN!X29+DELGEREH!X29+IHHET!X29+MANDAX!X29+ORGON!X29+SAIXANDULAAN!X29+ULAANBADRAX!X29+HATANBULAG!X29+HOBSGOL!X29+ERDENE!X29+SAINSHAND!CU29+'ZAMIIN UUD'!BQ29)</f>
        <v>0</v>
      </c>
      <c r="AN29" s="60">
        <f>SUM(AIRAG!Y29+ALTANSHIREE!Y29+DALANGARGALAN!Y29+DELGEREH!Y29+IHHET!Y29+MANDAX!Y29+ORGON!Y29+SAIXANDULAAN!Y29+ULAANBADRAX!Y29+HATANBULAG!Y29+HOBSGOL!Y29+ERDENE!Y29+SAINSHAND!CV29+'ZAMIIN UUD'!BR29)</f>
        <v>0</v>
      </c>
      <c r="AO29" s="60">
        <f>SUM(AIRAG!Z29+ALTANSHIREE!Z29+DALANGARGALAN!Z29+DELGEREH!Z29+IHHET!Z29+MANDAX!Z29+ORGON!Z29+SAIXANDULAAN!Z29+ULAANBADRAX!Z29+HATANBULAG!Z29+HOBSGOL!Z29+ERDENE!Z29+SAINSHAND!CW29+'ZAMIIN UUD'!BS29)</f>
        <v>0</v>
      </c>
      <c r="AP29" s="70">
        <f t="shared" si="5"/>
        <v>0</v>
      </c>
      <c r="AQ29" s="70">
        <f t="shared" si="6"/>
        <v>0</v>
      </c>
      <c r="AR29" s="70">
        <f t="shared" si="7"/>
        <v>0</v>
      </c>
      <c r="AS29" s="60">
        <f>SUM(AIRAG!AD29+ALTANSHIREE!AD29+DALANGARGALAN!AD29+DELGEREH!AD29+IHHET!AD29+MANDAX!AD29+ORGON!AD29+SAIXANDULAAN!AD29+ULAANBADRAX!AD29+HATANBULAG!AD29+HOBSGOL!AD29+ERDENE!AD29+SAINSHAND!DA29+'ZAMIIN UUD'!BW29)</f>
        <v>0</v>
      </c>
      <c r="AT29" s="60">
        <f>SUM(AIRAG!AE29+ALTANSHIREE!AE29+DALANGARGALAN!AE29+DELGEREH!AE29+IHHET!AE29+MANDAX!AE29+ORGON!AE29+SAIXANDULAAN!AE29+ULAANBADRAX!AE29+HATANBULAG!AE29+HOBSGOL!AE29+ERDENE!AE29+SAINSHAND!DB29+'ZAMIIN UUD'!BX29)</f>
        <v>0</v>
      </c>
      <c r="AU29" s="60">
        <f>SUM(AIRAG!AF29+ALTANSHIREE!AF29+DALANGARGALAN!AF29+DELGEREH!AF29+IHHET!AF29+MANDAX!AF29+ORGON!AF29+SAIXANDULAAN!AF29+ULAANBADRAX!AF29+HATANBULAG!AF29+HOBSGOL!AF29+ERDENE!AF29+SAINSHAND!DC29+'ZAMIIN UUD'!BY29)</f>
        <v>0</v>
      </c>
      <c r="AV29" s="60">
        <f>SUM(AIRAG!AG29+ALTANSHIREE!AG29+DALANGARGALAN!AG29+DELGEREH!AG29+IHHET!AG29+MANDAX!AG29+ORGON!AG29+SAIXANDULAAN!AG29+ULAANBADRAX!AG29+HATANBULAG!AG29+HOBSGOL!AG29+ERDENE!AG29+SAINSHAND!DD29+'ZAMIIN UUD'!BZ29)</f>
        <v>0</v>
      </c>
      <c r="AW29" s="60">
        <f>SUM(AIRAG!AH29+ALTANSHIREE!AH29+DALANGARGALAN!AH29+DELGEREH!AH29+IHHET!AH29+MANDAX!AH29+ORGON!AH29+SAIXANDULAAN!AH29+ULAANBADRAX!AH29+HATANBULAG!AH29+HOBSGOL!AH29+ERDENE!AH29+SAINSHAND!DE29+'ZAMIIN UUD'!CA29)</f>
        <v>0</v>
      </c>
      <c r="AX29" s="60">
        <f>SUM(AIRAG!AI29+ALTANSHIREE!AI29+DALANGARGALAN!AI29+DELGEREH!AI29+IHHET!AI29+MANDAX!AI29+ORGON!AI29+SAIXANDULAAN!AI29+ULAANBADRAX!AI29+HATANBULAG!AI29+HOBSGOL!AI29+ERDENE!AI29+SAINSHAND!DF29+'ZAMIIN UUD'!CB29)</f>
        <v>0</v>
      </c>
      <c r="AY29" s="70">
        <f t="shared" si="8"/>
        <v>0</v>
      </c>
      <c r="AZ29" s="70">
        <f t="shared" si="9"/>
        <v>0</v>
      </c>
      <c r="BA29" s="70">
        <f t="shared" si="10"/>
        <v>0</v>
      </c>
      <c r="BB29" s="70">
        <f>SUM(AJ29+AP29+AY29)</f>
        <v>52590700</v>
      </c>
      <c r="BC29" s="70">
        <f t="shared" si="28"/>
        <v>36965600</v>
      </c>
      <c r="BD29" s="70">
        <f t="shared" si="29"/>
        <v>-15625100</v>
      </c>
    </row>
    <row r="30" spans="1:56">
      <c r="A30" s="9">
        <v>23</v>
      </c>
      <c r="B30" s="1" t="s">
        <v>23</v>
      </c>
      <c r="C30" s="60">
        <f>SUM(AIRAG!C30+ALTANSHIREE!C30+DALANGARGALAN!C30+DELGEREH!C30+IHHET!C30+MANDAX!C30+ORGON!C30+SAIXANDULAAN!C30+ULAANBADRAX!C30+HATANBULAG!C30+HOBSGOL!C30+ERDENE!C30+SAINSHAND!C30+'ZAMIIN UUD'!C30)</f>
        <v>24243400</v>
      </c>
      <c r="D30" s="60">
        <f>SUM(AIRAG!D30+ALTANSHIREE!D30+DALANGARGALAN!D30+DELGEREH!D30+IHHET!D30+MANDAX!D30+ORGON!D30+SAIXANDULAAN!D30+ULAANBADRAX!D30+HATANBULAG!D30+HOBSGOL!D30+ERDENE!D30+SAINSHAND!D30+'ZAMIIN UUD'!D30)</f>
        <v>17298810</v>
      </c>
      <c r="E30" s="60">
        <f>SUM(AIRAG!E30+ALTANSHIREE!E30+DALANGARGALAN!E30+DELGEREH!E30+IHHET!E30+MANDAX!E30+ORGON!E30+SAIXANDULAAN!E30+ULAANBADRAX!E30+HATANBULAG!E30+HOBSGOL!E30+ERDENE!E30+SAINSHAND!E30+'ZAMIIN UUD'!E30)</f>
        <v>-6944590</v>
      </c>
      <c r="F30" s="60">
        <f>SUM(AIRAG!F30+ALTANSHIREE!F30+DALANGARGALAN!F30+DELGEREH!F30+IHHET!F30+MANDAX!F30+ORGON!F30+SAIXANDULAAN!F30+ULAANBADRAX!F30+HATANBULAG!F30+HOBSGOL!F30+ERDENE!F30+SAINSHAND!F30+SAINSHAND!L30+'ZAMIIN UUD'!F30)</f>
        <v>131698200</v>
      </c>
      <c r="G30" s="60">
        <f>SUM(AIRAG!G30+ALTANSHIREE!G30+DALANGARGALAN!G30+DELGEREH!G30+IHHET!G30+MANDAX!G30+ORGON!G30+SAIXANDULAAN!G30+ULAANBADRAX!G30+HATANBULAG!G30+HOBSGOL!G30+ERDENE!G30+SAINSHAND!G30+SAINSHAND!M30+'ZAMIIN UUD'!G30)</f>
        <v>107200282.40000001</v>
      </c>
      <c r="H30" s="60">
        <f>SUM(AIRAG!H30+ALTANSHIREE!H30+DALANGARGALAN!H30+DELGEREH!H30+IHHET!H30+MANDAX!H30+ORGON!H30+SAIXANDULAAN!H30+ULAANBADRAX!H30+HATANBULAG!H30+HOBSGOL!H30+ERDENE!H30+SAINSHAND!H30+SAINSHAND!N30+'ZAMIIN UUD'!H30)</f>
        <v>-24497917.600000001</v>
      </c>
      <c r="I30" s="60">
        <f>SUM(SAINSHAND!I30+'ZAMIIN UUD'!I30)</f>
        <v>1966100</v>
      </c>
      <c r="J30" s="60">
        <f>SUM(SAINSHAND!J30+'ZAMIIN UUD'!J30)</f>
        <v>1392625</v>
      </c>
      <c r="K30" s="60">
        <f>SUM(SAINSHAND!K30+'ZAMIIN UUD'!K30)</f>
        <v>-573475</v>
      </c>
      <c r="L30" s="60">
        <f>SUM(SAINSHAND!O30+SAINSHAND!R30+'ZAMIIN UUD'!O30)</f>
        <v>82169500</v>
      </c>
      <c r="M30" s="60">
        <f>SUM(SAINSHAND!P30+SAINSHAND!S30+'ZAMIIN UUD'!P30)</f>
        <v>76290700</v>
      </c>
      <c r="N30" s="60">
        <f>SUM(SAINSHAND!Q30+SAINSHAND!T30+'ZAMIIN UUD'!Q30)</f>
        <v>-5878800</v>
      </c>
      <c r="O30" s="60">
        <f>SUM(SAINSHAND!U30+'ZAMIIN UUD'!L30)</f>
        <v>0</v>
      </c>
      <c r="P30" s="60">
        <f>SUM(SAINSHAND!V30+'ZAMIIN UUD'!M30)</f>
        <v>0</v>
      </c>
      <c r="Q30" s="60">
        <f>SUM(SAINSHAND!W30+'ZAMIIN UUD'!N30)</f>
        <v>0</v>
      </c>
      <c r="R30" s="60">
        <f>SUM('ZAMIIN UUD'!R30)</f>
        <v>6500000</v>
      </c>
      <c r="S30" s="60">
        <f>SUM('ZAMIIN UUD'!S30)</f>
        <v>6500000</v>
      </c>
      <c r="T30" s="60">
        <f>SUM('ZAMIIN UUD'!T30)</f>
        <v>0</v>
      </c>
      <c r="U30" s="60">
        <f>SUM(AIRAG!I30+ALTANSHIREE!I30+DALANGARGALAN!I30+DELGEREH!I30+IHHET!I30+MANDAX!I30+ORGON!I30+SAIXANDULAAN!I30+ULAANBADRAX!I30+HATANBULAG!I30+HOBSGOL!I30+ERDENE!I30+SAINSHAND!X30+'ZAMIIN UUD'!U30)</f>
        <v>0</v>
      </c>
      <c r="V30" s="60">
        <f>SUM(AIRAG!J30+ALTANSHIREE!J30+DALANGARGALAN!J30+DELGEREH!J30+IHHET!J30+MANDAX!J30+ORGON!J30+SAIXANDULAAN!J30+ULAANBADRAX!J30+HATANBULAG!J30+HOBSGOL!J30+ERDENE!J30+SAINSHAND!Y30+'ZAMIIN UUD'!V30)</f>
        <v>0</v>
      </c>
      <c r="W30" s="60">
        <f>SUM(AIRAG!K30+ALTANSHIREE!K30+DALANGARGALAN!K30+DELGEREH!K30+IHHET!K30+MANDAX!K30+ORGON!K30+SAIXANDULAAN!K30+ULAANBADRAX!K30+HATANBULAG!K30+HOBSGOL!K30+ERDENE!K30+SAINSHAND!Z30+'ZAMIIN UUD'!W30)</f>
        <v>0</v>
      </c>
      <c r="X30" s="60">
        <f>SUM(AIRAG!L30+ALTANSHIREE!L30+DALANGARGALAN!L30+DELGEREH!L30+IHHET!L30+MANDAX!L30+ORGON!L30+SAIXANDULAAN!L30+ULAANBADRAX!L30+HATANBULAG!L30+HOBSGOL!L30+ERDENE!L30+SAINSHAND!AA30+SAINSHAND!AD30+SAINSHAND!AG30+SAINSHAND!AJ30+SAINSHAND!AM30+SAINSHAND!AP30+SAINSHAND!AS30+SAINSHAND!AV30+SAINSHAND!AY30+SAINSHAND!BB30+SAINSHAND!BE30+SAINSHAND!BH30+SAINSHAND!BK30+SAINSHAND!BN30+SAINSHAND!BQ30+'ZAMIIN UUD'!X30+'ZAMIIN UUD'!AA30+'ZAMIIN UUD'!AD30+'ZAMIIN UUD'!AG30+'ZAMIIN UUD'!AJ30+'ZAMIIN UUD'!AM30+'ZAMIIN UUD'!AP30+'ZAMIIN UUD'!AS30)</f>
        <v>0</v>
      </c>
      <c r="Y30" s="60">
        <f>SUM(AIRAG!M30+ALTANSHIREE!M30+DALANGARGALAN!M30+DELGEREH!M30+IHHET!M30+MANDAX!M30+ORGON!M30+SAIXANDULAAN!M30+ULAANBADRAX!M30+HATANBULAG!M30+HOBSGOL!M30+ERDENE!M30+SAINSHAND!AB30+SAINSHAND!AE30+SAINSHAND!AH30+SAINSHAND!AK30+SAINSHAND!AN30+SAINSHAND!AQ30+SAINSHAND!AT30+SAINSHAND!AW30+SAINSHAND!AZ30+SAINSHAND!BC30+SAINSHAND!BF30+SAINSHAND!BI30+SAINSHAND!BL30+SAINSHAND!BO30+SAINSHAND!BR30+'ZAMIIN UUD'!Y30+'ZAMIIN UUD'!AB30+'ZAMIIN UUD'!AE30+'ZAMIIN UUD'!AH30+'ZAMIIN UUD'!AK30+'ZAMIIN UUD'!AN30+'ZAMIIN UUD'!AQ30+'ZAMIIN UUD'!AT30)</f>
        <v>0</v>
      </c>
      <c r="Z30" s="60">
        <f>SUM(AIRAG!N30+ALTANSHIREE!N30+DALANGARGALAN!N30+DELGEREH!N30+IHHET!N30+MANDAX!N30+ORGON!N30+SAIXANDULAAN!N30+ULAANBADRAX!N30+HATANBULAG!N30+HOBSGOL!N30+ERDENE!N30+SAINSHAND!AC30+SAINSHAND!AF30+SAINSHAND!AI30+SAINSHAND!AL30+SAINSHAND!AO30+SAINSHAND!AR30+SAINSHAND!AU30+SAINSHAND!AX30+SAINSHAND!BA30+SAINSHAND!BD30+SAINSHAND!BG30+SAINSHAND!BJ30+SAINSHAND!BM30+SAINSHAND!BP30+SAINSHAND!BS30+'ZAMIIN UUD'!Z30+'ZAMIIN UUD'!AC30+'ZAMIIN UUD'!AF30+'ZAMIIN UUD'!AI30+'ZAMIIN UUD'!AL30+'ZAMIIN UUD'!AO30+'ZAMIIN UUD'!AR30+'ZAMIIN UUD'!AU30)</f>
        <v>0</v>
      </c>
      <c r="AA30" s="60">
        <f>SUM(AIRAG!O30+ALTANSHIREE!O30+DALANGARGALAN!O30+DELGEREH!O30+IHHET!O30+MANDAX!O30+ORGON!O30+SAIXANDULAAN!O30+ULAANBADRAX!O30+HATANBULAG!O30+HOBSGOL!O30+ERDENE!O30+SAINSHAND!BT30+SAINSHAND!BW30+SAINSHAND!BZ30+SAINSHAND!CC30+SAINSHAND!CF30+SAINSHAND!CI30+'ZAMIIN UUD'!AV30+'ZAMIIN UUD'!AY30+'ZAMIIN UUD'!BB30+'ZAMIIN UUD'!BE30)</f>
        <v>0</v>
      </c>
      <c r="AB30" s="60">
        <f>SUM(AIRAG!P30+ALTANSHIREE!P30+DALANGARGALAN!P30+DELGEREH!P30+IHHET!P30+MANDAX!P30+ORGON!P30+SAIXANDULAAN!P30+ULAANBADRAX!P30+HATANBULAG!P30+HOBSGOL!P30+ERDENE!P30+SAINSHAND!BU30+SAINSHAND!BX30+SAINSHAND!CA30+SAINSHAND!CD30+SAINSHAND!CG30+SAINSHAND!CJ30+'ZAMIIN UUD'!AW30+'ZAMIIN UUD'!AZ30+'ZAMIIN UUD'!BC30+'ZAMIIN UUD'!BF30)</f>
        <v>0</v>
      </c>
      <c r="AC30" s="60">
        <f>SUM(AIRAG!Q30+ALTANSHIREE!Q30+DALANGARGALAN!Q30+DELGEREH!Q30+IHHET!Q30+MANDAX!Q30+ORGON!Q30+SAIXANDULAAN!Q30+ULAANBADRAX!Q30+HATANBULAG!Q30+HOBSGOL!Q30+ERDENE!Q30+SAINSHAND!BV30+SAINSHAND!BY30+SAINSHAND!CB30+SAINSHAND!CE30+SAINSHAND!CH30+SAINSHAND!CK30+'ZAMIIN UUD'!AX30+'ZAMIIN UUD'!BA30+'ZAMIIN UUD'!BD30+'ZAMIIN UUD'!BG30)</f>
        <v>0</v>
      </c>
      <c r="AD30" s="60">
        <f>SUM(AIRAG!R30+ALTANSHIREE!R30+DALANGARGALAN!R30+DELGEREH!R30+IHHET!R30+MANDAX!R30+ORGON!R30+SAIXANDULAAN!R30+ULAANBADRAX!R30+HATANBULAG!R30+HOBSGOL!R30+ERDENE!R30+SAINSHAND!CL30)</f>
        <v>0</v>
      </c>
      <c r="AE30" s="60">
        <f>SUM(AIRAG!S30+ALTANSHIREE!S30+DALANGARGALAN!S30+DELGEREH!S30+IHHET!S30+MANDAX!S30+ORGON!S30+SAIXANDULAAN!S30+ULAANBADRAX!S30+HATANBULAG!S30+HOBSGOL!S30+ERDENE!S30+SAINSHAND!CM30)</f>
        <v>0</v>
      </c>
      <c r="AF30" s="60">
        <f>SUM(AIRAG!T30+ALTANSHIREE!T30+DALANGARGALAN!T30+DELGEREH!T30+IHHET!T30+MANDAX!T30+ORGON!T30+SAIXANDULAAN!T30+ULAANBADRAX!T30+HATANBULAG!T30+HOBSGOL!T30+ERDENE!T30+SAINSHAND!CN30)</f>
        <v>0</v>
      </c>
      <c r="AG30" s="60">
        <f>SUM(SAINSHAND!CO30+'ZAMIIN UUD'!BK30)</f>
        <v>0</v>
      </c>
      <c r="AH30" s="60">
        <f>SUM(SAINSHAND!CP30+'ZAMIIN UUD'!BL30)</f>
        <v>0</v>
      </c>
      <c r="AI30" s="60">
        <f>SUM(SAINSHAND!CQ30+'ZAMIIN UUD'!BM30)</f>
        <v>0</v>
      </c>
      <c r="AJ30" s="70">
        <f t="shared" si="2"/>
        <v>246577200</v>
      </c>
      <c r="AK30" s="70">
        <f t="shared" si="3"/>
        <v>208682417.40000001</v>
      </c>
      <c r="AL30" s="70">
        <f t="shared" si="4"/>
        <v>-37894782.600000001</v>
      </c>
      <c r="AM30" s="60">
        <f>SUM(AIRAG!X30+ALTANSHIREE!X30+DALANGARGALAN!X30+DELGEREH!X30+IHHET!X30+MANDAX!X30+ORGON!X30+SAIXANDULAAN!X30+ULAANBADRAX!X30+HATANBULAG!X30+HOBSGOL!X30+ERDENE!X30+SAINSHAND!CU30+'ZAMIIN UUD'!BQ30)</f>
        <v>0</v>
      </c>
      <c r="AN30" s="60">
        <f>SUM(AIRAG!Y30+ALTANSHIREE!Y30+DALANGARGALAN!Y30+DELGEREH!Y30+IHHET!Y30+MANDAX!Y30+ORGON!Y30+SAIXANDULAAN!Y30+ULAANBADRAX!Y30+HATANBULAG!Y30+HOBSGOL!Y30+ERDENE!Y30+SAINSHAND!CV30+'ZAMIIN UUD'!BR30)</f>
        <v>0</v>
      </c>
      <c r="AO30" s="60">
        <f>SUM(AIRAG!Z30+ALTANSHIREE!Z30+DALANGARGALAN!Z30+DELGEREH!Z30+IHHET!Z30+MANDAX!Z30+ORGON!Z30+SAIXANDULAAN!Z30+ULAANBADRAX!Z30+HATANBULAG!Z30+HOBSGOL!Z30+ERDENE!Z30+SAINSHAND!CW30+'ZAMIIN UUD'!BS30)</f>
        <v>0</v>
      </c>
      <c r="AP30" s="70">
        <f t="shared" si="5"/>
        <v>0</v>
      </c>
      <c r="AQ30" s="70">
        <f t="shared" si="6"/>
        <v>0</v>
      </c>
      <c r="AR30" s="70">
        <f t="shared" si="7"/>
        <v>0</v>
      </c>
      <c r="AS30" s="60">
        <f>SUM(AIRAG!AD30+ALTANSHIREE!AD30+DALANGARGALAN!AD30+DELGEREH!AD30+IHHET!AD30+MANDAX!AD30+ORGON!AD30+SAIXANDULAAN!AD30+ULAANBADRAX!AD30+HATANBULAG!AD30+HOBSGOL!AD30+ERDENE!AD30+SAINSHAND!DA30+'ZAMIIN UUD'!BW30)</f>
        <v>0</v>
      </c>
      <c r="AT30" s="60">
        <f>SUM(AIRAG!AE30+ALTANSHIREE!AE30+DALANGARGALAN!AE30+DELGEREH!AE30+IHHET!AE30+MANDAX!AE30+ORGON!AE30+SAIXANDULAAN!AE30+ULAANBADRAX!AE30+HATANBULAG!AE30+HOBSGOL!AE30+ERDENE!AE30+SAINSHAND!DB30+'ZAMIIN UUD'!BX30)</f>
        <v>0</v>
      </c>
      <c r="AU30" s="60">
        <f>SUM(AIRAG!AF30+ALTANSHIREE!AF30+DALANGARGALAN!AF30+DELGEREH!AF30+IHHET!AF30+MANDAX!AF30+ORGON!AF30+SAIXANDULAAN!AF30+ULAANBADRAX!AF30+HATANBULAG!AF30+HOBSGOL!AF30+ERDENE!AF30+SAINSHAND!DC30+'ZAMIIN UUD'!BY30)</f>
        <v>0</v>
      </c>
      <c r="AV30" s="60">
        <f>SUM(AIRAG!AG30+ALTANSHIREE!AG30+DALANGARGALAN!AG30+DELGEREH!AG30+IHHET!AG30+MANDAX!AG30+ORGON!AG30+SAIXANDULAAN!AG30+ULAANBADRAX!AG30+HATANBULAG!AG30+HOBSGOL!AG30+ERDENE!AG30+SAINSHAND!DD30+'ZAMIIN UUD'!BZ30)</f>
        <v>0</v>
      </c>
      <c r="AW30" s="60">
        <f>SUM(AIRAG!AH30+ALTANSHIREE!AH30+DALANGARGALAN!AH30+DELGEREH!AH30+IHHET!AH30+MANDAX!AH30+ORGON!AH30+SAIXANDULAAN!AH30+ULAANBADRAX!AH30+HATANBULAG!AH30+HOBSGOL!AH30+ERDENE!AH30+SAINSHAND!DE30+'ZAMIIN UUD'!CA30)</f>
        <v>0</v>
      </c>
      <c r="AX30" s="60">
        <f>SUM(AIRAG!AI30+ALTANSHIREE!AI30+DALANGARGALAN!AI30+DELGEREH!AI30+IHHET!AI30+MANDAX!AI30+ORGON!AI30+SAIXANDULAAN!AI30+ULAANBADRAX!AI30+HATANBULAG!AI30+HOBSGOL!AI30+ERDENE!AI30+SAINSHAND!DF30+'ZAMIIN UUD'!CB30)</f>
        <v>0</v>
      </c>
      <c r="AY30" s="70">
        <f t="shared" si="8"/>
        <v>0</v>
      </c>
      <c r="AZ30" s="70">
        <f t="shared" si="9"/>
        <v>0</v>
      </c>
      <c r="BA30" s="70">
        <f t="shared" si="10"/>
        <v>0</v>
      </c>
      <c r="BB30" s="70">
        <f t="shared" ref="BB30:BB34" si="30">SUM(AJ30+AP30+AY30)</f>
        <v>246577200</v>
      </c>
      <c r="BC30" s="70">
        <f t="shared" ref="BC30:BC34" si="31">SUM(AK30+AQ30+AZ30)</f>
        <v>208682417.40000001</v>
      </c>
      <c r="BD30" s="70">
        <f t="shared" ref="BD30:BD34" si="32">SUM(AL30+AR30+BA30)</f>
        <v>-37894782.600000001</v>
      </c>
    </row>
    <row r="31" spans="1:56">
      <c r="A31" s="9">
        <v>24</v>
      </c>
      <c r="B31" s="1" t="s">
        <v>24</v>
      </c>
      <c r="C31" s="60">
        <f>SUM(AIRAG!C31+ALTANSHIREE!C31+DALANGARGALAN!C31+DELGEREH!C31+IHHET!C31+MANDAX!C31+ORGON!C31+SAIXANDULAAN!C31+ULAANBADRAX!C31+HATANBULAG!C31+HOBSGOL!C31+ERDENE!C31+SAINSHAND!C31+'ZAMIIN UUD'!C31)</f>
        <v>3939500</v>
      </c>
      <c r="D31" s="60">
        <f>SUM(AIRAG!D31+ALTANSHIREE!D31+DALANGARGALAN!D31+DELGEREH!D31+IHHET!D31+MANDAX!D31+ORGON!D31+SAIXANDULAAN!D31+ULAANBADRAX!D31+HATANBULAG!D31+HOBSGOL!D31+ERDENE!D31+SAINSHAND!D31+'ZAMIIN UUD'!D31)</f>
        <v>1242009.49</v>
      </c>
      <c r="E31" s="60">
        <f>SUM(AIRAG!E31+ALTANSHIREE!E31+DALANGARGALAN!E31+DELGEREH!E31+IHHET!E31+MANDAX!E31+ORGON!E31+SAIXANDULAAN!E31+ULAANBADRAX!E31+HATANBULAG!E31+HOBSGOL!E31+ERDENE!E31+SAINSHAND!E31+'ZAMIIN UUD'!E31)</f>
        <v>-2697490.51</v>
      </c>
      <c r="F31" s="60">
        <f>SUM(AIRAG!F31+ALTANSHIREE!F31+DALANGARGALAN!F31+DELGEREH!F31+IHHET!F31+MANDAX!F31+ORGON!F31+SAIXANDULAAN!F31+ULAANBADRAX!F31+HATANBULAG!F31+HOBSGOL!F31+ERDENE!F31+SAINSHAND!F31+SAINSHAND!L31+'ZAMIIN UUD'!F31)</f>
        <v>51505300</v>
      </c>
      <c r="G31" s="60">
        <f>SUM(AIRAG!G31+ALTANSHIREE!G31+DALANGARGALAN!G31+DELGEREH!G31+IHHET!G31+MANDAX!G31+ORGON!G31+SAIXANDULAAN!G31+ULAANBADRAX!G31+HATANBULAG!G31+HOBSGOL!G31+ERDENE!G31+SAINSHAND!G31+SAINSHAND!M31+'ZAMIIN UUD'!G31)</f>
        <v>40928149.030000001</v>
      </c>
      <c r="H31" s="60">
        <f>SUM(AIRAG!H31+ALTANSHIREE!H31+DALANGARGALAN!H31+DELGEREH!H31+IHHET!H31+MANDAX!H31+ORGON!H31+SAIXANDULAAN!H31+ULAANBADRAX!H31+HATANBULAG!H31+HOBSGOL!H31+ERDENE!H31+SAINSHAND!H31+SAINSHAND!N31+'ZAMIIN UUD'!H31)</f>
        <v>-10577150.970000001</v>
      </c>
      <c r="I31" s="60">
        <f>SUM(SAINSHAND!I31+'ZAMIIN UUD'!I31)</f>
        <v>435200</v>
      </c>
      <c r="J31" s="60">
        <f>SUM(SAINSHAND!J31+'ZAMIIN UUD'!J31)</f>
        <v>104500</v>
      </c>
      <c r="K31" s="60">
        <f>SUM(SAINSHAND!K31+'ZAMIIN UUD'!K31)</f>
        <v>-330700</v>
      </c>
      <c r="L31" s="60">
        <f>SUM(SAINSHAND!O31+SAINSHAND!R31+'ZAMIIN UUD'!O31)</f>
        <v>899700</v>
      </c>
      <c r="M31" s="60">
        <f>SUM(SAINSHAND!P31+SAINSHAND!S31+'ZAMIIN UUD'!P31)</f>
        <v>542553.14</v>
      </c>
      <c r="N31" s="60">
        <f>SUM(SAINSHAND!Q31+SAINSHAND!T31+'ZAMIIN UUD'!Q31)</f>
        <v>-357146.86</v>
      </c>
      <c r="O31" s="60">
        <f>SUM(SAINSHAND!U31+'ZAMIIN UUD'!L31)</f>
        <v>0</v>
      </c>
      <c r="P31" s="60">
        <f>SUM(SAINSHAND!V31+'ZAMIIN UUD'!M31)</f>
        <v>0</v>
      </c>
      <c r="Q31" s="60">
        <f>SUM(SAINSHAND!W31+'ZAMIIN UUD'!N31)</f>
        <v>0</v>
      </c>
      <c r="R31" s="60">
        <f>SUM('ZAMIIN UUD'!R31)</f>
        <v>581000</v>
      </c>
      <c r="S31" s="60">
        <f>SUM('ZAMIIN UUD'!S31)</f>
        <v>332000</v>
      </c>
      <c r="T31" s="60">
        <f>SUM('ZAMIIN UUD'!T31)</f>
        <v>-249000</v>
      </c>
      <c r="U31" s="60">
        <f>SUM(AIRAG!I31+ALTANSHIREE!I31+DALANGARGALAN!I31+DELGEREH!I31+IHHET!I31+MANDAX!I31+ORGON!I31+SAIXANDULAAN!I31+ULAANBADRAX!I31+HATANBULAG!I31+HOBSGOL!I31+ERDENE!I31+SAINSHAND!X31+'ZAMIIN UUD'!U31)</f>
        <v>0</v>
      </c>
      <c r="V31" s="60">
        <f>SUM(AIRAG!J31+ALTANSHIREE!J31+DALANGARGALAN!J31+DELGEREH!J31+IHHET!J31+MANDAX!J31+ORGON!J31+SAIXANDULAAN!J31+ULAANBADRAX!J31+HATANBULAG!J31+HOBSGOL!J31+ERDENE!J31+SAINSHAND!Y31+'ZAMIIN UUD'!V31)</f>
        <v>0</v>
      </c>
      <c r="W31" s="60">
        <f>SUM(AIRAG!K31+ALTANSHIREE!K31+DALANGARGALAN!K31+DELGEREH!K31+IHHET!K31+MANDAX!K31+ORGON!K31+SAIXANDULAAN!K31+ULAANBADRAX!K31+HATANBULAG!K31+HOBSGOL!K31+ERDENE!K31+SAINSHAND!Z31+'ZAMIIN UUD'!W31)</f>
        <v>0</v>
      </c>
      <c r="X31" s="60">
        <f>SUM(AIRAG!L31+ALTANSHIREE!L31+DALANGARGALAN!L31+DELGEREH!L31+IHHET!L31+MANDAX!L31+ORGON!L31+SAIXANDULAAN!L31+ULAANBADRAX!L31+HATANBULAG!L31+HOBSGOL!L31+ERDENE!L31+SAINSHAND!AA31+SAINSHAND!AD31+SAINSHAND!AG31+SAINSHAND!AJ31+SAINSHAND!AM31+SAINSHAND!AP31+SAINSHAND!AS31+SAINSHAND!AV31+SAINSHAND!AY31+SAINSHAND!BB31+SAINSHAND!BE31+SAINSHAND!BH31+SAINSHAND!BK31+SAINSHAND!BN31+SAINSHAND!BQ31+'ZAMIIN UUD'!X31+'ZAMIIN UUD'!AA31+'ZAMIIN UUD'!AD31+'ZAMIIN UUD'!AG31+'ZAMIIN UUD'!AJ31+'ZAMIIN UUD'!AM31+'ZAMIIN UUD'!AP31+'ZAMIIN UUD'!AS31)</f>
        <v>0</v>
      </c>
      <c r="Y31" s="60">
        <f>SUM(AIRAG!M31+ALTANSHIREE!M31+DALANGARGALAN!M31+DELGEREH!M31+IHHET!M31+MANDAX!M31+ORGON!M31+SAIXANDULAAN!M31+ULAANBADRAX!M31+HATANBULAG!M31+HOBSGOL!M31+ERDENE!M31+SAINSHAND!AB31+SAINSHAND!AE31+SAINSHAND!AH31+SAINSHAND!AK31+SAINSHAND!AN31+SAINSHAND!AQ31+SAINSHAND!AT31+SAINSHAND!AW31+SAINSHAND!AZ31+SAINSHAND!BC31+SAINSHAND!BF31+SAINSHAND!BI31+SAINSHAND!BL31+SAINSHAND!BO31+SAINSHAND!BR31+'ZAMIIN UUD'!Y31+'ZAMIIN UUD'!AB31+'ZAMIIN UUD'!AE31+'ZAMIIN UUD'!AH31+'ZAMIIN UUD'!AK31+'ZAMIIN UUD'!AN31+'ZAMIIN UUD'!AQ31+'ZAMIIN UUD'!AT31)</f>
        <v>0</v>
      </c>
      <c r="Z31" s="60">
        <f>SUM(AIRAG!N31+ALTANSHIREE!N31+DALANGARGALAN!N31+DELGEREH!N31+IHHET!N31+MANDAX!N31+ORGON!N31+SAIXANDULAAN!N31+ULAANBADRAX!N31+HATANBULAG!N31+HOBSGOL!N31+ERDENE!N31+SAINSHAND!AC31+SAINSHAND!AF31+SAINSHAND!AI31+SAINSHAND!AL31+SAINSHAND!AO31+SAINSHAND!AR31+SAINSHAND!AU31+SAINSHAND!AX31+SAINSHAND!BA31+SAINSHAND!BD31+SAINSHAND!BG31+SAINSHAND!BJ31+SAINSHAND!BM31+SAINSHAND!BP31+SAINSHAND!BS31+'ZAMIIN UUD'!Z31+'ZAMIIN UUD'!AC31+'ZAMIIN UUD'!AF31+'ZAMIIN UUD'!AI31+'ZAMIIN UUD'!AL31+'ZAMIIN UUD'!AO31+'ZAMIIN UUD'!AR31+'ZAMIIN UUD'!AU31)</f>
        <v>0</v>
      </c>
      <c r="AA31" s="60">
        <f>SUM(AIRAG!O31+ALTANSHIREE!O31+DALANGARGALAN!O31+DELGEREH!O31+IHHET!O31+MANDAX!O31+ORGON!O31+SAIXANDULAAN!O31+ULAANBADRAX!O31+HATANBULAG!O31+HOBSGOL!O31+ERDENE!O31+SAINSHAND!BT31+SAINSHAND!BW31+SAINSHAND!BZ31+SAINSHAND!CC31+SAINSHAND!CF31+SAINSHAND!CI31+'ZAMIIN UUD'!AV31+'ZAMIIN UUD'!AY31+'ZAMIIN UUD'!BB31+'ZAMIIN UUD'!BE31)</f>
        <v>0</v>
      </c>
      <c r="AB31" s="60">
        <f>SUM(AIRAG!P31+ALTANSHIREE!P31+DALANGARGALAN!P31+DELGEREH!P31+IHHET!P31+MANDAX!P31+ORGON!P31+SAIXANDULAAN!P31+ULAANBADRAX!P31+HATANBULAG!P31+HOBSGOL!P31+ERDENE!P31+SAINSHAND!BU31+SAINSHAND!BX31+SAINSHAND!CA31+SAINSHAND!CD31+SAINSHAND!CG31+SAINSHAND!CJ31+'ZAMIIN UUD'!AW31+'ZAMIIN UUD'!AZ31+'ZAMIIN UUD'!BC31+'ZAMIIN UUD'!BF31)</f>
        <v>0</v>
      </c>
      <c r="AC31" s="60">
        <f>SUM(AIRAG!Q31+ALTANSHIREE!Q31+DALANGARGALAN!Q31+DELGEREH!Q31+IHHET!Q31+MANDAX!Q31+ORGON!Q31+SAIXANDULAAN!Q31+ULAANBADRAX!Q31+HATANBULAG!Q31+HOBSGOL!Q31+ERDENE!Q31+SAINSHAND!BV31+SAINSHAND!BY31+SAINSHAND!CB31+SAINSHAND!CE31+SAINSHAND!CH31+SAINSHAND!CK31+'ZAMIIN UUD'!AX31+'ZAMIIN UUD'!BA31+'ZAMIIN UUD'!BD31+'ZAMIIN UUD'!BG31)</f>
        <v>0</v>
      </c>
      <c r="AD31" s="60">
        <f>SUM(AIRAG!R31+ALTANSHIREE!R31+DALANGARGALAN!R31+DELGEREH!R31+IHHET!R31+MANDAX!R31+ORGON!R31+SAIXANDULAAN!R31+ULAANBADRAX!R31+HATANBULAG!R31+HOBSGOL!R31+ERDENE!R31+SAINSHAND!CL31)</f>
        <v>0</v>
      </c>
      <c r="AE31" s="60">
        <f>SUM(AIRAG!S31+ALTANSHIREE!S31+DALANGARGALAN!S31+DELGEREH!S31+IHHET!S31+MANDAX!S31+ORGON!S31+SAIXANDULAAN!S31+ULAANBADRAX!S31+HATANBULAG!S31+HOBSGOL!S31+ERDENE!S31+SAINSHAND!CM31)</f>
        <v>0</v>
      </c>
      <c r="AF31" s="60">
        <f>SUM(AIRAG!T31+ALTANSHIREE!T31+DALANGARGALAN!T31+DELGEREH!T31+IHHET!T31+MANDAX!T31+ORGON!T31+SAIXANDULAAN!T31+ULAANBADRAX!T31+HATANBULAG!T31+HOBSGOL!T31+ERDENE!T31+SAINSHAND!CN31)</f>
        <v>0</v>
      </c>
      <c r="AG31" s="60">
        <f>SUM(SAINSHAND!CO31+'ZAMIIN UUD'!BK31)</f>
        <v>0</v>
      </c>
      <c r="AH31" s="60">
        <f>SUM(SAINSHAND!CP31+'ZAMIIN UUD'!BL31)</f>
        <v>0</v>
      </c>
      <c r="AI31" s="60">
        <f>SUM(SAINSHAND!CQ31+'ZAMIIN UUD'!BM31)</f>
        <v>0</v>
      </c>
      <c r="AJ31" s="70">
        <f t="shared" si="2"/>
        <v>57360700</v>
      </c>
      <c r="AK31" s="70">
        <f t="shared" si="3"/>
        <v>43149211.660000004</v>
      </c>
      <c r="AL31" s="70">
        <f t="shared" si="4"/>
        <v>-14211488.34</v>
      </c>
      <c r="AM31" s="60">
        <f>SUM(AIRAG!X31+ALTANSHIREE!X31+DALANGARGALAN!X31+DELGEREH!X31+IHHET!X31+MANDAX!X31+ORGON!X31+SAIXANDULAAN!X31+ULAANBADRAX!X31+HATANBULAG!X31+HOBSGOL!X31+ERDENE!X31+SAINSHAND!CU31+'ZAMIIN UUD'!BQ31)</f>
        <v>0</v>
      </c>
      <c r="AN31" s="60">
        <f>SUM(AIRAG!Y31+ALTANSHIREE!Y31+DALANGARGALAN!Y31+DELGEREH!Y31+IHHET!Y31+MANDAX!Y31+ORGON!Y31+SAIXANDULAAN!Y31+ULAANBADRAX!Y31+HATANBULAG!Y31+HOBSGOL!Y31+ERDENE!Y31+SAINSHAND!CV31+'ZAMIIN UUD'!BR31)</f>
        <v>0</v>
      </c>
      <c r="AO31" s="60">
        <f>SUM(AIRAG!Z31+ALTANSHIREE!Z31+DALANGARGALAN!Z31+DELGEREH!Z31+IHHET!Z31+MANDAX!Z31+ORGON!Z31+SAIXANDULAAN!Z31+ULAANBADRAX!Z31+HATANBULAG!Z31+HOBSGOL!Z31+ERDENE!Z31+SAINSHAND!CW31+'ZAMIIN UUD'!BS31)</f>
        <v>0</v>
      </c>
      <c r="AP31" s="70">
        <f t="shared" si="5"/>
        <v>0</v>
      </c>
      <c r="AQ31" s="70">
        <f t="shared" si="6"/>
        <v>0</v>
      </c>
      <c r="AR31" s="70">
        <f t="shared" si="7"/>
        <v>0</v>
      </c>
      <c r="AS31" s="60">
        <f>SUM(AIRAG!AD31+ALTANSHIREE!AD31+DALANGARGALAN!AD31+DELGEREH!AD31+IHHET!AD31+MANDAX!AD31+ORGON!AD31+SAIXANDULAAN!AD31+ULAANBADRAX!AD31+HATANBULAG!AD31+HOBSGOL!AD31+ERDENE!AD31+SAINSHAND!DA31+'ZAMIIN UUD'!BW31)</f>
        <v>0</v>
      </c>
      <c r="AT31" s="60">
        <f>SUM(AIRAG!AE31+ALTANSHIREE!AE31+DALANGARGALAN!AE31+DELGEREH!AE31+IHHET!AE31+MANDAX!AE31+ORGON!AE31+SAIXANDULAAN!AE31+ULAANBADRAX!AE31+HATANBULAG!AE31+HOBSGOL!AE31+ERDENE!AE31+SAINSHAND!DB31+'ZAMIIN UUD'!BX31)</f>
        <v>0</v>
      </c>
      <c r="AU31" s="60">
        <f>SUM(AIRAG!AF31+ALTANSHIREE!AF31+DALANGARGALAN!AF31+DELGEREH!AF31+IHHET!AF31+MANDAX!AF31+ORGON!AF31+SAIXANDULAAN!AF31+ULAANBADRAX!AF31+HATANBULAG!AF31+HOBSGOL!AF31+ERDENE!AF31+SAINSHAND!DC31+'ZAMIIN UUD'!BY31)</f>
        <v>0</v>
      </c>
      <c r="AV31" s="60">
        <f>SUM(AIRAG!AG31+ALTANSHIREE!AG31+DALANGARGALAN!AG31+DELGEREH!AG31+IHHET!AG31+MANDAX!AG31+ORGON!AG31+SAIXANDULAAN!AG31+ULAANBADRAX!AG31+HATANBULAG!AG31+HOBSGOL!AG31+ERDENE!AG31+SAINSHAND!DD31+'ZAMIIN UUD'!BZ31)</f>
        <v>0</v>
      </c>
      <c r="AW31" s="60">
        <f>SUM(AIRAG!AH31+ALTANSHIREE!AH31+DALANGARGALAN!AH31+DELGEREH!AH31+IHHET!AH31+MANDAX!AH31+ORGON!AH31+SAIXANDULAAN!AH31+ULAANBADRAX!AH31+HATANBULAG!AH31+HOBSGOL!AH31+ERDENE!AH31+SAINSHAND!DE31+'ZAMIIN UUD'!CA31)</f>
        <v>0</v>
      </c>
      <c r="AX31" s="60">
        <f>SUM(AIRAG!AI31+ALTANSHIREE!AI31+DALANGARGALAN!AI31+DELGEREH!AI31+IHHET!AI31+MANDAX!AI31+ORGON!AI31+SAIXANDULAAN!AI31+ULAANBADRAX!AI31+HATANBULAG!AI31+HOBSGOL!AI31+ERDENE!AI31+SAINSHAND!DF31+'ZAMIIN UUD'!CB31)</f>
        <v>0</v>
      </c>
      <c r="AY31" s="70">
        <f t="shared" si="8"/>
        <v>0</v>
      </c>
      <c r="AZ31" s="70">
        <f t="shared" si="9"/>
        <v>0</v>
      </c>
      <c r="BA31" s="70">
        <f t="shared" si="10"/>
        <v>0</v>
      </c>
      <c r="BB31" s="70">
        <f t="shared" si="30"/>
        <v>57360700</v>
      </c>
      <c r="BC31" s="70">
        <f t="shared" si="31"/>
        <v>43149211.660000004</v>
      </c>
      <c r="BD31" s="70">
        <f t="shared" si="32"/>
        <v>-14211488.34</v>
      </c>
    </row>
    <row r="32" spans="1:56">
      <c r="A32" s="9">
        <v>25</v>
      </c>
      <c r="B32" s="1" t="s">
        <v>25</v>
      </c>
      <c r="C32" s="60">
        <f>SUM(AIRAG!C32+ALTANSHIREE!C32+DALANGARGALAN!C32+DELGEREH!C32+IHHET!C32+MANDAX!C32+ORGON!C32+SAIXANDULAAN!C32+ULAANBADRAX!C32+HATANBULAG!C32+HOBSGOL!C32+ERDENE!C32+SAINSHAND!C32+'ZAMIIN UUD'!C32)</f>
        <v>900000</v>
      </c>
      <c r="D32" s="60">
        <f>SUM(AIRAG!D32+ALTANSHIREE!D32+DALANGARGALAN!D32+DELGEREH!D32+IHHET!D32+MANDAX!D32+ORGON!D32+SAIXANDULAAN!D32+ULAANBADRAX!D32+HATANBULAG!D32+HOBSGOL!D32+ERDENE!D32+SAINSHAND!D32+'ZAMIIN UUD'!D32)</f>
        <v>0</v>
      </c>
      <c r="E32" s="60">
        <f>SUM(AIRAG!E32+ALTANSHIREE!E32+DALANGARGALAN!E32+DELGEREH!E32+IHHET!E32+MANDAX!E32+ORGON!E32+SAIXANDULAAN!E32+ULAANBADRAX!E32+HATANBULAG!E32+HOBSGOL!E32+ERDENE!E32+SAINSHAND!E32+'ZAMIIN UUD'!E32)</f>
        <v>-900000</v>
      </c>
      <c r="F32" s="60">
        <f>SUM(AIRAG!F32+ALTANSHIREE!F32+DALANGARGALAN!F32+DELGEREH!F32+IHHET!F32+MANDAX!F32+ORGON!F32+SAIXANDULAAN!F32+ULAANBADRAX!F32+HATANBULAG!F32+HOBSGOL!F32+ERDENE!F32+SAINSHAND!F32+SAINSHAND!L32+'ZAMIIN UUD'!F32)</f>
        <v>1500000</v>
      </c>
      <c r="G32" s="60">
        <f>SUM(AIRAG!G32+ALTANSHIREE!G32+DALANGARGALAN!G32+DELGEREH!G32+IHHET!G32+MANDAX!G32+ORGON!G32+SAIXANDULAAN!G32+ULAANBADRAX!G32+HATANBULAG!G32+HOBSGOL!G32+ERDENE!G32+SAINSHAND!G32+SAINSHAND!M32+'ZAMIIN UUD'!G32)</f>
        <v>0</v>
      </c>
      <c r="H32" s="60">
        <f>SUM(AIRAG!H32+ALTANSHIREE!H32+DALANGARGALAN!H32+DELGEREH!H32+IHHET!H32+MANDAX!H32+ORGON!H32+SAIXANDULAAN!H32+ULAANBADRAX!H32+HATANBULAG!H32+HOBSGOL!H32+ERDENE!H32+SAINSHAND!H32+SAINSHAND!N32+'ZAMIIN UUD'!H32)</f>
        <v>-1500000</v>
      </c>
      <c r="I32" s="60">
        <f>SUM(SAINSHAND!I32+'ZAMIIN UUD'!I32)</f>
        <v>0</v>
      </c>
      <c r="J32" s="60">
        <f>SUM(SAINSHAND!J32+'ZAMIIN UUD'!J32)</f>
        <v>0</v>
      </c>
      <c r="K32" s="60">
        <f>SUM(SAINSHAND!K32+'ZAMIIN UUD'!K32)</f>
        <v>0</v>
      </c>
      <c r="L32" s="60">
        <f>SUM(SAINSHAND!O32+SAINSHAND!R32+'ZAMIIN UUD'!O32)</f>
        <v>0</v>
      </c>
      <c r="M32" s="60">
        <f>SUM(SAINSHAND!P32+SAINSHAND!S32+'ZAMIIN UUD'!P32)</f>
        <v>0</v>
      </c>
      <c r="N32" s="60">
        <f>SUM(SAINSHAND!Q32+SAINSHAND!T32+'ZAMIIN UUD'!Q32)</f>
        <v>0</v>
      </c>
      <c r="O32" s="60">
        <f>SUM(SAINSHAND!U32+'ZAMIIN UUD'!L32)</f>
        <v>0</v>
      </c>
      <c r="P32" s="60">
        <f>SUM(SAINSHAND!V32+'ZAMIIN UUD'!M32)</f>
        <v>0</v>
      </c>
      <c r="Q32" s="60">
        <f>SUM(SAINSHAND!W32+'ZAMIIN UUD'!N32)</f>
        <v>0</v>
      </c>
      <c r="R32" s="60">
        <f>SUM('ZAMIIN UUD'!R32)</f>
        <v>0</v>
      </c>
      <c r="S32" s="60">
        <f>SUM('ZAMIIN UUD'!S32)</f>
        <v>0</v>
      </c>
      <c r="T32" s="60">
        <f>SUM('ZAMIIN UUD'!T32)</f>
        <v>0</v>
      </c>
      <c r="U32" s="60">
        <f>SUM(AIRAG!I32+ALTANSHIREE!I32+DALANGARGALAN!I32+DELGEREH!I32+IHHET!I32+MANDAX!I32+ORGON!I32+SAIXANDULAAN!I32+ULAANBADRAX!I32+HATANBULAG!I32+HOBSGOL!I32+ERDENE!I32+SAINSHAND!X32+'ZAMIIN UUD'!U32)</f>
        <v>0</v>
      </c>
      <c r="V32" s="60">
        <f>SUM(AIRAG!J32+ALTANSHIREE!J32+DALANGARGALAN!J32+DELGEREH!J32+IHHET!J32+MANDAX!J32+ORGON!J32+SAIXANDULAAN!J32+ULAANBADRAX!J32+HATANBULAG!J32+HOBSGOL!J32+ERDENE!J32+SAINSHAND!Y32+'ZAMIIN UUD'!V32)</f>
        <v>0</v>
      </c>
      <c r="W32" s="60">
        <f>SUM(AIRAG!K32+ALTANSHIREE!K32+DALANGARGALAN!K32+DELGEREH!K32+IHHET!K32+MANDAX!K32+ORGON!K32+SAIXANDULAAN!K32+ULAANBADRAX!K32+HATANBULAG!K32+HOBSGOL!K32+ERDENE!K32+SAINSHAND!Z32+'ZAMIIN UUD'!W32)</f>
        <v>0</v>
      </c>
      <c r="X32" s="60">
        <f>SUM(AIRAG!L32+ALTANSHIREE!L32+DALANGARGALAN!L32+DELGEREH!L32+IHHET!L32+MANDAX!L32+ORGON!L32+SAIXANDULAAN!L32+ULAANBADRAX!L32+HATANBULAG!L32+HOBSGOL!L32+ERDENE!L32+SAINSHAND!AA32+SAINSHAND!AD32+SAINSHAND!AG32+SAINSHAND!AJ32+SAINSHAND!AM32+SAINSHAND!AP32+SAINSHAND!AS32+SAINSHAND!AV32+SAINSHAND!AY32+SAINSHAND!BB32+SAINSHAND!BE32+SAINSHAND!BH32+SAINSHAND!BK32+SAINSHAND!BN32+SAINSHAND!BQ32+'ZAMIIN UUD'!X32+'ZAMIIN UUD'!AA32+'ZAMIIN UUD'!AD32+'ZAMIIN UUD'!AG32+'ZAMIIN UUD'!AJ32+'ZAMIIN UUD'!AM32+'ZAMIIN UUD'!AP32+'ZAMIIN UUD'!AS32)</f>
        <v>0</v>
      </c>
      <c r="Y32" s="60">
        <f>SUM(AIRAG!M32+ALTANSHIREE!M32+DALANGARGALAN!M32+DELGEREH!M32+IHHET!M32+MANDAX!M32+ORGON!M32+SAIXANDULAAN!M32+ULAANBADRAX!M32+HATANBULAG!M32+HOBSGOL!M32+ERDENE!M32+SAINSHAND!AB32+SAINSHAND!AE32+SAINSHAND!AH32+SAINSHAND!AK32+SAINSHAND!AN32+SAINSHAND!AQ32+SAINSHAND!AT32+SAINSHAND!AW32+SAINSHAND!AZ32+SAINSHAND!BC32+SAINSHAND!BF32+SAINSHAND!BI32+SAINSHAND!BL32+SAINSHAND!BO32+SAINSHAND!BR32+'ZAMIIN UUD'!Y32+'ZAMIIN UUD'!AB32+'ZAMIIN UUD'!AE32+'ZAMIIN UUD'!AH32+'ZAMIIN UUD'!AK32+'ZAMIIN UUD'!AN32+'ZAMIIN UUD'!AQ32+'ZAMIIN UUD'!AT32)</f>
        <v>0</v>
      </c>
      <c r="Z32" s="60">
        <f>SUM(AIRAG!N32+ALTANSHIREE!N32+DALANGARGALAN!N32+DELGEREH!N32+IHHET!N32+MANDAX!N32+ORGON!N32+SAIXANDULAAN!N32+ULAANBADRAX!N32+HATANBULAG!N32+HOBSGOL!N32+ERDENE!N32+SAINSHAND!AC32+SAINSHAND!AF32+SAINSHAND!AI32+SAINSHAND!AL32+SAINSHAND!AO32+SAINSHAND!AR32+SAINSHAND!AU32+SAINSHAND!AX32+SAINSHAND!BA32+SAINSHAND!BD32+SAINSHAND!BG32+SAINSHAND!BJ32+SAINSHAND!BM32+SAINSHAND!BP32+SAINSHAND!BS32+'ZAMIIN UUD'!Z32+'ZAMIIN UUD'!AC32+'ZAMIIN UUD'!AF32+'ZAMIIN UUD'!AI32+'ZAMIIN UUD'!AL32+'ZAMIIN UUD'!AO32+'ZAMIIN UUD'!AR32+'ZAMIIN UUD'!AU32)</f>
        <v>0</v>
      </c>
      <c r="AA32" s="60">
        <f>SUM(AIRAG!O32+ALTANSHIREE!O32+DALANGARGALAN!O32+DELGEREH!O32+IHHET!O32+MANDAX!O32+ORGON!O32+SAIXANDULAAN!O32+ULAANBADRAX!O32+HATANBULAG!O32+HOBSGOL!O32+ERDENE!O32+SAINSHAND!BT32+SAINSHAND!BW32+SAINSHAND!BZ32+SAINSHAND!CC32+SAINSHAND!CF32+SAINSHAND!CI32+'ZAMIIN UUD'!AV32+'ZAMIIN UUD'!AY32+'ZAMIIN UUD'!BB32+'ZAMIIN UUD'!BE32)</f>
        <v>0</v>
      </c>
      <c r="AB32" s="60">
        <f>SUM(AIRAG!P32+ALTANSHIREE!P32+DALANGARGALAN!P32+DELGEREH!P32+IHHET!P32+MANDAX!P32+ORGON!P32+SAIXANDULAAN!P32+ULAANBADRAX!P32+HATANBULAG!P32+HOBSGOL!P32+ERDENE!P32+SAINSHAND!BU32+SAINSHAND!BX32+SAINSHAND!CA32+SAINSHAND!CD32+SAINSHAND!CG32+SAINSHAND!CJ32+'ZAMIIN UUD'!AW32+'ZAMIIN UUD'!AZ32+'ZAMIIN UUD'!BC32+'ZAMIIN UUD'!BF32)</f>
        <v>0</v>
      </c>
      <c r="AC32" s="60">
        <f>SUM(AIRAG!Q32+ALTANSHIREE!Q32+DALANGARGALAN!Q32+DELGEREH!Q32+IHHET!Q32+MANDAX!Q32+ORGON!Q32+SAIXANDULAAN!Q32+ULAANBADRAX!Q32+HATANBULAG!Q32+HOBSGOL!Q32+ERDENE!Q32+SAINSHAND!BV32+SAINSHAND!BY32+SAINSHAND!CB32+SAINSHAND!CE32+SAINSHAND!CH32+SAINSHAND!CK32+'ZAMIIN UUD'!AX32+'ZAMIIN UUD'!BA32+'ZAMIIN UUD'!BD32+'ZAMIIN UUD'!BG32)</f>
        <v>0</v>
      </c>
      <c r="AD32" s="60">
        <f>SUM(AIRAG!R32+ALTANSHIREE!R32+DALANGARGALAN!R32+DELGEREH!R32+IHHET!R32+MANDAX!R32+ORGON!R32+SAIXANDULAAN!R32+ULAANBADRAX!R32+HATANBULAG!R32+HOBSGOL!R32+ERDENE!R32+SAINSHAND!CL32)</f>
        <v>0</v>
      </c>
      <c r="AE32" s="60">
        <f>SUM(AIRAG!S32+ALTANSHIREE!S32+DALANGARGALAN!S32+DELGEREH!S32+IHHET!S32+MANDAX!S32+ORGON!S32+SAIXANDULAAN!S32+ULAANBADRAX!S32+HATANBULAG!S32+HOBSGOL!S32+ERDENE!S32+SAINSHAND!CM32)</f>
        <v>0</v>
      </c>
      <c r="AF32" s="60">
        <f>SUM(AIRAG!T32+ALTANSHIREE!T32+DALANGARGALAN!T32+DELGEREH!T32+IHHET!T32+MANDAX!T32+ORGON!T32+SAIXANDULAAN!T32+ULAANBADRAX!T32+HATANBULAG!T32+HOBSGOL!T32+ERDENE!T32+SAINSHAND!CN32)</f>
        <v>0</v>
      </c>
      <c r="AG32" s="60">
        <f>SUM(SAINSHAND!CO32+'ZAMIIN UUD'!BK32)</f>
        <v>0</v>
      </c>
      <c r="AH32" s="60">
        <f>SUM(SAINSHAND!CP32+'ZAMIIN UUD'!BL32)</f>
        <v>0</v>
      </c>
      <c r="AI32" s="60">
        <f>SUM(SAINSHAND!CQ32+'ZAMIIN UUD'!BM32)</f>
        <v>0</v>
      </c>
      <c r="AJ32" s="70">
        <f t="shared" si="2"/>
        <v>2400000</v>
      </c>
      <c r="AK32" s="70">
        <f t="shared" si="3"/>
        <v>0</v>
      </c>
      <c r="AL32" s="70">
        <f t="shared" si="4"/>
        <v>-2400000</v>
      </c>
      <c r="AM32" s="60">
        <f>SUM(AIRAG!X32+ALTANSHIREE!X32+DALANGARGALAN!X32+DELGEREH!X32+IHHET!X32+MANDAX!X32+ORGON!X32+SAIXANDULAAN!X32+ULAANBADRAX!X32+HATANBULAG!X32+HOBSGOL!X32+ERDENE!X32+SAINSHAND!CU32+'ZAMIIN UUD'!BQ32)</f>
        <v>0</v>
      </c>
      <c r="AN32" s="60">
        <f>SUM(AIRAG!Y32+ALTANSHIREE!Y32+DALANGARGALAN!Y32+DELGEREH!Y32+IHHET!Y32+MANDAX!Y32+ORGON!Y32+SAIXANDULAAN!Y32+ULAANBADRAX!Y32+HATANBULAG!Y32+HOBSGOL!Y32+ERDENE!Y32+SAINSHAND!CV32+'ZAMIIN UUD'!BR32)</f>
        <v>0</v>
      </c>
      <c r="AO32" s="60">
        <f>SUM(AIRAG!Z32+ALTANSHIREE!Z32+DALANGARGALAN!Z32+DELGEREH!Z32+IHHET!Z32+MANDAX!Z32+ORGON!Z32+SAIXANDULAAN!Z32+ULAANBADRAX!Z32+HATANBULAG!Z32+HOBSGOL!Z32+ERDENE!Z32+SAINSHAND!CW32+'ZAMIIN UUD'!BS32)</f>
        <v>0</v>
      </c>
      <c r="AP32" s="70">
        <f t="shared" si="5"/>
        <v>0</v>
      </c>
      <c r="AQ32" s="70">
        <f t="shared" si="6"/>
        <v>0</v>
      </c>
      <c r="AR32" s="70">
        <f t="shared" si="7"/>
        <v>0</v>
      </c>
      <c r="AS32" s="60">
        <f>SUM(AIRAG!AD32+ALTANSHIREE!AD32+DALANGARGALAN!AD32+DELGEREH!AD32+IHHET!AD32+MANDAX!AD32+ORGON!AD32+SAIXANDULAAN!AD32+ULAANBADRAX!AD32+HATANBULAG!AD32+HOBSGOL!AD32+ERDENE!AD32+SAINSHAND!DA32+'ZAMIIN UUD'!BW32)</f>
        <v>0</v>
      </c>
      <c r="AT32" s="60">
        <f>SUM(AIRAG!AE32+ALTANSHIREE!AE32+DALANGARGALAN!AE32+DELGEREH!AE32+IHHET!AE32+MANDAX!AE32+ORGON!AE32+SAIXANDULAAN!AE32+ULAANBADRAX!AE32+HATANBULAG!AE32+HOBSGOL!AE32+ERDENE!AE32+SAINSHAND!DB32+'ZAMIIN UUD'!BX32)</f>
        <v>0</v>
      </c>
      <c r="AU32" s="60">
        <f>SUM(AIRAG!AF32+ALTANSHIREE!AF32+DALANGARGALAN!AF32+DELGEREH!AF32+IHHET!AF32+MANDAX!AF32+ORGON!AF32+SAIXANDULAAN!AF32+ULAANBADRAX!AF32+HATANBULAG!AF32+HOBSGOL!AF32+ERDENE!AF32+SAINSHAND!DC32+'ZAMIIN UUD'!BY32)</f>
        <v>0</v>
      </c>
      <c r="AV32" s="60">
        <f>SUM(AIRAG!AG32+ALTANSHIREE!AG32+DALANGARGALAN!AG32+DELGEREH!AG32+IHHET!AG32+MANDAX!AG32+ORGON!AG32+SAIXANDULAAN!AG32+ULAANBADRAX!AG32+HATANBULAG!AG32+HOBSGOL!AG32+ERDENE!AG32+SAINSHAND!DD32+'ZAMIIN UUD'!BZ32)</f>
        <v>0</v>
      </c>
      <c r="AW32" s="60">
        <f>SUM(AIRAG!AH32+ALTANSHIREE!AH32+DALANGARGALAN!AH32+DELGEREH!AH32+IHHET!AH32+MANDAX!AH32+ORGON!AH32+SAIXANDULAAN!AH32+ULAANBADRAX!AH32+HATANBULAG!AH32+HOBSGOL!AH32+ERDENE!AH32+SAINSHAND!DE32+'ZAMIIN UUD'!CA32)</f>
        <v>0</v>
      </c>
      <c r="AX32" s="60">
        <f>SUM(AIRAG!AI32+ALTANSHIREE!AI32+DALANGARGALAN!AI32+DELGEREH!AI32+IHHET!AI32+MANDAX!AI32+ORGON!AI32+SAIXANDULAAN!AI32+ULAANBADRAX!AI32+HATANBULAG!AI32+HOBSGOL!AI32+ERDENE!AI32+SAINSHAND!DF32+'ZAMIIN UUD'!CB32)</f>
        <v>0</v>
      </c>
      <c r="AY32" s="70">
        <f t="shared" si="8"/>
        <v>0</v>
      </c>
      <c r="AZ32" s="70">
        <f t="shared" si="9"/>
        <v>0</v>
      </c>
      <c r="BA32" s="70">
        <f t="shared" si="10"/>
        <v>0</v>
      </c>
      <c r="BB32" s="70">
        <f t="shared" si="30"/>
        <v>2400000</v>
      </c>
      <c r="BC32" s="70">
        <f t="shared" si="31"/>
        <v>0</v>
      </c>
      <c r="BD32" s="70">
        <f t="shared" si="32"/>
        <v>-2400000</v>
      </c>
    </row>
    <row r="33" spans="1:56">
      <c r="A33" s="9">
        <v>26</v>
      </c>
      <c r="B33" s="1" t="s">
        <v>26</v>
      </c>
      <c r="C33" s="60">
        <f>SUM(AIRAG!C33+ALTANSHIREE!C33+DALANGARGALAN!C33+DELGEREH!C33+IHHET!C33+MANDAX!C33+ORGON!C33+SAIXANDULAAN!C33+ULAANBADRAX!C33+HATANBULAG!C33+HOBSGOL!C33+ERDENE!C33+SAINSHAND!C33+'ZAMIIN UUD'!C33)</f>
        <v>204500</v>
      </c>
      <c r="D33" s="60">
        <f>SUM(AIRAG!D33+ALTANSHIREE!D33+DALANGARGALAN!D33+DELGEREH!D33+IHHET!D33+MANDAX!D33+ORGON!D33+SAIXANDULAAN!D33+ULAANBADRAX!D33+HATANBULAG!D33+HOBSGOL!D33+ERDENE!D33+SAINSHAND!D33+'ZAMIIN UUD'!D33)</f>
        <v>24500</v>
      </c>
      <c r="E33" s="60">
        <f>SUM(AIRAG!E33+ALTANSHIREE!E33+DALANGARGALAN!E33+DELGEREH!E33+IHHET!E33+MANDAX!E33+ORGON!E33+SAIXANDULAAN!E33+ULAANBADRAX!E33+HATANBULAG!E33+HOBSGOL!E33+ERDENE!E33+SAINSHAND!E33+'ZAMIIN UUD'!E33)</f>
        <v>-180000</v>
      </c>
      <c r="F33" s="60">
        <f>SUM(AIRAG!F33+ALTANSHIREE!F33+DALANGARGALAN!F33+DELGEREH!F33+IHHET!F33+MANDAX!F33+ORGON!F33+SAIXANDULAAN!F33+ULAANBADRAX!F33+HATANBULAG!F33+HOBSGOL!F33+ERDENE!F33+SAINSHAND!F33+SAINSHAND!L33+'ZAMIIN UUD'!F33)</f>
        <v>3903800</v>
      </c>
      <c r="G33" s="60">
        <f>SUM(AIRAG!G33+ALTANSHIREE!G33+DALANGARGALAN!G33+DELGEREH!G33+IHHET!G33+MANDAX!G33+ORGON!G33+SAIXANDULAAN!G33+ULAANBADRAX!G33+HATANBULAG!G33+HOBSGOL!G33+ERDENE!G33+SAINSHAND!G33+SAINSHAND!M33+'ZAMIIN UUD'!G33)</f>
        <v>0</v>
      </c>
      <c r="H33" s="60">
        <f>SUM(AIRAG!H33+ALTANSHIREE!H33+DALANGARGALAN!H33+DELGEREH!H33+IHHET!H33+MANDAX!H33+ORGON!H33+SAIXANDULAAN!H33+ULAANBADRAX!H33+HATANBULAG!H33+HOBSGOL!H33+ERDENE!H33+SAINSHAND!H33+SAINSHAND!N33+'ZAMIIN UUD'!H33)</f>
        <v>-3903800</v>
      </c>
      <c r="I33" s="60">
        <f>SUM(SAINSHAND!I33+'ZAMIIN UUD'!I33)</f>
        <v>0</v>
      </c>
      <c r="J33" s="60">
        <f>SUM(SAINSHAND!J33+'ZAMIIN UUD'!J33)</f>
        <v>0</v>
      </c>
      <c r="K33" s="60">
        <f>SUM(SAINSHAND!K33+'ZAMIIN UUD'!K33)</f>
        <v>0</v>
      </c>
      <c r="L33" s="60">
        <f>SUM(SAINSHAND!O33+SAINSHAND!R33+'ZAMIIN UUD'!O33)</f>
        <v>0</v>
      </c>
      <c r="M33" s="60">
        <f>SUM(SAINSHAND!P33+SAINSHAND!S33+'ZAMIIN UUD'!P33)</f>
        <v>0</v>
      </c>
      <c r="N33" s="60">
        <f>SUM(SAINSHAND!Q33+SAINSHAND!T33+'ZAMIIN UUD'!Q33)</f>
        <v>0</v>
      </c>
      <c r="O33" s="60">
        <f>SUM(SAINSHAND!U33+'ZAMIIN UUD'!L33)</f>
        <v>0</v>
      </c>
      <c r="P33" s="60">
        <f>SUM(SAINSHAND!V33+'ZAMIIN UUD'!M33)</f>
        <v>0</v>
      </c>
      <c r="Q33" s="60">
        <f>SUM(SAINSHAND!W33+'ZAMIIN UUD'!N33)</f>
        <v>0</v>
      </c>
      <c r="R33" s="60">
        <f>SUM('ZAMIIN UUD'!R33)</f>
        <v>480000</v>
      </c>
      <c r="S33" s="60">
        <f>SUM('ZAMIIN UUD'!S33)</f>
        <v>240000</v>
      </c>
      <c r="T33" s="60">
        <f>SUM('ZAMIIN UUD'!T33)</f>
        <v>-240000</v>
      </c>
      <c r="U33" s="60">
        <f>SUM(AIRAG!I33+ALTANSHIREE!I33+DALANGARGALAN!I33+DELGEREH!I33+IHHET!I33+MANDAX!I33+ORGON!I33+SAIXANDULAAN!I33+ULAANBADRAX!I33+HATANBULAG!I33+HOBSGOL!I33+ERDENE!I33+SAINSHAND!X33+'ZAMIIN UUD'!U33)</f>
        <v>0</v>
      </c>
      <c r="V33" s="60">
        <f>SUM(AIRAG!J33+ALTANSHIREE!J33+DALANGARGALAN!J33+DELGEREH!J33+IHHET!J33+MANDAX!J33+ORGON!J33+SAIXANDULAAN!J33+ULAANBADRAX!J33+HATANBULAG!J33+HOBSGOL!J33+ERDENE!J33+SAINSHAND!Y33+'ZAMIIN UUD'!V33)</f>
        <v>0</v>
      </c>
      <c r="W33" s="60">
        <f>SUM(AIRAG!K33+ALTANSHIREE!K33+DALANGARGALAN!K33+DELGEREH!K33+IHHET!K33+MANDAX!K33+ORGON!K33+SAIXANDULAAN!K33+ULAANBADRAX!K33+HATANBULAG!K33+HOBSGOL!K33+ERDENE!K33+SAINSHAND!Z33+'ZAMIIN UUD'!W33)</f>
        <v>0</v>
      </c>
      <c r="X33" s="60">
        <f>SUM(AIRAG!L33+ALTANSHIREE!L33+DALANGARGALAN!L33+DELGEREH!L33+IHHET!L33+MANDAX!L33+ORGON!L33+SAIXANDULAAN!L33+ULAANBADRAX!L33+HATANBULAG!L33+HOBSGOL!L33+ERDENE!L33+SAINSHAND!AA33+SAINSHAND!AD33+SAINSHAND!AG33+SAINSHAND!AJ33+SAINSHAND!AM33+SAINSHAND!AP33+SAINSHAND!AS33+SAINSHAND!AV33+SAINSHAND!AY33+SAINSHAND!BB33+SAINSHAND!BE33+SAINSHAND!BH33+SAINSHAND!BK33+SAINSHAND!BN33+SAINSHAND!BQ33+'ZAMIIN UUD'!X33+'ZAMIIN UUD'!AA33+'ZAMIIN UUD'!AD33+'ZAMIIN UUD'!AG33+'ZAMIIN UUD'!AJ33+'ZAMIIN UUD'!AM33+'ZAMIIN UUD'!AP33+'ZAMIIN UUD'!AS33)</f>
        <v>0</v>
      </c>
      <c r="Y33" s="60">
        <f>SUM(AIRAG!M33+ALTANSHIREE!M33+DALANGARGALAN!M33+DELGEREH!M33+IHHET!M33+MANDAX!M33+ORGON!M33+SAIXANDULAAN!M33+ULAANBADRAX!M33+HATANBULAG!M33+HOBSGOL!M33+ERDENE!M33+SAINSHAND!AB33+SAINSHAND!AE33+SAINSHAND!AH33+SAINSHAND!AK33+SAINSHAND!AN33+SAINSHAND!AQ33+SAINSHAND!AT33+SAINSHAND!AW33+SAINSHAND!AZ33+SAINSHAND!BC33+SAINSHAND!BF33+SAINSHAND!BI33+SAINSHAND!BL33+SAINSHAND!BO33+SAINSHAND!BR33+'ZAMIIN UUD'!Y33+'ZAMIIN UUD'!AB33+'ZAMIIN UUD'!AE33+'ZAMIIN UUD'!AH33+'ZAMIIN UUD'!AK33+'ZAMIIN UUD'!AN33+'ZAMIIN UUD'!AQ33+'ZAMIIN UUD'!AT33)</f>
        <v>0</v>
      </c>
      <c r="Z33" s="60">
        <f>SUM(AIRAG!N33+ALTANSHIREE!N33+DALANGARGALAN!N33+DELGEREH!N33+IHHET!N33+MANDAX!N33+ORGON!N33+SAIXANDULAAN!N33+ULAANBADRAX!N33+HATANBULAG!N33+HOBSGOL!N33+ERDENE!N33+SAINSHAND!AC33+SAINSHAND!AF33+SAINSHAND!AI33+SAINSHAND!AL33+SAINSHAND!AO33+SAINSHAND!AR33+SAINSHAND!AU33+SAINSHAND!AX33+SAINSHAND!BA33+SAINSHAND!BD33+SAINSHAND!BG33+SAINSHAND!BJ33+SAINSHAND!BM33+SAINSHAND!BP33+SAINSHAND!BS33+'ZAMIIN UUD'!Z33+'ZAMIIN UUD'!AC33+'ZAMIIN UUD'!AF33+'ZAMIIN UUD'!AI33+'ZAMIIN UUD'!AL33+'ZAMIIN UUD'!AO33+'ZAMIIN UUD'!AR33+'ZAMIIN UUD'!AU33)</f>
        <v>0</v>
      </c>
      <c r="AA33" s="60">
        <f>SUM(AIRAG!O33+ALTANSHIREE!O33+DALANGARGALAN!O33+DELGEREH!O33+IHHET!O33+MANDAX!O33+ORGON!O33+SAIXANDULAAN!O33+ULAANBADRAX!O33+HATANBULAG!O33+HOBSGOL!O33+ERDENE!O33+SAINSHAND!BT33+SAINSHAND!BW33+SAINSHAND!BZ33+SAINSHAND!CC33+SAINSHAND!CF33+SAINSHAND!CI33+'ZAMIIN UUD'!AV33+'ZAMIIN UUD'!AY33+'ZAMIIN UUD'!BB33+'ZAMIIN UUD'!BE33)</f>
        <v>0</v>
      </c>
      <c r="AB33" s="60">
        <f>SUM(AIRAG!P33+ALTANSHIREE!P33+DALANGARGALAN!P33+DELGEREH!P33+IHHET!P33+MANDAX!P33+ORGON!P33+SAIXANDULAAN!P33+ULAANBADRAX!P33+HATANBULAG!P33+HOBSGOL!P33+ERDENE!P33+SAINSHAND!BU33+SAINSHAND!BX33+SAINSHAND!CA33+SAINSHAND!CD33+SAINSHAND!CG33+SAINSHAND!CJ33+'ZAMIIN UUD'!AW33+'ZAMIIN UUD'!AZ33+'ZAMIIN UUD'!BC33+'ZAMIIN UUD'!BF33)</f>
        <v>0</v>
      </c>
      <c r="AC33" s="60">
        <f>SUM(AIRAG!Q33+ALTANSHIREE!Q33+DALANGARGALAN!Q33+DELGEREH!Q33+IHHET!Q33+MANDAX!Q33+ORGON!Q33+SAIXANDULAAN!Q33+ULAANBADRAX!Q33+HATANBULAG!Q33+HOBSGOL!Q33+ERDENE!Q33+SAINSHAND!BV33+SAINSHAND!BY33+SAINSHAND!CB33+SAINSHAND!CE33+SAINSHAND!CH33+SAINSHAND!CK33+'ZAMIIN UUD'!AX33+'ZAMIIN UUD'!BA33+'ZAMIIN UUD'!BD33+'ZAMIIN UUD'!BG33)</f>
        <v>0</v>
      </c>
      <c r="AD33" s="60">
        <f>SUM(AIRAG!R33+ALTANSHIREE!R33+DALANGARGALAN!R33+DELGEREH!R33+IHHET!R33+MANDAX!R33+ORGON!R33+SAIXANDULAAN!R33+ULAANBADRAX!R33+HATANBULAG!R33+HOBSGOL!R33+ERDENE!R33+SAINSHAND!CL33)</f>
        <v>0</v>
      </c>
      <c r="AE33" s="60">
        <f>SUM(AIRAG!S33+ALTANSHIREE!S33+DALANGARGALAN!S33+DELGEREH!S33+IHHET!S33+MANDAX!S33+ORGON!S33+SAIXANDULAAN!S33+ULAANBADRAX!S33+HATANBULAG!S33+HOBSGOL!S33+ERDENE!S33+SAINSHAND!CM33)</f>
        <v>0</v>
      </c>
      <c r="AF33" s="60">
        <f>SUM(AIRAG!T33+ALTANSHIREE!T33+DALANGARGALAN!T33+DELGEREH!T33+IHHET!T33+MANDAX!T33+ORGON!T33+SAIXANDULAAN!T33+ULAANBADRAX!T33+HATANBULAG!T33+HOBSGOL!T33+ERDENE!T33+SAINSHAND!CN33)</f>
        <v>0</v>
      </c>
      <c r="AG33" s="60">
        <f>SUM(SAINSHAND!CO33+'ZAMIIN UUD'!BK33)</f>
        <v>0</v>
      </c>
      <c r="AH33" s="60">
        <f>SUM(SAINSHAND!CP33+'ZAMIIN UUD'!BL33)</f>
        <v>0</v>
      </c>
      <c r="AI33" s="60">
        <f>SUM(SAINSHAND!CQ33+'ZAMIIN UUD'!BM33)</f>
        <v>0</v>
      </c>
      <c r="AJ33" s="70">
        <f t="shared" si="2"/>
        <v>4588300</v>
      </c>
      <c r="AK33" s="70">
        <f t="shared" si="3"/>
        <v>264500</v>
      </c>
      <c r="AL33" s="70">
        <f t="shared" si="4"/>
        <v>-4323800</v>
      </c>
      <c r="AM33" s="60">
        <f>SUM(AIRAG!X33+ALTANSHIREE!X33+DALANGARGALAN!X33+DELGEREH!X33+IHHET!X33+MANDAX!X33+ORGON!X33+SAIXANDULAAN!X33+ULAANBADRAX!X33+HATANBULAG!X33+HOBSGOL!X33+ERDENE!X33+SAINSHAND!CU33+'ZAMIIN UUD'!BQ33)</f>
        <v>0</v>
      </c>
      <c r="AN33" s="60">
        <f>SUM(AIRAG!Y33+ALTANSHIREE!Y33+DALANGARGALAN!Y33+DELGEREH!Y33+IHHET!Y33+MANDAX!Y33+ORGON!Y33+SAIXANDULAAN!Y33+ULAANBADRAX!Y33+HATANBULAG!Y33+HOBSGOL!Y33+ERDENE!Y33+SAINSHAND!CV33+'ZAMIIN UUD'!BR33)</f>
        <v>0</v>
      </c>
      <c r="AO33" s="60">
        <f>SUM(AIRAG!Z33+ALTANSHIREE!Z33+DALANGARGALAN!Z33+DELGEREH!Z33+IHHET!Z33+MANDAX!Z33+ORGON!Z33+SAIXANDULAAN!Z33+ULAANBADRAX!Z33+HATANBULAG!Z33+HOBSGOL!Z33+ERDENE!Z33+SAINSHAND!CW33+'ZAMIIN UUD'!BS33)</f>
        <v>0</v>
      </c>
      <c r="AP33" s="70">
        <f t="shared" si="5"/>
        <v>0</v>
      </c>
      <c r="AQ33" s="70">
        <f t="shared" si="6"/>
        <v>0</v>
      </c>
      <c r="AR33" s="70">
        <f t="shared" si="7"/>
        <v>0</v>
      </c>
      <c r="AS33" s="60">
        <f>SUM(AIRAG!AD33+ALTANSHIREE!AD33+DALANGARGALAN!AD33+DELGEREH!AD33+IHHET!AD33+MANDAX!AD33+ORGON!AD33+SAIXANDULAAN!AD33+ULAANBADRAX!AD33+HATANBULAG!AD33+HOBSGOL!AD33+ERDENE!AD33+SAINSHAND!DA33+'ZAMIIN UUD'!BW33)</f>
        <v>0</v>
      </c>
      <c r="AT33" s="60">
        <f>SUM(AIRAG!AE33+ALTANSHIREE!AE33+DALANGARGALAN!AE33+DELGEREH!AE33+IHHET!AE33+MANDAX!AE33+ORGON!AE33+SAIXANDULAAN!AE33+ULAANBADRAX!AE33+HATANBULAG!AE33+HOBSGOL!AE33+ERDENE!AE33+SAINSHAND!DB33+'ZAMIIN UUD'!BX33)</f>
        <v>0</v>
      </c>
      <c r="AU33" s="60">
        <f>SUM(AIRAG!AF33+ALTANSHIREE!AF33+DALANGARGALAN!AF33+DELGEREH!AF33+IHHET!AF33+MANDAX!AF33+ORGON!AF33+SAIXANDULAAN!AF33+ULAANBADRAX!AF33+HATANBULAG!AF33+HOBSGOL!AF33+ERDENE!AF33+SAINSHAND!DC33+'ZAMIIN UUD'!BY33)</f>
        <v>0</v>
      </c>
      <c r="AV33" s="60">
        <f>SUM(AIRAG!AG33+ALTANSHIREE!AG33+DALANGARGALAN!AG33+DELGEREH!AG33+IHHET!AG33+MANDAX!AG33+ORGON!AG33+SAIXANDULAAN!AG33+ULAANBADRAX!AG33+HATANBULAG!AG33+HOBSGOL!AG33+ERDENE!AG33+SAINSHAND!DD33+'ZAMIIN UUD'!BZ33)</f>
        <v>0</v>
      </c>
      <c r="AW33" s="60">
        <f>SUM(AIRAG!AH33+ALTANSHIREE!AH33+DALANGARGALAN!AH33+DELGEREH!AH33+IHHET!AH33+MANDAX!AH33+ORGON!AH33+SAIXANDULAAN!AH33+ULAANBADRAX!AH33+HATANBULAG!AH33+HOBSGOL!AH33+ERDENE!AH33+SAINSHAND!DE33+'ZAMIIN UUD'!CA33)</f>
        <v>0</v>
      </c>
      <c r="AX33" s="60">
        <f>SUM(AIRAG!AI33+ALTANSHIREE!AI33+DALANGARGALAN!AI33+DELGEREH!AI33+IHHET!AI33+MANDAX!AI33+ORGON!AI33+SAIXANDULAAN!AI33+ULAANBADRAX!AI33+HATANBULAG!AI33+HOBSGOL!AI33+ERDENE!AI33+SAINSHAND!DF33+'ZAMIIN UUD'!CB33)</f>
        <v>0</v>
      </c>
      <c r="AY33" s="70">
        <f t="shared" si="8"/>
        <v>0</v>
      </c>
      <c r="AZ33" s="70">
        <f t="shared" si="9"/>
        <v>0</v>
      </c>
      <c r="BA33" s="70">
        <f t="shared" si="10"/>
        <v>0</v>
      </c>
      <c r="BB33" s="70">
        <f t="shared" si="30"/>
        <v>4588300</v>
      </c>
      <c r="BC33" s="70">
        <f t="shared" si="31"/>
        <v>264500</v>
      </c>
      <c r="BD33" s="70">
        <f t="shared" si="32"/>
        <v>-4323800</v>
      </c>
    </row>
    <row r="34" spans="1:56">
      <c r="A34" s="9">
        <v>27</v>
      </c>
      <c r="B34" s="1" t="s">
        <v>27</v>
      </c>
      <c r="C34" s="60">
        <f>SUM(AIRAG!C34+ALTANSHIREE!C34+DALANGARGALAN!C34+DELGEREH!C34+IHHET!C34+MANDAX!C34+ORGON!C34+SAIXANDULAAN!C34+ULAANBADRAX!C34+HATANBULAG!C34+HOBSGOL!C34+ERDENE!C34+SAINSHAND!C34+'ZAMIIN UUD'!C34)</f>
        <v>5797300</v>
      </c>
      <c r="D34" s="60">
        <f>SUM(AIRAG!D34+ALTANSHIREE!D34+DALANGARGALAN!D34+DELGEREH!D34+IHHET!D34+MANDAX!D34+ORGON!D34+SAIXANDULAAN!D34+ULAANBADRAX!D34+HATANBULAG!D34+HOBSGOL!D34+ERDENE!D34+SAINSHAND!D34+'ZAMIIN UUD'!D34)</f>
        <v>1556546</v>
      </c>
      <c r="E34" s="60">
        <f>SUM(AIRAG!E34+ALTANSHIREE!E34+DALANGARGALAN!E34+DELGEREH!E34+IHHET!E34+MANDAX!E34+ORGON!E34+SAIXANDULAAN!E34+ULAANBADRAX!E34+HATANBULAG!E34+HOBSGOL!E34+ERDENE!E34+SAINSHAND!E34+'ZAMIIN UUD'!E34)</f>
        <v>-4240754</v>
      </c>
      <c r="F34" s="60">
        <f>SUM(AIRAG!F34+ALTANSHIREE!F34+DALANGARGALAN!F34+DELGEREH!F34+IHHET!F34+MANDAX!F34+ORGON!F34+SAIXANDULAAN!F34+ULAANBADRAX!F34+HATANBULAG!F34+HOBSGOL!F34+ERDENE!F34+SAINSHAND!F34+SAINSHAND!L34+'ZAMIIN UUD'!F34)</f>
        <v>34005500</v>
      </c>
      <c r="G34" s="60">
        <f>SUM(AIRAG!G34+ALTANSHIREE!G34+DALANGARGALAN!G34+DELGEREH!G34+IHHET!G34+MANDAX!G34+ORGON!G34+SAIXANDULAAN!G34+ULAANBADRAX!G34+HATANBULAG!G34+HOBSGOL!G34+ERDENE!G34+SAINSHAND!G34+SAINSHAND!M34+'ZAMIIN UUD'!G34)</f>
        <v>16411763</v>
      </c>
      <c r="H34" s="60">
        <f>SUM(AIRAG!H34+ALTANSHIREE!H34+DALANGARGALAN!H34+DELGEREH!H34+IHHET!H34+MANDAX!H34+ORGON!H34+SAIXANDULAAN!H34+ULAANBADRAX!H34+HATANBULAG!H34+HOBSGOL!H34+ERDENE!H34+SAINSHAND!H34+SAINSHAND!N34+'ZAMIIN UUD'!H34)</f>
        <v>-17593737</v>
      </c>
      <c r="I34" s="60">
        <f>SUM(SAINSHAND!I34+'ZAMIIN UUD'!I34)</f>
        <v>1200000</v>
      </c>
      <c r="J34" s="60">
        <f>SUM(SAINSHAND!J34+'ZAMIIN UUD'!J34)</f>
        <v>0</v>
      </c>
      <c r="K34" s="60">
        <f>SUM(SAINSHAND!K34+'ZAMIIN UUD'!K34)</f>
        <v>-1200000</v>
      </c>
      <c r="L34" s="60">
        <f>SUM(SAINSHAND!O34+SAINSHAND!R34+'ZAMIIN UUD'!O34)</f>
        <v>375000</v>
      </c>
      <c r="M34" s="60">
        <f>SUM(SAINSHAND!P34+SAINSHAND!S34+'ZAMIIN UUD'!P34)</f>
        <v>500000</v>
      </c>
      <c r="N34" s="60">
        <f>SUM(SAINSHAND!Q34+SAINSHAND!T34+'ZAMIIN UUD'!Q34)</f>
        <v>125000</v>
      </c>
      <c r="O34" s="60">
        <f>SUM(SAINSHAND!U34+'ZAMIIN UUD'!L34)</f>
        <v>0</v>
      </c>
      <c r="P34" s="60">
        <f>SUM(SAINSHAND!V34+'ZAMIIN UUD'!M34)</f>
        <v>0</v>
      </c>
      <c r="Q34" s="60">
        <f>SUM(SAINSHAND!W34+'ZAMIIN UUD'!N34)</f>
        <v>0</v>
      </c>
      <c r="R34" s="60">
        <f>SUM('ZAMIIN UUD'!R34)</f>
        <v>664000</v>
      </c>
      <c r="S34" s="60">
        <f>SUM('ZAMIIN UUD'!S34)</f>
        <v>415000</v>
      </c>
      <c r="T34" s="60">
        <f>SUM('ZAMIIN UUD'!T34)</f>
        <v>-249000</v>
      </c>
      <c r="U34" s="60">
        <f>SUM(AIRAG!I34+ALTANSHIREE!I34+DALANGARGALAN!I34+DELGEREH!I34+IHHET!I34+MANDAX!I34+ORGON!I34+SAIXANDULAAN!I34+ULAANBADRAX!I34+HATANBULAG!I34+HOBSGOL!I34+ERDENE!I34+SAINSHAND!X34+'ZAMIIN UUD'!U34)</f>
        <v>0</v>
      </c>
      <c r="V34" s="60">
        <f>SUM(AIRAG!J34+ALTANSHIREE!J34+DALANGARGALAN!J34+DELGEREH!J34+IHHET!J34+MANDAX!J34+ORGON!J34+SAIXANDULAAN!J34+ULAANBADRAX!J34+HATANBULAG!J34+HOBSGOL!J34+ERDENE!J34+SAINSHAND!Y34+'ZAMIIN UUD'!V34)</f>
        <v>0</v>
      </c>
      <c r="W34" s="60">
        <f>SUM(AIRAG!K34+ALTANSHIREE!K34+DALANGARGALAN!K34+DELGEREH!K34+IHHET!K34+MANDAX!K34+ORGON!K34+SAIXANDULAAN!K34+ULAANBADRAX!K34+HATANBULAG!K34+HOBSGOL!K34+ERDENE!K34+SAINSHAND!Z34+'ZAMIIN UUD'!W34)</f>
        <v>0</v>
      </c>
      <c r="X34" s="60">
        <f>SUM(AIRAG!L34+ALTANSHIREE!L34+DALANGARGALAN!L34+DELGEREH!L34+IHHET!L34+MANDAX!L34+ORGON!L34+SAIXANDULAAN!L34+ULAANBADRAX!L34+HATANBULAG!L34+HOBSGOL!L34+ERDENE!L34+SAINSHAND!AA34+SAINSHAND!AD34+SAINSHAND!AG34+SAINSHAND!AJ34+SAINSHAND!AM34+SAINSHAND!AP34+SAINSHAND!AS34+SAINSHAND!AV34+SAINSHAND!AY34+SAINSHAND!BB34+SAINSHAND!BE34+SAINSHAND!BH34+SAINSHAND!BK34+SAINSHAND!BN34+SAINSHAND!BQ34+'ZAMIIN UUD'!X34+'ZAMIIN UUD'!AA34+'ZAMIIN UUD'!AD34+'ZAMIIN UUD'!AG34+'ZAMIIN UUD'!AJ34+'ZAMIIN UUD'!AM34+'ZAMIIN UUD'!AP34+'ZAMIIN UUD'!AS34)</f>
        <v>0</v>
      </c>
      <c r="Y34" s="60">
        <f>SUM(AIRAG!M34+ALTANSHIREE!M34+DALANGARGALAN!M34+DELGEREH!M34+IHHET!M34+MANDAX!M34+ORGON!M34+SAIXANDULAAN!M34+ULAANBADRAX!M34+HATANBULAG!M34+HOBSGOL!M34+ERDENE!M34+SAINSHAND!AB34+SAINSHAND!AE34+SAINSHAND!AH34+SAINSHAND!AK34+SAINSHAND!AN34+SAINSHAND!AQ34+SAINSHAND!AT34+SAINSHAND!AW34+SAINSHAND!AZ34+SAINSHAND!BC34+SAINSHAND!BF34+SAINSHAND!BI34+SAINSHAND!BL34+SAINSHAND!BO34+SAINSHAND!BR34+'ZAMIIN UUD'!Y34+'ZAMIIN UUD'!AB34+'ZAMIIN UUD'!AE34+'ZAMIIN UUD'!AH34+'ZAMIIN UUD'!AK34+'ZAMIIN UUD'!AN34+'ZAMIIN UUD'!AQ34+'ZAMIIN UUD'!AT34)</f>
        <v>0</v>
      </c>
      <c r="Z34" s="60">
        <f>SUM(AIRAG!N34+ALTANSHIREE!N34+DALANGARGALAN!N34+DELGEREH!N34+IHHET!N34+MANDAX!N34+ORGON!N34+SAIXANDULAAN!N34+ULAANBADRAX!N34+HATANBULAG!N34+HOBSGOL!N34+ERDENE!N34+SAINSHAND!AC34+SAINSHAND!AF34+SAINSHAND!AI34+SAINSHAND!AL34+SAINSHAND!AO34+SAINSHAND!AR34+SAINSHAND!AU34+SAINSHAND!AX34+SAINSHAND!BA34+SAINSHAND!BD34+SAINSHAND!BG34+SAINSHAND!BJ34+SAINSHAND!BM34+SAINSHAND!BP34+SAINSHAND!BS34+'ZAMIIN UUD'!Z34+'ZAMIIN UUD'!AC34+'ZAMIIN UUD'!AF34+'ZAMIIN UUD'!AI34+'ZAMIIN UUD'!AL34+'ZAMIIN UUD'!AO34+'ZAMIIN UUD'!AR34+'ZAMIIN UUD'!AU34)</f>
        <v>0</v>
      </c>
      <c r="AA34" s="60">
        <f>SUM(AIRAG!O34+ALTANSHIREE!O34+DALANGARGALAN!O34+DELGEREH!O34+IHHET!O34+MANDAX!O34+ORGON!O34+SAIXANDULAAN!O34+ULAANBADRAX!O34+HATANBULAG!O34+HOBSGOL!O34+ERDENE!O34+SAINSHAND!BT34+SAINSHAND!BW34+SAINSHAND!BZ34+SAINSHAND!CC34+SAINSHAND!CF34+SAINSHAND!CI34+'ZAMIIN UUD'!AV34+'ZAMIIN UUD'!AY34+'ZAMIIN UUD'!BB34+'ZAMIIN UUD'!BE34)</f>
        <v>0</v>
      </c>
      <c r="AB34" s="60">
        <f>SUM(AIRAG!P34+ALTANSHIREE!P34+DALANGARGALAN!P34+DELGEREH!P34+IHHET!P34+MANDAX!P34+ORGON!P34+SAIXANDULAAN!P34+ULAANBADRAX!P34+HATANBULAG!P34+HOBSGOL!P34+ERDENE!P34+SAINSHAND!BU34+SAINSHAND!BX34+SAINSHAND!CA34+SAINSHAND!CD34+SAINSHAND!CG34+SAINSHAND!CJ34+'ZAMIIN UUD'!AW34+'ZAMIIN UUD'!AZ34+'ZAMIIN UUD'!BC34+'ZAMIIN UUD'!BF34)</f>
        <v>0</v>
      </c>
      <c r="AC34" s="60">
        <f>SUM(AIRAG!Q34+ALTANSHIREE!Q34+DALANGARGALAN!Q34+DELGEREH!Q34+IHHET!Q34+MANDAX!Q34+ORGON!Q34+SAIXANDULAAN!Q34+ULAANBADRAX!Q34+HATANBULAG!Q34+HOBSGOL!Q34+ERDENE!Q34+SAINSHAND!BV34+SAINSHAND!BY34+SAINSHAND!CB34+SAINSHAND!CE34+SAINSHAND!CH34+SAINSHAND!CK34+'ZAMIIN UUD'!AX34+'ZAMIIN UUD'!BA34+'ZAMIIN UUD'!BD34+'ZAMIIN UUD'!BG34)</f>
        <v>0</v>
      </c>
      <c r="AD34" s="60">
        <f>SUM(AIRAG!R34+ALTANSHIREE!R34+DALANGARGALAN!R34+DELGEREH!R34+IHHET!R34+MANDAX!R34+ORGON!R34+SAIXANDULAAN!R34+ULAANBADRAX!R34+HATANBULAG!R34+HOBSGOL!R34+ERDENE!R34+SAINSHAND!CL34)</f>
        <v>0</v>
      </c>
      <c r="AE34" s="60">
        <f>SUM(AIRAG!S34+ALTANSHIREE!S34+DALANGARGALAN!S34+DELGEREH!S34+IHHET!S34+MANDAX!S34+ORGON!S34+SAIXANDULAAN!S34+ULAANBADRAX!S34+HATANBULAG!S34+HOBSGOL!S34+ERDENE!S34+SAINSHAND!CM34)</f>
        <v>0</v>
      </c>
      <c r="AF34" s="60">
        <f>SUM(AIRAG!T34+ALTANSHIREE!T34+DALANGARGALAN!T34+DELGEREH!T34+IHHET!T34+MANDAX!T34+ORGON!T34+SAIXANDULAAN!T34+ULAANBADRAX!T34+HATANBULAG!T34+HOBSGOL!T34+ERDENE!T34+SAINSHAND!CN34)</f>
        <v>0</v>
      </c>
      <c r="AG34" s="60">
        <f>SUM(SAINSHAND!CO34+'ZAMIIN UUD'!BK34)</f>
        <v>0</v>
      </c>
      <c r="AH34" s="60">
        <f>SUM(SAINSHAND!CP34+'ZAMIIN UUD'!BL34)</f>
        <v>0</v>
      </c>
      <c r="AI34" s="60">
        <f>SUM(SAINSHAND!CQ34+'ZAMIIN UUD'!BM34)</f>
        <v>0</v>
      </c>
      <c r="AJ34" s="70">
        <f t="shared" si="2"/>
        <v>42041800</v>
      </c>
      <c r="AK34" s="70">
        <f t="shared" si="3"/>
        <v>18883309</v>
      </c>
      <c r="AL34" s="70">
        <f t="shared" si="4"/>
        <v>-23158491</v>
      </c>
      <c r="AM34" s="60">
        <f>SUM(AIRAG!X34+ALTANSHIREE!X34+DALANGARGALAN!X34+DELGEREH!X34+IHHET!X34+MANDAX!X34+ORGON!X34+SAIXANDULAAN!X34+ULAANBADRAX!X34+HATANBULAG!X34+HOBSGOL!X34+ERDENE!X34+SAINSHAND!CU34+'ZAMIIN UUD'!BQ34)</f>
        <v>0</v>
      </c>
      <c r="AN34" s="60">
        <f>SUM(AIRAG!Y34+ALTANSHIREE!Y34+DALANGARGALAN!Y34+DELGEREH!Y34+IHHET!Y34+MANDAX!Y34+ORGON!Y34+SAIXANDULAAN!Y34+ULAANBADRAX!Y34+HATANBULAG!Y34+HOBSGOL!Y34+ERDENE!Y34+SAINSHAND!CV34+'ZAMIIN UUD'!BR34)</f>
        <v>0</v>
      </c>
      <c r="AO34" s="60">
        <f>SUM(AIRAG!Z34+ALTANSHIREE!Z34+DALANGARGALAN!Z34+DELGEREH!Z34+IHHET!Z34+MANDAX!Z34+ORGON!Z34+SAIXANDULAAN!Z34+ULAANBADRAX!Z34+HATANBULAG!Z34+HOBSGOL!Z34+ERDENE!Z34+SAINSHAND!CW34+'ZAMIIN UUD'!BS34)</f>
        <v>0</v>
      </c>
      <c r="AP34" s="70">
        <f t="shared" si="5"/>
        <v>0</v>
      </c>
      <c r="AQ34" s="70">
        <f t="shared" si="6"/>
        <v>0</v>
      </c>
      <c r="AR34" s="70">
        <f t="shared" si="7"/>
        <v>0</v>
      </c>
      <c r="AS34" s="60">
        <f>SUM(AIRAG!AD34+ALTANSHIREE!AD34+DALANGARGALAN!AD34+DELGEREH!AD34+IHHET!AD34+MANDAX!AD34+ORGON!AD34+SAIXANDULAAN!AD34+ULAANBADRAX!AD34+HATANBULAG!AD34+HOBSGOL!AD34+ERDENE!AD34+SAINSHAND!DA34+'ZAMIIN UUD'!BW34)</f>
        <v>0</v>
      </c>
      <c r="AT34" s="60">
        <f>SUM(AIRAG!AE34+ALTANSHIREE!AE34+DALANGARGALAN!AE34+DELGEREH!AE34+IHHET!AE34+MANDAX!AE34+ORGON!AE34+SAIXANDULAAN!AE34+ULAANBADRAX!AE34+HATANBULAG!AE34+HOBSGOL!AE34+ERDENE!AE34+SAINSHAND!DB34+'ZAMIIN UUD'!BX34)</f>
        <v>0</v>
      </c>
      <c r="AU34" s="60">
        <f>SUM(AIRAG!AF34+ALTANSHIREE!AF34+DALANGARGALAN!AF34+DELGEREH!AF34+IHHET!AF34+MANDAX!AF34+ORGON!AF34+SAIXANDULAAN!AF34+ULAANBADRAX!AF34+HATANBULAG!AF34+HOBSGOL!AF34+ERDENE!AF34+SAINSHAND!DC34+'ZAMIIN UUD'!BY34)</f>
        <v>0</v>
      </c>
      <c r="AV34" s="60">
        <f>SUM(AIRAG!AG34+ALTANSHIREE!AG34+DALANGARGALAN!AG34+DELGEREH!AG34+IHHET!AG34+MANDAX!AG34+ORGON!AG34+SAIXANDULAAN!AG34+ULAANBADRAX!AG34+HATANBULAG!AG34+HOBSGOL!AG34+ERDENE!AG34+SAINSHAND!DD34+'ZAMIIN UUD'!BZ34)</f>
        <v>0</v>
      </c>
      <c r="AW34" s="60">
        <f>SUM(AIRAG!AH34+ALTANSHIREE!AH34+DALANGARGALAN!AH34+DELGEREH!AH34+IHHET!AH34+MANDAX!AH34+ORGON!AH34+SAIXANDULAAN!AH34+ULAANBADRAX!AH34+HATANBULAG!AH34+HOBSGOL!AH34+ERDENE!AH34+SAINSHAND!DE34+'ZAMIIN UUD'!CA34)</f>
        <v>0</v>
      </c>
      <c r="AX34" s="60">
        <f>SUM(AIRAG!AI34+ALTANSHIREE!AI34+DALANGARGALAN!AI34+DELGEREH!AI34+IHHET!AI34+MANDAX!AI34+ORGON!AI34+SAIXANDULAAN!AI34+ULAANBADRAX!AI34+HATANBULAG!AI34+HOBSGOL!AI34+ERDENE!AI34+SAINSHAND!DF34+'ZAMIIN UUD'!CB34)</f>
        <v>0</v>
      </c>
      <c r="AY34" s="70">
        <f t="shared" si="8"/>
        <v>0</v>
      </c>
      <c r="AZ34" s="70">
        <f t="shared" si="9"/>
        <v>0</v>
      </c>
      <c r="BA34" s="70">
        <f t="shared" si="10"/>
        <v>0</v>
      </c>
      <c r="BB34" s="70">
        <f t="shared" si="30"/>
        <v>42041800</v>
      </c>
      <c r="BC34" s="70">
        <f t="shared" si="31"/>
        <v>18883309</v>
      </c>
      <c r="BD34" s="70">
        <f t="shared" si="32"/>
        <v>-23158491</v>
      </c>
    </row>
    <row r="35" spans="1:56">
      <c r="A35" s="35">
        <v>28</v>
      </c>
      <c r="B35" s="36" t="s">
        <v>36</v>
      </c>
      <c r="C35" s="45">
        <f>SUM(AIRAG!C35+ALTANSHIREE!C35+DALANGARGALAN!C35+DELGEREH!C35+IHHET!C35+MANDAX!C35+ORGON!C35+SAIXANDULAAN!C35+ULAANBADRAX!C35+HATANBULAG!C35+HOBSGOL!C35+ERDENE!C35+SAINSHAND!C35+'ZAMIIN UUD'!C35)</f>
        <v>0</v>
      </c>
      <c r="D35" s="45">
        <f>SUM(AIRAG!D35+ALTANSHIREE!D35+DALANGARGALAN!D35+DELGEREH!D35+IHHET!D35+MANDAX!D35+ORGON!D35+SAIXANDULAAN!D35+ULAANBADRAX!D35+HATANBULAG!D35+HOBSGOL!D35+ERDENE!D35+SAINSHAND!D35+'ZAMIIN UUD'!D35)</f>
        <v>0</v>
      </c>
      <c r="E35" s="45">
        <f>SUM(AIRAG!E35+ALTANSHIREE!E35+DALANGARGALAN!E35+DELGEREH!E35+IHHET!E35+MANDAX!E35+ORGON!E35+SAIXANDULAAN!E35+ULAANBADRAX!E35+HATANBULAG!E35+HOBSGOL!E35+ERDENE!E35+SAINSHAND!E35+'ZAMIIN UUD'!E35)</f>
        <v>0</v>
      </c>
      <c r="F35" s="45">
        <f>SUM(AIRAG!F35+ALTANSHIREE!F35+DALANGARGALAN!F35+DELGEREH!F35+IHHET!F35+MANDAX!F35+ORGON!F35+SAIXANDULAAN!F35+ULAANBADRAX!F35+HATANBULAG!F35+HOBSGOL!F35+ERDENE!F35+SAINSHAND!F35+SAINSHAND!L35+'ZAMIIN UUD'!F35)</f>
        <v>585000</v>
      </c>
      <c r="G35" s="45">
        <f>SUM(AIRAG!G35+ALTANSHIREE!G35+DALANGARGALAN!G35+DELGEREH!G35+IHHET!G35+MANDAX!G35+ORGON!G35+SAIXANDULAAN!G35+ULAANBADRAX!G35+HATANBULAG!G35+HOBSGOL!G35+ERDENE!G35+SAINSHAND!G35+SAINSHAND!M35+'ZAMIIN UUD'!G35)</f>
        <v>60000</v>
      </c>
      <c r="H35" s="45">
        <f>SUM(AIRAG!H35+ALTANSHIREE!H35+DALANGARGALAN!H35+DELGEREH!H35+IHHET!H35+MANDAX!H35+ORGON!H35+SAIXANDULAAN!H35+ULAANBADRAX!H35+HATANBULAG!H35+HOBSGOL!H35+ERDENE!H35+SAINSHAND!H35+SAINSHAND!N35+'ZAMIIN UUD'!H35)</f>
        <v>-525000</v>
      </c>
      <c r="I35" s="45">
        <f>SUM(SAINSHAND!I35+'ZAMIIN UUD'!I35)</f>
        <v>0</v>
      </c>
      <c r="J35" s="45">
        <f>SUM(SAINSHAND!J35+'ZAMIIN UUD'!J35)</f>
        <v>0</v>
      </c>
      <c r="K35" s="45">
        <f>SUM(SAINSHAND!K35+'ZAMIIN UUD'!K35)</f>
        <v>0</v>
      </c>
      <c r="L35" s="45">
        <f>SUM(SAINSHAND!O35+SAINSHAND!R35+'ZAMIIN UUD'!O35)</f>
        <v>34500000</v>
      </c>
      <c r="M35" s="45">
        <f>SUM(SAINSHAND!P35+SAINSHAND!S35+'ZAMIIN UUD'!P35)</f>
        <v>11500000</v>
      </c>
      <c r="N35" s="45">
        <f>SUM(SAINSHAND!Q35+SAINSHAND!T35+'ZAMIIN UUD'!Q35)</f>
        <v>-23000000</v>
      </c>
      <c r="O35" s="45">
        <f>SUM(SAINSHAND!U35+'ZAMIIN UUD'!L35)</f>
        <v>0</v>
      </c>
      <c r="P35" s="45">
        <f>SUM(SAINSHAND!V35+'ZAMIIN UUD'!M35)</f>
        <v>0</v>
      </c>
      <c r="Q35" s="45">
        <f>SUM(SAINSHAND!W35+'ZAMIIN UUD'!N35)</f>
        <v>0</v>
      </c>
      <c r="R35" s="45">
        <f>SUM('ZAMIIN UUD'!R35)</f>
        <v>15000000</v>
      </c>
      <c r="S35" s="45">
        <f>SUM('ZAMIIN UUD'!S35)</f>
        <v>7500000</v>
      </c>
      <c r="T35" s="45">
        <f>SUM('ZAMIIN UUD'!T35)</f>
        <v>-7500000</v>
      </c>
      <c r="U35" s="45">
        <f>SUM(AIRAG!I35+ALTANSHIREE!I35+DALANGARGALAN!I35+DELGEREH!I35+IHHET!I35+MANDAX!I35+ORGON!I35+SAIXANDULAAN!I35+ULAANBADRAX!I35+HATANBULAG!I35+HOBSGOL!I35+ERDENE!I35+SAINSHAND!X35+'ZAMIIN UUD'!U35)</f>
        <v>0</v>
      </c>
      <c r="V35" s="45">
        <f>SUM(AIRAG!J35+ALTANSHIREE!J35+DALANGARGALAN!J35+DELGEREH!J35+IHHET!J35+MANDAX!J35+ORGON!J35+SAIXANDULAAN!J35+ULAANBADRAX!J35+HATANBULAG!J35+HOBSGOL!J35+ERDENE!J35+SAINSHAND!Y35+'ZAMIIN UUD'!V35)</f>
        <v>0</v>
      </c>
      <c r="W35" s="45">
        <f>SUM(AIRAG!K35+ALTANSHIREE!K35+DALANGARGALAN!K35+DELGEREH!K35+IHHET!K35+MANDAX!K35+ORGON!K35+SAIXANDULAAN!K35+ULAANBADRAX!K35+HATANBULAG!K35+HOBSGOL!K35+ERDENE!K35+SAINSHAND!Z35+'ZAMIIN UUD'!W35)</f>
        <v>0</v>
      </c>
      <c r="X35" s="45">
        <f>SUM(AIRAG!L35+ALTANSHIREE!L35+DALANGARGALAN!L35+DELGEREH!L35+IHHET!L35+MANDAX!L35+ORGON!L35+SAIXANDULAAN!L35+ULAANBADRAX!L35+HATANBULAG!L35+HOBSGOL!L35+ERDENE!L35+SAINSHAND!AA35+SAINSHAND!AD35+SAINSHAND!AG35+SAINSHAND!AJ35+SAINSHAND!AM35+SAINSHAND!AP35+SAINSHAND!AS35+SAINSHAND!AV35+SAINSHAND!AY35+SAINSHAND!BB35+SAINSHAND!BE35+SAINSHAND!BH35+SAINSHAND!BK35+SAINSHAND!BN35+SAINSHAND!BQ35+'ZAMIIN UUD'!X35+'ZAMIIN UUD'!AA35+'ZAMIIN UUD'!AD35+'ZAMIIN UUD'!AG35+'ZAMIIN UUD'!AJ35+'ZAMIIN UUD'!AM35+'ZAMIIN UUD'!AP35+'ZAMIIN UUD'!AS35)</f>
        <v>0</v>
      </c>
      <c r="Y35" s="45">
        <f>SUM(AIRAG!M35+ALTANSHIREE!M35+DALANGARGALAN!M35+DELGEREH!M35+IHHET!M35+MANDAX!M35+ORGON!M35+SAIXANDULAAN!M35+ULAANBADRAX!M35+HATANBULAG!M35+HOBSGOL!M35+ERDENE!M35+SAINSHAND!AB35+SAINSHAND!AE35+SAINSHAND!AH35+SAINSHAND!AK35+SAINSHAND!AN35+SAINSHAND!AQ35+SAINSHAND!AT35+SAINSHAND!AW35+SAINSHAND!AZ35+SAINSHAND!BC35+SAINSHAND!BF35+SAINSHAND!BI35+SAINSHAND!BL35+SAINSHAND!BO35+SAINSHAND!BR35+'ZAMIIN UUD'!Y35+'ZAMIIN UUD'!AB35+'ZAMIIN UUD'!AE35+'ZAMIIN UUD'!AH35+'ZAMIIN UUD'!AK35+'ZAMIIN UUD'!AN35+'ZAMIIN UUD'!AQ35+'ZAMIIN UUD'!AT35)</f>
        <v>0</v>
      </c>
      <c r="Z35" s="45">
        <f>SUM(AIRAG!N35+ALTANSHIREE!N35+DALANGARGALAN!N35+DELGEREH!N35+IHHET!N35+MANDAX!N35+ORGON!N35+SAIXANDULAAN!N35+ULAANBADRAX!N35+HATANBULAG!N35+HOBSGOL!N35+ERDENE!N35+SAINSHAND!AC35+SAINSHAND!AF35+SAINSHAND!AI35+SAINSHAND!AL35+SAINSHAND!AO35+SAINSHAND!AR35+SAINSHAND!AU35+SAINSHAND!AX35+SAINSHAND!BA35+SAINSHAND!BD35+SAINSHAND!BG35+SAINSHAND!BJ35+SAINSHAND!BM35+SAINSHAND!BP35+SAINSHAND!BS35+'ZAMIIN UUD'!Z35+'ZAMIIN UUD'!AC35+'ZAMIIN UUD'!AF35+'ZAMIIN UUD'!AI35+'ZAMIIN UUD'!AL35+'ZAMIIN UUD'!AO35+'ZAMIIN UUD'!AR35+'ZAMIIN UUD'!AU35)</f>
        <v>0</v>
      </c>
      <c r="AA35" s="45">
        <f>SUM(AIRAG!O35+ALTANSHIREE!O35+DALANGARGALAN!O35+DELGEREH!O35+IHHET!O35+MANDAX!O35+ORGON!O35+SAIXANDULAAN!O35+ULAANBADRAX!O35+HATANBULAG!O35+HOBSGOL!O35+ERDENE!O35+SAINSHAND!BT35+SAINSHAND!BW35+SAINSHAND!BZ35+SAINSHAND!CC35+SAINSHAND!CF35+SAINSHAND!CI35+'ZAMIIN UUD'!AV35+'ZAMIIN UUD'!AY35+'ZAMIIN UUD'!BB35+'ZAMIIN UUD'!BE35)</f>
        <v>0</v>
      </c>
      <c r="AB35" s="45">
        <f>SUM(AIRAG!P35+ALTANSHIREE!P35+DALANGARGALAN!P35+DELGEREH!P35+IHHET!P35+MANDAX!P35+ORGON!P35+SAIXANDULAAN!P35+ULAANBADRAX!P35+HATANBULAG!P35+HOBSGOL!P35+ERDENE!P35+SAINSHAND!BU35+SAINSHAND!BX35+SAINSHAND!CA35+SAINSHAND!CD35+SAINSHAND!CG35+SAINSHAND!CJ35+'ZAMIIN UUD'!AW35+'ZAMIIN UUD'!AZ35+'ZAMIIN UUD'!BC35+'ZAMIIN UUD'!BF35)</f>
        <v>0</v>
      </c>
      <c r="AC35" s="45">
        <f>SUM(AIRAG!Q35+ALTANSHIREE!Q35+DALANGARGALAN!Q35+DELGEREH!Q35+IHHET!Q35+MANDAX!Q35+ORGON!Q35+SAIXANDULAAN!Q35+ULAANBADRAX!Q35+HATANBULAG!Q35+HOBSGOL!Q35+ERDENE!Q35+SAINSHAND!BV35+SAINSHAND!BY35+SAINSHAND!CB35+SAINSHAND!CE35+SAINSHAND!CH35+SAINSHAND!CK35+'ZAMIIN UUD'!AX35+'ZAMIIN UUD'!BA35+'ZAMIIN UUD'!BD35+'ZAMIIN UUD'!BG35)</f>
        <v>0</v>
      </c>
      <c r="AD35" s="45">
        <f>SUM(AIRAG!R35+ALTANSHIREE!R35+DALANGARGALAN!R35+DELGEREH!R35+IHHET!R35+MANDAX!R35+ORGON!R35+SAIXANDULAAN!R35+ULAANBADRAX!R35+HATANBULAG!R35+HOBSGOL!R35+ERDENE!R35+SAINSHAND!CL35)</f>
        <v>0</v>
      </c>
      <c r="AE35" s="45">
        <f>SUM(AIRAG!S35+ALTANSHIREE!S35+DALANGARGALAN!S35+DELGEREH!S35+IHHET!S35+MANDAX!S35+ORGON!S35+SAIXANDULAAN!S35+ULAANBADRAX!S35+HATANBULAG!S35+HOBSGOL!S35+ERDENE!S35+SAINSHAND!CM35)</f>
        <v>0</v>
      </c>
      <c r="AF35" s="45">
        <f>SUM(AIRAG!T35+ALTANSHIREE!T35+DALANGARGALAN!T35+DELGEREH!T35+IHHET!T35+MANDAX!T35+ORGON!T35+SAIXANDULAAN!T35+ULAANBADRAX!T35+HATANBULAG!T35+HOBSGOL!T35+ERDENE!T35+SAINSHAND!CN35)</f>
        <v>0</v>
      </c>
      <c r="AG35" s="45">
        <f>SUM(SAINSHAND!CO35+'ZAMIIN UUD'!BK35)</f>
        <v>0</v>
      </c>
      <c r="AH35" s="45">
        <f>SUM(SAINSHAND!CP35+'ZAMIIN UUD'!BL35)</f>
        <v>0</v>
      </c>
      <c r="AI35" s="45">
        <f>SUM(SAINSHAND!CQ35+'ZAMIIN UUD'!BM35)</f>
        <v>0</v>
      </c>
      <c r="AJ35" s="46">
        <f t="shared" si="2"/>
        <v>50085000</v>
      </c>
      <c r="AK35" s="46">
        <f t="shared" si="3"/>
        <v>19060000</v>
      </c>
      <c r="AL35" s="46">
        <f t="shared" si="4"/>
        <v>-31025000</v>
      </c>
      <c r="AM35" s="45">
        <f>SUM(AIRAG!X35+ALTANSHIREE!X35+DALANGARGALAN!X35+DELGEREH!X35+IHHET!X35+MANDAX!X35+ORGON!X35+SAIXANDULAAN!X35+ULAANBADRAX!X35+HATANBULAG!X35+HOBSGOL!X35+ERDENE!X35+SAINSHAND!CU35+'ZAMIIN UUD'!BQ35)</f>
        <v>0</v>
      </c>
      <c r="AN35" s="45">
        <f>SUM(AIRAG!Y35+ALTANSHIREE!Y35+DALANGARGALAN!Y35+DELGEREH!Y35+IHHET!Y35+MANDAX!Y35+ORGON!Y35+SAIXANDULAAN!Y35+ULAANBADRAX!Y35+HATANBULAG!Y35+HOBSGOL!Y35+ERDENE!Y35+SAINSHAND!CV35+'ZAMIIN UUD'!BR35)</f>
        <v>0</v>
      </c>
      <c r="AO35" s="45">
        <f>SUM(AIRAG!Z35+ALTANSHIREE!Z35+DALANGARGALAN!Z35+DELGEREH!Z35+IHHET!Z35+MANDAX!Z35+ORGON!Z35+SAIXANDULAAN!Z35+ULAANBADRAX!Z35+HATANBULAG!Z35+HOBSGOL!Z35+ERDENE!Z35+SAINSHAND!CW35+'ZAMIIN UUD'!BS35)</f>
        <v>0</v>
      </c>
      <c r="AP35" s="46">
        <f t="shared" si="5"/>
        <v>0</v>
      </c>
      <c r="AQ35" s="46">
        <f t="shared" si="6"/>
        <v>0</v>
      </c>
      <c r="AR35" s="46">
        <f t="shared" si="7"/>
        <v>0</v>
      </c>
      <c r="AS35" s="45">
        <f>SUM(AIRAG!AD35+ALTANSHIREE!AD35+DALANGARGALAN!AD35+DELGEREH!AD35+IHHET!AD35+MANDAX!AD35+ORGON!AD35+SAIXANDULAAN!AD35+ULAANBADRAX!AD35+HATANBULAG!AD35+HOBSGOL!AD35+ERDENE!AD35+SAINSHAND!DA35+'ZAMIIN UUD'!BW35)</f>
        <v>0</v>
      </c>
      <c r="AT35" s="45">
        <f>SUM(AIRAG!AE35+ALTANSHIREE!AE35+DALANGARGALAN!AE35+DELGEREH!AE35+IHHET!AE35+MANDAX!AE35+ORGON!AE35+SAIXANDULAAN!AE35+ULAANBADRAX!AE35+HATANBULAG!AE35+HOBSGOL!AE35+ERDENE!AE35+SAINSHAND!DB35+'ZAMIIN UUD'!BX35)</f>
        <v>0</v>
      </c>
      <c r="AU35" s="45">
        <f>SUM(AIRAG!AF35+ALTANSHIREE!AF35+DALANGARGALAN!AF35+DELGEREH!AF35+IHHET!AF35+MANDAX!AF35+ORGON!AF35+SAIXANDULAAN!AF35+ULAANBADRAX!AF35+HATANBULAG!AF35+HOBSGOL!AF35+ERDENE!AF35+SAINSHAND!DC35+'ZAMIIN UUD'!BY35)</f>
        <v>0</v>
      </c>
      <c r="AV35" s="45">
        <f>SUM(AIRAG!AG35+ALTANSHIREE!AG35+DALANGARGALAN!AG35+DELGEREH!AG35+IHHET!AG35+MANDAX!AG35+ORGON!AG35+SAIXANDULAAN!AG35+ULAANBADRAX!AG35+HATANBULAG!AG35+HOBSGOL!AG35+ERDENE!AG35+SAINSHAND!DD35+'ZAMIIN UUD'!BZ35)</f>
        <v>0</v>
      </c>
      <c r="AW35" s="45">
        <f>SUM(AIRAG!AH35+ALTANSHIREE!AH35+DALANGARGALAN!AH35+DELGEREH!AH35+IHHET!AH35+MANDAX!AH35+ORGON!AH35+SAIXANDULAAN!AH35+ULAANBADRAX!AH35+HATANBULAG!AH35+HOBSGOL!AH35+ERDENE!AH35+SAINSHAND!DE35+'ZAMIIN UUD'!CA35)</f>
        <v>0</v>
      </c>
      <c r="AX35" s="45">
        <f>SUM(AIRAG!AI35+ALTANSHIREE!AI35+DALANGARGALAN!AI35+DELGEREH!AI35+IHHET!AI35+MANDAX!AI35+ORGON!AI35+SAIXANDULAAN!AI35+ULAANBADRAX!AI35+HATANBULAG!AI35+HOBSGOL!AI35+ERDENE!AI35+SAINSHAND!DF35+'ZAMIIN UUD'!CB35)</f>
        <v>0</v>
      </c>
      <c r="AY35" s="46">
        <f t="shared" si="8"/>
        <v>0</v>
      </c>
      <c r="AZ35" s="46">
        <f t="shared" si="9"/>
        <v>0</v>
      </c>
      <c r="BA35" s="46">
        <f t="shared" si="10"/>
        <v>0</v>
      </c>
      <c r="BB35" s="46">
        <f>SUM(AJ35+AP35+AY35)</f>
        <v>50085000</v>
      </c>
      <c r="BC35" s="46">
        <f t="shared" ref="BC35:BC69" si="33">SUM(AK35+AQ35+AZ35)</f>
        <v>19060000</v>
      </c>
      <c r="BD35" s="46">
        <f t="shared" ref="BD35:BD69" si="34">SUM(AL35+AR35+BA35)</f>
        <v>-31025000</v>
      </c>
    </row>
    <row r="36" spans="1:56">
      <c r="A36" s="9">
        <v>29</v>
      </c>
      <c r="B36" s="11" t="s">
        <v>28</v>
      </c>
      <c r="C36" s="60">
        <f>SUM(AIRAG!C36+ALTANSHIREE!C36+DALANGARGALAN!C36+DELGEREH!C36+IHHET!C36+MANDAX!C36+ORGON!C36+SAIXANDULAAN!C36+ULAANBADRAX!C36+HATANBULAG!C36+HOBSGOL!C36+ERDENE!C36+SAINSHAND!C36+'ZAMIIN UUD'!C36)</f>
        <v>0</v>
      </c>
      <c r="D36" s="60">
        <f>SUM(AIRAG!D36+ALTANSHIREE!D36+DALANGARGALAN!D36+DELGEREH!D36+IHHET!D36+MANDAX!D36+ORGON!D36+SAIXANDULAAN!D36+ULAANBADRAX!D36+HATANBULAG!D36+HOBSGOL!D36+ERDENE!D36+SAINSHAND!D36+'ZAMIIN UUD'!D36)</f>
        <v>0</v>
      </c>
      <c r="E36" s="60">
        <f>SUM(AIRAG!E36+ALTANSHIREE!E36+DALANGARGALAN!E36+DELGEREH!E36+IHHET!E36+MANDAX!E36+ORGON!E36+SAIXANDULAAN!E36+ULAANBADRAX!E36+HATANBULAG!E36+HOBSGOL!E36+ERDENE!E36+SAINSHAND!E36+'ZAMIIN UUD'!E36)</f>
        <v>0</v>
      </c>
      <c r="F36" s="60">
        <f>SUM(AIRAG!F36+ALTANSHIREE!F36+DALANGARGALAN!F36+DELGEREH!F36+IHHET!F36+MANDAX!F36+ORGON!F36+SAIXANDULAAN!F36+ULAANBADRAX!F36+HATANBULAG!F36+HOBSGOL!F36+ERDENE!F36+SAINSHAND!F36+SAINSHAND!L36+'ZAMIIN UUD'!F36)</f>
        <v>0</v>
      </c>
      <c r="G36" s="60">
        <f>SUM(AIRAG!G36+ALTANSHIREE!G36+DALANGARGALAN!G36+DELGEREH!G36+IHHET!G36+MANDAX!G36+ORGON!G36+SAIXANDULAAN!G36+ULAANBADRAX!G36+HATANBULAG!G36+HOBSGOL!G36+ERDENE!G36+SAINSHAND!G36+SAINSHAND!M36+'ZAMIIN UUD'!G36)</f>
        <v>0</v>
      </c>
      <c r="H36" s="60">
        <f>SUM(AIRAG!H36+ALTANSHIREE!H36+DALANGARGALAN!H36+DELGEREH!H36+IHHET!H36+MANDAX!H36+ORGON!H36+SAIXANDULAAN!H36+ULAANBADRAX!H36+HATANBULAG!H36+HOBSGOL!H36+ERDENE!H36+SAINSHAND!H36+SAINSHAND!N36+'ZAMIIN UUD'!H36)</f>
        <v>0</v>
      </c>
      <c r="I36" s="60">
        <f>SUM(SAINSHAND!I36+'ZAMIIN UUD'!I36)</f>
        <v>0</v>
      </c>
      <c r="J36" s="60">
        <f>SUM(SAINSHAND!J36+'ZAMIIN UUD'!J36)</f>
        <v>0</v>
      </c>
      <c r="K36" s="60">
        <f>SUM(SAINSHAND!K36+'ZAMIIN UUD'!K36)</f>
        <v>0</v>
      </c>
      <c r="L36" s="60">
        <f>SUM(SAINSHAND!O36+SAINSHAND!R36+'ZAMIIN UUD'!O36)</f>
        <v>0</v>
      </c>
      <c r="M36" s="60">
        <f>SUM(SAINSHAND!P36+SAINSHAND!S36+'ZAMIIN UUD'!P36)</f>
        <v>0</v>
      </c>
      <c r="N36" s="60">
        <f>SUM(SAINSHAND!Q36+SAINSHAND!T36+'ZAMIIN UUD'!Q36)</f>
        <v>0</v>
      </c>
      <c r="O36" s="60">
        <f>SUM(SAINSHAND!U36+'ZAMIIN UUD'!L36)</f>
        <v>0</v>
      </c>
      <c r="P36" s="60">
        <f>SUM(SAINSHAND!V36+'ZAMIIN UUD'!M36)</f>
        <v>0</v>
      </c>
      <c r="Q36" s="60">
        <f>SUM(SAINSHAND!W36+'ZAMIIN UUD'!N36)</f>
        <v>0</v>
      </c>
      <c r="R36" s="60">
        <f>SUM('ZAMIIN UUD'!R36)</f>
        <v>0</v>
      </c>
      <c r="S36" s="60">
        <f>SUM('ZAMIIN UUD'!S36)</f>
        <v>0</v>
      </c>
      <c r="T36" s="60">
        <f>SUM('ZAMIIN UUD'!T36)</f>
        <v>0</v>
      </c>
      <c r="U36" s="60">
        <f>SUM(AIRAG!I36+ALTANSHIREE!I36+DALANGARGALAN!I36+DELGEREH!I36+IHHET!I36+MANDAX!I36+ORGON!I36+SAIXANDULAAN!I36+ULAANBADRAX!I36+HATANBULAG!I36+HOBSGOL!I36+ERDENE!I36+SAINSHAND!X36+'ZAMIIN UUD'!U36)</f>
        <v>0</v>
      </c>
      <c r="V36" s="60">
        <f>SUM(AIRAG!J36+ALTANSHIREE!J36+DALANGARGALAN!J36+DELGEREH!J36+IHHET!J36+MANDAX!J36+ORGON!J36+SAIXANDULAAN!J36+ULAANBADRAX!J36+HATANBULAG!J36+HOBSGOL!J36+ERDENE!J36+SAINSHAND!Y36+'ZAMIIN UUD'!V36)</f>
        <v>0</v>
      </c>
      <c r="W36" s="60">
        <f>SUM(AIRAG!K36+ALTANSHIREE!K36+DALANGARGALAN!K36+DELGEREH!K36+IHHET!K36+MANDAX!K36+ORGON!K36+SAIXANDULAAN!K36+ULAANBADRAX!K36+HATANBULAG!K36+HOBSGOL!K36+ERDENE!K36+SAINSHAND!Z36+'ZAMIIN UUD'!W36)</f>
        <v>0</v>
      </c>
      <c r="X36" s="60">
        <f>SUM(AIRAG!L36+ALTANSHIREE!L36+DALANGARGALAN!L36+DELGEREH!L36+IHHET!L36+MANDAX!L36+ORGON!L36+SAIXANDULAAN!L36+ULAANBADRAX!L36+HATANBULAG!L36+HOBSGOL!L36+ERDENE!L36+SAINSHAND!AA36+SAINSHAND!AD36+SAINSHAND!AG36+SAINSHAND!AJ36+SAINSHAND!AM36+SAINSHAND!AP36+SAINSHAND!AS36+SAINSHAND!AV36+SAINSHAND!AY36+SAINSHAND!BB36+SAINSHAND!BE36+SAINSHAND!BH36+SAINSHAND!BK36+SAINSHAND!BN36+SAINSHAND!BQ36+'ZAMIIN UUD'!X36+'ZAMIIN UUD'!AA36+'ZAMIIN UUD'!AD36+'ZAMIIN UUD'!AG36+'ZAMIIN UUD'!AJ36+'ZAMIIN UUD'!AM36+'ZAMIIN UUD'!AP36+'ZAMIIN UUD'!AS36)</f>
        <v>0</v>
      </c>
      <c r="Y36" s="60">
        <f>SUM(AIRAG!M36+ALTANSHIREE!M36+DALANGARGALAN!M36+DELGEREH!M36+IHHET!M36+MANDAX!M36+ORGON!M36+SAIXANDULAAN!M36+ULAANBADRAX!M36+HATANBULAG!M36+HOBSGOL!M36+ERDENE!M36+SAINSHAND!AB36+SAINSHAND!AE36+SAINSHAND!AH36+SAINSHAND!AK36+SAINSHAND!AN36+SAINSHAND!AQ36+SAINSHAND!AT36+SAINSHAND!AW36+SAINSHAND!AZ36+SAINSHAND!BC36+SAINSHAND!BF36+SAINSHAND!BI36+SAINSHAND!BL36+SAINSHAND!BO36+SAINSHAND!BR36+'ZAMIIN UUD'!Y36+'ZAMIIN UUD'!AB36+'ZAMIIN UUD'!AE36+'ZAMIIN UUD'!AH36+'ZAMIIN UUD'!AK36+'ZAMIIN UUD'!AN36+'ZAMIIN UUD'!AQ36+'ZAMIIN UUD'!AT36)</f>
        <v>0</v>
      </c>
      <c r="Z36" s="60">
        <f>SUM(AIRAG!N36+ALTANSHIREE!N36+DALANGARGALAN!N36+DELGEREH!N36+IHHET!N36+MANDAX!N36+ORGON!N36+SAIXANDULAAN!N36+ULAANBADRAX!N36+HATANBULAG!N36+HOBSGOL!N36+ERDENE!N36+SAINSHAND!AC36+SAINSHAND!AF36+SAINSHAND!AI36+SAINSHAND!AL36+SAINSHAND!AO36+SAINSHAND!AR36+SAINSHAND!AU36+SAINSHAND!AX36+SAINSHAND!BA36+SAINSHAND!BD36+SAINSHAND!BG36+SAINSHAND!BJ36+SAINSHAND!BM36+SAINSHAND!BP36+SAINSHAND!BS36+'ZAMIIN UUD'!Z36+'ZAMIIN UUD'!AC36+'ZAMIIN UUD'!AF36+'ZAMIIN UUD'!AI36+'ZAMIIN UUD'!AL36+'ZAMIIN UUD'!AO36+'ZAMIIN UUD'!AR36+'ZAMIIN UUD'!AU36)</f>
        <v>0</v>
      </c>
      <c r="AA36" s="60">
        <f>SUM(AIRAG!O36+ALTANSHIREE!O36+DALANGARGALAN!O36+DELGEREH!O36+IHHET!O36+MANDAX!O36+ORGON!O36+SAIXANDULAAN!O36+ULAANBADRAX!O36+HATANBULAG!O36+HOBSGOL!O36+ERDENE!O36+SAINSHAND!BT36+SAINSHAND!BW36+SAINSHAND!BZ36+SAINSHAND!CC36+SAINSHAND!CF36+SAINSHAND!CI36+'ZAMIIN UUD'!AV36+'ZAMIIN UUD'!AY36+'ZAMIIN UUD'!BB36+'ZAMIIN UUD'!BE36)</f>
        <v>0</v>
      </c>
      <c r="AB36" s="60">
        <f>SUM(AIRAG!P36+ALTANSHIREE!P36+DALANGARGALAN!P36+DELGEREH!P36+IHHET!P36+MANDAX!P36+ORGON!P36+SAIXANDULAAN!P36+ULAANBADRAX!P36+HATANBULAG!P36+HOBSGOL!P36+ERDENE!P36+SAINSHAND!BU36+SAINSHAND!BX36+SAINSHAND!CA36+SAINSHAND!CD36+SAINSHAND!CG36+SAINSHAND!CJ36+'ZAMIIN UUD'!AW36+'ZAMIIN UUD'!AZ36+'ZAMIIN UUD'!BC36+'ZAMIIN UUD'!BF36)</f>
        <v>0</v>
      </c>
      <c r="AC36" s="60">
        <f>SUM(AIRAG!Q36+ALTANSHIREE!Q36+DALANGARGALAN!Q36+DELGEREH!Q36+IHHET!Q36+MANDAX!Q36+ORGON!Q36+SAIXANDULAAN!Q36+ULAANBADRAX!Q36+HATANBULAG!Q36+HOBSGOL!Q36+ERDENE!Q36+SAINSHAND!BV36+SAINSHAND!BY36+SAINSHAND!CB36+SAINSHAND!CE36+SAINSHAND!CH36+SAINSHAND!CK36+'ZAMIIN UUD'!AX36+'ZAMIIN UUD'!BA36+'ZAMIIN UUD'!BD36+'ZAMIIN UUD'!BG36)</f>
        <v>0</v>
      </c>
      <c r="AD36" s="60">
        <f>SUM(AIRAG!R36+ALTANSHIREE!R36+DALANGARGALAN!R36+DELGEREH!R36+IHHET!R36+MANDAX!R36+ORGON!R36+SAIXANDULAAN!R36+ULAANBADRAX!R36+HATANBULAG!R36+HOBSGOL!R36+ERDENE!R36+SAINSHAND!CL36)</f>
        <v>0</v>
      </c>
      <c r="AE36" s="60">
        <f>SUM(AIRAG!S36+ALTANSHIREE!S36+DALANGARGALAN!S36+DELGEREH!S36+IHHET!S36+MANDAX!S36+ORGON!S36+SAIXANDULAAN!S36+ULAANBADRAX!S36+HATANBULAG!S36+HOBSGOL!S36+ERDENE!S36+SAINSHAND!CM36)</f>
        <v>0</v>
      </c>
      <c r="AF36" s="60">
        <f>SUM(AIRAG!T36+ALTANSHIREE!T36+DALANGARGALAN!T36+DELGEREH!T36+IHHET!T36+MANDAX!T36+ORGON!T36+SAIXANDULAAN!T36+ULAANBADRAX!T36+HATANBULAG!T36+HOBSGOL!T36+ERDENE!T36+SAINSHAND!CN36)</f>
        <v>0</v>
      </c>
      <c r="AG36" s="60">
        <f>SUM(SAINSHAND!CO36+'ZAMIIN UUD'!BK36)</f>
        <v>0</v>
      </c>
      <c r="AH36" s="60">
        <f>SUM(SAINSHAND!CP36+'ZAMIIN UUD'!BL36)</f>
        <v>0</v>
      </c>
      <c r="AI36" s="60">
        <f>SUM(SAINSHAND!CQ36+'ZAMIIN UUD'!BM36)</f>
        <v>0</v>
      </c>
      <c r="AJ36" s="70">
        <f t="shared" si="2"/>
        <v>0</v>
      </c>
      <c r="AK36" s="70">
        <f t="shared" si="3"/>
        <v>0</v>
      </c>
      <c r="AL36" s="70">
        <f t="shared" si="4"/>
        <v>0</v>
      </c>
      <c r="AM36" s="60">
        <f>SUM(AIRAG!X36+ALTANSHIREE!X36+DALANGARGALAN!X36+DELGEREH!X36+IHHET!X36+MANDAX!X36+ORGON!X36+SAIXANDULAAN!X36+ULAANBADRAX!X36+HATANBULAG!X36+HOBSGOL!X36+ERDENE!X36+SAINSHAND!CU36+'ZAMIIN UUD'!BQ36)</f>
        <v>0</v>
      </c>
      <c r="AN36" s="60">
        <f>SUM(AIRAG!Y36+ALTANSHIREE!Y36+DALANGARGALAN!Y36+DELGEREH!Y36+IHHET!Y36+MANDAX!Y36+ORGON!Y36+SAIXANDULAAN!Y36+ULAANBADRAX!Y36+HATANBULAG!Y36+HOBSGOL!Y36+ERDENE!Y36+SAINSHAND!CV36+'ZAMIIN UUD'!BR36)</f>
        <v>0</v>
      </c>
      <c r="AO36" s="60">
        <f>SUM(AIRAG!Z36+ALTANSHIREE!Z36+DALANGARGALAN!Z36+DELGEREH!Z36+IHHET!Z36+MANDAX!Z36+ORGON!Z36+SAIXANDULAAN!Z36+ULAANBADRAX!Z36+HATANBULAG!Z36+HOBSGOL!Z36+ERDENE!Z36+SAINSHAND!CW36+'ZAMIIN UUD'!BS36)</f>
        <v>0</v>
      </c>
      <c r="AP36" s="70">
        <f t="shared" si="5"/>
        <v>0</v>
      </c>
      <c r="AQ36" s="70">
        <f t="shared" si="6"/>
        <v>0</v>
      </c>
      <c r="AR36" s="70">
        <f t="shared" si="7"/>
        <v>0</v>
      </c>
      <c r="AS36" s="60">
        <f>SUM(AIRAG!AD36+ALTANSHIREE!AD36+DALANGARGALAN!AD36+DELGEREH!AD36+IHHET!AD36+MANDAX!AD36+ORGON!AD36+SAIXANDULAAN!AD36+ULAANBADRAX!AD36+HATANBULAG!AD36+HOBSGOL!AD36+ERDENE!AD36+SAINSHAND!DA36+'ZAMIIN UUD'!BW36)</f>
        <v>0</v>
      </c>
      <c r="AT36" s="60">
        <f>SUM(AIRAG!AE36+ALTANSHIREE!AE36+DALANGARGALAN!AE36+DELGEREH!AE36+IHHET!AE36+MANDAX!AE36+ORGON!AE36+SAIXANDULAAN!AE36+ULAANBADRAX!AE36+HATANBULAG!AE36+HOBSGOL!AE36+ERDENE!AE36+SAINSHAND!DB36+'ZAMIIN UUD'!BX36)</f>
        <v>0</v>
      </c>
      <c r="AU36" s="60">
        <f>SUM(AIRAG!AF36+ALTANSHIREE!AF36+DALANGARGALAN!AF36+DELGEREH!AF36+IHHET!AF36+MANDAX!AF36+ORGON!AF36+SAIXANDULAAN!AF36+ULAANBADRAX!AF36+HATANBULAG!AF36+HOBSGOL!AF36+ERDENE!AF36+SAINSHAND!DC36+'ZAMIIN UUD'!BY36)</f>
        <v>0</v>
      </c>
      <c r="AV36" s="60">
        <f>SUM(AIRAG!AG36+ALTANSHIREE!AG36+DALANGARGALAN!AG36+DELGEREH!AG36+IHHET!AG36+MANDAX!AG36+ORGON!AG36+SAIXANDULAAN!AG36+ULAANBADRAX!AG36+HATANBULAG!AG36+HOBSGOL!AG36+ERDENE!AG36+SAINSHAND!DD36+'ZAMIIN UUD'!BZ36)</f>
        <v>0</v>
      </c>
      <c r="AW36" s="60">
        <f>SUM(AIRAG!AH36+ALTANSHIREE!AH36+DALANGARGALAN!AH36+DELGEREH!AH36+IHHET!AH36+MANDAX!AH36+ORGON!AH36+SAIXANDULAAN!AH36+ULAANBADRAX!AH36+HATANBULAG!AH36+HOBSGOL!AH36+ERDENE!AH36+SAINSHAND!DE36+'ZAMIIN UUD'!CA36)</f>
        <v>0</v>
      </c>
      <c r="AX36" s="60">
        <f>SUM(AIRAG!AI36+ALTANSHIREE!AI36+DALANGARGALAN!AI36+DELGEREH!AI36+IHHET!AI36+MANDAX!AI36+ORGON!AI36+SAIXANDULAAN!AI36+ULAANBADRAX!AI36+HATANBULAG!AI36+HOBSGOL!AI36+ERDENE!AI36+SAINSHAND!DF36+'ZAMIIN UUD'!CB36)</f>
        <v>0</v>
      </c>
      <c r="AY36" s="70">
        <f t="shared" si="8"/>
        <v>0</v>
      </c>
      <c r="AZ36" s="70">
        <f t="shared" si="9"/>
        <v>0</v>
      </c>
      <c r="BA36" s="70">
        <f t="shared" si="10"/>
        <v>0</v>
      </c>
      <c r="BB36" s="70">
        <f t="shared" si="24"/>
        <v>0</v>
      </c>
      <c r="BC36" s="70">
        <f t="shared" si="33"/>
        <v>0</v>
      </c>
      <c r="BD36" s="70">
        <f t="shared" si="34"/>
        <v>0</v>
      </c>
    </row>
    <row r="37" spans="1:56">
      <c r="A37" s="9">
        <v>30</v>
      </c>
      <c r="B37" s="11" t="s">
        <v>29</v>
      </c>
      <c r="C37" s="60">
        <f>SUM(AIRAG!C37+ALTANSHIREE!C37+DALANGARGALAN!C37+DELGEREH!C37+IHHET!C37+MANDAX!C37+ORGON!C37+SAIXANDULAAN!C37+ULAANBADRAX!C37+HATANBULAG!C37+HOBSGOL!C37+ERDENE!C37+SAINSHAND!C37+'ZAMIIN UUD'!C37)</f>
        <v>0</v>
      </c>
      <c r="D37" s="60">
        <f>SUM(AIRAG!D37+ALTANSHIREE!D37+DALANGARGALAN!D37+DELGEREH!D37+IHHET!D37+MANDAX!D37+ORGON!D37+SAIXANDULAAN!D37+ULAANBADRAX!D37+HATANBULAG!D37+HOBSGOL!D37+ERDENE!D37+SAINSHAND!D37+'ZAMIIN UUD'!D37)</f>
        <v>0</v>
      </c>
      <c r="E37" s="60">
        <f>SUM(AIRAG!E37+ALTANSHIREE!E37+DALANGARGALAN!E37+DELGEREH!E37+IHHET!E37+MANDAX!E37+ORGON!E37+SAIXANDULAAN!E37+ULAANBADRAX!E37+HATANBULAG!E37+HOBSGOL!E37+ERDENE!E37+SAINSHAND!E37+'ZAMIIN UUD'!E37)</f>
        <v>0</v>
      </c>
      <c r="F37" s="60">
        <f>SUM(AIRAG!F37+ALTANSHIREE!F37+DALANGARGALAN!F37+DELGEREH!F37+IHHET!F37+MANDAX!F37+ORGON!F37+SAIXANDULAAN!F37+ULAANBADRAX!F37+HATANBULAG!F37+HOBSGOL!F37+ERDENE!F37+SAINSHAND!F37+SAINSHAND!L37+'ZAMIIN UUD'!F37)</f>
        <v>0</v>
      </c>
      <c r="G37" s="60">
        <f>SUM(AIRAG!G37+ALTANSHIREE!G37+DALANGARGALAN!G37+DELGEREH!G37+IHHET!G37+MANDAX!G37+ORGON!G37+SAIXANDULAAN!G37+ULAANBADRAX!G37+HATANBULAG!G37+HOBSGOL!G37+ERDENE!G37+SAINSHAND!G37+SAINSHAND!M37+'ZAMIIN UUD'!G37)</f>
        <v>0</v>
      </c>
      <c r="H37" s="60">
        <f>SUM(AIRAG!H37+ALTANSHIREE!H37+DALANGARGALAN!H37+DELGEREH!H37+IHHET!H37+MANDAX!H37+ORGON!H37+SAIXANDULAAN!H37+ULAANBADRAX!H37+HATANBULAG!H37+HOBSGOL!H37+ERDENE!H37+SAINSHAND!H37+SAINSHAND!N37+'ZAMIIN UUD'!H37)</f>
        <v>0</v>
      </c>
      <c r="I37" s="60">
        <f>SUM(SAINSHAND!I37+'ZAMIIN UUD'!I37)</f>
        <v>0</v>
      </c>
      <c r="J37" s="60">
        <f>SUM(SAINSHAND!J37+'ZAMIIN UUD'!J37)</f>
        <v>0</v>
      </c>
      <c r="K37" s="60">
        <f>SUM(SAINSHAND!K37+'ZAMIIN UUD'!K37)</f>
        <v>0</v>
      </c>
      <c r="L37" s="60">
        <f>SUM(SAINSHAND!O37+SAINSHAND!R37+'ZAMIIN UUD'!O37)</f>
        <v>0</v>
      </c>
      <c r="M37" s="60">
        <f>SUM(SAINSHAND!P37+SAINSHAND!S37+'ZAMIIN UUD'!P37)</f>
        <v>0</v>
      </c>
      <c r="N37" s="60">
        <f>SUM(SAINSHAND!Q37+SAINSHAND!T37+'ZAMIIN UUD'!Q37)</f>
        <v>0</v>
      </c>
      <c r="O37" s="60">
        <f>SUM(SAINSHAND!U37+'ZAMIIN UUD'!L37)</f>
        <v>0</v>
      </c>
      <c r="P37" s="60">
        <f>SUM(SAINSHAND!V37+'ZAMIIN UUD'!M37)</f>
        <v>0</v>
      </c>
      <c r="Q37" s="60">
        <f>SUM(SAINSHAND!W37+'ZAMIIN UUD'!N37)</f>
        <v>0</v>
      </c>
      <c r="R37" s="60">
        <f>SUM('ZAMIIN UUD'!R37)</f>
        <v>0</v>
      </c>
      <c r="S37" s="60">
        <f>SUM('ZAMIIN UUD'!S37)</f>
        <v>0</v>
      </c>
      <c r="T37" s="60">
        <f>SUM('ZAMIIN UUD'!T37)</f>
        <v>0</v>
      </c>
      <c r="U37" s="60">
        <f>SUM(AIRAG!I37+ALTANSHIREE!I37+DALANGARGALAN!I37+DELGEREH!I37+IHHET!I37+MANDAX!I37+ORGON!I37+SAIXANDULAAN!I37+ULAANBADRAX!I37+HATANBULAG!I37+HOBSGOL!I37+ERDENE!I37+SAINSHAND!X37+'ZAMIIN UUD'!U37)</f>
        <v>0</v>
      </c>
      <c r="V37" s="60">
        <f>SUM(AIRAG!J37+ALTANSHIREE!J37+DALANGARGALAN!J37+DELGEREH!J37+IHHET!J37+MANDAX!J37+ORGON!J37+SAIXANDULAAN!J37+ULAANBADRAX!J37+HATANBULAG!J37+HOBSGOL!J37+ERDENE!J37+SAINSHAND!Y37+'ZAMIIN UUD'!V37)</f>
        <v>0</v>
      </c>
      <c r="W37" s="60">
        <f>SUM(AIRAG!K37+ALTANSHIREE!K37+DALANGARGALAN!K37+DELGEREH!K37+IHHET!K37+MANDAX!K37+ORGON!K37+SAIXANDULAAN!K37+ULAANBADRAX!K37+HATANBULAG!K37+HOBSGOL!K37+ERDENE!K37+SAINSHAND!Z37+'ZAMIIN UUD'!W37)</f>
        <v>0</v>
      </c>
      <c r="X37" s="60">
        <f>SUM(AIRAG!L37+ALTANSHIREE!L37+DALANGARGALAN!L37+DELGEREH!L37+IHHET!L37+MANDAX!L37+ORGON!L37+SAIXANDULAAN!L37+ULAANBADRAX!L37+HATANBULAG!L37+HOBSGOL!L37+ERDENE!L37+SAINSHAND!AA37+SAINSHAND!AD37+SAINSHAND!AG37+SAINSHAND!AJ37+SAINSHAND!AM37+SAINSHAND!AP37+SAINSHAND!AS37+SAINSHAND!AV37+SAINSHAND!AY37+SAINSHAND!BB37+SAINSHAND!BE37+SAINSHAND!BH37+SAINSHAND!BK37+SAINSHAND!BN37+SAINSHAND!BQ37+'ZAMIIN UUD'!X37+'ZAMIIN UUD'!AA37+'ZAMIIN UUD'!AD37+'ZAMIIN UUD'!AG37+'ZAMIIN UUD'!AJ37+'ZAMIIN UUD'!AM37+'ZAMIIN UUD'!AP37+'ZAMIIN UUD'!AS37)</f>
        <v>0</v>
      </c>
      <c r="Y37" s="60">
        <f>SUM(AIRAG!M37+ALTANSHIREE!M37+DALANGARGALAN!M37+DELGEREH!M37+IHHET!M37+MANDAX!M37+ORGON!M37+SAIXANDULAAN!M37+ULAANBADRAX!M37+HATANBULAG!M37+HOBSGOL!M37+ERDENE!M37+SAINSHAND!AB37+SAINSHAND!AE37+SAINSHAND!AH37+SAINSHAND!AK37+SAINSHAND!AN37+SAINSHAND!AQ37+SAINSHAND!AT37+SAINSHAND!AW37+SAINSHAND!AZ37+SAINSHAND!BC37+SAINSHAND!BF37+SAINSHAND!BI37+SAINSHAND!BL37+SAINSHAND!BO37+SAINSHAND!BR37+'ZAMIIN UUD'!Y37+'ZAMIIN UUD'!AB37+'ZAMIIN UUD'!AE37+'ZAMIIN UUD'!AH37+'ZAMIIN UUD'!AK37+'ZAMIIN UUD'!AN37+'ZAMIIN UUD'!AQ37+'ZAMIIN UUD'!AT37)</f>
        <v>0</v>
      </c>
      <c r="Z37" s="60">
        <f>SUM(AIRAG!N37+ALTANSHIREE!N37+DALANGARGALAN!N37+DELGEREH!N37+IHHET!N37+MANDAX!N37+ORGON!N37+SAIXANDULAAN!N37+ULAANBADRAX!N37+HATANBULAG!N37+HOBSGOL!N37+ERDENE!N37+SAINSHAND!AC37+SAINSHAND!AF37+SAINSHAND!AI37+SAINSHAND!AL37+SAINSHAND!AO37+SAINSHAND!AR37+SAINSHAND!AU37+SAINSHAND!AX37+SAINSHAND!BA37+SAINSHAND!BD37+SAINSHAND!BG37+SAINSHAND!BJ37+SAINSHAND!BM37+SAINSHAND!BP37+SAINSHAND!BS37+'ZAMIIN UUD'!Z37+'ZAMIIN UUD'!AC37+'ZAMIIN UUD'!AF37+'ZAMIIN UUD'!AI37+'ZAMIIN UUD'!AL37+'ZAMIIN UUD'!AO37+'ZAMIIN UUD'!AR37+'ZAMIIN UUD'!AU37)</f>
        <v>0</v>
      </c>
      <c r="AA37" s="60">
        <f>SUM(AIRAG!O37+ALTANSHIREE!O37+DALANGARGALAN!O37+DELGEREH!O37+IHHET!O37+MANDAX!O37+ORGON!O37+SAIXANDULAAN!O37+ULAANBADRAX!O37+HATANBULAG!O37+HOBSGOL!O37+ERDENE!O37+SAINSHAND!BT37+SAINSHAND!BW37+SAINSHAND!BZ37+SAINSHAND!CC37+SAINSHAND!CF37+SAINSHAND!CI37+'ZAMIIN UUD'!AV37+'ZAMIIN UUD'!AY37+'ZAMIIN UUD'!BB37+'ZAMIIN UUD'!BE37)</f>
        <v>0</v>
      </c>
      <c r="AB37" s="60">
        <f>SUM(AIRAG!P37+ALTANSHIREE!P37+DALANGARGALAN!P37+DELGEREH!P37+IHHET!P37+MANDAX!P37+ORGON!P37+SAIXANDULAAN!P37+ULAANBADRAX!P37+HATANBULAG!P37+HOBSGOL!P37+ERDENE!P37+SAINSHAND!BU37+SAINSHAND!BX37+SAINSHAND!CA37+SAINSHAND!CD37+SAINSHAND!CG37+SAINSHAND!CJ37+'ZAMIIN UUD'!AW37+'ZAMIIN UUD'!AZ37+'ZAMIIN UUD'!BC37+'ZAMIIN UUD'!BF37)</f>
        <v>0</v>
      </c>
      <c r="AC37" s="60">
        <f>SUM(AIRAG!Q37+ALTANSHIREE!Q37+DALANGARGALAN!Q37+DELGEREH!Q37+IHHET!Q37+MANDAX!Q37+ORGON!Q37+SAIXANDULAAN!Q37+ULAANBADRAX!Q37+HATANBULAG!Q37+HOBSGOL!Q37+ERDENE!Q37+SAINSHAND!BV37+SAINSHAND!BY37+SAINSHAND!CB37+SAINSHAND!CE37+SAINSHAND!CH37+SAINSHAND!CK37+'ZAMIIN UUD'!AX37+'ZAMIIN UUD'!BA37+'ZAMIIN UUD'!BD37+'ZAMIIN UUD'!BG37)</f>
        <v>0</v>
      </c>
      <c r="AD37" s="60">
        <f>SUM(AIRAG!R37+ALTANSHIREE!R37+DALANGARGALAN!R37+DELGEREH!R37+IHHET!R37+MANDAX!R37+ORGON!R37+SAIXANDULAAN!R37+ULAANBADRAX!R37+HATANBULAG!R37+HOBSGOL!R37+ERDENE!R37+SAINSHAND!CL37)</f>
        <v>0</v>
      </c>
      <c r="AE37" s="60">
        <f>SUM(AIRAG!S37+ALTANSHIREE!S37+DALANGARGALAN!S37+DELGEREH!S37+IHHET!S37+MANDAX!S37+ORGON!S37+SAIXANDULAAN!S37+ULAANBADRAX!S37+HATANBULAG!S37+HOBSGOL!S37+ERDENE!S37+SAINSHAND!CM37)</f>
        <v>0</v>
      </c>
      <c r="AF37" s="60">
        <f>SUM(AIRAG!T37+ALTANSHIREE!T37+DALANGARGALAN!T37+DELGEREH!T37+IHHET!T37+MANDAX!T37+ORGON!T37+SAIXANDULAAN!T37+ULAANBADRAX!T37+HATANBULAG!T37+HOBSGOL!T37+ERDENE!T37+SAINSHAND!CN37)</f>
        <v>0</v>
      </c>
      <c r="AG37" s="60">
        <f>SUM(SAINSHAND!CO37+'ZAMIIN UUD'!BK37)</f>
        <v>0</v>
      </c>
      <c r="AH37" s="60">
        <f>SUM(SAINSHAND!CP37+'ZAMIIN UUD'!BL37)</f>
        <v>0</v>
      </c>
      <c r="AI37" s="60">
        <f>SUM(SAINSHAND!CQ37+'ZAMIIN UUD'!BM37)</f>
        <v>0</v>
      </c>
      <c r="AJ37" s="70">
        <f t="shared" si="2"/>
        <v>0</v>
      </c>
      <c r="AK37" s="70">
        <f t="shared" si="3"/>
        <v>0</v>
      </c>
      <c r="AL37" s="70">
        <f t="shared" si="4"/>
        <v>0</v>
      </c>
      <c r="AM37" s="60">
        <f>SUM(AIRAG!X37+ALTANSHIREE!X37+DALANGARGALAN!X37+DELGEREH!X37+IHHET!X37+MANDAX!X37+ORGON!X37+SAIXANDULAAN!X37+ULAANBADRAX!X37+HATANBULAG!X37+HOBSGOL!X37+ERDENE!X37+SAINSHAND!CU37+'ZAMIIN UUD'!BQ37)</f>
        <v>0</v>
      </c>
      <c r="AN37" s="60">
        <f>SUM(AIRAG!Y37+ALTANSHIREE!Y37+DALANGARGALAN!Y37+DELGEREH!Y37+IHHET!Y37+MANDAX!Y37+ORGON!Y37+SAIXANDULAAN!Y37+ULAANBADRAX!Y37+HATANBULAG!Y37+HOBSGOL!Y37+ERDENE!Y37+SAINSHAND!CV37+'ZAMIIN UUD'!BR37)</f>
        <v>0</v>
      </c>
      <c r="AO37" s="60">
        <f>SUM(AIRAG!Z37+ALTANSHIREE!Z37+DALANGARGALAN!Z37+DELGEREH!Z37+IHHET!Z37+MANDAX!Z37+ORGON!Z37+SAIXANDULAAN!Z37+ULAANBADRAX!Z37+HATANBULAG!Z37+HOBSGOL!Z37+ERDENE!Z37+SAINSHAND!CW37+'ZAMIIN UUD'!BS37)</f>
        <v>0</v>
      </c>
      <c r="AP37" s="70">
        <f t="shared" si="5"/>
        <v>0</v>
      </c>
      <c r="AQ37" s="70">
        <f t="shared" si="6"/>
        <v>0</v>
      </c>
      <c r="AR37" s="70">
        <f t="shared" si="7"/>
        <v>0</v>
      </c>
      <c r="AS37" s="60">
        <f>SUM(AIRAG!AD37+ALTANSHIREE!AD37+DALANGARGALAN!AD37+DELGEREH!AD37+IHHET!AD37+MANDAX!AD37+ORGON!AD37+SAIXANDULAAN!AD37+ULAANBADRAX!AD37+HATANBULAG!AD37+HOBSGOL!AD37+ERDENE!AD37+SAINSHAND!DA37+'ZAMIIN UUD'!BW37)</f>
        <v>0</v>
      </c>
      <c r="AT37" s="60">
        <f>SUM(AIRAG!AE37+ALTANSHIREE!AE37+DALANGARGALAN!AE37+DELGEREH!AE37+IHHET!AE37+MANDAX!AE37+ORGON!AE37+SAIXANDULAAN!AE37+ULAANBADRAX!AE37+HATANBULAG!AE37+HOBSGOL!AE37+ERDENE!AE37+SAINSHAND!DB37+'ZAMIIN UUD'!BX37)</f>
        <v>0</v>
      </c>
      <c r="AU37" s="60">
        <f>SUM(AIRAG!AF37+ALTANSHIREE!AF37+DALANGARGALAN!AF37+DELGEREH!AF37+IHHET!AF37+MANDAX!AF37+ORGON!AF37+SAIXANDULAAN!AF37+ULAANBADRAX!AF37+HATANBULAG!AF37+HOBSGOL!AF37+ERDENE!AF37+SAINSHAND!DC37+'ZAMIIN UUD'!BY37)</f>
        <v>0</v>
      </c>
      <c r="AV37" s="60">
        <f>SUM(AIRAG!AG37+ALTANSHIREE!AG37+DALANGARGALAN!AG37+DELGEREH!AG37+IHHET!AG37+MANDAX!AG37+ORGON!AG37+SAIXANDULAAN!AG37+ULAANBADRAX!AG37+HATANBULAG!AG37+HOBSGOL!AG37+ERDENE!AG37+SAINSHAND!DD37+'ZAMIIN UUD'!BZ37)</f>
        <v>0</v>
      </c>
      <c r="AW37" s="60">
        <f>SUM(AIRAG!AH37+ALTANSHIREE!AH37+DALANGARGALAN!AH37+DELGEREH!AH37+IHHET!AH37+MANDAX!AH37+ORGON!AH37+SAIXANDULAAN!AH37+ULAANBADRAX!AH37+HATANBULAG!AH37+HOBSGOL!AH37+ERDENE!AH37+SAINSHAND!DE37+'ZAMIIN UUD'!CA37)</f>
        <v>0</v>
      </c>
      <c r="AX37" s="60">
        <f>SUM(AIRAG!AI37+ALTANSHIREE!AI37+DALANGARGALAN!AI37+DELGEREH!AI37+IHHET!AI37+MANDAX!AI37+ORGON!AI37+SAIXANDULAAN!AI37+ULAANBADRAX!AI37+HATANBULAG!AI37+HOBSGOL!AI37+ERDENE!AI37+SAINSHAND!DF37+'ZAMIIN UUD'!CB37)</f>
        <v>0</v>
      </c>
      <c r="AY37" s="70">
        <f t="shared" si="8"/>
        <v>0</v>
      </c>
      <c r="AZ37" s="70">
        <f t="shared" si="9"/>
        <v>0</v>
      </c>
      <c r="BA37" s="70">
        <f t="shared" si="10"/>
        <v>0</v>
      </c>
      <c r="BB37" s="70">
        <f t="shared" si="24"/>
        <v>0</v>
      </c>
      <c r="BC37" s="70">
        <f t="shared" si="33"/>
        <v>0</v>
      </c>
      <c r="BD37" s="70">
        <f t="shared" si="34"/>
        <v>0</v>
      </c>
    </row>
    <row r="38" spans="1:56">
      <c r="A38" s="9">
        <v>31</v>
      </c>
      <c r="B38" s="11" t="s">
        <v>30</v>
      </c>
      <c r="C38" s="60">
        <f>SUM(AIRAG!C38+ALTANSHIREE!C38+DALANGARGALAN!C38+DELGEREH!C38+IHHET!C38+MANDAX!C38+ORGON!C38+SAIXANDULAAN!C38+ULAANBADRAX!C38+HATANBULAG!C38+HOBSGOL!C38+ERDENE!C38+SAINSHAND!C38+'ZAMIIN UUD'!C38)</f>
        <v>0</v>
      </c>
      <c r="D38" s="60">
        <f>SUM(AIRAG!D38+ALTANSHIREE!D38+DALANGARGALAN!D38+DELGEREH!D38+IHHET!D38+MANDAX!D38+ORGON!D38+SAIXANDULAAN!D38+ULAANBADRAX!D38+HATANBULAG!D38+HOBSGOL!D38+ERDENE!D38+SAINSHAND!D38+'ZAMIIN UUD'!D38)</f>
        <v>0</v>
      </c>
      <c r="E38" s="60">
        <f>SUM(AIRAG!E38+ALTANSHIREE!E38+DALANGARGALAN!E38+DELGEREH!E38+IHHET!E38+MANDAX!E38+ORGON!E38+SAIXANDULAAN!E38+ULAANBADRAX!E38+HATANBULAG!E38+HOBSGOL!E38+ERDENE!E38+SAINSHAND!E38+'ZAMIIN UUD'!E38)</f>
        <v>0</v>
      </c>
      <c r="F38" s="60">
        <f>SUM(AIRAG!F38+ALTANSHIREE!F38+DALANGARGALAN!F38+DELGEREH!F38+IHHET!F38+MANDAX!F38+ORGON!F38+SAIXANDULAAN!F38+ULAANBADRAX!F38+HATANBULAG!F38+HOBSGOL!F38+ERDENE!F38+SAINSHAND!F38+SAINSHAND!L38+'ZAMIIN UUD'!F38)</f>
        <v>585000</v>
      </c>
      <c r="G38" s="60">
        <f>SUM(AIRAG!G38+ALTANSHIREE!G38+DALANGARGALAN!G38+DELGEREH!G38+IHHET!G38+MANDAX!G38+ORGON!G38+SAIXANDULAAN!G38+ULAANBADRAX!G38+HATANBULAG!G38+HOBSGOL!G38+ERDENE!G38+SAINSHAND!G38+SAINSHAND!M38+'ZAMIIN UUD'!G38)</f>
        <v>60000</v>
      </c>
      <c r="H38" s="60">
        <f>SUM(AIRAG!H38+ALTANSHIREE!H38+DALANGARGALAN!H38+DELGEREH!H38+IHHET!H38+MANDAX!H38+ORGON!H38+SAIXANDULAAN!H38+ULAANBADRAX!H38+HATANBULAG!H38+HOBSGOL!H38+ERDENE!H38+SAINSHAND!H38+SAINSHAND!N38+'ZAMIIN UUD'!H38)</f>
        <v>-525000</v>
      </c>
      <c r="I38" s="60">
        <f>SUM(SAINSHAND!I38+'ZAMIIN UUD'!I38)</f>
        <v>0</v>
      </c>
      <c r="J38" s="60">
        <f>SUM(SAINSHAND!J38+'ZAMIIN UUD'!J38)</f>
        <v>0</v>
      </c>
      <c r="K38" s="60">
        <f>SUM(SAINSHAND!K38+'ZAMIIN UUD'!K38)</f>
        <v>0</v>
      </c>
      <c r="L38" s="60">
        <f>SUM(SAINSHAND!O38+SAINSHAND!R38+'ZAMIIN UUD'!O38)</f>
        <v>34500000</v>
      </c>
      <c r="M38" s="60">
        <f>SUM(SAINSHAND!P38+SAINSHAND!S38+'ZAMIIN UUD'!P38)</f>
        <v>11500000</v>
      </c>
      <c r="N38" s="60">
        <f>SUM(SAINSHAND!Q38+SAINSHAND!T38+'ZAMIIN UUD'!Q38)</f>
        <v>-23000000</v>
      </c>
      <c r="O38" s="60">
        <f>SUM(SAINSHAND!U38+'ZAMIIN UUD'!L38)</f>
        <v>0</v>
      </c>
      <c r="P38" s="60">
        <f>SUM(SAINSHAND!V38+'ZAMIIN UUD'!M38)</f>
        <v>0</v>
      </c>
      <c r="Q38" s="60">
        <f>SUM(SAINSHAND!W38+'ZAMIIN UUD'!N38)</f>
        <v>0</v>
      </c>
      <c r="R38" s="60">
        <f>SUM('ZAMIIN UUD'!R38)</f>
        <v>15000000</v>
      </c>
      <c r="S38" s="60">
        <f>SUM('ZAMIIN UUD'!S38)</f>
        <v>7500000</v>
      </c>
      <c r="T38" s="60">
        <f>SUM('ZAMIIN UUD'!T38)</f>
        <v>-7500000</v>
      </c>
      <c r="U38" s="60">
        <f>SUM(AIRAG!I38+ALTANSHIREE!I38+DALANGARGALAN!I38+DELGEREH!I38+IHHET!I38+MANDAX!I38+ORGON!I38+SAIXANDULAAN!I38+ULAANBADRAX!I38+HATANBULAG!I38+HOBSGOL!I38+ERDENE!I38+SAINSHAND!X38+'ZAMIIN UUD'!U38)</f>
        <v>0</v>
      </c>
      <c r="V38" s="60">
        <f>SUM(AIRAG!J38+ALTANSHIREE!J38+DALANGARGALAN!J38+DELGEREH!J38+IHHET!J38+MANDAX!J38+ORGON!J38+SAIXANDULAAN!J38+ULAANBADRAX!J38+HATANBULAG!J38+HOBSGOL!J38+ERDENE!J38+SAINSHAND!Y38+'ZAMIIN UUD'!V38)</f>
        <v>0</v>
      </c>
      <c r="W38" s="60">
        <f>SUM(AIRAG!K38+ALTANSHIREE!K38+DALANGARGALAN!K38+DELGEREH!K38+IHHET!K38+MANDAX!K38+ORGON!K38+SAIXANDULAAN!K38+ULAANBADRAX!K38+HATANBULAG!K38+HOBSGOL!K38+ERDENE!K38+SAINSHAND!Z38+'ZAMIIN UUD'!W38)</f>
        <v>0</v>
      </c>
      <c r="X38" s="60">
        <f>SUM(AIRAG!L38+ALTANSHIREE!L38+DALANGARGALAN!L38+DELGEREH!L38+IHHET!L38+MANDAX!L38+ORGON!L38+SAIXANDULAAN!L38+ULAANBADRAX!L38+HATANBULAG!L38+HOBSGOL!L38+ERDENE!L38+SAINSHAND!AA38+SAINSHAND!AD38+SAINSHAND!AG38+SAINSHAND!AJ38+SAINSHAND!AM38+SAINSHAND!AP38+SAINSHAND!AS38+SAINSHAND!AV38+SAINSHAND!AY38+SAINSHAND!BB38+SAINSHAND!BE38+SAINSHAND!BH38+SAINSHAND!BK38+SAINSHAND!BN38+SAINSHAND!BQ38+'ZAMIIN UUD'!X38+'ZAMIIN UUD'!AA38+'ZAMIIN UUD'!AD38+'ZAMIIN UUD'!AG38+'ZAMIIN UUD'!AJ38+'ZAMIIN UUD'!AM38+'ZAMIIN UUD'!AP38+'ZAMIIN UUD'!AS38)</f>
        <v>0</v>
      </c>
      <c r="Y38" s="60">
        <f>SUM(AIRAG!M38+ALTANSHIREE!M38+DALANGARGALAN!M38+DELGEREH!M38+IHHET!M38+MANDAX!M38+ORGON!M38+SAIXANDULAAN!M38+ULAANBADRAX!M38+HATANBULAG!M38+HOBSGOL!M38+ERDENE!M38+SAINSHAND!AB38+SAINSHAND!AE38+SAINSHAND!AH38+SAINSHAND!AK38+SAINSHAND!AN38+SAINSHAND!AQ38+SAINSHAND!AT38+SAINSHAND!AW38+SAINSHAND!AZ38+SAINSHAND!BC38+SAINSHAND!BF38+SAINSHAND!BI38+SAINSHAND!BL38+SAINSHAND!BO38+SAINSHAND!BR38+'ZAMIIN UUD'!Y38+'ZAMIIN UUD'!AB38+'ZAMIIN UUD'!AE38+'ZAMIIN UUD'!AH38+'ZAMIIN UUD'!AK38+'ZAMIIN UUD'!AN38+'ZAMIIN UUD'!AQ38+'ZAMIIN UUD'!AT38)</f>
        <v>0</v>
      </c>
      <c r="Z38" s="60">
        <f>SUM(AIRAG!N38+ALTANSHIREE!N38+DALANGARGALAN!N38+DELGEREH!N38+IHHET!N38+MANDAX!N38+ORGON!N38+SAIXANDULAAN!N38+ULAANBADRAX!N38+HATANBULAG!N38+HOBSGOL!N38+ERDENE!N38+SAINSHAND!AC38+SAINSHAND!AF38+SAINSHAND!AI38+SAINSHAND!AL38+SAINSHAND!AO38+SAINSHAND!AR38+SAINSHAND!AU38+SAINSHAND!AX38+SAINSHAND!BA38+SAINSHAND!BD38+SAINSHAND!BG38+SAINSHAND!BJ38+SAINSHAND!BM38+SAINSHAND!BP38+SAINSHAND!BS38+'ZAMIIN UUD'!Z38+'ZAMIIN UUD'!AC38+'ZAMIIN UUD'!AF38+'ZAMIIN UUD'!AI38+'ZAMIIN UUD'!AL38+'ZAMIIN UUD'!AO38+'ZAMIIN UUD'!AR38+'ZAMIIN UUD'!AU38)</f>
        <v>0</v>
      </c>
      <c r="AA38" s="60">
        <f>SUM(AIRAG!O38+ALTANSHIREE!O38+DALANGARGALAN!O38+DELGEREH!O38+IHHET!O38+MANDAX!O38+ORGON!O38+SAIXANDULAAN!O38+ULAANBADRAX!O38+HATANBULAG!O38+HOBSGOL!O38+ERDENE!O38+SAINSHAND!BT38+SAINSHAND!BW38+SAINSHAND!BZ38+SAINSHAND!CC38+SAINSHAND!CF38+SAINSHAND!CI38+'ZAMIIN UUD'!AV38+'ZAMIIN UUD'!AY38+'ZAMIIN UUD'!BB38+'ZAMIIN UUD'!BE38)</f>
        <v>0</v>
      </c>
      <c r="AB38" s="60">
        <f>SUM(AIRAG!P38+ALTANSHIREE!P38+DALANGARGALAN!P38+DELGEREH!P38+IHHET!P38+MANDAX!P38+ORGON!P38+SAIXANDULAAN!P38+ULAANBADRAX!P38+HATANBULAG!P38+HOBSGOL!P38+ERDENE!P38+SAINSHAND!BU38+SAINSHAND!BX38+SAINSHAND!CA38+SAINSHAND!CD38+SAINSHAND!CG38+SAINSHAND!CJ38+'ZAMIIN UUD'!AW38+'ZAMIIN UUD'!AZ38+'ZAMIIN UUD'!BC38+'ZAMIIN UUD'!BF38)</f>
        <v>0</v>
      </c>
      <c r="AC38" s="60">
        <f>SUM(AIRAG!Q38+ALTANSHIREE!Q38+DALANGARGALAN!Q38+DELGEREH!Q38+IHHET!Q38+MANDAX!Q38+ORGON!Q38+SAIXANDULAAN!Q38+ULAANBADRAX!Q38+HATANBULAG!Q38+HOBSGOL!Q38+ERDENE!Q38+SAINSHAND!BV38+SAINSHAND!BY38+SAINSHAND!CB38+SAINSHAND!CE38+SAINSHAND!CH38+SAINSHAND!CK38+'ZAMIIN UUD'!AX38+'ZAMIIN UUD'!BA38+'ZAMIIN UUD'!BD38+'ZAMIIN UUD'!BG38)</f>
        <v>0</v>
      </c>
      <c r="AD38" s="60">
        <f>SUM(AIRAG!R38+ALTANSHIREE!R38+DALANGARGALAN!R38+DELGEREH!R38+IHHET!R38+MANDAX!R38+ORGON!R38+SAIXANDULAAN!R38+ULAANBADRAX!R38+HATANBULAG!R38+HOBSGOL!R38+ERDENE!R38+SAINSHAND!CL38)</f>
        <v>0</v>
      </c>
      <c r="AE38" s="60">
        <f>SUM(AIRAG!S38+ALTANSHIREE!S38+DALANGARGALAN!S38+DELGEREH!S38+IHHET!S38+MANDAX!S38+ORGON!S38+SAIXANDULAAN!S38+ULAANBADRAX!S38+HATANBULAG!S38+HOBSGOL!S38+ERDENE!S38+SAINSHAND!CM38)</f>
        <v>0</v>
      </c>
      <c r="AF38" s="60">
        <f>SUM(AIRAG!T38+ALTANSHIREE!T38+DALANGARGALAN!T38+DELGEREH!T38+IHHET!T38+MANDAX!T38+ORGON!T38+SAIXANDULAAN!T38+ULAANBADRAX!T38+HATANBULAG!T38+HOBSGOL!T38+ERDENE!T38+SAINSHAND!CN38)</f>
        <v>0</v>
      </c>
      <c r="AG38" s="60">
        <f>SUM(SAINSHAND!CO38+'ZAMIIN UUD'!BK38)</f>
        <v>0</v>
      </c>
      <c r="AH38" s="60">
        <f>SUM(SAINSHAND!CP38+'ZAMIIN UUD'!BL38)</f>
        <v>0</v>
      </c>
      <c r="AI38" s="60">
        <f>SUM(SAINSHAND!CQ38+'ZAMIIN UUD'!BM38)</f>
        <v>0</v>
      </c>
      <c r="AJ38" s="70">
        <f t="shared" si="2"/>
        <v>50085000</v>
      </c>
      <c r="AK38" s="70">
        <f t="shared" si="3"/>
        <v>19060000</v>
      </c>
      <c r="AL38" s="70">
        <f t="shared" si="4"/>
        <v>-31025000</v>
      </c>
      <c r="AM38" s="60">
        <f>SUM(AIRAG!X38+ALTANSHIREE!X38+DALANGARGALAN!X38+DELGEREH!X38+IHHET!X38+MANDAX!X38+ORGON!X38+SAIXANDULAAN!X38+ULAANBADRAX!X38+HATANBULAG!X38+HOBSGOL!X38+ERDENE!X38+SAINSHAND!CU38+'ZAMIIN UUD'!BQ38)</f>
        <v>0</v>
      </c>
      <c r="AN38" s="60">
        <f>SUM(AIRAG!Y38+ALTANSHIREE!Y38+DALANGARGALAN!Y38+DELGEREH!Y38+IHHET!Y38+MANDAX!Y38+ORGON!Y38+SAIXANDULAAN!Y38+ULAANBADRAX!Y38+HATANBULAG!Y38+HOBSGOL!Y38+ERDENE!Y38+SAINSHAND!CV38+'ZAMIIN UUD'!BR38)</f>
        <v>0</v>
      </c>
      <c r="AO38" s="60">
        <f>SUM(AIRAG!Z38+ALTANSHIREE!Z38+DALANGARGALAN!Z38+DELGEREH!Z38+IHHET!Z38+MANDAX!Z38+ORGON!Z38+SAIXANDULAAN!Z38+ULAANBADRAX!Z38+HATANBULAG!Z38+HOBSGOL!Z38+ERDENE!Z38+SAINSHAND!CW38+'ZAMIIN UUD'!BS38)</f>
        <v>0</v>
      </c>
      <c r="AP38" s="70">
        <f t="shared" si="5"/>
        <v>0</v>
      </c>
      <c r="AQ38" s="70">
        <f t="shared" si="6"/>
        <v>0</v>
      </c>
      <c r="AR38" s="70">
        <f t="shared" si="7"/>
        <v>0</v>
      </c>
      <c r="AS38" s="60">
        <f>SUM(AIRAG!AD38+ALTANSHIREE!AD38+DALANGARGALAN!AD38+DELGEREH!AD38+IHHET!AD38+MANDAX!AD38+ORGON!AD38+SAIXANDULAAN!AD38+ULAANBADRAX!AD38+HATANBULAG!AD38+HOBSGOL!AD38+ERDENE!AD38+SAINSHAND!DA38+'ZAMIIN UUD'!BW38)</f>
        <v>0</v>
      </c>
      <c r="AT38" s="60">
        <f>SUM(AIRAG!AE38+ALTANSHIREE!AE38+DALANGARGALAN!AE38+DELGEREH!AE38+IHHET!AE38+MANDAX!AE38+ORGON!AE38+SAIXANDULAAN!AE38+ULAANBADRAX!AE38+HATANBULAG!AE38+HOBSGOL!AE38+ERDENE!AE38+SAINSHAND!DB38+'ZAMIIN UUD'!BX38)</f>
        <v>0</v>
      </c>
      <c r="AU38" s="60">
        <f>SUM(AIRAG!AF38+ALTANSHIREE!AF38+DALANGARGALAN!AF38+DELGEREH!AF38+IHHET!AF38+MANDAX!AF38+ORGON!AF38+SAIXANDULAAN!AF38+ULAANBADRAX!AF38+HATANBULAG!AF38+HOBSGOL!AF38+ERDENE!AF38+SAINSHAND!DC38+'ZAMIIN UUD'!BY38)</f>
        <v>0</v>
      </c>
      <c r="AV38" s="60">
        <f>SUM(AIRAG!AG38+ALTANSHIREE!AG38+DALANGARGALAN!AG38+DELGEREH!AG38+IHHET!AG38+MANDAX!AG38+ORGON!AG38+SAIXANDULAAN!AG38+ULAANBADRAX!AG38+HATANBULAG!AG38+HOBSGOL!AG38+ERDENE!AG38+SAINSHAND!DD38+'ZAMIIN UUD'!BZ38)</f>
        <v>0</v>
      </c>
      <c r="AW38" s="60">
        <f>SUM(AIRAG!AH38+ALTANSHIREE!AH38+DALANGARGALAN!AH38+DELGEREH!AH38+IHHET!AH38+MANDAX!AH38+ORGON!AH38+SAIXANDULAAN!AH38+ULAANBADRAX!AH38+HATANBULAG!AH38+HOBSGOL!AH38+ERDENE!AH38+SAINSHAND!DE38+'ZAMIIN UUD'!CA38)</f>
        <v>0</v>
      </c>
      <c r="AX38" s="60">
        <f>SUM(AIRAG!AI38+ALTANSHIREE!AI38+DALANGARGALAN!AI38+DELGEREH!AI38+IHHET!AI38+MANDAX!AI38+ORGON!AI38+SAIXANDULAAN!AI38+ULAANBADRAX!AI38+HATANBULAG!AI38+HOBSGOL!AI38+ERDENE!AI38+SAINSHAND!DF38+'ZAMIIN UUD'!CB38)</f>
        <v>0</v>
      </c>
      <c r="AY38" s="70">
        <f t="shared" si="8"/>
        <v>0</v>
      </c>
      <c r="AZ38" s="70">
        <f t="shared" si="9"/>
        <v>0</v>
      </c>
      <c r="BA38" s="70">
        <f t="shared" si="10"/>
        <v>0</v>
      </c>
      <c r="BB38" s="70">
        <f t="shared" si="24"/>
        <v>50085000</v>
      </c>
      <c r="BC38" s="70">
        <f t="shared" si="33"/>
        <v>19060000</v>
      </c>
      <c r="BD38" s="70">
        <f t="shared" si="34"/>
        <v>-31025000</v>
      </c>
    </row>
    <row r="39" spans="1:56">
      <c r="A39" s="35">
        <v>32</v>
      </c>
      <c r="B39" s="36" t="s">
        <v>37</v>
      </c>
      <c r="C39" s="45">
        <f>SUM(AIRAG!C39+ALTANSHIREE!C39+DALANGARGALAN!C39+DELGEREH!C39+IHHET!C39+MANDAX!C39+ORGON!C39+SAIXANDULAAN!C39+ULAANBADRAX!C39+HATANBULAG!C39+HOBSGOL!C39+ERDENE!C39+SAINSHAND!C39+'ZAMIIN UUD'!C39)</f>
        <v>57059900</v>
      </c>
      <c r="D39" s="45">
        <f>SUM(AIRAG!D39+ALTANSHIREE!D39+DALANGARGALAN!D39+DELGEREH!D39+IHHET!D39+MANDAX!D39+ORGON!D39+SAIXANDULAAN!D39+ULAANBADRAX!D39+HATANBULAG!D39+HOBSGOL!D39+ERDENE!D39+SAINSHAND!D39+'ZAMIIN UUD'!D39)</f>
        <v>33686600</v>
      </c>
      <c r="E39" s="45">
        <f>SUM(AIRAG!E39+ALTANSHIREE!E39+DALANGARGALAN!E39+DELGEREH!E39+IHHET!E39+MANDAX!E39+ORGON!E39+SAIXANDULAAN!E39+ULAANBADRAX!E39+HATANBULAG!E39+HOBSGOL!E39+ERDENE!E39+SAINSHAND!E39+'ZAMIIN UUD'!E39)</f>
        <v>-23373300</v>
      </c>
      <c r="F39" s="45">
        <f>SUM(AIRAG!F39+ALTANSHIREE!F39+DALANGARGALAN!F39+DELGEREH!F39+IHHET!F39+MANDAX!F39+ORGON!F39+SAIXANDULAAN!F39+ULAANBADRAX!F39+HATANBULAG!F39+HOBSGOL!F39+ERDENE!F39+SAINSHAND!F39+SAINSHAND!L39+'ZAMIIN UUD'!F39)</f>
        <v>232537300</v>
      </c>
      <c r="G39" s="45">
        <f>SUM(AIRAG!G39+ALTANSHIREE!G39+DALANGARGALAN!G39+DELGEREH!G39+IHHET!G39+MANDAX!G39+ORGON!G39+SAIXANDULAAN!G39+ULAANBADRAX!G39+HATANBULAG!G39+HOBSGOL!G39+ERDENE!G39+SAINSHAND!G39+SAINSHAND!M39+'ZAMIIN UUD'!G39)</f>
        <v>101220030</v>
      </c>
      <c r="H39" s="45">
        <f>SUM(AIRAG!H39+ALTANSHIREE!H39+DALANGARGALAN!H39+DELGEREH!H39+IHHET!H39+MANDAX!H39+ORGON!H39+SAIXANDULAAN!H39+ULAANBADRAX!H39+HATANBULAG!H39+HOBSGOL!H39+ERDENE!H39+SAINSHAND!H39+SAINSHAND!N39+'ZAMIIN UUD'!H39)</f>
        <v>-131317270</v>
      </c>
      <c r="I39" s="45">
        <f>SUM(SAINSHAND!I39+'ZAMIIN UUD'!I39)</f>
        <v>12840000</v>
      </c>
      <c r="J39" s="45">
        <f>SUM(SAINSHAND!J39+'ZAMIIN UUD'!J39)</f>
        <v>8099900</v>
      </c>
      <c r="K39" s="45">
        <f>SUM(SAINSHAND!K39+'ZAMIIN UUD'!K39)</f>
        <v>-4740100</v>
      </c>
      <c r="L39" s="45">
        <f>SUM(SAINSHAND!O39+SAINSHAND!R39+'ZAMIIN UUD'!O39)</f>
        <v>166770600</v>
      </c>
      <c r="M39" s="45">
        <f>SUM(SAINSHAND!P39+SAINSHAND!S39+'ZAMIIN UUD'!P39)</f>
        <v>78654180</v>
      </c>
      <c r="N39" s="45">
        <f>SUM(SAINSHAND!Q39+SAINSHAND!T39+'ZAMIIN UUD'!Q39)</f>
        <v>-88116420</v>
      </c>
      <c r="O39" s="45">
        <f>SUM(SAINSHAND!U39+'ZAMIIN UUD'!L39)</f>
        <v>0</v>
      </c>
      <c r="P39" s="45">
        <f>SUM(SAINSHAND!V39+'ZAMIIN UUD'!M39)</f>
        <v>0</v>
      </c>
      <c r="Q39" s="45">
        <f>SUM(SAINSHAND!W39+'ZAMIIN UUD'!N39)</f>
        <v>0</v>
      </c>
      <c r="R39" s="45">
        <f>SUM('ZAMIIN UUD'!R39)</f>
        <v>12266400</v>
      </c>
      <c r="S39" s="45">
        <f>SUM('ZAMIIN UUD'!S39)</f>
        <v>12041500</v>
      </c>
      <c r="T39" s="45">
        <f>SUM('ZAMIIN UUD'!T39)</f>
        <v>-224900</v>
      </c>
      <c r="U39" s="45">
        <f>SUM(AIRAG!I39+ALTANSHIREE!I39+DALANGARGALAN!I39+DELGEREH!I39+IHHET!I39+MANDAX!I39+ORGON!I39+SAIXANDULAAN!I39+ULAANBADRAX!I39+HATANBULAG!I39+HOBSGOL!I39+ERDENE!I39+SAINSHAND!X39+'ZAMIIN UUD'!U39)</f>
        <v>30919100</v>
      </c>
      <c r="V39" s="45">
        <f>SUM(AIRAG!J39+ALTANSHIREE!J39+DALANGARGALAN!J39+DELGEREH!J39+IHHET!J39+MANDAX!J39+ORGON!J39+SAIXANDULAAN!J39+ULAANBADRAX!J39+HATANBULAG!J39+HOBSGOL!J39+ERDENE!J39+SAINSHAND!Y39+'ZAMIIN UUD'!V39)</f>
        <v>5919050</v>
      </c>
      <c r="W39" s="45">
        <f>SUM(AIRAG!K39+ALTANSHIREE!K39+DALANGARGALAN!K39+DELGEREH!K39+IHHET!K39+MANDAX!K39+ORGON!K39+SAIXANDULAAN!K39+ULAANBADRAX!K39+HATANBULAG!K39+HOBSGOL!K39+ERDENE!K39+SAINSHAND!Z39+'ZAMIIN UUD'!W39)</f>
        <v>-25000050</v>
      </c>
      <c r="X39" s="45">
        <f>SUM(AIRAG!L39+ALTANSHIREE!L39+DALANGARGALAN!L39+DELGEREH!L39+IHHET!L39+MANDAX!L39+ORGON!L39+SAIXANDULAAN!L39+ULAANBADRAX!L39+HATANBULAG!L39+HOBSGOL!L39+ERDENE!L39+SAINSHAND!AA39+SAINSHAND!AD39+SAINSHAND!AG39+SAINSHAND!AJ39+SAINSHAND!AM39+SAINSHAND!AP39+SAINSHAND!AS39+SAINSHAND!AV39+SAINSHAND!AY39+SAINSHAND!BB39+SAINSHAND!BE39+SAINSHAND!BH39+SAINSHAND!BK39+SAINSHAND!BN39+SAINSHAND!BQ39+'ZAMIIN UUD'!X39+'ZAMIIN UUD'!AA39+'ZAMIIN UUD'!AD39+'ZAMIIN UUD'!AG39+'ZAMIIN UUD'!AJ39+'ZAMIIN UUD'!AM39+'ZAMIIN UUD'!AP39+'ZAMIIN UUD'!AS39)</f>
        <v>41698000</v>
      </c>
      <c r="Y39" s="45">
        <f>SUM(AIRAG!M39+ALTANSHIREE!M39+DALANGARGALAN!M39+DELGEREH!M39+IHHET!M39+MANDAX!M39+ORGON!M39+SAIXANDULAAN!M39+ULAANBADRAX!M39+HATANBULAG!M39+HOBSGOL!M39+ERDENE!M39+SAINSHAND!AB39+SAINSHAND!AE39+SAINSHAND!AH39+SAINSHAND!AK39+SAINSHAND!AN39+SAINSHAND!AQ39+SAINSHAND!AT39+SAINSHAND!AW39+SAINSHAND!AZ39+SAINSHAND!BC39+SAINSHAND!BF39+SAINSHAND!BI39+SAINSHAND!BL39+SAINSHAND!BO39+SAINSHAND!BR39+'ZAMIIN UUD'!Y39+'ZAMIIN UUD'!AB39+'ZAMIIN UUD'!AE39+'ZAMIIN UUD'!AH39+'ZAMIIN UUD'!AK39+'ZAMIIN UUD'!AN39+'ZAMIIN UUD'!AQ39+'ZAMIIN UUD'!AT39)</f>
        <v>13854827.689999999</v>
      </c>
      <c r="Z39" s="45">
        <f>SUM(AIRAG!N39+ALTANSHIREE!N39+DALANGARGALAN!N39+DELGEREH!N39+IHHET!N39+MANDAX!N39+ORGON!N39+SAIXANDULAAN!N39+ULAANBADRAX!N39+HATANBULAG!N39+HOBSGOL!N39+ERDENE!N39+SAINSHAND!AC39+SAINSHAND!AF39+SAINSHAND!AI39+SAINSHAND!AL39+SAINSHAND!AO39+SAINSHAND!AR39+SAINSHAND!AU39+SAINSHAND!AX39+SAINSHAND!BA39+SAINSHAND!BD39+SAINSHAND!BG39+SAINSHAND!BJ39+SAINSHAND!BM39+SAINSHAND!BP39+SAINSHAND!BS39+'ZAMIIN UUD'!Z39+'ZAMIIN UUD'!AC39+'ZAMIIN UUD'!AF39+'ZAMIIN UUD'!AI39+'ZAMIIN UUD'!AL39+'ZAMIIN UUD'!AO39+'ZAMIIN UUD'!AR39+'ZAMIIN UUD'!AU39)</f>
        <v>-26971222.310000002</v>
      </c>
      <c r="AA39" s="45">
        <f>SUM(AIRAG!O39+ALTANSHIREE!O39+DALANGARGALAN!O39+DELGEREH!O39+IHHET!O39+MANDAX!O39+ORGON!O39+SAIXANDULAAN!O39+ULAANBADRAX!O39+HATANBULAG!O39+HOBSGOL!O39+ERDENE!O39+SAINSHAND!BT39+SAINSHAND!BW39+SAINSHAND!BZ39+SAINSHAND!CC39+SAINSHAND!CF39+SAINSHAND!CI39+'ZAMIIN UUD'!AV39+'ZAMIIN UUD'!AY39+'ZAMIIN UUD'!BB39+'ZAMIIN UUD'!BE39)</f>
        <v>55654800</v>
      </c>
      <c r="AB39" s="45">
        <f>SUM(AIRAG!P39+ALTANSHIREE!P39+DALANGARGALAN!P39+DELGEREH!P39+IHHET!P39+MANDAX!P39+ORGON!P39+SAIXANDULAAN!P39+ULAANBADRAX!P39+HATANBULAG!P39+HOBSGOL!P39+ERDENE!P39+SAINSHAND!BU39+SAINSHAND!BX39+SAINSHAND!CA39+SAINSHAND!CD39+SAINSHAND!CG39+SAINSHAND!CJ39+'ZAMIIN UUD'!AW39+'ZAMIIN UUD'!AZ39+'ZAMIIN UUD'!BC39+'ZAMIIN UUD'!BF39)</f>
        <v>20043835</v>
      </c>
      <c r="AC39" s="45">
        <f>SUM(AIRAG!Q39+ALTANSHIREE!Q39+DALANGARGALAN!Q39+DELGEREH!Q39+IHHET!Q39+MANDAX!Q39+ORGON!Q39+SAIXANDULAAN!Q39+ULAANBADRAX!Q39+HATANBULAG!Q39+HOBSGOL!Q39+ERDENE!Q39+SAINSHAND!BV39+SAINSHAND!BY39+SAINSHAND!CB39+SAINSHAND!CE39+SAINSHAND!CH39+SAINSHAND!CK39+'ZAMIIN UUD'!AX39+'ZAMIIN UUD'!BA39+'ZAMIIN UUD'!BD39+'ZAMIIN UUD'!BG39)</f>
        <v>-35610965</v>
      </c>
      <c r="AD39" s="45">
        <f>SUM(AIRAG!R39+ALTANSHIREE!R39+DALANGARGALAN!R39+DELGEREH!R39+IHHET!R39+MANDAX!R39+ORGON!R39+SAIXANDULAAN!R39+ULAANBADRAX!R39+HATANBULAG!R39+HOBSGOL!R39+ERDENE!R39+SAINSHAND!CL39)</f>
        <v>28384800</v>
      </c>
      <c r="AE39" s="45">
        <f>SUM(AIRAG!S39+ALTANSHIREE!S39+DALANGARGALAN!S39+DELGEREH!S39+IHHET!S39+MANDAX!S39+ORGON!S39+SAIXANDULAAN!S39+ULAANBADRAX!S39+HATANBULAG!S39+HOBSGOL!S39+ERDENE!S39+SAINSHAND!CM39)</f>
        <v>7374540</v>
      </c>
      <c r="AF39" s="45">
        <f>SUM(AIRAG!T39+ALTANSHIREE!T39+DALANGARGALAN!T39+DELGEREH!T39+IHHET!T39+MANDAX!T39+ORGON!T39+SAIXANDULAAN!T39+ULAANBADRAX!T39+HATANBULAG!T39+HOBSGOL!T39+ERDENE!T39+SAINSHAND!CN39)</f>
        <v>-21010260</v>
      </c>
      <c r="AG39" s="45">
        <f>SUM(SAINSHAND!CO39+'ZAMIIN UUD'!BK39)</f>
        <v>0</v>
      </c>
      <c r="AH39" s="45">
        <f>SUM(SAINSHAND!CP39+'ZAMIIN UUD'!BL39)</f>
        <v>0</v>
      </c>
      <c r="AI39" s="45">
        <f>SUM(SAINSHAND!CQ39+'ZAMIIN UUD'!BM39)</f>
        <v>0</v>
      </c>
      <c r="AJ39" s="46">
        <f t="shared" si="2"/>
        <v>638130900</v>
      </c>
      <c r="AK39" s="46">
        <f t="shared" si="3"/>
        <v>280894462.69</v>
      </c>
      <c r="AL39" s="46">
        <f t="shared" si="4"/>
        <v>-356364487.31</v>
      </c>
      <c r="AM39" s="45">
        <f>SUM(AIRAG!X39+ALTANSHIREE!X39+DALANGARGALAN!X39+DELGEREH!X39+IHHET!X39+MANDAX!X39+ORGON!X39+SAIXANDULAAN!X39+ULAANBADRAX!X39+HATANBULAG!X39+HOBSGOL!X39+ERDENE!X39+SAINSHAND!CU39+'ZAMIIN UUD'!BQ39)</f>
        <v>0</v>
      </c>
      <c r="AN39" s="45">
        <f>SUM(AIRAG!Y39+ALTANSHIREE!Y39+DALANGARGALAN!Y39+DELGEREH!Y39+IHHET!Y39+MANDAX!Y39+ORGON!Y39+SAIXANDULAAN!Y39+ULAANBADRAX!Y39+HATANBULAG!Y39+HOBSGOL!Y39+ERDENE!Y39+SAINSHAND!CV39+'ZAMIIN UUD'!BR39)</f>
        <v>0</v>
      </c>
      <c r="AO39" s="45">
        <f>SUM(AIRAG!Z39+ALTANSHIREE!Z39+DALANGARGALAN!Z39+DELGEREH!Z39+IHHET!Z39+MANDAX!Z39+ORGON!Z39+SAIXANDULAAN!Z39+ULAANBADRAX!Z39+HATANBULAG!Z39+HOBSGOL!Z39+ERDENE!Z39+SAINSHAND!CW39+'ZAMIIN UUD'!BS39)</f>
        <v>0</v>
      </c>
      <c r="AP39" s="46">
        <f t="shared" si="5"/>
        <v>0</v>
      </c>
      <c r="AQ39" s="46">
        <f t="shared" si="6"/>
        <v>0</v>
      </c>
      <c r="AR39" s="46">
        <f t="shared" si="7"/>
        <v>0</v>
      </c>
      <c r="AS39" s="45">
        <f>SUM(AIRAG!AD39+ALTANSHIREE!AD39+DALANGARGALAN!AD39+DELGEREH!AD39+IHHET!AD39+MANDAX!AD39+ORGON!AD39+SAIXANDULAAN!AD39+ULAANBADRAX!AD39+HATANBULAG!AD39+HOBSGOL!AD39+ERDENE!AD39+SAINSHAND!DA39+'ZAMIIN UUD'!BW39)</f>
        <v>0</v>
      </c>
      <c r="AT39" s="45">
        <f>SUM(AIRAG!AE39+ALTANSHIREE!AE39+DALANGARGALAN!AE39+DELGEREH!AE39+IHHET!AE39+MANDAX!AE39+ORGON!AE39+SAIXANDULAAN!AE39+ULAANBADRAX!AE39+HATANBULAG!AE39+HOBSGOL!AE39+ERDENE!AE39+SAINSHAND!DB39+'ZAMIIN UUD'!BX39)</f>
        <v>0</v>
      </c>
      <c r="AU39" s="45">
        <f>SUM(AIRAG!AF39+ALTANSHIREE!AF39+DALANGARGALAN!AF39+DELGEREH!AF39+IHHET!AF39+MANDAX!AF39+ORGON!AF39+SAIXANDULAAN!AF39+ULAANBADRAX!AF39+HATANBULAG!AF39+HOBSGOL!AF39+ERDENE!AF39+SAINSHAND!DC39+'ZAMIIN UUD'!BY39)</f>
        <v>0</v>
      </c>
      <c r="AV39" s="45">
        <f>SUM(AIRAG!AG39+ALTANSHIREE!AG39+DALANGARGALAN!AG39+DELGEREH!AG39+IHHET!AG39+MANDAX!AG39+ORGON!AG39+SAIXANDULAAN!AG39+ULAANBADRAX!AG39+HATANBULAG!AG39+HOBSGOL!AG39+ERDENE!AG39+SAINSHAND!DD39+'ZAMIIN UUD'!BZ39)</f>
        <v>0</v>
      </c>
      <c r="AW39" s="45">
        <f>SUM(AIRAG!AH39+ALTANSHIREE!AH39+DALANGARGALAN!AH39+DELGEREH!AH39+IHHET!AH39+MANDAX!AH39+ORGON!AH39+SAIXANDULAAN!AH39+ULAANBADRAX!AH39+HATANBULAG!AH39+HOBSGOL!AH39+ERDENE!AH39+SAINSHAND!DE39+'ZAMIIN UUD'!CA39)</f>
        <v>0</v>
      </c>
      <c r="AX39" s="45">
        <f>SUM(AIRAG!AI39+ALTANSHIREE!AI39+DALANGARGALAN!AI39+DELGEREH!AI39+IHHET!AI39+MANDAX!AI39+ORGON!AI39+SAIXANDULAAN!AI39+ULAANBADRAX!AI39+HATANBULAG!AI39+HOBSGOL!AI39+ERDENE!AI39+SAINSHAND!DF39+'ZAMIIN UUD'!CB39)</f>
        <v>0</v>
      </c>
      <c r="AY39" s="46">
        <f t="shared" si="8"/>
        <v>0</v>
      </c>
      <c r="AZ39" s="46">
        <f t="shared" si="9"/>
        <v>0</v>
      </c>
      <c r="BA39" s="46">
        <f t="shared" si="10"/>
        <v>0</v>
      </c>
      <c r="BB39" s="46">
        <f>SUM(AJ39+AP39+AY39)</f>
        <v>638130900</v>
      </c>
      <c r="BC39" s="46">
        <f t="shared" si="33"/>
        <v>280894462.69</v>
      </c>
      <c r="BD39" s="46">
        <f t="shared" si="34"/>
        <v>-356364487.31</v>
      </c>
    </row>
    <row r="40" spans="1:56">
      <c r="A40" s="9">
        <v>33</v>
      </c>
      <c r="B40" s="1" t="s">
        <v>31</v>
      </c>
      <c r="C40" s="60">
        <f>SUM(AIRAG!C40+ALTANSHIREE!C40+DALANGARGALAN!C40+DELGEREH!C40+IHHET!C40+MANDAX!C40+ORGON!C40+SAIXANDULAAN!C40+ULAANBADRAX!C40+HATANBULAG!C40+HOBSGOL!C40+ERDENE!C40+SAINSHAND!C40+'ZAMIIN UUD'!C40)</f>
        <v>43409900</v>
      </c>
      <c r="D40" s="60">
        <f>SUM(AIRAG!D40+ALTANSHIREE!D40+DALANGARGALAN!D40+DELGEREH!D40+IHHET!D40+MANDAX!D40+ORGON!D40+SAIXANDULAAN!D40+ULAANBADRAX!D40+HATANBULAG!D40+HOBSGOL!D40+ERDENE!D40+SAINSHAND!D40+'ZAMIIN UUD'!D40)</f>
        <v>31439600</v>
      </c>
      <c r="E40" s="60">
        <f>SUM(AIRAG!E40+ALTANSHIREE!E40+DALANGARGALAN!E40+DELGEREH!E40+IHHET!E40+MANDAX!E40+ORGON!E40+SAIXANDULAAN!E40+ULAANBADRAX!E40+HATANBULAG!E40+HOBSGOL!E40+ERDENE!E40+SAINSHAND!E40+'ZAMIIN UUD'!E40)</f>
        <v>-11970300</v>
      </c>
      <c r="F40" s="60">
        <f>SUM(AIRAG!F40+ALTANSHIREE!F40+DALANGARGALAN!F40+DELGEREH!F40+IHHET!F40+MANDAX!F40+ORGON!F40+SAIXANDULAAN!F40+ULAANBADRAX!F40+HATANBULAG!F40+HOBSGOL!F40+ERDENE!F40+SAINSHAND!F40+SAINSHAND!L40+'ZAMIIN UUD'!F40)</f>
        <v>91215200</v>
      </c>
      <c r="G40" s="60">
        <f>SUM(AIRAG!G40+ALTANSHIREE!G40+DALANGARGALAN!G40+DELGEREH!G40+IHHET!G40+MANDAX!G40+ORGON!G40+SAIXANDULAAN!G40+ULAANBADRAX!G40+HATANBULAG!G40+HOBSGOL!G40+ERDENE!G40+SAINSHAND!G40+SAINSHAND!M40+'ZAMIIN UUD'!G40)</f>
        <v>43602250</v>
      </c>
      <c r="H40" s="60">
        <f>SUM(AIRAG!H40+ALTANSHIREE!H40+DALANGARGALAN!H40+DELGEREH!H40+IHHET!H40+MANDAX!H40+ORGON!H40+SAIXANDULAAN!H40+ULAANBADRAX!H40+HATANBULAG!H40+HOBSGOL!H40+ERDENE!H40+SAINSHAND!H40+SAINSHAND!N40+'ZAMIIN UUD'!H40)</f>
        <v>-47612950</v>
      </c>
      <c r="I40" s="60">
        <f>SUM(SAINSHAND!I40+'ZAMIIN UUD'!I40)</f>
        <v>3000000</v>
      </c>
      <c r="J40" s="60">
        <f>SUM(SAINSHAND!J40+'ZAMIIN UUD'!J40)</f>
        <v>2599900</v>
      </c>
      <c r="K40" s="60">
        <f>SUM(SAINSHAND!K40+'ZAMIIN UUD'!K40)</f>
        <v>-400100</v>
      </c>
      <c r="L40" s="60">
        <f>SUM(SAINSHAND!O40+SAINSHAND!R40+'ZAMIIN UUD'!O40)</f>
        <v>60048300</v>
      </c>
      <c r="M40" s="60">
        <f>SUM(SAINSHAND!P40+SAINSHAND!S40+'ZAMIIN UUD'!P40)</f>
        <v>10298310</v>
      </c>
      <c r="N40" s="60">
        <f>SUM(SAINSHAND!Q40+SAINSHAND!T40+'ZAMIIN UUD'!Q40)</f>
        <v>-49749990</v>
      </c>
      <c r="O40" s="60">
        <f>SUM(SAINSHAND!U40+'ZAMIIN UUD'!L40)</f>
        <v>0</v>
      </c>
      <c r="P40" s="60">
        <f>SUM(SAINSHAND!V40+'ZAMIIN UUD'!M40)</f>
        <v>0</v>
      </c>
      <c r="Q40" s="60">
        <f>SUM(SAINSHAND!W40+'ZAMIIN UUD'!N40)</f>
        <v>0</v>
      </c>
      <c r="R40" s="60">
        <f>SUM('ZAMIIN UUD'!R40)</f>
        <v>3000000</v>
      </c>
      <c r="S40" s="60">
        <f>SUM('ZAMIIN UUD'!S40)</f>
        <v>1500000</v>
      </c>
      <c r="T40" s="60">
        <f>SUM('ZAMIIN UUD'!T40)</f>
        <v>-1500000</v>
      </c>
      <c r="U40" s="60">
        <f>SUM(AIRAG!I40+ALTANSHIREE!I40+DALANGARGALAN!I40+DELGEREH!I40+IHHET!I40+MANDAX!I40+ORGON!I40+SAIXANDULAAN!I40+ULAANBADRAX!I40+HATANBULAG!I40+HOBSGOL!I40+ERDENE!I40+SAINSHAND!X40+'ZAMIIN UUD'!U40)</f>
        <v>0</v>
      </c>
      <c r="V40" s="60">
        <f>SUM(AIRAG!J40+ALTANSHIREE!J40+DALANGARGALAN!J40+DELGEREH!J40+IHHET!J40+MANDAX!J40+ORGON!J40+SAIXANDULAAN!J40+ULAANBADRAX!J40+HATANBULAG!J40+HOBSGOL!J40+ERDENE!J40+SAINSHAND!Y40+'ZAMIIN UUD'!V40)</f>
        <v>0</v>
      </c>
      <c r="W40" s="60">
        <f>SUM(AIRAG!K40+ALTANSHIREE!K40+DALANGARGALAN!K40+DELGEREH!K40+IHHET!K40+MANDAX!K40+ORGON!K40+SAIXANDULAAN!K40+ULAANBADRAX!K40+HATANBULAG!K40+HOBSGOL!K40+ERDENE!K40+SAINSHAND!Z40+'ZAMIIN UUD'!W40)</f>
        <v>0</v>
      </c>
      <c r="X40" s="60">
        <f>SUM(AIRAG!L40+ALTANSHIREE!L40+DALANGARGALAN!L40+DELGEREH!L40+IHHET!L40+MANDAX!L40+ORGON!L40+SAIXANDULAAN!L40+ULAANBADRAX!L40+HATANBULAG!L40+HOBSGOL!L40+ERDENE!L40+SAINSHAND!AA40+SAINSHAND!AD40+SAINSHAND!AG40+SAINSHAND!AJ40+SAINSHAND!AM40+SAINSHAND!AP40+SAINSHAND!AS40+SAINSHAND!AV40+SAINSHAND!AY40+SAINSHAND!BB40+SAINSHAND!BE40+SAINSHAND!BH40+SAINSHAND!BK40+SAINSHAND!BN40+SAINSHAND!BQ40+'ZAMIIN UUD'!X40+'ZAMIIN UUD'!AA40+'ZAMIIN UUD'!AD40+'ZAMIIN UUD'!AG40+'ZAMIIN UUD'!AJ40+'ZAMIIN UUD'!AM40+'ZAMIIN UUD'!AP40+'ZAMIIN UUD'!AS40)</f>
        <v>0</v>
      </c>
      <c r="Y40" s="60">
        <f>SUM(AIRAG!M40+ALTANSHIREE!M40+DALANGARGALAN!M40+DELGEREH!M40+IHHET!M40+MANDAX!M40+ORGON!M40+SAIXANDULAAN!M40+ULAANBADRAX!M40+HATANBULAG!M40+HOBSGOL!M40+ERDENE!M40+SAINSHAND!AB40+SAINSHAND!AE40+SAINSHAND!AH40+SAINSHAND!AK40+SAINSHAND!AN40+SAINSHAND!AQ40+SAINSHAND!AT40+SAINSHAND!AW40+SAINSHAND!AZ40+SAINSHAND!BC40+SAINSHAND!BF40+SAINSHAND!BI40+SAINSHAND!BL40+SAINSHAND!BO40+SAINSHAND!BR40+'ZAMIIN UUD'!Y40+'ZAMIIN UUD'!AB40+'ZAMIIN UUD'!AE40+'ZAMIIN UUD'!AH40+'ZAMIIN UUD'!AK40+'ZAMIIN UUD'!AN40+'ZAMIIN UUD'!AQ40+'ZAMIIN UUD'!AT40)</f>
        <v>0</v>
      </c>
      <c r="Z40" s="60">
        <f>SUM(AIRAG!N40+ALTANSHIREE!N40+DALANGARGALAN!N40+DELGEREH!N40+IHHET!N40+MANDAX!N40+ORGON!N40+SAIXANDULAAN!N40+ULAANBADRAX!N40+HATANBULAG!N40+HOBSGOL!N40+ERDENE!N40+SAINSHAND!AC40+SAINSHAND!AF40+SAINSHAND!AI40+SAINSHAND!AL40+SAINSHAND!AO40+SAINSHAND!AR40+SAINSHAND!AU40+SAINSHAND!AX40+SAINSHAND!BA40+SAINSHAND!BD40+SAINSHAND!BG40+SAINSHAND!BJ40+SAINSHAND!BM40+SAINSHAND!BP40+SAINSHAND!BS40+'ZAMIIN UUD'!Z40+'ZAMIIN UUD'!AC40+'ZAMIIN UUD'!AF40+'ZAMIIN UUD'!AI40+'ZAMIIN UUD'!AL40+'ZAMIIN UUD'!AO40+'ZAMIIN UUD'!AR40+'ZAMIIN UUD'!AU40)</f>
        <v>0</v>
      </c>
      <c r="AA40" s="60">
        <f>SUM(AIRAG!O40+ALTANSHIREE!O40+DALANGARGALAN!O40+DELGEREH!O40+IHHET!O40+MANDAX!O40+ORGON!O40+SAIXANDULAAN!O40+ULAANBADRAX!O40+HATANBULAG!O40+HOBSGOL!O40+ERDENE!O40+SAINSHAND!BT40+SAINSHAND!BW40+SAINSHAND!BZ40+SAINSHAND!CC40+SAINSHAND!CF40+SAINSHAND!CI40+'ZAMIIN UUD'!AV40+'ZAMIIN UUD'!AY40+'ZAMIIN UUD'!BB40+'ZAMIIN UUD'!BE40)</f>
        <v>0</v>
      </c>
      <c r="AB40" s="60">
        <f>SUM(AIRAG!P40+ALTANSHIREE!P40+DALANGARGALAN!P40+DELGEREH!P40+IHHET!P40+MANDAX!P40+ORGON!P40+SAIXANDULAAN!P40+ULAANBADRAX!P40+HATANBULAG!P40+HOBSGOL!P40+ERDENE!P40+SAINSHAND!BU40+SAINSHAND!BX40+SAINSHAND!CA40+SAINSHAND!CD40+SAINSHAND!CG40+SAINSHAND!CJ40+'ZAMIIN UUD'!AW40+'ZAMIIN UUD'!AZ40+'ZAMIIN UUD'!BC40+'ZAMIIN UUD'!BF40)</f>
        <v>0</v>
      </c>
      <c r="AC40" s="60">
        <f>SUM(AIRAG!Q40+ALTANSHIREE!Q40+DALANGARGALAN!Q40+DELGEREH!Q40+IHHET!Q40+MANDAX!Q40+ORGON!Q40+SAIXANDULAAN!Q40+ULAANBADRAX!Q40+HATANBULAG!Q40+HOBSGOL!Q40+ERDENE!Q40+SAINSHAND!BV40+SAINSHAND!BY40+SAINSHAND!CB40+SAINSHAND!CE40+SAINSHAND!CH40+SAINSHAND!CK40+'ZAMIIN UUD'!AX40+'ZAMIIN UUD'!BA40+'ZAMIIN UUD'!BD40+'ZAMIIN UUD'!BG40)</f>
        <v>0</v>
      </c>
      <c r="AD40" s="60">
        <f>SUM(AIRAG!R40+ALTANSHIREE!R40+DALANGARGALAN!R40+DELGEREH!R40+IHHET!R40+MANDAX!R40+ORGON!R40+SAIXANDULAAN!R40+ULAANBADRAX!R40+HATANBULAG!R40+HOBSGOL!R40+ERDENE!R40+SAINSHAND!CL40)</f>
        <v>0</v>
      </c>
      <c r="AE40" s="60">
        <f>SUM(AIRAG!S40+ALTANSHIREE!S40+DALANGARGALAN!S40+DELGEREH!S40+IHHET!S40+MANDAX!S40+ORGON!S40+SAIXANDULAAN!S40+ULAANBADRAX!S40+HATANBULAG!S40+HOBSGOL!S40+ERDENE!S40+SAINSHAND!CM40)</f>
        <v>0</v>
      </c>
      <c r="AF40" s="60">
        <f>SUM(AIRAG!T40+ALTANSHIREE!T40+DALANGARGALAN!T40+DELGEREH!T40+IHHET!T40+MANDAX!T40+ORGON!T40+SAIXANDULAAN!T40+ULAANBADRAX!T40+HATANBULAG!T40+HOBSGOL!T40+ERDENE!T40+SAINSHAND!CN40)</f>
        <v>0</v>
      </c>
      <c r="AG40" s="60">
        <f>SUM(SAINSHAND!CO40+'ZAMIIN UUD'!BK40)</f>
        <v>0</v>
      </c>
      <c r="AH40" s="60">
        <f>SUM(SAINSHAND!CP40+'ZAMIIN UUD'!BL40)</f>
        <v>0</v>
      </c>
      <c r="AI40" s="60">
        <f>SUM(SAINSHAND!CQ40+'ZAMIIN UUD'!BM40)</f>
        <v>0</v>
      </c>
      <c r="AJ40" s="70">
        <f t="shared" si="2"/>
        <v>200673400</v>
      </c>
      <c r="AK40" s="70">
        <f t="shared" si="3"/>
        <v>89440060</v>
      </c>
      <c r="AL40" s="70">
        <f t="shared" si="4"/>
        <v>-111233340</v>
      </c>
      <c r="AM40" s="60">
        <f>SUM(AIRAG!X40+ALTANSHIREE!X40+DALANGARGALAN!X40+DELGEREH!X40+IHHET!X40+MANDAX!X40+ORGON!X40+SAIXANDULAAN!X40+ULAANBADRAX!X40+HATANBULAG!X40+HOBSGOL!X40+ERDENE!X40+SAINSHAND!CU40+'ZAMIIN UUD'!BQ40)</f>
        <v>0</v>
      </c>
      <c r="AN40" s="60">
        <f>SUM(AIRAG!Y40+ALTANSHIREE!Y40+DALANGARGALAN!Y40+DELGEREH!Y40+IHHET!Y40+MANDAX!Y40+ORGON!Y40+SAIXANDULAAN!Y40+ULAANBADRAX!Y40+HATANBULAG!Y40+HOBSGOL!Y40+ERDENE!Y40+SAINSHAND!CV40+'ZAMIIN UUD'!BR40)</f>
        <v>0</v>
      </c>
      <c r="AO40" s="60">
        <f>SUM(AIRAG!Z40+ALTANSHIREE!Z40+DALANGARGALAN!Z40+DELGEREH!Z40+IHHET!Z40+MANDAX!Z40+ORGON!Z40+SAIXANDULAAN!Z40+ULAANBADRAX!Z40+HATANBULAG!Z40+HOBSGOL!Z40+ERDENE!Z40+SAINSHAND!CW40+'ZAMIIN UUD'!BS40)</f>
        <v>0</v>
      </c>
      <c r="AP40" s="70">
        <f t="shared" si="5"/>
        <v>0</v>
      </c>
      <c r="AQ40" s="70">
        <f t="shared" si="6"/>
        <v>0</v>
      </c>
      <c r="AR40" s="70">
        <f t="shared" si="7"/>
        <v>0</v>
      </c>
      <c r="AS40" s="60">
        <f>SUM(AIRAG!AD40+ALTANSHIREE!AD40+DALANGARGALAN!AD40+DELGEREH!AD40+IHHET!AD40+MANDAX!AD40+ORGON!AD40+SAIXANDULAAN!AD40+ULAANBADRAX!AD40+HATANBULAG!AD40+HOBSGOL!AD40+ERDENE!AD40+SAINSHAND!DA40+'ZAMIIN UUD'!BW40)</f>
        <v>0</v>
      </c>
      <c r="AT40" s="60">
        <f>SUM(AIRAG!AE40+ALTANSHIREE!AE40+DALANGARGALAN!AE40+DELGEREH!AE40+IHHET!AE40+MANDAX!AE40+ORGON!AE40+SAIXANDULAAN!AE40+ULAANBADRAX!AE40+HATANBULAG!AE40+HOBSGOL!AE40+ERDENE!AE40+SAINSHAND!DB40+'ZAMIIN UUD'!BX40)</f>
        <v>0</v>
      </c>
      <c r="AU40" s="60">
        <f>SUM(AIRAG!AF40+ALTANSHIREE!AF40+DALANGARGALAN!AF40+DELGEREH!AF40+IHHET!AF40+MANDAX!AF40+ORGON!AF40+SAIXANDULAAN!AF40+ULAANBADRAX!AF40+HATANBULAG!AF40+HOBSGOL!AF40+ERDENE!AF40+SAINSHAND!DC40+'ZAMIIN UUD'!BY40)</f>
        <v>0</v>
      </c>
      <c r="AV40" s="60">
        <f>SUM(AIRAG!AG40+ALTANSHIREE!AG40+DALANGARGALAN!AG40+DELGEREH!AG40+IHHET!AG40+MANDAX!AG40+ORGON!AG40+SAIXANDULAAN!AG40+ULAANBADRAX!AG40+HATANBULAG!AG40+HOBSGOL!AG40+ERDENE!AG40+SAINSHAND!DD40+'ZAMIIN UUD'!BZ40)</f>
        <v>0</v>
      </c>
      <c r="AW40" s="60">
        <f>SUM(AIRAG!AH40+ALTANSHIREE!AH40+DALANGARGALAN!AH40+DELGEREH!AH40+IHHET!AH40+MANDAX!AH40+ORGON!AH40+SAIXANDULAAN!AH40+ULAANBADRAX!AH40+HATANBULAG!AH40+HOBSGOL!AH40+ERDENE!AH40+SAINSHAND!DE40+'ZAMIIN UUD'!CA40)</f>
        <v>0</v>
      </c>
      <c r="AX40" s="60">
        <f>SUM(AIRAG!AI40+ALTANSHIREE!AI40+DALANGARGALAN!AI40+DELGEREH!AI40+IHHET!AI40+MANDAX!AI40+ORGON!AI40+SAIXANDULAAN!AI40+ULAANBADRAX!AI40+HATANBULAG!AI40+HOBSGOL!AI40+ERDENE!AI40+SAINSHAND!DF40+'ZAMIIN UUD'!CB40)</f>
        <v>0</v>
      </c>
      <c r="AY40" s="70">
        <f t="shared" si="8"/>
        <v>0</v>
      </c>
      <c r="AZ40" s="70">
        <f t="shared" si="9"/>
        <v>0</v>
      </c>
      <c r="BA40" s="70">
        <f t="shared" si="10"/>
        <v>0</v>
      </c>
      <c r="BB40" s="70">
        <f>SUM(AJ40+AP40+AY40)</f>
        <v>200673400</v>
      </c>
      <c r="BC40" s="70">
        <f t="shared" si="33"/>
        <v>89440060</v>
      </c>
      <c r="BD40" s="70">
        <f t="shared" si="34"/>
        <v>-111233340</v>
      </c>
    </row>
    <row r="41" spans="1:56">
      <c r="A41" s="9">
        <v>34</v>
      </c>
      <c r="B41" s="1" t="s">
        <v>32</v>
      </c>
      <c r="C41" s="60">
        <f>SUM(AIRAG!C41+ALTANSHIREE!C41+DALANGARGALAN!C41+DELGEREH!C41+IHHET!C41+MANDAX!C41+ORGON!C41+SAIXANDULAAN!C41+ULAANBADRAX!C41+HATANBULAG!C41+HOBSGOL!C41+ERDENE!C41+SAINSHAND!C41+'ZAMIIN UUD'!C41)</f>
        <v>5000000</v>
      </c>
      <c r="D41" s="60">
        <f>SUM(AIRAG!D41+ALTANSHIREE!D41+DALANGARGALAN!D41+DELGEREH!D41+IHHET!D41+MANDAX!D41+ORGON!D41+SAIXANDULAAN!D41+ULAANBADRAX!D41+HATANBULAG!D41+HOBSGOL!D41+ERDENE!D41+SAINSHAND!D41+'ZAMIIN UUD'!D41)</f>
        <v>0</v>
      </c>
      <c r="E41" s="60">
        <f>SUM(AIRAG!E41+ALTANSHIREE!E41+DALANGARGALAN!E41+DELGEREH!E41+IHHET!E41+MANDAX!E41+ORGON!E41+SAIXANDULAAN!E41+ULAANBADRAX!E41+HATANBULAG!E41+HOBSGOL!E41+ERDENE!E41+SAINSHAND!E41+'ZAMIIN UUD'!E41)</f>
        <v>-5000000</v>
      </c>
      <c r="F41" s="60">
        <f>SUM(AIRAG!F41+ALTANSHIREE!F41+DALANGARGALAN!F41+DELGEREH!F41+IHHET!F41+MANDAX!F41+ORGON!F41+SAIXANDULAAN!F41+ULAANBADRAX!F41+HATANBULAG!F41+HOBSGOL!F41+ERDENE!F41+SAINSHAND!F41+SAINSHAND!L41+'ZAMIIN UUD'!F41)</f>
        <v>11260000</v>
      </c>
      <c r="G41" s="60">
        <f>SUM(AIRAG!G41+ALTANSHIREE!G41+DALANGARGALAN!G41+DELGEREH!G41+IHHET!G41+MANDAX!G41+ORGON!G41+SAIXANDULAAN!G41+ULAANBADRAX!G41+HATANBULAG!G41+HOBSGOL!G41+ERDENE!G41+SAINSHAND!G41+SAINSHAND!M41+'ZAMIIN UUD'!G41)</f>
        <v>6760000</v>
      </c>
      <c r="H41" s="60">
        <f>SUM(AIRAG!H41+ALTANSHIREE!H41+DALANGARGALAN!H41+DELGEREH!H41+IHHET!H41+MANDAX!H41+ORGON!H41+SAIXANDULAAN!H41+ULAANBADRAX!H41+HATANBULAG!H41+HOBSGOL!H41+ERDENE!H41+SAINSHAND!H41+SAINSHAND!N41+'ZAMIIN UUD'!H41)</f>
        <v>-4500000</v>
      </c>
      <c r="I41" s="60">
        <f>SUM(SAINSHAND!I41+'ZAMIIN UUD'!I41)</f>
        <v>3000000</v>
      </c>
      <c r="J41" s="60">
        <f>SUM(SAINSHAND!J41+'ZAMIIN UUD'!J41)</f>
        <v>0</v>
      </c>
      <c r="K41" s="60">
        <f>SUM(SAINSHAND!K41+'ZAMIIN UUD'!K41)</f>
        <v>-3000000</v>
      </c>
      <c r="L41" s="60">
        <f>SUM(SAINSHAND!O41+SAINSHAND!R41+'ZAMIIN UUD'!O41)</f>
        <v>8000000</v>
      </c>
      <c r="M41" s="60">
        <f>SUM(SAINSHAND!P41+SAINSHAND!S41+'ZAMIIN UUD'!P41)</f>
        <v>2880000</v>
      </c>
      <c r="N41" s="60">
        <f>SUM(SAINSHAND!Q41+SAINSHAND!T41+'ZAMIIN UUD'!Q41)</f>
        <v>-5120000</v>
      </c>
      <c r="O41" s="60">
        <f>SUM(SAINSHAND!U41+'ZAMIIN UUD'!L41)</f>
        <v>0</v>
      </c>
      <c r="P41" s="60">
        <f>SUM(SAINSHAND!V41+'ZAMIIN UUD'!M41)</f>
        <v>0</v>
      </c>
      <c r="Q41" s="60">
        <f>SUM(SAINSHAND!W41+'ZAMIIN UUD'!N41)</f>
        <v>0</v>
      </c>
      <c r="R41" s="60">
        <f>SUM('ZAMIIN UUD'!R41)</f>
        <v>0</v>
      </c>
      <c r="S41" s="60">
        <f>SUM('ZAMIIN UUD'!S41)</f>
        <v>0</v>
      </c>
      <c r="T41" s="60">
        <f>SUM('ZAMIIN UUD'!T41)</f>
        <v>0</v>
      </c>
      <c r="U41" s="60">
        <f>SUM(AIRAG!I41+ALTANSHIREE!I41+DALANGARGALAN!I41+DELGEREH!I41+IHHET!I41+MANDAX!I41+ORGON!I41+SAIXANDULAAN!I41+ULAANBADRAX!I41+HATANBULAG!I41+HOBSGOL!I41+ERDENE!I41+SAINSHAND!X41+'ZAMIIN UUD'!U41)</f>
        <v>0</v>
      </c>
      <c r="V41" s="60">
        <f>SUM(AIRAG!J41+ALTANSHIREE!J41+DALANGARGALAN!J41+DELGEREH!J41+IHHET!J41+MANDAX!J41+ORGON!J41+SAIXANDULAAN!J41+ULAANBADRAX!J41+HATANBULAG!J41+HOBSGOL!J41+ERDENE!J41+SAINSHAND!Y41+'ZAMIIN UUD'!V41)</f>
        <v>0</v>
      </c>
      <c r="W41" s="60">
        <f>SUM(AIRAG!K41+ALTANSHIREE!K41+DALANGARGALAN!K41+DELGEREH!K41+IHHET!K41+MANDAX!K41+ORGON!K41+SAIXANDULAAN!K41+ULAANBADRAX!K41+HATANBULAG!K41+HOBSGOL!K41+ERDENE!K41+SAINSHAND!Z41+'ZAMIIN UUD'!W41)</f>
        <v>0</v>
      </c>
      <c r="X41" s="60">
        <f>SUM(AIRAG!L41+ALTANSHIREE!L41+DALANGARGALAN!L41+DELGEREH!L41+IHHET!L41+MANDAX!L41+ORGON!L41+SAIXANDULAAN!L41+ULAANBADRAX!L41+HATANBULAG!L41+HOBSGOL!L41+ERDENE!L41+SAINSHAND!AA41+SAINSHAND!AD41+SAINSHAND!AG41+SAINSHAND!AJ41+SAINSHAND!AM41+SAINSHAND!AP41+SAINSHAND!AS41+SAINSHAND!AV41+SAINSHAND!AY41+SAINSHAND!BB41+SAINSHAND!BE41+SAINSHAND!BH41+SAINSHAND!BK41+SAINSHAND!BN41+SAINSHAND!BQ41+'ZAMIIN UUD'!X41+'ZAMIIN UUD'!AA41+'ZAMIIN UUD'!AD41+'ZAMIIN UUD'!AG41+'ZAMIIN UUD'!AJ41+'ZAMIIN UUD'!AM41+'ZAMIIN UUD'!AP41+'ZAMIIN UUD'!AS41)</f>
        <v>0</v>
      </c>
      <c r="Y41" s="60">
        <f>SUM(AIRAG!M41+ALTANSHIREE!M41+DALANGARGALAN!M41+DELGEREH!M41+IHHET!M41+MANDAX!M41+ORGON!M41+SAIXANDULAAN!M41+ULAANBADRAX!M41+HATANBULAG!M41+HOBSGOL!M41+ERDENE!M41+SAINSHAND!AB41+SAINSHAND!AE41+SAINSHAND!AH41+SAINSHAND!AK41+SAINSHAND!AN41+SAINSHAND!AQ41+SAINSHAND!AT41+SAINSHAND!AW41+SAINSHAND!AZ41+SAINSHAND!BC41+SAINSHAND!BF41+SAINSHAND!BI41+SAINSHAND!BL41+SAINSHAND!BO41+SAINSHAND!BR41+'ZAMIIN UUD'!Y41+'ZAMIIN UUD'!AB41+'ZAMIIN UUD'!AE41+'ZAMIIN UUD'!AH41+'ZAMIIN UUD'!AK41+'ZAMIIN UUD'!AN41+'ZAMIIN UUD'!AQ41+'ZAMIIN UUD'!AT41)</f>
        <v>0</v>
      </c>
      <c r="Z41" s="60">
        <f>SUM(AIRAG!N41+ALTANSHIREE!N41+DALANGARGALAN!N41+DELGEREH!N41+IHHET!N41+MANDAX!N41+ORGON!N41+SAIXANDULAAN!N41+ULAANBADRAX!N41+HATANBULAG!N41+HOBSGOL!N41+ERDENE!N41+SAINSHAND!AC41+SAINSHAND!AF41+SAINSHAND!AI41+SAINSHAND!AL41+SAINSHAND!AO41+SAINSHAND!AR41+SAINSHAND!AU41+SAINSHAND!AX41+SAINSHAND!BA41+SAINSHAND!BD41+SAINSHAND!BG41+SAINSHAND!BJ41+SAINSHAND!BM41+SAINSHAND!BP41+SAINSHAND!BS41+'ZAMIIN UUD'!Z41+'ZAMIIN UUD'!AC41+'ZAMIIN UUD'!AF41+'ZAMIIN UUD'!AI41+'ZAMIIN UUD'!AL41+'ZAMIIN UUD'!AO41+'ZAMIIN UUD'!AR41+'ZAMIIN UUD'!AU41)</f>
        <v>0</v>
      </c>
      <c r="AA41" s="60">
        <f>SUM(AIRAG!O41+ALTANSHIREE!O41+DALANGARGALAN!O41+DELGEREH!O41+IHHET!O41+MANDAX!O41+ORGON!O41+SAIXANDULAAN!O41+ULAANBADRAX!O41+HATANBULAG!O41+HOBSGOL!O41+ERDENE!O41+SAINSHAND!BT41+SAINSHAND!BW41+SAINSHAND!BZ41+SAINSHAND!CC41+SAINSHAND!CF41+SAINSHAND!CI41+'ZAMIIN UUD'!AV41+'ZAMIIN UUD'!AY41+'ZAMIIN UUD'!BB41+'ZAMIIN UUD'!BE41)</f>
        <v>0</v>
      </c>
      <c r="AB41" s="60">
        <f>SUM(AIRAG!P41+ALTANSHIREE!P41+DALANGARGALAN!P41+DELGEREH!P41+IHHET!P41+MANDAX!P41+ORGON!P41+SAIXANDULAAN!P41+ULAANBADRAX!P41+HATANBULAG!P41+HOBSGOL!P41+ERDENE!P41+SAINSHAND!BU41+SAINSHAND!BX41+SAINSHAND!CA41+SAINSHAND!CD41+SAINSHAND!CG41+SAINSHAND!CJ41+'ZAMIIN UUD'!AW41+'ZAMIIN UUD'!AZ41+'ZAMIIN UUD'!BC41+'ZAMIIN UUD'!BF41)</f>
        <v>0</v>
      </c>
      <c r="AC41" s="60">
        <f>SUM(AIRAG!Q41+ALTANSHIREE!Q41+DALANGARGALAN!Q41+DELGEREH!Q41+IHHET!Q41+MANDAX!Q41+ORGON!Q41+SAIXANDULAAN!Q41+ULAANBADRAX!Q41+HATANBULAG!Q41+HOBSGOL!Q41+ERDENE!Q41+SAINSHAND!BV41+SAINSHAND!BY41+SAINSHAND!CB41+SAINSHAND!CE41+SAINSHAND!CH41+SAINSHAND!CK41+'ZAMIIN UUD'!AX41+'ZAMIIN UUD'!BA41+'ZAMIIN UUD'!BD41+'ZAMIIN UUD'!BG41)</f>
        <v>0</v>
      </c>
      <c r="AD41" s="60">
        <f>SUM(AIRAG!R41+ALTANSHIREE!R41+DALANGARGALAN!R41+DELGEREH!R41+IHHET!R41+MANDAX!R41+ORGON!R41+SAIXANDULAAN!R41+ULAANBADRAX!R41+HATANBULAG!R41+HOBSGOL!R41+ERDENE!R41+SAINSHAND!CL41)</f>
        <v>0</v>
      </c>
      <c r="AE41" s="60">
        <f>SUM(AIRAG!S41+ALTANSHIREE!S41+DALANGARGALAN!S41+DELGEREH!S41+IHHET!S41+MANDAX!S41+ORGON!S41+SAIXANDULAAN!S41+ULAANBADRAX!S41+HATANBULAG!S41+HOBSGOL!S41+ERDENE!S41+SAINSHAND!CM41)</f>
        <v>0</v>
      </c>
      <c r="AF41" s="60">
        <f>SUM(AIRAG!T41+ALTANSHIREE!T41+DALANGARGALAN!T41+DELGEREH!T41+IHHET!T41+MANDAX!T41+ORGON!T41+SAIXANDULAAN!T41+ULAANBADRAX!T41+HATANBULAG!T41+HOBSGOL!T41+ERDENE!T41+SAINSHAND!CN41)</f>
        <v>0</v>
      </c>
      <c r="AG41" s="60">
        <f>SUM(SAINSHAND!CO41+'ZAMIIN UUD'!BK41)</f>
        <v>0</v>
      </c>
      <c r="AH41" s="60">
        <f>SUM(SAINSHAND!CP41+'ZAMIIN UUD'!BL41)</f>
        <v>0</v>
      </c>
      <c r="AI41" s="60">
        <f>SUM(SAINSHAND!CQ41+'ZAMIIN UUD'!BM41)</f>
        <v>0</v>
      </c>
      <c r="AJ41" s="70">
        <f t="shared" si="2"/>
        <v>27260000</v>
      </c>
      <c r="AK41" s="70">
        <f t="shared" si="3"/>
        <v>9640000</v>
      </c>
      <c r="AL41" s="70">
        <f t="shared" si="4"/>
        <v>-17620000</v>
      </c>
      <c r="AM41" s="60">
        <f>SUM(AIRAG!X41+ALTANSHIREE!X41+DALANGARGALAN!X41+DELGEREH!X41+IHHET!X41+MANDAX!X41+ORGON!X41+SAIXANDULAAN!X41+ULAANBADRAX!X41+HATANBULAG!X41+HOBSGOL!X41+ERDENE!X41+SAINSHAND!CU41+'ZAMIIN UUD'!BQ41)</f>
        <v>0</v>
      </c>
      <c r="AN41" s="60">
        <f>SUM(AIRAG!Y41+ALTANSHIREE!Y41+DALANGARGALAN!Y41+DELGEREH!Y41+IHHET!Y41+MANDAX!Y41+ORGON!Y41+SAIXANDULAAN!Y41+ULAANBADRAX!Y41+HATANBULAG!Y41+HOBSGOL!Y41+ERDENE!Y41+SAINSHAND!CV41+'ZAMIIN UUD'!BR41)</f>
        <v>0</v>
      </c>
      <c r="AO41" s="60">
        <f>SUM(AIRAG!Z41+ALTANSHIREE!Z41+DALANGARGALAN!Z41+DELGEREH!Z41+IHHET!Z41+MANDAX!Z41+ORGON!Z41+SAIXANDULAAN!Z41+ULAANBADRAX!Z41+HATANBULAG!Z41+HOBSGOL!Z41+ERDENE!Z41+SAINSHAND!CW41+'ZAMIIN UUD'!BS41)</f>
        <v>0</v>
      </c>
      <c r="AP41" s="70">
        <f t="shared" si="5"/>
        <v>0</v>
      </c>
      <c r="AQ41" s="70">
        <f t="shared" si="6"/>
        <v>0</v>
      </c>
      <c r="AR41" s="70">
        <f t="shared" si="7"/>
        <v>0</v>
      </c>
      <c r="AS41" s="60">
        <f>SUM(AIRAG!AD41+ALTANSHIREE!AD41+DALANGARGALAN!AD41+DELGEREH!AD41+IHHET!AD41+MANDAX!AD41+ORGON!AD41+SAIXANDULAAN!AD41+ULAANBADRAX!AD41+HATANBULAG!AD41+HOBSGOL!AD41+ERDENE!AD41+SAINSHAND!DA41+'ZAMIIN UUD'!BW41)</f>
        <v>0</v>
      </c>
      <c r="AT41" s="60">
        <f>SUM(AIRAG!AE41+ALTANSHIREE!AE41+DALANGARGALAN!AE41+DELGEREH!AE41+IHHET!AE41+MANDAX!AE41+ORGON!AE41+SAIXANDULAAN!AE41+ULAANBADRAX!AE41+HATANBULAG!AE41+HOBSGOL!AE41+ERDENE!AE41+SAINSHAND!DB41+'ZAMIIN UUD'!BX41)</f>
        <v>0</v>
      </c>
      <c r="AU41" s="60">
        <f>SUM(AIRAG!AF41+ALTANSHIREE!AF41+DALANGARGALAN!AF41+DELGEREH!AF41+IHHET!AF41+MANDAX!AF41+ORGON!AF41+SAIXANDULAAN!AF41+ULAANBADRAX!AF41+HATANBULAG!AF41+HOBSGOL!AF41+ERDENE!AF41+SAINSHAND!DC41+'ZAMIIN UUD'!BY41)</f>
        <v>0</v>
      </c>
      <c r="AV41" s="60">
        <f>SUM(AIRAG!AG41+ALTANSHIREE!AG41+DALANGARGALAN!AG41+DELGEREH!AG41+IHHET!AG41+MANDAX!AG41+ORGON!AG41+SAIXANDULAAN!AG41+ULAANBADRAX!AG41+HATANBULAG!AG41+HOBSGOL!AG41+ERDENE!AG41+SAINSHAND!DD41+'ZAMIIN UUD'!BZ41)</f>
        <v>0</v>
      </c>
      <c r="AW41" s="60">
        <f>SUM(AIRAG!AH41+ALTANSHIREE!AH41+DALANGARGALAN!AH41+DELGEREH!AH41+IHHET!AH41+MANDAX!AH41+ORGON!AH41+SAIXANDULAAN!AH41+ULAANBADRAX!AH41+HATANBULAG!AH41+HOBSGOL!AH41+ERDENE!AH41+SAINSHAND!DE41+'ZAMIIN UUD'!CA41)</f>
        <v>0</v>
      </c>
      <c r="AX41" s="60">
        <f>SUM(AIRAG!AI41+ALTANSHIREE!AI41+DALANGARGALAN!AI41+DELGEREH!AI41+IHHET!AI41+MANDAX!AI41+ORGON!AI41+SAIXANDULAAN!AI41+ULAANBADRAX!AI41+HATANBULAG!AI41+HOBSGOL!AI41+ERDENE!AI41+SAINSHAND!DF41+'ZAMIIN UUD'!CB41)</f>
        <v>0</v>
      </c>
      <c r="AY41" s="70">
        <f t="shared" si="8"/>
        <v>0</v>
      </c>
      <c r="AZ41" s="70">
        <f t="shared" si="9"/>
        <v>0</v>
      </c>
      <c r="BA41" s="70">
        <f t="shared" si="10"/>
        <v>0</v>
      </c>
      <c r="BB41" s="70">
        <f t="shared" ref="BB41:BB47" si="35">SUM(AJ41+AP41+AY41)</f>
        <v>27260000</v>
      </c>
      <c r="BC41" s="70">
        <f t="shared" ref="BC41:BC49" si="36">SUM(AK41+AQ41+AZ41)</f>
        <v>9640000</v>
      </c>
      <c r="BD41" s="70">
        <f t="shared" ref="BD41:BD49" si="37">SUM(AL41+AR41+BA41)</f>
        <v>-17620000</v>
      </c>
    </row>
    <row r="42" spans="1:56">
      <c r="A42" s="9">
        <v>35</v>
      </c>
      <c r="B42" s="1" t="s">
        <v>41</v>
      </c>
      <c r="C42" s="60">
        <f>SUM(AIRAG!C42+ALTANSHIREE!C42+DALANGARGALAN!C42+DELGEREH!C42+IHHET!C42+MANDAX!C42+ORGON!C42+SAIXANDULAAN!C42+ULAANBADRAX!C42+HATANBULAG!C42+HOBSGOL!C42+ERDENE!C42+SAINSHAND!C42+'ZAMIIN UUD'!C42)</f>
        <v>0</v>
      </c>
      <c r="D42" s="60">
        <f>SUM(AIRAG!D42+ALTANSHIREE!D42+DALANGARGALAN!D42+DELGEREH!D42+IHHET!D42+MANDAX!D42+ORGON!D42+SAIXANDULAAN!D42+ULAANBADRAX!D42+HATANBULAG!D42+HOBSGOL!D42+ERDENE!D42+SAINSHAND!D42+'ZAMIIN UUD'!D42)</f>
        <v>0</v>
      </c>
      <c r="E42" s="60">
        <f>SUM(AIRAG!E42+ALTANSHIREE!E42+DALANGARGALAN!E42+DELGEREH!E42+IHHET!E42+MANDAX!E42+ORGON!E42+SAIXANDULAAN!E42+ULAANBADRAX!E42+HATANBULAG!E42+HOBSGOL!E42+ERDENE!E42+SAINSHAND!E42+'ZAMIIN UUD'!E42)</f>
        <v>0</v>
      </c>
      <c r="F42" s="60">
        <f>SUM(AIRAG!F42+ALTANSHIREE!F42+DALANGARGALAN!F42+DELGEREH!F42+IHHET!F42+MANDAX!F42+ORGON!F42+SAIXANDULAAN!F42+ULAANBADRAX!F42+HATANBULAG!F42+HOBSGOL!F42+ERDENE!F42+SAINSHAND!F42+SAINSHAND!L42+'ZAMIIN UUD'!F42)</f>
        <v>2000000</v>
      </c>
      <c r="G42" s="60">
        <f>SUM(AIRAG!G42+ALTANSHIREE!G42+DALANGARGALAN!G42+DELGEREH!G42+IHHET!G42+MANDAX!G42+ORGON!G42+SAIXANDULAAN!G42+ULAANBADRAX!G42+HATANBULAG!G42+HOBSGOL!G42+ERDENE!G42+SAINSHAND!G42+SAINSHAND!M42+'ZAMIIN UUD'!G42)</f>
        <v>0</v>
      </c>
      <c r="H42" s="60">
        <f>SUM(AIRAG!H42+ALTANSHIREE!H42+DALANGARGALAN!H42+DELGEREH!H42+IHHET!H42+MANDAX!H42+ORGON!H42+SAIXANDULAAN!H42+ULAANBADRAX!H42+HATANBULAG!H42+HOBSGOL!H42+ERDENE!H42+SAINSHAND!H42+SAINSHAND!N42+'ZAMIIN UUD'!H42)</f>
        <v>-2000000</v>
      </c>
      <c r="I42" s="60">
        <f>SUM(SAINSHAND!I42+'ZAMIIN UUD'!I42)</f>
        <v>0</v>
      </c>
      <c r="J42" s="60">
        <f>SUM(SAINSHAND!J42+'ZAMIIN UUD'!J42)</f>
        <v>0</v>
      </c>
      <c r="K42" s="60">
        <f>SUM(SAINSHAND!K42+'ZAMIIN UUD'!K42)</f>
        <v>0</v>
      </c>
      <c r="L42" s="60">
        <f>SUM(SAINSHAND!O42+SAINSHAND!R42+'ZAMIIN UUD'!O42)</f>
        <v>6600000</v>
      </c>
      <c r="M42" s="60">
        <f>SUM(SAINSHAND!P42+SAINSHAND!S42+'ZAMIIN UUD'!P42)</f>
        <v>4700520</v>
      </c>
      <c r="N42" s="60">
        <f>SUM(SAINSHAND!Q42+SAINSHAND!T42+'ZAMIIN UUD'!Q42)</f>
        <v>-1899480</v>
      </c>
      <c r="O42" s="60">
        <f>SUM(SAINSHAND!U42+'ZAMIIN UUD'!L42)</f>
        <v>0</v>
      </c>
      <c r="P42" s="60">
        <f>SUM(SAINSHAND!V42+'ZAMIIN UUD'!M42)</f>
        <v>0</v>
      </c>
      <c r="Q42" s="60">
        <f>SUM(SAINSHAND!W42+'ZAMIIN UUD'!N42)</f>
        <v>0</v>
      </c>
      <c r="R42" s="60">
        <f>SUM('ZAMIIN UUD'!R42)</f>
        <v>1666400</v>
      </c>
      <c r="S42" s="60">
        <f>SUM('ZAMIIN UUD'!S42)</f>
        <v>1041500</v>
      </c>
      <c r="T42" s="60">
        <f>SUM('ZAMIIN UUD'!T42)</f>
        <v>-624900</v>
      </c>
      <c r="U42" s="60">
        <f>SUM(AIRAG!I42+ALTANSHIREE!I42+DALANGARGALAN!I42+DELGEREH!I42+IHHET!I42+MANDAX!I42+ORGON!I42+SAIXANDULAAN!I42+ULAANBADRAX!I42+HATANBULAG!I42+HOBSGOL!I42+ERDENE!I42+SAINSHAND!X42+'ZAMIIN UUD'!U42)</f>
        <v>0</v>
      </c>
      <c r="V42" s="60">
        <f>SUM(AIRAG!J42+ALTANSHIREE!J42+DALANGARGALAN!J42+DELGEREH!J42+IHHET!J42+MANDAX!J42+ORGON!J42+SAIXANDULAAN!J42+ULAANBADRAX!J42+HATANBULAG!J42+HOBSGOL!J42+ERDENE!J42+SAINSHAND!Y42+'ZAMIIN UUD'!V42)</f>
        <v>0</v>
      </c>
      <c r="W42" s="60">
        <f>SUM(AIRAG!K42+ALTANSHIREE!K42+DALANGARGALAN!K42+DELGEREH!K42+IHHET!K42+MANDAX!K42+ORGON!K42+SAIXANDULAAN!K42+ULAANBADRAX!K42+HATANBULAG!K42+HOBSGOL!K42+ERDENE!K42+SAINSHAND!Z42+'ZAMIIN UUD'!W42)</f>
        <v>0</v>
      </c>
      <c r="X42" s="60">
        <f>SUM(AIRAG!L42+ALTANSHIREE!L42+DALANGARGALAN!L42+DELGEREH!L42+IHHET!L42+MANDAX!L42+ORGON!L42+SAIXANDULAAN!L42+ULAANBADRAX!L42+HATANBULAG!L42+HOBSGOL!L42+ERDENE!L42+SAINSHAND!AA42+SAINSHAND!AD42+SAINSHAND!AG42+SAINSHAND!AJ42+SAINSHAND!AM42+SAINSHAND!AP42+SAINSHAND!AS42+SAINSHAND!AV42+SAINSHAND!AY42+SAINSHAND!BB42+SAINSHAND!BE42+SAINSHAND!BH42+SAINSHAND!BK42+SAINSHAND!BN42+SAINSHAND!BQ42+'ZAMIIN UUD'!X42+'ZAMIIN UUD'!AA42+'ZAMIIN UUD'!AD42+'ZAMIIN UUD'!AG42+'ZAMIIN UUD'!AJ42+'ZAMIIN UUD'!AM42+'ZAMIIN UUD'!AP42+'ZAMIIN UUD'!AS42)</f>
        <v>0</v>
      </c>
      <c r="Y42" s="60">
        <f>SUM(AIRAG!M42+ALTANSHIREE!M42+DALANGARGALAN!M42+DELGEREH!M42+IHHET!M42+MANDAX!M42+ORGON!M42+SAIXANDULAAN!M42+ULAANBADRAX!M42+HATANBULAG!M42+HOBSGOL!M42+ERDENE!M42+SAINSHAND!AB42+SAINSHAND!AE42+SAINSHAND!AH42+SAINSHAND!AK42+SAINSHAND!AN42+SAINSHAND!AQ42+SAINSHAND!AT42+SAINSHAND!AW42+SAINSHAND!AZ42+SAINSHAND!BC42+SAINSHAND!BF42+SAINSHAND!BI42+SAINSHAND!BL42+SAINSHAND!BO42+SAINSHAND!BR42+'ZAMIIN UUD'!Y42+'ZAMIIN UUD'!AB42+'ZAMIIN UUD'!AE42+'ZAMIIN UUD'!AH42+'ZAMIIN UUD'!AK42+'ZAMIIN UUD'!AN42+'ZAMIIN UUD'!AQ42+'ZAMIIN UUD'!AT42)</f>
        <v>0</v>
      </c>
      <c r="Z42" s="60">
        <f>SUM(AIRAG!N42+ALTANSHIREE!N42+DALANGARGALAN!N42+DELGEREH!N42+IHHET!N42+MANDAX!N42+ORGON!N42+SAIXANDULAAN!N42+ULAANBADRAX!N42+HATANBULAG!N42+HOBSGOL!N42+ERDENE!N42+SAINSHAND!AC42+SAINSHAND!AF42+SAINSHAND!AI42+SAINSHAND!AL42+SAINSHAND!AO42+SAINSHAND!AR42+SAINSHAND!AU42+SAINSHAND!AX42+SAINSHAND!BA42+SAINSHAND!BD42+SAINSHAND!BG42+SAINSHAND!BJ42+SAINSHAND!BM42+SAINSHAND!BP42+SAINSHAND!BS42+'ZAMIIN UUD'!Z42+'ZAMIIN UUD'!AC42+'ZAMIIN UUD'!AF42+'ZAMIIN UUD'!AI42+'ZAMIIN UUD'!AL42+'ZAMIIN UUD'!AO42+'ZAMIIN UUD'!AR42+'ZAMIIN UUD'!AU42)</f>
        <v>0</v>
      </c>
      <c r="AA42" s="60">
        <f>SUM(AIRAG!O42+ALTANSHIREE!O42+DALANGARGALAN!O42+DELGEREH!O42+IHHET!O42+MANDAX!O42+ORGON!O42+SAIXANDULAAN!O42+ULAANBADRAX!O42+HATANBULAG!O42+HOBSGOL!O42+ERDENE!O42+SAINSHAND!BT42+SAINSHAND!BW42+SAINSHAND!BZ42+SAINSHAND!CC42+SAINSHAND!CF42+SAINSHAND!CI42+'ZAMIIN UUD'!AV42+'ZAMIIN UUD'!AY42+'ZAMIIN UUD'!BB42+'ZAMIIN UUD'!BE42)</f>
        <v>0</v>
      </c>
      <c r="AB42" s="60">
        <f>SUM(AIRAG!P42+ALTANSHIREE!P42+DALANGARGALAN!P42+DELGEREH!P42+IHHET!P42+MANDAX!P42+ORGON!P42+SAIXANDULAAN!P42+ULAANBADRAX!P42+HATANBULAG!P42+HOBSGOL!P42+ERDENE!P42+SAINSHAND!BU42+SAINSHAND!BX42+SAINSHAND!CA42+SAINSHAND!CD42+SAINSHAND!CG42+SAINSHAND!CJ42+'ZAMIIN UUD'!AW42+'ZAMIIN UUD'!AZ42+'ZAMIIN UUD'!BC42+'ZAMIIN UUD'!BF42)</f>
        <v>0</v>
      </c>
      <c r="AC42" s="60">
        <f>SUM(AIRAG!Q42+ALTANSHIREE!Q42+DALANGARGALAN!Q42+DELGEREH!Q42+IHHET!Q42+MANDAX!Q42+ORGON!Q42+SAIXANDULAAN!Q42+ULAANBADRAX!Q42+HATANBULAG!Q42+HOBSGOL!Q42+ERDENE!Q42+SAINSHAND!BV42+SAINSHAND!BY42+SAINSHAND!CB42+SAINSHAND!CE42+SAINSHAND!CH42+SAINSHAND!CK42+'ZAMIIN UUD'!AX42+'ZAMIIN UUD'!BA42+'ZAMIIN UUD'!BD42+'ZAMIIN UUD'!BG42)</f>
        <v>0</v>
      </c>
      <c r="AD42" s="60">
        <f>SUM(AIRAG!R42+ALTANSHIREE!R42+DALANGARGALAN!R42+DELGEREH!R42+IHHET!R42+MANDAX!R42+ORGON!R42+SAIXANDULAAN!R42+ULAANBADRAX!R42+HATANBULAG!R42+HOBSGOL!R42+ERDENE!R42+SAINSHAND!CL42)</f>
        <v>0</v>
      </c>
      <c r="AE42" s="60">
        <f>SUM(AIRAG!S42+ALTANSHIREE!S42+DALANGARGALAN!S42+DELGEREH!S42+IHHET!S42+MANDAX!S42+ORGON!S42+SAIXANDULAAN!S42+ULAANBADRAX!S42+HATANBULAG!S42+HOBSGOL!S42+ERDENE!S42+SAINSHAND!CM42)</f>
        <v>0</v>
      </c>
      <c r="AF42" s="60">
        <f>SUM(AIRAG!T42+ALTANSHIREE!T42+DALANGARGALAN!T42+DELGEREH!T42+IHHET!T42+MANDAX!T42+ORGON!T42+SAIXANDULAAN!T42+ULAANBADRAX!T42+HATANBULAG!T42+HOBSGOL!T42+ERDENE!T42+SAINSHAND!CN42)</f>
        <v>0</v>
      </c>
      <c r="AG42" s="60">
        <f>SUM(SAINSHAND!CO42+'ZAMIIN UUD'!BK42)</f>
        <v>0</v>
      </c>
      <c r="AH42" s="60">
        <f>SUM(SAINSHAND!CP42+'ZAMIIN UUD'!BL42)</f>
        <v>0</v>
      </c>
      <c r="AI42" s="60">
        <f>SUM(SAINSHAND!CQ42+'ZAMIIN UUD'!BM42)</f>
        <v>0</v>
      </c>
      <c r="AJ42" s="70">
        <f t="shared" si="2"/>
        <v>10266400</v>
      </c>
      <c r="AK42" s="70">
        <f t="shared" si="3"/>
        <v>5742020</v>
      </c>
      <c r="AL42" s="70">
        <f t="shared" si="4"/>
        <v>-4524380</v>
      </c>
      <c r="AM42" s="60">
        <f>SUM(AIRAG!X42+ALTANSHIREE!X42+DALANGARGALAN!X42+DELGEREH!X42+IHHET!X42+MANDAX!X42+ORGON!X42+SAIXANDULAAN!X42+ULAANBADRAX!X42+HATANBULAG!X42+HOBSGOL!X42+ERDENE!X42+SAINSHAND!CU42+'ZAMIIN UUD'!BQ42)</f>
        <v>0</v>
      </c>
      <c r="AN42" s="60">
        <f>SUM(AIRAG!Y42+ALTANSHIREE!Y42+DALANGARGALAN!Y42+DELGEREH!Y42+IHHET!Y42+MANDAX!Y42+ORGON!Y42+SAIXANDULAAN!Y42+ULAANBADRAX!Y42+HATANBULAG!Y42+HOBSGOL!Y42+ERDENE!Y42+SAINSHAND!CV42+'ZAMIIN UUD'!BR42)</f>
        <v>0</v>
      </c>
      <c r="AO42" s="60">
        <f>SUM(AIRAG!Z42+ALTANSHIREE!Z42+DALANGARGALAN!Z42+DELGEREH!Z42+IHHET!Z42+MANDAX!Z42+ORGON!Z42+SAIXANDULAAN!Z42+ULAANBADRAX!Z42+HATANBULAG!Z42+HOBSGOL!Z42+ERDENE!Z42+SAINSHAND!CW42+'ZAMIIN UUD'!BS42)</f>
        <v>0</v>
      </c>
      <c r="AP42" s="70">
        <f t="shared" si="5"/>
        <v>0</v>
      </c>
      <c r="AQ42" s="70">
        <f t="shared" si="6"/>
        <v>0</v>
      </c>
      <c r="AR42" s="70">
        <f t="shared" si="7"/>
        <v>0</v>
      </c>
      <c r="AS42" s="60">
        <f>SUM(AIRAG!AD42+ALTANSHIREE!AD42+DALANGARGALAN!AD42+DELGEREH!AD42+IHHET!AD42+MANDAX!AD42+ORGON!AD42+SAIXANDULAAN!AD42+ULAANBADRAX!AD42+HATANBULAG!AD42+HOBSGOL!AD42+ERDENE!AD42+SAINSHAND!DA42+'ZAMIIN UUD'!BW42)</f>
        <v>0</v>
      </c>
      <c r="AT42" s="60">
        <f>SUM(AIRAG!AE42+ALTANSHIREE!AE42+DALANGARGALAN!AE42+DELGEREH!AE42+IHHET!AE42+MANDAX!AE42+ORGON!AE42+SAIXANDULAAN!AE42+ULAANBADRAX!AE42+HATANBULAG!AE42+HOBSGOL!AE42+ERDENE!AE42+SAINSHAND!DB42+'ZAMIIN UUD'!BX42)</f>
        <v>0</v>
      </c>
      <c r="AU42" s="60">
        <f>SUM(AIRAG!AF42+ALTANSHIREE!AF42+DALANGARGALAN!AF42+DELGEREH!AF42+IHHET!AF42+MANDAX!AF42+ORGON!AF42+SAIXANDULAAN!AF42+ULAANBADRAX!AF42+HATANBULAG!AF42+HOBSGOL!AF42+ERDENE!AF42+SAINSHAND!DC42+'ZAMIIN UUD'!BY42)</f>
        <v>0</v>
      </c>
      <c r="AV42" s="60">
        <f>SUM(AIRAG!AG42+ALTANSHIREE!AG42+DALANGARGALAN!AG42+DELGEREH!AG42+IHHET!AG42+MANDAX!AG42+ORGON!AG42+SAIXANDULAAN!AG42+ULAANBADRAX!AG42+HATANBULAG!AG42+HOBSGOL!AG42+ERDENE!AG42+SAINSHAND!DD42+'ZAMIIN UUD'!BZ42)</f>
        <v>0</v>
      </c>
      <c r="AW42" s="60">
        <f>SUM(AIRAG!AH42+ALTANSHIREE!AH42+DALANGARGALAN!AH42+DELGEREH!AH42+IHHET!AH42+MANDAX!AH42+ORGON!AH42+SAIXANDULAAN!AH42+ULAANBADRAX!AH42+HATANBULAG!AH42+HOBSGOL!AH42+ERDENE!AH42+SAINSHAND!DE42+'ZAMIIN UUD'!CA42)</f>
        <v>0</v>
      </c>
      <c r="AX42" s="60">
        <f>SUM(AIRAG!AI42+ALTANSHIREE!AI42+DALANGARGALAN!AI42+DELGEREH!AI42+IHHET!AI42+MANDAX!AI42+ORGON!AI42+SAIXANDULAAN!AI42+ULAANBADRAX!AI42+HATANBULAG!AI42+HOBSGOL!AI42+ERDENE!AI42+SAINSHAND!DF42+'ZAMIIN UUD'!CB42)</f>
        <v>0</v>
      </c>
      <c r="AY42" s="70">
        <f t="shared" si="8"/>
        <v>0</v>
      </c>
      <c r="AZ42" s="70">
        <f t="shared" si="9"/>
        <v>0</v>
      </c>
      <c r="BA42" s="70">
        <f t="shared" si="10"/>
        <v>0</v>
      </c>
      <c r="BB42" s="70">
        <f t="shared" si="35"/>
        <v>10266400</v>
      </c>
      <c r="BC42" s="70">
        <f t="shared" si="36"/>
        <v>5742020</v>
      </c>
      <c r="BD42" s="70">
        <f t="shared" si="37"/>
        <v>-4524380</v>
      </c>
    </row>
    <row r="43" spans="1:56">
      <c r="A43" s="9">
        <v>36</v>
      </c>
      <c r="B43" s="11" t="s">
        <v>33</v>
      </c>
      <c r="C43" s="60">
        <f>SUM(AIRAG!C43+ALTANSHIREE!C43+DALANGARGALAN!C43+DELGEREH!C43+IHHET!C43+MANDAX!C43+ORGON!C43+SAIXANDULAAN!C43+ULAANBADRAX!C43+HATANBULAG!C43+HOBSGOL!C43+ERDENE!C43+SAINSHAND!C43+'ZAMIIN UUD'!C43)</f>
        <v>8650000</v>
      </c>
      <c r="D43" s="60">
        <f>SUM(AIRAG!D43+ALTANSHIREE!D43+DALANGARGALAN!D43+DELGEREH!D43+IHHET!D43+MANDAX!D43+ORGON!D43+SAIXANDULAAN!D43+ULAANBADRAX!D43+HATANBULAG!D43+HOBSGOL!D43+ERDENE!D43+SAINSHAND!D43+'ZAMIIN UUD'!D43)</f>
        <v>2247000</v>
      </c>
      <c r="E43" s="60">
        <f>SUM(AIRAG!E43+ALTANSHIREE!E43+DALANGARGALAN!E43+DELGEREH!E43+IHHET!E43+MANDAX!E43+ORGON!E43+SAIXANDULAAN!E43+ULAANBADRAX!E43+HATANBULAG!E43+HOBSGOL!E43+ERDENE!E43+SAINSHAND!E43+'ZAMIIN UUD'!E43)</f>
        <v>-6403000</v>
      </c>
      <c r="F43" s="60">
        <f>SUM(AIRAG!F43+ALTANSHIREE!F43+DALANGARGALAN!F43+DELGEREH!F43+IHHET!F43+MANDAX!F43+ORGON!F43+SAIXANDULAAN!F43+ULAANBADRAX!F43+HATANBULAG!F43+HOBSGOL!F43+ERDENE!F43+SAINSHAND!F43+SAINSHAND!L43+'ZAMIIN UUD'!F43)</f>
        <v>128062100</v>
      </c>
      <c r="G43" s="60">
        <f>SUM(AIRAG!G43+ALTANSHIREE!G43+DALANGARGALAN!G43+DELGEREH!G43+IHHET!G43+MANDAX!G43+ORGON!G43+SAIXANDULAAN!G43+ULAANBADRAX!G43+HATANBULAG!G43+HOBSGOL!G43+ERDENE!G43+SAINSHAND!G43+SAINSHAND!M43+'ZAMIIN UUD'!G43)</f>
        <v>50857780</v>
      </c>
      <c r="H43" s="60">
        <f>SUM(AIRAG!H43+ALTANSHIREE!H43+DALANGARGALAN!H43+DELGEREH!H43+IHHET!H43+MANDAX!H43+ORGON!H43+SAIXANDULAAN!H43+ULAANBADRAX!H43+HATANBULAG!H43+HOBSGOL!H43+ERDENE!H43+SAINSHAND!H43+SAINSHAND!N43+'ZAMIIN UUD'!H43)</f>
        <v>-77204320</v>
      </c>
      <c r="I43" s="60">
        <f>SUM(SAINSHAND!I43+'ZAMIIN UUD'!I43)</f>
        <v>6840000</v>
      </c>
      <c r="J43" s="60">
        <f>SUM(SAINSHAND!J43+'ZAMIIN UUD'!J43)</f>
        <v>5500000</v>
      </c>
      <c r="K43" s="60">
        <f>SUM(SAINSHAND!K43+'ZAMIIN UUD'!K43)</f>
        <v>-1340000</v>
      </c>
      <c r="L43" s="60">
        <f>SUM(SAINSHAND!O43+SAINSHAND!R43+'ZAMIIN UUD'!O43)</f>
        <v>92122300</v>
      </c>
      <c r="M43" s="60">
        <f>SUM(SAINSHAND!P43+SAINSHAND!S43+'ZAMIIN UUD'!P43)</f>
        <v>60775350</v>
      </c>
      <c r="N43" s="60">
        <f>SUM(SAINSHAND!Q43+SAINSHAND!T43+'ZAMIIN UUD'!Q43)</f>
        <v>-31346950</v>
      </c>
      <c r="O43" s="60">
        <f>SUM(SAINSHAND!U43+'ZAMIIN UUD'!L43)</f>
        <v>0</v>
      </c>
      <c r="P43" s="60">
        <f>SUM(SAINSHAND!V43+'ZAMIIN UUD'!M43)</f>
        <v>0</v>
      </c>
      <c r="Q43" s="60">
        <f>SUM(SAINSHAND!W43+'ZAMIIN UUD'!N43)</f>
        <v>0</v>
      </c>
      <c r="R43" s="60">
        <f>SUM('ZAMIIN UUD'!R43)</f>
        <v>7600000</v>
      </c>
      <c r="S43" s="60">
        <f>SUM('ZAMIIN UUD'!S43)</f>
        <v>9500000</v>
      </c>
      <c r="T43" s="60">
        <f>SUM('ZAMIIN UUD'!T43)</f>
        <v>1900000</v>
      </c>
      <c r="U43" s="60">
        <f>SUM(AIRAG!I43+ALTANSHIREE!I43+DALANGARGALAN!I43+DELGEREH!I43+IHHET!I43+MANDAX!I43+ORGON!I43+SAIXANDULAAN!I43+ULAANBADRAX!I43+HATANBULAG!I43+HOBSGOL!I43+ERDENE!I43+SAINSHAND!X43+'ZAMIIN UUD'!U43)</f>
        <v>30919100</v>
      </c>
      <c r="V43" s="60">
        <f>SUM(AIRAG!J43+ALTANSHIREE!J43+DALANGARGALAN!J43+DELGEREH!J43+IHHET!J43+MANDAX!J43+ORGON!J43+SAIXANDULAAN!J43+ULAANBADRAX!J43+HATANBULAG!J43+HOBSGOL!J43+ERDENE!J43+SAINSHAND!Y43+'ZAMIIN UUD'!V43)</f>
        <v>5919050</v>
      </c>
      <c r="W43" s="60">
        <f>SUM(AIRAG!K43+ALTANSHIREE!K43+DALANGARGALAN!K43+DELGEREH!K43+IHHET!K43+MANDAX!K43+ORGON!K43+SAIXANDULAAN!K43+ULAANBADRAX!K43+HATANBULAG!K43+HOBSGOL!K43+ERDENE!K43+SAINSHAND!Z43+'ZAMIIN UUD'!W43)</f>
        <v>-23000050</v>
      </c>
      <c r="X43" s="60">
        <f>SUM(AIRAG!L43+ALTANSHIREE!L43+DALANGARGALAN!L43+DELGEREH!L43+IHHET!L43+MANDAX!L43+ORGON!L43+SAIXANDULAAN!L43+ULAANBADRAX!L43+HATANBULAG!L43+HOBSGOL!L43+ERDENE!L43+SAINSHAND!AA43+SAINSHAND!AD43+SAINSHAND!AG43+SAINSHAND!AJ43+SAINSHAND!AM43+SAINSHAND!AP43+SAINSHAND!AS43+SAINSHAND!AV43+SAINSHAND!AY43+SAINSHAND!BB43+SAINSHAND!BE43+SAINSHAND!BH43+SAINSHAND!BK43+SAINSHAND!BN43+SAINSHAND!BQ43+'ZAMIIN UUD'!X43+'ZAMIIN UUD'!AA43+'ZAMIIN UUD'!AD43+'ZAMIIN UUD'!AG43+'ZAMIIN UUD'!AJ43+'ZAMIIN UUD'!AM43+'ZAMIIN UUD'!AP43+'ZAMIIN UUD'!AS43)</f>
        <v>41698000</v>
      </c>
      <c r="Y43" s="60">
        <f>SUM(AIRAG!M43+ALTANSHIREE!M43+DALANGARGALAN!M43+DELGEREH!M43+IHHET!M43+MANDAX!M43+ORGON!M43+SAIXANDULAAN!M43+ULAANBADRAX!M43+HATANBULAG!M43+HOBSGOL!M43+ERDENE!M43+SAINSHAND!AB43+SAINSHAND!AE43+SAINSHAND!AH43+SAINSHAND!AK43+SAINSHAND!AN43+SAINSHAND!AQ43+SAINSHAND!AT43+SAINSHAND!AW43+SAINSHAND!AZ43+SAINSHAND!BC43+SAINSHAND!BF43+SAINSHAND!BI43+SAINSHAND!BL43+SAINSHAND!BO43+SAINSHAND!BR43+'ZAMIIN UUD'!Y43+'ZAMIIN UUD'!AB43+'ZAMIIN UUD'!AE43+'ZAMIIN UUD'!AH43+'ZAMIIN UUD'!AK43+'ZAMIIN UUD'!AN43+'ZAMIIN UUD'!AQ43+'ZAMIIN UUD'!AT43)</f>
        <v>13854827.689999999</v>
      </c>
      <c r="Z43" s="60">
        <f>SUM(AIRAG!N43+ALTANSHIREE!N43+DALANGARGALAN!N43+DELGEREH!N43+IHHET!N43+MANDAX!N43+ORGON!N43+SAIXANDULAAN!N43+ULAANBADRAX!N43+HATANBULAG!N43+HOBSGOL!N43+ERDENE!N43+SAINSHAND!AC43+SAINSHAND!AF43+SAINSHAND!AI43+SAINSHAND!AL43+SAINSHAND!AO43+SAINSHAND!AR43+SAINSHAND!AU43+SAINSHAND!AX43+SAINSHAND!BA43+SAINSHAND!BD43+SAINSHAND!BG43+SAINSHAND!BJ43+SAINSHAND!BM43+SAINSHAND!BP43+SAINSHAND!BS43+'ZAMIIN UUD'!Z43+'ZAMIIN UUD'!AC43+'ZAMIIN UUD'!AF43+'ZAMIIN UUD'!AI43+'ZAMIIN UUD'!AL43+'ZAMIIN UUD'!AO43+'ZAMIIN UUD'!AR43+'ZAMIIN UUD'!AU43)</f>
        <v>-26971222.310000002</v>
      </c>
      <c r="AA43" s="60">
        <f>SUM(AIRAG!O43+ALTANSHIREE!O43+DALANGARGALAN!O43+DELGEREH!O43+IHHET!O43+MANDAX!O43+ORGON!O43+SAIXANDULAAN!O43+ULAANBADRAX!O43+HATANBULAG!O43+HOBSGOL!O43+ERDENE!O43+SAINSHAND!BT43+SAINSHAND!BW43+SAINSHAND!BZ43+SAINSHAND!CC43+SAINSHAND!CF43+SAINSHAND!CI43+'ZAMIIN UUD'!AV43+'ZAMIIN UUD'!AY43+'ZAMIIN UUD'!BB43+'ZAMIIN UUD'!BE43)</f>
        <v>55654800</v>
      </c>
      <c r="AB43" s="60">
        <f>SUM(AIRAG!P43+ALTANSHIREE!P43+DALANGARGALAN!P43+DELGEREH!P43+IHHET!P43+MANDAX!P43+ORGON!P43+SAIXANDULAAN!P43+ULAANBADRAX!P43+HATANBULAG!P43+HOBSGOL!P43+ERDENE!P43+SAINSHAND!BU43+SAINSHAND!BX43+SAINSHAND!CA43+SAINSHAND!CD43+SAINSHAND!CG43+SAINSHAND!CJ43+'ZAMIIN UUD'!AW43+'ZAMIIN UUD'!AZ43+'ZAMIIN UUD'!BC43+'ZAMIIN UUD'!BF43)</f>
        <v>20043835</v>
      </c>
      <c r="AC43" s="60">
        <f>SUM(AIRAG!Q43+ALTANSHIREE!Q43+DALANGARGALAN!Q43+DELGEREH!Q43+IHHET!Q43+MANDAX!Q43+ORGON!Q43+SAIXANDULAAN!Q43+ULAANBADRAX!Q43+HATANBULAG!Q43+HOBSGOL!Q43+ERDENE!Q43+SAINSHAND!BV43+SAINSHAND!BY43+SAINSHAND!CB43+SAINSHAND!CE43+SAINSHAND!CH43+SAINSHAND!CK43+'ZAMIIN UUD'!AX43+'ZAMIIN UUD'!BA43+'ZAMIIN UUD'!BD43+'ZAMIIN UUD'!BG43)</f>
        <v>-35610965</v>
      </c>
      <c r="AD43" s="60">
        <f>SUM(AIRAG!R43+ALTANSHIREE!R43+DALANGARGALAN!R43+DELGEREH!R43+IHHET!R43+MANDAX!R43+ORGON!R43+SAIXANDULAAN!R43+ULAANBADRAX!R43+HATANBULAG!R43+HOBSGOL!R43+ERDENE!R43+SAINSHAND!CL43)</f>
        <v>28384800</v>
      </c>
      <c r="AE43" s="60">
        <f>SUM(AIRAG!S43+ALTANSHIREE!S43+DALANGARGALAN!S43+DELGEREH!S43+IHHET!S43+MANDAX!S43+ORGON!S43+SAIXANDULAAN!S43+ULAANBADRAX!S43+HATANBULAG!S43+HOBSGOL!S43+ERDENE!S43+SAINSHAND!CM43)</f>
        <v>7374540</v>
      </c>
      <c r="AF43" s="60">
        <f>SUM(AIRAG!T43+ALTANSHIREE!T43+DALANGARGALAN!T43+DELGEREH!T43+IHHET!T43+MANDAX!T43+ORGON!T43+SAIXANDULAAN!T43+ULAANBADRAX!T43+HATANBULAG!T43+HOBSGOL!T43+ERDENE!T43+SAINSHAND!CN43)</f>
        <v>-21010260</v>
      </c>
      <c r="AG43" s="60">
        <f>SUM(SAINSHAND!CO43+'ZAMIIN UUD'!BK43)</f>
        <v>0</v>
      </c>
      <c r="AH43" s="60">
        <f>SUM(SAINSHAND!CP43+'ZAMIIN UUD'!BL43)</f>
        <v>0</v>
      </c>
      <c r="AI43" s="60">
        <f>SUM(SAINSHAND!CQ43+'ZAMIIN UUD'!BM43)</f>
        <v>0</v>
      </c>
      <c r="AJ43" s="70">
        <f t="shared" si="2"/>
        <v>399931100</v>
      </c>
      <c r="AK43" s="70">
        <f t="shared" si="3"/>
        <v>176072382.69</v>
      </c>
      <c r="AL43" s="70">
        <f t="shared" si="4"/>
        <v>-220986767.31</v>
      </c>
      <c r="AM43" s="60">
        <f>SUM(AIRAG!X43+ALTANSHIREE!X43+DALANGARGALAN!X43+DELGEREH!X43+IHHET!X43+MANDAX!X43+ORGON!X43+SAIXANDULAAN!X43+ULAANBADRAX!X43+HATANBULAG!X43+HOBSGOL!X43+ERDENE!X43+SAINSHAND!CU43+'ZAMIIN UUD'!BQ43)</f>
        <v>0</v>
      </c>
      <c r="AN43" s="60">
        <f>SUM(AIRAG!Y43+ALTANSHIREE!Y43+DALANGARGALAN!Y43+DELGEREH!Y43+IHHET!Y43+MANDAX!Y43+ORGON!Y43+SAIXANDULAAN!Y43+ULAANBADRAX!Y43+HATANBULAG!Y43+HOBSGOL!Y43+ERDENE!Y43+SAINSHAND!CV43+'ZAMIIN UUD'!BR43)</f>
        <v>0</v>
      </c>
      <c r="AO43" s="60">
        <f>SUM(AIRAG!Z43+ALTANSHIREE!Z43+DALANGARGALAN!Z43+DELGEREH!Z43+IHHET!Z43+MANDAX!Z43+ORGON!Z43+SAIXANDULAAN!Z43+ULAANBADRAX!Z43+HATANBULAG!Z43+HOBSGOL!Z43+ERDENE!Z43+SAINSHAND!CW43+'ZAMIIN UUD'!BS43)</f>
        <v>0</v>
      </c>
      <c r="AP43" s="70">
        <f t="shared" si="5"/>
        <v>0</v>
      </c>
      <c r="AQ43" s="70">
        <f t="shared" si="6"/>
        <v>0</v>
      </c>
      <c r="AR43" s="70">
        <f t="shared" si="7"/>
        <v>0</v>
      </c>
      <c r="AS43" s="60">
        <f>SUM(AIRAG!AD43+ALTANSHIREE!AD43+DALANGARGALAN!AD43+DELGEREH!AD43+IHHET!AD43+MANDAX!AD43+ORGON!AD43+SAIXANDULAAN!AD43+ULAANBADRAX!AD43+HATANBULAG!AD43+HOBSGOL!AD43+ERDENE!AD43+SAINSHAND!DA43+'ZAMIIN UUD'!BW43)</f>
        <v>0</v>
      </c>
      <c r="AT43" s="60">
        <f>SUM(AIRAG!AE43+ALTANSHIREE!AE43+DALANGARGALAN!AE43+DELGEREH!AE43+IHHET!AE43+MANDAX!AE43+ORGON!AE43+SAIXANDULAAN!AE43+ULAANBADRAX!AE43+HATANBULAG!AE43+HOBSGOL!AE43+ERDENE!AE43+SAINSHAND!DB43+'ZAMIIN UUD'!BX43)</f>
        <v>0</v>
      </c>
      <c r="AU43" s="60">
        <f>SUM(AIRAG!AF43+ALTANSHIREE!AF43+DALANGARGALAN!AF43+DELGEREH!AF43+IHHET!AF43+MANDAX!AF43+ORGON!AF43+SAIXANDULAAN!AF43+ULAANBADRAX!AF43+HATANBULAG!AF43+HOBSGOL!AF43+ERDENE!AF43+SAINSHAND!DC43+'ZAMIIN UUD'!BY43)</f>
        <v>0</v>
      </c>
      <c r="AV43" s="60">
        <f>SUM(AIRAG!AG43+ALTANSHIREE!AG43+DALANGARGALAN!AG43+DELGEREH!AG43+IHHET!AG43+MANDAX!AG43+ORGON!AG43+SAIXANDULAAN!AG43+ULAANBADRAX!AG43+HATANBULAG!AG43+HOBSGOL!AG43+ERDENE!AG43+SAINSHAND!DD43+'ZAMIIN UUD'!BZ43)</f>
        <v>0</v>
      </c>
      <c r="AW43" s="60">
        <f>SUM(AIRAG!AH43+ALTANSHIREE!AH43+DALANGARGALAN!AH43+DELGEREH!AH43+IHHET!AH43+MANDAX!AH43+ORGON!AH43+SAIXANDULAAN!AH43+ULAANBADRAX!AH43+HATANBULAG!AH43+HOBSGOL!AH43+ERDENE!AH43+SAINSHAND!DE43+'ZAMIIN UUD'!CA43)</f>
        <v>0</v>
      </c>
      <c r="AX43" s="60">
        <f>SUM(AIRAG!AI43+ALTANSHIREE!AI43+DALANGARGALAN!AI43+DELGEREH!AI43+IHHET!AI43+MANDAX!AI43+ORGON!AI43+SAIXANDULAAN!AI43+ULAANBADRAX!AI43+HATANBULAG!AI43+HOBSGOL!AI43+ERDENE!AI43+SAINSHAND!DF43+'ZAMIIN UUD'!CB43)</f>
        <v>0</v>
      </c>
      <c r="AY43" s="70">
        <f t="shared" si="8"/>
        <v>0</v>
      </c>
      <c r="AZ43" s="70">
        <f t="shared" si="9"/>
        <v>0</v>
      </c>
      <c r="BA43" s="70">
        <f t="shared" si="10"/>
        <v>0</v>
      </c>
      <c r="BB43" s="70">
        <f t="shared" si="35"/>
        <v>399931100</v>
      </c>
      <c r="BC43" s="70">
        <f t="shared" si="36"/>
        <v>176072382.69</v>
      </c>
      <c r="BD43" s="70">
        <f t="shared" si="37"/>
        <v>-220986767.31</v>
      </c>
    </row>
    <row r="44" spans="1:56" s="316" customFormat="1">
      <c r="A44" s="312">
        <v>37</v>
      </c>
      <c r="B44" s="313" t="s">
        <v>38</v>
      </c>
      <c r="C44" s="45">
        <f>SUM(AIRAG!C44+ALTANSHIREE!C44+DALANGARGALAN!C44+DELGEREH!C44+IHHET!C44+MANDAX!C44+ORGON!C44+SAIXANDULAAN!C44+ULAANBADRAX!C44+HATANBULAG!C44+HOBSGOL!C44+ERDENE!C44+SAINSHAND!C44+'ZAMIIN UUD'!C44)</f>
        <v>10897500</v>
      </c>
      <c r="D44" s="45">
        <f>SUM(AIRAG!D44+ALTANSHIREE!D44+DALANGARGALAN!D44+DELGEREH!D44+IHHET!D44+MANDAX!D44+ORGON!D44+SAIXANDULAAN!D44+ULAANBADRAX!D44+HATANBULAG!D44+HOBSGOL!D44+ERDENE!D44+SAINSHAND!D44+'ZAMIIN UUD'!D44)</f>
        <v>4267600</v>
      </c>
      <c r="E44" s="45">
        <f>SUM(AIRAG!E44+ALTANSHIREE!E44+DALANGARGALAN!E44+DELGEREH!E44+IHHET!E44+MANDAX!E44+ORGON!E44+SAIXANDULAAN!E44+ULAANBADRAX!E44+HATANBULAG!E44+HOBSGOL!E44+ERDENE!E44+SAINSHAND!E44+'ZAMIIN UUD'!E44)</f>
        <v>-6629900</v>
      </c>
      <c r="F44" s="314">
        <f>SUM(AIRAG!F44+ALTANSHIREE!F44+DALANGARGALAN!F44+DELGEREH!F44+IHHET!F44+MANDAX!F44+ORGON!F44+SAIXANDULAAN!F44+ULAANBADRAX!F44+HATANBULAG!F44+HOBSGOL!F44+ERDENE!F44+SAINSHAND!F44+SAINSHAND!L44+'ZAMIIN UUD'!F44)</f>
        <v>68415600</v>
      </c>
      <c r="G44" s="314">
        <f>SUM(AIRAG!G44+ALTANSHIREE!G44+DALANGARGALAN!G44+DELGEREH!G44+IHHET!G44+MANDAX!G44+ORGON!G44+SAIXANDULAAN!G44+ULAANBADRAX!G44+HATANBULAG!G44+HOBSGOL!G44+ERDENE!G44+SAINSHAND!G44+SAINSHAND!M44+'ZAMIIN UUD'!G44)</f>
        <v>33641450</v>
      </c>
      <c r="H44" s="314">
        <f>SUM(AIRAG!H44+ALTANSHIREE!H44+DALANGARGALAN!H44+DELGEREH!H44+IHHET!H44+MANDAX!H44+ORGON!H44+SAIXANDULAAN!H44+ULAANBADRAX!H44+HATANBULAG!H44+HOBSGOL!H44+ERDENE!H44+SAINSHAND!H44+SAINSHAND!N44+'ZAMIIN UUD'!H44)</f>
        <v>-34774150</v>
      </c>
      <c r="I44" s="314">
        <f>SUM(SAINSHAND!I44+'ZAMIIN UUD'!I44)</f>
        <v>1210000</v>
      </c>
      <c r="J44" s="314">
        <f>SUM(SAINSHAND!J44+'ZAMIIN UUD'!J44)</f>
        <v>210000</v>
      </c>
      <c r="K44" s="314">
        <f>SUM(SAINSHAND!K44+'ZAMIIN UUD'!K44)</f>
        <v>-1000000</v>
      </c>
      <c r="L44" s="314">
        <f>SUM(SAINSHAND!O44+SAINSHAND!R44+'ZAMIIN UUD'!O44)</f>
        <v>0</v>
      </c>
      <c r="M44" s="314">
        <f>SUM(SAINSHAND!P44+SAINSHAND!S44+'ZAMIIN UUD'!P44)</f>
        <v>0</v>
      </c>
      <c r="N44" s="314">
        <f>SUM(SAINSHAND!Q44+SAINSHAND!T44+'ZAMIIN UUD'!Q44)</f>
        <v>0</v>
      </c>
      <c r="O44" s="314">
        <f>SUM(SAINSHAND!U44+'ZAMIIN UUD'!L44)</f>
        <v>0</v>
      </c>
      <c r="P44" s="314">
        <f>SUM(SAINSHAND!V44+'ZAMIIN UUD'!M44)</f>
        <v>0</v>
      </c>
      <c r="Q44" s="314">
        <f>SUM(SAINSHAND!W44+'ZAMIIN UUD'!N44)</f>
        <v>0</v>
      </c>
      <c r="R44" s="314">
        <f>SUM('ZAMIIN UUD'!R44)</f>
        <v>0</v>
      </c>
      <c r="S44" s="314">
        <f>SUM('ZAMIIN UUD'!S44)</f>
        <v>0</v>
      </c>
      <c r="T44" s="314">
        <f>SUM('ZAMIIN UUD'!T44)</f>
        <v>0</v>
      </c>
      <c r="U44" s="314">
        <f>SUM(AIRAG!I44+ALTANSHIREE!I44+DALANGARGALAN!I44+DELGEREH!I44+IHHET!I44+MANDAX!I44+ORGON!I44+SAIXANDULAAN!I44+ULAANBADRAX!I44+HATANBULAG!I44+HOBSGOL!I44+ERDENE!I44+SAINSHAND!X44+'ZAMIIN UUD'!U44)</f>
        <v>0</v>
      </c>
      <c r="V44" s="314">
        <f>SUM(AIRAG!J44+ALTANSHIREE!J44+DALANGARGALAN!J44+DELGEREH!J44+IHHET!J44+MANDAX!J44+ORGON!J44+SAIXANDULAAN!J44+ULAANBADRAX!J44+HATANBULAG!J44+HOBSGOL!J44+ERDENE!J44+SAINSHAND!Y44+'ZAMIIN UUD'!V44)</f>
        <v>0</v>
      </c>
      <c r="W44" s="314">
        <f>SUM(AIRAG!K44+ALTANSHIREE!K44+DALANGARGALAN!K44+DELGEREH!K44+IHHET!K44+MANDAX!K44+ORGON!K44+SAIXANDULAAN!K44+ULAANBADRAX!K44+HATANBULAG!K44+HOBSGOL!K44+ERDENE!K44+SAINSHAND!Z44+'ZAMIIN UUD'!W44)</f>
        <v>0</v>
      </c>
      <c r="X44" s="314">
        <f>SUM(AIRAG!L44+ALTANSHIREE!L44+DALANGARGALAN!L44+DELGEREH!L44+IHHET!L44+MANDAX!L44+ORGON!L44+SAIXANDULAAN!L44+ULAANBADRAX!L44+HATANBULAG!L44+HOBSGOL!L44+ERDENE!L44+SAINSHAND!AA44+SAINSHAND!AD44+SAINSHAND!AG44+SAINSHAND!AJ44+SAINSHAND!AM44+SAINSHAND!AP44+SAINSHAND!AS44+SAINSHAND!AV44+SAINSHAND!AY44+SAINSHAND!BB44+SAINSHAND!BE44+SAINSHAND!BH44+SAINSHAND!BK44+SAINSHAND!BN44+SAINSHAND!BQ44+'ZAMIIN UUD'!X44+'ZAMIIN UUD'!AA44+'ZAMIIN UUD'!AD44+'ZAMIIN UUD'!AG44+'ZAMIIN UUD'!AJ44+'ZAMIIN UUD'!AM44+'ZAMIIN UUD'!AP44+'ZAMIIN UUD'!AS44)</f>
        <v>0</v>
      </c>
      <c r="Y44" s="314">
        <f>SUM(AIRAG!M44+ALTANSHIREE!M44+DALANGARGALAN!M44+DELGEREH!M44+IHHET!M44+MANDAX!M44+ORGON!M44+SAIXANDULAAN!M44+ULAANBADRAX!M44+HATANBULAG!M44+HOBSGOL!M44+ERDENE!M44+SAINSHAND!AB44+SAINSHAND!AE44+SAINSHAND!AH44+SAINSHAND!AK44+SAINSHAND!AN44+SAINSHAND!AQ44+SAINSHAND!AT44+SAINSHAND!AW44+SAINSHAND!AZ44+SAINSHAND!BC44+SAINSHAND!BF44+SAINSHAND!BI44+SAINSHAND!BL44+SAINSHAND!BO44+SAINSHAND!BR44+'ZAMIIN UUD'!Y44+'ZAMIIN UUD'!AB44+'ZAMIIN UUD'!AE44+'ZAMIIN UUD'!AH44+'ZAMIIN UUD'!AK44+'ZAMIIN UUD'!AN44+'ZAMIIN UUD'!AQ44+'ZAMIIN UUD'!AT44)</f>
        <v>0</v>
      </c>
      <c r="Z44" s="314">
        <f>SUM(AIRAG!N44+ALTANSHIREE!N44+DALANGARGALAN!N44+DELGEREH!N44+IHHET!N44+MANDAX!N44+ORGON!N44+SAIXANDULAAN!N44+ULAANBADRAX!N44+HATANBULAG!N44+HOBSGOL!N44+ERDENE!N44+SAINSHAND!AC44+SAINSHAND!AF44+SAINSHAND!AI44+SAINSHAND!AL44+SAINSHAND!AO44+SAINSHAND!AR44+SAINSHAND!AU44+SAINSHAND!AX44+SAINSHAND!BA44+SAINSHAND!BD44+SAINSHAND!BG44+SAINSHAND!BJ44+SAINSHAND!BM44+SAINSHAND!BP44+SAINSHAND!BS44+'ZAMIIN UUD'!Z44+'ZAMIIN UUD'!AC44+'ZAMIIN UUD'!AF44+'ZAMIIN UUD'!AI44+'ZAMIIN UUD'!AL44+'ZAMIIN UUD'!AO44+'ZAMIIN UUD'!AR44+'ZAMIIN UUD'!AU44)</f>
        <v>0</v>
      </c>
      <c r="AA44" s="314">
        <f>SUM(AIRAG!O44+ALTANSHIREE!O44+DALANGARGALAN!O44+DELGEREH!O44+IHHET!O44+MANDAX!O44+ORGON!O44+SAIXANDULAAN!O44+ULAANBADRAX!O44+HATANBULAG!O44+HOBSGOL!O44+ERDENE!O44+SAINSHAND!BT44+SAINSHAND!BW44+SAINSHAND!BZ44+SAINSHAND!CC44+SAINSHAND!CF44+SAINSHAND!CI44+'ZAMIIN UUD'!AV44+'ZAMIIN UUD'!AY44+'ZAMIIN UUD'!BB44+'ZAMIIN UUD'!BE44)</f>
        <v>0</v>
      </c>
      <c r="AB44" s="314">
        <f>SUM(AIRAG!P44+ALTANSHIREE!P44+DALANGARGALAN!P44+DELGEREH!P44+IHHET!P44+MANDAX!P44+ORGON!P44+SAIXANDULAAN!P44+ULAANBADRAX!P44+HATANBULAG!P44+HOBSGOL!P44+ERDENE!P44+SAINSHAND!BU44+SAINSHAND!BX44+SAINSHAND!CA44+SAINSHAND!CD44+SAINSHAND!CG44+SAINSHAND!CJ44+'ZAMIIN UUD'!AW44+'ZAMIIN UUD'!AZ44+'ZAMIIN UUD'!BC44+'ZAMIIN UUD'!BF44)</f>
        <v>0</v>
      </c>
      <c r="AC44" s="314">
        <f>SUM(AIRAG!Q44+ALTANSHIREE!Q44+DALANGARGALAN!Q44+DELGEREH!Q44+IHHET!Q44+MANDAX!Q44+ORGON!Q44+SAIXANDULAAN!Q44+ULAANBADRAX!Q44+HATANBULAG!Q44+HOBSGOL!Q44+ERDENE!Q44+SAINSHAND!BV44+SAINSHAND!BY44+SAINSHAND!CB44+SAINSHAND!CE44+SAINSHAND!CH44+SAINSHAND!CK44+'ZAMIIN UUD'!AX44+'ZAMIIN UUD'!BA44+'ZAMIIN UUD'!BD44+'ZAMIIN UUD'!BG44)</f>
        <v>0</v>
      </c>
      <c r="AD44" s="314">
        <f>SUM(AIRAG!R44+ALTANSHIREE!R44+DALANGARGALAN!R44+DELGEREH!R44+IHHET!R44+MANDAX!R44+ORGON!R44+SAIXANDULAAN!R44+ULAANBADRAX!R44+HATANBULAG!R44+HOBSGOL!R44+ERDENE!R44+SAINSHAND!CL44)</f>
        <v>0</v>
      </c>
      <c r="AE44" s="314">
        <f>SUM(AIRAG!S44+ALTANSHIREE!S44+DALANGARGALAN!S44+DELGEREH!S44+IHHET!S44+MANDAX!S44+ORGON!S44+SAIXANDULAAN!S44+ULAANBADRAX!S44+HATANBULAG!S44+HOBSGOL!S44+ERDENE!S44+SAINSHAND!CM44)</f>
        <v>0</v>
      </c>
      <c r="AF44" s="314">
        <f>SUM(AIRAG!T44+ALTANSHIREE!T44+DALANGARGALAN!T44+DELGEREH!T44+IHHET!T44+MANDAX!T44+ORGON!T44+SAIXANDULAAN!T44+ULAANBADRAX!T44+HATANBULAG!T44+HOBSGOL!T44+ERDENE!T44+SAINSHAND!CN44)</f>
        <v>0</v>
      </c>
      <c r="AG44" s="314">
        <f>SUM(SAINSHAND!CO44+'ZAMIIN UUD'!BK44)</f>
        <v>0</v>
      </c>
      <c r="AH44" s="314">
        <f>SUM(SAINSHAND!CP44+'ZAMIIN UUD'!BL44)</f>
        <v>0</v>
      </c>
      <c r="AI44" s="314">
        <f>SUM(SAINSHAND!CQ44+'ZAMIIN UUD'!BM44)</f>
        <v>0</v>
      </c>
      <c r="AJ44" s="315">
        <f t="shared" si="2"/>
        <v>80523100</v>
      </c>
      <c r="AK44" s="315">
        <f t="shared" si="3"/>
        <v>38119050</v>
      </c>
      <c r="AL44" s="315">
        <f t="shared" si="4"/>
        <v>-42404050</v>
      </c>
      <c r="AM44" s="314">
        <f>SUM(AIRAG!X44+ALTANSHIREE!X44+DALANGARGALAN!X44+DELGEREH!X44+IHHET!X44+MANDAX!X44+ORGON!X44+SAIXANDULAAN!X44+ULAANBADRAX!X44+HATANBULAG!X44+HOBSGOL!X44+ERDENE!X44+SAINSHAND!CU44+'ZAMIIN UUD'!BQ44)</f>
        <v>0</v>
      </c>
      <c r="AN44" s="314">
        <f>SUM(AIRAG!Y44+ALTANSHIREE!Y44+DALANGARGALAN!Y44+DELGEREH!Y44+IHHET!Y44+MANDAX!Y44+ORGON!Y44+SAIXANDULAAN!Y44+ULAANBADRAX!Y44+HATANBULAG!Y44+HOBSGOL!Y44+ERDENE!Y44+SAINSHAND!CV44+'ZAMIIN UUD'!BR44)</f>
        <v>0</v>
      </c>
      <c r="AO44" s="314">
        <f>SUM(AIRAG!Z44+ALTANSHIREE!Z44+DALANGARGALAN!Z44+DELGEREH!Z44+IHHET!Z44+MANDAX!Z44+ORGON!Z44+SAIXANDULAAN!Z44+ULAANBADRAX!Z44+HATANBULAG!Z44+HOBSGOL!Z44+ERDENE!Z44+SAINSHAND!CW44+'ZAMIIN UUD'!BS44)</f>
        <v>0</v>
      </c>
      <c r="AP44" s="315">
        <f t="shared" si="5"/>
        <v>0</v>
      </c>
      <c r="AQ44" s="315">
        <f t="shared" si="6"/>
        <v>0</v>
      </c>
      <c r="AR44" s="315">
        <f t="shared" si="7"/>
        <v>0</v>
      </c>
      <c r="AS44" s="314">
        <f>SUM(AIRAG!AD44+ALTANSHIREE!AD44+DALANGARGALAN!AD44+DELGEREH!AD44+IHHET!AD44+MANDAX!AD44+ORGON!AD44+SAIXANDULAAN!AD44+ULAANBADRAX!AD44+HATANBULAG!AD44+HOBSGOL!AD44+ERDENE!AD44+SAINSHAND!DA44+'ZAMIIN UUD'!BW44)</f>
        <v>0</v>
      </c>
      <c r="AT44" s="314">
        <f>SUM(AIRAG!AE44+ALTANSHIREE!AE44+DALANGARGALAN!AE44+DELGEREH!AE44+IHHET!AE44+MANDAX!AE44+ORGON!AE44+SAIXANDULAAN!AE44+ULAANBADRAX!AE44+HATANBULAG!AE44+HOBSGOL!AE44+ERDENE!AE44+SAINSHAND!DB44+'ZAMIIN UUD'!BX44)</f>
        <v>0</v>
      </c>
      <c r="AU44" s="314">
        <f>SUM(AIRAG!AF44+ALTANSHIREE!AF44+DALANGARGALAN!AF44+DELGEREH!AF44+IHHET!AF44+MANDAX!AF44+ORGON!AF44+SAIXANDULAAN!AF44+ULAANBADRAX!AF44+HATANBULAG!AF44+HOBSGOL!AF44+ERDENE!AF44+SAINSHAND!DC44+'ZAMIIN UUD'!BY44)</f>
        <v>0</v>
      </c>
      <c r="AV44" s="314">
        <f>SUM(AIRAG!AG44+ALTANSHIREE!AG44+DALANGARGALAN!AG44+DELGEREH!AG44+IHHET!AG44+MANDAX!AG44+ORGON!AG44+SAIXANDULAAN!AG44+ULAANBADRAX!AG44+HATANBULAG!AG44+HOBSGOL!AG44+ERDENE!AG44+SAINSHAND!DD44+'ZAMIIN UUD'!BZ44)</f>
        <v>0</v>
      </c>
      <c r="AW44" s="314">
        <f>SUM(AIRAG!AH44+ALTANSHIREE!AH44+DALANGARGALAN!AH44+DELGEREH!AH44+IHHET!AH44+MANDAX!AH44+ORGON!AH44+SAIXANDULAAN!AH44+ULAANBADRAX!AH44+HATANBULAG!AH44+HOBSGOL!AH44+ERDENE!AH44+SAINSHAND!DE44+'ZAMIIN UUD'!CA44)</f>
        <v>0</v>
      </c>
      <c r="AX44" s="314">
        <f>SUM(AIRAG!AI44+ALTANSHIREE!AI44+DALANGARGALAN!AI44+DELGEREH!AI44+IHHET!AI44+MANDAX!AI44+ORGON!AI44+SAIXANDULAAN!AI44+ULAANBADRAX!AI44+HATANBULAG!AI44+HOBSGOL!AI44+ERDENE!AI44+SAINSHAND!DF44+'ZAMIIN UUD'!CB44)</f>
        <v>0</v>
      </c>
      <c r="AY44" s="315">
        <f t="shared" si="8"/>
        <v>0</v>
      </c>
      <c r="AZ44" s="315">
        <f t="shared" si="9"/>
        <v>0</v>
      </c>
      <c r="BA44" s="315">
        <f t="shared" si="10"/>
        <v>0</v>
      </c>
      <c r="BB44" s="315">
        <f t="shared" si="35"/>
        <v>80523100</v>
      </c>
      <c r="BC44" s="315">
        <f t="shared" si="36"/>
        <v>38119050</v>
      </c>
      <c r="BD44" s="315">
        <f t="shared" si="37"/>
        <v>-42404050</v>
      </c>
    </row>
    <row r="45" spans="1:56">
      <c r="A45" s="9">
        <v>38</v>
      </c>
      <c r="B45" s="11" t="s">
        <v>40</v>
      </c>
      <c r="C45" s="60">
        <f>SUM(AIRAG!C45+ALTANSHIREE!C45+DALANGARGALAN!C45+DELGEREH!C45+IHHET!C45+MANDAX!C45+ORGON!C45+SAIXANDULAAN!C45+ULAANBADRAX!C45+HATANBULAG!C45+HOBSGOL!C45+ERDENE!C45+SAINSHAND!C45+'ZAMIIN UUD'!C45)</f>
        <v>0</v>
      </c>
      <c r="D45" s="60">
        <f>SUM(AIRAG!D45+ALTANSHIREE!D45+DALANGARGALAN!D45+DELGEREH!D45+IHHET!D45+MANDAX!D45+ORGON!D45+SAIXANDULAAN!D45+ULAANBADRAX!D45+HATANBULAG!D45+HOBSGOL!D45+ERDENE!D45+SAINSHAND!D45+'ZAMIIN UUD'!D45)</f>
        <v>0</v>
      </c>
      <c r="E45" s="60">
        <f>SUM(AIRAG!E45+ALTANSHIREE!E45+DALANGARGALAN!E45+DELGEREH!E45+IHHET!E45+MANDAX!E45+ORGON!E45+SAIXANDULAAN!E45+ULAANBADRAX!E45+HATANBULAG!E45+HOBSGOL!E45+ERDENE!E45+SAINSHAND!E45+'ZAMIIN UUD'!E45)</f>
        <v>0</v>
      </c>
      <c r="F45" s="60">
        <f>SUM(AIRAG!F45+ALTANSHIREE!F45+DALANGARGALAN!F45+DELGEREH!F45+IHHET!F45+MANDAX!F45+ORGON!F45+SAIXANDULAAN!F45+ULAANBADRAX!F45+HATANBULAG!F45+HOBSGOL!F45+ERDENE!F45+SAINSHAND!F45+SAINSHAND!L45+'ZAMIIN UUD'!F45)</f>
        <v>0</v>
      </c>
      <c r="G45" s="60">
        <f>SUM(AIRAG!G45+ALTANSHIREE!G45+DALANGARGALAN!G45+DELGEREH!G45+IHHET!G45+MANDAX!G45+ORGON!G45+SAIXANDULAAN!G45+ULAANBADRAX!G45+HATANBULAG!G45+HOBSGOL!G45+ERDENE!G45+SAINSHAND!G45+SAINSHAND!M45+'ZAMIIN UUD'!G45)</f>
        <v>0</v>
      </c>
      <c r="H45" s="60">
        <f>SUM(AIRAG!H45+ALTANSHIREE!H45+DALANGARGALAN!H45+DELGEREH!H45+IHHET!H45+MANDAX!H45+ORGON!H45+SAIXANDULAAN!H45+ULAANBADRAX!H45+HATANBULAG!H45+HOBSGOL!H45+ERDENE!H45+SAINSHAND!H45+SAINSHAND!N45+'ZAMIIN UUD'!H45)</f>
        <v>0</v>
      </c>
      <c r="I45" s="60">
        <f>SUM(SAINSHAND!I45+'ZAMIIN UUD'!I45)</f>
        <v>0</v>
      </c>
      <c r="J45" s="60">
        <f>SUM(SAINSHAND!J45+'ZAMIIN UUD'!J45)</f>
        <v>0</v>
      </c>
      <c r="K45" s="60">
        <f>SUM(SAINSHAND!K45+'ZAMIIN UUD'!K45)</f>
        <v>0</v>
      </c>
      <c r="L45" s="60">
        <f>SUM(SAINSHAND!O45+SAINSHAND!R45+'ZAMIIN UUD'!O45)</f>
        <v>0</v>
      </c>
      <c r="M45" s="60">
        <f>SUM(SAINSHAND!P45+SAINSHAND!S45+'ZAMIIN UUD'!P45)</f>
        <v>0</v>
      </c>
      <c r="N45" s="60">
        <f>SUM(SAINSHAND!Q45+SAINSHAND!T45+'ZAMIIN UUD'!Q45)</f>
        <v>0</v>
      </c>
      <c r="O45" s="60">
        <f>SUM(SAINSHAND!U45+'ZAMIIN UUD'!L45)</f>
        <v>0</v>
      </c>
      <c r="P45" s="60">
        <f>SUM(SAINSHAND!V45+'ZAMIIN UUD'!M45)</f>
        <v>0</v>
      </c>
      <c r="Q45" s="60">
        <f>SUM(SAINSHAND!W45+'ZAMIIN UUD'!N45)</f>
        <v>0</v>
      </c>
      <c r="R45" s="60">
        <f>SUM('ZAMIIN UUD'!R45)</f>
        <v>0</v>
      </c>
      <c r="S45" s="60">
        <f>SUM('ZAMIIN UUD'!S45)</f>
        <v>0</v>
      </c>
      <c r="T45" s="60">
        <f>SUM('ZAMIIN UUD'!T45)</f>
        <v>0</v>
      </c>
      <c r="U45" s="60">
        <f>SUM(AIRAG!I45+ALTANSHIREE!I45+DALANGARGALAN!I45+DELGEREH!I45+IHHET!I45+MANDAX!I45+ORGON!I45+SAIXANDULAAN!I45+ULAANBADRAX!I45+HATANBULAG!I45+HOBSGOL!I45+ERDENE!I45+SAINSHAND!X45+'ZAMIIN UUD'!U45)</f>
        <v>0</v>
      </c>
      <c r="V45" s="60">
        <f>SUM(AIRAG!J45+ALTANSHIREE!J45+DALANGARGALAN!J45+DELGEREH!J45+IHHET!J45+MANDAX!J45+ORGON!J45+SAIXANDULAAN!J45+ULAANBADRAX!J45+HATANBULAG!J45+HOBSGOL!J45+ERDENE!J45+SAINSHAND!Y45+'ZAMIIN UUD'!V45)</f>
        <v>0</v>
      </c>
      <c r="W45" s="60">
        <f>SUM(AIRAG!K45+ALTANSHIREE!K45+DALANGARGALAN!K45+DELGEREH!K45+IHHET!K45+MANDAX!K45+ORGON!K45+SAIXANDULAAN!K45+ULAANBADRAX!K45+HATANBULAG!K45+HOBSGOL!K45+ERDENE!K45+SAINSHAND!Z45+'ZAMIIN UUD'!W45)</f>
        <v>0</v>
      </c>
      <c r="X45" s="60">
        <f>SUM(AIRAG!L45+ALTANSHIREE!L45+DALANGARGALAN!L45+DELGEREH!L45+IHHET!L45+MANDAX!L45+ORGON!L45+SAIXANDULAAN!L45+ULAANBADRAX!L45+HATANBULAG!L45+HOBSGOL!L45+ERDENE!L45+SAINSHAND!AA45+SAINSHAND!AD45+SAINSHAND!AG45+SAINSHAND!AJ45+SAINSHAND!AM45+SAINSHAND!AP45+SAINSHAND!AS45+SAINSHAND!AV45+SAINSHAND!AY45+SAINSHAND!BB45+SAINSHAND!BE45+SAINSHAND!BH45+SAINSHAND!BK45+SAINSHAND!BN45+SAINSHAND!BQ45+'ZAMIIN UUD'!X45+'ZAMIIN UUD'!AA45+'ZAMIIN UUD'!AD45+'ZAMIIN UUD'!AG45+'ZAMIIN UUD'!AJ45+'ZAMIIN UUD'!AM45+'ZAMIIN UUD'!AP45+'ZAMIIN UUD'!AS45)</f>
        <v>0</v>
      </c>
      <c r="Y45" s="60">
        <f>SUM(AIRAG!M45+ALTANSHIREE!M45+DALANGARGALAN!M45+DELGEREH!M45+IHHET!M45+MANDAX!M45+ORGON!M45+SAIXANDULAAN!M45+ULAANBADRAX!M45+HATANBULAG!M45+HOBSGOL!M45+ERDENE!M45+SAINSHAND!AB45+SAINSHAND!AE45+SAINSHAND!AH45+SAINSHAND!AK45+SAINSHAND!AN45+SAINSHAND!AQ45+SAINSHAND!AT45+SAINSHAND!AW45+SAINSHAND!AZ45+SAINSHAND!BC45+SAINSHAND!BF45+SAINSHAND!BI45+SAINSHAND!BL45+SAINSHAND!BO45+SAINSHAND!BR45+'ZAMIIN UUD'!Y45+'ZAMIIN UUD'!AB45+'ZAMIIN UUD'!AE45+'ZAMIIN UUD'!AH45+'ZAMIIN UUD'!AK45+'ZAMIIN UUD'!AN45+'ZAMIIN UUD'!AQ45+'ZAMIIN UUD'!AT45)</f>
        <v>0</v>
      </c>
      <c r="Z45" s="60">
        <f>SUM(AIRAG!N45+ALTANSHIREE!N45+DALANGARGALAN!N45+DELGEREH!N45+IHHET!N45+MANDAX!N45+ORGON!N45+SAIXANDULAAN!N45+ULAANBADRAX!N45+HATANBULAG!N45+HOBSGOL!N45+ERDENE!N45+SAINSHAND!AC45+SAINSHAND!AF45+SAINSHAND!AI45+SAINSHAND!AL45+SAINSHAND!AO45+SAINSHAND!AR45+SAINSHAND!AU45+SAINSHAND!AX45+SAINSHAND!BA45+SAINSHAND!BD45+SAINSHAND!BG45+SAINSHAND!BJ45+SAINSHAND!BM45+SAINSHAND!BP45+SAINSHAND!BS45+'ZAMIIN UUD'!Z45+'ZAMIIN UUD'!AC45+'ZAMIIN UUD'!AF45+'ZAMIIN UUD'!AI45+'ZAMIIN UUD'!AL45+'ZAMIIN UUD'!AO45+'ZAMIIN UUD'!AR45+'ZAMIIN UUD'!AU45)</f>
        <v>0</v>
      </c>
      <c r="AA45" s="60">
        <f>SUM(AIRAG!O45+ALTANSHIREE!O45+DALANGARGALAN!O45+DELGEREH!O45+IHHET!O45+MANDAX!O45+ORGON!O45+SAIXANDULAAN!O45+ULAANBADRAX!O45+HATANBULAG!O45+HOBSGOL!O45+ERDENE!O45+SAINSHAND!BT45+SAINSHAND!BW45+SAINSHAND!BZ45+SAINSHAND!CC45+SAINSHAND!CF45+SAINSHAND!CI45+'ZAMIIN UUD'!AV45+'ZAMIIN UUD'!AY45+'ZAMIIN UUD'!BB45+'ZAMIIN UUD'!BE45)</f>
        <v>0</v>
      </c>
      <c r="AB45" s="60">
        <f>SUM(AIRAG!P45+ALTANSHIREE!P45+DALANGARGALAN!P45+DELGEREH!P45+IHHET!P45+MANDAX!P45+ORGON!P45+SAIXANDULAAN!P45+ULAANBADRAX!P45+HATANBULAG!P45+HOBSGOL!P45+ERDENE!P45+SAINSHAND!BU45+SAINSHAND!BX45+SAINSHAND!CA45+SAINSHAND!CD45+SAINSHAND!CG45+SAINSHAND!CJ45+'ZAMIIN UUD'!AW45+'ZAMIIN UUD'!AZ45+'ZAMIIN UUD'!BC45+'ZAMIIN UUD'!BF45)</f>
        <v>0</v>
      </c>
      <c r="AC45" s="60">
        <f>SUM(AIRAG!Q45+ALTANSHIREE!Q45+DALANGARGALAN!Q45+DELGEREH!Q45+IHHET!Q45+MANDAX!Q45+ORGON!Q45+SAIXANDULAAN!Q45+ULAANBADRAX!Q45+HATANBULAG!Q45+HOBSGOL!Q45+ERDENE!Q45+SAINSHAND!BV45+SAINSHAND!BY45+SAINSHAND!CB45+SAINSHAND!CE45+SAINSHAND!CH45+SAINSHAND!CK45+'ZAMIIN UUD'!AX45+'ZAMIIN UUD'!BA45+'ZAMIIN UUD'!BD45+'ZAMIIN UUD'!BG45)</f>
        <v>0</v>
      </c>
      <c r="AD45" s="60">
        <f>SUM(AIRAG!R45+ALTANSHIREE!R45+DALANGARGALAN!R45+DELGEREH!R45+IHHET!R45+MANDAX!R45+ORGON!R45+SAIXANDULAAN!R45+ULAANBADRAX!R45+HATANBULAG!R45+HOBSGOL!R45+ERDENE!R45+SAINSHAND!CL45)</f>
        <v>0</v>
      </c>
      <c r="AE45" s="60">
        <f>SUM(AIRAG!S45+ALTANSHIREE!S45+DALANGARGALAN!S45+DELGEREH!S45+IHHET!S45+MANDAX!S45+ORGON!S45+SAIXANDULAAN!S45+ULAANBADRAX!S45+HATANBULAG!S45+HOBSGOL!S45+ERDENE!S45+SAINSHAND!CM45)</f>
        <v>0</v>
      </c>
      <c r="AF45" s="60">
        <f>SUM(AIRAG!T45+ALTANSHIREE!T45+DALANGARGALAN!T45+DELGEREH!T45+IHHET!T45+MANDAX!T45+ORGON!T45+SAIXANDULAAN!T45+ULAANBADRAX!T45+HATANBULAG!T45+HOBSGOL!T45+ERDENE!T45+SAINSHAND!CN45)</f>
        <v>0</v>
      </c>
      <c r="AG45" s="60">
        <f>SUM(SAINSHAND!CO45+'ZAMIIN UUD'!BK45)</f>
        <v>0</v>
      </c>
      <c r="AH45" s="60">
        <f>SUM(SAINSHAND!CP45+'ZAMIIN UUD'!BL45)</f>
        <v>0</v>
      </c>
      <c r="AI45" s="60">
        <f>SUM(SAINSHAND!CQ45+'ZAMIIN UUD'!BM45)</f>
        <v>0</v>
      </c>
      <c r="AJ45" s="70">
        <f t="shared" si="2"/>
        <v>0</v>
      </c>
      <c r="AK45" s="70">
        <f t="shared" si="3"/>
        <v>0</v>
      </c>
      <c r="AL45" s="70">
        <f t="shared" si="4"/>
        <v>0</v>
      </c>
      <c r="AM45" s="60">
        <f>SUM(AIRAG!X45+ALTANSHIREE!X45+DALANGARGALAN!X45+DELGEREH!X45+IHHET!X45+MANDAX!X45+ORGON!X45+SAIXANDULAAN!X45+ULAANBADRAX!X45+HATANBULAG!X45+HOBSGOL!X45+ERDENE!X45+SAINSHAND!CU45+'ZAMIIN UUD'!BQ45)</f>
        <v>0</v>
      </c>
      <c r="AN45" s="60">
        <f>SUM(AIRAG!Y45+ALTANSHIREE!Y45+DALANGARGALAN!Y45+DELGEREH!Y45+IHHET!Y45+MANDAX!Y45+ORGON!Y45+SAIXANDULAAN!Y45+ULAANBADRAX!Y45+HATANBULAG!Y45+HOBSGOL!Y45+ERDENE!Y45+SAINSHAND!CV45+'ZAMIIN UUD'!BR45)</f>
        <v>0</v>
      </c>
      <c r="AO45" s="60">
        <f>SUM(AIRAG!Z45+ALTANSHIREE!Z45+DALANGARGALAN!Z45+DELGEREH!Z45+IHHET!Z45+MANDAX!Z45+ORGON!Z45+SAIXANDULAAN!Z45+ULAANBADRAX!Z45+HATANBULAG!Z45+HOBSGOL!Z45+ERDENE!Z45+SAINSHAND!CW45+'ZAMIIN UUD'!BS45)</f>
        <v>0</v>
      </c>
      <c r="AP45" s="70">
        <f t="shared" si="5"/>
        <v>0</v>
      </c>
      <c r="AQ45" s="70">
        <f t="shared" si="6"/>
        <v>0</v>
      </c>
      <c r="AR45" s="70">
        <f t="shared" si="7"/>
        <v>0</v>
      </c>
      <c r="AS45" s="60">
        <f>SUM(AIRAG!AD45+ALTANSHIREE!AD45+DALANGARGALAN!AD45+DELGEREH!AD45+IHHET!AD45+MANDAX!AD45+ORGON!AD45+SAIXANDULAAN!AD45+ULAANBADRAX!AD45+HATANBULAG!AD45+HOBSGOL!AD45+ERDENE!AD45+SAINSHAND!DA45+'ZAMIIN UUD'!BW45)</f>
        <v>0</v>
      </c>
      <c r="AT45" s="60">
        <f>SUM(AIRAG!AE45+ALTANSHIREE!AE45+DALANGARGALAN!AE45+DELGEREH!AE45+IHHET!AE45+MANDAX!AE45+ORGON!AE45+SAIXANDULAAN!AE45+ULAANBADRAX!AE45+HATANBULAG!AE45+HOBSGOL!AE45+ERDENE!AE45+SAINSHAND!DB45+'ZAMIIN UUD'!BX45)</f>
        <v>0</v>
      </c>
      <c r="AU45" s="60">
        <f>SUM(AIRAG!AF45+ALTANSHIREE!AF45+DALANGARGALAN!AF45+DELGEREH!AF45+IHHET!AF45+MANDAX!AF45+ORGON!AF45+SAIXANDULAAN!AF45+ULAANBADRAX!AF45+HATANBULAG!AF45+HOBSGOL!AF45+ERDENE!AF45+SAINSHAND!DC45+'ZAMIIN UUD'!BY45)</f>
        <v>0</v>
      </c>
      <c r="AV45" s="60">
        <f>SUM(AIRAG!AG45+ALTANSHIREE!AG45+DALANGARGALAN!AG45+DELGEREH!AG45+IHHET!AG45+MANDAX!AG45+ORGON!AG45+SAIXANDULAAN!AG45+ULAANBADRAX!AG45+HATANBULAG!AG45+HOBSGOL!AG45+ERDENE!AG45+SAINSHAND!DD45+'ZAMIIN UUD'!BZ45)</f>
        <v>0</v>
      </c>
      <c r="AW45" s="60">
        <f>SUM(AIRAG!AH45+ALTANSHIREE!AH45+DALANGARGALAN!AH45+DELGEREH!AH45+IHHET!AH45+MANDAX!AH45+ORGON!AH45+SAIXANDULAAN!AH45+ULAANBADRAX!AH45+HATANBULAG!AH45+HOBSGOL!AH45+ERDENE!AH45+SAINSHAND!DE45+'ZAMIIN UUD'!CA45)</f>
        <v>0</v>
      </c>
      <c r="AX45" s="60">
        <f>SUM(AIRAG!AI45+ALTANSHIREE!AI45+DALANGARGALAN!AI45+DELGEREH!AI45+IHHET!AI45+MANDAX!AI45+ORGON!AI45+SAIXANDULAAN!AI45+ULAANBADRAX!AI45+HATANBULAG!AI45+HOBSGOL!AI45+ERDENE!AI45+SAINSHAND!DF45+'ZAMIIN UUD'!CB45)</f>
        <v>0</v>
      </c>
      <c r="AY45" s="70">
        <f t="shared" si="8"/>
        <v>0</v>
      </c>
      <c r="AZ45" s="70">
        <f t="shared" si="9"/>
        <v>0</v>
      </c>
      <c r="BA45" s="70">
        <f t="shared" si="10"/>
        <v>0</v>
      </c>
      <c r="BB45" s="70">
        <f t="shared" si="35"/>
        <v>0</v>
      </c>
      <c r="BC45" s="70">
        <f t="shared" si="36"/>
        <v>0</v>
      </c>
      <c r="BD45" s="70">
        <f t="shared" si="37"/>
        <v>0</v>
      </c>
    </row>
    <row r="46" spans="1:56">
      <c r="A46" s="9">
        <v>39</v>
      </c>
      <c r="B46" s="11" t="s">
        <v>39</v>
      </c>
      <c r="C46" s="60">
        <f>SUM(AIRAG!C46+ALTANSHIREE!C46+DALANGARGALAN!C46+DELGEREH!C46+IHHET!C46+MANDAX!C46+ORGON!C46+SAIXANDULAAN!C46+ULAANBADRAX!C46+HATANBULAG!C46+HOBSGOL!C46+ERDENE!C46+SAINSHAND!C46+'ZAMIIN UUD'!C46)</f>
        <v>10897500</v>
      </c>
      <c r="D46" s="60">
        <f>SUM(AIRAG!D46+ALTANSHIREE!D46+DALANGARGALAN!D46+DELGEREH!D46+IHHET!D46+MANDAX!D46+ORGON!D46+SAIXANDULAAN!D46+ULAANBADRAX!D46+HATANBULAG!D46+HOBSGOL!D46+ERDENE!D46+SAINSHAND!D46+'ZAMIIN UUD'!D46)</f>
        <v>4267600</v>
      </c>
      <c r="E46" s="60">
        <f>SUM(AIRAG!E46+ALTANSHIREE!E46+DALANGARGALAN!E46+DELGEREH!E46+IHHET!E46+MANDAX!E46+ORGON!E46+SAIXANDULAAN!E46+ULAANBADRAX!E46+HATANBULAG!E46+HOBSGOL!E46+ERDENE!E46+SAINSHAND!E46+'ZAMIIN UUD'!E46)</f>
        <v>-6629900</v>
      </c>
      <c r="F46" s="60">
        <f>SUM(AIRAG!F46+ALTANSHIREE!F46+DALANGARGALAN!F46+DELGEREH!F46+IHHET!F46+MANDAX!F46+ORGON!F46+SAIXANDULAAN!F46+ULAANBADRAX!F46+HATANBULAG!F46+HOBSGOL!F46+ERDENE!F46+SAINSHAND!F46+SAINSHAND!L46+'ZAMIIN UUD'!F46)</f>
        <v>64665600</v>
      </c>
      <c r="G46" s="60">
        <f>SUM(AIRAG!G46+ALTANSHIREE!G46+DALANGARGALAN!G46+DELGEREH!G46+IHHET!G46+MANDAX!G46+ORGON!G46+SAIXANDULAAN!G46+ULAANBADRAX!G46+HATANBULAG!G46+HOBSGOL!G46+ERDENE!G46+SAINSHAND!G46+SAINSHAND!M46+'ZAMIIN UUD'!G46)</f>
        <v>31426300</v>
      </c>
      <c r="H46" s="60">
        <f>SUM(AIRAG!H46+ALTANSHIREE!H46+DALANGARGALAN!H46+DELGEREH!H46+IHHET!H46+MANDAX!H46+ORGON!H46+SAIXANDULAAN!H46+ULAANBADRAX!H46+HATANBULAG!H46+HOBSGOL!H46+ERDENE!H46+SAINSHAND!H46+SAINSHAND!N46+'ZAMIIN UUD'!H46)</f>
        <v>-33239300</v>
      </c>
      <c r="I46" s="60">
        <f>SUM(SAINSHAND!I46+'ZAMIIN UUD'!I46)</f>
        <v>1210000</v>
      </c>
      <c r="J46" s="60">
        <f>SUM(SAINSHAND!J46+'ZAMIIN UUD'!J46)</f>
        <v>210000</v>
      </c>
      <c r="K46" s="60">
        <f>SUM(SAINSHAND!K46+'ZAMIIN UUD'!K46)</f>
        <v>-1000000</v>
      </c>
      <c r="L46" s="60">
        <f>SUM(SAINSHAND!O46+SAINSHAND!R46+'ZAMIIN UUD'!O46)</f>
        <v>0</v>
      </c>
      <c r="M46" s="60">
        <f>SUM(SAINSHAND!P46+SAINSHAND!S46+'ZAMIIN UUD'!P46)</f>
        <v>0</v>
      </c>
      <c r="N46" s="60">
        <f>SUM(SAINSHAND!Q46+SAINSHAND!T46+'ZAMIIN UUD'!Q46)</f>
        <v>0</v>
      </c>
      <c r="O46" s="60">
        <f>SUM(SAINSHAND!U46+'ZAMIIN UUD'!L46)</f>
        <v>0</v>
      </c>
      <c r="P46" s="60">
        <f>SUM(SAINSHAND!V46+'ZAMIIN UUD'!M46)</f>
        <v>0</v>
      </c>
      <c r="Q46" s="60">
        <f>SUM(SAINSHAND!W46+'ZAMIIN UUD'!N46)</f>
        <v>0</v>
      </c>
      <c r="R46" s="60">
        <f>SUM('ZAMIIN UUD'!R46)</f>
        <v>0</v>
      </c>
      <c r="S46" s="60">
        <f>SUM('ZAMIIN UUD'!S46)</f>
        <v>0</v>
      </c>
      <c r="T46" s="60">
        <f>SUM('ZAMIIN UUD'!T46)</f>
        <v>0</v>
      </c>
      <c r="U46" s="60">
        <f>SUM(AIRAG!I46+ALTANSHIREE!I46+DALANGARGALAN!I46+DELGEREH!I46+IHHET!I46+MANDAX!I46+ORGON!I46+SAIXANDULAAN!I46+ULAANBADRAX!I46+HATANBULAG!I46+HOBSGOL!I46+ERDENE!I46+SAINSHAND!X46+'ZAMIIN UUD'!U46)</f>
        <v>0</v>
      </c>
      <c r="V46" s="60">
        <f>SUM(AIRAG!J46+ALTANSHIREE!J46+DALANGARGALAN!J46+DELGEREH!J46+IHHET!J46+MANDAX!J46+ORGON!J46+SAIXANDULAAN!J46+ULAANBADRAX!J46+HATANBULAG!J46+HOBSGOL!J46+ERDENE!J46+SAINSHAND!Y46+'ZAMIIN UUD'!V46)</f>
        <v>0</v>
      </c>
      <c r="W46" s="60">
        <f>SUM(AIRAG!K46+ALTANSHIREE!K46+DALANGARGALAN!K46+DELGEREH!K46+IHHET!K46+MANDAX!K46+ORGON!K46+SAIXANDULAAN!K46+ULAANBADRAX!K46+HATANBULAG!K46+HOBSGOL!K46+ERDENE!K46+SAINSHAND!Z46+'ZAMIIN UUD'!W46)</f>
        <v>0</v>
      </c>
      <c r="X46" s="60">
        <f>SUM(AIRAG!L46+ALTANSHIREE!L46+DALANGARGALAN!L46+DELGEREH!L46+IHHET!L46+MANDAX!L46+ORGON!L46+SAIXANDULAAN!L46+ULAANBADRAX!L46+HATANBULAG!L46+HOBSGOL!L46+ERDENE!L46+SAINSHAND!AA46+SAINSHAND!AD46+SAINSHAND!AG46+SAINSHAND!AJ46+SAINSHAND!AM46+SAINSHAND!AP46+SAINSHAND!AS46+SAINSHAND!AV46+SAINSHAND!AY46+SAINSHAND!BB46+SAINSHAND!BE46+SAINSHAND!BH46+SAINSHAND!BK46+SAINSHAND!BN46+SAINSHAND!BQ46+'ZAMIIN UUD'!X46+'ZAMIIN UUD'!AA46+'ZAMIIN UUD'!AD46+'ZAMIIN UUD'!AG46+'ZAMIIN UUD'!AJ46+'ZAMIIN UUD'!AM46+'ZAMIIN UUD'!AP46+'ZAMIIN UUD'!AS46)</f>
        <v>0</v>
      </c>
      <c r="Y46" s="60">
        <f>SUM(AIRAG!M46+ALTANSHIREE!M46+DALANGARGALAN!M46+DELGEREH!M46+IHHET!M46+MANDAX!M46+ORGON!M46+SAIXANDULAAN!M46+ULAANBADRAX!M46+HATANBULAG!M46+HOBSGOL!M46+ERDENE!M46+SAINSHAND!AB46+SAINSHAND!AE46+SAINSHAND!AH46+SAINSHAND!AK46+SAINSHAND!AN46+SAINSHAND!AQ46+SAINSHAND!AT46+SAINSHAND!AW46+SAINSHAND!AZ46+SAINSHAND!BC46+SAINSHAND!BF46+SAINSHAND!BI46+SAINSHAND!BL46+SAINSHAND!BO46+SAINSHAND!BR46+'ZAMIIN UUD'!Y46+'ZAMIIN UUD'!AB46+'ZAMIIN UUD'!AE46+'ZAMIIN UUD'!AH46+'ZAMIIN UUD'!AK46+'ZAMIIN UUD'!AN46+'ZAMIIN UUD'!AQ46+'ZAMIIN UUD'!AT46)</f>
        <v>0</v>
      </c>
      <c r="Z46" s="60">
        <f>SUM(AIRAG!N46+ALTANSHIREE!N46+DALANGARGALAN!N46+DELGEREH!N46+IHHET!N46+MANDAX!N46+ORGON!N46+SAIXANDULAAN!N46+ULAANBADRAX!N46+HATANBULAG!N46+HOBSGOL!N46+ERDENE!N46+SAINSHAND!AC46+SAINSHAND!AF46+SAINSHAND!AI46+SAINSHAND!AL46+SAINSHAND!AO46+SAINSHAND!AR46+SAINSHAND!AU46+SAINSHAND!AX46+SAINSHAND!BA46+SAINSHAND!BD46+SAINSHAND!BG46+SAINSHAND!BJ46+SAINSHAND!BM46+SAINSHAND!BP46+SAINSHAND!BS46+'ZAMIIN UUD'!Z46+'ZAMIIN UUD'!AC46+'ZAMIIN UUD'!AF46+'ZAMIIN UUD'!AI46+'ZAMIIN UUD'!AL46+'ZAMIIN UUD'!AO46+'ZAMIIN UUD'!AR46+'ZAMIIN UUD'!AU46)</f>
        <v>0</v>
      </c>
      <c r="AA46" s="60">
        <f>SUM(AIRAG!O46+ALTANSHIREE!O46+DALANGARGALAN!O46+DELGEREH!O46+IHHET!O46+MANDAX!O46+ORGON!O46+SAIXANDULAAN!O46+ULAANBADRAX!O46+HATANBULAG!O46+HOBSGOL!O46+ERDENE!O46+SAINSHAND!BT46+SAINSHAND!BW46+SAINSHAND!BZ46+SAINSHAND!CC46+SAINSHAND!CF46+SAINSHAND!CI46+'ZAMIIN UUD'!AV46+'ZAMIIN UUD'!AY46+'ZAMIIN UUD'!BB46+'ZAMIIN UUD'!BE46)</f>
        <v>0</v>
      </c>
      <c r="AB46" s="60">
        <f>SUM(AIRAG!P46+ALTANSHIREE!P46+DALANGARGALAN!P46+DELGEREH!P46+IHHET!P46+MANDAX!P46+ORGON!P46+SAIXANDULAAN!P46+ULAANBADRAX!P46+HATANBULAG!P46+HOBSGOL!P46+ERDENE!P46+SAINSHAND!BU46+SAINSHAND!BX46+SAINSHAND!CA46+SAINSHAND!CD46+SAINSHAND!CG46+SAINSHAND!CJ46+'ZAMIIN UUD'!AW46+'ZAMIIN UUD'!AZ46+'ZAMIIN UUD'!BC46+'ZAMIIN UUD'!BF46)</f>
        <v>0</v>
      </c>
      <c r="AC46" s="60">
        <f>SUM(AIRAG!Q46+ALTANSHIREE!Q46+DALANGARGALAN!Q46+DELGEREH!Q46+IHHET!Q46+MANDAX!Q46+ORGON!Q46+SAIXANDULAAN!Q46+ULAANBADRAX!Q46+HATANBULAG!Q46+HOBSGOL!Q46+ERDENE!Q46+SAINSHAND!BV46+SAINSHAND!BY46+SAINSHAND!CB46+SAINSHAND!CE46+SAINSHAND!CH46+SAINSHAND!CK46+'ZAMIIN UUD'!AX46+'ZAMIIN UUD'!BA46+'ZAMIIN UUD'!BD46+'ZAMIIN UUD'!BG46)</f>
        <v>0</v>
      </c>
      <c r="AD46" s="60">
        <f>SUM(AIRAG!R46+ALTANSHIREE!R46+DALANGARGALAN!R46+DELGEREH!R46+IHHET!R46+MANDAX!R46+ORGON!R46+SAIXANDULAAN!R46+ULAANBADRAX!R46+HATANBULAG!R46+HOBSGOL!R46+ERDENE!R46+SAINSHAND!CL46)</f>
        <v>0</v>
      </c>
      <c r="AE46" s="60">
        <f>SUM(AIRAG!S46+ALTANSHIREE!S46+DALANGARGALAN!S46+DELGEREH!S46+IHHET!S46+MANDAX!S46+ORGON!S46+SAIXANDULAAN!S46+ULAANBADRAX!S46+HATANBULAG!S46+HOBSGOL!S46+ERDENE!S46+SAINSHAND!CM46)</f>
        <v>0</v>
      </c>
      <c r="AF46" s="60">
        <f>SUM(AIRAG!T46+ALTANSHIREE!T46+DALANGARGALAN!T46+DELGEREH!T46+IHHET!T46+MANDAX!T46+ORGON!T46+SAIXANDULAAN!T46+ULAANBADRAX!T46+HATANBULAG!T46+HOBSGOL!T46+ERDENE!T46+SAINSHAND!CN46)</f>
        <v>0</v>
      </c>
      <c r="AG46" s="60">
        <f>SUM(SAINSHAND!CO46+'ZAMIIN UUD'!BK46)</f>
        <v>0</v>
      </c>
      <c r="AH46" s="60">
        <f>SUM(SAINSHAND!CP46+'ZAMIIN UUD'!BL46)</f>
        <v>0</v>
      </c>
      <c r="AI46" s="60">
        <f>SUM(SAINSHAND!CQ46+'ZAMIIN UUD'!BM46)</f>
        <v>0</v>
      </c>
      <c r="AJ46" s="70">
        <f t="shared" si="2"/>
        <v>76773100</v>
      </c>
      <c r="AK46" s="70">
        <f t="shared" si="3"/>
        <v>35903900</v>
      </c>
      <c r="AL46" s="70">
        <f t="shared" si="4"/>
        <v>-40869200</v>
      </c>
      <c r="AM46" s="60">
        <f>SUM(AIRAG!X46+ALTANSHIREE!X46+DALANGARGALAN!X46+DELGEREH!X46+IHHET!X46+MANDAX!X46+ORGON!X46+SAIXANDULAAN!X46+ULAANBADRAX!X46+HATANBULAG!X46+HOBSGOL!X46+ERDENE!X46+SAINSHAND!CU46+'ZAMIIN UUD'!BQ46)</f>
        <v>0</v>
      </c>
      <c r="AN46" s="60">
        <f>SUM(AIRAG!Y46+ALTANSHIREE!Y46+DALANGARGALAN!Y46+DELGEREH!Y46+IHHET!Y46+MANDAX!Y46+ORGON!Y46+SAIXANDULAAN!Y46+ULAANBADRAX!Y46+HATANBULAG!Y46+HOBSGOL!Y46+ERDENE!Y46+SAINSHAND!CV46+'ZAMIIN UUD'!BR46)</f>
        <v>0</v>
      </c>
      <c r="AO46" s="60">
        <f>SUM(AIRAG!Z46+ALTANSHIREE!Z46+DALANGARGALAN!Z46+DELGEREH!Z46+IHHET!Z46+MANDAX!Z46+ORGON!Z46+SAIXANDULAAN!Z46+ULAANBADRAX!Z46+HATANBULAG!Z46+HOBSGOL!Z46+ERDENE!Z46+SAINSHAND!CW46+'ZAMIIN UUD'!BS46)</f>
        <v>0</v>
      </c>
      <c r="AP46" s="70">
        <f t="shared" si="5"/>
        <v>0</v>
      </c>
      <c r="AQ46" s="70">
        <f t="shared" si="6"/>
        <v>0</v>
      </c>
      <c r="AR46" s="70">
        <f t="shared" si="7"/>
        <v>0</v>
      </c>
      <c r="AS46" s="60">
        <f>SUM(AIRAG!AD46+ALTANSHIREE!AD46+DALANGARGALAN!AD46+DELGEREH!AD46+IHHET!AD46+MANDAX!AD46+ORGON!AD46+SAIXANDULAAN!AD46+ULAANBADRAX!AD46+HATANBULAG!AD46+HOBSGOL!AD46+ERDENE!AD46+SAINSHAND!DA46+'ZAMIIN UUD'!BW46)</f>
        <v>0</v>
      </c>
      <c r="AT46" s="60">
        <f>SUM(AIRAG!AE46+ALTANSHIREE!AE46+DALANGARGALAN!AE46+DELGEREH!AE46+IHHET!AE46+MANDAX!AE46+ORGON!AE46+SAIXANDULAAN!AE46+ULAANBADRAX!AE46+HATANBULAG!AE46+HOBSGOL!AE46+ERDENE!AE46+SAINSHAND!DB46+'ZAMIIN UUD'!BX46)</f>
        <v>0</v>
      </c>
      <c r="AU46" s="60">
        <f>SUM(AIRAG!AF46+ALTANSHIREE!AF46+DALANGARGALAN!AF46+DELGEREH!AF46+IHHET!AF46+MANDAX!AF46+ORGON!AF46+SAIXANDULAAN!AF46+ULAANBADRAX!AF46+HATANBULAG!AF46+HOBSGOL!AF46+ERDENE!AF46+SAINSHAND!DC46+'ZAMIIN UUD'!BY46)</f>
        <v>0</v>
      </c>
      <c r="AV46" s="60">
        <f>SUM(AIRAG!AG46+ALTANSHIREE!AG46+DALANGARGALAN!AG46+DELGEREH!AG46+IHHET!AG46+MANDAX!AG46+ORGON!AG46+SAIXANDULAAN!AG46+ULAANBADRAX!AG46+HATANBULAG!AG46+HOBSGOL!AG46+ERDENE!AG46+SAINSHAND!DD46+'ZAMIIN UUD'!BZ46)</f>
        <v>0</v>
      </c>
      <c r="AW46" s="60">
        <f>SUM(AIRAG!AH46+ALTANSHIREE!AH46+DALANGARGALAN!AH46+DELGEREH!AH46+IHHET!AH46+MANDAX!AH46+ORGON!AH46+SAIXANDULAAN!AH46+ULAANBADRAX!AH46+HATANBULAG!AH46+HOBSGOL!AH46+ERDENE!AH46+SAINSHAND!DE46+'ZAMIIN UUD'!CA46)</f>
        <v>0</v>
      </c>
      <c r="AX46" s="60">
        <f>SUM(AIRAG!AI46+ALTANSHIREE!AI46+DALANGARGALAN!AI46+DELGEREH!AI46+IHHET!AI46+MANDAX!AI46+ORGON!AI46+SAIXANDULAAN!AI46+ULAANBADRAX!AI46+HATANBULAG!AI46+HOBSGOL!AI46+ERDENE!AI46+SAINSHAND!DF46+'ZAMIIN UUD'!CB46)</f>
        <v>0</v>
      </c>
      <c r="AY46" s="70">
        <f t="shared" si="8"/>
        <v>0</v>
      </c>
      <c r="AZ46" s="70">
        <f t="shared" si="9"/>
        <v>0</v>
      </c>
      <c r="BA46" s="70">
        <f t="shared" si="10"/>
        <v>0</v>
      </c>
      <c r="BB46" s="70">
        <f t="shared" si="35"/>
        <v>76773100</v>
      </c>
      <c r="BC46" s="70">
        <f t="shared" si="36"/>
        <v>35903900</v>
      </c>
      <c r="BD46" s="70">
        <f t="shared" si="37"/>
        <v>-40869200</v>
      </c>
    </row>
    <row r="47" spans="1:56">
      <c r="A47" s="9">
        <v>40</v>
      </c>
      <c r="B47" s="11" t="s">
        <v>42</v>
      </c>
      <c r="C47" s="60">
        <f>SUM(AIRAG!C47+ALTANSHIREE!C47+DALANGARGALAN!C47+DELGEREH!C47+IHHET!C47+MANDAX!C47+ORGON!C47+SAIXANDULAAN!C47+ULAANBADRAX!C47+HATANBULAG!C47+HOBSGOL!C47+ERDENE!C47+SAINSHAND!C47+'ZAMIIN UUD'!C47)</f>
        <v>0</v>
      </c>
      <c r="D47" s="60">
        <f>SUM(AIRAG!D47+ALTANSHIREE!D47+DALANGARGALAN!D47+DELGEREH!D47+IHHET!D47+MANDAX!D47+ORGON!D47+SAIXANDULAAN!D47+ULAANBADRAX!D47+HATANBULAG!D47+HOBSGOL!D47+ERDENE!D47+SAINSHAND!D47+'ZAMIIN UUD'!D47)</f>
        <v>0</v>
      </c>
      <c r="E47" s="60">
        <f>SUM(AIRAG!E47+ALTANSHIREE!E47+DALANGARGALAN!E47+DELGEREH!E47+IHHET!E47+MANDAX!E47+ORGON!E47+SAIXANDULAAN!E47+ULAANBADRAX!E47+HATANBULAG!E47+HOBSGOL!E47+ERDENE!E47+SAINSHAND!E47+'ZAMIIN UUD'!E47)</f>
        <v>0</v>
      </c>
      <c r="F47" s="60">
        <f>SUM(AIRAG!F47+ALTANSHIREE!F47+DALANGARGALAN!F47+DELGEREH!F47+IHHET!F47+MANDAX!F47+ORGON!F47+SAIXANDULAAN!F47+ULAANBADRAX!F47+HATANBULAG!F47+HOBSGOL!F47+ERDENE!F47+SAINSHAND!F47+SAINSHAND!L47+'ZAMIIN UUD'!F47)</f>
        <v>3750000</v>
      </c>
      <c r="G47" s="60">
        <f>SUM(AIRAG!G47+ALTANSHIREE!G47+DALANGARGALAN!G47+DELGEREH!G47+IHHET!G47+MANDAX!G47+ORGON!G47+SAIXANDULAAN!G47+ULAANBADRAX!G47+HATANBULAG!G47+HOBSGOL!G47+ERDENE!G47+SAINSHAND!G47+SAINSHAND!M47+'ZAMIIN UUD'!G47)</f>
        <v>2215150</v>
      </c>
      <c r="H47" s="60">
        <f>SUM(AIRAG!H47+ALTANSHIREE!H47+DALANGARGALAN!H47+DELGEREH!H47+IHHET!H47+MANDAX!H47+ORGON!H47+SAIXANDULAAN!H47+ULAANBADRAX!H47+HATANBULAG!H47+HOBSGOL!H47+ERDENE!H47+SAINSHAND!H47+SAINSHAND!N47+'ZAMIIN UUD'!H47)</f>
        <v>-1534850</v>
      </c>
      <c r="I47" s="60">
        <f>SUM(SAINSHAND!I47+'ZAMIIN UUD'!I47)</f>
        <v>0</v>
      </c>
      <c r="J47" s="60">
        <f>SUM(SAINSHAND!J47+'ZAMIIN UUD'!J47)</f>
        <v>0</v>
      </c>
      <c r="K47" s="60">
        <f>SUM(SAINSHAND!K47+'ZAMIIN UUD'!K47)</f>
        <v>0</v>
      </c>
      <c r="L47" s="60">
        <f>SUM(SAINSHAND!O47+SAINSHAND!R47+'ZAMIIN UUD'!O47)</f>
        <v>0</v>
      </c>
      <c r="M47" s="60">
        <f>SUM(SAINSHAND!P47+SAINSHAND!S47+'ZAMIIN UUD'!P47)</f>
        <v>0</v>
      </c>
      <c r="N47" s="60">
        <f>SUM(SAINSHAND!Q47+SAINSHAND!T47+'ZAMIIN UUD'!Q47)</f>
        <v>0</v>
      </c>
      <c r="O47" s="60">
        <f>SUM(SAINSHAND!U47+'ZAMIIN UUD'!L47)</f>
        <v>0</v>
      </c>
      <c r="P47" s="60">
        <f>SUM(SAINSHAND!V47+'ZAMIIN UUD'!M47)</f>
        <v>0</v>
      </c>
      <c r="Q47" s="60">
        <f>SUM(SAINSHAND!W47+'ZAMIIN UUD'!N47)</f>
        <v>0</v>
      </c>
      <c r="R47" s="60">
        <f>SUM('ZAMIIN UUD'!R47)</f>
        <v>0</v>
      </c>
      <c r="S47" s="60">
        <f>SUM('ZAMIIN UUD'!S47)</f>
        <v>0</v>
      </c>
      <c r="T47" s="60">
        <f>SUM('ZAMIIN UUD'!T47)</f>
        <v>0</v>
      </c>
      <c r="U47" s="60">
        <f>SUM(AIRAG!I47+ALTANSHIREE!I47+DALANGARGALAN!I47+DELGEREH!I47+IHHET!I47+MANDAX!I47+ORGON!I47+SAIXANDULAAN!I47+ULAANBADRAX!I47+HATANBULAG!I47+HOBSGOL!I47+ERDENE!I47+SAINSHAND!X47+'ZAMIIN UUD'!U47)</f>
        <v>0</v>
      </c>
      <c r="V47" s="60">
        <f>SUM(AIRAG!J47+ALTANSHIREE!J47+DALANGARGALAN!J47+DELGEREH!J47+IHHET!J47+MANDAX!J47+ORGON!J47+SAIXANDULAAN!J47+ULAANBADRAX!J47+HATANBULAG!J47+HOBSGOL!J47+ERDENE!J47+SAINSHAND!Y47+'ZAMIIN UUD'!V47)</f>
        <v>0</v>
      </c>
      <c r="W47" s="60">
        <f>SUM(AIRAG!K47+ALTANSHIREE!K47+DALANGARGALAN!K47+DELGEREH!K47+IHHET!K47+MANDAX!K47+ORGON!K47+SAIXANDULAAN!K47+ULAANBADRAX!K47+HATANBULAG!K47+HOBSGOL!K47+ERDENE!K47+SAINSHAND!Z47+'ZAMIIN UUD'!W47)</f>
        <v>0</v>
      </c>
      <c r="X47" s="60">
        <f>SUM(AIRAG!L47+ALTANSHIREE!L47+DALANGARGALAN!L47+DELGEREH!L47+IHHET!L47+MANDAX!L47+ORGON!L47+SAIXANDULAAN!L47+ULAANBADRAX!L47+HATANBULAG!L47+HOBSGOL!L47+ERDENE!L47+SAINSHAND!AA47+SAINSHAND!AD47+SAINSHAND!AG47+SAINSHAND!AJ47+SAINSHAND!AM47+SAINSHAND!AP47+SAINSHAND!AS47+SAINSHAND!AV47+SAINSHAND!AY47+SAINSHAND!BB47+SAINSHAND!BE47+SAINSHAND!BH47+SAINSHAND!BK47+SAINSHAND!BN47+SAINSHAND!BQ47+'ZAMIIN UUD'!X47+'ZAMIIN UUD'!AA47+'ZAMIIN UUD'!AD47+'ZAMIIN UUD'!AG47+'ZAMIIN UUD'!AJ47+'ZAMIIN UUD'!AM47+'ZAMIIN UUD'!AP47+'ZAMIIN UUD'!AS47)</f>
        <v>0</v>
      </c>
      <c r="Y47" s="60">
        <f>SUM(AIRAG!M47+ALTANSHIREE!M47+DALANGARGALAN!M47+DELGEREH!M47+IHHET!M47+MANDAX!M47+ORGON!M47+SAIXANDULAAN!M47+ULAANBADRAX!M47+HATANBULAG!M47+HOBSGOL!M47+ERDENE!M47+SAINSHAND!AB47+SAINSHAND!AE47+SAINSHAND!AH47+SAINSHAND!AK47+SAINSHAND!AN47+SAINSHAND!AQ47+SAINSHAND!AT47+SAINSHAND!AW47+SAINSHAND!AZ47+SAINSHAND!BC47+SAINSHAND!BF47+SAINSHAND!BI47+SAINSHAND!BL47+SAINSHAND!BO47+SAINSHAND!BR47+'ZAMIIN UUD'!Y47+'ZAMIIN UUD'!AB47+'ZAMIIN UUD'!AE47+'ZAMIIN UUD'!AH47+'ZAMIIN UUD'!AK47+'ZAMIIN UUD'!AN47+'ZAMIIN UUD'!AQ47+'ZAMIIN UUD'!AT47)</f>
        <v>0</v>
      </c>
      <c r="Z47" s="60">
        <f>SUM(AIRAG!N47+ALTANSHIREE!N47+DALANGARGALAN!N47+DELGEREH!N47+IHHET!N47+MANDAX!N47+ORGON!N47+SAIXANDULAAN!N47+ULAANBADRAX!N47+HATANBULAG!N47+HOBSGOL!N47+ERDENE!N47+SAINSHAND!AC47+SAINSHAND!AF47+SAINSHAND!AI47+SAINSHAND!AL47+SAINSHAND!AO47+SAINSHAND!AR47+SAINSHAND!AU47+SAINSHAND!AX47+SAINSHAND!BA47+SAINSHAND!BD47+SAINSHAND!BG47+SAINSHAND!BJ47+SAINSHAND!BM47+SAINSHAND!BP47+SAINSHAND!BS47+'ZAMIIN UUD'!Z47+'ZAMIIN UUD'!AC47+'ZAMIIN UUD'!AF47+'ZAMIIN UUD'!AI47+'ZAMIIN UUD'!AL47+'ZAMIIN UUD'!AO47+'ZAMIIN UUD'!AR47+'ZAMIIN UUD'!AU47)</f>
        <v>0</v>
      </c>
      <c r="AA47" s="60">
        <f>SUM(AIRAG!O47+ALTANSHIREE!O47+DALANGARGALAN!O47+DELGEREH!O47+IHHET!O47+MANDAX!O47+ORGON!O47+SAIXANDULAAN!O47+ULAANBADRAX!O47+HATANBULAG!O47+HOBSGOL!O47+ERDENE!O47+SAINSHAND!BT47+SAINSHAND!BW47+SAINSHAND!BZ47+SAINSHAND!CC47+SAINSHAND!CF47+SAINSHAND!CI47+'ZAMIIN UUD'!AV47+'ZAMIIN UUD'!AY47+'ZAMIIN UUD'!BB47+'ZAMIIN UUD'!BE47)</f>
        <v>0</v>
      </c>
      <c r="AB47" s="60">
        <f>SUM(AIRAG!P47+ALTANSHIREE!P47+DALANGARGALAN!P47+DELGEREH!P47+IHHET!P47+MANDAX!P47+ORGON!P47+SAIXANDULAAN!P47+ULAANBADRAX!P47+HATANBULAG!P47+HOBSGOL!P47+ERDENE!P47+SAINSHAND!BU47+SAINSHAND!BX47+SAINSHAND!CA47+SAINSHAND!CD47+SAINSHAND!CG47+SAINSHAND!CJ47+'ZAMIIN UUD'!AW47+'ZAMIIN UUD'!AZ47+'ZAMIIN UUD'!BC47+'ZAMIIN UUD'!BF47)</f>
        <v>0</v>
      </c>
      <c r="AC47" s="60">
        <f>SUM(AIRAG!Q47+ALTANSHIREE!Q47+DALANGARGALAN!Q47+DELGEREH!Q47+IHHET!Q47+MANDAX!Q47+ORGON!Q47+SAIXANDULAAN!Q47+ULAANBADRAX!Q47+HATANBULAG!Q47+HOBSGOL!Q47+ERDENE!Q47+SAINSHAND!BV47+SAINSHAND!BY47+SAINSHAND!CB47+SAINSHAND!CE47+SAINSHAND!CH47+SAINSHAND!CK47+'ZAMIIN UUD'!AX47+'ZAMIIN UUD'!BA47+'ZAMIIN UUD'!BD47+'ZAMIIN UUD'!BG47)</f>
        <v>0</v>
      </c>
      <c r="AD47" s="60">
        <f>SUM(AIRAG!R47+ALTANSHIREE!R47+DALANGARGALAN!R47+DELGEREH!R47+IHHET!R47+MANDAX!R47+ORGON!R47+SAIXANDULAAN!R47+ULAANBADRAX!R47+HATANBULAG!R47+HOBSGOL!R47+ERDENE!R47+SAINSHAND!CL47)</f>
        <v>0</v>
      </c>
      <c r="AE47" s="60">
        <f>SUM(AIRAG!S47+ALTANSHIREE!S47+DALANGARGALAN!S47+DELGEREH!S47+IHHET!S47+MANDAX!S47+ORGON!S47+SAIXANDULAAN!S47+ULAANBADRAX!S47+HATANBULAG!S47+HOBSGOL!S47+ERDENE!S47+SAINSHAND!CM47)</f>
        <v>0</v>
      </c>
      <c r="AF47" s="60">
        <f>SUM(AIRAG!T47+ALTANSHIREE!T47+DALANGARGALAN!T47+DELGEREH!T47+IHHET!T47+MANDAX!T47+ORGON!T47+SAIXANDULAAN!T47+ULAANBADRAX!T47+HATANBULAG!T47+HOBSGOL!T47+ERDENE!T47+SAINSHAND!CN47)</f>
        <v>0</v>
      </c>
      <c r="AG47" s="60">
        <f>SUM(SAINSHAND!CO47+'ZAMIIN UUD'!BK47)</f>
        <v>0</v>
      </c>
      <c r="AH47" s="60">
        <f>SUM(SAINSHAND!CP47+'ZAMIIN UUD'!BL47)</f>
        <v>0</v>
      </c>
      <c r="AI47" s="60">
        <f>SUM(SAINSHAND!CQ47+'ZAMIIN UUD'!BM47)</f>
        <v>0</v>
      </c>
      <c r="AJ47" s="70">
        <f t="shared" si="2"/>
        <v>3750000</v>
      </c>
      <c r="AK47" s="70">
        <f t="shared" si="3"/>
        <v>2215150</v>
      </c>
      <c r="AL47" s="70">
        <f t="shared" si="4"/>
        <v>-1534850</v>
      </c>
      <c r="AM47" s="60">
        <f>SUM(AIRAG!X47+ALTANSHIREE!X47+DALANGARGALAN!X47+DELGEREH!X47+IHHET!X47+MANDAX!X47+ORGON!X47+SAIXANDULAAN!X47+ULAANBADRAX!X47+HATANBULAG!X47+HOBSGOL!X47+ERDENE!X47+SAINSHAND!CU47+'ZAMIIN UUD'!BQ47)</f>
        <v>0</v>
      </c>
      <c r="AN47" s="60">
        <f>SUM(AIRAG!Y47+ALTANSHIREE!Y47+DALANGARGALAN!Y47+DELGEREH!Y47+IHHET!Y47+MANDAX!Y47+ORGON!Y47+SAIXANDULAAN!Y47+ULAANBADRAX!Y47+HATANBULAG!Y47+HOBSGOL!Y47+ERDENE!Y47+SAINSHAND!CV47+'ZAMIIN UUD'!BR47)</f>
        <v>0</v>
      </c>
      <c r="AO47" s="60">
        <f>SUM(AIRAG!Z47+ALTANSHIREE!Z47+DALANGARGALAN!Z47+DELGEREH!Z47+IHHET!Z47+MANDAX!Z47+ORGON!Z47+SAIXANDULAAN!Z47+ULAANBADRAX!Z47+HATANBULAG!Z47+HOBSGOL!Z47+ERDENE!Z47+SAINSHAND!CW47+'ZAMIIN UUD'!BS47)</f>
        <v>0</v>
      </c>
      <c r="AP47" s="70">
        <f t="shared" si="5"/>
        <v>0</v>
      </c>
      <c r="AQ47" s="70">
        <f t="shared" si="6"/>
        <v>0</v>
      </c>
      <c r="AR47" s="70">
        <f t="shared" si="7"/>
        <v>0</v>
      </c>
      <c r="AS47" s="60">
        <f>SUM(AIRAG!AD47+ALTANSHIREE!AD47+DALANGARGALAN!AD47+DELGEREH!AD47+IHHET!AD47+MANDAX!AD47+ORGON!AD47+SAIXANDULAAN!AD47+ULAANBADRAX!AD47+HATANBULAG!AD47+HOBSGOL!AD47+ERDENE!AD47+SAINSHAND!DA47+'ZAMIIN UUD'!BW47)</f>
        <v>0</v>
      </c>
      <c r="AT47" s="60">
        <f>SUM(AIRAG!AE47+ALTANSHIREE!AE47+DALANGARGALAN!AE47+DELGEREH!AE47+IHHET!AE47+MANDAX!AE47+ORGON!AE47+SAIXANDULAAN!AE47+ULAANBADRAX!AE47+HATANBULAG!AE47+HOBSGOL!AE47+ERDENE!AE47+SAINSHAND!DB47+'ZAMIIN UUD'!BX47)</f>
        <v>0</v>
      </c>
      <c r="AU47" s="60">
        <f>SUM(AIRAG!AF47+ALTANSHIREE!AF47+DALANGARGALAN!AF47+DELGEREH!AF47+IHHET!AF47+MANDAX!AF47+ORGON!AF47+SAIXANDULAAN!AF47+ULAANBADRAX!AF47+HATANBULAG!AF47+HOBSGOL!AF47+ERDENE!AF47+SAINSHAND!DC47+'ZAMIIN UUD'!BY47)</f>
        <v>0</v>
      </c>
      <c r="AV47" s="60">
        <f>SUM(AIRAG!AG47+ALTANSHIREE!AG47+DALANGARGALAN!AG47+DELGEREH!AG47+IHHET!AG47+MANDAX!AG47+ORGON!AG47+SAIXANDULAAN!AG47+ULAANBADRAX!AG47+HATANBULAG!AG47+HOBSGOL!AG47+ERDENE!AG47+SAINSHAND!DD47+'ZAMIIN UUD'!BZ47)</f>
        <v>0</v>
      </c>
      <c r="AW47" s="60">
        <f>SUM(AIRAG!AH47+ALTANSHIREE!AH47+DALANGARGALAN!AH47+DELGEREH!AH47+IHHET!AH47+MANDAX!AH47+ORGON!AH47+SAIXANDULAAN!AH47+ULAANBADRAX!AH47+HATANBULAG!AH47+HOBSGOL!AH47+ERDENE!AH47+SAINSHAND!DE47+'ZAMIIN UUD'!CA47)</f>
        <v>0</v>
      </c>
      <c r="AX47" s="60">
        <f>SUM(AIRAG!AI47+ALTANSHIREE!AI47+DALANGARGALAN!AI47+DELGEREH!AI47+IHHET!AI47+MANDAX!AI47+ORGON!AI47+SAIXANDULAAN!AI47+ULAANBADRAX!AI47+HATANBULAG!AI47+HOBSGOL!AI47+ERDENE!AI47+SAINSHAND!DF47+'ZAMIIN UUD'!CB47)</f>
        <v>0</v>
      </c>
      <c r="AY47" s="70">
        <f t="shared" si="8"/>
        <v>0</v>
      </c>
      <c r="AZ47" s="70">
        <f t="shared" si="9"/>
        <v>0</v>
      </c>
      <c r="BA47" s="70">
        <f t="shared" si="10"/>
        <v>0</v>
      </c>
      <c r="BB47" s="70">
        <f t="shared" si="35"/>
        <v>3750000</v>
      </c>
      <c r="BC47" s="70">
        <f t="shared" si="36"/>
        <v>2215150</v>
      </c>
      <c r="BD47" s="70">
        <f t="shared" si="37"/>
        <v>-1534850</v>
      </c>
    </row>
    <row r="48" spans="1:56">
      <c r="A48" s="35">
        <v>41</v>
      </c>
      <c r="B48" s="36" t="s">
        <v>43</v>
      </c>
      <c r="C48" s="45">
        <f>SUM(AIRAG!C48+ALTANSHIREE!C48+DALANGARGALAN!C48+DELGEREH!C48+IHHET!C48+MANDAX!C48+ORGON!C48+SAIXANDULAAN!C48+ULAANBADRAX!C48+HATANBULAG!C48+HOBSGOL!C48+ERDENE!C48+SAINSHAND!C48+'ZAMIIN UUD'!C48)</f>
        <v>38917900</v>
      </c>
      <c r="D48" s="45">
        <f>SUM(AIRAG!D48+ALTANSHIREE!D48+DALANGARGALAN!D48+DELGEREH!D48+IHHET!D48+MANDAX!D48+ORGON!D48+SAIXANDULAAN!D48+ULAANBADRAX!D48+HATANBULAG!D48+HOBSGOL!D48+ERDENE!D48+SAINSHAND!D48+'ZAMIIN UUD'!D48)</f>
        <v>15189320</v>
      </c>
      <c r="E48" s="45">
        <f>SUM(AIRAG!E48+ALTANSHIREE!E48+DALANGARGALAN!E48+DELGEREH!E48+IHHET!E48+MANDAX!E48+ORGON!E48+SAIXANDULAAN!E48+ULAANBADRAX!E48+HATANBULAG!E48+HOBSGOL!E48+ERDENE!E48+SAINSHAND!E48+'ZAMIIN UUD'!E48)</f>
        <v>-23728580</v>
      </c>
      <c r="F48" s="45">
        <f>SUM(AIRAG!F48+ALTANSHIREE!F48+DALANGARGALAN!F48+DELGEREH!F48+IHHET!F48+MANDAX!F48+ORGON!F48+SAIXANDULAAN!F48+ULAANBADRAX!F48+HATANBULAG!F48+HOBSGOL!F48+ERDENE!F48+SAINSHAND!F48+SAINSHAND!L48+'ZAMIIN UUD'!F48)</f>
        <v>379005200</v>
      </c>
      <c r="G48" s="45">
        <f>SUM(AIRAG!G48+ALTANSHIREE!G48+DALANGARGALAN!G48+DELGEREH!G48+IHHET!G48+MANDAX!G48+ORGON!G48+SAIXANDULAAN!G48+ULAANBADRAX!G48+HATANBULAG!G48+HOBSGOL!G48+ERDENE!G48+SAINSHAND!G48+SAINSHAND!M48+'ZAMIIN UUD'!G48)</f>
        <v>195158235</v>
      </c>
      <c r="H48" s="45">
        <f>SUM(AIRAG!H48+ALTANSHIREE!H48+DALANGARGALAN!H48+DELGEREH!H48+IHHET!H48+MANDAX!H48+ORGON!H48+SAIXANDULAAN!H48+ULAANBADRAX!H48+HATANBULAG!H48+HOBSGOL!H48+ERDENE!H48+SAINSHAND!H48+SAINSHAND!N48+'ZAMIIN UUD'!H48)</f>
        <v>-183846965</v>
      </c>
      <c r="I48" s="45">
        <f>SUM(SAINSHAND!I48+'ZAMIIN UUD'!I48)</f>
        <v>35499000</v>
      </c>
      <c r="J48" s="45">
        <f>SUM(SAINSHAND!J48+'ZAMIIN UUD'!J48)</f>
        <v>3800000</v>
      </c>
      <c r="K48" s="45">
        <f>SUM(SAINSHAND!K48+'ZAMIIN UUD'!K48)</f>
        <v>-31699000</v>
      </c>
      <c r="L48" s="45">
        <f>SUM(SAINSHAND!O48+SAINSHAND!R48+'ZAMIIN UUD'!O48)</f>
        <v>211155100</v>
      </c>
      <c r="M48" s="45">
        <f>SUM(SAINSHAND!P48+SAINSHAND!S48+'ZAMIIN UUD'!P48)</f>
        <v>123865203</v>
      </c>
      <c r="N48" s="45">
        <f>SUM(SAINSHAND!Q48+SAINSHAND!T48+'ZAMIIN UUD'!Q48)</f>
        <v>-87289897</v>
      </c>
      <c r="O48" s="45">
        <f>SUM(SAINSHAND!U48+'ZAMIIN UUD'!L48)</f>
        <v>0</v>
      </c>
      <c r="P48" s="45">
        <f>SUM(SAINSHAND!V48+'ZAMIIN UUD'!M48)</f>
        <v>0</v>
      </c>
      <c r="Q48" s="45">
        <f>SUM(SAINSHAND!W48+'ZAMIIN UUD'!N48)</f>
        <v>0</v>
      </c>
      <c r="R48" s="45">
        <f>SUM('ZAMIIN UUD'!R48)</f>
        <v>0</v>
      </c>
      <c r="S48" s="45">
        <f>SUM('ZAMIIN UUD'!S48)</f>
        <v>0</v>
      </c>
      <c r="T48" s="45">
        <f>SUM('ZAMIIN UUD'!T48)</f>
        <v>0</v>
      </c>
      <c r="U48" s="45">
        <f>SUM(AIRAG!I48+ALTANSHIREE!I48+DALANGARGALAN!I48+DELGEREH!I48+IHHET!I48+MANDAX!I48+ORGON!I48+SAIXANDULAAN!I48+ULAANBADRAX!I48+HATANBULAG!I48+HOBSGOL!I48+ERDENE!I48+SAINSHAND!X48+'ZAMIIN UUD'!U48)</f>
        <v>0</v>
      </c>
      <c r="V48" s="45">
        <f>SUM(AIRAG!J48+ALTANSHIREE!J48+DALANGARGALAN!J48+DELGEREH!J48+IHHET!J48+MANDAX!J48+ORGON!J48+SAIXANDULAAN!J48+ULAANBADRAX!J48+HATANBULAG!J48+HOBSGOL!J48+ERDENE!J48+SAINSHAND!Y48+'ZAMIIN UUD'!V48)</f>
        <v>0</v>
      </c>
      <c r="W48" s="45">
        <f>SUM(AIRAG!K48+ALTANSHIREE!K48+DALANGARGALAN!K48+DELGEREH!K48+IHHET!K48+MANDAX!K48+ORGON!K48+SAIXANDULAAN!K48+ULAANBADRAX!K48+HATANBULAG!K48+HOBSGOL!K48+ERDENE!K48+SAINSHAND!Z48+'ZAMIIN UUD'!W48)</f>
        <v>0</v>
      </c>
      <c r="X48" s="45">
        <f>SUM(AIRAG!L48+ALTANSHIREE!L48+DALANGARGALAN!L48+DELGEREH!L48+IHHET!L48+MANDAX!L48+ORGON!L48+SAIXANDULAAN!L48+ULAANBADRAX!L48+HATANBULAG!L48+HOBSGOL!L48+ERDENE!L48+SAINSHAND!AA48+SAINSHAND!AD48+SAINSHAND!AG48+SAINSHAND!AJ48+SAINSHAND!AM48+SAINSHAND!AP48+SAINSHAND!AS48+SAINSHAND!AV48+SAINSHAND!AY48+SAINSHAND!BB48+SAINSHAND!BE48+SAINSHAND!BH48+SAINSHAND!BK48+SAINSHAND!BN48+SAINSHAND!BQ48+'ZAMIIN UUD'!X48+'ZAMIIN UUD'!AA48+'ZAMIIN UUD'!AD48+'ZAMIIN UUD'!AG48+'ZAMIIN UUD'!AJ48+'ZAMIIN UUD'!AM48+'ZAMIIN UUD'!AP48+'ZAMIIN UUD'!AS48)</f>
        <v>0</v>
      </c>
      <c r="Y48" s="45">
        <f>SUM(AIRAG!M48+ALTANSHIREE!M48+DALANGARGALAN!M48+DELGEREH!M48+IHHET!M48+MANDAX!M48+ORGON!M48+SAIXANDULAAN!M48+ULAANBADRAX!M48+HATANBULAG!M48+HOBSGOL!M48+ERDENE!M48+SAINSHAND!AB48+SAINSHAND!AE48+SAINSHAND!AH48+SAINSHAND!AK48+SAINSHAND!AN48+SAINSHAND!AQ48+SAINSHAND!AT48+SAINSHAND!AW48+SAINSHAND!AZ48+SAINSHAND!BC48+SAINSHAND!BF48+SAINSHAND!BI48+SAINSHAND!BL48+SAINSHAND!BO48+SAINSHAND!BR48+'ZAMIIN UUD'!Y48+'ZAMIIN UUD'!AB48+'ZAMIIN UUD'!AE48+'ZAMIIN UUD'!AH48+'ZAMIIN UUD'!AK48+'ZAMIIN UUD'!AN48+'ZAMIIN UUD'!AQ48+'ZAMIIN UUD'!AT48)</f>
        <v>0</v>
      </c>
      <c r="Z48" s="45">
        <f>SUM(AIRAG!N48+ALTANSHIREE!N48+DALANGARGALAN!N48+DELGEREH!N48+IHHET!N48+MANDAX!N48+ORGON!N48+SAIXANDULAAN!N48+ULAANBADRAX!N48+HATANBULAG!N48+HOBSGOL!N48+ERDENE!N48+SAINSHAND!AC48+SAINSHAND!AF48+SAINSHAND!AI48+SAINSHAND!AL48+SAINSHAND!AO48+SAINSHAND!AR48+SAINSHAND!AU48+SAINSHAND!AX48+SAINSHAND!BA48+SAINSHAND!BD48+SAINSHAND!BG48+SAINSHAND!BJ48+SAINSHAND!BM48+SAINSHAND!BP48+SAINSHAND!BS48+'ZAMIIN UUD'!Z48+'ZAMIIN UUD'!AC48+'ZAMIIN UUD'!AF48+'ZAMIIN UUD'!AI48+'ZAMIIN UUD'!AL48+'ZAMIIN UUD'!AO48+'ZAMIIN UUD'!AR48+'ZAMIIN UUD'!AU48)</f>
        <v>0</v>
      </c>
      <c r="AA48" s="45">
        <f>SUM(AIRAG!O48+ALTANSHIREE!O48+DALANGARGALAN!O48+DELGEREH!O48+IHHET!O48+MANDAX!O48+ORGON!O48+SAIXANDULAAN!O48+ULAANBADRAX!O48+HATANBULAG!O48+HOBSGOL!O48+ERDENE!O48+SAINSHAND!BT48+SAINSHAND!BW48+SAINSHAND!BZ48+SAINSHAND!CC48+SAINSHAND!CF48+SAINSHAND!CI48+'ZAMIIN UUD'!AV48+'ZAMIIN UUD'!AY48+'ZAMIIN UUD'!BB48+'ZAMIIN UUD'!BE48)</f>
        <v>0</v>
      </c>
      <c r="AB48" s="45">
        <f>SUM(AIRAG!P48+ALTANSHIREE!P48+DALANGARGALAN!P48+DELGEREH!P48+IHHET!P48+MANDAX!P48+ORGON!P48+SAIXANDULAAN!P48+ULAANBADRAX!P48+HATANBULAG!P48+HOBSGOL!P48+ERDENE!P48+SAINSHAND!BU48+SAINSHAND!BX48+SAINSHAND!CA48+SAINSHAND!CD48+SAINSHAND!CG48+SAINSHAND!CJ48+'ZAMIIN UUD'!AW48+'ZAMIIN UUD'!AZ48+'ZAMIIN UUD'!BC48+'ZAMIIN UUD'!BF48)</f>
        <v>0</v>
      </c>
      <c r="AC48" s="45">
        <f>SUM(AIRAG!Q48+ALTANSHIREE!Q48+DALANGARGALAN!Q48+DELGEREH!Q48+IHHET!Q48+MANDAX!Q48+ORGON!Q48+SAIXANDULAAN!Q48+ULAANBADRAX!Q48+HATANBULAG!Q48+HOBSGOL!Q48+ERDENE!Q48+SAINSHAND!BV48+SAINSHAND!BY48+SAINSHAND!CB48+SAINSHAND!CE48+SAINSHAND!CH48+SAINSHAND!CK48+'ZAMIIN UUD'!AX48+'ZAMIIN UUD'!BA48+'ZAMIIN UUD'!BD48+'ZAMIIN UUD'!BG48)</f>
        <v>0</v>
      </c>
      <c r="AD48" s="45">
        <f>SUM(AIRAG!R48+ALTANSHIREE!R48+DALANGARGALAN!R48+DELGEREH!R48+IHHET!R48+MANDAX!R48+ORGON!R48+SAIXANDULAAN!R48+ULAANBADRAX!R48+HATANBULAG!R48+HOBSGOL!R48+ERDENE!R48+SAINSHAND!CL48)</f>
        <v>0</v>
      </c>
      <c r="AE48" s="45">
        <f>SUM(AIRAG!S48+ALTANSHIREE!S48+DALANGARGALAN!S48+DELGEREH!S48+IHHET!S48+MANDAX!S48+ORGON!S48+SAIXANDULAAN!S48+ULAANBADRAX!S48+HATANBULAG!S48+HOBSGOL!S48+ERDENE!S48+SAINSHAND!CM48)</f>
        <v>0</v>
      </c>
      <c r="AF48" s="45">
        <f>SUM(AIRAG!T48+ALTANSHIREE!T48+DALANGARGALAN!T48+DELGEREH!T48+IHHET!T48+MANDAX!T48+ORGON!T48+SAIXANDULAAN!T48+ULAANBADRAX!T48+HATANBULAG!T48+HOBSGOL!T48+ERDENE!T48+SAINSHAND!CN48)</f>
        <v>0</v>
      </c>
      <c r="AG48" s="45">
        <f>SUM(SAINSHAND!CO48+'ZAMIIN UUD'!BK48)</f>
        <v>0</v>
      </c>
      <c r="AH48" s="45">
        <f>SUM(SAINSHAND!CP48+'ZAMIIN UUD'!BL48)</f>
        <v>0</v>
      </c>
      <c r="AI48" s="45">
        <f>SUM(SAINSHAND!CQ48+'ZAMIIN UUD'!BM48)</f>
        <v>0</v>
      </c>
      <c r="AJ48" s="46">
        <f t="shared" si="2"/>
        <v>664577200</v>
      </c>
      <c r="AK48" s="46">
        <f t="shared" si="3"/>
        <v>338012758</v>
      </c>
      <c r="AL48" s="46">
        <f t="shared" si="4"/>
        <v>-326564442</v>
      </c>
      <c r="AM48" s="45">
        <f>SUM(AIRAG!X48+ALTANSHIREE!X48+DALANGARGALAN!X48+DELGEREH!X48+IHHET!X48+MANDAX!X48+ORGON!X48+SAIXANDULAAN!X48+ULAANBADRAX!X48+HATANBULAG!X48+HOBSGOL!X48+ERDENE!X48+SAINSHAND!CU48+'ZAMIIN UUD'!BQ48)</f>
        <v>0</v>
      </c>
      <c r="AN48" s="45">
        <f>SUM(AIRAG!Y48+ALTANSHIREE!Y48+DALANGARGALAN!Y48+DELGEREH!Y48+IHHET!Y48+MANDAX!Y48+ORGON!Y48+SAIXANDULAAN!Y48+ULAANBADRAX!Y48+HATANBULAG!Y48+HOBSGOL!Y48+ERDENE!Y48+SAINSHAND!CV48+'ZAMIIN UUD'!BR48)</f>
        <v>0</v>
      </c>
      <c r="AO48" s="45">
        <f>SUM(AIRAG!Z48+ALTANSHIREE!Z48+DALANGARGALAN!Z48+DELGEREH!Z48+IHHET!Z48+MANDAX!Z48+ORGON!Z48+SAIXANDULAAN!Z48+ULAANBADRAX!Z48+HATANBULAG!Z48+HOBSGOL!Z48+ERDENE!Z48+SAINSHAND!CW48+'ZAMIIN UUD'!BS48)</f>
        <v>0</v>
      </c>
      <c r="AP48" s="46">
        <f t="shared" si="5"/>
        <v>0</v>
      </c>
      <c r="AQ48" s="46">
        <f t="shared" si="6"/>
        <v>0</v>
      </c>
      <c r="AR48" s="46">
        <f t="shared" si="7"/>
        <v>0</v>
      </c>
      <c r="AS48" s="45">
        <f>SUM(AIRAG!AD48+ALTANSHIREE!AD48+DALANGARGALAN!AD48+DELGEREH!AD48+IHHET!AD48+MANDAX!AD48+ORGON!AD48+SAIXANDULAAN!AD48+ULAANBADRAX!AD48+HATANBULAG!AD48+HOBSGOL!AD48+ERDENE!AD48+SAINSHAND!DA48+'ZAMIIN UUD'!BW48)</f>
        <v>1072168400</v>
      </c>
      <c r="AT48" s="45">
        <f>SUM(AIRAG!AE48+ALTANSHIREE!AE48+DALANGARGALAN!AE48+DELGEREH!AE48+IHHET!AE48+MANDAX!AE48+ORGON!AE48+SAIXANDULAAN!AE48+ULAANBADRAX!AE48+HATANBULAG!AE48+HOBSGOL!AE48+ERDENE!AE48+SAINSHAND!DB48+'ZAMIIN UUD'!BX48)</f>
        <v>20930000</v>
      </c>
      <c r="AU48" s="45">
        <f>SUM(AIRAG!AF48+ALTANSHIREE!AF48+DALANGARGALAN!AF48+DELGEREH!AF48+IHHET!AF48+MANDAX!AF48+ORGON!AF48+SAIXANDULAAN!AF48+ULAANBADRAX!AF48+HATANBULAG!AF48+HOBSGOL!AF48+ERDENE!AF48+SAINSHAND!DC48+'ZAMIIN UUD'!BY48)</f>
        <v>-1051238400</v>
      </c>
      <c r="AV48" s="45">
        <f>SUM(AIRAG!AG48+ALTANSHIREE!AG48+DALANGARGALAN!AG48+DELGEREH!AG48+IHHET!AG48+MANDAX!AG48+ORGON!AG48+SAIXANDULAAN!AG48+ULAANBADRAX!AG48+HATANBULAG!AG48+HOBSGOL!AG48+ERDENE!AG48+SAINSHAND!DD48+'ZAMIIN UUD'!BZ48)</f>
        <v>894278800</v>
      </c>
      <c r="AW48" s="45">
        <f>SUM(AIRAG!AH48+ALTANSHIREE!AH48+DALANGARGALAN!AH48+DELGEREH!AH48+IHHET!AH48+MANDAX!AH48+ORGON!AH48+SAIXANDULAAN!AH48+ULAANBADRAX!AH48+HATANBULAG!AH48+HOBSGOL!AH48+ERDENE!AH48+SAINSHAND!DE48+'ZAMIIN UUD'!CA48)</f>
        <v>4224000</v>
      </c>
      <c r="AX48" s="45">
        <f>SUM(AIRAG!AI48+ALTANSHIREE!AI48+DALANGARGALAN!AI48+DELGEREH!AI48+IHHET!AI48+MANDAX!AI48+ORGON!AI48+SAIXANDULAAN!AI48+ULAANBADRAX!AI48+HATANBULAG!AI48+HOBSGOL!AI48+ERDENE!AI48+SAINSHAND!DF48+'ZAMIIN UUD'!CB48)</f>
        <v>-805362300</v>
      </c>
      <c r="AY48" s="46">
        <f t="shared" si="8"/>
        <v>1966447200</v>
      </c>
      <c r="AZ48" s="46">
        <f t="shared" si="9"/>
        <v>25154000</v>
      </c>
      <c r="BA48" s="46">
        <f t="shared" si="10"/>
        <v>-1856600700</v>
      </c>
      <c r="BB48" s="46">
        <f>SUM(AJ48+AP48+AY48)</f>
        <v>2631024400</v>
      </c>
      <c r="BC48" s="46">
        <f t="shared" si="36"/>
        <v>363166758</v>
      </c>
      <c r="BD48" s="46">
        <f t="shared" si="37"/>
        <v>-2183165142</v>
      </c>
    </row>
    <row r="49" spans="1:65">
      <c r="A49" s="9">
        <v>42</v>
      </c>
      <c r="B49" s="1" t="s">
        <v>74</v>
      </c>
      <c r="C49" s="60">
        <f>SUM(AIRAG!C49+ALTANSHIREE!C49+DALANGARGALAN!C49+DELGEREH!C49+IHHET!C49+MANDAX!C49+ORGON!C49+SAIXANDULAAN!C49+ULAANBADRAX!C49+HATANBULAG!C49+HOBSGOL!C49+ERDENE!C49+SAINSHAND!C49+'ZAMIIN UUD'!C49)</f>
        <v>0</v>
      </c>
      <c r="D49" s="60">
        <f>SUM(AIRAG!D49+ALTANSHIREE!D49+DALANGARGALAN!D49+DELGEREH!D49+IHHET!D49+MANDAX!D49+ORGON!D49+SAIXANDULAAN!D49+ULAANBADRAX!D49+HATANBULAG!D49+HOBSGOL!D49+ERDENE!D49+SAINSHAND!D49+'ZAMIIN UUD'!D49)</f>
        <v>0</v>
      </c>
      <c r="E49" s="60">
        <f>SUM(AIRAG!E49+ALTANSHIREE!E49+DALANGARGALAN!E49+DELGEREH!E49+IHHET!E49+MANDAX!E49+ORGON!E49+SAIXANDULAAN!E49+ULAANBADRAX!E49+HATANBULAG!E49+HOBSGOL!E49+ERDENE!E49+SAINSHAND!E49+'ZAMIIN UUD'!E49)</f>
        <v>0</v>
      </c>
      <c r="F49" s="60">
        <f>SUM(AIRAG!F49+ALTANSHIREE!F49+DALANGARGALAN!F49+DELGEREH!F49+IHHET!F49+MANDAX!F49+ORGON!F49+SAIXANDULAAN!F49+ULAANBADRAX!F49+HATANBULAG!F49+HOBSGOL!F49+ERDENE!F49+SAINSHAND!F49+SAINSHAND!L49+'ZAMIIN UUD'!F49)</f>
        <v>313782300</v>
      </c>
      <c r="G49" s="60">
        <f>SUM(AIRAG!G49+ALTANSHIREE!G49+DALANGARGALAN!G49+DELGEREH!G49+IHHET!G49+MANDAX!G49+ORGON!G49+SAIXANDULAAN!G49+ULAANBADRAX!G49+HATANBULAG!G49+HOBSGOL!G49+ERDENE!G49+SAINSHAND!G49+SAINSHAND!M49+'ZAMIIN UUD'!G49)</f>
        <v>153194950</v>
      </c>
      <c r="H49" s="60">
        <f>SUM(AIRAG!H49+ALTANSHIREE!H49+DALANGARGALAN!H49+DELGEREH!H49+IHHET!H49+MANDAX!H49+ORGON!H49+SAIXANDULAAN!H49+ULAANBADRAX!H49+HATANBULAG!H49+HOBSGOL!H49+ERDENE!H49+SAINSHAND!H49+SAINSHAND!N49+'ZAMIIN UUD'!H49)</f>
        <v>-160587350</v>
      </c>
      <c r="I49" s="60">
        <f>SUM(SAINSHAND!I49+'ZAMIIN UUD'!I49)</f>
        <v>35499000</v>
      </c>
      <c r="J49" s="60">
        <f>SUM(SAINSHAND!J49+'ZAMIIN UUD'!J49)</f>
        <v>3800000</v>
      </c>
      <c r="K49" s="60">
        <f>SUM(SAINSHAND!K49+'ZAMIIN UUD'!K49)</f>
        <v>-31699000</v>
      </c>
      <c r="L49" s="60">
        <f>SUM(SAINSHAND!O49+SAINSHAND!R49+'ZAMIIN UUD'!O49)</f>
        <v>90180000</v>
      </c>
      <c r="M49" s="60">
        <f>SUM(SAINSHAND!P49+SAINSHAND!S49+'ZAMIIN UUD'!P49)</f>
        <v>50905000</v>
      </c>
      <c r="N49" s="60">
        <f>SUM(SAINSHAND!Q49+SAINSHAND!T49+'ZAMIIN UUD'!Q49)</f>
        <v>-39275000</v>
      </c>
      <c r="O49" s="60">
        <f>SUM(SAINSHAND!U49+'ZAMIIN UUD'!L49)</f>
        <v>0</v>
      </c>
      <c r="P49" s="60">
        <f>SUM(SAINSHAND!V49+'ZAMIIN UUD'!M49)</f>
        <v>0</v>
      </c>
      <c r="Q49" s="60">
        <f>SUM(SAINSHAND!W49+'ZAMIIN UUD'!N49)</f>
        <v>0</v>
      </c>
      <c r="R49" s="60">
        <f>SUM('ZAMIIN UUD'!R49)</f>
        <v>0</v>
      </c>
      <c r="S49" s="60">
        <f>SUM('ZAMIIN UUD'!S49)</f>
        <v>0</v>
      </c>
      <c r="T49" s="60">
        <f>SUM('ZAMIIN UUD'!T49)</f>
        <v>0</v>
      </c>
      <c r="U49" s="60">
        <f>SUM(AIRAG!I49+ALTANSHIREE!I49+DALANGARGALAN!I49+DELGEREH!I49+IHHET!I49+MANDAX!I49+ORGON!I49+SAIXANDULAAN!I49+ULAANBADRAX!I49+HATANBULAG!I49+HOBSGOL!I49+ERDENE!I49+SAINSHAND!X49+'ZAMIIN UUD'!U49)</f>
        <v>0</v>
      </c>
      <c r="V49" s="60">
        <f>SUM(AIRAG!J49+ALTANSHIREE!J49+DALANGARGALAN!J49+DELGEREH!J49+IHHET!J49+MANDAX!J49+ORGON!J49+SAIXANDULAAN!J49+ULAANBADRAX!J49+HATANBULAG!J49+HOBSGOL!J49+ERDENE!J49+SAINSHAND!Y49+'ZAMIIN UUD'!V49)</f>
        <v>0</v>
      </c>
      <c r="W49" s="60">
        <f>SUM(AIRAG!K49+ALTANSHIREE!K49+DALANGARGALAN!K49+DELGEREH!K49+IHHET!K49+MANDAX!K49+ORGON!K49+SAIXANDULAAN!K49+ULAANBADRAX!K49+HATANBULAG!K49+HOBSGOL!K49+ERDENE!K49+SAINSHAND!Z49+'ZAMIIN UUD'!W49)</f>
        <v>0</v>
      </c>
      <c r="X49" s="60">
        <f>SUM(AIRAG!L49+ALTANSHIREE!L49+DALANGARGALAN!L49+DELGEREH!L49+IHHET!L49+MANDAX!L49+ORGON!L49+SAIXANDULAAN!L49+ULAANBADRAX!L49+HATANBULAG!L49+HOBSGOL!L49+ERDENE!L49+SAINSHAND!AA49+SAINSHAND!AD49+SAINSHAND!AG49+SAINSHAND!AJ49+SAINSHAND!AM49+SAINSHAND!AP49+SAINSHAND!AS49+SAINSHAND!AV49+SAINSHAND!AY49+SAINSHAND!BB49+SAINSHAND!BE49+SAINSHAND!BH49+SAINSHAND!BK49+SAINSHAND!BN49+SAINSHAND!BQ49+'ZAMIIN UUD'!X49+'ZAMIIN UUD'!AA49+'ZAMIIN UUD'!AD49+'ZAMIIN UUD'!AG49+'ZAMIIN UUD'!AJ49+'ZAMIIN UUD'!AM49+'ZAMIIN UUD'!AP49+'ZAMIIN UUD'!AS49)</f>
        <v>0</v>
      </c>
      <c r="Y49" s="60">
        <f>SUM(AIRAG!M49+ALTANSHIREE!M49+DALANGARGALAN!M49+DELGEREH!M49+IHHET!M49+MANDAX!M49+ORGON!M49+SAIXANDULAAN!M49+ULAANBADRAX!M49+HATANBULAG!M49+HOBSGOL!M49+ERDENE!M49+SAINSHAND!AB49+SAINSHAND!AE49+SAINSHAND!AH49+SAINSHAND!AK49+SAINSHAND!AN49+SAINSHAND!AQ49+SAINSHAND!AT49+SAINSHAND!AW49+SAINSHAND!AZ49+SAINSHAND!BC49+SAINSHAND!BF49+SAINSHAND!BI49+SAINSHAND!BL49+SAINSHAND!BO49+SAINSHAND!BR49+'ZAMIIN UUD'!Y49+'ZAMIIN UUD'!AB49+'ZAMIIN UUD'!AE49+'ZAMIIN UUD'!AH49+'ZAMIIN UUD'!AK49+'ZAMIIN UUD'!AN49+'ZAMIIN UUD'!AQ49+'ZAMIIN UUD'!AT49)</f>
        <v>0</v>
      </c>
      <c r="Z49" s="60">
        <f>SUM(AIRAG!N49+ALTANSHIREE!N49+DALANGARGALAN!N49+DELGEREH!N49+IHHET!N49+MANDAX!N49+ORGON!N49+SAIXANDULAAN!N49+ULAANBADRAX!N49+HATANBULAG!N49+HOBSGOL!N49+ERDENE!N49+SAINSHAND!AC49+SAINSHAND!AF49+SAINSHAND!AI49+SAINSHAND!AL49+SAINSHAND!AO49+SAINSHAND!AR49+SAINSHAND!AU49+SAINSHAND!AX49+SAINSHAND!BA49+SAINSHAND!BD49+SAINSHAND!BG49+SAINSHAND!BJ49+SAINSHAND!BM49+SAINSHAND!BP49+SAINSHAND!BS49+'ZAMIIN UUD'!Z49+'ZAMIIN UUD'!AC49+'ZAMIIN UUD'!AF49+'ZAMIIN UUD'!AI49+'ZAMIIN UUD'!AL49+'ZAMIIN UUD'!AO49+'ZAMIIN UUD'!AR49+'ZAMIIN UUD'!AU49)</f>
        <v>0</v>
      </c>
      <c r="AA49" s="60">
        <f>SUM(AIRAG!O49+ALTANSHIREE!O49+DALANGARGALAN!O49+DELGEREH!O49+IHHET!O49+MANDAX!O49+ORGON!O49+SAIXANDULAAN!O49+ULAANBADRAX!O49+HATANBULAG!O49+HOBSGOL!O49+ERDENE!O49+SAINSHAND!BT49+SAINSHAND!BW49+SAINSHAND!BZ49+SAINSHAND!CC49+SAINSHAND!CF49+SAINSHAND!CI49+'ZAMIIN UUD'!AV49+'ZAMIIN UUD'!AY49+'ZAMIIN UUD'!BB49+'ZAMIIN UUD'!BE49)</f>
        <v>0</v>
      </c>
      <c r="AB49" s="60">
        <f>SUM(AIRAG!P49+ALTANSHIREE!P49+DALANGARGALAN!P49+DELGEREH!P49+IHHET!P49+MANDAX!P49+ORGON!P49+SAIXANDULAAN!P49+ULAANBADRAX!P49+HATANBULAG!P49+HOBSGOL!P49+ERDENE!P49+SAINSHAND!BU49+SAINSHAND!BX49+SAINSHAND!CA49+SAINSHAND!CD49+SAINSHAND!CG49+SAINSHAND!CJ49+'ZAMIIN UUD'!AW49+'ZAMIIN UUD'!AZ49+'ZAMIIN UUD'!BC49+'ZAMIIN UUD'!BF49)</f>
        <v>0</v>
      </c>
      <c r="AC49" s="60">
        <f>SUM(AIRAG!Q49+ALTANSHIREE!Q49+DALANGARGALAN!Q49+DELGEREH!Q49+IHHET!Q49+MANDAX!Q49+ORGON!Q49+SAIXANDULAAN!Q49+ULAANBADRAX!Q49+HATANBULAG!Q49+HOBSGOL!Q49+ERDENE!Q49+SAINSHAND!BV49+SAINSHAND!BY49+SAINSHAND!CB49+SAINSHAND!CE49+SAINSHAND!CH49+SAINSHAND!CK49+'ZAMIIN UUD'!AX49+'ZAMIIN UUD'!BA49+'ZAMIIN UUD'!BD49+'ZAMIIN UUD'!BG49)</f>
        <v>0</v>
      </c>
      <c r="AD49" s="60">
        <f>SUM(AIRAG!R49+ALTANSHIREE!R49+DALANGARGALAN!R49+DELGEREH!R49+IHHET!R49+MANDAX!R49+ORGON!R49+SAIXANDULAAN!R49+ULAANBADRAX!R49+HATANBULAG!R49+HOBSGOL!R49+ERDENE!R49+SAINSHAND!CL49)</f>
        <v>0</v>
      </c>
      <c r="AE49" s="60">
        <f>SUM(AIRAG!S49+ALTANSHIREE!S49+DALANGARGALAN!S49+DELGEREH!S49+IHHET!S49+MANDAX!S49+ORGON!S49+SAIXANDULAAN!S49+ULAANBADRAX!S49+HATANBULAG!S49+HOBSGOL!S49+ERDENE!S49+SAINSHAND!CM49)</f>
        <v>0</v>
      </c>
      <c r="AF49" s="60">
        <f>SUM(AIRAG!T49+ALTANSHIREE!T49+DALANGARGALAN!T49+DELGEREH!T49+IHHET!T49+MANDAX!T49+ORGON!T49+SAIXANDULAAN!T49+ULAANBADRAX!T49+HATANBULAG!T49+HOBSGOL!T49+ERDENE!T49+SAINSHAND!CN49)</f>
        <v>0</v>
      </c>
      <c r="AG49" s="60">
        <f>SUM(SAINSHAND!CO49+'ZAMIIN UUD'!BK49)</f>
        <v>0</v>
      </c>
      <c r="AH49" s="60">
        <f>SUM(SAINSHAND!CP49+'ZAMIIN UUD'!BL49)</f>
        <v>0</v>
      </c>
      <c r="AI49" s="60">
        <f>SUM(SAINSHAND!CQ49+'ZAMIIN UUD'!BM49)</f>
        <v>0</v>
      </c>
      <c r="AJ49" s="70">
        <f t="shared" si="2"/>
        <v>439461300</v>
      </c>
      <c r="AK49" s="70">
        <f t="shared" si="3"/>
        <v>207899950</v>
      </c>
      <c r="AL49" s="70">
        <f t="shared" si="4"/>
        <v>-231561350</v>
      </c>
      <c r="AM49" s="60">
        <f>SUM(AIRAG!X49+ALTANSHIREE!X49+DALANGARGALAN!X49+DELGEREH!X49+IHHET!X49+MANDAX!X49+ORGON!X49+SAIXANDULAAN!X49+ULAANBADRAX!X49+HATANBULAG!X49+HOBSGOL!X49+ERDENE!X49+SAINSHAND!CU49+'ZAMIIN UUD'!BQ49)</f>
        <v>0</v>
      </c>
      <c r="AN49" s="60">
        <f>SUM(AIRAG!Y49+ALTANSHIREE!Y49+DALANGARGALAN!Y49+DELGEREH!Y49+IHHET!Y49+MANDAX!Y49+ORGON!Y49+SAIXANDULAAN!Y49+ULAANBADRAX!Y49+HATANBULAG!Y49+HOBSGOL!Y49+ERDENE!Y49+SAINSHAND!CV49+'ZAMIIN UUD'!BR49)</f>
        <v>0</v>
      </c>
      <c r="AO49" s="60">
        <f>SUM(AIRAG!Z49+ALTANSHIREE!Z49+DALANGARGALAN!Z49+DELGEREH!Z49+IHHET!Z49+MANDAX!Z49+ORGON!Z49+SAIXANDULAAN!Z49+ULAANBADRAX!Z49+HATANBULAG!Z49+HOBSGOL!Z49+ERDENE!Z49+SAINSHAND!CW49+'ZAMIIN UUD'!BS49)</f>
        <v>0</v>
      </c>
      <c r="AP49" s="70">
        <f t="shared" si="5"/>
        <v>0</v>
      </c>
      <c r="AQ49" s="70">
        <f t="shared" si="6"/>
        <v>0</v>
      </c>
      <c r="AR49" s="70">
        <f t="shared" si="7"/>
        <v>0</v>
      </c>
      <c r="AS49" s="60">
        <f>SUM(AIRAG!AD49+ALTANSHIREE!AD49+DALANGARGALAN!AD49+DELGEREH!AD49+IHHET!AD49+MANDAX!AD49+ORGON!AD49+SAIXANDULAAN!AD49+ULAANBADRAX!AD49+HATANBULAG!AD49+HOBSGOL!AD49+ERDENE!AD49+SAINSHAND!DA49+'ZAMIIN UUD'!BW49)</f>
        <v>254750000</v>
      </c>
      <c r="AT49" s="60">
        <f>SUM(AIRAG!AE49+ALTANSHIREE!AE49+DALANGARGALAN!AE49+DELGEREH!AE49+IHHET!AE49+MANDAX!AE49+ORGON!AE49+SAIXANDULAAN!AE49+ULAANBADRAX!AE49+HATANBULAG!AE49+HOBSGOL!AE49+ERDENE!AE49+SAINSHAND!DB49+'ZAMIIN UUD'!BX49)</f>
        <v>20930000</v>
      </c>
      <c r="AU49" s="60">
        <f>SUM(AIRAG!AF49+ALTANSHIREE!AF49+DALANGARGALAN!AF49+DELGEREH!AF49+IHHET!AF49+MANDAX!AF49+ORGON!AF49+SAIXANDULAAN!AF49+ULAANBADRAX!AF49+HATANBULAG!AF49+HOBSGOL!AF49+ERDENE!AF49+SAINSHAND!DC49+'ZAMIIN UUD'!BY49)</f>
        <v>-233820000</v>
      </c>
      <c r="AV49" s="60">
        <f>SUM(AIRAG!AG49+ALTANSHIREE!AG49+DALANGARGALAN!AG49+DELGEREH!AG49+IHHET!AG49+MANDAX!AG49+ORGON!AG49+SAIXANDULAAN!AG49+ULAANBADRAX!AG49+HATANBULAG!AG49+HOBSGOL!AG49+ERDENE!AG49+SAINSHAND!DD49+'ZAMIIN UUD'!BZ49)</f>
        <v>64793000</v>
      </c>
      <c r="AW49" s="60">
        <f>SUM(AIRAG!AH49+ALTANSHIREE!AH49+DALANGARGALAN!AH49+DELGEREH!AH49+IHHET!AH49+MANDAX!AH49+ORGON!AH49+SAIXANDULAAN!AH49+ULAANBADRAX!AH49+HATANBULAG!AH49+HOBSGOL!AH49+ERDENE!AH49+SAINSHAND!DE49+'ZAMIIN UUD'!CA49)</f>
        <v>0</v>
      </c>
      <c r="AX49" s="60">
        <f>SUM(AIRAG!AI49+ALTANSHIREE!AI49+DALANGARGALAN!AI49+DELGEREH!AI49+IHHET!AI49+MANDAX!AI49+ORGON!AI49+SAIXANDULAAN!AI49+ULAANBADRAX!AI49+HATANBULAG!AI49+HOBSGOL!AI49+ERDENE!AI49+SAINSHAND!DF49+'ZAMIIN UUD'!CB49)</f>
        <v>-64793000</v>
      </c>
      <c r="AY49" s="70">
        <f t="shared" si="8"/>
        <v>319543000</v>
      </c>
      <c r="AZ49" s="70">
        <f t="shared" si="9"/>
        <v>20930000</v>
      </c>
      <c r="BA49" s="70">
        <f t="shared" si="10"/>
        <v>-298613000</v>
      </c>
      <c r="BB49" s="70">
        <f>SUM(AJ49+AP49+AY49)</f>
        <v>759004300</v>
      </c>
      <c r="BC49" s="70">
        <f t="shared" si="36"/>
        <v>228829950</v>
      </c>
      <c r="BD49" s="70">
        <f t="shared" si="37"/>
        <v>-530174350</v>
      </c>
    </row>
    <row r="50" spans="1:65">
      <c r="A50" s="9">
        <v>43</v>
      </c>
      <c r="B50" s="11" t="s">
        <v>44</v>
      </c>
      <c r="C50" s="60">
        <f>SUM(AIRAG!C50+ALTANSHIREE!C50+DALANGARGALAN!C50+DELGEREH!C50+IHHET!C50+MANDAX!C50+ORGON!C50+SAIXANDULAAN!C50+ULAANBADRAX!C50+HATANBULAG!C50+HOBSGOL!C50+ERDENE!C50+SAINSHAND!C50+'ZAMIIN UUD'!C50)</f>
        <v>0</v>
      </c>
      <c r="D50" s="60">
        <f>SUM(AIRAG!D50+ALTANSHIREE!D50+DALANGARGALAN!D50+DELGEREH!D50+IHHET!D50+MANDAX!D50+ORGON!D50+SAIXANDULAAN!D50+ULAANBADRAX!D50+HATANBULAG!D50+HOBSGOL!D50+ERDENE!D50+SAINSHAND!D50+'ZAMIIN UUD'!D50)</f>
        <v>0</v>
      </c>
      <c r="E50" s="60">
        <f>SUM(AIRAG!E50+ALTANSHIREE!E50+DALANGARGALAN!E50+DELGEREH!E50+IHHET!E50+MANDAX!E50+ORGON!E50+SAIXANDULAAN!E50+ULAANBADRAX!E50+HATANBULAG!E50+HOBSGOL!E50+ERDENE!E50+SAINSHAND!E50+'ZAMIIN UUD'!E50)</f>
        <v>0</v>
      </c>
      <c r="F50" s="60">
        <f>SUM(AIRAG!F50+ALTANSHIREE!F50+DALANGARGALAN!F50+DELGEREH!F50+IHHET!F50+MANDAX!F50+ORGON!F50+SAIXANDULAAN!F50+ULAANBADRAX!F50+HATANBULAG!F50+HOBSGOL!F50+ERDENE!F50+SAINSHAND!F50+SAINSHAND!L50+'ZAMIIN UUD'!F50)</f>
        <v>1850000</v>
      </c>
      <c r="G50" s="60">
        <f>SUM(AIRAG!G50+ALTANSHIREE!G50+DALANGARGALAN!G50+DELGEREH!G50+IHHET!G50+MANDAX!G50+ORGON!G50+SAIXANDULAAN!G50+ULAANBADRAX!G50+HATANBULAG!G50+HOBSGOL!G50+ERDENE!G50+SAINSHAND!G50+SAINSHAND!M50+'ZAMIIN UUD'!G50)</f>
        <v>0</v>
      </c>
      <c r="H50" s="60">
        <f>SUM(AIRAG!H50+ALTANSHIREE!H50+DALANGARGALAN!H50+DELGEREH!H50+IHHET!H50+MANDAX!H50+ORGON!H50+SAIXANDULAAN!H50+ULAANBADRAX!H50+HATANBULAG!H50+HOBSGOL!H50+ERDENE!H50+SAINSHAND!H50+SAINSHAND!N50+'ZAMIIN UUD'!H50)</f>
        <v>-1850000</v>
      </c>
      <c r="I50" s="60">
        <f>SUM(SAINSHAND!I50+'ZAMIIN UUD'!I50)</f>
        <v>0</v>
      </c>
      <c r="J50" s="60">
        <f>SUM(SAINSHAND!J50+'ZAMIIN UUD'!J50)</f>
        <v>0</v>
      </c>
      <c r="K50" s="60">
        <f>SUM(SAINSHAND!K50+'ZAMIIN UUD'!K50)</f>
        <v>0</v>
      </c>
      <c r="L50" s="60">
        <f>SUM(SAINSHAND!O50+SAINSHAND!R50+'ZAMIIN UUD'!O50)</f>
        <v>4300000</v>
      </c>
      <c r="M50" s="60">
        <f>SUM(SAINSHAND!P50+SAINSHAND!S50+'ZAMIIN UUD'!P50)</f>
        <v>2109600</v>
      </c>
      <c r="N50" s="60">
        <f>SUM(SAINSHAND!Q50+SAINSHAND!T50+'ZAMIIN UUD'!Q50)</f>
        <v>-2190400</v>
      </c>
      <c r="O50" s="60">
        <f>SUM(SAINSHAND!U50+'ZAMIIN UUD'!L50)</f>
        <v>0</v>
      </c>
      <c r="P50" s="60">
        <f>SUM(SAINSHAND!V50+'ZAMIIN UUD'!M50)</f>
        <v>0</v>
      </c>
      <c r="Q50" s="60">
        <f>SUM(SAINSHAND!W50+'ZAMIIN UUD'!N50)</f>
        <v>0</v>
      </c>
      <c r="R50" s="60">
        <f>SUM('ZAMIIN UUD'!R50)</f>
        <v>0</v>
      </c>
      <c r="S50" s="60">
        <f>SUM('ZAMIIN UUD'!S50)</f>
        <v>0</v>
      </c>
      <c r="T50" s="60">
        <f>SUM('ZAMIIN UUD'!T50)</f>
        <v>0</v>
      </c>
      <c r="U50" s="60">
        <f>SUM(AIRAG!I50+ALTANSHIREE!I50+DALANGARGALAN!I50+DELGEREH!I50+IHHET!I50+MANDAX!I50+ORGON!I50+SAIXANDULAAN!I50+ULAANBADRAX!I50+HATANBULAG!I50+HOBSGOL!I50+ERDENE!I50+SAINSHAND!X50+'ZAMIIN UUD'!U50)</f>
        <v>0</v>
      </c>
      <c r="V50" s="60">
        <f>SUM(AIRAG!J50+ALTANSHIREE!J50+DALANGARGALAN!J50+DELGEREH!J50+IHHET!J50+MANDAX!J50+ORGON!J50+SAIXANDULAAN!J50+ULAANBADRAX!J50+HATANBULAG!J50+HOBSGOL!J50+ERDENE!J50+SAINSHAND!Y50+'ZAMIIN UUD'!V50)</f>
        <v>0</v>
      </c>
      <c r="W50" s="60">
        <f>SUM(AIRAG!K50+ALTANSHIREE!K50+DALANGARGALAN!K50+DELGEREH!K50+IHHET!K50+MANDAX!K50+ORGON!K50+SAIXANDULAAN!K50+ULAANBADRAX!K50+HATANBULAG!K50+HOBSGOL!K50+ERDENE!K50+SAINSHAND!Z50+'ZAMIIN UUD'!W50)</f>
        <v>0</v>
      </c>
      <c r="X50" s="60">
        <f>SUM(AIRAG!L50+ALTANSHIREE!L50+DALANGARGALAN!L50+DELGEREH!L50+IHHET!L50+MANDAX!L50+ORGON!L50+SAIXANDULAAN!L50+ULAANBADRAX!L50+HATANBULAG!L50+HOBSGOL!L50+ERDENE!L50+SAINSHAND!AA50+SAINSHAND!AD50+SAINSHAND!AG50+SAINSHAND!AJ50+SAINSHAND!AM50+SAINSHAND!AP50+SAINSHAND!AS50+SAINSHAND!AV50+SAINSHAND!AY50+SAINSHAND!BB50+SAINSHAND!BE50+SAINSHAND!BH50+SAINSHAND!BK50+SAINSHAND!BN50+SAINSHAND!BQ50+'ZAMIIN UUD'!X50+'ZAMIIN UUD'!AA50+'ZAMIIN UUD'!AD50+'ZAMIIN UUD'!AG50+'ZAMIIN UUD'!AJ50+'ZAMIIN UUD'!AM50+'ZAMIIN UUD'!AP50+'ZAMIIN UUD'!AS50)</f>
        <v>0</v>
      </c>
      <c r="Y50" s="60">
        <f>SUM(AIRAG!M50+ALTANSHIREE!M50+DALANGARGALAN!M50+DELGEREH!M50+IHHET!M50+MANDAX!M50+ORGON!M50+SAIXANDULAAN!M50+ULAANBADRAX!M50+HATANBULAG!M50+HOBSGOL!M50+ERDENE!M50+SAINSHAND!AB50+SAINSHAND!AE50+SAINSHAND!AH50+SAINSHAND!AK50+SAINSHAND!AN50+SAINSHAND!AQ50+SAINSHAND!AT50+SAINSHAND!AW50+SAINSHAND!AZ50+SAINSHAND!BC50+SAINSHAND!BF50+SAINSHAND!BI50+SAINSHAND!BL50+SAINSHAND!BO50+SAINSHAND!BR50+'ZAMIIN UUD'!Y50+'ZAMIIN UUD'!AB50+'ZAMIIN UUD'!AE50+'ZAMIIN UUD'!AH50+'ZAMIIN UUD'!AK50+'ZAMIIN UUD'!AN50+'ZAMIIN UUD'!AQ50+'ZAMIIN UUD'!AT50)</f>
        <v>0</v>
      </c>
      <c r="Z50" s="60">
        <f>SUM(AIRAG!N50+ALTANSHIREE!N50+DALANGARGALAN!N50+DELGEREH!N50+IHHET!N50+MANDAX!N50+ORGON!N50+SAIXANDULAAN!N50+ULAANBADRAX!N50+HATANBULAG!N50+HOBSGOL!N50+ERDENE!N50+SAINSHAND!AC50+SAINSHAND!AF50+SAINSHAND!AI50+SAINSHAND!AL50+SAINSHAND!AO50+SAINSHAND!AR50+SAINSHAND!AU50+SAINSHAND!AX50+SAINSHAND!BA50+SAINSHAND!BD50+SAINSHAND!BG50+SAINSHAND!BJ50+SAINSHAND!BM50+SAINSHAND!BP50+SAINSHAND!BS50+'ZAMIIN UUD'!Z50+'ZAMIIN UUD'!AC50+'ZAMIIN UUD'!AF50+'ZAMIIN UUD'!AI50+'ZAMIIN UUD'!AL50+'ZAMIIN UUD'!AO50+'ZAMIIN UUD'!AR50+'ZAMIIN UUD'!AU50)</f>
        <v>0</v>
      </c>
      <c r="AA50" s="60">
        <f>SUM(AIRAG!O50+ALTANSHIREE!O50+DALANGARGALAN!O50+DELGEREH!O50+IHHET!O50+MANDAX!O50+ORGON!O50+SAIXANDULAAN!O50+ULAANBADRAX!O50+HATANBULAG!O50+HOBSGOL!O50+ERDENE!O50+SAINSHAND!BT50+SAINSHAND!BW50+SAINSHAND!BZ50+SAINSHAND!CC50+SAINSHAND!CF50+SAINSHAND!CI50+'ZAMIIN UUD'!AV50+'ZAMIIN UUD'!AY50+'ZAMIIN UUD'!BB50+'ZAMIIN UUD'!BE50)</f>
        <v>0</v>
      </c>
      <c r="AB50" s="60">
        <f>SUM(AIRAG!P50+ALTANSHIREE!P50+DALANGARGALAN!P50+DELGEREH!P50+IHHET!P50+MANDAX!P50+ORGON!P50+SAIXANDULAAN!P50+ULAANBADRAX!P50+HATANBULAG!P50+HOBSGOL!P50+ERDENE!P50+SAINSHAND!BU50+SAINSHAND!BX50+SAINSHAND!CA50+SAINSHAND!CD50+SAINSHAND!CG50+SAINSHAND!CJ50+'ZAMIIN UUD'!AW50+'ZAMIIN UUD'!AZ50+'ZAMIIN UUD'!BC50+'ZAMIIN UUD'!BF50)</f>
        <v>0</v>
      </c>
      <c r="AC50" s="60">
        <f>SUM(AIRAG!Q50+ALTANSHIREE!Q50+DALANGARGALAN!Q50+DELGEREH!Q50+IHHET!Q50+MANDAX!Q50+ORGON!Q50+SAIXANDULAAN!Q50+ULAANBADRAX!Q50+HATANBULAG!Q50+HOBSGOL!Q50+ERDENE!Q50+SAINSHAND!BV50+SAINSHAND!BY50+SAINSHAND!CB50+SAINSHAND!CE50+SAINSHAND!CH50+SAINSHAND!CK50+'ZAMIIN UUD'!AX50+'ZAMIIN UUD'!BA50+'ZAMIIN UUD'!BD50+'ZAMIIN UUD'!BG50)</f>
        <v>0</v>
      </c>
      <c r="AD50" s="60">
        <f>SUM(AIRAG!R50+ALTANSHIREE!R50+DALANGARGALAN!R50+DELGEREH!R50+IHHET!R50+MANDAX!R50+ORGON!R50+SAIXANDULAAN!R50+ULAANBADRAX!R50+HATANBULAG!R50+HOBSGOL!R50+ERDENE!R50+SAINSHAND!CL50)</f>
        <v>0</v>
      </c>
      <c r="AE50" s="60">
        <f>SUM(AIRAG!S50+ALTANSHIREE!S50+DALANGARGALAN!S50+DELGEREH!S50+IHHET!S50+MANDAX!S50+ORGON!S50+SAIXANDULAAN!S50+ULAANBADRAX!S50+HATANBULAG!S50+HOBSGOL!S50+ERDENE!S50+SAINSHAND!CM50)</f>
        <v>0</v>
      </c>
      <c r="AF50" s="60">
        <f>SUM(AIRAG!T50+ALTANSHIREE!T50+DALANGARGALAN!T50+DELGEREH!T50+IHHET!T50+MANDAX!T50+ORGON!T50+SAIXANDULAAN!T50+ULAANBADRAX!T50+HATANBULAG!T50+HOBSGOL!T50+ERDENE!T50+SAINSHAND!CN50)</f>
        <v>0</v>
      </c>
      <c r="AG50" s="60">
        <f>SUM(SAINSHAND!CO50+'ZAMIIN UUD'!BK50)</f>
        <v>0</v>
      </c>
      <c r="AH50" s="60">
        <f>SUM(SAINSHAND!CP50+'ZAMIIN UUD'!BL50)</f>
        <v>0</v>
      </c>
      <c r="AI50" s="60">
        <f>SUM(SAINSHAND!CQ50+'ZAMIIN UUD'!BM50)</f>
        <v>0</v>
      </c>
      <c r="AJ50" s="70">
        <f t="shared" si="2"/>
        <v>6150000</v>
      </c>
      <c r="AK50" s="70">
        <f t="shared" si="3"/>
        <v>2109600</v>
      </c>
      <c r="AL50" s="70">
        <f t="shared" si="4"/>
        <v>-4040400</v>
      </c>
      <c r="AM50" s="60">
        <f>SUM(AIRAG!X50+ALTANSHIREE!X50+DALANGARGALAN!X50+DELGEREH!X50+IHHET!X50+MANDAX!X50+ORGON!X50+SAIXANDULAAN!X50+ULAANBADRAX!X50+HATANBULAG!X50+HOBSGOL!X50+ERDENE!X50+SAINSHAND!CU50+'ZAMIIN UUD'!BQ50)</f>
        <v>0</v>
      </c>
      <c r="AN50" s="60">
        <f>SUM(AIRAG!Y50+ALTANSHIREE!Y50+DALANGARGALAN!Y50+DELGEREH!Y50+IHHET!Y50+MANDAX!Y50+ORGON!Y50+SAIXANDULAAN!Y50+ULAANBADRAX!Y50+HATANBULAG!Y50+HOBSGOL!Y50+ERDENE!Y50+SAINSHAND!CV50+'ZAMIIN UUD'!BR50)</f>
        <v>0</v>
      </c>
      <c r="AO50" s="60">
        <f>SUM(AIRAG!Z50+ALTANSHIREE!Z50+DALANGARGALAN!Z50+DELGEREH!Z50+IHHET!Z50+MANDAX!Z50+ORGON!Z50+SAIXANDULAAN!Z50+ULAANBADRAX!Z50+HATANBULAG!Z50+HOBSGOL!Z50+ERDENE!Z50+SAINSHAND!CW50+'ZAMIIN UUD'!BS50)</f>
        <v>0</v>
      </c>
      <c r="AP50" s="70">
        <f t="shared" si="5"/>
        <v>0</v>
      </c>
      <c r="AQ50" s="70">
        <f t="shared" si="6"/>
        <v>0</v>
      </c>
      <c r="AR50" s="70">
        <f t="shared" si="7"/>
        <v>0</v>
      </c>
      <c r="AS50" s="60">
        <f>SUM(AIRAG!AD50+ALTANSHIREE!AD50+DALANGARGALAN!AD50+DELGEREH!AD50+IHHET!AD50+MANDAX!AD50+ORGON!AD50+SAIXANDULAAN!AD50+ULAANBADRAX!AD50+HATANBULAG!AD50+HOBSGOL!AD50+ERDENE!AD50+SAINSHAND!DA50+'ZAMIIN UUD'!BW50)</f>
        <v>0</v>
      </c>
      <c r="AT50" s="60">
        <f>SUM(AIRAG!AE50+ALTANSHIREE!AE50+DALANGARGALAN!AE50+DELGEREH!AE50+IHHET!AE50+MANDAX!AE50+ORGON!AE50+SAIXANDULAAN!AE50+ULAANBADRAX!AE50+HATANBULAG!AE50+HOBSGOL!AE50+ERDENE!AE50+SAINSHAND!DB50+'ZAMIIN UUD'!BX50)</f>
        <v>0</v>
      </c>
      <c r="AU50" s="60">
        <f>SUM(AIRAG!AF50+ALTANSHIREE!AF50+DALANGARGALAN!AF50+DELGEREH!AF50+IHHET!AF50+MANDAX!AF50+ORGON!AF50+SAIXANDULAAN!AF50+ULAANBADRAX!AF50+HATANBULAG!AF50+HOBSGOL!AF50+ERDENE!AF50+SAINSHAND!DC50+'ZAMIIN UUD'!BY50)</f>
        <v>0</v>
      </c>
      <c r="AV50" s="60">
        <f>SUM(AIRAG!AG50+ALTANSHIREE!AG50+DALANGARGALAN!AG50+DELGEREH!AG50+IHHET!AG50+MANDAX!AG50+ORGON!AG50+SAIXANDULAAN!AG50+ULAANBADRAX!AG50+HATANBULAG!AG50+HOBSGOL!AG50+ERDENE!AG50+SAINSHAND!DD50+'ZAMIIN UUD'!BZ50)</f>
        <v>0</v>
      </c>
      <c r="AW50" s="60">
        <f>SUM(AIRAG!AH50+ALTANSHIREE!AH50+DALANGARGALAN!AH50+DELGEREH!AH50+IHHET!AH50+MANDAX!AH50+ORGON!AH50+SAIXANDULAAN!AH50+ULAANBADRAX!AH50+HATANBULAG!AH50+HOBSGOL!AH50+ERDENE!AH50+SAINSHAND!DE50+'ZAMIIN UUD'!CA50)</f>
        <v>0</v>
      </c>
      <c r="AX50" s="60">
        <f>SUM(AIRAG!AI50+ALTANSHIREE!AI50+DALANGARGALAN!AI50+DELGEREH!AI50+IHHET!AI50+MANDAX!AI50+ORGON!AI50+SAIXANDULAAN!AI50+ULAANBADRAX!AI50+HATANBULAG!AI50+HOBSGOL!AI50+ERDENE!AI50+SAINSHAND!DF50+'ZAMIIN UUD'!CB50)</f>
        <v>0</v>
      </c>
      <c r="AY50" s="70">
        <f t="shared" si="8"/>
        <v>0</v>
      </c>
      <c r="AZ50" s="70">
        <f t="shared" si="9"/>
        <v>0</v>
      </c>
      <c r="BA50" s="70">
        <f t="shared" si="10"/>
        <v>0</v>
      </c>
      <c r="BB50" s="70">
        <f t="shared" ref="BB50:BB59" si="38">SUM(AJ50+AP50+AY50)</f>
        <v>6150000</v>
      </c>
      <c r="BC50" s="70">
        <f t="shared" ref="BC50:BC59" si="39">SUM(AK50+AQ50+AZ50)</f>
        <v>2109600</v>
      </c>
      <c r="BD50" s="70">
        <f t="shared" ref="BD50:BD59" si="40">SUM(AL50+AR50+BA50)</f>
        <v>-4040400</v>
      </c>
    </row>
    <row r="51" spans="1:65">
      <c r="A51" s="9">
        <v>44</v>
      </c>
      <c r="B51" s="11" t="s">
        <v>45</v>
      </c>
      <c r="C51" s="60">
        <f>SUM(AIRAG!C51+ALTANSHIREE!C51+DALANGARGALAN!C51+DELGEREH!C51+IHHET!C51+MANDAX!C51+ORGON!C51+SAIXANDULAAN!C51+ULAANBADRAX!C51+HATANBULAG!C51+HOBSGOL!C51+ERDENE!C51+SAINSHAND!C51+'ZAMIIN UUD'!C51)</f>
        <v>1308900</v>
      </c>
      <c r="D51" s="60">
        <f>SUM(AIRAG!D51+ALTANSHIREE!D51+DALANGARGALAN!D51+DELGEREH!D51+IHHET!D51+MANDAX!D51+ORGON!D51+SAIXANDULAAN!D51+ULAANBADRAX!D51+HATANBULAG!D51+HOBSGOL!D51+ERDENE!D51+SAINSHAND!D51+'ZAMIIN UUD'!D51)</f>
        <v>506920</v>
      </c>
      <c r="E51" s="60">
        <f>SUM(AIRAG!E51+ALTANSHIREE!E51+DALANGARGALAN!E51+DELGEREH!E51+IHHET!E51+MANDAX!E51+ORGON!E51+SAIXANDULAAN!E51+ULAANBADRAX!E51+HATANBULAG!E51+HOBSGOL!E51+ERDENE!E51+SAINSHAND!E51+'ZAMIIN UUD'!E51)</f>
        <v>-801980</v>
      </c>
      <c r="F51" s="60">
        <f>SUM(AIRAG!F51+ALTANSHIREE!F51+DALANGARGALAN!F51+DELGEREH!F51+IHHET!F51+MANDAX!F51+ORGON!F51+SAIXANDULAAN!F51+ULAANBADRAX!F51+HATANBULAG!F51+HOBSGOL!F51+ERDENE!F51+SAINSHAND!F51+SAINSHAND!L51+'ZAMIIN UUD'!F51)</f>
        <v>17422200</v>
      </c>
      <c r="G51" s="60">
        <f>SUM(AIRAG!G51+ALTANSHIREE!G51+DALANGARGALAN!G51+DELGEREH!G51+IHHET!G51+MANDAX!G51+ORGON!G51+SAIXANDULAAN!G51+ULAANBADRAX!G51+HATANBULAG!G51+HOBSGOL!G51+ERDENE!G51+SAINSHAND!G51+SAINSHAND!M51+'ZAMIIN UUD'!G51)</f>
        <v>10468210</v>
      </c>
      <c r="H51" s="60">
        <f>SUM(AIRAG!H51+ALTANSHIREE!H51+DALANGARGALAN!H51+DELGEREH!H51+IHHET!H51+MANDAX!H51+ORGON!H51+SAIXANDULAAN!H51+ULAANBADRAX!H51+HATANBULAG!H51+HOBSGOL!H51+ERDENE!H51+SAINSHAND!H51+SAINSHAND!N51+'ZAMIIN UUD'!H51)</f>
        <v>-6953990</v>
      </c>
      <c r="I51" s="60">
        <f>SUM(SAINSHAND!I51+'ZAMIIN UUD'!I51)</f>
        <v>0</v>
      </c>
      <c r="J51" s="60">
        <f>SUM(SAINSHAND!J51+'ZAMIIN UUD'!J51)</f>
        <v>0</v>
      </c>
      <c r="K51" s="60">
        <f>SUM(SAINSHAND!K51+'ZAMIIN UUD'!K51)</f>
        <v>0</v>
      </c>
      <c r="L51" s="60">
        <f>SUM(SAINSHAND!O51+SAINSHAND!R51+'ZAMIIN UUD'!O51)</f>
        <v>12300000</v>
      </c>
      <c r="M51" s="60">
        <f>SUM(SAINSHAND!P51+SAINSHAND!S51+'ZAMIIN UUD'!P51)</f>
        <v>1600000</v>
      </c>
      <c r="N51" s="60">
        <f>SUM(SAINSHAND!Q51+SAINSHAND!T51+'ZAMIIN UUD'!Q51)</f>
        <v>-10700000</v>
      </c>
      <c r="O51" s="60">
        <f>SUM(SAINSHAND!U51+'ZAMIIN UUD'!L51)</f>
        <v>0</v>
      </c>
      <c r="P51" s="60">
        <f>SUM(SAINSHAND!V51+'ZAMIIN UUD'!M51)</f>
        <v>0</v>
      </c>
      <c r="Q51" s="60">
        <f>SUM(SAINSHAND!W51+'ZAMIIN UUD'!N51)</f>
        <v>0</v>
      </c>
      <c r="R51" s="60">
        <f>SUM('ZAMIIN UUD'!R51)</f>
        <v>0</v>
      </c>
      <c r="S51" s="60">
        <f>SUM('ZAMIIN UUD'!S51)</f>
        <v>0</v>
      </c>
      <c r="T51" s="60">
        <f>SUM('ZAMIIN UUD'!T51)</f>
        <v>0</v>
      </c>
      <c r="U51" s="60">
        <f>SUM(AIRAG!I51+ALTANSHIREE!I51+DALANGARGALAN!I51+DELGEREH!I51+IHHET!I51+MANDAX!I51+ORGON!I51+SAIXANDULAAN!I51+ULAANBADRAX!I51+HATANBULAG!I51+HOBSGOL!I51+ERDENE!I51+SAINSHAND!X51+'ZAMIIN UUD'!U51)</f>
        <v>0</v>
      </c>
      <c r="V51" s="60">
        <f>SUM(AIRAG!J51+ALTANSHIREE!J51+DALANGARGALAN!J51+DELGEREH!J51+IHHET!J51+MANDAX!J51+ORGON!J51+SAIXANDULAAN!J51+ULAANBADRAX!J51+HATANBULAG!J51+HOBSGOL!J51+ERDENE!J51+SAINSHAND!Y51+'ZAMIIN UUD'!V51)</f>
        <v>0</v>
      </c>
      <c r="W51" s="60">
        <f>SUM(AIRAG!K51+ALTANSHIREE!K51+DALANGARGALAN!K51+DELGEREH!K51+IHHET!K51+MANDAX!K51+ORGON!K51+SAIXANDULAAN!K51+ULAANBADRAX!K51+HATANBULAG!K51+HOBSGOL!K51+ERDENE!K51+SAINSHAND!Z51+'ZAMIIN UUD'!W51)</f>
        <v>0</v>
      </c>
      <c r="X51" s="60">
        <f>SUM(AIRAG!L51+ALTANSHIREE!L51+DALANGARGALAN!L51+DELGEREH!L51+IHHET!L51+MANDAX!L51+ORGON!L51+SAIXANDULAAN!L51+ULAANBADRAX!L51+HATANBULAG!L51+HOBSGOL!L51+ERDENE!L51+SAINSHAND!AA51+SAINSHAND!AD51+SAINSHAND!AG51+SAINSHAND!AJ51+SAINSHAND!AM51+SAINSHAND!AP51+SAINSHAND!AS51+SAINSHAND!AV51+SAINSHAND!AY51+SAINSHAND!BB51+SAINSHAND!BE51+SAINSHAND!BH51+SAINSHAND!BK51+SAINSHAND!BN51+SAINSHAND!BQ51+'ZAMIIN UUD'!X51+'ZAMIIN UUD'!AA51+'ZAMIIN UUD'!AD51+'ZAMIIN UUD'!AG51+'ZAMIIN UUD'!AJ51+'ZAMIIN UUD'!AM51+'ZAMIIN UUD'!AP51+'ZAMIIN UUD'!AS51)</f>
        <v>0</v>
      </c>
      <c r="Y51" s="60">
        <f>SUM(AIRAG!M51+ALTANSHIREE!M51+DALANGARGALAN!M51+DELGEREH!M51+IHHET!M51+MANDAX!M51+ORGON!M51+SAIXANDULAAN!M51+ULAANBADRAX!M51+HATANBULAG!M51+HOBSGOL!M51+ERDENE!M51+SAINSHAND!AB51+SAINSHAND!AE51+SAINSHAND!AH51+SAINSHAND!AK51+SAINSHAND!AN51+SAINSHAND!AQ51+SAINSHAND!AT51+SAINSHAND!AW51+SAINSHAND!AZ51+SAINSHAND!BC51+SAINSHAND!BF51+SAINSHAND!BI51+SAINSHAND!BL51+SAINSHAND!BO51+SAINSHAND!BR51+'ZAMIIN UUD'!Y51+'ZAMIIN UUD'!AB51+'ZAMIIN UUD'!AE51+'ZAMIIN UUD'!AH51+'ZAMIIN UUD'!AK51+'ZAMIIN UUD'!AN51+'ZAMIIN UUD'!AQ51+'ZAMIIN UUD'!AT51)</f>
        <v>0</v>
      </c>
      <c r="Z51" s="60">
        <f>SUM(AIRAG!N51+ALTANSHIREE!N51+DALANGARGALAN!N51+DELGEREH!N51+IHHET!N51+MANDAX!N51+ORGON!N51+SAIXANDULAAN!N51+ULAANBADRAX!N51+HATANBULAG!N51+HOBSGOL!N51+ERDENE!N51+SAINSHAND!AC51+SAINSHAND!AF51+SAINSHAND!AI51+SAINSHAND!AL51+SAINSHAND!AO51+SAINSHAND!AR51+SAINSHAND!AU51+SAINSHAND!AX51+SAINSHAND!BA51+SAINSHAND!BD51+SAINSHAND!BG51+SAINSHAND!BJ51+SAINSHAND!BM51+SAINSHAND!BP51+SAINSHAND!BS51+'ZAMIIN UUD'!Z51+'ZAMIIN UUD'!AC51+'ZAMIIN UUD'!AF51+'ZAMIIN UUD'!AI51+'ZAMIIN UUD'!AL51+'ZAMIIN UUD'!AO51+'ZAMIIN UUD'!AR51+'ZAMIIN UUD'!AU51)</f>
        <v>0</v>
      </c>
      <c r="AA51" s="60">
        <f>SUM(AIRAG!O51+ALTANSHIREE!O51+DALANGARGALAN!O51+DELGEREH!O51+IHHET!O51+MANDAX!O51+ORGON!O51+SAIXANDULAAN!O51+ULAANBADRAX!O51+HATANBULAG!O51+HOBSGOL!O51+ERDENE!O51+SAINSHAND!BT51+SAINSHAND!BW51+SAINSHAND!BZ51+SAINSHAND!CC51+SAINSHAND!CF51+SAINSHAND!CI51+'ZAMIIN UUD'!AV51+'ZAMIIN UUD'!AY51+'ZAMIIN UUD'!BB51+'ZAMIIN UUD'!BE51)</f>
        <v>0</v>
      </c>
      <c r="AB51" s="60">
        <f>SUM(AIRAG!P51+ALTANSHIREE!P51+DALANGARGALAN!P51+DELGEREH!P51+IHHET!P51+MANDAX!P51+ORGON!P51+SAIXANDULAAN!P51+ULAANBADRAX!P51+HATANBULAG!P51+HOBSGOL!P51+ERDENE!P51+SAINSHAND!BU51+SAINSHAND!BX51+SAINSHAND!CA51+SAINSHAND!CD51+SAINSHAND!CG51+SAINSHAND!CJ51+'ZAMIIN UUD'!AW51+'ZAMIIN UUD'!AZ51+'ZAMIIN UUD'!BC51+'ZAMIIN UUD'!BF51)</f>
        <v>0</v>
      </c>
      <c r="AC51" s="60">
        <f>SUM(AIRAG!Q51+ALTANSHIREE!Q51+DALANGARGALAN!Q51+DELGEREH!Q51+IHHET!Q51+MANDAX!Q51+ORGON!Q51+SAIXANDULAAN!Q51+ULAANBADRAX!Q51+HATANBULAG!Q51+HOBSGOL!Q51+ERDENE!Q51+SAINSHAND!BV51+SAINSHAND!BY51+SAINSHAND!CB51+SAINSHAND!CE51+SAINSHAND!CH51+SAINSHAND!CK51+'ZAMIIN UUD'!AX51+'ZAMIIN UUD'!BA51+'ZAMIIN UUD'!BD51+'ZAMIIN UUD'!BG51)</f>
        <v>0</v>
      </c>
      <c r="AD51" s="60">
        <f>SUM(AIRAG!R51+ALTANSHIREE!R51+DALANGARGALAN!R51+DELGEREH!R51+IHHET!R51+MANDAX!R51+ORGON!R51+SAIXANDULAAN!R51+ULAANBADRAX!R51+HATANBULAG!R51+HOBSGOL!R51+ERDENE!R51+SAINSHAND!CL51)</f>
        <v>0</v>
      </c>
      <c r="AE51" s="60">
        <f>SUM(AIRAG!S51+ALTANSHIREE!S51+DALANGARGALAN!S51+DELGEREH!S51+IHHET!S51+MANDAX!S51+ORGON!S51+SAIXANDULAAN!S51+ULAANBADRAX!S51+HATANBULAG!S51+HOBSGOL!S51+ERDENE!S51+SAINSHAND!CM51)</f>
        <v>0</v>
      </c>
      <c r="AF51" s="60">
        <f>SUM(AIRAG!T51+ALTANSHIREE!T51+DALANGARGALAN!T51+DELGEREH!T51+IHHET!T51+MANDAX!T51+ORGON!T51+SAIXANDULAAN!T51+ULAANBADRAX!T51+HATANBULAG!T51+HOBSGOL!T51+ERDENE!T51+SAINSHAND!CN51)</f>
        <v>0</v>
      </c>
      <c r="AG51" s="60">
        <f>SUM(SAINSHAND!CO51+'ZAMIIN UUD'!BK51)</f>
        <v>0</v>
      </c>
      <c r="AH51" s="60">
        <f>SUM(SAINSHAND!CP51+'ZAMIIN UUD'!BL51)</f>
        <v>0</v>
      </c>
      <c r="AI51" s="60">
        <f>SUM(SAINSHAND!CQ51+'ZAMIIN UUD'!BM51)</f>
        <v>0</v>
      </c>
      <c r="AJ51" s="70">
        <f t="shared" si="2"/>
        <v>31031100</v>
      </c>
      <c r="AK51" s="70">
        <f t="shared" si="3"/>
        <v>12575130</v>
      </c>
      <c r="AL51" s="70">
        <f t="shared" si="4"/>
        <v>-18455970</v>
      </c>
      <c r="AM51" s="60">
        <f>SUM(AIRAG!X51+ALTANSHIREE!X51+DALANGARGALAN!X51+DELGEREH!X51+IHHET!X51+MANDAX!X51+ORGON!X51+SAIXANDULAAN!X51+ULAANBADRAX!X51+HATANBULAG!X51+HOBSGOL!X51+ERDENE!X51+SAINSHAND!CU51+'ZAMIIN UUD'!BQ51)</f>
        <v>0</v>
      </c>
      <c r="AN51" s="60">
        <f>SUM(AIRAG!Y51+ALTANSHIREE!Y51+DALANGARGALAN!Y51+DELGEREH!Y51+IHHET!Y51+MANDAX!Y51+ORGON!Y51+SAIXANDULAAN!Y51+ULAANBADRAX!Y51+HATANBULAG!Y51+HOBSGOL!Y51+ERDENE!Y51+SAINSHAND!CV51+'ZAMIIN UUD'!BR51)</f>
        <v>0</v>
      </c>
      <c r="AO51" s="60">
        <f>SUM(AIRAG!Z51+ALTANSHIREE!Z51+DALANGARGALAN!Z51+DELGEREH!Z51+IHHET!Z51+MANDAX!Z51+ORGON!Z51+SAIXANDULAAN!Z51+ULAANBADRAX!Z51+HATANBULAG!Z51+HOBSGOL!Z51+ERDENE!Z51+SAINSHAND!CW51+'ZAMIIN UUD'!BS51)</f>
        <v>0</v>
      </c>
      <c r="AP51" s="70">
        <f t="shared" si="5"/>
        <v>0</v>
      </c>
      <c r="AQ51" s="70">
        <f t="shared" si="6"/>
        <v>0</v>
      </c>
      <c r="AR51" s="70">
        <f t="shared" si="7"/>
        <v>0</v>
      </c>
      <c r="AS51" s="60">
        <f>SUM(AIRAG!AD51+ALTANSHIREE!AD51+DALANGARGALAN!AD51+DELGEREH!AD51+IHHET!AD51+MANDAX!AD51+ORGON!AD51+SAIXANDULAAN!AD51+ULAANBADRAX!AD51+HATANBULAG!AD51+HOBSGOL!AD51+ERDENE!AD51+SAINSHAND!DA51+'ZAMIIN UUD'!BW51)</f>
        <v>0</v>
      </c>
      <c r="AT51" s="60">
        <f>SUM(AIRAG!AE51+ALTANSHIREE!AE51+DALANGARGALAN!AE51+DELGEREH!AE51+IHHET!AE51+MANDAX!AE51+ORGON!AE51+SAIXANDULAAN!AE51+ULAANBADRAX!AE51+HATANBULAG!AE51+HOBSGOL!AE51+ERDENE!AE51+SAINSHAND!DB51+'ZAMIIN UUD'!BX51)</f>
        <v>0</v>
      </c>
      <c r="AU51" s="60">
        <f>SUM(AIRAG!AF51+ALTANSHIREE!AF51+DALANGARGALAN!AF51+DELGEREH!AF51+IHHET!AF51+MANDAX!AF51+ORGON!AF51+SAIXANDULAAN!AF51+ULAANBADRAX!AF51+HATANBULAG!AF51+HOBSGOL!AF51+ERDENE!AF51+SAINSHAND!DC51+'ZAMIIN UUD'!BY51)</f>
        <v>0</v>
      </c>
      <c r="AV51" s="60">
        <f>SUM(AIRAG!AG51+ALTANSHIREE!AG51+DALANGARGALAN!AG51+DELGEREH!AG51+IHHET!AG51+MANDAX!AG51+ORGON!AG51+SAIXANDULAAN!AG51+ULAANBADRAX!AG51+HATANBULAG!AG51+HOBSGOL!AG51+ERDENE!AG51+SAINSHAND!DD51+'ZAMIIN UUD'!BZ51)</f>
        <v>0</v>
      </c>
      <c r="AW51" s="60">
        <f>SUM(AIRAG!AH51+ALTANSHIREE!AH51+DALANGARGALAN!AH51+DELGEREH!AH51+IHHET!AH51+MANDAX!AH51+ORGON!AH51+SAIXANDULAAN!AH51+ULAANBADRAX!AH51+HATANBULAG!AH51+HOBSGOL!AH51+ERDENE!AH51+SAINSHAND!DE51+'ZAMIIN UUD'!CA51)</f>
        <v>0</v>
      </c>
      <c r="AX51" s="60">
        <f>SUM(AIRAG!AI51+ALTANSHIREE!AI51+DALANGARGALAN!AI51+DELGEREH!AI51+IHHET!AI51+MANDAX!AI51+ORGON!AI51+SAIXANDULAAN!AI51+ULAANBADRAX!AI51+HATANBULAG!AI51+HOBSGOL!AI51+ERDENE!AI51+SAINSHAND!DF51+'ZAMIIN UUD'!CB51)</f>
        <v>0</v>
      </c>
      <c r="AY51" s="70">
        <f t="shared" si="8"/>
        <v>0</v>
      </c>
      <c r="AZ51" s="70">
        <f t="shared" si="9"/>
        <v>0</v>
      </c>
      <c r="BA51" s="70">
        <f t="shared" si="10"/>
        <v>0</v>
      </c>
      <c r="BB51" s="70">
        <f t="shared" si="38"/>
        <v>31031100</v>
      </c>
      <c r="BC51" s="70">
        <f t="shared" si="39"/>
        <v>12575130</v>
      </c>
      <c r="BD51" s="70">
        <f t="shared" si="40"/>
        <v>-18455970</v>
      </c>
    </row>
    <row r="52" spans="1:65">
      <c r="A52" s="9">
        <v>45</v>
      </c>
      <c r="B52" s="11" t="s">
        <v>51</v>
      </c>
      <c r="C52" s="60">
        <f>SUM(AIRAG!C52+ALTANSHIREE!C52+DALANGARGALAN!C52+DELGEREH!C52+IHHET!C52+MANDAX!C52+ORGON!C52+SAIXANDULAAN!C52+ULAANBADRAX!C52+HATANBULAG!C52+HOBSGOL!C52+ERDENE!C52+SAINSHAND!C52+'ZAMIIN UUD'!C52)</f>
        <v>384000</v>
      </c>
      <c r="D52" s="60">
        <f>SUM(AIRAG!D52+ALTANSHIREE!D52+DALANGARGALAN!D52+DELGEREH!D52+IHHET!D52+MANDAX!D52+ORGON!D52+SAIXANDULAAN!D52+ULAANBADRAX!D52+HATANBULAG!D52+HOBSGOL!D52+ERDENE!D52+SAINSHAND!D52+'ZAMIIN UUD'!D52)</f>
        <v>55000</v>
      </c>
      <c r="E52" s="60">
        <f>SUM(AIRAG!E52+ALTANSHIREE!E52+DALANGARGALAN!E52+DELGEREH!E52+IHHET!E52+MANDAX!E52+ORGON!E52+SAIXANDULAAN!E52+ULAANBADRAX!E52+HATANBULAG!E52+HOBSGOL!E52+ERDENE!E52+SAINSHAND!E52+'ZAMIIN UUD'!E52)</f>
        <v>-329000</v>
      </c>
      <c r="F52" s="60">
        <f>SUM(AIRAG!F52+ALTANSHIREE!F52+DALANGARGALAN!F52+DELGEREH!F52+IHHET!F52+MANDAX!F52+ORGON!F52+SAIXANDULAAN!F52+ULAANBADRAX!F52+HATANBULAG!F52+HOBSGOL!F52+ERDENE!F52+SAINSHAND!F52+SAINSHAND!L52+'ZAMIIN UUD'!F52)</f>
        <v>7648800</v>
      </c>
      <c r="G52" s="60">
        <f>SUM(AIRAG!G52+ALTANSHIREE!G52+DALANGARGALAN!G52+DELGEREH!G52+IHHET!G52+MANDAX!G52+ORGON!G52+SAIXANDULAAN!G52+ULAANBADRAX!G52+HATANBULAG!G52+HOBSGOL!G52+ERDENE!G52+SAINSHAND!G52+SAINSHAND!M52+'ZAMIIN UUD'!G52)</f>
        <v>1336950</v>
      </c>
      <c r="H52" s="60">
        <f>SUM(AIRAG!H52+ALTANSHIREE!H52+DALANGARGALAN!H52+DELGEREH!H52+IHHET!H52+MANDAX!H52+ORGON!H52+SAIXANDULAAN!H52+ULAANBADRAX!H52+HATANBULAG!H52+HOBSGOL!H52+ERDENE!H52+SAINSHAND!H52+SAINSHAND!N52+'ZAMIIN UUD'!H52)</f>
        <v>-6311850</v>
      </c>
      <c r="I52" s="60">
        <f>SUM(SAINSHAND!I52+'ZAMIIN UUD'!I52)</f>
        <v>0</v>
      </c>
      <c r="J52" s="60">
        <f>SUM(SAINSHAND!J52+'ZAMIIN UUD'!J52)</f>
        <v>0</v>
      </c>
      <c r="K52" s="60">
        <f>SUM(SAINSHAND!K52+'ZAMIIN UUD'!K52)</f>
        <v>0</v>
      </c>
      <c r="L52" s="60">
        <f>SUM(SAINSHAND!O52+SAINSHAND!R52+'ZAMIIN UUD'!O52)</f>
        <v>7431300</v>
      </c>
      <c r="M52" s="60">
        <f>SUM(SAINSHAND!P52+SAINSHAND!S52+'ZAMIIN UUD'!P52)</f>
        <v>4200318</v>
      </c>
      <c r="N52" s="60">
        <f>SUM(SAINSHAND!Q52+SAINSHAND!T52+'ZAMIIN UUD'!Q52)</f>
        <v>-3230982</v>
      </c>
      <c r="O52" s="60">
        <f>SUM(SAINSHAND!U52+'ZAMIIN UUD'!L52)</f>
        <v>0</v>
      </c>
      <c r="P52" s="60">
        <f>SUM(SAINSHAND!V52+'ZAMIIN UUD'!M52)</f>
        <v>0</v>
      </c>
      <c r="Q52" s="60">
        <f>SUM(SAINSHAND!W52+'ZAMIIN UUD'!N52)</f>
        <v>0</v>
      </c>
      <c r="R52" s="60">
        <f>SUM('ZAMIIN UUD'!R52)</f>
        <v>0</v>
      </c>
      <c r="S52" s="60">
        <f>SUM('ZAMIIN UUD'!S52)</f>
        <v>0</v>
      </c>
      <c r="T52" s="60">
        <f>SUM('ZAMIIN UUD'!T52)</f>
        <v>0</v>
      </c>
      <c r="U52" s="60">
        <f>SUM(AIRAG!I52+ALTANSHIREE!I52+DALANGARGALAN!I52+DELGEREH!I52+IHHET!I52+MANDAX!I52+ORGON!I52+SAIXANDULAAN!I52+ULAANBADRAX!I52+HATANBULAG!I52+HOBSGOL!I52+ERDENE!I52+SAINSHAND!X52+'ZAMIIN UUD'!U52)</f>
        <v>0</v>
      </c>
      <c r="V52" s="60">
        <f>SUM(AIRAG!J52+ALTANSHIREE!J52+DALANGARGALAN!J52+DELGEREH!J52+IHHET!J52+MANDAX!J52+ORGON!J52+SAIXANDULAAN!J52+ULAANBADRAX!J52+HATANBULAG!J52+HOBSGOL!J52+ERDENE!J52+SAINSHAND!Y52+'ZAMIIN UUD'!V52)</f>
        <v>0</v>
      </c>
      <c r="W52" s="60">
        <f>SUM(AIRAG!K52+ALTANSHIREE!K52+DALANGARGALAN!K52+DELGEREH!K52+IHHET!K52+MANDAX!K52+ORGON!K52+SAIXANDULAAN!K52+ULAANBADRAX!K52+HATANBULAG!K52+HOBSGOL!K52+ERDENE!K52+SAINSHAND!Z52+'ZAMIIN UUD'!W52)</f>
        <v>0</v>
      </c>
      <c r="X52" s="60">
        <f>SUM(AIRAG!L52+ALTANSHIREE!L52+DALANGARGALAN!L52+DELGEREH!L52+IHHET!L52+MANDAX!L52+ORGON!L52+SAIXANDULAAN!L52+ULAANBADRAX!L52+HATANBULAG!L52+HOBSGOL!L52+ERDENE!L52+SAINSHAND!AA52+SAINSHAND!AD52+SAINSHAND!AG52+SAINSHAND!AJ52+SAINSHAND!AM52+SAINSHAND!AP52+SAINSHAND!AS52+SAINSHAND!AV52+SAINSHAND!AY52+SAINSHAND!BB52+SAINSHAND!BE52+SAINSHAND!BH52+SAINSHAND!BK52+SAINSHAND!BN52+SAINSHAND!BQ52+'ZAMIIN UUD'!X52+'ZAMIIN UUD'!AA52+'ZAMIIN UUD'!AD52+'ZAMIIN UUD'!AG52+'ZAMIIN UUD'!AJ52+'ZAMIIN UUD'!AM52+'ZAMIIN UUD'!AP52+'ZAMIIN UUD'!AS52)</f>
        <v>0</v>
      </c>
      <c r="Y52" s="60">
        <f>SUM(AIRAG!M52+ALTANSHIREE!M52+DALANGARGALAN!M52+DELGEREH!M52+IHHET!M52+MANDAX!M52+ORGON!M52+SAIXANDULAAN!M52+ULAANBADRAX!M52+HATANBULAG!M52+HOBSGOL!M52+ERDENE!M52+SAINSHAND!AB52+SAINSHAND!AE52+SAINSHAND!AH52+SAINSHAND!AK52+SAINSHAND!AN52+SAINSHAND!AQ52+SAINSHAND!AT52+SAINSHAND!AW52+SAINSHAND!AZ52+SAINSHAND!BC52+SAINSHAND!BF52+SAINSHAND!BI52+SAINSHAND!BL52+SAINSHAND!BO52+SAINSHAND!BR52+'ZAMIIN UUD'!Y52+'ZAMIIN UUD'!AB52+'ZAMIIN UUD'!AE52+'ZAMIIN UUD'!AH52+'ZAMIIN UUD'!AK52+'ZAMIIN UUD'!AN52+'ZAMIIN UUD'!AQ52+'ZAMIIN UUD'!AT52)</f>
        <v>0</v>
      </c>
      <c r="Z52" s="60">
        <f>SUM(AIRAG!N52+ALTANSHIREE!N52+DALANGARGALAN!N52+DELGEREH!N52+IHHET!N52+MANDAX!N52+ORGON!N52+SAIXANDULAAN!N52+ULAANBADRAX!N52+HATANBULAG!N52+HOBSGOL!N52+ERDENE!N52+SAINSHAND!AC52+SAINSHAND!AF52+SAINSHAND!AI52+SAINSHAND!AL52+SAINSHAND!AO52+SAINSHAND!AR52+SAINSHAND!AU52+SAINSHAND!AX52+SAINSHAND!BA52+SAINSHAND!BD52+SAINSHAND!BG52+SAINSHAND!BJ52+SAINSHAND!BM52+SAINSHAND!BP52+SAINSHAND!BS52+'ZAMIIN UUD'!Z52+'ZAMIIN UUD'!AC52+'ZAMIIN UUD'!AF52+'ZAMIIN UUD'!AI52+'ZAMIIN UUD'!AL52+'ZAMIIN UUD'!AO52+'ZAMIIN UUD'!AR52+'ZAMIIN UUD'!AU52)</f>
        <v>0</v>
      </c>
      <c r="AA52" s="60">
        <f>SUM(AIRAG!O52+ALTANSHIREE!O52+DALANGARGALAN!O52+DELGEREH!O52+IHHET!O52+MANDAX!O52+ORGON!O52+SAIXANDULAAN!O52+ULAANBADRAX!O52+HATANBULAG!O52+HOBSGOL!O52+ERDENE!O52+SAINSHAND!BT52+SAINSHAND!BW52+SAINSHAND!BZ52+SAINSHAND!CC52+SAINSHAND!CF52+SAINSHAND!CI52+'ZAMIIN UUD'!AV52+'ZAMIIN UUD'!AY52+'ZAMIIN UUD'!BB52+'ZAMIIN UUD'!BE52)</f>
        <v>0</v>
      </c>
      <c r="AB52" s="60">
        <f>SUM(AIRAG!P52+ALTANSHIREE!P52+DALANGARGALAN!P52+DELGEREH!P52+IHHET!P52+MANDAX!P52+ORGON!P52+SAIXANDULAAN!P52+ULAANBADRAX!P52+HATANBULAG!P52+HOBSGOL!P52+ERDENE!P52+SAINSHAND!BU52+SAINSHAND!BX52+SAINSHAND!CA52+SAINSHAND!CD52+SAINSHAND!CG52+SAINSHAND!CJ52+'ZAMIIN UUD'!AW52+'ZAMIIN UUD'!AZ52+'ZAMIIN UUD'!BC52+'ZAMIIN UUD'!BF52)</f>
        <v>0</v>
      </c>
      <c r="AC52" s="60">
        <f>SUM(AIRAG!Q52+ALTANSHIREE!Q52+DALANGARGALAN!Q52+DELGEREH!Q52+IHHET!Q52+MANDAX!Q52+ORGON!Q52+SAIXANDULAAN!Q52+ULAANBADRAX!Q52+HATANBULAG!Q52+HOBSGOL!Q52+ERDENE!Q52+SAINSHAND!BV52+SAINSHAND!BY52+SAINSHAND!CB52+SAINSHAND!CE52+SAINSHAND!CH52+SAINSHAND!CK52+'ZAMIIN UUD'!AX52+'ZAMIIN UUD'!BA52+'ZAMIIN UUD'!BD52+'ZAMIIN UUD'!BG52)</f>
        <v>0</v>
      </c>
      <c r="AD52" s="60">
        <f>SUM(AIRAG!R52+ALTANSHIREE!R52+DALANGARGALAN!R52+DELGEREH!R52+IHHET!R52+MANDAX!R52+ORGON!R52+SAIXANDULAAN!R52+ULAANBADRAX!R52+HATANBULAG!R52+HOBSGOL!R52+ERDENE!R52+SAINSHAND!CL52)</f>
        <v>0</v>
      </c>
      <c r="AE52" s="60">
        <f>SUM(AIRAG!S52+ALTANSHIREE!S52+DALANGARGALAN!S52+DELGEREH!S52+IHHET!S52+MANDAX!S52+ORGON!S52+SAIXANDULAAN!S52+ULAANBADRAX!S52+HATANBULAG!S52+HOBSGOL!S52+ERDENE!S52+SAINSHAND!CM52)</f>
        <v>0</v>
      </c>
      <c r="AF52" s="60">
        <f>SUM(AIRAG!T52+ALTANSHIREE!T52+DALANGARGALAN!T52+DELGEREH!T52+IHHET!T52+MANDAX!T52+ORGON!T52+SAIXANDULAAN!T52+ULAANBADRAX!T52+HATANBULAG!T52+HOBSGOL!T52+ERDENE!T52+SAINSHAND!CN52)</f>
        <v>0</v>
      </c>
      <c r="AG52" s="60">
        <f>SUM(SAINSHAND!CO52+'ZAMIIN UUD'!BK52)</f>
        <v>0</v>
      </c>
      <c r="AH52" s="60">
        <f>SUM(SAINSHAND!CP52+'ZAMIIN UUD'!BL52)</f>
        <v>0</v>
      </c>
      <c r="AI52" s="60">
        <f>SUM(SAINSHAND!CQ52+'ZAMIIN UUD'!BM52)</f>
        <v>0</v>
      </c>
      <c r="AJ52" s="70">
        <f t="shared" si="2"/>
        <v>15464100</v>
      </c>
      <c r="AK52" s="70">
        <f t="shared" si="3"/>
        <v>5592268</v>
      </c>
      <c r="AL52" s="70">
        <f t="shared" si="4"/>
        <v>-9871832</v>
      </c>
      <c r="AM52" s="60">
        <f>SUM(AIRAG!X52+ALTANSHIREE!X52+DALANGARGALAN!X52+DELGEREH!X52+IHHET!X52+MANDAX!X52+ORGON!X52+SAIXANDULAAN!X52+ULAANBADRAX!X52+HATANBULAG!X52+HOBSGOL!X52+ERDENE!X52+SAINSHAND!CU52+'ZAMIIN UUD'!BQ52)</f>
        <v>0</v>
      </c>
      <c r="AN52" s="60">
        <f>SUM(AIRAG!Y52+ALTANSHIREE!Y52+DALANGARGALAN!Y52+DELGEREH!Y52+IHHET!Y52+MANDAX!Y52+ORGON!Y52+SAIXANDULAAN!Y52+ULAANBADRAX!Y52+HATANBULAG!Y52+HOBSGOL!Y52+ERDENE!Y52+SAINSHAND!CV52+'ZAMIIN UUD'!BR52)</f>
        <v>0</v>
      </c>
      <c r="AO52" s="60">
        <f>SUM(AIRAG!Z52+ALTANSHIREE!Z52+DALANGARGALAN!Z52+DELGEREH!Z52+IHHET!Z52+MANDAX!Z52+ORGON!Z52+SAIXANDULAAN!Z52+ULAANBADRAX!Z52+HATANBULAG!Z52+HOBSGOL!Z52+ERDENE!Z52+SAINSHAND!CW52+'ZAMIIN UUD'!BS52)</f>
        <v>0</v>
      </c>
      <c r="AP52" s="70">
        <f t="shared" si="5"/>
        <v>0</v>
      </c>
      <c r="AQ52" s="70">
        <f t="shared" si="6"/>
        <v>0</v>
      </c>
      <c r="AR52" s="70">
        <f t="shared" si="7"/>
        <v>0</v>
      </c>
      <c r="AS52" s="60">
        <f>SUM(AIRAG!AD52+ALTANSHIREE!AD52+DALANGARGALAN!AD52+DELGEREH!AD52+IHHET!AD52+MANDAX!AD52+ORGON!AD52+SAIXANDULAAN!AD52+ULAANBADRAX!AD52+HATANBULAG!AD52+HOBSGOL!AD52+ERDENE!AD52+SAINSHAND!DA52+'ZAMIIN UUD'!BW52)</f>
        <v>0</v>
      </c>
      <c r="AT52" s="60">
        <f>SUM(AIRAG!AE52+ALTANSHIREE!AE52+DALANGARGALAN!AE52+DELGEREH!AE52+IHHET!AE52+MANDAX!AE52+ORGON!AE52+SAIXANDULAAN!AE52+ULAANBADRAX!AE52+HATANBULAG!AE52+HOBSGOL!AE52+ERDENE!AE52+SAINSHAND!DB52+'ZAMIIN UUD'!BX52)</f>
        <v>0</v>
      </c>
      <c r="AU52" s="60">
        <f>SUM(AIRAG!AF52+ALTANSHIREE!AF52+DALANGARGALAN!AF52+DELGEREH!AF52+IHHET!AF52+MANDAX!AF52+ORGON!AF52+SAIXANDULAAN!AF52+ULAANBADRAX!AF52+HATANBULAG!AF52+HOBSGOL!AF52+ERDENE!AF52+SAINSHAND!DC52+'ZAMIIN UUD'!BY52)</f>
        <v>0</v>
      </c>
      <c r="AV52" s="60">
        <f>SUM(AIRAG!AG52+ALTANSHIREE!AG52+DALANGARGALAN!AG52+DELGEREH!AG52+IHHET!AG52+MANDAX!AG52+ORGON!AG52+SAIXANDULAAN!AG52+ULAANBADRAX!AG52+HATANBULAG!AG52+HOBSGOL!AG52+ERDENE!AG52+SAINSHAND!DD52+'ZAMIIN UUD'!BZ52)</f>
        <v>0</v>
      </c>
      <c r="AW52" s="60">
        <f>SUM(AIRAG!AH52+ALTANSHIREE!AH52+DALANGARGALAN!AH52+DELGEREH!AH52+IHHET!AH52+MANDAX!AH52+ORGON!AH52+SAIXANDULAAN!AH52+ULAANBADRAX!AH52+HATANBULAG!AH52+HOBSGOL!AH52+ERDENE!AH52+SAINSHAND!DE52+'ZAMIIN UUD'!CA52)</f>
        <v>0</v>
      </c>
      <c r="AX52" s="60">
        <f>SUM(AIRAG!AI52+ALTANSHIREE!AI52+DALANGARGALAN!AI52+DELGEREH!AI52+IHHET!AI52+MANDAX!AI52+ORGON!AI52+SAIXANDULAAN!AI52+ULAANBADRAX!AI52+HATANBULAG!AI52+HOBSGOL!AI52+ERDENE!AI52+SAINSHAND!DF52+'ZAMIIN UUD'!CB52)</f>
        <v>0</v>
      </c>
      <c r="AY52" s="70">
        <f t="shared" si="8"/>
        <v>0</v>
      </c>
      <c r="AZ52" s="70">
        <f t="shared" si="9"/>
        <v>0</v>
      </c>
      <c r="BA52" s="70">
        <f t="shared" si="10"/>
        <v>0</v>
      </c>
      <c r="BB52" s="70">
        <f t="shared" si="38"/>
        <v>15464100</v>
      </c>
      <c r="BC52" s="70">
        <f t="shared" si="39"/>
        <v>5592268</v>
      </c>
      <c r="BD52" s="70">
        <f t="shared" si="40"/>
        <v>-9871832</v>
      </c>
    </row>
    <row r="53" spans="1:65">
      <c r="A53" s="9">
        <v>46</v>
      </c>
      <c r="B53" s="11" t="s">
        <v>46</v>
      </c>
      <c r="C53" s="60">
        <f>SUM(AIRAG!C53+ALTANSHIREE!C53+DALANGARGALAN!C53+DELGEREH!C53+IHHET!C53+MANDAX!C53+ORGON!C53+SAIXANDULAAN!C53+ULAANBADRAX!C53+HATANBULAG!C53+HOBSGOL!C53+ERDENE!C53+SAINSHAND!C53+'ZAMIIN UUD'!C53)</f>
        <v>0</v>
      </c>
      <c r="D53" s="60">
        <f>SUM(AIRAG!D53+ALTANSHIREE!D53+DALANGARGALAN!D53+DELGEREH!D53+IHHET!D53+MANDAX!D53+ORGON!D53+SAIXANDULAAN!D53+ULAANBADRAX!D53+HATANBULAG!D53+HOBSGOL!D53+ERDENE!D53+SAINSHAND!D53+'ZAMIIN UUD'!D53)</f>
        <v>0</v>
      </c>
      <c r="E53" s="60">
        <f>SUM(AIRAG!E53+ALTANSHIREE!E53+DALANGARGALAN!E53+DELGEREH!E53+IHHET!E53+MANDAX!E53+ORGON!E53+SAIXANDULAAN!E53+ULAANBADRAX!E53+HATANBULAG!E53+HOBSGOL!E53+ERDENE!E53+SAINSHAND!E53+'ZAMIIN UUD'!E53)</f>
        <v>0</v>
      </c>
      <c r="F53" s="60">
        <f>SUM(AIRAG!F53+ALTANSHIREE!F53+DALANGARGALAN!F53+DELGEREH!F53+IHHET!F53+MANDAX!F53+ORGON!F53+SAIXANDULAAN!F53+ULAANBADRAX!F53+HATANBULAG!F53+HOBSGOL!F53+ERDENE!F53+SAINSHAND!F53+SAINSHAND!L53+'ZAMIIN UUD'!F53)</f>
        <v>0</v>
      </c>
      <c r="G53" s="60">
        <f>SUM(AIRAG!G53+ALTANSHIREE!G53+DALANGARGALAN!G53+DELGEREH!G53+IHHET!G53+MANDAX!G53+ORGON!G53+SAIXANDULAAN!G53+ULAANBADRAX!G53+HATANBULAG!G53+HOBSGOL!G53+ERDENE!G53+SAINSHAND!G53+SAINSHAND!M53+'ZAMIIN UUD'!G53)</f>
        <v>0</v>
      </c>
      <c r="H53" s="60">
        <f>SUM(AIRAG!H53+ALTANSHIREE!H53+DALANGARGALAN!H53+DELGEREH!H53+IHHET!H53+MANDAX!H53+ORGON!H53+SAIXANDULAAN!H53+ULAANBADRAX!H53+HATANBULAG!H53+HOBSGOL!H53+ERDENE!H53+SAINSHAND!H53+SAINSHAND!N53+'ZAMIIN UUD'!H53)</f>
        <v>0</v>
      </c>
      <c r="I53" s="60">
        <f>SUM(SAINSHAND!I53+'ZAMIIN UUD'!I53)</f>
        <v>0</v>
      </c>
      <c r="J53" s="60">
        <f>SUM(SAINSHAND!J53+'ZAMIIN UUD'!J53)</f>
        <v>0</v>
      </c>
      <c r="K53" s="60">
        <f>SUM(SAINSHAND!K53+'ZAMIIN UUD'!K53)</f>
        <v>0</v>
      </c>
      <c r="L53" s="60">
        <f>SUM(SAINSHAND!O53+SAINSHAND!R53+'ZAMIIN UUD'!O53)</f>
        <v>0</v>
      </c>
      <c r="M53" s="60">
        <f>SUM(SAINSHAND!P53+SAINSHAND!S53+'ZAMIIN UUD'!P53)</f>
        <v>0</v>
      </c>
      <c r="N53" s="60">
        <f>SUM(SAINSHAND!Q53+SAINSHAND!T53+'ZAMIIN UUD'!Q53)</f>
        <v>0</v>
      </c>
      <c r="O53" s="60">
        <f>SUM(SAINSHAND!U53+'ZAMIIN UUD'!L53)</f>
        <v>0</v>
      </c>
      <c r="P53" s="60">
        <f>SUM(SAINSHAND!V53+'ZAMIIN UUD'!M53)</f>
        <v>0</v>
      </c>
      <c r="Q53" s="60">
        <f>SUM(SAINSHAND!W53+'ZAMIIN UUD'!N53)</f>
        <v>0</v>
      </c>
      <c r="R53" s="60">
        <f>SUM('ZAMIIN UUD'!R53)</f>
        <v>0</v>
      </c>
      <c r="S53" s="60">
        <f>SUM('ZAMIIN UUD'!S53)</f>
        <v>0</v>
      </c>
      <c r="T53" s="60">
        <f>SUM('ZAMIIN UUD'!T53)</f>
        <v>0</v>
      </c>
      <c r="U53" s="60">
        <f>SUM(AIRAG!I53+ALTANSHIREE!I53+DALANGARGALAN!I53+DELGEREH!I53+IHHET!I53+MANDAX!I53+ORGON!I53+SAIXANDULAAN!I53+ULAANBADRAX!I53+HATANBULAG!I53+HOBSGOL!I53+ERDENE!I53+SAINSHAND!X53+'ZAMIIN UUD'!U53)</f>
        <v>0</v>
      </c>
      <c r="V53" s="60">
        <f>SUM(AIRAG!J53+ALTANSHIREE!J53+DALANGARGALAN!J53+DELGEREH!J53+IHHET!J53+MANDAX!J53+ORGON!J53+SAIXANDULAAN!J53+ULAANBADRAX!J53+HATANBULAG!J53+HOBSGOL!J53+ERDENE!J53+SAINSHAND!Y53+'ZAMIIN UUD'!V53)</f>
        <v>0</v>
      </c>
      <c r="W53" s="60">
        <f>SUM(AIRAG!K53+ALTANSHIREE!K53+DALANGARGALAN!K53+DELGEREH!K53+IHHET!K53+MANDAX!K53+ORGON!K53+SAIXANDULAAN!K53+ULAANBADRAX!K53+HATANBULAG!K53+HOBSGOL!K53+ERDENE!K53+SAINSHAND!Z53+'ZAMIIN UUD'!W53)</f>
        <v>0</v>
      </c>
      <c r="X53" s="60">
        <f>SUM(AIRAG!L53+ALTANSHIREE!L53+DALANGARGALAN!L53+DELGEREH!L53+IHHET!L53+MANDAX!L53+ORGON!L53+SAIXANDULAAN!L53+ULAANBADRAX!L53+HATANBULAG!L53+HOBSGOL!L53+ERDENE!L53+SAINSHAND!AA53+SAINSHAND!AD53+SAINSHAND!AG53+SAINSHAND!AJ53+SAINSHAND!AM53+SAINSHAND!AP53+SAINSHAND!AS53+SAINSHAND!AV53+SAINSHAND!AY53+SAINSHAND!BB53+SAINSHAND!BE53+SAINSHAND!BH53+SAINSHAND!BK53+SAINSHAND!BN53+SAINSHAND!BQ53+'ZAMIIN UUD'!X53+'ZAMIIN UUD'!AA53+'ZAMIIN UUD'!AD53+'ZAMIIN UUD'!AG53+'ZAMIIN UUD'!AJ53+'ZAMIIN UUD'!AM53+'ZAMIIN UUD'!AP53+'ZAMIIN UUD'!AS53)</f>
        <v>0</v>
      </c>
      <c r="Y53" s="60">
        <f>SUM(AIRAG!M53+ALTANSHIREE!M53+DALANGARGALAN!M53+DELGEREH!M53+IHHET!M53+MANDAX!M53+ORGON!M53+SAIXANDULAAN!M53+ULAANBADRAX!M53+HATANBULAG!M53+HOBSGOL!M53+ERDENE!M53+SAINSHAND!AB53+SAINSHAND!AE53+SAINSHAND!AH53+SAINSHAND!AK53+SAINSHAND!AN53+SAINSHAND!AQ53+SAINSHAND!AT53+SAINSHAND!AW53+SAINSHAND!AZ53+SAINSHAND!BC53+SAINSHAND!BF53+SAINSHAND!BI53+SAINSHAND!BL53+SAINSHAND!BO53+SAINSHAND!BR53+'ZAMIIN UUD'!Y53+'ZAMIIN UUD'!AB53+'ZAMIIN UUD'!AE53+'ZAMIIN UUD'!AH53+'ZAMIIN UUD'!AK53+'ZAMIIN UUD'!AN53+'ZAMIIN UUD'!AQ53+'ZAMIIN UUD'!AT53)</f>
        <v>0</v>
      </c>
      <c r="Z53" s="60">
        <f>SUM(AIRAG!N53+ALTANSHIREE!N53+DALANGARGALAN!N53+DELGEREH!N53+IHHET!N53+MANDAX!N53+ORGON!N53+SAIXANDULAAN!N53+ULAANBADRAX!N53+HATANBULAG!N53+HOBSGOL!N53+ERDENE!N53+SAINSHAND!AC53+SAINSHAND!AF53+SAINSHAND!AI53+SAINSHAND!AL53+SAINSHAND!AO53+SAINSHAND!AR53+SAINSHAND!AU53+SAINSHAND!AX53+SAINSHAND!BA53+SAINSHAND!BD53+SAINSHAND!BG53+SAINSHAND!BJ53+SAINSHAND!BM53+SAINSHAND!BP53+SAINSHAND!BS53+'ZAMIIN UUD'!Z53+'ZAMIIN UUD'!AC53+'ZAMIIN UUD'!AF53+'ZAMIIN UUD'!AI53+'ZAMIIN UUD'!AL53+'ZAMIIN UUD'!AO53+'ZAMIIN UUD'!AR53+'ZAMIIN UUD'!AU53)</f>
        <v>0</v>
      </c>
      <c r="AA53" s="60">
        <f>SUM(AIRAG!O53+ALTANSHIREE!O53+DALANGARGALAN!O53+DELGEREH!O53+IHHET!O53+MANDAX!O53+ORGON!O53+SAIXANDULAAN!O53+ULAANBADRAX!O53+HATANBULAG!O53+HOBSGOL!O53+ERDENE!O53+SAINSHAND!BT53+SAINSHAND!BW53+SAINSHAND!BZ53+SAINSHAND!CC53+SAINSHAND!CF53+SAINSHAND!CI53+'ZAMIIN UUD'!AV53+'ZAMIIN UUD'!AY53+'ZAMIIN UUD'!BB53+'ZAMIIN UUD'!BE53)</f>
        <v>0</v>
      </c>
      <c r="AB53" s="60">
        <f>SUM(AIRAG!P53+ALTANSHIREE!P53+DALANGARGALAN!P53+DELGEREH!P53+IHHET!P53+MANDAX!P53+ORGON!P53+SAIXANDULAAN!P53+ULAANBADRAX!P53+HATANBULAG!P53+HOBSGOL!P53+ERDENE!P53+SAINSHAND!BU53+SAINSHAND!BX53+SAINSHAND!CA53+SAINSHAND!CD53+SAINSHAND!CG53+SAINSHAND!CJ53+'ZAMIIN UUD'!AW53+'ZAMIIN UUD'!AZ53+'ZAMIIN UUD'!BC53+'ZAMIIN UUD'!BF53)</f>
        <v>0</v>
      </c>
      <c r="AC53" s="60">
        <f>SUM(AIRAG!Q53+ALTANSHIREE!Q53+DALANGARGALAN!Q53+DELGEREH!Q53+IHHET!Q53+MANDAX!Q53+ORGON!Q53+SAIXANDULAAN!Q53+ULAANBADRAX!Q53+HATANBULAG!Q53+HOBSGOL!Q53+ERDENE!Q53+SAINSHAND!BV53+SAINSHAND!BY53+SAINSHAND!CB53+SAINSHAND!CE53+SAINSHAND!CH53+SAINSHAND!CK53+'ZAMIIN UUD'!AX53+'ZAMIIN UUD'!BA53+'ZAMIIN UUD'!BD53+'ZAMIIN UUD'!BG53)</f>
        <v>0</v>
      </c>
      <c r="AD53" s="60">
        <f>SUM(AIRAG!R53+ALTANSHIREE!R53+DALANGARGALAN!R53+DELGEREH!R53+IHHET!R53+MANDAX!R53+ORGON!R53+SAIXANDULAAN!R53+ULAANBADRAX!R53+HATANBULAG!R53+HOBSGOL!R53+ERDENE!R53+SAINSHAND!CL53)</f>
        <v>0</v>
      </c>
      <c r="AE53" s="60">
        <f>SUM(AIRAG!S53+ALTANSHIREE!S53+DALANGARGALAN!S53+DELGEREH!S53+IHHET!S53+MANDAX!S53+ORGON!S53+SAIXANDULAAN!S53+ULAANBADRAX!S53+HATANBULAG!S53+HOBSGOL!S53+ERDENE!S53+SAINSHAND!CM53)</f>
        <v>0</v>
      </c>
      <c r="AF53" s="60">
        <f>SUM(AIRAG!T53+ALTANSHIREE!T53+DALANGARGALAN!T53+DELGEREH!T53+IHHET!T53+MANDAX!T53+ORGON!T53+SAIXANDULAAN!T53+ULAANBADRAX!T53+HATANBULAG!T53+HOBSGOL!T53+ERDENE!T53+SAINSHAND!CN53)</f>
        <v>0</v>
      </c>
      <c r="AG53" s="60">
        <f>SUM(SAINSHAND!CO53+'ZAMIIN UUD'!BK53)</f>
        <v>0</v>
      </c>
      <c r="AH53" s="60">
        <f>SUM(SAINSHAND!CP53+'ZAMIIN UUD'!BL53)</f>
        <v>0</v>
      </c>
      <c r="AI53" s="60">
        <f>SUM(SAINSHAND!CQ53+'ZAMIIN UUD'!BM53)</f>
        <v>0</v>
      </c>
      <c r="AJ53" s="70">
        <f t="shared" si="2"/>
        <v>0</v>
      </c>
      <c r="AK53" s="70">
        <f t="shared" si="3"/>
        <v>0</v>
      </c>
      <c r="AL53" s="70">
        <f t="shared" si="4"/>
        <v>0</v>
      </c>
      <c r="AM53" s="60">
        <f>SUM(AIRAG!X53+ALTANSHIREE!X53+DALANGARGALAN!X53+DELGEREH!X53+IHHET!X53+MANDAX!X53+ORGON!X53+SAIXANDULAAN!X53+ULAANBADRAX!X53+HATANBULAG!X53+HOBSGOL!X53+ERDENE!X53+SAINSHAND!CU53+'ZAMIIN UUD'!BQ53)</f>
        <v>0</v>
      </c>
      <c r="AN53" s="60">
        <f>SUM(AIRAG!Y53+ALTANSHIREE!Y53+DALANGARGALAN!Y53+DELGEREH!Y53+IHHET!Y53+MANDAX!Y53+ORGON!Y53+SAIXANDULAAN!Y53+ULAANBADRAX!Y53+HATANBULAG!Y53+HOBSGOL!Y53+ERDENE!Y53+SAINSHAND!CV53+'ZAMIIN UUD'!BR53)</f>
        <v>0</v>
      </c>
      <c r="AO53" s="60">
        <f>SUM(AIRAG!Z53+ALTANSHIREE!Z53+DALANGARGALAN!Z53+DELGEREH!Z53+IHHET!Z53+MANDAX!Z53+ORGON!Z53+SAIXANDULAAN!Z53+ULAANBADRAX!Z53+HATANBULAG!Z53+HOBSGOL!Z53+ERDENE!Z53+SAINSHAND!CW53+'ZAMIIN UUD'!BS53)</f>
        <v>0</v>
      </c>
      <c r="AP53" s="70">
        <f t="shared" si="5"/>
        <v>0</v>
      </c>
      <c r="AQ53" s="70">
        <f t="shared" si="6"/>
        <v>0</v>
      </c>
      <c r="AR53" s="70">
        <f t="shared" si="7"/>
        <v>0</v>
      </c>
      <c r="AS53" s="60">
        <f>SUM(AIRAG!AD53+ALTANSHIREE!AD53+DALANGARGALAN!AD53+DELGEREH!AD53+IHHET!AD53+MANDAX!AD53+ORGON!AD53+SAIXANDULAAN!AD53+ULAANBADRAX!AD53+HATANBULAG!AD53+HOBSGOL!AD53+ERDENE!AD53+SAINSHAND!DA53+'ZAMIIN UUD'!BW53)</f>
        <v>0</v>
      </c>
      <c r="AT53" s="60">
        <f>SUM(AIRAG!AE53+ALTANSHIREE!AE53+DALANGARGALAN!AE53+DELGEREH!AE53+IHHET!AE53+MANDAX!AE53+ORGON!AE53+SAIXANDULAAN!AE53+ULAANBADRAX!AE53+HATANBULAG!AE53+HOBSGOL!AE53+ERDENE!AE53+SAINSHAND!DB53+'ZAMIIN UUD'!BX53)</f>
        <v>0</v>
      </c>
      <c r="AU53" s="60">
        <f>SUM(AIRAG!AF53+ALTANSHIREE!AF53+DALANGARGALAN!AF53+DELGEREH!AF53+IHHET!AF53+MANDAX!AF53+ORGON!AF53+SAIXANDULAAN!AF53+ULAANBADRAX!AF53+HATANBULAG!AF53+HOBSGOL!AF53+ERDENE!AF53+SAINSHAND!DC53+'ZAMIIN UUD'!BY53)</f>
        <v>0</v>
      </c>
      <c r="AV53" s="60">
        <f>SUM(AIRAG!AG53+ALTANSHIREE!AG53+DALANGARGALAN!AG53+DELGEREH!AG53+IHHET!AG53+MANDAX!AG53+ORGON!AG53+SAIXANDULAAN!AG53+ULAANBADRAX!AG53+HATANBULAG!AG53+HOBSGOL!AG53+ERDENE!AG53+SAINSHAND!DD53+'ZAMIIN UUD'!BZ53)</f>
        <v>0</v>
      </c>
      <c r="AW53" s="60">
        <f>SUM(AIRAG!AH53+ALTANSHIREE!AH53+DALANGARGALAN!AH53+DELGEREH!AH53+IHHET!AH53+MANDAX!AH53+ORGON!AH53+SAIXANDULAAN!AH53+ULAANBADRAX!AH53+HATANBULAG!AH53+HOBSGOL!AH53+ERDENE!AH53+SAINSHAND!DE53+'ZAMIIN UUD'!CA53)</f>
        <v>0</v>
      </c>
      <c r="AX53" s="60">
        <f>SUM(AIRAG!AI53+ALTANSHIREE!AI53+DALANGARGALAN!AI53+DELGEREH!AI53+IHHET!AI53+MANDAX!AI53+ORGON!AI53+SAIXANDULAAN!AI53+ULAANBADRAX!AI53+HATANBULAG!AI53+HOBSGOL!AI53+ERDENE!AI53+SAINSHAND!DF53+'ZAMIIN UUD'!CB53)</f>
        <v>0</v>
      </c>
      <c r="AY53" s="70">
        <f t="shared" si="8"/>
        <v>0</v>
      </c>
      <c r="AZ53" s="70">
        <f t="shared" si="9"/>
        <v>0</v>
      </c>
      <c r="BA53" s="70">
        <f t="shared" si="10"/>
        <v>0</v>
      </c>
      <c r="BB53" s="70">
        <f t="shared" si="38"/>
        <v>0</v>
      </c>
      <c r="BC53" s="70">
        <f t="shared" si="39"/>
        <v>0</v>
      </c>
      <c r="BD53" s="70">
        <f t="shared" si="40"/>
        <v>0</v>
      </c>
    </row>
    <row r="54" spans="1:65">
      <c r="A54" s="9">
        <v>47</v>
      </c>
      <c r="B54" s="11" t="s">
        <v>47</v>
      </c>
      <c r="C54" s="60">
        <f>SUM(AIRAG!C54+ALTANSHIREE!C54+DALANGARGALAN!C54+DELGEREH!C54+IHHET!C54+MANDAX!C54+ORGON!C54+SAIXANDULAAN!C54+ULAANBADRAX!C54+HATANBULAG!C54+HOBSGOL!C54+ERDENE!C54+SAINSHAND!C54+'ZAMIIN UUD'!C54)</f>
        <v>6600000</v>
      </c>
      <c r="D54" s="60">
        <f>SUM(AIRAG!D54+ALTANSHIREE!D54+DALANGARGALAN!D54+DELGEREH!D54+IHHET!D54+MANDAX!D54+ORGON!D54+SAIXANDULAAN!D54+ULAANBADRAX!D54+HATANBULAG!D54+HOBSGOL!D54+ERDENE!D54+SAINSHAND!D54+'ZAMIIN UUD'!D54)</f>
        <v>6600000</v>
      </c>
      <c r="E54" s="60">
        <f>SUM(AIRAG!E54+ALTANSHIREE!E54+DALANGARGALAN!E54+DELGEREH!E54+IHHET!E54+MANDAX!E54+ORGON!E54+SAIXANDULAAN!E54+ULAANBADRAX!E54+HATANBULAG!E54+HOBSGOL!E54+ERDENE!E54+SAINSHAND!E54+'ZAMIIN UUD'!E54)</f>
        <v>0</v>
      </c>
      <c r="F54" s="60">
        <f>SUM(AIRAG!F54+ALTANSHIREE!F54+DALANGARGALAN!F54+DELGEREH!F54+IHHET!F54+MANDAX!F54+ORGON!F54+SAIXANDULAAN!F54+ULAANBADRAX!F54+HATANBULAG!F54+HOBSGOL!F54+ERDENE!F54+SAINSHAND!F54+SAINSHAND!L54+'ZAMIIN UUD'!F54)</f>
        <v>0</v>
      </c>
      <c r="G54" s="60">
        <f>SUM(AIRAG!G54+ALTANSHIREE!G54+DALANGARGALAN!G54+DELGEREH!G54+IHHET!G54+MANDAX!G54+ORGON!G54+SAIXANDULAAN!G54+ULAANBADRAX!G54+HATANBULAG!G54+HOBSGOL!G54+ERDENE!G54+SAINSHAND!G54+SAINSHAND!M54+'ZAMIIN UUD'!G54)</f>
        <v>0</v>
      </c>
      <c r="H54" s="60">
        <f>SUM(AIRAG!H54+ALTANSHIREE!H54+DALANGARGALAN!H54+DELGEREH!H54+IHHET!H54+MANDAX!H54+ORGON!H54+SAIXANDULAAN!H54+ULAANBADRAX!H54+HATANBULAG!H54+HOBSGOL!H54+ERDENE!H54+SAINSHAND!H54+SAINSHAND!N54+'ZAMIIN UUD'!H54)</f>
        <v>0</v>
      </c>
      <c r="I54" s="60">
        <f>SUM(SAINSHAND!I54+'ZAMIIN UUD'!I54)</f>
        <v>0</v>
      </c>
      <c r="J54" s="60">
        <f>SUM(SAINSHAND!J54+'ZAMIIN UUD'!J54)</f>
        <v>0</v>
      </c>
      <c r="K54" s="60">
        <f>SUM(SAINSHAND!K54+'ZAMIIN UUD'!K54)</f>
        <v>0</v>
      </c>
      <c r="L54" s="60">
        <f>SUM(SAINSHAND!O54+SAINSHAND!R54+'ZAMIIN UUD'!O54)</f>
        <v>0</v>
      </c>
      <c r="M54" s="60">
        <f>SUM(SAINSHAND!P54+SAINSHAND!S54+'ZAMIIN UUD'!P54)</f>
        <v>0</v>
      </c>
      <c r="N54" s="60">
        <f>SUM(SAINSHAND!Q54+SAINSHAND!T54+'ZAMIIN UUD'!Q54)</f>
        <v>0</v>
      </c>
      <c r="O54" s="60">
        <f>SUM(SAINSHAND!U54+'ZAMIIN UUD'!L54)</f>
        <v>0</v>
      </c>
      <c r="P54" s="60">
        <f>SUM(SAINSHAND!V54+'ZAMIIN UUD'!M54)</f>
        <v>0</v>
      </c>
      <c r="Q54" s="60">
        <f>SUM(SAINSHAND!W54+'ZAMIIN UUD'!N54)</f>
        <v>0</v>
      </c>
      <c r="R54" s="60">
        <f>SUM('ZAMIIN UUD'!R54)</f>
        <v>0</v>
      </c>
      <c r="S54" s="60">
        <f>SUM('ZAMIIN UUD'!S54)</f>
        <v>0</v>
      </c>
      <c r="T54" s="60">
        <f>SUM('ZAMIIN UUD'!T54)</f>
        <v>0</v>
      </c>
      <c r="U54" s="60">
        <f>SUM(AIRAG!I54+ALTANSHIREE!I54+DALANGARGALAN!I54+DELGEREH!I54+IHHET!I54+MANDAX!I54+ORGON!I54+SAIXANDULAAN!I54+ULAANBADRAX!I54+HATANBULAG!I54+HOBSGOL!I54+ERDENE!I54+SAINSHAND!X54+'ZAMIIN UUD'!U54)</f>
        <v>0</v>
      </c>
      <c r="V54" s="60">
        <f>SUM(AIRAG!J54+ALTANSHIREE!J54+DALANGARGALAN!J54+DELGEREH!J54+IHHET!J54+MANDAX!J54+ORGON!J54+SAIXANDULAAN!J54+ULAANBADRAX!J54+HATANBULAG!J54+HOBSGOL!J54+ERDENE!J54+SAINSHAND!Y54+'ZAMIIN UUD'!V54)</f>
        <v>0</v>
      </c>
      <c r="W54" s="60">
        <f>SUM(AIRAG!K54+ALTANSHIREE!K54+DALANGARGALAN!K54+DELGEREH!K54+IHHET!K54+MANDAX!K54+ORGON!K54+SAIXANDULAAN!K54+ULAANBADRAX!K54+HATANBULAG!K54+HOBSGOL!K54+ERDENE!K54+SAINSHAND!Z54+'ZAMIIN UUD'!W54)</f>
        <v>0</v>
      </c>
      <c r="X54" s="60">
        <f>SUM(AIRAG!L54+ALTANSHIREE!L54+DALANGARGALAN!L54+DELGEREH!L54+IHHET!L54+MANDAX!L54+ORGON!L54+SAIXANDULAAN!L54+ULAANBADRAX!L54+HATANBULAG!L54+HOBSGOL!L54+ERDENE!L54+SAINSHAND!AA54+SAINSHAND!AD54+SAINSHAND!AG54+SAINSHAND!AJ54+SAINSHAND!AM54+SAINSHAND!AP54+SAINSHAND!AS54+SAINSHAND!AV54+SAINSHAND!AY54+SAINSHAND!BB54+SAINSHAND!BE54+SAINSHAND!BH54+SAINSHAND!BK54+SAINSHAND!BN54+SAINSHAND!BQ54+'ZAMIIN UUD'!X54+'ZAMIIN UUD'!AA54+'ZAMIIN UUD'!AD54+'ZAMIIN UUD'!AG54+'ZAMIIN UUD'!AJ54+'ZAMIIN UUD'!AM54+'ZAMIIN UUD'!AP54+'ZAMIIN UUD'!AS54)</f>
        <v>0</v>
      </c>
      <c r="Y54" s="60">
        <f>SUM(AIRAG!M54+ALTANSHIREE!M54+DALANGARGALAN!M54+DELGEREH!M54+IHHET!M54+MANDAX!M54+ORGON!M54+SAIXANDULAAN!M54+ULAANBADRAX!M54+HATANBULAG!M54+HOBSGOL!M54+ERDENE!M54+SAINSHAND!AB54+SAINSHAND!AE54+SAINSHAND!AH54+SAINSHAND!AK54+SAINSHAND!AN54+SAINSHAND!AQ54+SAINSHAND!AT54+SAINSHAND!AW54+SAINSHAND!AZ54+SAINSHAND!BC54+SAINSHAND!BF54+SAINSHAND!BI54+SAINSHAND!BL54+SAINSHAND!BO54+SAINSHAND!BR54+'ZAMIIN UUD'!Y54+'ZAMIIN UUD'!AB54+'ZAMIIN UUD'!AE54+'ZAMIIN UUD'!AH54+'ZAMIIN UUD'!AK54+'ZAMIIN UUD'!AN54+'ZAMIIN UUD'!AQ54+'ZAMIIN UUD'!AT54)</f>
        <v>0</v>
      </c>
      <c r="Z54" s="60">
        <f>SUM(AIRAG!N54+ALTANSHIREE!N54+DALANGARGALAN!N54+DELGEREH!N54+IHHET!N54+MANDAX!N54+ORGON!N54+SAIXANDULAAN!N54+ULAANBADRAX!N54+HATANBULAG!N54+HOBSGOL!N54+ERDENE!N54+SAINSHAND!AC54+SAINSHAND!AF54+SAINSHAND!AI54+SAINSHAND!AL54+SAINSHAND!AO54+SAINSHAND!AR54+SAINSHAND!AU54+SAINSHAND!AX54+SAINSHAND!BA54+SAINSHAND!BD54+SAINSHAND!BG54+SAINSHAND!BJ54+SAINSHAND!BM54+SAINSHAND!BP54+SAINSHAND!BS54+'ZAMIIN UUD'!Z54+'ZAMIIN UUD'!AC54+'ZAMIIN UUD'!AF54+'ZAMIIN UUD'!AI54+'ZAMIIN UUD'!AL54+'ZAMIIN UUD'!AO54+'ZAMIIN UUD'!AR54+'ZAMIIN UUD'!AU54)</f>
        <v>0</v>
      </c>
      <c r="AA54" s="60">
        <f>SUM(AIRAG!O54+ALTANSHIREE!O54+DALANGARGALAN!O54+DELGEREH!O54+IHHET!O54+MANDAX!O54+ORGON!O54+SAIXANDULAAN!O54+ULAANBADRAX!O54+HATANBULAG!O54+HOBSGOL!O54+ERDENE!O54+SAINSHAND!BT54+SAINSHAND!BW54+SAINSHAND!BZ54+SAINSHAND!CC54+SAINSHAND!CF54+SAINSHAND!CI54+'ZAMIIN UUD'!AV54+'ZAMIIN UUD'!AY54+'ZAMIIN UUD'!BB54+'ZAMIIN UUD'!BE54)</f>
        <v>0</v>
      </c>
      <c r="AB54" s="60">
        <f>SUM(AIRAG!P54+ALTANSHIREE!P54+DALANGARGALAN!P54+DELGEREH!P54+IHHET!P54+MANDAX!P54+ORGON!P54+SAIXANDULAAN!P54+ULAANBADRAX!P54+HATANBULAG!P54+HOBSGOL!P54+ERDENE!P54+SAINSHAND!BU54+SAINSHAND!BX54+SAINSHAND!CA54+SAINSHAND!CD54+SAINSHAND!CG54+SAINSHAND!CJ54+'ZAMIIN UUD'!AW54+'ZAMIIN UUD'!AZ54+'ZAMIIN UUD'!BC54+'ZAMIIN UUD'!BF54)</f>
        <v>0</v>
      </c>
      <c r="AC54" s="60">
        <f>SUM(AIRAG!Q54+ALTANSHIREE!Q54+DALANGARGALAN!Q54+DELGEREH!Q54+IHHET!Q54+MANDAX!Q54+ORGON!Q54+SAIXANDULAAN!Q54+ULAANBADRAX!Q54+HATANBULAG!Q54+HOBSGOL!Q54+ERDENE!Q54+SAINSHAND!BV54+SAINSHAND!BY54+SAINSHAND!CB54+SAINSHAND!CE54+SAINSHAND!CH54+SAINSHAND!CK54+'ZAMIIN UUD'!AX54+'ZAMIIN UUD'!BA54+'ZAMIIN UUD'!BD54+'ZAMIIN UUD'!BG54)</f>
        <v>0</v>
      </c>
      <c r="AD54" s="60">
        <f>SUM(AIRAG!R54+ALTANSHIREE!R54+DALANGARGALAN!R54+DELGEREH!R54+IHHET!R54+MANDAX!R54+ORGON!R54+SAIXANDULAAN!R54+ULAANBADRAX!R54+HATANBULAG!R54+HOBSGOL!R54+ERDENE!R54+SAINSHAND!CL54)</f>
        <v>0</v>
      </c>
      <c r="AE54" s="60">
        <f>SUM(AIRAG!S54+ALTANSHIREE!S54+DALANGARGALAN!S54+DELGEREH!S54+IHHET!S54+MANDAX!S54+ORGON!S54+SAIXANDULAAN!S54+ULAANBADRAX!S54+HATANBULAG!S54+HOBSGOL!S54+ERDENE!S54+SAINSHAND!CM54)</f>
        <v>0</v>
      </c>
      <c r="AF54" s="60">
        <f>SUM(AIRAG!T54+ALTANSHIREE!T54+DALANGARGALAN!T54+DELGEREH!T54+IHHET!T54+MANDAX!T54+ORGON!T54+SAIXANDULAAN!T54+ULAANBADRAX!T54+HATANBULAG!T54+HOBSGOL!T54+ERDENE!T54+SAINSHAND!CN54)</f>
        <v>0</v>
      </c>
      <c r="AG54" s="60">
        <f>SUM(SAINSHAND!CO54+'ZAMIIN UUD'!BK54)</f>
        <v>0</v>
      </c>
      <c r="AH54" s="60">
        <f>SUM(SAINSHAND!CP54+'ZAMIIN UUD'!BL54)</f>
        <v>0</v>
      </c>
      <c r="AI54" s="60">
        <f>SUM(SAINSHAND!CQ54+'ZAMIIN UUD'!BM54)</f>
        <v>0</v>
      </c>
      <c r="AJ54" s="70">
        <f t="shared" si="2"/>
        <v>6600000</v>
      </c>
      <c r="AK54" s="70">
        <f t="shared" si="3"/>
        <v>6600000</v>
      </c>
      <c r="AL54" s="70">
        <f t="shared" si="4"/>
        <v>0</v>
      </c>
      <c r="AM54" s="60">
        <f>SUM(AIRAG!X54+ALTANSHIREE!X54+DALANGARGALAN!X54+DELGEREH!X54+IHHET!X54+MANDAX!X54+ORGON!X54+SAIXANDULAAN!X54+ULAANBADRAX!X54+HATANBULAG!X54+HOBSGOL!X54+ERDENE!X54+SAINSHAND!CU54+'ZAMIIN UUD'!BQ54)</f>
        <v>0</v>
      </c>
      <c r="AN54" s="60">
        <f>SUM(AIRAG!Y54+ALTANSHIREE!Y54+DALANGARGALAN!Y54+DELGEREH!Y54+IHHET!Y54+MANDAX!Y54+ORGON!Y54+SAIXANDULAAN!Y54+ULAANBADRAX!Y54+HATANBULAG!Y54+HOBSGOL!Y54+ERDENE!Y54+SAINSHAND!CV54+'ZAMIIN UUD'!BR54)</f>
        <v>0</v>
      </c>
      <c r="AO54" s="60">
        <f>SUM(AIRAG!Z54+ALTANSHIREE!Z54+DALANGARGALAN!Z54+DELGEREH!Z54+IHHET!Z54+MANDAX!Z54+ORGON!Z54+SAIXANDULAAN!Z54+ULAANBADRAX!Z54+HATANBULAG!Z54+HOBSGOL!Z54+ERDENE!Z54+SAINSHAND!CW54+'ZAMIIN UUD'!BS54)</f>
        <v>0</v>
      </c>
      <c r="AP54" s="70">
        <f t="shared" si="5"/>
        <v>0</v>
      </c>
      <c r="AQ54" s="70">
        <f t="shared" si="6"/>
        <v>0</v>
      </c>
      <c r="AR54" s="70">
        <f t="shared" si="7"/>
        <v>0</v>
      </c>
      <c r="AS54" s="60">
        <f>SUM(AIRAG!AD54+ALTANSHIREE!AD54+DALANGARGALAN!AD54+DELGEREH!AD54+IHHET!AD54+MANDAX!AD54+ORGON!AD54+SAIXANDULAAN!AD54+ULAANBADRAX!AD54+HATANBULAG!AD54+HOBSGOL!AD54+ERDENE!AD54+SAINSHAND!DA54+'ZAMIIN UUD'!BW54)</f>
        <v>0</v>
      </c>
      <c r="AT54" s="60">
        <f>SUM(AIRAG!AE54+ALTANSHIREE!AE54+DALANGARGALAN!AE54+DELGEREH!AE54+IHHET!AE54+MANDAX!AE54+ORGON!AE54+SAIXANDULAAN!AE54+ULAANBADRAX!AE54+HATANBULAG!AE54+HOBSGOL!AE54+ERDENE!AE54+SAINSHAND!DB54+'ZAMIIN UUD'!BX54)</f>
        <v>0</v>
      </c>
      <c r="AU54" s="60">
        <f>SUM(AIRAG!AF54+ALTANSHIREE!AF54+DALANGARGALAN!AF54+DELGEREH!AF54+IHHET!AF54+MANDAX!AF54+ORGON!AF54+SAIXANDULAAN!AF54+ULAANBADRAX!AF54+HATANBULAG!AF54+HOBSGOL!AF54+ERDENE!AF54+SAINSHAND!DC54+'ZAMIIN UUD'!BY54)</f>
        <v>0</v>
      </c>
      <c r="AV54" s="60">
        <f>SUM(AIRAG!AG54+ALTANSHIREE!AG54+DALANGARGALAN!AG54+DELGEREH!AG54+IHHET!AG54+MANDAX!AG54+ORGON!AG54+SAIXANDULAAN!AG54+ULAANBADRAX!AG54+HATANBULAG!AG54+HOBSGOL!AG54+ERDENE!AG54+SAINSHAND!DD54+'ZAMIIN UUD'!BZ54)</f>
        <v>0</v>
      </c>
      <c r="AW54" s="60">
        <f>SUM(AIRAG!AH54+ALTANSHIREE!AH54+DALANGARGALAN!AH54+DELGEREH!AH54+IHHET!AH54+MANDAX!AH54+ORGON!AH54+SAIXANDULAAN!AH54+ULAANBADRAX!AH54+HATANBULAG!AH54+HOBSGOL!AH54+ERDENE!AH54+SAINSHAND!DE54+'ZAMIIN UUD'!CA54)</f>
        <v>0</v>
      </c>
      <c r="AX54" s="60">
        <f>SUM(AIRAG!AI54+ALTANSHIREE!AI54+DALANGARGALAN!AI54+DELGEREH!AI54+IHHET!AI54+MANDAX!AI54+ORGON!AI54+SAIXANDULAAN!AI54+ULAANBADRAX!AI54+HATANBULAG!AI54+HOBSGOL!AI54+ERDENE!AI54+SAINSHAND!DF54+'ZAMIIN UUD'!CB54)</f>
        <v>0</v>
      </c>
      <c r="AY54" s="70">
        <f t="shared" si="8"/>
        <v>0</v>
      </c>
      <c r="AZ54" s="70">
        <f t="shared" si="9"/>
        <v>0</v>
      </c>
      <c r="BA54" s="70">
        <f t="shared" si="10"/>
        <v>0</v>
      </c>
      <c r="BB54" s="70">
        <f t="shared" si="38"/>
        <v>6600000</v>
      </c>
      <c r="BC54" s="70">
        <f t="shared" si="39"/>
        <v>6600000</v>
      </c>
      <c r="BD54" s="70">
        <f t="shared" si="40"/>
        <v>0</v>
      </c>
    </row>
    <row r="55" spans="1:65">
      <c r="A55" s="9">
        <v>48</v>
      </c>
      <c r="B55" s="11" t="s">
        <v>48</v>
      </c>
      <c r="C55" s="60">
        <f>SUM(AIRAG!C55+ALTANSHIREE!C55+DALANGARGALAN!C55+DELGEREH!C55+IHHET!C55+MANDAX!C55+ORGON!C55+SAIXANDULAAN!C55+ULAANBADRAX!C55+HATANBULAG!C55+HOBSGOL!C55+ERDENE!C55+SAINSHAND!C55+'ZAMIIN UUD'!C55)</f>
        <v>0</v>
      </c>
      <c r="D55" s="60">
        <f>SUM(AIRAG!D55+ALTANSHIREE!D55+DALANGARGALAN!D55+DELGEREH!D55+IHHET!D55+MANDAX!D55+ORGON!D55+SAIXANDULAAN!D55+ULAANBADRAX!D55+HATANBULAG!D55+HOBSGOL!D55+ERDENE!D55+SAINSHAND!D55+'ZAMIIN UUD'!D55)</f>
        <v>0</v>
      </c>
      <c r="E55" s="60">
        <f>SUM(AIRAG!E55+ALTANSHIREE!E55+DALANGARGALAN!E55+DELGEREH!E55+IHHET!E55+MANDAX!E55+ORGON!E55+SAIXANDULAAN!E55+ULAANBADRAX!E55+HATANBULAG!E55+HOBSGOL!E55+ERDENE!E55+SAINSHAND!E55+'ZAMIIN UUD'!E55)</f>
        <v>0</v>
      </c>
      <c r="F55" s="60">
        <f>SUM(AIRAG!F55+ALTANSHIREE!F55+DALANGARGALAN!F55+DELGEREH!F55+IHHET!F55+MANDAX!F55+ORGON!F55+SAIXANDULAAN!F55+ULAANBADRAX!F55+HATANBULAG!F55+HOBSGOL!F55+ERDENE!F55+SAINSHAND!F55+SAINSHAND!L55+'ZAMIIN UUD'!F55)</f>
        <v>9117600</v>
      </c>
      <c r="G55" s="60">
        <f>SUM(AIRAG!G55+ALTANSHIREE!G55+DALANGARGALAN!G55+DELGEREH!G55+IHHET!G55+MANDAX!G55+ORGON!G55+SAIXANDULAAN!G55+ULAANBADRAX!G55+HATANBULAG!G55+HOBSGOL!G55+ERDENE!G55+SAINSHAND!G55+SAINSHAND!M55+'ZAMIIN UUD'!G55)</f>
        <v>5967614</v>
      </c>
      <c r="H55" s="60">
        <f>SUM(AIRAG!H55+ALTANSHIREE!H55+DALANGARGALAN!H55+DELGEREH!H55+IHHET!H55+MANDAX!H55+ORGON!H55+SAIXANDULAAN!H55+ULAANBADRAX!H55+HATANBULAG!H55+HOBSGOL!H55+ERDENE!H55+SAINSHAND!H55+SAINSHAND!N55+'ZAMIIN UUD'!H55)</f>
        <v>-3149986</v>
      </c>
      <c r="I55" s="60">
        <f>SUM(SAINSHAND!I55+'ZAMIIN UUD'!I55)</f>
        <v>0</v>
      </c>
      <c r="J55" s="60">
        <f>SUM(SAINSHAND!J55+'ZAMIIN UUD'!J55)</f>
        <v>0</v>
      </c>
      <c r="K55" s="60">
        <f>SUM(SAINSHAND!K55+'ZAMIIN UUD'!K55)</f>
        <v>0</v>
      </c>
      <c r="L55" s="60">
        <f>SUM(SAINSHAND!O55+SAINSHAND!R55+'ZAMIIN UUD'!O55)</f>
        <v>1943800</v>
      </c>
      <c r="M55" s="60">
        <f>SUM(SAINSHAND!P55+SAINSHAND!S55+'ZAMIIN UUD'!P55)</f>
        <v>450285</v>
      </c>
      <c r="N55" s="60">
        <f>SUM(SAINSHAND!Q55+SAINSHAND!T55+'ZAMIIN UUD'!Q55)</f>
        <v>-1493515</v>
      </c>
      <c r="O55" s="60">
        <f>SUM(SAINSHAND!U55+'ZAMIIN UUD'!L55)</f>
        <v>0</v>
      </c>
      <c r="P55" s="60">
        <f>SUM(SAINSHAND!V55+'ZAMIIN UUD'!M55)</f>
        <v>0</v>
      </c>
      <c r="Q55" s="60">
        <f>SUM(SAINSHAND!W55+'ZAMIIN UUD'!N55)</f>
        <v>0</v>
      </c>
      <c r="R55" s="60">
        <f>SUM('ZAMIIN UUD'!R55)</f>
        <v>0</v>
      </c>
      <c r="S55" s="60">
        <f>SUM('ZAMIIN UUD'!S55)</f>
        <v>0</v>
      </c>
      <c r="T55" s="60">
        <f>SUM('ZAMIIN UUD'!T55)</f>
        <v>0</v>
      </c>
      <c r="U55" s="60">
        <f>SUM(AIRAG!I55+ALTANSHIREE!I55+DALANGARGALAN!I55+DELGEREH!I55+IHHET!I55+MANDAX!I55+ORGON!I55+SAIXANDULAAN!I55+ULAANBADRAX!I55+HATANBULAG!I55+HOBSGOL!I55+ERDENE!I55+SAINSHAND!X55+'ZAMIIN UUD'!U55)</f>
        <v>0</v>
      </c>
      <c r="V55" s="60">
        <f>SUM(AIRAG!J55+ALTANSHIREE!J55+DALANGARGALAN!J55+DELGEREH!J55+IHHET!J55+MANDAX!J55+ORGON!J55+SAIXANDULAAN!J55+ULAANBADRAX!J55+HATANBULAG!J55+HOBSGOL!J55+ERDENE!J55+SAINSHAND!Y55+'ZAMIIN UUD'!V55)</f>
        <v>0</v>
      </c>
      <c r="W55" s="60">
        <f>SUM(AIRAG!K55+ALTANSHIREE!K55+DALANGARGALAN!K55+DELGEREH!K55+IHHET!K55+MANDAX!K55+ORGON!K55+SAIXANDULAAN!K55+ULAANBADRAX!K55+HATANBULAG!K55+HOBSGOL!K55+ERDENE!K55+SAINSHAND!Z55+'ZAMIIN UUD'!W55)</f>
        <v>0</v>
      </c>
      <c r="X55" s="60">
        <f>SUM(AIRAG!L55+ALTANSHIREE!L55+DALANGARGALAN!L55+DELGEREH!L55+IHHET!L55+MANDAX!L55+ORGON!L55+SAIXANDULAAN!L55+ULAANBADRAX!L55+HATANBULAG!L55+HOBSGOL!L55+ERDENE!L55+SAINSHAND!AA55+SAINSHAND!AD55+SAINSHAND!AG55+SAINSHAND!AJ55+SAINSHAND!AM55+SAINSHAND!AP55+SAINSHAND!AS55+SAINSHAND!AV55+SAINSHAND!AY55+SAINSHAND!BB55+SAINSHAND!BE55+SAINSHAND!BH55+SAINSHAND!BK55+SAINSHAND!BN55+SAINSHAND!BQ55+'ZAMIIN UUD'!X55+'ZAMIIN UUD'!AA55+'ZAMIIN UUD'!AD55+'ZAMIIN UUD'!AG55+'ZAMIIN UUD'!AJ55+'ZAMIIN UUD'!AM55+'ZAMIIN UUD'!AP55+'ZAMIIN UUD'!AS55)</f>
        <v>0</v>
      </c>
      <c r="Y55" s="60">
        <f>SUM(AIRAG!M55+ALTANSHIREE!M55+DALANGARGALAN!M55+DELGEREH!M55+IHHET!M55+MANDAX!M55+ORGON!M55+SAIXANDULAAN!M55+ULAANBADRAX!M55+HATANBULAG!M55+HOBSGOL!M55+ERDENE!M55+SAINSHAND!AB55+SAINSHAND!AE55+SAINSHAND!AH55+SAINSHAND!AK55+SAINSHAND!AN55+SAINSHAND!AQ55+SAINSHAND!AT55+SAINSHAND!AW55+SAINSHAND!AZ55+SAINSHAND!BC55+SAINSHAND!BF55+SAINSHAND!BI55+SAINSHAND!BL55+SAINSHAND!BO55+SAINSHAND!BR55+'ZAMIIN UUD'!Y55+'ZAMIIN UUD'!AB55+'ZAMIIN UUD'!AE55+'ZAMIIN UUD'!AH55+'ZAMIIN UUD'!AK55+'ZAMIIN UUD'!AN55+'ZAMIIN UUD'!AQ55+'ZAMIIN UUD'!AT55)</f>
        <v>0</v>
      </c>
      <c r="Z55" s="60">
        <f>SUM(AIRAG!N55+ALTANSHIREE!N55+DALANGARGALAN!N55+DELGEREH!N55+IHHET!N55+MANDAX!N55+ORGON!N55+SAIXANDULAAN!N55+ULAANBADRAX!N55+HATANBULAG!N55+HOBSGOL!N55+ERDENE!N55+SAINSHAND!AC55+SAINSHAND!AF55+SAINSHAND!AI55+SAINSHAND!AL55+SAINSHAND!AO55+SAINSHAND!AR55+SAINSHAND!AU55+SAINSHAND!AX55+SAINSHAND!BA55+SAINSHAND!BD55+SAINSHAND!BG55+SAINSHAND!BJ55+SAINSHAND!BM55+SAINSHAND!BP55+SAINSHAND!BS55+'ZAMIIN UUD'!Z55+'ZAMIIN UUD'!AC55+'ZAMIIN UUD'!AF55+'ZAMIIN UUD'!AI55+'ZAMIIN UUD'!AL55+'ZAMIIN UUD'!AO55+'ZAMIIN UUD'!AR55+'ZAMIIN UUD'!AU55)</f>
        <v>0</v>
      </c>
      <c r="AA55" s="60">
        <f>SUM(AIRAG!O55+ALTANSHIREE!O55+DALANGARGALAN!O55+DELGEREH!O55+IHHET!O55+MANDAX!O55+ORGON!O55+SAIXANDULAAN!O55+ULAANBADRAX!O55+HATANBULAG!O55+HOBSGOL!O55+ERDENE!O55+SAINSHAND!BT55+SAINSHAND!BW55+SAINSHAND!BZ55+SAINSHAND!CC55+SAINSHAND!CF55+SAINSHAND!CI55+'ZAMIIN UUD'!AV55+'ZAMIIN UUD'!AY55+'ZAMIIN UUD'!BB55+'ZAMIIN UUD'!BE55)</f>
        <v>0</v>
      </c>
      <c r="AB55" s="60">
        <f>SUM(AIRAG!P55+ALTANSHIREE!P55+DALANGARGALAN!P55+DELGEREH!P55+IHHET!P55+MANDAX!P55+ORGON!P55+SAIXANDULAAN!P55+ULAANBADRAX!P55+HATANBULAG!P55+HOBSGOL!P55+ERDENE!P55+SAINSHAND!BU55+SAINSHAND!BX55+SAINSHAND!CA55+SAINSHAND!CD55+SAINSHAND!CG55+SAINSHAND!CJ55+'ZAMIIN UUD'!AW55+'ZAMIIN UUD'!AZ55+'ZAMIIN UUD'!BC55+'ZAMIIN UUD'!BF55)</f>
        <v>0</v>
      </c>
      <c r="AC55" s="60">
        <f>SUM(AIRAG!Q55+ALTANSHIREE!Q55+DALANGARGALAN!Q55+DELGEREH!Q55+IHHET!Q55+MANDAX!Q55+ORGON!Q55+SAIXANDULAAN!Q55+ULAANBADRAX!Q55+HATANBULAG!Q55+HOBSGOL!Q55+ERDENE!Q55+SAINSHAND!BV55+SAINSHAND!BY55+SAINSHAND!CB55+SAINSHAND!CE55+SAINSHAND!CH55+SAINSHAND!CK55+'ZAMIIN UUD'!AX55+'ZAMIIN UUD'!BA55+'ZAMIIN UUD'!BD55+'ZAMIIN UUD'!BG55)</f>
        <v>0</v>
      </c>
      <c r="AD55" s="60">
        <f>SUM(AIRAG!R55+ALTANSHIREE!R55+DALANGARGALAN!R55+DELGEREH!R55+IHHET!R55+MANDAX!R55+ORGON!R55+SAIXANDULAAN!R55+ULAANBADRAX!R55+HATANBULAG!R55+HOBSGOL!R55+ERDENE!R55+SAINSHAND!CL55)</f>
        <v>0</v>
      </c>
      <c r="AE55" s="60">
        <f>SUM(AIRAG!S55+ALTANSHIREE!S55+DALANGARGALAN!S55+DELGEREH!S55+IHHET!S55+MANDAX!S55+ORGON!S55+SAIXANDULAAN!S55+ULAANBADRAX!S55+HATANBULAG!S55+HOBSGOL!S55+ERDENE!S55+SAINSHAND!CM55)</f>
        <v>0</v>
      </c>
      <c r="AF55" s="60">
        <f>SUM(AIRAG!T55+ALTANSHIREE!T55+DALANGARGALAN!T55+DELGEREH!T55+IHHET!T55+MANDAX!T55+ORGON!T55+SAIXANDULAAN!T55+ULAANBADRAX!T55+HATANBULAG!T55+HOBSGOL!T55+ERDENE!T55+SAINSHAND!CN55)</f>
        <v>0</v>
      </c>
      <c r="AG55" s="60">
        <f>SUM(SAINSHAND!CO55+'ZAMIIN UUD'!BK55)</f>
        <v>0</v>
      </c>
      <c r="AH55" s="60">
        <f>SUM(SAINSHAND!CP55+'ZAMIIN UUD'!BL55)</f>
        <v>0</v>
      </c>
      <c r="AI55" s="60">
        <f>SUM(SAINSHAND!CQ55+'ZAMIIN UUD'!BM55)</f>
        <v>0</v>
      </c>
      <c r="AJ55" s="70">
        <f t="shared" si="2"/>
        <v>11061400</v>
      </c>
      <c r="AK55" s="70">
        <f t="shared" si="3"/>
        <v>6417899</v>
      </c>
      <c r="AL55" s="70">
        <f t="shared" si="4"/>
        <v>-4643501</v>
      </c>
      <c r="AM55" s="60">
        <f>SUM(AIRAG!X55+ALTANSHIREE!X55+DALANGARGALAN!X55+DELGEREH!X55+IHHET!X55+MANDAX!X55+ORGON!X55+SAIXANDULAAN!X55+ULAANBADRAX!X55+HATANBULAG!X55+HOBSGOL!X55+ERDENE!X55+SAINSHAND!CU55+'ZAMIIN UUD'!BQ55)</f>
        <v>0</v>
      </c>
      <c r="AN55" s="60">
        <f>SUM(AIRAG!Y55+ALTANSHIREE!Y55+DALANGARGALAN!Y55+DELGEREH!Y55+IHHET!Y55+MANDAX!Y55+ORGON!Y55+SAIXANDULAAN!Y55+ULAANBADRAX!Y55+HATANBULAG!Y55+HOBSGOL!Y55+ERDENE!Y55+SAINSHAND!CV55+'ZAMIIN UUD'!BR55)</f>
        <v>0</v>
      </c>
      <c r="AO55" s="60">
        <f>SUM(AIRAG!Z55+ALTANSHIREE!Z55+DALANGARGALAN!Z55+DELGEREH!Z55+IHHET!Z55+MANDAX!Z55+ORGON!Z55+SAIXANDULAAN!Z55+ULAANBADRAX!Z55+HATANBULAG!Z55+HOBSGOL!Z55+ERDENE!Z55+SAINSHAND!CW55+'ZAMIIN UUD'!BS55)</f>
        <v>0</v>
      </c>
      <c r="AP55" s="70">
        <f t="shared" si="5"/>
        <v>0</v>
      </c>
      <c r="AQ55" s="70">
        <f t="shared" si="6"/>
        <v>0</v>
      </c>
      <c r="AR55" s="70">
        <f t="shared" si="7"/>
        <v>0</v>
      </c>
      <c r="AS55" s="60">
        <f>SUM(AIRAG!AD55+ALTANSHIREE!AD55+DALANGARGALAN!AD55+DELGEREH!AD55+IHHET!AD55+MANDAX!AD55+ORGON!AD55+SAIXANDULAAN!AD55+ULAANBADRAX!AD55+HATANBULAG!AD55+HOBSGOL!AD55+ERDENE!AD55+SAINSHAND!DA55+'ZAMIIN UUD'!BW55)</f>
        <v>0</v>
      </c>
      <c r="AT55" s="60">
        <f>SUM(AIRAG!AE55+ALTANSHIREE!AE55+DALANGARGALAN!AE55+DELGEREH!AE55+IHHET!AE55+MANDAX!AE55+ORGON!AE55+SAIXANDULAAN!AE55+ULAANBADRAX!AE55+HATANBULAG!AE55+HOBSGOL!AE55+ERDENE!AE55+SAINSHAND!DB55+'ZAMIIN UUD'!BX55)</f>
        <v>0</v>
      </c>
      <c r="AU55" s="60">
        <f>SUM(AIRAG!AF55+ALTANSHIREE!AF55+DALANGARGALAN!AF55+DELGEREH!AF55+IHHET!AF55+MANDAX!AF55+ORGON!AF55+SAIXANDULAAN!AF55+ULAANBADRAX!AF55+HATANBULAG!AF55+HOBSGOL!AF55+ERDENE!AF55+SAINSHAND!DC55+'ZAMIIN UUD'!BY55)</f>
        <v>0</v>
      </c>
      <c r="AV55" s="60">
        <f>SUM(AIRAG!AG55+ALTANSHIREE!AG55+DALANGARGALAN!AG55+DELGEREH!AG55+IHHET!AG55+MANDAX!AG55+ORGON!AG55+SAIXANDULAAN!AG55+ULAANBADRAX!AG55+HATANBULAG!AG55+HOBSGOL!AG55+ERDENE!AG55+SAINSHAND!DD55+'ZAMIIN UUD'!BZ55)</f>
        <v>0</v>
      </c>
      <c r="AW55" s="60">
        <f>SUM(AIRAG!AH55+ALTANSHIREE!AH55+DALANGARGALAN!AH55+DELGEREH!AH55+IHHET!AH55+MANDAX!AH55+ORGON!AH55+SAIXANDULAAN!AH55+ULAANBADRAX!AH55+HATANBULAG!AH55+HOBSGOL!AH55+ERDENE!AH55+SAINSHAND!DE55+'ZAMIIN UUD'!CA55)</f>
        <v>0</v>
      </c>
      <c r="AX55" s="60">
        <f>SUM(AIRAG!AI55+ALTANSHIREE!AI55+DALANGARGALAN!AI55+DELGEREH!AI55+IHHET!AI55+MANDAX!AI55+ORGON!AI55+SAIXANDULAAN!AI55+ULAANBADRAX!AI55+HATANBULAG!AI55+HOBSGOL!AI55+ERDENE!AI55+SAINSHAND!DF55+'ZAMIIN UUD'!CB55)</f>
        <v>0</v>
      </c>
      <c r="AY55" s="70">
        <f t="shared" si="8"/>
        <v>0</v>
      </c>
      <c r="AZ55" s="70">
        <f t="shared" si="9"/>
        <v>0</v>
      </c>
      <c r="BA55" s="70">
        <f t="shared" si="10"/>
        <v>0</v>
      </c>
      <c r="BB55" s="70">
        <f t="shared" si="38"/>
        <v>11061400</v>
      </c>
      <c r="BC55" s="70">
        <f t="shared" si="39"/>
        <v>6417899</v>
      </c>
      <c r="BD55" s="70">
        <f t="shared" si="40"/>
        <v>-4643501</v>
      </c>
    </row>
    <row r="56" spans="1:65">
      <c r="A56" s="9">
        <v>49</v>
      </c>
      <c r="B56" s="11" t="s">
        <v>49</v>
      </c>
      <c r="C56" s="60">
        <f>SUM(AIRAG!C56+ALTANSHIREE!C56+DALANGARGALAN!C56+DELGEREH!C56+IHHET!C56+MANDAX!C56+ORGON!C56+SAIXANDULAAN!C56+ULAANBADRAX!C56+HATANBULAG!C56+HOBSGOL!C56+ERDENE!C56+SAINSHAND!C56+'ZAMIIN UUD'!C56)</f>
        <v>0</v>
      </c>
      <c r="D56" s="60">
        <f>SUM(AIRAG!D56+ALTANSHIREE!D56+DALANGARGALAN!D56+DELGEREH!D56+IHHET!D56+MANDAX!D56+ORGON!D56+SAIXANDULAAN!D56+ULAANBADRAX!D56+HATANBULAG!D56+HOBSGOL!D56+ERDENE!D56+SAINSHAND!D56+'ZAMIIN UUD'!D56)</f>
        <v>0</v>
      </c>
      <c r="E56" s="60">
        <f>SUM(AIRAG!E56+ALTANSHIREE!E56+DALANGARGALAN!E56+DELGEREH!E56+IHHET!E56+MANDAX!E56+ORGON!E56+SAIXANDULAAN!E56+ULAANBADRAX!E56+HATANBULAG!E56+HOBSGOL!E56+ERDENE!E56+SAINSHAND!E56+'ZAMIIN UUD'!E56)</f>
        <v>0</v>
      </c>
      <c r="F56" s="60">
        <f>SUM(AIRAG!F56+ALTANSHIREE!F56+DALANGARGALAN!F56+DELGEREH!F56+IHHET!F56+MANDAX!F56+ORGON!F56+SAIXANDULAAN!F56+ULAANBADRAX!F56+HATANBULAG!F56+HOBSGOL!F56+ERDENE!F56+SAINSHAND!F56+SAINSHAND!L56+'ZAMIIN UUD'!F56)</f>
        <v>0</v>
      </c>
      <c r="G56" s="60">
        <f>SUM(AIRAG!G56+ALTANSHIREE!G56+DALANGARGALAN!G56+DELGEREH!G56+IHHET!G56+MANDAX!G56+ORGON!G56+SAIXANDULAAN!G56+ULAANBADRAX!G56+HATANBULAG!G56+HOBSGOL!G56+ERDENE!G56+SAINSHAND!G56+SAINSHAND!M56+'ZAMIIN UUD'!G56)</f>
        <v>0</v>
      </c>
      <c r="H56" s="60">
        <f>SUM(AIRAG!H56+ALTANSHIREE!H56+DALANGARGALAN!H56+DELGEREH!H56+IHHET!H56+MANDAX!H56+ORGON!H56+SAIXANDULAAN!H56+ULAANBADRAX!H56+HATANBULAG!H56+HOBSGOL!H56+ERDENE!H56+SAINSHAND!H56+SAINSHAND!N56+'ZAMIIN UUD'!H56)</f>
        <v>0</v>
      </c>
      <c r="I56" s="60">
        <f>SUM(SAINSHAND!I56+'ZAMIIN UUD'!I56)</f>
        <v>0</v>
      </c>
      <c r="J56" s="60">
        <f>SUM(SAINSHAND!J56+'ZAMIIN UUD'!J56)</f>
        <v>0</v>
      </c>
      <c r="K56" s="60">
        <f>SUM(SAINSHAND!K56+'ZAMIIN UUD'!K56)</f>
        <v>0</v>
      </c>
      <c r="L56" s="60">
        <f>SUM(SAINSHAND!O56+SAINSHAND!R56+'ZAMIIN UUD'!O56)</f>
        <v>0</v>
      </c>
      <c r="M56" s="60">
        <f>SUM(SAINSHAND!P56+SAINSHAND!S56+'ZAMIIN UUD'!P56)</f>
        <v>0</v>
      </c>
      <c r="N56" s="60">
        <f>SUM(SAINSHAND!Q56+SAINSHAND!T56+'ZAMIIN UUD'!Q56)</f>
        <v>0</v>
      </c>
      <c r="O56" s="60">
        <f>SUM(SAINSHAND!U56+'ZAMIIN UUD'!L56)</f>
        <v>0</v>
      </c>
      <c r="P56" s="60">
        <f>SUM(SAINSHAND!V56+'ZAMIIN UUD'!M56)</f>
        <v>0</v>
      </c>
      <c r="Q56" s="60">
        <f>SUM(SAINSHAND!W56+'ZAMIIN UUD'!N56)</f>
        <v>0</v>
      </c>
      <c r="R56" s="60">
        <f>SUM('ZAMIIN UUD'!R56)</f>
        <v>0</v>
      </c>
      <c r="S56" s="60">
        <f>SUM('ZAMIIN UUD'!S56)</f>
        <v>0</v>
      </c>
      <c r="T56" s="60">
        <f>SUM('ZAMIIN UUD'!T56)</f>
        <v>0</v>
      </c>
      <c r="U56" s="60">
        <f>SUM(AIRAG!I56+ALTANSHIREE!I56+DALANGARGALAN!I56+DELGEREH!I56+IHHET!I56+MANDAX!I56+ORGON!I56+SAIXANDULAAN!I56+ULAANBADRAX!I56+HATANBULAG!I56+HOBSGOL!I56+ERDENE!I56+SAINSHAND!X56+'ZAMIIN UUD'!U56)</f>
        <v>0</v>
      </c>
      <c r="V56" s="60">
        <f>SUM(AIRAG!J56+ALTANSHIREE!J56+DALANGARGALAN!J56+DELGEREH!J56+IHHET!J56+MANDAX!J56+ORGON!J56+SAIXANDULAAN!J56+ULAANBADRAX!J56+HATANBULAG!J56+HOBSGOL!J56+ERDENE!J56+SAINSHAND!Y56+'ZAMIIN UUD'!V56)</f>
        <v>0</v>
      </c>
      <c r="W56" s="60">
        <f>SUM(AIRAG!K56+ALTANSHIREE!K56+DALANGARGALAN!K56+DELGEREH!K56+IHHET!K56+MANDAX!K56+ORGON!K56+SAIXANDULAAN!K56+ULAANBADRAX!K56+HATANBULAG!K56+HOBSGOL!K56+ERDENE!K56+SAINSHAND!Z56+'ZAMIIN UUD'!W56)</f>
        <v>0</v>
      </c>
      <c r="X56" s="60">
        <f>SUM(AIRAG!L56+ALTANSHIREE!L56+DALANGARGALAN!L56+DELGEREH!L56+IHHET!L56+MANDAX!L56+ORGON!L56+SAIXANDULAAN!L56+ULAANBADRAX!L56+HATANBULAG!L56+HOBSGOL!L56+ERDENE!L56+SAINSHAND!AA56+SAINSHAND!AD56+SAINSHAND!AG56+SAINSHAND!AJ56+SAINSHAND!AM56+SAINSHAND!AP56+SAINSHAND!AS56+SAINSHAND!AV56+SAINSHAND!AY56+SAINSHAND!BB56+SAINSHAND!BE56+SAINSHAND!BH56+SAINSHAND!BK56+SAINSHAND!BN56+SAINSHAND!BQ56+'ZAMIIN UUD'!X56+'ZAMIIN UUD'!AA56+'ZAMIIN UUD'!AD56+'ZAMIIN UUD'!AG56+'ZAMIIN UUD'!AJ56+'ZAMIIN UUD'!AM56+'ZAMIIN UUD'!AP56+'ZAMIIN UUD'!AS56)</f>
        <v>0</v>
      </c>
      <c r="Y56" s="60">
        <f>SUM(AIRAG!M56+ALTANSHIREE!M56+DALANGARGALAN!M56+DELGEREH!M56+IHHET!M56+MANDAX!M56+ORGON!M56+SAIXANDULAAN!M56+ULAANBADRAX!M56+HATANBULAG!M56+HOBSGOL!M56+ERDENE!M56+SAINSHAND!AB56+SAINSHAND!AE56+SAINSHAND!AH56+SAINSHAND!AK56+SAINSHAND!AN56+SAINSHAND!AQ56+SAINSHAND!AT56+SAINSHAND!AW56+SAINSHAND!AZ56+SAINSHAND!BC56+SAINSHAND!BF56+SAINSHAND!BI56+SAINSHAND!BL56+SAINSHAND!BO56+SAINSHAND!BR56+'ZAMIIN UUD'!Y56+'ZAMIIN UUD'!AB56+'ZAMIIN UUD'!AE56+'ZAMIIN UUD'!AH56+'ZAMIIN UUD'!AK56+'ZAMIIN UUD'!AN56+'ZAMIIN UUD'!AQ56+'ZAMIIN UUD'!AT56)</f>
        <v>0</v>
      </c>
      <c r="Z56" s="60">
        <f>SUM(AIRAG!N56+ALTANSHIREE!N56+DALANGARGALAN!N56+DELGEREH!N56+IHHET!N56+MANDAX!N56+ORGON!N56+SAIXANDULAAN!N56+ULAANBADRAX!N56+HATANBULAG!N56+HOBSGOL!N56+ERDENE!N56+SAINSHAND!AC56+SAINSHAND!AF56+SAINSHAND!AI56+SAINSHAND!AL56+SAINSHAND!AO56+SAINSHAND!AR56+SAINSHAND!AU56+SAINSHAND!AX56+SAINSHAND!BA56+SAINSHAND!BD56+SAINSHAND!BG56+SAINSHAND!BJ56+SAINSHAND!BM56+SAINSHAND!BP56+SAINSHAND!BS56+'ZAMIIN UUD'!Z56+'ZAMIIN UUD'!AC56+'ZAMIIN UUD'!AF56+'ZAMIIN UUD'!AI56+'ZAMIIN UUD'!AL56+'ZAMIIN UUD'!AO56+'ZAMIIN UUD'!AR56+'ZAMIIN UUD'!AU56)</f>
        <v>0</v>
      </c>
      <c r="AA56" s="60">
        <f>SUM(AIRAG!O56+ALTANSHIREE!O56+DALANGARGALAN!O56+DELGEREH!O56+IHHET!O56+MANDAX!O56+ORGON!O56+SAIXANDULAAN!O56+ULAANBADRAX!O56+HATANBULAG!O56+HOBSGOL!O56+ERDENE!O56+SAINSHAND!BT56+SAINSHAND!BW56+SAINSHAND!BZ56+SAINSHAND!CC56+SAINSHAND!CF56+SAINSHAND!CI56+'ZAMIIN UUD'!AV56+'ZAMIIN UUD'!AY56+'ZAMIIN UUD'!BB56+'ZAMIIN UUD'!BE56)</f>
        <v>0</v>
      </c>
      <c r="AB56" s="60">
        <f>SUM(AIRAG!P56+ALTANSHIREE!P56+DALANGARGALAN!P56+DELGEREH!P56+IHHET!P56+MANDAX!P56+ORGON!P56+SAIXANDULAAN!P56+ULAANBADRAX!P56+HATANBULAG!P56+HOBSGOL!P56+ERDENE!P56+SAINSHAND!BU56+SAINSHAND!BX56+SAINSHAND!CA56+SAINSHAND!CD56+SAINSHAND!CG56+SAINSHAND!CJ56+'ZAMIIN UUD'!AW56+'ZAMIIN UUD'!AZ56+'ZAMIIN UUD'!BC56+'ZAMIIN UUD'!BF56)</f>
        <v>0</v>
      </c>
      <c r="AC56" s="60">
        <f>SUM(AIRAG!Q56+ALTANSHIREE!Q56+DALANGARGALAN!Q56+DELGEREH!Q56+IHHET!Q56+MANDAX!Q56+ORGON!Q56+SAIXANDULAAN!Q56+ULAANBADRAX!Q56+HATANBULAG!Q56+HOBSGOL!Q56+ERDENE!Q56+SAINSHAND!BV56+SAINSHAND!BY56+SAINSHAND!CB56+SAINSHAND!CE56+SAINSHAND!CH56+SAINSHAND!CK56+'ZAMIIN UUD'!AX56+'ZAMIIN UUD'!BA56+'ZAMIIN UUD'!BD56+'ZAMIIN UUD'!BG56)</f>
        <v>0</v>
      </c>
      <c r="AD56" s="60">
        <f>SUM(AIRAG!R56+ALTANSHIREE!R56+DALANGARGALAN!R56+DELGEREH!R56+IHHET!R56+MANDAX!R56+ORGON!R56+SAIXANDULAAN!R56+ULAANBADRAX!R56+HATANBULAG!R56+HOBSGOL!R56+ERDENE!R56+SAINSHAND!CL56)</f>
        <v>0</v>
      </c>
      <c r="AE56" s="60">
        <f>SUM(AIRAG!S56+ALTANSHIREE!S56+DALANGARGALAN!S56+DELGEREH!S56+IHHET!S56+MANDAX!S56+ORGON!S56+SAIXANDULAAN!S56+ULAANBADRAX!S56+HATANBULAG!S56+HOBSGOL!S56+ERDENE!S56+SAINSHAND!CM56)</f>
        <v>0</v>
      </c>
      <c r="AF56" s="60">
        <f>SUM(AIRAG!T56+ALTANSHIREE!T56+DALANGARGALAN!T56+DELGEREH!T56+IHHET!T56+MANDAX!T56+ORGON!T56+SAIXANDULAAN!T56+ULAANBADRAX!T56+HATANBULAG!T56+HOBSGOL!T56+ERDENE!T56+SAINSHAND!CN56)</f>
        <v>0</v>
      </c>
      <c r="AG56" s="60">
        <f>SUM(SAINSHAND!CO56+'ZAMIIN UUD'!BK56)</f>
        <v>0</v>
      </c>
      <c r="AH56" s="60">
        <f>SUM(SAINSHAND!CP56+'ZAMIIN UUD'!BL56)</f>
        <v>0</v>
      </c>
      <c r="AI56" s="60">
        <f>SUM(SAINSHAND!CQ56+'ZAMIIN UUD'!BM56)</f>
        <v>0</v>
      </c>
      <c r="AJ56" s="70">
        <f t="shared" si="2"/>
        <v>0</v>
      </c>
      <c r="AK56" s="70">
        <f t="shared" si="3"/>
        <v>0</v>
      </c>
      <c r="AL56" s="70">
        <f t="shared" si="4"/>
        <v>0</v>
      </c>
      <c r="AM56" s="60">
        <f>SUM(AIRAG!X56+ALTANSHIREE!X56+DALANGARGALAN!X56+DELGEREH!X56+IHHET!X56+MANDAX!X56+ORGON!X56+SAIXANDULAAN!X56+ULAANBADRAX!X56+HATANBULAG!X56+HOBSGOL!X56+ERDENE!X56+SAINSHAND!CU56+'ZAMIIN UUD'!BQ56)</f>
        <v>0</v>
      </c>
      <c r="AN56" s="60">
        <f>SUM(AIRAG!Y56+ALTANSHIREE!Y56+DALANGARGALAN!Y56+DELGEREH!Y56+IHHET!Y56+MANDAX!Y56+ORGON!Y56+SAIXANDULAAN!Y56+ULAANBADRAX!Y56+HATANBULAG!Y56+HOBSGOL!Y56+ERDENE!Y56+SAINSHAND!CV56+'ZAMIIN UUD'!BR56)</f>
        <v>0</v>
      </c>
      <c r="AO56" s="60">
        <f>SUM(AIRAG!Z56+ALTANSHIREE!Z56+DALANGARGALAN!Z56+DELGEREH!Z56+IHHET!Z56+MANDAX!Z56+ORGON!Z56+SAIXANDULAAN!Z56+ULAANBADRAX!Z56+HATANBULAG!Z56+HOBSGOL!Z56+ERDENE!Z56+SAINSHAND!CW56+'ZAMIIN UUD'!BS56)</f>
        <v>0</v>
      </c>
      <c r="AP56" s="70">
        <f t="shared" si="5"/>
        <v>0</v>
      </c>
      <c r="AQ56" s="70">
        <f t="shared" si="6"/>
        <v>0</v>
      </c>
      <c r="AR56" s="70">
        <f t="shared" si="7"/>
        <v>0</v>
      </c>
      <c r="AS56" s="60">
        <f>SUM(AIRAG!AD56+ALTANSHIREE!AD56+DALANGARGALAN!AD56+DELGEREH!AD56+IHHET!AD56+MANDAX!AD56+ORGON!AD56+SAIXANDULAAN!AD56+ULAANBADRAX!AD56+HATANBULAG!AD56+HOBSGOL!AD56+ERDENE!AD56+SAINSHAND!DA56+'ZAMIIN UUD'!BW56)</f>
        <v>0</v>
      </c>
      <c r="AT56" s="60">
        <f>SUM(AIRAG!AE56+ALTANSHIREE!AE56+DALANGARGALAN!AE56+DELGEREH!AE56+IHHET!AE56+MANDAX!AE56+ORGON!AE56+SAIXANDULAAN!AE56+ULAANBADRAX!AE56+HATANBULAG!AE56+HOBSGOL!AE56+ERDENE!AE56+SAINSHAND!DB56+'ZAMIIN UUD'!BX56)</f>
        <v>0</v>
      </c>
      <c r="AU56" s="60">
        <f>SUM(AIRAG!AF56+ALTANSHIREE!AF56+DALANGARGALAN!AF56+DELGEREH!AF56+IHHET!AF56+MANDAX!AF56+ORGON!AF56+SAIXANDULAAN!AF56+ULAANBADRAX!AF56+HATANBULAG!AF56+HOBSGOL!AF56+ERDENE!AF56+SAINSHAND!DC56+'ZAMIIN UUD'!BY56)</f>
        <v>0</v>
      </c>
      <c r="AV56" s="60">
        <f>SUM(AIRAG!AG56+ALTANSHIREE!AG56+DALANGARGALAN!AG56+DELGEREH!AG56+IHHET!AG56+MANDAX!AG56+ORGON!AG56+SAIXANDULAAN!AG56+ULAANBADRAX!AG56+HATANBULAG!AG56+HOBSGOL!AG56+ERDENE!AG56+SAINSHAND!DD56+'ZAMIIN UUD'!BZ56)</f>
        <v>0</v>
      </c>
      <c r="AW56" s="60">
        <f>SUM(AIRAG!AH56+ALTANSHIREE!AH56+DALANGARGALAN!AH56+DELGEREH!AH56+IHHET!AH56+MANDAX!AH56+ORGON!AH56+SAIXANDULAAN!AH56+ULAANBADRAX!AH56+HATANBULAG!AH56+HOBSGOL!AH56+ERDENE!AH56+SAINSHAND!DE56+'ZAMIIN UUD'!CA56)</f>
        <v>0</v>
      </c>
      <c r="AX56" s="60">
        <f>SUM(AIRAG!AI56+ALTANSHIREE!AI56+DALANGARGALAN!AI56+DELGEREH!AI56+IHHET!AI56+MANDAX!AI56+ORGON!AI56+SAIXANDULAAN!AI56+ULAANBADRAX!AI56+HATANBULAG!AI56+HOBSGOL!AI56+ERDENE!AI56+SAINSHAND!DF56+'ZAMIIN UUD'!CB56)</f>
        <v>0</v>
      </c>
      <c r="AY56" s="70">
        <f t="shared" si="8"/>
        <v>0</v>
      </c>
      <c r="AZ56" s="70">
        <f t="shared" si="9"/>
        <v>0</v>
      </c>
      <c r="BA56" s="70">
        <f t="shared" si="10"/>
        <v>0</v>
      </c>
      <c r="BB56" s="70">
        <f t="shared" si="38"/>
        <v>0</v>
      </c>
      <c r="BC56" s="70">
        <f t="shared" si="39"/>
        <v>0</v>
      </c>
      <c r="BD56" s="70">
        <f t="shared" si="40"/>
        <v>0</v>
      </c>
    </row>
    <row r="57" spans="1:65">
      <c r="A57" s="9">
        <v>50</v>
      </c>
      <c r="B57" s="11" t="s">
        <v>50</v>
      </c>
      <c r="C57" s="60">
        <f>SUM(AIRAG!C57+ALTANSHIREE!C57+DALANGARGALAN!C57+DELGEREH!C57+IHHET!C57+MANDAX!C57+ORGON!C57+SAIXANDULAAN!C57+ULAANBADRAX!C57+HATANBULAG!C57+HOBSGOL!C57+ERDENE!C57+SAINSHAND!C57+'ZAMIIN UUD'!C57)</f>
        <v>0</v>
      </c>
      <c r="D57" s="60">
        <f>SUM(AIRAG!D57+ALTANSHIREE!D57+DALANGARGALAN!D57+DELGEREH!D57+IHHET!D57+MANDAX!D57+ORGON!D57+SAIXANDULAAN!D57+ULAANBADRAX!D57+HATANBULAG!D57+HOBSGOL!D57+ERDENE!D57+SAINSHAND!D57+'ZAMIIN UUD'!D57)</f>
        <v>0</v>
      </c>
      <c r="E57" s="60">
        <f>SUM(AIRAG!E57+ALTANSHIREE!E57+DALANGARGALAN!E57+DELGEREH!E57+IHHET!E57+MANDAX!E57+ORGON!E57+SAIXANDULAAN!E57+ULAANBADRAX!E57+HATANBULAG!E57+HOBSGOL!E57+ERDENE!E57+SAINSHAND!E57+'ZAMIIN UUD'!E57)</f>
        <v>0</v>
      </c>
      <c r="F57" s="60">
        <f>SUM(AIRAG!F57+ALTANSHIREE!F57+DALANGARGALAN!F57+DELGEREH!F57+IHHET!F57+MANDAX!F57+ORGON!F57+SAIXANDULAAN!F57+ULAANBADRAX!F57+HATANBULAG!F57+HOBSGOL!F57+ERDENE!F57+SAINSHAND!F57+SAINSHAND!L57+'ZAMIIN UUD'!F57)</f>
        <v>0</v>
      </c>
      <c r="G57" s="60">
        <f>SUM(AIRAG!G57+ALTANSHIREE!G57+DALANGARGALAN!G57+DELGEREH!G57+IHHET!G57+MANDAX!G57+ORGON!G57+SAIXANDULAAN!G57+ULAANBADRAX!G57+HATANBULAG!G57+HOBSGOL!G57+ERDENE!G57+SAINSHAND!G57+SAINSHAND!M57+'ZAMIIN UUD'!G57)</f>
        <v>0</v>
      </c>
      <c r="H57" s="60">
        <f>SUM(AIRAG!H57+ALTANSHIREE!H57+DALANGARGALAN!H57+DELGEREH!H57+IHHET!H57+MANDAX!H57+ORGON!H57+SAIXANDULAAN!H57+ULAANBADRAX!H57+HATANBULAG!H57+HOBSGOL!H57+ERDENE!H57+SAINSHAND!H57+SAINSHAND!N57+'ZAMIIN UUD'!H57)</f>
        <v>0</v>
      </c>
      <c r="I57" s="60">
        <f>SUM(SAINSHAND!I57+'ZAMIIN UUD'!I57)</f>
        <v>0</v>
      </c>
      <c r="J57" s="60">
        <f>SUM(SAINSHAND!J57+'ZAMIIN UUD'!J57)</f>
        <v>0</v>
      </c>
      <c r="K57" s="60">
        <f>SUM(SAINSHAND!K57+'ZAMIIN UUD'!K57)</f>
        <v>0</v>
      </c>
      <c r="L57" s="60">
        <f>SUM(SAINSHAND!O57+SAINSHAND!R57+'ZAMIIN UUD'!O57)</f>
        <v>0</v>
      </c>
      <c r="M57" s="60">
        <f>SUM(SAINSHAND!P57+SAINSHAND!S57+'ZAMIIN UUD'!P57)</f>
        <v>0</v>
      </c>
      <c r="N57" s="60">
        <f>SUM(SAINSHAND!Q57+SAINSHAND!T57+'ZAMIIN UUD'!Q57)</f>
        <v>0</v>
      </c>
      <c r="O57" s="60">
        <f>SUM(SAINSHAND!U57+'ZAMIIN UUD'!L57)</f>
        <v>0</v>
      </c>
      <c r="P57" s="60">
        <f>SUM(SAINSHAND!V57+'ZAMIIN UUD'!M57)</f>
        <v>0</v>
      </c>
      <c r="Q57" s="60">
        <f>SUM(SAINSHAND!W57+'ZAMIIN UUD'!N57)</f>
        <v>0</v>
      </c>
      <c r="R57" s="60">
        <f>SUM('ZAMIIN UUD'!R57)</f>
        <v>0</v>
      </c>
      <c r="S57" s="60">
        <f>SUM('ZAMIIN UUD'!S57)</f>
        <v>0</v>
      </c>
      <c r="T57" s="60">
        <f>SUM('ZAMIIN UUD'!T57)</f>
        <v>0</v>
      </c>
      <c r="U57" s="60">
        <f>SUM(AIRAG!I57+ALTANSHIREE!I57+DALANGARGALAN!I57+DELGEREH!I57+IHHET!I57+MANDAX!I57+ORGON!I57+SAIXANDULAAN!I57+ULAANBADRAX!I57+HATANBULAG!I57+HOBSGOL!I57+ERDENE!I57+SAINSHAND!X57+'ZAMIIN UUD'!U57)</f>
        <v>0</v>
      </c>
      <c r="V57" s="60">
        <f>SUM(AIRAG!J57+ALTANSHIREE!J57+DALANGARGALAN!J57+DELGEREH!J57+IHHET!J57+MANDAX!J57+ORGON!J57+SAIXANDULAAN!J57+ULAANBADRAX!J57+HATANBULAG!J57+HOBSGOL!J57+ERDENE!J57+SAINSHAND!Y57+'ZAMIIN UUD'!V57)</f>
        <v>0</v>
      </c>
      <c r="W57" s="60">
        <f>SUM(AIRAG!K57+ALTANSHIREE!K57+DALANGARGALAN!K57+DELGEREH!K57+IHHET!K57+MANDAX!K57+ORGON!K57+SAIXANDULAAN!K57+ULAANBADRAX!K57+HATANBULAG!K57+HOBSGOL!K57+ERDENE!K57+SAINSHAND!Z57+'ZAMIIN UUD'!W57)</f>
        <v>0</v>
      </c>
      <c r="X57" s="60">
        <f>SUM(AIRAG!L57+ALTANSHIREE!L57+DALANGARGALAN!L57+DELGEREH!L57+IHHET!L57+MANDAX!L57+ORGON!L57+SAIXANDULAAN!L57+ULAANBADRAX!L57+HATANBULAG!L57+HOBSGOL!L57+ERDENE!L57+SAINSHAND!AA57+SAINSHAND!AD57+SAINSHAND!AG57+SAINSHAND!AJ57+SAINSHAND!AM57+SAINSHAND!AP57+SAINSHAND!AS57+SAINSHAND!AV57+SAINSHAND!AY57+SAINSHAND!BB57+SAINSHAND!BE57+SAINSHAND!BH57+SAINSHAND!BK57+SAINSHAND!BN57+SAINSHAND!BQ57+'ZAMIIN UUD'!X57+'ZAMIIN UUD'!AA57+'ZAMIIN UUD'!AD57+'ZAMIIN UUD'!AG57+'ZAMIIN UUD'!AJ57+'ZAMIIN UUD'!AM57+'ZAMIIN UUD'!AP57+'ZAMIIN UUD'!AS57)</f>
        <v>0</v>
      </c>
      <c r="Y57" s="60">
        <f>SUM(AIRAG!M57+ALTANSHIREE!M57+DALANGARGALAN!M57+DELGEREH!M57+IHHET!M57+MANDAX!M57+ORGON!M57+SAIXANDULAAN!M57+ULAANBADRAX!M57+HATANBULAG!M57+HOBSGOL!M57+ERDENE!M57+SAINSHAND!AB57+SAINSHAND!AE57+SAINSHAND!AH57+SAINSHAND!AK57+SAINSHAND!AN57+SAINSHAND!AQ57+SAINSHAND!AT57+SAINSHAND!AW57+SAINSHAND!AZ57+SAINSHAND!BC57+SAINSHAND!BF57+SAINSHAND!BI57+SAINSHAND!BL57+SAINSHAND!BO57+SAINSHAND!BR57+'ZAMIIN UUD'!Y57+'ZAMIIN UUD'!AB57+'ZAMIIN UUD'!AE57+'ZAMIIN UUD'!AH57+'ZAMIIN UUD'!AK57+'ZAMIIN UUD'!AN57+'ZAMIIN UUD'!AQ57+'ZAMIIN UUD'!AT57)</f>
        <v>0</v>
      </c>
      <c r="Z57" s="60">
        <f>SUM(AIRAG!N57+ALTANSHIREE!N57+DALANGARGALAN!N57+DELGEREH!N57+IHHET!N57+MANDAX!N57+ORGON!N57+SAIXANDULAAN!N57+ULAANBADRAX!N57+HATANBULAG!N57+HOBSGOL!N57+ERDENE!N57+SAINSHAND!AC57+SAINSHAND!AF57+SAINSHAND!AI57+SAINSHAND!AL57+SAINSHAND!AO57+SAINSHAND!AR57+SAINSHAND!AU57+SAINSHAND!AX57+SAINSHAND!BA57+SAINSHAND!BD57+SAINSHAND!BG57+SAINSHAND!BJ57+SAINSHAND!BM57+SAINSHAND!BP57+SAINSHAND!BS57+'ZAMIIN UUD'!Z57+'ZAMIIN UUD'!AC57+'ZAMIIN UUD'!AF57+'ZAMIIN UUD'!AI57+'ZAMIIN UUD'!AL57+'ZAMIIN UUD'!AO57+'ZAMIIN UUD'!AR57+'ZAMIIN UUD'!AU57)</f>
        <v>0</v>
      </c>
      <c r="AA57" s="60">
        <f>SUM(AIRAG!O57+ALTANSHIREE!O57+DALANGARGALAN!O57+DELGEREH!O57+IHHET!O57+MANDAX!O57+ORGON!O57+SAIXANDULAAN!O57+ULAANBADRAX!O57+HATANBULAG!O57+HOBSGOL!O57+ERDENE!O57+SAINSHAND!BT57+SAINSHAND!BW57+SAINSHAND!BZ57+SAINSHAND!CC57+SAINSHAND!CF57+SAINSHAND!CI57+'ZAMIIN UUD'!AV57+'ZAMIIN UUD'!AY57+'ZAMIIN UUD'!BB57+'ZAMIIN UUD'!BE57)</f>
        <v>0</v>
      </c>
      <c r="AB57" s="60">
        <f>SUM(AIRAG!P57+ALTANSHIREE!P57+DALANGARGALAN!P57+DELGEREH!P57+IHHET!P57+MANDAX!P57+ORGON!P57+SAIXANDULAAN!P57+ULAANBADRAX!P57+HATANBULAG!P57+HOBSGOL!P57+ERDENE!P57+SAINSHAND!BU57+SAINSHAND!BX57+SAINSHAND!CA57+SAINSHAND!CD57+SAINSHAND!CG57+SAINSHAND!CJ57+'ZAMIIN UUD'!AW57+'ZAMIIN UUD'!AZ57+'ZAMIIN UUD'!BC57+'ZAMIIN UUD'!BF57)</f>
        <v>0</v>
      </c>
      <c r="AC57" s="60">
        <f>SUM(AIRAG!Q57+ALTANSHIREE!Q57+DALANGARGALAN!Q57+DELGEREH!Q57+IHHET!Q57+MANDAX!Q57+ORGON!Q57+SAIXANDULAAN!Q57+ULAANBADRAX!Q57+HATANBULAG!Q57+HOBSGOL!Q57+ERDENE!Q57+SAINSHAND!BV57+SAINSHAND!BY57+SAINSHAND!CB57+SAINSHAND!CE57+SAINSHAND!CH57+SAINSHAND!CK57+'ZAMIIN UUD'!AX57+'ZAMIIN UUD'!BA57+'ZAMIIN UUD'!BD57+'ZAMIIN UUD'!BG57)</f>
        <v>0</v>
      </c>
      <c r="AD57" s="60">
        <f>SUM(AIRAG!R57+ALTANSHIREE!R57+DALANGARGALAN!R57+DELGEREH!R57+IHHET!R57+MANDAX!R57+ORGON!R57+SAIXANDULAAN!R57+ULAANBADRAX!R57+HATANBULAG!R57+HOBSGOL!R57+ERDENE!R57+SAINSHAND!CL57)</f>
        <v>0</v>
      </c>
      <c r="AE57" s="60">
        <f>SUM(AIRAG!S57+ALTANSHIREE!S57+DALANGARGALAN!S57+DELGEREH!S57+IHHET!S57+MANDAX!S57+ORGON!S57+SAIXANDULAAN!S57+ULAANBADRAX!S57+HATANBULAG!S57+HOBSGOL!S57+ERDENE!S57+SAINSHAND!CM57)</f>
        <v>0</v>
      </c>
      <c r="AF57" s="60">
        <f>SUM(AIRAG!T57+ALTANSHIREE!T57+DALANGARGALAN!T57+DELGEREH!T57+IHHET!T57+MANDAX!T57+ORGON!T57+SAIXANDULAAN!T57+ULAANBADRAX!T57+HATANBULAG!T57+HOBSGOL!T57+ERDENE!T57+SAINSHAND!CN57)</f>
        <v>0</v>
      </c>
      <c r="AG57" s="60">
        <f>SUM(SAINSHAND!CO57+'ZAMIIN UUD'!BK57)</f>
        <v>0</v>
      </c>
      <c r="AH57" s="60">
        <f>SUM(SAINSHAND!CP57+'ZAMIIN UUD'!BL57)</f>
        <v>0</v>
      </c>
      <c r="AI57" s="60">
        <f>SUM(SAINSHAND!CQ57+'ZAMIIN UUD'!BM57)</f>
        <v>0</v>
      </c>
      <c r="AJ57" s="70">
        <f t="shared" si="2"/>
        <v>0</v>
      </c>
      <c r="AK57" s="70">
        <f t="shared" si="3"/>
        <v>0</v>
      </c>
      <c r="AL57" s="70">
        <f t="shared" si="4"/>
        <v>0</v>
      </c>
      <c r="AM57" s="60">
        <f>SUM(AIRAG!X57+ALTANSHIREE!X57+DALANGARGALAN!X57+DELGEREH!X57+IHHET!X57+MANDAX!X57+ORGON!X57+SAIXANDULAAN!X57+ULAANBADRAX!X57+HATANBULAG!X57+HOBSGOL!X57+ERDENE!X57+SAINSHAND!CU57+'ZAMIIN UUD'!BQ57)</f>
        <v>0</v>
      </c>
      <c r="AN57" s="60">
        <f>SUM(AIRAG!Y57+ALTANSHIREE!Y57+DALANGARGALAN!Y57+DELGEREH!Y57+IHHET!Y57+MANDAX!Y57+ORGON!Y57+SAIXANDULAAN!Y57+ULAANBADRAX!Y57+HATANBULAG!Y57+HOBSGOL!Y57+ERDENE!Y57+SAINSHAND!CV57+'ZAMIIN UUD'!BR57)</f>
        <v>0</v>
      </c>
      <c r="AO57" s="60">
        <f>SUM(AIRAG!Z57+ALTANSHIREE!Z57+DALANGARGALAN!Z57+DELGEREH!Z57+IHHET!Z57+MANDAX!Z57+ORGON!Z57+SAIXANDULAAN!Z57+ULAANBADRAX!Z57+HATANBULAG!Z57+HOBSGOL!Z57+ERDENE!Z57+SAINSHAND!CW57+'ZAMIIN UUD'!BS57)</f>
        <v>0</v>
      </c>
      <c r="AP57" s="70">
        <f t="shared" si="5"/>
        <v>0</v>
      </c>
      <c r="AQ57" s="70">
        <f t="shared" si="6"/>
        <v>0</v>
      </c>
      <c r="AR57" s="70">
        <f t="shared" si="7"/>
        <v>0</v>
      </c>
      <c r="AS57" s="60">
        <f>SUM(AIRAG!AD57+ALTANSHIREE!AD57+DALANGARGALAN!AD57+DELGEREH!AD57+IHHET!AD57+MANDAX!AD57+ORGON!AD57+SAIXANDULAAN!AD57+ULAANBADRAX!AD57+HATANBULAG!AD57+HOBSGOL!AD57+ERDENE!AD57+SAINSHAND!DA57+'ZAMIIN UUD'!BW57)</f>
        <v>0</v>
      </c>
      <c r="AT57" s="60">
        <f>SUM(AIRAG!AE57+ALTANSHIREE!AE57+DALANGARGALAN!AE57+DELGEREH!AE57+IHHET!AE57+MANDAX!AE57+ORGON!AE57+SAIXANDULAAN!AE57+ULAANBADRAX!AE57+HATANBULAG!AE57+HOBSGOL!AE57+ERDENE!AE57+SAINSHAND!DB57+'ZAMIIN UUD'!BX57)</f>
        <v>0</v>
      </c>
      <c r="AU57" s="60">
        <f>SUM(AIRAG!AF57+ALTANSHIREE!AF57+DALANGARGALAN!AF57+DELGEREH!AF57+IHHET!AF57+MANDAX!AF57+ORGON!AF57+SAIXANDULAAN!AF57+ULAANBADRAX!AF57+HATANBULAG!AF57+HOBSGOL!AF57+ERDENE!AF57+SAINSHAND!DC57+'ZAMIIN UUD'!BY57)</f>
        <v>0</v>
      </c>
      <c r="AV57" s="60">
        <f>SUM(AIRAG!AG57+ALTANSHIREE!AG57+DALANGARGALAN!AG57+DELGEREH!AG57+IHHET!AG57+MANDAX!AG57+ORGON!AG57+SAIXANDULAAN!AG57+ULAANBADRAX!AG57+HATANBULAG!AG57+HOBSGOL!AG57+ERDENE!AG57+SAINSHAND!DD57+'ZAMIIN UUD'!BZ57)</f>
        <v>0</v>
      </c>
      <c r="AW57" s="60">
        <f>SUM(AIRAG!AH57+ALTANSHIREE!AH57+DALANGARGALAN!AH57+DELGEREH!AH57+IHHET!AH57+MANDAX!AH57+ORGON!AH57+SAIXANDULAAN!AH57+ULAANBADRAX!AH57+HATANBULAG!AH57+HOBSGOL!AH57+ERDENE!AH57+SAINSHAND!DE57+'ZAMIIN UUD'!CA57)</f>
        <v>0</v>
      </c>
      <c r="AX57" s="60">
        <f>SUM(AIRAG!AI57+ALTANSHIREE!AI57+DALANGARGALAN!AI57+DELGEREH!AI57+IHHET!AI57+MANDAX!AI57+ORGON!AI57+SAIXANDULAAN!AI57+ULAANBADRAX!AI57+HATANBULAG!AI57+HOBSGOL!AI57+ERDENE!AI57+SAINSHAND!DF57+'ZAMIIN UUD'!CB57)</f>
        <v>0</v>
      </c>
      <c r="AY57" s="70">
        <f t="shared" si="8"/>
        <v>0</v>
      </c>
      <c r="AZ57" s="70">
        <f t="shared" si="9"/>
        <v>0</v>
      </c>
      <c r="BA57" s="70">
        <f t="shared" si="10"/>
        <v>0</v>
      </c>
      <c r="BB57" s="70">
        <f t="shared" si="38"/>
        <v>0</v>
      </c>
      <c r="BC57" s="70">
        <f t="shared" si="39"/>
        <v>0</v>
      </c>
      <c r="BD57" s="70">
        <f t="shared" si="40"/>
        <v>0</v>
      </c>
    </row>
    <row r="58" spans="1:65">
      <c r="A58" s="9"/>
      <c r="B58" s="232" t="s">
        <v>325</v>
      </c>
      <c r="C58" s="60">
        <f>SUM(AIRAG!C58+ALTANSHIREE!C58+DALANGARGALAN!C58+DELGEREH!C58+IHHET!C58+MANDAX!C58+ORGON!C58+SAIXANDULAAN!C58+ULAANBADRAX!C58+HATANBULAG!C58+HOBSGOL!C58+ERDENE!C58+SAINSHAND!C58+'ZAMIIN UUD'!C58)</f>
        <v>0</v>
      </c>
      <c r="D58" s="60">
        <f>SUM(AIRAG!D58+ALTANSHIREE!D58+DALANGARGALAN!D58+DELGEREH!D58+IHHET!D58+MANDAX!D58+ORGON!D58+SAIXANDULAAN!D58+ULAANBADRAX!D58+HATANBULAG!D58+HOBSGOL!D58+ERDENE!D58+SAINSHAND!D58+'ZAMIIN UUD'!D58)</f>
        <v>0</v>
      </c>
      <c r="E58" s="60">
        <f>SUM(AIRAG!E58+ALTANSHIREE!E58+DALANGARGALAN!E58+DELGEREH!E58+IHHET!E58+MANDAX!E58+ORGON!E58+SAIXANDULAAN!E58+ULAANBADRAX!E58+HATANBULAG!E58+HOBSGOL!E58+ERDENE!E58+SAINSHAND!E58+'ZAMIIN UUD'!E58)</f>
        <v>0</v>
      </c>
      <c r="F58" s="60">
        <f>SUM(AIRAG!F58+ALTANSHIREE!F58+DALANGARGALAN!F58+DELGEREH!F58+IHHET!F58+MANDAX!F58+ORGON!F58+SAIXANDULAAN!F58+ULAANBADRAX!F58+HATANBULAG!F58+HOBSGOL!F58+ERDENE!F58+SAINSHAND!F58+SAINSHAND!L58+'ZAMIIN UUD'!F58)</f>
        <v>0</v>
      </c>
      <c r="G58" s="60">
        <f>SUM(AIRAG!G58+ALTANSHIREE!G58+DALANGARGALAN!G58+DELGEREH!G58+IHHET!G58+MANDAX!G58+ORGON!G58+SAIXANDULAAN!G58+ULAANBADRAX!G58+HATANBULAG!G58+HOBSGOL!G58+ERDENE!G58+SAINSHAND!G58+SAINSHAND!M58+'ZAMIIN UUD'!G58)</f>
        <v>0</v>
      </c>
      <c r="H58" s="60">
        <f>SUM(AIRAG!H58+ALTANSHIREE!H58+DALANGARGALAN!H58+DELGEREH!H58+IHHET!H58+MANDAX!H58+ORGON!H58+SAIXANDULAAN!H58+ULAANBADRAX!H58+HATANBULAG!H58+HOBSGOL!H58+ERDENE!H58+SAINSHAND!H58+SAINSHAND!N58+'ZAMIIN UUD'!H58)</f>
        <v>0</v>
      </c>
      <c r="I58" s="60">
        <f>SUM(SAINSHAND!I58+'ZAMIIN UUD'!I58)</f>
        <v>0</v>
      </c>
      <c r="J58" s="60">
        <f>SUM(SAINSHAND!J58+'ZAMIIN UUD'!J58)</f>
        <v>0</v>
      </c>
      <c r="K58" s="60">
        <f>SUM(SAINSHAND!K58+'ZAMIIN UUD'!K58)</f>
        <v>0</v>
      </c>
      <c r="L58" s="60">
        <f>SUM(SAINSHAND!O58+SAINSHAND!R58+'ZAMIIN UUD'!O58)</f>
        <v>95000000</v>
      </c>
      <c r="M58" s="60">
        <f>SUM(SAINSHAND!P58+SAINSHAND!S58+'ZAMIIN UUD'!P58)</f>
        <v>64600000</v>
      </c>
      <c r="N58" s="60">
        <f>SUM(SAINSHAND!Q58+SAINSHAND!T58+'ZAMIIN UUD'!Q58)</f>
        <v>-30400000</v>
      </c>
      <c r="O58" s="60">
        <f>SUM(SAINSHAND!U58+'ZAMIIN UUD'!L58)</f>
        <v>0</v>
      </c>
      <c r="P58" s="60">
        <f>SUM(SAINSHAND!V58+'ZAMIIN UUD'!M58)</f>
        <v>0</v>
      </c>
      <c r="Q58" s="60">
        <f>SUM(SAINSHAND!W58+'ZAMIIN UUD'!N58)</f>
        <v>0</v>
      </c>
      <c r="R58" s="60">
        <f>SUM('ZAMIIN UUD'!R58)</f>
        <v>0</v>
      </c>
      <c r="S58" s="60">
        <f>SUM('ZAMIIN UUD'!S58)</f>
        <v>0</v>
      </c>
      <c r="T58" s="60">
        <f>SUM('ZAMIIN UUD'!T58)</f>
        <v>0</v>
      </c>
      <c r="U58" s="60">
        <f>SUM(AIRAG!I58+ALTANSHIREE!I58+DALANGARGALAN!I58+DELGEREH!I58+IHHET!I58+MANDAX!I58+ORGON!I58+SAIXANDULAAN!I58+ULAANBADRAX!I58+HATANBULAG!I58+HOBSGOL!I58+ERDENE!I58+SAINSHAND!X58+'ZAMIIN UUD'!U58)</f>
        <v>0</v>
      </c>
      <c r="V58" s="60">
        <f>SUM(AIRAG!J58+ALTANSHIREE!J58+DALANGARGALAN!J58+DELGEREH!J58+IHHET!J58+MANDAX!J58+ORGON!J58+SAIXANDULAAN!J58+ULAANBADRAX!J58+HATANBULAG!J58+HOBSGOL!J58+ERDENE!J58+SAINSHAND!Y58+'ZAMIIN UUD'!V58)</f>
        <v>0</v>
      </c>
      <c r="W58" s="60">
        <f>SUM(AIRAG!K58+ALTANSHIREE!K58+DALANGARGALAN!K58+DELGEREH!K58+IHHET!K58+MANDAX!K58+ORGON!K58+SAIXANDULAAN!K58+ULAANBADRAX!K58+HATANBULAG!K58+HOBSGOL!K58+ERDENE!K58+SAINSHAND!Z58+'ZAMIIN UUD'!W58)</f>
        <v>0</v>
      </c>
      <c r="X58" s="60">
        <f>SUM(AIRAG!L58+ALTANSHIREE!L58+DALANGARGALAN!L58+DELGEREH!L58+IHHET!L58+MANDAX!L58+ORGON!L58+SAIXANDULAAN!L58+ULAANBADRAX!L58+HATANBULAG!L58+HOBSGOL!L58+ERDENE!L58+SAINSHAND!AA58+SAINSHAND!AD58+SAINSHAND!AG58+SAINSHAND!AJ58+SAINSHAND!AM58+SAINSHAND!AP58+SAINSHAND!AS58+SAINSHAND!AV58+SAINSHAND!AY58+SAINSHAND!BB58+SAINSHAND!BE58+SAINSHAND!BH58+SAINSHAND!BK58+SAINSHAND!BN58+SAINSHAND!BQ58+'ZAMIIN UUD'!X58+'ZAMIIN UUD'!AA58+'ZAMIIN UUD'!AD58+'ZAMIIN UUD'!AG58+'ZAMIIN UUD'!AJ58+'ZAMIIN UUD'!AM58+'ZAMIIN UUD'!AP58+'ZAMIIN UUD'!AS58)</f>
        <v>0</v>
      </c>
      <c r="Y58" s="60">
        <f>SUM(AIRAG!M58+ALTANSHIREE!M58+DALANGARGALAN!M58+DELGEREH!M58+IHHET!M58+MANDAX!M58+ORGON!M58+SAIXANDULAAN!M58+ULAANBADRAX!M58+HATANBULAG!M58+HOBSGOL!M58+ERDENE!M58+SAINSHAND!AB58+SAINSHAND!AE58+SAINSHAND!AH58+SAINSHAND!AK58+SAINSHAND!AN58+SAINSHAND!AQ58+SAINSHAND!AT58+SAINSHAND!AW58+SAINSHAND!AZ58+SAINSHAND!BC58+SAINSHAND!BF58+SAINSHAND!BI58+SAINSHAND!BL58+SAINSHAND!BO58+SAINSHAND!BR58+'ZAMIIN UUD'!Y58+'ZAMIIN UUD'!AB58+'ZAMIIN UUD'!AE58+'ZAMIIN UUD'!AH58+'ZAMIIN UUD'!AK58+'ZAMIIN UUD'!AN58+'ZAMIIN UUD'!AQ58+'ZAMIIN UUD'!AT58)</f>
        <v>0</v>
      </c>
      <c r="Z58" s="60">
        <f>SUM(AIRAG!N58+ALTANSHIREE!N58+DALANGARGALAN!N58+DELGEREH!N58+IHHET!N58+MANDAX!N58+ORGON!N58+SAIXANDULAAN!N58+ULAANBADRAX!N58+HATANBULAG!N58+HOBSGOL!N58+ERDENE!N58+SAINSHAND!AC58+SAINSHAND!AF58+SAINSHAND!AI58+SAINSHAND!AL58+SAINSHAND!AO58+SAINSHAND!AR58+SAINSHAND!AU58+SAINSHAND!AX58+SAINSHAND!BA58+SAINSHAND!BD58+SAINSHAND!BG58+SAINSHAND!BJ58+SAINSHAND!BM58+SAINSHAND!BP58+SAINSHAND!BS58+'ZAMIIN UUD'!Z58+'ZAMIIN UUD'!AC58+'ZAMIIN UUD'!AF58+'ZAMIIN UUD'!AI58+'ZAMIIN UUD'!AL58+'ZAMIIN UUD'!AO58+'ZAMIIN UUD'!AR58+'ZAMIIN UUD'!AU58)</f>
        <v>0</v>
      </c>
      <c r="AA58" s="60">
        <f>SUM(AIRAG!O58+ALTANSHIREE!O58+DALANGARGALAN!O58+DELGEREH!O58+IHHET!O58+MANDAX!O58+ORGON!O58+SAIXANDULAAN!O58+ULAANBADRAX!O58+HATANBULAG!O58+HOBSGOL!O58+ERDENE!O58+SAINSHAND!BT58+SAINSHAND!BW58+SAINSHAND!BZ58+SAINSHAND!CC58+SAINSHAND!CF58+SAINSHAND!CI58+'ZAMIIN UUD'!AV58+'ZAMIIN UUD'!AY58+'ZAMIIN UUD'!BB58+'ZAMIIN UUD'!BE58)</f>
        <v>0</v>
      </c>
      <c r="AB58" s="60">
        <f>SUM(AIRAG!P58+ALTANSHIREE!P58+DALANGARGALAN!P58+DELGEREH!P58+IHHET!P58+MANDAX!P58+ORGON!P58+SAIXANDULAAN!P58+ULAANBADRAX!P58+HATANBULAG!P58+HOBSGOL!P58+ERDENE!P58+SAINSHAND!BU58+SAINSHAND!BX58+SAINSHAND!CA58+SAINSHAND!CD58+SAINSHAND!CG58+SAINSHAND!CJ58+'ZAMIIN UUD'!AW58+'ZAMIIN UUD'!AZ58+'ZAMIIN UUD'!BC58+'ZAMIIN UUD'!BF58)</f>
        <v>0</v>
      </c>
      <c r="AC58" s="60">
        <f>SUM(AIRAG!Q58+ALTANSHIREE!Q58+DALANGARGALAN!Q58+DELGEREH!Q58+IHHET!Q58+MANDAX!Q58+ORGON!Q58+SAIXANDULAAN!Q58+ULAANBADRAX!Q58+HATANBULAG!Q58+HOBSGOL!Q58+ERDENE!Q58+SAINSHAND!BV58+SAINSHAND!BY58+SAINSHAND!CB58+SAINSHAND!CE58+SAINSHAND!CH58+SAINSHAND!CK58+'ZAMIIN UUD'!AX58+'ZAMIIN UUD'!BA58+'ZAMIIN UUD'!BD58+'ZAMIIN UUD'!BG58)</f>
        <v>0</v>
      </c>
      <c r="AD58" s="60">
        <f>SUM(AIRAG!R58+ALTANSHIREE!R58+DALANGARGALAN!R58+DELGEREH!R58+IHHET!R58+MANDAX!R58+ORGON!R58+SAIXANDULAAN!R58+ULAANBADRAX!R58+HATANBULAG!R58+HOBSGOL!R58+ERDENE!R58+SAINSHAND!CL58)</f>
        <v>0</v>
      </c>
      <c r="AE58" s="60">
        <f>SUM(AIRAG!S58+ALTANSHIREE!S58+DALANGARGALAN!S58+DELGEREH!S58+IHHET!S58+MANDAX!S58+ORGON!S58+SAIXANDULAAN!S58+ULAANBADRAX!S58+HATANBULAG!S58+HOBSGOL!S58+ERDENE!S58+SAINSHAND!CM58)</f>
        <v>0</v>
      </c>
      <c r="AF58" s="60">
        <f>SUM(AIRAG!T58+ALTANSHIREE!T58+DALANGARGALAN!T58+DELGEREH!T58+IHHET!T58+MANDAX!T58+ORGON!T58+SAIXANDULAAN!T58+ULAANBADRAX!T58+HATANBULAG!T58+HOBSGOL!T58+ERDENE!T58+SAINSHAND!CN58)</f>
        <v>0</v>
      </c>
      <c r="AG58" s="60">
        <f>SUM(SAINSHAND!CO58+'ZAMIIN UUD'!BK58)</f>
        <v>0</v>
      </c>
      <c r="AH58" s="60">
        <f>SUM(SAINSHAND!CP58+'ZAMIIN UUD'!BL58)</f>
        <v>0</v>
      </c>
      <c r="AI58" s="60">
        <f>SUM(SAINSHAND!CQ58+'ZAMIIN UUD'!BM58)</f>
        <v>0</v>
      </c>
      <c r="AJ58" s="70">
        <f t="shared" ref="AJ58:AJ59" si="41">SUM(C58+F58+I58+L58+O58+R58+U58+X58+AA58+AD58+AG58)</f>
        <v>95000000</v>
      </c>
      <c r="AK58" s="70">
        <f t="shared" ref="AK58:AK59" si="42">SUM(D58+G58+J58+M58+P58+S58+V58+Y58+AB58+AE58+AH58)</f>
        <v>64600000</v>
      </c>
      <c r="AL58" s="70">
        <f t="shared" ref="AL58:AL59" si="43">SUM(E58+H58+K58+N58+Q58+T58+W58+Z58+AC58+AF58+AI58)</f>
        <v>-30400000</v>
      </c>
      <c r="AM58" s="60">
        <f>SUM(AIRAG!X58+ALTANSHIREE!X58+DALANGARGALAN!X58+DELGEREH!X58+IHHET!X58+MANDAX!X58+ORGON!X58+SAIXANDULAAN!X58+ULAANBADRAX!X58+HATANBULAG!X58+HOBSGOL!X58+ERDENE!X58+SAINSHAND!CU58+'ZAMIIN UUD'!BQ58)</f>
        <v>0</v>
      </c>
      <c r="AN58" s="60">
        <f>SUM(AIRAG!Y58+ALTANSHIREE!Y58+DALANGARGALAN!Y58+DELGEREH!Y58+IHHET!Y58+MANDAX!Y58+ORGON!Y58+SAIXANDULAAN!Y58+ULAANBADRAX!Y58+HATANBULAG!Y58+HOBSGOL!Y58+ERDENE!Y58+SAINSHAND!CV58+'ZAMIIN UUD'!BR58)</f>
        <v>0</v>
      </c>
      <c r="AO58" s="60">
        <f>SUM(AIRAG!Z58+ALTANSHIREE!Z58+DALANGARGALAN!Z58+DELGEREH!Z58+IHHET!Z58+MANDAX!Z58+ORGON!Z58+SAIXANDULAAN!Z58+ULAANBADRAX!Z58+HATANBULAG!Z58+HOBSGOL!Z58+ERDENE!Z58+SAINSHAND!CW58+'ZAMIIN UUD'!BS58)</f>
        <v>0</v>
      </c>
      <c r="AP58" s="70">
        <f t="shared" ref="AP58:AP59" si="44">SUM(AM58)</f>
        <v>0</v>
      </c>
      <c r="AQ58" s="70">
        <f t="shared" ref="AQ58:AQ59" si="45">SUM(AN58)</f>
        <v>0</v>
      </c>
      <c r="AR58" s="70">
        <f t="shared" ref="AR58:AR59" si="46">SUM(AO58)</f>
        <v>0</v>
      </c>
      <c r="AS58" s="60">
        <f>SUM(AIRAG!AD58+ALTANSHIREE!AD58+DALANGARGALAN!AD58+DELGEREH!AD58+IHHET!AD58+MANDAX!AD58+ORGON!AD58+SAIXANDULAAN!AD58+ULAANBADRAX!AD58+HATANBULAG!AD58+HOBSGOL!AD58+ERDENE!AD58+SAINSHAND!DA58+'ZAMIIN UUD'!BW58)</f>
        <v>0</v>
      </c>
      <c r="AT58" s="60">
        <f>SUM(AIRAG!AE58+ALTANSHIREE!AE58+DALANGARGALAN!AE58+DELGEREH!AE58+IHHET!AE58+MANDAX!AE58+ORGON!AE58+SAIXANDULAAN!AE58+ULAANBADRAX!AE58+HATANBULAG!AE58+HOBSGOL!AE58+ERDENE!AE58+SAINSHAND!DB58+'ZAMIIN UUD'!BX58)</f>
        <v>0</v>
      </c>
      <c r="AU58" s="60">
        <f>SUM(AIRAG!AF58+ALTANSHIREE!AF58+DALANGARGALAN!AF58+DELGEREH!AF58+IHHET!AF58+MANDAX!AF58+ORGON!AF58+SAIXANDULAAN!AF58+ULAANBADRAX!AF58+HATANBULAG!AF58+HOBSGOL!AF58+ERDENE!AF58+SAINSHAND!DC58+'ZAMIIN UUD'!BY58)</f>
        <v>0</v>
      </c>
      <c r="AV58" s="60">
        <f>SUM(AIRAG!AG58+ALTANSHIREE!AG58+DALANGARGALAN!AG58+DELGEREH!AG58+IHHET!AG58+MANDAX!AG58+ORGON!AG58+SAIXANDULAAN!AG58+ULAANBADRAX!AG58+HATANBULAG!AG58+HOBSGOL!AG58+ERDENE!AG58+SAINSHAND!DD58+'ZAMIIN UUD'!BZ58)</f>
        <v>0</v>
      </c>
      <c r="AW58" s="60">
        <f>SUM(AIRAG!AH58+ALTANSHIREE!AH58+DALANGARGALAN!AH58+DELGEREH!AH58+IHHET!AH58+MANDAX!AH58+ORGON!AH58+SAIXANDULAAN!AH58+ULAANBADRAX!AH58+HATANBULAG!AH58+HOBSGOL!AH58+ERDENE!AH58+SAINSHAND!DE58+'ZAMIIN UUD'!CA58)</f>
        <v>0</v>
      </c>
      <c r="AX58" s="60">
        <f>SUM(AIRAG!AI58+ALTANSHIREE!AI58+DALANGARGALAN!AI58+DELGEREH!AI58+IHHET!AI58+MANDAX!AI58+ORGON!AI58+SAIXANDULAAN!AI58+ULAANBADRAX!AI58+HATANBULAG!AI58+HOBSGOL!AI58+ERDENE!AI58+SAINSHAND!DF58+'ZAMIIN UUD'!CB58)</f>
        <v>0</v>
      </c>
      <c r="AY58" s="70">
        <f t="shared" ref="AY58:AY59" si="47">SUM(AS58+AV58)</f>
        <v>0</v>
      </c>
      <c r="AZ58" s="70">
        <f t="shared" ref="AZ58:AZ59" si="48">SUM(AT58+AW58)</f>
        <v>0</v>
      </c>
      <c r="BA58" s="70">
        <f t="shared" ref="BA58:BA59" si="49">SUM(AU58+AX58)</f>
        <v>0</v>
      </c>
      <c r="BB58" s="70">
        <f t="shared" si="38"/>
        <v>95000000</v>
      </c>
      <c r="BC58" s="70">
        <f t="shared" si="39"/>
        <v>64600000</v>
      </c>
      <c r="BD58" s="70">
        <f t="shared" si="40"/>
        <v>-30400000</v>
      </c>
    </row>
    <row r="59" spans="1:65">
      <c r="A59" s="9"/>
      <c r="B59" s="153" t="s">
        <v>324</v>
      </c>
      <c r="C59" s="60">
        <f>SUM(AIRAG!C59+ALTANSHIREE!C59+DALANGARGALAN!C59+DELGEREH!C59+IHHET!C59+MANDAX!C59+ORGON!C59+SAIXANDULAAN!C59+ULAANBADRAX!C59+HATANBULAG!C59+HOBSGOL!C59+ERDENE!C59+SAINSHAND!C59+'ZAMIIN UUD'!C59)</f>
        <v>30625000</v>
      </c>
      <c r="D59" s="60">
        <f>SUM(AIRAG!D59+ALTANSHIREE!D59+DALANGARGALAN!D59+DELGEREH!D59+IHHET!D59+MANDAX!D59+ORGON!D59+SAIXANDULAAN!D59+ULAANBADRAX!D59+HATANBULAG!D59+HOBSGOL!D59+ERDENE!D59+SAINSHAND!D59+'ZAMIIN UUD'!D59)</f>
        <v>8027400</v>
      </c>
      <c r="E59" s="60">
        <f>SUM(AIRAG!E59+ALTANSHIREE!E59+DALANGARGALAN!E59+DELGEREH!E59+IHHET!E59+MANDAX!E59+ORGON!E59+SAIXANDULAAN!E59+ULAANBADRAX!E59+HATANBULAG!E59+HOBSGOL!E59+ERDENE!E59+SAINSHAND!E59+'ZAMIIN UUD'!E59)</f>
        <v>-22597600</v>
      </c>
      <c r="F59" s="60">
        <f>SUM(AIRAG!F59+ALTANSHIREE!F59+DALANGARGALAN!F59+DELGEREH!F59+IHHET!F59+MANDAX!F59+ORGON!F59+SAIXANDULAAN!F59+ULAANBADRAX!F59+HATANBULAG!F59+HOBSGOL!F59+ERDENE!F59+SAINSHAND!F59+SAINSHAND!L59+'ZAMIIN UUD'!F59)</f>
        <v>29184300</v>
      </c>
      <c r="G59" s="60">
        <f>SUM(AIRAG!G59+ALTANSHIREE!G59+DALANGARGALAN!G59+DELGEREH!G59+IHHET!G59+MANDAX!G59+ORGON!G59+SAIXANDULAAN!G59+ULAANBADRAX!G59+HATANBULAG!G59+HOBSGOL!G59+ERDENE!G59+SAINSHAND!G59+SAINSHAND!M59+'ZAMIIN UUD'!G59)</f>
        <v>24190511</v>
      </c>
      <c r="H59" s="60">
        <f>SUM(AIRAG!H59+ALTANSHIREE!H59+DALANGARGALAN!H59+DELGEREH!H59+IHHET!H59+MANDAX!H59+ORGON!H59+SAIXANDULAAN!H59+ULAANBADRAX!H59+HATANBULAG!H59+HOBSGOL!H59+ERDENE!H59+SAINSHAND!H59+SAINSHAND!N59+'ZAMIIN UUD'!H59)</f>
        <v>-4993789</v>
      </c>
      <c r="I59" s="60">
        <f>SUM(SAINSHAND!I59+'ZAMIIN UUD'!I59)</f>
        <v>0</v>
      </c>
      <c r="J59" s="60">
        <f>SUM(SAINSHAND!J59+'ZAMIIN UUD'!J59)</f>
        <v>0</v>
      </c>
      <c r="K59" s="60">
        <f>SUM(SAINSHAND!K59+'ZAMIIN UUD'!K59)</f>
        <v>0</v>
      </c>
      <c r="L59" s="60">
        <f>SUM(SAINSHAND!O59+SAINSHAND!R59+'ZAMIIN UUD'!O59)</f>
        <v>0</v>
      </c>
      <c r="M59" s="60">
        <f>SUM(SAINSHAND!P59+SAINSHAND!S59+'ZAMIIN UUD'!P59)</f>
        <v>0</v>
      </c>
      <c r="N59" s="60">
        <f>SUM(SAINSHAND!Q59+SAINSHAND!T59+'ZAMIIN UUD'!Q59)</f>
        <v>0</v>
      </c>
      <c r="O59" s="60">
        <f>SUM(SAINSHAND!U59+'ZAMIIN UUD'!L59)</f>
        <v>0</v>
      </c>
      <c r="P59" s="60">
        <f>SUM(SAINSHAND!V59+'ZAMIIN UUD'!M59)</f>
        <v>0</v>
      </c>
      <c r="Q59" s="60">
        <f>SUM(SAINSHAND!W59+'ZAMIIN UUD'!N59)</f>
        <v>0</v>
      </c>
      <c r="R59" s="60">
        <f>SUM('ZAMIIN UUD'!R59)</f>
        <v>0</v>
      </c>
      <c r="S59" s="60">
        <f>SUM('ZAMIIN UUD'!S59)</f>
        <v>0</v>
      </c>
      <c r="T59" s="60">
        <f>SUM('ZAMIIN UUD'!T59)</f>
        <v>0</v>
      </c>
      <c r="U59" s="60">
        <f>SUM(AIRAG!I59+ALTANSHIREE!I59+DALANGARGALAN!I59+DELGEREH!I59+IHHET!I59+MANDAX!I59+ORGON!I59+SAIXANDULAAN!I59+ULAANBADRAX!I59+HATANBULAG!I59+HOBSGOL!I59+ERDENE!I59+SAINSHAND!X59+'ZAMIIN UUD'!U59)</f>
        <v>0</v>
      </c>
      <c r="V59" s="60">
        <f>SUM(AIRAG!J59+ALTANSHIREE!J59+DALANGARGALAN!J59+DELGEREH!J59+IHHET!J59+MANDAX!J59+ORGON!J59+SAIXANDULAAN!J59+ULAANBADRAX!J59+HATANBULAG!J59+HOBSGOL!J59+ERDENE!J59+SAINSHAND!Y59+'ZAMIIN UUD'!V59)</f>
        <v>0</v>
      </c>
      <c r="W59" s="60">
        <f>SUM(AIRAG!K59+ALTANSHIREE!K59+DALANGARGALAN!K59+DELGEREH!K59+IHHET!K59+MANDAX!K59+ORGON!K59+SAIXANDULAAN!K59+ULAANBADRAX!K59+HATANBULAG!K59+HOBSGOL!K59+ERDENE!K59+SAINSHAND!Z59+'ZAMIIN UUD'!W59)</f>
        <v>0</v>
      </c>
      <c r="X59" s="60">
        <f>SUM(AIRAG!L59+ALTANSHIREE!L59+DALANGARGALAN!L59+DELGEREH!L59+IHHET!L59+MANDAX!L59+ORGON!L59+SAIXANDULAAN!L59+ULAANBADRAX!L59+HATANBULAG!L59+HOBSGOL!L59+ERDENE!L59+SAINSHAND!AA59+SAINSHAND!AD59+SAINSHAND!AG59+SAINSHAND!AJ59+SAINSHAND!AM59+SAINSHAND!AP59+SAINSHAND!AS59+SAINSHAND!AV59+SAINSHAND!AY59+SAINSHAND!BB59+SAINSHAND!BE59+SAINSHAND!BH59+SAINSHAND!BK59+SAINSHAND!BN59+SAINSHAND!BQ59+'ZAMIIN UUD'!X59+'ZAMIIN UUD'!AA59+'ZAMIIN UUD'!AD59+'ZAMIIN UUD'!AG59+'ZAMIIN UUD'!AJ59+'ZAMIIN UUD'!AM59+'ZAMIIN UUD'!AP59+'ZAMIIN UUD'!AS59)</f>
        <v>0</v>
      </c>
      <c r="Y59" s="60">
        <f>SUM(AIRAG!M59+ALTANSHIREE!M59+DALANGARGALAN!M59+DELGEREH!M59+IHHET!M59+MANDAX!M59+ORGON!M59+SAIXANDULAAN!M59+ULAANBADRAX!M59+HATANBULAG!M59+HOBSGOL!M59+ERDENE!M59+SAINSHAND!AB59+SAINSHAND!AE59+SAINSHAND!AH59+SAINSHAND!AK59+SAINSHAND!AN59+SAINSHAND!AQ59+SAINSHAND!AT59+SAINSHAND!AW59+SAINSHAND!AZ59+SAINSHAND!BC59+SAINSHAND!BF59+SAINSHAND!BI59+SAINSHAND!BL59+SAINSHAND!BO59+SAINSHAND!BR59+'ZAMIIN UUD'!Y59+'ZAMIIN UUD'!AB59+'ZAMIIN UUD'!AE59+'ZAMIIN UUD'!AH59+'ZAMIIN UUD'!AK59+'ZAMIIN UUD'!AN59+'ZAMIIN UUD'!AQ59+'ZAMIIN UUD'!AT59)</f>
        <v>0</v>
      </c>
      <c r="Z59" s="60">
        <f>SUM(AIRAG!N59+ALTANSHIREE!N59+DALANGARGALAN!N59+DELGEREH!N59+IHHET!N59+MANDAX!N59+ORGON!N59+SAIXANDULAAN!N59+ULAANBADRAX!N59+HATANBULAG!N59+HOBSGOL!N59+ERDENE!N59+SAINSHAND!AC59+SAINSHAND!AF59+SAINSHAND!AI59+SAINSHAND!AL59+SAINSHAND!AO59+SAINSHAND!AR59+SAINSHAND!AU59+SAINSHAND!AX59+SAINSHAND!BA59+SAINSHAND!BD59+SAINSHAND!BG59+SAINSHAND!BJ59+SAINSHAND!BM59+SAINSHAND!BP59+SAINSHAND!BS59+'ZAMIIN UUD'!Z59+'ZAMIIN UUD'!AC59+'ZAMIIN UUD'!AF59+'ZAMIIN UUD'!AI59+'ZAMIIN UUD'!AL59+'ZAMIIN UUD'!AO59+'ZAMIIN UUD'!AR59+'ZAMIIN UUD'!AU59)</f>
        <v>0</v>
      </c>
      <c r="AA59" s="60">
        <f>SUM(AIRAG!O59+ALTANSHIREE!O59+DALANGARGALAN!O59+DELGEREH!O59+IHHET!O59+MANDAX!O59+ORGON!O59+SAIXANDULAAN!O59+ULAANBADRAX!O59+HATANBULAG!O59+HOBSGOL!O59+ERDENE!O59+SAINSHAND!BT59+SAINSHAND!BW59+SAINSHAND!BZ59+SAINSHAND!CC59+SAINSHAND!CF59+SAINSHAND!CI59+'ZAMIIN UUD'!AV59+'ZAMIIN UUD'!AY59+'ZAMIIN UUD'!BB59+'ZAMIIN UUD'!BE59)</f>
        <v>0</v>
      </c>
      <c r="AB59" s="60">
        <f>SUM(AIRAG!P59+ALTANSHIREE!P59+DALANGARGALAN!P59+DELGEREH!P59+IHHET!P59+MANDAX!P59+ORGON!P59+SAIXANDULAAN!P59+ULAANBADRAX!P59+HATANBULAG!P59+HOBSGOL!P59+ERDENE!P59+SAINSHAND!BU59+SAINSHAND!BX59+SAINSHAND!CA59+SAINSHAND!CD59+SAINSHAND!CG59+SAINSHAND!CJ59+'ZAMIIN UUD'!AW59+'ZAMIIN UUD'!AZ59+'ZAMIIN UUD'!BC59+'ZAMIIN UUD'!BF59)</f>
        <v>0</v>
      </c>
      <c r="AC59" s="60">
        <f>SUM(AIRAG!Q59+ALTANSHIREE!Q59+DALANGARGALAN!Q59+DELGEREH!Q59+IHHET!Q59+MANDAX!Q59+ORGON!Q59+SAIXANDULAAN!Q59+ULAANBADRAX!Q59+HATANBULAG!Q59+HOBSGOL!Q59+ERDENE!Q59+SAINSHAND!BV59+SAINSHAND!BY59+SAINSHAND!CB59+SAINSHAND!CE59+SAINSHAND!CH59+SAINSHAND!CK59+'ZAMIIN UUD'!AX59+'ZAMIIN UUD'!BA59+'ZAMIIN UUD'!BD59+'ZAMIIN UUD'!BG59)</f>
        <v>0</v>
      </c>
      <c r="AD59" s="60">
        <f>SUM(AIRAG!R59+ALTANSHIREE!R59+DALANGARGALAN!R59+DELGEREH!R59+IHHET!R59+MANDAX!R59+ORGON!R59+SAIXANDULAAN!R59+ULAANBADRAX!R59+HATANBULAG!R59+HOBSGOL!R59+ERDENE!R59+SAINSHAND!CL59)</f>
        <v>0</v>
      </c>
      <c r="AE59" s="60">
        <f>SUM(AIRAG!S59+ALTANSHIREE!S59+DALANGARGALAN!S59+DELGEREH!S59+IHHET!S59+MANDAX!S59+ORGON!S59+SAIXANDULAAN!S59+ULAANBADRAX!S59+HATANBULAG!S59+HOBSGOL!S59+ERDENE!S59+SAINSHAND!CM59)</f>
        <v>0</v>
      </c>
      <c r="AF59" s="60">
        <f>SUM(AIRAG!T59+ALTANSHIREE!T59+DALANGARGALAN!T59+DELGEREH!T59+IHHET!T59+MANDAX!T59+ORGON!T59+SAIXANDULAAN!T59+ULAANBADRAX!T59+HATANBULAG!T59+HOBSGOL!T59+ERDENE!T59+SAINSHAND!CN59)</f>
        <v>0</v>
      </c>
      <c r="AG59" s="60">
        <f>SUM(SAINSHAND!CO59+'ZAMIIN UUD'!BK59)</f>
        <v>0</v>
      </c>
      <c r="AH59" s="60">
        <f>SUM(SAINSHAND!CP59+'ZAMIIN UUD'!BL59)</f>
        <v>0</v>
      </c>
      <c r="AI59" s="60">
        <f>SUM(SAINSHAND!CQ59+'ZAMIIN UUD'!BM59)</f>
        <v>0</v>
      </c>
      <c r="AJ59" s="70">
        <f t="shared" si="41"/>
        <v>59809300</v>
      </c>
      <c r="AK59" s="70">
        <f t="shared" si="42"/>
        <v>32217911</v>
      </c>
      <c r="AL59" s="70">
        <f t="shared" si="43"/>
        <v>-27591389</v>
      </c>
      <c r="AM59" s="60">
        <f>SUM(AIRAG!X59+ALTANSHIREE!X59+DALANGARGALAN!X59+DELGEREH!X59+IHHET!X59+MANDAX!X59+ORGON!X59+SAIXANDULAAN!X59+ULAANBADRAX!X59+HATANBULAG!X59+HOBSGOL!X59+ERDENE!X59+SAINSHAND!CU59+'ZAMIIN UUD'!BQ59)</f>
        <v>0</v>
      </c>
      <c r="AN59" s="60">
        <f>SUM(AIRAG!Y59+ALTANSHIREE!Y59+DALANGARGALAN!Y59+DELGEREH!Y59+IHHET!Y59+MANDAX!Y59+ORGON!Y59+SAIXANDULAAN!Y59+ULAANBADRAX!Y59+HATANBULAG!Y59+HOBSGOL!Y59+ERDENE!Y59+SAINSHAND!CV59+'ZAMIIN UUD'!BR59)</f>
        <v>0</v>
      </c>
      <c r="AO59" s="60">
        <f>SUM(AIRAG!Z59+ALTANSHIREE!Z59+DALANGARGALAN!Z59+DELGEREH!Z59+IHHET!Z59+MANDAX!Z59+ORGON!Z59+SAIXANDULAAN!Z59+ULAANBADRAX!Z59+HATANBULAG!Z59+HOBSGOL!Z59+ERDENE!Z59+SAINSHAND!CW59+'ZAMIIN UUD'!BS59)</f>
        <v>0</v>
      </c>
      <c r="AP59" s="70">
        <f t="shared" si="44"/>
        <v>0</v>
      </c>
      <c r="AQ59" s="70">
        <f t="shared" si="45"/>
        <v>0</v>
      </c>
      <c r="AR59" s="70">
        <f t="shared" si="46"/>
        <v>0</v>
      </c>
      <c r="AS59" s="60">
        <f>SUM(AIRAG!AD59+ALTANSHIREE!AD59+DALANGARGALAN!AD59+DELGEREH!AD59+IHHET!AD59+MANDAX!AD59+ORGON!AD59+SAIXANDULAAN!AD59+ULAANBADRAX!AD59+HATANBULAG!AD59+HOBSGOL!AD59+ERDENE!AD59+SAINSHAND!DA59+'ZAMIIN UUD'!BW59)</f>
        <v>817418400</v>
      </c>
      <c r="AT59" s="60">
        <f>SUM(AIRAG!AE59+ALTANSHIREE!AE59+DALANGARGALAN!AE59+DELGEREH!AE59+IHHET!AE59+MANDAX!AE59+ORGON!AE59+SAIXANDULAAN!AE59+ULAANBADRAX!AE59+HATANBULAG!AE59+HOBSGOL!AE59+ERDENE!AE59+SAINSHAND!DB59+'ZAMIIN UUD'!BX59)</f>
        <v>0</v>
      </c>
      <c r="AU59" s="60">
        <f>SUM(AIRAG!AF59+ALTANSHIREE!AF59+DALANGARGALAN!AF59+DELGEREH!AF59+IHHET!AF59+MANDAX!AF59+ORGON!AF59+SAIXANDULAAN!AF59+ULAANBADRAX!AF59+HATANBULAG!AF59+HOBSGOL!AF59+ERDENE!AF59+SAINSHAND!DC59+'ZAMIIN UUD'!BY59)</f>
        <v>-817418400</v>
      </c>
      <c r="AV59" s="60">
        <f>SUM(AIRAG!AG59+ALTANSHIREE!AG59+DALANGARGALAN!AM59+DELGEREH!AG59+IHHET!AG59+MANDAX!AG59+ORGON!AG59+SAIXANDULAAN!AG59+ULAANBADRAX!AG59+HATANBULAG!AG59+HOBSGOL!AG59+ERDENE!AG59+SAINSHAND!DD59+'ZAMIIN UUD'!BZ59)</f>
        <v>829485800</v>
      </c>
      <c r="AW59" s="60">
        <f>SUM(AIRAG!AH59+ALTANSHIREE!AH59+DALANGARGALAN!AN59+DELGEREH!AH59+IHHET!AH59+MANDAX!AH59+ORGON!AH59+SAIXANDULAAN!AH59+ULAANBADRAX!AH59+HATANBULAG!AH59+HOBSGOL!AH59+ERDENE!AH59+SAINSHAND!DE59+'ZAMIIN UUD'!CA59)</f>
        <v>4224000</v>
      </c>
      <c r="AX59" s="60">
        <f>SUM(AIRAG!AI59+ALTANSHIREE!AI59+DALANGARGALAN!AI59+DELGEREH!AI59+IHHET!AI59+MANDAX!AI59+ORGON!AI59+SAIXANDULAAN!AI59+ULAANBADRAX!AI59+HATANBULAG!AI59+HOBSGOL!AI59+ERDENE!AI59+SAINSHAND!DF59+'ZAMIIN UUD'!CB59)</f>
        <v>-740569300</v>
      </c>
      <c r="AY59" s="70">
        <f t="shared" si="47"/>
        <v>1646904200</v>
      </c>
      <c r="AZ59" s="70">
        <f t="shared" si="48"/>
        <v>4224000</v>
      </c>
      <c r="BA59" s="70">
        <f t="shared" si="49"/>
        <v>-1557987700</v>
      </c>
      <c r="BB59" s="70">
        <f t="shared" si="38"/>
        <v>1706713500</v>
      </c>
      <c r="BC59" s="70">
        <f t="shared" si="39"/>
        <v>36441911</v>
      </c>
      <c r="BD59" s="70">
        <f t="shared" si="40"/>
        <v>-1585579089</v>
      </c>
    </row>
    <row r="60" spans="1:65">
      <c r="A60" s="35">
        <v>51</v>
      </c>
      <c r="B60" s="36" t="s">
        <v>52</v>
      </c>
      <c r="C60" s="45">
        <f>SUM(AIRAG!C60+ALTANSHIREE!C60+DALANGARGALAN!C60+DELGEREH!C60+IHHET!C60+MANDAX!C60+ORGON!C60+SAIXANDULAAN!C60+ULAANBADRAX!C60+HATANBULAG!C60+HOBSGOL!C60+ERDENE!C60+SAINSHAND!C60+'ZAMIIN UUD'!C60)</f>
        <v>147416200</v>
      </c>
      <c r="D60" s="45">
        <f>SUM(AIRAG!D60+ALTANSHIREE!D60+DALANGARGALAN!D60+DELGEREH!D60+IHHET!D60+MANDAX!D60+ORGON!D60+SAIXANDULAAN!D60+ULAANBADRAX!D60+HATANBULAG!D60+HOBSGOL!D60+ERDENE!D60+SAINSHAND!D60+'ZAMIIN UUD'!D60)</f>
        <v>64746055</v>
      </c>
      <c r="E60" s="45">
        <f>SUM(AIRAG!E60+ALTANSHIREE!E60+DALANGARGALAN!E60+DELGEREH!E60+IHHET!E60+MANDAX!E60+ORGON!E60+SAIXANDULAAN!E60+ULAANBADRAX!E60+HATANBULAG!E60+HOBSGOL!E60+ERDENE!E60+SAINSHAND!E60+'ZAMIIN UUD'!E60)</f>
        <v>-80120145</v>
      </c>
      <c r="F60" s="45">
        <f>SUM(AIRAG!F60+ALTANSHIREE!F60+DALANGARGALAN!F60+DELGEREH!F60+IHHET!F60+MANDAX!F60+ORGON!F60+SAIXANDULAAN!F60+ULAANBADRAX!F60+HATANBULAG!F60+HOBSGOL!F60+ERDENE!F60+SAINSHAND!F60+SAINSHAND!L60+'ZAMIIN UUD'!F60)</f>
        <v>814246700</v>
      </c>
      <c r="G60" s="45">
        <f>SUM(AIRAG!G60+ALTANSHIREE!G60+DALANGARGALAN!G60+DELGEREH!G60+IHHET!G60+MANDAX!G60+ORGON!G60+SAIXANDULAAN!G60+ULAANBADRAX!G60+HATANBULAG!G60+HOBSGOL!G60+ERDENE!G60+SAINSHAND!G60+SAINSHAND!M60+'ZAMIIN UUD'!G60)</f>
        <v>535260440.19999999</v>
      </c>
      <c r="H60" s="45">
        <f>SUM(AIRAG!H60+ALTANSHIREE!H60+DALANGARGALAN!H60+DELGEREH!H60+IHHET!H60+MANDAX!H60+ORGON!H60+SAIXANDULAAN!H60+ULAANBADRAX!H60+HATANBULAG!H60+HOBSGOL!H60+ERDENE!H60+SAINSHAND!H60+SAINSHAND!N60+'ZAMIIN UUD'!H60)</f>
        <v>-278686259.80000001</v>
      </c>
      <c r="I60" s="45">
        <f>SUM(SAINSHAND!I60+'ZAMIIN UUD'!I60)</f>
        <v>9248000</v>
      </c>
      <c r="J60" s="45">
        <f>SUM(SAINSHAND!J60+'ZAMIIN UUD'!J60)</f>
        <v>1170000</v>
      </c>
      <c r="K60" s="45">
        <f>SUM(SAINSHAND!K60+'ZAMIIN UUD'!K60)</f>
        <v>-8078000</v>
      </c>
      <c r="L60" s="45">
        <f>SUM(SAINSHAND!O60+SAINSHAND!R60+'ZAMIIN UUD'!O60)</f>
        <v>5000000</v>
      </c>
      <c r="M60" s="45">
        <f>SUM(SAINSHAND!P60+SAINSHAND!S60+'ZAMIIN UUD'!P60)</f>
        <v>3750000</v>
      </c>
      <c r="N60" s="45">
        <f>SUM(SAINSHAND!Q60+SAINSHAND!T60+'ZAMIIN UUD'!Q60)</f>
        <v>-1250000</v>
      </c>
      <c r="O60" s="45">
        <f>SUM(SAINSHAND!U60+'ZAMIIN UUD'!L60)</f>
        <v>0</v>
      </c>
      <c r="P60" s="45">
        <f>SUM(SAINSHAND!V60+'ZAMIIN UUD'!M60)</f>
        <v>0</v>
      </c>
      <c r="Q60" s="45">
        <f>SUM(SAINSHAND!W60+'ZAMIIN UUD'!N60)</f>
        <v>0</v>
      </c>
      <c r="R60" s="45">
        <f>SUM('ZAMIIN UUD'!R60)</f>
        <v>0</v>
      </c>
      <c r="S60" s="45">
        <f>SUM('ZAMIIN UUD'!S60)</f>
        <v>0</v>
      </c>
      <c r="T60" s="45">
        <f>SUM('ZAMIIN UUD'!T60)</f>
        <v>0</v>
      </c>
      <c r="U60" s="45">
        <f>SUM(AIRAG!I60+ALTANSHIREE!I60+DALANGARGALAN!I60+DELGEREH!I60+IHHET!I60+MANDAX!I60+ORGON!I60+SAIXANDULAAN!I60+ULAANBADRAX!I60+HATANBULAG!I60+HOBSGOL!I60+ERDENE!I60+SAINSHAND!X60+'ZAMIIN UUD'!U60)</f>
        <v>0</v>
      </c>
      <c r="V60" s="45">
        <f>SUM(AIRAG!J60+ALTANSHIREE!J60+DALANGARGALAN!J60+DELGEREH!J60+IHHET!J60+MANDAX!J60+ORGON!J60+SAIXANDULAAN!J60+ULAANBADRAX!J60+HATANBULAG!J60+HOBSGOL!J60+ERDENE!J60+SAINSHAND!Y60+'ZAMIIN UUD'!V60)</f>
        <v>0</v>
      </c>
      <c r="W60" s="45">
        <f>SUM(AIRAG!K60+ALTANSHIREE!K60+DALANGARGALAN!K60+DELGEREH!K60+IHHET!K60+MANDAX!K60+ORGON!K60+SAIXANDULAAN!K60+ULAANBADRAX!K60+HATANBULAG!K60+HOBSGOL!K60+ERDENE!K60+SAINSHAND!Z60+'ZAMIIN UUD'!W60)</f>
        <v>0</v>
      </c>
      <c r="X60" s="45">
        <f>SUM(AIRAG!L60+ALTANSHIREE!L60+DALANGARGALAN!L60+DELGEREH!L60+IHHET!L60+MANDAX!L60+ORGON!L60+SAIXANDULAAN!L60+ULAANBADRAX!L60+HATANBULAG!L60+HOBSGOL!L60+ERDENE!L60+SAINSHAND!AA60+SAINSHAND!AD60+SAINSHAND!AG60+SAINSHAND!AJ60+SAINSHAND!AM60+SAINSHAND!AP60+SAINSHAND!AS60+SAINSHAND!AV60+SAINSHAND!AY60+SAINSHAND!BB60+SAINSHAND!BE60+SAINSHAND!BH60+SAINSHAND!BK60+SAINSHAND!BN60+SAINSHAND!BQ60+'ZAMIIN UUD'!X60+'ZAMIIN UUD'!AA60+'ZAMIIN UUD'!AD60+'ZAMIIN UUD'!AG60+'ZAMIIN UUD'!AJ60+'ZAMIIN UUD'!AM60+'ZAMIIN UUD'!AP60+'ZAMIIN UUD'!AS60)</f>
        <v>0</v>
      </c>
      <c r="Y60" s="45">
        <f>SUM(AIRAG!M60+ALTANSHIREE!M60+DALANGARGALAN!M60+DELGEREH!M60+IHHET!M60+MANDAX!M60+ORGON!M60+SAIXANDULAAN!M60+ULAANBADRAX!M60+HATANBULAG!M60+HOBSGOL!M60+ERDENE!M60+SAINSHAND!AB60+SAINSHAND!AE60+SAINSHAND!AH60+SAINSHAND!AK60+SAINSHAND!AN60+SAINSHAND!AQ60+SAINSHAND!AT60+SAINSHAND!AW60+SAINSHAND!AZ60+SAINSHAND!BC60+SAINSHAND!BF60+SAINSHAND!BI60+SAINSHAND!BL60+SAINSHAND!BO60+SAINSHAND!BR60+'ZAMIIN UUD'!Y60+'ZAMIIN UUD'!AB60+'ZAMIIN UUD'!AE60+'ZAMIIN UUD'!AH60+'ZAMIIN UUD'!AK60+'ZAMIIN UUD'!AN60+'ZAMIIN UUD'!AQ60+'ZAMIIN UUD'!AT60)</f>
        <v>0</v>
      </c>
      <c r="Z60" s="45">
        <f>SUM(AIRAG!N60+ALTANSHIREE!N60+DALANGARGALAN!N60+DELGEREH!N60+IHHET!N60+MANDAX!N60+ORGON!N60+SAIXANDULAAN!N60+ULAANBADRAX!N60+HATANBULAG!N60+HOBSGOL!N60+ERDENE!N60+SAINSHAND!AC60+SAINSHAND!AF60+SAINSHAND!AI60+SAINSHAND!AL60+SAINSHAND!AO60+SAINSHAND!AR60+SAINSHAND!AU60+SAINSHAND!AX60+SAINSHAND!BA60+SAINSHAND!BD60+SAINSHAND!BG60+SAINSHAND!BJ60+SAINSHAND!BM60+SAINSHAND!BP60+SAINSHAND!BS60+'ZAMIIN UUD'!Z60+'ZAMIIN UUD'!AC60+'ZAMIIN UUD'!AF60+'ZAMIIN UUD'!AI60+'ZAMIIN UUD'!AL60+'ZAMIIN UUD'!AO60+'ZAMIIN UUD'!AR60+'ZAMIIN UUD'!AU60)</f>
        <v>0</v>
      </c>
      <c r="AA60" s="45">
        <f>SUM(AIRAG!O60+ALTANSHIREE!O60+DALANGARGALAN!O60+DELGEREH!O60+IHHET!O60+MANDAX!O60+ORGON!O60+SAIXANDULAAN!O60+ULAANBADRAX!O60+HATANBULAG!O60+HOBSGOL!O60+ERDENE!O60+SAINSHAND!BT60+SAINSHAND!BW60+SAINSHAND!BZ60+SAINSHAND!CC60+SAINSHAND!CF60+SAINSHAND!CI60+'ZAMIIN UUD'!AV60+'ZAMIIN UUD'!AY60+'ZAMIIN UUD'!BB60+'ZAMIIN UUD'!BE60)</f>
        <v>0</v>
      </c>
      <c r="AB60" s="45">
        <f>SUM(AIRAG!P60+ALTANSHIREE!P60+DALANGARGALAN!P60+DELGEREH!P60+IHHET!P60+MANDAX!P60+ORGON!P60+SAIXANDULAAN!P60+ULAANBADRAX!P60+HATANBULAG!P60+HOBSGOL!P60+ERDENE!P60+SAINSHAND!BU60+SAINSHAND!BX60+SAINSHAND!CA60+SAINSHAND!CD60+SAINSHAND!CG60+SAINSHAND!CJ60+'ZAMIIN UUD'!AW60+'ZAMIIN UUD'!AZ60+'ZAMIIN UUD'!BC60+'ZAMIIN UUD'!BF60)</f>
        <v>0</v>
      </c>
      <c r="AC60" s="45">
        <f>SUM(AIRAG!Q60+ALTANSHIREE!Q60+DALANGARGALAN!Q60+DELGEREH!Q60+IHHET!Q60+MANDAX!Q60+ORGON!Q60+SAIXANDULAAN!Q60+ULAANBADRAX!Q60+HATANBULAG!Q60+HOBSGOL!Q60+ERDENE!Q60+SAINSHAND!BV60+SAINSHAND!BY60+SAINSHAND!CB60+SAINSHAND!CE60+SAINSHAND!CH60+SAINSHAND!CK60+'ZAMIIN UUD'!AX60+'ZAMIIN UUD'!BA60+'ZAMIIN UUD'!BD60+'ZAMIIN UUD'!BG60)</f>
        <v>0</v>
      </c>
      <c r="AD60" s="45">
        <f>SUM(AIRAG!R60+ALTANSHIREE!R60+DALANGARGALAN!R60+DELGEREH!R60+IHHET!R60+MANDAX!R60+ORGON!R60+SAIXANDULAAN!R60+ULAANBADRAX!R60+HATANBULAG!R60+HOBSGOL!R60+ERDENE!R60+SAINSHAND!CL60)</f>
        <v>0</v>
      </c>
      <c r="AE60" s="45">
        <f>SUM(AIRAG!S60+ALTANSHIREE!S60+DALANGARGALAN!S60+DELGEREH!S60+IHHET!S60+MANDAX!S60+ORGON!S60+SAIXANDULAAN!S60+ULAANBADRAX!S60+HATANBULAG!S60+HOBSGOL!S60+ERDENE!S60+SAINSHAND!CM60)</f>
        <v>0</v>
      </c>
      <c r="AF60" s="45">
        <f>SUM(AIRAG!T60+ALTANSHIREE!T60+DALANGARGALAN!T60+DELGEREH!T60+IHHET!T60+MANDAX!T60+ORGON!T60+SAIXANDULAAN!T60+ULAANBADRAX!T60+HATANBULAG!T60+HOBSGOL!T60+ERDENE!T60+SAINSHAND!CN60)</f>
        <v>0</v>
      </c>
      <c r="AG60" s="45">
        <f>SUM(SAINSHAND!CO60+'ZAMIIN UUD'!BK60)</f>
        <v>0</v>
      </c>
      <c r="AH60" s="45">
        <f>SUM(SAINSHAND!CP60+'ZAMIIN UUD'!BL60)</f>
        <v>0</v>
      </c>
      <c r="AI60" s="45">
        <f>SUM(SAINSHAND!CQ60+'ZAMIIN UUD'!BM60)</f>
        <v>0</v>
      </c>
      <c r="AJ60" s="46">
        <f t="shared" si="2"/>
        <v>975910900</v>
      </c>
      <c r="AK60" s="46">
        <f t="shared" si="3"/>
        <v>604926495.20000005</v>
      </c>
      <c r="AL60" s="46">
        <f t="shared" si="4"/>
        <v>-368134404.80000001</v>
      </c>
      <c r="AM60" s="45">
        <f>SUM(AIRAG!X60+ALTANSHIREE!X60+DALANGARGALAN!X60+DELGEREH!X60+IHHET!X60+MANDAX!X60+ORGON!X60+SAIXANDULAAN!X60+ULAANBADRAX!X60+HATANBULAG!X60+HOBSGOL!X60+ERDENE!X60+SAINSHAND!CU60+'ZAMIIN UUD'!BQ60)</f>
        <v>0</v>
      </c>
      <c r="AN60" s="45">
        <f>SUM(AIRAG!Y60+ALTANSHIREE!Y60+DALANGARGALAN!Y60+DELGEREH!Y60+IHHET!Y60+MANDAX!Y60+ORGON!Y60+SAIXANDULAAN!Y60+ULAANBADRAX!Y60+HATANBULAG!Y60+HOBSGOL!Y60+ERDENE!Y60+SAINSHAND!CV60+'ZAMIIN UUD'!BR60)</f>
        <v>0</v>
      </c>
      <c r="AO60" s="45">
        <f>SUM(AIRAG!Z60+ALTANSHIREE!Z60+DALANGARGALAN!Z60+DELGEREH!Z60+IHHET!Z60+MANDAX!Z60+ORGON!Z60+SAIXANDULAAN!Z60+ULAANBADRAX!Z60+HATANBULAG!Z60+HOBSGOL!Z60+ERDENE!Z60+SAINSHAND!CW60+'ZAMIIN UUD'!BS60)</f>
        <v>0</v>
      </c>
      <c r="AP60" s="46">
        <f t="shared" si="5"/>
        <v>0</v>
      </c>
      <c r="AQ60" s="46">
        <f t="shared" si="6"/>
        <v>0</v>
      </c>
      <c r="AR60" s="46">
        <f t="shared" si="7"/>
        <v>0</v>
      </c>
      <c r="AS60" s="45">
        <f>SUM(AIRAG!AD60+ALTANSHIREE!AD60+DALANGARGALAN!AD60+DELGEREH!AD60+IHHET!AD60+MANDAX!AD60+ORGON!AD60+SAIXANDULAAN!AD60+ULAANBADRAX!AD60+HATANBULAG!AD60+HOBSGOL!AD60+ERDENE!AD60+SAINSHAND!DA60+'ZAMIIN UUD'!BW60)</f>
        <v>991346300</v>
      </c>
      <c r="AT60" s="45">
        <f>SUM(AIRAG!AE60+ALTANSHIREE!AE60+DALANGARGALAN!AE60+DELGEREH!AE60+IHHET!AE60+MANDAX!AE60+ORGON!AE60+SAIXANDULAAN!AE60+ULAANBADRAX!AE60+HATANBULAG!AE60+HOBSGOL!AE60+ERDENE!AE60+SAINSHAND!DB60+'ZAMIIN UUD'!BX60)</f>
        <v>102771709</v>
      </c>
      <c r="AU60" s="45">
        <f>SUM(AIRAG!AF60+ALTANSHIREE!AF60+DALANGARGALAN!AF60+DELGEREH!AF60+IHHET!AF60+MANDAX!AF60+ORGON!AF60+SAIXANDULAAN!AF60+ULAANBADRAX!AF60+HATANBULAG!AF60+HOBSGOL!AF60+ERDENE!AF60+SAINSHAND!DC60+'ZAMIIN UUD'!BY60)</f>
        <v>-888574591</v>
      </c>
      <c r="AV60" s="45">
        <f>SUM(AIRAG!AG60+ALTANSHIREE!AG60+DALANGARGALAN!AG60+DELGEREH!AG60+IHHET!AG60+MANDAX!AG60+ORGON!AG60+SAIXANDULAAN!AG60+ULAANBADRAX!AG60+HATANBULAG!AG60+HOBSGOL!AG60+ERDENE!AG60+SAINSHAND!DD60+'ZAMIIN UUD'!BZ60)</f>
        <v>0</v>
      </c>
      <c r="AW60" s="45">
        <f>SUM(AIRAG!AH60+ALTANSHIREE!AH60+DALANGARGALAN!AH60+DELGEREH!AH60+IHHET!AH60+MANDAX!AH60+ORGON!AH60+SAIXANDULAAN!AH60+ULAANBADRAX!AH60+HATANBULAG!AH60+HOBSGOL!AH60+ERDENE!AH60+SAINSHAND!DE60+'ZAMIIN UUD'!CA60)</f>
        <v>0</v>
      </c>
      <c r="AX60" s="45">
        <f>SUM(AIRAG!AI60+ALTANSHIREE!AI60+DALANGARGALAN!AI60+DELGEREH!AI60+IHHET!AI60+MANDAX!AI60+ORGON!AI60+SAIXANDULAAN!AI60+ULAANBADRAX!AI60+HATANBULAG!AI60+HOBSGOL!AI60+ERDENE!AI60+SAINSHAND!DF60+'ZAMIIN UUD'!CB60)</f>
        <v>0</v>
      </c>
      <c r="AY60" s="46">
        <f t="shared" si="8"/>
        <v>991346300</v>
      </c>
      <c r="AZ60" s="46">
        <f t="shared" si="9"/>
        <v>102771709</v>
      </c>
      <c r="BA60" s="46">
        <f t="shared" si="10"/>
        <v>-888574591</v>
      </c>
      <c r="BB60" s="46">
        <f>SUM(AJ60+AP60+AY60)</f>
        <v>1967257200</v>
      </c>
      <c r="BC60" s="46">
        <f t="shared" ref="BC60:BC61" si="50">SUM(AK60+AQ60+AZ60)</f>
        <v>707698204.20000005</v>
      </c>
      <c r="BD60" s="46">
        <f t="shared" ref="BD60:BD61" si="51">SUM(AL60+AR60+BA60)</f>
        <v>-1256708995.8</v>
      </c>
    </row>
    <row r="61" spans="1:65">
      <c r="A61" s="9">
        <v>52</v>
      </c>
      <c r="B61" s="11" t="s">
        <v>75</v>
      </c>
      <c r="C61" s="60">
        <f>SUM(AIRAG!C61+ALTANSHIREE!C61+DALANGARGALAN!C61+DELGEREH!C61+IHHET!C61+MANDAX!C61+ORGON!C61+SAIXANDULAAN!C61+ULAANBADRAX!C61+HATANBULAG!C61+HOBSGOL!C61+ERDENE!C61+SAINSHAND!C61+'ZAMIIN UUD'!C61)</f>
        <v>122295200</v>
      </c>
      <c r="D61" s="60">
        <f>SUM(AIRAG!D61+ALTANSHIREE!D61+DALANGARGALAN!D61+DELGEREH!D61+IHHET!D61+MANDAX!D61+ORGON!D61+SAIXANDULAAN!D61+ULAANBADRAX!D61+HATANBULAG!D61+HOBSGOL!D61+ERDENE!D61+SAINSHAND!D61+'ZAMIIN UUD'!D61)</f>
        <v>52641248</v>
      </c>
      <c r="E61" s="60">
        <f>SUM(AIRAG!E61+ALTANSHIREE!E61+DALANGARGALAN!E61+DELGEREH!E61+IHHET!E61+MANDAX!E61+ORGON!E61+SAIXANDULAAN!E61+ULAANBADRAX!E61+HATANBULAG!E61+HOBSGOL!E61+ERDENE!E61+SAINSHAND!E61+'ZAMIIN UUD'!E61)</f>
        <v>-69653952</v>
      </c>
      <c r="F61" s="60">
        <f>SUM(AIRAG!F61+ALTANSHIREE!F61+DALANGARGALAN!F61+DELGEREH!F61+IHHET!F61+MANDAX!F61+ORGON!F61+SAIXANDULAAN!F61+ULAANBADRAX!F61+HATANBULAG!F61+HOBSGOL!F61+ERDENE!F61+SAINSHAND!F61+SAINSHAND!L61+'ZAMIIN UUD'!F61)</f>
        <v>788054400</v>
      </c>
      <c r="G61" s="60">
        <f>SUM(AIRAG!G61+ALTANSHIREE!G61+DALANGARGALAN!G61+DELGEREH!G61+IHHET!G61+MANDAX!G61+ORGON!G61+SAIXANDULAAN!G61+ULAANBADRAX!G61+HATANBULAG!G61+HOBSGOL!G61+ERDENE!G61+SAINSHAND!G61+SAINSHAND!M61+'ZAMIIN UUD'!G61)</f>
        <v>529440440.19999999</v>
      </c>
      <c r="H61" s="60">
        <f>SUM(AIRAG!H61+ALTANSHIREE!H61+DALANGARGALAN!H61+DELGEREH!H61+IHHET!H61+MANDAX!H61+ORGON!H61+SAIXANDULAAN!H61+ULAANBADRAX!H61+HATANBULAG!H61+HOBSGOL!H61+ERDENE!H61+SAINSHAND!H61+SAINSHAND!N61+'ZAMIIN UUD'!H61)</f>
        <v>-258613959.80000001</v>
      </c>
      <c r="I61" s="60">
        <f>SUM(SAINSHAND!I61+'ZAMIIN UUD'!I61)</f>
        <v>8748000</v>
      </c>
      <c r="J61" s="60">
        <f>SUM(SAINSHAND!J61+'ZAMIIN UUD'!J61)</f>
        <v>670000</v>
      </c>
      <c r="K61" s="60">
        <f>SUM(SAINSHAND!K61+'ZAMIIN UUD'!K61)</f>
        <v>-8078000</v>
      </c>
      <c r="L61" s="60">
        <f>SUM(SAINSHAND!O61+SAINSHAND!R61+'ZAMIIN UUD'!O61)</f>
        <v>5000000</v>
      </c>
      <c r="M61" s="60">
        <f>SUM(SAINSHAND!P61+SAINSHAND!S61+'ZAMIIN UUD'!P61)</f>
        <v>3750000</v>
      </c>
      <c r="N61" s="60">
        <f>SUM(SAINSHAND!Q61+SAINSHAND!T61+'ZAMIIN UUD'!Q61)</f>
        <v>-1250000</v>
      </c>
      <c r="O61" s="60">
        <f>SUM(SAINSHAND!U61+'ZAMIIN UUD'!L61)</f>
        <v>0</v>
      </c>
      <c r="P61" s="60">
        <f>SUM(SAINSHAND!V61+'ZAMIIN UUD'!M61)</f>
        <v>0</v>
      </c>
      <c r="Q61" s="60">
        <f>SUM(SAINSHAND!W61+'ZAMIIN UUD'!N61)</f>
        <v>0</v>
      </c>
      <c r="R61" s="60">
        <f>SUM('ZAMIIN UUD'!R61)</f>
        <v>0</v>
      </c>
      <c r="S61" s="60">
        <f>SUM('ZAMIIN UUD'!S61)</f>
        <v>0</v>
      </c>
      <c r="T61" s="60">
        <f>SUM('ZAMIIN UUD'!T61)</f>
        <v>0</v>
      </c>
      <c r="U61" s="60">
        <f>SUM(AIRAG!I61+ALTANSHIREE!I61+DALANGARGALAN!I61+DELGEREH!I61+IHHET!I61+MANDAX!I61+ORGON!I61+SAIXANDULAAN!I61+ULAANBADRAX!I61+HATANBULAG!I61+HOBSGOL!I61+ERDENE!I61+SAINSHAND!X61+'ZAMIIN UUD'!U61)</f>
        <v>0</v>
      </c>
      <c r="V61" s="60">
        <f>SUM(AIRAG!J61+ALTANSHIREE!J61+DALANGARGALAN!J61+DELGEREH!J61+IHHET!J61+MANDAX!J61+ORGON!J61+SAIXANDULAAN!J61+ULAANBADRAX!J61+HATANBULAG!J61+HOBSGOL!J61+ERDENE!J61+SAINSHAND!Y61+'ZAMIIN UUD'!V61)</f>
        <v>0</v>
      </c>
      <c r="W61" s="60">
        <f>SUM(AIRAG!K61+ALTANSHIREE!K61+DALANGARGALAN!K61+DELGEREH!K61+IHHET!K61+MANDAX!K61+ORGON!K61+SAIXANDULAAN!K61+ULAANBADRAX!K61+HATANBULAG!K61+HOBSGOL!K61+ERDENE!K61+SAINSHAND!Z61+'ZAMIIN UUD'!W61)</f>
        <v>0</v>
      </c>
      <c r="X61" s="60">
        <f>SUM(AIRAG!L61+ALTANSHIREE!L61+DALANGARGALAN!L61+DELGEREH!L61+IHHET!L61+MANDAX!L61+ORGON!L61+SAIXANDULAAN!L61+ULAANBADRAX!L61+HATANBULAG!L61+HOBSGOL!L61+ERDENE!L61+SAINSHAND!AA61+SAINSHAND!AD61+SAINSHAND!AG61+SAINSHAND!AJ61+SAINSHAND!AM61+SAINSHAND!AP61+SAINSHAND!AS61+SAINSHAND!AV61+SAINSHAND!AY61+SAINSHAND!BB61+SAINSHAND!BE61+SAINSHAND!BH61+SAINSHAND!BK61+SAINSHAND!BN61+SAINSHAND!BQ61+'ZAMIIN UUD'!X61+'ZAMIIN UUD'!AA61+'ZAMIIN UUD'!AD61+'ZAMIIN UUD'!AG61+'ZAMIIN UUD'!AJ61+'ZAMIIN UUD'!AM61+'ZAMIIN UUD'!AP61+'ZAMIIN UUD'!AS61)</f>
        <v>0</v>
      </c>
      <c r="Y61" s="60">
        <f>SUM(AIRAG!M61+ALTANSHIREE!M61+DALANGARGALAN!M61+DELGEREH!M61+IHHET!M61+MANDAX!M61+ORGON!M61+SAIXANDULAAN!M61+ULAANBADRAX!M61+HATANBULAG!M61+HOBSGOL!M61+ERDENE!M61+SAINSHAND!AB61+SAINSHAND!AE61+SAINSHAND!AH61+SAINSHAND!AK61+SAINSHAND!AN61+SAINSHAND!AQ61+SAINSHAND!AT61+SAINSHAND!AW61+SAINSHAND!AZ61+SAINSHAND!BC61+SAINSHAND!BF61+SAINSHAND!BI61+SAINSHAND!BL61+SAINSHAND!BO61+SAINSHAND!BR61+'ZAMIIN UUD'!Y61+'ZAMIIN UUD'!AB61+'ZAMIIN UUD'!AE61+'ZAMIIN UUD'!AH61+'ZAMIIN UUD'!AK61+'ZAMIIN UUD'!AN61+'ZAMIIN UUD'!AQ61+'ZAMIIN UUD'!AT61)</f>
        <v>0</v>
      </c>
      <c r="Z61" s="60">
        <f>SUM(AIRAG!N61+ALTANSHIREE!N61+DALANGARGALAN!N61+DELGEREH!N61+IHHET!N61+MANDAX!N61+ORGON!N61+SAIXANDULAAN!N61+ULAANBADRAX!N61+HATANBULAG!N61+HOBSGOL!N61+ERDENE!N61+SAINSHAND!AC61+SAINSHAND!AF61+SAINSHAND!AI61+SAINSHAND!AL61+SAINSHAND!AO61+SAINSHAND!AR61+SAINSHAND!AU61+SAINSHAND!AX61+SAINSHAND!BA61+SAINSHAND!BD61+SAINSHAND!BG61+SAINSHAND!BJ61+SAINSHAND!BM61+SAINSHAND!BP61+SAINSHAND!BS61+'ZAMIIN UUD'!Z61+'ZAMIIN UUD'!AC61+'ZAMIIN UUD'!AF61+'ZAMIIN UUD'!AI61+'ZAMIIN UUD'!AL61+'ZAMIIN UUD'!AO61+'ZAMIIN UUD'!AR61+'ZAMIIN UUD'!AU61)</f>
        <v>0</v>
      </c>
      <c r="AA61" s="60">
        <f>SUM(AIRAG!O61+ALTANSHIREE!O61+DALANGARGALAN!O61+DELGEREH!O61+IHHET!O61+MANDAX!O61+ORGON!O61+SAIXANDULAAN!O61+ULAANBADRAX!O61+HATANBULAG!O61+HOBSGOL!O61+ERDENE!O61+SAINSHAND!BT61+SAINSHAND!BW61+SAINSHAND!BZ61+SAINSHAND!CC61+SAINSHAND!CF61+SAINSHAND!CI61+'ZAMIIN UUD'!AV61+'ZAMIIN UUD'!AY61+'ZAMIIN UUD'!BB61+'ZAMIIN UUD'!BE61)</f>
        <v>0</v>
      </c>
      <c r="AB61" s="60">
        <f>SUM(AIRAG!P61+ALTANSHIREE!P61+DALANGARGALAN!P61+DELGEREH!P61+IHHET!P61+MANDAX!P61+ORGON!P61+SAIXANDULAAN!P61+ULAANBADRAX!P61+HATANBULAG!P61+HOBSGOL!P61+ERDENE!P61+SAINSHAND!BU61+SAINSHAND!BX61+SAINSHAND!CA61+SAINSHAND!CD61+SAINSHAND!CG61+SAINSHAND!CJ61+'ZAMIIN UUD'!AW61+'ZAMIIN UUD'!AZ61+'ZAMIIN UUD'!BC61+'ZAMIIN UUD'!BF61)</f>
        <v>0</v>
      </c>
      <c r="AC61" s="60">
        <f>SUM(AIRAG!Q61+ALTANSHIREE!Q61+DALANGARGALAN!Q61+DELGEREH!Q61+IHHET!Q61+MANDAX!Q61+ORGON!Q61+SAIXANDULAAN!Q61+ULAANBADRAX!Q61+HATANBULAG!Q61+HOBSGOL!Q61+ERDENE!Q61+SAINSHAND!BV61+SAINSHAND!BY61+SAINSHAND!CB61+SAINSHAND!CE61+SAINSHAND!CH61+SAINSHAND!CK61+'ZAMIIN UUD'!AX61+'ZAMIIN UUD'!BA61+'ZAMIIN UUD'!BD61+'ZAMIIN UUD'!BG61)</f>
        <v>0</v>
      </c>
      <c r="AD61" s="60">
        <f>SUM(AIRAG!R61+ALTANSHIREE!R61+DALANGARGALAN!R61+DELGEREH!R61+IHHET!R61+MANDAX!R61+ORGON!R61+SAIXANDULAAN!R61+ULAANBADRAX!R61+HATANBULAG!R61+HOBSGOL!R61+ERDENE!R61+SAINSHAND!CL61)</f>
        <v>0</v>
      </c>
      <c r="AE61" s="60">
        <f>SUM(AIRAG!S61+ALTANSHIREE!S61+DALANGARGALAN!S61+DELGEREH!S61+IHHET!S61+MANDAX!S61+ORGON!S61+SAIXANDULAAN!S61+ULAANBADRAX!S61+HATANBULAG!S61+HOBSGOL!S61+ERDENE!S61+SAINSHAND!CM61)</f>
        <v>0</v>
      </c>
      <c r="AF61" s="60">
        <f>SUM(AIRAG!T61+ALTANSHIREE!T61+DALANGARGALAN!T61+DELGEREH!T61+IHHET!T61+MANDAX!T61+ORGON!T61+SAIXANDULAAN!T61+ULAANBADRAX!T61+HATANBULAG!T61+HOBSGOL!T61+ERDENE!T61+SAINSHAND!CN61)</f>
        <v>0</v>
      </c>
      <c r="AG61" s="60">
        <f>SUM(SAINSHAND!CO61+'ZAMIIN UUD'!BK61)</f>
        <v>0</v>
      </c>
      <c r="AH61" s="60">
        <f>SUM(SAINSHAND!CP61+'ZAMIIN UUD'!BL61)</f>
        <v>0</v>
      </c>
      <c r="AI61" s="60">
        <f>SUM(SAINSHAND!CQ61+'ZAMIIN UUD'!BM61)</f>
        <v>0</v>
      </c>
      <c r="AJ61" s="70">
        <f t="shared" si="2"/>
        <v>924097600</v>
      </c>
      <c r="AK61" s="70">
        <f t="shared" si="3"/>
        <v>586501688.20000005</v>
      </c>
      <c r="AL61" s="70">
        <f t="shared" si="4"/>
        <v>-337595911.80000001</v>
      </c>
      <c r="AM61" s="60">
        <f>SUM(AIRAG!X61+ALTANSHIREE!X61+DALANGARGALAN!X61+DELGEREH!X61+IHHET!X61+MANDAX!X61+ORGON!X61+SAIXANDULAAN!X61+ULAANBADRAX!X61+HATANBULAG!X61+HOBSGOL!X61+ERDENE!X61+SAINSHAND!CU61+'ZAMIIN UUD'!BQ61)</f>
        <v>0</v>
      </c>
      <c r="AN61" s="60">
        <f>SUM(AIRAG!Y61+ALTANSHIREE!Y61+DALANGARGALAN!Y61+DELGEREH!Y61+IHHET!Y61+MANDAX!Y61+ORGON!Y61+SAIXANDULAAN!Y61+ULAANBADRAX!Y61+HATANBULAG!Y61+HOBSGOL!Y61+ERDENE!Y61+SAINSHAND!CV61+'ZAMIIN UUD'!BR61)</f>
        <v>0</v>
      </c>
      <c r="AO61" s="60">
        <f>SUM(AIRAG!Z61+ALTANSHIREE!Z61+DALANGARGALAN!Z61+DELGEREH!Z61+IHHET!Z61+MANDAX!Z61+ORGON!Z61+SAIXANDULAAN!Z61+ULAANBADRAX!Z61+HATANBULAG!Z61+HOBSGOL!Z61+ERDENE!Z61+SAINSHAND!CW61+'ZAMIIN UUD'!BS61)</f>
        <v>0</v>
      </c>
      <c r="AP61" s="70">
        <f t="shared" si="5"/>
        <v>0</v>
      </c>
      <c r="AQ61" s="70">
        <f t="shared" si="6"/>
        <v>0</v>
      </c>
      <c r="AR61" s="70">
        <f t="shared" si="7"/>
        <v>0</v>
      </c>
      <c r="AS61" s="60">
        <f>SUM(AIRAG!AD61+ALTANSHIREE!AD61+DALANGARGALAN!AD61+DELGEREH!AD61+IHHET!AD61+MANDAX!AD61+ORGON!AD61+SAIXANDULAAN!AD61+ULAANBADRAX!AD61+HATANBULAG!AD61+HOBSGOL!AD61+ERDENE!AD61+SAINSHAND!DA61+'ZAMIIN UUD'!BW61)</f>
        <v>991346300</v>
      </c>
      <c r="AT61" s="60">
        <f>SUM(AIRAG!AE61+ALTANSHIREE!AE61+DALANGARGALAN!AE61+DELGEREH!AE61+IHHET!AE61+MANDAX!AE61+ORGON!AE61+SAIXANDULAAN!AE61+ULAANBADRAX!AE61+HATANBULAG!AE61+HOBSGOL!AE61+ERDENE!AE61+SAINSHAND!DB61+'ZAMIIN UUD'!BX61)</f>
        <v>102771709</v>
      </c>
      <c r="AU61" s="60">
        <f>SUM(AIRAG!AF61+ALTANSHIREE!AF61+DALANGARGALAN!AF61+DELGEREH!AF61+IHHET!AF61+MANDAX!AF61+ORGON!AF61+SAIXANDULAAN!AF61+ULAANBADRAX!AF61+HATANBULAG!AF61+HOBSGOL!AF61+ERDENE!AF61+SAINSHAND!DC61+'ZAMIIN UUD'!BY61)</f>
        <v>-888574591</v>
      </c>
      <c r="AV61" s="60">
        <f>SUM(AIRAG!AG61+ALTANSHIREE!AG61+DALANGARGALAN!AG61+DELGEREH!AG61+IHHET!AG61+MANDAX!AG61+ORGON!AG61+SAIXANDULAAN!AG61+ULAANBADRAX!AG61+HATANBULAG!AG61+HOBSGOL!AG61+ERDENE!AG61+SAINSHAND!DD61+'ZAMIIN UUD'!BZ61)</f>
        <v>0</v>
      </c>
      <c r="AW61" s="60">
        <f>SUM(AIRAG!AH61+ALTANSHIREE!AH61+DALANGARGALAN!AH61+DELGEREH!AH61+IHHET!AH61+MANDAX!AH61+ORGON!AH61+SAIXANDULAAN!AH61+ULAANBADRAX!AH61+HATANBULAG!AH61+HOBSGOL!AH61+ERDENE!AH61+SAINSHAND!DE61+'ZAMIIN UUD'!CA61)</f>
        <v>0</v>
      </c>
      <c r="AX61" s="60">
        <f>SUM(AIRAG!AI61+ALTANSHIREE!AI61+DALANGARGALAN!AI61+DELGEREH!AI61+IHHET!AI61+MANDAX!AI61+ORGON!AI61+SAIXANDULAAN!AI61+ULAANBADRAX!AI61+HATANBULAG!AI61+HOBSGOL!AI61+ERDENE!AI61+SAINSHAND!DF61+'ZAMIIN UUD'!CB61)</f>
        <v>0</v>
      </c>
      <c r="AY61" s="70">
        <f>SUM(AS61+AV61)</f>
        <v>991346300</v>
      </c>
      <c r="AZ61" s="70">
        <f>SUM(AT61+AW61)</f>
        <v>102771709</v>
      </c>
      <c r="BA61" s="70">
        <f>SUM(AU61+AX61)</f>
        <v>-888574591</v>
      </c>
      <c r="BB61" s="70">
        <f>SUM(AJ61+AP61+AY61)</f>
        <v>1915443900</v>
      </c>
      <c r="BC61" s="70">
        <f t="shared" si="50"/>
        <v>689273397.20000005</v>
      </c>
      <c r="BD61" s="70">
        <f t="shared" si="51"/>
        <v>-1226170502.8</v>
      </c>
    </row>
    <row r="62" spans="1:65">
      <c r="A62" s="9">
        <v>53</v>
      </c>
      <c r="B62" s="11" t="s">
        <v>53</v>
      </c>
      <c r="C62" s="60">
        <f>SUM(AIRAG!C62+ALTANSHIREE!C62+DALANGARGALAN!C62+DELGEREH!C62+IHHET!C62+MANDAX!C62+ORGON!C62+SAIXANDULAAN!C62+ULAANBADRAX!C62+HATANBULAG!C62+HOBSGOL!C62+ERDENE!C62+SAINSHAND!C62+'ZAMIIN UUD'!C62)</f>
        <v>16246000</v>
      </c>
      <c r="D62" s="60">
        <f>SUM(AIRAG!D62+ALTANSHIREE!D62+DALANGARGALAN!D62+DELGEREH!D62+IHHET!D62+MANDAX!D62+ORGON!D62+SAIXANDULAAN!D62+ULAANBADRAX!D62+HATANBULAG!D62+HOBSGOL!D62+ERDENE!D62+SAINSHAND!D62+'ZAMIIN UUD'!D62)</f>
        <v>8104807</v>
      </c>
      <c r="E62" s="60">
        <f>SUM(AIRAG!E62+ALTANSHIREE!E62+DALANGARGALAN!E62+DELGEREH!E62+IHHET!E62+MANDAX!E62+ORGON!E62+SAIXANDULAAN!E62+ULAANBADRAX!E62+HATANBULAG!E62+HOBSGOL!E62+ERDENE!E62+SAINSHAND!E62+'ZAMIIN UUD'!E62)</f>
        <v>-8141193</v>
      </c>
      <c r="F62" s="60">
        <f>SUM(AIRAG!F62+ALTANSHIREE!F62+DALANGARGALAN!F62+DELGEREH!F62+IHHET!F62+MANDAX!F62+ORGON!F62+SAIXANDULAAN!F62+ULAANBADRAX!F62+HATANBULAG!F62+HOBSGOL!F62+ERDENE!F62+SAINSHAND!F62+SAINSHAND!L62+'ZAMIIN UUD'!F62)</f>
        <v>14942500</v>
      </c>
      <c r="G62" s="60">
        <f>SUM(AIRAG!G62+ALTANSHIREE!G62+DALANGARGALAN!G62+DELGEREH!G62+IHHET!G62+MANDAX!G62+ORGON!G62+SAIXANDULAAN!G62+ULAANBADRAX!G62+HATANBULAG!G62+HOBSGOL!G62+ERDENE!G62+SAINSHAND!G62+SAINSHAND!M62+'ZAMIIN UUD'!G62)</f>
        <v>1820000</v>
      </c>
      <c r="H62" s="60">
        <f>SUM(AIRAG!H62+ALTANSHIREE!H62+DALANGARGALAN!H62+DELGEREH!H62+IHHET!H62+MANDAX!H62+ORGON!H62+SAIXANDULAAN!H62+ULAANBADRAX!H62+HATANBULAG!H62+HOBSGOL!H62+ERDENE!H62+SAINSHAND!H62+SAINSHAND!N62+'ZAMIIN UUD'!H62)</f>
        <v>-13122500</v>
      </c>
      <c r="I62" s="60">
        <f>SUM(SAINSHAND!I62+'ZAMIIN UUD'!I62)</f>
        <v>500000</v>
      </c>
      <c r="J62" s="60">
        <f>SUM(SAINSHAND!J62+'ZAMIIN UUD'!J62)</f>
        <v>500000</v>
      </c>
      <c r="K62" s="60">
        <f>SUM(SAINSHAND!K62+'ZAMIIN UUD'!K62)</f>
        <v>0</v>
      </c>
      <c r="L62" s="60">
        <f>SUM(SAINSHAND!O62+SAINSHAND!R62+'ZAMIIN UUD'!O62)</f>
        <v>0</v>
      </c>
      <c r="M62" s="60">
        <f>SUM(SAINSHAND!P62+SAINSHAND!S62+'ZAMIIN UUD'!P62)</f>
        <v>0</v>
      </c>
      <c r="N62" s="60">
        <f>SUM(SAINSHAND!Q62+SAINSHAND!T62+'ZAMIIN UUD'!Q62)</f>
        <v>0</v>
      </c>
      <c r="O62" s="60">
        <f>SUM(SAINSHAND!U62+'ZAMIIN UUD'!L62)</f>
        <v>0</v>
      </c>
      <c r="P62" s="60">
        <f>SUM(SAINSHAND!V62+'ZAMIIN UUD'!M62)</f>
        <v>0</v>
      </c>
      <c r="Q62" s="60">
        <f>SUM(SAINSHAND!W62+'ZAMIIN UUD'!N62)</f>
        <v>0</v>
      </c>
      <c r="R62" s="60">
        <f>SUM('ZAMIIN UUD'!R62)</f>
        <v>0</v>
      </c>
      <c r="S62" s="60">
        <f>SUM('ZAMIIN UUD'!S62)</f>
        <v>0</v>
      </c>
      <c r="T62" s="60">
        <f>SUM('ZAMIIN UUD'!T62)</f>
        <v>0</v>
      </c>
      <c r="U62" s="60">
        <f>SUM(AIRAG!I62+ALTANSHIREE!I62+DALANGARGALAN!I62+DELGEREH!I62+IHHET!I62+MANDAX!I62+ORGON!I62+SAIXANDULAAN!I62+ULAANBADRAX!I62+HATANBULAG!I62+HOBSGOL!I62+ERDENE!I62+SAINSHAND!X62+'ZAMIIN UUD'!U62)</f>
        <v>0</v>
      </c>
      <c r="V62" s="60">
        <f>SUM(AIRAG!J62+ALTANSHIREE!J62+DALANGARGALAN!J62+DELGEREH!J62+IHHET!J62+MANDAX!J62+ORGON!J62+SAIXANDULAAN!J62+ULAANBADRAX!J62+HATANBULAG!J62+HOBSGOL!J62+ERDENE!J62+SAINSHAND!Y62+'ZAMIIN UUD'!V62)</f>
        <v>0</v>
      </c>
      <c r="W62" s="60">
        <f>SUM(AIRAG!K62+ALTANSHIREE!K62+DALANGARGALAN!K62+DELGEREH!K62+IHHET!K62+MANDAX!K62+ORGON!K62+SAIXANDULAAN!K62+ULAANBADRAX!K62+HATANBULAG!K62+HOBSGOL!K62+ERDENE!K62+SAINSHAND!Z62+'ZAMIIN UUD'!W62)</f>
        <v>0</v>
      </c>
      <c r="X62" s="60">
        <f>SUM(AIRAG!L62+ALTANSHIREE!L62+DALANGARGALAN!L62+DELGEREH!L62+IHHET!L62+MANDAX!L62+ORGON!L62+SAIXANDULAAN!L62+ULAANBADRAX!L62+HATANBULAG!L62+HOBSGOL!L62+ERDENE!L62+SAINSHAND!AA62+SAINSHAND!AD62+SAINSHAND!AG62+SAINSHAND!AJ62+SAINSHAND!AM62+SAINSHAND!AP62+SAINSHAND!AS62+SAINSHAND!AV62+SAINSHAND!AY62+SAINSHAND!BB62+SAINSHAND!BE62+SAINSHAND!BH62+SAINSHAND!BK62+SAINSHAND!BN62+SAINSHAND!BQ62+'ZAMIIN UUD'!X62+'ZAMIIN UUD'!AA62+'ZAMIIN UUD'!AD62+'ZAMIIN UUD'!AG62+'ZAMIIN UUD'!AJ62+'ZAMIIN UUD'!AM62+'ZAMIIN UUD'!AP62+'ZAMIIN UUD'!AS62)</f>
        <v>0</v>
      </c>
      <c r="Y62" s="60">
        <f>SUM(AIRAG!M62+ALTANSHIREE!M62+DALANGARGALAN!M62+DELGEREH!M62+IHHET!M62+MANDAX!M62+ORGON!M62+SAIXANDULAAN!M62+ULAANBADRAX!M62+HATANBULAG!M62+HOBSGOL!M62+ERDENE!M62+SAINSHAND!AB62+SAINSHAND!AE62+SAINSHAND!AH62+SAINSHAND!AK62+SAINSHAND!AN62+SAINSHAND!AQ62+SAINSHAND!AT62+SAINSHAND!AW62+SAINSHAND!AZ62+SAINSHAND!BC62+SAINSHAND!BF62+SAINSHAND!BI62+SAINSHAND!BL62+SAINSHAND!BO62+SAINSHAND!BR62+'ZAMIIN UUD'!Y62+'ZAMIIN UUD'!AB62+'ZAMIIN UUD'!AE62+'ZAMIIN UUD'!AH62+'ZAMIIN UUD'!AK62+'ZAMIIN UUD'!AN62+'ZAMIIN UUD'!AQ62+'ZAMIIN UUD'!AT62)</f>
        <v>0</v>
      </c>
      <c r="Z62" s="60">
        <f>SUM(AIRAG!N62+ALTANSHIREE!N62+DALANGARGALAN!N62+DELGEREH!N62+IHHET!N62+MANDAX!N62+ORGON!N62+SAIXANDULAAN!N62+ULAANBADRAX!N62+HATANBULAG!N62+HOBSGOL!N62+ERDENE!N62+SAINSHAND!AC62+SAINSHAND!AF62+SAINSHAND!AI62+SAINSHAND!AL62+SAINSHAND!AO62+SAINSHAND!AR62+SAINSHAND!AU62+SAINSHAND!AX62+SAINSHAND!BA62+SAINSHAND!BD62+SAINSHAND!BG62+SAINSHAND!BJ62+SAINSHAND!BM62+SAINSHAND!BP62+SAINSHAND!BS62+'ZAMIIN UUD'!Z62+'ZAMIIN UUD'!AC62+'ZAMIIN UUD'!AF62+'ZAMIIN UUD'!AI62+'ZAMIIN UUD'!AL62+'ZAMIIN UUD'!AO62+'ZAMIIN UUD'!AR62+'ZAMIIN UUD'!AU62)</f>
        <v>0</v>
      </c>
      <c r="AA62" s="60">
        <f>SUM(AIRAG!O62+ALTANSHIREE!O62+DALANGARGALAN!O62+DELGEREH!O62+IHHET!O62+MANDAX!O62+ORGON!O62+SAIXANDULAAN!O62+ULAANBADRAX!O62+HATANBULAG!O62+HOBSGOL!O62+ERDENE!O62+SAINSHAND!BT62+SAINSHAND!BW62+SAINSHAND!BZ62+SAINSHAND!CC62+SAINSHAND!CF62+SAINSHAND!CI62+'ZAMIIN UUD'!AV62+'ZAMIIN UUD'!AY62+'ZAMIIN UUD'!BB62+'ZAMIIN UUD'!BE62)</f>
        <v>0</v>
      </c>
      <c r="AB62" s="60">
        <f>SUM(AIRAG!P62+ALTANSHIREE!P62+DALANGARGALAN!P62+DELGEREH!P62+IHHET!P62+MANDAX!P62+ORGON!P62+SAIXANDULAAN!P62+ULAANBADRAX!P62+HATANBULAG!P62+HOBSGOL!P62+ERDENE!P62+SAINSHAND!BU62+SAINSHAND!BX62+SAINSHAND!CA62+SAINSHAND!CD62+SAINSHAND!CG62+SAINSHAND!CJ62+'ZAMIIN UUD'!AW62+'ZAMIIN UUD'!AZ62+'ZAMIIN UUD'!BC62+'ZAMIIN UUD'!BF62)</f>
        <v>0</v>
      </c>
      <c r="AC62" s="60">
        <f>SUM(AIRAG!Q62+ALTANSHIREE!Q62+DALANGARGALAN!Q62+DELGEREH!Q62+IHHET!Q62+MANDAX!Q62+ORGON!Q62+SAIXANDULAAN!Q62+ULAANBADRAX!Q62+HATANBULAG!Q62+HOBSGOL!Q62+ERDENE!Q62+SAINSHAND!BV62+SAINSHAND!BY62+SAINSHAND!CB62+SAINSHAND!CE62+SAINSHAND!CH62+SAINSHAND!CK62+'ZAMIIN UUD'!AX62+'ZAMIIN UUD'!BA62+'ZAMIIN UUD'!BD62+'ZAMIIN UUD'!BG62)</f>
        <v>0</v>
      </c>
      <c r="AD62" s="60">
        <f>SUM(AIRAG!R62+ALTANSHIREE!R62+DALANGARGALAN!R62+DELGEREH!R62+IHHET!R62+MANDAX!R62+ORGON!R62+SAIXANDULAAN!R62+ULAANBADRAX!R62+HATANBULAG!R62+HOBSGOL!R62+ERDENE!R62+SAINSHAND!CL62)</f>
        <v>0</v>
      </c>
      <c r="AE62" s="60">
        <f>SUM(AIRAG!S62+ALTANSHIREE!S62+DALANGARGALAN!S62+DELGEREH!S62+IHHET!S62+MANDAX!S62+ORGON!S62+SAIXANDULAAN!S62+ULAANBADRAX!S62+HATANBULAG!S62+HOBSGOL!S62+ERDENE!S62+SAINSHAND!CM62)</f>
        <v>0</v>
      </c>
      <c r="AF62" s="60">
        <f>SUM(AIRAG!T62+ALTANSHIREE!T62+DALANGARGALAN!T62+DELGEREH!T62+IHHET!T62+MANDAX!T62+ORGON!T62+SAIXANDULAAN!T62+ULAANBADRAX!T62+HATANBULAG!T62+HOBSGOL!T62+ERDENE!T62+SAINSHAND!CN62)</f>
        <v>0</v>
      </c>
      <c r="AG62" s="60">
        <f>SUM(SAINSHAND!CO62+'ZAMIIN UUD'!BK62)</f>
        <v>0</v>
      </c>
      <c r="AH62" s="60">
        <f>SUM(SAINSHAND!CP62+'ZAMIIN UUD'!BL62)</f>
        <v>0</v>
      </c>
      <c r="AI62" s="60">
        <f>SUM(SAINSHAND!CQ62+'ZAMIIN UUD'!BM62)</f>
        <v>0</v>
      </c>
      <c r="AJ62" s="70">
        <f t="shared" si="2"/>
        <v>31688500</v>
      </c>
      <c r="AK62" s="70">
        <f t="shared" si="3"/>
        <v>10424807</v>
      </c>
      <c r="AL62" s="70">
        <f t="shared" si="4"/>
        <v>-21263693</v>
      </c>
      <c r="AM62" s="60">
        <f>SUM(AIRAG!X62+ALTANSHIREE!X62+DALANGARGALAN!X62+DELGEREH!X62+IHHET!X62+MANDAX!X62+ORGON!X62+SAIXANDULAAN!X62+ULAANBADRAX!X62+HATANBULAG!X62+HOBSGOL!X62+ERDENE!X62+SAINSHAND!CU62+'ZAMIIN UUD'!BQ62)</f>
        <v>0</v>
      </c>
      <c r="AN62" s="60">
        <f>SUM(AIRAG!Y62+ALTANSHIREE!Y62+DALANGARGALAN!Y62+DELGEREH!Y62+IHHET!Y62+MANDAX!Y62+ORGON!Y62+SAIXANDULAAN!Y62+ULAANBADRAX!Y62+HATANBULAG!Y62+HOBSGOL!Y62+ERDENE!Y62+SAINSHAND!CV62+'ZAMIIN UUD'!BR62)</f>
        <v>0</v>
      </c>
      <c r="AO62" s="60">
        <f>SUM(AIRAG!Z62+ALTANSHIREE!Z62+DALANGARGALAN!Z62+DELGEREH!Z62+IHHET!Z62+MANDAX!Z62+ORGON!Z62+SAIXANDULAAN!Z62+ULAANBADRAX!Z62+HATANBULAG!Z62+HOBSGOL!Z62+ERDENE!Z62+SAINSHAND!CW62+'ZAMIIN UUD'!BS62)</f>
        <v>0</v>
      </c>
      <c r="AP62" s="70">
        <f t="shared" si="5"/>
        <v>0</v>
      </c>
      <c r="AQ62" s="70">
        <f t="shared" si="6"/>
        <v>0</v>
      </c>
      <c r="AR62" s="70">
        <f t="shared" si="7"/>
        <v>0</v>
      </c>
      <c r="AS62" s="60">
        <f>SUM(AIRAG!AD62+ALTANSHIREE!AD62+DALANGARGALAN!AD62+DELGEREH!AD62+IHHET!AD62+MANDAX!AD62+ORGON!AD62+SAIXANDULAAN!AD62+ULAANBADRAX!AD62+HATANBULAG!AD62+HOBSGOL!AD62+ERDENE!AD62+SAINSHAND!DA62+'ZAMIIN UUD'!BW62)</f>
        <v>0</v>
      </c>
      <c r="AT62" s="60">
        <f>SUM(AIRAG!AE62+ALTANSHIREE!AE62+DALANGARGALAN!AE62+DELGEREH!AE62+IHHET!AE62+MANDAX!AE62+ORGON!AE62+SAIXANDULAAN!AE62+ULAANBADRAX!AE62+HATANBULAG!AE62+HOBSGOL!AE62+ERDENE!AE62+SAINSHAND!DB62+'ZAMIIN UUD'!BX62)</f>
        <v>0</v>
      </c>
      <c r="AU62" s="60">
        <f>SUM(AIRAG!AF62+ALTANSHIREE!AF62+DALANGARGALAN!AF62+DELGEREH!AF62+IHHET!AF62+MANDAX!AF62+ORGON!AF62+SAIXANDULAAN!AF62+ULAANBADRAX!AF62+HATANBULAG!AF62+HOBSGOL!AF62+ERDENE!AF62+SAINSHAND!DC62+'ZAMIIN UUD'!BY62)</f>
        <v>0</v>
      </c>
      <c r="AV62" s="60">
        <f>SUM(AIRAG!AG62+ALTANSHIREE!AG62+DALANGARGALAN!AG62+DELGEREH!AG62+IHHET!AG62+MANDAX!AG62+ORGON!AG62+SAIXANDULAAN!AG62+ULAANBADRAX!AG62+HATANBULAG!AG62+HOBSGOL!AG62+ERDENE!AG62+SAINSHAND!DD62+'ZAMIIN UUD'!BZ62)</f>
        <v>0</v>
      </c>
      <c r="AW62" s="60">
        <f>SUM(AIRAG!AH62+ALTANSHIREE!AH62+DALANGARGALAN!AH62+DELGEREH!AH62+IHHET!AH62+MANDAX!AH62+ORGON!AH62+SAIXANDULAAN!AH62+ULAANBADRAX!AH62+HATANBULAG!AH62+HOBSGOL!AH62+ERDENE!AH62+SAINSHAND!DE62+'ZAMIIN UUD'!CA62)</f>
        <v>0</v>
      </c>
      <c r="AX62" s="60">
        <f>SUM(AIRAG!AI62+ALTANSHIREE!AI62+DALANGARGALAN!AI62+DELGEREH!AI62+IHHET!AI62+MANDAX!AI62+ORGON!AI62+SAIXANDULAAN!AI62+ULAANBADRAX!AI62+HATANBULAG!AI62+HOBSGOL!AI62+ERDENE!AI62+SAINSHAND!DF62+'ZAMIIN UUD'!CB62)</f>
        <v>0</v>
      </c>
      <c r="AY62" s="70">
        <f t="shared" ref="AY62:AY63" si="52">SUM(AS62+AV62)</f>
        <v>0</v>
      </c>
      <c r="AZ62" s="70">
        <f t="shared" ref="AZ62:AZ63" si="53">SUM(AT62+AW62)</f>
        <v>0</v>
      </c>
      <c r="BA62" s="70">
        <f t="shared" ref="BA62:BA63" si="54">SUM(AU62+AX62)</f>
        <v>0</v>
      </c>
      <c r="BB62" s="70">
        <f t="shared" ref="BB62:BB63" si="55">SUM(AJ62+AP62+AY62)</f>
        <v>31688500</v>
      </c>
      <c r="BC62" s="70">
        <f t="shared" ref="BC62:BC63" si="56">SUM(AK62+AQ62+AZ62)</f>
        <v>10424807</v>
      </c>
      <c r="BD62" s="70">
        <f t="shared" ref="BD62:BD63" si="57">SUM(AL62+AR62+BA62)</f>
        <v>-21263693</v>
      </c>
    </row>
    <row r="63" spans="1:65">
      <c r="A63" s="9"/>
      <c r="B63" s="153" t="s">
        <v>323</v>
      </c>
      <c r="C63" s="60">
        <f>SUM(AIRAG!C63+ALTANSHIREE!C63+DALANGARGALAN!C63+DELGEREH!C63+IHHET!C63+MANDAX!C63+ORGON!C63+SAIXANDULAAN!C63+ULAANBADRAX!C63+HATANBULAG!C63+HOBSGOL!C63+ERDENE!C63+SAINSHAND!C63+'ZAMIIN UUD'!C63)</f>
        <v>8875000</v>
      </c>
      <c r="D63" s="60">
        <f>SUM(AIRAG!D63+ALTANSHIREE!D63+DALANGARGALAN!D63+DELGEREH!D63+IHHET!D63+MANDAX!D63+ORGON!D63+SAIXANDULAAN!D63+ULAANBADRAX!D63+HATANBULAG!D63+HOBSGOL!D63+ERDENE!D63+SAINSHAND!D63+'ZAMIIN UUD'!D63)</f>
        <v>4000000</v>
      </c>
      <c r="E63" s="60">
        <f>SUM(AIRAG!E63+ALTANSHIREE!E63+DALANGARGALAN!E63+DELGEREH!E63+IHHET!E63+MANDAX!E63+ORGON!E63+SAIXANDULAAN!E63+ULAANBADRAX!E63+HATANBULAG!E63+HOBSGOL!E63+ERDENE!E63+SAINSHAND!E63+'ZAMIIN UUD'!E63)</f>
        <v>-2325000</v>
      </c>
      <c r="F63" s="60">
        <f>SUM(AIRAG!F63+ALTANSHIREE!F63+DALANGARGALAN!F63+DELGEREH!F63+IHHET!F63+MANDAX!F63+ORGON!F63+SAIXANDULAAN!F63+ULAANBADRAX!F63+HATANBULAG!F63+HOBSGOL!F63+ERDENE!F63+SAINSHAND!F63+SAINSHAND!L63+'ZAMIIN UUD'!F63)</f>
        <v>11249800</v>
      </c>
      <c r="G63" s="60">
        <f>SUM(AIRAG!G63+ALTANSHIREE!G63+DALANGARGALAN!G63+DELGEREH!G63+IHHET!G63+MANDAX!G63+ORGON!G63+SAIXANDULAAN!G63+ULAANBADRAX!G63+HATANBULAG!G63+HOBSGOL!G63+ERDENE!G63+SAINSHAND!G63+SAINSHAND!M63+'ZAMIIN UUD'!G63)</f>
        <v>4000000</v>
      </c>
      <c r="H63" s="60">
        <f>SUM(AIRAG!H63+ALTANSHIREE!H63+DALANGARGALAN!H63+DELGEREH!H63+IHHET!H63+MANDAX!H63+ORGON!H63+SAIXANDULAAN!H63+ULAANBADRAX!H63+HATANBULAG!H63+HOBSGOL!H63+ERDENE!H63+SAINSHAND!H63+SAINSHAND!N63+'ZAMIIN UUD'!H63)</f>
        <v>-6949800</v>
      </c>
      <c r="I63" s="60">
        <f>SUM(SAINSHAND!I63+'ZAMIIN UUD'!I63)</f>
        <v>0</v>
      </c>
      <c r="J63" s="60">
        <f>SUM(SAINSHAND!J63+'ZAMIIN UUD'!J63)</f>
        <v>0</v>
      </c>
      <c r="K63" s="60">
        <f>SUM(SAINSHAND!K63+'ZAMIIN UUD'!K63)</f>
        <v>0</v>
      </c>
      <c r="L63" s="60">
        <f>SUM(SAINSHAND!O63+SAINSHAND!R63+'ZAMIIN UUD'!O63)</f>
        <v>0</v>
      </c>
      <c r="M63" s="60">
        <f>SUM(SAINSHAND!P63+SAINSHAND!S63+'ZAMIIN UUD'!P63)</f>
        <v>0</v>
      </c>
      <c r="N63" s="60">
        <f>SUM(SAINSHAND!Q63+SAINSHAND!T63+'ZAMIIN UUD'!Q63)</f>
        <v>0</v>
      </c>
      <c r="O63" s="60">
        <f>SUM(SAINSHAND!U63+'ZAMIIN UUD'!L63)</f>
        <v>0</v>
      </c>
      <c r="P63" s="60">
        <f>SUM(SAINSHAND!V63+'ZAMIIN UUD'!M63)</f>
        <v>0</v>
      </c>
      <c r="Q63" s="60">
        <f>SUM(SAINSHAND!W63+'ZAMIIN UUD'!N63)</f>
        <v>0</v>
      </c>
      <c r="R63" s="60">
        <f>SUM('ZAMIIN UUD'!R63)</f>
        <v>0</v>
      </c>
      <c r="S63" s="60">
        <f>SUM('ZAMIIN UUD'!S63)</f>
        <v>0</v>
      </c>
      <c r="T63" s="60">
        <f>SUM('ZAMIIN UUD'!T63)</f>
        <v>0</v>
      </c>
      <c r="U63" s="60">
        <f>SUM(AIRAG!I63+ALTANSHIREE!I63+DALANGARGALAN!I63+DELGEREH!I63+IHHET!I63+MANDAX!I63+ORGON!I63+SAIXANDULAAN!I63+ULAANBADRAX!I63+HATANBULAG!I63+HOBSGOL!I63+ERDENE!I63+SAINSHAND!X63+'ZAMIIN UUD'!U63)</f>
        <v>0</v>
      </c>
      <c r="V63" s="60">
        <f>SUM(AIRAG!J63+ALTANSHIREE!J63+DALANGARGALAN!J63+DELGEREH!J63+IHHET!J63+MANDAX!J63+ORGON!J63+SAIXANDULAAN!J63+ULAANBADRAX!J63+HATANBULAG!J63+HOBSGOL!J63+ERDENE!J63+SAINSHAND!Y63+'ZAMIIN UUD'!V63)</f>
        <v>0</v>
      </c>
      <c r="W63" s="60">
        <f>SUM(AIRAG!K63+ALTANSHIREE!K63+DALANGARGALAN!K63+DELGEREH!K63+IHHET!K63+MANDAX!K63+ORGON!K63+SAIXANDULAAN!K63+ULAANBADRAX!K63+HATANBULAG!K63+HOBSGOL!K63+ERDENE!K63+SAINSHAND!Z63+'ZAMIIN UUD'!W63)</f>
        <v>0</v>
      </c>
      <c r="X63" s="60">
        <f>SUM(AIRAG!L63+ALTANSHIREE!L63+DALANGARGALAN!L63+DELGEREH!L63+IHHET!L63+MANDAX!L63+ORGON!L63+SAIXANDULAAN!L63+ULAANBADRAX!L63+HATANBULAG!L63+HOBSGOL!L63+ERDENE!L63+SAINSHAND!AA63+SAINSHAND!AD63+SAINSHAND!AG63+SAINSHAND!AJ63+SAINSHAND!AM63+SAINSHAND!AP63+SAINSHAND!AS63+SAINSHAND!AV63+SAINSHAND!AY63+SAINSHAND!BB63+SAINSHAND!BE63+SAINSHAND!BH63+SAINSHAND!BK63+SAINSHAND!BN63+SAINSHAND!BQ63+'ZAMIIN UUD'!X63+'ZAMIIN UUD'!AA63+'ZAMIIN UUD'!AD63+'ZAMIIN UUD'!AG63+'ZAMIIN UUD'!AJ63+'ZAMIIN UUD'!AM63+'ZAMIIN UUD'!AP63+'ZAMIIN UUD'!AS63)</f>
        <v>0</v>
      </c>
      <c r="Y63" s="60">
        <f>SUM(AIRAG!M63+ALTANSHIREE!M63+DALANGARGALAN!M63+DELGEREH!M63+IHHET!M63+MANDAX!M63+ORGON!M63+SAIXANDULAAN!M63+ULAANBADRAX!M63+HATANBULAG!M63+HOBSGOL!M63+ERDENE!M63+SAINSHAND!AB63+SAINSHAND!AE63+SAINSHAND!AH63+SAINSHAND!AK63+SAINSHAND!AN63+SAINSHAND!AQ63+SAINSHAND!AT63+SAINSHAND!AW63+SAINSHAND!AZ63+SAINSHAND!BC63+SAINSHAND!BF63+SAINSHAND!BI63+SAINSHAND!BL63+SAINSHAND!BO63+SAINSHAND!BR63+'ZAMIIN UUD'!Y63+'ZAMIIN UUD'!AB63+'ZAMIIN UUD'!AE63+'ZAMIIN UUD'!AH63+'ZAMIIN UUD'!AK63+'ZAMIIN UUD'!AN63+'ZAMIIN UUD'!AQ63+'ZAMIIN UUD'!AT63)</f>
        <v>0</v>
      </c>
      <c r="Z63" s="60">
        <f>SUM(AIRAG!N63+ALTANSHIREE!N63+DALANGARGALAN!N63+DELGEREH!N63+IHHET!N63+MANDAX!N63+ORGON!N63+SAIXANDULAAN!N63+ULAANBADRAX!N63+HATANBULAG!N63+HOBSGOL!N63+ERDENE!N63+SAINSHAND!AC63+SAINSHAND!AF63+SAINSHAND!AI63+SAINSHAND!AL63+SAINSHAND!AO63+SAINSHAND!AR63+SAINSHAND!AU63+SAINSHAND!AX63+SAINSHAND!BA63+SAINSHAND!BD63+SAINSHAND!BG63+SAINSHAND!BJ63+SAINSHAND!BM63+SAINSHAND!BP63+SAINSHAND!BS63+'ZAMIIN UUD'!Z63+'ZAMIIN UUD'!AC63+'ZAMIIN UUD'!AF63+'ZAMIIN UUD'!AI63+'ZAMIIN UUD'!AL63+'ZAMIIN UUD'!AO63+'ZAMIIN UUD'!AR63+'ZAMIIN UUD'!AU63)</f>
        <v>0</v>
      </c>
      <c r="AA63" s="60">
        <f>SUM(AIRAG!O63+ALTANSHIREE!O63+DALANGARGALAN!O63+DELGEREH!O63+IHHET!O63+MANDAX!O63+ORGON!O63+SAIXANDULAAN!O63+ULAANBADRAX!O63+HATANBULAG!O63+HOBSGOL!O63+ERDENE!O63+SAINSHAND!BT63+SAINSHAND!BW63+SAINSHAND!BZ63+SAINSHAND!CC63+SAINSHAND!CF63+SAINSHAND!CI63+'ZAMIIN UUD'!AV63+'ZAMIIN UUD'!AY63+'ZAMIIN UUD'!BB63+'ZAMIIN UUD'!BE63)</f>
        <v>0</v>
      </c>
      <c r="AB63" s="60">
        <f>SUM(AIRAG!P63+ALTANSHIREE!P63+DALANGARGALAN!P63+DELGEREH!P63+IHHET!P63+MANDAX!P63+ORGON!P63+SAIXANDULAAN!P63+ULAANBADRAX!P63+HATANBULAG!P63+HOBSGOL!P63+ERDENE!P63+SAINSHAND!BU63+SAINSHAND!BX63+SAINSHAND!CA63+SAINSHAND!CD63+SAINSHAND!CG63+SAINSHAND!CJ63+'ZAMIIN UUD'!AW63+'ZAMIIN UUD'!AZ63+'ZAMIIN UUD'!BC63+'ZAMIIN UUD'!BF63)</f>
        <v>0</v>
      </c>
      <c r="AC63" s="60">
        <f>SUM(AIRAG!Q63+ALTANSHIREE!Q63+DALANGARGALAN!Q63+DELGEREH!Q63+IHHET!Q63+MANDAX!Q63+ORGON!Q63+SAIXANDULAAN!Q63+ULAANBADRAX!Q63+HATANBULAG!Q63+HOBSGOL!Q63+ERDENE!Q63+SAINSHAND!BV63+SAINSHAND!BY63+SAINSHAND!CB63+SAINSHAND!CE63+SAINSHAND!CH63+SAINSHAND!CK63+'ZAMIIN UUD'!AX63+'ZAMIIN UUD'!BA63+'ZAMIIN UUD'!BD63+'ZAMIIN UUD'!BG63)</f>
        <v>0</v>
      </c>
      <c r="AD63" s="60">
        <f>SUM(AIRAG!R63+ALTANSHIREE!R63+DALANGARGALAN!R63+DELGEREH!R63+IHHET!R63+MANDAX!R63+ORGON!R63+SAIXANDULAAN!R63+ULAANBADRAX!R63+HATANBULAG!R63+HOBSGOL!R63+ERDENE!R63+SAINSHAND!CL63)</f>
        <v>0</v>
      </c>
      <c r="AE63" s="60">
        <f>SUM(AIRAG!S63+ALTANSHIREE!S63+DALANGARGALAN!S63+DELGEREH!S63+IHHET!S63+MANDAX!S63+ORGON!S63+SAIXANDULAAN!S63+ULAANBADRAX!S63+HATANBULAG!S63+HOBSGOL!S63+ERDENE!S63+SAINSHAND!CM63)</f>
        <v>0</v>
      </c>
      <c r="AF63" s="60">
        <f>SUM(AIRAG!T63+ALTANSHIREE!T63+DALANGARGALAN!T63+DELGEREH!T63+IHHET!T63+MANDAX!T63+ORGON!T63+SAIXANDULAAN!T63+ULAANBADRAX!T63+HATANBULAG!T63+HOBSGOL!T63+ERDENE!T63+SAINSHAND!CN63)</f>
        <v>0</v>
      </c>
      <c r="AG63" s="60">
        <f>SUM(SAINSHAND!CO63+'ZAMIIN UUD'!BK63)</f>
        <v>0</v>
      </c>
      <c r="AH63" s="60">
        <f>SUM(SAINSHAND!CP63+'ZAMIIN UUD'!BL63)</f>
        <v>0</v>
      </c>
      <c r="AI63" s="60">
        <f>SUM(SAINSHAND!CQ63+'ZAMIIN UUD'!BM63)</f>
        <v>0</v>
      </c>
      <c r="AJ63" s="70">
        <f t="shared" ref="AJ63" si="58">SUM(C63+F63+I63+L63+O63+R63+U63+X63+AA63+AD63+AG63)</f>
        <v>20124800</v>
      </c>
      <c r="AK63" s="70">
        <f t="shared" ref="AK63" si="59">SUM(D63+G63+J63+M63+P63+S63+V63+Y63+AB63+AE63+AH63)</f>
        <v>8000000</v>
      </c>
      <c r="AL63" s="70">
        <f t="shared" ref="AL63" si="60">SUM(E63+H63+K63+N63+Q63+T63+W63+Z63+AC63+AF63+AI63)</f>
        <v>-9274800</v>
      </c>
      <c r="AM63" s="60">
        <f>SUM(AIRAG!X63+ALTANSHIREE!X63+DALANGARGALAN!X63+DELGEREH!X63+IHHET!X63+MANDAX!X63+ORGON!X63+SAIXANDULAAN!X63+ULAANBADRAX!X63+HATANBULAG!X63+HOBSGOL!X63+ERDENE!X63+SAINSHAND!CU63+'ZAMIIN UUD'!BQ63)</f>
        <v>0</v>
      </c>
      <c r="AN63" s="60">
        <f>SUM(AIRAG!Y63+ALTANSHIREE!Y63+DALANGARGALAN!Y63+DELGEREH!Y63+IHHET!Y63+MANDAX!Y63+ORGON!Y63+SAIXANDULAAN!Y63+ULAANBADRAX!Y63+HATANBULAG!Y63+HOBSGOL!Y63+ERDENE!Y63+SAINSHAND!CV63+'ZAMIIN UUD'!BR63)</f>
        <v>0</v>
      </c>
      <c r="AO63" s="60">
        <f>SUM(AIRAG!Z63+ALTANSHIREE!Z63+DALANGARGALAN!Z63+DELGEREH!Z63+IHHET!Z63+MANDAX!Z63+ORGON!Z63+SAIXANDULAAN!Z63+ULAANBADRAX!Z63+HATANBULAG!Z63+HOBSGOL!Z63+ERDENE!Z63+SAINSHAND!CW63+'ZAMIIN UUD'!BS63)</f>
        <v>0</v>
      </c>
      <c r="AP63" s="70">
        <f t="shared" ref="AP63" si="61">SUM(AM63)</f>
        <v>0</v>
      </c>
      <c r="AQ63" s="70">
        <f t="shared" ref="AQ63" si="62">SUM(AN63)</f>
        <v>0</v>
      </c>
      <c r="AR63" s="70">
        <f t="shared" ref="AR63" si="63">SUM(AO63)</f>
        <v>0</v>
      </c>
      <c r="AS63" s="60">
        <f>SUM(AIRAG!AD63+ALTANSHIREE!AD63+DALANGARGALAN!AD63+DELGEREH!AD63+IHHET!AD63+MANDAX!AD63+ORGON!AD63+SAIXANDULAAN!AD63+ULAANBADRAX!AD63+HATANBULAG!AD63+HOBSGOL!AD63+ERDENE!AD63+SAINSHAND!DA63+'ZAMIIN UUD'!BW63)</f>
        <v>0</v>
      </c>
      <c r="AT63" s="60">
        <f>SUM(AIRAG!AE63+ALTANSHIREE!AE63+DALANGARGALAN!AE63+DELGEREH!AE63+IHHET!AE63+MANDAX!AE63+ORGON!AE63+SAIXANDULAAN!AE63+ULAANBADRAX!AE63+HATANBULAG!AE63+HOBSGOL!AE63+ERDENE!AE63+SAINSHAND!DB63+'ZAMIIN UUD'!BX63)</f>
        <v>0</v>
      </c>
      <c r="AU63" s="60">
        <f>SUM(AIRAG!AF63+ALTANSHIREE!AF63+DALANGARGALAN!AF63+DELGEREH!AF63+IHHET!AF63+MANDAX!AF63+ORGON!AF63+SAIXANDULAAN!AF63+ULAANBADRAX!AF63+HATANBULAG!AF63+HOBSGOL!AF63+ERDENE!AF63+SAINSHAND!DC63+'ZAMIIN UUD'!BY63)</f>
        <v>0</v>
      </c>
      <c r="AV63" s="60">
        <f>SUM(AIRAG!AG63+ALTANSHIREE!AG63+DALANGARGALAN!AG63+DELGEREH!AG63+IHHET!AG63+MANDAX!AG63+ORGON!AG63+SAIXANDULAAN!AG63+ULAANBADRAX!AG63+HATANBULAG!AG63+HOBSGOL!AG63+ERDENE!AG63+SAINSHAND!DD63+'ZAMIIN UUD'!BZ63)</f>
        <v>0</v>
      </c>
      <c r="AW63" s="60">
        <f>SUM(AIRAG!AH63+ALTANSHIREE!AH63+DALANGARGALAN!AH63+DELGEREH!AH63+IHHET!AH63+MANDAX!AH63+ORGON!AH63+SAIXANDULAAN!AH63+ULAANBADRAX!AH63+HATANBULAG!AH63+HOBSGOL!AH63+ERDENE!AH63+SAINSHAND!DE63+'ZAMIIN UUD'!CA63)</f>
        <v>0</v>
      </c>
      <c r="AX63" s="60">
        <f>SUM(AIRAG!AI63+ALTANSHIREE!AI63+DALANGARGALAN!AI63+DELGEREH!AI63+IHHET!AI63+MANDAX!AI63+ORGON!AI63+SAIXANDULAAN!AI63+ULAANBADRAX!AI63+HATANBULAG!AI63+HOBSGOL!AI63+ERDENE!AI63+SAINSHAND!DF63+'ZAMIIN UUD'!CB63)</f>
        <v>0</v>
      </c>
      <c r="AY63" s="70">
        <f t="shared" si="52"/>
        <v>0</v>
      </c>
      <c r="AZ63" s="70">
        <f t="shared" si="53"/>
        <v>0</v>
      </c>
      <c r="BA63" s="70">
        <f t="shared" si="54"/>
        <v>0</v>
      </c>
      <c r="BB63" s="70">
        <f t="shared" si="55"/>
        <v>20124800</v>
      </c>
      <c r="BC63" s="70">
        <f t="shared" si="56"/>
        <v>8000000</v>
      </c>
      <c r="BD63" s="70">
        <f t="shared" si="57"/>
        <v>-9274800</v>
      </c>
    </row>
    <row r="64" spans="1:65" s="71" customFormat="1">
      <c r="A64" s="35"/>
      <c r="B64" s="36" t="s">
        <v>260</v>
      </c>
      <c r="C64" s="45">
        <f>SUM(AIRAG!C64+ALTANSHIREE!C64+DALANGARGALAN!C64+DELGEREH!C64+IHHET!C64+MANDAX!C64+ORGON!C64+SAIXANDULAAN!C64+ULAANBADRAX!C64+HATANBULAG!C64+HOBSGOL!C64+ERDENE!C64+SAINSHAND!C64+'ZAMIIN UUD'!C64)</f>
        <v>0</v>
      </c>
      <c r="D64" s="45">
        <f>SUM(AIRAG!D64+ALTANSHIREE!D64+DALANGARGALAN!D64+DELGEREH!D64+IHHET!D64+MANDAX!D64+ORGON!D64+SAIXANDULAAN!D64+ULAANBADRAX!D64+HATANBULAG!D64+HOBSGOL!D64+ERDENE!D64+SAINSHAND!D64+'ZAMIIN UUD'!D64)</f>
        <v>0</v>
      </c>
      <c r="E64" s="45">
        <f>SUM(AIRAG!E64+ALTANSHIREE!E64+DALANGARGALAN!E64+DELGEREH!E64+IHHET!E64+MANDAX!E64+ORGON!E64+SAIXANDULAAN!E64+ULAANBADRAX!E64+HATANBULAG!E64+HOBSGOL!E64+ERDENE!E64+SAINSHAND!E64+'ZAMIIN UUD'!E64)</f>
        <v>0</v>
      </c>
      <c r="F64" s="45">
        <f>SUM(AIRAG!F64+ALTANSHIREE!F64+DALANGARGALAN!F64+DELGEREH!F64+IHHET!F64+MANDAX!F64+ORGON!F64+SAIXANDULAAN!F64+ULAANBADRAX!F64+HATANBULAG!F64+HOBSGOL!F64+ERDENE!F64+SAINSHAND!F64+SAINSHAND!L64+'ZAMIIN UUD'!F64)</f>
        <v>0</v>
      </c>
      <c r="G64" s="45">
        <f>SUM(AIRAG!G64+ALTANSHIREE!G64+DALANGARGALAN!G64+DELGEREH!G64+IHHET!G64+MANDAX!G64+ORGON!G64+SAIXANDULAAN!G64+ULAANBADRAX!G64+HATANBULAG!G64+HOBSGOL!G64+ERDENE!G64+SAINSHAND!G64+SAINSHAND!M64+'ZAMIIN UUD'!G64)</f>
        <v>0</v>
      </c>
      <c r="H64" s="45">
        <f>SUM(AIRAG!H64+ALTANSHIREE!H64+DALANGARGALAN!H64+DELGEREH!H64+IHHET!H64+MANDAX!H64+ORGON!H64+SAIXANDULAAN!H64+ULAANBADRAX!H64+HATANBULAG!H64+HOBSGOL!H64+ERDENE!H64+SAINSHAND!H64+SAINSHAND!N64+'ZAMIIN UUD'!H64)</f>
        <v>0</v>
      </c>
      <c r="I64" s="45">
        <f>SUM(SAINSHAND!I64+'ZAMIIN UUD'!I64)</f>
        <v>0</v>
      </c>
      <c r="J64" s="45">
        <f>SUM(SAINSHAND!J64+'ZAMIIN UUD'!J64)</f>
        <v>0</v>
      </c>
      <c r="K64" s="45">
        <f>SUM(SAINSHAND!K64+'ZAMIIN UUD'!K64)</f>
        <v>0</v>
      </c>
      <c r="L64" s="45">
        <f>SUM(SAINSHAND!O64+SAINSHAND!R64+'ZAMIIN UUD'!O64)</f>
        <v>0</v>
      </c>
      <c r="M64" s="45">
        <f>SUM(SAINSHAND!P64+SAINSHAND!S64+'ZAMIIN UUD'!P64)</f>
        <v>0</v>
      </c>
      <c r="N64" s="45">
        <f>SUM(SAINSHAND!Q64+SAINSHAND!T64+'ZAMIIN UUD'!Q64)</f>
        <v>0</v>
      </c>
      <c r="O64" s="45">
        <f>SUM(SAINSHAND!U64+'ZAMIIN UUD'!L64)</f>
        <v>0</v>
      </c>
      <c r="P64" s="45">
        <f>SUM(SAINSHAND!V64+'ZAMIIN UUD'!M64)</f>
        <v>0</v>
      </c>
      <c r="Q64" s="45">
        <f>SUM(SAINSHAND!W64+'ZAMIIN UUD'!N64)</f>
        <v>0</v>
      </c>
      <c r="R64" s="45">
        <f>SUM('ZAMIIN UUD'!R64)</f>
        <v>0</v>
      </c>
      <c r="S64" s="45">
        <f>SUM('ZAMIIN UUD'!S64)</f>
        <v>0</v>
      </c>
      <c r="T64" s="45">
        <f>SUM('ZAMIIN UUD'!T64)</f>
        <v>0</v>
      </c>
      <c r="U64" s="45">
        <f>SUM(AIRAG!I64+ALTANSHIREE!I64+DALANGARGALAN!I64+DELGEREH!I64+IHHET!I64+MANDAX!I64+ORGON!I64+SAIXANDULAAN!I64+ULAANBADRAX!I64+HATANBULAG!I64+HOBSGOL!I64+ERDENE!I64+SAINSHAND!X64+'ZAMIIN UUD'!U64)</f>
        <v>0</v>
      </c>
      <c r="V64" s="45">
        <f>SUM(AIRAG!J64+ALTANSHIREE!J64+DALANGARGALAN!J64+DELGEREH!J64+IHHET!J64+MANDAX!J64+ORGON!J64+SAIXANDULAAN!J64+ULAANBADRAX!J64+HATANBULAG!J64+HOBSGOL!J64+ERDENE!J64+SAINSHAND!Y64+'ZAMIIN UUD'!V64)</f>
        <v>0</v>
      </c>
      <c r="W64" s="45">
        <f>SUM(AIRAG!K64+ALTANSHIREE!K64+DALANGARGALAN!K64+DELGEREH!K64+IHHET!K64+MANDAX!K64+ORGON!K64+SAIXANDULAAN!K64+ULAANBADRAX!K64+HATANBULAG!K64+HOBSGOL!K64+ERDENE!K64+SAINSHAND!Z64+'ZAMIIN UUD'!W64)</f>
        <v>0</v>
      </c>
      <c r="X64" s="45">
        <f>SUM(AIRAG!L64+ALTANSHIREE!L64+DALANGARGALAN!L64+DELGEREH!L64+IHHET!L64+MANDAX!L64+ORGON!L64+SAIXANDULAAN!L64+ULAANBADRAX!L64+HATANBULAG!L64+HOBSGOL!L64+ERDENE!L64+SAINSHAND!AA64+SAINSHAND!AD64+SAINSHAND!AG64+SAINSHAND!AJ64+SAINSHAND!AM64+SAINSHAND!AP64+SAINSHAND!AS64+SAINSHAND!AV64+SAINSHAND!AY64+SAINSHAND!BB64+SAINSHAND!BE64+SAINSHAND!BH64+SAINSHAND!BK64+SAINSHAND!BN64+SAINSHAND!BQ64+'ZAMIIN UUD'!X64+'ZAMIIN UUD'!AA64+'ZAMIIN UUD'!AD64+'ZAMIIN UUD'!AG64+'ZAMIIN UUD'!AJ64+'ZAMIIN UUD'!AM64+'ZAMIIN UUD'!AP64+'ZAMIIN UUD'!AS64)</f>
        <v>0</v>
      </c>
      <c r="Y64" s="45">
        <f>SUM(AIRAG!M64+ALTANSHIREE!M64+DALANGARGALAN!M64+DELGEREH!M64+IHHET!M64+MANDAX!M64+ORGON!M64+SAIXANDULAAN!M64+ULAANBADRAX!M64+HATANBULAG!M64+HOBSGOL!M64+ERDENE!M64+SAINSHAND!AB64+SAINSHAND!AE64+SAINSHAND!AH64+SAINSHAND!AK64+SAINSHAND!AN64+SAINSHAND!AQ64+SAINSHAND!AT64+SAINSHAND!AW64+SAINSHAND!AZ64+SAINSHAND!BC64+SAINSHAND!BF64+SAINSHAND!BI64+SAINSHAND!BL64+SAINSHAND!BO64+SAINSHAND!BR64+'ZAMIIN UUD'!Y64+'ZAMIIN UUD'!AB64+'ZAMIIN UUD'!AE64+'ZAMIIN UUD'!AH64+'ZAMIIN UUD'!AK64+'ZAMIIN UUD'!AN64+'ZAMIIN UUD'!AQ64+'ZAMIIN UUD'!AT64)</f>
        <v>0</v>
      </c>
      <c r="Z64" s="45">
        <f>SUM(AIRAG!N64+ALTANSHIREE!N64+DALANGARGALAN!N64+DELGEREH!N64+IHHET!N64+MANDAX!N64+ORGON!N64+SAIXANDULAAN!N64+ULAANBADRAX!N64+HATANBULAG!N64+HOBSGOL!N64+ERDENE!N64+SAINSHAND!AC64+SAINSHAND!AF64+SAINSHAND!AI64+SAINSHAND!AL64+SAINSHAND!AO64+SAINSHAND!AR64+SAINSHAND!AU64+SAINSHAND!AX64+SAINSHAND!BA64+SAINSHAND!BD64+SAINSHAND!BG64+SAINSHAND!BJ64+SAINSHAND!BM64+SAINSHAND!BP64+SAINSHAND!BS64+'ZAMIIN UUD'!Z64+'ZAMIIN UUD'!AC64+'ZAMIIN UUD'!AF64+'ZAMIIN UUD'!AI64+'ZAMIIN UUD'!AL64+'ZAMIIN UUD'!AO64+'ZAMIIN UUD'!AR64+'ZAMIIN UUD'!AU64)</f>
        <v>0</v>
      </c>
      <c r="AA64" s="45">
        <f>SUM(AIRAG!O64+ALTANSHIREE!O64+DALANGARGALAN!O64+DELGEREH!O64+IHHET!O64+MANDAX!O64+ORGON!O64+SAIXANDULAAN!O64+ULAANBADRAX!O64+HATANBULAG!O64+HOBSGOL!O64+ERDENE!O64+SAINSHAND!BT64+SAINSHAND!BW64+SAINSHAND!BZ64+SAINSHAND!CC64+SAINSHAND!CF64+SAINSHAND!CI64+'ZAMIIN UUD'!AV64+'ZAMIIN UUD'!AY64+'ZAMIIN UUD'!BB64+'ZAMIIN UUD'!BE64)</f>
        <v>0</v>
      </c>
      <c r="AB64" s="45">
        <f>SUM(AIRAG!P64+ALTANSHIREE!P64+DALANGARGALAN!P64+DELGEREH!P64+IHHET!P64+MANDAX!P64+ORGON!P64+SAIXANDULAAN!P64+ULAANBADRAX!P64+HATANBULAG!P64+HOBSGOL!P64+ERDENE!P64+SAINSHAND!BU64+SAINSHAND!BX64+SAINSHAND!CA64+SAINSHAND!CD64+SAINSHAND!CG64+SAINSHAND!CJ64+'ZAMIIN UUD'!AW64+'ZAMIIN UUD'!AZ64+'ZAMIIN UUD'!BC64+'ZAMIIN UUD'!BF64)</f>
        <v>0</v>
      </c>
      <c r="AC64" s="45">
        <f>SUM(AIRAG!Q64+ALTANSHIREE!Q64+DALANGARGALAN!Q64+DELGEREH!Q64+IHHET!Q64+MANDAX!Q64+ORGON!Q64+SAIXANDULAAN!Q64+ULAANBADRAX!Q64+HATANBULAG!Q64+HOBSGOL!Q64+ERDENE!Q64+SAINSHAND!BV64+SAINSHAND!BY64+SAINSHAND!CB64+SAINSHAND!CE64+SAINSHAND!CH64+SAINSHAND!CK64+'ZAMIIN UUD'!AX64+'ZAMIIN UUD'!BA64+'ZAMIIN UUD'!BD64+'ZAMIIN UUD'!BG64)</f>
        <v>0</v>
      </c>
      <c r="AD64" s="45">
        <f>SUM(AIRAG!R64+ALTANSHIREE!R64+DALANGARGALAN!R64+DELGEREH!R64+IHHET!R64+MANDAX!R64+ORGON!R64+SAIXANDULAAN!R64+ULAANBADRAX!R64+HATANBULAG!R64+HOBSGOL!R64+ERDENE!R64+SAINSHAND!CL64)</f>
        <v>0</v>
      </c>
      <c r="AE64" s="45">
        <f>SUM(AIRAG!S64+ALTANSHIREE!S64+DALANGARGALAN!S64+DELGEREH!S64+IHHET!S64+MANDAX!S64+ORGON!S64+SAIXANDULAAN!S64+ULAANBADRAX!S64+HATANBULAG!S64+HOBSGOL!S64+ERDENE!S64+SAINSHAND!CM64)</f>
        <v>0</v>
      </c>
      <c r="AF64" s="45">
        <f>SUM(AIRAG!T64+ALTANSHIREE!T64+DALANGARGALAN!T64+DELGEREH!T64+IHHET!T64+MANDAX!T64+ORGON!T64+SAIXANDULAAN!T64+ULAANBADRAX!T64+HATANBULAG!T64+HOBSGOL!T64+ERDENE!T64+SAINSHAND!CN64)</f>
        <v>0</v>
      </c>
      <c r="AG64" s="45">
        <f>SUM(SAINSHAND!CO64+'ZAMIIN UUD'!BK64)</f>
        <v>0</v>
      </c>
      <c r="AH64" s="45">
        <f>SUM(SAINSHAND!CP64+'ZAMIIN UUD'!BL64)</f>
        <v>0</v>
      </c>
      <c r="AI64" s="45">
        <f>SUM(SAINSHAND!CQ64+'ZAMIIN UUD'!BM64)</f>
        <v>0</v>
      </c>
      <c r="AJ64" s="61">
        <f t="shared" ref="AJ64:BM64" si="64">+AJ65</f>
        <v>0</v>
      </c>
      <c r="AK64" s="61">
        <f t="shared" si="64"/>
        <v>0</v>
      </c>
      <c r="AL64" s="61">
        <f t="shared" si="64"/>
        <v>0</v>
      </c>
      <c r="AM64" s="61">
        <f t="shared" si="64"/>
        <v>0</v>
      </c>
      <c r="AN64" s="61">
        <f t="shared" si="64"/>
        <v>0</v>
      </c>
      <c r="AO64" s="61">
        <f t="shared" si="64"/>
        <v>0</v>
      </c>
      <c r="AP64" s="61">
        <f t="shared" si="64"/>
        <v>0</v>
      </c>
      <c r="AQ64" s="61">
        <f t="shared" si="64"/>
        <v>0</v>
      </c>
      <c r="AR64" s="61">
        <f t="shared" si="64"/>
        <v>0</v>
      </c>
      <c r="AS64" s="61">
        <f t="shared" si="64"/>
        <v>0</v>
      </c>
      <c r="AT64" s="61">
        <f t="shared" si="64"/>
        <v>0</v>
      </c>
      <c r="AU64" s="61">
        <f t="shared" si="64"/>
        <v>0</v>
      </c>
      <c r="AV64" s="61">
        <f t="shared" si="64"/>
        <v>0</v>
      </c>
      <c r="AW64" s="61">
        <f t="shared" si="64"/>
        <v>0</v>
      </c>
      <c r="AX64" s="61">
        <f t="shared" si="64"/>
        <v>0</v>
      </c>
      <c r="AY64" s="61">
        <f t="shared" si="64"/>
        <v>0</v>
      </c>
      <c r="AZ64" s="61">
        <f t="shared" si="64"/>
        <v>0</v>
      </c>
      <c r="BA64" s="61">
        <f t="shared" si="64"/>
        <v>0</v>
      </c>
      <c r="BB64" s="61">
        <f t="shared" si="64"/>
        <v>0</v>
      </c>
      <c r="BC64" s="61">
        <f t="shared" si="64"/>
        <v>0</v>
      </c>
      <c r="BD64" s="61">
        <f>+BD65</f>
        <v>0</v>
      </c>
      <c r="BE64" s="61">
        <f t="shared" si="64"/>
        <v>0</v>
      </c>
      <c r="BF64" s="61">
        <f t="shared" si="64"/>
        <v>0</v>
      </c>
      <c r="BG64" s="61">
        <f t="shared" si="64"/>
        <v>0</v>
      </c>
      <c r="BH64" s="61">
        <f t="shared" si="64"/>
        <v>0</v>
      </c>
      <c r="BI64" s="61">
        <f t="shared" si="64"/>
        <v>0</v>
      </c>
      <c r="BJ64" s="61">
        <f t="shared" si="64"/>
        <v>0</v>
      </c>
      <c r="BK64" s="61">
        <f t="shared" si="64"/>
        <v>0</v>
      </c>
      <c r="BL64" s="61">
        <f t="shared" si="64"/>
        <v>0</v>
      </c>
      <c r="BM64" s="61">
        <f t="shared" si="64"/>
        <v>0</v>
      </c>
    </row>
    <row r="65" spans="1:65">
      <c r="A65" s="9"/>
      <c r="B65" s="11" t="s">
        <v>261</v>
      </c>
      <c r="C65" s="60">
        <f>SUM(AIRAG!C65+ALTANSHIREE!C65+DALANGARGALAN!C65+DELGEREH!C65+IHHET!C65+MANDAX!C65+ORGON!C65+SAIXANDULAAN!C65+ULAANBADRAX!C65+HATANBULAG!C65+HOBSGOL!C65+ERDENE!C65+SAINSHAND!C65+'ZAMIIN UUD'!C65)</f>
        <v>0</v>
      </c>
      <c r="D65" s="60">
        <f>SUM(AIRAG!D65+ALTANSHIREE!D65+DALANGARGALAN!D65+DELGEREH!D65+IHHET!D65+MANDAX!D65+ORGON!D65+SAIXANDULAAN!D65+ULAANBADRAX!D65+HATANBULAG!D65+HOBSGOL!D65+ERDENE!D65+SAINSHAND!D65+'ZAMIIN UUD'!D65)</f>
        <v>0</v>
      </c>
      <c r="E65" s="60">
        <f>SUM(AIRAG!E65+ALTANSHIREE!E65+DALANGARGALAN!E65+DELGEREH!E65+IHHET!E65+MANDAX!E65+ORGON!E65+SAIXANDULAAN!E65+ULAANBADRAX!E65+HATANBULAG!E65+HOBSGOL!E65+ERDENE!E65+SAINSHAND!E65+'ZAMIIN UUD'!E65)</f>
        <v>0</v>
      </c>
      <c r="F65" s="60">
        <f>SUM(AIRAG!F65+ALTANSHIREE!F65+DALANGARGALAN!F65+DELGEREH!F65+IHHET!F65+MANDAX!F65+ORGON!F65+SAIXANDULAAN!F65+ULAANBADRAX!F65+HATANBULAG!F65+HOBSGOL!F65+ERDENE!F65+SAINSHAND!F65+SAINSHAND!L65+'ZAMIIN UUD'!F65)</f>
        <v>0</v>
      </c>
      <c r="G65" s="60">
        <f>SUM(AIRAG!G65+ALTANSHIREE!G65+DALANGARGALAN!G65+DELGEREH!G65+IHHET!G65+MANDAX!G65+ORGON!G65+SAIXANDULAAN!G65+ULAANBADRAX!G65+HATANBULAG!G65+HOBSGOL!G65+ERDENE!G65+SAINSHAND!G65+SAINSHAND!M65+'ZAMIIN UUD'!G65)</f>
        <v>0</v>
      </c>
      <c r="H65" s="60">
        <f>SUM(AIRAG!H65+ALTANSHIREE!H65+DALANGARGALAN!H65+DELGEREH!H65+IHHET!H65+MANDAX!H65+ORGON!H65+SAIXANDULAAN!H65+ULAANBADRAX!H65+HATANBULAG!H65+HOBSGOL!H65+ERDENE!H65+SAINSHAND!H65+SAINSHAND!N65+'ZAMIIN UUD'!H65)</f>
        <v>0</v>
      </c>
      <c r="I65" s="60">
        <f>SUM(SAINSHAND!I65+'ZAMIIN UUD'!I65)</f>
        <v>0</v>
      </c>
      <c r="J65" s="60">
        <f>SUM(SAINSHAND!J65+'ZAMIIN UUD'!J65)</f>
        <v>0</v>
      </c>
      <c r="K65" s="60">
        <f>SUM(SAINSHAND!K65+'ZAMIIN UUD'!K65)</f>
        <v>0</v>
      </c>
      <c r="L65" s="60">
        <f>SUM(SAINSHAND!O65+SAINSHAND!R65+'ZAMIIN UUD'!O65)</f>
        <v>0</v>
      </c>
      <c r="M65" s="60">
        <f>SUM(SAINSHAND!P65+SAINSHAND!S65+'ZAMIIN UUD'!P65)</f>
        <v>0</v>
      </c>
      <c r="N65" s="60">
        <f>SUM(SAINSHAND!Q65+SAINSHAND!T65+'ZAMIIN UUD'!Q65)</f>
        <v>0</v>
      </c>
      <c r="O65" s="60">
        <f>SUM(SAINSHAND!U65+'ZAMIIN UUD'!L65)</f>
        <v>0</v>
      </c>
      <c r="P65" s="60">
        <f>SUM(SAINSHAND!V65+'ZAMIIN UUD'!M65)</f>
        <v>0</v>
      </c>
      <c r="Q65" s="60">
        <f>SUM(SAINSHAND!W65+'ZAMIIN UUD'!N65)</f>
        <v>0</v>
      </c>
      <c r="R65" s="60">
        <f>SUM('ZAMIIN UUD'!R65)</f>
        <v>0</v>
      </c>
      <c r="S65" s="60">
        <f>SUM('ZAMIIN UUD'!S65)</f>
        <v>0</v>
      </c>
      <c r="T65" s="60">
        <f>SUM('ZAMIIN UUD'!T65)</f>
        <v>0</v>
      </c>
      <c r="U65" s="60">
        <f>SUM(AIRAG!I65+ALTANSHIREE!I65+DALANGARGALAN!I65+DELGEREH!I65+IHHET!I65+MANDAX!I65+ORGON!I65+SAIXANDULAAN!I65+ULAANBADRAX!I65+HATANBULAG!I65+HOBSGOL!I65+ERDENE!I65+SAINSHAND!X65+'ZAMIIN UUD'!U65)</f>
        <v>0</v>
      </c>
      <c r="V65" s="60">
        <f>SUM(AIRAG!J65+ALTANSHIREE!J65+DALANGARGALAN!J65+DELGEREH!J65+IHHET!J65+MANDAX!J65+ORGON!J65+SAIXANDULAAN!J65+ULAANBADRAX!J65+HATANBULAG!J65+HOBSGOL!J65+ERDENE!J65+SAINSHAND!Y65+'ZAMIIN UUD'!V65)</f>
        <v>0</v>
      </c>
      <c r="W65" s="60">
        <f>SUM(AIRAG!K65+ALTANSHIREE!K65+DALANGARGALAN!K65+DELGEREH!K65+IHHET!K65+MANDAX!K65+ORGON!K65+SAIXANDULAAN!K65+ULAANBADRAX!K65+HATANBULAG!K65+HOBSGOL!K65+ERDENE!K65+SAINSHAND!Z65+'ZAMIIN UUD'!W65)</f>
        <v>0</v>
      </c>
      <c r="X65" s="60">
        <f>SUM(AIRAG!L65+ALTANSHIREE!L65+DALANGARGALAN!L65+DELGEREH!L65+IHHET!L65+MANDAX!L65+ORGON!L65+SAIXANDULAAN!L65+ULAANBADRAX!L65+HATANBULAG!L65+HOBSGOL!L65+ERDENE!L65+SAINSHAND!AA65+SAINSHAND!AD65+SAINSHAND!AG65+SAINSHAND!AJ65+SAINSHAND!AM65+SAINSHAND!AP65+SAINSHAND!AS65+SAINSHAND!AV65+SAINSHAND!AY65+SAINSHAND!BB65+SAINSHAND!BE65+SAINSHAND!BH65+SAINSHAND!BK65+SAINSHAND!BN65+SAINSHAND!BQ65+'ZAMIIN UUD'!X65+'ZAMIIN UUD'!AA65+'ZAMIIN UUD'!AD65+'ZAMIIN UUD'!AG65+'ZAMIIN UUD'!AJ65+'ZAMIIN UUD'!AM65+'ZAMIIN UUD'!AP65+'ZAMIIN UUD'!AS65)</f>
        <v>0</v>
      </c>
      <c r="Y65" s="60">
        <f>SUM(AIRAG!M65+ALTANSHIREE!M65+DALANGARGALAN!M65+DELGEREH!M65+IHHET!M65+MANDAX!M65+ORGON!M65+SAIXANDULAAN!M65+ULAANBADRAX!M65+HATANBULAG!M65+HOBSGOL!M65+ERDENE!M65+SAINSHAND!AB65+SAINSHAND!AE65+SAINSHAND!AH65+SAINSHAND!AK65+SAINSHAND!AN65+SAINSHAND!AQ65+SAINSHAND!AT65+SAINSHAND!AW65+SAINSHAND!AZ65+SAINSHAND!BC65+SAINSHAND!BF65+SAINSHAND!BI65+SAINSHAND!BL65+SAINSHAND!BO65+SAINSHAND!BR65+'ZAMIIN UUD'!Y65+'ZAMIIN UUD'!AB65+'ZAMIIN UUD'!AE65+'ZAMIIN UUD'!AH65+'ZAMIIN UUD'!AK65+'ZAMIIN UUD'!AN65+'ZAMIIN UUD'!AQ65+'ZAMIIN UUD'!AT65)</f>
        <v>0</v>
      </c>
      <c r="Z65" s="60">
        <f>SUM(AIRAG!N65+ALTANSHIREE!N65+DALANGARGALAN!N65+DELGEREH!N65+IHHET!N65+MANDAX!N65+ORGON!N65+SAIXANDULAAN!N65+ULAANBADRAX!N65+HATANBULAG!N65+HOBSGOL!N65+ERDENE!N65+SAINSHAND!AC65+SAINSHAND!AF65+SAINSHAND!AI65+SAINSHAND!AL65+SAINSHAND!AO65+SAINSHAND!AR65+SAINSHAND!AU65+SAINSHAND!AX65+SAINSHAND!BA65+SAINSHAND!BD65+SAINSHAND!BG65+SAINSHAND!BJ65+SAINSHAND!BM65+SAINSHAND!BP65+SAINSHAND!BS65+'ZAMIIN UUD'!Z65+'ZAMIIN UUD'!AC65+'ZAMIIN UUD'!AF65+'ZAMIIN UUD'!AI65+'ZAMIIN UUD'!AL65+'ZAMIIN UUD'!AO65+'ZAMIIN UUD'!AR65+'ZAMIIN UUD'!AU65)</f>
        <v>0</v>
      </c>
      <c r="AA65" s="60">
        <f>SUM(AIRAG!O65+ALTANSHIREE!O65+DALANGARGALAN!O65+DELGEREH!O65+IHHET!O65+MANDAX!O65+ORGON!O65+SAIXANDULAAN!O65+ULAANBADRAX!O65+HATANBULAG!O65+HOBSGOL!O65+ERDENE!O65+SAINSHAND!BT65+SAINSHAND!BW65+SAINSHAND!BZ65+SAINSHAND!CC65+SAINSHAND!CF65+SAINSHAND!CI65+'ZAMIIN UUD'!AV65+'ZAMIIN UUD'!AY65+'ZAMIIN UUD'!BB65+'ZAMIIN UUD'!BE65)</f>
        <v>0</v>
      </c>
      <c r="AB65" s="60">
        <f>SUM(AIRAG!P65+ALTANSHIREE!P65+DALANGARGALAN!P65+DELGEREH!P65+IHHET!P65+MANDAX!P65+ORGON!P65+SAIXANDULAAN!P65+ULAANBADRAX!P65+HATANBULAG!P65+HOBSGOL!P65+ERDENE!P65+SAINSHAND!BU65+SAINSHAND!BX65+SAINSHAND!CA65+SAINSHAND!CD65+SAINSHAND!CG65+SAINSHAND!CJ65+'ZAMIIN UUD'!AW65+'ZAMIIN UUD'!AZ65+'ZAMIIN UUD'!BC65+'ZAMIIN UUD'!BF65)</f>
        <v>0</v>
      </c>
      <c r="AC65" s="60">
        <f>SUM(AIRAG!Q65+ALTANSHIREE!Q65+DALANGARGALAN!Q65+DELGEREH!Q65+IHHET!Q65+MANDAX!Q65+ORGON!Q65+SAIXANDULAAN!Q65+ULAANBADRAX!Q65+HATANBULAG!Q65+HOBSGOL!Q65+ERDENE!Q65+SAINSHAND!BV65+SAINSHAND!BY65+SAINSHAND!CB65+SAINSHAND!CE65+SAINSHAND!CH65+SAINSHAND!CK65+'ZAMIIN UUD'!AX65+'ZAMIIN UUD'!BA65+'ZAMIIN UUD'!BD65+'ZAMIIN UUD'!BG65)</f>
        <v>0</v>
      </c>
      <c r="AD65" s="60">
        <f>SUM(AIRAG!R65+ALTANSHIREE!R65+DALANGARGALAN!R65+DELGEREH!R65+IHHET!R65+MANDAX!R65+ORGON!R65+SAIXANDULAAN!R65+ULAANBADRAX!R65+HATANBULAG!R65+HOBSGOL!R65+ERDENE!R65+SAINSHAND!CL65)</f>
        <v>0</v>
      </c>
      <c r="AE65" s="60">
        <f>SUM(AIRAG!S65+ALTANSHIREE!S65+DALANGARGALAN!S65+DELGEREH!S65+IHHET!S65+MANDAX!S65+ORGON!S65+SAIXANDULAAN!S65+ULAANBADRAX!S65+HATANBULAG!S65+HOBSGOL!S65+ERDENE!S65+SAINSHAND!CM65)</f>
        <v>0</v>
      </c>
      <c r="AF65" s="60">
        <f>SUM(AIRAG!T65+ALTANSHIREE!T65+DALANGARGALAN!T65+DELGEREH!T65+IHHET!T65+MANDAX!T65+ORGON!T65+SAIXANDULAAN!T65+ULAANBADRAX!T65+HATANBULAG!T65+HOBSGOL!T65+ERDENE!T65+SAINSHAND!CN65)</f>
        <v>0</v>
      </c>
      <c r="AG65" s="60">
        <f>SUM(SAINSHAND!CO65+'ZAMIIN UUD'!BK65)</f>
        <v>0</v>
      </c>
      <c r="AH65" s="60">
        <f>SUM(SAINSHAND!CP65+'ZAMIIN UUD'!BL65)</f>
        <v>0</v>
      </c>
      <c r="AI65" s="60">
        <f>SUM(SAINSHAND!CQ65+'ZAMIIN UUD'!BM65)</f>
        <v>0</v>
      </c>
      <c r="AJ65" s="70">
        <f t="shared" si="2"/>
        <v>0</v>
      </c>
      <c r="AK65" s="70">
        <f t="shared" ref="AK65" si="65">SUM(D65+G65+J65+M65+P65+S65+V65+Y65+AB65+AE65+AH65)</f>
        <v>0</v>
      </c>
      <c r="AL65" s="70">
        <f t="shared" ref="AL65" si="66">SUM(E65+H65+K65+N65+Q65+T65+W65+Z65+AC65+AF65+AI65)</f>
        <v>0</v>
      </c>
      <c r="AM65" s="60"/>
      <c r="AN65" s="60"/>
      <c r="AO65" s="69"/>
      <c r="AP65" s="60"/>
      <c r="AQ65" s="60"/>
      <c r="AR65" s="69"/>
      <c r="AS65" s="60"/>
      <c r="AT65" s="60"/>
      <c r="AU65" s="69"/>
      <c r="AV65" s="60"/>
      <c r="AW65" s="60"/>
      <c r="AX65" s="69"/>
      <c r="AY65" s="60"/>
      <c r="AZ65" s="60"/>
      <c r="BA65" s="69"/>
      <c r="BB65" s="70"/>
      <c r="BC65" s="70"/>
      <c r="BD65" s="70"/>
      <c r="BE65" s="60"/>
      <c r="BF65" s="60"/>
      <c r="BG65" s="69"/>
      <c r="BH65" s="70"/>
      <c r="BI65" s="70"/>
      <c r="BJ65" s="70"/>
      <c r="BK65" s="70"/>
      <c r="BL65" s="70"/>
      <c r="BM65" s="70"/>
    </row>
    <row r="66" spans="1:65">
      <c r="A66" s="35">
        <v>54</v>
      </c>
      <c r="B66" s="36" t="s">
        <v>77</v>
      </c>
      <c r="C66" s="45">
        <f>SUM(AIRAG!C66+ALTANSHIREE!C66+DALANGARGALAN!C66+DELGEREH!C66+IHHET!C66+MANDAX!C66+ORGON!C66+SAIXANDULAAN!C66+ULAANBADRAX!C66+HATANBULAG!C66+HOBSGOL!C66+ERDENE!C66+SAINSHAND!C66+'ZAMIIN UUD'!C66)</f>
        <v>0</v>
      </c>
      <c r="D66" s="45">
        <f>SUM(AIRAG!D66+ALTANSHIREE!D66+DALANGARGALAN!D66+DELGEREH!D66+IHHET!D66+MANDAX!D66+ORGON!D66+SAIXANDULAAN!D66+ULAANBADRAX!D66+HATANBULAG!D66+HOBSGOL!D66+ERDENE!D66+SAINSHAND!D66+'ZAMIIN UUD'!D66)</f>
        <v>0</v>
      </c>
      <c r="E66" s="45">
        <f>SUM(AIRAG!E66+ALTANSHIREE!E66+DALANGARGALAN!E66+DELGEREH!E66+IHHET!E66+MANDAX!E66+ORGON!E66+SAIXANDULAAN!E66+ULAANBADRAX!E66+HATANBULAG!E66+HOBSGOL!E66+ERDENE!E66+SAINSHAND!E66+'ZAMIIN UUD'!E66)</f>
        <v>0</v>
      </c>
      <c r="F66" s="45">
        <f>SUM(AIRAG!F66+ALTANSHIREE!F66+DALANGARGALAN!F66+DELGEREH!F66+IHHET!F66+MANDAX!F66+ORGON!F66+SAIXANDULAAN!F66+ULAANBADRAX!F66+HATANBULAG!F66+HOBSGOL!F66+ERDENE!F66+SAINSHAND!F66+SAINSHAND!L66+'ZAMIIN UUD'!F66)</f>
        <v>0</v>
      </c>
      <c r="G66" s="45">
        <f>SUM(AIRAG!G66+ALTANSHIREE!G66+DALANGARGALAN!G66+DELGEREH!G66+IHHET!G66+MANDAX!G66+ORGON!G66+SAIXANDULAAN!G66+ULAANBADRAX!G66+HATANBULAG!G66+HOBSGOL!G66+ERDENE!G66+SAINSHAND!G66+SAINSHAND!M66+'ZAMIIN UUD'!G66)</f>
        <v>0</v>
      </c>
      <c r="H66" s="45">
        <f>SUM(AIRAG!H66+ALTANSHIREE!H66+DALANGARGALAN!H66+DELGEREH!H66+IHHET!H66+MANDAX!H66+ORGON!H66+SAIXANDULAAN!H66+ULAANBADRAX!H66+HATANBULAG!H66+HOBSGOL!H66+ERDENE!H66+SAINSHAND!H66+SAINSHAND!N66+'ZAMIIN UUD'!H66)</f>
        <v>0</v>
      </c>
      <c r="I66" s="45">
        <f>SUM(SAINSHAND!I66+'ZAMIIN UUD'!I66)</f>
        <v>0</v>
      </c>
      <c r="J66" s="45">
        <f>SUM(SAINSHAND!J66+'ZAMIIN UUD'!J66)</f>
        <v>0</v>
      </c>
      <c r="K66" s="45">
        <f>SUM(SAINSHAND!K66+'ZAMIIN UUD'!K66)</f>
        <v>0</v>
      </c>
      <c r="L66" s="45">
        <f>SUM(SAINSHAND!O66+SAINSHAND!R66+'ZAMIIN UUD'!O66)</f>
        <v>0</v>
      </c>
      <c r="M66" s="45">
        <f>SUM(SAINSHAND!P66+SAINSHAND!S66+'ZAMIIN UUD'!P66)</f>
        <v>0</v>
      </c>
      <c r="N66" s="45">
        <f>SUM(SAINSHAND!Q66+SAINSHAND!T66+'ZAMIIN UUD'!Q66)</f>
        <v>0</v>
      </c>
      <c r="O66" s="45">
        <f>SUM(SAINSHAND!U66+'ZAMIIN UUD'!L66)</f>
        <v>0</v>
      </c>
      <c r="P66" s="45">
        <f>SUM(SAINSHAND!V66+'ZAMIIN UUD'!M66)</f>
        <v>0</v>
      </c>
      <c r="Q66" s="45">
        <f>SUM(SAINSHAND!W66+'ZAMIIN UUD'!N66)</f>
        <v>0</v>
      </c>
      <c r="R66" s="45">
        <f>SUM('ZAMIIN UUD'!R66)</f>
        <v>0</v>
      </c>
      <c r="S66" s="45">
        <f>SUM('ZAMIIN UUD'!S66)</f>
        <v>0</v>
      </c>
      <c r="T66" s="45">
        <f>SUM('ZAMIIN UUD'!T66)</f>
        <v>0</v>
      </c>
      <c r="U66" s="45">
        <f>SUM(AIRAG!I66+ALTANSHIREE!I66+DALANGARGALAN!I66+DELGEREH!I66+IHHET!I66+MANDAX!I66+ORGON!I66+SAIXANDULAAN!I66+ULAANBADRAX!I66+HATANBULAG!I66+HOBSGOL!I66+ERDENE!I66+SAINSHAND!X66+'ZAMIIN UUD'!U66)</f>
        <v>0</v>
      </c>
      <c r="V66" s="45">
        <f>SUM(AIRAG!J66+ALTANSHIREE!J66+DALANGARGALAN!J66+DELGEREH!J66+IHHET!J66+MANDAX!J66+ORGON!J66+SAIXANDULAAN!J66+ULAANBADRAX!J66+HATANBULAG!J66+HOBSGOL!J66+ERDENE!J66+SAINSHAND!Y66+'ZAMIIN UUD'!V66)</f>
        <v>0</v>
      </c>
      <c r="W66" s="45">
        <f>SUM(AIRAG!K66+ALTANSHIREE!K66+DALANGARGALAN!K66+DELGEREH!K66+IHHET!K66+MANDAX!K66+ORGON!K66+SAIXANDULAAN!K66+ULAANBADRAX!K66+HATANBULAG!K66+HOBSGOL!K66+ERDENE!K66+SAINSHAND!Z66+'ZAMIIN UUD'!W66)</f>
        <v>0</v>
      </c>
      <c r="X66" s="45">
        <f>SUM(AIRAG!L66+ALTANSHIREE!L66+DALANGARGALAN!L66+DELGEREH!L66+IHHET!L66+MANDAX!L66+ORGON!L66+SAIXANDULAAN!L66+ULAANBADRAX!L66+HATANBULAG!L66+HOBSGOL!L66+ERDENE!L66+SAINSHAND!AA66+SAINSHAND!AD66+SAINSHAND!AG66+SAINSHAND!AJ66+SAINSHAND!AM66+SAINSHAND!AP66+SAINSHAND!AS66+SAINSHAND!AV66+SAINSHAND!AY66+SAINSHAND!BB66+SAINSHAND!BE66+SAINSHAND!BH66+SAINSHAND!BK66+SAINSHAND!BN66+SAINSHAND!BQ66+'ZAMIIN UUD'!X66+'ZAMIIN UUD'!AA66+'ZAMIIN UUD'!AD66+'ZAMIIN UUD'!AG66+'ZAMIIN UUD'!AJ66+'ZAMIIN UUD'!AM66+'ZAMIIN UUD'!AP66+'ZAMIIN UUD'!AS66)</f>
        <v>0</v>
      </c>
      <c r="Y66" s="45">
        <f>SUM(AIRAG!M66+ALTANSHIREE!M66+DALANGARGALAN!M66+DELGEREH!M66+IHHET!M66+MANDAX!M66+ORGON!M66+SAIXANDULAAN!M66+ULAANBADRAX!M66+HATANBULAG!M66+HOBSGOL!M66+ERDENE!M66+SAINSHAND!AB66+SAINSHAND!AE66+SAINSHAND!AH66+SAINSHAND!AK66+SAINSHAND!AN66+SAINSHAND!AQ66+SAINSHAND!AT66+SAINSHAND!AW66+SAINSHAND!AZ66+SAINSHAND!BC66+SAINSHAND!BF66+SAINSHAND!BI66+SAINSHAND!BL66+SAINSHAND!BO66+SAINSHAND!BR66+'ZAMIIN UUD'!Y66+'ZAMIIN UUD'!AB66+'ZAMIIN UUD'!AE66+'ZAMIIN UUD'!AH66+'ZAMIIN UUD'!AK66+'ZAMIIN UUD'!AN66+'ZAMIIN UUD'!AQ66+'ZAMIIN UUD'!AT66)</f>
        <v>0</v>
      </c>
      <c r="Z66" s="45">
        <f>SUM(AIRAG!N66+ALTANSHIREE!N66+DALANGARGALAN!N66+DELGEREH!N66+IHHET!N66+MANDAX!N66+ORGON!N66+SAIXANDULAAN!N66+ULAANBADRAX!N66+HATANBULAG!N66+HOBSGOL!N66+ERDENE!N66+SAINSHAND!AC66+SAINSHAND!AF66+SAINSHAND!AI66+SAINSHAND!AL66+SAINSHAND!AO66+SAINSHAND!AR66+SAINSHAND!AU66+SAINSHAND!AX66+SAINSHAND!BA66+SAINSHAND!BD66+SAINSHAND!BG66+SAINSHAND!BJ66+SAINSHAND!BM66+SAINSHAND!BP66+SAINSHAND!BS66+'ZAMIIN UUD'!Z66+'ZAMIIN UUD'!AC66+'ZAMIIN UUD'!AF66+'ZAMIIN UUD'!AI66+'ZAMIIN UUD'!AL66+'ZAMIIN UUD'!AO66+'ZAMIIN UUD'!AR66+'ZAMIIN UUD'!AU66)</f>
        <v>0</v>
      </c>
      <c r="AA66" s="45">
        <f>SUM(AIRAG!O66+ALTANSHIREE!O66+DALANGARGALAN!O66+DELGEREH!O66+IHHET!O66+MANDAX!O66+ORGON!O66+SAIXANDULAAN!O66+ULAANBADRAX!O66+HATANBULAG!O66+HOBSGOL!O66+ERDENE!O66+SAINSHAND!BT66+SAINSHAND!BW66+SAINSHAND!BZ66+SAINSHAND!CC66+SAINSHAND!CF66+SAINSHAND!CI66+'ZAMIIN UUD'!AV66+'ZAMIIN UUD'!AY66+'ZAMIIN UUD'!BB66+'ZAMIIN UUD'!BE66)</f>
        <v>0</v>
      </c>
      <c r="AB66" s="45">
        <f>SUM(AIRAG!P66+ALTANSHIREE!P66+DALANGARGALAN!P66+DELGEREH!P66+IHHET!P66+MANDAX!P66+ORGON!P66+SAIXANDULAAN!P66+ULAANBADRAX!P66+HATANBULAG!P66+HOBSGOL!P66+ERDENE!P66+SAINSHAND!BU66+SAINSHAND!BX66+SAINSHAND!CA66+SAINSHAND!CD66+SAINSHAND!CG66+SAINSHAND!CJ66+'ZAMIIN UUD'!AW66+'ZAMIIN UUD'!AZ66+'ZAMIIN UUD'!BC66+'ZAMIIN UUD'!BF66)</f>
        <v>0</v>
      </c>
      <c r="AC66" s="45">
        <f>SUM(AIRAG!Q66+ALTANSHIREE!Q66+DALANGARGALAN!Q66+DELGEREH!Q66+IHHET!Q66+MANDAX!Q66+ORGON!Q66+SAIXANDULAAN!Q66+ULAANBADRAX!Q66+HATANBULAG!Q66+HOBSGOL!Q66+ERDENE!Q66+SAINSHAND!BV66+SAINSHAND!BY66+SAINSHAND!CB66+SAINSHAND!CE66+SAINSHAND!CH66+SAINSHAND!CK66+'ZAMIIN UUD'!AX66+'ZAMIIN UUD'!BA66+'ZAMIIN UUD'!BD66+'ZAMIIN UUD'!BG66)</f>
        <v>0</v>
      </c>
      <c r="AD66" s="45">
        <f>SUM(AIRAG!R66+ALTANSHIREE!R66+DALANGARGALAN!R66+DELGEREH!R66+IHHET!R66+MANDAX!R66+ORGON!R66+SAIXANDULAAN!R66+ULAANBADRAX!R66+HATANBULAG!R66+HOBSGOL!R66+ERDENE!R66+SAINSHAND!CL66)</f>
        <v>0</v>
      </c>
      <c r="AE66" s="45">
        <f>SUM(AIRAG!S66+ALTANSHIREE!S66+DALANGARGALAN!S66+DELGEREH!S66+IHHET!S66+MANDAX!S66+ORGON!S66+SAIXANDULAAN!S66+ULAANBADRAX!S66+HATANBULAG!S66+HOBSGOL!S66+ERDENE!S66+SAINSHAND!CM66)</f>
        <v>0</v>
      </c>
      <c r="AF66" s="45">
        <f>SUM(AIRAG!T66+ALTANSHIREE!T66+DALANGARGALAN!T66+DELGEREH!T66+IHHET!T66+MANDAX!T66+ORGON!T66+SAIXANDULAAN!T66+ULAANBADRAX!T66+HATANBULAG!T66+HOBSGOL!T66+ERDENE!T66+SAINSHAND!CN66)</f>
        <v>0</v>
      </c>
      <c r="AG66" s="45">
        <f>SUM(SAINSHAND!CO66+'ZAMIIN UUD'!BK66)</f>
        <v>0</v>
      </c>
      <c r="AH66" s="45">
        <f>SUM(SAINSHAND!CP66+'ZAMIIN UUD'!BL66)</f>
        <v>0</v>
      </c>
      <c r="AI66" s="45">
        <f>SUM(SAINSHAND!CQ66+'ZAMIIN UUD'!BM66)</f>
        <v>0</v>
      </c>
      <c r="AJ66" s="46">
        <f t="shared" si="2"/>
        <v>0</v>
      </c>
      <c r="AK66" s="46">
        <f t="shared" si="3"/>
        <v>0</v>
      </c>
      <c r="AL66" s="46">
        <f t="shared" si="4"/>
        <v>0</v>
      </c>
      <c r="AM66" s="45">
        <f>SUM(AIRAG!X66+ALTANSHIREE!X66+DALANGARGALAN!X66+DELGEREH!X66+IHHET!X66+MANDAX!X66+ORGON!X66+SAIXANDULAAN!X66+ULAANBADRAX!X66+HATANBULAG!X66+HOBSGOL!X66+ERDENE!X66+SAINSHAND!CU66+'ZAMIIN UUD'!BQ66)</f>
        <v>0</v>
      </c>
      <c r="AN66" s="45">
        <f>SUM(AIRAG!Y66+ALTANSHIREE!Y66+DALANGARGALAN!Y66+DELGEREH!Y66+IHHET!Y66+MANDAX!Y66+ORGON!Y66+SAIXANDULAAN!Y66+ULAANBADRAX!Y66+HATANBULAG!Y66+HOBSGOL!Y66+ERDENE!Y66+SAINSHAND!CV66+'ZAMIIN UUD'!BR66)</f>
        <v>0</v>
      </c>
      <c r="AO66" s="45">
        <f>SUM(AIRAG!Z66+ALTANSHIREE!Z66+DALANGARGALAN!Z66+DELGEREH!Z66+IHHET!Z66+MANDAX!Z66+ORGON!Z66+SAIXANDULAAN!Z66+ULAANBADRAX!Z66+HATANBULAG!Z66+HOBSGOL!Z66+ERDENE!Z66+SAINSHAND!CW66+'ZAMIIN UUD'!BS66)</f>
        <v>0</v>
      </c>
      <c r="AP66" s="46">
        <f t="shared" si="5"/>
        <v>0</v>
      </c>
      <c r="AQ66" s="46">
        <f t="shared" si="6"/>
        <v>0</v>
      </c>
      <c r="AR66" s="46">
        <f t="shared" si="7"/>
        <v>0</v>
      </c>
      <c r="AS66" s="45">
        <f>SUM(AIRAG!AD66+ALTANSHIREE!AD66+DALANGARGALAN!AD66+DELGEREH!AD66+IHHET!AD66+MANDAX!AD66+ORGON!AD66+SAIXANDULAAN!AD66+ULAANBADRAX!AD66+HATANBULAG!AD66+HOBSGOL!AD66+ERDENE!AD66+SAINSHAND!DA66+'ZAMIIN UUD'!BW66)</f>
        <v>0</v>
      </c>
      <c r="AT66" s="45">
        <f>SUM(AIRAG!AE66+ALTANSHIREE!AE66+DALANGARGALAN!AE66+DELGEREH!AE66+IHHET!AE66+MANDAX!AE66+ORGON!AE66+SAIXANDULAAN!AE66+ULAANBADRAX!AE66+HATANBULAG!AE66+HOBSGOL!AE66+ERDENE!AE66+SAINSHAND!DB66+'ZAMIIN UUD'!BX66)</f>
        <v>0</v>
      </c>
      <c r="AU66" s="45">
        <f>SUM(AIRAG!AF66+ALTANSHIREE!AF66+DALANGARGALAN!AF66+DELGEREH!AF66+IHHET!AF66+MANDAX!AF66+ORGON!AF66+SAIXANDULAAN!AF66+ULAANBADRAX!AF66+HATANBULAG!AF66+HOBSGOL!AF66+ERDENE!AF66+SAINSHAND!DC66+'ZAMIIN UUD'!BY66)</f>
        <v>0</v>
      </c>
      <c r="AV66" s="45">
        <f>SUM(AIRAG!AG66+ALTANSHIREE!AG66+DALANGARGALAN!AG66+DELGEREH!AG66+IHHET!AG66+MANDAX!AG66+ORGON!AG66+SAIXANDULAAN!AG66+ULAANBADRAX!AG66+HATANBULAG!AG66+HOBSGOL!AG66+ERDENE!AG66+SAINSHAND!DD66+'ZAMIIN UUD'!BZ66)</f>
        <v>0</v>
      </c>
      <c r="AW66" s="45">
        <f>SUM(AIRAG!AH66+ALTANSHIREE!AH66+DALANGARGALAN!AH66+DELGEREH!AH66+IHHET!AH66+MANDAX!AH66+ORGON!AH66+SAIXANDULAAN!AH66+ULAANBADRAX!AH66+HATANBULAG!AH66+HOBSGOL!AH66+ERDENE!AH66+SAINSHAND!DE66+'ZAMIIN UUD'!CA66)</f>
        <v>0</v>
      </c>
      <c r="AX66" s="45">
        <f>SUM(AIRAG!AI66+ALTANSHIREE!AI66+DALANGARGALAN!AI66+DELGEREH!AI66+IHHET!AI66+MANDAX!AI66+ORGON!AI66+SAIXANDULAAN!AI66+ULAANBADRAX!AI66+HATANBULAG!AI66+HOBSGOL!AI66+ERDENE!AI66+SAINSHAND!DF66+'ZAMIIN UUD'!CB66)</f>
        <v>0</v>
      </c>
      <c r="AY66" s="46">
        <f t="shared" si="8"/>
        <v>0</v>
      </c>
      <c r="AZ66" s="46">
        <f t="shared" si="9"/>
        <v>0</v>
      </c>
      <c r="BA66" s="46">
        <f t="shared" si="10"/>
        <v>0</v>
      </c>
      <c r="BB66" s="46">
        <f t="shared" si="24"/>
        <v>0</v>
      </c>
      <c r="BC66" s="46">
        <f t="shared" si="33"/>
        <v>0</v>
      </c>
      <c r="BD66" s="46">
        <f t="shared" si="34"/>
        <v>0</v>
      </c>
    </row>
    <row r="67" spans="1:65">
      <c r="A67" s="9">
        <v>55</v>
      </c>
      <c r="B67" s="11" t="s">
        <v>54</v>
      </c>
      <c r="C67" s="60">
        <f>SUM(AIRAG!C67+ALTANSHIREE!C67+DALANGARGALAN!C67+DELGEREH!C67+IHHET!C67+MANDAX!C67+ORGON!C67+SAIXANDULAAN!C67+ULAANBADRAX!C67+HATANBULAG!C67+HOBSGOL!C67+ERDENE!C67+SAINSHAND!C67+'ZAMIIN UUD'!C67)</f>
        <v>0</v>
      </c>
      <c r="D67" s="60">
        <f>SUM(AIRAG!D67+ALTANSHIREE!D67+DALANGARGALAN!D67+DELGEREH!D67+IHHET!D67+MANDAX!D67+ORGON!D67+SAIXANDULAAN!D67+ULAANBADRAX!D67+HATANBULAG!D67+HOBSGOL!D67+ERDENE!D67+SAINSHAND!D67+'ZAMIIN UUD'!D67)</f>
        <v>0</v>
      </c>
      <c r="E67" s="60">
        <f>SUM(AIRAG!E67+ALTANSHIREE!E67+DALANGARGALAN!E67+DELGEREH!E67+IHHET!E67+MANDAX!E67+ORGON!E67+SAIXANDULAAN!E67+ULAANBADRAX!E67+HATANBULAG!E67+HOBSGOL!E67+ERDENE!E67+SAINSHAND!E67+'ZAMIIN UUD'!E67)</f>
        <v>0</v>
      </c>
      <c r="F67" s="60">
        <f>SUM(AIRAG!F67+ALTANSHIREE!F67+DALANGARGALAN!F67+DELGEREH!F67+IHHET!F67+MANDAX!F67+ORGON!F67+SAIXANDULAAN!F67+ULAANBADRAX!F67+HATANBULAG!F67+HOBSGOL!F67+ERDENE!F67+SAINSHAND!F67+SAINSHAND!L67+'ZAMIIN UUD'!F67)</f>
        <v>0</v>
      </c>
      <c r="G67" s="60">
        <f>SUM(AIRAG!G67+ALTANSHIREE!G67+DALANGARGALAN!G67+DELGEREH!G67+IHHET!G67+MANDAX!G67+ORGON!G67+SAIXANDULAAN!G67+ULAANBADRAX!G67+HATANBULAG!G67+HOBSGOL!G67+ERDENE!G67+SAINSHAND!G67+SAINSHAND!M67+'ZAMIIN UUD'!G67)</f>
        <v>0</v>
      </c>
      <c r="H67" s="60">
        <f>SUM(AIRAG!H67+ALTANSHIREE!H67+DALANGARGALAN!H67+DELGEREH!H67+IHHET!H67+MANDAX!H67+ORGON!H67+SAIXANDULAAN!H67+ULAANBADRAX!H67+HATANBULAG!H67+HOBSGOL!H67+ERDENE!H67+SAINSHAND!H67+SAINSHAND!N67+'ZAMIIN UUD'!H67)</f>
        <v>0</v>
      </c>
      <c r="I67" s="60">
        <f>SUM(SAINSHAND!I67+'ZAMIIN UUD'!I67)</f>
        <v>0</v>
      </c>
      <c r="J67" s="60">
        <f>SUM(SAINSHAND!J67+'ZAMIIN UUD'!J67)</f>
        <v>0</v>
      </c>
      <c r="K67" s="60">
        <f>SUM(SAINSHAND!K67+'ZAMIIN UUD'!K67)</f>
        <v>0</v>
      </c>
      <c r="L67" s="60">
        <f>SUM(SAINSHAND!O67+SAINSHAND!R67+'ZAMIIN UUD'!O67)</f>
        <v>0</v>
      </c>
      <c r="M67" s="60">
        <f>SUM(SAINSHAND!P67+SAINSHAND!S67+'ZAMIIN UUD'!P67)</f>
        <v>0</v>
      </c>
      <c r="N67" s="60">
        <f>SUM(SAINSHAND!Q67+SAINSHAND!T67+'ZAMIIN UUD'!Q67)</f>
        <v>0</v>
      </c>
      <c r="O67" s="60">
        <f>SUM(SAINSHAND!U67+'ZAMIIN UUD'!L67)</f>
        <v>0</v>
      </c>
      <c r="P67" s="60">
        <f>SUM(SAINSHAND!V67+'ZAMIIN UUD'!M67)</f>
        <v>0</v>
      </c>
      <c r="Q67" s="60">
        <f>SUM(SAINSHAND!W67+'ZAMIIN UUD'!N67)</f>
        <v>0</v>
      </c>
      <c r="R67" s="60">
        <f>SUM('ZAMIIN UUD'!R67)</f>
        <v>0</v>
      </c>
      <c r="S67" s="60">
        <f>SUM('ZAMIIN UUD'!S67)</f>
        <v>0</v>
      </c>
      <c r="T67" s="60">
        <f>SUM('ZAMIIN UUD'!T67)</f>
        <v>0</v>
      </c>
      <c r="U67" s="60">
        <f>SUM(AIRAG!I67+ALTANSHIREE!I67+DALANGARGALAN!I67+DELGEREH!I67+IHHET!I67+MANDAX!I67+ORGON!I67+SAIXANDULAAN!I67+ULAANBADRAX!I67+HATANBULAG!I67+HOBSGOL!I67+ERDENE!I67+SAINSHAND!X67+'ZAMIIN UUD'!U67)</f>
        <v>0</v>
      </c>
      <c r="V67" s="60">
        <f>SUM(AIRAG!J67+ALTANSHIREE!J67+DALANGARGALAN!J67+DELGEREH!J67+IHHET!J67+MANDAX!J67+ORGON!J67+SAIXANDULAAN!J67+ULAANBADRAX!J67+HATANBULAG!J67+HOBSGOL!J67+ERDENE!J67+SAINSHAND!Y67+'ZAMIIN UUD'!V67)</f>
        <v>0</v>
      </c>
      <c r="W67" s="60">
        <f>SUM(AIRAG!K67+ALTANSHIREE!K67+DALANGARGALAN!K67+DELGEREH!K67+IHHET!K67+MANDAX!K67+ORGON!K67+SAIXANDULAAN!K67+ULAANBADRAX!K67+HATANBULAG!K67+HOBSGOL!K67+ERDENE!K67+SAINSHAND!Z67+'ZAMIIN UUD'!W67)</f>
        <v>0</v>
      </c>
      <c r="X67" s="60">
        <f>SUM(AIRAG!L67+ALTANSHIREE!L67+DALANGARGALAN!L67+DELGEREH!L67+IHHET!L67+MANDAX!L67+ORGON!L67+SAIXANDULAAN!L67+ULAANBADRAX!L67+HATANBULAG!L67+HOBSGOL!L67+ERDENE!L67+SAINSHAND!AA67+SAINSHAND!AD67+SAINSHAND!AG67+SAINSHAND!AJ67+SAINSHAND!AM67+SAINSHAND!AP67+SAINSHAND!AS67+SAINSHAND!AV67+SAINSHAND!AY67+SAINSHAND!BB67+SAINSHAND!BE67+SAINSHAND!BH67+SAINSHAND!BK67+SAINSHAND!BN67+SAINSHAND!BQ67+'ZAMIIN UUD'!X67+'ZAMIIN UUD'!AA67+'ZAMIIN UUD'!AD67+'ZAMIIN UUD'!AG67+'ZAMIIN UUD'!AJ67+'ZAMIIN UUD'!AM67+'ZAMIIN UUD'!AP67+'ZAMIIN UUD'!AS67)</f>
        <v>0</v>
      </c>
      <c r="Y67" s="60">
        <f>SUM(AIRAG!M67+ALTANSHIREE!M67+DALANGARGALAN!M67+DELGEREH!M67+IHHET!M67+MANDAX!M67+ORGON!M67+SAIXANDULAAN!M67+ULAANBADRAX!M67+HATANBULAG!M67+HOBSGOL!M67+ERDENE!M67+SAINSHAND!AB67+SAINSHAND!AE67+SAINSHAND!AH67+SAINSHAND!AK67+SAINSHAND!AN67+SAINSHAND!AQ67+SAINSHAND!AT67+SAINSHAND!AW67+SAINSHAND!AZ67+SAINSHAND!BC67+SAINSHAND!BF67+SAINSHAND!BI67+SAINSHAND!BL67+SAINSHAND!BO67+SAINSHAND!BR67+'ZAMIIN UUD'!Y67+'ZAMIIN UUD'!AB67+'ZAMIIN UUD'!AE67+'ZAMIIN UUD'!AH67+'ZAMIIN UUD'!AK67+'ZAMIIN UUD'!AN67+'ZAMIIN UUD'!AQ67+'ZAMIIN UUD'!AT67)</f>
        <v>0</v>
      </c>
      <c r="Z67" s="60">
        <f>SUM(AIRAG!N67+ALTANSHIREE!N67+DALANGARGALAN!N67+DELGEREH!N67+IHHET!N67+MANDAX!N67+ORGON!N67+SAIXANDULAAN!N67+ULAANBADRAX!N67+HATANBULAG!N67+HOBSGOL!N67+ERDENE!N67+SAINSHAND!AC67+SAINSHAND!AF67+SAINSHAND!AI67+SAINSHAND!AL67+SAINSHAND!AO67+SAINSHAND!AR67+SAINSHAND!AU67+SAINSHAND!AX67+SAINSHAND!BA67+SAINSHAND!BD67+SAINSHAND!BG67+SAINSHAND!BJ67+SAINSHAND!BM67+SAINSHAND!BP67+SAINSHAND!BS67+'ZAMIIN UUD'!Z67+'ZAMIIN UUD'!AC67+'ZAMIIN UUD'!AF67+'ZAMIIN UUD'!AI67+'ZAMIIN UUD'!AL67+'ZAMIIN UUD'!AO67+'ZAMIIN UUD'!AR67+'ZAMIIN UUD'!AU67)</f>
        <v>0</v>
      </c>
      <c r="AA67" s="60">
        <f>SUM(AIRAG!O67+ALTANSHIREE!O67+DALANGARGALAN!O67+DELGEREH!O67+IHHET!O67+MANDAX!O67+ORGON!O67+SAIXANDULAAN!O67+ULAANBADRAX!O67+HATANBULAG!O67+HOBSGOL!O67+ERDENE!O67+SAINSHAND!BT67+SAINSHAND!BW67+SAINSHAND!BZ67+SAINSHAND!CC67+SAINSHAND!CF67+SAINSHAND!CI67+'ZAMIIN UUD'!AV67+'ZAMIIN UUD'!AY67+'ZAMIIN UUD'!BB67+'ZAMIIN UUD'!BE67)</f>
        <v>0</v>
      </c>
      <c r="AB67" s="60">
        <f>SUM(AIRAG!P67+ALTANSHIREE!P67+DALANGARGALAN!P67+DELGEREH!P67+IHHET!P67+MANDAX!P67+ORGON!P67+SAIXANDULAAN!P67+ULAANBADRAX!P67+HATANBULAG!P67+HOBSGOL!P67+ERDENE!P67+SAINSHAND!BU67+SAINSHAND!BX67+SAINSHAND!CA67+SAINSHAND!CD67+SAINSHAND!CG67+SAINSHAND!CJ67+'ZAMIIN UUD'!AW67+'ZAMIIN UUD'!AZ67+'ZAMIIN UUD'!BC67+'ZAMIIN UUD'!BF67)</f>
        <v>0</v>
      </c>
      <c r="AC67" s="60">
        <f>SUM(AIRAG!Q67+ALTANSHIREE!Q67+DALANGARGALAN!Q67+DELGEREH!Q67+IHHET!Q67+MANDAX!Q67+ORGON!Q67+SAIXANDULAAN!Q67+ULAANBADRAX!Q67+HATANBULAG!Q67+HOBSGOL!Q67+ERDENE!Q67+SAINSHAND!BV67+SAINSHAND!BY67+SAINSHAND!CB67+SAINSHAND!CE67+SAINSHAND!CH67+SAINSHAND!CK67+'ZAMIIN UUD'!AX67+'ZAMIIN UUD'!BA67+'ZAMIIN UUD'!BD67+'ZAMIIN UUD'!BG67)</f>
        <v>0</v>
      </c>
      <c r="AD67" s="60">
        <f>SUM(AIRAG!R67+ALTANSHIREE!R67+DALANGARGALAN!R67+DELGEREH!R67+IHHET!R67+MANDAX!R67+ORGON!R67+SAIXANDULAAN!R67+ULAANBADRAX!R67+HATANBULAG!R67+HOBSGOL!R67+ERDENE!R67+SAINSHAND!CL67)</f>
        <v>0</v>
      </c>
      <c r="AE67" s="60">
        <f>SUM(AIRAG!S67+ALTANSHIREE!S67+DALANGARGALAN!S67+DELGEREH!S67+IHHET!S67+MANDAX!S67+ORGON!S67+SAIXANDULAAN!S67+ULAANBADRAX!S67+HATANBULAG!S67+HOBSGOL!S67+ERDENE!S67+SAINSHAND!CM67)</f>
        <v>0</v>
      </c>
      <c r="AF67" s="60">
        <f>SUM(AIRAG!T67+ALTANSHIREE!T67+DALANGARGALAN!T67+DELGEREH!T67+IHHET!T67+MANDAX!T67+ORGON!T67+SAIXANDULAAN!T67+ULAANBADRAX!T67+HATANBULAG!T67+HOBSGOL!T67+ERDENE!T67+SAINSHAND!CN67)</f>
        <v>0</v>
      </c>
      <c r="AG67" s="60">
        <f>SUM(SAINSHAND!CO67+'ZAMIIN UUD'!BK67)</f>
        <v>0</v>
      </c>
      <c r="AH67" s="60">
        <f>SUM(SAINSHAND!CP67+'ZAMIIN UUD'!BL67)</f>
        <v>0</v>
      </c>
      <c r="AI67" s="60">
        <f>SUM(SAINSHAND!CQ67+'ZAMIIN UUD'!BM67)</f>
        <v>0</v>
      </c>
      <c r="AJ67" s="70">
        <f t="shared" si="2"/>
        <v>0</v>
      </c>
      <c r="AK67" s="70">
        <f t="shared" si="3"/>
        <v>0</v>
      </c>
      <c r="AL67" s="70">
        <f t="shared" si="4"/>
        <v>0</v>
      </c>
      <c r="AM67" s="60">
        <f>SUM(AIRAG!X67+ALTANSHIREE!X67+DALANGARGALAN!X67+DELGEREH!X67+IHHET!X67+MANDAX!X67+ORGON!X67+SAIXANDULAAN!X67+ULAANBADRAX!X67+HATANBULAG!X67+HOBSGOL!X67+ERDENE!X67+SAINSHAND!CU67+'ZAMIIN UUD'!BQ67)</f>
        <v>0</v>
      </c>
      <c r="AN67" s="60">
        <f>SUM(AIRAG!Y67+ALTANSHIREE!Y67+DALANGARGALAN!Y67+DELGEREH!Y67+IHHET!Y67+MANDAX!Y67+ORGON!Y67+SAIXANDULAAN!Y67+ULAANBADRAX!Y67+HATANBULAG!Y67+HOBSGOL!Y67+ERDENE!Y67+SAINSHAND!CV67+'ZAMIIN UUD'!BR67)</f>
        <v>0</v>
      </c>
      <c r="AO67" s="60">
        <f>SUM(AIRAG!Z67+ALTANSHIREE!Z67+DALANGARGALAN!Z67+DELGEREH!Z67+IHHET!Z67+MANDAX!Z67+ORGON!Z67+SAIXANDULAAN!Z67+ULAANBADRAX!Z67+HATANBULAG!Z67+HOBSGOL!Z67+ERDENE!Z67+SAINSHAND!CW67+'ZAMIIN UUD'!BS67)</f>
        <v>0</v>
      </c>
      <c r="AP67" s="70">
        <f t="shared" si="5"/>
        <v>0</v>
      </c>
      <c r="AQ67" s="70">
        <f t="shared" si="6"/>
        <v>0</v>
      </c>
      <c r="AR67" s="70">
        <f t="shared" si="7"/>
        <v>0</v>
      </c>
      <c r="AS67" s="60">
        <f>SUM(AIRAG!AD67+ALTANSHIREE!AD67+DALANGARGALAN!AD67+DELGEREH!AD67+IHHET!AD67+MANDAX!AD67+ORGON!AD67+SAIXANDULAAN!AD67+ULAANBADRAX!AD67+HATANBULAG!AD67+HOBSGOL!AD67+ERDENE!AD67+SAINSHAND!DA67+'ZAMIIN UUD'!BW67)</f>
        <v>0</v>
      </c>
      <c r="AT67" s="60">
        <f>SUM(AIRAG!AE67+ALTANSHIREE!AE67+DALANGARGALAN!AE67+DELGEREH!AE67+IHHET!AE67+MANDAX!AE67+ORGON!AE67+SAIXANDULAAN!AE67+ULAANBADRAX!AE67+HATANBULAG!AE67+HOBSGOL!AE67+ERDENE!AE67+SAINSHAND!DB67+'ZAMIIN UUD'!BX67)</f>
        <v>0</v>
      </c>
      <c r="AU67" s="60">
        <f>SUM(AIRAG!AF67+ALTANSHIREE!AF67+DALANGARGALAN!AF67+DELGEREH!AF67+IHHET!AF67+MANDAX!AF67+ORGON!AF67+SAIXANDULAAN!AF67+ULAANBADRAX!AF67+HATANBULAG!AF67+HOBSGOL!AF67+ERDENE!AF67+SAINSHAND!DC67+'ZAMIIN UUD'!BY67)</f>
        <v>0</v>
      </c>
      <c r="AV67" s="60">
        <f>SUM(AIRAG!AG67+ALTANSHIREE!AG67+DALANGARGALAN!AG67+DELGEREH!AG67+IHHET!AG67+MANDAX!AG67+ORGON!AG67+SAIXANDULAAN!AG67+ULAANBADRAX!AG67+HATANBULAG!AG67+HOBSGOL!AG67+ERDENE!AG67+SAINSHAND!DD67+'ZAMIIN UUD'!BZ67)</f>
        <v>0</v>
      </c>
      <c r="AW67" s="60">
        <f>SUM(AIRAG!AH67+ALTANSHIREE!AH67+DALANGARGALAN!AH67+DELGEREH!AH67+IHHET!AH67+MANDAX!AH67+ORGON!AH67+SAIXANDULAAN!AH67+ULAANBADRAX!AH67+HATANBULAG!AH67+HOBSGOL!AH67+ERDENE!AH67+SAINSHAND!DE67+'ZAMIIN UUD'!CA67)</f>
        <v>0</v>
      </c>
      <c r="AX67" s="60">
        <f>SUM(AIRAG!AI67+ALTANSHIREE!AI67+DALANGARGALAN!AI67+DELGEREH!AI67+IHHET!AI67+MANDAX!AI67+ORGON!AI67+SAIXANDULAAN!AI67+ULAANBADRAX!AI67+HATANBULAG!AI67+HOBSGOL!AI67+ERDENE!AI67+SAINSHAND!DF67+'ZAMIIN UUD'!CB67)</f>
        <v>0</v>
      </c>
      <c r="AY67" s="70">
        <f t="shared" si="8"/>
        <v>0</v>
      </c>
      <c r="AZ67" s="70">
        <f t="shared" si="9"/>
        <v>0</v>
      </c>
      <c r="BA67" s="70">
        <f t="shared" si="10"/>
        <v>0</v>
      </c>
      <c r="BB67" s="70">
        <f t="shared" si="24"/>
        <v>0</v>
      </c>
      <c r="BC67" s="70">
        <f t="shared" si="33"/>
        <v>0</v>
      </c>
      <c r="BD67" s="70">
        <f t="shared" si="34"/>
        <v>0</v>
      </c>
    </row>
    <row r="68" spans="1:65">
      <c r="A68" s="9">
        <v>56</v>
      </c>
      <c r="B68" s="11" t="s">
        <v>55</v>
      </c>
      <c r="C68" s="60">
        <f>SUM(AIRAG!C68+ALTANSHIREE!C68+DALANGARGALAN!C68+DELGEREH!C68+IHHET!C68+MANDAX!C68+ORGON!C68+SAIXANDULAAN!C68+ULAANBADRAX!C68+HATANBULAG!C68+HOBSGOL!C68+ERDENE!C68+SAINSHAND!C68+'ZAMIIN UUD'!C68)</f>
        <v>0</v>
      </c>
      <c r="D68" s="60">
        <f>SUM(AIRAG!D68+ALTANSHIREE!D68+DALANGARGALAN!D68+DELGEREH!D68+IHHET!D68+MANDAX!D68+ORGON!D68+SAIXANDULAAN!D68+ULAANBADRAX!D68+HATANBULAG!D68+HOBSGOL!D68+ERDENE!D68+SAINSHAND!D68+'ZAMIIN UUD'!D68)</f>
        <v>0</v>
      </c>
      <c r="E68" s="60">
        <f>SUM(AIRAG!E68+ALTANSHIREE!E68+DALANGARGALAN!E68+DELGEREH!E68+IHHET!E68+MANDAX!E68+ORGON!E68+SAIXANDULAAN!E68+ULAANBADRAX!E68+HATANBULAG!E68+HOBSGOL!E68+ERDENE!E68+SAINSHAND!E68+'ZAMIIN UUD'!E68)</f>
        <v>0</v>
      </c>
      <c r="F68" s="60">
        <f>SUM(AIRAG!F68+ALTANSHIREE!F68+DALANGARGALAN!F68+DELGEREH!F68+IHHET!F68+MANDAX!F68+ORGON!F68+SAIXANDULAAN!F68+ULAANBADRAX!F68+HATANBULAG!F68+HOBSGOL!F68+ERDENE!F68+SAINSHAND!F68+SAINSHAND!L68+'ZAMIIN UUD'!F68)</f>
        <v>0</v>
      </c>
      <c r="G68" s="60">
        <f>SUM(AIRAG!G68+ALTANSHIREE!G68+DALANGARGALAN!G68+DELGEREH!G68+IHHET!G68+MANDAX!G68+ORGON!G68+SAIXANDULAAN!G68+ULAANBADRAX!G68+HATANBULAG!G68+HOBSGOL!G68+ERDENE!G68+SAINSHAND!G68+SAINSHAND!M68+'ZAMIIN UUD'!G68)</f>
        <v>0</v>
      </c>
      <c r="H68" s="60">
        <f>SUM(AIRAG!H68+ALTANSHIREE!H68+DALANGARGALAN!H68+DELGEREH!H68+IHHET!H68+MANDAX!H68+ORGON!H68+SAIXANDULAAN!H68+ULAANBADRAX!H68+HATANBULAG!H68+HOBSGOL!H68+ERDENE!H68+SAINSHAND!H68+SAINSHAND!N68+'ZAMIIN UUD'!H68)</f>
        <v>0</v>
      </c>
      <c r="I68" s="60">
        <f>SUM(SAINSHAND!I68+'ZAMIIN UUD'!I68)</f>
        <v>0</v>
      </c>
      <c r="J68" s="60">
        <f>SUM(SAINSHAND!J68+'ZAMIIN UUD'!J68)</f>
        <v>0</v>
      </c>
      <c r="K68" s="60">
        <f>SUM(SAINSHAND!K68+'ZAMIIN UUD'!K68)</f>
        <v>0</v>
      </c>
      <c r="L68" s="60">
        <f>SUM(SAINSHAND!O68+SAINSHAND!R68+'ZAMIIN UUD'!O68)</f>
        <v>0</v>
      </c>
      <c r="M68" s="60">
        <f>SUM(SAINSHAND!P68+SAINSHAND!S68+'ZAMIIN UUD'!P68)</f>
        <v>0</v>
      </c>
      <c r="N68" s="60">
        <f>SUM(SAINSHAND!Q68+SAINSHAND!T68+'ZAMIIN UUD'!Q68)</f>
        <v>0</v>
      </c>
      <c r="O68" s="60">
        <f>SUM(SAINSHAND!U68+'ZAMIIN UUD'!L68)</f>
        <v>0</v>
      </c>
      <c r="P68" s="60">
        <f>SUM(SAINSHAND!V68+'ZAMIIN UUD'!M68)</f>
        <v>0</v>
      </c>
      <c r="Q68" s="60">
        <f>SUM(SAINSHAND!W68+'ZAMIIN UUD'!N68)</f>
        <v>0</v>
      </c>
      <c r="R68" s="60">
        <f>SUM('ZAMIIN UUD'!R68)</f>
        <v>0</v>
      </c>
      <c r="S68" s="60">
        <f>SUM('ZAMIIN UUD'!S68)</f>
        <v>0</v>
      </c>
      <c r="T68" s="60">
        <f>SUM('ZAMIIN UUD'!T68)</f>
        <v>0</v>
      </c>
      <c r="U68" s="60">
        <f>SUM(AIRAG!I68+ALTANSHIREE!I68+DALANGARGALAN!I68+DELGEREH!I68+IHHET!I68+MANDAX!I68+ORGON!I68+SAIXANDULAAN!I68+ULAANBADRAX!I68+HATANBULAG!I68+HOBSGOL!I68+ERDENE!I68+SAINSHAND!X68+'ZAMIIN UUD'!U68)</f>
        <v>0</v>
      </c>
      <c r="V68" s="60">
        <f>SUM(AIRAG!J68+ALTANSHIREE!J68+DALANGARGALAN!J68+DELGEREH!J68+IHHET!J68+MANDAX!J68+ORGON!J68+SAIXANDULAAN!J68+ULAANBADRAX!J68+HATANBULAG!J68+HOBSGOL!J68+ERDENE!J68+SAINSHAND!Y68+'ZAMIIN UUD'!V68)</f>
        <v>0</v>
      </c>
      <c r="W68" s="60">
        <f>SUM(AIRAG!K68+ALTANSHIREE!K68+DALANGARGALAN!K68+DELGEREH!K68+IHHET!K68+MANDAX!K68+ORGON!K68+SAIXANDULAAN!K68+ULAANBADRAX!K68+HATANBULAG!K68+HOBSGOL!K68+ERDENE!K68+SAINSHAND!Z68+'ZAMIIN UUD'!W68)</f>
        <v>0</v>
      </c>
      <c r="X68" s="60">
        <f>SUM(AIRAG!L68+ALTANSHIREE!L68+DALANGARGALAN!L68+DELGEREH!L68+IHHET!L68+MANDAX!L68+ORGON!L68+SAIXANDULAAN!L68+ULAANBADRAX!L68+HATANBULAG!L68+HOBSGOL!L68+ERDENE!L68+SAINSHAND!AA68+SAINSHAND!AD68+SAINSHAND!AG68+SAINSHAND!AJ68+SAINSHAND!AM68+SAINSHAND!AP68+SAINSHAND!AS68+SAINSHAND!AV68+SAINSHAND!AY68+SAINSHAND!BB68+SAINSHAND!BE68+SAINSHAND!BH68+SAINSHAND!BK68+SAINSHAND!BN68+SAINSHAND!BQ68+'ZAMIIN UUD'!X68+'ZAMIIN UUD'!AA68+'ZAMIIN UUD'!AD68+'ZAMIIN UUD'!AG68+'ZAMIIN UUD'!AJ68+'ZAMIIN UUD'!AM68+'ZAMIIN UUD'!AP68+'ZAMIIN UUD'!AS68)</f>
        <v>0</v>
      </c>
      <c r="Y68" s="60">
        <f>SUM(AIRAG!M68+ALTANSHIREE!M68+DALANGARGALAN!M68+DELGEREH!M68+IHHET!M68+MANDAX!M68+ORGON!M68+SAIXANDULAAN!M68+ULAANBADRAX!M68+HATANBULAG!M68+HOBSGOL!M68+ERDENE!M68+SAINSHAND!AB68+SAINSHAND!AE68+SAINSHAND!AH68+SAINSHAND!AK68+SAINSHAND!AN68+SAINSHAND!AQ68+SAINSHAND!AT68+SAINSHAND!AW68+SAINSHAND!AZ68+SAINSHAND!BC68+SAINSHAND!BF68+SAINSHAND!BI68+SAINSHAND!BL68+SAINSHAND!BO68+SAINSHAND!BR68+'ZAMIIN UUD'!Y68+'ZAMIIN UUD'!AB68+'ZAMIIN UUD'!AE68+'ZAMIIN UUD'!AH68+'ZAMIIN UUD'!AK68+'ZAMIIN UUD'!AN68+'ZAMIIN UUD'!AQ68+'ZAMIIN UUD'!AT68)</f>
        <v>0</v>
      </c>
      <c r="Z68" s="60">
        <f>SUM(AIRAG!N68+ALTANSHIREE!N68+DALANGARGALAN!N68+DELGEREH!N68+IHHET!N68+MANDAX!N68+ORGON!N68+SAIXANDULAAN!N68+ULAANBADRAX!N68+HATANBULAG!N68+HOBSGOL!N68+ERDENE!N68+SAINSHAND!AC68+SAINSHAND!AF68+SAINSHAND!AI68+SAINSHAND!AL68+SAINSHAND!AO68+SAINSHAND!AR68+SAINSHAND!AU68+SAINSHAND!AX68+SAINSHAND!BA68+SAINSHAND!BD68+SAINSHAND!BG68+SAINSHAND!BJ68+SAINSHAND!BM68+SAINSHAND!BP68+SAINSHAND!BS68+'ZAMIIN UUD'!Z68+'ZAMIIN UUD'!AC68+'ZAMIIN UUD'!AF68+'ZAMIIN UUD'!AI68+'ZAMIIN UUD'!AL68+'ZAMIIN UUD'!AO68+'ZAMIIN UUD'!AR68+'ZAMIIN UUD'!AU68)</f>
        <v>0</v>
      </c>
      <c r="AA68" s="60">
        <f>SUM(AIRAG!O68+ALTANSHIREE!O68+DALANGARGALAN!O68+DELGEREH!O68+IHHET!O68+MANDAX!O68+ORGON!O68+SAIXANDULAAN!O68+ULAANBADRAX!O68+HATANBULAG!O68+HOBSGOL!O68+ERDENE!O68+SAINSHAND!BT68+SAINSHAND!BW68+SAINSHAND!BZ68+SAINSHAND!CC68+SAINSHAND!CF68+SAINSHAND!CI68+'ZAMIIN UUD'!AV68+'ZAMIIN UUD'!AY68+'ZAMIIN UUD'!BB68+'ZAMIIN UUD'!BE68)</f>
        <v>0</v>
      </c>
      <c r="AB68" s="60">
        <f>SUM(AIRAG!P68+ALTANSHIREE!P68+DALANGARGALAN!P68+DELGEREH!P68+IHHET!P68+MANDAX!P68+ORGON!P68+SAIXANDULAAN!P68+ULAANBADRAX!P68+HATANBULAG!P68+HOBSGOL!P68+ERDENE!P68+SAINSHAND!BU68+SAINSHAND!BX68+SAINSHAND!CA68+SAINSHAND!CD68+SAINSHAND!CG68+SAINSHAND!CJ68+'ZAMIIN UUD'!AW68+'ZAMIIN UUD'!AZ68+'ZAMIIN UUD'!BC68+'ZAMIIN UUD'!BF68)</f>
        <v>0</v>
      </c>
      <c r="AC68" s="60">
        <f>SUM(AIRAG!Q68+ALTANSHIREE!Q68+DALANGARGALAN!Q68+DELGEREH!Q68+IHHET!Q68+MANDAX!Q68+ORGON!Q68+SAIXANDULAAN!Q68+ULAANBADRAX!Q68+HATANBULAG!Q68+HOBSGOL!Q68+ERDENE!Q68+SAINSHAND!BV68+SAINSHAND!BY68+SAINSHAND!CB68+SAINSHAND!CE68+SAINSHAND!CH68+SAINSHAND!CK68+'ZAMIIN UUD'!AX68+'ZAMIIN UUD'!BA68+'ZAMIIN UUD'!BD68+'ZAMIIN UUD'!BG68)</f>
        <v>0</v>
      </c>
      <c r="AD68" s="60">
        <f>SUM(AIRAG!R68+ALTANSHIREE!R68+DALANGARGALAN!R68+DELGEREH!R68+IHHET!R68+MANDAX!R68+ORGON!R68+SAIXANDULAAN!R68+ULAANBADRAX!R68+HATANBULAG!R68+HOBSGOL!R68+ERDENE!R68+SAINSHAND!CL68)</f>
        <v>0</v>
      </c>
      <c r="AE68" s="60">
        <f>SUM(AIRAG!S68+ALTANSHIREE!S68+DALANGARGALAN!S68+DELGEREH!S68+IHHET!S68+MANDAX!S68+ORGON!S68+SAIXANDULAAN!S68+ULAANBADRAX!S68+HATANBULAG!S68+HOBSGOL!S68+ERDENE!S68+SAINSHAND!CM68)</f>
        <v>0</v>
      </c>
      <c r="AF68" s="60">
        <f>SUM(AIRAG!T68+ALTANSHIREE!T68+DALANGARGALAN!T68+DELGEREH!T68+IHHET!T68+MANDAX!T68+ORGON!T68+SAIXANDULAAN!T68+ULAANBADRAX!T68+HATANBULAG!T68+HOBSGOL!T68+ERDENE!T68+SAINSHAND!CN68)</f>
        <v>0</v>
      </c>
      <c r="AG68" s="60">
        <f>SUM(SAINSHAND!CO68+'ZAMIIN UUD'!BK68)</f>
        <v>0</v>
      </c>
      <c r="AH68" s="60">
        <f>SUM(SAINSHAND!CP68+'ZAMIIN UUD'!BL68)</f>
        <v>0</v>
      </c>
      <c r="AI68" s="60">
        <f>SUM(SAINSHAND!CQ68+'ZAMIIN UUD'!BM68)</f>
        <v>0</v>
      </c>
      <c r="AJ68" s="70">
        <f t="shared" si="2"/>
        <v>0</v>
      </c>
      <c r="AK68" s="70">
        <f t="shared" si="3"/>
        <v>0</v>
      </c>
      <c r="AL68" s="70">
        <f t="shared" si="4"/>
        <v>0</v>
      </c>
      <c r="AM68" s="60">
        <f>SUM(AIRAG!X68+ALTANSHIREE!X68+DALANGARGALAN!X68+DELGEREH!X68+IHHET!X68+MANDAX!X68+ORGON!X68+SAIXANDULAAN!X68+ULAANBADRAX!X68+HATANBULAG!X68+HOBSGOL!X68+ERDENE!X68+SAINSHAND!CU68+'ZAMIIN UUD'!BQ68)</f>
        <v>0</v>
      </c>
      <c r="AN68" s="60">
        <f>SUM(AIRAG!Y68+ALTANSHIREE!Y68+DALANGARGALAN!Y68+DELGEREH!Y68+IHHET!Y68+MANDAX!Y68+ORGON!Y68+SAIXANDULAAN!Y68+ULAANBADRAX!Y68+HATANBULAG!Y68+HOBSGOL!Y68+ERDENE!Y68+SAINSHAND!CV68+'ZAMIIN UUD'!BR68)</f>
        <v>0</v>
      </c>
      <c r="AO68" s="60">
        <f>SUM(AIRAG!Z68+ALTANSHIREE!Z68+DALANGARGALAN!Z68+DELGEREH!Z68+IHHET!Z68+MANDAX!Z68+ORGON!Z68+SAIXANDULAAN!Z68+ULAANBADRAX!Z68+HATANBULAG!Z68+HOBSGOL!Z68+ERDENE!Z68+SAINSHAND!CW68+'ZAMIIN UUD'!BS68)</f>
        <v>0</v>
      </c>
      <c r="AP68" s="70">
        <f t="shared" si="5"/>
        <v>0</v>
      </c>
      <c r="AQ68" s="70">
        <f t="shared" si="6"/>
        <v>0</v>
      </c>
      <c r="AR68" s="70">
        <f t="shared" si="7"/>
        <v>0</v>
      </c>
      <c r="AS68" s="60">
        <f>SUM(AIRAG!AD68+ALTANSHIREE!AD68+DALANGARGALAN!AD68+DELGEREH!AD68+IHHET!AD68+MANDAX!AD68+ORGON!AD68+SAIXANDULAAN!AD68+ULAANBADRAX!AD68+HATANBULAG!AD68+HOBSGOL!AD68+ERDENE!AD68+SAINSHAND!DA68+'ZAMIIN UUD'!BW68)</f>
        <v>0</v>
      </c>
      <c r="AT68" s="60">
        <f>SUM(AIRAG!AE68+ALTANSHIREE!AE68+DALANGARGALAN!AE68+DELGEREH!AE68+IHHET!AE68+MANDAX!AE68+ORGON!AE68+SAIXANDULAAN!AE68+ULAANBADRAX!AE68+HATANBULAG!AE68+HOBSGOL!AE68+ERDENE!AE68+SAINSHAND!DB68+'ZAMIIN UUD'!BX68)</f>
        <v>0</v>
      </c>
      <c r="AU68" s="60">
        <f>SUM(AIRAG!AF68+ALTANSHIREE!AF68+DALANGARGALAN!AF68+DELGEREH!AF68+IHHET!AF68+MANDAX!AF68+ORGON!AF68+SAIXANDULAAN!AF68+ULAANBADRAX!AF68+HATANBULAG!AF68+HOBSGOL!AF68+ERDENE!AF68+SAINSHAND!DC68+'ZAMIIN UUD'!BY68)</f>
        <v>0</v>
      </c>
      <c r="AV68" s="60">
        <f>SUM(AIRAG!AG68+ALTANSHIREE!AG68+DALANGARGALAN!AG59+DELGEREH!AG68+IHHET!AG68+MANDAX!AG68+ORGON!AG68+SAIXANDULAAN!AG68+ULAANBADRAX!AG68+HATANBULAG!AG68+HOBSGOL!AG68+ERDENE!AG68+SAINSHAND!DD68+'ZAMIIN UUD'!BZ68)</f>
        <v>84445700</v>
      </c>
      <c r="AW68" s="60">
        <f>SUM(AIRAG!AH68+ALTANSHIREE!AH68+DALANGARGALAN!AH59+DELGEREH!AH68+IHHET!AH68+MANDAX!AH68+ORGON!AH68+SAIXANDULAAN!AH68+ULAANBADRAX!AH68+HATANBULAG!AH68+HOBSGOL!AH68+ERDENE!AH68+SAINSHAND!DE68+'ZAMIIN UUD'!CA68)</f>
        <v>0</v>
      </c>
      <c r="AX68" s="60">
        <f>SUM(AIRAG!AI68+ALTANSHIREE!AI68+DALANGARGALAN!AI68+DELGEREH!AI68+IHHET!AI68+MANDAX!AI68+ORGON!AI68+SAIXANDULAAN!AI68+ULAANBADRAX!AI68+HATANBULAG!AI68+HOBSGOL!AI68+ERDENE!AI68+SAINSHAND!DF68+'ZAMIIN UUD'!CB68)</f>
        <v>0</v>
      </c>
      <c r="AY68" s="70">
        <f t="shared" si="8"/>
        <v>84445700</v>
      </c>
      <c r="AZ68" s="70">
        <f t="shared" si="9"/>
        <v>0</v>
      </c>
      <c r="BA68" s="70">
        <f t="shared" si="10"/>
        <v>0</v>
      </c>
      <c r="BB68" s="70">
        <f t="shared" si="24"/>
        <v>84445700</v>
      </c>
      <c r="BC68" s="70">
        <f t="shared" si="33"/>
        <v>0</v>
      </c>
      <c r="BD68" s="70">
        <f t="shared" si="34"/>
        <v>0</v>
      </c>
    </row>
    <row r="69" spans="1:65">
      <c r="A69" s="35">
        <v>57</v>
      </c>
      <c r="B69" s="36" t="s">
        <v>78</v>
      </c>
      <c r="C69" s="45">
        <f>SUM(AIRAG!C69+ALTANSHIREE!C69+DALANGARGALAN!C69+DELGEREH!C69+IHHET!C69+MANDAX!C69+ORGON!C69+SAIXANDULAAN!C69+ULAANBADRAX!C69+HATANBULAG!C69+HOBSGOL!C69+ERDENE!C69+SAINSHAND!C69+'ZAMIIN UUD'!C69)</f>
        <v>6169800</v>
      </c>
      <c r="D69" s="45">
        <f>SUM(AIRAG!D69+ALTANSHIREE!D69+DALANGARGALAN!D69+DELGEREH!D69+IHHET!D69+MANDAX!D69+ORGON!D69+SAIXANDULAAN!D69+ULAANBADRAX!D69+HATANBULAG!D69+HOBSGOL!D69+ERDENE!D69+SAINSHAND!D69+'ZAMIIN UUD'!D69)</f>
        <v>1751500</v>
      </c>
      <c r="E69" s="45">
        <f>SUM(AIRAG!E69+ALTANSHIREE!E69+DALANGARGALAN!E69+DELGEREH!E69+IHHET!E69+MANDAX!E69+ORGON!E69+SAIXANDULAAN!E69+ULAANBADRAX!E69+HATANBULAG!E69+HOBSGOL!E69+ERDENE!E69+SAINSHAND!E69+'ZAMIIN UUD'!E69)</f>
        <v>-4418300</v>
      </c>
      <c r="F69" s="45">
        <f>SUM(AIRAG!F69+ALTANSHIREE!F69+DALANGARGALAN!F69+DELGEREH!F69+IHHET!F69+MANDAX!F69+ORGON!F69+SAIXANDULAAN!F69+ULAANBADRAX!F69+HATANBULAG!F69+HOBSGOL!F69+ERDENE!F69+SAINSHAND!F69+SAINSHAND!L69+'ZAMIIN UUD'!F69)</f>
        <v>589365900</v>
      </c>
      <c r="G69" s="45">
        <f>SUM(AIRAG!G69+ALTANSHIREE!G69+DALANGARGALAN!G69+DELGEREH!G69+IHHET!G69+MANDAX!G69+ORGON!G69+SAIXANDULAAN!G69+ULAANBADRAX!G69+HATANBULAG!G69+HOBSGOL!G69+ERDENE!G69+SAINSHAND!G69+SAINSHAND!M69+'ZAMIIN UUD'!G69)</f>
        <v>653676666.5</v>
      </c>
      <c r="H69" s="45">
        <f>SUM(AIRAG!H69+ALTANSHIREE!H69+DALANGARGALAN!H69+DELGEREH!H69+IHHET!H69+MANDAX!H69+ORGON!H69+SAIXANDULAAN!H69+ULAANBADRAX!H69+HATANBULAG!H69+HOBSGOL!H69+ERDENE!H69+SAINSHAND!H69+SAINSHAND!N69+'ZAMIIN UUD'!H69)</f>
        <v>64310766.5</v>
      </c>
      <c r="I69" s="45">
        <f>SUM(SAINSHAND!I69+'ZAMIIN UUD'!I69)</f>
        <v>0</v>
      </c>
      <c r="J69" s="45">
        <f>SUM(SAINSHAND!J69+'ZAMIIN UUD'!J69)</f>
        <v>0</v>
      </c>
      <c r="K69" s="45">
        <f>SUM(SAINSHAND!K69+'ZAMIIN UUD'!K69)</f>
        <v>0</v>
      </c>
      <c r="L69" s="45">
        <f>SUM(SAINSHAND!O69+SAINSHAND!R69+'ZAMIIN UUD'!O69)</f>
        <v>0</v>
      </c>
      <c r="M69" s="45">
        <f>SUM(SAINSHAND!P69+SAINSHAND!S69+'ZAMIIN UUD'!P69)</f>
        <v>0</v>
      </c>
      <c r="N69" s="45">
        <f>SUM(SAINSHAND!Q69+SAINSHAND!T69+'ZAMIIN UUD'!Q69)</f>
        <v>0</v>
      </c>
      <c r="O69" s="45">
        <f>SUM(SAINSHAND!U69+'ZAMIIN UUD'!L69)</f>
        <v>0</v>
      </c>
      <c r="P69" s="45">
        <f>SUM(SAINSHAND!V69+'ZAMIIN UUD'!M69)</f>
        <v>0</v>
      </c>
      <c r="Q69" s="45">
        <f>SUM(SAINSHAND!W69+'ZAMIIN UUD'!N69)</f>
        <v>0</v>
      </c>
      <c r="R69" s="45">
        <f>SUM('ZAMIIN UUD'!R69)</f>
        <v>0</v>
      </c>
      <c r="S69" s="45">
        <f>SUM('ZAMIIN UUD'!S69)</f>
        <v>0</v>
      </c>
      <c r="T69" s="45">
        <f>SUM('ZAMIIN UUD'!T69)</f>
        <v>0</v>
      </c>
      <c r="U69" s="45">
        <f>SUM(AIRAG!I69+ALTANSHIREE!I69+DALANGARGALAN!I69+DELGEREH!I69+IHHET!I69+MANDAX!I69+ORGON!I69+SAIXANDULAAN!I69+ULAANBADRAX!I69+HATANBULAG!I69+HOBSGOL!I69+ERDENE!I69+SAINSHAND!X69+'ZAMIIN UUD'!U69)</f>
        <v>0</v>
      </c>
      <c r="V69" s="45">
        <f>SUM(AIRAG!J69+ALTANSHIREE!J69+DALANGARGALAN!J69+DELGEREH!J69+IHHET!J69+MANDAX!J69+ORGON!J69+SAIXANDULAAN!J69+ULAANBADRAX!J69+HATANBULAG!J69+HOBSGOL!J69+ERDENE!J69+SAINSHAND!Y69+'ZAMIIN UUD'!V69)</f>
        <v>0</v>
      </c>
      <c r="W69" s="45">
        <f>SUM(AIRAG!K69+ALTANSHIREE!K69+DALANGARGALAN!K69+DELGEREH!K69+IHHET!K69+MANDAX!K69+ORGON!K69+SAIXANDULAAN!K69+ULAANBADRAX!K69+HATANBULAG!K69+HOBSGOL!K69+ERDENE!K69+SAINSHAND!Z69+'ZAMIIN UUD'!W69)</f>
        <v>0</v>
      </c>
      <c r="X69" s="45">
        <f>SUM(AIRAG!L69+ALTANSHIREE!L69+DALANGARGALAN!L69+DELGEREH!L69+IHHET!L69+MANDAX!L69+ORGON!L69+SAIXANDULAAN!L69+ULAANBADRAX!L69+HATANBULAG!L69+HOBSGOL!L69+ERDENE!L69+SAINSHAND!AA69+SAINSHAND!AD69+SAINSHAND!AG69+SAINSHAND!AJ69+SAINSHAND!AM69+SAINSHAND!AP69+SAINSHAND!AS69+SAINSHAND!AV69+SAINSHAND!AY69+SAINSHAND!BB69+SAINSHAND!BE69+SAINSHAND!BH69+SAINSHAND!BK69+SAINSHAND!BN69+SAINSHAND!BQ69+'ZAMIIN UUD'!X69+'ZAMIIN UUD'!AA69+'ZAMIIN UUD'!AD69+'ZAMIIN UUD'!AG69+'ZAMIIN UUD'!AJ69+'ZAMIIN UUD'!AM69+'ZAMIIN UUD'!AP69+'ZAMIIN UUD'!AS69)</f>
        <v>0</v>
      </c>
      <c r="Y69" s="45">
        <f>SUM(AIRAG!M69+ALTANSHIREE!M69+DALANGARGALAN!M69+DELGEREH!M69+IHHET!M69+MANDAX!M69+ORGON!M69+SAIXANDULAAN!M69+ULAANBADRAX!M69+HATANBULAG!M69+HOBSGOL!M69+ERDENE!M69+SAINSHAND!AB69+SAINSHAND!AE69+SAINSHAND!AH69+SAINSHAND!AK69+SAINSHAND!AN69+SAINSHAND!AQ69+SAINSHAND!AT69+SAINSHAND!AW69+SAINSHAND!AZ69+SAINSHAND!BC69+SAINSHAND!BF69+SAINSHAND!BI69+SAINSHAND!BL69+SAINSHAND!BO69+SAINSHAND!BR69+'ZAMIIN UUD'!Y69+'ZAMIIN UUD'!AB69+'ZAMIIN UUD'!AE69+'ZAMIIN UUD'!AH69+'ZAMIIN UUD'!AK69+'ZAMIIN UUD'!AN69+'ZAMIIN UUD'!AQ69+'ZAMIIN UUD'!AT69)</f>
        <v>0</v>
      </c>
      <c r="Z69" s="45">
        <f>SUM(AIRAG!N69+ALTANSHIREE!N69+DALANGARGALAN!N69+DELGEREH!N69+IHHET!N69+MANDAX!N69+ORGON!N69+SAIXANDULAAN!N69+ULAANBADRAX!N69+HATANBULAG!N69+HOBSGOL!N69+ERDENE!N69+SAINSHAND!AC69+SAINSHAND!AF69+SAINSHAND!AI69+SAINSHAND!AL69+SAINSHAND!AO69+SAINSHAND!AR69+SAINSHAND!AU69+SAINSHAND!AX69+SAINSHAND!BA69+SAINSHAND!BD69+SAINSHAND!BG69+SAINSHAND!BJ69+SAINSHAND!BM69+SAINSHAND!BP69+SAINSHAND!BS69+'ZAMIIN UUD'!Z69+'ZAMIIN UUD'!AC69+'ZAMIIN UUD'!AF69+'ZAMIIN UUD'!AI69+'ZAMIIN UUD'!AL69+'ZAMIIN UUD'!AO69+'ZAMIIN UUD'!AR69+'ZAMIIN UUD'!AU69)</f>
        <v>0</v>
      </c>
      <c r="AA69" s="45">
        <f>SUM(AIRAG!O69+ALTANSHIREE!O69+DALANGARGALAN!O69+DELGEREH!O69+IHHET!O69+MANDAX!O69+ORGON!O69+SAIXANDULAAN!O69+ULAANBADRAX!O69+HATANBULAG!O69+HOBSGOL!O69+ERDENE!O69+SAINSHAND!BT69+SAINSHAND!BW69+SAINSHAND!BZ69+SAINSHAND!CC69+SAINSHAND!CF69+SAINSHAND!CI69+'ZAMIIN UUD'!AV69+'ZAMIIN UUD'!AY69+'ZAMIIN UUD'!BB69+'ZAMIIN UUD'!BE69)</f>
        <v>0</v>
      </c>
      <c r="AB69" s="45">
        <f>SUM(AIRAG!P69+ALTANSHIREE!P69+DALANGARGALAN!P69+DELGEREH!P69+IHHET!P69+MANDAX!P69+ORGON!P69+SAIXANDULAAN!P69+ULAANBADRAX!P69+HATANBULAG!P69+HOBSGOL!P69+ERDENE!P69+SAINSHAND!BU69+SAINSHAND!BX69+SAINSHAND!CA69+SAINSHAND!CD69+SAINSHAND!CG69+SAINSHAND!CJ69+'ZAMIIN UUD'!AW69+'ZAMIIN UUD'!AZ69+'ZAMIIN UUD'!BC69+'ZAMIIN UUD'!BF69)</f>
        <v>0</v>
      </c>
      <c r="AC69" s="45">
        <f>SUM(AIRAG!Q69+ALTANSHIREE!Q69+DALANGARGALAN!Q69+DELGEREH!Q69+IHHET!Q69+MANDAX!Q69+ORGON!Q69+SAIXANDULAAN!Q69+ULAANBADRAX!Q69+HATANBULAG!Q69+HOBSGOL!Q69+ERDENE!Q69+SAINSHAND!BV69+SAINSHAND!BY69+SAINSHAND!CB69+SAINSHAND!CE69+SAINSHAND!CH69+SAINSHAND!CK69+'ZAMIIN UUD'!AX69+'ZAMIIN UUD'!BA69+'ZAMIIN UUD'!BD69+'ZAMIIN UUD'!BG69)</f>
        <v>0</v>
      </c>
      <c r="AD69" s="45">
        <f>SUM(AIRAG!R69+ALTANSHIREE!R69+DALANGARGALAN!R69+DELGEREH!R69+IHHET!R69+MANDAX!R69+ORGON!R69+SAIXANDULAAN!R69+ULAANBADRAX!R69+HATANBULAG!R69+HOBSGOL!R69+ERDENE!R69+SAINSHAND!CL69)</f>
        <v>0</v>
      </c>
      <c r="AE69" s="45">
        <f>SUM(AIRAG!S69+ALTANSHIREE!S69+DALANGARGALAN!S69+DELGEREH!S69+IHHET!S69+MANDAX!S69+ORGON!S69+SAIXANDULAAN!S69+ULAANBADRAX!S69+HATANBULAG!S69+HOBSGOL!S69+ERDENE!S69+SAINSHAND!CM69)</f>
        <v>0</v>
      </c>
      <c r="AF69" s="45">
        <f>SUM(AIRAG!T69+ALTANSHIREE!T69+DALANGARGALAN!T69+DELGEREH!T69+IHHET!T69+MANDAX!T69+ORGON!T69+SAIXANDULAAN!T69+ULAANBADRAX!T69+HATANBULAG!T69+HOBSGOL!T69+ERDENE!T69+SAINSHAND!CN69)</f>
        <v>0</v>
      </c>
      <c r="AG69" s="45">
        <f>SUM(SAINSHAND!CO69+'ZAMIIN UUD'!BK69)</f>
        <v>0</v>
      </c>
      <c r="AH69" s="45">
        <f>SUM(SAINSHAND!CP69+'ZAMIIN UUD'!BL69)</f>
        <v>0</v>
      </c>
      <c r="AI69" s="45">
        <f>SUM(SAINSHAND!CQ69+'ZAMIIN UUD'!BM69)</f>
        <v>0</v>
      </c>
      <c r="AJ69" s="46">
        <f t="shared" si="2"/>
        <v>595535700</v>
      </c>
      <c r="AK69" s="46">
        <f t="shared" si="3"/>
        <v>655428166.5</v>
      </c>
      <c r="AL69" s="46">
        <f t="shared" si="4"/>
        <v>59892466.5</v>
      </c>
      <c r="AM69" s="45">
        <f>SUM(AIRAG!X69+ALTANSHIREE!X69+DALANGARGALAN!X69+DELGEREH!X69+IHHET!X69+MANDAX!X69+ORGON!X69+SAIXANDULAAN!X69+ULAANBADRAX!X69+HATANBULAG!X69+HOBSGOL!X69+ERDENE!X69+SAINSHAND!CU69+'ZAMIIN UUD'!BQ69)</f>
        <v>2551481200</v>
      </c>
      <c r="AN69" s="45">
        <f>SUM(AIRAG!Y69+ALTANSHIREE!Y69+DALANGARGALAN!Y69+DELGEREH!Y69+IHHET!Y69+MANDAX!Y69+ORGON!Y69+SAIXANDULAAN!Y69+ULAANBADRAX!Y69+HATANBULAG!Y69+HOBSGOL!Y69+ERDENE!Y69+SAINSHAND!CV69+'ZAMIIN UUD'!BR69)</f>
        <v>626309626</v>
      </c>
      <c r="AO69" s="45">
        <f>SUM(AIRAG!Z69+ALTANSHIREE!Z69+DALANGARGALAN!Z69+DELGEREH!Z69+IHHET!Z69+MANDAX!Z69+ORGON!Z69+SAIXANDULAAN!Z69+ULAANBADRAX!Z69+HATANBULAG!Z69+HOBSGOL!Z69+ERDENE!Z69+SAINSHAND!CW69+'ZAMIIN UUD'!BS69)</f>
        <v>-1925171574</v>
      </c>
      <c r="AP69" s="46">
        <f t="shared" si="5"/>
        <v>2551481200</v>
      </c>
      <c r="AQ69" s="46">
        <f t="shared" si="6"/>
        <v>626309626</v>
      </c>
      <c r="AR69" s="46">
        <f t="shared" si="7"/>
        <v>-1925171574</v>
      </c>
      <c r="AS69" s="45">
        <f>SUM(AIRAG!AD69+ALTANSHIREE!AD69+DALANGARGALAN!AD69+DELGEREH!AD69+IHHET!AD69+MANDAX!AD69+ORGON!AD69+SAIXANDULAAN!AD69+ULAANBADRAX!AD69+HATANBULAG!AD69+HOBSGOL!AD69+ERDENE!AD69+SAINSHAND!DA69+'ZAMIIN UUD'!BW69)</f>
        <v>0</v>
      </c>
      <c r="AT69" s="45">
        <f>SUM(AIRAG!AE69+ALTANSHIREE!AE69+DALANGARGALAN!AE69+DELGEREH!AE69+IHHET!AE69+MANDAX!AE69+ORGON!AE69+SAIXANDULAAN!AE69+ULAANBADRAX!AE69+HATANBULAG!AE69+HOBSGOL!AE69+ERDENE!AE69+SAINSHAND!DB69+'ZAMIIN UUD'!BX69)</f>
        <v>0</v>
      </c>
      <c r="AU69" s="45">
        <f>SUM(AIRAG!AF69+ALTANSHIREE!AF69+DALANGARGALAN!AF69+DELGEREH!AF69+IHHET!AF69+MANDAX!AF69+ORGON!AF69+SAIXANDULAAN!AF69+ULAANBADRAX!AF69+HATANBULAG!AF69+HOBSGOL!AF69+ERDENE!AF69+SAINSHAND!DC69+'ZAMIIN UUD'!BY69)</f>
        <v>0</v>
      </c>
      <c r="AV69" s="45">
        <f>SUM(AIRAG!AG69+ALTANSHIREE!AG69+DALANGARGALAN!AG69+DELGEREH!AG69+IHHET!AG69+MANDAX!AG69+ORGON!AG69+SAIXANDULAAN!AG69+ULAANBADRAX!AG69+HATANBULAG!AG69+HOBSGOL!AG69+ERDENE!AG69+SAINSHAND!DD69+'ZAMIIN UUD'!BZ69)</f>
        <v>0</v>
      </c>
      <c r="AW69" s="45">
        <f>SUM(AIRAG!AH69+ALTANSHIREE!AH69+DALANGARGALAN!AH69+DELGEREH!AH69+IHHET!AH69+MANDAX!AH69+ORGON!AH69+SAIXANDULAAN!AH69+ULAANBADRAX!AH69+HATANBULAG!AH69+HOBSGOL!AH69+ERDENE!AH69+SAINSHAND!DE69+'ZAMIIN UUD'!CA69)</f>
        <v>0</v>
      </c>
      <c r="AX69" s="45">
        <f>SUM(AIRAG!AI69+ALTANSHIREE!AI69+DALANGARGALAN!AI69+DELGEREH!AI69+IHHET!AI69+MANDAX!AI69+ORGON!AI69+SAIXANDULAAN!AI69+ULAANBADRAX!AI69+HATANBULAG!AI69+HOBSGOL!AI69+ERDENE!AI69+SAINSHAND!DF69+'ZAMIIN UUD'!CB69)</f>
        <v>0</v>
      </c>
      <c r="AY69" s="46">
        <f t="shared" si="8"/>
        <v>0</v>
      </c>
      <c r="AZ69" s="46">
        <f t="shared" si="9"/>
        <v>0</v>
      </c>
      <c r="BA69" s="46">
        <f t="shared" si="10"/>
        <v>0</v>
      </c>
      <c r="BB69" s="46">
        <f>SUM(AJ69+AP69+AY69)</f>
        <v>3147016900</v>
      </c>
      <c r="BC69" s="46">
        <f t="shared" si="33"/>
        <v>1281737792.5</v>
      </c>
      <c r="BD69" s="46">
        <f t="shared" si="34"/>
        <v>-1865279107.5</v>
      </c>
    </row>
    <row r="70" spans="1:65">
      <c r="A70" s="9">
        <v>58</v>
      </c>
      <c r="B70" s="11" t="s">
        <v>90</v>
      </c>
      <c r="C70" s="60">
        <f>SUM(AIRAG!C70+ALTANSHIREE!C70+DALANGARGALAN!C70+DELGEREH!C70+IHHET!C70+MANDAX!C70+ORGON!C70+SAIXANDULAAN!C70+ULAANBADRAX!C70+HATANBULAG!C70+HOBSGOL!C70+ERDENE!C70+SAINSHAND!C70+'ZAMIIN UUD'!C70)</f>
        <v>0</v>
      </c>
      <c r="D70" s="60">
        <f>SUM(AIRAG!D70+ALTANSHIREE!D70+DALANGARGALAN!D70+DELGEREH!D70+IHHET!D70+MANDAX!D70+ORGON!D70+SAIXANDULAAN!D70+ULAANBADRAX!D70+HATANBULAG!D70+HOBSGOL!D70+ERDENE!D70+SAINSHAND!D70+'ZAMIIN UUD'!D70)</f>
        <v>0</v>
      </c>
      <c r="E70" s="60">
        <f>SUM(AIRAG!E70+ALTANSHIREE!E70+DALANGARGALAN!E70+DELGEREH!E70+IHHET!E70+MANDAX!E70+ORGON!E70+SAIXANDULAAN!E70+ULAANBADRAX!E70+HATANBULAG!E70+HOBSGOL!E70+ERDENE!E70+SAINSHAND!E70+'ZAMIIN UUD'!E70)</f>
        <v>0</v>
      </c>
      <c r="F70" s="60">
        <f>SUM(AIRAG!F70+ALTANSHIREE!F70+DALANGARGALAN!F70+DELGEREH!F70+IHHET!F70+MANDAX!F70+ORGON!F70+SAIXANDULAAN!F70+ULAANBADRAX!F70+HATANBULAG!F70+HOBSGOL!F70+ERDENE!F70+SAINSHAND!F70+SAINSHAND!L70+'ZAMIIN UUD'!F70)</f>
        <v>0</v>
      </c>
      <c r="G70" s="60">
        <f>SUM(AIRAG!G70+ALTANSHIREE!G70+DALANGARGALAN!G70+DELGEREH!G70+IHHET!G70+MANDAX!G70+ORGON!G70+SAIXANDULAAN!G70+ULAANBADRAX!G70+HATANBULAG!G70+HOBSGOL!G70+ERDENE!G70+SAINSHAND!G70+SAINSHAND!M70+'ZAMIIN UUD'!G70)</f>
        <v>0</v>
      </c>
      <c r="H70" s="60">
        <f>SUM(AIRAG!H70+ALTANSHIREE!H70+DALANGARGALAN!H70+DELGEREH!H70+IHHET!H70+MANDAX!H70+ORGON!H70+SAIXANDULAAN!H70+ULAANBADRAX!H70+HATANBULAG!H70+HOBSGOL!H70+ERDENE!H70+SAINSHAND!H70+SAINSHAND!N70+'ZAMIIN UUD'!H70)</f>
        <v>0</v>
      </c>
      <c r="I70" s="60">
        <f>SUM(SAINSHAND!I70+'ZAMIIN UUD'!I70)</f>
        <v>0</v>
      </c>
      <c r="J70" s="60">
        <f>SUM(SAINSHAND!J70+'ZAMIIN UUD'!J70)</f>
        <v>0</v>
      </c>
      <c r="K70" s="60">
        <f>SUM(SAINSHAND!K70+'ZAMIIN UUD'!K70)</f>
        <v>0</v>
      </c>
      <c r="L70" s="60">
        <f>SUM(SAINSHAND!O70+SAINSHAND!R70+'ZAMIIN UUD'!O70)</f>
        <v>0</v>
      </c>
      <c r="M70" s="60">
        <f>SUM(SAINSHAND!P70+SAINSHAND!S70+'ZAMIIN UUD'!P70)</f>
        <v>0</v>
      </c>
      <c r="N70" s="60">
        <f>SUM(SAINSHAND!Q70+SAINSHAND!T70+'ZAMIIN UUD'!Q70)</f>
        <v>0</v>
      </c>
      <c r="O70" s="60">
        <f>SUM(SAINSHAND!U70+'ZAMIIN UUD'!L70)</f>
        <v>0</v>
      </c>
      <c r="P70" s="60">
        <f>SUM(SAINSHAND!V70+'ZAMIIN UUD'!M70)</f>
        <v>0</v>
      </c>
      <c r="Q70" s="60">
        <f>SUM(SAINSHAND!W70+'ZAMIIN UUD'!N70)</f>
        <v>0</v>
      </c>
      <c r="R70" s="60">
        <f>SUM('ZAMIIN UUD'!R70)</f>
        <v>0</v>
      </c>
      <c r="S70" s="60">
        <f>SUM('ZAMIIN UUD'!S70)</f>
        <v>0</v>
      </c>
      <c r="T70" s="60">
        <f>SUM('ZAMIIN UUD'!T70)</f>
        <v>0</v>
      </c>
      <c r="U70" s="60">
        <f>SUM(AIRAG!I70+ALTANSHIREE!I70+DALANGARGALAN!I70+DELGEREH!I70+IHHET!I70+MANDAX!I70+ORGON!I70+SAIXANDULAAN!I70+ULAANBADRAX!I70+HATANBULAG!I70+HOBSGOL!I70+ERDENE!I70+SAINSHAND!X70+'ZAMIIN UUD'!U70)</f>
        <v>0</v>
      </c>
      <c r="V70" s="60">
        <f>SUM(AIRAG!J70+ALTANSHIREE!J70+DALANGARGALAN!J70+DELGEREH!J70+IHHET!J70+MANDAX!J70+ORGON!J70+SAIXANDULAAN!J70+ULAANBADRAX!J70+HATANBULAG!J70+HOBSGOL!J70+ERDENE!J70+SAINSHAND!Y70+'ZAMIIN UUD'!V70)</f>
        <v>0</v>
      </c>
      <c r="W70" s="60">
        <f>SUM(AIRAG!K70+ALTANSHIREE!K70+DALANGARGALAN!K70+DELGEREH!K70+IHHET!K70+MANDAX!K70+ORGON!K70+SAIXANDULAAN!K70+ULAANBADRAX!K70+HATANBULAG!K70+HOBSGOL!K70+ERDENE!K70+SAINSHAND!Z70+'ZAMIIN UUD'!W70)</f>
        <v>0</v>
      </c>
      <c r="X70" s="60">
        <f>SUM(AIRAG!L70+ALTANSHIREE!L70+DALANGARGALAN!L70+DELGEREH!L70+IHHET!L70+MANDAX!L70+ORGON!L70+SAIXANDULAAN!L70+ULAANBADRAX!L70+HATANBULAG!L70+HOBSGOL!L70+ERDENE!L70+SAINSHAND!AA70+SAINSHAND!AD70+SAINSHAND!AG70+SAINSHAND!AJ70+SAINSHAND!AM70+SAINSHAND!AP70+SAINSHAND!AS70+SAINSHAND!AV70+SAINSHAND!AY70+SAINSHAND!BB70+SAINSHAND!BE70+SAINSHAND!BH70+SAINSHAND!BK70+SAINSHAND!BN70+SAINSHAND!BQ70+'ZAMIIN UUD'!X70+'ZAMIIN UUD'!AA70+'ZAMIIN UUD'!AD70+'ZAMIIN UUD'!AG70+'ZAMIIN UUD'!AJ70+'ZAMIIN UUD'!AM70+'ZAMIIN UUD'!AP70+'ZAMIIN UUD'!AS70)</f>
        <v>0</v>
      </c>
      <c r="Y70" s="60">
        <f>SUM(AIRAG!M70+ALTANSHIREE!M70+DALANGARGALAN!M70+DELGEREH!M70+IHHET!M70+MANDAX!M70+ORGON!M70+SAIXANDULAAN!M70+ULAANBADRAX!M70+HATANBULAG!M70+HOBSGOL!M70+ERDENE!M70+SAINSHAND!AB70+SAINSHAND!AE70+SAINSHAND!AH70+SAINSHAND!AK70+SAINSHAND!AN70+SAINSHAND!AQ70+SAINSHAND!AT70+SAINSHAND!AW70+SAINSHAND!AZ70+SAINSHAND!BC70+SAINSHAND!BF70+SAINSHAND!BI70+SAINSHAND!BL70+SAINSHAND!BO70+SAINSHAND!BR70+'ZAMIIN UUD'!Y70+'ZAMIIN UUD'!AB70+'ZAMIIN UUD'!AE70+'ZAMIIN UUD'!AH70+'ZAMIIN UUD'!AK70+'ZAMIIN UUD'!AN70+'ZAMIIN UUD'!AQ70+'ZAMIIN UUD'!AT70)</f>
        <v>0</v>
      </c>
      <c r="Z70" s="60">
        <f>SUM(AIRAG!N70+ALTANSHIREE!N70+DALANGARGALAN!N70+DELGEREH!N70+IHHET!N70+MANDAX!N70+ORGON!N70+SAIXANDULAAN!N70+ULAANBADRAX!N70+HATANBULAG!N70+HOBSGOL!N70+ERDENE!N70+SAINSHAND!AC70+SAINSHAND!AF70+SAINSHAND!AI70+SAINSHAND!AL70+SAINSHAND!AO70+SAINSHAND!AR70+SAINSHAND!AU70+SAINSHAND!AX70+SAINSHAND!BA70+SAINSHAND!BD70+SAINSHAND!BG70+SAINSHAND!BJ70+SAINSHAND!BM70+SAINSHAND!BP70+SAINSHAND!BS70+'ZAMIIN UUD'!Z70+'ZAMIIN UUD'!AC70+'ZAMIIN UUD'!AF70+'ZAMIIN UUD'!AI70+'ZAMIIN UUD'!AL70+'ZAMIIN UUD'!AO70+'ZAMIIN UUD'!AR70+'ZAMIIN UUD'!AU70)</f>
        <v>0</v>
      </c>
      <c r="AA70" s="60">
        <f>SUM(AIRAG!O70+ALTANSHIREE!O70+DALANGARGALAN!O70+DELGEREH!O70+IHHET!O70+MANDAX!O70+ORGON!O70+SAIXANDULAAN!O70+ULAANBADRAX!O70+HATANBULAG!O70+HOBSGOL!O70+ERDENE!O70+SAINSHAND!BT70+SAINSHAND!BW70+SAINSHAND!BZ70+SAINSHAND!CC70+SAINSHAND!CF70+SAINSHAND!CI70+'ZAMIIN UUD'!AV70+'ZAMIIN UUD'!AY70+'ZAMIIN UUD'!BB70+'ZAMIIN UUD'!BE70)</f>
        <v>0</v>
      </c>
      <c r="AB70" s="60">
        <f>SUM(AIRAG!P70+ALTANSHIREE!P70+DALANGARGALAN!P70+DELGEREH!P70+IHHET!P70+MANDAX!P70+ORGON!P70+SAIXANDULAAN!P70+ULAANBADRAX!P70+HATANBULAG!P70+HOBSGOL!P70+ERDENE!P70+SAINSHAND!BU70+SAINSHAND!BX70+SAINSHAND!CA70+SAINSHAND!CD70+SAINSHAND!CG70+SAINSHAND!CJ70+'ZAMIIN UUD'!AW70+'ZAMIIN UUD'!AZ70+'ZAMIIN UUD'!BC70+'ZAMIIN UUD'!BF70)</f>
        <v>0</v>
      </c>
      <c r="AC70" s="60">
        <f>SUM(AIRAG!Q70+ALTANSHIREE!Q70+DALANGARGALAN!Q70+DELGEREH!Q70+IHHET!Q70+MANDAX!Q70+ORGON!Q70+SAIXANDULAAN!Q70+ULAANBADRAX!Q70+HATANBULAG!Q70+HOBSGOL!Q70+ERDENE!Q70+SAINSHAND!BV70+SAINSHAND!BY70+SAINSHAND!CB70+SAINSHAND!CE70+SAINSHAND!CH70+SAINSHAND!CK70+'ZAMIIN UUD'!AX70+'ZAMIIN UUD'!BA70+'ZAMIIN UUD'!BD70+'ZAMIIN UUD'!BG70)</f>
        <v>0</v>
      </c>
      <c r="AD70" s="60">
        <f>SUM(AIRAG!R70+ALTANSHIREE!R70+DALANGARGALAN!R70+DELGEREH!R70+IHHET!R70+MANDAX!R70+ORGON!R70+SAIXANDULAAN!R70+ULAANBADRAX!R70+HATANBULAG!R70+HOBSGOL!R70+ERDENE!R70+SAINSHAND!CL70)</f>
        <v>0</v>
      </c>
      <c r="AE70" s="60">
        <f>SUM(AIRAG!S70+ALTANSHIREE!S70+DALANGARGALAN!S70+DELGEREH!S70+IHHET!S70+MANDAX!S70+ORGON!S70+SAIXANDULAAN!S70+ULAANBADRAX!S70+HATANBULAG!S70+HOBSGOL!S70+ERDENE!S70+SAINSHAND!CM70)</f>
        <v>0</v>
      </c>
      <c r="AF70" s="60">
        <f>SUM(AIRAG!T70+ALTANSHIREE!T70+DALANGARGALAN!T70+DELGEREH!T70+IHHET!T70+MANDAX!T70+ORGON!T70+SAIXANDULAAN!T70+ULAANBADRAX!T70+HATANBULAG!T70+HOBSGOL!T70+ERDENE!T70+SAINSHAND!CN70)</f>
        <v>0</v>
      </c>
      <c r="AG70" s="60">
        <f>SUM(SAINSHAND!CO70+'ZAMIIN UUD'!BK70)</f>
        <v>0</v>
      </c>
      <c r="AH70" s="60">
        <f>SUM(SAINSHAND!CP70+'ZAMIIN UUD'!BL70)</f>
        <v>0</v>
      </c>
      <c r="AI70" s="60">
        <f>SUM(SAINSHAND!CQ70+'ZAMIIN UUD'!BM70)</f>
        <v>0</v>
      </c>
      <c r="AJ70" s="70">
        <f t="shared" si="2"/>
        <v>0</v>
      </c>
      <c r="AK70" s="70">
        <f t="shared" si="3"/>
        <v>0</v>
      </c>
      <c r="AL70" s="70">
        <f t="shared" si="4"/>
        <v>0</v>
      </c>
      <c r="AM70" s="60">
        <f>SUM(AIRAG!X70+ALTANSHIREE!X70+DALANGARGALAN!X70+DELGEREH!X70+IHHET!X70+MANDAX!X70+ORGON!X70+SAIXANDULAAN!X70+ULAANBADRAX!X70+HATANBULAG!X70+HOBSGOL!X70+ERDENE!X70+SAINSHAND!CU70+'ZAMIIN UUD'!BQ70)</f>
        <v>2551481200</v>
      </c>
      <c r="AN70" s="60">
        <f>SUM(AIRAG!Y70+ALTANSHIREE!Y70+DALANGARGALAN!Y70+DELGEREH!Y70+IHHET!Y70+MANDAX!Y70+ORGON!Y70+SAIXANDULAAN!Y70+ULAANBADRAX!Y70+HATANBULAG!Y70+HOBSGOL!Y70+ERDENE!Y70+SAINSHAND!CV70+'ZAMIIN UUD'!BR70)</f>
        <v>626309626</v>
      </c>
      <c r="AO70" s="60">
        <f>SUM(AIRAG!Z70+ALTANSHIREE!Z70+DALANGARGALAN!Z70+DELGEREH!Z70+IHHET!Z70+MANDAX!Z70+ORGON!Z70+SAIXANDULAAN!Z70+ULAANBADRAX!Z70+HATANBULAG!Z70+HOBSGOL!Z70+ERDENE!Z70+SAINSHAND!CW70+'ZAMIIN UUD'!BS70)</f>
        <v>-1925171574</v>
      </c>
      <c r="AP70" s="70">
        <f t="shared" si="5"/>
        <v>2551481200</v>
      </c>
      <c r="AQ70" s="70">
        <f t="shared" si="6"/>
        <v>626309626</v>
      </c>
      <c r="AR70" s="70">
        <f t="shared" si="7"/>
        <v>-1925171574</v>
      </c>
      <c r="AS70" s="60">
        <f>SUM(AIRAG!AD70+ALTANSHIREE!AD70+DALANGARGALAN!AD70+DELGEREH!AD70+IHHET!AD70+MANDAX!AD70+ORGON!AD70+SAIXANDULAAN!AD70+ULAANBADRAX!AD70+HATANBULAG!AD70+HOBSGOL!AD70+ERDENE!AD70+SAINSHAND!DA70+'ZAMIIN UUD'!BW70)</f>
        <v>0</v>
      </c>
      <c r="AT70" s="60">
        <f>SUM(AIRAG!AE70+ALTANSHIREE!AE70+DALANGARGALAN!AE70+DELGEREH!AE70+IHHET!AE70+MANDAX!AE70+ORGON!AE70+SAIXANDULAAN!AE70+ULAANBADRAX!AE70+HATANBULAG!AE70+HOBSGOL!AE70+ERDENE!AE70+SAINSHAND!DB70+'ZAMIIN UUD'!BX70)</f>
        <v>0</v>
      </c>
      <c r="AU70" s="60">
        <f>SUM(AIRAG!AF70+ALTANSHIREE!AF70+DALANGARGALAN!AF70+DELGEREH!AF70+IHHET!AF70+MANDAX!AF70+ORGON!AF70+SAIXANDULAAN!AF70+ULAANBADRAX!AF70+HATANBULAG!AF70+HOBSGOL!AF70+ERDENE!AF70+SAINSHAND!DC70+'ZAMIIN UUD'!BY70)</f>
        <v>0</v>
      </c>
      <c r="AV70" s="60">
        <f>SUM(AIRAG!AG70+ALTANSHIREE!AG70+DALANGARGALAN!AG70+DELGEREH!AG70+IHHET!AG70+MANDAX!AG70+ORGON!AG70+SAIXANDULAAN!AG70+ULAANBADRAX!AG70+HATANBULAG!AG70+HOBSGOL!AG70+ERDENE!AG70+SAINSHAND!DD70+'ZAMIIN UUD'!BZ70)</f>
        <v>0</v>
      </c>
      <c r="AW70" s="60">
        <f>SUM(AIRAG!AH70+ALTANSHIREE!AH70+DALANGARGALAN!AH70+DELGEREH!AH70+IHHET!AH70+MANDAX!AH70+ORGON!AH70+SAIXANDULAAN!AH70+ULAANBADRAX!AH70+HATANBULAG!AH70+HOBSGOL!AH70+ERDENE!AH70+SAINSHAND!DE70+'ZAMIIN UUD'!CA70)</f>
        <v>0</v>
      </c>
      <c r="AX70" s="60">
        <f>SUM(AIRAG!AI70+ALTANSHIREE!AI70+DALANGARGALAN!AI70+DELGEREH!AI70+IHHET!AI70+MANDAX!AI70+ORGON!AI70+SAIXANDULAAN!AI70+ULAANBADRAX!AI70+HATANBULAG!AI70+HOBSGOL!AI70+ERDENE!AI70+SAINSHAND!DF70+'ZAMIIN UUD'!CB70)</f>
        <v>0</v>
      </c>
      <c r="AY70" s="70">
        <f t="shared" si="8"/>
        <v>0</v>
      </c>
      <c r="AZ70" s="70">
        <f t="shared" si="9"/>
        <v>0</v>
      </c>
      <c r="BA70" s="70">
        <f t="shared" si="10"/>
        <v>0</v>
      </c>
      <c r="BB70" s="70">
        <f t="shared" si="24"/>
        <v>2551481200</v>
      </c>
      <c r="BC70" s="70">
        <f t="shared" ref="BC70" si="67">SUM(AK70+AQ70+AZ70)</f>
        <v>626309626</v>
      </c>
      <c r="BD70" s="70">
        <f t="shared" ref="BD70" si="68">SUM(AL70+AR70+BA70)</f>
        <v>-1925171574</v>
      </c>
    </row>
    <row r="71" spans="1:65">
      <c r="A71" s="9">
        <v>59</v>
      </c>
      <c r="B71" s="11" t="s">
        <v>85</v>
      </c>
      <c r="C71" s="60">
        <f>SUM(AIRAG!C71+ALTANSHIREE!C71+DALANGARGALAN!C71+DELGEREH!C71+IHHET!C71+MANDAX!C71+ORGON!C71+SAIXANDULAAN!C71+ULAANBADRAX!C71+HATANBULAG!C71+HOBSGOL!C71+ERDENE!C71+SAINSHAND!C71+'ZAMIIN UUD'!C71)</f>
        <v>0</v>
      </c>
      <c r="D71" s="60">
        <f>SUM(AIRAG!D71+ALTANSHIREE!D71+DALANGARGALAN!D71+DELGEREH!D71+IHHET!D71+MANDAX!D71+ORGON!D71+SAIXANDULAAN!D71+ULAANBADRAX!D71+HATANBULAG!D71+HOBSGOL!D71+ERDENE!D71+SAINSHAND!D71+'ZAMIIN UUD'!D71)</f>
        <v>0</v>
      </c>
      <c r="E71" s="60">
        <f>SUM(AIRAG!E71+ALTANSHIREE!E71+DALANGARGALAN!E71+DELGEREH!E71+IHHET!E71+MANDAX!E71+ORGON!E71+SAIXANDULAAN!E71+ULAANBADRAX!E71+HATANBULAG!E71+HOBSGOL!E71+ERDENE!E71+SAINSHAND!E71+'ZAMIIN UUD'!E71)</f>
        <v>0</v>
      </c>
      <c r="F71" s="60">
        <f>SUM(AIRAG!F71+ALTANSHIREE!F71+DALANGARGALAN!F71+DELGEREH!F71+IHHET!F71+MANDAX!F71+ORGON!F71+SAIXANDULAAN!F71+ULAANBADRAX!F71+HATANBULAG!F71+HOBSGOL!F71+ERDENE!F71+SAINSHAND!F71+SAINSHAND!L71+'ZAMIIN UUD'!F71)</f>
        <v>0</v>
      </c>
      <c r="G71" s="60">
        <f>SUM(AIRAG!G71+ALTANSHIREE!G71+DALANGARGALAN!G71+DELGEREH!G71+IHHET!G71+MANDAX!G71+ORGON!G71+SAIXANDULAAN!G71+ULAANBADRAX!G71+HATANBULAG!G71+HOBSGOL!G71+ERDENE!G71+SAINSHAND!G71+SAINSHAND!M71+'ZAMIIN UUD'!G71)</f>
        <v>0</v>
      </c>
      <c r="H71" s="60">
        <f>SUM(AIRAG!H71+ALTANSHIREE!H71+DALANGARGALAN!H71+DELGEREH!H71+IHHET!H71+MANDAX!H71+ORGON!H71+SAIXANDULAAN!H71+ULAANBADRAX!H71+HATANBULAG!H71+HOBSGOL!H71+ERDENE!H71+SAINSHAND!H71+SAINSHAND!N71+'ZAMIIN UUD'!H71)</f>
        <v>0</v>
      </c>
      <c r="I71" s="60">
        <f>SUM(SAINSHAND!I71+'ZAMIIN UUD'!I71)</f>
        <v>0</v>
      </c>
      <c r="J71" s="60">
        <f>SUM(SAINSHAND!J71+'ZAMIIN UUD'!J71)</f>
        <v>0</v>
      </c>
      <c r="K71" s="60">
        <f>SUM(SAINSHAND!K71+'ZAMIIN UUD'!K71)</f>
        <v>0</v>
      </c>
      <c r="L71" s="60">
        <f>SUM(SAINSHAND!O71+SAINSHAND!R71+'ZAMIIN UUD'!O71)</f>
        <v>0</v>
      </c>
      <c r="M71" s="60">
        <f>SUM(SAINSHAND!P71+SAINSHAND!S71+'ZAMIIN UUD'!P71)</f>
        <v>0</v>
      </c>
      <c r="N71" s="60">
        <f>SUM(SAINSHAND!Q71+SAINSHAND!T71+'ZAMIIN UUD'!Q71)</f>
        <v>0</v>
      </c>
      <c r="O71" s="60">
        <f>SUM(SAINSHAND!U71+'ZAMIIN UUD'!L71)</f>
        <v>0</v>
      </c>
      <c r="P71" s="60">
        <f>SUM(SAINSHAND!V71+'ZAMIIN UUD'!M71)</f>
        <v>0</v>
      </c>
      <c r="Q71" s="60">
        <f>SUM(SAINSHAND!W71+'ZAMIIN UUD'!N71)</f>
        <v>0</v>
      </c>
      <c r="R71" s="60">
        <f>SUM('ZAMIIN UUD'!R71)</f>
        <v>0</v>
      </c>
      <c r="S71" s="60">
        <f>SUM('ZAMIIN UUD'!S71)</f>
        <v>0</v>
      </c>
      <c r="T71" s="60">
        <f>SUM('ZAMIIN UUD'!T71)</f>
        <v>0</v>
      </c>
      <c r="U71" s="60">
        <f>SUM(AIRAG!I71+ALTANSHIREE!I71+DALANGARGALAN!I71+DELGEREH!I71+IHHET!I71+MANDAX!I71+ORGON!I71+SAIXANDULAAN!I71+ULAANBADRAX!I71+HATANBULAG!I71+HOBSGOL!I71+ERDENE!I71+SAINSHAND!X71+'ZAMIIN UUD'!U71)</f>
        <v>0</v>
      </c>
      <c r="V71" s="60">
        <f>SUM(AIRAG!J71+ALTANSHIREE!J71+DALANGARGALAN!J71+DELGEREH!J71+IHHET!J71+MANDAX!J71+ORGON!J71+SAIXANDULAAN!J71+ULAANBADRAX!J71+HATANBULAG!J71+HOBSGOL!J71+ERDENE!J71+SAINSHAND!Y71+'ZAMIIN UUD'!V71)</f>
        <v>0</v>
      </c>
      <c r="W71" s="60">
        <f>SUM(AIRAG!K71+ALTANSHIREE!K71+DALANGARGALAN!K71+DELGEREH!K71+IHHET!K71+MANDAX!K71+ORGON!K71+SAIXANDULAAN!K71+ULAANBADRAX!K71+HATANBULAG!K71+HOBSGOL!K71+ERDENE!K71+SAINSHAND!Z71+'ZAMIIN UUD'!W71)</f>
        <v>0</v>
      </c>
      <c r="X71" s="60">
        <f>SUM(AIRAG!L71+ALTANSHIREE!L71+DALANGARGALAN!L71+DELGEREH!L71+IHHET!L71+MANDAX!L71+ORGON!L71+SAIXANDULAAN!L71+ULAANBADRAX!L71+HATANBULAG!L71+HOBSGOL!L71+ERDENE!L71+SAINSHAND!AA71+SAINSHAND!AD71+SAINSHAND!AG71+SAINSHAND!AJ71+SAINSHAND!AM71+SAINSHAND!AP71+SAINSHAND!AS71+SAINSHAND!AV71+SAINSHAND!AY71+SAINSHAND!BB71+SAINSHAND!BE71+SAINSHAND!BH71+SAINSHAND!BK71+SAINSHAND!BN71+SAINSHAND!BQ71+'ZAMIIN UUD'!X71+'ZAMIIN UUD'!AA71+'ZAMIIN UUD'!AD71+'ZAMIIN UUD'!AG71+'ZAMIIN UUD'!AJ71+'ZAMIIN UUD'!AM71+'ZAMIIN UUD'!AP71+'ZAMIIN UUD'!AS71)</f>
        <v>0</v>
      </c>
      <c r="Y71" s="60">
        <f>SUM(AIRAG!M71+ALTANSHIREE!M71+DALANGARGALAN!M71+DELGEREH!M71+IHHET!M71+MANDAX!M71+ORGON!M71+SAIXANDULAAN!M71+ULAANBADRAX!M71+HATANBULAG!M71+HOBSGOL!M71+ERDENE!M71+SAINSHAND!AB71+SAINSHAND!AE71+SAINSHAND!AH71+SAINSHAND!AK71+SAINSHAND!AN71+SAINSHAND!AQ71+SAINSHAND!AT71+SAINSHAND!AW71+SAINSHAND!AZ71+SAINSHAND!BC71+SAINSHAND!BF71+SAINSHAND!BI71+SAINSHAND!BL71+SAINSHAND!BO71+SAINSHAND!BR71+'ZAMIIN UUD'!Y71+'ZAMIIN UUD'!AB71+'ZAMIIN UUD'!AE71+'ZAMIIN UUD'!AH71+'ZAMIIN UUD'!AK71+'ZAMIIN UUD'!AN71+'ZAMIIN UUD'!AQ71+'ZAMIIN UUD'!AT71)</f>
        <v>0</v>
      </c>
      <c r="Z71" s="60">
        <f>SUM(AIRAG!N71+ALTANSHIREE!N71+DALANGARGALAN!N71+DELGEREH!N71+IHHET!N71+MANDAX!N71+ORGON!N71+SAIXANDULAAN!N71+ULAANBADRAX!N71+HATANBULAG!N71+HOBSGOL!N71+ERDENE!N71+SAINSHAND!AC71+SAINSHAND!AF71+SAINSHAND!AI71+SAINSHAND!AL71+SAINSHAND!AO71+SAINSHAND!AR71+SAINSHAND!AU71+SAINSHAND!AX71+SAINSHAND!BA71+SAINSHAND!BD71+SAINSHAND!BG71+SAINSHAND!BJ71+SAINSHAND!BM71+SAINSHAND!BP71+SAINSHAND!BS71+'ZAMIIN UUD'!Z71+'ZAMIIN UUD'!AC71+'ZAMIIN UUD'!AF71+'ZAMIIN UUD'!AI71+'ZAMIIN UUD'!AL71+'ZAMIIN UUD'!AO71+'ZAMIIN UUD'!AR71+'ZAMIIN UUD'!AU71)</f>
        <v>0</v>
      </c>
      <c r="AA71" s="60">
        <f>SUM(AIRAG!O71+ALTANSHIREE!O71+DALANGARGALAN!O71+DELGEREH!O71+IHHET!O71+MANDAX!O71+ORGON!O71+SAIXANDULAAN!O71+ULAANBADRAX!O71+HATANBULAG!O71+HOBSGOL!O71+ERDENE!O71+SAINSHAND!BT71+SAINSHAND!BW71+SAINSHAND!BZ71+SAINSHAND!CC71+SAINSHAND!CF71+SAINSHAND!CI71+'ZAMIIN UUD'!AV71+'ZAMIIN UUD'!AY71+'ZAMIIN UUD'!BB71+'ZAMIIN UUD'!BE71)</f>
        <v>0</v>
      </c>
      <c r="AB71" s="60">
        <f>SUM(AIRAG!P71+ALTANSHIREE!P71+DALANGARGALAN!P71+DELGEREH!P71+IHHET!P71+MANDAX!P71+ORGON!P71+SAIXANDULAAN!P71+ULAANBADRAX!P71+HATANBULAG!P71+HOBSGOL!P71+ERDENE!P71+SAINSHAND!BU71+SAINSHAND!BX71+SAINSHAND!CA71+SAINSHAND!CD71+SAINSHAND!CG71+SAINSHAND!CJ71+'ZAMIIN UUD'!AW71+'ZAMIIN UUD'!AZ71+'ZAMIIN UUD'!BC71+'ZAMIIN UUD'!BF71)</f>
        <v>0</v>
      </c>
      <c r="AC71" s="60">
        <f>SUM(AIRAG!Q71+ALTANSHIREE!Q71+DALANGARGALAN!Q71+DELGEREH!Q71+IHHET!Q71+MANDAX!Q71+ORGON!Q71+SAIXANDULAAN!Q71+ULAANBADRAX!Q71+HATANBULAG!Q71+HOBSGOL!Q71+ERDENE!Q71+SAINSHAND!BV71+SAINSHAND!BY71+SAINSHAND!CB71+SAINSHAND!CE71+SAINSHAND!CH71+SAINSHAND!CK71+'ZAMIIN UUD'!AX71+'ZAMIIN UUD'!BA71+'ZAMIIN UUD'!BD71+'ZAMIIN UUD'!BG71)</f>
        <v>0</v>
      </c>
      <c r="AD71" s="60">
        <f>SUM(AIRAG!R71+ALTANSHIREE!R71+DALANGARGALAN!R71+DELGEREH!R71+IHHET!R71+MANDAX!R71+ORGON!R71+SAIXANDULAAN!R71+ULAANBADRAX!R71+HATANBULAG!R71+HOBSGOL!R71+ERDENE!R71+SAINSHAND!CL71)</f>
        <v>0</v>
      </c>
      <c r="AE71" s="60">
        <f>SUM(AIRAG!S71+ALTANSHIREE!S71+DALANGARGALAN!S71+DELGEREH!S71+IHHET!S71+MANDAX!S71+ORGON!S71+SAIXANDULAAN!S71+ULAANBADRAX!S71+HATANBULAG!S71+HOBSGOL!S71+ERDENE!S71+SAINSHAND!CM71)</f>
        <v>0</v>
      </c>
      <c r="AF71" s="60">
        <f>SUM(AIRAG!T71+ALTANSHIREE!T71+DALANGARGALAN!T71+DELGEREH!T71+IHHET!T71+MANDAX!T71+ORGON!T71+SAIXANDULAAN!T71+ULAANBADRAX!T71+HATANBULAG!T71+HOBSGOL!T71+ERDENE!T71+SAINSHAND!CN71)</f>
        <v>0</v>
      </c>
      <c r="AG71" s="60">
        <f>SUM(SAINSHAND!CO71+'ZAMIIN UUD'!BK71)</f>
        <v>0</v>
      </c>
      <c r="AH71" s="60">
        <f>SUM(SAINSHAND!CP71+'ZAMIIN UUD'!BL71)</f>
        <v>0</v>
      </c>
      <c r="AI71" s="60">
        <f>SUM(SAINSHAND!CQ71+'ZAMIIN UUD'!BM71)</f>
        <v>0</v>
      </c>
      <c r="AJ71" s="70">
        <f t="shared" si="2"/>
        <v>0</v>
      </c>
      <c r="AK71" s="70">
        <f t="shared" si="3"/>
        <v>0</v>
      </c>
      <c r="AL71" s="70">
        <f t="shared" si="4"/>
        <v>0</v>
      </c>
      <c r="AM71" s="60">
        <f>SUM(AIRAG!X71+ALTANSHIREE!X71+DALANGARGALAN!X71+DELGEREH!X71+IHHET!X71+MANDAX!X71+ORGON!X71+SAIXANDULAAN!X71+ULAANBADRAX!X71+HATANBULAG!X71+HOBSGOL!X71+ERDENE!X71+SAINSHAND!CU71+'ZAMIIN UUD'!BQ71)</f>
        <v>0</v>
      </c>
      <c r="AN71" s="60">
        <f>SUM(AIRAG!Y71+ALTANSHIREE!Y71+DALANGARGALAN!Y71+DELGEREH!Y71+IHHET!Y71+MANDAX!Y71+ORGON!Y71+SAIXANDULAAN!Y71+ULAANBADRAX!Y71+HATANBULAG!Y71+HOBSGOL!Y71+ERDENE!Y71+SAINSHAND!CV71+'ZAMIIN UUD'!BR71)</f>
        <v>0</v>
      </c>
      <c r="AO71" s="60">
        <f>SUM(AIRAG!Z71+ALTANSHIREE!Z71+DALANGARGALAN!Z71+DELGEREH!Z71+IHHET!Z71+MANDAX!Z71+ORGON!Z71+SAIXANDULAAN!Z71+ULAANBADRAX!Z71+HATANBULAG!Z71+HOBSGOL!Z71+ERDENE!Z71+SAINSHAND!CW71+'ZAMIIN UUD'!BS71)</f>
        <v>0</v>
      </c>
      <c r="AP71" s="70">
        <f t="shared" si="5"/>
        <v>0</v>
      </c>
      <c r="AQ71" s="70">
        <f t="shared" si="6"/>
        <v>0</v>
      </c>
      <c r="AR71" s="70">
        <f t="shared" si="7"/>
        <v>0</v>
      </c>
      <c r="AS71" s="60">
        <f>SUM(AIRAG!AD71+ALTANSHIREE!AD71+DALANGARGALAN!AD71+DELGEREH!AD71+IHHET!AD71+MANDAX!AD71+ORGON!AD71+SAIXANDULAAN!AD71+ULAANBADRAX!AD71+HATANBULAG!AD71+HOBSGOL!AD71+ERDENE!AD71+SAINSHAND!DA71+'ZAMIIN UUD'!BW71)</f>
        <v>0</v>
      </c>
      <c r="AT71" s="60">
        <f>SUM(AIRAG!AE71+ALTANSHIREE!AE71+DALANGARGALAN!AE71+DELGEREH!AE71+IHHET!AE71+MANDAX!AE71+ORGON!AE71+SAIXANDULAAN!AE71+ULAANBADRAX!AE71+HATANBULAG!AE71+HOBSGOL!AE71+ERDENE!AE71+SAINSHAND!DB71+'ZAMIIN UUD'!BX71)</f>
        <v>0</v>
      </c>
      <c r="AU71" s="60">
        <f>SUM(AIRAG!AF71+ALTANSHIREE!AF71+DALANGARGALAN!AF71+DELGEREH!AF71+IHHET!AF71+MANDAX!AF71+ORGON!AF71+SAIXANDULAAN!AF71+ULAANBADRAX!AF71+HATANBULAG!AF71+HOBSGOL!AF71+ERDENE!AF71+SAINSHAND!DC71+'ZAMIIN UUD'!BY71)</f>
        <v>0</v>
      </c>
      <c r="AV71" s="60">
        <f>SUM(AIRAG!AG71+ALTANSHIREE!AG71+DALANGARGALAN!AG71+DELGEREH!AG71+IHHET!AG71+MANDAX!AG71+ORGON!AG71+SAIXANDULAAN!AG71+ULAANBADRAX!AG71+HATANBULAG!AG71+HOBSGOL!AG71+ERDENE!AG71+SAINSHAND!DD71+'ZAMIIN UUD'!BZ71)</f>
        <v>0</v>
      </c>
      <c r="AW71" s="60">
        <f>SUM(AIRAG!AH71+ALTANSHIREE!AH71+DALANGARGALAN!AH71+DELGEREH!AH71+IHHET!AH71+MANDAX!AH71+ORGON!AH71+SAIXANDULAAN!AH71+ULAANBADRAX!AH71+HATANBULAG!AH71+HOBSGOL!AH71+ERDENE!AH71+SAINSHAND!DE71+'ZAMIIN UUD'!CA71)</f>
        <v>0</v>
      </c>
      <c r="AX71" s="60">
        <f>SUM(AIRAG!AI71+ALTANSHIREE!AI71+DALANGARGALAN!AI71+DELGEREH!AI71+IHHET!AI71+MANDAX!AI71+ORGON!AI71+SAIXANDULAAN!AI71+ULAANBADRAX!AI71+HATANBULAG!AI71+HOBSGOL!AI71+ERDENE!AI71+SAINSHAND!DF71+'ZAMIIN UUD'!CB71)</f>
        <v>0</v>
      </c>
      <c r="AY71" s="70">
        <f t="shared" si="8"/>
        <v>0</v>
      </c>
      <c r="AZ71" s="70">
        <f t="shared" si="9"/>
        <v>0</v>
      </c>
      <c r="BA71" s="70">
        <f t="shared" si="10"/>
        <v>0</v>
      </c>
      <c r="BB71" s="70">
        <f t="shared" ref="BB71:BB77" si="69">SUM(AJ71+AP71+AY71)</f>
        <v>0</v>
      </c>
      <c r="BC71" s="70">
        <f t="shared" ref="BC71:BC78" si="70">SUM(AK71+AQ71+AZ71)</f>
        <v>0</v>
      </c>
      <c r="BD71" s="70">
        <f t="shared" ref="BD71:BD78" si="71">SUM(AL71+AR71+BA71)</f>
        <v>0</v>
      </c>
    </row>
    <row r="72" spans="1:65">
      <c r="A72" s="9"/>
      <c r="B72" s="151" t="s">
        <v>266</v>
      </c>
      <c r="C72" s="60">
        <f>SUM(AIRAG!C72+ALTANSHIREE!C72+DALANGARGALAN!C72+DELGEREH!C72+IHHET!C72+MANDAX!C72+ORGON!C72+SAIXANDULAAN!C72+ULAANBADRAX!C72+HATANBULAG!C72+HOBSGOL!C72+ERDENE!C72+SAINSHAND!C72+'ZAMIIN UUD'!C72)</f>
        <v>0</v>
      </c>
      <c r="D72" s="60">
        <f>SUM(AIRAG!D72+ALTANSHIREE!D72+DALANGARGALAN!D72+DELGEREH!D72+IHHET!D72+MANDAX!D72+ORGON!D72+SAIXANDULAAN!D72+ULAANBADRAX!D72+HATANBULAG!D72+HOBSGOL!D72+ERDENE!D72+SAINSHAND!D72+'ZAMIIN UUD'!D72)</f>
        <v>0</v>
      </c>
      <c r="E72" s="60">
        <f>SUM(AIRAG!E72+ALTANSHIREE!E72+DALANGARGALAN!E72+DELGEREH!E72+IHHET!E72+MANDAX!E72+ORGON!E72+SAIXANDULAAN!E72+ULAANBADRAX!E72+HATANBULAG!E72+HOBSGOL!E72+ERDENE!E72+SAINSHAND!E72+'ZAMIIN UUD'!E72)</f>
        <v>0</v>
      </c>
      <c r="F72" s="60">
        <f>SUM(AIRAG!F72+ALTANSHIREE!F72+DALANGARGALAN!F72+DELGEREH!F72+IHHET!F72+MANDAX!F72+ORGON!F72+SAIXANDULAAN!F72+ULAANBADRAX!F72+HATANBULAG!F72+HOBSGOL!F72+ERDENE!F72+SAINSHAND!F72+SAINSHAND!L72+'ZAMIIN UUD'!F72)</f>
        <v>0</v>
      </c>
      <c r="G72" s="60">
        <f>SUM(AIRAG!G72+ALTANSHIREE!G72+DALANGARGALAN!G72+DELGEREH!G72+IHHET!G72+MANDAX!G72+ORGON!G72+SAIXANDULAAN!G72+ULAANBADRAX!G72+HATANBULAG!G72+HOBSGOL!G72+ERDENE!G72+SAINSHAND!G72+SAINSHAND!M72+'ZAMIIN UUD'!G72)</f>
        <v>0</v>
      </c>
      <c r="H72" s="60">
        <f>SUM(AIRAG!H72+ALTANSHIREE!H72+DALANGARGALAN!H72+DELGEREH!H72+IHHET!H72+MANDAX!H72+ORGON!H72+SAIXANDULAAN!H72+ULAANBADRAX!H72+HATANBULAG!H72+HOBSGOL!H72+ERDENE!H72+SAINSHAND!H72+SAINSHAND!N72+'ZAMIIN UUD'!H72)</f>
        <v>0</v>
      </c>
      <c r="I72" s="60">
        <f>SUM(SAINSHAND!I72+'ZAMIIN UUD'!I72)</f>
        <v>0</v>
      </c>
      <c r="J72" s="60">
        <f>SUM(SAINSHAND!J72+'ZAMIIN UUD'!J72)</f>
        <v>0</v>
      </c>
      <c r="K72" s="60">
        <f>SUM(SAINSHAND!K72+'ZAMIIN UUD'!K72)</f>
        <v>0</v>
      </c>
      <c r="L72" s="60">
        <f>SUM(SAINSHAND!O72+SAINSHAND!R72+'ZAMIIN UUD'!O72)</f>
        <v>0</v>
      </c>
      <c r="M72" s="60">
        <f>SUM(SAINSHAND!P72+SAINSHAND!S72+'ZAMIIN UUD'!P72)</f>
        <v>0</v>
      </c>
      <c r="N72" s="60">
        <f>SUM(SAINSHAND!Q72+SAINSHAND!T72+'ZAMIIN UUD'!Q72)</f>
        <v>0</v>
      </c>
      <c r="O72" s="60">
        <f>SUM(SAINSHAND!U72+'ZAMIIN UUD'!L72)</f>
        <v>0</v>
      </c>
      <c r="P72" s="60">
        <f>SUM(SAINSHAND!V72+'ZAMIIN UUD'!M72)</f>
        <v>0</v>
      </c>
      <c r="Q72" s="60">
        <f>SUM(SAINSHAND!W72+'ZAMIIN UUD'!N72)</f>
        <v>0</v>
      </c>
      <c r="R72" s="60">
        <f>SUM('ZAMIIN UUD'!R72)</f>
        <v>0</v>
      </c>
      <c r="S72" s="60">
        <f>SUM('ZAMIIN UUD'!S72)</f>
        <v>0</v>
      </c>
      <c r="T72" s="60">
        <f>SUM('ZAMIIN UUD'!T72)</f>
        <v>0</v>
      </c>
      <c r="U72" s="60">
        <f>SUM(AIRAG!I72+ALTANSHIREE!I72+DALANGARGALAN!I72+DELGEREH!I72+IHHET!I72+MANDAX!I72+ORGON!I72+SAIXANDULAAN!I72+ULAANBADRAX!I72+HATANBULAG!I72+HOBSGOL!I72+ERDENE!I72+SAINSHAND!X72+'ZAMIIN UUD'!U72)</f>
        <v>0</v>
      </c>
      <c r="V72" s="60">
        <f>SUM(AIRAG!J72+ALTANSHIREE!J72+DALANGARGALAN!J72+DELGEREH!J72+IHHET!J72+MANDAX!J72+ORGON!J72+SAIXANDULAAN!J72+ULAANBADRAX!J72+HATANBULAG!J72+HOBSGOL!J72+ERDENE!J72+SAINSHAND!Y72+'ZAMIIN UUD'!V72)</f>
        <v>0</v>
      </c>
      <c r="W72" s="60">
        <f>SUM(AIRAG!K72+ALTANSHIREE!K72+DALANGARGALAN!K72+DELGEREH!K72+IHHET!K72+MANDAX!K72+ORGON!K72+SAIXANDULAAN!K72+ULAANBADRAX!K72+HATANBULAG!K72+HOBSGOL!K72+ERDENE!K72+SAINSHAND!Z72+'ZAMIIN UUD'!W72)</f>
        <v>0</v>
      </c>
      <c r="X72" s="60">
        <f>SUM(AIRAG!L72+ALTANSHIREE!L72+DALANGARGALAN!L72+DELGEREH!L72+IHHET!L72+MANDAX!L72+ORGON!L72+SAIXANDULAAN!L72+ULAANBADRAX!L72+HATANBULAG!L72+HOBSGOL!L72+ERDENE!L72+SAINSHAND!AA72+SAINSHAND!AD72+SAINSHAND!AG72+SAINSHAND!AJ72+SAINSHAND!AM72+SAINSHAND!AP72+SAINSHAND!AS72+SAINSHAND!AV72+SAINSHAND!AY72+SAINSHAND!BB72+SAINSHAND!BE72+SAINSHAND!BH72+SAINSHAND!BK72+SAINSHAND!BN72+SAINSHAND!BQ72+'ZAMIIN UUD'!X72+'ZAMIIN UUD'!AA72+'ZAMIIN UUD'!AD72+'ZAMIIN UUD'!AG72+'ZAMIIN UUD'!AJ72+'ZAMIIN UUD'!AM72+'ZAMIIN UUD'!AP72+'ZAMIIN UUD'!AS72)</f>
        <v>0</v>
      </c>
      <c r="Y72" s="60">
        <f>SUM(AIRAG!M72+ALTANSHIREE!M72+DALANGARGALAN!M72+DELGEREH!M72+IHHET!M72+MANDAX!M72+ORGON!M72+SAIXANDULAAN!M72+ULAANBADRAX!M72+HATANBULAG!M72+HOBSGOL!M72+ERDENE!M72+SAINSHAND!AB72+SAINSHAND!AE72+SAINSHAND!AH72+SAINSHAND!AK72+SAINSHAND!AN72+SAINSHAND!AQ72+SAINSHAND!AT72+SAINSHAND!AW72+SAINSHAND!AZ72+SAINSHAND!BC72+SAINSHAND!BF72+SAINSHAND!BI72+SAINSHAND!BL72+SAINSHAND!BO72+SAINSHAND!BR72+'ZAMIIN UUD'!Y72+'ZAMIIN UUD'!AB72+'ZAMIIN UUD'!AE72+'ZAMIIN UUD'!AH72+'ZAMIIN UUD'!AK72+'ZAMIIN UUD'!AN72+'ZAMIIN UUD'!AQ72+'ZAMIIN UUD'!AT72)</f>
        <v>0</v>
      </c>
      <c r="Z72" s="60">
        <f>SUM(AIRAG!N72+ALTANSHIREE!N72+DALANGARGALAN!N72+DELGEREH!N72+IHHET!N72+MANDAX!N72+ORGON!N72+SAIXANDULAAN!N72+ULAANBADRAX!N72+HATANBULAG!N72+HOBSGOL!N72+ERDENE!N72+SAINSHAND!AC72+SAINSHAND!AF72+SAINSHAND!AI72+SAINSHAND!AL72+SAINSHAND!AO72+SAINSHAND!AR72+SAINSHAND!AU72+SAINSHAND!AX72+SAINSHAND!BA72+SAINSHAND!BD72+SAINSHAND!BG72+SAINSHAND!BJ72+SAINSHAND!BM72+SAINSHAND!BP72+SAINSHAND!BS72+'ZAMIIN UUD'!Z72+'ZAMIIN UUD'!AC72+'ZAMIIN UUD'!AF72+'ZAMIIN UUD'!AI72+'ZAMIIN UUD'!AL72+'ZAMIIN UUD'!AO72+'ZAMIIN UUD'!AR72+'ZAMIIN UUD'!AU72)</f>
        <v>0</v>
      </c>
      <c r="AA72" s="60">
        <f>SUM(AIRAG!O72+ALTANSHIREE!O72+DALANGARGALAN!O72+DELGEREH!O72+IHHET!O72+MANDAX!O72+ORGON!O72+SAIXANDULAAN!O72+ULAANBADRAX!O72+HATANBULAG!O72+HOBSGOL!O72+ERDENE!O72+SAINSHAND!BT72+SAINSHAND!BW72+SAINSHAND!BZ72+SAINSHAND!CC72+SAINSHAND!CF72+SAINSHAND!CI72+'ZAMIIN UUD'!AV72+'ZAMIIN UUD'!AY72+'ZAMIIN UUD'!BB72+'ZAMIIN UUD'!BE72)</f>
        <v>0</v>
      </c>
      <c r="AB72" s="60">
        <f>SUM(AIRAG!P72+ALTANSHIREE!P72+DALANGARGALAN!P72+DELGEREH!P72+IHHET!P72+MANDAX!P72+ORGON!P72+SAIXANDULAAN!P72+ULAANBADRAX!P72+HATANBULAG!P72+HOBSGOL!P72+ERDENE!P72+SAINSHAND!BU72+SAINSHAND!BX72+SAINSHAND!CA72+SAINSHAND!CD72+SAINSHAND!CG72+SAINSHAND!CJ72+'ZAMIIN UUD'!AW72+'ZAMIIN UUD'!AZ72+'ZAMIIN UUD'!BC72+'ZAMIIN UUD'!BF72)</f>
        <v>0</v>
      </c>
      <c r="AC72" s="60">
        <f>SUM(AIRAG!Q72+ALTANSHIREE!Q72+DALANGARGALAN!Q72+DELGEREH!Q72+IHHET!Q72+MANDAX!Q72+ORGON!Q72+SAIXANDULAAN!Q72+ULAANBADRAX!Q72+HATANBULAG!Q72+HOBSGOL!Q72+ERDENE!Q72+SAINSHAND!BV72+SAINSHAND!BY72+SAINSHAND!CB72+SAINSHAND!CE72+SAINSHAND!CH72+SAINSHAND!CK72+'ZAMIIN UUD'!AX72+'ZAMIIN UUD'!BA72+'ZAMIIN UUD'!BD72+'ZAMIIN UUD'!BG72)</f>
        <v>0</v>
      </c>
      <c r="AD72" s="60">
        <f>SUM(AIRAG!R72+ALTANSHIREE!R72+DALANGARGALAN!R72+DELGEREH!R72+IHHET!R72+MANDAX!R72+ORGON!R72+SAIXANDULAAN!R72+ULAANBADRAX!R72+HATANBULAG!R72+HOBSGOL!R72+ERDENE!R72+SAINSHAND!CL72)</f>
        <v>0</v>
      </c>
      <c r="AE72" s="60">
        <f>SUM(AIRAG!S72+ALTANSHIREE!S72+DALANGARGALAN!S72+DELGEREH!S72+IHHET!S72+MANDAX!S72+ORGON!S72+SAIXANDULAAN!S72+ULAANBADRAX!S72+HATANBULAG!S72+HOBSGOL!S72+ERDENE!S72+SAINSHAND!CM72)</f>
        <v>0</v>
      </c>
      <c r="AF72" s="60">
        <f>SUM(AIRAG!T72+ALTANSHIREE!T72+DALANGARGALAN!T72+DELGEREH!T72+IHHET!T72+MANDAX!T72+ORGON!T72+SAIXANDULAAN!T72+ULAANBADRAX!T72+HATANBULAG!T72+HOBSGOL!T72+ERDENE!T72+SAINSHAND!CN72)</f>
        <v>0</v>
      </c>
      <c r="AG72" s="60">
        <f>SUM(SAINSHAND!CO72+'ZAMIIN UUD'!BK72)</f>
        <v>0</v>
      </c>
      <c r="AH72" s="60">
        <f>SUM(SAINSHAND!CP72+'ZAMIIN UUD'!BL72)</f>
        <v>0</v>
      </c>
      <c r="AI72" s="60">
        <f>SUM(SAINSHAND!CQ72+'ZAMIIN UUD'!BM72)</f>
        <v>0</v>
      </c>
      <c r="AJ72" s="70">
        <f t="shared" si="2"/>
        <v>0</v>
      </c>
      <c r="AK72" s="70">
        <f t="shared" si="3"/>
        <v>0</v>
      </c>
      <c r="AL72" s="70">
        <f t="shared" si="4"/>
        <v>0</v>
      </c>
      <c r="AM72" s="60"/>
      <c r="AN72" s="60"/>
      <c r="AO72" s="60"/>
      <c r="AP72" s="70">
        <f t="shared" si="5"/>
        <v>0</v>
      </c>
      <c r="AQ72" s="70">
        <f t="shared" si="6"/>
        <v>0</v>
      </c>
      <c r="AR72" s="70">
        <f t="shared" si="7"/>
        <v>0</v>
      </c>
      <c r="AS72" s="60">
        <f>SUM(AIRAG!AD72+ALTANSHIREE!AD72+DALANGARGALAN!AD72+DELGEREH!AD72+IHHET!AD72+MANDAX!AD72+ORGON!AD72+SAIXANDULAAN!AD72+ULAANBADRAX!AD72+HATANBULAG!AD72+HOBSGOL!AD72+ERDENE!AD72+SAINSHAND!DA72+'ZAMIIN UUD'!BW72)</f>
        <v>0</v>
      </c>
      <c r="AT72" s="60"/>
      <c r="AU72" s="60"/>
      <c r="AV72" s="60"/>
      <c r="AW72" s="60"/>
      <c r="AX72" s="60">
        <f>SUM(AIRAG!AI72+ALTANSHIREE!AI72+DALANGARGALAN!AI72+DELGEREH!AI72+IHHET!AI72+MANDAX!AI72+ORGON!AI72+SAIXANDULAAN!AI72+ULAANBADRAX!AI72+HATANBULAG!AI72+HOBSGOL!AI72+ERDENE!AI72+SAINSHAND!DF72+'ZAMIIN UUD'!CB72)</f>
        <v>0</v>
      </c>
      <c r="AY72" s="70"/>
      <c r="AZ72" s="70"/>
      <c r="BA72" s="70"/>
      <c r="BB72" s="70">
        <f t="shared" si="69"/>
        <v>0</v>
      </c>
      <c r="BC72" s="70">
        <f t="shared" si="70"/>
        <v>0</v>
      </c>
      <c r="BD72" s="70">
        <f t="shared" si="71"/>
        <v>0</v>
      </c>
    </row>
    <row r="73" spans="1:65">
      <c r="A73" s="9">
        <v>60</v>
      </c>
      <c r="B73" s="11" t="s">
        <v>56</v>
      </c>
      <c r="C73" s="60">
        <f>SUM(AIRAG!C73+ALTANSHIREE!C73+DALANGARGALAN!C73+DELGEREH!C73+IHHET!C73+MANDAX!C73+ORGON!C73+SAIXANDULAAN!C73+ULAANBADRAX!C73+HATANBULAG!C73+HOBSGOL!C73+ERDENE!C73+SAINSHAND!C73+'ZAMIIN UUD'!C73)</f>
        <v>0</v>
      </c>
      <c r="D73" s="60">
        <f>SUM(AIRAG!D73+ALTANSHIREE!D73+DALANGARGALAN!D73+DELGEREH!D73+IHHET!D73+MANDAX!D73+ORGON!D73+SAIXANDULAAN!D73+ULAANBADRAX!D73+HATANBULAG!D73+HOBSGOL!D73+ERDENE!D73+SAINSHAND!D73+'ZAMIIN UUD'!D73)</f>
        <v>0</v>
      </c>
      <c r="E73" s="60">
        <f>SUM(AIRAG!E73+ALTANSHIREE!E73+DALANGARGALAN!E73+DELGEREH!E73+IHHET!E73+MANDAX!E73+ORGON!E73+SAIXANDULAAN!E73+ULAANBADRAX!E73+HATANBULAG!E73+HOBSGOL!E73+ERDENE!E73+SAINSHAND!E73+'ZAMIIN UUD'!E73)</f>
        <v>0</v>
      </c>
      <c r="F73" s="60">
        <f>SUM(AIRAG!F73+ALTANSHIREE!F73+DALANGARGALAN!F73+DELGEREH!F73+IHHET!F73+MANDAX!F73+ORGON!F73+SAIXANDULAAN!F73+ULAANBADRAX!F73+HATANBULAG!F73+HOBSGOL!F73+ERDENE!F73+SAINSHAND!F73+SAINSHAND!L73+'ZAMIIN UUD'!F73)</f>
        <v>496400000</v>
      </c>
      <c r="G73" s="60">
        <f>SUM(AIRAG!G73+ALTANSHIREE!G73+DALANGARGALAN!G73+DELGEREH!G73+IHHET!G73+MANDAX!G73+ORGON!G73+SAIXANDULAAN!G73+ULAANBADRAX!G73+HATANBULAG!G73+HOBSGOL!G73+ERDENE!G73+SAINSHAND!G73+SAINSHAND!M73+'ZAMIIN UUD'!G73)</f>
        <v>599800000</v>
      </c>
      <c r="H73" s="60">
        <f>SUM(AIRAG!H73+ALTANSHIREE!H73+DALANGARGALAN!H73+DELGEREH!H73+IHHET!H73+MANDAX!H73+ORGON!H73+SAIXANDULAAN!H73+ULAANBADRAX!H73+HATANBULAG!H73+HOBSGOL!H73+ERDENE!H73+SAINSHAND!H73+SAINSHAND!N73+'ZAMIIN UUD'!H73)</f>
        <v>103400000</v>
      </c>
      <c r="I73" s="60">
        <f>SUM(SAINSHAND!I73+'ZAMIIN UUD'!I73)</f>
        <v>0</v>
      </c>
      <c r="J73" s="60">
        <f>SUM(SAINSHAND!J73+'ZAMIIN UUD'!J73)</f>
        <v>0</v>
      </c>
      <c r="K73" s="60">
        <f>SUM(SAINSHAND!K73+'ZAMIIN UUD'!K73)</f>
        <v>0</v>
      </c>
      <c r="L73" s="60">
        <f>SUM(SAINSHAND!O73+SAINSHAND!R73+'ZAMIIN UUD'!O73)</f>
        <v>0</v>
      </c>
      <c r="M73" s="60">
        <f>SUM(SAINSHAND!P73+SAINSHAND!S73+'ZAMIIN UUD'!P73)</f>
        <v>0</v>
      </c>
      <c r="N73" s="60">
        <f>SUM(SAINSHAND!Q73+SAINSHAND!T73+'ZAMIIN UUD'!Q73)</f>
        <v>0</v>
      </c>
      <c r="O73" s="60">
        <f>SUM(SAINSHAND!U73+'ZAMIIN UUD'!L73)</f>
        <v>0</v>
      </c>
      <c r="P73" s="60">
        <f>SUM(SAINSHAND!V73+'ZAMIIN UUD'!M73)</f>
        <v>0</v>
      </c>
      <c r="Q73" s="60">
        <f>SUM(SAINSHAND!W73+'ZAMIIN UUD'!N73)</f>
        <v>0</v>
      </c>
      <c r="R73" s="60">
        <f>SUM('ZAMIIN UUD'!R73)</f>
        <v>0</v>
      </c>
      <c r="S73" s="60">
        <f>SUM('ZAMIIN UUD'!S73)</f>
        <v>0</v>
      </c>
      <c r="T73" s="60">
        <f>SUM('ZAMIIN UUD'!T73)</f>
        <v>0</v>
      </c>
      <c r="U73" s="60">
        <f>SUM(AIRAG!I73+ALTANSHIREE!I73+DALANGARGALAN!I73+DELGEREH!I73+IHHET!I73+MANDAX!I73+ORGON!I73+SAIXANDULAAN!I73+ULAANBADRAX!I73+HATANBULAG!I73+HOBSGOL!I73+ERDENE!I73+SAINSHAND!X73+'ZAMIIN UUD'!U73)</f>
        <v>0</v>
      </c>
      <c r="V73" s="60">
        <f>SUM(AIRAG!J73+ALTANSHIREE!J73+DALANGARGALAN!J73+DELGEREH!J73+IHHET!J73+MANDAX!J73+ORGON!J73+SAIXANDULAAN!J73+ULAANBADRAX!J73+HATANBULAG!J73+HOBSGOL!J73+ERDENE!J73+SAINSHAND!Y73+'ZAMIIN UUD'!V73)</f>
        <v>0</v>
      </c>
      <c r="W73" s="60">
        <f>SUM(AIRAG!K73+ALTANSHIREE!K73+DALANGARGALAN!K73+DELGEREH!K73+IHHET!K73+MANDAX!K73+ORGON!K73+SAIXANDULAAN!K73+ULAANBADRAX!K73+HATANBULAG!K73+HOBSGOL!K73+ERDENE!K73+SAINSHAND!Z73+'ZAMIIN UUD'!W73)</f>
        <v>0</v>
      </c>
      <c r="X73" s="60">
        <f>SUM(AIRAG!L73+ALTANSHIREE!L73+DALANGARGALAN!L73+DELGEREH!L73+IHHET!L73+MANDAX!L73+ORGON!L73+SAIXANDULAAN!L73+ULAANBADRAX!L73+HATANBULAG!L73+HOBSGOL!L73+ERDENE!L73+SAINSHAND!AA73+SAINSHAND!AD73+SAINSHAND!AG73+SAINSHAND!AJ73+SAINSHAND!AM73+SAINSHAND!AP73+SAINSHAND!AS73+SAINSHAND!AV73+SAINSHAND!AY73+SAINSHAND!BB73+SAINSHAND!BE73+SAINSHAND!BH73+SAINSHAND!BK73+SAINSHAND!BN73+SAINSHAND!BQ73+'ZAMIIN UUD'!X73+'ZAMIIN UUD'!AA73+'ZAMIIN UUD'!AD73+'ZAMIIN UUD'!AG73+'ZAMIIN UUD'!AJ73+'ZAMIIN UUD'!AM73+'ZAMIIN UUD'!AP73+'ZAMIIN UUD'!AS73)</f>
        <v>0</v>
      </c>
      <c r="Y73" s="60">
        <f>SUM(AIRAG!M73+ALTANSHIREE!M73+DALANGARGALAN!M73+DELGEREH!M73+IHHET!M73+MANDAX!M73+ORGON!M73+SAIXANDULAAN!M73+ULAANBADRAX!M73+HATANBULAG!M73+HOBSGOL!M73+ERDENE!M73+SAINSHAND!AB73+SAINSHAND!AE73+SAINSHAND!AH73+SAINSHAND!AK73+SAINSHAND!AN73+SAINSHAND!AQ73+SAINSHAND!AT73+SAINSHAND!AW73+SAINSHAND!AZ73+SAINSHAND!BC73+SAINSHAND!BF73+SAINSHAND!BI73+SAINSHAND!BL73+SAINSHAND!BO73+SAINSHAND!BR73+'ZAMIIN UUD'!Y73+'ZAMIIN UUD'!AB73+'ZAMIIN UUD'!AE73+'ZAMIIN UUD'!AH73+'ZAMIIN UUD'!AK73+'ZAMIIN UUD'!AN73+'ZAMIIN UUD'!AQ73+'ZAMIIN UUD'!AT73)</f>
        <v>0</v>
      </c>
      <c r="Z73" s="60">
        <f>SUM(AIRAG!N73+ALTANSHIREE!N73+DALANGARGALAN!N73+DELGEREH!N73+IHHET!N73+MANDAX!N73+ORGON!N73+SAIXANDULAAN!N73+ULAANBADRAX!N73+HATANBULAG!N73+HOBSGOL!N73+ERDENE!N73+SAINSHAND!AC73+SAINSHAND!AF73+SAINSHAND!AI73+SAINSHAND!AL73+SAINSHAND!AO73+SAINSHAND!AR73+SAINSHAND!AU73+SAINSHAND!AX73+SAINSHAND!BA73+SAINSHAND!BD73+SAINSHAND!BG73+SAINSHAND!BJ73+SAINSHAND!BM73+SAINSHAND!BP73+SAINSHAND!BS73+'ZAMIIN UUD'!Z73+'ZAMIIN UUD'!AC73+'ZAMIIN UUD'!AF73+'ZAMIIN UUD'!AI73+'ZAMIIN UUD'!AL73+'ZAMIIN UUD'!AO73+'ZAMIIN UUD'!AR73+'ZAMIIN UUD'!AU73)</f>
        <v>0</v>
      </c>
      <c r="AA73" s="60">
        <f>SUM(AIRAG!O73+ALTANSHIREE!O73+DALANGARGALAN!O73+DELGEREH!O73+IHHET!O73+MANDAX!O73+ORGON!O73+SAIXANDULAAN!O73+ULAANBADRAX!O73+HATANBULAG!O73+HOBSGOL!O73+ERDENE!O73+SAINSHAND!BT73+SAINSHAND!BW73+SAINSHAND!BZ73+SAINSHAND!CC73+SAINSHAND!CF73+SAINSHAND!CI73+'ZAMIIN UUD'!AV73+'ZAMIIN UUD'!AY73+'ZAMIIN UUD'!BB73+'ZAMIIN UUD'!BE73)</f>
        <v>0</v>
      </c>
      <c r="AB73" s="60">
        <f>SUM(AIRAG!P73+ALTANSHIREE!P73+DALANGARGALAN!P73+DELGEREH!P73+IHHET!P73+MANDAX!P73+ORGON!P73+SAIXANDULAAN!P73+ULAANBADRAX!P73+HATANBULAG!P73+HOBSGOL!P73+ERDENE!P73+SAINSHAND!BU73+SAINSHAND!BX73+SAINSHAND!CA73+SAINSHAND!CD73+SAINSHAND!CG73+SAINSHAND!CJ73+'ZAMIIN UUD'!AW73+'ZAMIIN UUD'!AZ73+'ZAMIIN UUD'!BC73+'ZAMIIN UUD'!BF73)</f>
        <v>0</v>
      </c>
      <c r="AC73" s="60">
        <f>SUM(AIRAG!Q73+ALTANSHIREE!Q73+DALANGARGALAN!Q73+DELGEREH!Q73+IHHET!Q73+MANDAX!Q73+ORGON!Q73+SAIXANDULAAN!Q73+ULAANBADRAX!Q73+HATANBULAG!Q73+HOBSGOL!Q73+ERDENE!Q73+SAINSHAND!BV73+SAINSHAND!BY73+SAINSHAND!CB73+SAINSHAND!CE73+SAINSHAND!CH73+SAINSHAND!CK73+'ZAMIIN UUD'!AX73+'ZAMIIN UUD'!BA73+'ZAMIIN UUD'!BD73+'ZAMIIN UUD'!BG73)</f>
        <v>0</v>
      </c>
      <c r="AD73" s="60">
        <f>SUM(AIRAG!R73+ALTANSHIREE!R73+DALANGARGALAN!R73+DELGEREH!R73+IHHET!R73+MANDAX!R73+ORGON!R73+SAIXANDULAAN!R73+ULAANBADRAX!R73+HATANBULAG!R73+HOBSGOL!R73+ERDENE!R73+SAINSHAND!CL73)</f>
        <v>0</v>
      </c>
      <c r="AE73" s="60">
        <f>SUM(AIRAG!S73+ALTANSHIREE!S73+DALANGARGALAN!S73+DELGEREH!S73+IHHET!S73+MANDAX!S73+ORGON!S73+SAIXANDULAAN!S73+ULAANBADRAX!S73+HATANBULAG!S73+HOBSGOL!S73+ERDENE!S73+SAINSHAND!CM73)</f>
        <v>0</v>
      </c>
      <c r="AF73" s="60">
        <f>SUM(AIRAG!T73+ALTANSHIREE!T73+DALANGARGALAN!T73+DELGEREH!T73+IHHET!T73+MANDAX!T73+ORGON!T73+SAIXANDULAAN!T73+ULAANBADRAX!T73+HATANBULAG!T73+HOBSGOL!T73+ERDENE!T73+SAINSHAND!CN73)</f>
        <v>0</v>
      </c>
      <c r="AG73" s="60">
        <f>SUM(SAINSHAND!CO73+'ZAMIIN UUD'!BK73)</f>
        <v>0</v>
      </c>
      <c r="AH73" s="60">
        <f>SUM(SAINSHAND!CP73+'ZAMIIN UUD'!BL73)</f>
        <v>0</v>
      </c>
      <c r="AI73" s="60">
        <f>SUM(SAINSHAND!CQ73+'ZAMIIN UUD'!BM73)</f>
        <v>0</v>
      </c>
      <c r="AJ73" s="70">
        <f t="shared" si="2"/>
        <v>496400000</v>
      </c>
      <c r="AK73" s="70">
        <f t="shared" si="3"/>
        <v>599800000</v>
      </c>
      <c r="AL73" s="70">
        <f t="shared" si="4"/>
        <v>103400000</v>
      </c>
      <c r="AM73" s="60">
        <f>SUM(AIRAG!X73+ALTANSHIREE!X73+DALANGARGALAN!X73+DELGEREH!X73+IHHET!X73+MANDAX!X73+ORGON!X73+SAIXANDULAAN!X73+ULAANBADRAX!X73+HATANBULAG!X73+HOBSGOL!X73+ERDENE!X73+SAINSHAND!CU73+'ZAMIIN UUD'!BQ73)</f>
        <v>0</v>
      </c>
      <c r="AN73" s="60">
        <f>SUM(AIRAG!Y73+ALTANSHIREE!Y73+DALANGARGALAN!Y73+DELGEREH!Y73+IHHET!Y73+MANDAX!Y73+ORGON!Y73+SAIXANDULAAN!Y73+ULAANBADRAX!Y73+HATANBULAG!Y73+HOBSGOL!Y73+ERDENE!Y73+SAINSHAND!CV73+'ZAMIIN UUD'!BR73)</f>
        <v>0</v>
      </c>
      <c r="AO73" s="60">
        <f>SUM(AIRAG!Z73+ALTANSHIREE!Z73+DALANGARGALAN!Z73+DELGEREH!Z73+IHHET!Z73+MANDAX!Z73+ORGON!Z73+SAIXANDULAAN!Z73+ULAANBADRAX!Z73+HATANBULAG!Z73+HOBSGOL!Z73+ERDENE!Z73+SAINSHAND!CW73+'ZAMIIN UUD'!BS73)</f>
        <v>0</v>
      </c>
      <c r="AP73" s="70">
        <f t="shared" si="5"/>
        <v>0</v>
      </c>
      <c r="AQ73" s="70">
        <f t="shared" si="6"/>
        <v>0</v>
      </c>
      <c r="AR73" s="70">
        <f t="shared" si="7"/>
        <v>0</v>
      </c>
      <c r="AS73" s="60">
        <f>SUM(AIRAG!AD73+ALTANSHIREE!AD73+DALANGARGALAN!AD73+DELGEREH!AD73+IHHET!AD73+MANDAX!AD73+ORGON!AD73+SAIXANDULAAN!AD73+ULAANBADRAX!AD73+HATANBULAG!AD73+HOBSGOL!AD73+ERDENE!AD73+SAINSHAND!DA73+'ZAMIIN UUD'!BW73)</f>
        <v>0</v>
      </c>
      <c r="AT73" s="60">
        <f>SUM(AIRAG!AE73+ALTANSHIREE!AE73+DALANGARGALAN!AE73+DELGEREH!AE73+IHHET!AE73+MANDAX!AE73+ORGON!AE73+SAIXANDULAAN!AE73+ULAANBADRAX!AE73+HATANBULAG!AE73+HOBSGOL!AE73+ERDENE!AE73+SAINSHAND!DB73+'ZAMIIN UUD'!BX73)</f>
        <v>0</v>
      </c>
      <c r="AU73" s="60">
        <f>SUM(AIRAG!AF73+ALTANSHIREE!AF73+DALANGARGALAN!AF73+DELGEREH!AF73+IHHET!AF73+MANDAX!AF73+ORGON!AF73+SAIXANDULAAN!AF73+ULAANBADRAX!AF73+HATANBULAG!AF73+HOBSGOL!AF73+ERDENE!AF73+SAINSHAND!DC73+'ZAMIIN UUD'!BY73)</f>
        <v>0</v>
      </c>
      <c r="AV73" s="60">
        <f>SUM(AIRAG!AG73+ALTANSHIREE!AG73+DALANGARGALAN!AG73+DELGEREH!AG73+IHHET!AG73+MANDAX!AG73+ORGON!AG73+SAIXANDULAAN!AG73+ULAANBADRAX!AG73+HATANBULAG!AG73+HOBSGOL!AG73+ERDENE!AG73+SAINSHAND!DD73+'ZAMIIN UUD'!BZ73)</f>
        <v>0</v>
      </c>
      <c r="AW73" s="60">
        <f>SUM(AIRAG!AH73+ALTANSHIREE!AH73+DALANGARGALAN!AH73+DELGEREH!AH73+IHHET!AH73+MANDAX!AH73+ORGON!AH73+SAIXANDULAAN!AH73+ULAANBADRAX!AH73+HATANBULAG!AH73+HOBSGOL!AH73+ERDENE!AH73+SAINSHAND!DE73+'ZAMIIN UUD'!CA73)</f>
        <v>0</v>
      </c>
      <c r="AX73" s="60">
        <f>SUM(AIRAG!AI73+ALTANSHIREE!AI73+DALANGARGALAN!AI73+DELGEREH!AI73+IHHET!AI73+MANDAX!AI73+ORGON!AI73+SAIXANDULAAN!AI73+ULAANBADRAX!AI73+HATANBULAG!AI73+HOBSGOL!AI73+ERDENE!AI73+SAINSHAND!DF73+'ZAMIIN UUD'!CB73)</f>
        <v>0</v>
      </c>
      <c r="AY73" s="70">
        <f t="shared" si="8"/>
        <v>0</v>
      </c>
      <c r="AZ73" s="70">
        <f t="shared" si="9"/>
        <v>0</v>
      </c>
      <c r="BA73" s="70">
        <f t="shared" si="10"/>
        <v>0</v>
      </c>
      <c r="BB73" s="70">
        <f t="shared" si="69"/>
        <v>496400000</v>
      </c>
      <c r="BC73" s="70">
        <f t="shared" si="70"/>
        <v>599800000</v>
      </c>
      <c r="BD73" s="70">
        <f t="shared" si="71"/>
        <v>103400000</v>
      </c>
    </row>
    <row r="74" spans="1:65">
      <c r="A74" s="9">
        <v>61</v>
      </c>
      <c r="B74" s="11" t="s">
        <v>57</v>
      </c>
      <c r="C74" s="60">
        <f>SUM(AIRAG!C74+ALTANSHIREE!C74+DALANGARGALAN!C74+DELGEREH!C74+IHHET!C74+MANDAX!C74+ORGON!C74+SAIXANDULAAN!C74+ULAANBADRAX!C74+HATANBULAG!C74+HOBSGOL!C74+ERDENE!C74+SAINSHAND!C74+'ZAMIIN UUD'!C74)</f>
        <v>0</v>
      </c>
      <c r="D74" s="60">
        <f>SUM(AIRAG!D74+ALTANSHIREE!D74+DALANGARGALAN!D74+DELGEREH!D74+IHHET!D74+MANDAX!D74+ORGON!D74+SAIXANDULAAN!D74+ULAANBADRAX!D74+HATANBULAG!D74+HOBSGOL!D74+ERDENE!D74+SAINSHAND!D74+'ZAMIIN UUD'!D74)</f>
        <v>0</v>
      </c>
      <c r="E74" s="60">
        <f>SUM(AIRAG!E74+ALTANSHIREE!E74+DALANGARGALAN!E74+DELGEREH!E74+IHHET!E74+MANDAX!E74+ORGON!E74+SAIXANDULAAN!E74+ULAANBADRAX!E74+HATANBULAG!E74+HOBSGOL!E74+ERDENE!E74+SAINSHAND!E74+'ZAMIIN UUD'!E74)</f>
        <v>0</v>
      </c>
      <c r="F74" s="60">
        <f>SUM(AIRAG!F74+ALTANSHIREE!F74+DALANGARGALAN!F74+DELGEREH!F74+IHHET!F74+MANDAX!F74+ORGON!F74+SAIXANDULAAN!F74+ULAANBADRAX!F74+HATANBULAG!F74+HOBSGOL!F74+ERDENE!F74+SAINSHAND!F74+SAINSHAND!L74+'ZAMIIN UUD'!F74)</f>
        <v>0</v>
      </c>
      <c r="G74" s="60">
        <f>SUM(AIRAG!G74+ALTANSHIREE!G74+DALANGARGALAN!G74+DELGEREH!G74+IHHET!G74+MANDAX!G74+ORGON!G74+SAIXANDULAAN!G74+ULAANBADRAX!G74+HATANBULAG!G74+HOBSGOL!G74+ERDENE!G74+SAINSHAND!G74+SAINSHAND!M74+'ZAMIIN UUD'!G74)</f>
        <v>0</v>
      </c>
      <c r="H74" s="60">
        <f>SUM(AIRAG!H74+ALTANSHIREE!H74+DALANGARGALAN!H74+DELGEREH!H74+IHHET!H74+MANDAX!H74+ORGON!H74+SAIXANDULAAN!H74+ULAANBADRAX!H74+HATANBULAG!H74+HOBSGOL!H74+ERDENE!H74+SAINSHAND!H74+SAINSHAND!N74+'ZAMIIN UUD'!H74)</f>
        <v>0</v>
      </c>
      <c r="I74" s="60">
        <f>SUM(SAINSHAND!I74+'ZAMIIN UUD'!I74)</f>
        <v>0</v>
      </c>
      <c r="J74" s="60">
        <f>SUM(SAINSHAND!J74+'ZAMIIN UUD'!J74)</f>
        <v>0</v>
      </c>
      <c r="K74" s="60">
        <f>SUM(SAINSHAND!K74+'ZAMIIN UUD'!K74)</f>
        <v>0</v>
      </c>
      <c r="L74" s="60">
        <f>SUM(SAINSHAND!O74+SAINSHAND!R74+'ZAMIIN UUD'!O74)</f>
        <v>0</v>
      </c>
      <c r="M74" s="60">
        <f>SUM(SAINSHAND!P74+SAINSHAND!S74+'ZAMIIN UUD'!P74)</f>
        <v>0</v>
      </c>
      <c r="N74" s="60">
        <f>SUM(SAINSHAND!Q74+SAINSHAND!T74+'ZAMIIN UUD'!Q74)</f>
        <v>0</v>
      </c>
      <c r="O74" s="60">
        <f>SUM(SAINSHAND!U74+'ZAMIIN UUD'!L74)</f>
        <v>0</v>
      </c>
      <c r="P74" s="60">
        <f>SUM(SAINSHAND!V74+'ZAMIIN UUD'!M74)</f>
        <v>0</v>
      </c>
      <c r="Q74" s="60">
        <f>SUM(SAINSHAND!W74+'ZAMIIN UUD'!N74)</f>
        <v>0</v>
      </c>
      <c r="R74" s="60">
        <f>SUM('ZAMIIN UUD'!R74)</f>
        <v>0</v>
      </c>
      <c r="S74" s="60">
        <f>SUM('ZAMIIN UUD'!S74)</f>
        <v>0</v>
      </c>
      <c r="T74" s="60">
        <f>SUM('ZAMIIN UUD'!T74)</f>
        <v>0</v>
      </c>
      <c r="U74" s="60">
        <f>SUM(AIRAG!I74+ALTANSHIREE!I74+DALANGARGALAN!I74+DELGEREH!I74+IHHET!I74+MANDAX!I74+ORGON!I74+SAIXANDULAAN!I74+ULAANBADRAX!I74+HATANBULAG!I74+HOBSGOL!I74+ERDENE!I74+SAINSHAND!X74+'ZAMIIN UUD'!U74)</f>
        <v>0</v>
      </c>
      <c r="V74" s="60">
        <f>SUM(AIRAG!J74+ALTANSHIREE!J74+DALANGARGALAN!J74+DELGEREH!J74+IHHET!J74+MANDAX!J74+ORGON!J74+SAIXANDULAAN!J74+ULAANBADRAX!J74+HATANBULAG!J74+HOBSGOL!J74+ERDENE!J74+SAINSHAND!Y74+'ZAMIIN UUD'!V74)</f>
        <v>0</v>
      </c>
      <c r="W74" s="60">
        <f>SUM(AIRAG!K74+ALTANSHIREE!K74+DALANGARGALAN!K74+DELGEREH!K74+IHHET!K74+MANDAX!K74+ORGON!K74+SAIXANDULAAN!K74+ULAANBADRAX!K74+HATANBULAG!K74+HOBSGOL!K74+ERDENE!K74+SAINSHAND!Z74+'ZAMIIN UUD'!W74)</f>
        <v>0</v>
      </c>
      <c r="X74" s="60">
        <f>SUM(AIRAG!L74+ALTANSHIREE!L74+DALANGARGALAN!L74+DELGEREH!L74+IHHET!L74+MANDAX!L74+ORGON!L74+SAIXANDULAAN!L74+ULAANBADRAX!L74+HATANBULAG!L74+HOBSGOL!L74+ERDENE!L74+SAINSHAND!AA74+SAINSHAND!AD74+SAINSHAND!AG74+SAINSHAND!AJ74+SAINSHAND!AM74+SAINSHAND!AP74+SAINSHAND!AS74+SAINSHAND!AV74+SAINSHAND!AY74+SAINSHAND!BB74+SAINSHAND!BE74+SAINSHAND!BH74+SAINSHAND!BK74+SAINSHAND!BN74+SAINSHAND!BQ74+'ZAMIIN UUD'!X74+'ZAMIIN UUD'!AA74+'ZAMIIN UUD'!AD74+'ZAMIIN UUD'!AG74+'ZAMIIN UUD'!AJ74+'ZAMIIN UUD'!AM74+'ZAMIIN UUD'!AP74+'ZAMIIN UUD'!AS74)</f>
        <v>0</v>
      </c>
      <c r="Y74" s="60">
        <f>SUM(AIRAG!M74+ALTANSHIREE!M74+DALANGARGALAN!M74+DELGEREH!M74+IHHET!M74+MANDAX!M74+ORGON!M74+SAIXANDULAAN!M74+ULAANBADRAX!M74+HATANBULAG!M74+HOBSGOL!M74+ERDENE!M74+SAINSHAND!AB74+SAINSHAND!AE74+SAINSHAND!AH74+SAINSHAND!AK74+SAINSHAND!AN74+SAINSHAND!AQ74+SAINSHAND!AT74+SAINSHAND!AW74+SAINSHAND!AZ74+SAINSHAND!BC74+SAINSHAND!BF74+SAINSHAND!BI74+SAINSHAND!BL74+SAINSHAND!BO74+SAINSHAND!BR74+'ZAMIIN UUD'!Y74+'ZAMIIN UUD'!AB74+'ZAMIIN UUD'!AE74+'ZAMIIN UUD'!AH74+'ZAMIIN UUD'!AK74+'ZAMIIN UUD'!AN74+'ZAMIIN UUD'!AQ74+'ZAMIIN UUD'!AT74)</f>
        <v>0</v>
      </c>
      <c r="Z74" s="60">
        <f>SUM(AIRAG!N74+ALTANSHIREE!N74+DALANGARGALAN!N74+DELGEREH!N74+IHHET!N74+MANDAX!N74+ORGON!N74+SAIXANDULAAN!N74+ULAANBADRAX!N74+HATANBULAG!N74+HOBSGOL!N74+ERDENE!N74+SAINSHAND!AC74+SAINSHAND!AF74+SAINSHAND!AI74+SAINSHAND!AL74+SAINSHAND!AO74+SAINSHAND!AR74+SAINSHAND!AU74+SAINSHAND!AX74+SAINSHAND!BA74+SAINSHAND!BD74+SAINSHAND!BG74+SAINSHAND!BJ74+SAINSHAND!BM74+SAINSHAND!BP74+SAINSHAND!BS74+'ZAMIIN UUD'!Z74+'ZAMIIN UUD'!AC74+'ZAMIIN UUD'!AF74+'ZAMIIN UUD'!AI74+'ZAMIIN UUD'!AL74+'ZAMIIN UUD'!AO74+'ZAMIIN UUD'!AR74+'ZAMIIN UUD'!AU74)</f>
        <v>0</v>
      </c>
      <c r="AA74" s="60">
        <f>SUM(AIRAG!O74+ALTANSHIREE!O74+DALANGARGALAN!O74+DELGEREH!O74+IHHET!O74+MANDAX!O74+ORGON!O74+SAIXANDULAAN!O74+ULAANBADRAX!O74+HATANBULAG!O74+HOBSGOL!O74+ERDENE!O74+SAINSHAND!BT74+SAINSHAND!BW74+SAINSHAND!BZ74+SAINSHAND!CC74+SAINSHAND!CF74+SAINSHAND!CI74+'ZAMIIN UUD'!AV74+'ZAMIIN UUD'!AY74+'ZAMIIN UUD'!BB74+'ZAMIIN UUD'!BE74)</f>
        <v>0</v>
      </c>
      <c r="AB74" s="60">
        <f>SUM(AIRAG!P74+ALTANSHIREE!P74+DALANGARGALAN!P74+DELGEREH!P74+IHHET!P74+MANDAX!P74+ORGON!P74+SAIXANDULAAN!P74+ULAANBADRAX!P74+HATANBULAG!P74+HOBSGOL!P74+ERDENE!P74+SAINSHAND!BU74+SAINSHAND!BX74+SAINSHAND!CA74+SAINSHAND!CD74+SAINSHAND!CG74+SAINSHAND!CJ74+'ZAMIIN UUD'!AW74+'ZAMIIN UUD'!AZ74+'ZAMIIN UUD'!BC74+'ZAMIIN UUD'!BF74)</f>
        <v>0</v>
      </c>
      <c r="AC74" s="60">
        <f>SUM(AIRAG!Q74+ALTANSHIREE!Q74+DALANGARGALAN!Q74+DELGEREH!Q74+IHHET!Q74+MANDAX!Q74+ORGON!Q74+SAIXANDULAAN!Q74+ULAANBADRAX!Q74+HATANBULAG!Q74+HOBSGOL!Q74+ERDENE!Q74+SAINSHAND!BV74+SAINSHAND!BY74+SAINSHAND!CB74+SAINSHAND!CE74+SAINSHAND!CH74+SAINSHAND!CK74+'ZAMIIN UUD'!AX74+'ZAMIIN UUD'!BA74+'ZAMIIN UUD'!BD74+'ZAMIIN UUD'!BG74)</f>
        <v>0</v>
      </c>
      <c r="AD74" s="60">
        <f>SUM(AIRAG!R74+ALTANSHIREE!R74+DALANGARGALAN!R74+DELGEREH!R74+IHHET!R74+MANDAX!R74+ORGON!R74+SAIXANDULAAN!R74+ULAANBADRAX!R74+HATANBULAG!R74+HOBSGOL!R74+ERDENE!R74+SAINSHAND!CL74)</f>
        <v>0</v>
      </c>
      <c r="AE74" s="60">
        <f>SUM(AIRAG!S74+ALTANSHIREE!S74+DALANGARGALAN!S74+DELGEREH!S74+IHHET!S74+MANDAX!S74+ORGON!S74+SAIXANDULAAN!S74+ULAANBADRAX!S74+HATANBULAG!S74+HOBSGOL!S74+ERDENE!S74+SAINSHAND!CM74)</f>
        <v>0</v>
      </c>
      <c r="AF74" s="60">
        <f>SUM(AIRAG!T74+ALTANSHIREE!T74+DALANGARGALAN!T74+DELGEREH!T74+IHHET!T74+MANDAX!T74+ORGON!T74+SAIXANDULAAN!T74+ULAANBADRAX!T74+HATANBULAG!T74+HOBSGOL!T74+ERDENE!T74+SAINSHAND!CN74)</f>
        <v>0</v>
      </c>
      <c r="AG74" s="60">
        <f>SUM(SAINSHAND!CO74+'ZAMIIN UUD'!BK74)</f>
        <v>0</v>
      </c>
      <c r="AH74" s="60">
        <f>SUM(SAINSHAND!CP74+'ZAMIIN UUD'!BL74)</f>
        <v>0</v>
      </c>
      <c r="AI74" s="60">
        <f>SUM(SAINSHAND!CQ74+'ZAMIIN UUD'!BM74)</f>
        <v>0</v>
      </c>
      <c r="AJ74" s="70">
        <f t="shared" si="2"/>
        <v>0</v>
      </c>
      <c r="AK74" s="70">
        <f t="shared" si="3"/>
        <v>0</v>
      </c>
      <c r="AL74" s="70">
        <f t="shared" si="4"/>
        <v>0</v>
      </c>
      <c r="AM74" s="60">
        <f>SUM(AIRAG!X74+ALTANSHIREE!X74+DALANGARGALAN!X74+DELGEREH!X74+IHHET!X74+MANDAX!X74+ORGON!X74+SAIXANDULAAN!X74+ULAANBADRAX!X74+HATANBULAG!X74+HOBSGOL!X74+ERDENE!X74+SAINSHAND!CU74+'ZAMIIN UUD'!BQ74)</f>
        <v>0</v>
      </c>
      <c r="AN74" s="60">
        <f>SUM(AIRAG!Y74+ALTANSHIREE!Y74+DALANGARGALAN!Y74+DELGEREH!Y74+IHHET!Y74+MANDAX!Y74+ORGON!Y74+SAIXANDULAAN!Y74+ULAANBADRAX!Y74+HATANBULAG!Y74+HOBSGOL!Y74+ERDENE!Y74+SAINSHAND!CV74+'ZAMIIN UUD'!BR74)</f>
        <v>0</v>
      </c>
      <c r="AO74" s="60">
        <f>SUM(AIRAG!Z74+ALTANSHIREE!Z74+DALANGARGALAN!Z74+DELGEREH!Z74+IHHET!Z74+MANDAX!Z74+ORGON!Z74+SAIXANDULAAN!Z74+ULAANBADRAX!Z74+HATANBULAG!Z74+HOBSGOL!Z74+ERDENE!Z74+SAINSHAND!CW74+'ZAMIIN UUD'!BS74)</f>
        <v>0</v>
      </c>
      <c r="AP74" s="70">
        <f t="shared" si="5"/>
        <v>0</v>
      </c>
      <c r="AQ74" s="70">
        <f t="shared" si="6"/>
        <v>0</v>
      </c>
      <c r="AR74" s="70">
        <f t="shared" si="7"/>
        <v>0</v>
      </c>
      <c r="AS74" s="60">
        <f>SUM(AIRAG!AD74+ALTANSHIREE!AD74+DALANGARGALAN!AD74+DELGEREH!AD74+IHHET!AD74+MANDAX!AD74+ORGON!AD74+SAIXANDULAAN!AD74+ULAANBADRAX!AD74+HATANBULAG!AD74+HOBSGOL!AD74+ERDENE!AD74+SAINSHAND!DA74+'ZAMIIN UUD'!BW74)</f>
        <v>0</v>
      </c>
      <c r="AT74" s="60">
        <f>SUM(AIRAG!AE74+ALTANSHIREE!AE74+DALANGARGALAN!AE74+DELGEREH!AE74+IHHET!AE74+MANDAX!AE74+ORGON!AE74+SAIXANDULAAN!AE74+ULAANBADRAX!AE74+HATANBULAG!AE74+HOBSGOL!AE74+ERDENE!AE74+SAINSHAND!DB74+'ZAMIIN UUD'!BX74)</f>
        <v>0</v>
      </c>
      <c r="AU74" s="60">
        <f>SUM(AIRAG!AF74+ALTANSHIREE!AF74+DALANGARGALAN!AF74+DELGEREH!AF74+IHHET!AF74+MANDAX!AF74+ORGON!AF74+SAIXANDULAAN!AF74+ULAANBADRAX!AF74+HATANBULAG!AF74+HOBSGOL!AF74+ERDENE!AF74+SAINSHAND!DC74+'ZAMIIN UUD'!BY74)</f>
        <v>0</v>
      </c>
      <c r="AV74" s="60">
        <f>SUM(AIRAG!AG74+ALTANSHIREE!AG74+DALANGARGALAN!AG74+DELGEREH!AG74+IHHET!AG74+MANDAX!AG74+ORGON!AG74+SAIXANDULAAN!AG74+ULAANBADRAX!AG74+HATANBULAG!AG74+HOBSGOL!AG74+ERDENE!AG74+SAINSHAND!DD74+'ZAMIIN UUD'!BZ74)</f>
        <v>0</v>
      </c>
      <c r="AW74" s="60">
        <f>SUM(AIRAG!AH74+ALTANSHIREE!AH74+DALANGARGALAN!AH74+DELGEREH!AH74+IHHET!AH74+MANDAX!AH74+ORGON!AH74+SAIXANDULAAN!AH74+ULAANBADRAX!AH74+HATANBULAG!AH74+HOBSGOL!AH74+ERDENE!AH74+SAINSHAND!DE74+'ZAMIIN UUD'!CA74)</f>
        <v>0</v>
      </c>
      <c r="AX74" s="60">
        <f>SUM(AIRAG!AI74+ALTANSHIREE!AI74+DALANGARGALAN!AI74+DELGEREH!AI74+IHHET!AI74+MANDAX!AI74+ORGON!AI74+SAIXANDULAAN!AI74+ULAANBADRAX!AI74+HATANBULAG!AI74+HOBSGOL!AI74+ERDENE!AI74+SAINSHAND!DF74+'ZAMIIN UUD'!CB74)</f>
        <v>0</v>
      </c>
      <c r="AY74" s="70">
        <f t="shared" si="8"/>
        <v>0</v>
      </c>
      <c r="AZ74" s="70">
        <f t="shared" si="9"/>
        <v>0</v>
      </c>
      <c r="BA74" s="70">
        <f t="shared" si="10"/>
        <v>0</v>
      </c>
      <c r="BB74" s="70">
        <f t="shared" si="69"/>
        <v>0</v>
      </c>
      <c r="BC74" s="70">
        <f t="shared" si="70"/>
        <v>0</v>
      </c>
      <c r="BD74" s="70">
        <f t="shared" si="71"/>
        <v>0</v>
      </c>
    </row>
    <row r="75" spans="1:65">
      <c r="A75" s="9">
        <v>62</v>
      </c>
      <c r="B75" s="11" t="s">
        <v>58</v>
      </c>
      <c r="C75" s="60">
        <f>SUM(AIRAG!C75+ALTANSHIREE!C75+DALANGARGALAN!C75+DELGEREH!C75+IHHET!C75+MANDAX!C75+ORGON!C75+SAIXANDULAAN!C75+ULAANBADRAX!C75+HATANBULAG!C75+HOBSGOL!C75+ERDENE!C75+SAINSHAND!C75+'ZAMIIN UUD'!C75)</f>
        <v>0</v>
      </c>
      <c r="D75" s="60">
        <f>SUM(AIRAG!D75+ALTANSHIREE!D75+DALANGARGALAN!D75+DELGEREH!D75+IHHET!D75+MANDAX!D75+ORGON!D75+SAIXANDULAAN!D75+ULAANBADRAX!D75+HATANBULAG!D75+HOBSGOL!D75+ERDENE!D75+SAINSHAND!D75+'ZAMIIN UUD'!D75)</f>
        <v>0</v>
      </c>
      <c r="E75" s="60">
        <f>SUM(AIRAG!E75+ALTANSHIREE!E75+DALANGARGALAN!E75+DELGEREH!E75+IHHET!E75+MANDAX!E75+ORGON!E75+SAIXANDULAAN!E75+ULAANBADRAX!E75+HATANBULAG!E75+HOBSGOL!E75+ERDENE!E75+SAINSHAND!E75+'ZAMIIN UUD'!E75)</f>
        <v>0</v>
      </c>
      <c r="F75" s="60">
        <f>SUM(AIRAG!F75+ALTANSHIREE!F75+DALANGARGALAN!F75+DELGEREH!F75+IHHET!F75+MANDAX!F75+ORGON!F75+SAIXANDULAAN!F75+ULAANBADRAX!F75+HATANBULAG!F75+HOBSGOL!F75+ERDENE!F75+SAINSHAND!F75+SAINSHAND!L75+'ZAMIIN UUD'!F75)</f>
        <v>47140900</v>
      </c>
      <c r="G75" s="60">
        <f>SUM(AIRAG!G75+ALTANSHIREE!G75+DALANGARGALAN!G75+DELGEREH!G75+IHHET!G75+MANDAX!G75+ORGON!G75+SAIXANDULAAN!G75+ULAANBADRAX!G75+HATANBULAG!G75+HOBSGOL!G75+ERDENE!G75+SAINSHAND!G75+SAINSHAND!M75+'ZAMIIN UUD'!G75)</f>
        <v>21427660.5</v>
      </c>
      <c r="H75" s="60">
        <f>SUM(AIRAG!H75+ALTANSHIREE!H75+DALANGARGALAN!H75+DELGEREH!H75+IHHET!H75+MANDAX!H75+ORGON!H75+SAIXANDULAAN!H75+ULAANBADRAX!H75+HATANBULAG!H75+HOBSGOL!H75+ERDENE!H75+SAINSHAND!H75+SAINSHAND!N75+'ZAMIIN UUD'!H75)</f>
        <v>-25713239.5</v>
      </c>
      <c r="I75" s="60">
        <f>SUM(SAINSHAND!I75+'ZAMIIN UUD'!I75)</f>
        <v>0</v>
      </c>
      <c r="J75" s="60">
        <f>SUM(SAINSHAND!J75+'ZAMIIN UUD'!J75)</f>
        <v>0</v>
      </c>
      <c r="K75" s="60">
        <f>SUM(SAINSHAND!K75+'ZAMIIN UUD'!K75)</f>
        <v>0</v>
      </c>
      <c r="L75" s="60">
        <f>SUM(SAINSHAND!O75+SAINSHAND!R75+'ZAMIIN UUD'!O75)</f>
        <v>0</v>
      </c>
      <c r="M75" s="60">
        <f>SUM(SAINSHAND!P75+SAINSHAND!S75+'ZAMIIN UUD'!P75)</f>
        <v>0</v>
      </c>
      <c r="N75" s="60">
        <f>SUM(SAINSHAND!Q75+SAINSHAND!T75+'ZAMIIN UUD'!Q75)</f>
        <v>0</v>
      </c>
      <c r="O75" s="60">
        <f>SUM(SAINSHAND!U75+'ZAMIIN UUD'!L75)</f>
        <v>0</v>
      </c>
      <c r="P75" s="60">
        <f>SUM(SAINSHAND!V75+'ZAMIIN UUD'!M75)</f>
        <v>0</v>
      </c>
      <c r="Q75" s="60">
        <f>SUM(SAINSHAND!W75+'ZAMIIN UUD'!N75)</f>
        <v>0</v>
      </c>
      <c r="R75" s="60">
        <f>SUM('ZAMIIN UUD'!R75)</f>
        <v>0</v>
      </c>
      <c r="S75" s="60">
        <f>SUM('ZAMIIN UUD'!S75)</f>
        <v>0</v>
      </c>
      <c r="T75" s="60">
        <f>SUM('ZAMIIN UUD'!T75)</f>
        <v>0</v>
      </c>
      <c r="U75" s="60">
        <f>SUM(AIRAG!I75+ALTANSHIREE!I75+DALANGARGALAN!I75+DELGEREH!I75+IHHET!I75+MANDAX!I75+ORGON!I75+SAIXANDULAAN!I75+ULAANBADRAX!I75+HATANBULAG!I75+HOBSGOL!I75+ERDENE!I75+SAINSHAND!X75+'ZAMIIN UUD'!U75)</f>
        <v>0</v>
      </c>
      <c r="V75" s="60">
        <f>SUM(AIRAG!J75+ALTANSHIREE!J75+DALANGARGALAN!J75+DELGEREH!J75+IHHET!J75+MANDAX!J75+ORGON!J75+SAIXANDULAAN!J75+ULAANBADRAX!J75+HATANBULAG!J75+HOBSGOL!J75+ERDENE!J75+SAINSHAND!Y75+'ZAMIIN UUD'!V75)</f>
        <v>0</v>
      </c>
      <c r="W75" s="60">
        <f>SUM(AIRAG!K75+ALTANSHIREE!K75+DALANGARGALAN!K75+DELGEREH!K75+IHHET!K75+MANDAX!K75+ORGON!K75+SAIXANDULAAN!K75+ULAANBADRAX!K75+HATANBULAG!K75+HOBSGOL!K75+ERDENE!K75+SAINSHAND!Z75+'ZAMIIN UUD'!W75)</f>
        <v>0</v>
      </c>
      <c r="X75" s="60">
        <f>SUM(AIRAG!L75+ALTANSHIREE!L75+DALANGARGALAN!L75+DELGEREH!L75+IHHET!L75+MANDAX!L75+ORGON!L75+SAIXANDULAAN!L75+ULAANBADRAX!L75+HATANBULAG!L75+HOBSGOL!L75+ERDENE!L75+SAINSHAND!AA75+SAINSHAND!AD75+SAINSHAND!AG75+SAINSHAND!AJ75+SAINSHAND!AM75+SAINSHAND!AP75+SAINSHAND!AS75+SAINSHAND!AV75+SAINSHAND!AY75+SAINSHAND!BB75+SAINSHAND!BE75+SAINSHAND!BH75+SAINSHAND!BK75+SAINSHAND!BN75+SAINSHAND!BQ75+'ZAMIIN UUD'!X75+'ZAMIIN UUD'!AA75+'ZAMIIN UUD'!AD75+'ZAMIIN UUD'!AG75+'ZAMIIN UUD'!AJ75+'ZAMIIN UUD'!AM75+'ZAMIIN UUD'!AP75+'ZAMIIN UUD'!AS75)</f>
        <v>0</v>
      </c>
      <c r="Y75" s="60">
        <f>SUM(AIRAG!M75+ALTANSHIREE!M75+DALANGARGALAN!M75+DELGEREH!M75+IHHET!M75+MANDAX!M75+ORGON!M75+SAIXANDULAAN!M75+ULAANBADRAX!M75+HATANBULAG!M75+HOBSGOL!M75+ERDENE!M75+SAINSHAND!AB75+SAINSHAND!AE75+SAINSHAND!AH75+SAINSHAND!AK75+SAINSHAND!AN75+SAINSHAND!AQ75+SAINSHAND!AT75+SAINSHAND!AW75+SAINSHAND!AZ75+SAINSHAND!BC75+SAINSHAND!BF75+SAINSHAND!BI75+SAINSHAND!BL75+SAINSHAND!BO75+SAINSHAND!BR75+'ZAMIIN UUD'!Y75+'ZAMIIN UUD'!AB75+'ZAMIIN UUD'!AE75+'ZAMIIN UUD'!AH75+'ZAMIIN UUD'!AK75+'ZAMIIN UUD'!AN75+'ZAMIIN UUD'!AQ75+'ZAMIIN UUD'!AT75)</f>
        <v>0</v>
      </c>
      <c r="Z75" s="60">
        <f>SUM(AIRAG!N75+ALTANSHIREE!N75+DALANGARGALAN!N75+DELGEREH!N75+IHHET!N75+MANDAX!N75+ORGON!N75+SAIXANDULAAN!N75+ULAANBADRAX!N75+HATANBULAG!N75+HOBSGOL!N75+ERDENE!N75+SAINSHAND!AC75+SAINSHAND!AF75+SAINSHAND!AI75+SAINSHAND!AL75+SAINSHAND!AO75+SAINSHAND!AR75+SAINSHAND!AU75+SAINSHAND!AX75+SAINSHAND!BA75+SAINSHAND!BD75+SAINSHAND!BG75+SAINSHAND!BJ75+SAINSHAND!BM75+SAINSHAND!BP75+SAINSHAND!BS75+'ZAMIIN UUD'!Z75+'ZAMIIN UUD'!AC75+'ZAMIIN UUD'!AF75+'ZAMIIN UUD'!AI75+'ZAMIIN UUD'!AL75+'ZAMIIN UUD'!AO75+'ZAMIIN UUD'!AR75+'ZAMIIN UUD'!AU75)</f>
        <v>0</v>
      </c>
      <c r="AA75" s="60">
        <f>SUM(AIRAG!O75+ALTANSHIREE!O75+DALANGARGALAN!O75+DELGEREH!O75+IHHET!O75+MANDAX!O75+ORGON!O75+SAIXANDULAAN!O75+ULAANBADRAX!O75+HATANBULAG!O75+HOBSGOL!O75+ERDENE!O75+SAINSHAND!BT75+SAINSHAND!BW75+SAINSHAND!BZ75+SAINSHAND!CC75+SAINSHAND!CF75+SAINSHAND!CI75+'ZAMIIN UUD'!AV75+'ZAMIIN UUD'!AY75+'ZAMIIN UUD'!BB75+'ZAMIIN UUD'!BE75)</f>
        <v>0</v>
      </c>
      <c r="AB75" s="60">
        <f>SUM(AIRAG!P75+ALTANSHIREE!P75+DALANGARGALAN!P75+DELGEREH!P75+IHHET!P75+MANDAX!P75+ORGON!P75+SAIXANDULAAN!P75+ULAANBADRAX!P75+HATANBULAG!P75+HOBSGOL!P75+ERDENE!P75+SAINSHAND!BU75+SAINSHAND!BX75+SAINSHAND!CA75+SAINSHAND!CD75+SAINSHAND!CG75+SAINSHAND!CJ75+'ZAMIIN UUD'!AW75+'ZAMIIN UUD'!AZ75+'ZAMIIN UUD'!BC75+'ZAMIIN UUD'!BF75)</f>
        <v>0</v>
      </c>
      <c r="AC75" s="60">
        <f>SUM(AIRAG!Q75+ALTANSHIREE!Q75+DALANGARGALAN!Q75+DELGEREH!Q75+IHHET!Q75+MANDAX!Q75+ORGON!Q75+SAIXANDULAAN!Q75+ULAANBADRAX!Q75+HATANBULAG!Q75+HOBSGOL!Q75+ERDENE!Q75+SAINSHAND!BV75+SAINSHAND!BY75+SAINSHAND!CB75+SAINSHAND!CE75+SAINSHAND!CH75+SAINSHAND!CK75+'ZAMIIN UUD'!AX75+'ZAMIIN UUD'!BA75+'ZAMIIN UUD'!BD75+'ZAMIIN UUD'!BG75)</f>
        <v>0</v>
      </c>
      <c r="AD75" s="60">
        <f>SUM(AIRAG!R75+ALTANSHIREE!R75+DALANGARGALAN!R75+DELGEREH!R75+IHHET!R75+MANDAX!R75+ORGON!R75+SAIXANDULAAN!R75+ULAANBADRAX!R75+HATANBULAG!R75+HOBSGOL!R75+ERDENE!R75+SAINSHAND!CL75)</f>
        <v>0</v>
      </c>
      <c r="AE75" s="60">
        <f>SUM(AIRAG!S75+ALTANSHIREE!S75+DALANGARGALAN!S75+DELGEREH!S75+IHHET!S75+MANDAX!S75+ORGON!S75+SAIXANDULAAN!S75+ULAANBADRAX!S75+HATANBULAG!S75+HOBSGOL!S75+ERDENE!S75+SAINSHAND!CM75)</f>
        <v>0</v>
      </c>
      <c r="AF75" s="60">
        <f>SUM(AIRAG!T75+ALTANSHIREE!T75+DALANGARGALAN!T75+DELGEREH!T75+IHHET!T75+MANDAX!T75+ORGON!T75+SAIXANDULAAN!T75+ULAANBADRAX!T75+HATANBULAG!T75+HOBSGOL!T75+ERDENE!T75+SAINSHAND!CN75)</f>
        <v>0</v>
      </c>
      <c r="AG75" s="60">
        <f>SUM(SAINSHAND!CO75+'ZAMIIN UUD'!BK75)</f>
        <v>0</v>
      </c>
      <c r="AH75" s="60">
        <f>SUM(SAINSHAND!CP75+'ZAMIIN UUD'!BL75)</f>
        <v>0</v>
      </c>
      <c r="AI75" s="60">
        <f>SUM(SAINSHAND!CQ75+'ZAMIIN UUD'!BM75)</f>
        <v>0</v>
      </c>
      <c r="AJ75" s="70">
        <f t="shared" si="2"/>
        <v>47140900</v>
      </c>
      <c r="AK75" s="70">
        <f t="shared" si="3"/>
        <v>21427660.5</v>
      </c>
      <c r="AL75" s="70">
        <f t="shared" si="4"/>
        <v>-25713239.5</v>
      </c>
      <c r="AM75" s="60">
        <f>SUM(AIRAG!X75+ALTANSHIREE!X75+DALANGARGALAN!X75+DELGEREH!X75+IHHET!X75+MANDAX!X75+ORGON!X75+SAIXANDULAAN!X75+ULAANBADRAX!X75+HATANBULAG!X75+HOBSGOL!X75+ERDENE!X75+SAINSHAND!CU75+'ZAMIIN UUD'!BQ75)</f>
        <v>0</v>
      </c>
      <c r="AN75" s="60">
        <f>SUM(AIRAG!Y75+ALTANSHIREE!Y75+DALANGARGALAN!Y75+DELGEREH!Y75+IHHET!Y75+MANDAX!Y75+ORGON!Y75+SAIXANDULAAN!Y75+ULAANBADRAX!Y75+HATANBULAG!Y75+HOBSGOL!Y75+ERDENE!Y75+SAINSHAND!CV75+'ZAMIIN UUD'!BR75)</f>
        <v>0</v>
      </c>
      <c r="AO75" s="60">
        <f>SUM(AIRAG!Z75+ALTANSHIREE!Z75+DALANGARGALAN!Z75+DELGEREH!Z75+IHHET!Z75+MANDAX!Z75+ORGON!Z75+SAIXANDULAAN!Z75+ULAANBADRAX!Z75+HATANBULAG!Z75+HOBSGOL!Z75+ERDENE!Z75+SAINSHAND!CW75+'ZAMIIN UUD'!BS75)</f>
        <v>0</v>
      </c>
      <c r="AP75" s="70">
        <f t="shared" si="5"/>
        <v>0</v>
      </c>
      <c r="AQ75" s="70">
        <f t="shared" si="6"/>
        <v>0</v>
      </c>
      <c r="AR75" s="70">
        <f t="shared" si="7"/>
        <v>0</v>
      </c>
      <c r="AS75" s="60">
        <f>SUM(AIRAG!AD75+ALTANSHIREE!AD75+DALANGARGALAN!AD75+DELGEREH!AD75+IHHET!AD75+MANDAX!AD75+ORGON!AD75+SAIXANDULAAN!AD75+ULAANBADRAX!AD75+HATANBULAG!AD75+HOBSGOL!AD75+ERDENE!AD75+SAINSHAND!DA75+'ZAMIIN UUD'!BW75)</f>
        <v>0</v>
      </c>
      <c r="AT75" s="60">
        <f>SUM(AIRAG!AE75+ALTANSHIREE!AE75+DALANGARGALAN!AE75+DELGEREH!AE75+IHHET!AE75+MANDAX!AE75+ORGON!AE75+SAIXANDULAAN!AE75+ULAANBADRAX!AE75+HATANBULAG!AE75+HOBSGOL!AE75+ERDENE!AE75+SAINSHAND!DB75+'ZAMIIN UUD'!BX75)</f>
        <v>0</v>
      </c>
      <c r="AU75" s="60">
        <f>SUM(AIRAG!AF75+ALTANSHIREE!AF75+DALANGARGALAN!AF75+DELGEREH!AF75+IHHET!AF75+MANDAX!AF75+ORGON!AF75+SAIXANDULAAN!AF75+ULAANBADRAX!AF75+HATANBULAG!AF75+HOBSGOL!AF75+ERDENE!AF75+SAINSHAND!DC75+'ZAMIIN UUD'!BY75)</f>
        <v>0</v>
      </c>
      <c r="AV75" s="60">
        <f>SUM(AIRAG!AG75+ALTANSHIREE!AG75+DALANGARGALAN!AG75+DELGEREH!AG75+IHHET!AG75+MANDAX!AG75+ORGON!AG75+SAIXANDULAAN!AG75+ULAANBADRAX!AG75+HATANBULAG!AG75+HOBSGOL!AG75+ERDENE!AG75+SAINSHAND!DD75+'ZAMIIN UUD'!BZ75)</f>
        <v>0</v>
      </c>
      <c r="AW75" s="60">
        <f>SUM(AIRAG!AH75+ALTANSHIREE!AH75+DALANGARGALAN!AH75+DELGEREH!AH75+IHHET!AH75+MANDAX!AH75+ORGON!AH75+SAIXANDULAAN!AH75+ULAANBADRAX!AH75+HATANBULAG!AH75+HOBSGOL!AH75+ERDENE!AH75+SAINSHAND!DE75+'ZAMIIN UUD'!CA75)</f>
        <v>0</v>
      </c>
      <c r="AX75" s="60">
        <f>SUM(AIRAG!AI75+ALTANSHIREE!AI75+DALANGARGALAN!AI75+DELGEREH!AI75+IHHET!AI75+MANDAX!AI75+ORGON!AI75+SAIXANDULAAN!AI75+ULAANBADRAX!AI75+HATANBULAG!AI75+HOBSGOL!AI75+ERDENE!AI75+SAINSHAND!DF75+'ZAMIIN UUD'!CB75)</f>
        <v>0</v>
      </c>
      <c r="AY75" s="70">
        <f t="shared" si="8"/>
        <v>0</v>
      </c>
      <c r="AZ75" s="70">
        <f t="shared" si="9"/>
        <v>0</v>
      </c>
      <c r="BA75" s="70">
        <f t="shared" si="10"/>
        <v>0</v>
      </c>
      <c r="BB75" s="70">
        <f t="shared" si="69"/>
        <v>47140900</v>
      </c>
      <c r="BC75" s="70">
        <f t="shared" si="70"/>
        <v>21427660.5</v>
      </c>
      <c r="BD75" s="70">
        <f t="shared" si="71"/>
        <v>-25713239.5</v>
      </c>
    </row>
    <row r="76" spans="1:65">
      <c r="A76" s="9">
        <v>63</v>
      </c>
      <c r="B76" s="11" t="s">
        <v>59</v>
      </c>
      <c r="C76" s="60">
        <f>SUM(AIRAG!C76+ALTANSHIREE!C76+DALANGARGALAN!C76+DELGEREH!C76+IHHET!C76+MANDAX!C76+ORGON!C76+SAIXANDULAAN!C76+ULAANBADRAX!C76+HATANBULAG!C76+HOBSGOL!C76+ERDENE!C76+SAINSHAND!C76+'ZAMIIN UUD'!C76)</f>
        <v>0</v>
      </c>
      <c r="D76" s="60">
        <f>SUM(AIRAG!D76+ALTANSHIREE!D76+DALANGARGALAN!D76+DELGEREH!D76+IHHET!D76+MANDAX!D76+ORGON!D76+SAIXANDULAAN!D76+ULAANBADRAX!D76+HATANBULAG!D76+HOBSGOL!D76+ERDENE!D76+SAINSHAND!D76+'ZAMIIN UUD'!D76)</f>
        <v>0</v>
      </c>
      <c r="E76" s="60">
        <f>SUM(AIRAG!E76+ALTANSHIREE!E76+DALANGARGALAN!E76+DELGEREH!E76+IHHET!E76+MANDAX!E76+ORGON!E76+SAIXANDULAAN!E76+ULAANBADRAX!E76+HATANBULAG!E76+HOBSGOL!E76+ERDENE!E76+SAINSHAND!E76+'ZAMIIN UUD'!E76)</f>
        <v>0</v>
      </c>
      <c r="F76" s="60">
        <f>SUM(AIRAG!F76+ALTANSHIREE!F76+DALANGARGALAN!F76+DELGEREH!F76+IHHET!F76+MANDAX!F76+ORGON!F76+SAIXANDULAAN!F76+ULAANBADRAX!F76+HATANBULAG!F76+HOBSGOL!F76+ERDENE!F76+SAINSHAND!F76+SAINSHAND!L76+'ZAMIIN UUD'!F76)</f>
        <v>0</v>
      </c>
      <c r="G76" s="60">
        <f>SUM(AIRAG!G76+ALTANSHIREE!G76+DALANGARGALAN!G76+DELGEREH!G76+IHHET!G76+MANDAX!G76+ORGON!G76+SAIXANDULAAN!G76+ULAANBADRAX!G76+HATANBULAG!G76+HOBSGOL!G76+ERDENE!G76+SAINSHAND!G76+SAINSHAND!M76+'ZAMIIN UUD'!G76)</f>
        <v>0</v>
      </c>
      <c r="H76" s="60">
        <f>SUM(AIRAG!H76+ALTANSHIREE!H76+DALANGARGALAN!H76+DELGEREH!H76+IHHET!H76+MANDAX!H76+ORGON!H76+SAIXANDULAAN!H76+ULAANBADRAX!H76+HATANBULAG!H76+HOBSGOL!H76+ERDENE!H76+SAINSHAND!H76+SAINSHAND!N76+'ZAMIIN UUD'!H76)</f>
        <v>0</v>
      </c>
      <c r="I76" s="60">
        <f>SUM(SAINSHAND!I76+'ZAMIIN UUD'!I76)</f>
        <v>0</v>
      </c>
      <c r="J76" s="60">
        <f>SUM(SAINSHAND!J76+'ZAMIIN UUD'!J76)</f>
        <v>0</v>
      </c>
      <c r="K76" s="60">
        <f>SUM(SAINSHAND!K76+'ZAMIIN UUD'!K76)</f>
        <v>0</v>
      </c>
      <c r="L76" s="60">
        <f>SUM(SAINSHAND!O76+SAINSHAND!R76+'ZAMIIN UUD'!O76)</f>
        <v>0</v>
      </c>
      <c r="M76" s="60">
        <f>SUM(SAINSHAND!P76+SAINSHAND!S76+'ZAMIIN UUD'!P76)</f>
        <v>0</v>
      </c>
      <c r="N76" s="60">
        <f>SUM(SAINSHAND!Q76+SAINSHAND!T76+'ZAMIIN UUD'!Q76)</f>
        <v>0</v>
      </c>
      <c r="O76" s="60">
        <f>SUM(SAINSHAND!U76+'ZAMIIN UUD'!L76)</f>
        <v>0</v>
      </c>
      <c r="P76" s="60">
        <f>SUM(SAINSHAND!V76+'ZAMIIN UUD'!M76)</f>
        <v>0</v>
      </c>
      <c r="Q76" s="60">
        <f>SUM(SAINSHAND!W76+'ZAMIIN UUD'!N76)</f>
        <v>0</v>
      </c>
      <c r="R76" s="60">
        <f>SUM('ZAMIIN UUD'!R76)</f>
        <v>0</v>
      </c>
      <c r="S76" s="60">
        <f>SUM('ZAMIIN UUD'!S76)</f>
        <v>0</v>
      </c>
      <c r="T76" s="60">
        <f>SUM('ZAMIIN UUD'!T76)</f>
        <v>0</v>
      </c>
      <c r="U76" s="60">
        <f>SUM(AIRAG!I76+ALTANSHIREE!I76+DALANGARGALAN!I76+DELGEREH!I76+IHHET!I76+MANDAX!I76+ORGON!I76+SAIXANDULAAN!I76+ULAANBADRAX!I76+HATANBULAG!I76+HOBSGOL!I76+ERDENE!I76+SAINSHAND!X76+'ZAMIIN UUD'!U76)</f>
        <v>0</v>
      </c>
      <c r="V76" s="60">
        <f>SUM(AIRAG!J76+ALTANSHIREE!J76+DALANGARGALAN!J76+DELGEREH!J76+IHHET!J76+MANDAX!J76+ORGON!J76+SAIXANDULAAN!J76+ULAANBADRAX!J76+HATANBULAG!J76+HOBSGOL!J76+ERDENE!J76+SAINSHAND!Y76+'ZAMIIN UUD'!V76)</f>
        <v>0</v>
      </c>
      <c r="W76" s="60">
        <f>SUM(AIRAG!K76+ALTANSHIREE!K76+DALANGARGALAN!K76+DELGEREH!K76+IHHET!K76+MANDAX!K76+ORGON!K76+SAIXANDULAAN!K76+ULAANBADRAX!K76+HATANBULAG!K76+HOBSGOL!K76+ERDENE!K76+SAINSHAND!Z76+'ZAMIIN UUD'!W76)</f>
        <v>0</v>
      </c>
      <c r="X76" s="60">
        <f>SUM(AIRAG!L76+ALTANSHIREE!L76+DALANGARGALAN!L76+DELGEREH!L76+IHHET!L76+MANDAX!L76+ORGON!L76+SAIXANDULAAN!L76+ULAANBADRAX!L76+HATANBULAG!L76+HOBSGOL!L76+ERDENE!L76+SAINSHAND!AA76+SAINSHAND!AD76+SAINSHAND!AG76+SAINSHAND!AJ76+SAINSHAND!AM76+SAINSHAND!AP76+SAINSHAND!AS76+SAINSHAND!AV76+SAINSHAND!AY76+SAINSHAND!BB76+SAINSHAND!BE76+SAINSHAND!BH76+SAINSHAND!BK76+SAINSHAND!BN76+SAINSHAND!BQ76+'ZAMIIN UUD'!X76+'ZAMIIN UUD'!AA76+'ZAMIIN UUD'!AD76+'ZAMIIN UUD'!AG76+'ZAMIIN UUD'!AJ76+'ZAMIIN UUD'!AM76+'ZAMIIN UUD'!AP76+'ZAMIIN UUD'!AS76)</f>
        <v>0</v>
      </c>
      <c r="Y76" s="60">
        <f>SUM(AIRAG!M76+ALTANSHIREE!M76+DALANGARGALAN!M76+DELGEREH!M76+IHHET!M76+MANDAX!M76+ORGON!M76+SAIXANDULAAN!M76+ULAANBADRAX!M76+HATANBULAG!M76+HOBSGOL!M76+ERDENE!M76+SAINSHAND!AB76+SAINSHAND!AE76+SAINSHAND!AH76+SAINSHAND!AK76+SAINSHAND!AN76+SAINSHAND!AQ76+SAINSHAND!AT76+SAINSHAND!AW76+SAINSHAND!AZ76+SAINSHAND!BC76+SAINSHAND!BF76+SAINSHAND!BI76+SAINSHAND!BL76+SAINSHAND!BO76+SAINSHAND!BR76+'ZAMIIN UUD'!Y76+'ZAMIIN UUD'!AB76+'ZAMIIN UUD'!AE76+'ZAMIIN UUD'!AH76+'ZAMIIN UUD'!AK76+'ZAMIIN UUD'!AN76+'ZAMIIN UUD'!AQ76+'ZAMIIN UUD'!AT76)</f>
        <v>0</v>
      </c>
      <c r="Z76" s="60">
        <f>SUM(AIRAG!N76+ALTANSHIREE!N76+DALANGARGALAN!N76+DELGEREH!N76+IHHET!N76+MANDAX!N76+ORGON!N76+SAIXANDULAAN!N76+ULAANBADRAX!N76+HATANBULAG!N76+HOBSGOL!N76+ERDENE!N76+SAINSHAND!AC76+SAINSHAND!AF76+SAINSHAND!AI76+SAINSHAND!AL76+SAINSHAND!AO76+SAINSHAND!AR76+SAINSHAND!AU76+SAINSHAND!AX76+SAINSHAND!BA76+SAINSHAND!BD76+SAINSHAND!BG76+SAINSHAND!BJ76+SAINSHAND!BM76+SAINSHAND!BP76+SAINSHAND!BS76+'ZAMIIN UUD'!Z76+'ZAMIIN UUD'!AC76+'ZAMIIN UUD'!AF76+'ZAMIIN UUD'!AI76+'ZAMIIN UUD'!AL76+'ZAMIIN UUD'!AO76+'ZAMIIN UUD'!AR76+'ZAMIIN UUD'!AU76)</f>
        <v>0</v>
      </c>
      <c r="AA76" s="60">
        <f>SUM(AIRAG!O76+ALTANSHIREE!O76+DALANGARGALAN!O76+DELGEREH!O76+IHHET!O76+MANDAX!O76+ORGON!O76+SAIXANDULAAN!O76+ULAANBADRAX!O76+HATANBULAG!O76+HOBSGOL!O76+ERDENE!O76+SAINSHAND!BT76+SAINSHAND!BW76+SAINSHAND!BZ76+SAINSHAND!CC76+SAINSHAND!CF76+SAINSHAND!CI76+'ZAMIIN UUD'!AV76+'ZAMIIN UUD'!AY76+'ZAMIIN UUD'!BB76+'ZAMIIN UUD'!BE76)</f>
        <v>0</v>
      </c>
      <c r="AB76" s="60">
        <f>SUM(AIRAG!P76+ALTANSHIREE!P76+DALANGARGALAN!P76+DELGEREH!P76+IHHET!P76+MANDAX!P76+ORGON!P76+SAIXANDULAAN!P76+ULAANBADRAX!P76+HATANBULAG!P76+HOBSGOL!P76+ERDENE!P76+SAINSHAND!BU76+SAINSHAND!BX76+SAINSHAND!CA76+SAINSHAND!CD76+SAINSHAND!CG76+SAINSHAND!CJ76+'ZAMIIN UUD'!AW76+'ZAMIIN UUD'!AZ76+'ZAMIIN UUD'!BC76+'ZAMIIN UUD'!BF76)</f>
        <v>0</v>
      </c>
      <c r="AC76" s="60">
        <f>SUM(AIRAG!Q76+ALTANSHIREE!Q76+DALANGARGALAN!Q76+DELGEREH!Q76+IHHET!Q76+MANDAX!Q76+ORGON!Q76+SAIXANDULAAN!Q76+ULAANBADRAX!Q76+HATANBULAG!Q76+HOBSGOL!Q76+ERDENE!Q76+SAINSHAND!BV76+SAINSHAND!BY76+SAINSHAND!CB76+SAINSHAND!CE76+SAINSHAND!CH76+SAINSHAND!CK76+'ZAMIIN UUD'!AX76+'ZAMIIN UUD'!BA76+'ZAMIIN UUD'!BD76+'ZAMIIN UUD'!BG76)</f>
        <v>0</v>
      </c>
      <c r="AD76" s="60">
        <f>SUM(AIRAG!R76+ALTANSHIREE!R76+DALANGARGALAN!R76+DELGEREH!R76+IHHET!R76+MANDAX!R76+ORGON!R76+SAIXANDULAAN!R76+ULAANBADRAX!R76+HATANBULAG!R76+HOBSGOL!R76+ERDENE!R76+SAINSHAND!CL76)</f>
        <v>0</v>
      </c>
      <c r="AE76" s="60">
        <f>SUM(AIRAG!S76+ALTANSHIREE!S76+DALANGARGALAN!S76+DELGEREH!S76+IHHET!S76+MANDAX!S76+ORGON!S76+SAIXANDULAAN!S76+ULAANBADRAX!S76+HATANBULAG!S76+HOBSGOL!S76+ERDENE!S76+SAINSHAND!CM76)</f>
        <v>0</v>
      </c>
      <c r="AF76" s="60">
        <f>SUM(AIRAG!T76+ALTANSHIREE!T76+DALANGARGALAN!T76+DELGEREH!T76+IHHET!T76+MANDAX!T76+ORGON!T76+SAIXANDULAAN!T76+ULAANBADRAX!T76+HATANBULAG!T76+HOBSGOL!T76+ERDENE!T76+SAINSHAND!CN76)</f>
        <v>0</v>
      </c>
      <c r="AG76" s="60">
        <f>SUM(SAINSHAND!CO76+'ZAMIIN UUD'!BK76)</f>
        <v>0</v>
      </c>
      <c r="AH76" s="60">
        <f>SUM(SAINSHAND!CP76+'ZAMIIN UUD'!BL76)</f>
        <v>0</v>
      </c>
      <c r="AI76" s="60">
        <f>SUM(SAINSHAND!CQ76+'ZAMIIN UUD'!BM76)</f>
        <v>0</v>
      </c>
      <c r="AJ76" s="70">
        <f t="shared" si="2"/>
        <v>0</v>
      </c>
      <c r="AK76" s="70">
        <f t="shared" si="3"/>
        <v>0</v>
      </c>
      <c r="AL76" s="70">
        <f t="shared" si="4"/>
        <v>0</v>
      </c>
      <c r="AM76" s="60">
        <f>SUM(AIRAG!X76+ALTANSHIREE!X76+DALANGARGALAN!X76+DELGEREH!X76+IHHET!X76+MANDAX!X76+ORGON!X76+SAIXANDULAAN!X76+ULAANBADRAX!X76+HATANBULAG!X76+HOBSGOL!X76+ERDENE!X76+SAINSHAND!CU76+'ZAMIIN UUD'!BQ76)</f>
        <v>0</v>
      </c>
      <c r="AN76" s="60">
        <f>SUM(AIRAG!Y76+ALTANSHIREE!Y76+DALANGARGALAN!Y76+DELGEREH!Y76+IHHET!Y76+MANDAX!Y76+ORGON!Y76+SAIXANDULAAN!Y76+ULAANBADRAX!Y76+HATANBULAG!Y76+HOBSGOL!Y76+ERDENE!Y76+SAINSHAND!CV76+'ZAMIIN UUD'!BR76)</f>
        <v>0</v>
      </c>
      <c r="AO76" s="60">
        <f>SUM(AIRAG!Z76+ALTANSHIREE!Z76+DALANGARGALAN!Z76+DELGEREH!Z76+IHHET!Z76+MANDAX!Z76+ORGON!Z76+SAIXANDULAAN!Z76+ULAANBADRAX!Z76+HATANBULAG!Z76+HOBSGOL!Z76+ERDENE!Z76+SAINSHAND!CW76+'ZAMIIN UUD'!BS76)</f>
        <v>0</v>
      </c>
      <c r="AP76" s="70">
        <f t="shared" si="5"/>
        <v>0</v>
      </c>
      <c r="AQ76" s="70">
        <f t="shared" si="6"/>
        <v>0</v>
      </c>
      <c r="AR76" s="70">
        <f t="shared" si="7"/>
        <v>0</v>
      </c>
      <c r="AS76" s="60">
        <f>SUM(AIRAG!AD76+ALTANSHIREE!AD76+DALANGARGALAN!AD76+DELGEREH!AD76+IHHET!AD76+MANDAX!AD76+ORGON!AD76+SAIXANDULAAN!AD76+ULAANBADRAX!AD76+HATANBULAG!AD76+HOBSGOL!AD76+ERDENE!AD76+SAINSHAND!DA76+'ZAMIIN UUD'!BW76)</f>
        <v>0</v>
      </c>
      <c r="AT76" s="60">
        <f>SUM(AIRAG!AE76+ALTANSHIREE!AE76+DALANGARGALAN!AE76+DELGEREH!AE76+IHHET!AE76+MANDAX!AE76+ORGON!AE76+SAIXANDULAAN!AE76+ULAANBADRAX!AE76+HATANBULAG!AE76+HOBSGOL!AE76+ERDENE!AE76+SAINSHAND!DB76+'ZAMIIN UUD'!BX76)</f>
        <v>0</v>
      </c>
      <c r="AU76" s="60">
        <f>SUM(AIRAG!AF76+ALTANSHIREE!AF76+DALANGARGALAN!AF76+DELGEREH!AF76+IHHET!AF76+MANDAX!AF76+ORGON!AF76+SAIXANDULAAN!AF76+ULAANBADRAX!AF76+HATANBULAG!AF76+HOBSGOL!AF76+ERDENE!AF76+SAINSHAND!DC76+'ZAMIIN UUD'!BY76)</f>
        <v>0</v>
      </c>
      <c r="AV76" s="60">
        <f>SUM(AIRAG!AG76+ALTANSHIREE!AG76+DALANGARGALAN!AG76+DELGEREH!AG76+IHHET!AG76+MANDAX!AG76+ORGON!AG76+SAIXANDULAAN!AG76+ULAANBADRAX!AG76+HATANBULAG!AG76+HOBSGOL!AG76+ERDENE!AG76+SAINSHAND!DD76+'ZAMIIN UUD'!BZ76)</f>
        <v>0</v>
      </c>
      <c r="AW76" s="60">
        <f>SUM(AIRAG!AH76+ALTANSHIREE!AH76+DALANGARGALAN!AH76+DELGEREH!AH76+IHHET!AH76+MANDAX!AH76+ORGON!AH76+SAIXANDULAAN!AH76+ULAANBADRAX!AH76+HATANBULAG!AH76+HOBSGOL!AH76+ERDENE!AH76+SAINSHAND!DE76+'ZAMIIN UUD'!CA76)</f>
        <v>0</v>
      </c>
      <c r="AX76" s="60">
        <f>SUM(AIRAG!AI76+ALTANSHIREE!AI76+DALANGARGALAN!AI76+DELGEREH!AI76+IHHET!AI76+MANDAX!AI76+ORGON!AI76+SAIXANDULAAN!AI76+ULAANBADRAX!AI76+HATANBULAG!AI76+HOBSGOL!AI76+ERDENE!AI76+SAINSHAND!DF76+'ZAMIIN UUD'!CB76)</f>
        <v>0</v>
      </c>
      <c r="AY76" s="70">
        <f t="shared" si="8"/>
        <v>0</v>
      </c>
      <c r="AZ76" s="70">
        <f t="shared" si="9"/>
        <v>0</v>
      </c>
      <c r="BA76" s="70">
        <f t="shared" si="10"/>
        <v>0</v>
      </c>
      <c r="BB76" s="70">
        <f t="shared" si="69"/>
        <v>0</v>
      </c>
      <c r="BC76" s="70">
        <f t="shared" si="70"/>
        <v>0</v>
      </c>
      <c r="BD76" s="70">
        <f t="shared" si="71"/>
        <v>0</v>
      </c>
    </row>
    <row r="77" spans="1:65">
      <c r="A77" s="9">
        <v>64</v>
      </c>
      <c r="B77" s="11" t="s">
        <v>60</v>
      </c>
      <c r="C77" s="60">
        <f>SUM(AIRAG!C77+ALTANSHIREE!C77+DALANGARGALAN!C77+DELGEREH!C77+IHHET!C77+MANDAX!C77+ORGON!C77+SAIXANDULAAN!C77+ULAANBADRAX!C77+HATANBULAG!C77+HOBSGOL!C77+ERDENE!C77+SAINSHAND!C77+'ZAMIIN UUD'!C77)</f>
        <v>6169800</v>
      </c>
      <c r="D77" s="60">
        <f>SUM(AIRAG!D77+ALTANSHIREE!D77+DALANGARGALAN!D77+DELGEREH!D77+IHHET!D77+MANDAX!D77+ORGON!D77+SAIXANDULAAN!D77+ULAANBADRAX!D77+HATANBULAG!D77+HOBSGOL!D77+ERDENE!D77+SAINSHAND!D77+'ZAMIIN UUD'!D77)</f>
        <v>1751500</v>
      </c>
      <c r="E77" s="60">
        <f>SUM(AIRAG!E77+ALTANSHIREE!E77+DALANGARGALAN!E77+DELGEREH!E77+IHHET!E77+MANDAX!E77+ORGON!E77+SAIXANDULAAN!E77+ULAANBADRAX!E77+HATANBULAG!E77+HOBSGOL!E77+ERDENE!E77+SAINSHAND!E77+'ZAMIIN UUD'!E77)</f>
        <v>-4418300</v>
      </c>
      <c r="F77" s="60">
        <f>SUM(AIRAG!F77+ALTANSHIREE!F77+DALANGARGALAN!F77+DELGEREH!F77+IHHET!F77+MANDAX!F77+ORGON!F77+SAIXANDULAAN!F77+ULAANBADRAX!F77+HATANBULAG!F77+HOBSGOL!F77+ERDENE!F77+SAINSHAND!F77+SAINSHAND!L77+'ZAMIIN UUD'!F77)</f>
        <v>45825000</v>
      </c>
      <c r="G77" s="60">
        <f>SUM(AIRAG!G77+ALTANSHIREE!G77+DALANGARGALAN!G77+DELGEREH!G77+IHHET!G77+MANDAX!G77+ORGON!G77+SAIXANDULAAN!G77+ULAANBADRAX!G77+HATANBULAG!G77+HOBSGOL!G77+ERDENE!G77+SAINSHAND!G77+SAINSHAND!M77+'ZAMIIN UUD'!G77)</f>
        <v>32449006</v>
      </c>
      <c r="H77" s="60">
        <f>SUM(AIRAG!H77+ALTANSHIREE!H77+DALANGARGALAN!H77+DELGEREH!H77+IHHET!H77+MANDAX!H77+ORGON!H77+SAIXANDULAAN!H77+ULAANBADRAX!H77+HATANBULAG!H77+HOBSGOL!H77+ERDENE!H77+SAINSHAND!H77+SAINSHAND!N77+'ZAMIIN UUD'!H77)</f>
        <v>-13375994</v>
      </c>
      <c r="I77" s="60">
        <f>SUM(SAINSHAND!I77+'ZAMIIN UUD'!I77)</f>
        <v>0</v>
      </c>
      <c r="J77" s="60">
        <f>SUM(SAINSHAND!J77+'ZAMIIN UUD'!J77)</f>
        <v>0</v>
      </c>
      <c r="K77" s="60">
        <f>SUM(SAINSHAND!K77+'ZAMIIN UUD'!K77)</f>
        <v>0</v>
      </c>
      <c r="L77" s="60">
        <f>SUM(SAINSHAND!O77+SAINSHAND!R77+'ZAMIIN UUD'!O77)</f>
        <v>0</v>
      </c>
      <c r="M77" s="60">
        <f>SUM(SAINSHAND!P77+SAINSHAND!S77+'ZAMIIN UUD'!P77)</f>
        <v>0</v>
      </c>
      <c r="N77" s="60">
        <f>SUM(SAINSHAND!Q77+SAINSHAND!T77+'ZAMIIN UUD'!Q77)</f>
        <v>0</v>
      </c>
      <c r="O77" s="60">
        <f>SUM(SAINSHAND!U77+'ZAMIIN UUD'!L77)</f>
        <v>0</v>
      </c>
      <c r="P77" s="60">
        <f>SUM(SAINSHAND!V77+'ZAMIIN UUD'!M77)</f>
        <v>0</v>
      </c>
      <c r="Q77" s="60">
        <f>SUM(SAINSHAND!W77+'ZAMIIN UUD'!N77)</f>
        <v>0</v>
      </c>
      <c r="R77" s="60">
        <f>SUM('ZAMIIN UUD'!R77)</f>
        <v>0</v>
      </c>
      <c r="S77" s="60">
        <f>SUM('ZAMIIN UUD'!S77)</f>
        <v>0</v>
      </c>
      <c r="T77" s="60">
        <f>SUM('ZAMIIN UUD'!T77)</f>
        <v>0</v>
      </c>
      <c r="U77" s="60">
        <f>SUM(AIRAG!I77+ALTANSHIREE!I77+DALANGARGALAN!I77+DELGEREH!I77+IHHET!I77+MANDAX!I77+ORGON!I77+SAIXANDULAAN!I77+ULAANBADRAX!I77+HATANBULAG!I77+HOBSGOL!I77+ERDENE!I77+SAINSHAND!X77+'ZAMIIN UUD'!U77)</f>
        <v>0</v>
      </c>
      <c r="V77" s="60">
        <f>SUM(AIRAG!J77+ALTANSHIREE!J77+DALANGARGALAN!J77+DELGEREH!J77+IHHET!J77+MANDAX!J77+ORGON!J77+SAIXANDULAAN!J77+ULAANBADRAX!J77+HATANBULAG!J77+HOBSGOL!J77+ERDENE!J77+SAINSHAND!Y77+'ZAMIIN UUD'!V77)</f>
        <v>0</v>
      </c>
      <c r="W77" s="60">
        <f>SUM(AIRAG!K77+ALTANSHIREE!K77+DALANGARGALAN!K77+DELGEREH!K77+IHHET!K77+MANDAX!K77+ORGON!K77+SAIXANDULAAN!K77+ULAANBADRAX!K77+HATANBULAG!K77+HOBSGOL!K77+ERDENE!K77+SAINSHAND!Z77+'ZAMIIN UUD'!W77)</f>
        <v>0</v>
      </c>
      <c r="X77" s="60">
        <f>SUM(AIRAG!L77+ALTANSHIREE!L77+DALANGARGALAN!L77+DELGEREH!L77+IHHET!L77+MANDAX!L77+ORGON!L77+SAIXANDULAAN!L77+ULAANBADRAX!L77+HATANBULAG!L77+HOBSGOL!L77+ERDENE!L77+SAINSHAND!AA77+SAINSHAND!AD77+SAINSHAND!AG77+SAINSHAND!AJ77+SAINSHAND!AM77+SAINSHAND!AP77+SAINSHAND!AS77+SAINSHAND!AV77+SAINSHAND!AY77+SAINSHAND!BB77+SAINSHAND!BE77+SAINSHAND!BH77+SAINSHAND!BK77+SAINSHAND!BN77+SAINSHAND!BQ77+'ZAMIIN UUD'!X77+'ZAMIIN UUD'!AA77+'ZAMIIN UUD'!AD77+'ZAMIIN UUD'!AG77+'ZAMIIN UUD'!AJ77+'ZAMIIN UUD'!AM77+'ZAMIIN UUD'!AP77+'ZAMIIN UUD'!AS77)</f>
        <v>0</v>
      </c>
      <c r="Y77" s="60">
        <f>SUM(AIRAG!M77+ALTANSHIREE!M77+DALANGARGALAN!M77+DELGEREH!M77+IHHET!M77+MANDAX!M77+ORGON!M77+SAIXANDULAAN!M77+ULAANBADRAX!M77+HATANBULAG!M77+HOBSGOL!M77+ERDENE!M77+SAINSHAND!AB77+SAINSHAND!AE77+SAINSHAND!AH77+SAINSHAND!AK77+SAINSHAND!AN77+SAINSHAND!AQ77+SAINSHAND!AT77+SAINSHAND!AW77+SAINSHAND!AZ77+SAINSHAND!BC77+SAINSHAND!BF77+SAINSHAND!BI77+SAINSHAND!BL77+SAINSHAND!BO77+SAINSHAND!BR77+'ZAMIIN UUD'!Y77+'ZAMIIN UUD'!AB77+'ZAMIIN UUD'!AE77+'ZAMIIN UUD'!AH77+'ZAMIIN UUD'!AK77+'ZAMIIN UUD'!AN77+'ZAMIIN UUD'!AQ77+'ZAMIIN UUD'!AT77)</f>
        <v>0</v>
      </c>
      <c r="Z77" s="60">
        <f>SUM(AIRAG!N77+ALTANSHIREE!N77+DALANGARGALAN!N77+DELGEREH!N77+IHHET!N77+MANDAX!N77+ORGON!N77+SAIXANDULAAN!N77+ULAANBADRAX!N77+HATANBULAG!N77+HOBSGOL!N77+ERDENE!N77+SAINSHAND!AC77+SAINSHAND!AF77+SAINSHAND!AI77+SAINSHAND!AL77+SAINSHAND!AO77+SAINSHAND!AR77+SAINSHAND!AU77+SAINSHAND!AX77+SAINSHAND!BA77+SAINSHAND!BD77+SAINSHAND!BG77+SAINSHAND!BJ77+SAINSHAND!BM77+SAINSHAND!BP77+SAINSHAND!BS77+'ZAMIIN UUD'!Z77+'ZAMIIN UUD'!AC77+'ZAMIIN UUD'!AF77+'ZAMIIN UUD'!AI77+'ZAMIIN UUD'!AL77+'ZAMIIN UUD'!AO77+'ZAMIIN UUD'!AR77+'ZAMIIN UUD'!AU77)</f>
        <v>0</v>
      </c>
      <c r="AA77" s="60">
        <f>SUM(AIRAG!O77+ALTANSHIREE!O77+DALANGARGALAN!O77+DELGEREH!O77+IHHET!O77+MANDAX!O77+ORGON!O77+SAIXANDULAAN!O77+ULAANBADRAX!O77+HATANBULAG!O77+HOBSGOL!O77+ERDENE!O77+SAINSHAND!BT77+SAINSHAND!BW77+SAINSHAND!BZ77+SAINSHAND!CC77+SAINSHAND!CF77+SAINSHAND!CI77+'ZAMIIN UUD'!AV77+'ZAMIIN UUD'!AY77+'ZAMIIN UUD'!BB77+'ZAMIIN UUD'!BE77)</f>
        <v>0</v>
      </c>
      <c r="AB77" s="60">
        <f>SUM(AIRAG!P77+ALTANSHIREE!P77+DALANGARGALAN!P77+DELGEREH!P77+IHHET!P77+MANDAX!P77+ORGON!P77+SAIXANDULAAN!P77+ULAANBADRAX!P77+HATANBULAG!P77+HOBSGOL!P77+ERDENE!P77+SAINSHAND!BU77+SAINSHAND!BX77+SAINSHAND!CA77+SAINSHAND!CD77+SAINSHAND!CG77+SAINSHAND!CJ77+'ZAMIIN UUD'!AW77+'ZAMIIN UUD'!AZ77+'ZAMIIN UUD'!BC77+'ZAMIIN UUD'!BF77)</f>
        <v>0</v>
      </c>
      <c r="AC77" s="60">
        <f>SUM(AIRAG!Q77+ALTANSHIREE!Q77+DALANGARGALAN!Q77+DELGEREH!Q77+IHHET!Q77+MANDAX!Q77+ORGON!Q77+SAIXANDULAAN!Q77+ULAANBADRAX!Q77+HATANBULAG!Q77+HOBSGOL!Q77+ERDENE!Q77+SAINSHAND!BV77+SAINSHAND!BY77+SAINSHAND!CB77+SAINSHAND!CE77+SAINSHAND!CH77+SAINSHAND!CK77+'ZAMIIN UUD'!AX77+'ZAMIIN UUD'!BA77+'ZAMIIN UUD'!BD77+'ZAMIIN UUD'!BG77)</f>
        <v>0</v>
      </c>
      <c r="AD77" s="60">
        <f>SUM(AIRAG!R77+ALTANSHIREE!R77+DALANGARGALAN!R77+DELGEREH!R77+IHHET!R77+MANDAX!R77+ORGON!R77+SAIXANDULAAN!R77+ULAANBADRAX!R77+HATANBULAG!R77+HOBSGOL!R77+ERDENE!R77+SAINSHAND!CL77)</f>
        <v>0</v>
      </c>
      <c r="AE77" s="60">
        <f>SUM(AIRAG!S77+ALTANSHIREE!S77+DALANGARGALAN!S77+DELGEREH!S77+IHHET!S77+MANDAX!S77+ORGON!S77+SAIXANDULAAN!S77+ULAANBADRAX!S77+HATANBULAG!S77+HOBSGOL!S77+ERDENE!S77+SAINSHAND!CM77)</f>
        <v>0</v>
      </c>
      <c r="AF77" s="60">
        <f>SUM(AIRAG!T77+ALTANSHIREE!T77+DALANGARGALAN!T77+DELGEREH!T77+IHHET!T77+MANDAX!T77+ORGON!T77+SAIXANDULAAN!T77+ULAANBADRAX!T77+HATANBULAG!T77+HOBSGOL!T77+ERDENE!T77+SAINSHAND!CN77)</f>
        <v>0</v>
      </c>
      <c r="AG77" s="60">
        <f>SUM(SAINSHAND!CO77+'ZAMIIN UUD'!BK77)</f>
        <v>0</v>
      </c>
      <c r="AH77" s="60">
        <f>SUM(SAINSHAND!CP77+'ZAMIIN UUD'!BL77)</f>
        <v>0</v>
      </c>
      <c r="AI77" s="60">
        <f>SUM(SAINSHAND!CQ77+'ZAMIIN UUD'!BM77)</f>
        <v>0</v>
      </c>
      <c r="AJ77" s="70">
        <f t="shared" si="2"/>
        <v>51994800</v>
      </c>
      <c r="AK77" s="70">
        <f t="shared" si="3"/>
        <v>34200506</v>
      </c>
      <c r="AL77" s="70">
        <f t="shared" si="4"/>
        <v>-17794294</v>
      </c>
      <c r="AM77" s="60">
        <f>SUM(AIRAG!X77+ALTANSHIREE!X77+DALANGARGALAN!X77+DELGEREH!X77+IHHET!X77+MANDAX!X77+ORGON!X77+SAIXANDULAAN!X77+ULAANBADRAX!X77+HATANBULAG!X77+HOBSGOL!X77+ERDENE!X77+SAINSHAND!CU77+'ZAMIIN UUD'!BQ77)</f>
        <v>0</v>
      </c>
      <c r="AN77" s="60">
        <f>SUM(AIRAG!Y77+ALTANSHIREE!Y77+DALANGARGALAN!Y77+DELGEREH!Y77+IHHET!Y77+MANDAX!Y77+ORGON!Y77+SAIXANDULAAN!Y77+ULAANBADRAX!Y77+HATANBULAG!Y77+HOBSGOL!Y77+ERDENE!Y77+SAINSHAND!CV77+'ZAMIIN UUD'!BR77)</f>
        <v>0</v>
      </c>
      <c r="AO77" s="60">
        <f>SUM(AIRAG!Z77+ALTANSHIREE!Z77+DALANGARGALAN!Z77+DELGEREH!Z77+IHHET!Z77+MANDAX!Z77+ORGON!Z77+SAIXANDULAAN!Z77+ULAANBADRAX!Z77+HATANBULAG!Z77+HOBSGOL!Z77+ERDENE!Z77+SAINSHAND!CW77+'ZAMIIN UUD'!BS77)</f>
        <v>0</v>
      </c>
      <c r="AP77" s="70">
        <f t="shared" si="5"/>
        <v>0</v>
      </c>
      <c r="AQ77" s="70">
        <f t="shared" si="6"/>
        <v>0</v>
      </c>
      <c r="AR77" s="70">
        <f t="shared" si="7"/>
        <v>0</v>
      </c>
      <c r="AS77" s="60">
        <f>SUM(AIRAG!AD77+ALTANSHIREE!AD77+DALANGARGALAN!AD77+DELGEREH!AD77+IHHET!AD77+MANDAX!AD77+ORGON!AD77+SAIXANDULAAN!AD77+ULAANBADRAX!AD77+HATANBULAG!AD77+HOBSGOL!AD77+ERDENE!AD77+SAINSHAND!DA77+'ZAMIIN UUD'!BW77)</f>
        <v>0</v>
      </c>
      <c r="AT77" s="60">
        <f>SUM(AIRAG!AE77+ALTANSHIREE!AE77+DALANGARGALAN!AE77+DELGEREH!AE77+IHHET!AE77+MANDAX!AE77+ORGON!AE77+SAIXANDULAAN!AE77+ULAANBADRAX!AE77+HATANBULAG!AE77+HOBSGOL!AE77+ERDENE!AE77+SAINSHAND!DB77+'ZAMIIN UUD'!BX77)</f>
        <v>0</v>
      </c>
      <c r="AU77" s="60">
        <f>SUM(AIRAG!AF77+ALTANSHIREE!AF77+DALANGARGALAN!AF77+DELGEREH!AF77+IHHET!AF77+MANDAX!AF77+ORGON!AF77+SAIXANDULAAN!AF77+ULAANBADRAX!AF77+HATANBULAG!AF77+HOBSGOL!AF77+ERDENE!AF77+SAINSHAND!DC77+'ZAMIIN UUD'!BY77)</f>
        <v>0</v>
      </c>
      <c r="AV77" s="60">
        <f>SUM(AIRAG!AG77+ALTANSHIREE!AG77+DALANGARGALAN!AG77+DELGEREH!AG77+IHHET!AG77+MANDAX!AG77+ORGON!AG77+SAIXANDULAAN!AG77+ULAANBADRAX!AG77+HATANBULAG!AG77+HOBSGOL!AG77+ERDENE!AG77+SAINSHAND!DD77+'ZAMIIN UUD'!BZ77)</f>
        <v>0</v>
      </c>
      <c r="AW77" s="60">
        <f>SUM(AIRAG!AH77+ALTANSHIREE!AH77+DALANGARGALAN!AH77+DELGEREH!AH77+IHHET!AH77+MANDAX!AH77+ORGON!AH77+SAIXANDULAAN!AH77+ULAANBADRAX!AH77+HATANBULAG!AH77+HOBSGOL!AH77+ERDENE!AH77+SAINSHAND!DE77+'ZAMIIN UUD'!CA77)</f>
        <v>0</v>
      </c>
      <c r="AX77" s="60">
        <f>SUM(AIRAG!AI77+ALTANSHIREE!AI77+DALANGARGALAN!AI77+DELGEREH!AI77+IHHET!AI77+MANDAX!AI77+ORGON!AI77+SAIXANDULAAN!AI77+ULAANBADRAX!AI77+HATANBULAG!AI77+HOBSGOL!AI77+ERDENE!AI77+SAINSHAND!DF77+'ZAMIIN UUD'!CB77)</f>
        <v>0</v>
      </c>
      <c r="AY77" s="70">
        <f t="shared" si="8"/>
        <v>0</v>
      </c>
      <c r="AZ77" s="70">
        <f t="shared" si="9"/>
        <v>0</v>
      </c>
      <c r="BA77" s="70">
        <f t="shared" si="10"/>
        <v>0</v>
      </c>
      <c r="BB77" s="70">
        <f t="shared" si="69"/>
        <v>51994800</v>
      </c>
      <c r="BC77" s="70">
        <f t="shared" si="70"/>
        <v>34200506</v>
      </c>
      <c r="BD77" s="70">
        <f t="shared" si="71"/>
        <v>-17794294</v>
      </c>
    </row>
    <row r="78" spans="1:65">
      <c r="A78" s="35">
        <v>65</v>
      </c>
      <c r="B78" s="36" t="s">
        <v>61</v>
      </c>
      <c r="C78" s="45">
        <f>SUM(AIRAG!C78+ALTANSHIREE!C78+DALANGARGALAN!C78+DELGEREH!C78+IHHET!C78+MANDAX!C78+ORGON!C78+SAIXANDULAAN!C78+ULAANBADRAX!C78+HATANBULAG!C78+HOBSGOL!C78+ERDENE!C78+SAINSHAND!C78+'ZAMIIN UUD'!C78)</f>
        <v>0</v>
      </c>
      <c r="D78" s="45">
        <f>SUM(AIRAG!D78+ALTANSHIREE!D78+DALANGARGALAN!D78+DELGEREH!D78+IHHET!D78+MANDAX!D78+ORGON!D78+SAIXANDULAAN!D78+ULAANBADRAX!D78+HATANBULAG!D78+HOBSGOL!D78+ERDENE!D78+SAINSHAND!D78+'ZAMIIN UUD'!D78)</f>
        <v>0</v>
      </c>
      <c r="E78" s="45">
        <f>SUM(AIRAG!E78+ALTANSHIREE!E78+DALANGARGALAN!E78+DELGEREH!E78+IHHET!E78+MANDAX!E78+ORGON!E78+SAIXANDULAAN!E78+ULAANBADRAX!E78+HATANBULAG!E78+HOBSGOL!E78+ERDENE!E78+SAINSHAND!E78+'ZAMIIN UUD'!E78)</f>
        <v>0</v>
      </c>
      <c r="F78" s="45">
        <f>SUM(AIRAG!F78+ALTANSHIREE!F78+DALANGARGALAN!F78+DELGEREH!F78+IHHET!F78+MANDAX!F78+ORGON!F78+SAIXANDULAAN!F78+ULAANBADRAX!F78+HATANBULAG!F78+HOBSGOL!F78+ERDENE!F78+SAINSHAND!F78+SAINSHAND!L78+'ZAMIIN UUD'!F78)</f>
        <v>0</v>
      </c>
      <c r="G78" s="45">
        <f>SUM(AIRAG!G78+ALTANSHIREE!G78+DALANGARGALAN!G78+DELGEREH!G78+IHHET!G78+MANDAX!G78+ORGON!G78+SAIXANDULAAN!G78+ULAANBADRAX!G78+HATANBULAG!G78+HOBSGOL!G78+ERDENE!G78+SAINSHAND!G78+SAINSHAND!M78+'ZAMIIN UUD'!G78)</f>
        <v>0</v>
      </c>
      <c r="H78" s="45">
        <f>SUM(AIRAG!H78+ALTANSHIREE!H78+DALANGARGALAN!H78+DELGEREH!H78+IHHET!H78+MANDAX!H78+ORGON!H78+SAIXANDULAAN!H78+ULAANBADRAX!H78+HATANBULAG!H78+HOBSGOL!H78+ERDENE!H78+SAINSHAND!H78+SAINSHAND!N78+'ZAMIIN UUD'!H78)</f>
        <v>0</v>
      </c>
      <c r="I78" s="45">
        <f>SUM(SAINSHAND!I78+'ZAMIIN UUD'!I78)</f>
        <v>0</v>
      </c>
      <c r="J78" s="45">
        <f>SUM(SAINSHAND!J78+'ZAMIIN UUD'!J78)</f>
        <v>0</v>
      </c>
      <c r="K78" s="45">
        <f>SUM(SAINSHAND!K78+'ZAMIIN UUD'!K78)</f>
        <v>0</v>
      </c>
      <c r="L78" s="45">
        <f>SUM(SAINSHAND!O78+SAINSHAND!R78+'ZAMIIN UUD'!O78)</f>
        <v>0</v>
      </c>
      <c r="M78" s="45">
        <f>SUM(SAINSHAND!P78+SAINSHAND!S78+'ZAMIIN UUD'!P78)</f>
        <v>0</v>
      </c>
      <c r="N78" s="45">
        <f>SUM(SAINSHAND!Q78+SAINSHAND!T78+'ZAMIIN UUD'!Q78)</f>
        <v>0</v>
      </c>
      <c r="O78" s="45">
        <f>SUM(SAINSHAND!U78+'ZAMIIN UUD'!L78)</f>
        <v>4642751900</v>
      </c>
      <c r="P78" s="45">
        <f>SUM(SAINSHAND!V78+'ZAMIIN UUD'!M78)</f>
        <v>4642751884</v>
      </c>
      <c r="Q78" s="45">
        <f>SUM(SAINSHAND!W78+'ZAMIIN UUD'!N78)</f>
        <v>-16</v>
      </c>
      <c r="R78" s="45">
        <f>SUM('ZAMIIN UUD'!R78)</f>
        <v>0</v>
      </c>
      <c r="S78" s="45">
        <f>SUM('ZAMIIN UUD'!S78)</f>
        <v>0</v>
      </c>
      <c r="T78" s="45">
        <f>SUM('ZAMIIN UUD'!T78)</f>
        <v>0</v>
      </c>
      <c r="U78" s="45">
        <f>SUM(AIRAG!I78+ALTANSHIREE!I78+DALANGARGALAN!I78+DELGEREH!I78+IHHET!I78+MANDAX!I78+ORGON!I78+SAIXANDULAAN!I78+ULAANBADRAX!I78+HATANBULAG!I78+HOBSGOL!I78+ERDENE!I78+SAINSHAND!X78+'ZAMIIN UUD'!U78)</f>
        <v>0</v>
      </c>
      <c r="V78" s="45">
        <f>SUM(AIRAG!J78+ALTANSHIREE!J78+DALANGARGALAN!J78+DELGEREH!J78+IHHET!J78+MANDAX!J78+ORGON!J78+SAIXANDULAAN!J78+ULAANBADRAX!J78+HATANBULAG!J78+HOBSGOL!J78+ERDENE!J78+SAINSHAND!Y78+'ZAMIIN UUD'!V78)</f>
        <v>0</v>
      </c>
      <c r="W78" s="45">
        <f>SUM(AIRAG!K78+ALTANSHIREE!K78+DALANGARGALAN!K78+DELGEREH!K78+IHHET!K78+MANDAX!K78+ORGON!K78+SAIXANDULAAN!K78+ULAANBADRAX!K78+HATANBULAG!K78+HOBSGOL!K78+ERDENE!K78+SAINSHAND!Z78+'ZAMIIN UUD'!W78)</f>
        <v>0</v>
      </c>
      <c r="X78" s="45">
        <f>SUM(AIRAG!L78+ALTANSHIREE!L78+DALANGARGALAN!L78+DELGEREH!L78+IHHET!L78+MANDAX!L78+ORGON!L78+SAIXANDULAAN!L78+ULAANBADRAX!L78+HATANBULAG!L78+HOBSGOL!L78+ERDENE!L78+SAINSHAND!AA78+SAINSHAND!AD78+SAINSHAND!AG78+SAINSHAND!AJ78+SAINSHAND!AM78+SAINSHAND!AP78+SAINSHAND!AS78+SAINSHAND!AV78+SAINSHAND!AY78+SAINSHAND!BB78+SAINSHAND!BE78+SAINSHAND!BH78+SAINSHAND!BK78+SAINSHAND!BN78+SAINSHAND!BQ78+'ZAMIIN UUD'!X78+'ZAMIIN UUD'!AA78+'ZAMIIN UUD'!AD78+'ZAMIIN UUD'!AG78+'ZAMIIN UUD'!AJ78+'ZAMIIN UUD'!AM78+'ZAMIIN UUD'!AP78+'ZAMIIN UUD'!AS78)</f>
        <v>0</v>
      </c>
      <c r="Y78" s="45">
        <f>SUM(AIRAG!M78+ALTANSHIREE!M78+DALANGARGALAN!M78+DELGEREH!M78+IHHET!M78+MANDAX!M78+ORGON!M78+SAIXANDULAAN!M78+ULAANBADRAX!M78+HATANBULAG!M78+HOBSGOL!M78+ERDENE!M78+SAINSHAND!AB78+SAINSHAND!AE78+SAINSHAND!AH78+SAINSHAND!AK78+SAINSHAND!AN78+SAINSHAND!AQ78+SAINSHAND!AT78+SAINSHAND!AW78+SAINSHAND!AZ78+SAINSHAND!BC78+SAINSHAND!BF78+SAINSHAND!BI78+SAINSHAND!BL78+SAINSHAND!BO78+SAINSHAND!BR78+'ZAMIIN UUD'!Y78+'ZAMIIN UUD'!AB78+'ZAMIIN UUD'!AE78+'ZAMIIN UUD'!AH78+'ZAMIIN UUD'!AK78+'ZAMIIN UUD'!AN78+'ZAMIIN UUD'!AQ78+'ZAMIIN UUD'!AT78)</f>
        <v>0</v>
      </c>
      <c r="Z78" s="45">
        <f>SUM(AIRAG!N78+ALTANSHIREE!N78+DALANGARGALAN!N78+DELGEREH!N78+IHHET!N78+MANDAX!N78+ORGON!N78+SAIXANDULAAN!N78+ULAANBADRAX!N78+HATANBULAG!N78+HOBSGOL!N78+ERDENE!N78+SAINSHAND!AC78+SAINSHAND!AF78+SAINSHAND!AI78+SAINSHAND!AL78+SAINSHAND!AO78+SAINSHAND!AR78+SAINSHAND!AU78+SAINSHAND!AX78+SAINSHAND!BA78+SAINSHAND!BD78+SAINSHAND!BG78+SAINSHAND!BJ78+SAINSHAND!BM78+SAINSHAND!BP78+SAINSHAND!BS78+'ZAMIIN UUD'!Z78+'ZAMIIN UUD'!AC78+'ZAMIIN UUD'!AF78+'ZAMIIN UUD'!AI78+'ZAMIIN UUD'!AL78+'ZAMIIN UUD'!AO78+'ZAMIIN UUD'!AR78+'ZAMIIN UUD'!AU78)</f>
        <v>0</v>
      </c>
      <c r="AA78" s="45">
        <f>SUM(AIRAG!O78+ALTANSHIREE!O78+DALANGARGALAN!O78+DELGEREH!O78+IHHET!O78+MANDAX!O78+ORGON!O78+SAIXANDULAAN!O78+ULAANBADRAX!O78+HATANBULAG!O78+HOBSGOL!O78+ERDENE!O78+SAINSHAND!BT78+SAINSHAND!BW78+SAINSHAND!BZ78+SAINSHAND!CC78+SAINSHAND!CF78+SAINSHAND!CI78+'ZAMIIN UUD'!AV78+'ZAMIIN UUD'!AY78+'ZAMIIN UUD'!BB78+'ZAMIIN UUD'!BE78)</f>
        <v>0</v>
      </c>
      <c r="AB78" s="45">
        <f>SUM(AIRAG!P78+ALTANSHIREE!P78+DALANGARGALAN!P78+DELGEREH!P78+IHHET!P78+MANDAX!P78+ORGON!P78+SAIXANDULAAN!P78+ULAANBADRAX!P78+HATANBULAG!P78+HOBSGOL!P78+ERDENE!P78+SAINSHAND!BU78+SAINSHAND!BX78+SAINSHAND!CA78+SAINSHAND!CD78+SAINSHAND!CG78+SAINSHAND!CJ78+'ZAMIIN UUD'!AW78+'ZAMIIN UUD'!AZ78+'ZAMIIN UUD'!BC78+'ZAMIIN UUD'!BF78)</f>
        <v>0</v>
      </c>
      <c r="AC78" s="45">
        <f>SUM(AIRAG!Q78+ALTANSHIREE!Q78+DALANGARGALAN!Q78+DELGEREH!Q78+IHHET!Q78+MANDAX!Q78+ORGON!Q78+SAIXANDULAAN!Q78+ULAANBADRAX!Q78+HATANBULAG!Q78+HOBSGOL!Q78+ERDENE!Q78+SAINSHAND!BV78+SAINSHAND!BY78+SAINSHAND!CB78+SAINSHAND!CE78+SAINSHAND!CH78+SAINSHAND!CK78+'ZAMIIN UUD'!AX78+'ZAMIIN UUD'!BA78+'ZAMIIN UUD'!BD78+'ZAMIIN UUD'!BG78)</f>
        <v>0</v>
      </c>
      <c r="AD78" s="45">
        <f>SUM(AIRAG!R78+ALTANSHIREE!R78+DALANGARGALAN!R78+DELGEREH!R78+IHHET!R78+MANDAX!R78+ORGON!R78+SAIXANDULAAN!R78+ULAANBADRAX!R78+HATANBULAG!R78+HOBSGOL!R78+ERDENE!R78+SAINSHAND!CL78)</f>
        <v>0</v>
      </c>
      <c r="AE78" s="45">
        <f>SUM(AIRAG!S78+ALTANSHIREE!S78+DALANGARGALAN!S78+DELGEREH!S78+IHHET!S78+MANDAX!S78+ORGON!S78+SAIXANDULAAN!S78+ULAANBADRAX!S78+HATANBULAG!S78+HOBSGOL!S78+ERDENE!S78+SAINSHAND!CM78)</f>
        <v>0</v>
      </c>
      <c r="AF78" s="45">
        <f>SUM(AIRAG!T78+ALTANSHIREE!T78+DALANGARGALAN!T78+DELGEREH!T78+IHHET!T78+MANDAX!T78+ORGON!T78+SAIXANDULAAN!T78+ULAANBADRAX!T78+HATANBULAG!T78+HOBSGOL!T78+ERDENE!T78+SAINSHAND!CN78)</f>
        <v>0</v>
      </c>
      <c r="AG78" s="45">
        <f>SUM(SAINSHAND!CO78+'ZAMIIN UUD'!BK78)</f>
        <v>0</v>
      </c>
      <c r="AH78" s="45">
        <f>SUM(SAINSHAND!CP78+'ZAMIIN UUD'!BL78)</f>
        <v>0</v>
      </c>
      <c r="AI78" s="45">
        <f>SUM(SAINSHAND!CQ78+'ZAMIIN UUD'!BM78)</f>
        <v>0</v>
      </c>
      <c r="AJ78" s="46">
        <f t="shared" ref="AJ78:AJ110" si="72">SUM(C78+F78+I78+L78+O78+R78+U78+X78+AA78+AD78+AG78)</f>
        <v>4642751900</v>
      </c>
      <c r="AK78" s="46">
        <f t="shared" ref="AK78:AK110" si="73">SUM(D78+G78+J78+M78+P78+S78+V78+Y78+AB78+AE78+AH78)</f>
        <v>4642751884</v>
      </c>
      <c r="AL78" s="46">
        <f t="shared" ref="AL78:AL110" si="74">SUM(E78+H78+K78+N78+Q78+T78+W78+Z78+AC78+AF78+AI78)</f>
        <v>-16</v>
      </c>
      <c r="AM78" s="45">
        <f>SUM(AIRAG!X78+ALTANSHIREE!X78+DALANGARGALAN!X78+DELGEREH!X78+IHHET!X78+MANDAX!X78+ORGON!X78+SAIXANDULAAN!X78+ULAANBADRAX!X78+HATANBULAG!X78+HOBSGOL!X78+ERDENE!X78+SAINSHAND!CU78+'ZAMIIN UUD'!BQ78)</f>
        <v>0</v>
      </c>
      <c r="AN78" s="45">
        <f>SUM(AIRAG!Y78+ALTANSHIREE!Y78+DALANGARGALAN!Y78+DELGEREH!Y78+IHHET!Y78+MANDAX!Y78+ORGON!Y78+SAIXANDULAAN!Y78+ULAANBADRAX!Y78+HATANBULAG!Y78+HOBSGOL!Y78+ERDENE!Y78+SAINSHAND!CV78+'ZAMIIN UUD'!BR78)</f>
        <v>0</v>
      </c>
      <c r="AO78" s="45">
        <f>SUM(AIRAG!Z78+ALTANSHIREE!Z78+DALANGARGALAN!Z78+DELGEREH!Z78+IHHET!Z78+MANDAX!Z78+ORGON!Z78+SAIXANDULAAN!Z78+ULAANBADRAX!Z78+HATANBULAG!Z78+HOBSGOL!Z78+ERDENE!Z78+SAINSHAND!CW78+'ZAMIIN UUD'!BS78)</f>
        <v>0</v>
      </c>
      <c r="AP78" s="46">
        <f t="shared" ref="AP78:AP110" si="75">SUM(AM78)</f>
        <v>0</v>
      </c>
      <c r="AQ78" s="46">
        <f t="shared" ref="AQ78:AQ110" si="76">SUM(AN78)</f>
        <v>0</v>
      </c>
      <c r="AR78" s="46">
        <f t="shared" ref="AR78:AR110" si="77">SUM(AO78)</f>
        <v>0</v>
      </c>
      <c r="AS78" s="45">
        <f>SUM(AIRAG!AD78+ALTANSHIREE!AD78+DALANGARGALAN!AD78+DELGEREH!AD78+IHHET!AD78+MANDAX!AD78+ORGON!AD78+SAIXANDULAAN!AD78+ULAANBADRAX!AD78+HATANBULAG!AD78+HOBSGOL!AD78+ERDENE!AD78+SAINSHAND!DA78+'ZAMIIN UUD'!BW78)</f>
        <v>0</v>
      </c>
      <c r="AT78" s="45">
        <f>SUM(AIRAG!AE78+ALTANSHIREE!AE78+DALANGARGALAN!AE78+DELGEREH!AE78+IHHET!AE78+MANDAX!AE78+ORGON!AE78+SAIXANDULAAN!AE78+ULAANBADRAX!AE78+HATANBULAG!AE78+HOBSGOL!AE78+ERDENE!AE78+SAINSHAND!DB78+'ZAMIIN UUD'!BX78)</f>
        <v>0</v>
      </c>
      <c r="AU78" s="45">
        <f>SUM(AIRAG!AF78+ALTANSHIREE!AF78+DALANGARGALAN!AF78+DELGEREH!AF78+IHHET!AF78+MANDAX!AF78+ORGON!AF78+SAIXANDULAAN!AF78+ULAANBADRAX!AF78+HATANBULAG!AF78+HOBSGOL!AF78+ERDENE!AF78+SAINSHAND!DC78+'ZAMIIN UUD'!BY78)</f>
        <v>0</v>
      </c>
      <c r="AV78" s="45">
        <f>SUM(AIRAG!AG78+ALTANSHIREE!AG78+DALANGARGALAN!AG78+DELGEREH!AG78+IHHET!AG78+MANDAX!AG78+ORGON!AG78+SAIXANDULAAN!AG78+ULAANBADRAX!AG78+HATANBULAG!AG78+HOBSGOL!AG78+ERDENE!AG78+SAINSHAND!DD78+'ZAMIIN UUD'!BZ78)</f>
        <v>0</v>
      </c>
      <c r="AW78" s="45">
        <f>SUM(AIRAG!AH78+ALTANSHIREE!AH78+DALANGARGALAN!AH78+DELGEREH!AH78+IHHET!AH78+MANDAX!AH78+ORGON!AH78+SAIXANDULAAN!AH78+ULAANBADRAX!AH78+HATANBULAG!AH78+HOBSGOL!AH78+ERDENE!AH78+SAINSHAND!DE78+'ZAMIIN UUD'!CA78)</f>
        <v>0</v>
      </c>
      <c r="AX78" s="45">
        <f>SUM(AIRAG!AI78+ALTANSHIREE!AI78+DALANGARGALAN!AI78+DELGEREH!AI78+IHHET!AI78+MANDAX!AI78+ORGON!AI78+SAIXANDULAAN!AI78+ULAANBADRAX!AI78+HATANBULAG!AI78+HOBSGOL!AI78+ERDENE!AI78+SAINSHAND!DF78+'ZAMIIN UUD'!CB78)</f>
        <v>0</v>
      </c>
      <c r="AY78" s="46">
        <f t="shared" ref="AY78:AY110" si="78">SUM(AS78+AV78)</f>
        <v>0</v>
      </c>
      <c r="AZ78" s="46">
        <f t="shared" ref="AZ78:AZ110" si="79">SUM(AT78+AW78)</f>
        <v>0</v>
      </c>
      <c r="BA78" s="46">
        <f t="shared" ref="BA78:BA110" si="80">SUM(AU78+AX78)</f>
        <v>0</v>
      </c>
      <c r="BB78" s="46">
        <f t="shared" ref="BB78:BB110" si="81">SUM(AJ78+AP78+AY78)</f>
        <v>4642751900</v>
      </c>
      <c r="BC78" s="46">
        <f t="shared" si="70"/>
        <v>4642751884</v>
      </c>
      <c r="BD78" s="46">
        <f t="shared" si="71"/>
        <v>-16</v>
      </c>
    </row>
    <row r="79" spans="1:65">
      <c r="A79" s="9">
        <v>66</v>
      </c>
      <c r="B79" s="11" t="s">
        <v>256</v>
      </c>
      <c r="C79" s="60">
        <f>SUM(AIRAG!C79+ALTANSHIREE!C79+DALANGARGALAN!C79+DELGEREH!C79+IHHET!C79+MANDAX!C79+ORGON!C79+SAIXANDULAAN!C79+ULAANBADRAX!C79+HATANBULAG!C79+HOBSGOL!C79+ERDENE!C79+SAINSHAND!C79+'ZAMIIN UUD'!C79)</f>
        <v>0</v>
      </c>
      <c r="D79" s="60">
        <f>SUM(AIRAG!D79+ALTANSHIREE!D79+DALANGARGALAN!D79+DELGEREH!D79+IHHET!D79+MANDAX!D79+ORGON!D79+SAIXANDULAAN!D79+ULAANBADRAX!D79+HATANBULAG!D79+HOBSGOL!D79+ERDENE!D79+SAINSHAND!D79+'ZAMIIN UUD'!D79)</f>
        <v>0</v>
      </c>
      <c r="E79" s="60">
        <f>SUM(AIRAG!E79+ALTANSHIREE!E79+DALANGARGALAN!E79+DELGEREH!E79+IHHET!E79+MANDAX!E79+ORGON!E79+SAIXANDULAAN!E79+ULAANBADRAX!E79+HATANBULAG!E79+HOBSGOL!E79+ERDENE!E79+SAINSHAND!E79+'ZAMIIN UUD'!E79)</f>
        <v>0</v>
      </c>
      <c r="F79" s="60">
        <f>SUM(AIRAG!F79+ALTANSHIREE!F79+DALANGARGALAN!F79+DELGEREH!F79+IHHET!F79+MANDAX!F79+ORGON!F79+SAIXANDULAAN!F79+ULAANBADRAX!F79+HATANBULAG!F79+HOBSGOL!F79+ERDENE!F79+SAINSHAND!F79+SAINSHAND!L79+'ZAMIIN UUD'!F79)</f>
        <v>0</v>
      </c>
      <c r="G79" s="60">
        <f>SUM(AIRAG!G79+ALTANSHIREE!G79+DALANGARGALAN!G79+DELGEREH!G79+IHHET!G79+MANDAX!G79+ORGON!G79+SAIXANDULAAN!G79+ULAANBADRAX!G79+HATANBULAG!G79+HOBSGOL!G79+ERDENE!G79+SAINSHAND!G79+SAINSHAND!M79+'ZAMIIN UUD'!G79)</f>
        <v>0</v>
      </c>
      <c r="H79" s="60">
        <f>SUM(AIRAG!H79+ALTANSHIREE!H79+DALANGARGALAN!H79+DELGEREH!H79+IHHET!H79+MANDAX!H79+ORGON!H79+SAIXANDULAAN!H79+ULAANBADRAX!H79+HATANBULAG!H79+HOBSGOL!H79+ERDENE!H79+SAINSHAND!H79+SAINSHAND!N79+'ZAMIIN UUD'!H79)</f>
        <v>0</v>
      </c>
      <c r="I79" s="60">
        <f>SUM(SAINSHAND!I79+'ZAMIIN UUD'!I79)</f>
        <v>0</v>
      </c>
      <c r="J79" s="60">
        <f>SUM(SAINSHAND!J79+'ZAMIIN UUD'!J79)</f>
        <v>0</v>
      </c>
      <c r="K79" s="60">
        <f>SUM(SAINSHAND!K79+'ZAMIIN UUD'!K79)</f>
        <v>0</v>
      </c>
      <c r="L79" s="60">
        <f>SUM(SAINSHAND!O79+SAINSHAND!R79+'ZAMIIN UUD'!O79)</f>
        <v>0</v>
      </c>
      <c r="M79" s="60">
        <f>SUM(SAINSHAND!P79+SAINSHAND!S79+'ZAMIIN UUD'!P79)</f>
        <v>0</v>
      </c>
      <c r="N79" s="60">
        <f>SUM(SAINSHAND!Q79+SAINSHAND!T79+'ZAMIIN UUD'!Q79)</f>
        <v>0</v>
      </c>
      <c r="O79" s="60">
        <f>SUM(SAINSHAND!U79+'ZAMIIN UUD'!L79)</f>
        <v>0</v>
      </c>
      <c r="P79" s="60">
        <f>SUM(SAINSHAND!V79+'ZAMIIN UUD'!M79)</f>
        <v>0</v>
      </c>
      <c r="Q79" s="60">
        <f>SUM(SAINSHAND!W79+'ZAMIIN UUD'!N79)</f>
        <v>0</v>
      </c>
      <c r="R79" s="60">
        <f>SUM('ZAMIIN UUD'!R79)</f>
        <v>0</v>
      </c>
      <c r="S79" s="60">
        <f>SUM('ZAMIIN UUD'!S79)</f>
        <v>0</v>
      </c>
      <c r="T79" s="60">
        <f>SUM('ZAMIIN UUD'!T79)</f>
        <v>0</v>
      </c>
      <c r="U79" s="60">
        <f>SUM(AIRAG!I79+ALTANSHIREE!I79+DALANGARGALAN!I79+DELGEREH!I79+IHHET!I79+MANDAX!I79+ORGON!I79+SAIXANDULAAN!I79+ULAANBADRAX!I79+HATANBULAG!I79+HOBSGOL!I79+ERDENE!I79+SAINSHAND!X79+'ZAMIIN UUD'!U79)</f>
        <v>0</v>
      </c>
      <c r="V79" s="60">
        <f>SUM(AIRAG!J79+ALTANSHIREE!J79+DALANGARGALAN!J79+DELGEREH!J79+IHHET!J79+MANDAX!J79+ORGON!J79+SAIXANDULAAN!J79+ULAANBADRAX!J79+HATANBULAG!J79+HOBSGOL!J79+ERDENE!J79+SAINSHAND!Y79+'ZAMIIN UUD'!V79)</f>
        <v>0</v>
      </c>
      <c r="W79" s="60">
        <f>SUM(AIRAG!K79+ALTANSHIREE!K79+DALANGARGALAN!K79+DELGEREH!K79+IHHET!K79+MANDAX!K79+ORGON!K79+SAIXANDULAAN!K79+ULAANBADRAX!K79+HATANBULAG!K79+HOBSGOL!K79+ERDENE!K79+SAINSHAND!Z79+'ZAMIIN UUD'!W79)</f>
        <v>0</v>
      </c>
      <c r="X79" s="60">
        <f>SUM(AIRAG!L79+ALTANSHIREE!L79+DALANGARGALAN!L79+DELGEREH!L79+IHHET!L79+MANDAX!L79+ORGON!L79+SAIXANDULAAN!L79+ULAANBADRAX!L79+HATANBULAG!L79+HOBSGOL!L79+ERDENE!L79+SAINSHAND!AA79+SAINSHAND!AD79+SAINSHAND!AG79+SAINSHAND!AJ79+SAINSHAND!AM79+SAINSHAND!AP79+SAINSHAND!AS79+SAINSHAND!AV79+SAINSHAND!AY79+SAINSHAND!BB79+SAINSHAND!BE79+SAINSHAND!BH79+SAINSHAND!BK79+SAINSHAND!BN79+SAINSHAND!BQ79+'ZAMIIN UUD'!X79+'ZAMIIN UUD'!AA79+'ZAMIIN UUD'!AD79+'ZAMIIN UUD'!AG79+'ZAMIIN UUD'!AJ79+'ZAMIIN UUD'!AM79+'ZAMIIN UUD'!AP79+'ZAMIIN UUD'!AS79)</f>
        <v>0</v>
      </c>
      <c r="Y79" s="60">
        <f>SUM(AIRAG!M79+ALTANSHIREE!M79+DALANGARGALAN!M79+DELGEREH!M79+IHHET!M79+MANDAX!M79+ORGON!M79+SAIXANDULAAN!M79+ULAANBADRAX!M79+HATANBULAG!M79+HOBSGOL!M79+ERDENE!M79+SAINSHAND!AB79+SAINSHAND!AE79+SAINSHAND!AH79+SAINSHAND!AK79+SAINSHAND!AN79+SAINSHAND!AQ79+SAINSHAND!AT79+SAINSHAND!AW79+SAINSHAND!AZ79+SAINSHAND!BC79+SAINSHAND!BF79+SAINSHAND!BI79+SAINSHAND!BL79+SAINSHAND!BO79+SAINSHAND!BR79+'ZAMIIN UUD'!Y79+'ZAMIIN UUD'!AB79+'ZAMIIN UUD'!AE79+'ZAMIIN UUD'!AH79+'ZAMIIN UUD'!AK79+'ZAMIIN UUD'!AN79+'ZAMIIN UUD'!AQ79+'ZAMIIN UUD'!AT79)</f>
        <v>0</v>
      </c>
      <c r="Z79" s="60">
        <f>SUM(AIRAG!N79+ALTANSHIREE!N79+DALANGARGALAN!N79+DELGEREH!N79+IHHET!N79+MANDAX!N79+ORGON!N79+SAIXANDULAAN!N79+ULAANBADRAX!N79+HATANBULAG!N79+HOBSGOL!N79+ERDENE!N79+SAINSHAND!AC79+SAINSHAND!AF79+SAINSHAND!AI79+SAINSHAND!AL79+SAINSHAND!AO79+SAINSHAND!AR79+SAINSHAND!AU79+SAINSHAND!AX79+SAINSHAND!BA79+SAINSHAND!BD79+SAINSHAND!BG79+SAINSHAND!BJ79+SAINSHAND!BM79+SAINSHAND!BP79+SAINSHAND!BS79+'ZAMIIN UUD'!Z79+'ZAMIIN UUD'!AC79+'ZAMIIN UUD'!AF79+'ZAMIIN UUD'!AI79+'ZAMIIN UUD'!AL79+'ZAMIIN UUD'!AO79+'ZAMIIN UUD'!AR79+'ZAMIIN UUD'!AU79)</f>
        <v>0</v>
      </c>
      <c r="AA79" s="60">
        <f>SUM(AIRAG!O79+ALTANSHIREE!O79+DALANGARGALAN!O79+DELGEREH!O79+IHHET!O79+MANDAX!O79+ORGON!O79+SAIXANDULAAN!O79+ULAANBADRAX!O79+HATANBULAG!O79+HOBSGOL!O79+ERDENE!O79+SAINSHAND!BT79+SAINSHAND!BW79+SAINSHAND!BZ79+SAINSHAND!CC79+SAINSHAND!CF79+SAINSHAND!CI79+'ZAMIIN UUD'!AV79+'ZAMIIN UUD'!AY79+'ZAMIIN UUD'!BB79+'ZAMIIN UUD'!BE79)</f>
        <v>0</v>
      </c>
      <c r="AB79" s="60">
        <f>SUM(AIRAG!P79+ALTANSHIREE!P79+DALANGARGALAN!P79+DELGEREH!P79+IHHET!P79+MANDAX!P79+ORGON!P79+SAIXANDULAAN!P79+ULAANBADRAX!P79+HATANBULAG!P79+HOBSGOL!P79+ERDENE!P79+SAINSHAND!BU79+SAINSHAND!BX79+SAINSHAND!CA79+SAINSHAND!CD79+SAINSHAND!CG79+SAINSHAND!CJ79+'ZAMIIN UUD'!AW79+'ZAMIIN UUD'!AZ79+'ZAMIIN UUD'!BC79+'ZAMIIN UUD'!BF79)</f>
        <v>0</v>
      </c>
      <c r="AC79" s="60">
        <f>SUM(AIRAG!Q79+ALTANSHIREE!Q79+DALANGARGALAN!Q79+DELGEREH!Q79+IHHET!Q79+MANDAX!Q79+ORGON!Q79+SAIXANDULAAN!Q79+ULAANBADRAX!Q79+HATANBULAG!Q79+HOBSGOL!Q79+ERDENE!Q79+SAINSHAND!BV79+SAINSHAND!BY79+SAINSHAND!CB79+SAINSHAND!CE79+SAINSHAND!CH79+SAINSHAND!CK79+'ZAMIIN UUD'!AX79+'ZAMIIN UUD'!BA79+'ZAMIIN UUD'!BD79+'ZAMIIN UUD'!BG79)</f>
        <v>0</v>
      </c>
      <c r="AD79" s="60">
        <f>SUM(AIRAG!R79+ALTANSHIREE!R79+DALANGARGALAN!R79+DELGEREH!R79+IHHET!R79+MANDAX!R79+ORGON!R79+SAIXANDULAAN!R79+ULAANBADRAX!R79+HATANBULAG!R79+HOBSGOL!R79+ERDENE!R79+SAINSHAND!CL79)</f>
        <v>0</v>
      </c>
      <c r="AE79" s="60">
        <f>SUM(AIRAG!S79+ALTANSHIREE!S79+DALANGARGALAN!S79+DELGEREH!S79+IHHET!S79+MANDAX!S79+ORGON!S79+SAIXANDULAAN!S79+ULAANBADRAX!S79+HATANBULAG!S79+HOBSGOL!S79+ERDENE!S79+SAINSHAND!CM79)</f>
        <v>0</v>
      </c>
      <c r="AF79" s="60">
        <f>SUM(AIRAG!T79+ALTANSHIREE!T79+DALANGARGALAN!T79+DELGEREH!T79+IHHET!T79+MANDAX!T79+ORGON!T79+SAIXANDULAAN!T79+ULAANBADRAX!T79+HATANBULAG!T79+HOBSGOL!T79+ERDENE!T79+SAINSHAND!CN79)</f>
        <v>0</v>
      </c>
      <c r="AG79" s="60">
        <f>SUM(SAINSHAND!CO79+'ZAMIIN UUD'!BK79)</f>
        <v>0</v>
      </c>
      <c r="AH79" s="60">
        <f>SUM(SAINSHAND!CP79+'ZAMIIN UUD'!BL79)</f>
        <v>0</v>
      </c>
      <c r="AI79" s="60">
        <f>SUM(SAINSHAND!CQ79+'ZAMIIN UUD'!BM79)</f>
        <v>0</v>
      </c>
      <c r="AJ79" s="70">
        <f t="shared" si="72"/>
        <v>0</v>
      </c>
      <c r="AK79" s="70">
        <f t="shared" si="73"/>
        <v>0</v>
      </c>
      <c r="AL79" s="70">
        <f t="shared" si="74"/>
        <v>0</v>
      </c>
      <c r="AM79" s="60">
        <f>SUM(AIRAG!X79+ALTANSHIREE!X79+DALANGARGALAN!X79+DELGEREH!X79+IHHET!X79+MANDAX!X79+ORGON!X79+SAIXANDULAAN!X79+ULAANBADRAX!X79+HATANBULAG!X79+HOBSGOL!X79+ERDENE!X79+SAINSHAND!CU79+'ZAMIIN UUD'!BQ79)</f>
        <v>0</v>
      </c>
      <c r="AN79" s="60">
        <f>SUM(AIRAG!Y79+ALTANSHIREE!Y79+DALANGARGALAN!Y79+DELGEREH!Y79+IHHET!Y79+MANDAX!Y79+ORGON!Y79+SAIXANDULAAN!Y79+ULAANBADRAX!Y79+HATANBULAG!Y79+HOBSGOL!Y79+ERDENE!Y79+SAINSHAND!CV79+'ZAMIIN UUD'!BR79)</f>
        <v>0</v>
      </c>
      <c r="AO79" s="60">
        <f>SUM(AIRAG!Z79+ALTANSHIREE!Z79+DALANGARGALAN!Z79+DELGEREH!Z79+IHHET!Z79+MANDAX!Z79+ORGON!Z79+SAIXANDULAAN!Z79+ULAANBADRAX!Z79+HATANBULAG!Z79+HOBSGOL!Z79+ERDENE!Z79+SAINSHAND!CW79+'ZAMIIN UUD'!BS79)</f>
        <v>0</v>
      </c>
      <c r="AP79" s="70">
        <f t="shared" si="75"/>
        <v>0</v>
      </c>
      <c r="AQ79" s="70">
        <f t="shared" si="76"/>
        <v>0</v>
      </c>
      <c r="AR79" s="70">
        <f t="shared" si="77"/>
        <v>0</v>
      </c>
      <c r="AS79" s="60">
        <f>SUM(AIRAG!AD79+ALTANSHIREE!AD79+DALANGARGALAN!AD79+DELGEREH!AD79+IHHET!AD79+MANDAX!AD79+ORGON!AD79+SAIXANDULAAN!AD79+ULAANBADRAX!AD79+HATANBULAG!AD79+HOBSGOL!AD79+ERDENE!AD79+SAINSHAND!DA79+'ZAMIIN UUD'!BW79)</f>
        <v>0</v>
      </c>
      <c r="AT79" s="60">
        <f>SUM(AIRAG!AE79+ALTANSHIREE!AE79+DALANGARGALAN!AE79+DELGEREH!AE79+IHHET!AE79+MANDAX!AE79+ORGON!AE79+SAIXANDULAAN!AE79+ULAANBADRAX!AE79+HATANBULAG!AE79+HOBSGOL!AE79+ERDENE!AE79+SAINSHAND!DB79+'ZAMIIN UUD'!BX79)</f>
        <v>0</v>
      </c>
      <c r="AU79" s="60">
        <f>SUM(AIRAG!AF79+ALTANSHIREE!AF79+DALANGARGALAN!AF79+DELGEREH!AF79+IHHET!AF79+MANDAX!AF79+ORGON!AF79+SAIXANDULAAN!AF79+ULAANBADRAX!AF79+HATANBULAG!AF79+HOBSGOL!AF79+ERDENE!AF79+SAINSHAND!DC79+'ZAMIIN UUD'!BY79)</f>
        <v>0</v>
      </c>
      <c r="AV79" s="60">
        <f>SUM(AIRAG!AG79+ALTANSHIREE!AG79+DALANGARGALAN!AG79+DELGEREH!AG79+IHHET!AG79+MANDAX!AG79+ORGON!AG79+SAIXANDULAAN!AG79+ULAANBADRAX!AG79+HATANBULAG!AG79+HOBSGOL!AG79+ERDENE!AG79+SAINSHAND!DD79+'ZAMIIN UUD'!BZ79)</f>
        <v>0</v>
      </c>
      <c r="AW79" s="60">
        <f>SUM(AIRAG!AH79+ALTANSHIREE!AH79+DALANGARGALAN!AH79+DELGEREH!AH79+IHHET!AH79+MANDAX!AH79+ORGON!AH79+SAIXANDULAAN!AH79+ULAANBADRAX!AH79+HATANBULAG!AH79+HOBSGOL!AH79+ERDENE!AH79+SAINSHAND!DE79+'ZAMIIN UUD'!CA79)</f>
        <v>0</v>
      </c>
      <c r="AX79" s="60">
        <f>SUM(AIRAG!AI79+ALTANSHIREE!AI79+DALANGARGALAN!AI79+DELGEREH!AI79+IHHET!AI79+MANDAX!AI79+ORGON!AI79+SAIXANDULAAN!AI79+ULAANBADRAX!AI79+HATANBULAG!AI79+HOBSGOL!AI79+ERDENE!AI79+SAINSHAND!DF79+'ZAMIIN UUD'!CB79)</f>
        <v>0</v>
      </c>
      <c r="AY79" s="70">
        <f t="shared" si="78"/>
        <v>0</v>
      </c>
      <c r="AZ79" s="70">
        <f t="shared" si="79"/>
        <v>0</v>
      </c>
      <c r="BA79" s="70">
        <f t="shared" si="80"/>
        <v>0</v>
      </c>
      <c r="BB79" s="46">
        <f t="shared" ref="BB79:BB81" si="82">SUM(AJ79+AP79+AY79)</f>
        <v>0</v>
      </c>
      <c r="BC79" s="46">
        <f t="shared" ref="BC79:BC83" si="83">SUM(AK79+AQ79+AZ79)</f>
        <v>0</v>
      </c>
      <c r="BD79" s="46">
        <f t="shared" ref="BD79:BD83" si="84">SUM(AL79+AR79+BA79)</f>
        <v>0</v>
      </c>
    </row>
    <row r="80" spans="1:65">
      <c r="A80" s="9">
        <v>67</v>
      </c>
      <c r="B80" s="11" t="s">
        <v>257</v>
      </c>
      <c r="C80" s="60">
        <f>SUM(AIRAG!C80+ALTANSHIREE!C80+DALANGARGALAN!C80+DELGEREH!C80+IHHET!C80+MANDAX!C80+ORGON!C80+SAIXANDULAAN!C80+ULAANBADRAX!C80+HATANBULAG!C80+HOBSGOL!C80+ERDENE!C80+SAINSHAND!C80+'ZAMIIN UUD'!C80)</f>
        <v>0</v>
      </c>
      <c r="D80" s="60">
        <f>SUM(AIRAG!D80+ALTANSHIREE!D80+DALANGARGALAN!D80+DELGEREH!D80+IHHET!D80+MANDAX!D80+ORGON!D80+SAIXANDULAAN!D80+ULAANBADRAX!D80+HATANBULAG!D80+HOBSGOL!D80+ERDENE!D80+SAINSHAND!D80+'ZAMIIN UUD'!D80)</f>
        <v>0</v>
      </c>
      <c r="E80" s="60">
        <f>SUM(AIRAG!E80+ALTANSHIREE!E80+DALANGARGALAN!E80+DELGEREH!E80+IHHET!E80+MANDAX!E80+ORGON!E80+SAIXANDULAAN!E80+ULAANBADRAX!E80+HATANBULAG!E80+HOBSGOL!E80+ERDENE!E80+SAINSHAND!E80+'ZAMIIN UUD'!E80)</f>
        <v>0</v>
      </c>
      <c r="F80" s="60">
        <f>SUM(AIRAG!F80+ALTANSHIREE!F80+DALANGARGALAN!F80+DELGEREH!F80+IHHET!F80+MANDAX!F80+ORGON!F80+SAIXANDULAAN!F80+ULAANBADRAX!F80+HATANBULAG!F80+HOBSGOL!F80+ERDENE!F80+SAINSHAND!F80+SAINSHAND!L80+'ZAMIIN UUD'!F80)</f>
        <v>0</v>
      </c>
      <c r="G80" s="60">
        <f>SUM(AIRAG!G80+ALTANSHIREE!G80+DALANGARGALAN!G80+DELGEREH!G80+IHHET!G80+MANDAX!G80+ORGON!G80+SAIXANDULAAN!G80+ULAANBADRAX!G80+HATANBULAG!G80+HOBSGOL!G80+ERDENE!G80+SAINSHAND!G80+SAINSHAND!M80+'ZAMIIN UUD'!G80)</f>
        <v>0</v>
      </c>
      <c r="H80" s="60">
        <f>SUM(AIRAG!H80+ALTANSHIREE!H80+DALANGARGALAN!H80+DELGEREH!H80+IHHET!H80+MANDAX!H80+ORGON!H80+SAIXANDULAAN!H80+ULAANBADRAX!H80+HATANBULAG!H80+HOBSGOL!H80+ERDENE!H80+SAINSHAND!H80+SAINSHAND!N80+'ZAMIIN UUD'!H80)</f>
        <v>0</v>
      </c>
      <c r="I80" s="60">
        <f>SUM(SAINSHAND!I80+'ZAMIIN UUD'!I80)</f>
        <v>0</v>
      </c>
      <c r="J80" s="60">
        <f>SUM(SAINSHAND!J80+'ZAMIIN UUD'!J80)</f>
        <v>0</v>
      </c>
      <c r="K80" s="60">
        <f>SUM(SAINSHAND!K80+'ZAMIIN UUD'!K80)</f>
        <v>0</v>
      </c>
      <c r="L80" s="60">
        <f>SUM(SAINSHAND!O80+SAINSHAND!R80+'ZAMIIN UUD'!O80)</f>
        <v>0</v>
      </c>
      <c r="M80" s="60">
        <f>SUM(SAINSHAND!P80+SAINSHAND!S80+'ZAMIIN UUD'!P80)</f>
        <v>0</v>
      </c>
      <c r="N80" s="60">
        <f>SUM(SAINSHAND!Q80+SAINSHAND!T80+'ZAMIIN UUD'!Q80)</f>
        <v>0</v>
      </c>
      <c r="O80" s="60">
        <f>SUM(SAINSHAND!U80+'ZAMIIN UUD'!L80)</f>
        <v>0</v>
      </c>
      <c r="P80" s="60">
        <f>SUM(SAINSHAND!V80+'ZAMIIN UUD'!M80)</f>
        <v>0</v>
      </c>
      <c r="Q80" s="60">
        <f>SUM(SAINSHAND!W80+'ZAMIIN UUD'!N80)</f>
        <v>0</v>
      </c>
      <c r="R80" s="60">
        <f>SUM('ZAMIIN UUD'!R80)</f>
        <v>0</v>
      </c>
      <c r="S80" s="60">
        <f>SUM('ZAMIIN UUD'!S80)</f>
        <v>0</v>
      </c>
      <c r="T80" s="60">
        <f>SUM('ZAMIIN UUD'!T80)</f>
        <v>0</v>
      </c>
      <c r="U80" s="60">
        <f>SUM(AIRAG!I80+ALTANSHIREE!I80+DALANGARGALAN!I80+DELGEREH!I80+IHHET!I80+MANDAX!I80+ORGON!I80+SAIXANDULAAN!I80+ULAANBADRAX!I80+HATANBULAG!I80+HOBSGOL!I80+ERDENE!I80+SAINSHAND!X80+'ZAMIIN UUD'!U80)</f>
        <v>0</v>
      </c>
      <c r="V80" s="60">
        <f>SUM(AIRAG!J80+ALTANSHIREE!J80+DALANGARGALAN!J80+DELGEREH!J80+IHHET!J80+MANDAX!J80+ORGON!J80+SAIXANDULAAN!J80+ULAANBADRAX!J80+HATANBULAG!J80+HOBSGOL!J80+ERDENE!J80+SAINSHAND!Y80+'ZAMIIN UUD'!V80)</f>
        <v>0</v>
      </c>
      <c r="W80" s="60">
        <f>SUM(AIRAG!K80+ALTANSHIREE!K80+DALANGARGALAN!K80+DELGEREH!K80+IHHET!K80+MANDAX!K80+ORGON!K80+SAIXANDULAAN!K80+ULAANBADRAX!K80+HATANBULAG!K80+HOBSGOL!K80+ERDENE!K80+SAINSHAND!Z80+'ZAMIIN UUD'!W80)</f>
        <v>0</v>
      </c>
      <c r="X80" s="60">
        <f>SUM(AIRAG!L80+ALTANSHIREE!L80+DALANGARGALAN!L80+DELGEREH!L80+IHHET!L80+MANDAX!L80+ORGON!L80+SAIXANDULAAN!L80+ULAANBADRAX!L80+HATANBULAG!L80+HOBSGOL!L80+ERDENE!L80+SAINSHAND!AA80+SAINSHAND!AD80+SAINSHAND!AG80+SAINSHAND!AJ80+SAINSHAND!AM80+SAINSHAND!AP80+SAINSHAND!AS80+SAINSHAND!AV80+SAINSHAND!AY80+SAINSHAND!BB80+SAINSHAND!BE80+SAINSHAND!BH80+SAINSHAND!BK80+SAINSHAND!BN80+SAINSHAND!BQ80+'ZAMIIN UUD'!X80+'ZAMIIN UUD'!AA80+'ZAMIIN UUD'!AD80+'ZAMIIN UUD'!AG80+'ZAMIIN UUD'!AJ80+'ZAMIIN UUD'!AM80+'ZAMIIN UUD'!AP80+'ZAMIIN UUD'!AS80)</f>
        <v>0</v>
      </c>
      <c r="Y80" s="60">
        <f>SUM(AIRAG!M80+ALTANSHIREE!M80+DALANGARGALAN!M80+DELGEREH!M80+IHHET!M80+MANDAX!M80+ORGON!M80+SAIXANDULAAN!M80+ULAANBADRAX!M80+HATANBULAG!M80+HOBSGOL!M80+ERDENE!M80+SAINSHAND!AB80+SAINSHAND!AE80+SAINSHAND!AH80+SAINSHAND!AK80+SAINSHAND!AN80+SAINSHAND!AQ80+SAINSHAND!AT80+SAINSHAND!AW80+SAINSHAND!AZ80+SAINSHAND!BC80+SAINSHAND!BF80+SAINSHAND!BI80+SAINSHAND!BL80+SAINSHAND!BO80+SAINSHAND!BR80+'ZAMIIN UUD'!Y80+'ZAMIIN UUD'!AB80+'ZAMIIN UUD'!AE80+'ZAMIIN UUD'!AH80+'ZAMIIN UUD'!AK80+'ZAMIIN UUD'!AN80+'ZAMIIN UUD'!AQ80+'ZAMIIN UUD'!AT80)</f>
        <v>0</v>
      </c>
      <c r="Z80" s="60">
        <f>SUM(AIRAG!N80+ALTANSHIREE!N80+DALANGARGALAN!N80+DELGEREH!N80+IHHET!N80+MANDAX!N80+ORGON!N80+SAIXANDULAAN!N80+ULAANBADRAX!N80+HATANBULAG!N80+HOBSGOL!N80+ERDENE!N80+SAINSHAND!AC80+SAINSHAND!AF80+SAINSHAND!AI80+SAINSHAND!AL80+SAINSHAND!AO80+SAINSHAND!AR80+SAINSHAND!AU80+SAINSHAND!AX80+SAINSHAND!BA80+SAINSHAND!BD80+SAINSHAND!BG80+SAINSHAND!BJ80+SAINSHAND!BM80+SAINSHAND!BP80+SAINSHAND!BS80+'ZAMIIN UUD'!Z80+'ZAMIIN UUD'!AC80+'ZAMIIN UUD'!AF80+'ZAMIIN UUD'!AI80+'ZAMIIN UUD'!AL80+'ZAMIIN UUD'!AO80+'ZAMIIN UUD'!AR80+'ZAMIIN UUD'!AU80)</f>
        <v>0</v>
      </c>
      <c r="AA80" s="60">
        <f>SUM(AIRAG!O80+ALTANSHIREE!O80+DALANGARGALAN!O80+DELGEREH!O80+IHHET!O80+MANDAX!O80+ORGON!O80+SAIXANDULAAN!O80+ULAANBADRAX!O80+HATANBULAG!O80+HOBSGOL!O80+ERDENE!O80+SAINSHAND!BT80+SAINSHAND!BW80+SAINSHAND!BZ80+SAINSHAND!CC80+SAINSHAND!CF80+SAINSHAND!CI80+'ZAMIIN UUD'!AV80+'ZAMIIN UUD'!AY80+'ZAMIIN UUD'!BB80+'ZAMIIN UUD'!BE80)</f>
        <v>0</v>
      </c>
      <c r="AB80" s="60">
        <f>SUM(AIRAG!P80+ALTANSHIREE!P80+DALANGARGALAN!P80+DELGEREH!P80+IHHET!P80+MANDAX!P80+ORGON!P80+SAIXANDULAAN!P80+ULAANBADRAX!P80+HATANBULAG!P80+HOBSGOL!P80+ERDENE!P80+SAINSHAND!BU80+SAINSHAND!BX80+SAINSHAND!CA80+SAINSHAND!CD80+SAINSHAND!CG80+SAINSHAND!CJ80+'ZAMIIN UUD'!AW80+'ZAMIIN UUD'!AZ80+'ZAMIIN UUD'!BC80+'ZAMIIN UUD'!BF80)</f>
        <v>0</v>
      </c>
      <c r="AC80" s="60">
        <f>SUM(AIRAG!Q80+ALTANSHIREE!Q80+DALANGARGALAN!Q80+DELGEREH!Q80+IHHET!Q80+MANDAX!Q80+ORGON!Q80+SAIXANDULAAN!Q80+ULAANBADRAX!Q80+HATANBULAG!Q80+HOBSGOL!Q80+ERDENE!Q80+SAINSHAND!BV80+SAINSHAND!BY80+SAINSHAND!CB80+SAINSHAND!CE80+SAINSHAND!CH80+SAINSHAND!CK80+'ZAMIIN UUD'!AX80+'ZAMIIN UUD'!BA80+'ZAMIIN UUD'!BD80+'ZAMIIN UUD'!BG80)</f>
        <v>0</v>
      </c>
      <c r="AD80" s="60">
        <f>SUM(AIRAG!R80+ALTANSHIREE!R80+DALANGARGALAN!R80+DELGEREH!R80+IHHET!R80+MANDAX!R80+ORGON!R80+SAIXANDULAAN!R80+ULAANBADRAX!R80+HATANBULAG!R80+HOBSGOL!R80+ERDENE!R80+SAINSHAND!CL80)</f>
        <v>0</v>
      </c>
      <c r="AE80" s="60">
        <f>SUM(AIRAG!S80+ALTANSHIREE!S80+DALANGARGALAN!S80+DELGEREH!S80+IHHET!S80+MANDAX!S80+ORGON!S80+SAIXANDULAAN!S80+ULAANBADRAX!S80+HATANBULAG!S80+HOBSGOL!S80+ERDENE!S80+SAINSHAND!CM80)</f>
        <v>0</v>
      </c>
      <c r="AF80" s="60">
        <f>SUM(AIRAG!T80+ALTANSHIREE!T80+DALANGARGALAN!T80+DELGEREH!T80+IHHET!T80+MANDAX!T80+ORGON!T80+SAIXANDULAAN!T80+ULAANBADRAX!T80+HATANBULAG!T80+HOBSGOL!T80+ERDENE!T80+SAINSHAND!CN80)</f>
        <v>0</v>
      </c>
      <c r="AG80" s="60">
        <f>SUM(SAINSHAND!CO80+'ZAMIIN UUD'!BK80)</f>
        <v>0</v>
      </c>
      <c r="AH80" s="60">
        <f>SUM(SAINSHAND!CP80+'ZAMIIN UUD'!BL80)</f>
        <v>0</v>
      </c>
      <c r="AI80" s="60">
        <f>SUM(SAINSHAND!CQ80+'ZAMIIN UUD'!BM80)</f>
        <v>0</v>
      </c>
      <c r="AJ80" s="70">
        <f t="shared" si="72"/>
        <v>0</v>
      </c>
      <c r="AK80" s="70">
        <f t="shared" si="73"/>
        <v>0</v>
      </c>
      <c r="AL80" s="70">
        <f t="shared" si="74"/>
        <v>0</v>
      </c>
      <c r="AM80" s="60">
        <f>SUM(AIRAG!X80+ALTANSHIREE!X80+DALANGARGALAN!X80+DELGEREH!X80+IHHET!X80+MANDAX!X80+ORGON!X80+SAIXANDULAAN!X80+ULAANBADRAX!X80+HATANBULAG!X80+HOBSGOL!X80+ERDENE!X80+SAINSHAND!CU80+'ZAMIIN UUD'!BQ80)</f>
        <v>0</v>
      </c>
      <c r="AN80" s="60">
        <f>SUM(AIRAG!Y80+ALTANSHIREE!Y80+DALANGARGALAN!Y80+DELGEREH!Y80+IHHET!Y80+MANDAX!Y80+ORGON!Y80+SAIXANDULAAN!Y80+ULAANBADRAX!Y80+HATANBULAG!Y80+HOBSGOL!Y80+ERDENE!Y80+SAINSHAND!CV80+'ZAMIIN UUD'!BR80)</f>
        <v>0</v>
      </c>
      <c r="AO80" s="60">
        <f>SUM(AIRAG!Z80+ALTANSHIREE!Z80+DALANGARGALAN!Z80+DELGEREH!Z80+IHHET!Z80+MANDAX!Z80+ORGON!Z80+SAIXANDULAAN!Z80+ULAANBADRAX!Z80+HATANBULAG!Z80+HOBSGOL!Z80+ERDENE!Z80+SAINSHAND!CW80+'ZAMIIN UUD'!BS80)</f>
        <v>0</v>
      </c>
      <c r="AP80" s="70">
        <f t="shared" si="75"/>
        <v>0</v>
      </c>
      <c r="AQ80" s="70">
        <f t="shared" si="76"/>
        <v>0</v>
      </c>
      <c r="AR80" s="70">
        <f t="shared" si="77"/>
        <v>0</v>
      </c>
      <c r="AS80" s="60">
        <f>SUM(AIRAG!AD80+ALTANSHIREE!AD80+DALANGARGALAN!AD80+DELGEREH!AD80+IHHET!AD80+MANDAX!AD80+ORGON!AD80+SAIXANDULAAN!AD80+ULAANBADRAX!AD80+HATANBULAG!AD80+HOBSGOL!AD80+ERDENE!AD80+SAINSHAND!DA80+'ZAMIIN UUD'!BW80)</f>
        <v>0</v>
      </c>
      <c r="AT80" s="60">
        <f>SUM(AIRAG!AE80+ALTANSHIREE!AE80+DALANGARGALAN!AE80+DELGEREH!AE80+IHHET!AE80+MANDAX!AE80+ORGON!AE80+SAIXANDULAAN!AE80+ULAANBADRAX!AE80+HATANBULAG!AE80+HOBSGOL!AE80+ERDENE!AE80+SAINSHAND!DB80+'ZAMIIN UUD'!BX80)</f>
        <v>0</v>
      </c>
      <c r="AU80" s="60">
        <f>SUM(AIRAG!AF80+ALTANSHIREE!AF80+DALANGARGALAN!AF80+DELGEREH!AF80+IHHET!AF80+MANDAX!AF80+ORGON!AF80+SAIXANDULAAN!AF80+ULAANBADRAX!AF80+HATANBULAG!AF80+HOBSGOL!AF80+ERDENE!AF80+SAINSHAND!DC80+'ZAMIIN UUD'!BY80)</f>
        <v>0</v>
      </c>
      <c r="AV80" s="60">
        <f>SUM(AIRAG!AG80+ALTANSHIREE!AG80+DALANGARGALAN!AG80+DELGEREH!AG80+IHHET!AG80+MANDAX!AG80+ORGON!AG80+SAIXANDULAAN!AG80+ULAANBADRAX!AG80+HATANBULAG!AG80+HOBSGOL!AG80+ERDENE!AG80+SAINSHAND!DD80+'ZAMIIN UUD'!BZ80)</f>
        <v>0</v>
      </c>
      <c r="AW80" s="60">
        <f>SUM(AIRAG!AH80+ALTANSHIREE!AH80+DALANGARGALAN!AH80+DELGEREH!AH80+IHHET!AH80+MANDAX!AH80+ORGON!AH80+SAIXANDULAAN!AH80+ULAANBADRAX!AH80+HATANBULAG!AH80+HOBSGOL!AH80+ERDENE!AH80+SAINSHAND!DE80+'ZAMIIN UUD'!CA80)</f>
        <v>0</v>
      </c>
      <c r="AX80" s="60">
        <f>SUM(AIRAG!AI80+ALTANSHIREE!AI80+DALANGARGALAN!AI80+DELGEREH!AI80+IHHET!AI80+MANDAX!AI80+ORGON!AI80+SAIXANDULAAN!AI80+ULAANBADRAX!AI80+HATANBULAG!AI80+HOBSGOL!AI80+ERDENE!AI80+SAINSHAND!DF80+'ZAMIIN UUD'!CB80)</f>
        <v>0</v>
      </c>
      <c r="AY80" s="70">
        <f t="shared" si="78"/>
        <v>0</v>
      </c>
      <c r="AZ80" s="70">
        <f t="shared" si="79"/>
        <v>0</v>
      </c>
      <c r="BA80" s="70">
        <f t="shared" si="80"/>
        <v>0</v>
      </c>
      <c r="BB80" s="46">
        <f t="shared" si="82"/>
        <v>0</v>
      </c>
      <c r="BC80" s="46">
        <f t="shared" si="83"/>
        <v>0</v>
      </c>
      <c r="BD80" s="46">
        <f t="shared" si="84"/>
        <v>0</v>
      </c>
    </row>
    <row r="81" spans="1:59">
      <c r="A81" s="9"/>
      <c r="B81" s="151" t="s">
        <v>267</v>
      </c>
      <c r="C81" s="60">
        <f>SUM(AIRAG!C81+ALTANSHIREE!C81+DALANGARGALAN!C81+DELGEREH!C81+IHHET!C81+MANDAX!C81+ORGON!C81+SAIXANDULAAN!C81+ULAANBADRAX!C81+HATANBULAG!C81+HOBSGOL!C81+ERDENE!C81+SAINSHAND!C81+'ZAMIIN UUD'!C81)</f>
        <v>0</v>
      </c>
      <c r="D81" s="60">
        <f>SUM(AIRAG!D81+ALTANSHIREE!D81+DALANGARGALAN!D81+DELGEREH!D81+IHHET!D81+MANDAX!D81+ORGON!D81+SAIXANDULAAN!D81+ULAANBADRAX!D81+HATANBULAG!D81+HOBSGOL!D81+ERDENE!D81+SAINSHAND!D81+'ZAMIIN UUD'!D81)</f>
        <v>0</v>
      </c>
      <c r="E81" s="60">
        <f>SUM(AIRAG!E81+ALTANSHIREE!E81+DALANGARGALAN!E81+DELGEREH!E81+IHHET!E81+MANDAX!E81+ORGON!E81+SAIXANDULAAN!E81+ULAANBADRAX!E81+HATANBULAG!E81+HOBSGOL!E81+ERDENE!E81+SAINSHAND!E81+'ZAMIIN UUD'!E81)</f>
        <v>0</v>
      </c>
      <c r="F81" s="60">
        <f>SUM(AIRAG!F81+ALTANSHIREE!F81+DALANGARGALAN!F81+DELGEREH!F81+IHHET!F81+MANDAX!F81+ORGON!F81+SAIXANDULAAN!F81+ULAANBADRAX!F81+HATANBULAG!F81+HOBSGOL!F81+ERDENE!F81+SAINSHAND!F81+SAINSHAND!L81+'ZAMIIN UUD'!F81)</f>
        <v>0</v>
      </c>
      <c r="G81" s="60">
        <f>SUM(AIRAG!G81+ALTANSHIREE!G81+DALANGARGALAN!G81+DELGEREH!G81+IHHET!G81+MANDAX!G81+ORGON!G81+SAIXANDULAAN!G81+ULAANBADRAX!G81+HATANBULAG!G81+HOBSGOL!G81+ERDENE!G81+SAINSHAND!G81+SAINSHAND!M81+'ZAMIIN UUD'!G81)</f>
        <v>0</v>
      </c>
      <c r="H81" s="60">
        <f>SUM(AIRAG!H81+ALTANSHIREE!H81+DALANGARGALAN!H81+DELGEREH!H81+IHHET!H81+MANDAX!H81+ORGON!H81+SAIXANDULAAN!H81+ULAANBADRAX!H81+HATANBULAG!H81+HOBSGOL!H81+ERDENE!H81+SAINSHAND!H81+SAINSHAND!N81+'ZAMIIN UUD'!H81)</f>
        <v>0</v>
      </c>
      <c r="I81" s="60">
        <f>SUM(SAINSHAND!I81+'ZAMIIN UUD'!I81)</f>
        <v>0</v>
      </c>
      <c r="J81" s="60">
        <f>SUM(SAINSHAND!J81+'ZAMIIN UUD'!J81)</f>
        <v>0</v>
      </c>
      <c r="K81" s="60">
        <f>SUM(SAINSHAND!K81+'ZAMIIN UUD'!K81)</f>
        <v>0</v>
      </c>
      <c r="L81" s="60">
        <f>SUM(SAINSHAND!O81+SAINSHAND!R81+'ZAMIIN UUD'!O81)</f>
        <v>0</v>
      </c>
      <c r="M81" s="60">
        <f>SUM(SAINSHAND!P81+SAINSHAND!S81+'ZAMIIN UUD'!P81)</f>
        <v>0</v>
      </c>
      <c r="N81" s="60">
        <f>SUM(SAINSHAND!Q81+SAINSHAND!T81+'ZAMIIN UUD'!Q81)</f>
        <v>0</v>
      </c>
      <c r="O81" s="60">
        <f>SUM(SAINSHAND!U81+'ZAMIIN UUD'!L81)</f>
        <v>4642751900</v>
      </c>
      <c r="P81" s="60">
        <f>SUM(SAINSHAND!V81+'ZAMIIN UUD'!M81)</f>
        <v>4642751884</v>
      </c>
      <c r="Q81" s="60">
        <f>SUM(SAINSHAND!W81+'ZAMIIN UUD'!N81)</f>
        <v>-16</v>
      </c>
      <c r="R81" s="60">
        <f>SUM('ZAMIIN UUD'!R81)</f>
        <v>0</v>
      </c>
      <c r="S81" s="60">
        <f>SUM('ZAMIIN UUD'!S81)</f>
        <v>0</v>
      </c>
      <c r="T81" s="60">
        <f>SUM('ZAMIIN UUD'!T81)</f>
        <v>0</v>
      </c>
      <c r="U81" s="60">
        <f>SUM(AIRAG!I81+ALTANSHIREE!I81+DALANGARGALAN!I81+DELGEREH!I81+IHHET!I81+MANDAX!I81+ORGON!I81+SAIXANDULAAN!I81+ULAANBADRAX!I81+HATANBULAG!I81+HOBSGOL!I81+ERDENE!I81+SAINSHAND!X81+'ZAMIIN UUD'!U81)</f>
        <v>0</v>
      </c>
      <c r="V81" s="60">
        <f>SUM(AIRAG!J81+ALTANSHIREE!J81+DALANGARGALAN!J81+DELGEREH!J81+IHHET!J81+MANDAX!J81+ORGON!J81+SAIXANDULAAN!J81+ULAANBADRAX!J81+HATANBULAG!J81+HOBSGOL!J81+ERDENE!J81+SAINSHAND!Y81+'ZAMIIN UUD'!V81)</f>
        <v>0</v>
      </c>
      <c r="W81" s="60"/>
      <c r="X81" s="60"/>
      <c r="Y81" s="60"/>
      <c r="Z81" s="60"/>
      <c r="AA81" s="60">
        <f>SUM(AIRAG!O81+ALTANSHIREE!O81+DALANGARGALAN!O81+DELGEREH!O81+IHHET!O81+MANDAX!O81+ORGON!O81+SAIXANDULAAN!O81+ULAANBADRAX!O81+HATANBULAG!O81+HOBSGOL!O81+ERDENE!O81+SAINSHAND!BT81+SAINSHAND!BW81+SAINSHAND!BZ81+SAINSHAND!CC81+SAINSHAND!CF81+SAINSHAND!CI81+'ZAMIIN UUD'!AV81+'ZAMIIN UUD'!AY81+'ZAMIIN UUD'!BB81+'ZAMIIN UUD'!BE81)</f>
        <v>0</v>
      </c>
      <c r="AB81" s="60">
        <f>SUM(AIRAG!P81+ALTANSHIREE!P81+DALANGARGALAN!P81+DELGEREH!P81+IHHET!P81+MANDAX!P81+ORGON!P81+SAIXANDULAAN!P81+ULAANBADRAX!P81+HATANBULAG!P81+HOBSGOL!P81+ERDENE!P81+SAINSHAND!BU81+SAINSHAND!BX81+SAINSHAND!CA81+SAINSHAND!CD81+SAINSHAND!CG81+SAINSHAND!CJ81+'ZAMIIN UUD'!AW81+'ZAMIIN UUD'!AZ81+'ZAMIIN UUD'!BC81+'ZAMIIN UUD'!BF81)</f>
        <v>0</v>
      </c>
      <c r="AC81" s="60">
        <f>SUM(AIRAG!Q81+ALTANSHIREE!Q81+DALANGARGALAN!Q81+DELGEREH!Q81+IHHET!Q81+MANDAX!Q81+ORGON!Q81+SAIXANDULAAN!Q81+ULAANBADRAX!Q81+HATANBULAG!Q81+HOBSGOL!Q81+ERDENE!Q81+SAINSHAND!BV81+SAINSHAND!BY81+SAINSHAND!CB81+SAINSHAND!CE81+SAINSHAND!CH81+SAINSHAND!CK81+'ZAMIIN UUD'!AX81+'ZAMIIN UUD'!BA81+'ZAMIIN UUD'!BD81+'ZAMIIN UUD'!BG81)</f>
        <v>0</v>
      </c>
      <c r="AD81" s="60">
        <f>SUM(AIRAG!R81+ALTANSHIREE!R81+DALANGARGALAN!R81+DELGEREH!R81+IHHET!R81+MANDAX!R81+ORGON!R81+SAIXANDULAAN!R81+ULAANBADRAX!R81+HATANBULAG!R81+HOBSGOL!R81+ERDENE!R81+SAINSHAND!CL81)</f>
        <v>0</v>
      </c>
      <c r="AE81" s="60">
        <f>SUM(AIRAG!S81+ALTANSHIREE!S81+DALANGARGALAN!S81+DELGEREH!S81+IHHET!S81+MANDAX!S81+ORGON!S81+SAIXANDULAAN!S81+ULAANBADRAX!S81+HATANBULAG!S81+HOBSGOL!S81+ERDENE!S81+SAINSHAND!CM81)</f>
        <v>0</v>
      </c>
      <c r="AF81" s="60">
        <f>SUM(AIRAG!T81+ALTANSHIREE!T81+DALANGARGALAN!T81+DELGEREH!T81+IHHET!T81+MANDAX!T81+ORGON!T81+SAIXANDULAAN!T81+ULAANBADRAX!T81+HATANBULAG!T81+HOBSGOL!T81+ERDENE!T81+SAINSHAND!CN81)</f>
        <v>0</v>
      </c>
      <c r="AG81" s="60">
        <f>SUM(SAINSHAND!CO81+'ZAMIIN UUD'!BK81)</f>
        <v>0</v>
      </c>
      <c r="AH81" s="60">
        <f>SUM(SAINSHAND!CP81+'ZAMIIN UUD'!BL81)</f>
        <v>0</v>
      </c>
      <c r="AI81" s="60">
        <f>SUM(SAINSHAND!CQ81+'ZAMIIN UUD'!BM81)</f>
        <v>0</v>
      </c>
      <c r="AJ81" s="70">
        <f t="shared" si="72"/>
        <v>4642751900</v>
      </c>
      <c r="AK81" s="70">
        <f t="shared" si="73"/>
        <v>4642751884</v>
      </c>
      <c r="AL81" s="70">
        <f t="shared" si="74"/>
        <v>-16</v>
      </c>
      <c r="AM81" s="60"/>
      <c r="AN81" s="60"/>
      <c r="AO81" s="60"/>
      <c r="AP81" s="70"/>
      <c r="AQ81" s="70"/>
      <c r="AR81" s="70"/>
      <c r="AS81" s="60"/>
      <c r="AT81" s="60"/>
      <c r="AU81" s="60"/>
      <c r="AV81" s="60"/>
      <c r="AW81" s="60"/>
      <c r="AX81" s="60"/>
      <c r="AY81" s="70"/>
      <c r="AZ81" s="70"/>
      <c r="BA81" s="70"/>
      <c r="BB81" s="46">
        <f t="shared" si="82"/>
        <v>4642751900</v>
      </c>
      <c r="BC81" s="46">
        <f t="shared" si="83"/>
        <v>4642751884</v>
      </c>
      <c r="BD81" s="46">
        <f t="shared" si="84"/>
        <v>-16</v>
      </c>
    </row>
    <row r="82" spans="1:59">
      <c r="A82" s="35">
        <v>68</v>
      </c>
      <c r="B82" s="36" t="s">
        <v>62</v>
      </c>
      <c r="C82" s="45">
        <f>SUM(AIRAG!C82+ALTANSHIREE!C82+DALANGARGALAN!C82+DELGEREH!C82+IHHET!C82+MANDAX!C82+ORGON!C82+SAIXANDULAAN!C82+ULAANBADRAX!C82+HATANBULAG!C82+HOBSGOL!C82+ERDENE!C82+SAINSHAND!C82+'ZAMIIN UUD'!C82)</f>
        <v>1373989600</v>
      </c>
      <c r="D82" s="45">
        <f>SUM(AIRAG!D82+ALTANSHIREE!D82+DALANGARGALAN!D82+DELGEREH!D82+IHHET!D82+MANDAX!D82+ORGON!D82+SAIXANDULAAN!D82+ULAANBADRAX!D82+HATANBULAG!D82+HOBSGOL!D82+ERDENE!D82+SAINSHAND!D82+'ZAMIIN UUD'!D82)</f>
        <v>1512612000</v>
      </c>
      <c r="E82" s="45">
        <f>SUM(AIRAG!E82+ALTANSHIREE!E82+DALANGARGALAN!E82+DELGEREH!E82+IHHET!E82+MANDAX!E82+ORGON!E82+SAIXANDULAAN!E82+ULAANBADRAX!E82+HATANBULAG!E82+HOBSGOL!E82+ERDENE!E82+SAINSHAND!E82+'ZAMIIN UUD'!E82)</f>
        <v>138622400</v>
      </c>
      <c r="F82" s="45">
        <f>SUM(AIRAG!F82+ALTANSHIREE!F82+DALANGARGALAN!F82+DELGEREH!F82+IHHET!F82+MANDAX!F82+ORGON!F82+SAIXANDULAAN!F82+ULAANBADRAX!F82+HATANBULAG!F82+HOBSGOL!F82+ERDENE!F82+SAINSHAND!F82+SAINSHAND!L82+'ZAMIIN UUD'!F82)</f>
        <v>9260791500</v>
      </c>
      <c r="G82" s="45">
        <f>SUM(AIRAG!G82+ALTANSHIREE!G82+DALANGARGALAN!G82+DELGEREH!G82+IHHET!G82+MANDAX!G82+ORGON!G82+SAIXANDULAAN!G82+ULAANBADRAX!G82+HATANBULAG!G82+HOBSGOL!G82+ERDENE!G82+SAINSHAND!G82+SAINSHAND!M82+'ZAMIIN UUD'!G82)</f>
        <v>8898912672.9200001</v>
      </c>
      <c r="H82" s="45">
        <f>SUM(AIRAG!H82+ALTANSHIREE!H82+DALANGARGALAN!H82+DELGEREH!H82+IHHET!H82+MANDAX!H82+ORGON!H82+SAIXANDULAAN!H82+ULAANBADRAX!H82+HATANBULAG!H82+HOBSGOL!H82+ERDENE!H82+SAINSHAND!H82+SAINSHAND!N82+'ZAMIIN UUD'!H82)</f>
        <v>-361878827.07999992</v>
      </c>
      <c r="I82" s="45">
        <f>SUM(SAINSHAND!I82+'ZAMIIN UUD'!I82)</f>
        <v>280131200</v>
      </c>
      <c r="J82" s="45">
        <f>SUM(SAINSHAND!J82+'ZAMIIN UUD'!J82)</f>
        <v>275187500</v>
      </c>
      <c r="K82" s="45">
        <f>SUM(SAINSHAND!K82+'ZAMIIN UUD'!K82)</f>
        <v>-4943700</v>
      </c>
      <c r="L82" s="45">
        <f>SUM(SAINSHAND!O82+SAINSHAND!R82+'ZAMIIN UUD'!O82)</f>
        <v>2660464000</v>
      </c>
      <c r="M82" s="45">
        <f>SUM(SAINSHAND!P82+SAINSHAND!S82+'ZAMIIN UUD'!P82)</f>
        <v>2554875716</v>
      </c>
      <c r="N82" s="45">
        <f>SUM(SAINSHAND!Q82+SAINSHAND!T82+'ZAMIIN UUD'!Q82)</f>
        <v>-105588284</v>
      </c>
      <c r="O82" s="45">
        <f>SUM(SAINSHAND!U82+'ZAMIIN UUD'!L82)</f>
        <v>4642751900</v>
      </c>
      <c r="P82" s="45">
        <f>SUM(SAINSHAND!V82+'ZAMIIN UUD'!M82)</f>
        <v>5556258270.25</v>
      </c>
      <c r="Q82" s="45">
        <f>SUM(SAINSHAND!W82+'ZAMIIN UUD'!N82)</f>
        <v>913506370.25</v>
      </c>
      <c r="R82" s="45">
        <f>SUM('ZAMIIN UUD'!R82)</f>
        <v>354539500</v>
      </c>
      <c r="S82" s="45">
        <f>SUM('ZAMIIN UUD'!S82)</f>
        <v>345767600</v>
      </c>
      <c r="T82" s="45">
        <f>SUM('ZAMIIN UUD'!T82)</f>
        <v>-8771900</v>
      </c>
      <c r="U82" s="45">
        <f>SUM(AIRAG!I82+ALTANSHIREE!I82+DALANGARGALAN!I82+DELGEREH!I82+IHHET!I82+MANDAX!I82+ORGON!I82+SAIXANDULAAN!I82+ULAANBADRAX!I82+HATANBULAG!I82+HOBSGOL!I82+ERDENE!I82+SAINSHAND!X82+'ZAMIIN UUD'!U82)</f>
        <v>777256800</v>
      </c>
      <c r="V82" s="45">
        <f>SUM(AIRAG!J82+ALTANSHIREE!J82+DALANGARGALAN!J82+DELGEREH!J82+IHHET!J82+MANDAX!J82+ORGON!J82+SAIXANDULAAN!J82+ULAANBADRAX!J82+HATANBULAG!J82+HOBSGOL!J82+ERDENE!J82+SAINSHAND!Y82+'ZAMIIN UUD'!V82)</f>
        <v>714094300</v>
      </c>
      <c r="W82" s="45">
        <f>SUM(AIRAG!K82+ALTANSHIREE!K82+DALANGARGALAN!K82+DELGEREH!K82+IHHET!K82+MANDAX!K82+ORGON!K82+SAIXANDULAAN!K82+ULAANBADRAX!K82+HATANBULAG!K82+HOBSGOL!K82+ERDENE!K82+SAINSHAND!Z82+'ZAMIIN UUD'!W82)</f>
        <v>-63162500</v>
      </c>
      <c r="X82" s="45">
        <f>SUM(AIRAG!L82+ALTANSHIREE!L82+DALANGARGALAN!L82+DELGEREH!L82+IHHET!L82+MANDAX!L82+ORGON!L82+SAIXANDULAAN!L82+ULAANBADRAX!L82+HATANBULAG!L82+HOBSGOL!L82+ERDENE!L82+SAINSHAND!AA82+SAINSHAND!AD82+SAINSHAND!AG82+SAINSHAND!AJ82+SAINSHAND!AM82+SAINSHAND!AP82+SAINSHAND!AS82+SAINSHAND!AV82+SAINSHAND!AY82+SAINSHAND!BB82+SAINSHAND!BE82+SAINSHAND!BH82+SAINSHAND!BK82+SAINSHAND!BN82+SAINSHAND!BQ82+'ZAMIIN UUD'!X82+'ZAMIIN UUD'!AA82+'ZAMIIN UUD'!AD82+'ZAMIIN UUD'!AG82+'ZAMIIN UUD'!AJ82+'ZAMIIN UUD'!AM82+'ZAMIIN UUD'!AP82+'ZAMIIN UUD'!AS82)</f>
        <v>1185459000</v>
      </c>
      <c r="Y82" s="45">
        <f>SUM(AIRAG!M82+ALTANSHIREE!M82+DALANGARGALAN!M82+DELGEREH!M82+IHHET!M82+MANDAX!M82+ORGON!M82+SAIXANDULAAN!M82+ULAANBADRAX!M82+HATANBULAG!M82+HOBSGOL!M82+ERDENE!M82+SAINSHAND!AB82+SAINSHAND!AE82+SAINSHAND!AH82+SAINSHAND!AK82+SAINSHAND!AN82+SAINSHAND!AQ82+SAINSHAND!AT82+SAINSHAND!AW82+SAINSHAND!AZ82+SAINSHAND!BC82+SAINSHAND!BF82+SAINSHAND!BI82+SAINSHAND!BL82+SAINSHAND!BO82+SAINSHAND!BR82+'ZAMIIN UUD'!Y82+'ZAMIIN UUD'!AB82+'ZAMIIN UUD'!AE82+'ZAMIIN UUD'!AH82+'ZAMIIN UUD'!AK82+'ZAMIIN UUD'!AN82+'ZAMIIN UUD'!AQ82+'ZAMIIN UUD'!AT82)</f>
        <v>1146359500</v>
      </c>
      <c r="Z82" s="45">
        <f>SUM(AIRAG!N82+ALTANSHIREE!N82+DALANGARGALAN!N82+DELGEREH!N82+IHHET!N82+MANDAX!N82+ORGON!N82+SAIXANDULAAN!N82+ULAANBADRAX!N82+HATANBULAG!N82+HOBSGOL!N82+ERDENE!N82+SAINSHAND!AC82+SAINSHAND!AF82+SAINSHAND!AI82+SAINSHAND!AL82+SAINSHAND!AO82+SAINSHAND!AR82+SAINSHAND!AU82+SAINSHAND!AX82+SAINSHAND!BA82+SAINSHAND!BD82+SAINSHAND!BG82+SAINSHAND!BJ82+SAINSHAND!BM82+SAINSHAND!BP82+SAINSHAND!BS82+'ZAMIIN UUD'!Z82+'ZAMIIN UUD'!AC82+'ZAMIIN UUD'!AF82+'ZAMIIN UUD'!AI82+'ZAMIIN UUD'!AL82+'ZAMIIN UUD'!AO82+'ZAMIIN UUD'!AR82+'ZAMIIN UUD'!AU82)</f>
        <v>-39099500</v>
      </c>
      <c r="AA82" s="45">
        <f>SUM(AIRAG!O82+ALTANSHIREE!O82+DALANGARGALAN!O82+DELGEREH!O82+IHHET!O82+MANDAX!O82+ORGON!O82+SAIXANDULAAN!O82+ULAANBADRAX!O82+HATANBULAG!O82+HOBSGOL!O82+ERDENE!O82+SAINSHAND!BT82+SAINSHAND!BW82+SAINSHAND!BZ82+SAINSHAND!CC82+SAINSHAND!CF82+SAINSHAND!CI82+'ZAMIIN UUD'!AV82+'ZAMIIN UUD'!AY82+'ZAMIIN UUD'!BB82+'ZAMIIN UUD'!BE82)</f>
        <v>3386587400</v>
      </c>
      <c r="AB82" s="45">
        <f>SUM(AIRAG!P82+ALTANSHIREE!P82+DALANGARGALAN!P82+DELGEREH!P82+IHHET!P82+MANDAX!P82+ORGON!P82+SAIXANDULAAN!P82+ULAANBADRAX!P82+HATANBULAG!P82+HOBSGOL!P82+ERDENE!P82+SAINSHAND!BU82+SAINSHAND!BX82+SAINSHAND!CA82+SAINSHAND!CD82+SAINSHAND!CG82+SAINSHAND!CJ82+'ZAMIIN UUD'!AW82+'ZAMIIN UUD'!AZ82+'ZAMIIN UUD'!BC82+'ZAMIIN UUD'!BF82)</f>
        <v>3281648700</v>
      </c>
      <c r="AC82" s="45">
        <f>SUM(AIRAG!Q82+ALTANSHIREE!Q82+DALANGARGALAN!Q82+DELGEREH!Q82+IHHET!Q82+MANDAX!Q82+ORGON!Q82+SAIXANDULAAN!Q82+ULAANBADRAX!Q82+HATANBULAG!Q82+HOBSGOL!Q82+ERDENE!Q82+SAINSHAND!BV82+SAINSHAND!BY82+SAINSHAND!CB82+SAINSHAND!CE82+SAINSHAND!CH82+SAINSHAND!CK82+'ZAMIIN UUD'!AX82+'ZAMIIN UUD'!BA82+'ZAMIIN UUD'!BD82+'ZAMIIN UUD'!BG82)</f>
        <v>-104938700</v>
      </c>
      <c r="AD82" s="45">
        <f>SUM(AIRAG!R82+ALTANSHIREE!R82+DALANGARGALAN!R82+DELGEREH!R82+IHHET!R82+MANDAX!R82+ORGON!R82+SAIXANDULAAN!R82+ULAANBADRAX!R82+HATANBULAG!R82+HOBSGOL!R82+ERDENE!R82+SAINSHAND!CL82)</f>
        <v>374507600</v>
      </c>
      <c r="AE82" s="45">
        <f>SUM(AIRAG!S82+ALTANSHIREE!S82+DALANGARGALAN!S82+DELGEREH!S82+IHHET!S82+MANDAX!S82+ORGON!S82+SAIXANDULAAN!S82+ULAANBADRAX!S82+HATANBULAG!S82+HOBSGOL!S82+ERDENE!S82+SAINSHAND!CM82)</f>
        <v>336358500</v>
      </c>
      <c r="AF82" s="45">
        <f>SUM(AIRAG!T82+ALTANSHIREE!T82+DALANGARGALAN!T82+DELGEREH!T82+IHHET!T82+MANDAX!T82+ORGON!T82+SAIXANDULAAN!T82+ULAANBADRAX!T82+HATANBULAG!T82+HOBSGOL!T82+ERDENE!T82+SAINSHAND!CN82)</f>
        <v>-38149100</v>
      </c>
      <c r="AG82" s="45">
        <f>SUM(SAINSHAND!CO82+'ZAMIIN UUD'!BK82)</f>
        <v>172460000</v>
      </c>
      <c r="AH82" s="45">
        <f>SUM(SAINSHAND!CP82+'ZAMIIN UUD'!BL82)</f>
        <v>20460000</v>
      </c>
      <c r="AI82" s="45">
        <f>SUM(SAINSHAND!CQ82+'ZAMIIN UUD'!BM82)</f>
        <v>-152000000</v>
      </c>
      <c r="AJ82" s="46">
        <f t="shared" si="72"/>
        <v>24468938500</v>
      </c>
      <c r="AK82" s="46">
        <f t="shared" si="73"/>
        <v>24642534759.169998</v>
      </c>
      <c r="AL82" s="46">
        <f t="shared" si="74"/>
        <v>173596259.17000008</v>
      </c>
      <c r="AM82" s="45">
        <f>SUM(AIRAG!X82+ALTANSHIREE!X82+DALANGARGALAN!X82+DELGEREH!X82+IHHET!X82+MANDAX!X82+ORGON!X82+SAIXANDULAAN!X82+ULAANBADRAX!X82+HATANBULAG!X82+HOBSGOL!X82+ERDENE!X82+SAINSHAND!CU82+'ZAMIIN UUD'!BQ82)</f>
        <v>2551481200</v>
      </c>
      <c r="AN82" s="45">
        <f>SUM(AIRAG!Y82+ALTANSHIREE!Y82+DALANGARGALAN!Y82+DELGEREH!Y82+IHHET!Y82+MANDAX!Y82+ORGON!Y82+SAIXANDULAAN!Y82+ULAANBADRAX!Y82+HATANBULAG!Y82+HOBSGOL!Y82+ERDENE!Y82+SAINSHAND!CV82+'ZAMIIN UUD'!BR82)</f>
        <v>910033654</v>
      </c>
      <c r="AO82" s="45">
        <f>SUM(AIRAG!Z82+ALTANSHIREE!Z82+DALANGARGALAN!Z82+DELGEREH!Z82+IHHET!Z82+MANDAX!Z82+ORGON!Z82+SAIXANDULAAN!Z82+ULAANBADRAX!Z82+HATANBULAG!Z82+HOBSGOL!Z82+ERDENE!Z82+SAINSHAND!CW82+'ZAMIIN UUD'!BS82)</f>
        <v>-1641447546</v>
      </c>
      <c r="AP82" s="46">
        <f t="shared" si="75"/>
        <v>2551481200</v>
      </c>
      <c r="AQ82" s="46">
        <f t="shared" si="76"/>
        <v>910033654</v>
      </c>
      <c r="AR82" s="46">
        <f t="shared" si="77"/>
        <v>-1641447546</v>
      </c>
      <c r="AS82" s="45">
        <f>SUM(AIRAG!AD82+ALTANSHIREE!AD82+DALANGARGALAN!AD82+DELGEREH!AD82+IHHET!AD82+MANDAX!AD82+ORGON!AD82+SAIXANDULAAN!AD82+ULAANBADRAX!AD82+HATANBULAG!AD82+HOBSGOL!AD82+ERDENE!AD82+SAINSHAND!DA82+'ZAMIIN UUD'!BW82)</f>
        <v>2063514700</v>
      </c>
      <c r="AT82" s="45">
        <f>SUM(AIRAG!AE82+ALTANSHIREE!AE82+DALANGARGALAN!AE82+DELGEREH!AE82+IHHET!AE82+MANDAX!AE82+ORGON!AE82+SAIXANDULAAN!AE82+ULAANBADRAX!AE82+HATANBULAG!AE82+HOBSGOL!AE82+ERDENE!AE82+SAINSHAND!DB82+'ZAMIIN UUD'!BX82)</f>
        <v>273886610.46999997</v>
      </c>
      <c r="AU82" s="45">
        <f>SUM(AIRAG!AF82+ALTANSHIREE!AF82+DALANGARGALAN!AF82+DELGEREH!AF82+IHHET!AF82+MANDAX!AF82+ORGON!AF82+SAIXANDULAAN!AF82+ULAANBADRAX!AF82+HATANBULAG!AF82+HOBSGOL!AF82+ERDENE!AF82+SAINSHAND!DC82+'ZAMIIN UUD'!BY82)</f>
        <v>-1789628089.5300002</v>
      </c>
      <c r="AV82" s="45">
        <f>SUM(AIRAG!AG82+ALTANSHIREE!AG82+DALANGARGALAN!AG82+DELGEREH!AG82+IHHET!AG82+MANDAX!AG82+ORGON!AG82+SAIXANDULAAN!AG82+ULAANBADRAX!AG82+HATANBULAG!AG82+HOBSGOL!AG82+ERDENE!AG82+SAINSHAND!DD82+'ZAMIIN UUD'!BZ82)</f>
        <v>891778800</v>
      </c>
      <c r="AW82" s="45">
        <f>SUM(AIRAG!AH82+ALTANSHIREE!AH82+DALANGARGALAN!AH82+DELGEREH!AH82+IHHET!AH82+MANDAX!AH82+ORGON!AH82+SAIXANDULAAN!AH82+ULAANBADRAX!AH82+HATANBULAG!AH82+HOBSGOL!AH82+ERDENE!AH82+SAINSHAND!DE82+'ZAMIIN UUD'!CA82)</f>
        <v>68853089</v>
      </c>
      <c r="AX82" s="45">
        <f>SUM(AIRAG!AI82+ALTANSHIREE!AI82+DALANGARGALAN!AI82+DELGEREH!AI82+IHHET!AI82+MANDAX!AI82+ORGON!AI82+SAIXANDULAAN!AI82+ULAANBADRAX!AI82+HATANBULAG!AI82+HOBSGOL!AI82+ERDENE!AI82+SAINSHAND!DF82+'ZAMIIN UUD'!CB82)</f>
        <v>-822925711</v>
      </c>
      <c r="AY82" s="46">
        <f t="shared" si="78"/>
        <v>2955293500</v>
      </c>
      <c r="AZ82" s="46">
        <f t="shared" si="79"/>
        <v>342739699.46999997</v>
      </c>
      <c r="BA82" s="46">
        <f t="shared" si="80"/>
        <v>-2612553800.5300002</v>
      </c>
      <c r="BB82" s="46">
        <f t="shared" si="81"/>
        <v>29975713200</v>
      </c>
      <c r="BC82" s="46">
        <f t="shared" si="83"/>
        <v>25895308112.639999</v>
      </c>
      <c r="BD82" s="46">
        <f t="shared" si="84"/>
        <v>-4080405087.3600001</v>
      </c>
    </row>
    <row r="83" spans="1:59">
      <c r="A83" s="9">
        <v>69</v>
      </c>
      <c r="B83" s="11" t="s">
        <v>64</v>
      </c>
      <c r="C83" s="60">
        <f>SUM(AIRAG!C83+ALTANSHIREE!C83+DALANGARGALAN!C83+DELGEREH!C83+IHHET!C83+MANDAX!C83+ORGON!C83+SAIXANDULAAN!C83+ULAANBADRAX!C83+HATANBULAG!C83+HOBSGOL!C83+ERDENE!C83+SAINSHAND!C83+'ZAMIIN UUD'!C83)</f>
        <v>0</v>
      </c>
      <c r="D83" s="60">
        <f>SUM(AIRAG!D83+ALTANSHIREE!D83+DALANGARGALAN!D83+DELGEREH!D83+IHHET!D83+MANDAX!D83+ORGON!D83+SAIXANDULAAN!D83+ULAANBADRAX!D83+HATANBULAG!D83+HOBSGOL!D83+ERDENE!D83+SAINSHAND!D83+'ZAMIIN UUD'!D83)</f>
        <v>0</v>
      </c>
      <c r="E83" s="60">
        <f>SUM(AIRAG!E83+ALTANSHIREE!E83+DALANGARGALAN!E83+DELGEREH!E83+IHHET!E83+MANDAX!E83+ORGON!E83+SAIXANDULAAN!E83+ULAANBADRAX!E83+HATANBULAG!E83+HOBSGOL!E83+ERDENE!E83+SAINSHAND!E83+'ZAMIIN UUD'!E83)</f>
        <v>0</v>
      </c>
      <c r="F83" s="60">
        <f>SUM(AIRAG!F83+ALTANSHIREE!F83+DALANGARGALAN!F83+DELGEREH!F83+IHHET!F83+MANDAX!F83+ORGON!F83+SAIXANDULAAN!F83+ULAANBADRAX!F83+HATANBULAG!F83+HOBSGOL!F83+ERDENE!F83+SAINSHAND!F83+SAINSHAND!L83+'ZAMIIN UUD'!F83)</f>
        <v>0</v>
      </c>
      <c r="G83" s="60">
        <f>SUM(AIRAG!G83+ALTANSHIREE!G83+DALANGARGALAN!G83+DELGEREH!G83+IHHET!G83+MANDAX!G83+ORGON!G83+SAIXANDULAAN!G83+ULAANBADRAX!G83+HATANBULAG!G83+HOBSGOL!G83+ERDENE!G83+SAINSHAND!G83+SAINSHAND!M83+'ZAMIIN UUD'!G83)</f>
        <v>0</v>
      </c>
      <c r="H83" s="60">
        <f>SUM(AIRAG!H83+ALTANSHIREE!H83+DALANGARGALAN!H83+DELGEREH!H83+IHHET!H83+MANDAX!H83+ORGON!H83+SAIXANDULAAN!H83+ULAANBADRAX!H83+HATANBULAG!H83+HOBSGOL!H83+ERDENE!H83+SAINSHAND!H83+SAINSHAND!N83+'ZAMIIN UUD'!H83)</f>
        <v>0</v>
      </c>
      <c r="I83" s="60">
        <f>SUM(SAINSHAND!I83+'ZAMIIN UUD'!I83)</f>
        <v>1950000</v>
      </c>
      <c r="J83" s="60">
        <f>SUM(SAINSHAND!J83+'ZAMIIN UUD'!J83)</f>
        <v>0</v>
      </c>
      <c r="K83" s="60">
        <f>SUM(SAINSHAND!K83+'ZAMIIN UUD'!K83)</f>
        <v>-1950000</v>
      </c>
      <c r="L83" s="60">
        <f>SUM(SAINSHAND!O83+SAINSHAND!R83+'ZAMIIN UUD'!O83)</f>
        <v>0</v>
      </c>
      <c r="M83" s="60">
        <f>SUM(SAINSHAND!P83+SAINSHAND!S83+'ZAMIIN UUD'!P83)</f>
        <v>0</v>
      </c>
      <c r="N83" s="60">
        <f>SUM(SAINSHAND!Q83+SAINSHAND!T83+'ZAMIIN UUD'!Q83)</f>
        <v>0</v>
      </c>
      <c r="O83" s="60">
        <f>SUM(SAINSHAND!U83+'ZAMIIN UUD'!L83)</f>
        <v>0</v>
      </c>
      <c r="P83" s="60">
        <f>SUM(SAINSHAND!V83+'ZAMIIN UUD'!M83)</f>
        <v>0</v>
      </c>
      <c r="Q83" s="60">
        <f>SUM(SAINSHAND!W83+'ZAMIIN UUD'!N83)</f>
        <v>0</v>
      </c>
      <c r="R83" s="60">
        <f>SUM('ZAMIIN UUD'!R83)</f>
        <v>0</v>
      </c>
      <c r="S83" s="60">
        <f>SUM('ZAMIIN UUD'!S83)</f>
        <v>0</v>
      </c>
      <c r="T83" s="60">
        <f>SUM('ZAMIIN UUD'!T83)</f>
        <v>0</v>
      </c>
      <c r="U83" s="60">
        <f>SUM(AIRAG!I83+ALTANSHIREE!I83+DALANGARGALAN!I83+DELGEREH!I83+IHHET!I83+MANDAX!I83+ORGON!I83+SAIXANDULAAN!I83+ULAANBADRAX!I83+HATANBULAG!I83+HOBSGOL!I83+ERDENE!I83+SAINSHAND!X83+'ZAMIIN UUD'!U83)</f>
        <v>0</v>
      </c>
      <c r="V83" s="60">
        <f>SUM(AIRAG!J83+ALTANSHIREE!J83+DALANGARGALAN!J83+DELGEREH!J83+IHHET!J83+MANDAX!J83+ORGON!J83+SAIXANDULAAN!J83+ULAANBADRAX!J83+HATANBULAG!J83+HOBSGOL!J83+ERDENE!J83+SAINSHAND!Y83+'ZAMIIN UUD'!V83)</f>
        <v>0</v>
      </c>
      <c r="W83" s="60">
        <f>SUM(AIRAG!K83+ALTANSHIREE!K83+DALANGARGALAN!K83+DELGEREH!K83+IHHET!K83+MANDAX!K83+ORGON!K83+SAIXANDULAAN!K83+ULAANBADRAX!K83+HATANBULAG!K83+HOBSGOL!K83+ERDENE!K83+SAINSHAND!Z83+'ZAMIIN UUD'!W83)</f>
        <v>0</v>
      </c>
      <c r="X83" s="60">
        <f>SUM(AIRAG!L83+ALTANSHIREE!L83+DALANGARGALAN!L83+DELGEREH!L83+IHHET!L83+MANDAX!L83+ORGON!L83+SAIXANDULAAN!L83+ULAANBADRAX!L83+HATANBULAG!L83+HOBSGOL!L83+ERDENE!L83+SAINSHAND!AA83+SAINSHAND!AD83+SAINSHAND!AG83+SAINSHAND!AJ83+SAINSHAND!AM83+SAINSHAND!AP83+SAINSHAND!AS83+SAINSHAND!AV83+SAINSHAND!AY83+SAINSHAND!BB83+SAINSHAND!BE83+SAINSHAND!BH83+SAINSHAND!BK83+SAINSHAND!BN83+SAINSHAND!BQ83+'ZAMIIN UUD'!X83+'ZAMIIN UUD'!AA83+'ZAMIIN UUD'!AD83+'ZAMIIN UUD'!AG83+'ZAMIIN UUD'!AJ83+'ZAMIIN UUD'!AM83+'ZAMIIN UUD'!AP83+'ZAMIIN UUD'!AS83)</f>
        <v>0</v>
      </c>
      <c r="Y83" s="60">
        <f>SUM(AIRAG!M83+ALTANSHIREE!M83+DALANGARGALAN!M83+DELGEREH!M83+IHHET!M83+MANDAX!M83+ORGON!M83+SAIXANDULAAN!M83+ULAANBADRAX!M83+HATANBULAG!M83+HOBSGOL!M83+ERDENE!M83+SAINSHAND!AB83+SAINSHAND!AE83+SAINSHAND!AH83+SAINSHAND!AK83+SAINSHAND!AN83+SAINSHAND!AQ83+SAINSHAND!AT83+SAINSHAND!AW83+SAINSHAND!AZ83+SAINSHAND!BC83+SAINSHAND!BF83+SAINSHAND!BI83+SAINSHAND!BL83+SAINSHAND!BO83+SAINSHAND!BR83+'ZAMIIN UUD'!Y83+'ZAMIIN UUD'!AB83+'ZAMIIN UUD'!AE83+'ZAMIIN UUD'!AH83+'ZAMIIN UUD'!AK83+'ZAMIIN UUD'!AN83+'ZAMIIN UUD'!AQ83+'ZAMIIN UUD'!AT83)</f>
        <v>0</v>
      </c>
      <c r="Z83" s="60">
        <f>SUM(AIRAG!N83+ALTANSHIREE!N83+DALANGARGALAN!N83+DELGEREH!N83+IHHET!N83+MANDAX!N83+ORGON!N83+SAIXANDULAAN!N83+ULAANBADRAX!N83+HATANBULAG!N83+HOBSGOL!N83+ERDENE!N83+SAINSHAND!AC83+SAINSHAND!AF83+SAINSHAND!AI83+SAINSHAND!AL83+SAINSHAND!AO83+SAINSHAND!AR83+SAINSHAND!AU83+SAINSHAND!AX83+SAINSHAND!BA83+SAINSHAND!BD83+SAINSHAND!BG83+SAINSHAND!BJ83+SAINSHAND!BM83+SAINSHAND!BP83+SAINSHAND!BS83+'ZAMIIN UUD'!Z83+'ZAMIIN UUD'!AC83+'ZAMIIN UUD'!AF83+'ZAMIIN UUD'!AI83+'ZAMIIN UUD'!AL83+'ZAMIIN UUD'!AO83+'ZAMIIN UUD'!AR83+'ZAMIIN UUD'!AU83)</f>
        <v>0</v>
      </c>
      <c r="AA83" s="60">
        <f>SUM(AIRAG!O83+ALTANSHIREE!O83+DALANGARGALAN!O83+DELGEREH!O83+IHHET!O83+MANDAX!O83+ORGON!O83+SAIXANDULAAN!O83+ULAANBADRAX!O83+HATANBULAG!O83+HOBSGOL!O83+ERDENE!O83+SAINSHAND!BT83+SAINSHAND!BW83+SAINSHAND!BZ83+SAINSHAND!CC83+SAINSHAND!CF83+SAINSHAND!CI83+'ZAMIIN UUD'!AV83+'ZAMIIN UUD'!AY83+'ZAMIIN UUD'!BB83+'ZAMIIN UUD'!BE83)</f>
        <v>0</v>
      </c>
      <c r="AB83" s="60">
        <f>SUM(AIRAG!P83+ALTANSHIREE!P83+DALANGARGALAN!P83+DELGEREH!P83+IHHET!P83+MANDAX!P83+ORGON!P83+SAIXANDULAAN!P83+ULAANBADRAX!P83+HATANBULAG!P83+HOBSGOL!P83+ERDENE!P83+SAINSHAND!BU83+SAINSHAND!BX83+SAINSHAND!CA83+SAINSHAND!CD83+SAINSHAND!CG83+SAINSHAND!CJ83+'ZAMIIN UUD'!AW83+'ZAMIIN UUD'!AZ83+'ZAMIIN UUD'!BC83+'ZAMIIN UUD'!BF83)</f>
        <v>0</v>
      </c>
      <c r="AC83" s="60">
        <f>SUM(AIRAG!Q83+ALTANSHIREE!Q83+DALANGARGALAN!Q83+DELGEREH!Q83+IHHET!Q83+MANDAX!Q83+ORGON!Q83+SAIXANDULAAN!Q83+ULAANBADRAX!Q83+HATANBULAG!Q83+HOBSGOL!Q83+ERDENE!Q83+SAINSHAND!BV83+SAINSHAND!BY83+SAINSHAND!CB83+SAINSHAND!CE83+SAINSHAND!CH83+SAINSHAND!CK83+'ZAMIIN UUD'!AX83+'ZAMIIN UUD'!BA83+'ZAMIIN UUD'!BD83+'ZAMIIN UUD'!BG83)</f>
        <v>0</v>
      </c>
      <c r="AD83" s="60">
        <f>SUM(AIRAG!R83+ALTANSHIREE!R83+DALANGARGALAN!R83+DELGEREH!R83+IHHET!R83+MANDAX!R83+ORGON!R83+SAIXANDULAAN!R83+ULAANBADRAX!R83+HATANBULAG!R83+HOBSGOL!R83+ERDENE!R83+SAINSHAND!CL83)</f>
        <v>0</v>
      </c>
      <c r="AE83" s="60">
        <f>SUM(AIRAG!S83+ALTANSHIREE!S83+DALANGARGALAN!S83+DELGEREH!S83+IHHET!S83+MANDAX!S83+ORGON!S83+SAIXANDULAAN!S83+ULAANBADRAX!S83+HATANBULAG!S83+HOBSGOL!S83+ERDENE!S83+SAINSHAND!CM83)</f>
        <v>0</v>
      </c>
      <c r="AF83" s="60">
        <f>SUM(AIRAG!T83+ALTANSHIREE!T83+DALANGARGALAN!T83+DELGEREH!T83+IHHET!T83+MANDAX!T83+ORGON!T83+SAIXANDULAAN!T83+ULAANBADRAX!T83+HATANBULAG!T83+HOBSGOL!T83+ERDENE!T83+SAINSHAND!CN83)</f>
        <v>0</v>
      </c>
      <c r="AG83" s="60">
        <f>SUM(SAINSHAND!CO83+'ZAMIIN UUD'!BK83)</f>
        <v>0</v>
      </c>
      <c r="AH83" s="60">
        <f>SUM(SAINSHAND!CP83+'ZAMIIN UUD'!BL83)</f>
        <v>0</v>
      </c>
      <c r="AI83" s="60">
        <f>SUM(SAINSHAND!CQ83+'ZAMIIN UUD'!BM83)</f>
        <v>0</v>
      </c>
      <c r="AJ83" s="70">
        <f t="shared" si="72"/>
        <v>1950000</v>
      </c>
      <c r="AK83" s="70">
        <f t="shared" si="73"/>
        <v>0</v>
      </c>
      <c r="AL83" s="70">
        <f t="shared" si="74"/>
        <v>-1950000</v>
      </c>
      <c r="AM83" s="60">
        <f>SUM(AIRAG!X83+ALTANSHIREE!X83+DALANGARGALAN!X83+DELGEREH!X83+IHHET!X83+MANDAX!X83+ORGON!X83+SAIXANDULAAN!X83+ULAANBADRAX!X83+HATANBULAG!X83+HOBSGOL!X83+ERDENE!X83+SAINSHAND!CU83+'ZAMIIN UUD'!BQ83)</f>
        <v>0</v>
      </c>
      <c r="AN83" s="60">
        <f>SUM(AIRAG!Y83+ALTANSHIREE!Y83+DALANGARGALAN!Y83+DELGEREH!Y83+IHHET!Y83+MANDAX!Y83+ORGON!Y83+SAIXANDULAAN!Y83+ULAANBADRAX!Y83+HATANBULAG!Y83+HOBSGOL!Y83+ERDENE!Y83+SAINSHAND!CV83+'ZAMIIN UUD'!BR83)</f>
        <v>24586636</v>
      </c>
      <c r="AO83" s="60">
        <f>SUM(AIRAG!Z83+ALTANSHIREE!Z83+DALANGARGALAN!Z83+DELGEREH!Z83+IHHET!Z83+MANDAX!Z83+ORGON!Z83+SAIXANDULAAN!Z83+ULAANBADRAX!Z83+HATANBULAG!Z83+HOBSGOL!Z83+ERDENE!Z83+SAINSHAND!CW83+'ZAMIIN UUD'!BS83)</f>
        <v>24586636</v>
      </c>
      <c r="AP83" s="70">
        <f t="shared" si="75"/>
        <v>0</v>
      </c>
      <c r="AQ83" s="70">
        <f t="shared" si="76"/>
        <v>24586636</v>
      </c>
      <c r="AR83" s="70">
        <f t="shared" si="77"/>
        <v>24586636</v>
      </c>
      <c r="AS83" s="60">
        <f>SUM(AIRAG!AD83+ALTANSHIREE!AD83+DALANGARGALAN!AD83+DELGEREH!AD83+IHHET!AD83+MANDAX!AD83+ORGON!AD83+SAIXANDULAAN!AD83+ULAANBADRAX!AD83+HATANBULAG!AD83+HOBSGOL!AD83+ERDENE!AD83+SAINSHAND!DA83+'ZAMIIN UUD'!BW83)</f>
        <v>262287700</v>
      </c>
      <c r="AT83" s="60">
        <f>SUM(AIRAG!AE83+ALTANSHIREE!AE83+DALANGARGALAN!AE83+DELGEREH!AE83+IHHET!AE83+MANDAX!AE83+ORGON!AE83+SAIXANDULAAN!AE83+ULAANBADRAX!AE83+HATANBULAG!AE83+HOBSGOL!AE83+ERDENE!AE83+SAINSHAND!DB83+'ZAMIIN UUD'!BX83)</f>
        <v>246247780.06</v>
      </c>
      <c r="AU83" s="60">
        <f>SUM(AIRAG!AF83+ALTANSHIREE!AF83+DALANGARGALAN!AF83+DELGEREH!AF83+IHHET!AF83+MANDAX!AF83+ORGON!AF83+SAIXANDULAAN!AF83+ULAANBADRAX!AF83+HATANBULAG!AF83+HOBSGOL!AF83+ERDENE!AF83+SAINSHAND!DC83+'ZAMIIN UUD'!BY83)</f>
        <v>-16039919.940000005</v>
      </c>
      <c r="AV83" s="60">
        <f>SUM(AIRAG!AG83+ALTANSHIREE!AG83+DALANGARGALAN!AG83+DELGEREH!AG83+IHHET!AG83+MANDAX!AG83+ORGON!AG83+SAIXANDULAAN!AG83+ULAANBADRAX!AG83+HATANBULAG!AG83+HOBSGOL!AG83+ERDENE!AG83+SAINSHAND!DD83+'ZAMIIN UUD'!BZ83)</f>
        <v>0</v>
      </c>
      <c r="AW83" s="60">
        <f>SUM(AIRAG!AH83+ALTANSHIREE!AH83+DALANGARGALAN!AH83+DELGEREH!AH83+IHHET!AH83+MANDAX!AH83+ORGON!AH83+SAIXANDULAAN!AH83+ULAANBADRAX!AH83+HATANBULAG!AH83+HOBSGOL!AH83+ERDENE!AH83+SAINSHAND!DE83+'ZAMIIN UUD'!CA83)</f>
        <v>3500000</v>
      </c>
      <c r="AX83" s="60">
        <f>SUM(AIRAG!AI83+ALTANSHIREE!AI83+DALANGARGALAN!AI83+DELGEREH!AI83+IHHET!AI83+MANDAX!AI83+ORGON!AI83+SAIXANDULAAN!AI83+ULAANBADRAX!AI83+HATANBULAG!AI83+HOBSGOL!AI83+ERDENE!AI83+SAINSHAND!DF83+'ZAMIIN UUD'!CB83)</f>
        <v>3500000</v>
      </c>
      <c r="AY83" s="70">
        <f t="shared" si="78"/>
        <v>262287700</v>
      </c>
      <c r="AZ83" s="70">
        <f t="shared" si="79"/>
        <v>249747780.06</v>
      </c>
      <c r="BA83" s="70">
        <f t="shared" si="80"/>
        <v>-12539919.940000005</v>
      </c>
      <c r="BB83" s="70">
        <f t="shared" si="81"/>
        <v>264237700</v>
      </c>
      <c r="BC83" s="70">
        <f t="shared" si="83"/>
        <v>274334416.06</v>
      </c>
      <c r="BD83" s="70">
        <f t="shared" si="84"/>
        <v>10096716.059999995</v>
      </c>
    </row>
    <row r="84" spans="1:59">
      <c r="A84" s="9">
        <v>70</v>
      </c>
      <c r="B84" s="11" t="s">
        <v>63</v>
      </c>
      <c r="C84" s="60">
        <f>SUM(AIRAG!C84+ALTANSHIREE!C84+DALANGARGALAN!C84+DELGEREH!C84+IHHET!C84+MANDAX!C84+ORGON!C84+SAIXANDULAAN!C84+ULAANBADRAX!C84+HATANBULAG!C84+HOBSGOL!C84+ERDENE!C84+SAINSHAND!C84+'ZAMIIN UUD'!C84)</f>
        <v>0</v>
      </c>
      <c r="D84" s="60">
        <f>SUM(AIRAG!D84+ALTANSHIREE!D84+DALANGARGALAN!D84+DELGEREH!D84+IHHET!D84+MANDAX!D84+ORGON!D84+SAIXANDULAAN!D84+ULAANBADRAX!D84+HATANBULAG!D84+HOBSGOL!D84+ERDENE!D84+SAINSHAND!D84+'ZAMIIN UUD'!D84)</f>
        <v>0</v>
      </c>
      <c r="E84" s="60">
        <f>SUM(AIRAG!E84+ALTANSHIREE!E84+DALANGARGALAN!E84+DELGEREH!E84+IHHET!E84+MANDAX!E84+ORGON!E84+SAIXANDULAAN!E84+ULAANBADRAX!E84+HATANBULAG!E84+HOBSGOL!E84+ERDENE!E84+SAINSHAND!E84+'ZAMIIN UUD'!E84)</f>
        <v>0</v>
      </c>
      <c r="F84" s="60">
        <f>SUM(AIRAG!F84+ALTANSHIREE!F84+DALANGARGALAN!F84+DELGEREH!F84+IHHET!F84+MANDAX!F84+ORGON!F84+SAIXANDULAAN!F84+ULAANBADRAX!F84+HATANBULAG!F84+HOBSGOL!F84+ERDENE!F84+SAINSHAND!F84+SAINSHAND!L84+'ZAMIIN UUD'!F84)</f>
        <v>22980400</v>
      </c>
      <c r="G84" s="60">
        <f>SUM(AIRAG!G84+ALTANSHIREE!G84+DALANGARGALAN!G84+DELGEREH!G84+IHHET!G84+MANDAX!G84+ORGON!G84+SAIXANDULAAN!G84+ULAANBADRAX!G84+HATANBULAG!G84+HOBSGOL!G84+ERDENE!G84+SAINSHAND!G84+SAINSHAND!M84+'ZAMIIN UUD'!G84)</f>
        <v>13657807</v>
      </c>
      <c r="H84" s="60">
        <f>SUM(AIRAG!H84+ALTANSHIREE!H84+DALANGARGALAN!H84+DELGEREH!H84+IHHET!H84+MANDAX!H84+ORGON!H84+SAIXANDULAAN!H84+ULAANBADRAX!H84+HATANBULAG!H84+HOBSGOL!H84+ERDENE!H84+SAINSHAND!H84+SAINSHAND!N84+'ZAMIIN UUD'!H84)</f>
        <v>-9322593</v>
      </c>
      <c r="I84" s="60">
        <f>SUM(SAINSHAND!I84+'ZAMIIN UUD'!I84)</f>
        <v>5000000</v>
      </c>
      <c r="J84" s="60">
        <f>SUM(SAINSHAND!J84+'ZAMIIN UUD'!J84)</f>
        <v>0</v>
      </c>
      <c r="K84" s="60">
        <f>SUM(SAINSHAND!K84+'ZAMIIN UUD'!K84)</f>
        <v>-5000000</v>
      </c>
      <c r="L84" s="60">
        <f>SUM(SAINSHAND!O84+SAINSHAND!R84+'ZAMIIN UUD'!O84)</f>
        <v>12250000</v>
      </c>
      <c r="M84" s="60">
        <f>SUM(SAINSHAND!P84+SAINSHAND!S84+'ZAMIIN UUD'!P84)</f>
        <v>6772316</v>
      </c>
      <c r="N84" s="60">
        <f>SUM(SAINSHAND!Q84+SAINSHAND!T84+'ZAMIIN UUD'!Q84)</f>
        <v>-5477684</v>
      </c>
      <c r="O84" s="60">
        <f>SUM(SAINSHAND!U84+'ZAMIIN UUD'!L84)</f>
        <v>0</v>
      </c>
      <c r="P84" s="60">
        <f>SUM(SAINSHAND!V84+'ZAMIIN UUD'!M84)</f>
        <v>0</v>
      </c>
      <c r="Q84" s="60">
        <f>SUM(SAINSHAND!W84+'ZAMIIN UUD'!N84)</f>
        <v>0</v>
      </c>
      <c r="R84" s="60">
        <f>SUM('ZAMIIN UUD'!R84)</f>
        <v>0</v>
      </c>
      <c r="S84" s="60">
        <f>SUM('ZAMIIN UUD'!S84)</f>
        <v>0</v>
      </c>
      <c r="T84" s="60">
        <f>SUM('ZAMIIN UUD'!T84)</f>
        <v>0</v>
      </c>
      <c r="U84" s="60">
        <f>SUM(AIRAG!I84+ALTANSHIREE!I84+DALANGARGALAN!I84+DELGEREH!I84+IHHET!I84+MANDAX!I84+ORGON!I84+SAIXANDULAAN!I84+ULAANBADRAX!I84+HATANBULAG!I84+HOBSGOL!I84+ERDENE!I84+SAINSHAND!X84+'ZAMIIN UUD'!U84)</f>
        <v>0</v>
      </c>
      <c r="V84" s="60">
        <f>SUM(AIRAG!J84+ALTANSHIREE!J84+DALANGARGALAN!J84+DELGEREH!J84+IHHET!J84+MANDAX!J84+ORGON!J84+SAIXANDULAAN!J84+ULAANBADRAX!J84+HATANBULAG!J84+HOBSGOL!J84+ERDENE!J84+SAINSHAND!Y84+'ZAMIIN UUD'!V84)</f>
        <v>0</v>
      </c>
      <c r="W84" s="60">
        <f>SUM(AIRAG!K84+ALTANSHIREE!K84+DALANGARGALAN!K84+DELGEREH!K84+IHHET!K84+MANDAX!K84+ORGON!K84+SAIXANDULAAN!K84+ULAANBADRAX!K84+HATANBULAG!K84+HOBSGOL!K84+ERDENE!K84+SAINSHAND!Z84+'ZAMIIN UUD'!W84)</f>
        <v>0</v>
      </c>
      <c r="X84" s="60">
        <f>SUM(AIRAG!L84+ALTANSHIREE!L84+DALANGARGALAN!L84+DELGEREH!L84+IHHET!L84+MANDAX!L84+ORGON!L84+SAIXANDULAAN!L84+ULAANBADRAX!L84+HATANBULAG!L84+HOBSGOL!L84+ERDENE!L84+SAINSHAND!AA84+SAINSHAND!AD84+SAINSHAND!AG84+SAINSHAND!AJ84+SAINSHAND!AM84+SAINSHAND!AP84+SAINSHAND!AS84+SAINSHAND!AV84+SAINSHAND!AY84+SAINSHAND!BB84+SAINSHAND!BE84+SAINSHAND!BH84+SAINSHAND!BK84+SAINSHAND!BN84+SAINSHAND!BQ84+'ZAMIIN UUD'!X84+'ZAMIIN UUD'!AA84+'ZAMIIN UUD'!AD84+'ZAMIIN UUD'!AG84+'ZAMIIN UUD'!AJ84+'ZAMIIN UUD'!AM84+'ZAMIIN UUD'!AP84+'ZAMIIN UUD'!AS84)</f>
        <v>0</v>
      </c>
      <c r="Y84" s="60">
        <f>SUM(AIRAG!M84+ALTANSHIREE!M84+DALANGARGALAN!M84+DELGEREH!M84+IHHET!M84+MANDAX!M84+ORGON!M84+SAIXANDULAAN!M84+ULAANBADRAX!M84+HATANBULAG!M84+HOBSGOL!M84+ERDENE!M84+SAINSHAND!AB84+SAINSHAND!AE84+SAINSHAND!AH84+SAINSHAND!AK84+SAINSHAND!AN84+SAINSHAND!AQ84+SAINSHAND!AT84+SAINSHAND!AW84+SAINSHAND!AZ84+SAINSHAND!BC84+SAINSHAND!BF84+SAINSHAND!BI84+SAINSHAND!BL84+SAINSHAND!BO84+SAINSHAND!BR84+'ZAMIIN UUD'!Y84+'ZAMIIN UUD'!AB84+'ZAMIIN UUD'!AE84+'ZAMIIN UUD'!AH84+'ZAMIIN UUD'!AK84+'ZAMIIN UUD'!AN84+'ZAMIIN UUD'!AQ84+'ZAMIIN UUD'!AT84)</f>
        <v>0</v>
      </c>
      <c r="Z84" s="60">
        <f>SUM(AIRAG!N84+ALTANSHIREE!N84+DALANGARGALAN!N84+DELGEREH!N84+IHHET!N84+MANDAX!N84+ORGON!N84+SAIXANDULAAN!N84+ULAANBADRAX!N84+HATANBULAG!N84+HOBSGOL!N84+ERDENE!N84+SAINSHAND!AC84+SAINSHAND!AF84+SAINSHAND!AI84+SAINSHAND!AL84+SAINSHAND!AO84+SAINSHAND!AR84+SAINSHAND!AU84+SAINSHAND!AX84+SAINSHAND!BA84+SAINSHAND!BD84+SAINSHAND!BG84+SAINSHAND!BJ84+SAINSHAND!BM84+SAINSHAND!BP84+SAINSHAND!BS84+'ZAMIIN UUD'!Z84+'ZAMIIN UUD'!AC84+'ZAMIIN UUD'!AF84+'ZAMIIN UUD'!AI84+'ZAMIIN UUD'!AL84+'ZAMIIN UUD'!AO84+'ZAMIIN UUD'!AR84+'ZAMIIN UUD'!AU84)</f>
        <v>0</v>
      </c>
      <c r="AA84" s="60">
        <f>SUM(AIRAG!O84+ALTANSHIREE!O84+DALANGARGALAN!O84+DELGEREH!O84+IHHET!O84+MANDAX!O84+ORGON!O84+SAIXANDULAAN!O84+ULAANBADRAX!O84+HATANBULAG!O84+HOBSGOL!O84+ERDENE!O84+SAINSHAND!BT84+SAINSHAND!BW84+SAINSHAND!BZ84+SAINSHAND!CC84+SAINSHAND!CF84+SAINSHAND!CI84+'ZAMIIN UUD'!AV84+'ZAMIIN UUD'!AY84+'ZAMIIN UUD'!BB84+'ZAMIIN UUD'!BE84)</f>
        <v>0</v>
      </c>
      <c r="AB84" s="60">
        <f>SUM(AIRAG!P84+ALTANSHIREE!P84+DALANGARGALAN!P84+DELGEREH!P84+IHHET!P84+MANDAX!P84+ORGON!P84+SAIXANDULAAN!P84+ULAANBADRAX!P84+HATANBULAG!P84+HOBSGOL!P84+ERDENE!P84+SAINSHAND!BU84+SAINSHAND!BX84+SAINSHAND!CA84+SAINSHAND!CD84+SAINSHAND!CG84+SAINSHAND!CJ84+'ZAMIIN UUD'!AW84+'ZAMIIN UUD'!AZ84+'ZAMIIN UUD'!BC84+'ZAMIIN UUD'!BF84)</f>
        <v>0</v>
      </c>
      <c r="AC84" s="60">
        <f>SUM(AIRAG!Q84+ALTANSHIREE!Q84+DALANGARGALAN!Q84+DELGEREH!Q84+IHHET!Q84+MANDAX!Q84+ORGON!Q84+SAIXANDULAAN!Q84+ULAANBADRAX!Q84+HATANBULAG!Q84+HOBSGOL!Q84+ERDENE!Q84+SAINSHAND!BV84+SAINSHAND!BY84+SAINSHAND!CB84+SAINSHAND!CE84+SAINSHAND!CH84+SAINSHAND!CK84+'ZAMIIN UUD'!AX84+'ZAMIIN UUD'!BA84+'ZAMIIN UUD'!BD84+'ZAMIIN UUD'!BG84)</f>
        <v>0</v>
      </c>
      <c r="AD84" s="60">
        <f>SUM(AIRAG!R84+ALTANSHIREE!R84+DALANGARGALAN!R84+DELGEREH!R84+IHHET!R84+MANDAX!R84+ORGON!R84+SAIXANDULAAN!R84+ULAANBADRAX!R84+HATANBULAG!R84+HOBSGOL!R84+ERDENE!R84+SAINSHAND!CL84)</f>
        <v>0</v>
      </c>
      <c r="AE84" s="60">
        <f>SUM(AIRAG!S84+ALTANSHIREE!S84+DALANGARGALAN!S84+DELGEREH!S84+IHHET!S84+MANDAX!S84+ORGON!S84+SAIXANDULAAN!S84+ULAANBADRAX!S84+HATANBULAG!S84+HOBSGOL!S84+ERDENE!S84+SAINSHAND!CM84)</f>
        <v>0</v>
      </c>
      <c r="AF84" s="60">
        <f>SUM(AIRAG!T84+ALTANSHIREE!T84+DALANGARGALAN!T84+DELGEREH!T84+IHHET!T84+MANDAX!T84+ORGON!T84+SAIXANDULAAN!T84+ULAANBADRAX!T84+HATANBULAG!T84+HOBSGOL!T84+ERDENE!T84+SAINSHAND!CN84)</f>
        <v>0</v>
      </c>
      <c r="AG84" s="60">
        <f>SUM(SAINSHAND!CO84+'ZAMIIN UUD'!BK84)</f>
        <v>0</v>
      </c>
      <c r="AH84" s="60">
        <f>SUM(SAINSHAND!CP84+'ZAMIIN UUD'!BL84)</f>
        <v>0</v>
      </c>
      <c r="AI84" s="60">
        <f>SUM(SAINSHAND!CQ84+'ZAMIIN UUD'!BM84)</f>
        <v>0</v>
      </c>
      <c r="AJ84" s="70">
        <f t="shared" si="72"/>
        <v>40230400</v>
      </c>
      <c r="AK84" s="70">
        <f t="shared" si="73"/>
        <v>20430123</v>
      </c>
      <c r="AL84" s="70">
        <f t="shared" si="74"/>
        <v>-19800277</v>
      </c>
      <c r="AM84" s="60">
        <f>SUM(AIRAG!X84+ALTANSHIREE!X84+DALANGARGALAN!X84+DELGEREH!X84+IHHET!X84+MANDAX!X84+ORGON!X84+SAIXANDULAAN!X84+ULAANBADRAX!X84+HATANBULAG!X84+HOBSGOL!X84+ERDENE!X84+SAINSHAND!CU84+'ZAMIIN UUD'!BQ84)</f>
        <v>0</v>
      </c>
      <c r="AN84" s="60">
        <f>SUM(AIRAG!Y84+ALTANSHIREE!Y84+DALANGARGALAN!Y84+DELGEREH!Y84+IHHET!Y84+MANDAX!Y84+ORGON!Y84+SAIXANDULAAN!Y84+ULAANBADRAX!Y84+HATANBULAG!Y84+HOBSGOL!Y84+ERDENE!Y84+SAINSHAND!CV84+'ZAMIIN UUD'!BR84)</f>
        <v>25303783</v>
      </c>
      <c r="AO84" s="60">
        <f>SUM(AIRAG!Z84+ALTANSHIREE!Z84+DALANGARGALAN!Z84+DELGEREH!Z84+IHHET!Z84+MANDAX!Z84+ORGON!Z84+SAIXANDULAAN!Z84+ULAANBADRAX!Z84+HATANBULAG!Z84+HOBSGOL!Z84+ERDENE!Z84+SAINSHAND!CW84+'ZAMIIN UUD'!BS84)</f>
        <v>25303783</v>
      </c>
      <c r="AP84" s="70">
        <f t="shared" si="75"/>
        <v>0</v>
      </c>
      <c r="AQ84" s="70">
        <f t="shared" si="76"/>
        <v>25303783</v>
      </c>
      <c r="AR84" s="70">
        <f t="shared" si="77"/>
        <v>25303783</v>
      </c>
      <c r="AS84" s="60">
        <f>SUM(AIRAG!AD84+ALTANSHIREE!AD84+DALANGARGALAN!AD84+DELGEREH!AD84+IHHET!AD84+MANDAX!AD84+ORGON!AD84+SAIXANDULAAN!AD84+ULAANBADRAX!AD84+HATANBULAG!AD84+HOBSGOL!AD84+ERDENE!AD84+SAINSHAND!DA84+'ZAMIIN UUD'!BW84)</f>
        <v>0</v>
      </c>
      <c r="AT84" s="60">
        <f>SUM(AIRAG!AE84+ALTANSHIREE!AE84+DALANGARGALAN!AE84+DELGEREH!AE84+IHHET!AE84+MANDAX!AE84+ORGON!AE84+SAIXANDULAAN!AE84+ULAANBADRAX!AE84+HATANBULAG!AE84+HOBSGOL!AE84+ERDENE!AE84+SAINSHAND!DB84+'ZAMIIN UUD'!BX84)</f>
        <v>20411342.41</v>
      </c>
      <c r="AU84" s="60">
        <f>SUM(AIRAG!AF84+ALTANSHIREE!AF84+DALANGARGALAN!AF84+DELGEREH!AF84+IHHET!AF84+MANDAX!AF84+ORGON!AF84+SAIXANDULAAN!AF84+ULAANBADRAX!AF84+HATANBULAG!AF84+HOBSGOL!AF84+ERDENE!AF84+SAINSHAND!DC84+'ZAMIIN UUD'!BY84)</f>
        <v>20411342.41</v>
      </c>
      <c r="AV84" s="60">
        <f>SUM(AIRAG!AG84+ALTANSHIREE!AG84+DALANGARGALAN!AG84+DELGEREH!AG84+IHHET!AG84+MANDAX!AG84+ORGON!AG84+SAIXANDULAAN!AG84+ULAANBADRAX!AG84+HATANBULAG!AG84+HOBSGOL!AG84+ERDENE!AG84+SAINSHAND!DD84+'ZAMIIN UUD'!BZ84)</f>
        <v>49900000</v>
      </c>
      <c r="AW84" s="60">
        <f>SUM(AIRAG!AH84+ALTANSHIREE!AH84+DALANGARGALAN!AH84+DELGEREH!AH84+IHHET!AH84+MANDAX!AH84+ORGON!AH84+SAIXANDULAAN!AH84+ULAANBADRAX!AH84+HATANBULAG!AH84+HOBSGOL!AH84+ERDENE!AH84+SAINSHAND!DE84+'ZAMIIN UUD'!CA84)</f>
        <v>65353089</v>
      </c>
      <c r="AX84" s="60">
        <f>SUM(AIRAG!AI84+ALTANSHIREE!AI84+DALANGARGALAN!AI84+DELGEREH!AI84+IHHET!AI84+MANDAX!AI84+ORGON!AI84+SAIXANDULAAN!AI84+ULAANBADRAX!AI84+HATANBULAG!AI84+HOBSGOL!AI84+ERDENE!AI84+SAINSHAND!DF84+'ZAMIIN UUD'!CB84)</f>
        <v>15453089</v>
      </c>
      <c r="AY84" s="70">
        <f t="shared" si="78"/>
        <v>49900000</v>
      </c>
      <c r="AZ84" s="70">
        <f t="shared" si="79"/>
        <v>85764431.409999996</v>
      </c>
      <c r="BA84" s="70">
        <f t="shared" si="80"/>
        <v>35864431.409999996</v>
      </c>
      <c r="BB84" s="70">
        <f t="shared" ref="BB84:BB90" si="85">SUM(AJ84+AP84+AY84)</f>
        <v>90130400</v>
      </c>
      <c r="BC84" s="70">
        <f t="shared" ref="BC84:BC90" si="86">SUM(AK84+AQ84+AZ84)</f>
        <v>131498337.41</v>
      </c>
      <c r="BD84" s="70">
        <f t="shared" ref="BD84:BD90" si="87">SUM(AL84+AR84+BA84)</f>
        <v>41367937.409999996</v>
      </c>
    </row>
    <row r="85" spans="1:59">
      <c r="A85" s="9">
        <v>71</v>
      </c>
      <c r="B85" s="11" t="s">
        <v>76</v>
      </c>
      <c r="C85" s="60">
        <f>SUM(AIRAG!C85+ALTANSHIREE!C85+DALANGARGALAN!C85+DELGEREH!C85+IHHET!C85+MANDAX!C85+ORGON!C85+SAIXANDULAAN!C85+ULAANBADRAX!C85+HATANBULAG!C85+HOBSGOL!C85+ERDENE!C85+SAINSHAND!C85+'ZAMIIN UUD'!C85)</f>
        <v>0</v>
      </c>
      <c r="D85" s="60">
        <f>SUM(AIRAG!D85+ALTANSHIREE!D85+DALANGARGALAN!D85+DELGEREH!D85+IHHET!D85+MANDAX!D85+ORGON!D85+SAIXANDULAAN!D85+ULAANBADRAX!D85+HATANBULAG!D85+HOBSGOL!D85+ERDENE!D85+SAINSHAND!D85+'ZAMIIN UUD'!D85)</f>
        <v>0</v>
      </c>
      <c r="E85" s="60">
        <f>SUM(AIRAG!E85+ALTANSHIREE!E85+DALANGARGALAN!E85+DELGEREH!E85+IHHET!E85+MANDAX!E85+ORGON!E85+SAIXANDULAAN!E85+ULAANBADRAX!E85+HATANBULAG!E85+HOBSGOL!E85+ERDENE!E85+SAINSHAND!E85+'ZAMIIN UUD'!E85)</f>
        <v>0</v>
      </c>
      <c r="F85" s="60">
        <f>SUM(AIRAG!F85+ALTANSHIREE!F85+DALANGARGALAN!F85+DELGEREH!F85+IHHET!F85+MANDAX!F85+ORGON!F85+SAIXANDULAAN!F85+ULAANBADRAX!F85+HATANBULAG!F85+HOBSGOL!F85+ERDENE!F85+SAINSHAND!F85+SAINSHAND!L85+'ZAMIIN UUD'!F85)</f>
        <v>0</v>
      </c>
      <c r="G85" s="60">
        <f>SUM(AIRAG!G85+ALTANSHIREE!G85+DALANGARGALAN!G85+DELGEREH!G85+IHHET!G85+MANDAX!G85+ORGON!G85+SAIXANDULAAN!G85+ULAANBADRAX!G85+HATANBULAG!G85+HOBSGOL!G85+ERDENE!G85+SAINSHAND!G85+SAINSHAND!M85+'ZAMIIN UUD'!G85)</f>
        <v>0</v>
      </c>
      <c r="H85" s="60">
        <f>SUM(AIRAG!H85+ALTANSHIREE!H85+DALANGARGALAN!H85+DELGEREH!H85+IHHET!H85+MANDAX!H85+ORGON!H85+SAIXANDULAAN!H85+ULAANBADRAX!H85+HATANBULAG!H85+HOBSGOL!H85+ERDENE!H85+SAINSHAND!H85+SAINSHAND!N85+'ZAMIIN UUD'!H85)</f>
        <v>0</v>
      </c>
      <c r="I85" s="60">
        <f>SUM(SAINSHAND!I85+'ZAMIIN UUD'!I85)</f>
        <v>0</v>
      </c>
      <c r="J85" s="60">
        <f>SUM(SAINSHAND!J85+'ZAMIIN UUD'!J85)</f>
        <v>0</v>
      </c>
      <c r="K85" s="60">
        <f>SUM(SAINSHAND!K85+'ZAMIIN UUD'!K85)</f>
        <v>0</v>
      </c>
      <c r="L85" s="60">
        <f>SUM(SAINSHAND!O85+SAINSHAND!R85+'ZAMIIN UUD'!O85)</f>
        <v>0</v>
      </c>
      <c r="M85" s="60">
        <f>SUM(SAINSHAND!P85+SAINSHAND!S85+'ZAMIIN UUD'!P85)</f>
        <v>0</v>
      </c>
      <c r="N85" s="60">
        <f>SUM(SAINSHAND!Q85+SAINSHAND!T85+'ZAMIIN UUD'!Q85)</f>
        <v>0</v>
      </c>
      <c r="O85" s="60">
        <f>SUM(SAINSHAND!U85+'ZAMIIN UUD'!L85)</f>
        <v>0</v>
      </c>
      <c r="P85" s="60">
        <f>SUM(SAINSHAND!V85+'ZAMIIN UUD'!M85)</f>
        <v>0</v>
      </c>
      <c r="Q85" s="60">
        <f>SUM(SAINSHAND!W85+'ZAMIIN UUD'!N85)</f>
        <v>0</v>
      </c>
      <c r="R85" s="60">
        <f>SUM('ZAMIIN UUD'!R85)</f>
        <v>0</v>
      </c>
      <c r="S85" s="60">
        <f>SUM('ZAMIIN UUD'!S85)</f>
        <v>0</v>
      </c>
      <c r="T85" s="60">
        <f>SUM('ZAMIIN UUD'!T85)</f>
        <v>0</v>
      </c>
      <c r="U85" s="60">
        <f>SUM(AIRAG!I85+ALTANSHIREE!I85+DALANGARGALAN!I85+DELGEREH!I85+IHHET!I85+MANDAX!I85+ORGON!I85+SAIXANDULAAN!I85+ULAANBADRAX!I85+HATANBULAG!I85+HOBSGOL!I85+ERDENE!I85+SAINSHAND!X85+'ZAMIIN UUD'!U85)</f>
        <v>0</v>
      </c>
      <c r="V85" s="60">
        <f>SUM(AIRAG!J85+ALTANSHIREE!J85+DALANGARGALAN!J85+DELGEREH!J85+IHHET!J85+MANDAX!J85+ORGON!J85+SAIXANDULAAN!J85+ULAANBADRAX!J85+HATANBULAG!J85+HOBSGOL!J85+ERDENE!J85+SAINSHAND!Y85+'ZAMIIN UUD'!V85)</f>
        <v>0</v>
      </c>
      <c r="W85" s="60">
        <f>SUM(AIRAG!K85+ALTANSHIREE!K85+DALANGARGALAN!K85+DELGEREH!K85+IHHET!K85+MANDAX!K85+ORGON!K85+SAIXANDULAAN!K85+ULAANBADRAX!K85+HATANBULAG!K85+HOBSGOL!K85+ERDENE!K85+SAINSHAND!Z85+'ZAMIIN UUD'!W85)</f>
        <v>0</v>
      </c>
      <c r="X85" s="60">
        <f>SUM(AIRAG!L85+ALTANSHIREE!L85+DALANGARGALAN!L85+DELGEREH!L85+IHHET!L85+MANDAX!L85+ORGON!L85+SAIXANDULAAN!L85+ULAANBADRAX!L85+HATANBULAG!L85+HOBSGOL!L85+ERDENE!L85+SAINSHAND!AA85+SAINSHAND!AD85+SAINSHAND!AG85+SAINSHAND!AJ85+SAINSHAND!AM85+SAINSHAND!AP85+SAINSHAND!AS85+SAINSHAND!AV85+SAINSHAND!AY85+SAINSHAND!BB85+SAINSHAND!BE85+SAINSHAND!BH85+SAINSHAND!BK85+SAINSHAND!BN85+SAINSHAND!BQ85+'ZAMIIN UUD'!X85+'ZAMIIN UUD'!AA85+'ZAMIIN UUD'!AD85+'ZAMIIN UUD'!AG85+'ZAMIIN UUD'!AJ85+'ZAMIIN UUD'!AM85+'ZAMIIN UUD'!AP85+'ZAMIIN UUD'!AS85)</f>
        <v>0</v>
      </c>
      <c r="Y85" s="60">
        <f>SUM(AIRAG!M85+ALTANSHIREE!M85+DALANGARGALAN!M85+DELGEREH!M85+IHHET!M85+MANDAX!M85+ORGON!M85+SAIXANDULAAN!M85+ULAANBADRAX!M85+HATANBULAG!M85+HOBSGOL!M85+ERDENE!M85+SAINSHAND!AB85+SAINSHAND!AE85+SAINSHAND!AH85+SAINSHAND!AK85+SAINSHAND!AN85+SAINSHAND!AQ85+SAINSHAND!AT85+SAINSHAND!AW85+SAINSHAND!AZ85+SAINSHAND!BC85+SAINSHAND!BF85+SAINSHAND!BI85+SAINSHAND!BL85+SAINSHAND!BO85+SAINSHAND!BR85+'ZAMIIN UUD'!Y85+'ZAMIIN UUD'!AB85+'ZAMIIN UUD'!AE85+'ZAMIIN UUD'!AH85+'ZAMIIN UUD'!AK85+'ZAMIIN UUD'!AN85+'ZAMIIN UUD'!AQ85+'ZAMIIN UUD'!AT85)</f>
        <v>0</v>
      </c>
      <c r="Z85" s="60">
        <f>SUM(AIRAG!N85+ALTANSHIREE!N85+DALANGARGALAN!N85+DELGEREH!N85+IHHET!N85+MANDAX!N85+ORGON!N85+SAIXANDULAAN!N85+ULAANBADRAX!N85+HATANBULAG!N85+HOBSGOL!N85+ERDENE!N85+SAINSHAND!AC85+SAINSHAND!AF85+SAINSHAND!AI85+SAINSHAND!AL85+SAINSHAND!AO85+SAINSHAND!AR85+SAINSHAND!AU85+SAINSHAND!AX85+SAINSHAND!BA85+SAINSHAND!BD85+SAINSHAND!BG85+SAINSHAND!BJ85+SAINSHAND!BM85+SAINSHAND!BP85+SAINSHAND!BS85+'ZAMIIN UUD'!Z85+'ZAMIIN UUD'!AC85+'ZAMIIN UUD'!AF85+'ZAMIIN UUD'!AI85+'ZAMIIN UUD'!AL85+'ZAMIIN UUD'!AO85+'ZAMIIN UUD'!AR85+'ZAMIIN UUD'!AU85)</f>
        <v>0</v>
      </c>
      <c r="AA85" s="60">
        <f>SUM(AIRAG!O85+ALTANSHIREE!O85+DALANGARGALAN!O85+DELGEREH!O85+IHHET!O85+MANDAX!O85+ORGON!O85+SAIXANDULAAN!O85+ULAANBADRAX!O85+HATANBULAG!O85+HOBSGOL!O85+ERDENE!O85+SAINSHAND!BT85+SAINSHAND!BW85+SAINSHAND!BZ85+SAINSHAND!CC85+SAINSHAND!CF85+SAINSHAND!CI85+'ZAMIIN UUD'!AV85+'ZAMIIN UUD'!AY85+'ZAMIIN UUD'!BB85+'ZAMIIN UUD'!BE85)</f>
        <v>0</v>
      </c>
      <c r="AB85" s="60">
        <f>SUM(AIRAG!P85+ALTANSHIREE!P85+DALANGARGALAN!P85+DELGEREH!P85+IHHET!P85+MANDAX!P85+ORGON!P85+SAIXANDULAAN!P85+ULAANBADRAX!P85+HATANBULAG!P85+HOBSGOL!P85+ERDENE!P85+SAINSHAND!BU85+SAINSHAND!BX85+SAINSHAND!CA85+SAINSHAND!CD85+SAINSHAND!CG85+SAINSHAND!CJ85+'ZAMIIN UUD'!AW85+'ZAMIIN UUD'!AZ85+'ZAMIIN UUD'!BC85+'ZAMIIN UUD'!BF85)</f>
        <v>0</v>
      </c>
      <c r="AC85" s="60">
        <f>SUM(AIRAG!Q85+ALTANSHIREE!Q85+DALANGARGALAN!Q85+DELGEREH!Q85+IHHET!Q85+MANDAX!Q85+ORGON!Q85+SAIXANDULAAN!Q85+ULAANBADRAX!Q85+HATANBULAG!Q85+HOBSGOL!Q85+ERDENE!Q85+SAINSHAND!BV85+SAINSHAND!BY85+SAINSHAND!CB85+SAINSHAND!CE85+SAINSHAND!CH85+SAINSHAND!CK85+'ZAMIIN UUD'!AX85+'ZAMIIN UUD'!BA85+'ZAMIIN UUD'!BD85+'ZAMIIN UUD'!BG85)</f>
        <v>0</v>
      </c>
      <c r="AD85" s="60">
        <f>SUM(AIRAG!R85+ALTANSHIREE!R85+DALANGARGALAN!R85+DELGEREH!R85+IHHET!R85+MANDAX!R85+ORGON!R85+SAIXANDULAAN!R85+ULAANBADRAX!R85+HATANBULAG!R85+HOBSGOL!R85+ERDENE!R85+SAINSHAND!CL85)</f>
        <v>0</v>
      </c>
      <c r="AE85" s="60">
        <f>SUM(AIRAG!S85+ALTANSHIREE!S85+DALANGARGALAN!S85+DELGEREH!S85+IHHET!S85+MANDAX!S85+ORGON!S85+SAIXANDULAAN!S85+ULAANBADRAX!S85+HATANBULAG!S85+HOBSGOL!S85+ERDENE!S85+SAINSHAND!CM85)</f>
        <v>0</v>
      </c>
      <c r="AF85" s="60">
        <f>SUM(AIRAG!T85+ALTANSHIREE!T85+DALANGARGALAN!T85+DELGEREH!T85+IHHET!T85+MANDAX!T85+ORGON!T85+SAIXANDULAAN!T85+ULAANBADRAX!T85+HATANBULAG!T85+HOBSGOL!T85+ERDENE!T85+SAINSHAND!CN85)</f>
        <v>0</v>
      </c>
      <c r="AG85" s="60">
        <f>SUM(SAINSHAND!CO85+'ZAMIIN UUD'!BK85)</f>
        <v>0</v>
      </c>
      <c r="AH85" s="60">
        <f>SUM(SAINSHAND!CP85+'ZAMIIN UUD'!BL85)</f>
        <v>0</v>
      </c>
      <c r="AI85" s="60">
        <f>SUM(SAINSHAND!CQ85+'ZAMIIN UUD'!BM85)</f>
        <v>0</v>
      </c>
      <c r="AJ85" s="70">
        <f t="shared" si="72"/>
        <v>0</v>
      </c>
      <c r="AK85" s="70">
        <f t="shared" si="73"/>
        <v>0</v>
      </c>
      <c r="AL85" s="70">
        <f t="shared" si="74"/>
        <v>0</v>
      </c>
      <c r="AM85" s="60">
        <f>SUM(AIRAG!X85+ALTANSHIREE!X85+DALANGARGALAN!X85+DELGEREH!X85+IHHET!X85+MANDAX!X85+ORGON!X85+SAIXANDULAAN!X85+ULAANBADRAX!X85+HATANBULAG!X85+HOBSGOL!X85+ERDENE!X85+SAINSHAND!CU85+'ZAMIIN UUD'!BQ85)</f>
        <v>658716700</v>
      </c>
      <c r="AN85" s="60">
        <f>SUM(AIRAG!Y85+ALTANSHIREE!Y85+DALANGARGALAN!Y85+DELGEREH!Y85+IHHET!Y85+MANDAX!Y85+ORGON!Y85+SAIXANDULAAN!Y85+ULAANBADRAX!Y85+HATANBULAG!Y85+HOBSGOL!Y85+ERDENE!Y85+SAINSHAND!CV85+'ZAMIIN UUD'!BR85)</f>
        <v>0</v>
      </c>
      <c r="AO85" s="60">
        <f>SUM(AIRAG!Z85+ALTANSHIREE!Z85+DALANGARGALAN!Z85+DELGEREH!Z85+IHHET!Z85+MANDAX!Z85+ORGON!Z85+SAIXANDULAAN!Z85+ULAANBADRAX!Z85+HATANBULAG!Z85+HOBSGOL!Z85+ERDENE!Z85+SAINSHAND!CW85+'ZAMIIN UUD'!BS85)</f>
        <v>-658716700</v>
      </c>
      <c r="AP85" s="70">
        <f t="shared" si="75"/>
        <v>658716700</v>
      </c>
      <c r="AQ85" s="70">
        <f t="shared" si="76"/>
        <v>0</v>
      </c>
      <c r="AR85" s="70">
        <f t="shared" si="77"/>
        <v>-658716700</v>
      </c>
      <c r="AS85" s="60">
        <f>SUM(AIRAG!AD85+ALTANSHIREE!AD85+DALANGARGALAN!AD85+DELGEREH!AD85+IHHET!AD85+MANDAX!AD85+ORGON!AD85+SAIXANDULAAN!AD85+ULAANBADRAX!AD85+HATANBULAG!AD85+HOBSGOL!AD85+ERDENE!AD85+SAINSHAND!DA85+'ZAMIIN UUD'!BW85)</f>
        <v>1801227000</v>
      </c>
      <c r="AT85" s="60">
        <f>SUM(AIRAG!AE85+ALTANSHIREE!AE85+DALANGARGALAN!AE85+DELGEREH!AE85+IHHET!AE85+MANDAX!AE85+ORGON!AE85+SAIXANDULAAN!AE85+ULAANBADRAX!AE85+HATANBULAG!AE85+HOBSGOL!AE85+ERDENE!AE85+SAINSHAND!DB85+'ZAMIIN UUD'!BX85)</f>
        <v>7227488</v>
      </c>
      <c r="AU85" s="60">
        <f>SUM(AIRAG!AF85+ALTANSHIREE!AF85+DALANGARGALAN!AF85+DELGEREH!AF85+IHHET!AF85+MANDAX!AF85+ORGON!AF85+SAIXANDULAAN!AF85+ULAANBADRAX!AF85+HATANBULAG!AF85+HOBSGOL!AF85+ERDENE!AF85+SAINSHAND!DC85+'ZAMIIN UUD'!BY85)</f>
        <v>-1793999512</v>
      </c>
      <c r="AV85" s="60">
        <f>SUM(AIRAG!AG85+ALTANSHIREE!AG85+DALANGARGALAN!AG85+DELGEREH!AG85+IHHET!AG85+MANDAX!AG85+ORGON!AG85+SAIXANDULAAN!AG85+ULAANBADRAX!AG85+HATANBULAG!AG85+HOBSGOL!AG85+ERDENE!AG85+SAINSHAND!DD85+'ZAMIIN UUD'!BZ85)</f>
        <v>841878800</v>
      </c>
      <c r="AW85" s="60">
        <f>SUM(AIRAG!AH85+ALTANSHIREE!AH85+DALANGARGALAN!AH85+DELGEREH!AH85+IHHET!AH85+MANDAX!AH85+ORGON!AH85+SAIXANDULAAN!AH85+ULAANBADRAX!AH85+HATANBULAG!AH85+HOBSGOL!AH85+ERDENE!AH85+SAINSHAND!DE85+'ZAMIIN UUD'!CA85)</f>
        <v>0</v>
      </c>
      <c r="AX85" s="60">
        <f>SUM(AIRAG!AI85+ALTANSHIREE!AI85+DALANGARGALAN!AI85+DELGEREH!AI85+IHHET!AI85+MANDAX!AI85+ORGON!AI85+SAIXANDULAAN!AI85+ULAANBADRAX!AI85+HATANBULAG!AI85+HOBSGOL!AI85+ERDENE!AI85+SAINSHAND!DF85+'ZAMIIN UUD'!CB85)</f>
        <v>-841878800</v>
      </c>
      <c r="AY85" s="70">
        <f t="shared" si="78"/>
        <v>2643105800</v>
      </c>
      <c r="AZ85" s="70">
        <f t="shared" si="79"/>
        <v>7227488</v>
      </c>
      <c r="BA85" s="70">
        <f t="shared" si="80"/>
        <v>-2635878312</v>
      </c>
      <c r="BB85" s="70">
        <f t="shared" si="85"/>
        <v>3301822500</v>
      </c>
      <c r="BC85" s="70">
        <f t="shared" si="86"/>
        <v>7227488</v>
      </c>
      <c r="BD85" s="70">
        <f t="shared" si="87"/>
        <v>-3294595012</v>
      </c>
    </row>
    <row r="86" spans="1:59">
      <c r="A86" s="9">
        <v>72</v>
      </c>
      <c r="B86" s="11" t="s">
        <v>173</v>
      </c>
      <c r="C86" s="60">
        <f>SUM(AIRAG!C86+ALTANSHIREE!C86+DALANGARGALAN!C86+DELGEREH!C86+IHHET!C86+MANDAX!C86+ORGON!C86+SAIXANDULAAN!C86+ULAANBADRAX!C86+HATANBULAG!C86+HOBSGOL!C86+ERDENE!C86+SAINSHAND!C86+'ZAMIIN UUD'!C86)</f>
        <v>0</v>
      </c>
      <c r="D86" s="60">
        <f>SUM(AIRAG!D86+ALTANSHIREE!D86+DALANGARGALAN!D86+DELGEREH!D86+IHHET!D86+MANDAX!D86+ORGON!D86+SAIXANDULAAN!D86+ULAANBADRAX!D86+HATANBULAG!D86+HOBSGOL!D86+ERDENE!D86+SAINSHAND!D86+'ZAMIIN UUD'!D86)</f>
        <v>0</v>
      </c>
      <c r="E86" s="60">
        <f>SUM(AIRAG!E86+ALTANSHIREE!E86+DALANGARGALAN!E86+DELGEREH!E86+IHHET!E86+MANDAX!E86+ORGON!E86+SAIXANDULAAN!E86+ULAANBADRAX!E86+HATANBULAG!E86+HOBSGOL!E86+ERDENE!E86+SAINSHAND!E86+'ZAMIIN UUD'!E86)</f>
        <v>0</v>
      </c>
      <c r="F86" s="60">
        <f>SUM(AIRAG!F86+ALTANSHIREE!F86+DALANGARGALAN!F86+DELGEREH!F86+IHHET!F86+MANDAX!F86+ORGON!F86+SAIXANDULAAN!F86+ULAANBADRAX!F86+HATANBULAG!F86+HOBSGOL!F86+ERDENE!F86+SAINSHAND!F86+SAINSHAND!L86+'ZAMIIN UUD'!F86)</f>
        <v>0</v>
      </c>
      <c r="G86" s="60">
        <f>SUM(AIRAG!G86+ALTANSHIREE!G86+DALANGARGALAN!G86+DELGEREH!G86+IHHET!G86+MANDAX!G86+ORGON!G86+SAIXANDULAAN!G86+ULAANBADRAX!G86+HATANBULAG!G86+HOBSGOL!G86+ERDENE!G86+SAINSHAND!G86+SAINSHAND!M86+'ZAMIIN UUD'!G86)</f>
        <v>0</v>
      </c>
      <c r="H86" s="60">
        <f>SUM(AIRAG!H86+ALTANSHIREE!H86+DALANGARGALAN!H86+DELGEREH!H86+IHHET!H86+MANDAX!H86+ORGON!H86+SAIXANDULAAN!H86+ULAANBADRAX!H86+HATANBULAG!H86+HOBSGOL!H86+ERDENE!H86+SAINSHAND!H86+SAINSHAND!N86+'ZAMIIN UUD'!H86)</f>
        <v>0</v>
      </c>
      <c r="I86" s="60">
        <f>SUM(SAINSHAND!I86+'ZAMIIN UUD'!I86)</f>
        <v>0</v>
      </c>
      <c r="J86" s="60">
        <f>SUM(SAINSHAND!J86+'ZAMIIN UUD'!J86)</f>
        <v>0</v>
      </c>
      <c r="K86" s="60">
        <f>SUM(SAINSHAND!K86+'ZAMIIN UUD'!K86)</f>
        <v>0</v>
      </c>
      <c r="L86" s="60">
        <f>SUM(SAINSHAND!O86+SAINSHAND!R86+'ZAMIIN UUD'!O86)</f>
        <v>0</v>
      </c>
      <c r="M86" s="60">
        <f>SUM(SAINSHAND!P86+SAINSHAND!S86+'ZAMIIN UUD'!P86)</f>
        <v>0</v>
      </c>
      <c r="N86" s="60">
        <f>SUM(SAINSHAND!Q86+SAINSHAND!T86+'ZAMIIN UUD'!Q86)</f>
        <v>0</v>
      </c>
      <c r="O86" s="60">
        <f>SUM(SAINSHAND!U86+'ZAMIIN UUD'!L86)</f>
        <v>0</v>
      </c>
      <c r="P86" s="60">
        <f>SUM(SAINSHAND!V86+'ZAMIIN UUD'!M86)</f>
        <v>0</v>
      </c>
      <c r="Q86" s="60">
        <f>SUM(SAINSHAND!W86+'ZAMIIN UUD'!N86)</f>
        <v>0</v>
      </c>
      <c r="R86" s="60">
        <f>SUM('ZAMIIN UUD'!R86)</f>
        <v>0</v>
      </c>
      <c r="S86" s="60">
        <f>SUM('ZAMIIN UUD'!S86)</f>
        <v>0</v>
      </c>
      <c r="T86" s="60">
        <f>SUM('ZAMIIN UUD'!T86)</f>
        <v>0</v>
      </c>
      <c r="U86" s="60">
        <f>SUM(AIRAG!I86+ALTANSHIREE!I86+DALANGARGALAN!I86+DELGEREH!I86+IHHET!I86+MANDAX!I86+ORGON!I86+SAIXANDULAAN!I86+ULAANBADRAX!I86+HATANBULAG!I86+HOBSGOL!I86+ERDENE!I86+SAINSHAND!X86+'ZAMIIN UUD'!U86)</f>
        <v>0</v>
      </c>
      <c r="V86" s="60">
        <f>SUM(AIRAG!J86+ALTANSHIREE!J86+DALANGARGALAN!J86+DELGEREH!J86+IHHET!J86+MANDAX!J86+ORGON!J86+SAIXANDULAAN!J86+ULAANBADRAX!J86+HATANBULAG!J86+HOBSGOL!J86+ERDENE!J86+SAINSHAND!Y86+'ZAMIIN UUD'!V86)</f>
        <v>0</v>
      </c>
      <c r="W86" s="60">
        <f>SUM(AIRAG!K86+ALTANSHIREE!K86+DALANGARGALAN!K86+DELGEREH!K86+IHHET!K86+MANDAX!K86+ORGON!K86+SAIXANDULAAN!K86+ULAANBADRAX!K86+HATANBULAG!K86+HOBSGOL!K86+ERDENE!K86+SAINSHAND!Z86+'ZAMIIN UUD'!W86)</f>
        <v>0</v>
      </c>
      <c r="X86" s="60">
        <f>SUM(AIRAG!L86+ALTANSHIREE!L86+DALANGARGALAN!L86+DELGEREH!L86+IHHET!L86+MANDAX!L86+ORGON!L86+SAIXANDULAAN!L86+ULAANBADRAX!L86+HATANBULAG!L86+HOBSGOL!L86+ERDENE!L86+SAINSHAND!AA86+SAINSHAND!AD86+SAINSHAND!AG86+SAINSHAND!AJ86+SAINSHAND!AM86+SAINSHAND!AP86+SAINSHAND!AS86+SAINSHAND!AV86+SAINSHAND!AY86+SAINSHAND!BB86+SAINSHAND!BE86+SAINSHAND!BH86+SAINSHAND!BK86+SAINSHAND!BN86+SAINSHAND!BQ86+'ZAMIIN UUD'!X86+'ZAMIIN UUD'!AA86+'ZAMIIN UUD'!AD86+'ZAMIIN UUD'!AG86+'ZAMIIN UUD'!AJ86+'ZAMIIN UUD'!AM86+'ZAMIIN UUD'!AP86+'ZAMIIN UUD'!AS86)</f>
        <v>0</v>
      </c>
      <c r="Y86" s="60">
        <f>SUM(AIRAG!M86+ALTANSHIREE!M86+DALANGARGALAN!M86+DELGEREH!M86+IHHET!M86+MANDAX!M86+ORGON!M86+SAIXANDULAAN!M86+ULAANBADRAX!M86+HATANBULAG!M86+HOBSGOL!M86+ERDENE!M86+SAINSHAND!AB86+SAINSHAND!AE86+SAINSHAND!AH86+SAINSHAND!AK86+SAINSHAND!AN86+SAINSHAND!AQ86+SAINSHAND!AT86+SAINSHAND!AW86+SAINSHAND!AZ86+SAINSHAND!BC86+SAINSHAND!BF86+SAINSHAND!BI86+SAINSHAND!BL86+SAINSHAND!BO86+SAINSHAND!BR86+'ZAMIIN UUD'!Y86+'ZAMIIN UUD'!AB86+'ZAMIIN UUD'!AE86+'ZAMIIN UUD'!AH86+'ZAMIIN UUD'!AK86+'ZAMIIN UUD'!AN86+'ZAMIIN UUD'!AQ86+'ZAMIIN UUD'!AT86)</f>
        <v>0</v>
      </c>
      <c r="Z86" s="60">
        <f>SUM(AIRAG!N86+ALTANSHIREE!N86+DALANGARGALAN!N86+DELGEREH!N86+IHHET!N86+MANDAX!N86+ORGON!N86+SAIXANDULAAN!N86+ULAANBADRAX!N86+HATANBULAG!N86+HOBSGOL!N86+ERDENE!N86+SAINSHAND!AC86+SAINSHAND!AF86+SAINSHAND!AI86+SAINSHAND!AL86+SAINSHAND!AO86+SAINSHAND!AR86+SAINSHAND!AU86+SAINSHAND!AX86+SAINSHAND!BA86+SAINSHAND!BD86+SAINSHAND!BG86+SAINSHAND!BJ86+SAINSHAND!BM86+SAINSHAND!BP86+SAINSHAND!BS86+'ZAMIIN UUD'!Z86+'ZAMIIN UUD'!AC86+'ZAMIIN UUD'!AF86+'ZAMIIN UUD'!AI86+'ZAMIIN UUD'!AL86+'ZAMIIN UUD'!AO86+'ZAMIIN UUD'!AR86+'ZAMIIN UUD'!AU86)</f>
        <v>0</v>
      </c>
      <c r="AA86" s="60">
        <f>SUM(AIRAG!O86+ALTANSHIREE!O86+DALANGARGALAN!O86+DELGEREH!O86+IHHET!O86+MANDAX!O86+ORGON!O86+SAIXANDULAAN!O86+ULAANBADRAX!O86+HATANBULAG!O86+HOBSGOL!O86+ERDENE!O86+SAINSHAND!BT86+SAINSHAND!BW86+SAINSHAND!BZ86+SAINSHAND!CC86+SAINSHAND!CF86+SAINSHAND!CI86+'ZAMIIN UUD'!AV86+'ZAMIIN UUD'!AY86+'ZAMIIN UUD'!BB86+'ZAMIIN UUD'!BE86)</f>
        <v>0</v>
      </c>
      <c r="AB86" s="60">
        <f>SUM(AIRAG!P86+ALTANSHIREE!P86+DALANGARGALAN!P86+DELGEREH!P86+IHHET!P86+MANDAX!P86+ORGON!P86+SAIXANDULAAN!P86+ULAANBADRAX!P86+HATANBULAG!P86+HOBSGOL!P86+ERDENE!P86+SAINSHAND!BU86+SAINSHAND!BX86+SAINSHAND!CA86+SAINSHAND!CD86+SAINSHAND!CG86+SAINSHAND!CJ86+'ZAMIIN UUD'!AW86+'ZAMIIN UUD'!AZ86+'ZAMIIN UUD'!BC86+'ZAMIIN UUD'!BF86)</f>
        <v>0</v>
      </c>
      <c r="AC86" s="60">
        <f>SUM(AIRAG!Q86+ALTANSHIREE!Q86+DALANGARGALAN!Q86+DELGEREH!Q86+IHHET!Q86+MANDAX!Q86+ORGON!Q86+SAIXANDULAAN!Q86+ULAANBADRAX!Q86+HATANBULAG!Q86+HOBSGOL!Q86+ERDENE!Q86+SAINSHAND!BV86+SAINSHAND!BY86+SAINSHAND!CB86+SAINSHAND!CE86+SAINSHAND!CH86+SAINSHAND!CK86+'ZAMIIN UUD'!AX86+'ZAMIIN UUD'!BA86+'ZAMIIN UUD'!BD86+'ZAMIIN UUD'!BG86)</f>
        <v>0</v>
      </c>
      <c r="AD86" s="60">
        <f>SUM(AIRAG!R86+ALTANSHIREE!R86+DALANGARGALAN!R86+DELGEREH!R86+IHHET!R86+MANDAX!R86+ORGON!R86+SAIXANDULAAN!R86+ULAANBADRAX!R86+HATANBULAG!R86+HOBSGOL!R86+ERDENE!R86+SAINSHAND!CL86)</f>
        <v>0</v>
      </c>
      <c r="AE86" s="60">
        <f>SUM(AIRAG!S86+ALTANSHIREE!S86+DALANGARGALAN!S86+DELGEREH!S86+IHHET!S86+MANDAX!S86+ORGON!S86+SAIXANDULAAN!S86+ULAANBADRAX!S86+HATANBULAG!S86+HOBSGOL!S86+ERDENE!S86+SAINSHAND!CM86)</f>
        <v>0</v>
      </c>
      <c r="AF86" s="60">
        <f>SUM(AIRAG!T86+ALTANSHIREE!T86+DALANGARGALAN!T86+DELGEREH!T86+IHHET!T86+MANDAX!T86+ORGON!T86+SAIXANDULAAN!T86+ULAANBADRAX!T86+HATANBULAG!T86+HOBSGOL!T86+ERDENE!T86+SAINSHAND!CN86)</f>
        <v>0</v>
      </c>
      <c r="AG86" s="60">
        <f>SUM(SAINSHAND!CO86+'ZAMIIN UUD'!BK86)</f>
        <v>0</v>
      </c>
      <c r="AH86" s="60">
        <f>SUM(SAINSHAND!CP86+'ZAMIIN UUD'!BL86)</f>
        <v>0</v>
      </c>
      <c r="AI86" s="60">
        <f>SUM(SAINSHAND!CQ86+'ZAMIIN UUD'!BM86)</f>
        <v>0</v>
      </c>
      <c r="AJ86" s="70">
        <f t="shared" si="72"/>
        <v>0</v>
      </c>
      <c r="AK86" s="70">
        <f t="shared" si="73"/>
        <v>0</v>
      </c>
      <c r="AL86" s="70">
        <f t="shared" si="74"/>
        <v>0</v>
      </c>
      <c r="AM86" s="60">
        <f>SUM(AIRAG!X86+ALTANSHIREE!X86+DALANGARGALAN!X86+DELGEREH!X86+IHHET!X86+MANDAX!X86+ORGON!X86+SAIXANDULAAN!X86+ULAANBADRAX!X86+HATANBULAG!X86+HOBSGOL!X86+ERDENE!X86+SAINSHAND!CU86+'ZAMIIN UUD'!BQ86)</f>
        <v>0</v>
      </c>
      <c r="AN86" s="60">
        <f>SUM(AIRAG!Y86+ALTANSHIREE!Y86+DALANGARGALAN!Y86+DELGEREH!Y86+IHHET!Y86+MANDAX!Y86+ORGON!Y86+SAIXANDULAAN!Y86+ULAANBADRAX!Y86+HATANBULAG!Y86+HOBSGOL!Y86+ERDENE!Y86+SAINSHAND!CV86+'ZAMIIN UUD'!BR86)</f>
        <v>0</v>
      </c>
      <c r="AO86" s="60">
        <f>SUM(AIRAG!Z86+ALTANSHIREE!Z86+DALANGARGALAN!Z86+DELGEREH!Z86+IHHET!Z86+MANDAX!Z86+ORGON!Z86+SAIXANDULAAN!Z86+ULAANBADRAX!Z86+HATANBULAG!Z86+HOBSGOL!Z86+ERDENE!Z86+SAINSHAND!CW86+'ZAMIIN UUD'!BS86)</f>
        <v>0</v>
      </c>
      <c r="AP86" s="70">
        <f t="shared" si="75"/>
        <v>0</v>
      </c>
      <c r="AQ86" s="70">
        <f t="shared" si="76"/>
        <v>0</v>
      </c>
      <c r="AR86" s="70">
        <f t="shared" si="77"/>
        <v>0</v>
      </c>
      <c r="AS86" s="60">
        <f>SUM(AIRAG!AD86+ALTANSHIREE!AD86+DALANGARGALAN!AD86+DELGEREH!AD86+IHHET!AD86+MANDAX!AD86+ORGON!AD86+SAIXANDULAAN!AD86+ULAANBADRAX!AD86+HATANBULAG!AD86+HOBSGOL!AD86+ERDENE!AD86+SAINSHAND!DA86+'ZAMIIN UUD'!BW86)</f>
        <v>0</v>
      </c>
      <c r="AT86" s="60">
        <f>SUM(AIRAG!AE86+ALTANSHIREE!AE86+DALANGARGALAN!AE86+DELGEREH!AE86+IHHET!AE86+MANDAX!AE86+ORGON!AE86+SAIXANDULAAN!AE86+ULAANBADRAX!AE86+HATANBULAG!AE86+HOBSGOL!AE86+ERDENE!AE86+SAINSHAND!DB86+'ZAMIIN UUD'!BX86)</f>
        <v>0</v>
      </c>
      <c r="AU86" s="60">
        <f>SUM(AIRAG!AF86+ALTANSHIREE!AF86+DALANGARGALAN!AF86+DELGEREH!AF86+IHHET!AF86+MANDAX!AF86+ORGON!AF86+SAIXANDULAAN!AF86+ULAANBADRAX!AF86+HATANBULAG!AF86+HOBSGOL!AF86+ERDENE!AF86+SAINSHAND!DC86+'ZAMIIN UUD'!BY86)</f>
        <v>0</v>
      </c>
      <c r="AV86" s="60">
        <f>SUM(AIRAG!AG86+ALTANSHIREE!AG86+DALANGARGALAN!AG86+DELGEREH!AG86+IHHET!AG86+MANDAX!AG86+ORGON!AG86+SAIXANDULAAN!AG86+ULAANBADRAX!AG86+HATANBULAG!AG86+HOBSGOL!AG86+ERDENE!AG86+SAINSHAND!DD86+'ZAMIIN UUD'!BZ86)</f>
        <v>0</v>
      </c>
      <c r="AW86" s="60">
        <f>SUM(AIRAG!AH86+ALTANSHIREE!AH86+DALANGARGALAN!AH86+DELGEREH!AH86+IHHET!AH86+MANDAX!AH86+ORGON!AH86+SAIXANDULAAN!AH86+ULAANBADRAX!AH86+HATANBULAG!AH86+HOBSGOL!AH86+ERDENE!AH86+SAINSHAND!DE86+'ZAMIIN UUD'!CA86)</f>
        <v>0</v>
      </c>
      <c r="AX86" s="60">
        <f>SUM(AIRAG!AI86+ALTANSHIREE!AI86+DALANGARGALAN!AI86+DELGEREH!AI86+IHHET!AI86+MANDAX!AI86+ORGON!AI86+SAIXANDULAAN!AI86+ULAANBADRAX!AI86+HATANBULAG!AI86+HOBSGOL!AI86+ERDENE!AI86+SAINSHAND!DF86+'ZAMIIN UUD'!CB86)</f>
        <v>0</v>
      </c>
      <c r="AY86" s="70">
        <f t="shared" si="78"/>
        <v>0</v>
      </c>
      <c r="AZ86" s="70">
        <f t="shared" si="79"/>
        <v>0</v>
      </c>
      <c r="BA86" s="70">
        <f t="shared" si="80"/>
        <v>0</v>
      </c>
      <c r="BB86" s="70">
        <f t="shared" si="85"/>
        <v>0</v>
      </c>
      <c r="BC86" s="70">
        <f t="shared" si="86"/>
        <v>0</v>
      </c>
      <c r="BD86" s="70">
        <f t="shared" si="87"/>
        <v>0</v>
      </c>
    </row>
    <row r="87" spans="1:59">
      <c r="A87" s="9">
        <v>73</v>
      </c>
      <c r="B87" s="11" t="s">
        <v>65</v>
      </c>
      <c r="C87" s="60">
        <f>SUM(AIRAG!C87+ALTANSHIREE!C87+DALANGARGALAN!C87+DELGEREH!C87+IHHET!C87+MANDAX!C87+ORGON!C87+SAIXANDULAAN!C87+ULAANBADRAX!C87+HATANBULAG!C87+HOBSGOL!C87+ERDENE!C87+SAINSHAND!C87+'ZAMIIN UUD'!C87)</f>
        <v>0</v>
      </c>
      <c r="D87" s="60">
        <f>SUM(AIRAG!D87+ALTANSHIREE!D87+DALANGARGALAN!D87+DELGEREH!D87+IHHET!D87+MANDAX!D87+ORGON!D87+SAIXANDULAAN!D87+ULAANBADRAX!D87+HATANBULAG!D87+HOBSGOL!D87+ERDENE!D87+SAINSHAND!D87+'ZAMIIN UUD'!D87)</f>
        <v>0</v>
      </c>
      <c r="E87" s="60">
        <f>SUM(AIRAG!E87+ALTANSHIREE!E87+DALANGARGALAN!E87+DELGEREH!E87+IHHET!E87+MANDAX!E87+ORGON!E87+SAIXANDULAAN!E87+ULAANBADRAX!E87+HATANBULAG!E87+HOBSGOL!E87+ERDENE!E87+SAINSHAND!E87+'ZAMIIN UUD'!E87)</f>
        <v>0</v>
      </c>
      <c r="F87" s="60">
        <f>SUM(AIRAG!F87+ALTANSHIREE!F87+DALANGARGALAN!F87+DELGEREH!F87+IHHET!F87+MANDAX!F87+ORGON!F87+SAIXANDULAAN!F87+ULAANBADRAX!F87+HATANBULAG!F87+HOBSGOL!F87+ERDENE!F87+SAINSHAND!F87+SAINSHAND!L87+'ZAMIIN UUD'!F87)</f>
        <v>0</v>
      </c>
      <c r="G87" s="60">
        <f>SUM(AIRAG!G87+ALTANSHIREE!G87+DALANGARGALAN!G87+DELGEREH!G87+IHHET!G87+MANDAX!G87+ORGON!G87+SAIXANDULAAN!G87+ULAANBADRAX!G87+HATANBULAG!G87+HOBSGOL!G87+ERDENE!G87+SAINSHAND!G87+SAINSHAND!M87+'ZAMIIN UUD'!G87)</f>
        <v>0</v>
      </c>
      <c r="H87" s="60">
        <f>SUM(AIRAG!H87+ALTANSHIREE!H87+DALANGARGALAN!H87+DELGEREH!H87+IHHET!H87+MANDAX!H87+ORGON!H87+SAIXANDULAAN!H87+ULAANBADRAX!H87+HATANBULAG!H87+HOBSGOL!H87+ERDENE!H87+SAINSHAND!H87+SAINSHAND!N87+'ZAMIIN UUD'!H87)</f>
        <v>0</v>
      </c>
      <c r="I87" s="60">
        <f>SUM(SAINSHAND!I87+'ZAMIIN UUD'!I87)</f>
        <v>0</v>
      </c>
      <c r="J87" s="60">
        <f>SUM(SAINSHAND!J87+'ZAMIIN UUD'!J87)</f>
        <v>0</v>
      </c>
      <c r="K87" s="60">
        <f>SUM(SAINSHAND!K87+'ZAMIIN UUD'!K87)</f>
        <v>0</v>
      </c>
      <c r="L87" s="60">
        <f>SUM(SAINSHAND!O87+SAINSHAND!R87+'ZAMIIN UUD'!O87)</f>
        <v>0</v>
      </c>
      <c r="M87" s="60">
        <f>SUM(SAINSHAND!P87+SAINSHAND!S87+'ZAMIIN UUD'!P87)</f>
        <v>0</v>
      </c>
      <c r="N87" s="60">
        <f>SUM(SAINSHAND!Q87+SAINSHAND!T87+'ZAMIIN UUD'!Q87)</f>
        <v>0</v>
      </c>
      <c r="O87" s="60">
        <f>SUM(SAINSHAND!U87+'ZAMIIN UUD'!L87)</f>
        <v>0</v>
      </c>
      <c r="P87" s="60">
        <f>SUM(SAINSHAND!V87+'ZAMIIN UUD'!M87)</f>
        <v>0</v>
      </c>
      <c r="Q87" s="60">
        <f>SUM(SAINSHAND!W87+'ZAMIIN UUD'!N87)</f>
        <v>0</v>
      </c>
      <c r="R87" s="60">
        <f>SUM('ZAMIIN UUD'!R87)</f>
        <v>0</v>
      </c>
      <c r="S87" s="60">
        <f>SUM('ZAMIIN UUD'!S87)</f>
        <v>0</v>
      </c>
      <c r="T87" s="60">
        <f>SUM('ZAMIIN UUD'!T87)</f>
        <v>0</v>
      </c>
      <c r="U87" s="60">
        <f>SUM(AIRAG!I87+ALTANSHIREE!I87+DALANGARGALAN!I87+DELGEREH!I87+IHHET!I87+MANDAX!I87+ORGON!I87+SAIXANDULAAN!I87+ULAANBADRAX!I87+HATANBULAG!I87+HOBSGOL!I87+ERDENE!I87+SAINSHAND!X87+'ZAMIIN UUD'!U87)</f>
        <v>0</v>
      </c>
      <c r="V87" s="60">
        <f>SUM(AIRAG!J87+ALTANSHIREE!J87+DALANGARGALAN!J87+DELGEREH!J87+IHHET!J87+MANDAX!J87+ORGON!J87+SAIXANDULAAN!J87+ULAANBADRAX!J87+HATANBULAG!J87+HOBSGOL!J87+ERDENE!J87+SAINSHAND!Y87+'ZAMIIN UUD'!V87)</f>
        <v>0</v>
      </c>
      <c r="W87" s="60">
        <f>SUM(AIRAG!K87+ALTANSHIREE!K87+DALANGARGALAN!K87+DELGEREH!K87+IHHET!K87+MANDAX!K87+ORGON!K87+SAIXANDULAAN!K87+ULAANBADRAX!K87+HATANBULAG!K87+HOBSGOL!K87+ERDENE!K87+SAINSHAND!Z87+'ZAMIIN UUD'!W87)</f>
        <v>0</v>
      </c>
      <c r="X87" s="60">
        <f>SUM(AIRAG!L87+ALTANSHIREE!L87+DALANGARGALAN!L87+DELGEREH!L87+IHHET!L87+MANDAX!L87+ORGON!L87+SAIXANDULAAN!L87+ULAANBADRAX!L87+HATANBULAG!L87+HOBSGOL!L87+ERDENE!L87+SAINSHAND!AA87+SAINSHAND!AD87+SAINSHAND!AG87+SAINSHAND!AJ87+SAINSHAND!AM87+SAINSHAND!AP87+SAINSHAND!AS87+SAINSHAND!AV87+SAINSHAND!AY87+SAINSHAND!BB87+SAINSHAND!BE87+SAINSHAND!BH87+SAINSHAND!BK87+SAINSHAND!BN87+SAINSHAND!BQ87+'ZAMIIN UUD'!X87+'ZAMIIN UUD'!AA87+'ZAMIIN UUD'!AD87+'ZAMIIN UUD'!AG87+'ZAMIIN UUD'!AJ87+'ZAMIIN UUD'!AM87+'ZAMIIN UUD'!AP87+'ZAMIIN UUD'!AS87)</f>
        <v>0</v>
      </c>
      <c r="Y87" s="60">
        <f>SUM(AIRAG!M87+ALTANSHIREE!M87+DALANGARGALAN!M87+DELGEREH!M87+IHHET!M87+MANDAX!M87+ORGON!M87+SAIXANDULAAN!M87+ULAANBADRAX!M87+HATANBULAG!M87+HOBSGOL!M87+ERDENE!M87+SAINSHAND!AB87+SAINSHAND!AE87+SAINSHAND!AH87+SAINSHAND!AK87+SAINSHAND!AN87+SAINSHAND!AQ87+SAINSHAND!AT87+SAINSHAND!AW87+SAINSHAND!AZ87+SAINSHAND!BC87+SAINSHAND!BF87+SAINSHAND!BI87+SAINSHAND!BL87+SAINSHAND!BO87+SAINSHAND!BR87+'ZAMIIN UUD'!Y87+'ZAMIIN UUD'!AB87+'ZAMIIN UUD'!AE87+'ZAMIIN UUD'!AH87+'ZAMIIN UUD'!AK87+'ZAMIIN UUD'!AN87+'ZAMIIN UUD'!AQ87+'ZAMIIN UUD'!AT87)</f>
        <v>0</v>
      </c>
      <c r="Z87" s="60">
        <f>SUM(AIRAG!N87+ALTANSHIREE!N87+DALANGARGALAN!N87+DELGEREH!N87+IHHET!N87+MANDAX!N87+ORGON!N87+SAIXANDULAAN!N87+ULAANBADRAX!N87+HATANBULAG!N87+HOBSGOL!N87+ERDENE!N87+SAINSHAND!AC87+SAINSHAND!AF87+SAINSHAND!AI87+SAINSHAND!AL87+SAINSHAND!AO87+SAINSHAND!AR87+SAINSHAND!AU87+SAINSHAND!AX87+SAINSHAND!BA87+SAINSHAND!BD87+SAINSHAND!BG87+SAINSHAND!BJ87+SAINSHAND!BM87+SAINSHAND!BP87+SAINSHAND!BS87+'ZAMIIN UUD'!Z87+'ZAMIIN UUD'!AC87+'ZAMIIN UUD'!AF87+'ZAMIIN UUD'!AI87+'ZAMIIN UUD'!AL87+'ZAMIIN UUD'!AO87+'ZAMIIN UUD'!AR87+'ZAMIIN UUD'!AU87)</f>
        <v>0</v>
      </c>
      <c r="AA87" s="60">
        <f>SUM(AIRAG!O87+ALTANSHIREE!O87+DALANGARGALAN!O87+DELGEREH!O87+IHHET!O87+MANDAX!O87+ORGON!O87+SAIXANDULAAN!O87+ULAANBADRAX!O87+HATANBULAG!O87+HOBSGOL!O87+ERDENE!O87+SAINSHAND!BT87+SAINSHAND!BW87+SAINSHAND!BZ87+SAINSHAND!CC87+SAINSHAND!CF87+SAINSHAND!CI87+'ZAMIIN UUD'!AV87+'ZAMIIN UUD'!AY87+'ZAMIIN UUD'!BB87+'ZAMIIN UUD'!BE87)</f>
        <v>0</v>
      </c>
      <c r="AB87" s="60">
        <f>SUM(AIRAG!P87+ALTANSHIREE!P87+DALANGARGALAN!P87+DELGEREH!P87+IHHET!P87+MANDAX!P87+ORGON!P87+SAIXANDULAAN!P87+ULAANBADRAX!P87+HATANBULAG!P87+HOBSGOL!P87+ERDENE!P87+SAINSHAND!BU87+SAINSHAND!BX87+SAINSHAND!CA87+SAINSHAND!CD87+SAINSHAND!CG87+SAINSHAND!CJ87+'ZAMIIN UUD'!AW87+'ZAMIIN UUD'!AZ87+'ZAMIIN UUD'!BC87+'ZAMIIN UUD'!BF87)</f>
        <v>0</v>
      </c>
      <c r="AC87" s="60">
        <f>SUM(AIRAG!Q87+ALTANSHIREE!Q87+DALANGARGALAN!Q87+DELGEREH!Q87+IHHET!Q87+MANDAX!Q87+ORGON!Q87+SAIXANDULAAN!Q87+ULAANBADRAX!Q87+HATANBULAG!Q87+HOBSGOL!Q87+ERDENE!Q87+SAINSHAND!BV87+SAINSHAND!BY87+SAINSHAND!CB87+SAINSHAND!CE87+SAINSHAND!CH87+SAINSHAND!CK87+'ZAMIIN UUD'!AX87+'ZAMIIN UUD'!BA87+'ZAMIIN UUD'!BD87+'ZAMIIN UUD'!BG87)</f>
        <v>0</v>
      </c>
      <c r="AD87" s="60">
        <f>SUM(AIRAG!R87+ALTANSHIREE!R87+DALANGARGALAN!R87+DELGEREH!R87+IHHET!R87+MANDAX!R87+ORGON!R87+SAIXANDULAAN!R87+ULAANBADRAX!R87+HATANBULAG!R87+HOBSGOL!R87+ERDENE!R87+SAINSHAND!CL87)</f>
        <v>0</v>
      </c>
      <c r="AE87" s="60">
        <f>SUM(AIRAG!S87+ALTANSHIREE!S87+DALANGARGALAN!S87+DELGEREH!S87+IHHET!S87+MANDAX!S87+ORGON!S87+SAIXANDULAAN!S87+ULAANBADRAX!S87+HATANBULAG!S87+HOBSGOL!S87+ERDENE!S87+SAINSHAND!CM87)</f>
        <v>0</v>
      </c>
      <c r="AF87" s="60">
        <f>SUM(AIRAG!T87+ALTANSHIREE!T87+DALANGARGALAN!T87+DELGEREH!T87+IHHET!T87+MANDAX!T87+ORGON!T87+SAIXANDULAAN!T87+ULAANBADRAX!T87+HATANBULAG!T87+HOBSGOL!T87+ERDENE!T87+SAINSHAND!CN87)</f>
        <v>0</v>
      </c>
      <c r="AG87" s="60">
        <f>SUM(SAINSHAND!CO87+'ZAMIIN UUD'!BK87)</f>
        <v>0</v>
      </c>
      <c r="AH87" s="60">
        <f>SUM(SAINSHAND!CP87+'ZAMIIN UUD'!BL87)</f>
        <v>0</v>
      </c>
      <c r="AI87" s="60">
        <f>SUM(SAINSHAND!CQ87+'ZAMIIN UUD'!BM87)</f>
        <v>0</v>
      </c>
      <c r="AJ87" s="70">
        <f t="shared" si="72"/>
        <v>0</v>
      </c>
      <c r="AK87" s="70">
        <f t="shared" si="73"/>
        <v>0</v>
      </c>
      <c r="AL87" s="70">
        <f t="shared" si="74"/>
        <v>0</v>
      </c>
      <c r="AM87" s="60">
        <f>SUM(AIRAG!X87+ALTANSHIREE!X87+DALANGARGALAN!X87+DELGEREH!X87+IHHET!X87+MANDAX!X87+ORGON!X87+SAIXANDULAAN!X87+ULAANBADRAX!X87+HATANBULAG!X87+HOBSGOL!X87+ERDENE!X87+SAINSHAND!CU87+'ZAMIIN UUD'!BQ87)</f>
        <v>0</v>
      </c>
      <c r="AN87" s="60">
        <f>SUM(AIRAG!Y87+ALTANSHIREE!Y87+DALANGARGALAN!Y87+DELGEREH!Y87+IHHET!Y87+MANDAX!Y87+ORGON!Y87+SAIXANDULAAN!Y87+ULAANBADRAX!Y87+HATANBULAG!Y87+HOBSGOL!Y87+ERDENE!Y87+SAINSHAND!CV87+'ZAMIIN UUD'!BR87)</f>
        <v>0</v>
      </c>
      <c r="AO87" s="60">
        <f>SUM(AIRAG!Z87+ALTANSHIREE!Z87+DALANGARGALAN!Z87+DELGEREH!Z87+IHHET!Z87+MANDAX!Z87+ORGON!Z87+SAIXANDULAAN!Z87+ULAANBADRAX!Z87+HATANBULAG!Z87+HOBSGOL!Z87+ERDENE!Z87+SAINSHAND!CW87+'ZAMIIN UUD'!BS87)</f>
        <v>0</v>
      </c>
      <c r="AP87" s="70">
        <f t="shared" si="75"/>
        <v>0</v>
      </c>
      <c r="AQ87" s="70">
        <f t="shared" si="76"/>
        <v>0</v>
      </c>
      <c r="AR87" s="70">
        <f t="shared" si="77"/>
        <v>0</v>
      </c>
      <c r="AS87" s="60">
        <f>SUM(AIRAG!AD87+ALTANSHIREE!AD87+DALANGARGALAN!AD87+DELGEREH!AD87+IHHET!AD87+MANDAX!AD87+ORGON!AD87+SAIXANDULAAN!AD87+ULAANBADRAX!AD87+HATANBULAG!AD87+HOBSGOL!AD87+ERDENE!AD87+SAINSHAND!DA87+'ZAMIIN UUD'!BW87)</f>
        <v>0</v>
      </c>
      <c r="AT87" s="60">
        <f>SUM(AIRAG!AE87+ALTANSHIREE!AE87+DALANGARGALAN!AE87+DELGEREH!AE87+IHHET!AE87+MANDAX!AE87+ORGON!AE87+SAIXANDULAAN!AE87+ULAANBADRAX!AE87+HATANBULAG!AE87+HOBSGOL!AE87+ERDENE!AE87+SAINSHAND!DB87+'ZAMIIN UUD'!BX87)</f>
        <v>0</v>
      </c>
      <c r="AU87" s="60">
        <f>SUM(AIRAG!AF87+ALTANSHIREE!AF87+DALANGARGALAN!AF87+DELGEREH!AF87+IHHET!AF87+MANDAX!AF87+ORGON!AF87+SAIXANDULAAN!AF87+ULAANBADRAX!AF87+HATANBULAG!AF87+HOBSGOL!AF87+ERDENE!AF87+SAINSHAND!DC87+'ZAMIIN UUD'!BY87)</f>
        <v>0</v>
      </c>
      <c r="AV87" s="60">
        <f>SUM(AIRAG!AG87+ALTANSHIREE!AG87+DALANGARGALAN!AG87+DELGEREH!AG87+IHHET!AG87+MANDAX!AG87+ORGON!AG87+SAIXANDULAAN!AG87+ULAANBADRAX!AG87+HATANBULAG!AG87+HOBSGOL!AG87+ERDENE!AG87+SAINSHAND!DD87+'ZAMIIN UUD'!BZ87)</f>
        <v>0</v>
      </c>
      <c r="AW87" s="60">
        <f>SUM(AIRAG!AH87+ALTANSHIREE!AH87+DALANGARGALAN!AH87+DELGEREH!AH87+IHHET!AH87+MANDAX!AH87+ORGON!AH87+SAIXANDULAAN!AH87+ULAANBADRAX!AH87+HATANBULAG!AH87+HOBSGOL!AH87+ERDENE!AH87+SAINSHAND!DE87+'ZAMIIN UUD'!CA87)</f>
        <v>0</v>
      </c>
      <c r="AX87" s="60">
        <f>SUM(AIRAG!AI87+ALTANSHIREE!AI87+DALANGARGALAN!AI87+DELGEREH!AI87+IHHET!AI87+MANDAX!AI87+ORGON!AI87+SAIXANDULAAN!AI87+ULAANBADRAX!AI87+HATANBULAG!AI87+HOBSGOL!AI87+ERDENE!AI87+SAINSHAND!DF87+'ZAMIIN UUD'!CB87)</f>
        <v>0</v>
      </c>
      <c r="AY87" s="70">
        <f t="shared" si="78"/>
        <v>0</v>
      </c>
      <c r="AZ87" s="70">
        <f t="shared" si="79"/>
        <v>0</v>
      </c>
      <c r="BA87" s="70">
        <f t="shared" si="80"/>
        <v>0</v>
      </c>
      <c r="BB87" s="70">
        <f t="shared" si="85"/>
        <v>0</v>
      </c>
      <c r="BC87" s="70">
        <f t="shared" si="86"/>
        <v>0</v>
      </c>
      <c r="BD87" s="70">
        <f t="shared" si="87"/>
        <v>0</v>
      </c>
    </row>
    <row r="88" spans="1:59">
      <c r="A88" s="9">
        <v>74</v>
      </c>
      <c r="B88" s="11" t="s">
        <v>66</v>
      </c>
      <c r="C88" s="60">
        <f>SUM(AIRAG!C88+ALTANSHIREE!C88+DALANGARGALAN!C88+DELGEREH!C88+IHHET!C88+MANDAX!C88+ORGON!C88+SAIXANDULAAN!C88+ULAANBADRAX!C88+HATANBULAG!C88+HOBSGOL!C88+ERDENE!C88+SAINSHAND!C88+'ZAMIIN UUD'!C88)</f>
        <v>0</v>
      </c>
      <c r="D88" s="60">
        <f>SUM(AIRAG!D88+ALTANSHIREE!D88+DALANGARGALAN!D88+DELGEREH!D88+IHHET!D88+MANDAX!D88+ORGON!D88+SAIXANDULAAN!D88+ULAANBADRAX!D88+HATANBULAG!D88+HOBSGOL!D88+ERDENE!D88+SAINSHAND!D88+'ZAMIIN UUD'!D88)</f>
        <v>0</v>
      </c>
      <c r="E88" s="60">
        <f>SUM(AIRAG!E88+ALTANSHIREE!E88+DALANGARGALAN!E88+DELGEREH!E88+IHHET!E88+MANDAX!E88+ORGON!E88+SAIXANDULAAN!E88+ULAANBADRAX!E88+HATANBULAG!E88+HOBSGOL!E88+ERDENE!E88+SAINSHAND!E88+'ZAMIIN UUD'!E88)</f>
        <v>0</v>
      </c>
      <c r="F88" s="60">
        <f>SUM(AIRAG!F88+ALTANSHIREE!F88+DALANGARGALAN!F88+DELGEREH!F88+IHHET!F88+MANDAX!F88+ORGON!F88+SAIXANDULAAN!F88+ULAANBADRAX!F88+HATANBULAG!F88+HOBSGOL!F88+ERDENE!F88+SAINSHAND!F88+SAINSHAND!L88+'ZAMIIN UUD'!F88)</f>
        <v>0</v>
      </c>
      <c r="G88" s="60">
        <f>SUM(AIRAG!G88+ALTANSHIREE!G88+DALANGARGALAN!G88+DELGEREH!G88+IHHET!G88+MANDAX!G88+ORGON!G88+SAIXANDULAAN!G88+ULAANBADRAX!G88+HATANBULAG!G88+HOBSGOL!G88+ERDENE!G88+SAINSHAND!G88+SAINSHAND!M88+'ZAMIIN UUD'!G88)</f>
        <v>0</v>
      </c>
      <c r="H88" s="60">
        <f>SUM(AIRAG!H88+ALTANSHIREE!H88+DALANGARGALAN!H88+DELGEREH!H88+IHHET!H88+MANDAX!H88+ORGON!H88+SAIXANDULAAN!H88+ULAANBADRAX!H88+HATANBULAG!H88+HOBSGOL!H88+ERDENE!H88+SAINSHAND!H88+SAINSHAND!N88+'ZAMIIN UUD'!H88)</f>
        <v>0</v>
      </c>
      <c r="I88" s="60">
        <f>SUM(SAINSHAND!I88+'ZAMIIN UUD'!I88)</f>
        <v>0</v>
      </c>
      <c r="J88" s="60">
        <f>SUM(SAINSHAND!J88+'ZAMIIN UUD'!J88)</f>
        <v>0</v>
      </c>
      <c r="K88" s="60">
        <f>SUM(SAINSHAND!K88+'ZAMIIN UUD'!K88)</f>
        <v>0</v>
      </c>
      <c r="L88" s="60">
        <f>SUM(SAINSHAND!O88+SAINSHAND!R88+'ZAMIIN UUD'!O88)</f>
        <v>0</v>
      </c>
      <c r="M88" s="60">
        <f>SUM(SAINSHAND!P88+SAINSHAND!S88+'ZAMIIN UUD'!P88)</f>
        <v>0</v>
      </c>
      <c r="N88" s="60">
        <f>SUM(SAINSHAND!Q88+SAINSHAND!T88+'ZAMIIN UUD'!Q88)</f>
        <v>0</v>
      </c>
      <c r="O88" s="60">
        <f>SUM(SAINSHAND!U88+'ZAMIIN UUD'!L88)</f>
        <v>0</v>
      </c>
      <c r="P88" s="60">
        <f>SUM(SAINSHAND!V88+'ZAMIIN UUD'!M88)</f>
        <v>0</v>
      </c>
      <c r="Q88" s="60">
        <f>SUM(SAINSHAND!W88+'ZAMIIN UUD'!N88)</f>
        <v>0</v>
      </c>
      <c r="R88" s="60">
        <f>SUM('ZAMIIN UUD'!R88)</f>
        <v>0</v>
      </c>
      <c r="S88" s="60">
        <f>SUM('ZAMIIN UUD'!S88)</f>
        <v>0</v>
      </c>
      <c r="T88" s="60">
        <f>SUM('ZAMIIN UUD'!T88)</f>
        <v>0</v>
      </c>
      <c r="U88" s="60">
        <f>SUM(AIRAG!I88+ALTANSHIREE!I88+DALANGARGALAN!I88+DELGEREH!I88+IHHET!I88+MANDAX!I88+ORGON!I88+SAIXANDULAAN!I88+ULAANBADRAX!I88+HATANBULAG!I88+HOBSGOL!I88+ERDENE!I88+SAINSHAND!X88+'ZAMIIN UUD'!U88)</f>
        <v>0</v>
      </c>
      <c r="V88" s="60">
        <f>SUM(AIRAG!J88+ALTANSHIREE!J88+DALANGARGALAN!J88+DELGEREH!J88+IHHET!J88+MANDAX!J88+ORGON!J88+SAIXANDULAAN!J88+ULAANBADRAX!J88+HATANBULAG!J88+HOBSGOL!J88+ERDENE!J88+SAINSHAND!Y88+'ZAMIIN UUD'!V88)</f>
        <v>0</v>
      </c>
      <c r="W88" s="60">
        <f>SUM(AIRAG!K88+ALTANSHIREE!K88+DALANGARGALAN!K88+DELGEREH!K88+IHHET!K88+MANDAX!K88+ORGON!K88+SAIXANDULAAN!K88+ULAANBADRAX!K88+HATANBULAG!K88+HOBSGOL!K88+ERDENE!K88+SAINSHAND!Z88+'ZAMIIN UUD'!W88)</f>
        <v>0</v>
      </c>
      <c r="X88" s="60">
        <f>SUM(AIRAG!L88+ALTANSHIREE!L88+DALANGARGALAN!L88+DELGEREH!L88+IHHET!L88+MANDAX!L88+ORGON!L88+SAIXANDULAAN!L88+ULAANBADRAX!L88+HATANBULAG!L88+HOBSGOL!L88+ERDENE!L88+SAINSHAND!AA88+SAINSHAND!AD88+SAINSHAND!AG88+SAINSHAND!AJ88+SAINSHAND!AM88+SAINSHAND!AP88+SAINSHAND!AS88+SAINSHAND!AV88+SAINSHAND!AY88+SAINSHAND!BB88+SAINSHAND!BE88+SAINSHAND!BH88+SAINSHAND!BK88+SAINSHAND!BN88+SAINSHAND!BQ88+'ZAMIIN UUD'!X88+'ZAMIIN UUD'!AA88+'ZAMIIN UUD'!AD88+'ZAMIIN UUD'!AG88+'ZAMIIN UUD'!AJ88+'ZAMIIN UUD'!AM88+'ZAMIIN UUD'!AP88+'ZAMIIN UUD'!AS88)</f>
        <v>0</v>
      </c>
      <c r="Y88" s="60">
        <f>SUM(AIRAG!M88+ALTANSHIREE!M88+DALANGARGALAN!M88+DELGEREH!M88+IHHET!M88+MANDAX!M88+ORGON!M88+SAIXANDULAAN!M88+ULAANBADRAX!M88+HATANBULAG!M88+HOBSGOL!M88+ERDENE!M88+SAINSHAND!AB88+SAINSHAND!AE88+SAINSHAND!AH88+SAINSHAND!AK88+SAINSHAND!AN88+SAINSHAND!AQ88+SAINSHAND!AT88+SAINSHAND!AW88+SAINSHAND!AZ88+SAINSHAND!BC88+SAINSHAND!BF88+SAINSHAND!BI88+SAINSHAND!BL88+SAINSHAND!BO88+SAINSHAND!BR88+'ZAMIIN UUD'!Y88+'ZAMIIN UUD'!AB88+'ZAMIIN UUD'!AE88+'ZAMIIN UUD'!AH88+'ZAMIIN UUD'!AK88+'ZAMIIN UUD'!AN88+'ZAMIIN UUD'!AQ88+'ZAMIIN UUD'!AT88)</f>
        <v>0</v>
      </c>
      <c r="Z88" s="60">
        <f>SUM(AIRAG!N88+ALTANSHIREE!N88+DALANGARGALAN!N88+DELGEREH!N88+IHHET!N88+MANDAX!N88+ORGON!N88+SAIXANDULAAN!N88+ULAANBADRAX!N88+HATANBULAG!N88+HOBSGOL!N88+ERDENE!N88+SAINSHAND!AC88+SAINSHAND!AF88+SAINSHAND!AI88+SAINSHAND!AL88+SAINSHAND!AO88+SAINSHAND!AR88+SAINSHAND!AU88+SAINSHAND!AX88+SAINSHAND!BA88+SAINSHAND!BD88+SAINSHAND!BG88+SAINSHAND!BJ88+SAINSHAND!BM88+SAINSHAND!BP88+SAINSHAND!BS88+'ZAMIIN UUD'!Z88+'ZAMIIN UUD'!AC88+'ZAMIIN UUD'!AF88+'ZAMIIN UUD'!AI88+'ZAMIIN UUD'!AL88+'ZAMIIN UUD'!AO88+'ZAMIIN UUD'!AR88+'ZAMIIN UUD'!AU88)</f>
        <v>0</v>
      </c>
      <c r="AA88" s="60">
        <f>SUM(AIRAG!O88+ALTANSHIREE!O88+DALANGARGALAN!O88+DELGEREH!O88+IHHET!O88+MANDAX!O88+ORGON!O88+SAIXANDULAAN!O88+ULAANBADRAX!O88+HATANBULAG!O88+HOBSGOL!O88+ERDENE!O88+SAINSHAND!BT88+SAINSHAND!BW88+SAINSHAND!BZ88+SAINSHAND!CC88+SAINSHAND!CF88+SAINSHAND!CI88+'ZAMIIN UUD'!AV88+'ZAMIIN UUD'!AY88+'ZAMIIN UUD'!BB88+'ZAMIIN UUD'!BE88)</f>
        <v>0</v>
      </c>
      <c r="AB88" s="60">
        <f>SUM(AIRAG!P88+ALTANSHIREE!P88+DALANGARGALAN!P88+DELGEREH!P88+IHHET!P88+MANDAX!P88+ORGON!P88+SAIXANDULAAN!P88+ULAANBADRAX!P88+HATANBULAG!P88+HOBSGOL!P88+ERDENE!P88+SAINSHAND!BU88+SAINSHAND!BX88+SAINSHAND!CA88+SAINSHAND!CD88+SAINSHAND!CG88+SAINSHAND!CJ88+'ZAMIIN UUD'!AW88+'ZAMIIN UUD'!AZ88+'ZAMIIN UUD'!BC88+'ZAMIIN UUD'!BF88)</f>
        <v>0</v>
      </c>
      <c r="AC88" s="60">
        <f>SUM(AIRAG!Q88+ALTANSHIREE!Q88+DALANGARGALAN!Q88+DELGEREH!Q88+IHHET!Q88+MANDAX!Q88+ORGON!Q88+SAIXANDULAAN!Q88+ULAANBADRAX!Q88+HATANBULAG!Q88+HOBSGOL!Q88+ERDENE!Q88+SAINSHAND!BV88+SAINSHAND!BY88+SAINSHAND!CB88+SAINSHAND!CE88+SAINSHAND!CH88+SAINSHAND!CK88+'ZAMIIN UUD'!AX88+'ZAMIIN UUD'!BA88+'ZAMIIN UUD'!BD88+'ZAMIIN UUD'!BG88)</f>
        <v>0</v>
      </c>
      <c r="AD88" s="60">
        <f>SUM(AIRAG!R88+ALTANSHIREE!R88+DALANGARGALAN!R88+DELGEREH!R88+IHHET!R88+MANDAX!R88+ORGON!R88+SAIXANDULAAN!R88+ULAANBADRAX!R88+HATANBULAG!R88+HOBSGOL!R88+ERDENE!R88+SAINSHAND!CL88)</f>
        <v>0</v>
      </c>
      <c r="AE88" s="60">
        <f>SUM(AIRAG!S88+ALTANSHIREE!S88+DALANGARGALAN!S88+DELGEREH!S88+IHHET!S88+MANDAX!S88+ORGON!S88+SAIXANDULAAN!S88+ULAANBADRAX!S88+HATANBULAG!S88+HOBSGOL!S88+ERDENE!S88+SAINSHAND!CM88)</f>
        <v>0</v>
      </c>
      <c r="AF88" s="60">
        <f>SUM(AIRAG!T88+ALTANSHIREE!T88+DALANGARGALAN!T88+DELGEREH!T88+IHHET!T88+MANDAX!T88+ORGON!T88+SAIXANDULAAN!T88+ULAANBADRAX!T88+HATANBULAG!T88+HOBSGOL!T88+ERDENE!T88+SAINSHAND!CN88)</f>
        <v>0</v>
      </c>
      <c r="AG88" s="60">
        <f>SUM(SAINSHAND!CO88+'ZAMIIN UUD'!BK88)</f>
        <v>0</v>
      </c>
      <c r="AH88" s="60">
        <f>SUM(SAINSHAND!CP88+'ZAMIIN UUD'!BL88)</f>
        <v>0</v>
      </c>
      <c r="AI88" s="60">
        <f>SUM(SAINSHAND!CQ88+'ZAMIIN UUD'!BM88)</f>
        <v>0</v>
      </c>
      <c r="AJ88" s="70">
        <f t="shared" si="72"/>
        <v>0</v>
      </c>
      <c r="AK88" s="70">
        <f t="shared" si="73"/>
        <v>0</v>
      </c>
      <c r="AL88" s="70">
        <f t="shared" si="74"/>
        <v>0</v>
      </c>
      <c r="AM88" s="60">
        <f>SUM(AIRAG!X88+ALTANSHIREE!X88+DALANGARGALAN!X88+DELGEREH!X88+IHHET!X88+MANDAX!X88+ORGON!X88+SAIXANDULAAN!X88+ULAANBADRAX!X88+HATANBULAG!X88+HOBSGOL!X88+ERDENE!X88+SAINSHAND!CU88+'ZAMIIN UUD'!BQ88)</f>
        <v>1803915300</v>
      </c>
      <c r="AN88" s="60">
        <f>SUM(AIRAG!Y88+ALTANSHIREE!Y88+DALANGARGALAN!Y88+DELGEREH!Y88+IHHET!Y88+MANDAX!Y88+ORGON!Y88+SAIXANDULAAN!Y88+ULAANBADRAX!Y88+HATANBULAG!Y88+HOBSGOL!Y88+ERDENE!Y88+SAINSHAND!CV88+'ZAMIIN UUD'!BR88)</f>
        <v>582037535</v>
      </c>
      <c r="AO88" s="60">
        <f>SUM(AIRAG!Z88+ALTANSHIREE!Z88+DALANGARGALAN!Z88+DELGEREH!Z88+IHHET!Z88+MANDAX!Z88+ORGON!Z88+SAIXANDULAAN!Z88+ULAANBADRAX!Z88+HATANBULAG!Z88+HOBSGOL!Z88+ERDENE!Z88+SAINSHAND!CW88+'ZAMIIN UUD'!BS88)</f>
        <v>-1221877765</v>
      </c>
      <c r="AP88" s="70">
        <f t="shared" si="75"/>
        <v>1803915300</v>
      </c>
      <c r="AQ88" s="70">
        <f t="shared" si="76"/>
        <v>582037535</v>
      </c>
      <c r="AR88" s="70">
        <f t="shared" si="77"/>
        <v>-1221877765</v>
      </c>
      <c r="AS88" s="60">
        <f>SUM(AIRAG!AD88+ALTANSHIREE!AD88+DALANGARGALAN!AD88+DELGEREH!AD88+IHHET!AD88+MANDAX!AD88+ORGON!AD88+SAIXANDULAAN!AD88+ULAANBADRAX!AD88+HATANBULAG!AD88+HOBSGOL!AD88+ERDENE!AD88+SAINSHAND!DA88+'ZAMIIN UUD'!BW88)</f>
        <v>0</v>
      </c>
      <c r="AT88" s="60">
        <f>SUM(AIRAG!AE88+ALTANSHIREE!AE88+DALANGARGALAN!AE88+DELGEREH!AE88+IHHET!AE88+MANDAX!AE88+ORGON!AE88+SAIXANDULAAN!AE88+ULAANBADRAX!AE88+HATANBULAG!AE88+HOBSGOL!AE88+ERDENE!AE88+SAINSHAND!DB88+'ZAMIIN UUD'!BX88)</f>
        <v>0</v>
      </c>
      <c r="AU88" s="60">
        <f>SUM(AIRAG!AF88+ALTANSHIREE!AF88+DALANGARGALAN!AF88+DELGEREH!AF88+IHHET!AF88+MANDAX!AF88+ORGON!AF88+SAIXANDULAAN!AF88+ULAANBADRAX!AF88+HATANBULAG!AF88+HOBSGOL!AF88+ERDENE!AF88+SAINSHAND!DC88+'ZAMIIN UUD'!BY88)</f>
        <v>0</v>
      </c>
      <c r="AV88" s="60">
        <f>SUM(AIRAG!AG88+ALTANSHIREE!AG88+DALANGARGALAN!AG88+DELGEREH!AG88+IHHET!AG88+MANDAX!AG88+ORGON!AG88+SAIXANDULAAN!AG88+ULAANBADRAX!AG88+HATANBULAG!AG88+HOBSGOL!AG88+ERDENE!AG88+SAINSHAND!DD88+'ZAMIIN UUD'!BZ88)</f>
        <v>0</v>
      </c>
      <c r="AW88" s="60">
        <f>SUM(AIRAG!AH88+ALTANSHIREE!AH88+DALANGARGALAN!AH88+DELGEREH!AH88+IHHET!AH88+MANDAX!AH88+ORGON!AH88+SAIXANDULAAN!AH88+ULAANBADRAX!AH88+HATANBULAG!AH88+HOBSGOL!AH88+ERDENE!AH88+SAINSHAND!DE88+'ZAMIIN UUD'!CA88)</f>
        <v>0</v>
      </c>
      <c r="AX88" s="60">
        <f>SUM(AIRAG!AI88+ALTANSHIREE!AI88+DALANGARGALAN!AI88+DELGEREH!AI88+IHHET!AI88+MANDAX!AI88+ORGON!AI88+SAIXANDULAAN!AI88+ULAANBADRAX!AI88+HATANBULAG!AI88+HOBSGOL!AI88+ERDENE!AI88+SAINSHAND!DF88+'ZAMIIN UUD'!CB88)</f>
        <v>0</v>
      </c>
      <c r="AY88" s="70">
        <f t="shared" si="78"/>
        <v>0</v>
      </c>
      <c r="AZ88" s="70">
        <f t="shared" si="79"/>
        <v>0</v>
      </c>
      <c r="BA88" s="70">
        <f t="shared" si="80"/>
        <v>0</v>
      </c>
      <c r="BB88" s="70">
        <f t="shared" si="85"/>
        <v>1803915300</v>
      </c>
      <c r="BC88" s="70">
        <f t="shared" si="86"/>
        <v>582037535</v>
      </c>
      <c r="BD88" s="70">
        <f t="shared" si="87"/>
        <v>-1221877765</v>
      </c>
      <c r="BF88" s="56">
        <v>6858403499.8999996</v>
      </c>
      <c r="BG88" s="81">
        <f>+BF88-BC88</f>
        <v>6276365964.8999996</v>
      </c>
    </row>
    <row r="89" spans="1:59">
      <c r="A89" s="9">
        <v>75</v>
      </c>
      <c r="B89" s="11" t="s">
        <v>180</v>
      </c>
      <c r="C89" s="60">
        <f>SUM(AIRAG!C89+ALTANSHIREE!C89+DALANGARGALAN!C89+DELGEREH!C89+IHHET!C89+MANDAX!C89+ORGON!C89+SAIXANDULAAN!C89+ULAANBADRAX!C89+HATANBULAG!C89+HOBSGOL!C89+ERDENE!C89+SAINSHAND!C89+'ZAMIIN UUD'!C89)</f>
        <v>1373989600</v>
      </c>
      <c r="D89" s="60">
        <f>SUM(AIRAG!D89+ALTANSHIREE!D89+DALANGARGALAN!D89+DELGEREH!D89+IHHET!D89+MANDAX!D89+ORGON!D89+SAIXANDULAAN!D89+ULAANBADRAX!D89+HATANBULAG!D89+HOBSGOL!D89+ERDENE!D89+SAINSHAND!D89+'ZAMIIN UUD'!D89)</f>
        <v>1512612000</v>
      </c>
      <c r="E89" s="60">
        <f>SUM(AIRAG!E89+ALTANSHIREE!E89+DALANGARGALAN!E89+DELGEREH!E89+IHHET!E89+MANDAX!E89+ORGON!E89+SAIXANDULAAN!E89+ULAANBADRAX!E89+HATANBULAG!E89+HOBSGOL!E89+ERDENE!E89+SAINSHAND!E89+'ZAMIIN UUD'!E89)</f>
        <v>138622400</v>
      </c>
      <c r="F89" s="60">
        <f>SUM(AIRAG!F89+ALTANSHIREE!F89+DALANGARGALAN!F89+DELGEREH!F89+IHHET!F89+MANDAX!F89+ORGON!F89+SAIXANDULAAN!F89+ULAANBADRAX!F89+HATANBULAG!F89+HOBSGOL!F89+ERDENE!F89+SAINSHAND!F89+SAINSHAND!L89+'ZAMIIN UUD'!F89)</f>
        <v>9237811100</v>
      </c>
      <c r="G89" s="60">
        <f>SUM(AIRAG!G89+ALTANSHIREE!G89+DALANGARGALAN!G89+DELGEREH!G89+IHHET!G89+MANDAX!G89+ORGON!G89+SAIXANDULAAN!G89+ULAANBADRAX!G89+HATANBULAG!G89+HOBSGOL!G89+ERDENE!G89+SAINSHAND!G89+SAINSHAND!M89+'ZAMIIN UUD'!G89)</f>
        <v>8885254865.9200001</v>
      </c>
      <c r="H89" s="60">
        <f>SUM(AIRAG!H89+ALTANSHIREE!H89+DALANGARGALAN!H89+DELGEREH!H89+IHHET!H89+MANDAX!H89+ORGON!H89+SAIXANDULAAN!H89+ULAANBADRAX!H89+HATANBULAG!H89+HOBSGOL!H89+ERDENE!H89+SAINSHAND!H89+SAINSHAND!N89+'ZAMIIN UUD'!H89)</f>
        <v>-352556234.07999992</v>
      </c>
      <c r="I89" s="60">
        <f>SUM(SAINSHAND!I89+'ZAMIIN UUD'!I89)</f>
        <v>273181200</v>
      </c>
      <c r="J89" s="60">
        <f>SUM(SAINSHAND!J89+'ZAMIIN UUD'!J89)</f>
        <v>275187500</v>
      </c>
      <c r="K89" s="60">
        <f>SUM(SAINSHAND!K89+'ZAMIIN UUD'!K89)</f>
        <v>2006300</v>
      </c>
      <c r="L89" s="60">
        <f>SUM(SAINSHAND!O89+SAINSHAND!R89+'ZAMIIN UUD'!O89)</f>
        <v>2648214000</v>
      </c>
      <c r="M89" s="60">
        <f>SUM(SAINSHAND!P89+SAINSHAND!S89+'ZAMIIN UUD'!P89)</f>
        <v>2548103400</v>
      </c>
      <c r="N89" s="60">
        <f>SUM(SAINSHAND!Q89+SAINSHAND!T89+'ZAMIIN UUD'!Q89)</f>
        <v>-100110600</v>
      </c>
      <c r="O89" s="60">
        <f>SUM(SAINSHAND!U89+'ZAMIIN UUD'!L89)</f>
        <v>4642751900</v>
      </c>
      <c r="P89" s="60">
        <f>SUM(SAINSHAND!V89+'ZAMIIN UUD'!M89)</f>
        <v>5556258270.25</v>
      </c>
      <c r="Q89" s="60">
        <f>SUM(SAINSHAND!W89+'ZAMIIN UUD'!N89)</f>
        <v>913506370.25</v>
      </c>
      <c r="R89" s="60">
        <f>SUM('ZAMIIN UUD'!R89)</f>
        <v>354539500</v>
      </c>
      <c r="S89" s="60">
        <f>SUM('ZAMIIN UUD'!S89)</f>
        <v>345767600</v>
      </c>
      <c r="T89" s="60">
        <f>SUM('ZAMIIN UUD'!T89)</f>
        <v>-8771900</v>
      </c>
      <c r="U89" s="60">
        <f>SUM(AIRAG!I89+ALTANSHIREE!I89+DALANGARGALAN!I89+DELGEREH!I89+IHHET!I89+MANDAX!I89+ORGON!I89+SAIXANDULAAN!I89+ULAANBADRAX!I89+HATANBULAG!I89+HOBSGOL!I89+ERDENE!I89+SAINSHAND!X89+'ZAMIIN UUD'!U89)</f>
        <v>777256800</v>
      </c>
      <c r="V89" s="60">
        <f>SUM(AIRAG!J89+ALTANSHIREE!J89+DALANGARGALAN!J89+DELGEREH!J89+IHHET!J89+MANDAX!J89+ORGON!J89+SAIXANDULAAN!J89+ULAANBADRAX!J89+HATANBULAG!J89+HOBSGOL!J89+ERDENE!J89+SAINSHAND!Y89+'ZAMIIN UUD'!V89)</f>
        <v>714094300</v>
      </c>
      <c r="W89" s="60">
        <f>SUM(AIRAG!K89+ALTANSHIREE!K89+DALANGARGALAN!K89+DELGEREH!K89+IHHET!K89+MANDAX!K89+ORGON!K89+SAIXANDULAAN!K89+ULAANBADRAX!K89+HATANBULAG!K89+HOBSGOL!K89+ERDENE!K89+SAINSHAND!Z89+'ZAMIIN UUD'!W89)</f>
        <v>-63162500</v>
      </c>
      <c r="X89" s="60">
        <f>SUM(AIRAG!L89+ALTANSHIREE!L89+DALANGARGALAN!L89+DELGEREH!L89+IHHET!L89+MANDAX!L89+ORGON!L89+SAIXANDULAAN!L89+ULAANBADRAX!L89+HATANBULAG!L89+HOBSGOL!L89+ERDENE!L89+SAINSHAND!AA89+SAINSHAND!AD89+SAINSHAND!AG89+SAINSHAND!AJ89+SAINSHAND!AM89+SAINSHAND!AP89+SAINSHAND!AS89+SAINSHAND!AV89+SAINSHAND!AY89+SAINSHAND!BB89+SAINSHAND!BE89+SAINSHAND!BH89+SAINSHAND!BK89+SAINSHAND!BN89+SAINSHAND!BQ89+'ZAMIIN UUD'!X89+'ZAMIIN UUD'!AA89+'ZAMIIN UUD'!AD89+'ZAMIIN UUD'!AG89+'ZAMIIN UUD'!AJ89+'ZAMIIN UUD'!AM89+'ZAMIIN UUD'!AP89+'ZAMIIN UUD'!AS89)</f>
        <v>1185459000</v>
      </c>
      <c r="Y89" s="60">
        <f>SUM(AIRAG!M89+ALTANSHIREE!M89+DALANGARGALAN!M89+DELGEREH!M89+IHHET!M89+MANDAX!M89+ORGON!M89+SAIXANDULAAN!M89+ULAANBADRAX!M89+HATANBULAG!M89+HOBSGOL!M89+ERDENE!M89+SAINSHAND!AB89+SAINSHAND!AE89+SAINSHAND!AH89+SAINSHAND!AK89+SAINSHAND!AN89+SAINSHAND!AQ89+SAINSHAND!AT89+SAINSHAND!AW89+SAINSHAND!AZ89+SAINSHAND!BC89+SAINSHAND!BF89+SAINSHAND!BI89+SAINSHAND!BL89+SAINSHAND!BO89+SAINSHAND!BR89+'ZAMIIN UUD'!Y89+'ZAMIIN UUD'!AB89+'ZAMIIN UUD'!AE89+'ZAMIIN UUD'!AH89+'ZAMIIN UUD'!AK89+'ZAMIIN UUD'!AN89+'ZAMIIN UUD'!AQ89+'ZAMIIN UUD'!AT89)</f>
        <v>1146359500</v>
      </c>
      <c r="Z89" s="60">
        <f>SUM(AIRAG!N89+ALTANSHIREE!N89+DALANGARGALAN!N89+DELGEREH!N89+IHHET!N89+MANDAX!N89+ORGON!N89+SAIXANDULAAN!N89+ULAANBADRAX!N89+HATANBULAG!N89+HOBSGOL!N89+ERDENE!N89+SAINSHAND!AC89+SAINSHAND!AF89+SAINSHAND!AI89+SAINSHAND!AL89+SAINSHAND!AO89+SAINSHAND!AR89+SAINSHAND!AU89+SAINSHAND!AX89+SAINSHAND!BA89+SAINSHAND!BD89+SAINSHAND!BG89+SAINSHAND!BJ89+SAINSHAND!BM89+SAINSHAND!BP89+SAINSHAND!BS89+'ZAMIIN UUD'!Z89+'ZAMIIN UUD'!AC89+'ZAMIIN UUD'!AF89+'ZAMIIN UUD'!AI89+'ZAMIIN UUD'!AL89+'ZAMIIN UUD'!AO89+'ZAMIIN UUD'!AR89+'ZAMIIN UUD'!AU89)</f>
        <v>-39099500</v>
      </c>
      <c r="AA89" s="60">
        <f>SUM(AIRAG!O89+ALTANSHIREE!O89+DALANGARGALAN!O89+DELGEREH!O89+IHHET!O89+MANDAX!O89+ORGON!O89+SAIXANDULAAN!O89+ULAANBADRAX!O89+HATANBULAG!O89+HOBSGOL!O89+ERDENE!O89+SAINSHAND!BT89+SAINSHAND!BW89+SAINSHAND!BZ89+SAINSHAND!CC89+SAINSHAND!CF89+SAINSHAND!CI89+'ZAMIIN UUD'!AV89+'ZAMIIN UUD'!AY89+'ZAMIIN UUD'!BB89+'ZAMIIN UUD'!BE89)</f>
        <v>3386587400</v>
      </c>
      <c r="AB89" s="60">
        <f>SUM(AIRAG!P89+ALTANSHIREE!P89+DALANGARGALAN!P89+DELGEREH!P89+IHHET!P89+MANDAX!P89+ORGON!P89+SAIXANDULAAN!P89+ULAANBADRAX!P89+HATANBULAG!P89+HOBSGOL!P89+ERDENE!P89+SAINSHAND!BU89+SAINSHAND!BX89+SAINSHAND!CA89+SAINSHAND!CD89+SAINSHAND!CG89+SAINSHAND!CJ89+'ZAMIIN UUD'!AW89+'ZAMIIN UUD'!AZ89+'ZAMIIN UUD'!BC89+'ZAMIIN UUD'!BF89)</f>
        <v>3281648700</v>
      </c>
      <c r="AC89" s="60">
        <f>SUM(AIRAG!Q89+ALTANSHIREE!Q89+DALANGARGALAN!Q89+DELGEREH!Q89+IHHET!Q89+MANDAX!Q89+ORGON!Q89+SAIXANDULAAN!Q89+ULAANBADRAX!Q89+HATANBULAG!Q89+HOBSGOL!Q89+ERDENE!Q89+SAINSHAND!BV89+SAINSHAND!BY89+SAINSHAND!CB89+SAINSHAND!CE89+SAINSHAND!CH89+SAINSHAND!CK89+'ZAMIIN UUD'!AX89+'ZAMIIN UUD'!BA89+'ZAMIIN UUD'!BD89+'ZAMIIN UUD'!BG89)</f>
        <v>-104938700</v>
      </c>
      <c r="AD89" s="60">
        <f>SUM(AIRAG!R89+ALTANSHIREE!R89+DALANGARGALAN!R89+DELGEREH!R89+IHHET!R89+MANDAX!R89+ORGON!R89+SAIXANDULAAN!R89+ULAANBADRAX!R89+HATANBULAG!R89+HOBSGOL!R89+ERDENE!R89+SAINSHAND!CL89)</f>
        <v>374507600</v>
      </c>
      <c r="AE89" s="60">
        <f>SUM(AIRAG!S89+ALTANSHIREE!S89+DALANGARGALAN!S89+DELGEREH!S89+IHHET!S89+MANDAX!S89+ORGON!S89+SAIXANDULAAN!S89+ULAANBADRAX!S89+HATANBULAG!S89+HOBSGOL!S89+ERDENE!S89+SAINSHAND!CM89)</f>
        <v>336358500</v>
      </c>
      <c r="AF89" s="60">
        <f>SUM(AIRAG!T89+ALTANSHIREE!T89+DALANGARGALAN!T89+DELGEREH!T89+IHHET!T89+MANDAX!T89+ORGON!T89+SAIXANDULAAN!T89+ULAANBADRAX!T89+HATANBULAG!T89+HOBSGOL!T89+ERDENE!T89+SAINSHAND!CN89)</f>
        <v>-38149100</v>
      </c>
      <c r="AG89" s="60">
        <f>SUM(SAINSHAND!CO89+'ZAMIIN UUD'!BK89)</f>
        <v>172460000</v>
      </c>
      <c r="AH89" s="60">
        <f>SUM(SAINSHAND!CP89+'ZAMIIN UUD'!BL89)</f>
        <v>20460000</v>
      </c>
      <c r="AI89" s="60">
        <f>SUM(SAINSHAND!CQ89+'ZAMIIN UUD'!BM89)</f>
        <v>-152000000</v>
      </c>
      <c r="AJ89" s="70">
        <f t="shared" si="72"/>
        <v>24426758100</v>
      </c>
      <c r="AK89" s="70">
        <f t="shared" si="73"/>
        <v>24622104636.169998</v>
      </c>
      <c r="AL89" s="70">
        <f t="shared" si="74"/>
        <v>195346536.17000008</v>
      </c>
      <c r="AM89" s="60">
        <f>SUM(AIRAG!X89+ALTANSHIREE!X89+DALANGARGALAN!X89+DELGEREH!X89+IHHET!X89+MANDAX!X89+ORGON!X89+SAIXANDULAAN!X89+ULAANBADRAX!X89+HATANBULAG!X89+HOBSGOL!X89+ERDENE!X89+SAINSHAND!CU89+'ZAMIIN UUD'!BQ89)</f>
        <v>88849200</v>
      </c>
      <c r="AN89" s="60">
        <f>SUM(AIRAG!Y89+ALTANSHIREE!Y89+DALANGARGALAN!Y89+DELGEREH!Y89+IHHET!Y89+MANDAX!Y89+ORGON!Y89+SAIXANDULAAN!Y89+ULAANBADRAX!Y89+HATANBULAG!Y89+HOBSGOL!Y89+ERDENE!Y89+SAINSHAND!CV89+'ZAMIIN UUD'!BR89)</f>
        <v>278105700</v>
      </c>
      <c r="AO89" s="60">
        <f>SUM(AIRAG!Z89+ALTANSHIREE!Z89+DALANGARGALAN!Z89+DELGEREH!Z89+IHHET!Z89+MANDAX!Z89+ORGON!Z89+SAIXANDULAAN!Z89+ULAANBADRAX!Z89+HATANBULAG!Z89+HOBSGOL!Z89+ERDENE!Z89+SAINSHAND!CW89+'ZAMIIN UUD'!BS89)</f>
        <v>189256500</v>
      </c>
      <c r="AP89" s="70">
        <f t="shared" si="75"/>
        <v>88849200</v>
      </c>
      <c r="AQ89" s="70">
        <f t="shared" si="76"/>
        <v>278105700</v>
      </c>
      <c r="AR89" s="70">
        <f t="shared" si="77"/>
        <v>189256500</v>
      </c>
      <c r="AS89" s="60">
        <f>SUM(AIRAG!AD89+ALTANSHIREE!AD89+DALANGARGALAN!AD89+DELGEREH!AD89+IHHET!AD89+MANDAX!AD89+ORGON!AD89+SAIXANDULAAN!AD89+ULAANBADRAX!AD89+HATANBULAG!AD89+HOBSGOL!AD89+ERDENE!AD89+SAINSHAND!DA89+'ZAMIIN UUD'!BW89)</f>
        <v>0</v>
      </c>
      <c r="AT89" s="60">
        <f>SUM(AIRAG!AE89+ALTANSHIREE!AE89+DALANGARGALAN!AE89+DELGEREH!AE89+IHHET!AE89+MANDAX!AE89+ORGON!AE89+SAIXANDULAAN!AE89+ULAANBADRAX!AE89+HATANBULAG!AE89+HOBSGOL!AE89+ERDENE!AE89+SAINSHAND!DB89+'ZAMIIN UUD'!BX89)</f>
        <v>0</v>
      </c>
      <c r="AU89" s="60">
        <f>SUM(AIRAG!AF89+ALTANSHIREE!AF89+DALANGARGALAN!AF89+DELGEREH!AF89+IHHET!AF89+MANDAX!AF89+ORGON!AF89+SAIXANDULAAN!AF89+ULAANBADRAX!AF89+HATANBULAG!AF89+HOBSGOL!AF89+ERDENE!AF89+SAINSHAND!DC89+'ZAMIIN UUD'!BY89)</f>
        <v>0</v>
      </c>
      <c r="AV89" s="60">
        <f>SUM(AIRAG!AG89+ALTANSHIREE!AG89+DALANGARGALAN!AG89+DELGEREH!AG89+IHHET!AG89+MANDAX!AG89+ORGON!AG89+SAIXANDULAAN!AG89+ULAANBADRAX!AG89+HATANBULAG!AG89+HOBSGOL!AG89+ERDENE!AG89+SAINSHAND!DD89+'ZAMIIN UUD'!BZ89)</f>
        <v>0</v>
      </c>
      <c r="AW89" s="60">
        <f>SUM(AIRAG!AH89+ALTANSHIREE!AH89+DALANGARGALAN!AH89+DELGEREH!AH89+IHHET!AH89+MANDAX!AH89+ORGON!AH89+SAIXANDULAAN!AH89+ULAANBADRAX!AH89+HATANBULAG!AH89+HOBSGOL!AH89+ERDENE!AH89+SAINSHAND!DE89+'ZAMIIN UUD'!CA89)</f>
        <v>0</v>
      </c>
      <c r="AX89" s="60">
        <f>SUM(AIRAG!AI89+ALTANSHIREE!AI89+DALANGARGALAN!AI89+DELGEREH!AI89+IHHET!AI89+MANDAX!AI89+ORGON!AI89+SAIXANDULAAN!AI89+ULAANBADRAX!AI89+HATANBULAG!AI89+HOBSGOL!AI89+ERDENE!AI89+SAINSHAND!DF89+'ZAMIIN UUD'!CB89)</f>
        <v>0</v>
      </c>
      <c r="AY89" s="70">
        <f t="shared" si="78"/>
        <v>0</v>
      </c>
      <c r="AZ89" s="70">
        <f t="shared" si="79"/>
        <v>0</v>
      </c>
      <c r="BA89" s="70">
        <f t="shared" si="80"/>
        <v>0</v>
      </c>
      <c r="BB89" s="70">
        <f t="shared" si="85"/>
        <v>24515607300</v>
      </c>
      <c r="BC89" s="70">
        <f t="shared" si="86"/>
        <v>24900210336.169998</v>
      </c>
      <c r="BD89" s="70">
        <f t="shared" si="87"/>
        <v>384603036.17000008</v>
      </c>
    </row>
    <row r="90" spans="1:59">
      <c r="A90" s="9">
        <v>76</v>
      </c>
      <c r="B90" s="10" t="s">
        <v>67</v>
      </c>
      <c r="C90" s="60">
        <f>SUM(AIRAG!C90+ALTANSHIREE!C90+DALANGARGALAN!C90+DELGEREH!C90+IHHET!C90+MANDAX!C90+ORGON!C90+SAIXANDULAAN!C90+ULAANBADRAX!C90+HATANBULAG!C90+HOBSGOL!C90+ERDENE!C90+SAINSHAND!C90+'ZAMIIN UUD'!C90)</f>
        <v>13</v>
      </c>
      <c r="D90" s="60">
        <f>SUM(AIRAG!D90+ALTANSHIREE!D90+DALANGARGALAN!D90+DELGEREH!D90+IHHET!D90+MANDAX!D90+ORGON!D90+SAIXANDULAAN!D90+ULAANBADRAX!D90+HATANBULAG!D90+HOBSGOL!D90+ERDENE!D90+SAINSHAND!D90+'ZAMIIN UUD'!D90)</f>
        <v>13</v>
      </c>
      <c r="E90" s="60">
        <f>SUM(AIRAG!E90+ALTANSHIREE!E90+DALANGARGALAN!E90+DELGEREH!E90+IHHET!E90+MANDAX!E90+ORGON!E90+SAIXANDULAAN!E90+ULAANBADRAX!E90+HATANBULAG!E90+HOBSGOL!E90+ERDENE!E90+SAINSHAND!E90+'ZAMIIN UUD'!E90)</f>
        <v>0</v>
      </c>
      <c r="F90" s="60">
        <f>SUM(AIRAG!F90+ALTANSHIREE!F90+DALANGARGALAN!F90+DELGEREH!F90+IHHET!F90+MANDAX!F90+ORGON!F90+SAIXANDULAAN!F90+ULAANBADRAX!F90+HATANBULAG!F90+HOBSGOL!F90+ERDENE!F90+SAINSHAND!F90+SAINSHAND!L90+'ZAMIIN UUD'!F90)</f>
        <v>55</v>
      </c>
      <c r="G90" s="60">
        <f>SUM(AIRAG!G90+ALTANSHIREE!G90+DALANGARGALAN!G90+DELGEREH!G90+IHHET!G90+MANDAX!G90+ORGON!G90+SAIXANDULAAN!G90+ULAANBADRAX!G90+HATANBULAG!G90+HOBSGOL!G90+ERDENE!G90+SAINSHAND!G90+SAINSHAND!M90+'ZAMIIN UUD'!G90)</f>
        <v>55</v>
      </c>
      <c r="H90" s="60">
        <f>SUM(AIRAG!H90+ALTANSHIREE!H90+DALANGARGALAN!H90+DELGEREH!H90+IHHET!H90+MANDAX!H90+ORGON!H90+SAIXANDULAAN!H90+ULAANBADRAX!H90+HATANBULAG!H90+HOBSGOL!H90+ERDENE!H90+SAINSHAND!H90+SAINSHAND!N90+'ZAMIIN UUD'!H90)</f>
        <v>0</v>
      </c>
      <c r="I90" s="60">
        <f>SUM(SAINSHAND!I90+'ZAMIIN UUD'!I90)</f>
        <v>1</v>
      </c>
      <c r="J90" s="60">
        <f>SUM(SAINSHAND!J90+'ZAMIIN UUD'!J90)</f>
        <v>1</v>
      </c>
      <c r="K90" s="60">
        <f>SUM(SAINSHAND!K90+'ZAMIIN UUD'!K90)</f>
        <v>0</v>
      </c>
      <c r="L90" s="60">
        <f>SUM(SAINSHAND!O90+SAINSHAND!R90+'ZAMIIN UUD'!O90)</f>
        <v>1</v>
      </c>
      <c r="M90" s="60">
        <f>SUM(SAINSHAND!P90+SAINSHAND!S90+'ZAMIIN UUD'!P90)</f>
        <v>1</v>
      </c>
      <c r="N90" s="60">
        <f>SUM(SAINSHAND!Q90+SAINSHAND!T90+'ZAMIIN UUD'!Q90)</f>
        <v>0</v>
      </c>
      <c r="O90" s="60">
        <f>SUM(SAINSHAND!U90+'ZAMIIN UUD'!L90)</f>
        <v>0</v>
      </c>
      <c r="P90" s="60">
        <f>SUM(SAINSHAND!V90+'ZAMIIN UUD'!M90)</f>
        <v>0</v>
      </c>
      <c r="Q90" s="60">
        <f>SUM(SAINSHAND!W90+'ZAMIIN UUD'!N90)</f>
        <v>0</v>
      </c>
      <c r="R90" s="60">
        <f>SUM('ZAMIIN UUD'!R90)</f>
        <v>0</v>
      </c>
      <c r="S90" s="60">
        <f>SUM('ZAMIIN UUD'!S90)</f>
        <v>0</v>
      </c>
      <c r="T90" s="60">
        <f>SUM('ZAMIIN UUD'!T90)</f>
        <v>0</v>
      </c>
      <c r="U90" s="60">
        <f>SUM(AIRAG!I90+ALTANSHIREE!I90+DALANGARGALAN!I90+DELGEREH!I90+IHHET!I90+MANDAX!I90+ORGON!I90+SAIXANDULAAN!I90+ULAANBADRAX!I90+HATANBULAG!I90+HOBSGOL!I90+ERDENE!I90+SAINSHAND!X90+'ZAMIIN UUD'!U90)</f>
        <v>1</v>
      </c>
      <c r="V90" s="60">
        <f>SUM(AIRAG!J90+ALTANSHIREE!J90+DALANGARGALAN!J90+DELGEREH!J90+IHHET!J90+MANDAX!J90+ORGON!J90+SAIXANDULAAN!J90+ULAANBADRAX!J90+HATANBULAG!J90+HOBSGOL!J90+ERDENE!J90+SAINSHAND!Y90+'ZAMIIN UUD'!V90)</f>
        <v>1</v>
      </c>
      <c r="W90" s="60">
        <f>SUM(AIRAG!K90+ALTANSHIREE!K90+DALANGARGALAN!K90+DELGEREH!K90+IHHET!K90+MANDAX!K90+ORGON!K90+SAIXANDULAAN!K90+ULAANBADRAX!K90+HATANBULAG!K90+HOBSGOL!K90+ERDENE!K90+SAINSHAND!Z90+'ZAMIIN UUD'!W90)</f>
        <v>0</v>
      </c>
      <c r="X90" s="60">
        <f>SUM(AIRAG!L90+ALTANSHIREE!L90+DALANGARGALAN!L90+DELGEREH!L90+IHHET!L90+MANDAX!L90+ORGON!L90+SAIXANDULAAN!L90+ULAANBADRAX!L90+HATANBULAG!L90+HOBSGOL!L90+ERDENE!L90+SAINSHAND!AA90+SAINSHAND!AD90+SAINSHAND!AG90+SAINSHAND!AJ90+SAINSHAND!AM90+SAINSHAND!AP90+SAINSHAND!AS90+SAINSHAND!AV90+SAINSHAND!AY90+SAINSHAND!BB90+SAINSHAND!BE90+SAINSHAND!BH90+SAINSHAND!BK90+SAINSHAND!BN90+SAINSHAND!BQ90+'ZAMIIN UUD'!X90+'ZAMIIN UUD'!AA90+'ZAMIIN UUD'!AD90+'ZAMIIN UUD'!AG90+'ZAMIIN UUD'!AJ90+'ZAMIIN UUD'!AM90+'ZAMIIN UUD'!AP90+'ZAMIIN UUD'!AS90)</f>
        <v>1</v>
      </c>
      <c r="Y90" s="60">
        <f>SUM(AIRAG!M90+ALTANSHIREE!M90+DALANGARGALAN!M90+DELGEREH!M90+IHHET!M90+MANDAX!M90+ORGON!M90+SAIXANDULAAN!M90+ULAANBADRAX!M90+HATANBULAG!M90+HOBSGOL!M90+ERDENE!M90+SAINSHAND!AB90+SAINSHAND!AE90+SAINSHAND!AH90+SAINSHAND!AK90+SAINSHAND!AN90+SAINSHAND!AQ90+SAINSHAND!AT90+SAINSHAND!AW90+SAINSHAND!AZ90+SAINSHAND!BC90+SAINSHAND!BF90+SAINSHAND!BI90+SAINSHAND!BL90+SAINSHAND!BO90+SAINSHAND!BR90+'ZAMIIN UUD'!Y90+'ZAMIIN UUD'!AB90+'ZAMIIN UUD'!AE90+'ZAMIIN UUD'!AH90+'ZAMIIN UUD'!AK90+'ZAMIIN UUD'!AN90+'ZAMIIN UUD'!AQ90+'ZAMIIN UUD'!AT90)</f>
        <v>1</v>
      </c>
      <c r="Z90" s="60">
        <f>SUM(AIRAG!N90+ALTANSHIREE!N90+DALANGARGALAN!N90+DELGEREH!N90+IHHET!N90+MANDAX!N90+ORGON!N90+SAIXANDULAAN!N90+ULAANBADRAX!N90+HATANBULAG!N90+HOBSGOL!N90+ERDENE!N90+SAINSHAND!AC90+SAINSHAND!AF90+SAINSHAND!AI90+SAINSHAND!AL90+SAINSHAND!AO90+SAINSHAND!AR90+SAINSHAND!AU90+SAINSHAND!AX90+SAINSHAND!BA90+SAINSHAND!BD90+SAINSHAND!BG90+SAINSHAND!BJ90+SAINSHAND!BM90+SAINSHAND!BP90+SAINSHAND!BS90+'ZAMIIN UUD'!Z90+'ZAMIIN UUD'!AC90+'ZAMIIN UUD'!AF90+'ZAMIIN UUD'!AI90+'ZAMIIN UUD'!AL90+'ZAMIIN UUD'!AO90+'ZAMIIN UUD'!AR90+'ZAMIIN UUD'!AU90)</f>
        <v>0</v>
      </c>
      <c r="AA90" s="60">
        <f>SUM(AIRAG!O90+ALTANSHIREE!O90+DALANGARGALAN!O90+DELGEREH!O90+IHHET!O90+MANDAX!O90+ORGON!O90+SAIXANDULAAN!O90+ULAANBADRAX!O90+HATANBULAG!O90+HOBSGOL!O90+ERDENE!O90+SAINSHAND!BT90+SAINSHAND!BW90+SAINSHAND!BZ90+SAINSHAND!CC90+SAINSHAND!CF90+SAINSHAND!CI90+'ZAMIIN UUD'!AV90+'ZAMIIN UUD'!AY90+'ZAMIIN UUD'!BB90+'ZAMIIN UUD'!BE90)</f>
        <v>1</v>
      </c>
      <c r="AB90" s="60">
        <f>SUM(AIRAG!P90+ALTANSHIREE!P90+DALANGARGALAN!P90+DELGEREH!P90+IHHET!P90+MANDAX!P90+ORGON!P90+SAIXANDULAAN!P90+ULAANBADRAX!P90+HATANBULAG!P90+HOBSGOL!P90+ERDENE!P90+SAINSHAND!BU90+SAINSHAND!BX90+SAINSHAND!CA90+SAINSHAND!CD90+SAINSHAND!CG90+SAINSHAND!CJ90+'ZAMIIN UUD'!AW90+'ZAMIIN UUD'!AZ90+'ZAMIIN UUD'!BC90+'ZAMIIN UUD'!BF90)</f>
        <v>1</v>
      </c>
      <c r="AC90" s="60">
        <f>SUM(AIRAG!Q90+ALTANSHIREE!Q90+DALANGARGALAN!Q90+DELGEREH!Q90+IHHET!Q90+MANDAX!Q90+ORGON!Q90+SAIXANDULAAN!Q90+ULAANBADRAX!Q90+HATANBULAG!Q90+HOBSGOL!Q90+ERDENE!Q90+SAINSHAND!BV90+SAINSHAND!BY90+SAINSHAND!CB90+SAINSHAND!CE90+SAINSHAND!CH90+SAINSHAND!CK90+'ZAMIIN UUD'!AX90+'ZAMIIN UUD'!BA90+'ZAMIIN UUD'!BD90+'ZAMIIN UUD'!BG90)</f>
        <v>0</v>
      </c>
      <c r="AD90" s="60">
        <f>SUM(AIRAG!R90+ALTANSHIREE!R90+DALANGARGALAN!R90+DELGEREH!R90+IHHET!R90+MANDAX!R90+ORGON!R90+SAIXANDULAAN!R90+ULAANBADRAX!R90+HATANBULAG!R90+HOBSGOL!R90+ERDENE!R90+SAINSHAND!CL90)</f>
        <v>0</v>
      </c>
      <c r="AE90" s="60">
        <f>SUM(AIRAG!S90+ALTANSHIREE!S90+DALANGARGALAN!S90+DELGEREH!S90+IHHET!S90+MANDAX!S90+ORGON!S90+SAIXANDULAAN!S90+ULAANBADRAX!S90+HATANBULAG!S90+HOBSGOL!S90+ERDENE!S90+SAINSHAND!CM90)</f>
        <v>0</v>
      </c>
      <c r="AF90" s="60">
        <f>SUM(AIRAG!T90+ALTANSHIREE!T90+DALANGARGALAN!T90+DELGEREH!T90+IHHET!T90+MANDAX!T90+ORGON!T90+SAIXANDULAAN!T90+ULAANBADRAX!T90+HATANBULAG!T90+HOBSGOL!T90+ERDENE!T90+SAINSHAND!CN90)</f>
        <v>0</v>
      </c>
      <c r="AG90" s="60">
        <f>SUM(SAINSHAND!CO90+'ZAMIIN UUD'!BK90)</f>
        <v>0</v>
      </c>
      <c r="AH90" s="60">
        <f>SUM(SAINSHAND!CP90+'ZAMIIN UUD'!BL90)</f>
        <v>0</v>
      </c>
      <c r="AI90" s="60">
        <f>SUM(SAINSHAND!CQ90+'ZAMIIN UUD'!BM90)</f>
        <v>0</v>
      </c>
      <c r="AJ90" s="70">
        <f t="shared" si="72"/>
        <v>73</v>
      </c>
      <c r="AK90" s="70">
        <f t="shared" si="73"/>
        <v>73</v>
      </c>
      <c r="AL90" s="70">
        <f t="shared" si="74"/>
        <v>0</v>
      </c>
      <c r="AM90" s="60">
        <f>SUM(AIRAG!X90+ALTANSHIREE!X90+DALANGARGALAN!X90+DELGEREH!X90+IHHET!X90+MANDAX!X90+ORGON!X90+SAIXANDULAAN!X90+ULAANBADRAX!X90+HATANBULAG!X90+HOBSGOL!X90+ERDENE!X90+SAINSHAND!CU90+'ZAMIIN UUD'!BQ90)</f>
        <v>0</v>
      </c>
      <c r="AN90" s="60">
        <f>SUM(AIRAG!Y90+ALTANSHIREE!Y90+DALANGARGALAN!Y90+DELGEREH!Y90+IHHET!Y90+MANDAX!Y90+ORGON!Y90+SAIXANDULAAN!Y90+ULAANBADRAX!Y90+HATANBULAG!Y90+HOBSGOL!Y90+ERDENE!Y90+SAINSHAND!CV90+'ZAMIIN UUD'!BR90)</f>
        <v>0</v>
      </c>
      <c r="AO90" s="60">
        <f>SUM(AIRAG!Z90+ALTANSHIREE!Z90+DALANGARGALAN!Z90+DELGEREH!Z90+IHHET!Z90+MANDAX!Z90+ORGON!Z90+SAIXANDULAAN!Z90+ULAANBADRAX!Z90+HATANBULAG!Z90+HOBSGOL!Z90+ERDENE!Z90+SAINSHAND!CW90+'ZAMIIN UUD'!BS90)</f>
        <v>0</v>
      </c>
      <c r="AP90" s="70">
        <f t="shared" si="75"/>
        <v>0</v>
      </c>
      <c r="AQ90" s="70">
        <f t="shared" si="76"/>
        <v>0</v>
      </c>
      <c r="AR90" s="70">
        <f t="shared" si="77"/>
        <v>0</v>
      </c>
      <c r="AS90" s="60">
        <f>SUM(AIRAG!AD90+ALTANSHIREE!AD90+DALANGARGALAN!AD90+DELGEREH!AD90+IHHET!AD90+MANDAX!AD90+ORGON!AD90+SAIXANDULAAN!AD90+ULAANBADRAX!AD90+HATANBULAG!AD90+HOBSGOL!AD90+ERDENE!AD90+SAINSHAND!DA90+'ZAMIIN UUD'!BW90)</f>
        <v>0</v>
      </c>
      <c r="AT90" s="60">
        <f>SUM(AIRAG!AE90+ALTANSHIREE!AE90+DALANGARGALAN!AE90+DELGEREH!AE90+IHHET!AE90+MANDAX!AE90+ORGON!AE90+SAIXANDULAAN!AE90+ULAANBADRAX!AE90+HATANBULAG!AE90+HOBSGOL!AE90+ERDENE!AE90+SAINSHAND!DB90+'ZAMIIN UUD'!BX90)</f>
        <v>0</v>
      </c>
      <c r="AU90" s="60">
        <f>SUM(AIRAG!AF90+ALTANSHIREE!AF90+DALANGARGALAN!AF90+DELGEREH!AF90+IHHET!AF90+MANDAX!AF90+ORGON!AF90+SAIXANDULAAN!AF90+ULAANBADRAX!AF90+HATANBULAG!AF90+HOBSGOL!AF90+ERDENE!AF90+SAINSHAND!DC90+'ZAMIIN UUD'!BY90)</f>
        <v>0</v>
      </c>
      <c r="AV90" s="60">
        <f>SUM(AIRAG!AG90+ALTANSHIREE!AG90+DALANGARGALAN!AG90+DELGEREH!AG90+IHHET!AG90+MANDAX!AG90+ORGON!AG90+SAIXANDULAAN!AG90+ULAANBADRAX!AG90+HATANBULAG!AG90+HOBSGOL!AG90+ERDENE!AG90+SAINSHAND!DD90+'ZAMIIN UUD'!BZ90)</f>
        <v>0</v>
      </c>
      <c r="AW90" s="60">
        <f>SUM(AIRAG!AH90+ALTANSHIREE!AH90+DALANGARGALAN!AH90+DELGEREH!AH90+IHHET!AH90+MANDAX!AH90+ORGON!AH90+SAIXANDULAAN!AH90+ULAANBADRAX!AH90+HATANBULAG!AH90+HOBSGOL!AH90+ERDENE!AH90+SAINSHAND!DE90+'ZAMIIN UUD'!CA90)</f>
        <v>0</v>
      </c>
      <c r="AX90" s="60">
        <f>SUM(AIRAG!AI90+ALTANSHIREE!AI90+DALANGARGALAN!AI90+DELGEREH!AI90+IHHET!AI90+MANDAX!AI90+ORGON!AI90+SAIXANDULAAN!AI90+ULAANBADRAX!AI90+HATANBULAG!AI90+HOBSGOL!AI90+ERDENE!AI90+SAINSHAND!DF90+'ZAMIIN UUD'!CB90)</f>
        <v>0</v>
      </c>
      <c r="AY90" s="70">
        <f t="shared" si="78"/>
        <v>0</v>
      </c>
      <c r="AZ90" s="70">
        <f t="shared" si="79"/>
        <v>0</v>
      </c>
      <c r="BA90" s="70">
        <f t="shared" si="80"/>
        <v>0</v>
      </c>
      <c r="BB90" s="70">
        <f t="shared" si="85"/>
        <v>73</v>
      </c>
      <c r="BC90" s="70">
        <f t="shared" si="86"/>
        <v>73</v>
      </c>
      <c r="BD90" s="70">
        <f t="shared" si="87"/>
        <v>0</v>
      </c>
    </row>
    <row r="91" spans="1:59">
      <c r="A91" s="35">
        <v>77</v>
      </c>
      <c r="B91" s="36" t="s">
        <v>68</v>
      </c>
      <c r="C91" s="45">
        <f>SUM(AIRAG!C91+ALTANSHIREE!C91+DALANGARGALAN!C91+DELGEREH!C91+IHHET!C91+MANDAX!C91+ORGON!C91+SAIXANDULAAN!C91+ULAANBADRAX!C91+HATANBULAG!C91+HOBSGOL!C91+ERDENE!C91+SAINSHAND!C91+'ZAMIIN UUD'!C91)</f>
        <v>37</v>
      </c>
      <c r="D91" s="45">
        <f>SUM(AIRAG!D91+ALTANSHIREE!D91+DALANGARGALAN!D91+DELGEREH!D91+IHHET!D91+MANDAX!D91+ORGON!D91+SAIXANDULAAN!D91+ULAANBADRAX!D91+HATANBULAG!D91+HOBSGOL!D91+ERDENE!D91+SAINSHAND!D91+'ZAMIIN UUD'!D91)</f>
        <v>46</v>
      </c>
      <c r="E91" s="45">
        <f>SUM(AIRAG!E91+ALTANSHIREE!E91+DALANGARGALAN!E91+DELGEREH!E91+IHHET!E91+MANDAX!E91+ORGON!E91+SAIXANDULAAN!E91+ULAANBADRAX!E91+HATANBULAG!E91+HOBSGOL!E91+ERDENE!E91+SAINSHAND!E91+'ZAMIIN UUD'!E91)</f>
        <v>9</v>
      </c>
      <c r="F91" s="60">
        <f>SUM(AIRAG!F91+ALTANSHIREE!F91+DALANGARGALAN!F91+DELGEREH!F91+IHHET!F91+MANDAX!F91+ORGON!F91+SAIXANDULAAN!F91+ULAANBADRAX!F91+HATANBULAG!F91+HOBSGOL!F91+ERDENE!F91+SAINSHAND!F91+SAINSHAND!L91+'ZAMIIN UUD'!F91)</f>
        <v>419</v>
      </c>
      <c r="G91" s="60">
        <f>SUM(AIRAG!G91+ALTANSHIREE!G91+DALANGARGALAN!G91+DELGEREH!G91+IHHET!G91+MANDAX!G91+ORGON!G91+SAIXANDULAAN!G91+ULAANBADRAX!G91+HATANBULAG!G91+HOBSGOL!G91+ERDENE!G91+SAINSHAND!G91+SAINSHAND!M91+'ZAMIIN UUD'!G91)</f>
        <v>385</v>
      </c>
      <c r="H91" s="45">
        <f>SUM(AIRAG!H91+ALTANSHIREE!H91+DALANGARGALAN!H91+DELGEREH!H91+IHHET!H91+MANDAX!H91+ORGON!H91+SAIXANDULAAN!H91+ULAANBADRAX!H91+HATANBULAG!H91+HOBSGOL!H91+ERDENE!H91+SAINSHAND!H91+SAINSHAND!N91+'ZAMIIN UUD'!H91)</f>
        <v>-34</v>
      </c>
      <c r="I91" s="45">
        <f>SUM(SAINSHAND!I91+'ZAMIIN UUD'!I91)</f>
        <v>9</v>
      </c>
      <c r="J91" s="45">
        <f>SUM(SAINSHAND!J91+'ZAMIIN UUD'!J91)</f>
        <v>9</v>
      </c>
      <c r="K91" s="45">
        <f>SUM(SAINSHAND!K91+'ZAMIIN UUD'!K91)</f>
        <v>0</v>
      </c>
      <c r="L91" s="45">
        <f>SUM(SAINSHAND!O91+SAINSHAND!R91+'ZAMIIN UUD'!O91)</f>
        <v>70</v>
      </c>
      <c r="M91" s="45">
        <f>SUM(SAINSHAND!P91+SAINSHAND!S91+'ZAMIIN UUD'!P91)</f>
        <v>70</v>
      </c>
      <c r="N91" s="45">
        <f>SUM(SAINSHAND!Q91+SAINSHAND!T91+'ZAMIIN UUD'!Q91)</f>
        <v>0</v>
      </c>
      <c r="O91" s="45">
        <f>SUM(SAINSHAND!U91+'ZAMIIN UUD'!L91)</f>
        <v>0</v>
      </c>
      <c r="P91" s="45">
        <f>SUM(SAINSHAND!V91+'ZAMIIN UUD'!M91)</f>
        <v>0</v>
      </c>
      <c r="Q91" s="45">
        <f>SUM(SAINSHAND!W91+'ZAMIIN UUD'!N91)</f>
        <v>0</v>
      </c>
      <c r="R91" s="45">
        <f>SUM('ZAMIIN UUD'!R91)</f>
        <v>0</v>
      </c>
      <c r="S91" s="45">
        <f>SUM('ZAMIIN UUD'!S91)</f>
        <v>0</v>
      </c>
      <c r="T91" s="45">
        <f>SUM('ZAMIIN UUD'!T91)</f>
        <v>0</v>
      </c>
      <c r="U91" s="45">
        <f>SUM(AIRAG!I91+ALTANSHIREE!I91+DALANGARGALAN!I91+DELGEREH!I91+IHHET!I91+MANDAX!I91+ORGON!I91+SAIXANDULAAN!I91+ULAANBADRAX!I91+HATANBULAG!I91+HOBSGOL!I91+ERDENE!I91+SAINSHAND!X91+'ZAMIIN UUD'!U91)</f>
        <v>60</v>
      </c>
      <c r="V91" s="45">
        <f>SUM(AIRAG!J91+ALTANSHIREE!J91+DALANGARGALAN!J91+DELGEREH!J91+IHHET!J91+MANDAX!J91+ORGON!J91+SAIXANDULAAN!J91+ULAANBADRAX!J91+HATANBULAG!J91+HOBSGOL!J91+ERDENE!J91+SAINSHAND!Y91+'ZAMIIN UUD'!V91)</f>
        <v>60</v>
      </c>
      <c r="W91" s="60">
        <f>SUM(AIRAG!K91+ALTANSHIREE!K91+DALANGARGALAN!K91+DELGEREH!K91+IHHET!K91+MANDAX!K91+ORGON!K91+SAIXANDULAAN!K91+ULAANBADRAX!K91+HATANBULAG!K91+HOBSGOL!K91+ERDENE!K91+SAINSHAND!Z91+'ZAMIIN UUD'!W91)</f>
        <v>0</v>
      </c>
      <c r="X91" s="45">
        <f>SUM(AIRAG!L91+ALTANSHIREE!L91+DALANGARGALAN!L91+DELGEREH!L91+IHHET!L91+MANDAX!L91+ORGON!L91+SAIXANDULAAN!L91+ULAANBADRAX!L91+HATANBULAG!L91+HOBSGOL!L91+ERDENE!L91+SAINSHAND!AA91+SAINSHAND!AD91+SAINSHAND!AG91+SAINSHAND!AJ91+SAINSHAND!AM91+SAINSHAND!AP91+SAINSHAND!AS91+SAINSHAND!AV91+SAINSHAND!AY91+SAINSHAND!BB91+SAINSHAND!BE91+SAINSHAND!BH91+SAINSHAND!BK91+SAINSHAND!BN91+SAINSHAND!BQ91+'ZAMIIN UUD'!X91+'ZAMIIN UUD'!AA91+'ZAMIIN UUD'!AD91+'ZAMIIN UUD'!AG91+'ZAMIIN UUD'!AJ91+'ZAMIIN UUD'!AM91+'ZAMIIN UUD'!AP91+'ZAMIIN UUD'!AS91)</f>
        <v>348</v>
      </c>
      <c r="Y91" s="45">
        <f>SUM(AIRAG!M91+ALTANSHIREE!M91+DALANGARGALAN!M91+DELGEREH!M91+IHHET!M91+MANDAX!M91+ORGON!M91+SAIXANDULAAN!M91+ULAANBADRAX!M91+HATANBULAG!M91+HOBSGOL!M91+ERDENE!M91+SAINSHAND!AB91+SAINSHAND!AE91+SAINSHAND!AH91+SAINSHAND!AK91+SAINSHAND!AN91+SAINSHAND!AQ91+SAINSHAND!AT91+SAINSHAND!AW91+SAINSHAND!AZ91+SAINSHAND!BC91+SAINSHAND!BF91+SAINSHAND!BI91+SAINSHAND!BL91+SAINSHAND!BO91+SAINSHAND!BR91+'ZAMIIN UUD'!Y91+'ZAMIIN UUD'!AB91+'ZAMIIN UUD'!AE91+'ZAMIIN UUD'!AH91+'ZAMIIN UUD'!AK91+'ZAMIIN UUD'!AN91+'ZAMIIN UUD'!AQ91+'ZAMIIN UUD'!AT91)</f>
        <v>342</v>
      </c>
      <c r="Z91" s="45">
        <f>SUM(AIRAG!N91+ALTANSHIREE!N91+DALANGARGALAN!N91+DELGEREH!N91+IHHET!N91+MANDAX!N91+ORGON!N91+SAIXANDULAAN!N91+ULAANBADRAX!N91+HATANBULAG!N91+HOBSGOL!N91+ERDENE!N91+SAINSHAND!AC91+SAINSHAND!AF91+SAINSHAND!AI91+SAINSHAND!AL91+SAINSHAND!AO91+SAINSHAND!AR91+SAINSHAND!AU91+SAINSHAND!AX91+SAINSHAND!BA91+SAINSHAND!BD91+SAINSHAND!BG91+SAINSHAND!BJ91+SAINSHAND!BM91+SAINSHAND!BP91+SAINSHAND!BS91+'ZAMIIN UUD'!Z91+'ZAMIIN UUD'!AC91+'ZAMIIN UUD'!AF91+'ZAMIIN UUD'!AI91+'ZAMIIN UUD'!AL91+'ZAMIIN UUD'!AO91+'ZAMIIN UUD'!AR91+'ZAMIIN UUD'!AU91)</f>
        <v>-6</v>
      </c>
      <c r="AA91" s="45">
        <f>SUM(AIRAG!O91+ALTANSHIREE!O91+DALANGARGALAN!O91+DELGEREH!O91+IHHET!O91+MANDAX!O91+ORGON!O91+SAIXANDULAAN!O91+ULAANBADRAX!O91+HATANBULAG!O91+HOBSGOL!O91+ERDENE!O91+SAINSHAND!BT91+SAINSHAND!BW91+SAINSHAND!BZ91+SAINSHAND!CC91+SAINSHAND!CF91+SAINSHAND!CI91+'ZAMIIN UUD'!AV91+'ZAMIIN UUD'!AY91+'ZAMIIN UUD'!BB91+'ZAMIIN UUD'!BE91)</f>
        <v>567</v>
      </c>
      <c r="AB91" s="45">
        <f>SUM(AIRAG!P91+ALTANSHIREE!P91+DALANGARGALAN!P91+DELGEREH!P91+IHHET!P91+MANDAX!P91+ORGON!P91+SAIXANDULAAN!P91+ULAANBADRAX!P91+HATANBULAG!P91+HOBSGOL!P91+ERDENE!P91+SAINSHAND!BU91+SAINSHAND!BX91+SAINSHAND!CA91+SAINSHAND!CD91+SAINSHAND!CG91+SAINSHAND!CJ91+'ZAMIIN UUD'!AW91+'ZAMIIN UUD'!AZ91+'ZAMIIN UUD'!BC91+'ZAMIIN UUD'!BF91)</f>
        <v>567</v>
      </c>
      <c r="AC91" s="45">
        <f>SUM(AIRAG!Q91+ALTANSHIREE!Q91+DALANGARGALAN!Q91+DELGEREH!Q91+IHHET!Q91+MANDAX!Q91+ORGON!Q91+SAIXANDULAAN!Q91+ULAANBADRAX!Q91+HATANBULAG!Q91+HOBSGOL!Q91+ERDENE!Q91+SAINSHAND!BV91+SAINSHAND!BY91+SAINSHAND!CB91+SAINSHAND!CE91+SAINSHAND!CH91+SAINSHAND!CK91+'ZAMIIN UUD'!AX91+'ZAMIIN UUD'!BA91+'ZAMIIN UUD'!BD91+'ZAMIIN UUD'!BG91)</f>
        <v>0</v>
      </c>
      <c r="AD91" s="45">
        <f>SUM(AIRAG!R91+ALTANSHIREE!R91+DALANGARGALAN!R91+DELGEREH!R91+IHHET!R91+MANDAX!R91+ORGON!R91+SAIXANDULAAN!R91+ULAANBADRAX!R91+HATANBULAG!R91+HOBSGOL!R91+ERDENE!R91+SAINSHAND!CL91)</f>
        <v>11</v>
      </c>
      <c r="AE91" s="45">
        <f>SUM(AIRAG!S91+ALTANSHIREE!S91+DALANGARGALAN!S91+DELGEREH!S91+IHHET!S91+MANDAX!S91+ORGON!S91+SAIXANDULAAN!S91+ULAANBADRAX!S91+HATANBULAG!S91+HOBSGOL!S91+ERDENE!S91+SAINSHAND!CM91)</f>
        <v>11</v>
      </c>
      <c r="AF91" s="45">
        <f>SUM(AIRAG!T91+ALTANSHIREE!T91+DALANGARGALAN!T91+DELGEREH!T91+IHHET!T91+MANDAX!T91+ORGON!T91+SAIXANDULAAN!T91+ULAANBADRAX!T91+HATANBULAG!T91+HOBSGOL!T91+ERDENE!T91+SAINSHAND!CN91)</f>
        <v>0</v>
      </c>
      <c r="AG91" s="45">
        <f>SUM(SAINSHAND!CO91+'ZAMIIN UUD'!BK91)</f>
        <v>0</v>
      </c>
      <c r="AH91" s="45">
        <f>SUM(SAINSHAND!CP91+'ZAMIIN UUD'!BL91)</f>
        <v>0</v>
      </c>
      <c r="AI91" s="45">
        <f>SUM(SAINSHAND!CQ91+'ZAMIIN UUD'!BM91)</f>
        <v>0</v>
      </c>
      <c r="AJ91" s="46">
        <f t="shared" si="72"/>
        <v>1521</v>
      </c>
      <c r="AK91" s="46">
        <f t="shared" si="73"/>
        <v>1490</v>
      </c>
      <c r="AL91" s="46">
        <f t="shared" si="74"/>
        <v>-31</v>
      </c>
      <c r="AM91" s="45">
        <f>SUM(AIRAG!X91+ALTANSHIREE!X91+DALANGARGALAN!X91+DELGEREH!X91+IHHET!X91+MANDAX!X91+ORGON!X91+SAIXANDULAAN!X91+ULAANBADRAX!X91+HATANBULAG!X91+HOBSGOL!X91+ERDENE!X91+SAINSHAND!CU91+'ZAMIIN UUD'!BQ91)</f>
        <v>0</v>
      </c>
      <c r="AN91" s="45">
        <f>SUM(AIRAG!Y91+ALTANSHIREE!Y91+DALANGARGALAN!Y91+DELGEREH!Y91+IHHET!Y91+MANDAX!Y91+ORGON!Y91+SAIXANDULAAN!Y91+ULAANBADRAX!Y91+HATANBULAG!Y91+HOBSGOL!Y91+ERDENE!Y91+SAINSHAND!CV91+'ZAMIIN UUD'!BR91)</f>
        <v>0</v>
      </c>
      <c r="AO91" s="45">
        <f>SUM(AIRAG!Z91+ALTANSHIREE!Z91+DALANGARGALAN!Z91+DELGEREH!Z91+IHHET!Z91+MANDAX!Z91+ORGON!Z91+SAIXANDULAAN!Z91+ULAANBADRAX!Z91+HATANBULAG!Z91+HOBSGOL!Z91+ERDENE!Z91+SAINSHAND!CW91+'ZAMIIN UUD'!BS91)</f>
        <v>0</v>
      </c>
      <c r="AP91" s="46">
        <f t="shared" si="75"/>
        <v>0</v>
      </c>
      <c r="AQ91" s="46">
        <f t="shared" si="76"/>
        <v>0</v>
      </c>
      <c r="AR91" s="46">
        <f t="shared" si="77"/>
        <v>0</v>
      </c>
      <c r="AS91" s="45">
        <f>SUM(AIRAG!AD91+ALTANSHIREE!AD91+DALANGARGALAN!AD91+DELGEREH!AD91+IHHET!AD91+MANDAX!AD91+ORGON!AD91+SAIXANDULAAN!AD91+ULAANBADRAX!AD91+HATANBULAG!AD91+HOBSGOL!AD91+ERDENE!AD91+SAINSHAND!DA91+'ZAMIIN UUD'!BW91)</f>
        <v>0</v>
      </c>
      <c r="AT91" s="45">
        <f>SUM(AIRAG!AE91+ALTANSHIREE!AE91+DALANGARGALAN!AE91+DELGEREH!AE91+IHHET!AE91+MANDAX!AE91+ORGON!AE91+SAIXANDULAAN!AE91+ULAANBADRAX!AE91+HATANBULAG!AE91+HOBSGOL!AE91+ERDENE!AE91+SAINSHAND!DB91+'ZAMIIN UUD'!BX91)</f>
        <v>0</v>
      </c>
      <c r="AU91" s="45">
        <f>SUM(AIRAG!AF91+ALTANSHIREE!AF91+DALANGARGALAN!AF91+DELGEREH!AF91+IHHET!AF91+MANDAX!AF91+ORGON!AF91+SAIXANDULAAN!AF91+ULAANBADRAX!AF91+HATANBULAG!AF91+HOBSGOL!AF91+ERDENE!AF91+SAINSHAND!DC91+'ZAMIIN UUD'!BY91)</f>
        <v>0</v>
      </c>
      <c r="AV91" s="45">
        <f>SUM(AIRAG!AG91+ALTANSHIREE!AG91+DALANGARGALAN!AG91+DELGEREH!AG91+IHHET!AG91+MANDAX!AG91+ORGON!AG91+SAIXANDULAAN!AG91+ULAANBADRAX!AG91+HATANBULAG!AG91+HOBSGOL!AG91+ERDENE!AG91+SAINSHAND!DD91+'ZAMIIN UUD'!BZ91)</f>
        <v>0</v>
      </c>
      <c r="AW91" s="45">
        <f>SUM(AIRAG!AH91+ALTANSHIREE!AH91+DALANGARGALAN!AH91+DELGEREH!AH91+IHHET!AH91+MANDAX!AH91+ORGON!AH91+SAIXANDULAAN!AH91+ULAANBADRAX!AH91+HATANBULAG!AH91+HOBSGOL!AH91+ERDENE!AH91+SAINSHAND!DE91+'ZAMIIN UUD'!CA91)</f>
        <v>0</v>
      </c>
      <c r="AX91" s="45">
        <f>SUM(AIRAG!AI91+ALTANSHIREE!AI91+DALANGARGALAN!AI91+DELGEREH!AI91+IHHET!AI91+MANDAX!AI91+ORGON!AI91+SAIXANDULAAN!AI91+ULAANBADRAX!AI91+HATANBULAG!AI91+HOBSGOL!AI91+ERDENE!AI91+SAINSHAND!DF91+'ZAMIIN UUD'!CB91)</f>
        <v>0</v>
      </c>
      <c r="AY91" s="46">
        <f t="shared" si="78"/>
        <v>0</v>
      </c>
      <c r="AZ91" s="46">
        <f t="shared" si="79"/>
        <v>0</v>
      </c>
      <c r="BA91" s="46">
        <f t="shared" si="80"/>
        <v>0</v>
      </c>
      <c r="BB91" s="46">
        <f t="shared" si="81"/>
        <v>1521</v>
      </c>
      <c r="BC91" s="46">
        <f t="shared" ref="BC91:BC110" si="88">SUM(AK91+AQ91+AZ91)</f>
        <v>1490</v>
      </c>
      <c r="BD91" s="46">
        <f t="shared" ref="BD91:BD110" si="89">SUM(AL91+AR91+BA91)</f>
        <v>-31</v>
      </c>
    </row>
    <row r="92" spans="1:59">
      <c r="A92" s="9">
        <v>78</v>
      </c>
      <c r="B92" s="10" t="s">
        <v>69</v>
      </c>
      <c r="C92" s="45">
        <f>SUM(AIRAG!C92+ALTANSHIREE!C92+DALANGARGALAN!C92+DELGEREH!C92+IHHET!C92+MANDAX!C92+ORGON!C92+SAIXANDULAAN!C92+ULAANBADRAX!C92+HATANBULAG!C92+HOBSGOL!C92+ERDENE!C92+SAINSHAND!C92+'ZAMIIN UUD'!C92)</f>
        <v>15</v>
      </c>
      <c r="D92" s="45">
        <f>SUM(AIRAG!D92+ALTANSHIREE!D92+DALANGARGALAN!D92+DELGEREH!D92+IHHET!D92+MANDAX!D92+ORGON!D92+SAIXANDULAAN!D92+ULAANBADRAX!D92+HATANBULAG!D92+HOBSGOL!D92+ERDENE!D92+SAINSHAND!D92+'ZAMIIN UUD'!D92)</f>
        <v>20</v>
      </c>
      <c r="E92" s="45">
        <f>SUM(AIRAG!E92+ALTANSHIREE!E92+DALANGARGALAN!E92+DELGEREH!E92+IHHET!E92+MANDAX!E92+ORGON!E92+SAIXANDULAAN!E92+ULAANBADRAX!E92+HATANBULAG!E92+HOBSGOL!E92+ERDENE!E92+SAINSHAND!E92+'ZAMIIN UUD'!E92)</f>
        <v>5</v>
      </c>
      <c r="F92" s="60">
        <f>SUM(AIRAG!F92+ALTANSHIREE!F92+DALANGARGALAN!F92+DELGEREH!F92+IHHET!F92+MANDAX!F92+ORGON!F92+SAIXANDULAAN!F92+ULAANBADRAX!F92+HATANBULAG!F92+HOBSGOL!F92+ERDENE!F92+SAINSHAND!F92+SAINSHAND!L92+'ZAMIIN UUD'!F92)</f>
        <v>95</v>
      </c>
      <c r="G92" s="60">
        <f>SUM(AIRAG!G92+ALTANSHIREE!G92+DALANGARGALAN!G92+DELGEREH!G92+IHHET!G92+MANDAX!G92+ORGON!G92+SAIXANDULAAN!G92+ULAANBADRAX!G92+HATANBULAG!G92+HOBSGOL!G92+ERDENE!G92+SAINSHAND!G92+SAINSHAND!M92+'ZAMIIN UUD'!G92)</f>
        <v>93</v>
      </c>
      <c r="H92" s="45">
        <f>SUM(AIRAG!H92+ALTANSHIREE!H92+DALANGARGALAN!H92+DELGEREH!H92+IHHET!H92+MANDAX!H92+ORGON!H92+SAIXANDULAAN!H92+ULAANBADRAX!H92+HATANBULAG!H92+HOBSGOL!H92+ERDENE!H92+SAINSHAND!H92+SAINSHAND!N92+'ZAMIIN UUD'!H92)</f>
        <v>-2</v>
      </c>
      <c r="I92" s="45">
        <f>SUM(SAINSHAND!I92+'ZAMIIN UUD'!I92)</f>
        <v>2</v>
      </c>
      <c r="J92" s="45">
        <f>SUM(SAINSHAND!J92+'ZAMIIN UUD'!J92)</f>
        <v>2</v>
      </c>
      <c r="K92" s="45">
        <f>SUM(SAINSHAND!K92+'ZAMIIN UUD'!K92)</f>
        <v>0</v>
      </c>
      <c r="L92" s="45">
        <f>SUM(SAINSHAND!O92+SAINSHAND!R92+'ZAMIIN UUD'!O92)</f>
        <v>2</v>
      </c>
      <c r="M92" s="45">
        <f>SUM(SAINSHAND!P92+SAINSHAND!S92+'ZAMIIN UUD'!P92)</f>
        <v>2</v>
      </c>
      <c r="N92" s="45">
        <f>SUM(SAINSHAND!Q92+SAINSHAND!T92+'ZAMIIN UUD'!Q92)</f>
        <v>0</v>
      </c>
      <c r="O92" s="45">
        <f>SUM(SAINSHAND!U92+'ZAMIIN UUD'!L92)</f>
        <v>0</v>
      </c>
      <c r="P92" s="45">
        <f>SUM(SAINSHAND!V92+'ZAMIIN UUD'!M92)</f>
        <v>0</v>
      </c>
      <c r="Q92" s="45">
        <f>SUM(SAINSHAND!W92+'ZAMIIN UUD'!N92)</f>
        <v>0</v>
      </c>
      <c r="R92" s="45">
        <f>SUM('ZAMIIN UUD'!R92)</f>
        <v>0</v>
      </c>
      <c r="S92" s="45">
        <f>SUM('ZAMIIN UUD'!S92)</f>
        <v>0</v>
      </c>
      <c r="T92" s="45">
        <f>SUM('ZAMIIN UUD'!T92)</f>
        <v>0</v>
      </c>
      <c r="U92" s="45">
        <f>SUM(AIRAG!I92+ALTANSHIREE!I92+DALANGARGALAN!I92+DELGEREH!I92+IHHET!I92+MANDAX!I92+ORGON!I92+SAIXANDULAAN!I92+ULAANBADRAX!I92+HATANBULAG!I92+HOBSGOL!I92+ERDENE!I92+SAINSHAND!X92+'ZAMIIN UUD'!U92)</f>
        <v>3</v>
      </c>
      <c r="V92" s="45">
        <f>SUM(AIRAG!J92+ALTANSHIREE!J92+DALANGARGALAN!J92+DELGEREH!J92+IHHET!J92+MANDAX!J92+ORGON!J92+SAIXANDULAAN!J92+ULAANBADRAX!J92+HATANBULAG!J92+HOBSGOL!J92+ERDENE!J92+SAINSHAND!Y92+'ZAMIIN UUD'!V92)</f>
        <v>3</v>
      </c>
      <c r="W92" s="60">
        <f>SUM(AIRAG!K92+ALTANSHIREE!K92+DALANGARGALAN!K92+DELGEREH!K92+IHHET!K92+MANDAX!K92+ORGON!K92+SAIXANDULAAN!K92+ULAANBADRAX!K92+HATANBULAG!K92+HOBSGOL!K92+ERDENE!K92+SAINSHAND!Z92+'ZAMIIN UUD'!W92)</f>
        <v>0</v>
      </c>
      <c r="X92" s="45">
        <f>SUM(AIRAG!L92+ALTANSHIREE!L92+DALANGARGALAN!L92+DELGEREH!L92+IHHET!L92+MANDAX!L92+ORGON!L92+SAIXANDULAAN!L92+ULAANBADRAX!L92+HATANBULAG!L92+HOBSGOL!L92+ERDENE!L92+SAINSHAND!AA92+SAINSHAND!AD92+SAINSHAND!AG92+SAINSHAND!AJ92+SAINSHAND!AM92+SAINSHAND!AP92+SAINSHAND!AS92+SAINSHAND!AV92+SAINSHAND!AY92+SAINSHAND!BB92+SAINSHAND!BE92+SAINSHAND!BH92+SAINSHAND!BK92+SAINSHAND!BN92+SAINSHAND!BQ92+'ZAMIIN UUD'!X92+'ZAMIIN UUD'!AA92+'ZAMIIN UUD'!AD92+'ZAMIIN UUD'!AG92+'ZAMIIN UUD'!AJ92+'ZAMIIN UUD'!AM92+'ZAMIIN UUD'!AP92+'ZAMIIN UUD'!AS92)</f>
        <v>9</v>
      </c>
      <c r="Y92" s="45">
        <f>SUM(AIRAG!M92+ALTANSHIREE!M92+DALANGARGALAN!M92+DELGEREH!M92+IHHET!M92+MANDAX!M92+ORGON!M92+SAIXANDULAAN!M92+ULAANBADRAX!M92+HATANBULAG!M92+HOBSGOL!M92+ERDENE!M92+SAINSHAND!AB92+SAINSHAND!AE92+SAINSHAND!AH92+SAINSHAND!AK92+SAINSHAND!AN92+SAINSHAND!AQ92+SAINSHAND!AT92+SAINSHAND!AW92+SAINSHAND!AZ92+SAINSHAND!BC92+SAINSHAND!BF92+SAINSHAND!BI92+SAINSHAND!BL92+SAINSHAND!BO92+SAINSHAND!BR92+'ZAMIIN UUD'!Y92+'ZAMIIN UUD'!AB92+'ZAMIIN UUD'!AE92+'ZAMIIN UUD'!AH92+'ZAMIIN UUD'!AK92+'ZAMIIN UUD'!AN92+'ZAMIIN UUD'!AQ92+'ZAMIIN UUD'!AT92)</f>
        <v>9</v>
      </c>
      <c r="Z92" s="45">
        <f>SUM(AIRAG!N92+ALTANSHIREE!N92+DALANGARGALAN!N92+DELGEREH!N92+IHHET!N92+MANDAX!N92+ORGON!N92+SAIXANDULAAN!N92+ULAANBADRAX!N92+HATANBULAG!N92+HOBSGOL!N92+ERDENE!N92+SAINSHAND!AC92+SAINSHAND!AF92+SAINSHAND!AI92+SAINSHAND!AL92+SAINSHAND!AO92+SAINSHAND!AR92+SAINSHAND!AU92+SAINSHAND!AX92+SAINSHAND!BA92+SAINSHAND!BD92+SAINSHAND!BG92+SAINSHAND!BJ92+SAINSHAND!BM92+SAINSHAND!BP92+SAINSHAND!BS92+'ZAMIIN UUD'!Z92+'ZAMIIN UUD'!AC92+'ZAMIIN UUD'!AF92+'ZAMIIN UUD'!AI92+'ZAMIIN UUD'!AL92+'ZAMIIN UUD'!AO92+'ZAMIIN UUD'!AR92+'ZAMIIN UUD'!AU92)</f>
        <v>0</v>
      </c>
      <c r="AA92" s="45">
        <f>SUM(AIRAG!O92+ALTANSHIREE!O92+DALANGARGALAN!O92+DELGEREH!O92+IHHET!O92+MANDAX!O92+ORGON!O92+SAIXANDULAAN!O92+ULAANBADRAX!O92+HATANBULAG!O92+HOBSGOL!O92+ERDENE!O92+SAINSHAND!BT92+SAINSHAND!BW92+SAINSHAND!BZ92+SAINSHAND!CC92+SAINSHAND!CF92+SAINSHAND!CI92+'ZAMIIN UUD'!AV92+'ZAMIIN UUD'!AY92+'ZAMIIN UUD'!BB92+'ZAMIIN UUD'!BE92)</f>
        <v>4</v>
      </c>
      <c r="AB92" s="45">
        <f>SUM(AIRAG!P92+ALTANSHIREE!P92+DALANGARGALAN!P92+DELGEREH!P92+IHHET!P92+MANDAX!P92+ORGON!P92+SAIXANDULAAN!P92+ULAANBADRAX!P92+HATANBULAG!P92+HOBSGOL!P92+ERDENE!P92+SAINSHAND!BU92+SAINSHAND!BX92+SAINSHAND!CA92+SAINSHAND!CD92+SAINSHAND!CG92+SAINSHAND!CJ92+'ZAMIIN UUD'!AW92+'ZAMIIN UUD'!AZ92+'ZAMIIN UUD'!BC92+'ZAMIIN UUD'!BF92)</f>
        <v>4</v>
      </c>
      <c r="AC92" s="45">
        <f>SUM(AIRAG!Q92+ALTANSHIREE!Q92+DALANGARGALAN!Q92+DELGEREH!Q92+IHHET!Q92+MANDAX!Q92+ORGON!Q92+SAIXANDULAAN!Q92+ULAANBADRAX!Q92+HATANBULAG!Q92+HOBSGOL!Q92+ERDENE!Q92+SAINSHAND!BV92+SAINSHAND!BY92+SAINSHAND!CB92+SAINSHAND!CE92+SAINSHAND!CH92+SAINSHAND!CK92+'ZAMIIN UUD'!AX92+'ZAMIIN UUD'!BA92+'ZAMIIN UUD'!BD92+'ZAMIIN UUD'!BG92)</f>
        <v>0</v>
      </c>
      <c r="AD92" s="45">
        <f>SUM(AIRAG!R92+ALTANSHIREE!R92+DALANGARGALAN!R92+DELGEREH!R92+IHHET!R92+MANDAX!R92+ORGON!R92+SAIXANDULAAN!R92+ULAANBADRAX!R92+HATANBULAG!R92+HOBSGOL!R92+ERDENE!R92+SAINSHAND!CL92)</f>
        <v>1</v>
      </c>
      <c r="AE92" s="45">
        <f>SUM(AIRAG!S92+ALTANSHIREE!S92+DALANGARGALAN!S92+DELGEREH!S92+IHHET!S92+MANDAX!S92+ORGON!S92+SAIXANDULAAN!S92+ULAANBADRAX!S92+HATANBULAG!S92+HOBSGOL!S92+ERDENE!S92+SAINSHAND!CM92)</f>
        <v>1</v>
      </c>
      <c r="AF92" s="45">
        <f>SUM(AIRAG!T92+ALTANSHIREE!T92+DALANGARGALAN!T92+DELGEREH!T92+IHHET!T92+MANDAX!T92+ORGON!T92+SAIXANDULAAN!T92+ULAANBADRAX!T92+HATANBULAG!T92+HOBSGOL!T92+ERDENE!T92+SAINSHAND!CN92)</f>
        <v>0</v>
      </c>
      <c r="AG92" s="45">
        <f>SUM(SAINSHAND!CO92+'ZAMIIN UUD'!BK92)</f>
        <v>0</v>
      </c>
      <c r="AH92" s="45">
        <f>SUM(SAINSHAND!CP92+'ZAMIIN UUD'!BL92)</f>
        <v>0</v>
      </c>
      <c r="AI92" s="45">
        <f>SUM(SAINSHAND!CQ92+'ZAMIIN UUD'!BM92)</f>
        <v>0</v>
      </c>
      <c r="AJ92" s="47">
        <f t="shared" si="72"/>
        <v>131</v>
      </c>
      <c r="AK92" s="47">
        <f t="shared" si="73"/>
        <v>134</v>
      </c>
      <c r="AL92" s="47">
        <f t="shared" si="74"/>
        <v>3</v>
      </c>
      <c r="AM92" s="44">
        <f>SUM(AIRAG!X92+ALTANSHIREE!X92+DALANGARGALAN!X92+DELGEREH!X92+IHHET!X92+MANDAX!X92+ORGON!X92+SAIXANDULAAN!X92+ULAANBADRAX!X92+HATANBULAG!X92+HOBSGOL!X92+ERDENE!X92+SAINSHAND!CU92+'ZAMIIN UUD'!BQ92)</f>
        <v>0</v>
      </c>
      <c r="AN92" s="44">
        <f>SUM(AIRAG!Y92+ALTANSHIREE!Y92+DALANGARGALAN!Y92+DELGEREH!Y92+IHHET!Y92+MANDAX!Y92+ORGON!Y92+SAIXANDULAAN!Y92+ULAANBADRAX!Y92+HATANBULAG!Y92+HOBSGOL!Y92+ERDENE!Y92+SAINSHAND!CV92+'ZAMIIN UUD'!BR92)</f>
        <v>0</v>
      </c>
      <c r="AO92" s="44">
        <f>SUM(AIRAG!Z92+ALTANSHIREE!Z92+DALANGARGALAN!Z92+DELGEREH!Z92+IHHET!Z92+MANDAX!Z92+ORGON!Z92+SAIXANDULAAN!Z92+ULAANBADRAX!Z92+HATANBULAG!Z92+HOBSGOL!Z92+ERDENE!Z92+SAINSHAND!CW92+'ZAMIIN UUD'!BS92)</f>
        <v>0</v>
      </c>
      <c r="AP92" s="47">
        <f t="shared" si="75"/>
        <v>0</v>
      </c>
      <c r="AQ92" s="47">
        <f t="shared" si="76"/>
        <v>0</v>
      </c>
      <c r="AR92" s="47">
        <f t="shared" si="77"/>
        <v>0</v>
      </c>
      <c r="AS92" s="44">
        <f>SUM(AIRAG!AD92+ALTANSHIREE!AD92+DALANGARGALAN!AD92+DELGEREH!AD92+IHHET!AD92+MANDAX!AD92+ORGON!AD92+SAIXANDULAAN!AD92+ULAANBADRAX!AD92+HATANBULAG!AD92+HOBSGOL!AD92+ERDENE!AD92+SAINSHAND!DA92+'ZAMIIN UUD'!BW92)</f>
        <v>0</v>
      </c>
      <c r="AT92" s="44">
        <f>SUM(AIRAG!AE92+ALTANSHIREE!AE92+DALANGARGALAN!AE92+DELGEREH!AE92+IHHET!AE92+MANDAX!AE92+ORGON!AE92+SAIXANDULAAN!AE92+ULAANBADRAX!AE92+HATANBULAG!AE92+HOBSGOL!AE92+ERDENE!AE92+SAINSHAND!DB92+'ZAMIIN UUD'!BX92)</f>
        <v>0</v>
      </c>
      <c r="AU92" s="44">
        <f>SUM(AIRAG!AF92+ALTANSHIREE!AF92+DALANGARGALAN!AF92+DELGEREH!AF92+IHHET!AF92+MANDAX!AF92+ORGON!AF92+SAIXANDULAAN!AF92+ULAANBADRAX!AF92+HATANBULAG!AF92+HOBSGOL!AF92+ERDENE!AF92+SAINSHAND!DC92+'ZAMIIN UUD'!BY92)</f>
        <v>0</v>
      </c>
      <c r="AV92" s="44">
        <f>SUM(AIRAG!AG92+ALTANSHIREE!AG92+DALANGARGALAN!AG92+DELGEREH!AG92+IHHET!AG92+MANDAX!AG92+ORGON!AG92+SAIXANDULAAN!AG92+ULAANBADRAX!AG92+HATANBULAG!AG92+HOBSGOL!AG92+ERDENE!AG92+SAINSHAND!DD92+'ZAMIIN UUD'!BZ92)</f>
        <v>0</v>
      </c>
      <c r="AW92" s="44">
        <f>SUM(AIRAG!AH92+ALTANSHIREE!AH92+DALANGARGALAN!AH92+DELGEREH!AH92+IHHET!AH92+MANDAX!AH92+ORGON!AH92+SAIXANDULAAN!AH92+ULAANBADRAX!AH92+HATANBULAG!AH92+HOBSGOL!AH92+ERDENE!AH92+SAINSHAND!DE92+'ZAMIIN UUD'!CA92)</f>
        <v>0</v>
      </c>
      <c r="AX92" s="44">
        <f>SUM(AIRAG!AI92+ALTANSHIREE!AI92+DALANGARGALAN!AI92+DELGEREH!AI92+IHHET!AI92+MANDAX!AI92+ORGON!AI92+SAIXANDULAAN!AI92+ULAANBADRAX!AI92+HATANBULAG!AI92+HOBSGOL!AI92+ERDENE!AI92+SAINSHAND!DF92+'ZAMIIN UUD'!CB92)</f>
        <v>0</v>
      </c>
      <c r="AY92" s="47">
        <f t="shared" si="78"/>
        <v>0</v>
      </c>
      <c r="AZ92" s="47">
        <f t="shared" si="79"/>
        <v>0</v>
      </c>
      <c r="BA92" s="47">
        <f t="shared" si="80"/>
        <v>0</v>
      </c>
      <c r="BB92" s="47">
        <f t="shared" si="81"/>
        <v>131</v>
      </c>
      <c r="BC92" s="47">
        <f t="shared" si="88"/>
        <v>134</v>
      </c>
      <c r="BD92" s="47">
        <f t="shared" si="89"/>
        <v>3</v>
      </c>
    </row>
    <row r="93" spans="1:59">
      <c r="A93" s="9">
        <v>79</v>
      </c>
      <c r="B93" s="10" t="s">
        <v>70</v>
      </c>
      <c r="C93" s="45">
        <f>SUM(AIRAG!C93+ALTANSHIREE!C93+DALANGARGALAN!C93+DELGEREH!C93+IHHET!C93+MANDAX!C93+ORGON!C93+SAIXANDULAAN!C93+ULAANBADRAX!C93+HATANBULAG!C93+HOBSGOL!C93+ERDENE!C93+SAINSHAND!C93+'ZAMIIN UUD'!C93)</f>
        <v>22</v>
      </c>
      <c r="D93" s="45">
        <f>SUM(AIRAG!D93+ALTANSHIREE!D93+DALANGARGALAN!D93+DELGEREH!D93+IHHET!D93+MANDAX!D93+ORGON!D93+SAIXANDULAAN!D93+ULAANBADRAX!D93+HATANBULAG!D93+HOBSGOL!D93+ERDENE!D93+SAINSHAND!D93+'ZAMIIN UUD'!D93)</f>
        <v>19</v>
      </c>
      <c r="E93" s="45">
        <f>SUM(AIRAG!E93+ALTANSHIREE!E93+DALANGARGALAN!E93+DELGEREH!E93+IHHET!E93+MANDAX!E93+ORGON!E93+SAIXANDULAAN!E93+ULAANBADRAX!E93+HATANBULAG!E93+HOBSGOL!E93+ERDENE!E93+SAINSHAND!E93+'ZAMIIN UUD'!E93)</f>
        <v>-3</v>
      </c>
      <c r="F93" s="60">
        <f>SUM(AIRAG!F93+ALTANSHIREE!F93+DALANGARGALAN!F93+DELGEREH!F93+IHHET!F93+MANDAX!F93+ORGON!F93+SAIXANDULAAN!F93+ULAANBADRAX!F93+HATANBULAG!F93+HOBSGOL!F93+ERDENE!F93+SAINSHAND!F93+SAINSHAND!L93+'ZAMIIN UUD'!F93)</f>
        <v>182</v>
      </c>
      <c r="G93" s="60">
        <f>SUM(AIRAG!G93+ALTANSHIREE!G93+DALANGARGALAN!G93+DELGEREH!G93+IHHET!G93+MANDAX!G93+ORGON!G93+SAIXANDULAAN!G93+ULAANBADRAX!G93+HATANBULAG!G93+HOBSGOL!G93+ERDENE!G93+SAINSHAND!G93+SAINSHAND!M93+'ZAMIIN UUD'!G93)</f>
        <v>145</v>
      </c>
      <c r="H93" s="45">
        <f>SUM(AIRAG!H93+ALTANSHIREE!H93+DALANGARGALAN!H93+DELGEREH!H93+IHHET!H93+MANDAX!H93+ORGON!H93+SAIXANDULAAN!H93+ULAANBADRAX!H93+HATANBULAG!H93+HOBSGOL!H93+ERDENE!H93+SAINSHAND!H93+SAINSHAND!N93+'ZAMIIN UUD'!H93)</f>
        <v>-37</v>
      </c>
      <c r="I93" s="45">
        <f>SUM(SAINSHAND!I93+'ZAMIIN UUD'!I93)</f>
        <v>7</v>
      </c>
      <c r="J93" s="45">
        <f>SUM(SAINSHAND!J93+'ZAMIIN UUD'!J93)</f>
        <v>7</v>
      </c>
      <c r="K93" s="45">
        <f>SUM(SAINSHAND!K93+'ZAMIIN UUD'!K93)</f>
        <v>0</v>
      </c>
      <c r="L93" s="45">
        <f>SUM(SAINSHAND!O93+SAINSHAND!R93+'ZAMIIN UUD'!O93)</f>
        <v>8</v>
      </c>
      <c r="M93" s="45">
        <f>SUM(SAINSHAND!P93+SAINSHAND!S93+'ZAMIIN UUD'!P93)</f>
        <v>8</v>
      </c>
      <c r="N93" s="45">
        <f>SUM(SAINSHAND!Q93+SAINSHAND!T93+'ZAMIIN UUD'!Q93)</f>
        <v>0</v>
      </c>
      <c r="O93" s="45">
        <f>SUM(SAINSHAND!U93+'ZAMIIN UUD'!L93)</f>
        <v>0</v>
      </c>
      <c r="P93" s="45">
        <f>SUM(SAINSHAND!V93+'ZAMIIN UUD'!M93)</f>
        <v>0</v>
      </c>
      <c r="Q93" s="45">
        <f>SUM(SAINSHAND!W93+'ZAMIIN UUD'!N93)</f>
        <v>0</v>
      </c>
      <c r="R93" s="45">
        <f>SUM('ZAMIIN UUD'!R93)</f>
        <v>0</v>
      </c>
      <c r="S93" s="45">
        <f>SUM('ZAMIIN UUD'!S93)</f>
        <v>0</v>
      </c>
      <c r="T93" s="45">
        <f>SUM('ZAMIIN UUD'!T93)</f>
        <v>0</v>
      </c>
      <c r="U93" s="45">
        <f>SUM(AIRAG!I93+ALTANSHIREE!I93+DALANGARGALAN!I93+DELGEREH!I93+IHHET!I93+MANDAX!I93+ORGON!I93+SAIXANDULAAN!I93+ULAANBADRAX!I93+HATANBULAG!I93+HOBSGOL!I93+ERDENE!I93+SAINSHAND!X93+'ZAMIIN UUD'!U93)</f>
        <v>16</v>
      </c>
      <c r="V93" s="45">
        <f>SUM(AIRAG!J93+ALTANSHIREE!J93+DALANGARGALAN!J93+DELGEREH!J93+IHHET!J93+MANDAX!J93+ORGON!J93+SAIXANDULAAN!J93+ULAANBADRAX!J93+HATANBULAG!J93+HOBSGOL!J93+ERDENE!J93+SAINSHAND!Y93+'ZAMIIN UUD'!V93)</f>
        <v>16</v>
      </c>
      <c r="W93" s="60">
        <f>SUM(AIRAG!K93+ALTANSHIREE!K93+DALANGARGALAN!K93+DELGEREH!K93+IHHET!K93+MANDAX!K93+ORGON!K93+SAIXANDULAAN!K93+ULAANBADRAX!K93+HATANBULAG!K93+HOBSGOL!K93+ERDENE!K93+SAINSHAND!Z93+'ZAMIIN UUD'!W93)</f>
        <v>0</v>
      </c>
      <c r="X93" s="45">
        <f>SUM(AIRAG!L93+ALTANSHIREE!L93+DALANGARGALAN!L93+DELGEREH!L93+IHHET!L93+MANDAX!L93+ORGON!L93+SAIXANDULAAN!L93+ULAANBADRAX!L93+HATANBULAG!L93+HOBSGOL!L93+ERDENE!L93+SAINSHAND!AA93+SAINSHAND!AD93+SAINSHAND!AG93+SAINSHAND!AJ93+SAINSHAND!AM93+SAINSHAND!AP93+SAINSHAND!AS93+SAINSHAND!AV93+SAINSHAND!AY93+SAINSHAND!BB93+SAINSHAND!BE93+SAINSHAND!BH93+SAINSHAND!BK93+SAINSHAND!BN93+SAINSHAND!BQ93+'ZAMIIN UUD'!X93+'ZAMIIN UUD'!AA93+'ZAMIIN UUD'!AD93+'ZAMIIN UUD'!AG93+'ZAMIIN UUD'!AJ93+'ZAMIIN UUD'!AM93+'ZAMIIN UUD'!AP93+'ZAMIIN UUD'!AS93)</f>
        <v>98</v>
      </c>
      <c r="Y93" s="45">
        <f>SUM(AIRAG!M93+ALTANSHIREE!M93+DALANGARGALAN!M93+DELGEREH!M93+IHHET!M93+MANDAX!M93+ORGON!M93+SAIXANDULAAN!M93+ULAANBADRAX!M93+HATANBULAG!M93+HOBSGOL!M93+ERDENE!M93+SAINSHAND!AB93+SAINSHAND!AE93+SAINSHAND!AH93+SAINSHAND!AK93+SAINSHAND!AN93+SAINSHAND!AQ93+SAINSHAND!AT93+SAINSHAND!AW93+SAINSHAND!AZ93+SAINSHAND!BC93+SAINSHAND!BF93+SAINSHAND!BI93+SAINSHAND!BL93+SAINSHAND!BO93+SAINSHAND!BR93+'ZAMIIN UUD'!Y93+'ZAMIIN UUD'!AB93+'ZAMIIN UUD'!AE93+'ZAMIIN UUD'!AH93+'ZAMIIN UUD'!AK93+'ZAMIIN UUD'!AN93+'ZAMIIN UUD'!AQ93+'ZAMIIN UUD'!AT93)</f>
        <v>95</v>
      </c>
      <c r="Z93" s="45">
        <f>SUM(AIRAG!N93+ALTANSHIREE!N93+DALANGARGALAN!N93+DELGEREH!N93+IHHET!N93+MANDAX!N93+ORGON!N93+SAIXANDULAAN!N93+ULAANBADRAX!N93+HATANBULAG!N93+HOBSGOL!N93+ERDENE!N93+SAINSHAND!AC93+SAINSHAND!AF93+SAINSHAND!AI93+SAINSHAND!AL93+SAINSHAND!AO93+SAINSHAND!AR93+SAINSHAND!AU93+SAINSHAND!AX93+SAINSHAND!BA93+SAINSHAND!BD93+SAINSHAND!BG93+SAINSHAND!BJ93+SAINSHAND!BM93+SAINSHAND!BP93+SAINSHAND!BS93+'ZAMIIN UUD'!Z93+'ZAMIIN UUD'!AC93+'ZAMIIN UUD'!AF93+'ZAMIIN UUD'!AI93+'ZAMIIN UUD'!AL93+'ZAMIIN UUD'!AO93+'ZAMIIN UUD'!AR93+'ZAMIIN UUD'!AU93)</f>
        <v>-3</v>
      </c>
      <c r="AA93" s="45">
        <f>SUM(AIRAG!O93+ALTANSHIREE!O93+DALANGARGALAN!O93+DELGEREH!O93+IHHET!O93+MANDAX!O93+ORGON!O93+SAIXANDULAAN!O93+ULAANBADRAX!O93+HATANBULAG!O93+HOBSGOL!O93+ERDENE!O93+SAINSHAND!BT93+SAINSHAND!BW93+SAINSHAND!BZ93+SAINSHAND!CC93+SAINSHAND!CF93+SAINSHAND!CI93+'ZAMIIN UUD'!AV93+'ZAMIIN UUD'!AY93+'ZAMIIN UUD'!BB93+'ZAMIIN UUD'!BE93)</f>
        <v>265</v>
      </c>
      <c r="AB93" s="45">
        <f>SUM(AIRAG!P93+ALTANSHIREE!P93+DALANGARGALAN!P93+DELGEREH!P93+IHHET!P93+MANDAX!P93+ORGON!P93+SAIXANDULAAN!P93+ULAANBADRAX!P93+HATANBULAG!P93+HOBSGOL!P93+ERDENE!P93+SAINSHAND!BU93+SAINSHAND!BX93+SAINSHAND!CA93+SAINSHAND!CD93+SAINSHAND!CG93+SAINSHAND!CJ93+'ZAMIIN UUD'!AW93+'ZAMIIN UUD'!AZ93+'ZAMIIN UUD'!BC93+'ZAMIIN UUD'!BF93)</f>
        <v>264</v>
      </c>
      <c r="AC93" s="45">
        <f>SUM(AIRAG!Q93+ALTANSHIREE!Q93+DALANGARGALAN!Q93+DELGEREH!Q93+IHHET!Q93+MANDAX!Q93+ORGON!Q93+SAIXANDULAAN!Q93+ULAANBADRAX!Q93+HATANBULAG!Q93+HOBSGOL!Q93+ERDENE!Q93+SAINSHAND!BV93+SAINSHAND!BY93+SAINSHAND!CB93+SAINSHAND!CE93+SAINSHAND!CH93+SAINSHAND!CK93+'ZAMIIN UUD'!AX93+'ZAMIIN UUD'!BA93+'ZAMIIN UUD'!BD93+'ZAMIIN UUD'!BG93)</f>
        <v>-1</v>
      </c>
      <c r="AD93" s="45">
        <f>SUM(AIRAG!R93+ALTANSHIREE!R93+DALANGARGALAN!R93+DELGEREH!R93+IHHET!R93+MANDAX!R93+ORGON!R93+SAIXANDULAAN!R93+ULAANBADRAX!R93+HATANBULAG!R93+HOBSGOL!R93+ERDENE!R93+SAINSHAND!CL93)</f>
        <v>0</v>
      </c>
      <c r="AE93" s="45">
        <f>SUM(AIRAG!S93+ALTANSHIREE!S93+DALANGARGALAN!S93+DELGEREH!S93+IHHET!S93+MANDAX!S93+ORGON!S93+SAIXANDULAAN!S93+ULAANBADRAX!S93+HATANBULAG!S93+HOBSGOL!S93+ERDENE!S93+SAINSHAND!CM93)</f>
        <v>0</v>
      </c>
      <c r="AF93" s="45">
        <f>SUM(AIRAG!T93+ALTANSHIREE!T93+DALANGARGALAN!T93+DELGEREH!T93+IHHET!T93+MANDAX!T93+ORGON!T93+SAIXANDULAAN!T93+ULAANBADRAX!T93+HATANBULAG!T93+HOBSGOL!T93+ERDENE!T93+SAINSHAND!CN93)</f>
        <v>0</v>
      </c>
      <c r="AG93" s="45">
        <f>SUM(SAINSHAND!CO93+'ZAMIIN UUD'!BK93)</f>
        <v>0</v>
      </c>
      <c r="AH93" s="45">
        <f>SUM(SAINSHAND!CP93+'ZAMIIN UUD'!BL93)</f>
        <v>0</v>
      </c>
      <c r="AI93" s="45">
        <f>SUM(SAINSHAND!CQ93+'ZAMIIN UUD'!BM93)</f>
        <v>0</v>
      </c>
      <c r="AJ93" s="47">
        <f t="shared" si="72"/>
        <v>598</v>
      </c>
      <c r="AK93" s="47">
        <f t="shared" si="73"/>
        <v>554</v>
      </c>
      <c r="AL93" s="47">
        <f t="shared" si="74"/>
        <v>-44</v>
      </c>
      <c r="AM93" s="44">
        <f>SUM(AIRAG!X93+ALTANSHIREE!X93+DALANGARGALAN!X93+DELGEREH!X93+IHHET!X93+MANDAX!X93+ORGON!X93+SAIXANDULAAN!X93+ULAANBADRAX!X93+HATANBULAG!X93+HOBSGOL!X93+ERDENE!X93+SAINSHAND!CU93+'ZAMIIN UUD'!BQ93)</f>
        <v>0</v>
      </c>
      <c r="AN93" s="44">
        <f>SUM(AIRAG!Y93+ALTANSHIREE!Y93+DALANGARGALAN!Y93+DELGEREH!Y93+IHHET!Y93+MANDAX!Y93+ORGON!Y93+SAIXANDULAAN!Y93+ULAANBADRAX!Y93+HATANBULAG!Y93+HOBSGOL!Y93+ERDENE!Y93+SAINSHAND!CV93+'ZAMIIN UUD'!BR93)</f>
        <v>0</v>
      </c>
      <c r="AO93" s="44">
        <f>SUM(AIRAG!Z93+ALTANSHIREE!Z93+DALANGARGALAN!Z93+DELGEREH!Z93+IHHET!Z93+MANDAX!Z93+ORGON!Z93+SAIXANDULAAN!Z93+ULAANBADRAX!Z93+HATANBULAG!Z93+HOBSGOL!Z93+ERDENE!Z93+SAINSHAND!CW93+'ZAMIIN UUD'!BS93)</f>
        <v>0</v>
      </c>
      <c r="AP93" s="47">
        <f t="shared" si="75"/>
        <v>0</v>
      </c>
      <c r="AQ93" s="47">
        <f t="shared" si="76"/>
        <v>0</v>
      </c>
      <c r="AR93" s="47">
        <f t="shared" si="77"/>
        <v>0</v>
      </c>
      <c r="AS93" s="44">
        <f>SUM(AIRAG!AD93+ALTANSHIREE!AD93+DALANGARGALAN!AD93+DELGEREH!AD93+IHHET!AD93+MANDAX!AD93+ORGON!AD93+SAIXANDULAAN!AD93+ULAANBADRAX!AD93+HATANBULAG!AD93+HOBSGOL!AD93+ERDENE!AD93+SAINSHAND!DA93+'ZAMIIN UUD'!BW93)</f>
        <v>0</v>
      </c>
      <c r="AT93" s="44">
        <f>SUM(AIRAG!AE93+ALTANSHIREE!AE93+DALANGARGALAN!AE93+DELGEREH!AE93+IHHET!AE93+MANDAX!AE93+ORGON!AE93+SAIXANDULAAN!AE93+ULAANBADRAX!AE93+HATANBULAG!AE93+HOBSGOL!AE93+ERDENE!AE93+SAINSHAND!DB93+'ZAMIIN UUD'!BX93)</f>
        <v>0</v>
      </c>
      <c r="AU93" s="44">
        <f>SUM(AIRAG!AF93+ALTANSHIREE!AF93+DALANGARGALAN!AF93+DELGEREH!AF93+IHHET!AF93+MANDAX!AF93+ORGON!AF93+SAIXANDULAAN!AF93+ULAANBADRAX!AF93+HATANBULAG!AF93+HOBSGOL!AF93+ERDENE!AF93+SAINSHAND!DC93+'ZAMIIN UUD'!BY93)</f>
        <v>0</v>
      </c>
      <c r="AV93" s="44">
        <f>SUM(AIRAG!AG93+ALTANSHIREE!AG93+DALANGARGALAN!AG93+DELGEREH!AG93+IHHET!AG93+MANDAX!AG93+ORGON!AG93+SAIXANDULAAN!AG93+ULAANBADRAX!AG93+HATANBULAG!AG93+HOBSGOL!AG93+ERDENE!AG93+SAINSHAND!DD93+'ZAMIIN UUD'!BZ93)</f>
        <v>0</v>
      </c>
      <c r="AW93" s="44">
        <f>SUM(AIRAG!AH93+ALTANSHIREE!AH93+DALANGARGALAN!AH93+DELGEREH!AH93+IHHET!AH93+MANDAX!AH93+ORGON!AH93+SAIXANDULAAN!AH93+ULAANBADRAX!AH93+HATANBULAG!AH93+HOBSGOL!AH93+ERDENE!AH93+SAINSHAND!DE93+'ZAMIIN UUD'!CA93)</f>
        <v>0</v>
      </c>
      <c r="AX93" s="44">
        <f>SUM(AIRAG!AI93+ALTANSHIREE!AI93+DALANGARGALAN!AI93+DELGEREH!AI93+IHHET!AI93+MANDAX!AI93+ORGON!AI93+SAIXANDULAAN!AI93+ULAANBADRAX!AI93+HATANBULAG!AI93+HOBSGOL!AI93+ERDENE!AI93+SAINSHAND!DF93+'ZAMIIN UUD'!CB93)</f>
        <v>0</v>
      </c>
      <c r="AY93" s="47">
        <f t="shared" si="78"/>
        <v>0</v>
      </c>
      <c r="AZ93" s="47">
        <f t="shared" si="79"/>
        <v>0</v>
      </c>
      <c r="BA93" s="47">
        <f t="shared" si="80"/>
        <v>0</v>
      </c>
      <c r="BB93" s="47">
        <f t="shared" si="81"/>
        <v>598</v>
      </c>
      <c r="BC93" s="47">
        <f t="shared" si="88"/>
        <v>554</v>
      </c>
      <c r="BD93" s="47">
        <f t="shared" si="89"/>
        <v>-44</v>
      </c>
    </row>
    <row r="94" spans="1:59">
      <c r="A94" s="9">
        <v>80</v>
      </c>
      <c r="B94" s="10" t="s">
        <v>71</v>
      </c>
      <c r="C94" s="45">
        <f>SUM(AIRAG!C94+ALTANSHIREE!C94+DALANGARGALAN!C94+DELGEREH!C94+IHHET!C94+MANDAX!C94+ORGON!C94+SAIXANDULAAN!C94+ULAANBADRAX!C94+HATANBULAG!C94+HOBSGOL!C94+ERDENE!C94+SAINSHAND!C94+'ZAMIIN UUD'!C94)</f>
        <v>0</v>
      </c>
      <c r="D94" s="45">
        <f>SUM(AIRAG!D94+ALTANSHIREE!D94+DALANGARGALAN!D94+DELGEREH!D94+IHHET!D94+MANDAX!D94+ORGON!D94+SAIXANDULAAN!D94+ULAANBADRAX!D94+HATANBULAG!D94+HOBSGOL!D94+ERDENE!D94+SAINSHAND!D94+'ZAMIIN UUD'!D94)</f>
        <v>7</v>
      </c>
      <c r="E94" s="45">
        <f>SUM(AIRAG!E94+ALTANSHIREE!E94+DALANGARGALAN!E94+DELGEREH!E94+IHHET!E94+MANDAX!E94+ORGON!E94+SAIXANDULAAN!E94+ULAANBADRAX!E94+HATANBULAG!E94+HOBSGOL!E94+ERDENE!E94+SAINSHAND!E94+'ZAMIIN UUD'!E94)</f>
        <v>7</v>
      </c>
      <c r="F94" s="60">
        <f>SUM(AIRAG!F94+ALTANSHIREE!F94+DALANGARGALAN!F94+DELGEREH!F94+IHHET!F94+MANDAX!F94+ORGON!F94+SAIXANDULAAN!F94+ULAANBADRAX!F94+HATANBULAG!F94+HOBSGOL!F94+ERDENE!F94+SAINSHAND!F94+SAINSHAND!L94+'ZAMIIN UUD'!F94)</f>
        <v>96</v>
      </c>
      <c r="G94" s="60">
        <f>SUM(AIRAG!G94+ALTANSHIREE!G94+DALANGARGALAN!G94+DELGEREH!G94+IHHET!G94+MANDAX!G94+ORGON!G94+SAIXANDULAAN!G94+ULAANBADRAX!G94+HATANBULAG!G94+HOBSGOL!G94+ERDENE!G94+SAINSHAND!G94+SAINSHAND!M94+'ZAMIIN UUD'!G94)</f>
        <v>103</v>
      </c>
      <c r="H94" s="45">
        <f>SUM(AIRAG!H94+ALTANSHIREE!H94+DALANGARGALAN!H94+DELGEREH!H94+IHHET!H94+MANDAX!H94+ORGON!H94+SAIXANDULAAN!H94+ULAANBADRAX!H94+HATANBULAG!H94+HOBSGOL!H94+ERDENE!H94+SAINSHAND!H94+SAINSHAND!N94+'ZAMIIN UUD'!H94)</f>
        <v>7</v>
      </c>
      <c r="I94" s="45">
        <f>SUM(SAINSHAND!I94+'ZAMIIN UUD'!I94)</f>
        <v>0</v>
      </c>
      <c r="J94" s="45">
        <f>SUM(SAINSHAND!J94+'ZAMIIN UUD'!J94)</f>
        <v>0</v>
      </c>
      <c r="K94" s="45">
        <f>SUM(SAINSHAND!K94+'ZAMIIN UUD'!K94)</f>
        <v>0</v>
      </c>
      <c r="L94" s="45">
        <f>SUM(SAINSHAND!O94+SAINSHAND!R94+'ZAMIIN UUD'!O94)</f>
        <v>54</v>
      </c>
      <c r="M94" s="45">
        <f>SUM(SAINSHAND!P94+SAINSHAND!S94+'ZAMIIN UUD'!P94)</f>
        <v>54</v>
      </c>
      <c r="N94" s="45">
        <f>SUM(SAINSHAND!Q94+SAINSHAND!T94+'ZAMIIN UUD'!Q94)</f>
        <v>0</v>
      </c>
      <c r="O94" s="45">
        <f>SUM(SAINSHAND!U94+'ZAMIIN UUD'!L94)</f>
        <v>0</v>
      </c>
      <c r="P94" s="45">
        <f>SUM(SAINSHAND!V94+'ZAMIIN UUD'!M94)</f>
        <v>0</v>
      </c>
      <c r="Q94" s="45">
        <f>SUM(SAINSHAND!W94+'ZAMIIN UUD'!N94)</f>
        <v>0</v>
      </c>
      <c r="R94" s="45">
        <f>SUM('ZAMIIN UUD'!R94)</f>
        <v>0</v>
      </c>
      <c r="S94" s="45">
        <f>SUM('ZAMIIN UUD'!S94)</f>
        <v>0</v>
      </c>
      <c r="T94" s="45">
        <f>SUM('ZAMIIN UUD'!T94)</f>
        <v>0</v>
      </c>
      <c r="U94" s="45">
        <f>SUM(AIRAG!I94+ALTANSHIREE!I94+DALANGARGALAN!I94+DELGEREH!I94+IHHET!I94+MANDAX!I94+ORGON!I94+SAIXANDULAAN!I94+ULAANBADRAX!I94+HATANBULAG!I94+HOBSGOL!I94+ERDENE!I94+SAINSHAND!X94+'ZAMIIN UUD'!U94)</f>
        <v>41</v>
      </c>
      <c r="V94" s="45">
        <f>SUM(AIRAG!J94+ALTANSHIREE!J94+DALANGARGALAN!J94+DELGEREH!J94+IHHET!J94+MANDAX!J94+ORGON!J94+SAIXANDULAAN!J94+ULAANBADRAX!J94+HATANBULAG!J94+HOBSGOL!J94+ERDENE!J94+SAINSHAND!Y94+'ZAMIIN UUD'!V94)</f>
        <v>41</v>
      </c>
      <c r="W94" s="60">
        <f>SUM(AIRAG!K94+ALTANSHIREE!K94+DALANGARGALAN!K94+DELGEREH!K94+IHHET!K94+MANDAX!K94+ORGON!K94+SAIXANDULAAN!K94+ULAANBADRAX!K94+HATANBULAG!K94+HOBSGOL!K94+ERDENE!K94+SAINSHAND!Z94+'ZAMIIN UUD'!W94)</f>
        <v>0</v>
      </c>
      <c r="X94" s="45">
        <f>SUM(AIRAG!L94+ALTANSHIREE!L94+DALANGARGALAN!L94+DELGEREH!L94+IHHET!L94+MANDAX!L94+ORGON!L94+SAIXANDULAAN!L94+ULAANBADRAX!L94+HATANBULAG!L94+HOBSGOL!L94+ERDENE!L94+SAINSHAND!AA94+SAINSHAND!AD94+SAINSHAND!AG94+SAINSHAND!AJ94+SAINSHAND!AM94+SAINSHAND!AP94+SAINSHAND!AS94+SAINSHAND!AV94+SAINSHAND!AY94+SAINSHAND!BB94+SAINSHAND!BE94+SAINSHAND!BH94+SAINSHAND!BK94+SAINSHAND!BN94+SAINSHAND!BQ94+'ZAMIIN UUD'!X94+'ZAMIIN UUD'!AA94+'ZAMIIN UUD'!AD94+'ZAMIIN UUD'!AG94+'ZAMIIN UUD'!AJ94+'ZAMIIN UUD'!AM94+'ZAMIIN UUD'!AP94+'ZAMIIN UUD'!AS94)</f>
        <v>240</v>
      </c>
      <c r="Y94" s="45">
        <f>SUM(AIRAG!M94+ALTANSHIREE!M94+DALANGARGALAN!M94+DELGEREH!M94+IHHET!M94+MANDAX!M94+ORGON!M94+SAIXANDULAAN!M94+ULAANBADRAX!M94+HATANBULAG!M94+HOBSGOL!M94+ERDENE!M94+SAINSHAND!AB94+SAINSHAND!AE94+SAINSHAND!AH94+SAINSHAND!AK94+SAINSHAND!AN94+SAINSHAND!AQ94+SAINSHAND!AT94+SAINSHAND!AW94+SAINSHAND!AZ94+SAINSHAND!BC94+SAINSHAND!BF94+SAINSHAND!BI94+SAINSHAND!BL94+SAINSHAND!BO94+SAINSHAND!BR94+'ZAMIIN UUD'!Y94+'ZAMIIN UUD'!AB94+'ZAMIIN UUD'!AE94+'ZAMIIN UUD'!AH94+'ZAMIIN UUD'!AK94+'ZAMIIN UUD'!AN94+'ZAMIIN UUD'!AQ94+'ZAMIIN UUD'!AT94)</f>
        <v>237</v>
      </c>
      <c r="Z94" s="45">
        <f>SUM(AIRAG!N94+ALTANSHIREE!N94+DALANGARGALAN!N94+DELGEREH!N94+IHHET!N94+MANDAX!N94+ORGON!N94+SAIXANDULAAN!N94+ULAANBADRAX!N94+HATANBULAG!N94+HOBSGOL!N94+ERDENE!N94+SAINSHAND!AC94+SAINSHAND!AF94+SAINSHAND!AI94+SAINSHAND!AL94+SAINSHAND!AO94+SAINSHAND!AR94+SAINSHAND!AU94+SAINSHAND!AX94+SAINSHAND!BA94+SAINSHAND!BD94+SAINSHAND!BG94+SAINSHAND!BJ94+SAINSHAND!BM94+SAINSHAND!BP94+SAINSHAND!BS94+'ZAMIIN UUD'!Z94+'ZAMIIN UUD'!AC94+'ZAMIIN UUD'!AF94+'ZAMIIN UUD'!AI94+'ZAMIIN UUD'!AL94+'ZAMIIN UUD'!AO94+'ZAMIIN UUD'!AR94+'ZAMIIN UUD'!AU94)</f>
        <v>-3</v>
      </c>
      <c r="AA94" s="45">
        <f>SUM(AIRAG!O94+ALTANSHIREE!O94+DALANGARGALAN!O94+DELGEREH!O94+IHHET!O94+MANDAX!O94+ORGON!O94+SAIXANDULAAN!O94+ULAANBADRAX!O94+HATANBULAG!O94+HOBSGOL!O94+ERDENE!O94+SAINSHAND!BT94+SAINSHAND!BW94+SAINSHAND!BZ94+SAINSHAND!CC94+SAINSHAND!CF94+SAINSHAND!CI94+'ZAMIIN UUD'!AV94+'ZAMIIN UUD'!AY94+'ZAMIIN UUD'!BB94+'ZAMIIN UUD'!BE94)</f>
        <v>298</v>
      </c>
      <c r="AB94" s="45">
        <f>SUM(AIRAG!P94+ALTANSHIREE!P94+DALANGARGALAN!P94+DELGEREH!P94+IHHET!P94+MANDAX!P94+ORGON!P94+SAIXANDULAAN!P94+ULAANBADRAX!P94+HATANBULAG!P94+HOBSGOL!P94+ERDENE!P94+SAINSHAND!BU94+SAINSHAND!BX94+SAINSHAND!CA94+SAINSHAND!CD94+SAINSHAND!CG94+SAINSHAND!CJ94+'ZAMIIN UUD'!AW94+'ZAMIIN UUD'!AZ94+'ZAMIIN UUD'!BC94+'ZAMIIN UUD'!BF94)</f>
        <v>299</v>
      </c>
      <c r="AC94" s="45">
        <f>SUM(AIRAG!Q94+ALTANSHIREE!Q94+DALANGARGALAN!Q94+DELGEREH!Q94+IHHET!Q94+MANDAX!Q94+ORGON!Q94+SAIXANDULAAN!Q94+ULAANBADRAX!Q94+HATANBULAG!Q94+HOBSGOL!Q94+ERDENE!Q94+SAINSHAND!BV94+SAINSHAND!BY94+SAINSHAND!CB94+SAINSHAND!CE94+SAINSHAND!CH94+SAINSHAND!CK94+'ZAMIIN UUD'!AX94+'ZAMIIN UUD'!BA94+'ZAMIIN UUD'!BD94+'ZAMIIN UUD'!BG94)</f>
        <v>1</v>
      </c>
      <c r="AD94" s="45">
        <f>SUM(AIRAG!R94+ALTANSHIREE!R94+DALANGARGALAN!R94+DELGEREH!R94+IHHET!R94+MANDAX!R94+ORGON!R94+SAIXANDULAAN!R94+ULAANBADRAX!R94+HATANBULAG!R94+HOBSGOL!R94+ERDENE!R94+SAINSHAND!CL94)</f>
        <v>7</v>
      </c>
      <c r="AE94" s="45">
        <f>SUM(AIRAG!S94+ALTANSHIREE!S94+DALANGARGALAN!S94+DELGEREH!S94+IHHET!S94+MANDAX!S94+ORGON!S94+SAIXANDULAAN!S94+ULAANBADRAX!S94+HATANBULAG!S94+HOBSGOL!S94+ERDENE!S94+SAINSHAND!CM94)</f>
        <v>7</v>
      </c>
      <c r="AF94" s="45">
        <f>SUM(AIRAG!T94+ALTANSHIREE!T94+DALANGARGALAN!T94+DELGEREH!T94+IHHET!T94+MANDAX!T94+ORGON!T94+SAIXANDULAAN!T94+ULAANBADRAX!T94+HATANBULAG!T94+HOBSGOL!T94+ERDENE!T94+SAINSHAND!CN94)</f>
        <v>0</v>
      </c>
      <c r="AG94" s="45">
        <f>SUM(SAINSHAND!CO94+'ZAMIIN UUD'!BK94)</f>
        <v>0</v>
      </c>
      <c r="AH94" s="45">
        <f>SUM(SAINSHAND!CP94+'ZAMIIN UUD'!BL94)</f>
        <v>0</v>
      </c>
      <c r="AI94" s="45">
        <f>SUM(SAINSHAND!CQ94+'ZAMIIN UUD'!BM94)</f>
        <v>0</v>
      </c>
      <c r="AJ94" s="47">
        <f t="shared" si="72"/>
        <v>736</v>
      </c>
      <c r="AK94" s="47">
        <f t="shared" si="73"/>
        <v>748</v>
      </c>
      <c r="AL94" s="47">
        <f t="shared" si="74"/>
        <v>12</v>
      </c>
      <c r="AM94" s="44">
        <f>SUM(AIRAG!X94+ALTANSHIREE!X94+DALANGARGALAN!X94+DELGEREH!X94+IHHET!X94+MANDAX!X94+ORGON!X94+SAIXANDULAAN!X94+ULAANBADRAX!X94+HATANBULAG!X94+HOBSGOL!X94+ERDENE!X94+SAINSHAND!CU94+'ZAMIIN UUD'!BQ94)</f>
        <v>0</v>
      </c>
      <c r="AN94" s="44">
        <f>SUM(AIRAG!Y94+ALTANSHIREE!Y94+DALANGARGALAN!Y94+DELGEREH!Y94+IHHET!Y94+MANDAX!Y94+ORGON!Y94+SAIXANDULAAN!Y94+ULAANBADRAX!Y94+HATANBULAG!Y94+HOBSGOL!Y94+ERDENE!Y94+SAINSHAND!CV94+'ZAMIIN UUD'!BR94)</f>
        <v>0</v>
      </c>
      <c r="AO94" s="44">
        <f>SUM(AIRAG!Z94+ALTANSHIREE!Z94+DALANGARGALAN!Z94+DELGEREH!Z94+IHHET!Z94+MANDAX!Z94+ORGON!Z94+SAIXANDULAAN!Z94+ULAANBADRAX!Z94+HATANBULAG!Z94+HOBSGOL!Z94+ERDENE!Z94+SAINSHAND!CW94+'ZAMIIN UUD'!BS94)</f>
        <v>0</v>
      </c>
      <c r="AP94" s="47">
        <f t="shared" si="75"/>
        <v>0</v>
      </c>
      <c r="AQ94" s="47">
        <f t="shared" si="76"/>
        <v>0</v>
      </c>
      <c r="AR94" s="47">
        <f t="shared" si="77"/>
        <v>0</v>
      </c>
      <c r="AS94" s="44">
        <f>SUM(AIRAG!AD94+ALTANSHIREE!AD94+DALANGARGALAN!AD94+DELGEREH!AD94+IHHET!AD94+MANDAX!AD94+ORGON!AD94+SAIXANDULAAN!AD94+ULAANBADRAX!AD94+HATANBULAG!AD94+HOBSGOL!AD94+ERDENE!AD94+SAINSHAND!DA94+'ZAMIIN UUD'!BW94)</f>
        <v>0</v>
      </c>
      <c r="AT94" s="44">
        <f>SUM(AIRAG!AE94+ALTANSHIREE!AE94+DALANGARGALAN!AE94+DELGEREH!AE94+IHHET!AE94+MANDAX!AE94+ORGON!AE94+SAIXANDULAAN!AE94+ULAANBADRAX!AE94+HATANBULAG!AE94+HOBSGOL!AE94+ERDENE!AE94+SAINSHAND!DB94+'ZAMIIN UUD'!BX94)</f>
        <v>0</v>
      </c>
      <c r="AU94" s="44">
        <f>SUM(AIRAG!AF94+ALTANSHIREE!AF94+DALANGARGALAN!AF94+DELGEREH!AF94+IHHET!AF94+MANDAX!AF94+ORGON!AF94+SAIXANDULAAN!AF94+ULAANBADRAX!AF94+HATANBULAG!AF94+HOBSGOL!AF94+ERDENE!AF94+SAINSHAND!DC94+'ZAMIIN UUD'!BY94)</f>
        <v>0</v>
      </c>
      <c r="AV94" s="44">
        <f>SUM(AIRAG!AG94+ALTANSHIREE!AG94+DALANGARGALAN!AG94+DELGEREH!AG94+IHHET!AG94+MANDAX!AG94+ORGON!AG94+SAIXANDULAAN!AG94+ULAANBADRAX!AG94+HATANBULAG!AG94+HOBSGOL!AG94+ERDENE!AG94+SAINSHAND!DD94+'ZAMIIN UUD'!BZ94)</f>
        <v>0</v>
      </c>
      <c r="AW94" s="44">
        <f>SUM(AIRAG!AH94+ALTANSHIREE!AH94+DALANGARGALAN!AH94+DELGEREH!AH94+IHHET!AH94+MANDAX!AH94+ORGON!AH94+SAIXANDULAAN!AH94+ULAANBADRAX!AH94+HATANBULAG!AH94+HOBSGOL!AH94+ERDENE!AH94+SAINSHAND!DE94+'ZAMIIN UUD'!CA94)</f>
        <v>0</v>
      </c>
      <c r="AX94" s="44">
        <f>SUM(AIRAG!AI94+ALTANSHIREE!AI94+DALANGARGALAN!AI94+DELGEREH!AI94+IHHET!AI94+MANDAX!AI94+ORGON!AI94+SAIXANDULAAN!AI94+ULAANBADRAX!AI94+HATANBULAG!AI94+HOBSGOL!AI94+ERDENE!AI94+SAINSHAND!DF94+'ZAMIIN UUD'!CB94)</f>
        <v>0</v>
      </c>
      <c r="AY94" s="47">
        <f t="shared" si="78"/>
        <v>0</v>
      </c>
      <c r="AZ94" s="47">
        <f t="shared" si="79"/>
        <v>0</v>
      </c>
      <c r="BA94" s="47">
        <f t="shared" si="80"/>
        <v>0</v>
      </c>
      <c r="BB94" s="47">
        <f t="shared" si="81"/>
        <v>736</v>
      </c>
      <c r="BC94" s="47">
        <f t="shared" si="88"/>
        <v>748</v>
      </c>
      <c r="BD94" s="47">
        <f t="shared" si="89"/>
        <v>12</v>
      </c>
    </row>
    <row r="95" spans="1:59">
      <c r="A95" s="9">
        <v>81</v>
      </c>
      <c r="B95" s="10" t="s">
        <v>72</v>
      </c>
      <c r="C95" s="45">
        <f>SUM(AIRAG!C95+ALTANSHIREE!C95+DALANGARGALAN!C95+DELGEREH!C95+IHHET!C95+MANDAX!C95+ORGON!C95+SAIXANDULAAN!C95+ULAANBADRAX!C95+HATANBULAG!C95+HOBSGOL!C95+ERDENE!C95+SAINSHAND!C95+'ZAMIIN UUD'!C95)</f>
        <v>0</v>
      </c>
      <c r="D95" s="45">
        <f>SUM(AIRAG!D95+ALTANSHIREE!D95+DALANGARGALAN!D95+DELGEREH!D95+IHHET!D95+MANDAX!D95+ORGON!D95+SAIXANDULAAN!D95+ULAANBADRAX!D95+HATANBULAG!D95+HOBSGOL!D95+ERDENE!D95+SAINSHAND!D95+'ZAMIIN UUD'!D95)</f>
        <v>0</v>
      </c>
      <c r="E95" s="45">
        <f>SUM(AIRAG!E95+ALTANSHIREE!E95+DALANGARGALAN!E95+DELGEREH!E95+IHHET!E95+MANDAX!E95+ORGON!E95+SAIXANDULAAN!E95+ULAANBADRAX!E95+HATANBULAG!E95+HOBSGOL!E95+ERDENE!E95+SAINSHAND!E95+'ZAMIIN UUD'!E95)</f>
        <v>0</v>
      </c>
      <c r="F95" s="60">
        <f>SUM(AIRAG!F95+ALTANSHIREE!F95+DALANGARGALAN!F95+DELGEREH!F95+IHHET!F95+MANDAX!F95+ORGON!F95+SAIXANDULAAN!F95+ULAANBADRAX!F95+HATANBULAG!F95+HOBSGOL!F95+ERDENE!F95+SAINSHAND!F95+SAINSHAND!L95+'ZAMIIN UUD'!F95)</f>
        <v>46</v>
      </c>
      <c r="G95" s="60">
        <f>SUM(AIRAG!G95+ALTANSHIREE!G95+DALANGARGALAN!G95+DELGEREH!G95+IHHET!G95+MANDAX!G95+ORGON!G95+SAIXANDULAAN!G95+ULAANBADRAX!G95+HATANBULAG!G95+HOBSGOL!G95+ERDENE!G95+SAINSHAND!G95+SAINSHAND!M95+'ZAMIIN UUD'!G95)</f>
        <v>44</v>
      </c>
      <c r="H95" s="45">
        <f>SUM(AIRAG!H95+ALTANSHIREE!H95+DALANGARGALAN!H95+DELGEREH!H95+IHHET!H95+MANDAX!H95+ORGON!H95+SAIXANDULAAN!H95+ULAANBADRAX!H95+HATANBULAG!H95+HOBSGOL!H95+ERDENE!H95+SAINSHAND!H95+SAINSHAND!N95+'ZAMIIN UUD'!H95)</f>
        <v>-2</v>
      </c>
      <c r="I95" s="45">
        <f>SUM(SAINSHAND!I95+'ZAMIIN UUD'!I95)</f>
        <v>0</v>
      </c>
      <c r="J95" s="45">
        <f>SUM(SAINSHAND!J95+'ZAMIIN UUD'!J95)</f>
        <v>0</v>
      </c>
      <c r="K95" s="45">
        <f>SUM(SAINSHAND!K95+'ZAMIIN UUD'!K95)</f>
        <v>0</v>
      </c>
      <c r="L95" s="45">
        <f>SUM(SAINSHAND!O95+SAINSHAND!R95+'ZAMIIN UUD'!O95)</f>
        <v>6</v>
      </c>
      <c r="M95" s="45">
        <f>SUM(SAINSHAND!P95+SAINSHAND!S95+'ZAMIIN UUD'!P95)</f>
        <v>6</v>
      </c>
      <c r="N95" s="45">
        <f>SUM(SAINSHAND!Q95+SAINSHAND!T95+'ZAMIIN UUD'!Q95)</f>
        <v>0</v>
      </c>
      <c r="O95" s="45">
        <f>SUM(SAINSHAND!U95+'ZAMIIN UUD'!L95)</f>
        <v>0</v>
      </c>
      <c r="P95" s="45">
        <f>SUM(SAINSHAND!V95+'ZAMIIN UUD'!M95)</f>
        <v>0</v>
      </c>
      <c r="Q95" s="45">
        <f>SUM(SAINSHAND!W95+'ZAMIIN UUD'!N95)</f>
        <v>0</v>
      </c>
      <c r="R95" s="45">
        <f>SUM('ZAMIIN UUD'!R95)</f>
        <v>0</v>
      </c>
      <c r="S95" s="45">
        <f>SUM('ZAMIIN UUD'!S95)</f>
        <v>0</v>
      </c>
      <c r="T95" s="45">
        <f>SUM('ZAMIIN UUD'!T95)</f>
        <v>0</v>
      </c>
      <c r="U95" s="45">
        <f>SUM(AIRAG!I95+ALTANSHIREE!I95+DALANGARGALAN!I95+DELGEREH!I95+IHHET!I95+MANDAX!I95+ORGON!I95+SAIXANDULAAN!I95+ULAANBADRAX!I95+HATANBULAG!I95+HOBSGOL!I95+ERDENE!I95+SAINSHAND!X95+'ZAMIIN UUD'!U95)</f>
        <v>0</v>
      </c>
      <c r="V95" s="45">
        <f>SUM(AIRAG!J95+ALTANSHIREE!J95+DALANGARGALAN!J95+DELGEREH!J95+IHHET!J95+MANDAX!J95+ORGON!J95+SAIXANDULAAN!J95+ULAANBADRAX!J95+HATANBULAG!J95+HOBSGOL!J95+ERDENE!J95+SAINSHAND!Y95+'ZAMIIN UUD'!V95)</f>
        <v>0</v>
      </c>
      <c r="W95" s="60">
        <f>SUM(AIRAG!K95+ALTANSHIREE!K95+DALANGARGALAN!K95+DELGEREH!K95+IHHET!K95+MANDAX!K95+ORGON!K95+SAIXANDULAAN!K95+ULAANBADRAX!K95+HATANBULAG!K95+HOBSGOL!K95+ERDENE!K95+SAINSHAND!Z95+'ZAMIIN UUD'!W95)</f>
        <v>0</v>
      </c>
      <c r="X95" s="45">
        <f>SUM(AIRAG!L95+ALTANSHIREE!L95+DALANGARGALAN!L95+DELGEREH!L95+IHHET!L95+MANDAX!L95+ORGON!L95+SAIXANDULAAN!L95+ULAANBADRAX!L95+HATANBULAG!L95+HOBSGOL!L95+ERDENE!L95+SAINSHAND!AA95+SAINSHAND!AD95+SAINSHAND!AG95+SAINSHAND!AJ95+SAINSHAND!AM95+SAINSHAND!AP95+SAINSHAND!AS95+SAINSHAND!AV95+SAINSHAND!AY95+SAINSHAND!BB95+SAINSHAND!BE95+SAINSHAND!BH95+SAINSHAND!BK95+SAINSHAND!BN95+SAINSHAND!BQ95+'ZAMIIN UUD'!X95+'ZAMIIN UUD'!AA95+'ZAMIIN UUD'!AD95+'ZAMIIN UUD'!AG95+'ZAMIIN UUD'!AJ95+'ZAMIIN UUD'!AM95+'ZAMIIN UUD'!AP95+'ZAMIIN UUD'!AS95)</f>
        <v>1</v>
      </c>
      <c r="Y95" s="45">
        <f>SUM(AIRAG!M95+ALTANSHIREE!M95+DALANGARGALAN!M95+DELGEREH!M95+IHHET!M95+MANDAX!M95+ORGON!M95+SAIXANDULAAN!M95+ULAANBADRAX!M95+HATANBULAG!M95+HOBSGOL!M95+ERDENE!M95+SAINSHAND!AB95+SAINSHAND!AE95+SAINSHAND!AH95+SAINSHAND!AK95+SAINSHAND!AN95+SAINSHAND!AQ95+SAINSHAND!AT95+SAINSHAND!AW95+SAINSHAND!AZ95+SAINSHAND!BC95+SAINSHAND!BF95+SAINSHAND!BI95+SAINSHAND!BL95+SAINSHAND!BO95+SAINSHAND!BR95+'ZAMIIN UUD'!Y95+'ZAMIIN UUD'!AB95+'ZAMIIN UUD'!AE95+'ZAMIIN UUD'!AH95+'ZAMIIN UUD'!AK95+'ZAMIIN UUD'!AN95+'ZAMIIN UUD'!AQ95+'ZAMIIN UUD'!AT95)</f>
        <v>1</v>
      </c>
      <c r="Z95" s="45">
        <f>SUM(AIRAG!N95+ALTANSHIREE!N95+DALANGARGALAN!N95+DELGEREH!N95+IHHET!N95+MANDAX!N95+ORGON!N95+SAIXANDULAAN!N95+ULAANBADRAX!N95+HATANBULAG!N95+HOBSGOL!N95+ERDENE!N95+SAINSHAND!AC95+SAINSHAND!AF95+SAINSHAND!AI95+SAINSHAND!AL95+SAINSHAND!AO95+SAINSHAND!AR95+SAINSHAND!AU95+SAINSHAND!AX95+SAINSHAND!BA95+SAINSHAND!BD95+SAINSHAND!BG95+SAINSHAND!BJ95+SAINSHAND!BM95+SAINSHAND!BP95+SAINSHAND!BS95+'ZAMIIN UUD'!Z95+'ZAMIIN UUD'!AC95+'ZAMIIN UUD'!AF95+'ZAMIIN UUD'!AI95+'ZAMIIN UUD'!AL95+'ZAMIIN UUD'!AO95+'ZAMIIN UUD'!AR95+'ZAMIIN UUD'!AU95)</f>
        <v>0</v>
      </c>
      <c r="AA95" s="45">
        <f>SUM(AIRAG!O95+ALTANSHIREE!O95+DALANGARGALAN!O95+DELGEREH!O95+IHHET!O95+MANDAX!O95+ORGON!O95+SAIXANDULAAN!O95+ULAANBADRAX!O95+HATANBULAG!O95+HOBSGOL!O95+ERDENE!O95+SAINSHAND!BT95+SAINSHAND!BW95+SAINSHAND!BZ95+SAINSHAND!CC95+SAINSHAND!CF95+SAINSHAND!CI95+'ZAMIIN UUD'!AV95+'ZAMIIN UUD'!AY95+'ZAMIIN UUD'!BB95+'ZAMIIN UUD'!BE95)</f>
        <v>0</v>
      </c>
      <c r="AB95" s="45">
        <f>SUM(AIRAG!P95+ALTANSHIREE!P95+DALANGARGALAN!P95+DELGEREH!P95+IHHET!P95+MANDAX!P95+ORGON!P95+SAIXANDULAAN!P95+ULAANBADRAX!P95+HATANBULAG!P95+HOBSGOL!P95+ERDENE!P95+SAINSHAND!BU95+SAINSHAND!BX95+SAINSHAND!CA95+SAINSHAND!CD95+SAINSHAND!CG95+SAINSHAND!CJ95+'ZAMIIN UUD'!AW95+'ZAMIIN UUD'!AZ95+'ZAMIIN UUD'!BC95+'ZAMIIN UUD'!BF95)</f>
        <v>0</v>
      </c>
      <c r="AC95" s="45">
        <f>SUM(AIRAG!Q95+ALTANSHIREE!Q95+DALANGARGALAN!Q95+DELGEREH!Q95+IHHET!Q95+MANDAX!Q95+ORGON!Q95+SAIXANDULAAN!Q95+ULAANBADRAX!Q95+HATANBULAG!Q95+HOBSGOL!Q95+ERDENE!Q95+SAINSHAND!BV95+SAINSHAND!BY95+SAINSHAND!CB95+SAINSHAND!CE95+SAINSHAND!CH95+SAINSHAND!CK95+'ZAMIIN UUD'!AX95+'ZAMIIN UUD'!BA95+'ZAMIIN UUD'!BD95+'ZAMIIN UUD'!BG95)</f>
        <v>0</v>
      </c>
      <c r="AD95" s="45">
        <f>SUM(AIRAG!R95+ALTANSHIREE!R95+DALANGARGALAN!R95+DELGEREH!R95+IHHET!R95+MANDAX!R95+ORGON!R95+SAIXANDULAAN!R95+ULAANBADRAX!R95+HATANBULAG!R95+HOBSGOL!R95+ERDENE!R95+SAINSHAND!CL95)</f>
        <v>3</v>
      </c>
      <c r="AE95" s="45">
        <f>SUM(AIRAG!S95+ALTANSHIREE!S95+DALANGARGALAN!S95+DELGEREH!S95+IHHET!S95+MANDAX!S95+ORGON!S95+SAIXANDULAAN!S95+ULAANBADRAX!S95+HATANBULAG!S95+HOBSGOL!S95+ERDENE!S95+SAINSHAND!CM95)</f>
        <v>3</v>
      </c>
      <c r="AF95" s="45">
        <f>SUM(AIRAG!T95+ALTANSHIREE!T95+DALANGARGALAN!T95+DELGEREH!T95+IHHET!T95+MANDAX!T95+ORGON!T95+SAIXANDULAAN!T95+ULAANBADRAX!T95+HATANBULAG!T95+HOBSGOL!T95+ERDENE!T95+SAINSHAND!CN95)</f>
        <v>0</v>
      </c>
      <c r="AG95" s="45">
        <f>SUM(SAINSHAND!CO95+'ZAMIIN UUD'!BK95)</f>
        <v>0</v>
      </c>
      <c r="AH95" s="45">
        <f>SUM(SAINSHAND!CP95+'ZAMIIN UUD'!BL95)</f>
        <v>0</v>
      </c>
      <c r="AI95" s="45">
        <f>SUM(SAINSHAND!CQ95+'ZAMIIN UUD'!BM95)</f>
        <v>0</v>
      </c>
      <c r="AJ95" s="47">
        <f t="shared" si="72"/>
        <v>56</v>
      </c>
      <c r="AK95" s="47">
        <f t="shared" si="73"/>
        <v>54</v>
      </c>
      <c r="AL95" s="47">
        <f t="shared" si="74"/>
        <v>-2</v>
      </c>
      <c r="AM95" s="44">
        <f>SUM(AIRAG!X95+ALTANSHIREE!X95+DALANGARGALAN!X95+DELGEREH!X95+IHHET!X95+MANDAX!X95+ORGON!X95+SAIXANDULAAN!X95+ULAANBADRAX!X95+HATANBULAG!X95+HOBSGOL!X95+ERDENE!X95+SAINSHAND!CU95+'ZAMIIN UUD'!BQ95)</f>
        <v>0</v>
      </c>
      <c r="AN95" s="44">
        <f>SUM(AIRAG!Y95+ALTANSHIREE!Y95+DALANGARGALAN!Y95+DELGEREH!Y95+IHHET!Y95+MANDAX!Y95+ORGON!Y95+SAIXANDULAAN!Y95+ULAANBADRAX!Y95+HATANBULAG!Y95+HOBSGOL!Y95+ERDENE!Y95+SAINSHAND!CV95+'ZAMIIN UUD'!BR95)</f>
        <v>0</v>
      </c>
      <c r="AO95" s="44">
        <f>SUM(AIRAG!Z95+ALTANSHIREE!Z95+DALANGARGALAN!Z95+DELGEREH!Z95+IHHET!Z95+MANDAX!Z95+ORGON!Z95+SAIXANDULAAN!Z95+ULAANBADRAX!Z95+HATANBULAG!Z95+HOBSGOL!Z95+ERDENE!Z95+SAINSHAND!CW95+'ZAMIIN UUD'!BS95)</f>
        <v>0</v>
      </c>
      <c r="AP95" s="47">
        <f t="shared" si="75"/>
        <v>0</v>
      </c>
      <c r="AQ95" s="47">
        <f t="shared" si="76"/>
        <v>0</v>
      </c>
      <c r="AR95" s="47">
        <f t="shared" si="77"/>
        <v>0</v>
      </c>
      <c r="AS95" s="44">
        <f>SUM(AIRAG!AD95+ALTANSHIREE!AD95+DALANGARGALAN!AD95+DELGEREH!AD95+IHHET!AD95+MANDAX!AD95+ORGON!AD95+SAIXANDULAAN!AD95+ULAANBADRAX!AD95+HATANBULAG!AD95+HOBSGOL!AD95+ERDENE!AD95+SAINSHAND!DA95+'ZAMIIN UUD'!BW95)</f>
        <v>0</v>
      </c>
      <c r="AT95" s="44">
        <f>SUM(AIRAG!AE95+ALTANSHIREE!AE95+DALANGARGALAN!AE95+DELGEREH!AE95+IHHET!AE95+MANDAX!AE95+ORGON!AE95+SAIXANDULAAN!AE95+ULAANBADRAX!AE95+HATANBULAG!AE95+HOBSGOL!AE95+ERDENE!AE95+SAINSHAND!DB95+'ZAMIIN UUD'!BX95)</f>
        <v>0</v>
      </c>
      <c r="AU95" s="44">
        <f>SUM(AIRAG!AF95+ALTANSHIREE!AF95+DALANGARGALAN!AF95+DELGEREH!AF95+IHHET!AF95+MANDAX!AF95+ORGON!AF95+SAIXANDULAAN!AF95+ULAANBADRAX!AF95+HATANBULAG!AF95+HOBSGOL!AF95+ERDENE!AF95+SAINSHAND!DC95+'ZAMIIN UUD'!BY95)</f>
        <v>0</v>
      </c>
      <c r="AV95" s="44">
        <f>SUM(AIRAG!AG95+ALTANSHIREE!AG95+DALANGARGALAN!AG95+DELGEREH!AG95+IHHET!AG95+MANDAX!AG95+ORGON!AG95+SAIXANDULAAN!AG95+ULAANBADRAX!AG95+HATANBULAG!AG95+HOBSGOL!AG95+ERDENE!AG95+SAINSHAND!DD95+'ZAMIIN UUD'!BZ95)</f>
        <v>0</v>
      </c>
      <c r="AW95" s="44">
        <f>SUM(AIRAG!AH95+ALTANSHIREE!AH95+DALANGARGALAN!AH95+DELGEREH!AH95+IHHET!AH95+MANDAX!AH95+ORGON!AH95+SAIXANDULAAN!AH95+ULAANBADRAX!AH95+HATANBULAG!AH95+HOBSGOL!AH95+ERDENE!AH95+SAINSHAND!DE95+'ZAMIIN UUD'!CA95)</f>
        <v>0</v>
      </c>
      <c r="AX95" s="44">
        <f>SUM(AIRAG!AI95+ALTANSHIREE!AI95+DALANGARGALAN!AI95+DELGEREH!AI95+IHHET!AI95+MANDAX!AI95+ORGON!AI95+SAIXANDULAAN!AI95+ULAANBADRAX!AI95+HATANBULAG!AI95+HOBSGOL!AI95+ERDENE!AI95+SAINSHAND!DF95+'ZAMIIN UUD'!CB95)</f>
        <v>0</v>
      </c>
      <c r="AY95" s="47">
        <f t="shared" si="78"/>
        <v>0</v>
      </c>
      <c r="AZ95" s="47">
        <f t="shared" si="79"/>
        <v>0</v>
      </c>
      <c r="BA95" s="47">
        <f t="shared" si="80"/>
        <v>0</v>
      </c>
      <c r="BB95" s="47">
        <f t="shared" si="81"/>
        <v>56</v>
      </c>
      <c r="BC95" s="47">
        <f t="shared" si="88"/>
        <v>54</v>
      </c>
      <c r="BD95" s="47">
        <f t="shared" si="89"/>
        <v>-2</v>
      </c>
    </row>
    <row r="96" spans="1:59">
      <c r="A96" s="9">
        <v>82</v>
      </c>
      <c r="B96" s="10" t="s">
        <v>123</v>
      </c>
      <c r="C96" s="45">
        <f>SUM(AIRAG!C96+ALTANSHIREE!C96+DALANGARGALAN!C96+DELGEREH!C96+IHHET!C96+MANDAX!C96+ORGON!C96+SAIXANDULAAN!C96+ULAANBADRAX!C96+HATANBULAG!C96+HOBSGOL!C96+ERDENE!C96+SAINSHAND!C96+'ZAMIIN UUD'!C96)</f>
        <v>0</v>
      </c>
      <c r="D96" s="45">
        <f>SUM(AIRAG!D96+ALTANSHIREE!D96+DALANGARGALAN!D96+DELGEREH!D96+IHHET!D96+MANDAX!D96+ORGON!D96+SAIXANDULAAN!D96+ULAANBADRAX!D96+HATANBULAG!D96+HOBSGOL!D96+ERDENE!D96+SAINSHAND!D96+'ZAMIIN UUD'!D96)</f>
        <v>0</v>
      </c>
      <c r="E96" s="45">
        <f>SUM(AIRAG!E96+ALTANSHIREE!E96+DALANGARGALAN!E96+DELGEREH!E96+IHHET!E96+MANDAX!E96+ORGON!E96+SAIXANDULAAN!E96+ULAANBADRAX!E96+HATANBULAG!E96+HOBSGOL!E96+ERDENE!E96+SAINSHAND!E96+'ZAMIIN UUD'!E96)</f>
        <v>0</v>
      </c>
      <c r="F96" s="60">
        <f>SUM(AIRAG!F96+ALTANSHIREE!F96+DALANGARGALAN!F96+DELGEREH!F96+IHHET!F96+MANDAX!F96+ORGON!F96+SAIXANDULAAN!F96+ULAANBADRAX!F96+HATANBULAG!F96+HOBSGOL!F96+ERDENE!F96+SAINSHAND!F96+SAINSHAND!L96+'ZAMIIN UUD'!F96)</f>
        <v>0</v>
      </c>
      <c r="G96" s="60">
        <f>SUM(AIRAG!G96+ALTANSHIREE!G96+DALANGARGALAN!G96+DELGEREH!G96+IHHET!G96+MANDAX!G96+ORGON!G96+SAIXANDULAAN!G96+ULAANBADRAX!G96+HATANBULAG!G96+HOBSGOL!G96+ERDENE!G96+SAINSHAND!G96+SAINSHAND!M96+'ZAMIIN UUD'!G96)</f>
        <v>0</v>
      </c>
      <c r="H96" s="45">
        <f>SUM(AIRAG!H96+ALTANSHIREE!H96+DALANGARGALAN!H96+DELGEREH!H96+IHHET!H96+MANDAX!H96+ORGON!H96+SAIXANDULAAN!H96+ULAANBADRAX!H96+HATANBULAG!H96+HOBSGOL!H96+ERDENE!H96+SAINSHAND!H96+SAINSHAND!N96+'ZAMIIN UUD'!H96)</f>
        <v>0</v>
      </c>
      <c r="I96" s="45">
        <f>SUM(SAINSHAND!I96+'ZAMIIN UUD'!I96)</f>
        <v>0</v>
      </c>
      <c r="J96" s="45">
        <f>SUM(SAINSHAND!J96+'ZAMIIN UUD'!J96)</f>
        <v>0</v>
      </c>
      <c r="K96" s="45">
        <f>SUM(SAINSHAND!K96+'ZAMIIN UUD'!K96)</f>
        <v>0</v>
      </c>
      <c r="L96" s="45">
        <f>SUM(SAINSHAND!O96+SAINSHAND!R96+'ZAMIIN UUD'!O96)</f>
        <v>0</v>
      </c>
      <c r="M96" s="45">
        <f>SUM(SAINSHAND!P96+SAINSHAND!S96+'ZAMIIN UUD'!P96)</f>
        <v>0</v>
      </c>
      <c r="N96" s="45">
        <f>SUM(SAINSHAND!Q96+SAINSHAND!T96+'ZAMIIN UUD'!Q96)</f>
        <v>0</v>
      </c>
      <c r="O96" s="45">
        <f>SUM(SAINSHAND!U96+'ZAMIIN UUD'!L96)</f>
        <v>0</v>
      </c>
      <c r="P96" s="45">
        <f>SUM(SAINSHAND!V96+'ZAMIIN UUD'!M96)</f>
        <v>0</v>
      </c>
      <c r="Q96" s="45">
        <f>SUM(SAINSHAND!W96+'ZAMIIN UUD'!N96)</f>
        <v>0</v>
      </c>
      <c r="R96" s="45">
        <f>SUM('ZAMIIN UUD'!R96)</f>
        <v>0</v>
      </c>
      <c r="S96" s="45">
        <f>SUM('ZAMIIN UUD'!S96)</f>
        <v>0</v>
      </c>
      <c r="T96" s="45">
        <f>SUM('ZAMIIN UUD'!T96)</f>
        <v>0</v>
      </c>
      <c r="U96" s="45">
        <f>SUM(AIRAG!I96+ALTANSHIREE!I96+DALANGARGALAN!I96+DELGEREH!I96+IHHET!I96+MANDAX!I96+ORGON!I96+SAIXANDULAAN!I96+ULAANBADRAX!I96+HATANBULAG!I96+HOBSGOL!I96+ERDENE!I96+SAINSHAND!X96+'ZAMIIN UUD'!U96)</f>
        <v>0</v>
      </c>
      <c r="V96" s="45">
        <f>SUM(AIRAG!J96+ALTANSHIREE!J96+DALANGARGALAN!J96+DELGEREH!J96+IHHET!J96+MANDAX!J96+ORGON!J96+SAIXANDULAAN!J96+ULAANBADRAX!J96+HATANBULAG!J96+HOBSGOL!J96+ERDENE!J96+SAINSHAND!Y96+'ZAMIIN UUD'!V96)</f>
        <v>0</v>
      </c>
      <c r="W96" s="60">
        <f>SUM(AIRAG!K96+ALTANSHIREE!K96+DALANGARGALAN!K96+DELGEREH!K96+IHHET!K96+MANDAX!K96+ORGON!K96+SAIXANDULAAN!K96+ULAANBADRAX!K96+HATANBULAG!K96+HOBSGOL!K96+ERDENE!K96+SAINSHAND!Z96+'ZAMIIN UUD'!W96)</f>
        <v>0</v>
      </c>
      <c r="X96" s="45">
        <f>SUM(AIRAG!L96+ALTANSHIREE!L96+DALANGARGALAN!L96+DELGEREH!L96+IHHET!L96+MANDAX!L96+ORGON!L96+SAIXANDULAAN!L96+ULAANBADRAX!L96+HATANBULAG!L96+HOBSGOL!L96+ERDENE!L96+SAINSHAND!AA96+SAINSHAND!AD96+SAINSHAND!AG96+SAINSHAND!AJ96+SAINSHAND!AM96+SAINSHAND!AP96+SAINSHAND!AS96+SAINSHAND!AV96+SAINSHAND!AY96+SAINSHAND!BB96+SAINSHAND!BE96+SAINSHAND!BH96+SAINSHAND!BK96+SAINSHAND!BN96+SAINSHAND!BQ96+'ZAMIIN UUD'!X96+'ZAMIIN UUD'!AA96+'ZAMIIN UUD'!AD96+'ZAMIIN UUD'!AG96+'ZAMIIN UUD'!AJ96+'ZAMIIN UUD'!AM96+'ZAMIIN UUD'!AP96+'ZAMIIN UUD'!AS96)</f>
        <v>0</v>
      </c>
      <c r="Y96" s="45">
        <f>SUM(AIRAG!M96+ALTANSHIREE!M96+DALANGARGALAN!M96+DELGEREH!M96+IHHET!M96+MANDAX!M96+ORGON!M96+SAIXANDULAAN!M96+ULAANBADRAX!M96+HATANBULAG!M96+HOBSGOL!M96+ERDENE!M96+SAINSHAND!AB96+SAINSHAND!AE96+SAINSHAND!AH96+SAINSHAND!AK96+SAINSHAND!AN96+SAINSHAND!AQ96+SAINSHAND!AT96+SAINSHAND!AW96+SAINSHAND!AZ96+SAINSHAND!BC96+SAINSHAND!BF96+SAINSHAND!BI96+SAINSHAND!BL96+SAINSHAND!BO96+SAINSHAND!BR96+'ZAMIIN UUD'!Y96+'ZAMIIN UUD'!AB96+'ZAMIIN UUD'!AE96+'ZAMIIN UUD'!AH96+'ZAMIIN UUD'!AK96+'ZAMIIN UUD'!AN96+'ZAMIIN UUD'!AQ96+'ZAMIIN UUD'!AT96)</f>
        <v>0</v>
      </c>
      <c r="Z96" s="45">
        <f>SUM(AIRAG!N96+ALTANSHIREE!N96+DALANGARGALAN!N96+DELGEREH!N96+IHHET!N96+MANDAX!N96+ORGON!N96+SAIXANDULAAN!N96+ULAANBADRAX!N96+HATANBULAG!N96+HOBSGOL!N96+ERDENE!N96+SAINSHAND!AC96+SAINSHAND!AF96+SAINSHAND!AI96+SAINSHAND!AL96+SAINSHAND!AO96+SAINSHAND!AR96+SAINSHAND!AU96+SAINSHAND!AX96+SAINSHAND!BA96+SAINSHAND!BD96+SAINSHAND!BG96+SAINSHAND!BJ96+SAINSHAND!BM96+SAINSHAND!BP96+SAINSHAND!BS96+'ZAMIIN UUD'!Z96+'ZAMIIN UUD'!AC96+'ZAMIIN UUD'!AF96+'ZAMIIN UUD'!AI96+'ZAMIIN UUD'!AL96+'ZAMIIN UUD'!AO96+'ZAMIIN UUD'!AR96+'ZAMIIN UUD'!AU96)</f>
        <v>0</v>
      </c>
      <c r="AA96" s="45">
        <f>SUM(AIRAG!O96+ALTANSHIREE!O96+DALANGARGALAN!O96+DELGEREH!O96+IHHET!O96+MANDAX!O96+ORGON!O96+SAIXANDULAAN!O96+ULAANBADRAX!O96+HATANBULAG!O96+HOBSGOL!O96+ERDENE!O96+SAINSHAND!BT96+SAINSHAND!BW96+SAINSHAND!BZ96+SAINSHAND!CC96+SAINSHAND!CF96+SAINSHAND!CI96+'ZAMIIN UUD'!AV96+'ZAMIIN UUD'!AY96+'ZAMIIN UUD'!BB96+'ZAMIIN UUD'!BE96)</f>
        <v>0</v>
      </c>
      <c r="AB96" s="45">
        <f>SUM(AIRAG!P96+ALTANSHIREE!P96+DALANGARGALAN!P96+DELGEREH!P96+IHHET!P96+MANDAX!P96+ORGON!P96+SAIXANDULAAN!P96+ULAANBADRAX!P96+HATANBULAG!P96+HOBSGOL!P96+ERDENE!P96+SAINSHAND!BU96+SAINSHAND!BX96+SAINSHAND!CA96+SAINSHAND!CD96+SAINSHAND!CG96+SAINSHAND!CJ96+'ZAMIIN UUD'!AW96+'ZAMIIN UUD'!AZ96+'ZAMIIN UUD'!BC96+'ZAMIIN UUD'!BF96)</f>
        <v>0</v>
      </c>
      <c r="AC96" s="45">
        <f>SUM(AIRAG!Q96+ALTANSHIREE!Q96+DALANGARGALAN!Q96+DELGEREH!Q96+IHHET!Q96+MANDAX!Q96+ORGON!Q96+SAIXANDULAAN!Q96+ULAANBADRAX!Q96+HATANBULAG!Q96+HOBSGOL!Q96+ERDENE!Q96+SAINSHAND!BV96+SAINSHAND!BY96+SAINSHAND!CB96+SAINSHAND!CE96+SAINSHAND!CH96+SAINSHAND!CK96+'ZAMIIN UUD'!AX96+'ZAMIIN UUD'!BA96+'ZAMIIN UUD'!BD96+'ZAMIIN UUD'!BG96)</f>
        <v>0</v>
      </c>
      <c r="AD96" s="45">
        <f>SUM(AIRAG!R96+ALTANSHIREE!R96+DALANGARGALAN!R96+DELGEREH!R96+IHHET!R96+MANDAX!R96+ORGON!R96+SAIXANDULAAN!R96+ULAANBADRAX!R96+HATANBULAG!R96+HOBSGOL!R96+ERDENE!R96+SAINSHAND!CL96)</f>
        <v>0</v>
      </c>
      <c r="AE96" s="45">
        <f>SUM(AIRAG!S96+ALTANSHIREE!S96+DALANGARGALAN!S96+DELGEREH!S96+IHHET!S96+MANDAX!S96+ORGON!S96+SAIXANDULAAN!S96+ULAANBADRAX!S96+HATANBULAG!S96+HOBSGOL!S96+ERDENE!S96+SAINSHAND!CM96)</f>
        <v>0</v>
      </c>
      <c r="AF96" s="45">
        <f>SUM(AIRAG!T96+ALTANSHIREE!T96+DALANGARGALAN!T96+DELGEREH!T96+IHHET!T96+MANDAX!T96+ORGON!T96+SAIXANDULAAN!T96+ULAANBADRAX!T96+HATANBULAG!T96+HOBSGOL!T96+ERDENE!T96+SAINSHAND!CN96)</f>
        <v>0</v>
      </c>
      <c r="AG96" s="45">
        <f>SUM(SAINSHAND!CO96+'ZAMIIN UUD'!BK96)</f>
        <v>0</v>
      </c>
      <c r="AH96" s="45">
        <f>SUM(SAINSHAND!CP96+'ZAMIIN UUD'!BL96)</f>
        <v>0</v>
      </c>
      <c r="AI96" s="45">
        <f>SUM(SAINSHAND!CQ96+'ZAMIIN UUD'!BM96)</f>
        <v>0</v>
      </c>
      <c r="AJ96" s="47">
        <f t="shared" si="72"/>
        <v>0</v>
      </c>
      <c r="AK96" s="47">
        <f t="shared" si="73"/>
        <v>0</v>
      </c>
      <c r="AL96" s="47">
        <f t="shared" si="74"/>
        <v>0</v>
      </c>
      <c r="AM96" s="44">
        <f>SUM(AIRAG!X96+ALTANSHIREE!X96+DALANGARGALAN!X96+DELGEREH!X96+IHHET!X96+MANDAX!X96+ORGON!X96+SAIXANDULAAN!X96+ULAANBADRAX!X96+HATANBULAG!X96+HOBSGOL!X96+ERDENE!X96+SAINSHAND!CU96+'ZAMIIN UUD'!BQ96)</f>
        <v>0</v>
      </c>
      <c r="AN96" s="44">
        <f>SUM(AIRAG!Y96+ALTANSHIREE!Y96+DALANGARGALAN!Y96+DELGEREH!Y96+IHHET!Y96+MANDAX!Y96+ORGON!Y96+SAIXANDULAAN!Y96+ULAANBADRAX!Y96+HATANBULAG!Y96+HOBSGOL!Y96+ERDENE!Y96+SAINSHAND!CV96+'ZAMIIN UUD'!BR96)</f>
        <v>0</v>
      </c>
      <c r="AO96" s="44">
        <f>SUM(AIRAG!Z96+ALTANSHIREE!Z96+DALANGARGALAN!Z96+DELGEREH!Z96+IHHET!Z96+MANDAX!Z96+ORGON!Z96+SAIXANDULAAN!Z96+ULAANBADRAX!Z96+HATANBULAG!Z96+HOBSGOL!Z96+ERDENE!Z96+SAINSHAND!CW96+'ZAMIIN UUD'!BS96)</f>
        <v>0</v>
      </c>
      <c r="AP96" s="47">
        <f t="shared" si="75"/>
        <v>0</v>
      </c>
      <c r="AQ96" s="47">
        <f t="shared" si="76"/>
        <v>0</v>
      </c>
      <c r="AR96" s="47">
        <f t="shared" si="77"/>
        <v>0</v>
      </c>
      <c r="AS96" s="44">
        <f>SUM(AIRAG!AD96+ALTANSHIREE!AD96+DALANGARGALAN!AD96+DELGEREH!AD96+IHHET!AD96+MANDAX!AD96+ORGON!AD96+SAIXANDULAAN!AD96+ULAANBADRAX!AD96+HATANBULAG!AD96+HOBSGOL!AD96+ERDENE!AD96+SAINSHAND!DA96+'ZAMIIN UUD'!BW96)</f>
        <v>0</v>
      </c>
      <c r="AT96" s="44">
        <f>SUM(AIRAG!AE96+ALTANSHIREE!AE96+DALANGARGALAN!AE96+DELGEREH!AE96+IHHET!AE96+MANDAX!AE96+ORGON!AE96+SAIXANDULAAN!AE96+ULAANBADRAX!AE96+HATANBULAG!AE96+HOBSGOL!AE96+ERDENE!AE96+SAINSHAND!DB96+'ZAMIIN UUD'!BX96)</f>
        <v>0</v>
      </c>
      <c r="AU96" s="44">
        <f>SUM(AIRAG!AF96+ALTANSHIREE!AF96+DALANGARGALAN!AF96+DELGEREH!AF96+IHHET!AF96+MANDAX!AF96+ORGON!AF96+SAIXANDULAAN!AF96+ULAANBADRAX!AF96+HATANBULAG!AF96+HOBSGOL!AF96+ERDENE!AF96+SAINSHAND!DC96+'ZAMIIN UUD'!BY96)</f>
        <v>0</v>
      </c>
      <c r="AV96" s="44">
        <f>SUM(AIRAG!AG96+ALTANSHIREE!AG96+DALANGARGALAN!AG96+DELGEREH!AG96+IHHET!AG96+MANDAX!AG96+ORGON!AG96+SAIXANDULAAN!AG96+ULAANBADRAX!AG96+HATANBULAG!AG96+HOBSGOL!AG96+ERDENE!AG96+SAINSHAND!DD96+'ZAMIIN UUD'!BZ96)</f>
        <v>0</v>
      </c>
      <c r="AW96" s="44">
        <f>SUM(AIRAG!AH96+ALTANSHIREE!AH96+DALANGARGALAN!AH96+DELGEREH!AH96+IHHET!AH96+MANDAX!AH96+ORGON!AH96+SAIXANDULAAN!AH96+ULAANBADRAX!AH96+HATANBULAG!AH96+HOBSGOL!AH96+ERDENE!AH96+SAINSHAND!DE96+'ZAMIIN UUD'!CA96)</f>
        <v>0</v>
      </c>
      <c r="AX96" s="44">
        <f>SUM(AIRAG!AI96+ALTANSHIREE!AI96+DALANGARGALAN!AI96+DELGEREH!AI96+IHHET!AI96+MANDAX!AI96+ORGON!AI96+SAIXANDULAAN!AI96+ULAANBADRAX!AI96+HATANBULAG!AI96+HOBSGOL!AI96+ERDENE!AI96+SAINSHAND!DF96+'ZAMIIN UUD'!CB96)</f>
        <v>0</v>
      </c>
      <c r="AY96" s="47">
        <f t="shared" si="78"/>
        <v>0</v>
      </c>
      <c r="AZ96" s="47">
        <f t="shared" si="79"/>
        <v>0</v>
      </c>
      <c r="BA96" s="47">
        <f t="shared" si="80"/>
        <v>0</v>
      </c>
      <c r="BB96" s="47">
        <f t="shared" si="81"/>
        <v>0</v>
      </c>
      <c r="BC96" s="47">
        <f t="shared" si="88"/>
        <v>0</v>
      </c>
      <c r="BD96" s="47">
        <f t="shared" si="89"/>
        <v>0</v>
      </c>
    </row>
    <row r="97" spans="1:56">
      <c r="A97" s="35">
        <v>83</v>
      </c>
      <c r="B97" s="36" t="s">
        <v>124</v>
      </c>
      <c r="C97" s="45">
        <f>SUM(AIRAG!C97+ALTANSHIREE!C97+DALANGARGALAN!C97+DELGEREH!C97+IHHET!C97+MANDAX!C97+ORGON!C97+SAIXANDULAAN!C97+ULAANBADRAX!C97+HATANBULAG!C97+HOBSGOL!C97+ERDENE!C97+SAINSHAND!C97+'ZAMIIN UUD'!C97)</f>
        <v>0</v>
      </c>
      <c r="D97" s="45">
        <f>SUM(AIRAG!D97+ALTANSHIREE!D97+DALANGARGALAN!D97+DELGEREH!D97+IHHET!D97+MANDAX!D97+ORGON!D97+SAIXANDULAAN!D97+ULAANBADRAX!D97+HATANBULAG!D97+HOBSGOL!D97+ERDENE!D97+SAINSHAND!D97+'ZAMIIN UUD'!D97)</f>
        <v>0</v>
      </c>
      <c r="E97" s="45">
        <f>SUM(AIRAG!E97+ALTANSHIREE!E97+DALANGARGALAN!E97+DELGEREH!E97+IHHET!E97+MANDAX!E97+ORGON!E97+SAIXANDULAAN!E97+ULAANBADRAX!E97+HATANBULAG!E97+HOBSGOL!E97+ERDENE!E97+SAINSHAND!E97+'ZAMIIN UUD'!E97)</f>
        <v>0</v>
      </c>
      <c r="F97" s="60">
        <f>SUM(AIRAG!F97+ALTANSHIREE!F97+DALANGARGALAN!F97+DELGEREH!F97+IHHET!F97+MANDAX!F97+ORGON!F97+SAIXANDULAAN!F97+ULAANBADRAX!F97+HATANBULAG!F97+HOBSGOL!F97+ERDENE!F97+SAINSHAND!F97+SAINSHAND!L97+'ZAMIIN UUD'!F97)</f>
        <v>0</v>
      </c>
      <c r="G97" s="60">
        <f>SUM(AIRAG!G97+ALTANSHIREE!G97+DALANGARGALAN!G97+DELGEREH!G97+IHHET!G97+MANDAX!G97+ORGON!G97+SAIXANDULAAN!G97+ULAANBADRAX!G97+HATANBULAG!G97+HOBSGOL!G97+ERDENE!G97+SAINSHAND!G97+SAINSHAND!M97+'ZAMIIN UUD'!G97)</f>
        <v>0</v>
      </c>
      <c r="H97" s="45">
        <f>SUM(AIRAG!H97+ALTANSHIREE!H97+DALANGARGALAN!H97+DELGEREH!H97+IHHET!H97+MANDAX!H97+ORGON!H97+SAIXANDULAAN!H97+ULAANBADRAX!H97+HATANBULAG!H97+HOBSGOL!H97+ERDENE!H97+SAINSHAND!H97+SAINSHAND!N97+'ZAMIIN UUD'!H97)</f>
        <v>0</v>
      </c>
      <c r="I97" s="45">
        <f>SUM(SAINSHAND!I97+'ZAMIIN UUD'!I97)</f>
        <v>0</v>
      </c>
      <c r="J97" s="45">
        <f>SUM(SAINSHAND!J97+'ZAMIIN UUD'!J97)</f>
        <v>0</v>
      </c>
      <c r="K97" s="45">
        <f>SUM(SAINSHAND!K97+'ZAMIIN UUD'!K97)</f>
        <v>0</v>
      </c>
      <c r="L97" s="45">
        <f>SUM(SAINSHAND!O97+SAINSHAND!R97+'ZAMIIN UUD'!O97)</f>
        <v>0</v>
      </c>
      <c r="M97" s="45">
        <f>SUM(SAINSHAND!P97+SAINSHAND!S97+'ZAMIIN UUD'!P97)</f>
        <v>0</v>
      </c>
      <c r="N97" s="45">
        <f>SUM(SAINSHAND!Q97+SAINSHAND!T97+'ZAMIIN UUD'!Q97)</f>
        <v>0</v>
      </c>
      <c r="O97" s="45">
        <f>SUM(SAINSHAND!U97+'ZAMIIN UUD'!L97)</f>
        <v>0</v>
      </c>
      <c r="P97" s="45">
        <f>SUM(SAINSHAND!V97+'ZAMIIN UUD'!M97)</f>
        <v>0</v>
      </c>
      <c r="Q97" s="45">
        <f>SUM(SAINSHAND!W97+'ZAMIIN UUD'!N97)</f>
        <v>0</v>
      </c>
      <c r="R97" s="45">
        <f>SUM('ZAMIIN UUD'!R97)</f>
        <v>0</v>
      </c>
      <c r="S97" s="45">
        <f>SUM('ZAMIIN UUD'!S97)</f>
        <v>0</v>
      </c>
      <c r="T97" s="45">
        <f>SUM('ZAMIIN UUD'!T97)</f>
        <v>0</v>
      </c>
      <c r="U97" s="45">
        <f>SUM(AIRAG!I97+ALTANSHIREE!I97+DALANGARGALAN!I97+DELGEREH!I97+IHHET!I97+MANDAX!I97+ORGON!I97+SAIXANDULAAN!I97+ULAANBADRAX!I97+HATANBULAG!I97+HOBSGOL!I97+ERDENE!I97+SAINSHAND!X97+'ZAMIIN UUD'!U97)</f>
        <v>0</v>
      </c>
      <c r="V97" s="45">
        <f>SUM(AIRAG!J97+ALTANSHIREE!J97+DALANGARGALAN!J97+DELGEREH!J97+IHHET!J97+MANDAX!J97+ORGON!J97+SAIXANDULAAN!J97+ULAANBADRAX!J97+HATANBULAG!J97+HOBSGOL!J97+ERDENE!J97+SAINSHAND!Y97+'ZAMIIN UUD'!V97)</f>
        <v>0</v>
      </c>
      <c r="W97" s="60">
        <f>SUM(AIRAG!K97+ALTANSHIREE!K97+DALANGARGALAN!K97+DELGEREH!K97+IHHET!K97+MANDAX!K97+ORGON!K97+SAIXANDULAAN!K97+ULAANBADRAX!K97+HATANBULAG!K97+HOBSGOL!K97+ERDENE!K97+SAINSHAND!Z97+'ZAMIIN UUD'!W97)</f>
        <v>0</v>
      </c>
      <c r="X97" s="45">
        <f>SUM(AIRAG!L97+ALTANSHIREE!L97+DALANGARGALAN!L97+DELGEREH!L97+IHHET!L97+MANDAX!L97+ORGON!L97+SAIXANDULAAN!L97+ULAANBADRAX!L97+HATANBULAG!L97+HOBSGOL!L97+ERDENE!L97+SAINSHAND!AA97+SAINSHAND!AD97+SAINSHAND!AG97+SAINSHAND!AJ97+SAINSHAND!AM97+SAINSHAND!AP97+SAINSHAND!AS97+SAINSHAND!AV97+SAINSHAND!AY97+SAINSHAND!BB97+SAINSHAND!BE97+SAINSHAND!BH97+SAINSHAND!BK97+SAINSHAND!BN97+SAINSHAND!BQ97+'ZAMIIN UUD'!X97+'ZAMIIN UUD'!AA97+'ZAMIIN UUD'!AD97+'ZAMIIN UUD'!AG97+'ZAMIIN UUD'!AJ97+'ZAMIIN UUD'!AM97+'ZAMIIN UUD'!AP97+'ZAMIIN UUD'!AS97)</f>
        <v>0</v>
      </c>
      <c r="Y97" s="45">
        <f>SUM(AIRAG!M97+ALTANSHIREE!M97+DALANGARGALAN!M97+DELGEREH!M97+IHHET!M97+MANDAX!M97+ORGON!M97+SAIXANDULAAN!M97+ULAANBADRAX!M97+HATANBULAG!M97+HOBSGOL!M97+ERDENE!M97+SAINSHAND!AB97+SAINSHAND!AE97+SAINSHAND!AH97+SAINSHAND!AK97+SAINSHAND!AN97+SAINSHAND!AQ97+SAINSHAND!AT97+SAINSHAND!AW97+SAINSHAND!AZ97+SAINSHAND!BC97+SAINSHAND!BF97+SAINSHAND!BI97+SAINSHAND!BL97+SAINSHAND!BO97+SAINSHAND!BR97+'ZAMIIN UUD'!Y97+'ZAMIIN UUD'!AB97+'ZAMIIN UUD'!AE97+'ZAMIIN UUD'!AH97+'ZAMIIN UUD'!AK97+'ZAMIIN UUD'!AN97+'ZAMIIN UUD'!AQ97+'ZAMIIN UUD'!AT97)</f>
        <v>0</v>
      </c>
      <c r="Z97" s="45">
        <f>SUM(AIRAG!N97+ALTANSHIREE!N97+DALANGARGALAN!N97+DELGEREH!N97+IHHET!N97+MANDAX!N97+ORGON!N97+SAIXANDULAAN!N97+ULAANBADRAX!N97+HATANBULAG!N97+HOBSGOL!N97+ERDENE!N97+SAINSHAND!AC97+SAINSHAND!AF97+SAINSHAND!AI97+SAINSHAND!AL97+SAINSHAND!AO97+SAINSHAND!AR97+SAINSHAND!AU97+SAINSHAND!AX97+SAINSHAND!BA97+SAINSHAND!BD97+SAINSHAND!BG97+SAINSHAND!BJ97+SAINSHAND!BM97+SAINSHAND!BP97+SAINSHAND!BS97+'ZAMIIN UUD'!Z97+'ZAMIIN UUD'!AC97+'ZAMIIN UUD'!AF97+'ZAMIIN UUD'!AI97+'ZAMIIN UUD'!AL97+'ZAMIIN UUD'!AO97+'ZAMIIN UUD'!AR97+'ZAMIIN UUD'!AU97)</f>
        <v>0</v>
      </c>
      <c r="AA97" s="45">
        <f>SUM(AIRAG!O97+ALTANSHIREE!O97+DALANGARGALAN!O97+DELGEREH!O97+IHHET!O97+MANDAX!O97+ORGON!O97+SAIXANDULAAN!O97+ULAANBADRAX!O97+HATANBULAG!O97+HOBSGOL!O97+ERDENE!O97+SAINSHAND!BT97+SAINSHAND!BW97+SAINSHAND!BZ97+SAINSHAND!CC97+SAINSHAND!CF97+SAINSHAND!CI97+'ZAMIIN UUD'!AV97+'ZAMIIN UUD'!AY97+'ZAMIIN UUD'!BB97+'ZAMIIN UUD'!BE97)</f>
        <v>0</v>
      </c>
      <c r="AB97" s="45">
        <f>SUM(AIRAG!P97+ALTANSHIREE!P97+DALANGARGALAN!P97+DELGEREH!P97+IHHET!P97+MANDAX!P97+ORGON!P97+SAIXANDULAAN!P97+ULAANBADRAX!P97+HATANBULAG!P97+HOBSGOL!P97+ERDENE!P97+SAINSHAND!BU97+SAINSHAND!BX97+SAINSHAND!CA97+SAINSHAND!CD97+SAINSHAND!CG97+SAINSHAND!CJ97+'ZAMIIN UUD'!AW97+'ZAMIIN UUD'!AZ97+'ZAMIIN UUD'!BC97+'ZAMIIN UUD'!BF97)</f>
        <v>0</v>
      </c>
      <c r="AC97" s="45">
        <f>SUM(AIRAG!Q97+ALTANSHIREE!Q97+DALANGARGALAN!Q97+DELGEREH!Q97+IHHET!Q97+MANDAX!Q97+ORGON!Q97+SAIXANDULAAN!Q97+ULAANBADRAX!Q97+HATANBULAG!Q97+HOBSGOL!Q97+ERDENE!Q97+SAINSHAND!BV97+SAINSHAND!BY97+SAINSHAND!CB97+SAINSHAND!CE97+SAINSHAND!CH97+SAINSHAND!CK97+'ZAMIIN UUD'!AX97+'ZAMIIN UUD'!BA97+'ZAMIIN UUD'!BD97+'ZAMIIN UUD'!BG97)</f>
        <v>0</v>
      </c>
      <c r="AD97" s="45">
        <f>SUM(AIRAG!R97+ALTANSHIREE!R97+DALANGARGALAN!R97+DELGEREH!R97+IHHET!R97+MANDAX!R97+ORGON!R97+SAIXANDULAAN!R97+ULAANBADRAX!R97+HATANBULAG!R97+HOBSGOL!R97+ERDENE!R97+SAINSHAND!CL97)</f>
        <v>0</v>
      </c>
      <c r="AE97" s="45">
        <f>SUM(AIRAG!S97+ALTANSHIREE!S97+DALANGARGALAN!S97+DELGEREH!S97+IHHET!S97+MANDAX!S97+ORGON!S97+SAIXANDULAAN!S97+ULAANBADRAX!S97+HATANBULAG!S97+HOBSGOL!S97+ERDENE!S97+SAINSHAND!CM97)</f>
        <v>0</v>
      </c>
      <c r="AF97" s="45">
        <f>SUM(AIRAG!T97+ALTANSHIREE!T97+DALANGARGALAN!T97+DELGEREH!T97+IHHET!T97+MANDAX!T97+ORGON!T97+SAIXANDULAAN!T97+ULAANBADRAX!T97+HATANBULAG!T97+HOBSGOL!T97+ERDENE!T97+SAINSHAND!CN97)</f>
        <v>0</v>
      </c>
      <c r="AG97" s="45">
        <f>SUM(SAINSHAND!CO97+'ZAMIIN UUD'!BK97)</f>
        <v>0</v>
      </c>
      <c r="AH97" s="45">
        <f>SUM(SAINSHAND!CP97+'ZAMIIN UUD'!BL97)</f>
        <v>0</v>
      </c>
      <c r="AI97" s="45">
        <f>SUM(SAINSHAND!CQ97+'ZAMIIN UUD'!BM97)</f>
        <v>0</v>
      </c>
      <c r="AJ97" s="46">
        <f t="shared" si="72"/>
        <v>0</v>
      </c>
      <c r="AK97" s="46">
        <f t="shared" si="73"/>
        <v>0</v>
      </c>
      <c r="AL97" s="46">
        <f t="shared" si="74"/>
        <v>0</v>
      </c>
      <c r="AM97" s="45">
        <f>SUM(AIRAG!X97+ALTANSHIREE!X97+DALANGARGALAN!X97+DELGEREH!X97+IHHET!X97+MANDAX!X97+ORGON!X97+SAIXANDULAAN!X97+ULAANBADRAX!X97+HATANBULAG!X97+HOBSGOL!X97+ERDENE!X97+SAINSHAND!CU97+'ZAMIIN UUD'!BQ97)</f>
        <v>0</v>
      </c>
      <c r="AN97" s="45">
        <f>SUM(AIRAG!Y97+ALTANSHIREE!Y97+DALANGARGALAN!Y97+DELGEREH!Y97+IHHET!Y97+MANDAX!Y97+ORGON!Y97+SAIXANDULAAN!Y97+ULAANBADRAX!Y97+HATANBULAG!Y97+HOBSGOL!Y97+ERDENE!Y97+SAINSHAND!CV97+'ZAMIIN UUD'!BR97)</f>
        <v>0</v>
      </c>
      <c r="AO97" s="45">
        <f>SUM(AIRAG!Z97+ALTANSHIREE!Z97+DALANGARGALAN!Z97+DELGEREH!Z97+IHHET!Z97+MANDAX!Z97+ORGON!Z97+SAIXANDULAAN!Z97+ULAANBADRAX!Z97+HATANBULAG!Z97+HOBSGOL!Z97+ERDENE!Z97+SAINSHAND!CW97+'ZAMIIN UUD'!BS97)</f>
        <v>0</v>
      </c>
      <c r="AP97" s="46">
        <f t="shared" si="75"/>
        <v>0</v>
      </c>
      <c r="AQ97" s="46">
        <f t="shared" si="76"/>
        <v>0</v>
      </c>
      <c r="AR97" s="46">
        <f t="shared" si="77"/>
        <v>0</v>
      </c>
      <c r="AS97" s="45">
        <f>SUM(AIRAG!AD97+ALTANSHIREE!AD97+DALANGARGALAN!AD97+DELGEREH!AD97+IHHET!AD97+MANDAX!AD97+ORGON!AD97+SAIXANDULAAN!AD97+ULAANBADRAX!AD97+HATANBULAG!AD97+HOBSGOL!AD97+ERDENE!AD97+SAINSHAND!DA97+'ZAMIIN UUD'!BW97)</f>
        <v>0</v>
      </c>
      <c r="AT97" s="45">
        <f>SUM(AIRAG!AE97+ALTANSHIREE!AE97+DALANGARGALAN!AE97+DELGEREH!AE97+IHHET!AE97+MANDAX!AE97+ORGON!AE97+SAIXANDULAAN!AE97+ULAANBADRAX!AE97+HATANBULAG!AE97+HOBSGOL!AE97+ERDENE!AE97+SAINSHAND!DB97+'ZAMIIN UUD'!BX97)</f>
        <v>0</v>
      </c>
      <c r="AU97" s="45">
        <f>SUM(AIRAG!AF97+ALTANSHIREE!AF97+DALANGARGALAN!AF97+DELGEREH!AF97+IHHET!AF97+MANDAX!AF97+ORGON!AF97+SAIXANDULAAN!AF97+ULAANBADRAX!AF97+HATANBULAG!AF97+HOBSGOL!AF97+ERDENE!AF97+SAINSHAND!DC97+'ZAMIIN UUD'!BY97)</f>
        <v>0</v>
      </c>
      <c r="AV97" s="45">
        <f>SUM(AIRAG!AG97+ALTANSHIREE!AG97+DALANGARGALAN!AG97+DELGEREH!AG97+IHHET!AG97+MANDAX!AG97+ORGON!AG97+SAIXANDULAAN!AG97+ULAANBADRAX!AG97+HATANBULAG!AG97+HOBSGOL!AG97+ERDENE!AG97+SAINSHAND!DD97+'ZAMIIN UUD'!BZ97)</f>
        <v>0</v>
      </c>
      <c r="AW97" s="45">
        <f>SUM(AIRAG!AH97+ALTANSHIREE!AH97+DALANGARGALAN!AH97+DELGEREH!AH97+IHHET!AH97+MANDAX!AH97+ORGON!AH97+SAIXANDULAAN!AH97+ULAANBADRAX!AH97+HATANBULAG!AH97+HOBSGOL!AH97+ERDENE!AH97+SAINSHAND!DE97+'ZAMIIN UUD'!CA97)</f>
        <v>0</v>
      </c>
      <c r="AX97" s="45">
        <f>SUM(AIRAG!AI97+ALTANSHIREE!AI97+DALANGARGALAN!AI97+DELGEREH!AI97+IHHET!AI97+MANDAX!AI97+ORGON!AI97+SAIXANDULAAN!AI97+ULAANBADRAX!AI97+HATANBULAG!AI97+HOBSGOL!AI97+ERDENE!AI97+SAINSHAND!DF97+'ZAMIIN UUD'!CB97)</f>
        <v>0</v>
      </c>
      <c r="AY97" s="46">
        <f t="shared" si="78"/>
        <v>0</v>
      </c>
      <c r="AZ97" s="46">
        <f t="shared" si="79"/>
        <v>0</v>
      </c>
      <c r="BA97" s="46">
        <f t="shared" si="80"/>
        <v>0</v>
      </c>
      <c r="BB97" s="46">
        <f t="shared" si="81"/>
        <v>0</v>
      </c>
      <c r="BC97" s="46">
        <f t="shared" si="88"/>
        <v>0</v>
      </c>
      <c r="BD97" s="46">
        <f t="shared" si="89"/>
        <v>0</v>
      </c>
    </row>
    <row r="98" spans="1:56">
      <c r="A98" s="9">
        <v>84</v>
      </c>
      <c r="B98" s="10" t="s">
        <v>183</v>
      </c>
      <c r="C98" s="45">
        <f>SUM(AIRAG!C98+ALTANSHIREE!C98+DALANGARGALAN!C98+DELGEREH!C98+IHHET!C98+MANDAX!C98+ORGON!C98+SAIXANDULAAN!C98+ULAANBADRAX!C98+HATANBULAG!C98+HOBSGOL!C98+ERDENE!C98+SAINSHAND!C98+'ZAMIIN UUD'!C98)</f>
        <v>0</v>
      </c>
      <c r="D98" s="45">
        <f>SUM(AIRAG!D98+ALTANSHIREE!D98+DALANGARGALAN!D98+DELGEREH!D98+IHHET!D98+MANDAX!D98+ORGON!D98+SAIXANDULAAN!D98+ULAANBADRAX!D98+HATANBULAG!D98+HOBSGOL!D98+ERDENE!D98+SAINSHAND!D98+'ZAMIIN UUD'!D98)</f>
        <v>0</v>
      </c>
      <c r="E98" s="45">
        <f>SUM(AIRAG!E98+ALTANSHIREE!E98+DALANGARGALAN!E98+DELGEREH!E98+IHHET!E98+MANDAX!E98+ORGON!E98+SAIXANDULAAN!E98+ULAANBADRAX!E98+HATANBULAG!E98+HOBSGOL!E98+ERDENE!E98+SAINSHAND!E98+'ZAMIIN UUD'!E98)</f>
        <v>0</v>
      </c>
      <c r="F98" s="60">
        <f>SUM(AIRAG!F98+ALTANSHIREE!F98+DALANGARGALAN!F98+DELGEREH!F98+IHHET!F98+MANDAX!F98+ORGON!F98+SAIXANDULAAN!F98+ULAANBADRAX!F98+HATANBULAG!F98+HOBSGOL!F98+ERDENE!F98+SAINSHAND!F98+SAINSHAND!L98+'ZAMIIN UUD'!F98)</f>
        <v>0</v>
      </c>
      <c r="G98" s="60">
        <f>SUM(AIRAG!G98+ALTANSHIREE!G98+DALANGARGALAN!G98+DELGEREH!G98+IHHET!G98+MANDAX!G98+ORGON!G98+SAIXANDULAAN!G98+ULAANBADRAX!G98+HATANBULAG!G98+HOBSGOL!G98+ERDENE!G98+SAINSHAND!G98+SAINSHAND!M98+'ZAMIIN UUD'!G98)</f>
        <v>0</v>
      </c>
      <c r="H98" s="45">
        <f>SUM(AIRAG!H98+ALTANSHIREE!H98+DALANGARGALAN!H98+DELGEREH!H98+IHHET!H98+MANDAX!H98+ORGON!H98+SAIXANDULAAN!H98+ULAANBADRAX!H98+HATANBULAG!H98+HOBSGOL!H98+ERDENE!H98+SAINSHAND!H98+SAINSHAND!N98+'ZAMIIN UUD'!H98)</f>
        <v>0</v>
      </c>
      <c r="I98" s="45">
        <f>SUM(SAINSHAND!I98+'ZAMIIN UUD'!I98)</f>
        <v>0</v>
      </c>
      <c r="J98" s="45">
        <f>SUM(SAINSHAND!J98+'ZAMIIN UUD'!J98)</f>
        <v>0</v>
      </c>
      <c r="K98" s="45">
        <f>SUM(SAINSHAND!K98+'ZAMIIN UUD'!K98)</f>
        <v>0</v>
      </c>
      <c r="L98" s="45">
        <f>SUM(SAINSHAND!O98+SAINSHAND!R98+'ZAMIIN UUD'!O98)</f>
        <v>0</v>
      </c>
      <c r="M98" s="45">
        <f>SUM(SAINSHAND!P98+SAINSHAND!S98+'ZAMIIN UUD'!P98)</f>
        <v>0</v>
      </c>
      <c r="N98" s="45">
        <f>SUM(SAINSHAND!Q98+SAINSHAND!T98+'ZAMIIN UUD'!Q98)</f>
        <v>0</v>
      </c>
      <c r="O98" s="45">
        <f>SUM(SAINSHAND!U98+'ZAMIIN UUD'!L98)</f>
        <v>0</v>
      </c>
      <c r="P98" s="45">
        <f>SUM(SAINSHAND!V98+'ZAMIIN UUD'!M98)</f>
        <v>0</v>
      </c>
      <c r="Q98" s="45">
        <f>SUM(SAINSHAND!W98+'ZAMIIN UUD'!N98)</f>
        <v>0</v>
      </c>
      <c r="R98" s="45">
        <f>SUM('ZAMIIN UUD'!R98)</f>
        <v>0</v>
      </c>
      <c r="S98" s="45">
        <f>SUM('ZAMIIN UUD'!S98)</f>
        <v>0</v>
      </c>
      <c r="T98" s="45">
        <f>SUM('ZAMIIN UUD'!T98)</f>
        <v>0</v>
      </c>
      <c r="U98" s="45">
        <f>SUM(AIRAG!I98+ALTANSHIREE!I98+DALANGARGALAN!I98+DELGEREH!I98+IHHET!I98+MANDAX!I98+ORGON!I98+SAIXANDULAAN!I98+ULAANBADRAX!I98+HATANBULAG!I98+HOBSGOL!I98+ERDENE!I98+SAINSHAND!X98+'ZAMIIN UUD'!U98)</f>
        <v>0</v>
      </c>
      <c r="V98" s="45">
        <f>SUM(AIRAG!J98+ALTANSHIREE!J98+DALANGARGALAN!J98+DELGEREH!J98+IHHET!J98+MANDAX!J98+ORGON!J98+SAIXANDULAAN!J98+ULAANBADRAX!J98+HATANBULAG!J98+HOBSGOL!J98+ERDENE!J98+SAINSHAND!Y98+'ZAMIIN UUD'!V98)</f>
        <v>0</v>
      </c>
      <c r="W98" s="60">
        <f>SUM(AIRAG!K98+ALTANSHIREE!K98+DALANGARGALAN!K98+DELGEREH!K98+IHHET!K98+MANDAX!K98+ORGON!K98+SAIXANDULAAN!K98+ULAANBADRAX!K98+HATANBULAG!K98+HOBSGOL!K98+ERDENE!K98+SAINSHAND!Z98+'ZAMIIN UUD'!W98)</f>
        <v>0</v>
      </c>
      <c r="X98" s="45">
        <f>SUM(AIRAG!L98+ALTANSHIREE!L98+DALANGARGALAN!L98+DELGEREH!L98+IHHET!L98+MANDAX!L98+ORGON!L98+SAIXANDULAAN!L98+ULAANBADRAX!L98+HATANBULAG!L98+HOBSGOL!L98+ERDENE!L98+SAINSHAND!AA98+SAINSHAND!AD98+SAINSHAND!AG98+SAINSHAND!AJ98+SAINSHAND!AM98+SAINSHAND!AP98+SAINSHAND!AS98+SAINSHAND!AV98+SAINSHAND!AY98+SAINSHAND!BB98+SAINSHAND!BE98+SAINSHAND!BH98+SAINSHAND!BK98+SAINSHAND!BN98+SAINSHAND!BQ98+'ZAMIIN UUD'!X98+'ZAMIIN UUD'!AA98+'ZAMIIN UUD'!AD98+'ZAMIIN UUD'!AG98+'ZAMIIN UUD'!AJ98+'ZAMIIN UUD'!AM98+'ZAMIIN UUD'!AP98+'ZAMIIN UUD'!AS98)</f>
        <v>0</v>
      </c>
      <c r="Y98" s="45">
        <f>SUM(AIRAG!M98+ALTANSHIREE!M98+DALANGARGALAN!M98+DELGEREH!M98+IHHET!M98+MANDAX!M98+ORGON!M98+SAIXANDULAAN!M98+ULAANBADRAX!M98+HATANBULAG!M98+HOBSGOL!M98+ERDENE!M98+SAINSHAND!AB98+SAINSHAND!AE98+SAINSHAND!AH98+SAINSHAND!AK98+SAINSHAND!AN98+SAINSHAND!AQ98+SAINSHAND!AT98+SAINSHAND!AW98+SAINSHAND!AZ98+SAINSHAND!BC98+SAINSHAND!BF98+SAINSHAND!BI98+SAINSHAND!BL98+SAINSHAND!BO98+SAINSHAND!BR98+'ZAMIIN UUD'!Y98+'ZAMIIN UUD'!AB98+'ZAMIIN UUD'!AE98+'ZAMIIN UUD'!AH98+'ZAMIIN UUD'!AK98+'ZAMIIN UUD'!AN98+'ZAMIIN UUD'!AQ98+'ZAMIIN UUD'!AT98)</f>
        <v>0</v>
      </c>
      <c r="Z98" s="45">
        <f>SUM(AIRAG!N98+ALTANSHIREE!N98+DALANGARGALAN!N98+DELGEREH!N98+IHHET!N98+MANDAX!N98+ORGON!N98+SAIXANDULAAN!N98+ULAANBADRAX!N98+HATANBULAG!N98+HOBSGOL!N98+ERDENE!N98+SAINSHAND!AC98+SAINSHAND!AF98+SAINSHAND!AI98+SAINSHAND!AL98+SAINSHAND!AO98+SAINSHAND!AR98+SAINSHAND!AU98+SAINSHAND!AX98+SAINSHAND!BA98+SAINSHAND!BD98+SAINSHAND!BG98+SAINSHAND!BJ98+SAINSHAND!BM98+SAINSHAND!BP98+SAINSHAND!BS98+'ZAMIIN UUD'!Z98+'ZAMIIN UUD'!AC98+'ZAMIIN UUD'!AF98+'ZAMIIN UUD'!AI98+'ZAMIIN UUD'!AL98+'ZAMIIN UUD'!AO98+'ZAMIIN UUD'!AR98+'ZAMIIN UUD'!AU98)</f>
        <v>0</v>
      </c>
      <c r="AA98" s="45">
        <f>SUM(AIRAG!O98+ALTANSHIREE!O98+DALANGARGALAN!O98+DELGEREH!O98+IHHET!O98+MANDAX!O98+ORGON!O98+SAIXANDULAAN!O98+ULAANBADRAX!O98+HATANBULAG!O98+HOBSGOL!O98+ERDENE!O98+SAINSHAND!BT98+SAINSHAND!BW98+SAINSHAND!BZ98+SAINSHAND!CC98+SAINSHAND!CF98+SAINSHAND!CI98+'ZAMIIN UUD'!AV98+'ZAMIIN UUD'!AY98+'ZAMIIN UUD'!BB98+'ZAMIIN UUD'!BE98)</f>
        <v>0</v>
      </c>
      <c r="AB98" s="45">
        <f>SUM(AIRAG!P98+ALTANSHIREE!P98+DALANGARGALAN!P98+DELGEREH!P98+IHHET!P98+MANDAX!P98+ORGON!P98+SAIXANDULAAN!P98+ULAANBADRAX!P98+HATANBULAG!P98+HOBSGOL!P98+ERDENE!P98+SAINSHAND!BU98+SAINSHAND!BX98+SAINSHAND!CA98+SAINSHAND!CD98+SAINSHAND!CG98+SAINSHAND!CJ98+'ZAMIIN UUD'!AW98+'ZAMIIN UUD'!AZ98+'ZAMIIN UUD'!BC98+'ZAMIIN UUD'!BF98)</f>
        <v>0</v>
      </c>
      <c r="AC98" s="45">
        <f>SUM(AIRAG!Q98+ALTANSHIREE!Q98+DALANGARGALAN!Q98+DELGEREH!Q98+IHHET!Q98+MANDAX!Q98+ORGON!Q98+SAIXANDULAAN!Q98+ULAANBADRAX!Q98+HATANBULAG!Q98+HOBSGOL!Q98+ERDENE!Q98+SAINSHAND!BV98+SAINSHAND!BY98+SAINSHAND!CB98+SAINSHAND!CE98+SAINSHAND!CH98+SAINSHAND!CK98+'ZAMIIN UUD'!AX98+'ZAMIIN UUD'!BA98+'ZAMIIN UUD'!BD98+'ZAMIIN UUD'!BG98)</f>
        <v>0</v>
      </c>
      <c r="AD98" s="45">
        <f>SUM(AIRAG!R98+ALTANSHIREE!R98+DALANGARGALAN!R98+DELGEREH!R98+IHHET!R98+MANDAX!R98+ORGON!R98+SAIXANDULAAN!R98+ULAANBADRAX!R98+HATANBULAG!R98+HOBSGOL!R98+ERDENE!R98+SAINSHAND!CL98)</f>
        <v>0</v>
      </c>
      <c r="AE98" s="45">
        <f>SUM(AIRAG!S98+ALTANSHIREE!S98+DALANGARGALAN!S98+DELGEREH!S98+IHHET!S98+MANDAX!S98+ORGON!S98+SAIXANDULAAN!S98+ULAANBADRAX!S98+HATANBULAG!S98+HOBSGOL!S98+ERDENE!S98+SAINSHAND!CM98)</f>
        <v>0</v>
      </c>
      <c r="AF98" s="45">
        <f>SUM(AIRAG!T98+ALTANSHIREE!T98+DALANGARGALAN!T98+DELGEREH!T98+IHHET!T98+MANDAX!T98+ORGON!T98+SAIXANDULAAN!T98+ULAANBADRAX!T98+HATANBULAG!T98+HOBSGOL!T98+ERDENE!T98+SAINSHAND!CN98)</f>
        <v>0</v>
      </c>
      <c r="AG98" s="45">
        <f>SUM(SAINSHAND!CO98+'ZAMIIN UUD'!BK98)</f>
        <v>0</v>
      </c>
      <c r="AH98" s="45">
        <f>SUM(SAINSHAND!CP98+'ZAMIIN UUD'!BL98)</f>
        <v>0</v>
      </c>
      <c r="AI98" s="45">
        <f>SUM(SAINSHAND!CQ98+'ZAMIIN UUD'!BM98)</f>
        <v>0</v>
      </c>
      <c r="AJ98" s="47">
        <f t="shared" si="72"/>
        <v>0</v>
      </c>
      <c r="AK98" s="47">
        <f t="shared" si="73"/>
        <v>0</v>
      </c>
      <c r="AL98" s="47">
        <f t="shared" si="74"/>
        <v>0</v>
      </c>
      <c r="AM98" s="44">
        <f>SUM(AIRAG!X98+ALTANSHIREE!X98+DALANGARGALAN!X98+DELGEREH!X98+IHHET!X98+MANDAX!X98+ORGON!X98+SAIXANDULAAN!X98+ULAANBADRAX!X98+HATANBULAG!X98+HOBSGOL!X98+ERDENE!X98+SAINSHAND!CU98+'ZAMIIN UUD'!BQ98)</f>
        <v>0</v>
      </c>
      <c r="AN98" s="44">
        <f>SUM(AIRAG!Y98+ALTANSHIREE!Y98+DALANGARGALAN!Y98+DELGEREH!Y98+IHHET!Y98+MANDAX!Y98+ORGON!Y98+SAIXANDULAAN!Y98+ULAANBADRAX!Y98+HATANBULAG!Y98+HOBSGOL!Y98+ERDENE!Y98+SAINSHAND!CV98+'ZAMIIN UUD'!BR98)</f>
        <v>0</v>
      </c>
      <c r="AO98" s="44">
        <f>SUM(AIRAG!Z98+ALTANSHIREE!Z98+DALANGARGALAN!Z98+DELGEREH!Z98+IHHET!Z98+MANDAX!Z98+ORGON!Z98+SAIXANDULAAN!Z98+ULAANBADRAX!Z98+HATANBULAG!Z98+HOBSGOL!Z98+ERDENE!Z98+SAINSHAND!CW98+'ZAMIIN UUD'!BS98)</f>
        <v>0</v>
      </c>
      <c r="AP98" s="47">
        <f t="shared" si="75"/>
        <v>0</v>
      </c>
      <c r="AQ98" s="47">
        <f t="shared" si="76"/>
        <v>0</v>
      </c>
      <c r="AR98" s="47">
        <f t="shared" si="77"/>
        <v>0</v>
      </c>
      <c r="AS98" s="44">
        <f>SUM(AIRAG!AD98+ALTANSHIREE!AD98+DALANGARGALAN!AD98+DELGEREH!AD98+IHHET!AD98+MANDAX!AD98+ORGON!AD98+SAIXANDULAAN!AD98+ULAANBADRAX!AD98+HATANBULAG!AD98+HOBSGOL!AD98+ERDENE!AD98+SAINSHAND!DA98+'ZAMIIN UUD'!BW98)</f>
        <v>0</v>
      </c>
      <c r="AT98" s="44">
        <f>SUM(AIRAG!AE98+ALTANSHIREE!AE98+DALANGARGALAN!AE98+DELGEREH!AE98+IHHET!AE98+MANDAX!AE98+ORGON!AE98+SAIXANDULAAN!AE98+ULAANBADRAX!AE98+HATANBULAG!AE98+HOBSGOL!AE98+ERDENE!AE98+SAINSHAND!DB98+'ZAMIIN UUD'!BX98)</f>
        <v>0</v>
      </c>
      <c r="AU98" s="44">
        <f>SUM(AIRAG!AF98+ALTANSHIREE!AF98+DALANGARGALAN!AF98+DELGEREH!AF98+IHHET!AF98+MANDAX!AF98+ORGON!AF98+SAIXANDULAAN!AF98+ULAANBADRAX!AF98+HATANBULAG!AF98+HOBSGOL!AF98+ERDENE!AF98+SAINSHAND!DC98+'ZAMIIN UUD'!BY98)</f>
        <v>0</v>
      </c>
      <c r="AV98" s="44">
        <f>SUM(AIRAG!AG98+ALTANSHIREE!AG98+DALANGARGALAN!AG98+DELGEREH!AG98+IHHET!AG98+MANDAX!AG98+ORGON!AG98+SAIXANDULAAN!AG98+ULAANBADRAX!AG98+HATANBULAG!AG98+HOBSGOL!AG98+ERDENE!AG98+SAINSHAND!DD98+'ZAMIIN UUD'!BZ98)</f>
        <v>0</v>
      </c>
      <c r="AW98" s="44">
        <f>SUM(AIRAG!AH98+ALTANSHIREE!AH98+DALANGARGALAN!AH98+DELGEREH!AH98+IHHET!AH98+MANDAX!AH98+ORGON!AH98+SAIXANDULAAN!AH98+ULAANBADRAX!AH98+HATANBULAG!AH98+HOBSGOL!AH98+ERDENE!AH98+SAINSHAND!DE98+'ZAMIIN UUD'!CA98)</f>
        <v>0</v>
      </c>
      <c r="AX98" s="44">
        <f>SUM(AIRAG!AI98+ALTANSHIREE!AI98+DALANGARGALAN!AI98+DELGEREH!AI98+IHHET!AI98+MANDAX!AI98+ORGON!AI98+SAIXANDULAAN!AI98+ULAANBADRAX!AI98+HATANBULAG!AI98+HOBSGOL!AI98+ERDENE!AI98+SAINSHAND!DF98+'ZAMIIN UUD'!CB98)</f>
        <v>0</v>
      </c>
      <c r="AY98" s="47">
        <f t="shared" si="78"/>
        <v>0</v>
      </c>
      <c r="AZ98" s="47">
        <f t="shared" si="79"/>
        <v>0</v>
      </c>
      <c r="BA98" s="47">
        <f t="shared" si="80"/>
        <v>0</v>
      </c>
      <c r="BB98" s="47">
        <f t="shared" si="81"/>
        <v>0</v>
      </c>
      <c r="BC98" s="47">
        <f t="shared" si="88"/>
        <v>0</v>
      </c>
      <c r="BD98" s="47">
        <f t="shared" si="89"/>
        <v>0</v>
      </c>
    </row>
    <row r="99" spans="1:56">
      <c r="A99" s="9">
        <v>85</v>
      </c>
      <c r="B99" s="10" t="s">
        <v>184</v>
      </c>
      <c r="C99" s="45">
        <f>SUM(AIRAG!C99+ALTANSHIREE!C99+DALANGARGALAN!C99+DELGEREH!C99+IHHET!C99+MANDAX!C99+ORGON!C99+SAIXANDULAAN!C99+ULAANBADRAX!C99+HATANBULAG!C99+HOBSGOL!C99+ERDENE!C99+SAINSHAND!C99+'ZAMIIN UUD'!C99)</f>
        <v>0</v>
      </c>
      <c r="D99" s="45">
        <f>SUM(AIRAG!D99+ALTANSHIREE!D99+DALANGARGALAN!D99+DELGEREH!D99+IHHET!D99+MANDAX!D99+ORGON!D99+SAIXANDULAAN!D99+ULAANBADRAX!D99+HATANBULAG!D99+HOBSGOL!D99+ERDENE!D99+SAINSHAND!D99+'ZAMIIN UUD'!D99)</f>
        <v>0</v>
      </c>
      <c r="E99" s="45">
        <f>SUM(AIRAG!E99+ALTANSHIREE!E99+DALANGARGALAN!E99+DELGEREH!E99+IHHET!E99+MANDAX!E99+ORGON!E99+SAIXANDULAAN!E99+ULAANBADRAX!E99+HATANBULAG!E99+HOBSGOL!E99+ERDENE!E99+SAINSHAND!E99+'ZAMIIN UUD'!E99)</f>
        <v>0</v>
      </c>
      <c r="F99" s="60">
        <f>SUM(AIRAG!F99+ALTANSHIREE!F99+DALANGARGALAN!F99+DELGEREH!F99+IHHET!F99+MANDAX!F99+ORGON!F99+SAIXANDULAAN!F99+ULAANBADRAX!F99+HATANBULAG!F99+HOBSGOL!F99+ERDENE!F99+SAINSHAND!F99+SAINSHAND!L99+'ZAMIIN UUD'!F99)</f>
        <v>0</v>
      </c>
      <c r="G99" s="60">
        <f>SUM(AIRAG!G99+ALTANSHIREE!G99+DALANGARGALAN!G99+DELGEREH!G99+IHHET!G99+MANDAX!G99+ORGON!G99+SAIXANDULAAN!G99+ULAANBADRAX!G99+HATANBULAG!G99+HOBSGOL!G99+ERDENE!G99+SAINSHAND!G99+SAINSHAND!M99+'ZAMIIN UUD'!G99)</f>
        <v>0</v>
      </c>
      <c r="H99" s="45">
        <f>SUM(AIRAG!H99+ALTANSHIREE!H99+DALANGARGALAN!H99+DELGEREH!H99+IHHET!H99+MANDAX!H99+ORGON!H99+SAIXANDULAAN!H99+ULAANBADRAX!H99+HATANBULAG!H99+HOBSGOL!H99+ERDENE!H99+SAINSHAND!H99+SAINSHAND!N99+'ZAMIIN UUD'!H99)</f>
        <v>0</v>
      </c>
      <c r="I99" s="45">
        <f>SUM(SAINSHAND!I99+'ZAMIIN UUD'!I99)</f>
        <v>0</v>
      </c>
      <c r="J99" s="45">
        <f>SUM(SAINSHAND!J99+'ZAMIIN UUD'!J99)</f>
        <v>0</v>
      </c>
      <c r="K99" s="45">
        <f>SUM(SAINSHAND!K99+'ZAMIIN UUD'!K99)</f>
        <v>0</v>
      </c>
      <c r="L99" s="45">
        <f>SUM(SAINSHAND!O99+SAINSHAND!R99+'ZAMIIN UUD'!O99)</f>
        <v>0</v>
      </c>
      <c r="M99" s="45">
        <f>SUM(SAINSHAND!P99+SAINSHAND!S99+'ZAMIIN UUD'!P99)</f>
        <v>0</v>
      </c>
      <c r="N99" s="45">
        <f>SUM(SAINSHAND!Q99+SAINSHAND!T99+'ZAMIIN UUD'!Q99)</f>
        <v>0</v>
      </c>
      <c r="O99" s="45">
        <f>SUM(SAINSHAND!U99+'ZAMIIN UUD'!L99)</f>
        <v>0</v>
      </c>
      <c r="P99" s="45">
        <f>SUM(SAINSHAND!V99+'ZAMIIN UUD'!M99)</f>
        <v>0</v>
      </c>
      <c r="Q99" s="45">
        <f>SUM(SAINSHAND!W99+'ZAMIIN UUD'!N99)</f>
        <v>0</v>
      </c>
      <c r="R99" s="45">
        <f>SUM('ZAMIIN UUD'!R99)</f>
        <v>0</v>
      </c>
      <c r="S99" s="45">
        <f>SUM('ZAMIIN UUD'!S99)</f>
        <v>0</v>
      </c>
      <c r="T99" s="45">
        <f>SUM('ZAMIIN UUD'!T99)</f>
        <v>0</v>
      </c>
      <c r="U99" s="45">
        <f>SUM(AIRAG!I99+ALTANSHIREE!I99+DALANGARGALAN!I99+DELGEREH!I99+IHHET!I99+MANDAX!I99+ORGON!I99+SAIXANDULAAN!I99+ULAANBADRAX!I99+HATANBULAG!I99+HOBSGOL!I99+ERDENE!I99+SAINSHAND!X99+'ZAMIIN UUD'!U99)</f>
        <v>0</v>
      </c>
      <c r="V99" s="45">
        <f>SUM(AIRAG!J99+ALTANSHIREE!J99+DALANGARGALAN!J99+DELGEREH!J99+IHHET!J99+MANDAX!J99+ORGON!J99+SAIXANDULAAN!J99+ULAANBADRAX!J99+HATANBULAG!J99+HOBSGOL!J99+ERDENE!J99+SAINSHAND!Y99+'ZAMIIN UUD'!V99)</f>
        <v>0</v>
      </c>
      <c r="W99" s="60">
        <f>SUM(AIRAG!K99+ALTANSHIREE!K99+DALANGARGALAN!K99+DELGEREH!K99+IHHET!K99+MANDAX!K99+ORGON!K99+SAIXANDULAAN!K99+ULAANBADRAX!K99+HATANBULAG!K99+HOBSGOL!K99+ERDENE!K99+SAINSHAND!Z99+'ZAMIIN UUD'!W99)</f>
        <v>0</v>
      </c>
      <c r="X99" s="45">
        <f>SUM(AIRAG!L99+ALTANSHIREE!L99+DALANGARGALAN!L99+DELGEREH!L99+IHHET!L99+MANDAX!L99+ORGON!L99+SAIXANDULAAN!L99+ULAANBADRAX!L99+HATANBULAG!L99+HOBSGOL!L99+ERDENE!L99+SAINSHAND!AA99+SAINSHAND!AD99+SAINSHAND!AG99+SAINSHAND!AJ99+SAINSHAND!AM99+SAINSHAND!AP99+SAINSHAND!AS99+SAINSHAND!AV99+SAINSHAND!AY99+SAINSHAND!BB99+SAINSHAND!BE99+SAINSHAND!BH99+SAINSHAND!BK99+SAINSHAND!BN99+SAINSHAND!BQ99+'ZAMIIN UUD'!X99+'ZAMIIN UUD'!AA99+'ZAMIIN UUD'!AD99+'ZAMIIN UUD'!AG99+'ZAMIIN UUD'!AJ99+'ZAMIIN UUD'!AM99+'ZAMIIN UUD'!AP99+'ZAMIIN UUD'!AS99)</f>
        <v>0</v>
      </c>
      <c r="Y99" s="45">
        <f>SUM(AIRAG!M99+ALTANSHIREE!M99+DALANGARGALAN!M99+DELGEREH!M99+IHHET!M99+MANDAX!M99+ORGON!M99+SAIXANDULAAN!M99+ULAANBADRAX!M99+HATANBULAG!M99+HOBSGOL!M99+ERDENE!M99+SAINSHAND!AB99+SAINSHAND!AE99+SAINSHAND!AH99+SAINSHAND!AK99+SAINSHAND!AN99+SAINSHAND!AQ99+SAINSHAND!AT99+SAINSHAND!AW99+SAINSHAND!AZ99+SAINSHAND!BC99+SAINSHAND!BF99+SAINSHAND!BI99+SAINSHAND!BL99+SAINSHAND!BO99+SAINSHAND!BR99+'ZAMIIN UUD'!Y99+'ZAMIIN UUD'!AB99+'ZAMIIN UUD'!AE99+'ZAMIIN UUD'!AH99+'ZAMIIN UUD'!AK99+'ZAMIIN UUD'!AN99+'ZAMIIN UUD'!AQ99+'ZAMIIN UUD'!AT99)</f>
        <v>0</v>
      </c>
      <c r="Z99" s="45">
        <f>SUM(AIRAG!N99+ALTANSHIREE!N99+DALANGARGALAN!N99+DELGEREH!N99+IHHET!N99+MANDAX!N99+ORGON!N99+SAIXANDULAAN!N99+ULAANBADRAX!N99+HATANBULAG!N99+HOBSGOL!N99+ERDENE!N99+SAINSHAND!AC99+SAINSHAND!AF99+SAINSHAND!AI99+SAINSHAND!AL99+SAINSHAND!AO99+SAINSHAND!AR99+SAINSHAND!AU99+SAINSHAND!AX99+SAINSHAND!BA99+SAINSHAND!BD99+SAINSHAND!BG99+SAINSHAND!BJ99+SAINSHAND!BM99+SAINSHAND!BP99+SAINSHAND!BS99+'ZAMIIN UUD'!Z99+'ZAMIIN UUD'!AC99+'ZAMIIN UUD'!AF99+'ZAMIIN UUD'!AI99+'ZAMIIN UUD'!AL99+'ZAMIIN UUD'!AO99+'ZAMIIN UUD'!AR99+'ZAMIIN UUD'!AU99)</f>
        <v>0</v>
      </c>
      <c r="AA99" s="45">
        <f>SUM(AIRAG!O99+ALTANSHIREE!O99+DALANGARGALAN!O99+DELGEREH!O99+IHHET!O99+MANDAX!O99+ORGON!O99+SAIXANDULAAN!O99+ULAANBADRAX!O99+HATANBULAG!O99+HOBSGOL!O99+ERDENE!O99+SAINSHAND!BT99+SAINSHAND!BW99+SAINSHAND!BZ99+SAINSHAND!CC99+SAINSHAND!CF99+SAINSHAND!CI99+'ZAMIIN UUD'!AV99+'ZAMIIN UUD'!AY99+'ZAMIIN UUD'!BB99+'ZAMIIN UUD'!BE99)</f>
        <v>0</v>
      </c>
      <c r="AB99" s="45">
        <f>SUM(AIRAG!P99+ALTANSHIREE!P99+DALANGARGALAN!P99+DELGEREH!P99+IHHET!P99+MANDAX!P99+ORGON!P99+SAIXANDULAAN!P99+ULAANBADRAX!P99+HATANBULAG!P99+HOBSGOL!P99+ERDENE!P99+SAINSHAND!BU99+SAINSHAND!BX99+SAINSHAND!CA99+SAINSHAND!CD99+SAINSHAND!CG99+SAINSHAND!CJ99+'ZAMIIN UUD'!AW99+'ZAMIIN UUD'!AZ99+'ZAMIIN UUD'!BC99+'ZAMIIN UUD'!BF99)</f>
        <v>0</v>
      </c>
      <c r="AC99" s="45">
        <f>SUM(AIRAG!Q99+ALTANSHIREE!Q99+DALANGARGALAN!Q99+DELGEREH!Q99+IHHET!Q99+MANDAX!Q99+ORGON!Q99+SAIXANDULAAN!Q99+ULAANBADRAX!Q99+HATANBULAG!Q99+HOBSGOL!Q99+ERDENE!Q99+SAINSHAND!BV99+SAINSHAND!BY99+SAINSHAND!CB99+SAINSHAND!CE99+SAINSHAND!CH99+SAINSHAND!CK99+'ZAMIIN UUD'!AX99+'ZAMIIN UUD'!BA99+'ZAMIIN UUD'!BD99+'ZAMIIN UUD'!BG99)</f>
        <v>0</v>
      </c>
      <c r="AD99" s="45">
        <f>SUM(AIRAG!R99+ALTANSHIREE!R99+DALANGARGALAN!R99+DELGEREH!R99+IHHET!R99+MANDAX!R99+ORGON!R99+SAIXANDULAAN!R99+ULAANBADRAX!R99+HATANBULAG!R99+HOBSGOL!R99+ERDENE!R99+SAINSHAND!CL99)</f>
        <v>0</v>
      </c>
      <c r="AE99" s="45">
        <f>SUM(AIRAG!S99+ALTANSHIREE!S99+DALANGARGALAN!S99+DELGEREH!S99+IHHET!S99+MANDAX!S99+ORGON!S99+SAIXANDULAAN!S99+ULAANBADRAX!S99+HATANBULAG!S99+HOBSGOL!S99+ERDENE!S99+SAINSHAND!CM99)</f>
        <v>0</v>
      </c>
      <c r="AF99" s="45">
        <f>SUM(AIRAG!T99+ALTANSHIREE!T99+DALANGARGALAN!T99+DELGEREH!T99+IHHET!T99+MANDAX!T99+ORGON!T99+SAIXANDULAAN!T99+ULAANBADRAX!T99+HATANBULAG!T99+HOBSGOL!T99+ERDENE!T99+SAINSHAND!CN99)</f>
        <v>0</v>
      </c>
      <c r="AG99" s="45">
        <f>SUM(SAINSHAND!CO99+'ZAMIIN UUD'!BK99)</f>
        <v>0</v>
      </c>
      <c r="AH99" s="45">
        <f>SUM(SAINSHAND!CP99+'ZAMIIN UUD'!BL99)</f>
        <v>0</v>
      </c>
      <c r="AI99" s="45">
        <f>SUM(SAINSHAND!CQ99+'ZAMIIN UUD'!BM99)</f>
        <v>0</v>
      </c>
      <c r="AJ99" s="47">
        <f t="shared" si="72"/>
        <v>0</v>
      </c>
      <c r="AK99" s="47">
        <f t="shared" si="73"/>
        <v>0</v>
      </c>
      <c r="AL99" s="47">
        <f t="shared" si="74"/>
        <v>0</v>
      </c>
      <c r="AM99" s="44">
        <f>SUM(AIRAG!X99+ALTANSHIREE!X99+DALANGARGALAN!X99+DELGEREH!X99+IHHET!X99+MANDAX!X99+ORGON!X99+SAIXANDULAAN!X99+ULAANBADRAX!X99+HATANBULAG!X99+HOBSGOL!X99+ERDENE!X99+SAINSHAND!CU99+'ZAMIIN UUD'!BQ99)</f>
        <v>0</v>
      </c>
      <c r="AN99" s="44">
        <f>SUM(AIRAG!Y99+ALTANSHIREE!Y99+DALANGARGALAN!Y99+DELGEREH!Y99+IHHET!Y99+MANDAX!Y99+ORGON!Y99+SAIXANDULAAN!Y99+ULAANBADRAX!Y99+HATANBULAG!Y99+HOBSGOL!Y99+ERDENE!Y99+SAINSHAND!CV99+'ZAMIIN UUD'!BR99)</f>
        <v>0</v>
      </c>
      <c r="AO99" s="44">
        <f>SUM(AIRAG!Z99+ALTANSHIREE!Z99+DALANGARGALAN!Z99+DELGEREH!Z99+IHHET!Z99+MANDAX!Z99+ORGON!Z99+SAIXANDULAAN!Z99+ULAANBADRAX!Z99+HATANBULAG!Z99+HOBSGOL!Z99+ERDENE!Z99+SAINSHAND!CW99+'ZAMIIN UUD'!BS99)</f>
        <v>0</v>
      </c>
      <c r="AP99" s="47">
        <f t="shared" si="75"/>
        <v>0</v>
      </c>
      <c r="AQ99" s="47">
        <f t="shared" si="76"/>
        <v>0</v>
      </c>
      <c r="AR99" s="47">
        <f t="shared" si="77"/>
        <v>0</v>
      </c>
      <c r="AS99" s="44">
        <f>SUM(AIRAG!AD99+ALTANSHIREE!AD99+DALANGARGALAN!AD99+DELGEREH!AD99+IHHET!AD99+MANDAX!AD99+ORGON!AD99+SAIXANDULAAN!AD99+ULAANBADRAX!AD99+HATANBULAG!AD99+HOBSGOL!AD99+ERDENE!AD99+SAINSHAND!DA99+'ZAMIIN UUD'!BW99)</f>
        <v>0</v>
      </c>
      <c r="AT99" s="44">
        <f>SUM(AIRAG!AE99+ALTANSHIREE!AE99+DALANGARGALAN!AE99+DELGEREH!AE99+IHHET!AE99+MANDAX!AE99+ORGON!AE99+SAIXANDULAAN!AE99+ULAANBADRAX!AE99+HATANBULAG!AE99+HOBSGOL!AE99+ERDENE!AE99+SAINSHAND!DB99+'ZAMIIN UUD'!BX99)</f>
        <v>0</v>
      </c>
      <c r="AU99" s="44">
        <f>SUM(AIRAG!AF99+ALTANSHIREE!AF99+DALANGARGALAN!AF99+DELGEREH!AF99+IHHET!AF99+MANDAX!AF99+ORGON!AF99+SAIXANDULAAN!AF99+ULAANBADRAX!AF99+HATANBULAG!AF99+HOBSGOL!AF99+ERDENE!AF99+SAINSHAND!DC99+'ZAMIIN UUD'!BY99)</f>
        <v>0</v>
      </c>
      <c r="AV99" s="44">
        <f>SUM(AIRAG!AG99+ALTANSHIREE!AG99+DALANGARGALAN!AG99+DELGEREH!AG99+IHHET!AG99+MANDAX!AG99+ORGON!AG99+SAIXANDULAAN!AG99+ULAANBADRAX!AG99+HATANBULAG!AG99+HOBSGOL!AG99+ERDENE!AG99+SAINSHAND!DD99+'ZAMIIN UUD'!BZ99)</f>
        <v>0</v>
      </c>
      <c r="AW99" s="44">
        <f>SUM(AIRAG!AH99+ALTANSHIREE!AH99+DALANGARGALAN!AH99+DELGEREH!AH99+IHHET!AH99+MANDAX!AH99+ORGON!AH99+SAIXANDULAAN!AH99+ULAANBADRAX!AH99+HATANBULAG!AH99+HOBSGOL!AH99+ERDENE!AH99+SAINSHAND!DE99+'ZAMIIN UUD'!CA99)</f>
        <v>0</v>
      </c>
      <c r="AX99" s="44">
        <f>SUM(AIRAG!AI99+ALTANSHIREE!AI99+DALANGARGALAN!AI99+DELGEREH!AI99+IHHET!AI99+MANDAX!AI99+ORGON!AI99+SAIXANDULAAN!AI99+ULAANBADRAX!AI99+HATANBULAG!AI99+HOBSGOL!AI99+ERDENE!AI99+SAINSHAND!DF99+'ZAMIIN UUD'!CB99)</f>
        <v>0</v>
      </c>
      <c r="AY99" s="47">
        <f t="shared" si="78"/>
        <v>0</v>
      </c>
      <c r="AZ99" s="47">
        <f t="shared" si="79"/>
        <v>0</v>
      </c>
      <c r="BA99" s="47">
        <f t="shared" si="80"/>
        <v>0</v>
      </c>
      <c r="BB99" s="47">
        <f t="shared" si="81"/>
        <v>0</v>
      </c>
      <c r="BC99" s="47">
        <f t="shared" si="88"/>
        <v>0</v>
      </c>
      <c r="BD99" s="47">
        <f t="shared" si="89"/>
        <v>0</v>
      </c>
    </row>
    <row r="100" spans="1:56">
      <c r="A100" s="9">
        <v>86</v>
      </c>
      <c r="B100" s="10" t="s">
        <v>185</v>
      </c>
      <c r="C100" s="45">
        <f>SUM(AIRAG!C100+ALTANSHIREE!C100+DALANGARGALAN!C100+DELGEREH!C100+IHHET!C100+MANDAX!C100+ORGON!C100+SAIXANDULAAN!C100+ULAANBADRAX!C100+HATANBULAG!C100+HOBSGOL!C100+ERDENE!C100+SAINSHAND!C100+'ZAMIIN UUD'!C100)</f>
        <v>0</v>
      </c>
      <c r="D100" s="45">
        <f>SUM(AIRAG!D100+ALTANSHIREE!D100+DALANGARGALAN!D100+DELGEREH!D100+IHHET!D100+MANDAX!D100+ORGON!D100+SAIXANDULAAN!D100+ULAANBADRAX!D100+HATANBULAG!D100+HOBSGOL!D100+ERDENE!D100+SAINSHAND!D100+'ZAMIIN UUD'!D100)</f>
        <v>0</v>
      </c>
      <c r="E100" s="45">
        <f>SUM(AIRAG!E100+ALTANSHIREE!E100+DALANGARGALAN!E100+DELGEREH!E100+IHHET!E100+MANDAX!E100+ORGON!E100+SAIXANDULAAN!E100+ULAANBADRAX!E100+HATANBULAG!E100+HOBSGOL!E100+ERDENE!E100+SAINSHAND!E100+'ZAMIIN UUD'!E100)</f>
        <v>0</v>
      </c>
      <c r="F100" s="60">
        <f>SUM(AIRAG!F100+ALTANSHIREE!F100+DALANGARGALAN!F100+DELGEREH!F100+IHHET!F100+MANDAX!F100+ORGON!F100+SAIXANDULAAN!F100+ULAANBADRAX!F100+HATANBULAG!F100+HOBSGOL!F100+ERDENE!F100+SAINSHAND!F100+SAINSHAND!L100+'ZAMIIN UUD'!F100)</f>
        <v>0</v>
      </c>
      <c r="G100" s="60">
        <f>SUM(AIRAG!G100+ALTANSHIREE!G100+DALANGARGALAN!G100+DELGEREH!G100+IHHET!G100+MANDAX!G100+ORGON!G100+SAIXANDULAAN!G100+ULAANBADRAX!G100+HATANBULAG!G100+HOBSGOL!G100+ERDENE!G100+SAINSHAND!G100+SAINSHAND!M100+'ZAMIIN UUD'!G100)</f>
        <v>0</v>
      </c>
      <c r="H100" s="45">
        <f>SUM(AIRAG!H100+ALTANSHIREE!H100+DALANGARGALAN!H100+DELGEREH!H100+IHHET!H100+MANDAX!H100+ORGON!H100+SAIXANDULAAN!H100+ULAANBADRAX!H100+HATANBULAG!H100+HOBSGOL!H100+ERDENE!H100+SAINSHAND!H100+SAINSHAND!N100+'ZAMIIN UUD'!H100)</f>
        <v>0</v>
      </c>
      <c r="I100" s="45">
        <f>SUM(SAINSHAND!I100+'ZAMIIN UUD'!I100)</f>
        <v>0</v>
      </c>
      <c r="J100" s="45">
        <f>SUM(SAINSHAND!J100+'ZAMIIN UUD'!J100)</f>
        <v>0</v>
      </c>
      <c r="K100" s="45">
        <f>SUM(SAINSHAND!K100+'ZAMIIN UUD'!K100)</f>
        <v>0</v>
      </c>
      <c r="L100" s="45">
        <f>SUM(SAINSHAND!O100+SAINSHAND!R100+'ZAMIIN UUD'!O100)</f>
        <v>0</v>
      </c>
      <c r="M100" s="45">
        <f>SUM(SAINSHAND!P100+SAINSHAND!S100+'ZAMIIN UUD'!P100)</f>
        <v>0</v>
      </c>
      <c r="N100" s="45">
        <f>SUM(SAINSHAND!Q100+SAINSHAND!T100+'ZAMIIN UUD'!Q100)</f>
        <v>0</v>
      </c>
      <c r="O100" s="45">
        <f>SUM(SAINSHAND!U100+'ZAMIIN UUD'!L100)</f>
        <v>0</v>
      </c>
      <c r="P100" s="45">
        <f>SUM(SAINSHAND!V100+'ZAMIIN UUD'!M100)</f>
        <v>0</v>
      </c>
      <c r="Q100" s="45">
        <f>SUM(SAINSHAND!W100+'ZAMIIN UUD'!N100)</f>
        <v>0</v>
      </c>
      <c r="R100" s="45">
        <f>SUM('ZAMIIN UUD'!R100)</f>
        <v>0</v>
      </c>
      <c r="S100" s="45">
        <f>SUM('ZAMIIN UUD'!S100)</f>
        <v>0</v>
      </c>
      <c r="T100" s="45">
        <f>SUM('ZAMIIN UUD'!T100)</f>
        <v>0</v>
      </c>
      <c r="U100" s="45">
        <f>SUM(AIRAG!I100+ALTANSHIREE!I100+DALANGARGALAN!I100+DELGEREH!I100+IHHET!I100+MANDAX!I100+ORGON!I100+SAIXANDULAAN!I100+ULAANBADRAX!I100+HATANBULAG!I100+HOBSGOL!I100+ERDENE!I100+SAINSHAND!X100+'ZAMIIN UUD'!U100)</f>
        <v>0</v>
      </c>
      <c r="V100" s="45">
        <f>SUM(AIRAG!J100+ALTANSHIREE!J100+DALANGARGALAN!J100+DELGEREH!J100+IHHET!J100+MANDAX!J100+ORGON!J100+SAIXANDULAAN!J100+ULAANBADRAX!J100+HATANBULAG!J100+HOBSGOL!J100+ERDENE!J100+SAINSHAND!Y100+'ZAMIIN UUD'!V100)</f>
        <v>0</v>
      </c>
      <c r="W100" s="60">
        <f>SUM(AIRAG!K100+ALTANSHIREE!K100+DALANGARGALAN!K100+DELGEREH!K100+IHHET!K100+MANDAX!K100+ORGON!K100+SAIXANDULAAN!K100+ULAANBADRAX!K100+HATANBULAG!K100+HOBSGOL!K100+ERDENE!K100+SAINSHAND!Z100+'ZAMIIN UUD'!W100)</f>
        <v>0</v>
      </c>
      <c r="X100" s="45">
        <f>SUM(AIRAG!L100+ALTANSHIREE!L100+DALANGARGALAN!L100+DELGEREH!L100+IHHET!L100+MANDAX!L100+ORGON!L100+SAIXANDULAAN!L100+ULAANBADRAX!L100+HATANBULAG!L100+HOBSGOL!L100+ERDENE!L100+SAINSHAND!AA100+SAINSHAND!AD100+SAINSHAND!AG100+SAINSHAND!AJ100+SAINSHAND!AM100+SAINSHAND!AP100+SAINSHAND!AS100+SAINSHAND!AV100+SAINSHAND!AY100+SAINSHAND!BB100+SAINSHAND!BE100+SAINSHAND!BH100+SAINSHAND!BK100+SAINSHAND!BN100+SAINSHAND!BQ100+'ZAMIIN UUD'!X100+'ZAMIIN UUD'!AA100+'ZAMIIN UUD'!AD100+'ZAMIIN UUD'!AG100+'ZAMIIN UUD'!AJ100+'ZAMIIN UUD'!AM100+'ZAMIIN UUD'!AP100+'ZAMIIN UUD'!AS100)</f>
        <v>0</v>
      </c>
      <c r="Y100" s="45">
        <f>SUM(AIRAG!M100+ALTANSHIREE!M100+DALANGARGALAN!M100+DELGEREH!M100+IHHET!M100+MANDAX!M100+ORGON!M100+SAIXANDULAAN!M100+ULAANBADRAX!M100+HATANBULAG!M100+HOBSGOL!M100+ERDENE!M100+SAINSHAND!AB100+SAINSHAND!AE100+SAINSHAND!AH100+SAINSHAND!AK100+SAINSHAND!AN100+SAINSHAND!AQ100+SAINSHAND!AT100+SAINSHAND!AW100+SAINSHAND!AZ100+SAINSHAND!BC100+SAINSHAND!BF100+SAINSHAND!BI100+SAINSHAND!BL100+SAINSHAND!BO100+SAINSHAND!BR100+'ZAMIIN UUD'!Y100+'ZAMIIN UUD'!AB100+'ZAMIIN UUD'!AE100+'ZAMIIN UUD'!AH100+'ZAMIIN UUD'!AK100+'ZAMIIN UUD'!AN100+'ZAMIIN UUD'!AQ100+'ZAMIIN UUD'!AT100)</f>
        <v>0</v>
      </c>
      <c r="Z100" s="45">
        <f>SUM(AIRAG!N100+ALTANSHIREE!N100+DALANGARGALAN!N100+DELGEREH!N100+IHHET!N100+MANDAX!N100+ORGON!N100+SAIXANDULAAN!N100+ULAANBADRAX!N100+HATANBULAG!N100+HOBSGOL!N100+ERDENE!N100+SAINSHAND!AC100+SAINSHAND!AF100+SAINSHAND!AI100+SAINSHAND!AL100+SAINSHAND!AO100+SAINSHAND!AR100+SAINSHAND!AU100+SAINSHAND!AX100+SAINSHAND!BA100+SAINSHAND!BD100+SAINSHAND!BG100+SAINSHAND!BJ100+SAINSHAND!BM100+SAINSHAND!BP100+SAINSHAND!BS100+'ZAMIIN UUD'!Z100+'ZAMIIN UUD'!AC100+'ZAMIIN UUD'!AF100+'ZAMIIN UUD'!AI100+'ZAMIIN UUD'!AL100+'ZAMIIN UUD'!AO100+'ZAMIIN UUD'!AR100+'ZAMIIN UUD'!AU100)</f>
        <v>0</v>
      </c>
      <c r="AA100" s="45">
        <f>SUM(AIRAG!O100+ALTANSHIREE!O100+DALANGARGALAN!O100+DELGEREH!O100+IHHET!O100+MANDAX!O100+ORGON!O100+SAIXANDULAAN!O100+ULAANBADRAX!O100+HATANBULAG!O100+HOBSGOL!O100+ERDENE!O100+SAINSHAND!BT100+SAINSHAND!BW100+SAINSHAND!BZ100+SAINSHAND!CC100+SAINSHAND!CF100+SAINSHAND!CI100+'ZAMIIN UUD'!AV100+'ZAMIIN UUD'!AY100+'ZAMIIN UUD'!BB100+'ZAMIIN UUD'!BE100)</f>
        <v>0</v>
      </c>
      <c r="AB100" s="45">
        <f>SUM(AIRAG!P100+ALTANSHIREE!P100+DALANGARGALAN!P100+DELGEREH!P100+IHHET!P100+MANDAX!P100+ORGON!P100+SAIXANDULAAN!P100+ULAANBADRAX!P100+HATANBULAG!P100+HOBSGOL!P100+ERDENE!P100+SAINSHAND!BU100+SAINSHAND!BX100+SAINSHAND!CA100+SAINSHAND!CD100+SAINSHAND!CG100+SAINSHAND!CJ100+'ZAMIIN UUD'!AW100+'ZAMIIN UUD'!AZ100+'ZAMIIN UUD'!BC100+'ZAMIIN UUD'!BF100)</f>
        <v>0</v>
      </c>
      <c r="AC100" s="45">
        <f>SUM(AIRAG!Q100+ALTANSHIREE!Q100+DALANGARGALAN!Q100+DELGEREH!Q100+IHHET!Q100+MANDAX!Q100+ORGON!Q100+SAIXANDULAAN!Q100+ULAANBADRAX!Q100+HATANBULAG!Q100+HOBSGOL!Q100+ERDENE!Q100+SAINSHAND!BV100+SAINSHAND!BY100+SAINSHAND!CB100+SAINSHAND!CE100+SAINSHAND!CH100+SAINSHAND!CK100+'ZAMIIN UUD'!AX100+'ZAMIIN UUD'!BA100+'ZAMIIN UUD'!BD100+'ZAMIIN UUD'!BG100)</f>
        <v>0</v>
      </c>
      <c r="AD100" s="45">
        <f>SUM(AIRAG!R100+ALTANSHIREE!R100+DALANGARGALAN!R100+DELGEREH!R100+IHHET!R100+MANDAX!R100+ORGON!R100+SAIXANDULAAN!R100+ULAANBADRAX!R100+HATANBULAG!R100+HOBSGOL!R100+ERDENE!R100+SAINSHAND!CL100)</f>
        <v>0</v>
      </c>
      <c r="AE100" s="45">
        <f>SUM(AIRAG!S100+ALTANSHIREE!S100+DALANGARGALAN!S100+DELGEREH!S100+IHHET!S100+MANDAX!S100+ORGON!S100+SAIXANDULAAN!S100+ULAANBADRAX!S100+HATANBULAG!S100+HOBSGOL!S100+ERDENE!S100+SAINSHAND!CM100)</f>
        <v>0</v>
      </c>
      <c r="AF100" s="45">
        <f>SUM(AIRAG!T100+ALTANSHIREE!T100+DALANGARGALAN!T100+DELGEREH!T100+IHHET!T100+MANDAX!T100+ORGON!T100+SAIXANDULAAN!T100+ULAANBADRAX!T100+HATANBULAG!T100+HOBSGOL!T100+ERDENE!T100+SAINSHAND!CN100)</f>
        <v>0</v>
      </c>
      <c r="AG100" s="45">
        <f>SUM(SAINSHAND!CO100+'ZAMIIN UUD'!BK100)</f>
        <v>0</v>
      </c>
      <c r="AH100" s="45">
        <f>SUM(SAINSHAND!CP100+'ZAMIIN UUD'!BL100)</f>
        <v>0</v>
      </c>
      <c r="AI100" s="45">
        <f>SUM(SAINSHAND!CQ100+'ZAMIIN UUD'!BM100)</f>
        <v>0</v>
      </c>
      <c r="AJ100" s="47">
        <f t="shared" si="72"/>
        <v>0</v>
      </c>
      <c r="AK100" s="47">
        <f t="shared" si="73"/>
        <v>0</v>
      </c>
      <c r="AL100" s="47">
        <f t="shared" si="74"/>
        <v>0</v>
      </c>
      <c r="AM100" s="44">
        <f>SUM(AIRAG!X100+ALTANSHIREE!X100+DALANGARGALAN!X100+DELGEREH!X100+IHHET!X100+MANDAX!X100+ORGON!X100+SAIXANDULAAN!X100+ULAANBADRAX!X100+HATANBULAG!X100+HOBSGOL!X100+ERDENE!X100+SAINSHAND!CU100+'ZAMIIN UUD'!BQ100)</f>
        <v>0</v>
      </c>
      <c r="AN100" s="44">
        <f>SUM(AIRAG!Y100+ALTANSHIREE!Y100+DALANGARGALAN!Y100+DELGEREH!Y100+IHHET!Y100+MANDAX!Y100+ORGON!Y100+SAIXANDULAAN!Y100+ULAANBADRAX!Y100+HATANBULAG!Y100+HOBSGOL!Y100+ERDENE!Y100+SAINSHAND!CV100+'ZAMIIN UUD'!BR100)</f>
        <v>0</v>
      </c>
      <c r="AO100" s="44">
        <f>SUM(AIRAG!Z100+ALTANSHIREE!Z100+DALANGARGALAN!Z100+DELGEREH!Z100+IHHET!Z100+MANDAX!Z100+ORGON!Z100+SAIXANDULAAN!Z100+ULAANBADRAX!Z100+HATANBULAG!Z100+HOBSGOL!Z100+ERDENE!Z100+SAINSHAND!CW100+'ZAMIIN UUD'!BS100)</f>
        <v>0</v>
      </c>
      <c r="AP100" s="47">
        <f t="shared" si="75"/>
        <v>0</v>
      </c>
      <c r="AQ100" s="47">
        <f t="shared" si="76"/>
        <v>0</v>
      </c>
      <c r="AR100" s="47">
        <f t="shared" si="77"/>
        <v>0</v>
      </c>
      <c r="AS100" s="44">
        <f>SUM(AIRAG!AD100+ALTANSHIREE!AD100+DALANGARGALAN!AD100+DELGEREH!AD100+IHHET!AD100+MANDAX!AD100+ORGON!AD100+SAIXANDULAAN!AD100+ULAANBADRAX!AD100+HATANBULAG!AD100+HOBSGOL!AD100+ERDENE!AD100+SAINSHAND!DA100+'ZAMIIN UUD'!BW100)</f>
        <v>0</v>
      </c>
      <c r="AT100" s="44">
        <f>SUM(AIRAG!AE100+ALTANSHIREE!AE100+DALANGARGALAN!AE100+DELGEREH!AE100+IHHET!AE100+MANDAX!AE100+ORGON!AE100+SAIXANDULAAN!AE100+ULAANBADRAX!AE100+HATANBULAG!AE100+HOBSGOL!AE100+ERDENE!AE100+SAINSHAND!DB100+'ZAMIIN UUD'!BX100)</f>
        <v>0</v>
      </c>
      <c r="AU100" s="44">
        <f>SUM(AIRAG!AF100+ALTANSHIREE!AF100+DALANGARGALAN!AF100+DELGEREH!AF100+IHHET!AF100+MANDAX!AF100+ORGON!AF100+SAIXANDULAAN!AF100+ULAANBADRAX!AF100+HATANBULAG!AF100+HOBSGOL!AF100+ERDENE!AF100+SAINSHAND!DC100+'ZAMIIN UUD'!BY100)</f>
        <v>0</v>
      </c>
      <c r="AV100" s="44">
        <f>SUM(AIRAG!AG100+ALTANSHIREE!AG100+DALANGARGALAN!AG100+DELGEREH!AG100+IHHET!AG100+MANDAX!AG100+ORGON!AG100+SAIXANDULAAN!AG100+ULAANBADRAX!AG100+HATANBULAG!AG100+HOBSGOL!AG100+ERDENE!AG100+SAINSHAND!DD100+'ZAMIIN UUD'!BZ100)</f>
        <v>0</v>
      </c>
      <c r="AW100" s="44">
        <f>SUM(AIRAG!AH100+ALTANSHIREE!AH100+DALANGARGALAN!AH100+DELGEREH!AH100+IHHET!AH100+MANDAX!AH100+ORGON!AH100+SAIXANDULAAN!AH100+ULAANBADRAX!AH100+HATANBULAG!AH100+HOBSGOL!AH100+ERDENE!AH100+SAINSHAND!DE100+'ZAMIIN UUD'!CA100)</f>
        <v>0</v>
      </c>
      <c r="AX100" s="44">
        <f>SUM(AIRAG!AI100+ALTANSHIREE!AI100+DALANGARGALAN!AI100+DELGEREH!AI100+IHHET!AI100+MANDAX!AI100+ORGON!AI100+SAIXANDULAAN!AI100+ULAANBADRAX!AI100+HATANBULAG!AI100+HOBSGOL!AI100+ERDENE!AI100+SAINSHAND!DF100+'ZAMIIN UUD'!CB100)</f>
        <v>0</v>
      </c>
      <c r="AY100" s="47">
        <f t="shared" si="78"/>
        <v>0</v>
      </c>
      <c r="AZ100" s="47">
        <f t="shared" si="79"/>
        <v>0</v>
      </c>
      <c r="BA100" s="47">
        <f t="shared" si="80"/>
        <v>0</v>
      </c>
      <c r="BB100" s="47">
        <f t="shared" si="81"/>
        <v>0</v>
      </c>
      <c r="BC100" s="47">
        <f t="shared" si="88"/>
        <v>0</v>
      </c>
      <c r="BD100" s="47">
        <f t="shared" si="89"/>
        <v>0</v>
      </c>
    </row>
    <row r="101" spans="1:56">
      <c r="A101" s="9">
        <v>87</v>
      </c>
      <c r="B101" s="10" t="s">
        <v>186</v>
      </c>
      <c r="C101" s="45">
        <f>SUM(AIRAG!C101+ALTANSHIREE!C101+DALANGARGALAN!C101+DELGEREH!C101+IHHET!C101+MANDAX!C101+ORGON!C101+SAIXANDULAAN!C101+ULAANBADRAX!C101+HATANBULAG!C101+HOBSGOL!C101+ERDENE!C101+SAINSHAND!C101+'ZAMIIN UUD'!C101)</f>
        <v>0</v>
      </c>
      <c r="D101" s="45">
        <f>SUM(AIRAG!D101+ALTANSHIREE!D101+DALANGARGALAN!D101+DELGEREH!D101+IHHET!D101+MANDAX!D101+ORGON!D101+SAIXANDULAAN!D101+ULAANBADRAX!D101+HATANBULAG!D101+HOBSGOL!D101+ERDENE!D101+SAINSHAND!D101+'ZAMIIN UUD'!D101)</f>
        <v>0</v>
      </c>
      <c r="E101" s="45">
        <f>SUM(AIRAG!E101+ALTANSHIREE!E101+DALANGARGALAN!E101+DELGEREH!E101+IHHET!E101+MANDAX!E101+ORGON!E101+SAIXANDULAAN!E101+ULAANBADRAX!E101+HATANBULAG!E101+HOBSGOL!E101+ERDENE!E101+SAINSHAND!E101+'ZAMIIN UUD'!E101)</f>
        <v>0</v>
      </c>
      <c r="F101" s="60">
        <f>SUM(AIRAG!F101+ALTANSHIREE!F101+DALANGARGALAN!F101+DELGEREH!F101+IHHET!F101+MANDAX!F101+ORGON!F101+SAIXANDULAAN!F101+ULAANBADRAX!F101+HATANBULAG!F101+HOBSGOL!F101+ERDENE!F101+SAINSHAND!F101+SAINSHAND!L101+'ZAMIIN UUD'!F101)</f>
        <v>0</v>
      </c>
      <c r="G101" s="60">
        <f>SUM(AIRAG!G101+ALTANSHIREE!G101+DALANGARGALAN!G101+DELGEREH!G101+IHHET!G101+MANDAX!G101+ORGON!G101+SAIXANDULAAN!G101+ULAANBADRAX!G101+HATANBULAG!G101+HOBSGOL!G101+ERDENE!G101+SAINSHAND!G101+SAINSHAND!M101+'ZAMIIN UUD'!G101)</f>
        <v>0</v>
      </c>
      <c r="H101" s="45">
        <f>SUM(AIRAG!H101+ALTANSHIREE!H101+DALANGARGALAN!H101+DELGEREH!H101+IHHET!H101+MANDAX!H101+ORGON!H101+SAIXANDULAAN!H101+ULAANBADRAX!H101+HATANBULAG!H101+HOBSGOL!H101+ERDENE!H101+SAINSHAND!H101+SAINSHAND!N101+'ZAMIIN UUD'!H101)</f>
        <v>0</v>
      </c>
      <c r="I101" s="45">
        <f>SUM(SAINSHAND!I101+'ZAMIIN UUD'!I101)</f>
        <v>0</v>
      </c>
      <c r="J101" s="45">
        <f>SUM(SAINSHAND!J101+'ZAMIIN UUD'!J101)</f>
        <v>0</v>
      </c>
      <c r="K101" s="45">
        <f>SUM(SAINSHAND!K101+'ZAMIIN UUD'!K101)</f>
        <v>0</v>
      </c>
      <c r="L101" s="45">
        <f>SUM(SAINSHAND!O101+SAINSHAND!R101+'ZAMIIN UUD'!O101)</f>
        <v>0</v>
      </c>
      <c r="M101" s="45">
        <f>SUM(SAINSHAND!P101+SAINSHAND!S101+'ZAMIIN UUD'!P101)</f>
        <v>0</v>
      </c>
      <c r="N101" s="45">
        <f>SUM(SAINSHAND!Q101+SAINSHAND!T101+'ZAMIIN UUD'!Q101)</f>
        <v>0</v>
      </c>
      <c r="O101" s="45">
        <f>SUM(SAINSHAND!U101+'ZAMIIN UUD'!L101)</f>
        <v>0</v>
      </c>
      <c r="P101" s="45">
        <f>SUM(SAINSHAND!V101+'ZAMIIN UUD'!M101)</f>
        <v>0</v>
      </c>
      <c r="Q101" s="45">
        <f>SUM(SAINSHAND!W101+'ZAMIIN UUD'!N101)</f>
        <v>0</v>
      </c>
      <c r="R101" s="45">
        <f>SUM('ZAMIIN UUD'!R101)</f>
        <v>0</v>
      </c>
      <c r="S101" s="45">
        <f>SUM('ZAMIIN UUD'!S101)</f>
        <v>0</v>
      </c>
      <c r="T101" s="45">
        <f>SUM('ZAMIIN UUD'!T101)</f>
        <v>0</v>
      </c>
      <c r="U101" s="45">
        <f>SUM(AIRAG!I101+ALTANSHIREE!I101+DALANGARGALAN!I101+DELGEREH!I101+IHHET!I101+MANDAX!I101+ORGON!I101+SAIXANDULAAN!I101+ULAANBADRAX!I101+HATANBULAG!I101+HOBSGOL!I101+ERDENE!I101+SAINSHAND!X101+'ZAMIIN UUD'!U101)</f>
        <v>0</v>
      </c>
      <c r="V101" s="45">
        <f>SUM(AIRAG!J101+ALTANSHIREE!J101+DALANGARGALAN!J101+DELGEREH!J101+IHHET!J101+MANDAX!J101+ORGON!J101+SAIXANDULAAN!J101+ULAANBADRAX!J101+HATANBULAG!J101+HOBSGOL!J101+ERDENE!J101+SAINSHAND!Y101+'ZAMIIN UUD'!V101)</f>
        <v>0</v>
      </c>
      <c r="W101" s="60">
        <f>SUM(AIRAG!K101+ALTANSHIREE!K101+DALANGARGALAN!K101+DELGEREH!K101+IHHET!K101+MANDAX!K101+ORGON!K101+SAIXANDULAAN!K101+ULAANBADRAX!K101+HATANBULAG!K101+HOBSGOL!K101+ERDENE!K101+SAINSHAND!Z101+'ZAMIIN UUD'!W101)</f>
        <v>0</v>
      </c>
      <c r="X101" s="45">
        <f>SUM(AIRAG!L101+ALTANSHIREE!L101+DALANGARGALAN!L101+DELGEREH!L101+IHHET!L101+MANDAX!L101+ORGON!L101+SAIXANDULAAN!L101+ULAANBADRAX!L101+HATANBULAG!L101+HOBSGOL!L101+ERDENE!L101+SAINSHAND!AA101+SAINSHAND!AD101+SAINSHAND!AG101+SAINSHAND!AJ101+SAINSHAND!AM101+SAINSHAND!AP101+SAINSHAND!AS101+SAINSHAND!AV101+SAINSHAND!AY101+SAINSHAND!BB101+SAINSHAND!BE101+SAINSHAND!BH101+SAINSHAND!BK101+SAINSHAND!BN101+SAINSHAND!BQ101+'ZAMIIN UUD'!X101+'ZAMIIN UUD'!AA101+'ZAMIIN UUD'!AD101+'ZAMIIN UUD'!AG101+'ZAMIIN UUD'!AJ101+'ZAMIIN UUD'!AM101+'ZAMIIN UUD'!AP101+'ZAMIIN UUD'!AS101)</f>
        <v>0</v>
      </c>
      <c r="Y101" s="45">
        <f>SUM(AIRAG!M101+ALTANSHIREE!M101+DALANGARGALAN!M101+DELGEREH!M101+IHHET!M101+MANDAX!M101+ORGON!M101+SAIXANDULAAN!M101+ULAANBADRAX!M101+HATANBULAG!M101+HOBSGOL!M101+ERDENE!M101+SAINSHAND!AB101+SAINSHAND!AE101+SAINSHAND!AH101+SAINSHAND!AK101+SAINSHAND!AN101+SAINSHAND!AQ101+SAINSHAND!AT101+SAINSHAND!AW101+SAINSHAND!AZ101+SAINSHAND!BC101+SAINSHAND!BF101+SAINSHAND!BI101+SAINSHAND!BL101+SAINSHAND!BO101+SAINSHAND!BR101+'ZAMIIN UUD'!Y101+'ZAMIIN UUD'!AB101+'ZAMIIN UUD'!AE101+'ZAMIIN UUD'!AH101+'ZAMIIN UUD'!AK101+'ZAMIIN UUD'!AN101+'ZAMIIN UUD'!AQ101+'ZAMIIN UUD'!AT101)</f>
        <v>0</v>
      </c>
      <c r="Z101" s="45">
        <f>SUM(AIRAG!N101+ALTANSHIREE!N101+DALANGARGALAN!N101+DELGEREH!N101+IHHET!N101+MANDAX!N101+ORGON!N101+SAIXANDULAAN!N101+ULAANBADRAX!N101+HATANBULAG!N101+HOBSGOL!N101+ERDENE!N101+SAINSHAND!AC101+SAINSHAND!AF101+SAINSHAND!AI101+SAINSHAND!AL101+SAINSHAND!AO101+SAINSHAND!AR101+SAINSHAND!AU101+SAINSHAND!AX101+SAINSHAND!BA101+SAINSHAND!BD101+SAINSHAND!BG101+SAINSHAND!BJ101+SAINSHAND!BM101+SAINSHAND!BP101+SAINSHAND!BS101+'ZAMIIN UUD'!Z101+'ZAMIIN UUD'!AC101+'ZAMIIN UUD'!AF101+'ZAMIIN UUD'!AI101+'ZAMIIN UUD'!AL101+'ZAMIIN UUD'!AO101+'ZAMIIN UUD'!AR101+'ZAMIIN UUD'!AU101)</f>
        <v>0</v>
      </c>
      <c r="AA101" s="45">
        <f>SUM(AIRAG!O101+ALTANSHIREE!O101+DALANGARGALAN!O101+DELGEREH!O101+IHHET!O101+MANDAX!O101+ORGON!O101+SAIXANDULAAN!O101+ULAANBADRAX!O101+HATANBULAG!O101+HOBSGOL!O101+ERDENE!O101+SAINSHAND!BT101+SAINSHAND!BW101+SAINSHAND!BZ101+SAINSHAND!CC101+SAINSHAND!CF101+SAINSHAND!CI101+'ZAMIIN UUD'!AV101+'ZAMIIN UUD'!AY101+'ZAMIIN UUD'!BB101+'ZAMIIN UUD'!BE101)</f>
        <v>0</v>
      </c>
      <c r="AB101" s="45">
        <f>SUM(AIRAG!P101+ALTANSHIREE!P101+DALANGARGALAN!P101+DELGEREH!P101+IHHET!P101+MANDAX!P101+ORGON!P101+SAIXANDULAAN!P101+ULAANBADRAX!P101+HATANBULAG!P101+HOBSGOL!P101+ERDENE!P101+SAINSHAND!BU101+SAINSHAND!BX101+SAINSHAND!CA101+SAINSHAND!CD101+SAINSHAND!CG101+SAINSHAND!CJ101+'ZAMIIN UUD'!AW101+'ZAMIIN UUD'!AZ101+'ZAMIIN UUD'!BC101+'ZAMIIN UUD'!BF101)</f>
        <v>0</v>
      </c>
      <c r="AC101" s="45">
        <f>SUM(AIRAG!Q101+ALTANSHIREE!Q101+DALANGARGALAN!Q101+DELGEREH!Q101+IHHET!Q101+MANDAX!Q101+ORGON!Q101+SAIXANDULAAN!Q101+ULAANBADRAX!Q101+HATANBULAG!Q101+HOBSGOL!Q101+ERDENE!Q101+SAINSHAND!BV101+SAINSHAND!BY101+SAINSHAND!CB101+SAINSHAND!CE101+SAINSHAND!CH101+SAINSHAND!CK101+'ZAMIIN UUD'!AX101+'ZAMIIN UUD'!BA101+'ZAMIIN UUD'!BD101+'ZAMIIN UUD'!BG101)</f>
        <v>0</v>
      </c>
      <c r="AD101" s="45">
        <f>SUM(AIRAG!R101+ALTANSHIREE!R101+DALANGARGALAN!R101+DELGEREH!R101+IHHET!R101+MANDAX!R101+ORGON!R101+SAIXANDULAAN!R101+ULAANBADRAX!R101+HATANBULAG!R101+HOBSGOL!R101+ERDENE!R101+SAINSHAND!CL101)</f>
        <v>0</v>
      </c>
      <c r="AE101" s="45">
        <f>SUM(AIRAG!S101+ALTANSHIREE!S101+DALANGARGALAN!S101+DELGEREH!S101+IHHET!S101+MANDAX!S101+ORGON!S101+SAIXANDULAAN!S101+ULAANBADRAX!S101+HATANBULAG!S101+HOBSGOL!S101+ERDENE!S101+SAINSHAND!CM101)</f>
        <v>0</v>
      </c>
      <c r="AF101" s="45">
        <f>SUM(AIRAG!T101+ALTANSHIREE!T101+DALANGARGALAN!T101+DELGEREH!T101+IHHET!T101+MANDAX!T101+ORGON!T101+SAIXANDULAAN!T101+ULAANBADRAX!T101+HATANBULAG!T101+HOBSGOL!T101+ERDENE!T101+SAINSHAND!CN101)</f>
        <v>0</v>
      </c>
      <c r="AG101" s="45">
        <f>SUM(SAINSHAND!CO101+'ZAMIIN UUD'!BK101)</f>
        <v>0</v>
      </c>
      <c r="AH101" s="45">
        <f>SUM(SAINSHAND!CP101+'ZAMIIN UUD'!BL101)</f>
        <v>0</v>
      </c>
      <c r="AI101" s="45">
        <f>SUM(SAINSHAND!CQ101+'ZAMIIN UUD'!BM101)</f>
        <v>0</v>
      </c>
      <c r="AJ101" s="47">
        <f t="shared" si="72"/>
        <v>0</v>
      </c>
      <c r="AK101" s="47">
        <f t="shared" si="73"/>
        <v>0</v>
      </c>
      <c r="AL101" s="47">
        <f t="shared" si="74"/>
        <v>0</v>
      </c>
      <c r="AM101" s="44">
        <f>SUM(AIRAG!X101+ALTANSHIREE!X101+DALANGARGALAN!X101+DELGEREH!X101+IHHET!X101+MANDAX!X101+ORGON!X101+SAIXANDULAAN!X101+ULAANBADRAX!X101+HATANBULAG!X101+HOBSGOL!X101+ERDENE!X101+SAINSHAND!CU101+'ZAMIIN UUD'!BQ101)</f>
        <v>0</v>
      </c>
      <c r="AN101" s="44">
        <f>SUM(AIRAG!Y101+ALTANSHIREE!Y101+DALANGARGALAN!Y101+DELGEREH!Y101+IHHET!Y101+MANDAX!Y101+ORGON!Y101+SAIXANDULAAN!Y101+ULAANBADRAX!Y101+HATANBULAG!Y101+HOBSGOL!Y101+ERDENE!Y101+SAINSHAND!CV101+'ZAMIIN UUD'!BR101)</f>
        <v>0</v>
      </c>
      <c r="AO101" s="44">
        <f>SUM(AIRAG!Z101+ALTANSHIREE!Z101+DALANGARGALAN!Z101+DELGEREH!Z101+IHHET!Z101+MANDAX!Z101+ORGON!Z101+SAIXANDULAAN!Z101+ULAANBADRAX!Z101+HATANBULAG!Z101+HOBSGOL!Z101+ERDENE!Z101+SAINSHAND!CW101+'ZAMIIN UUD'!BS101)</f>
        <v>0</v>
      </c>
      <c r="AP101" s="47">
        <f t="shared" si="75"/>
        <v>0</v>
      </c>
      <c r="AQ101" s="47">
        <f t="shared" si="76"/>
        <v>0</v>
      </c>
      <c r="AR101" s="47">
        <f t="shared" si="77"/>
        <v>0</v>
      </c>
      <c r="AS101" s="44">
        <f>SUM(AIRAG!AD101+ALTANSHIREE!AD101+DALANGARGALAN!AD101+DELGEREH!AD101+IHHET!AD101+MANDAX!AD101+ORGON!AD101+SAIXANDULAAN!AD101+ULAANBADRAX!AD101+HATANBULAG!AD101+HOBSGOL!AD101+ERDENE!AD101+SAINSHAND!DA101+'ZAMIIN UUD'!BW101)</f>
        <v>0</v>
      </c>
      <c r="AT101" s="44">
        <f>SUM(AIRAG!AE101+ALTANSHIREE!AE101+DALANGARGALAN!AE101+DELGEREH!AE101+IHHET!AE101+MANDAX!AE101+ORGON!AE101+SAIXANDULAAN!AE101+ULAANBADRAX!AE101+HATANBULAG!AE101+HOBSGOL!AE101+ERDENE!AE101+SAINSHAND!DB101+'ZAMIIN UUD'!BX101)</f>
        <v>0</v>
      </c>
      <c r="AU101" s="44">
        <f>SUM(AIRAG!AF101+ALTANSHIREE!AF101+DALANGARGALAN!AF101+DELGEREH!AF101+IHHET!AF101+MANDAX!AF101+ORGON!AF101+SAIXANDULAAN!AF101+ULAANBADRAX!AF101+HATANBULAG!AF101+HOBSGOL!AF101+ERDENE!AF101+SAINSHAND!DC101+'ZAMIIN UUD'!BY101)</f>
        <v>0</v>
      </c>
      <c r="AV101" s="44">
        <f>SUM(AIRAG!AG101+ALTANSHIREE!AG101+DALANGARGALAN!AG101+DELGEREH!AG101+IHHET!AG101+MANDAX!AG101+ORGON!AG101+SAIXANDULAAN!AG101+ULAANBADRAX!AG101+HATANBULAG!AG101+HOBSGOL!AG101+ERDENE!AG101+SAINSHAND!DD101+'ZAMIIN UUD'!BZ101)</f>
        <v>0</v>
      </c>
      <c r="AW101" s="44">
        <f>SUM(AIRAG!AH101+ALTANSHIREE!AH101+DALANGARGALAN!AH101+DELGEREH!AH101+IHHET!AH101+MANDAX!AH101+ORGON!AH101+SAIXANDULAAN!AH101+ULAANBADRAX!AH101+HATANBULAG!AH101+HOBSGOL!AH101+ERDENE!AH101+SAINSHAND!DE101+'ZAMIIN UUD'!CA101)</f>
        <v>0</v>
      </c>
      <c r="AX101" s="44">
        <f>SUM(AIRAG!AI101+ALTANSHIREE!AI101+DALANGARGALAN!AI101+DELGEREH!AI101+IHHET!AI101+MANDAX!AI101+ORGON!AI101+SAIXANDULAAN!AI101+ULAANBADRAX!AI101+HATANBULAG!AI101+HOBSGOL!AI101+ERDENE!AI101+SAINSHAND!DF101+'ZAMIIN UUD'!CB101)</f>
        <v>0</v>
      </c>
      <c r="AY101" s="47">
        <f t="shared" si="78"/>
        <v>0</v>
      </c>
      <c r="AZ101" s="47">
        <f t="shared" si="79"/>
        <v>0</v>
      </c>
      <c r="BA101" s="47">
        <f t="shared" si="80"/>
        <v>0</v>
      </c>
      <c r="BB101" s="47">
        <f t="shared" si="81"/>
        <v>0</v>
      </c>
      <c r="BC101" s="47">
        <f t="shared" si="88"/>
        <v>0</v>
      </c>
      <c r="BD101" s="47">
        <f t="shared" si="89"/>
        <v>0</v>
      </c>
    </row>
    <row r="102" spans="1:56">
      <c r="A102" s="35">
        <v>88</v>
      </c>
      <c r="B102" s="36" t="s">
        <v>125</v>
      </c>
      <c r="C102" s="45">
        <f>SUM(AIRAG!C102+ALTANSHIREE!C102+DALANGARGALAN!C102+DELGEREH!C102+IHHET!C102+MANDAX!C102+ORGON!C102+SAIXANDULAAN!C102+ULAANBADRAX!C102+HATANBULAG!C102+HOBSGOL!C102+ERDENE!C102+SAINSHAND!C102+'ZAMIIN UUD'!C102)</f>
        <v>0</v>
      </c>
      <c r="D102" s="45">
        <f>SUM(AIRAG!D102+ALTANSHIREE!D102+DALANGARGALAN!D102+DELGEREH!D102+IHHET!D102+MANDAX!D102+ORGON!D102+SAIXANDULAAN!D102+ULAANBADRAX!D102+HATANBULAG!D102+HOBSGOL!D102+ERDENE!D102+SAINSHAND!D102+'ZAMIIN UUD'!D102)</f>
        <v>0</v>
      </c>
      <c r="E102" s="45">
        <f>SUM(AIRAG!E102+ALTANSHIREE!E102+DALANGARGALAN!E102+DELGEREH!E102+IHHET!E102+MANDAX!E102+ORGON!E102+SAIXANDULAAN!E102+ULAANBADRAX!E102+HATANBULAG!E102+HOBSGOL!E102+ERDENE!E102+SAINSHAND!E102+'ZAMIIN UUD'!E102)</f>
        <v>0</v>
      </c>
      <c r="F102" s="60">
        <f>SUM(AIRAG!F102+ALTANSHIREE!F102+DALANGARGALAN!F102+DELGEREH!F102+IHHET!F102+MANDAX!F102+ORGON!F102+SAIXANDULAAN!F102+ULAANBADRAX!F102+HATANBULAG!F102+HOBSGOL!F102+ERDENE!F102+SAINSHAND!F102+SAINSHAND!L102+'ZAMIIN UUD'!F102)</f>
        <v>0</v>
      </c>
      <c r="G102" s="60">
        <f>SUM(AIRAG!G102+ALTANSHIREE!G102+DALANGARGALAN!G102+DELGEREH!G102+IHHET!G102+MANDAX!G102+ORGON!G102+SAIXANDULAAN!G102+ULAANBADRAX!G102+HATANBULAG!G102+HOBSGOL!G102+ERDENE!G102+SAINSHAND!G102+SAINSHAND!M102+'ZAMIIN UUD'!G102)</f>
        <v>0</v>
      </c>
      <c r="H102" s="45">
        <f>SUM(AIRAG!H102+ALTANSHIREE!H102+DALANGARGALAN!H102+DELGEREH!H102+IHHET!H102+MANDAX!H102+ORGON!H102+SAIXANDULAAN!H102+ULAANBADRAX!H102+HATANBULAG!H102+HOBSGOL!H102+ERDENE!H102+SAINSHAND!H102+SAINSHAND!N102+'ZAMIIN UUD'!H102)</f>
        <v>0</v>
      </c>
      <c r="I102" s="45">
        <f>SUM(SAINSHAND!I102+'ZAMIIN UUD'!I102)</f>
        <v>0</v>
      </c>
      <c r="J102" s="45">
        <f>SUM(SAINSHAND!J102+'ZAMIIN UUD'!J102)</f>
        <v>0</v>
      </c>
      <c r="K102" s="45">
        <f>SUM(SAINSHAND!K102+'ZAMIIN UUD'!K102)</f>
        <v>0</v>
      </c>
      <c r="L102" s="45">
        <f>SUM(SAINSHAND!O102+SAINSHAND!R102+'ZAMIIN UUD'!O102)</f>
        <v>0</v>
      </c>
      <c r="M102" s="45">
        <f>SUM(SAINSHAND!P102+SAINSHAND!S102+'ZAMIIN UUD'!P102)</f>
        <v>0</v>
      </c>
      <c r="N102" s="45">
        <f>SUM(SAINSHAND!Q102+SAINSHAND!T102+'ZAMIIN UUD'!Q102)</f>
        <v>0</v>
      </c>
      <c r="O102" s="45">
        <f>SUM(SAINSHAND!U102+'ZAMIIN UUD'!L102)</f>
        <v>0</v>
      </c>
      <c r="P102" s="45">
        <f>SUM(SAINSHAND!V102+'ZAMIIN UUD'!M102)</f>
        <v>0</v>
      </c>
      <c r="Q102" s="45">
        <f>SUM(SAINSHAND!W102+'ZAMIIN UUD'!N102)</f>
        <v>0</v>
      </c>
      <c r="R102" s="45">
        <f>SUM('ZAMIIN UUD'!R102)</f>
        <v>0</v>
      </c>
      <c r="S102" s="45">
        <f>SUM('ZAMIIN UUD'!S102)</f>
        <v>0</v>
      </c>
      <c r="T102" s="45">
        <f>SUM('ZAMIIN UUD'!T102)</f>
        <v>0</v>
      </c>
      <c r="U102" s="45">
        <f>SUM(AIRAG!I102+ALTANSHIREE!I102+DALANGARGALAN!I102+DELGEREH!I102+IHHET!I102+MANDAX!I102+ORGON!I102+SAIXANDULAAN!I102+ULAANBADRAX!I102+HATANBULAG!I102+HOBSGOL!I102+ERDENE!I102+SAINSHAND!X102+'ZAMIIN UUD'!U102)</f>
        <v>0</v>
      </c>
      <c r="V102" s="45">
        <f>SUM(AIRAG!J102+ALTANSHIREE!J102+DALANGARGALAN!J102+DELGEREH!J102+IHHET!J102+MANDAX!J102+ORGON!J102+SAIXANDULAAN!J102+ULAANBADRAX!J102+HATANBULAG!J102+HOBSGOL!J102+ERDENE!J102+SAINSHAND!Y102+'ZAMIIN UUD'!V102)</f>
        <v>0</v>
      </c>
      <c r="W102" s="60">
        <f>SUM(AIRAG!K102+ALTANSHIREE!K102+DALANGARGALAN!K102+DELGEREH!K102+IHHET!K102+MANDAX!K102+ORGON!K102+SAIXANDULAAN!K102+ULAANBADRAX!K102+HATANBULAG!K102+HOBSGOL!K102+ERDENE!K102+SAINSHAND!Z102+'ZAMIIN UUD'!W102)</f>
        <v>0</v>
      </c>
      <c r="X102" s="45">
        <f>SUM(AIRAG!L102+ALTANSHIREE!L102+DALANGARGALAN!L102+DELGEREH!L102+IHHET!L102+MANDAX!L102+ORGON!L102+SAIXANDULAAN!L102+ULAANBADRAX!L102+HATANBULAG!L102+HOBSGOL!L102+ERDENE!L102+SAINSHAND!AA102+SAINSHAND!AD102+SAINSHAND!AG102+SAINSHAND!AJ102+SAINSHAND!AM102+SAINSHAND!AP102+SAINSHAND!AS102+SAINSHAND!AV102+SAINSHAND!AY102+SAINSHAND!BB102+SAINSHAND!BE102+SAINSHAND!BH102+SAINSHAND!BK102+SAINSHAND!BN102+SAINSHAND!BQ102+'ZAMIIN UUD'!X102+'ZAMIIN UUD'!AA102+'ZAMIIN UUD'!AD102+'ZAMIIN UUD'!AG102+'ZAMIIN UUD'!AJ102+'ZAMIIN UUD'!AM102+'ZAMIIN UUD'!AP102+'ZAMIIN UUD'!AS102)</f>
        <v>0</v>
      </c>
      <c r="Y102" s="45">
        <f>SUM(AIRAG!M102+ALTANSHIREE!M102+DALANGARGALAN!M102+DELGEREH!M102+IHHET!M102+MANDAX!M102+ORGON!M102+SAIXANDULAAN!M102+ULAANBADRAX!M102+HATANBULAG!M102+HOBSGOL!M102+ERDENE!M102+SAINSHAND!AB102+SAINSHAND!AE102+SAINSHAND!AH102+SAINSHAND!AK102+SAINSHAND!AN102+SAINSHAND!AQ102+SAINSHAND!AT102+SAINSHAND!AW102+SAINSHAND!AZ102+SAINSHAND!BC102+SAINSHAND!BF102+SAINSHAND!BI102+SAINSHAND!BL102+SAINSHAND!BO102+SAINSHAND!BR102+'ZAMIIN UUD'!Y102+'ZAMIIN UUD'!AB102+'ZAMIIN UUD'!AE102+'ZAMIIN UUD'!AH102+'ZAMIIN UUD'!AK102+'ZAMIIN UUD'!AN102+'ZAMIIN UUD'!AQ102+'ZAMIIN UUD'!AT102)</f>
        <v>0</v>
      </c>
      <c r="Z102" s="45">
        <f>SUM(AIRAG!N102+ALTANSHIREE!N102+DALANGARGALAN!N102+DELGEREH!N102+IHHET!N102+MANDAX!N102+ORGON!N102+SAIXANDULAAN!N102+ULAANBADRAX!N102+HATANBULAG!N102+HOBSGOL!N102+ERDENE!N102+SAINSHAND!AC102+SAINSHAND!AF102+SAINSHAND!AI102+SAINSHAND!AL102+SAINSHAND!AO102+SAINSHAND!AR102+SAINSHAND!AU102+SAINSHAND!AX102+SAINSHAND!BA102+SAINSHAND!BD102+SAINSHAND!BG102+SAINSHAND!BJ102+SAINSHAND!BM102+SAINSHAND!BP102+SAINSHAND!BS102+'ZAMIIN UUD'!Z102+'ZAMIIN UUD'!AC102+'ZAMIIN UUD'!AF102+'ZAMIIN UUD'!AI102+'ZAMIIN UUD'!AL102+'ZAMIIN UUD'!AO102+'ZAMIIN UUD'!AR102+'ZAMIIN UUD'!AU102)</f>
        <v>0</v>
      </c>
      <c r="AA102" s="45">
        <f>SUM(AIRAG!O102+ALTANSHIREE!O102+DALANGARGALAN!O102+DELGEREH!O102+IHHET!O102+MANDAX!O102+ORGON!O102+SAIXANDULAAN!O102+ULAANBADRAX!O102+HATANBULAG!O102+HOBSGOL!O102+ERDENE!O102+SAINSHAND!BT102+SAINSHAND!BW102+SAINSHAND!BZ102+SAINSHAND!CC102+SAINSHAND!CF102+SAINSHAND!CI102+'ZAMIIN UUD'!AV102+'ZAMIIN UUD'!AY102+'ZAMIIN UUD'!BB102+'ZAMIIN UUD'!BE102)</f>
        <v>0</v>
      </c>
      <c r="AB102" s="45">
        <f>SUM(AIRAG!P102+ALTANSHIREE!P102+DALANGARGALAN!P102+DELGEREH!P102+IHHET!P102+MANDAX!P102+ORGON!P102+SAIXANDULAAN!P102+ULAANBADRAX!P102+HATANBULAG!P102+HOBSGOL!P102+ERDENE!P102+SAINSHAND!BU102+SAINSHAND!BX102+SAINSHAND!CA102+SAINSHAND!CD102+SAINSHAND!CG102+SAINSHAND!CJ102+'ZAMIIN UUD'!AW102+'ZAMIIN UUD'!AZ102+'ZAMIIN UUD'!BC102+'ZAMIIN UUD'!BF102)</f>
        <v>0</v>
      </c>
      <c r="AC102" s="45">
        <f>SUM(AIRAG!Q102+ALTANSHIREE!Q102+DALANGARGALAN!Q102+DELGEREH!Q102+IHHET!Q102+MANDAX!Q102+ORGON!Q102+SAIXANDULAAN!Q102+ULAANBADRAX!Q102+HATANBULAG!Q102+HOBSGOL!Q102+ERDENE!Q102+SAINSHAND!BV102+SAINSHAND!BY102+SAINSHAND!CB102+SAINSHAND!CE102+SAINSHAND!CH102+SAINSHAND!CK102+'ZAMIIN UUD'!AX102+'ZAMIIN UUD'!BA102+'ZAMIIN UUD'!BD102+'ZAMIIN UUD'!BG102)</f>
        <v>0</v>
      </c>
      <c r="AD102" s="45">
        <f>SUM(AIRAG!R102+ALTANSHIREE!R102+DALANGARGALAN!R102+DELGEREH!R102+IHHET!R102+MANDAX!R102+ORGON!R102+SAIXANDULAAN!R102+ULAANBADRAX!R102+HATANBULAG!R102+HOBSGOL!R102+ERDENE!R102+SAINSHAND!CL102)</f>
        <v>0</v>
      </c>
      <c r="AE102" s="45">
        <f>SUM(AIRAG!S102+ALTANSHIREE!S102+DALANGARGALAN!S102+DELGEREH!S102+IHHET!S102+MANDAX!S102+ORGON!S102+SAIXANDULAAN!S102+ULAANBADRAX!S102+HATANBULAG!S102+HOBSGOL!S102+ERDENE!S102+SAINSHAND!CM102)</f>
        <v>0</v>
      </c>
      <c r="AF102" s="45">
        <f>SUM(AIRAG!T102+ALTANSHIREE!T102+DALANGARGALAN!T102+DELGEREH!T102+IHHET!T102+MANDAX!T102+ORGON!T102+SAIXANDULAAN!T102+ULAANBADRAX!T102+HATANBULAG!T102+HOBSGOL!T102+ERDENE!T102+SAINSHAND!CN102)</f>
        <v>0</v>
      </c>
      <c r="AG102" s="45">
        <f>SUM(SAINSHAND!CO102+'ZAMIIN UUD'!BK102)</f>
        <v>0</v>
      </c>
      <c r="AH102" s="45">
        <f>SUM(SAINSHAND!CP102+'ZAMIIN UUD'!BL102)</f>
        <v>0</v>
      </c>
      <c r="AI102" s="45">
        <f>SUM(SAINSHAND!CQ102+'ZAMIIN UUD'!BM102)</f>
        <v>0</v>
      </c>
      <c r="AJ102" s="46">
        <f t="shared" si="72"/>
        <v>0</v>
      </c>
      <c r="AK102" s="46">
        <f t="shared" si="73"/>
        <v>0</v>
      </c>
      <c r="AL102" s="46">
        <f t="shared" si="74"/>
        <v>0</v>
      </c>
      <c r="AM102" s="45">
        <f>SUM(AIRAG!X102+ALTANSHIREE!X102+DALANGARGALAN!X102+DELGEREH!X102+IHHET!X102+MANDAX!X102+ORGON!X102+SAIXANDULAAN!X102+ULAANBADRAX!X102+HATANBULAG!X102+HOBSGOL!X102+ERDENE!X102+SAINSHAND!CU102+'ZAMIIN UUD'!BQ102)</f>
        <v>0</v>
      </c>
      <c r="AN102" s="45">
        <f>SUM(AIRAG!Y102+ALTANSHIREE!Y102+DALANGARGALAN!Y102+DELGEREH!Y102+IHHET!Y102+MANDAX!Y102+ORGON!Y102+SAIXANDULAAN!Y102+ULAANBADRAX!Y102+HATANBULAG!Y102+HOBSGOL!Y102+ERDENE!Y102+SAINSHAND!CV102+'ZAMIIN UUD'!BR102)</f>
        <v>0</v>
      </c>
      <c r="AO102" s="45">
        <f>SUM(AIRAG!Z102+ALTANSHIREE!Z102+DALANGARGALAN!Z102+DELGEREH!Z102+IHHET!Z102+MANDAX!Z102+ORGON!Z102+SAIXANDULAAN!Z102+ULAANBADRAX!Z102+HATANBULAG!Z102+HOBSGOL!Z102+ERDENE!Z102+SAINSHAND!CW102+'ZAMIIN UUD'!BS102)</f>
        <v>0</v>
      </c>
      <c r="AP102" s="46">
        <f t="shared" si="75"/>
        <v>0</v>
      </c>
      <c r="AQ102" s="46">
        <f t="shared" si="76"/>
        <v>0</v>
      </c>
      <c r="AR102" s="46">
        <f t="shared" si="77"/>
        <v>0</v>
      </c>
      <c r="AS102" s="45">
        <f>SUM(AIRAG!AD102+ALTANSHIREE!AD102+DALANGARGALAN!AD102+DELGEREH!AD102+IHHET!AD102+MANDAX!AD102+ORGON!AD102+SAIXANDULAAN!AD102+ULAANBADRAX!AD102+HATANBULAG!AD102+HOBSGOL!AD102+ERDENE!AD102+SAINSHAND!DA102+'ZAMIIN UUD'!BW102)</f>
        <v>0</v>
      </c>
      <c r="AT102" s="45">
        <f>SUM(AIRAG!AE102+ALTANSHIREE!AE102+DALANGARGALAN!AE102+DELGEREH!AE102+IHHET!AE102+MANDAX!AE102+ORGON!AE102+SAIXANDULAAN!AE102+ULAANBADRAX!AE102+HATANBULAG!AE102+HOBSGOL!AE102+ERDENE!AE102+SAINSHAND!DB102+'ZAMIIN UUD'!BX102)</f>
        <v>0</v>
      </c>
      <c r="AU102" s="45">
        <f>SUM(AIRAG!AF102+ALTANSHIREE!AF102+DALANGARGALAN!AF102+DELGEREH!AF102+IHHET!AF102+MANDAX!AF102+ORGON!AF102+SAIXANDULAAN!AF102+ULAANBADRAX!AF102+HATANBULAG!AF102+HOBSGOL!AF102+ERDENE!AF102+SAINSHAND!DC102+'ZAMIIN UUD'!BY102)</f>
        <v>0</v>
      </c>
      <c r="AV102" s="45">
        <f>SUM(AIRAG!AG102+ALTANSHIREE!AG102+DALANGARGALAN!AG102+DELGEREH!AG102+IHHET!AG102+MANDAX!AG102+ORGON!AG102+SAIXANDULAAN!AG102+ULAANBADRAX!AG102+HATANBULAG!AG102+HOBSGOL!AG102+ERDENE!AG102+SAINSHAND!DD102+'ZAMIIN UUD'!BZ102)</f>
        <v>0</v>
      </c>
      <c r="AW102" s="45">
        <f>SUM(AIRAG!AH102+ALTANSHIREE!AH102+DALANGARGALAN!AH102+DELGEREH!AH102+IHHET!AH102+MANDAX!AH102+ORGON!AH102+SAIXANDULAAN!AH102+ULAANBADRAX!AH102+HATANBULAG!AH102+HOBSGOL!AH102+ERDENE!AH102+SAINSHAND!DE102+'ZAMIIN UUD'!CA102)</f>
        <v>0</v>
      </c>
      <c r="AX102" s="45">
        <f>SUM(AIRAG!AI102+ALTANSHIREE!AI102+DALANGARGALAN!AI102+DELGEREH!AI102+IHHET!AI102+MANDAX!AI102+ORGON!AI102+SAIXANDULAAN!AI102+ULAANBADRAX!AI102+HATANBULAG!AI102+HOBSGOL!AI102+ERDENE!AI102+SAINSHAND!DF102+'ZAMIIN UUD'!CB102)</f>
        <v>0</v>
      </c>
      <c r="AY102" s="46">
        <f t="shared" si="78"/>
        <v>0</v>
      </c>
      <c r="AZ102" s="46">
        <f t="shared" si="79"/>
        <v>0</v>
      </c>
      <c r="BA102" s="46">
        <f t="shared" si="80"/>
        <v>0</v>
      </c>
      <c r="BB102" s="46">
        <f t="shared" si="81"/>
        <v>0</v>
      </c>
      <c r="BC102" s="46">
        <f t="shared" si="88"/>
        <v>0</v>
      </c>
      <c r="BD102" s="46">
        <f t="shared" si="89"/>
        <v>0</v>
      </c>
    </row>
    <row r="103" spans="1:56">
      <c r="A103" s="9">
        <v>89</v>
      </c>
      <c r="B103" s="10" t="s">
        <v>187</v>
      </c>
      <c r="C103" s="45">
        <f>SUM(AIRAG!C103+ALTANSHIREE!C103+DALANGARGALAN!C103+DELGEREH!C103+IHHET!C103+MANDAX!C103+ORGON!C103+SAIXANDULAAN!C103+ULAANBADRAX!C103+HATANBULAG!C103+HOBSGOL!C103+ERDENE!C103+SAINSHAND!C103+'ZAMIIN UUD'!C103)</f>
        <v>0</v>
      </c>
      <c r="D103" s="45">
        <f>SUM(AIRAG!D103+ALTANSHIREE!D103+DALANGARGALAN!D103+DELGEREH!D103+IHHET!D103+MANDAX!D103+ORGON!D103+SAIXANDULAAN!D103+ULAANBADRAX!D103+HATANBULAG!D103+HOBSGOL!D103+ERDENE!D103+SAINSHAND!D103+'ZAMIIN UUD'!D103)</f>
        <v>0</v>
      </c>
      <c r="E103" s="45">
        <f>SUM(AIRAG!E103+ALTANSHIREE!E103+DALANGARGALAN!E103+DELGEREH!E103+IHHET!E103+MANDAX!E103+ORGON!E103+SAIXANDULAAN!E103+ULAANBADRAX!E103+HATANBULAG!E103+HOBSGOL!E103+ERDENE!E103+SAINSHAND!E103+'ZAMIIN UUD'!E103)</f>
        <v>0</v>
      </c>
      <c r="F103" s="60">
        <f>SUM(AIRAG!F103+ALTANSHIREE!F103+DALANGARGALAN!F103+DELGEREH!F103+IHHET!F103+MANDAX!F103+ORGON!F103+SAIXANDULAAN!F103+ULAANBADRAX!F103+HATANBULAG!F103+HOBSGOL!F103+ERDENE!F103+SAINSHAND!F103+SAINSHAND!L103+'ZAMIIN UUD'!F103)</f>
        <v>0</v>
      </c>
      <c r="G103" s="60">
        <f>SUM(AIRAG!G103+ALTANSHIREE!G103+DALANGARGALAN!G103+DELGEREH!G103+IHHET!G103+MANDAX!G103+ORGON!G103+SAIXANDULAAN!G103+ULAANBADRAX!G103+HATANBULAG!G103+HOBSGOL!G103+ERDENE!G103+SAINSHAND!G103+SAINSHAND!M103+'ZAMIIN UUD'!G103)</f>
        <v>0</v>
      </c>
      <c r="H103" s="45">
        <f>SUM(AIRAG!H103+ALTANSHIREE!H103+DALANGARGALAN!H103+DELGEREH!H103+IHHET!H103+MANDAX!H103+ORGON!H103+SAIXANDULAAN!H103+ULAANBADRAX!H103+HATANBULAG!H103+HOBSGOL!H103+ERDENE!H103+SAINSHAND!H103+SAINSHAND!N103+'ZAMIIN UUD'!H103)</f>
        <v>0</v>
      </c>
      <c r="I103" s="45">
        <f>SUM(SAINSHAND!I103+'ZAMIIN UUD'!I103)</f>
        <v>0</v>
      </c>
      <c r="J103" s="45">
        <f>SUM(SAINSHAND!J103+'ZAMIIN UUD'!J103)</f>
        <v>0</v>
      </c>
      <c r="K103" s="45">
        <f>SUM(SAINSHAND!K103+'ZAMIIN UUD'!K103)</f>
        <v>0</v>
      </c>
      <c r="L103" s="45">
        <f>SUM(SAINSHAND!O103+SAINSHAND!R103+'ZAMIIN UUD'!O103)</f>
        <v>0</v>
      </c>
      <c r="M103" s="45">
        <f>SUM(SAINSHAND!P103+SAINSHAND!S103+'ZAMIIN UUD'!P103)</f>
        <v>0</v>
      </c>
      <c r="N103" s="45">
        <f>SUM(SAINSHAND!Q103+SAINSHAND!T103+'ZAMIIN UUD'!Q103)</f>
        <v>0</v>
      </c>
      <c r="O103" s="45">
        <f>SUM(SAINSHAND!U103+'ZAMIIN UUD'!L103)</f>
        <v>0</v>
      </c>
      <c r="P103" s="45">
        <f>SUM(SAINSHAND!V103+'ZAMIIN UUD'!M103)</f>
        <v>0</v>
      </c>
      <c r="Q103" s="45">
        <f>SUM(SAINSHAND!W103+'ZAMIIN UUD'!N103)</f>
        <v>0</v>
      </c>
      <c r="R103" s="45">
        <f>SUM('ZAMIIN UUD'!R103)</f>
        <v>0</v>
      </c>
      <c r="S103" s="45">
        <f>SUM('ZAMIIN UUD'!S103)</f>
        <v>0</v>
      </c>
      <c r="T103" s="45">
        <f>SUM('ZAMIIN UUD'!T103)</f>
        <v>0</v>
      </c>
      <c r="U103" s="45">
        <f>SUM(AIRAG!I103+ALTANSHIREE!I103+DALANGARGALAN!I103+DELGEREH!I103+IHHET!I103+MANDAX!I103+ORGON!I103+SAIXANDULAAN!I103+ULAANBADRAX!I103+HATANBULAG!I103+HOBSGOL!I103+ERDENE!I103+SAINSHAND!X103+'ZAMIIN UUD'!U103)</f>
        <v>0</v>
      </c>
      <c r="V103" s="45">
        <f>SUM(AIRAG!J103+ALTANSHIREE!J103+DALANGARGALAN!J103+DELGEREH!J103+IHHET!J103+MANDAX!J103+ORGON!J103+SAIXANDULAAN!J103+ULAANBADRAX!J103+HATANBULAG!J103+HOBSGOL!J103+ERDENE!J103+SAINSHAND!Y103+'ZAMIIN UUD'!V103)</f>
        <v>0</v>
      </c>
      <c r="W103" s="60">
        <f>SUM(AIRAG!K103+ALTANSHIREE!K103+DALANGARGALAN!K103+DELGEREH!K103+IHHET!K103+MANDAX!K103+ORGON!K103+SAIXANDULAAN!K103+ULAANBADRAX!K103+HATANBULAG!K103+HOBSGOL!K103+ERDENE!K103+SAINSHAND!Z103+'ZAMIIN UUD'!W103)</f>
        <v>0</v>
      </c>
      <c r="X103" s="45">
        <f>SUM(AIRAG!L103+ALTANSHIREE!L103+DALANGARGALAN!L103+DELGEREH!L103+IHHET!L103+MANDAX!L103+ORGON!L103+SAIXANDULAAN!L103+ULAANBADRAX!L103+HATANBULAG!L103+HOBSGOL!L103+ERDENE!L103+SAINSHAND!AA103+SAINSHAND!AD103+SAINSHAND!AG103+SAINSHAND!AJ103+SAINSHAND!AM103+SAINSHAND!AP103+SAINSHAND!AS103+SAINSHAND!AV103+SAINSHAND!AY103+SAINSHAND!BB103+SAINSHAND!BE103+SAINSHAND!BH103+SAINSHAND!BK103+SAINSHAND!BN103+SAINSHAND!BQ103+'ZAMIIN UUD'!X103+'ZAMIIN UUD'!AA103+'ZAMIIN UUD'!AD103+'ZAMIIN UUD'!AG103+'ZAMIIN UUD'!AJ103+'ZAMIIN UUD'!AM103+'ZAMIIN UUD'!AP103+'ZAMIIN UUD'!AS103)</f>
        <v>0</v>
      </c>
      <c r="Y103" s="45">
        <f>SUM(AIRAG!M103+ALTANSHIREE!M103+DALANGARGALAN!M103+DELGEREH!M103+IHHET!M103+MANDAX!M103+ORGON!M103+SAIXANDULAAN!M103+ULAANBADRAX!M103+HATANBULAG!M103+HOBSGOL!M103+ERDENE!M103+SAINSHAND!AB103+SAINSHAND!AE103+SAINSHAND!AH103+SAINSHAND!AK103+SAINSHAND!AN103+SAINSHAND!AQ103+SAINSHAND!AT103+SAINSHAND!AW103+SAINSHAND!AZ103+SAINSHAND!BC103+SAINSHAND!BF103+SAINSHAND!BI103+SAINSHAND!BL103+SAINSHAND!BO103+SAINSHAND!BR103+'ZAMIIN UUD'!Y103+'ZAMIIN UUD'!AB103+'ZAMIIN UUD'!AE103+'ZAMIIN UUD'!AH103+'ZAMIIN UUD'!AK103+'ZAMIIN UUD'!AN103+'ZAMIIN UUD'!AQ103+'ZAMIIN UUD'!AT103)</f>
        <v>0</v>
      </c>
      <c r="Z103" s="45">
        <f>SUM(AIRAG!N103+ALTANSHIREE!N103+DALANGARGALAN!N103+DELGEREH!N103+IHHET!N103+MANDAX!N103+ORGON!N103+SAIXANDULAAN!N103+ULAANBADRAX!N103+HATANBULAG!N103+HOBSGOL!N103+ERDENE!N103+SAINSHAND!AC103+SAINSHAND!AF103+SAINSHAND!AI103+SAINSHAND!AL103+SAINSHAND!AO103+SAINSHAND!AR103+SAINSHAND!AU103+SAINSHAND!AX103+SAINSHAND!BA103+SAINSHAND!BD103+SAINSHAND!BG103+SAINSHAND!BJ103+SAINSHAND!BM103+SAINSHAND!BP103+SAINSHAND!BS103+'ZAMIIN UUD'!Z103+'ZAMIIN UUD'!AC103+'ZAMIIN UUD'!AF103+'ZAMIIN UUD'!AI103+'ZAMIIN UUD'!AL103+'ZAMIIN UUD'!AO103+'ZAMIIN UUD'!AR103+'ZAMIIN UUD'!AU103)</f>
        <v>0</v>
      </c>
      <c r="AA103" s="45">
        <f>SUM(AIRAG!O103+ALTANSHIREE!O103+DALANGARGALAN!O103+DELGEREH!O103+IHHET!O103+MANDAX!O103+ORGON!O103+SAIXANDULAAN!O103+ULAANBADRAX!O103+HATANBULAG!O103+HOBSGOL!O103+ERDENE!O103+SAINSHAND!BT103+SAINSHAND!BW103+SAINSHAND!BZ103+SAINSHAND!CC103+SAINSHAND!CF103+SAINSHAND!CI103+'ZAMIIN UUD'!AV103+'ZAMIIN UUD'!AY103+'ZAMIIN UUD'!BB103+'ZAMIIN UUD'!BE103)</f>
        <v>0</v>
      </c>
      <c r="AB103" s="45">
        <f>SUM(AIRAG!P103+ALTANSHIREE!P103+DALANGARGALAN!P103+DELGEREH!P103+IHHET!P103+MANDAX!P103+ORGON!P103+SAIXANDULAAN!P103+ULAANBADRAX!P103+HATANBULAG!P103+HOBSGOL!P103+ERDENE!P103+SAINSHAND!BU103+SAINSHAND!BX103+SAINSHAND!CA103+SAINSHAND!CD103+SAINSHAND!CG103+SAINSHAND!CJ103+'ZAMIIN UUD'!AW103+'ZAMIIN UUD'!AZ103+'ZAMIIN UUD'!BC103+'ZAMIIN UUD'!BF103)</f>
        <v>0</v>
      </c>
      <c r="AC103" s="45">
        <f>SUM(AIRAG!Q103+ALTANSHIREE!Q103+DALANGARGALAN!Q103+DELGEREH!Q103+IHHET!Q103+MANDAX!Q103+ORGON!Q103+SAIXANDULAAN!Q103+ULAANBADRAX!Q103+HATANBULAG!Q103+HOBSGOL!Q103+ERDENE!Q103+SAINSHAND!BV103+SAINSHAND!BY103+SAINSHAND!CB103+SAINSHAND!CE103+SAINSHAND!CH103+SAINSHAND!CK103+'ZAMIIN UUD'!AX103+'ZAMIIN UUD'!BA103+'ZAMIIN UUD'!BD103+'ZAMIIN UUD'!BG103)</f>
        <v>0</v>
      </c>
      <c r="AD103" s="45">
        <f>SUM(AIRAG!R103+ALTANSHIREE!R103+DALANGARGALAN!R103+DELGEREH!R103+IHHET!R103+MANDAX!R103+ORGON!R103+SAIXANDULAAN!R103+ULAANBADRAX!R103+HATANBULAG!R103+HOBSGOL!R103+ERDENE!R103+SAINSHAND!CL103)</f>
        <v>0</v>
      </c>
      <c r="AE103" s="45">
        <f>SUM(AIRAG!S103+ALTANSHIREE!S103+DALANGARGALAN!S103+DELGEREH!S103+IHHET!S103+MANDAX!S103+ORGON!S103+SAIXANDULAAN!S103+ULAANBADRAX!S103+HATANBULAG!S103+HOBSGOL!S103+ERDENE!S103+SAINSHAND!CM103)</f>
        <v>0</v>
      </c>
      <c r="AF103" s="45">
        <f>SUM(AIRAG!T103+ALTANSHIREE!T103+DALANGARGALAN!T103+DELGEREH!T103+IHHET!T103+MANDAX!T103+ORGON!T103+SAIXANDULAAN!T103+ULAANBADRAX!T103+HATANBULAG!T103+HOBSGOL!T103+ERDENE!T103+SAINSHAND!CN103)</f>
        <v>0</v>
      </c>
      <c r="AG103" s="45">
        <f>SUM(SAINSHAND!CO103+'ZAMIIN UUD'!BK103)</f>
        <v>0</v>
      </c>
      <c r="AH103" s="45">
        <f>SUM(SAINSHAND!CP103+'ZAMIIN UUD'!BL103)</f>
        <v>0</v>
      </c>
      <c r="AI103" s="45">
        <f>SUM(SAINSHAND!CQ103+'ZAMIIN UUD'!BM103)</f>
        <v>0</v>
      </c>
      <c r="AJ103" s="47">
        <f t="shared" si="72"/>
        <v>0</v>
      </c>
      <c r="AK103" s="47">
        <f t="shared" si="73"/>
        <v>0</v>
      </c>
      <c r="AL103" s="47">
        <f t="shared" si="74"/>
        <v>0</v>
      </c>
      <c r="AM103" s="44">
        <f>SUM(AIRAG!X103+ALTANSHIREE!X103+DALANGARGALAN!X103+DELGEREH!X103+IHHET!X103+MANDAX!X103+ORGON!X103+SAIXANDULAAN!X103+ULAANBADRAX!X103+HATANBULAG!X103+HOBSGOL!X103+ERDENE!X103+SAINSHAND!CU103+'ZAMIIN UUD'!BQ103)</f>
        <v>0</v>
      </c>
      <c r="AN103" s="44">
        <f>SUM(AIRAG!Y103+ALTANSHIREE!Y103+DALANGARGALAN!Y103+DELGEREH!Y103+IHHET!Y103+MANDAX!Y103+ORGON!Y103+SAIXANDULAAN!Y103+ULAANBADRAX!Y103+HATANBULAG!Y103+HOBSGOL!Y103+ERDENE!Y103+SAINSHAND!CV103+'ZAMIIN UUD'!BR103)</f>
        <v>0</v>
      </c>
      <c r="AO103" s="44">
        <f>SUM(AIRAG!Z103+ALTANSHIREE!Z103+DALANGARGALAN!Z103+DELGEREH!Z103+IHHET!Z103+MANDAX!Z103+ORGON!Z103+SAIXANDULAAN!Z103+ULAANBADRAX!Z103+HATANBULAG!Z103+HOBSGOL!Z103+ERDENE!Z103+SAINSHAND!CW103+'ZAMIIN UUD'!BS103)</f>
        <v>0</v>
      </c>
      <c r="AP103" s="47">
        <f t="shared" si="75"/>
        <v>0</v>
      </c>
      <c r="AQ103" s="47">
        <f t="shared" si="76"/>
        <v>0</v>
      </c>
      <c r="AR103" s="47">
        <f t="shared" si="77"/>
        <v>0</v>
      </c>
      <c r="AS103" s="44">
        <f>SUM(AIRAG!AD103+ALTANSHIREE!AD103+DALANGARGALAN!AD103+DELGEREH!AD103+IHHET!AD103+MANDAX!AD103+ORGON!AD103+SAIXANDULAAN!AD103+ULAANBADRAX!AD103+HATANBULAG!AD103+HOBSGOL!AD103+ERDENE!AD103+SAINSHAND!DA103+'ZAMIIN UUD'!BW103)</f>
        <v>0</v>
      </c>
      <c r="AT103" s="44">
        <f>SUM(AIRAG!AE103+ALTANSHIREE!AE103+DALANGARGALAN!AE103+DELGEREH!AE103+IHHET!AE103+MANDAX!AE103+ORGON!AE103+SAIXANDULAAN!AE103+ULAANBADRAX!AE103+HATANBULAG!AE103+HOBSGOL!AE103+ERDENE!AE103+SAINSHAND!DB103+'ZAMIIN UUD'!BX103)</f>
        <v>0</v>
      </c>
      <c r="AU103" s="44">
        <f>SUM(AIRAG!AF103+ALTANSHIREE!AF103+DALANGARGALAN!AF103+DELGEREH!AF103+IHHET!AF103+MANDAX!AF103+ORGON!AF103+SAIXANDULAAN!AF103+ULAANBADRAX!AF103+HATANBULAG!AF103+HOBSGOL!AF103+ERDENE!AF103+SAINSHAND!DC103+'ZAMIIN UUD'!BY103)</f>
        <v>0</v>
      </c>
      <c r="AV103" s="44">
        <f>SUM(AIRAG!AG103+ALTANSHIREE!AG103+DALANGARGALAN!AG103+DELGEREH!AG103+IHHET!AG103+MANDAX!AG103+ORGON!AG103+SAIXANDULAAN!AG103+ULAANBADRAX!AG103+HATANBULAG!AG103+HOBSGOL!AG103+ERDENE!AG103+SAINSHAND!DD103+'ZAMIIN UUD'!BZ103)</f>
        <v>0</v>
      </c>
      <c r="AW103" s="44">
        <f>SUM(AIRAG!AH103+ALTANSHIREE!AH103+DALANGARGALAN!AH103+DELGEREH!AH103+IHHET!AH103+MANDAX!AH103+ORGON!AH103+SAIXANDULAAN!AH103+ULAANBADRAX!AH103+HATANBULAG!AH103+HOBSGOL!AH103+ERDENE!AH103+SAINSHAND!DE103+'ZAMIIN UUD'!CA103)</f>
        <v>0</v>
      </c>
      <c r="AX103" s="44">
        <f>SUM(AIRAG!AI103+ALTANSHIREE!AI103+DALANGARGALAN!AI103+DELGEREH!AI103+IHHET!AI103+MANDAX!AI103+ORGON!AI103+SAIXANDULAAN!AI103+ULAANBADRAX!AI103+HATANBULAG!AI103+HOBSGOL!AI103+ERDENE!AI103+SAINSHAND!DF103+'ZAMIIN UUD'!CB103)</f>
        <v>0</v>
      </c>
      <c r="AY103" s="47">
        <f t="shared" si="78"/>
        <v>0</v>
      </c>
      <c r="AZ103" s="47">
        <f t="shared" si="79"/>
        <v>0</v>
      </c>
      <c r="BA103" s="47">
        <f t="shared" si="80"/>
        <v>0</v>
      </c>
      <c r="BB103" s="47">
        <f t="shared" si="81"/>
        <v>0</v>
      </c>
      <c r="BC103" s="47">
        <f t="shared" si="88"/>
        <v>0</v>
      </c>
      <c r="BD103" s="47">
        <f t="shared" si="89"/>
        <v>0</v>
      </c>
    </row>
    <row r="104" spans="1:56">
      <c r="A104" s="9">
        <v>90</v>
      </c>
      <c r="B104" s="10" t="s">
        <v>188</v>
      </c>
      <c r="C104" s="45">
        <f>SUM(AIRAG!C104+ALTANSHIREE!C104+DALANGARGALAN!C104+DELGEREH!C104+IHHET!C104+MANDAX!C104+ORGON!C104+SAIXANDULAAN!C104+ULAANBADRAX!C104+HATANBULAG!C104+HOBSGOL!C104+ERDENE!C104+SAINSHAND!C104+'ZAMIIN UUD'!C104)</f>
        <v>0</v>
      </c>
      <c r="D104" s="45">
        <f>SUM(AIRAG!D104+ALTANSHIREE!D104+DALANGARGALAN!D104+DELGEREH!D104+IHHET!D104+MANDAX!D104+ORGON!D104+SAIXANDULAAN!D104+ULAANBADRAX!D104+HATANBULAG!D104+HOBSGOL!D104+ERDENE!D104+SAINSHAND!D104+'ZAMIIN UUD'!D104)</f>
        <v>0</v>
      </c>
      <c r="E104" s="45">
        <f>SUM(AIRAG!E104+ALTANSHIREE!E104+DALANGARGALAN!E104+DELGEREH!E104+IHHET!E104+MANDAX!E104+ORGON!E104+SAIXANDULAAN!E104+ULAANBADRAX!E104+HATANBULAG!E104+HOBSGOL!E104+ERDENE!E104+SAINSHAND!E104+'ZAMIIN UUD'!E104)</f>
        <v>0</v>
      </c>
      <c r="F104" s="60">
        <f>SUM(AIRAG!F104+ALTANSHIREE!F104+DALANGARGALAN!F104+DELGEREH!F104+IHHET!F104+MANDAX!F104+ORGON!F104+SAIXANDULAAN!F104+ULAANBADRAX!F104+HATANBULAG!F104+HOBSGOL!F104+ERDENE!F104+SAINSHAND!F104+SAINSHAND!L104+'ZAMIIN UUD'!F104)</f>
        <v>0</v>
      </c>
      <c r="G104" s="60">
        <f>SUM(AIRAG!G104+ALTANSHIREE!G104+DALANGARGALAN!G104+DELGEREH!G104+IHHET!G104+MANDAX!G104+ORGON!G104+SAIXANDULAAN!G104+ULAANBADRAX!G104+HATANBULAG!G104+HOBSGOL!G104+ERDENE!G104+SAINSHAND!G104+SAINSHAND!M104+'ZAMIIN UUD'!G104)</f>
        <v>0</v>
      </c>
      <c r="H104" s="45">
        <f>SUM(AIRAG!H104+ALTANSHIREE!H104+DALANGARGALAN!H104+DELGEREH!H104+IHHET!H104+MANDAX!H104+ORGON!H104+SAIXANDULAAN!H104+ULAANBADRAX!H104+HATANBULAG!H104+HOBSGOL!H104+ERDENE!H104+SAINSHAND!H104+SAINSHAND!N104+'ZAMIIN UUD'!H104)</f>
        <v>0</v>
      </c>
      <c r="I104" s="45">
        <f>SUM(SAINSHAND!I104+'ZAMIIN UUD'!I104)</f>
        <v>0</v>
      </c>
      <c r="J104" s="45">
        <f>SUM(SAINSHAND!J104+'ZAMIIN UUD'!J104)</f>
        <v>0</v>
      </c>
      <c r="K104" s="45">
        <f>SUM(SAINSHAND!K104+'ZAMIIN UUD'!K104)</f>
        <v>0</v>
      </c>
      <c r="L104" s="45">
        <f>SUM(SAINSHAND!O104+SAINSHAND!R104+'ZAMIIN UUD'!O104)</f>
        <v>0</v>
      </c>
      <c r="M104" s="45">
        <f>SUM(SAINSHAND!P104+SAINSHAND!S104+'ZAMIIN UUD'!P104)</f>
        <v>0</v>
      </c>
      <c r="N104" s="45">
        <f>SUM(SAINSHAND!Q104+SAINSHAND!T104+'ZAMIIN UUD'!Q104)</f>
        <v>0</v>
      </c>
      <c r="O104" s="45">
        <f>SUM(SAINSHAND!U104+'ZAMIIN UUD'!L104)</f>
        <v>0</v>
      </c>
      <c r="P104" s="45">
        <f>SUM(SAINSHAND!V104+'ZAMIIN UUD'!M104)</f>
        <v>0</v>
      </c>
      <c r="Q104" s="45">
        <f>SUM(SAINSHAND!W104+'ZAMIIN UUD'!N104)</f>
        <v>0</v>
      </c>
      <c r="R104" s="45">
        <f>SUM('ZAMIIN UUD'!R104)</f>
        <v>0</v>
      </c>
      <c r="S104" s="45">
        <f>SUM('ZAMIIN UUD'!S104)</f>
        <v>0</v>
      </c>
      <c r="T104" s="45">
        <f>SUM('ZAMIIN UUD'!T104)</f>
        <v>0</v>
      </c>
      <c r="U104" s="45">
        <f>SUM(AIRAG!I104+ALTANSHIREE!I104+DALANGARGALAN!I104+DELGEREH!I104+IHHET!I104+MANDAX!I104+ORGON!I104+SAIXANDULAAN!I104+ULAANBADRAX!I104+HATANBULAG!I104+HOBSGOL!I104+ERDENE!I104+SAINSHAND!X104+'ZAMIIN UUD'!U104)</f>
        <v>0</v>
      </c>
      <c r="V104" s="45">
        <f>SUM(AIRAG!J104+ALTANSHIREE!J104+DALANGARGALAN!J104+DELGEREH!J104+IHHET!J104+MANDAX!J104+ORGON!J104+SAIXANDULAAN!J104+ULAANBADRAX!J104+HATANBULAG!J104+HOBSGOL!J104+ERDENE!J104+SAINSHAND!Y104+'ZAMIIN UUD'!V104)</f>
        <v>0</v>
      </c>
      <c r="W104" s="60">
        <f>SUM(AIRAG!K104+ALTANSHIREE!K104+DALANGARGALAN!K104+DELGEREH!K104+IHHET!K104+MANDAX!K104+ORGON!K104+SAIXANDULAAN!K104+ULAANBADRAX!K104+HATANBULAG!K104+HOBSGOL!K104+ERDENE!K104+SAINSHAND!Z104+'ZAMIIN UUD'!W104)</f>
        <v>0</v>
      </c>
      <c r="X104" s="45">
        <f>SUM(AIRAG!L104+ALTANSHIREE!L104+DALANGARGALAN!L104+DELGEREH!L104+IHHET!L104+MANDAX!L104+ORGON!L104+SAIXANDULAAN!L104+ULAANBADRAX!L104+HATANBULAG!L104+HOBSGOL!L104+ERDENE!L104+SAINSHAND!AA104+SAINSHAND!AD104+SAINSHAND!AG104+SAINSHAND!AJ104+SAINSHAND!AM104+SAINSHAND!AP104+SAINSHAND!AS104+SAINSHAND!AV104+SAINSHAND!AY104+SAINSHAND!BB104+SAINSHAND!BE104+SAINSHAND!BH104+SAINSHAND!BK104+SAINSHAND!BN104+SAINSHAND!BQ104+'ZAMIIN UUD'!X104+'ZAMIIN UUD'!AA104+'ZAMIIN UUD'!AD104+'ZAMIIN UUD'!AG104+'ZAMIIN UUD'!AJ104+'ZAMIIN UUD'!AM104+'ZAMIIN UUD'!AP104+'ZAMIIN UUD'!AS104)</f>
        <v>0</v>
      </c>
      <c r="Y104" s="45">
        <f>SUM(AIRAG!M104+ALTANSHIREE!M104+DALANGARGALAN!M104+DELGEREH!M104+IHHET!M104+MANDAX!M104+ORGON!M104+SAIXANDULAAN!M104+ULAANBADRAX!M104+HATANBULAG!M104+HOBSGOL!M104+ERDENE!M104+SAINSHAND!AB104+SAINSHAND!AE104+SAINSHAND!AH104+SAINSHAND!AK104+SAINSHAND!AN104+SAINSHAND!AQ104+SAINSHAND!AT104+SAINSHAND!AW104+SAINSHAND!AZ104+SAINSHAND!BC104+SAINSHAND!BF104+SAINSHAND!BI104+SAINSHAND!BL104+SAINSHAND!BO104+SAINSHAND!BR104+'ZAMIIN UUD'!Y104+'ZAMIIN UUD'!AB104+'ZAMIIN UUD'!AE104+'ZAMIIN UUD'!AH104+'ZAMIIN UUD'!AK104+'ZAMIIN UUD'!AN104+'ZAMIIN UUD'!AQ104+'ZAMIIN UUD'!AT104)</f>
        <v>0</v>
      </c>
      <c r="Z104" s="45">
        <f>SUM(AIRAG!N104+ALTANSHIREE!N104+DALANGARGALAN!N104+DELGEREH!N104+IHHET!N104+MANDAX!N104+ORGON!N104+SAIXANDULAAN!N104+ULAANBADRAX!N104+HATANBULAG!N104+HOBSGOL!N104+ERDENE!N104+SAINSHAND!AC104+SAINSHAND!AF104+SAINSHAND!AI104+SAINSHAND!AL104+SAINSHAND!AO104+SAINSHAND!AR104+SAINSHAND!AU104+SAINSHAND!AX104+SAINSHAND!BA104+SAINSHAND!BD104+SAINSHAND!BG104+SAINSHAND!BJ104+SAINSHAND!BM104+SAINSHAND!BP104+SAINSHAND!BS104+'ZAMIIN UUD'!Z104+'ZAMIIN UUD'!AC104+'ZAMIIN UUD'!AF104+'ZAMIIN UUD'!AI104+'ZAMIIN UUD'!AL104+'ZAMIIN UUD'!AO104+'ZAMIIN UUD'!AR104+'ZAMIIN UUD'!AU104)</f>
        <v>0</v>
      </c>
      <c r="AA104" s="45">
        <f>SUM(AIRAG!O104+ALTANSHIREE!O104+DALANGARGALAN!O104+DELGEREH!O104+IHHET!O104+MANDAX!O104+ORGON!O104+SAIXANDULAAN!O104+ULAANBADRAX!O104+HATANBULAG!O104+HOBSGOL!O104+ERDENE!O104+SAINSHAND!BT104+SAINSHAND!BW104+SAINSHAND!BZ104+SAINSHAND!CC104+SAINSHAND!CF104+SAINSHAND!CI104+'ZAMIIN UUD'!AV104+'ZAMIIN UUD'!AY104+'ZAMIIN UUD'!BB104+'ZAMIIN UUD'!BE104)</f>
        <v>0</v>
      </c>
      <c r="AB104" s="45">
        <f>SUM(AIRAG!P104+ALTANSHIREE!P104+DALANGARGALAN!P104+DELGEREH!P104+IHHET!P104+MANDAX!P104+ORGON!P104+SAIXANDULAAN!P104+ULAANBADRAX!P104+HATANBULAG!P104+HOBSGOL!P104+ERDENE!P104+SAINSHAND!BU104+SAINSHAND!BX104+SAINSHAND!CA104+SAINSHAND!CD104+SAINSHAND!CG104+SAINSHAND!CJ104+'ZAMIIN UUD'!AW104+'ZAMIIN UUD'!AZ104+'ZAMIIN UUD'!BC104+'ZAMIIN UUD'!BF104)</f>
        <v>0</v>
      </c>
      <c r="AC104" s="45">
        <f>SUM(AIRAG!Q104+ALTANSHIREE!Q104+DALANGARGALAN!Q104+DELGEREH!Q104+IHHET!Q104+MANDAX!Q104+ORGON!Q104+SAIXANDULAAN!Q104+ULAANBADRAX!Q104+HATANBULAG!Q104+HOBSGOL!Q104+ERDENE!Q104+SAINSHAND!BV104+SAINSHAND!BY104+SAINSHAND!CB104+SAINSHAND!CE104+SAINSHAND!CH104+SAINSHAND!CK104+'ZAMIIN UUD'!AX104+'ZAMIIN UUD'!BA104+'ZAMIIN UUD'!BD104+'ZAMIIN UUD'!BG104)</f>
        <v>0</v>
      </c>
      <c r="AD104" s="45">
        <f>SUM(AIRAG!R104+ALTANSHIREE!R104+DALANGARGALAN!R104+DELGEREH!R104+IHHET!R104+MANDAX!R104+ORGON!R104+SAIXANDULAAN!R104+ULAANBADRAX!R104+HATANBULAG!R104+HOBSGOL!R104+ERDENE!R104+SAINSHAND!CL104)</f>
        <v>0</v>
      </c>
      <c r="AE104" s="45">
        <f>SUM(AIRAG!S104+ALTANSHIREE!S104+DALANGARGALAN!S104+DELGEREH!S104+IHHET!S104+MANDAX!S104+ORGON!S104+SAIXANDULAAN!S104+ULAANBADRAX!S104+HATANBULAG!S104+HOBSGOL!S104+ERDENE!S104+SAINSHAND!CM104)</f>
        <v>0</v>
      </c>
      <c r="AF104" s="45">
        <f>SUM(AIRAG!T104+ALTANSHIREE!T104+DALANGARGALAN!T104+DELGEREH!T104+IHHET!T104+MANDAX!T104+ORGON!T104+SAIXANDULAAN!T104+ULAANBADRAX!T104+HATANBULAG!T104+HOBSGOL!T104+ERDENE!T104+SAINSHAND!CN104)</f>
        <v>0</v>
      </c>
      <c r="AG104" s="45">
        <f>SUM(SAINSHAND!CO104+'ZAMIIN UUD'!BK104)</f>
        <v>0</v>
      </c>
      <c r="AH104" s="45">
        <f>SUM(SAINSHAND!CP104+'ZAMIIN UUD'!BL104)</f>
        <v>0</v>
      </c>
      <c r="AI104" s="45">
        <f>SUM(SAINSHAND!CQ104+'ZAMIIN UUD'!BM104)</f>
        <v>0</v>
      </c>
      <c r="AJ104" s="47">
        <f t="shared" si="72"/>
        <v>0</v>
      </c>
      <c r="AK104" s="47">
        <f t="shared" si="73"/>
        <v>0</v>
      </c>
      <c r="AL104" s="47">
        <f t="shared" si="74"/>
        <v>0</v>
      </c>
      <c r="AM104" s="44">
        <f>SUM(AIRAG!X104+ALTANSHIREE!X104+DALANGARGALAN!X104+DELGEREH!X104+IHHET!X104+MANDAX!X104+ORGON!X104+SAIXANDULAAN!X104+ULAANBADRAX!X104+HATANBULAG!X104+HOBSGOL!X104+ERDENE!X104+SAINSHAND!CU104+'ZAMIIN UUD'!BQ104)</f>
        <v>0</v>
      </c>
      <c r="AN104" s="44">
        <f>SUM(AIRAG!Y104+ALTANSHIREE!Y104+DALANGARGALAN!Y104+DELGEREH!Y104+IHHET!Y104+MANDAX!Y104+ORGON!Y104+SAIXANDULAAN!Y104+ULAANBADRAX!Y104+HATANBULAG!Y104+HOBSGOL!Y104+ERDENE!Y104+SAINSHAND!CV104+'ZAMIIN UUD'!BR104)</f>
        <v>0</v>
      </c>
      <c r="AO104" s="44">
        <f>SUM(AIRAG!Z104+ALTANSHIREE!Z104+DALANGARGALAN!Z104+DELGEREH!Z104+IHHET!Z104+MANDAX!Z104+ORGON!Z104+SAIXANDULAAN!Z104+ULAANBADRAX!Z104+HATANBULAG!Z104+HOBSGOL!Z104+ERDENE!Z104+SAINSHAND!CW104+'ZAMIIN UUD'!BS104)</f>
        <v>0</v>
      </c>
      <c r="AP104" s="47">
        <f t="shared" si="75"/>
        <v>0</v>
      </c>
      <c r="AQ104" s="47">
        <f t="shared" si="76"/>
        <v>0</v>
      </c>
      <c r="AR104" s="47">
        <f t="shared" si="77"/>
        <v>0</v>
      </c>
      <c r="AS104" s="44">
        <f>SUM(AIRAG!AD104+ALTANSHIREE!AD104+DALANGARGALAN!AD104+DELGEREH!AD104+IHHET!AD104+MANDAX!AD104+ORGON!AD104+SAIXANDULAAN!AD104+ULAANBADRAX!AD104+HATANBULAG!AD104+HOBSGOL!AD104+ERDENE!AD104+SAINSHAND!DA104+'ZAMIIN UUD'!BW104)</f>
        <v>0</v>
      </c>
      <c r="AT104" s="44">
        <f>SUM(AIRAG!AE104+ALTANSHIREE!AE104+DALANGARGALAN!AE104+DELGEREH!AE104+IHHET!AE104+MANDAX!AE104+ORGON!AE104+SAIXANDULAAN!AE104+ULAANBADRAX!AE104+HATANBULAG!AE104+HOBSGOL!AE104+ERDENE!AE104+SAINSHAND!DB104+'ZAMIIN UUD'!BX104)</f>
        <v>0</v>
      </c>
      <c r="AU104" s="44">
        <f>SUM(AIRAG!AF104+ALTANSHIREE!AF104+DALANGARGALAN!AF104+DELGEREH!AF104+IHHET!AF104+MANDAX!AF104+ORGON!AF104+SAIXANDULAAN!AF104+ULAANBADRAX!AF104+HATANBULAG!AF104+HOBSGOL!AF104+ERDENE!AF104+SAINSHAND!DC104+'ZAMIIN UUD'!BY104)</f>
        <v>0</v>
      </c>
      <c r="AV104" s="44">
        <f>SUM(AIRAG!AG104+ALTANSHIREE!AG104+DALANGARGALAN!AG104+DELGEREH!AG104+IHHET!AG104+MANDAX!AG104+ORGON!AG104+SAIXANDULAAN!AG104+ULAANBADRAX!AG104+HATANBULAG!AG104+HOBSGOL!AG104+ERDENE!AG104+SAINSHAND!DD104+'ZAMIIN UUD'!BZ104)</f>
        <v>0</v>
      </c>
      <c r="AW104" s="44">
        <f>SUM(AIRAG!AH104+ALTANSHIREE!AH104+DALANGARGALAN!AH104+DELGEREH!AH104+IHHET!AH104+MANDAX!AH104+ORGON!AH104+SAIXANDULAAN!AH104+ULAANBADRAX!AH104+HATANBULAG!AH104+HOBSGOL!AH104+ERDENE!AH104+SAINSHAND!DE104+'ZAMIIN UUD'!CA104)</f>
        <v>0</v>
      </c>
      <c r="AX104" s="44">
        <f>SUM(AIRAG!AI104+ALTANSHIREE!AI104+DALANGARGALAN!AI104+DELGEREH!AI104+IHHET!AI104+MANDAX!AI104+ORGON!AI104+SAIXANDULAAN!AI104+ULAANBADRAX!AI104+HATANBULAG!AI104+HOBSGOL!AI104+ERDENE!AI104+SAINSHAND!DF104+'ZAMIIN UUD'!CB104)</f>
        <v>0</v>
      </c>
      <c r="AY104" s="47">
        <f t="shared" si="78"/>
        <v>0</v>
      </c>
      <c r="AZ104" s="47">
        <f t="shared" si="79"/>
        <v>0</v>
      </c>
      <c r="BA104" s="47">
        <f t="shared" si="80"/>
        <v>0</v>
      </c>
      <c r="BB104" s="47">
        <f t="shared" si="81"/>
        <v>0</v>
      </c>
      <c r="BC104" s="47">
        <f t="shared" si="88"/>
        <v>0</v>
      </c>
      <c r="BD104" s="47">
        <f t="shared" si="89"/>
        <v>0</v>
      </c>
    </row>
    <row r="105" spans="1:56">
      <c r="A105" s="9">
        <v>91</v>
      </c>
      <c r="B105" s="10" t="s">
        <v>189</v>
      </c>
      <c r="C105" s="45">
        <f>SUM(AIRAG!C105+ALTANSHIREE!C105+DALANGARGALAN!C105+DELGEREH!C105+IHHET!C105+MANDAX!C105+ORGON!C105+SAIXANDULAAN!C105+ULAANBADRAX!C105+HATANBULAG!C105+HOBSGOL!C105+ERDENE!C105+SAINSHAND!C105+'ZAMIIN UUD'!C105)</f>
        <v>0</v>
      </c>
      <c r="D105" s="45">
        <f>SUM(AIRAG!D105+ALTANSHIREE!D105+DALANGARGALAN!D105+DELGEREH!D105+IHHET!D105+MANDAX!D105+ORGON!D105+SAIXANDULAAN!D105+ULAANBADRAX!D105+HATANBULAG!D105+HOBSGOL!D105+ERDENE!D105+SAINSHAND!D105+'ZAMIIN UUD'!D105)</f>
        <v>0</v>
      </c>
      <c r="E105" s="45">
        <f>SUM(AIRAG!E105+ALTANSHIREE!E105+DALANGARGALAN!E105+DELGEREH!E105+IHHET!E105+MANDAX!E105+ORGON!E105+SAIXANDULAAN!E105+ULAANBADRAX!E105+HATANBULAG!E105+HOBSGOL!E105+ERDENE!E105+SAINSHAND!E105+'ZAMIIN UUD'!E105)</f>
        <v>0</v>
      </c>
      <c r="F105" s="60">
        <f>SUM(AIRAG!F105+ALTANSHIREE!F105+DALANGARGALAN!F105+DELGEREH!F105+IHHET!F105+MANDAX!F105+ORGON!F105+SAIXANDULAAN!F105+ULAANBADRAX!F105+HATANBULAG!F105+HOBSGOL!F105+ERDENE!F105+SAINSHAND!F105+SAINSHAND!L105+'ZAMIIN UUD'!F105)</f>
        <v>0</v>
      </c>
      <c r="G105" s="60">
        <f>SUM(AIRAG!G105+ALTANSHIREE!G105+DALANGARGALAN!G105+DELGEREH!G105+IHHET!G105+MANDAX!G105+ORGON!G105+SAIXANDULAAN!G105+ULAANBADRAX!G105+HATANBULAG!G105+HOBSGOL!G105+ERDENE!G105+SAINSHAND!G105+SAINSHAND!M105+'ZAMIIN UUD'!G105)</f>
        <v>0</v>
      </c>
      <c r="H105" s="45">
        <f>SUM(AIRAG!H105+ALTANSHIREE!H105+DALANGARGALAN!H105+DELGEREH!H105+IHHET!H105+MANDAX!H105+ORGON!H105+SAIXANDULAAN!H105+ULAANBADRAX!H105+HATANBULAG!H105+HOBSGOL!H105+ERDENE!H105+SAINSHAND!H105+SAINSHAND!N105+'ZAMIIN UUD'!H105)</f>
        <v>0</v>
      </c>
      <c r="I105" s="45">
        <f>SUM(SAINSHAND!I105+'ZAMIIN UUD'!I105)</f>
        <v>0</v>
      </c>
      <c r="J105" s="45">
        <f>SUM(SAINSHAND!J105+'ZAMIIN UUD'!J105)</f>
        <v>0</v>
      </c>
      <c r="K105" s="45">
        <f>SUM(SAINSHAND!K105+'ZAMIIN UUD'!K105)</f>
        <v>0</v>
      </c>
      <c r="L105" s="45">
        <f>SUM(SAINSHAND!O105+SAINSHAND!R105+'ZAMIIN UUD'!O105)</f>
        <v>0</v>
      </c>
      <c r="M105" s="45">
        <f>SUM(SAINSHAND!P105+SAINSHAND!S105+'ZAMIIN UUD'!P105)</f>
        <v>0</v>
      </c>
      <c r="N105" s="45">
        <f>SUM(SAINSHAND!Q105+SAINSHAND!T105+'ZAMIIN UUD'!Q105)</f>
        <v>0</v>
      </c>
      <c r="O105" s="45">
        <f>SUM(SAINSHAND!U105+'ZAMIIN UUD'!L105)</f>
        <v>0</v>
      </c>
      <c r="P105" s="45">
        <f>SUM(SAINSHAND!V105+'ZAMIIN UUD'!M105)</f>
        <v>0</v>
      </c>
      <c r="Q105" s="45">
        <f>SUM(SAINSHAND!W105+'ZAMIIN UUD'!N105)</f>
        <v>0</v>
      </c>
      <c r="R105" s="45">
        <f>SUM('ZAMIIN UUD'!R105)</f>
        <v>0</v>
      </c>
      <c r="S105" s="45">
        <f>SUM('ZAMIIN UUD'!S105)</f>
        <v>0</v>
      </c>
      <c r="T105" s="45">
        <f>SUM('ZAMIIN UUD'!T105)</f>
        <v>0</v>
      </c>
      <c r="U105" s="45">
        <f>SUM(AIRAG!I105+ALTANSHIREE!I105+DALANGARGALAN!I105+DELGEREH!I105+IHHET!I105+MANDAX!I105+ORGON!I105+SAIXANDULAAN!I105+ULAANBADRAX!I105+HATANBULAG!I105+HOBSGOL!I105+ERDENE!I105+SAINSHAND!X105+'ZAMIIN UUD'!U105)</f>
        <v>0</v>
      </c>
      <c r="V105" s="45">
        <f>SUM(AIRAG!J105+ALTANSHIREE!J105+DALANGARGALAN!J105+DELGEREH!J105+IHHET!J105+MANDAX!J105+ORGON!J105+SAIXANDULAAN!J105+ULAANBADRAX!J105+HATANBULAG!J105+HOBSGOL!J105+ERDENE!J105+SAINSHAND!Y105+'ZAMIIN UUD'!V105)</f>
        <v>0</v>
      </c>
      <c r="W105" s="60">
        <f>SUM(AIRAG!K105+ALTANSHIREE!K105+DALANGARGALAN!K105+DELGEREH!K105+IHHET!K105+MANDAX!K105+ORGON!K105+SAIXANDULAAN!K105+ULAANBADRAX!K105+HATANBULAG!K105+HOBSGOL!K105+ERDENE!K105+SAINSHAND!Z105+'ZAMIIN UUD'!W105)</f>
        <v>0</v>
      </c>
      <c r="X105" s="45">
        <f>SUM(AIRAG!L105+ALTANSHIREE!L105+DALANGARGALAN!L105+DELGEREH!L105+IHHET!L105+MANDAX!L105+ORGON!L105+SAIXANDULAAN!L105+ULAANBADRAX!L105+HATANBULAG!L105+HOBSGOL!L105+ERDENE!L105+SAINSHAND!AA105+SAINSHAND!AD105+SAINSHAND!AG105+SAINSHAND!AJ105+SAINSHAND!AM105+SAINSHAND!AP105+SAINSHAND!AS105+SAINSHAND!AV105+SAINSHAND!AY105+SAINSHAND!BB105+SAINSHAND!BE105+SAINSHAND!BH105+SAINSHAND!BK105+SAINSHAND!BN105+SAINSHAND!BQ105+'ZAMIIN UUD'!X105+'ZAMIIN UUD'!AA105+'ZAMIIN UUD'!AD105+'ZAMIIN UUD'!AG105+'ZAMIIN UUD'!AJ105+'ZAMIIN UUD'!AM105+'ZAMIIN UUD'!AP105+'ZAMIIN UUD'!AS105)</f>
        <v>0</v>
      </c>
      <c r="Y105" s="45">
        <f>SUM(AIRAG!M105+ALTANSHIREE!M105+DALANGARGALAN!M105+DELGEREH!M105+IHHET!M105+MANDAX!M105+ORGON!M105+SAIXANDULAAN!M105+ULAANBADRAX!M105+HATANBULAG!M105+HOBSGOL!M105+ERDENE!M105+SAINSHAND!AB105+SAINSHAND!AE105+SAINSHAND!AH105+SAINSHAND!AK105+SAINSHAND!AN105+SAINSHAND!AQ105+SAINSHAND!AT105+SAINSHAND!AW105+SAINSHAND!AZ105+SAINSHAND!BC105+SAINSHAND!BF105+SAINSHAND!BI105+SAINSHAND!BL105+SAINSHAND!BO105+SAINSHAND!BR105+'ZAMIIN UUD'!Y105+'ZAMIIN UUD'!AB105+'ZAMIIN UUD'!AE105+'ZAMIIN UUD'!AH105+'ZAMIIN UUD'!AK105+'ZAMIIN UUD'!AN105+'ZAMIIN UUD'!AQ105+'ZAMIIN UUD'!AT105)</f>
        <v>0</v>
      </c>
      <c r="Z105" s="45">
        <f>SUM(AIRAG!N105+ALTANSHIREE!N105+DALANGARGALAN!N105+DELGEREH!N105+IHHET!N105+MANDAX!N105+ORGON!N105+SAIXANDULAAN!N105+ULAANBADRAX!N105+HATANBULAG!N105+HOBSGOL!N105+ERDENE!N105+SAINSHAND!AC105+SAINSHAND!AF105+SAINSHAND!AI105+SAINSHAND!AL105+SAINSHAND!AO105+SAINSHAND!AR105+SAINSHAND!AU105+SAINSHAND!AX105+SAINSHAND!BA105+SAINSHAND!BD105+SAINSHAND!BG105+SAINSHAND!BJ105+SAINSHAND!BM105+SAINSHAND!BP105+SAINSHAND!BS105+'ZAMIIN UUD'!Z105+'ZAMIIN UUD'!AC105+'ZAMIIN UUD'!AF105+'ZAMIIN UUD'!AI105+'ZAMIIN UUD'!AL105+'ZAMIIN UUD'!AO105+'ZAMIIN UUD'!AR105+'ZAMIIN UUD'!AU105)</f>
        <v>0</v>
      </c>
      <c r="AA105" s="45">
        <f>SUM(AIRAG!O105+ALTANSHIREE!O105+DALANGARGALAN!O105+DELGEREH!O105+IHHET!O105+MANDAX!O105+ORGON!O105+SAIXANDULAAN!O105+ULAANBADRAX!O105+HATANBULAG!O105+HOBSGOL!O105+ERDENE!O105+SAINSHAND!BT105+SAINSHAND!BW105+SAINSHAND!BZ105+SAINSHAND!CC105+SAINSHAND!CF105+SAINSHAND!CI105+'ZAMIIN UUD'!AV105+'ZAMIIN UUD'!AY105+'ZAMIIN UUD'!BB105+'ZAMIIN UUD'!BE105)</f>
        <v>0</v>
      </c>
      <c r="AB105" s="45">
        <f>SUM(AIRAG!P105+ALTANSHIREE!P105+DALANGARGALAN!P105+DELGEREH!P105+IHHET!P105+MANDAX!P105+ORGON!P105+SAIXANDULAAN!P105+ULAANBADRAX!P105+HATANBULAG!P105+HOBSGOL!P105+ERDENE!P105+SAINSHAND!BU105+SAINSHAND!BX105+SAINSHAND!CA105+SAINSHAND!CD105+SAINSHAND!CG105+SAINSHAND!CJ105+'ZAMIIN UUD'!AW105+'ZAMIIN UUD'!AZ105+'ZAMIIN UUD'!BC105+'ZAMIIN UUD'!BF105)</f>
        <v>0</v>
      </c>
      <c r="AC105" s="45">
        <f>SUM(AIRAG!Q105+ALTANSHIREE!Q105+DALANGARGALAN!Q105+DELGEREH!Q105+IHHET!Q105+MANDAX!Q105+ORGON!Q105+SAIXANDULAAN!Q105+ULAANBADRAX!Q105+HATANBULAG!Q105+HOBSGOL!Q105+ERDENE!Q105+SAINSHAND!BV105+SAINSHAND!BY105+SAINSHAND!CB105+SAINSHAND!CE105+SAINSHAND!CH105+SAINSHAND!CK105+'ZAMIIN UUD'!AX105+'ZAMIIN UUD'!BA105+'ZAMIIN UUD'!BD105+'ZAMIIN UUD'!BG105)</f>
        <v>0</v>
      </c>
      <c r="AD105" s="45">
        <f>SUM(AIRAG!R105+ALTANSHIREE!R105+DALANGARGALAN!R105+DELGEREH!R105+IHHET!R105+MANDAX!R105+ORGON!R105+SAIXANDULAAN!R105+ULAANBADRAX!R105+HATANBULAG!R105+HOBSGOL!R105+ERDENE!R105+SAINSHAND!CL105)</f>
        <v>0</v>
      </c>
      <c r="AE105" s="45">
        <f>SUM(AIRAG!S105+ALTANSHIREE!S105+DALANGARGALAN!S105+DELGEREH!S105+IHHET!S105+MANDAX!S105+ORGON!S105+SAIXANDULAAN!S105+ULAANBADRAX!S105+HATANBULAG!S105+HOBSGOL!S105+ERDENE!S105+SAINSHAND!CM105)</f>
        <v>0</v>
      </c>
      <c r="AF105" s="45">
        <f>SUM(AIRAG!T105+ALTANSHIREE!T105+DALANGARGALAN!T105+DELGEREH!T105+IHHET!T105+MANDAX!T105+ORGON!T105+SAIXANDULAAN!T105+ULAANBADRAX!T105+HATANBULAG!T105+HOBSGOL!T105+ERDENE!T105+SAINSHAND!CN105)</f>
        <v>0</v>
      </c>
      <c r="AG105" s="45">
        <f>SUM(SAINSHAND!CO105+'ZAMIIN UUD'!BK105)</f>
        <v>0</v>
      </c>
      <c r="AH105" s="45">
        <f>SUM(SAINSHAND!CP105+'ZAMIIN UUD'!BL105)</f>
        <v>0</v>
      </c>
      <c r="AI105" s="45">
        <f>SUM(SAINSHAND!CQ105+'ZAMIIN UUD'!BM105)</f>
        <v>0</v>
      </c>
      <c r="AJ105" s="47">
        <f t="shared" si="72"/>
        <v>0</v>
      </c>
      <c r="AK105" s="47">
        <f t="shared" si="73"/>
        <v>0</v>
      </c>
      <c r="AL105" s="47">
        <f t="shared" si="74"/>
        <v>0</v>
      </c>
      <c r="AM105" s="44">
        <f>SUM(AIRAG!X105+ALTANSHIREE!X105+DALANGARGALAN!X105+DELGEREH!X105+IHHET!X105+MANDAX!X105+ORGON!X105+SAIXANDULAAN!X105+ULAANBADRAX!X105+HATANBULAG!X105+HOBSGOL!X105+ERDENE!X105+SAINSHAND!CU105+'ZAMIIN UUD'!BQ105)</f>
        <v>0</v>
      </c>
      <c r="AN105" s="44">
        <f>SUM(AIRAG!Y105+ALTANSHIREE!Y105+DALANGARGALAN!Y105+DELGEREH!Y105+IHHET!Y105+MANDAX!Y105+ORGON!Y105+SAIXANDULAAN!Y105+ULAANBADRAX!Y105+HATANBULAG!Y105+HOBSGOL!Y105+ERDENE!Y105+SAINSHAND!CV105+'ZAMIIN UUD'!BR105)</f>
        <v>0</v>
      </c>
      <c r="AO105" s="44">
        <f>SUM(AIRAG!Z105+ALTANSHIREE!Z105+DALANGARGALAN!Z105+DELGEREH!Z105+IHHET!Z105+MANDAX!Z105+ORGON!Z105+SAIXANDULAAN!Z105+ULAANBADRAX!Z105+HATANBULAG!Z105+HOBSGOL!Z105+ERDENE!Z105+SAINSHAND!CW105+'ZAMIIN UUD'!BS105)</f>
        <v>0</v>
      </c>
      <c r="AP105" s="47">
        <f t="shared" si="75"/>
        <v>0</v>
      </c>
      <c r="AQ105" s="47">
        <f t="shared" si="76"/>
        <v>0</v>
      </c>
      <c r="AR105" s="47">
        <f t="shared" si="77"/>
        <v>0</v>
      </c>
      <c r="AS105" s="44">
        <f>SUM(AIRAG!AD105+ALTANSHIREE!AD105+DALANGARGALAN!AD105+DELGEREH!AD105+IHHET!AD105+MANDAX!AD105+ORGON!AD105+SAIXANDULAAN!AD105+ULAANBADRAX!AD105+HATANBULAG!AD105+HOBSGOL!AD105+ERDENE!AD105+SAINSHAND!DA105+'ZAMIIN UUD'!BW105)</f>
        <v>0</v>
      </c>
      <c r="AT105" s="44">
        <f>SUM(AIRAG!AE105+ALTANSHIREE!AE105+DALANGARGALAN!AE105+DELGEREH!AE105+IHHET!AE105+MANDAX!AE105+ORGON!AE105+SAIXANDULAAN!AE105+ULAANBADRAX!AE105+HATANBULAG!AE105+HOBSGOL!AE105+ERDENE!AE105+SAINSHAND!DB105+'ZAMIIN UUD'!BX105)</f>
        <v>0</v>
      </c>
      <c r="AU105" s="44">
        <f>SUM(AIRAG!AF105+ALTANSHIREE!AF105+DALANGARGALAN!AF105+DELGEREH!AF105+IHHET!AF105+MANDAX!AF105+ORGON!AF105+SAIXANDULAAN!AF105+ULAANBADRAX!AF105+HATANBULAG!AF105+HOBSGOL!AF105+ERDENE!AF105+SAINSHAND!DC105+'ZAMIIN UUD'!BY105)</f>
        <v>0</v>
      </c>
      <c r="AV105" s="44">
        <f>SUM(AIRAG!AG105+ALTANSHIREE!AG105+DALANGARGALAN!AG105+DELGEREH!AG105+IHHET!AG105+MANDAX!AG105+ORGON!AG105+SAIXANDULAAN!AG105+ULAANBADRAX!AG105+HATANBULAG!AG105+HOBSGOL!AG105+ERDENE!AG105+SAINSHAND!DD105+'ZAMIIN UUD'!BZ105)</f>
        <v>0</v>
      </c>
      <c r="AW105" s="44">
        <f>SUM(AIRAG!AH105+ALTANSHIREE!AH105+DALANGARGALAN!AH105+DELGEREH!AH105+IHHET!AH105+MANDAX!AH105+ORGON!AH105+SAIXANDULAAN!AH105+ULAANBADRAX!AH105+HATANBULAG!AH105+HOBSGOL!AH105+ERDENE!AH105+SAINSHAND!DE105+'ZAMIIN UUD'!CA105)</f>
        <v>0</v>
      </c>
      <c r="AX105" s="44">
        <f>SUM(AIRAG!AI105+ALTANSHIREE!AI105+DALANGARGALAN!AI105+DELGEREH!AI105+IHHET!AI105+MANDAX!AI105+ORGON!AI105+SAIXANDULAAN!AI105+ULAANBADRAX!AI105+HATANBULAG!AI105+HOBSGOL!AI105+ERDENE!AI105+SAINSHAND!DF105+'ZAMIIN UUD'!CB105)</f>
        <v>0</v>
      </c>
      <c r="AY105" s="47">
        <f t="shared" si="78"/>
        <v>0</v>
      </c>
      <c r="AZ105" s="47">
        <f t="shared" si="79"/>
        <v>0</v>
      </c>
      <c r="BA105" s="47">
        <f t="shared" si="80"/>
        <v>0</v>
      </c>
      <c r="BB105" s="47">
        <f t="shared" si="81"/>
        <v>0</v>
      </c>
      <c r="BC105" s="47">
        <f t="shared" si="88"/>
        <v>0</v>
      </c>
      <c r="BD105" s="47">
        <f t="shared" si="89"/>
        <v>0</v>
      </c>
    </row>
    <row r="106" spans="1:56">
      <c r="A106" s="9">
        <v>92</v>
      </c>
      <c r="B106" s="10" t="s">
        <v>190</v>
      </c>
      <c r="C106" s="45">
        <f>SUM(AIRAG!C106+ALTANSHIREE!C106+DALANGARGALAN!C106+DELGEREH!C106+IHHET!C106+MANDAX!C106+ORGON!C106+SAIXANDULAAN!C106+ULAANBADRAX!C106+HATANBULAG!C106+HOBSGOL!C106+ERDENE!C106+SAINSHAND!C106+'ZAMIIN UUD'!C106)</f>
        <v>0</v>
      </c>
      <c r="D106" s="45">
        <f>SUM(AIRAG!D106+ALTANSHIREE!D106+DALANGARGALAN!D106+DELGEREH!D106+IHHET!D106+MANDAX!D106+ORGON!D106+SAIXANDULAAN!D106+ULAANBADRAX!D106+HATANBULAG!D106+HOBSGOL!D106+ERDENE!D106+SAINSHAND!D106+'ZAMIIN UUD'!D106)</f>
        <v>0</v>
      </c>
      <c r="E106" s="45">
        <f>SUM(AIRAG!E106+ALTANSHIREE!E106+DALANGARGALAN!E106+DELGEREH!E106+IHHET!E106+MANDAX!E106+ORGON!E106+SAIXANDULAAN!E106+ULAANBADRAX!E106+HATANBULAG!E106+HOBSGOL!E106+ERDENE!E106+SAINSHAND!E106+'ZAMIIN UUD'!E106)</f>
        <v>0</v>
      </c>
      <c r="F106" s="60">
        <f>SUM(AIRAG!F106+ALTANSHIREE!F106+DALANGARGALAN!F106+DELGEREH!F106+IHHET!F106+MANDAX!F106+ORGON!F106+SAIXANDULAAN!F106+ULAANBADRAX!F106+HATANBULAG!F106+HOBSGOL!F106+ERDENE!F106+SAINSHAND!F106+SAINSHAND!L106+'ZAMIIN UUD'!F106)</f>
        <v>0</v>
      </c>
      <c r="G106" s="60">
        <f>SUM(AIRAG!G106+ALTANSHIREE!G106+DALANGARGALAN!G106+DELGEREH!G106+IHHET!G106+MANDAX!G106+ORGON!G106+SAIXANDULAAN!G106+ULAANBADRAX!G106+HATANBULAG!G106+HOBSGOL!G106+ERDENE!G106+SAINSHAND!G106+SAINSHAND!M106+'ZAMIIN UUD'!G106)</f>
        <v>0</v>
      </c>
      <c r="H106" s="45">
        <f>SUM(AIRAG!H106+ALTANSHIREE!H106+DALANGARGALAN!H106+DELGEREH!H106+IHHET!H106+MANDAX!H106+ORGON!H106+SAIXANDULAAN!H106+ULAANBADRAX!H106+HATANBULAG!H106+HOBSGOL!H106+ERDENE!H106+SAINSHAND!H106+SAINSHAND!N106+'ZAMIIN UUD'!H106)</f>
        <v>0</v>
      </c>
      <c r="I106" s="45">
        <f>SUM(SAINSHAND!I106+'ZAMIIN UUD'!I106)</f>
        <v>0</v>
      </c>
      <c r="J106" s="45">
        <f>SUM(SAINSHAND!J106+'ZAMIIN UUD'!J106)</f>
        <v>0</v>
      </c>
      <c r="K106" s="45">
        <f>SUM(SAINSHAND!K106+'ZAMIIN UUD'!K106)</f>
        <v>0</v>
      </c>
      <c r="L106" s="45">
        <f>SUM(SAINSHAND!O106+SAINSHAND!R106+'ZAMIIN UUD'!O106)</f>
        <v>0</v>
      </c>
      <c r="M106" s="45">
        <f>SUM(SAINSHAND!P106+SAINSHAND!S106+'ZAMIIN UUD'!P106)</f>
        <v>0</v>
      </c>
      <c r="N106" s="45">
        <f>SUM(SAINSHAND!Q106+SAINSHAND!T106+'ZAMIIN UUD'!Q106)</f>
        <v>0</v>
      </c>
      <c r="O106" s="45">
        <f>SUM(SAINSHAND!U106+'ZAMIIN UUD'!L106)</f>
        <v>0</v>
      </c>
      <c r="P106" s="45">
        <f>SUM(SAINSHAND!V106+'ZAMIIN UUD'!M106)</f>
        <v>0</v>
      </c>
      <c r="Q106" s="45">
        <f>SUM(SAINSHAND!W106+'ZAMIIN UUD'!N106)</f>
        <v>0</v>
      </c>
      <c r="R106" s="45">
        <f>SUM('ZAMIIN UUD'!R106)</f>
        <v>0</v>
      </c>
      <c r="S106" s="45">
        <f>SUM('ZAMIIN UUD'!S106)</f>
        <v>0</v>
      </c>
      <c r="T106" s="45">
        <f>SUM('ZAMIIN UUD'!T106)</f>
        <v>0</v>
      </c>
      <c r="U106" s="45">
        <f>SUM(AIRAG!I106+ALTANSHIREE!I106+DALANGARGALAN!I106+DELGEREH!I106+IHHET!I106+MANDAX!I106+ORGON!I106+SAIXANDULAAN!I106+ULAANBADRAX!I106+HATANBULAG!I106+HOBSGOL!I106+ERDENE!I106+SAINSHAND!X106+'ZAMIIN UUD'!U106)</f>
        <v>0</v>
      </c>
      <c r="V106" s="45">
        <f>SUM(AIRAG!J106+ALTANSHIREE!J106+DALANGARGALAN!J106+DELGEREH!J106+IHHET!J106+MANDAX!J106+ORGON!J106+SAIXANDULAAN!J106+ULAANBADRAX!J106+HATANBULAG!J106+HOBSGOL!J106+ERDENE!J106+SAINSHAND!Y106+'ZAMIIN UUD'!V106)</f>
        <v>0</v>
      </c>
      <c r="W106" s="60">
        <f>SUM(AIRAG!K106+ALTANSHIREE!K106+DALANGARGALAN!K106+DELGEREH!K106+IHHET!K106+MANDAX!K106+ORGON!K106+SAIXANDULAAN!K106+ULAANBADRAX!K106+HATANBULAG!K106+HOBSGOL!K106+ERDENE!K106+SAINSHAND!Z106+'ZAMIIN UUD'!W106)</f>
        <v>0</v>
      </c>
      <c r="X106" s="45">
        <f>SUM(AIRAG!L106+ALTANSHIREE!L106+DALANGARGALAN!L106+DELGEREH!L106+IHHET!L106+MANDAX!L106+ORGON!L106+SAIXANDULAAN!L106+ULAANBADRAX!L106+HATANBULAG!L106+HOBSGOL!L106+ERDENE!L106+SAINSHAND!AA106+SAINSHAND!AD106+SAINSHAND!AG106+SAINSHAND!AJ106+SAINSHAND!AM106+SAINSHAND!AP106+SAINSHAND!AS106+SAINSHAND!AV106+SAINSHAND!AY106+SAINSHAND!BB106+SAINSHAND!BE106+SAINSHAND!BH106+SAINSHAND!BK106+SAINSHAND!BN106+SAINSHAND!BQ106+'ZAMIIN UUD'!X106+'ZAMIIN UUD'!AA106+'ZAMIIN UUD'!AD106+'ZAMIIN UUD'!AG106+'ZAMIIN UUD'!AJ106+'ZAMIIN UUD'!AM106+'ZAMIIN UUD'!AP106+'ZAMIIN UUD'!AS106)</f>
        <v>0</v>
      </c>
      <c r="Y106" s="45">
        <f>SUM(AIRAG!M106+ALTANSHIREE!M106+DALANGARGALAN!M106+DELGEREH!M106+IHHET!M106+MANDAX!M106+ORGON!M106+SAIXANDULAAN!M106+ULAANBADRAX!M106+HATANBULAG!M106+HOBSGOL!M106+ERDENE!M106+SAINSHAND!AB106+SAINSHAND!AE106+SAINSHAND!AH106+SAINSHAND!AK106+SAINSHAND!AN106+SAINSHAND!AQ106+SAINSHAND!AT106+SAINSHAND!AW106+SAINSHAND!AZ106+SAINSHAND!BC106+SAINSHAND!BF106+SAINSHAND!BI106+SAINSHAND!BL106+SAINSHAND!BO106+SAINSHAND!BR106+'ZAMIIN UUD'!Y106+'ZAMIIN UUD'!AB106+'ZAMIIN UUD'!AE106+'ZAMIIN UUD'!AH106+'ZAMIIN UUD'!AK106+'ZAMIIN UUD'!AN106+'ZAMIIN UUD'!AQ106+'ZAMIIN UUD'!AT106)</f>
        <v>0</v>
      </c>
      <c r="Z106" s="45">
        <f>SUM(AIRAG!N106+ALTANSHIREE!N106+DALANGARGALAN!N106+DELGEREH!N106+IHHET!N106+MANDAX!N106+ORGON!N106+SAIXANDULAAN!N106+ULAANBADRAX!N106+HATANBULAG!N106+HOBSGOL!N106+ERDENE!N106+SAINSHAND!AC106+SAINSHAND!AF106+SAINSHAND!AI106+SAINSHAND!AL106+SAINSHAND!AO106+SAINSHAND!AR106+SAINSHAND!AU106+SAINSHAND!AX106+SAINSHAND!BA106+SAINSHAND!BD106+SAINSHAND!BG106+SAINSHAND!BJ106+SAINSHAND!BM106+SAINSHAND!BP106+SAINSHAND!BS106+'ZAMIIN UUD'!Z106+'ZAMIIN UUD'!AC106+'ZAMIIN UUD'!AF106+'ZAMIIN UUD'!AI106+'ZAMIIN UUD'!AL106+'ZAMIIN UUD'!AO106+'ZAMIIN UUD'!AR106+'ZAMIIN UUD'!AU106)</f>
        <v>0</v>
      </c>
      <c r="AA106" s="45">
        <f>SUM(AIRAG!O106+ALTANSHIREE!O106+DALANGARGALAN!O106+DELGEREH!O106+IHHET!O106+MANDAX!O106+ORGON!O106+SAIXANDULAAN!O106+ULAANBADRAX!O106+HATANBULAG!O106+HOBSGOL!O106+ERDENE!O106+SAINSHAND!BT106+SAINSHAND!BW106+SAINSHAND!BZ106+SAINSHAND!CC106+SAINSHAND!CF106+SAINSHAND!CI106+'ZAMIIN UUD'!AV106+'ZAMIIN UUD'!AY106+'ZAMIIN UUD'!BB106+'ZAMIIN UUD'!BE106)</f>
        <v>0</v>
      </c>
      <c r="AB106" s="45">
        <f>SUM(AIRAG!P106+ALTANSHIREE!P106+DALANGARGALAN!P106+DELGEREH!P106+IHHET!P106+MANDAX!P106+ORGON!P106+SAIXANDULAAN!P106+ULAANBADRAX!P106+HATANBULAG!P106+HOBSGOL!P106+ERDENE!P106+SAINSHAND!BU106+SAINSHAND!BX106+SAINSHAND!CA106+SAINSHAND!CD106+SAINSHAND!CG106+SAINSHAND!CJ106+'ZAMIIN UUD'!AW106+'ZAMIIN UUD'!AZ106+'ZAMIIN UUD'!BC106+'ZAMIIN UUD'!BF106)</f>
        <v>0</v>
      </c>
      <c r="AC106" s="45">
        <f>SUM(AIRAG!Q106+ALTANSHIREE!Q106+DALANGARGALAN!Q106+DELGEREH!Q106+IHHET!Q106+MANDAX!Q106+ORGON!Q106+SAIXANDULAAN!Q106+ULAANBADRAX!Q106+HATANBULAG!Q106+HOBSGOL!Q106+ERDENE!Q106+SAINSHAND!BV106+SAINSHAND!BY106+SAINSHAND!CB106+SAINSHAND!CE106+SAINSHAND!CH106+SAINSHAND!CK106+'ZAMIIN UUD'!AX106+'ZAMIIN UUD'!BA106+'ZAMIIN UUD'!BD106+'ZAMIIN UUD'!BG106)</f>
        <v>0</v>
      </c>
      <c r="AD106" s="45">
        <f>SUM(AIRAG!R106+ALTANSHIREE!R106+DALANGARGALAN!R106+DELGEREH!R106+IHHET!R106+MANDAX!R106+ORGON!R106+SAIXANDULAAN!R106+ULAANBADRAX!R106+HATANBULAG!R106+HOBSGOL!R106+ERDENE!R106+SAINSHAND!CL106)</f>
        <v>0</v>
      </c>
      <c r="AE106" s="45">
        <f>SUM(AIRAG!S106+ALTANSHIREE!S106+DALANGARGALAN!S106+DELGEREH!S106+IHHET!S106+MANDAX!S106+ORGON!S106+SAIXANDULAAN!S106+ULAANBADRAX!S106+HATANBULAG!S106+HOBSGOL!S106+ERDENE!S106+SAINSHAND!CM106)</f>
        <v>0</v>
      </c>
      <c r="AF106" s="45">
        <f>SUM(AIRAG!T106+ALTANSHIREE!T106+DALANGARGALAN!T106+DELGEREH!T106+IHHET!T106+MANDAX!T106+ORGON!T106+SAIXANDULAAN!T106+ULAANBADRAX!T106+HATANBULAG!T106+HOBSGOL!T106+ERDENE!T106+SAINSHAND!CN106)</f>
        <v>0</v>
      </c>
      <c r="AG106" s="45">
        <f>SUM(SAINSHAND!CO106+'ZAMIIN UUD'!BK106)</f>
        <v>0</v>
      </c>
      <c r="AH106" s="45">
        <f>SUM(SAINSHAND!CP106+'ZAMIIN UUD'!BL106)</f>
        <v>0</v>
      </c>
      <c r="AI106" s="45">
        <f>SUM(SAINSHAND!CQ106+'ZAMIIN UUD'!BM106)</f>
        <v>0</v>
      </c>
      <c r="AJ106" s="47">
        <f t="shared" si="72"/>
        <v>0</v>
      </c>
      <c r="AK106" s="47">
        <f t="shared" si="73"/>
        <v>0</v>
      </c>
      <c r="AL106" s="47">
        <f t="shared" si="74"/>
        <v>0</v>
      </c>
      <c r="AM106" s="44">
        <f>SUM(AIRAG!X106+ALTANSHIREE!X106+DALANGARGALAN!X106+DELGEREH!X106+IHHET!X106+MANDAX!X106+ORGON!X106+SAIXANDULAAN!X106+ULAANBADRAX!X106+HATANBULAG!X106+HOBSGOL!X106+ERDENE!X106+SAINSHAND!CU106+'ZAMIIN UUD'!BQ106)</f>
        <v>0</v>
      </c>
      <c r="AN106" s="44">
        <f>SUM(AIRAG!Y106+ALTANSHIREE!Y106+DALANGARGALAN!Y106+DELGEREH!Y106+IHHET!Y106+MANDAX!Y106+ORGON!Y106+SAIXANDULAAN!Y106+ULAANBADRAX!Y106+HATANBULAG!Y106+HOBSGOL!Y106+ERDENE!Y106+SAINSHAND!CV106+'ZAMIIN UUD'!BR106)</f>
        <v>0</v>
      </c>
      <c r="AO106" s="44">
        <f>SUM(AIRAG!Z106+ALTANSHIREE!Z106+DALANGARGALAN!Z106+DELGEREH!Z106+IHHET!Z106+MANDAX!Z106+ORGON!Z106+SAIXANDULAAN!Z106+ULAANBADRAX!Z106+HATANBULAG!Z106+HOBSGOL!Z106+ERDENE!Z106+SAINSHAND!CW106+'ZAMIIN UUD'!BS106)</f>
        <v>0</v>
      </c>
      <c r="AP106" s="47">
        <f t="shared" si="75"/>
        <v>0</v>
      </c>
      <c r="AQ106" s="47">
        <f t="shared" si="76"/>
        <v>0</v>
      </c>
      <c r="AR106" s="47">
        <f t="shared" si="77"/>
        <v>0</v>
      </c>
      <c r="AS106" s="44">
        <f>SUM(AIRAG!AD106+ALTANSHIREE!AD106+DALANGARGALAN!AD106+DELGEREH!AD106+IHHET!AD106+MANDAX!AD106+ORGON!AD106+SAIXANDULAAN!AD106+ULAANBADRAX!AD106+HATANBULAG!AD106+HOBSGOL!AD106+ERDENE!AD106+SAINSHAND!DA106+'ZAMIIN UUD'!BW106)</f>
        <v>0</v>
      </c>
      <c r="AT106" s="44">
        <f>SUM(AIRAG!AE106+ALTANSHIREE!AE106+DALANGARGALAN!AE106+DELGEREH!AE106+IHHET!AE106+MANDAX!AE106+ORGON!AE106+SAIXANDULAAN!AE106+ULAANBADRAX!AE106+HATANBULAG!AE106+HOBSGOL!AE106+ERDENE!AE106+SAINSHAND!DB106+'ZAMIIN UUD'!BX106)</f>
        <v>0</v>
      </c>
      <c r="AU106" s="44">
        <f>SUM(AIRAG!AF106+ALTANSHIREE!AF106+DALANGARGALAN!AF106+DELGEREH!AF106+IHHET!AF106+MANDAX!AF106+ORGON!AF106+SAIXANDULAAN!AF106+ULAANBADRAX!AF106+HATANBULAG!AF106+HOBSGOL!AF106+ERDENE!AF106+SAINSHAND!DC106+'ZAMIIN UUD'!BY106)</f>
        <v>0</v>
      </c>
      <c r="AV106" s="44">
        <f>SUM(AIRAG!AG106+ALTANSHIREE!AG106+DALANGARGALAN!AG106+DELGEREH!AG106+IHHET!AG106+MANDAX!AG106+ORGON!AG106+SAIXANDULAAN!AG106+ULAANBADRAX!AG106+HATANBULAG!AG106+HOBSGOL!AG106+ERDENE!AG106+SAINSHAND!DD106+'ZAMIIN UUD'!BZ106)</f>
        <v>0</v>
      </c>
      <c r="AW106" s="44">
        <f>SUM(AIRAG!AH106+ALTANSHIREE!AH106+DALANGARGALAN!AH106+DELGEREH!AH106+IHHET!AH106+MANDAX!AH106+ORGON!AH106+SAIXANDULAAN!AH106+ULAANBADRAX!AH106+HATANBULAG!AH106+HOBSGOL!AH106+ERDENE!AH106+SAINSHAND!DE106+'ZAMIIN UUD'!CA106)</f>
        <v>0</v>
      </c>
      <c r="AX106" s="44">
        <f>SUM(AIRAG!AI106+ALTANSHIREE!AI106+DALANGARGALAN!AI106+DELGEREH!AI106+IHHET!AI106+MANDAX!AI106+ORGON!AI106+SAIXANDULAAN!AI106+ULAANBADRAX!AI106+HATANBULAG!AI106+HOBSGOL!AI106+ERDENE!AI106+SAINSHAND!DF106+'ZAMIIN UUD'!CB106)</f>
        <v>0</v>
      </c>
      <c r="AY106" s="47">
        <f t="shared" si="78"/>
        <v>0</v>
      </c>
      <c r="AZ106" s="47">
        <f t="shared" si="79"/>
        <v>0</v>
      </c>
      <c r="BA106" s="47">
        <f t="shared" si="80"/>
        <v>0</v>
      </c>
      <c r="BB106" s="47">
        <f t="shared" si="81"/>
        <v>0</v>
      </c>
      <c r="BC106" s="47">
        <f t="shared" si="88"/>
        <v>0</v>
      </c>
      <c r="BD106" s="47">
        <f t="shared" si="89"/>
        <v>0</v>
      </c>
    </row>
    <row r="107" spans="1:56">
      <c r="A107" s="9">
        <v>93</v>
      </c>
      <c r="B107" s="10" t="s">
        <v>191</v>
      </c>
      <c r="C107" s="45">
        <f>SUM(AIRAG!C107+ALTANSHIREE!C107+DALANGARGALAN!C107+DELGEREH!C107+IHHET!C107+MANDAX!C107+ORGON!C107+SAIXANDULAAN!C107+ULAANBADRAX!C107+HATANBULAG!C107+HOBSGOL!C107+ERDENE!C107+SAINSHAND!C107+'ZAMIIN UUD'!C107)</f>
        <v>0</v>
      </c>
      <c r="D107" s="45">
        <f>SUM(AIRAG!D107+ALTANSHIREE!D107+DALANGARGALAN!D107+DELGEREH!D107+IHHET!D107+MANDAX!D107+ORGON!D107+SAIXANDULAAN!D107+ULAANBADRAX!D107+HATANBULAG!D107+HOBSGOL!D107+ERDENE!D107+SAINSHAND!D107+'ZAMIIN UUD'!D107)</f>
        <v>0</v>
      </c>
      <c r="E107" s="45">
        <f>SUM(AIRAG!E107+ALTANSHIREE!E107+DALANGARGALAN!E107+DELGEREH!E107+IHHET!E107+MANDAX!E107+ORGON!E107+SAIXANDULAAN!E107+ULAANBADRAX!E107+HATANBULAG!E107+HOBSGOL!E107+ERDENE!E107+SAINSHAND!E107+'ZAMIIN UUD'!E107)</f>
        <v>0</v>
      </c>
      <c r="F107" s="60">
        <f>SUM(AIRAG!F107+ALTANSHIREE!F107+DALANGARGALAN!F107+DELGEREH!F107+IHHET!F107+MANDAX!F107+ORGON!F107+SAIXANDULAAN!F107+ULAANBADRAX!F107+HATANBULAG!F107+HOBSGOL!F107+ERDENE!F107+SAINSHAND!F107+SAINSHAND!L107+'ZAMIIN UUD'!F107)</f>
        <v>0</v>
      </c>
      <c r="G107" s="60">
        <f>SUM(AIRAG!G107+ALTANSHIREE!G107+DALANGARGALAN!G107+DELGEREH!G107+IHHET!G107+MANDAX!G107+ORGON!G107+SAIXANDULAAN!G107+ULAANBADRAX!G107+HATANBULAG!G107+HOBSGOL!G107+ERDENE!G107+SAINSHAND!G107+SAINSHAND!M107+'ZAMIIN UUD'!G107)</f>
        <v>0</v>
      </c>
      <c r="H107" s="45">
        <f>SUM(AIRAG!H107+ALTANSHIREE!H107+DALANGARGALAN!H107+DELGEREH!H107+IHHET!H107+MANDAX!H107+ORGON!H107+SAIXANDULAAN!H107+ULAANBADRAX!H107+HATANBULAG!H107+HOBSGOL!H107+ERDENE!H107+SAINSHAND!H107+SAINSHAND!N107+'ZAMIIN UUD'!H107)</f>
        <v>0</v>
      </c>
      <c r="I107" s="45">
        <f>SUM(SAINSHAND!I107+'ZAMIIN UUD'!I107)</f>
        <v>0</v>
      </c>
      <c r="J107" s="45">
        <f>SUM(SAINSHAND!J107+'ZAMIIN UUD'!J107)</f>
        <v>0</v>
      </c>
      <c r="K107" s="45">
        <f>SUM(SAINSHAND!K107+'ZAMIIN UUD'!K107)</f>
        <v>0</v>
      </c>
      <c r="L107" s="45">
        <f>SUM(SAINSHAND!O107+SAINSHAND!R107+'ZAMIIN UUD'!O107)</f>
        <v>0</v>
      </c>
      <c r="M107" s="45">
        <f>SUM(SAINSHAND!P107+SAINSHAND!S107+'ZAMIIN UUD'!P107)</f>
        <v>0</v>
      </c>
      <c r="N107" s="45">
        <f>SUM(SAINSHAND!Q107+SAINSHAND!T107+'ZAMIIN UUD'!Q107)</f>
        <v>0</v>
      </c>
      <c r="O107" s="45">
        <f>SUM(SAINSHAND!U107+'ZAMIIN UUD'!L107)</f>
        <v>0</v>
      </c>
      <c r="P107" s="45">
        <f>SUM(SAINSHAND!V107+'ZAMIIN UUD'!M107)</f>
        <v>0</v>
      </c>
      <c r="Q107" s="45">
        <f>SUM(SAINSHAND!W107+'ZAMIIN UUD'!N107)</f>
        <v>0</v>
      </c>
      <c r="R107" s="45">
        <f>SUM('ZAMIIN UUD'!R107)</f>
        <v>0</v>
      </c>
      <c r="S107" s="45">
        <f>SUM('ZAMIIN UUD'!S107)</f>
        <v>0</v>
      </c>
      <c r="T107" s="45">
        <f>SUM('ZAMIIN UUD'!T107)</f>
        <v>0</v>
      </c>
      <c r="U107" s="45">
        <f>SUM(AIRAG!I107+ALTANSHIREE!I107+DALANGARGALAN!I107+DELGEREH!I107+IHHET!I107+MANDAX!I107+ORGON!I107+SAIXANDULAAN!I107+ULAANBADRAX!I107+HATANBULAG!I107+HOBSGOL!I107+ERDENE!I107+SAINSHAND!X107+'ZAMIIN UUD'!U107)</f>
        <v>0</v>
      </c>
      <c r="V107" s="45">
        <f>SUM(AIRAG!J107+ALTANSHIREE!J107+DALANGARGALAN!J107+DELGEREH!J107+IHHET!J107+MANDAX!J107+ORGON!J107+SAIXANDULAAN!J107+ULAANBADRAX!J107+HATANBULAG!J107+HOBSGOL!J107+ERDENE!J107+SAINSHAND!Y107+'ZAMIIN UUD'!V107)</f>
        <v>0</v>
      </c>
      <c r="W107" s="60">
        <f>SUM(AIRAG!K107+ALTANSHIREE!K107+DALANGARGALAN!K107+DELGEREH!K107+IHHET!K107+MANDAX!K107+ORGON!K107+SAIXANDULAAN!K107+ULAANBADRAX!K107+HATANBULAG!K107+HOBSGOL!K107+ERDENE!K107+SAINSHAND!Z107+'ZAMIIN UUD'!W107)</f>
        <v>0</v>
      </c>
      <c r="X107" s="45">
        <f>SUM(AIRAG!L107+ALTANSHIREE!L107+DALANGARGALAN!L107+DELGEREH!L107+IHHET!L107+MANDAX!L107+ORGON!L107+SAIXANDULAAN!L107+ULAANBADRAX!L107+HATANBULAG!L107+HOBSGOL!L107+ERDENE!L107+SAINSHAND!AA107+SAINSHAND!AD107+SAINSHAND!AG107+SAINSHAND!AJ107+SAINSHAND!AM107+SAINSHAND!AP107+SAINSHAND!AS107+SAINSHAND!AV107+SAINSHAND!AY107+SAINSHAND!BB107+SAINSHAND!BE107+SAINSHAND!BH107+SAINSHAND!BK107+SAINSHAND!BN107+SAINSHAND!BQ107+'ZAMIIN UUD'!X107+'ZAMIIN UUD'!AA107+'ZAMIIN UUD'!AD107+'ZAMIIN UUD'!AG107+'ZAMIIN UUD'!AJ107+'ZAMIIN UUD'!AM107+'ZAMIIN UUD'!AP107+'ZAMIIN UUD'!AS107)</f>
        <v>0</v>
      </c>
      <c r="Y107" s="45">
        <f>SUM(AIRAG!M107+ALTANSHIREE!M107+DALANGARGALAN!M107+DELGEREH!M107+IHHET!M107+MANDAX!M107+ORGON!M107+SAIXANDULAAN!M107+ULAANBADRAX!M107+HATANBULAG!M107+HOBSGOL!M107+ERDENE!M107+SAINSHAND!AB107+SAINSHAND!AE107+SAINSHAND!AH107+SAINSHAND!AK107+SAINSHAND!AN107+SAINSHAND!AQ107+SAINSHAND!AT107+SAINSHAND!AW107+SAINSHAND!AZ107+SAINSHAND!BC107+SAINSHAND!BF107+SAINSHAND!BI107+SAINSHAND!BL107+SAINSHAND!BO107+SAINSHAND!BR107+'ZAMIIN UUD'!Y107+'ZAMIIN UUD'!AB107+'ZAMIIN UUD'!AE107+'ZAMIIN UUD'!AH107+'ZAMIIN UUD'!AK107+'ZAMIIN UUD'!AN107+'ZAMIIN UUD'!AQ107+'ZAMIIN UUD'!AT107)</f>
        <v>0</v>
      </c>
      <c r="Z107" s="45">
        <f>SUM(AIRAG!N107+ALTANSHIREE!N107+DALANGARGALAN!N107+DELGEREH!N107+IHHET!N107+MANDAX!N107+ORGON!N107+SAIXANDULAAN!N107+ULAANBADRAX!N107+HATANBULAG!N107+HOBSGOL!N107+ERDENE!N107+SAINSHAND!AC107+SAINSHAND!AF107+SAINSHAND!AI107+SAINSHAND!AL107+SAINSHAND!AO107+SAINSHAND!AR107+SAINSHAND!AU107+SAINSHAND!AX107+SAINSHAND!BA107+SAINSHAND!BD107+SAINSHAND!BG107+SAINSHAND!BJ107+SAINSHAND!BM107+SAINSHAND!BP107+SAINSHAND!BS107+'ZAMIIN UUD'!Z107+'ZAMIIN UUD'!AC107+'ZAMIIN UUD'!AF107+'ZAMIIN UUD'!AI107+'ZAMIIN UUD'!AL107+'ZAMIIN UUD'!AO107+'ZAMIIN UUD'!AR107+'ZAMIIN UUD'!AU107)</f>
        <v>0</v>
      </c>
      <c r="AA107" s="45">
        <f>SUM(AIRAG!O107+ALTANSHIREE!O107+DALANGARGALAN!O107+DELGEREH!O107+IHHET!O107+MANDAX!O107+ORGON!O107+SAIXANDULAAN!O107+ULAANBADRAX!O107+HATANBULAG!O107+HOBSGOL!O107+ERDENE!O107+SAINSHAND!BT107+SAINSHAND!BW107+SAINSHAND!BZ107+SAINSHAND!CC107+SAINSHAND!CF107+SAINSHAND!CI107+'ZAMIIN UUD'!AV107+'ZAMIIN UUD'!AY107+'ZAMIIN UUD'!BB107+'ZAMIIN UUD'!BE107)</f>
        <v>0</v>
      </c>
      <c r="AB107" s="45">
        <f>SUM(AIRAG!P107+ALTANSHIREE!P107+DALANGARGALAN!P107+DELGEREH!P107+IHHET!P107+MANDAX!P107+ORGON!P107+SAIXANDULAAN!P107+ULAANBADRAX!P107+HATANBULAG!P107+HOBSGOL!P107+ERDENE!P107+SAINSHAND!BU107+SAINSHAND!BX107+SAINSHAND!CA107+SAINSHAND!CD107+SAINSHAND!CG107+SAINSHAND!CJ107+'ZAMIIN UUD'!AW107+'ZAMIIN UUD'!AZ107+'ZAMIIN UUD'!BC107+'ZAMIIN UUD'!BF107)</f>
        <v>0</v>
      </c>
      <c r="AC107" s="45">
        <f>SUM(AIRAG!Q107+ALTANSHIREE!Q107+DALANGARGALAN!Q107+DELGEREH!Q107+IHHET!Q107+MANDAX!Q107+ORGON!Q107+SAIXANDULAAN!Q107+ULAANBADRAX!Q107+HATANBULAG!Q107+HOBSGOL!Q107+ERDENE!Q107+SAINSHAND!BV107+SAINSHAND!BY107+SAINSHAND!CB107+SAINSHAND!CE107+SAINSHAND!CH107+SAINSHAND!CK107+'ZAMIIN UUD'!AX107+'ZAMIIN UUD'!BA107+'ZAMIIN UUD'!BD107+'ZAMIIN UUD'!BG107)</f>
        <v>0</v>
      </c>
      <c r="AD107" s="45">
        <f>SUM(AIRAG!R107+ALTANSHIREE!R107+DALANGARGALAN!R107+DELGEREH!R107+IHHET!R107+MANDAX!R107+ORGON!R107+SAIXANDULAAN!R107+ULAANBADRAX!R107+HATANBULAG!R107+HOBSGOL!R107+ERDENE!R107+SAINSHAND!CL107)</f>
        <v>0</v>
      </c>
      <c r="AE107" s="45">
        <f>SUM(AIRAG!S107+ALTANSHIREE!S107+DALANGARGALAN!S107+DELGEREH!S107+IHHET!S107+MANDAX!S107+ORGON!S107+SAIXANDULAAN!S107+ULAANBADRAX!S107+HATANBULAG!S107+HOBSGOL!S107+ERDENE!S107+SAINSHAND!CM107)</f>
        <v>0</v>
      </c>
      <c r="AF107" s="45">
        <f>SUM(AIRAG!T107+ALTANSHIREE!T107+DALANGARGALAN!T107+DELGEREH!T107+IHHET!T107+MANDAX!T107+ORGON!T107+SAIXANDULAAN!T107+ULAANBADRAX!T107+HATANBULAG!T107+HOBSGOL!T107+ERDENE!T107+SAINSHAND!CN107)</f>
        <v>0</v>
      </c>
      <c r="AG107" s="45">
        <f>SUM(SAINSHAND!CO107+'ZAMIIN UUD'!BK107)</f>
        <v>0</v>
      </c>
      <c r="AH107" s="45">
        <f>SUM(SAINSHAND!CP107+'ZAMIIN UUD'!BL107)</f>
        <v>0</v>
      </c>
      <c r="AI107" s="45">
        <f>SUM(SAINSHAND!CQ107+'ZAMIIN UUD'!BM107)</f>
        <v>0</v>
      </c>
      <c r="AJ107" s="47">
        <f t="shared" si="72"/>
        <v>0</v>
      </c>
      <c r="AK107" s="47">
        <f t="shared" si="73"/>
        <v>0</v>
      </c>
      <c r="AL107" s="47">
        <f t="shared" si="74"/>
        <v>0</v>
      </c>
      <c r="AM107" s="44">
        <f>SUM(AIRAG!X107+ALTANSHIREE!X107+DALANGARGALAN!X107+DELGEREH!X107+IHHET!X107+MANDAX!X107+ORGON!X107+SAIXANDULAAN!X107+ULAANBADRAX!X107+HATANBULAG!X107+HOBSGOL!X107+ERDENE!X107+SAINSHAND!CU107+'ZAMIIN UUD'!BQ107)</f>
        <v>0</v>
      </c>
      <c r="AN107" s="44">
        <f>SUM(AIRAG!Y107+ALTANSHIREE!Y107+DALANGARGALAN!Y107+DELGEREH!Y107+IHHET!Y107+MANDAX!Y107+ORGON!Y107+SAIXANDULAAN!Y107+ULAANBADRAX!Y107+HATANBULAG!Y107+HOBSGOL!Y107+ERDENE!Y107+SAINSHAND!CV107+'ZAMIIN UUD'!BR107)</f>
        <v>0</v>
      </c>
      <c r="AO107" s="44">
        <f>SUM(AIRAG!Z107+ALTANSHIREE!Z107+DALANGARGALAN!Z107+DELGEREH!Z107+IHHET!Z107+MANDAX!Z107+ORGON!Z107+SAIXANDULAAN!Z107+ULAANBADRAX!Z107+HATANBULAG!Z107+HOBSGOL!Z107+ERDENE!Z107+SAINSHAND!CW107+'ZAMIIN UUD'!BS107)</f>
        <v>0</v>
      </c>
      <c r="AP107" s="47">
        <f t="shared" si="75"/>
        <v>0</v>
      </c>
      <c r="AQ107" s="47">
        <f t="shared" si="76"/>
        <v>0</v>
      </c>
      <c r="AR107" s="47">
        <f t="shared" si="77"/>
        <v>0</v>
      </c>
      <c r="AS107" s="44">
        <f>SUM(AIRAG!AD107+ALTANSHIREE!AD107+DALANGARGALAN!AD107+DELGEREH!AD107+IHHET!AD107+MANDAX!AD107+ORGON!AD107+SAIXANDULAAN!AD107+ULAANBADRAX!AD107+HATANBULAG!AD107+HOBSGOL!AD107+ERDENE!AD107+SAINSHAND!DA107+'ZAMIIN UUD'!BW107)</f>
        <v>0</v>
      </c>
      <c r="AT107" s="44">
        <f>SUM(AIRAG!AE107+ALTANSHIREE!AE107+DALANGARGALAN!AE107+DELGEREH!AE107+IHHET!AE107+MANDAX!AE107+ORGON!AE107+SAIXANDULAAN!AE107+ULAANBADRAX!AE107+HATANBULAG!AE107+HOBSGOL!AE107+ERDENE!AE107+SAINSHAND!DB107+'ZAMIIN UUD'!BX107)</f>
        <v>0</v>
      </c>
      <c r="AU107" s="44">
        <f>SUM(AIRAG!AF107+ALTANSHIREE!AF107+DALANGARGALAN!AF107+DELGEREH!AF107+IHHET!AF107+MANDAX!AF107+ORGON!AF107+SAIXANDULAAN!AF107+ULAANBADRAX!AF107+HATANBULAG!AF107+HOBSGOL!AF107+ERDENE!AF107+SAINSHAND!DC107+'ZAMIIN UUD'!BY107)</f>
        <v>0</v>
      </c>
      <c r="AV107" s="44">
        <f>SUM(AIRAG!AG107+ALTANSHIREE!AG107+DALANGARGALAN!AG107+DELGEREH!AG107+IHHET!AG107+MANDAX!AG107+ORGON!AG107+SAIXANDULAAN!AG107+ULAANBADRAX!AG107+HATANBULAG!AG107+HOBSGOL!AG107+ERDENE!AG107+SAINSHAND!DD107+'ZAMIIN UUD'!BZ107)</f>
        <v>0</v>
      </c>
      <c r="AW107" s="44">
        <f>SUM(AIRAG!AH107+ALTANSHIREE!AH107+DALANGARGALAN!AH107+DELGEREH!AH107+IHHET!AH107+MANDAX!AH107+ORGON!AH107+SAIXANDULAAN!AH107+ULAANBADRAX!AH107+HATANBULAG!AH107+HOBSGOL!AH107+ERDENE!AH107+SAINSHAND!DE107+'ZAMIIN UUD'!CA107)</f>
        <v>0</v>
      </c>
      <c r="AX107" s="44">
        <f>SUM(AIRAG!AI107+ALTANSHIREE!AI107+DALANGARGALAN!AI107+DELGEREH!AI107+IHHET!AI107+MANDAX!AI107+ORGON!AI107+SAIXANDULAAN!AI107+ULAANBADRAX!AI107+HATANBULAG!AI107+HOBSGOL!AI107+ERDENE!AI107+SAINSHAND!DF107+'ZAMIIN UUD'!CB107)</f>
        <v>0</v>
      </c>
      <c r="AY107" s="47">
        <f t="shared" si="78"/>
        <v>0</v>
      </c>
      <c r="AZ107" s="47">
        <f t="shared" si="79"/>
        <v>0</v>
      </c>
      <c r="BA107" s="47">
        <f t="shared" si="80"/>
        <v>0</v>
      </c>
      <c r="BB107" s="47">
        <f t="shared" si="81"/>
        <v>0</v>
      </c>
      <c r="BC107" s="47">
        <f t="shared" si="88"/>
        <v>0</v>
      </c>
      <c r="BD107" s="47">
        <f t="shared" si="89"/>
        <v>0</v>
      </c>
    </row>
    <row r="108" spans="1:56">
      <c r="A108" s="9">
        <v>94</v>
      </c>
      <c r="B108" s="10" t="s">
        <v>192</v>
      </c>
      <c r="C108" s="45">
        <f>SUM(AIRAG!C108+ALTANSHIREE!C108+DALANGARGALAN!C108+DELGEREH!C108+IHHET!C108+MANDAX!C108+ORGON!C108+SAIXANDULAAN!C108+ULAANBADRAX!C108+HATANBULAG!C108+HOBSGOL!C108+ERDENE!C108+SAINSHAND!C108+'ZAMIIN UUD'!C108)</f>
        <v>0</v>
      </c>
      <c r="D108" s="45">
        <f>SUM(AIRAG!D108+ALTANSHIREE!D108+DALANGARGALAN!D108+DELGEREH!D108+IHHET!D108+MANDAX!D108+ORGON!D108+SAIXANDULAAN!D108+ULAANBADRAX!D108+HATANBULAG!D108+HOBSGOL!D108+ERDENE!D108+SAINSHAND!D108+'ZAMIIN UUD'!D108)</f>
        <v>0</v>
      </c>
      <c r="E108" s="45">
        <f>SUM(AIRAG!E108+ALTANSHIREE!E108+DALANGARGALAN!E108+DELGEREH!E108+IHHET!E108+MANDAX!E108+ORGON!E108+SAIXANDULAAN!E108+ULAANBADRAX!E108+HATANBULAG!E108+HOBSGOL!E108+ERDENE!E108+SAINSHAND!E108+'ZAMIIN UUD'!E108)</f>
        <v>0</v>
      </c>
      <c r="F108" s="60">
        <f>SUM(AIRAG!F108+ALTANSHIREE!F108+DALANGARGALAN!F108+DELGEREH!F108+IHHET!F108+MANDAX!F108+ORGON!F108+SAIXANDULAAN!F108+ULAANBADRAX!F108+HATANBULAG!F108+HOBSGOL!F108+ERDENE!F108+SAINSHAND!F108+SAINSHAND!L108+'ZAMIIN UUD'!F108)</f>
        <v>0</v>
      </c>
      <c r="G108" s="60">
        <f>SUM(AIRAG!G108+ALTANSHIREE!G108+DALANGARGALAN!G108+DELGEREH!G108+IHHET!G108+MANDAX!G108+ORGON!G108+SAIXANDULAAN!G108+ULAANBADRAX!G108+HATANBULAG!G108+HOBSGOL!G108+ERDENE!G108+SAINSHAND!G108+SAINSHAND!M108+'ZAMIIN UUD'!G108)</f>
        <v>0</v>
      </c>
      <c r="H108" s="45">
        <f>SUM(AIRAG!H108+ALTANSHIREE!H108+DALANGARGALAN!H108+DELGEREH!H108+IHHET!H108+MANDAX!H108+ORGON!H108+SAIXANDULAAN!H108+ULAANBADRAX!H108+HATANBULAG!H108+HOBSGOL!H108+ERDENE!H108+SAINSHAND!H108+SAINSHAND!N108+'ZAMIIN UUD'!H108)</f>
        <v>0</v>
      </c>
      <c r="I108" s="45">
        <f>SUM(SAINSHAND!I108+'ZAMIIN UUD'!I108)</f>
        <v>0</v>
      </c>
      <c r="J108" s="45">
        <f>SUM(SAINSHAND!J108+'ZAMIIN UUD'!J108)</f>
        <v>0</v>
      </c>
      <c r="K108" s="45">
        <f>SUM(SAINSHAND!K108+'ZAMIIN UUD'!K108)</f>
        <v>0</v>
      </c>
      <c r="L108" s="45">
        <f>SUM(SAINSHAND!O108+SAINSHAND!R108+'ZAMIIN UUD'!O108)</f>
        <v>0</v>
      </c>
      <c r="M108" s="45">
        <f>SUM(SAINSHAND!P108+SAINSHAND!S108+'ZAMIIN UUD'!P108)</f>
        <v>0</v>
      </c>
      <c r="N108" s="45">
        <f>SUM(SAINSHAND!Q108+SAINSHAND!T108+'ZAMIIN UUD'!Q108)</f>
        <v>0</v>
      </c>
      <c r="O108" s="45">
        <f>SUM(SAINSHAND!U108+'ZAMIIN UUD'!L108)</f>
        <v>0</v>
      </c>
      <c r="P108" s="45">
        <f>SUM(SAINSHAND!V108+'ZAMIIN UUD'!M108)</f>
        <v>0</v>
      </c>
      <c r="Q108" s="45">
        <f>SUM(SAINSHAND!W108+'ZAMIIN UUD'!N108)</f>
        <v>0</v>
      </c>
      <c r="R108" s="45">
        <f>SUM('ZAMIIN UUD'!R108)</f>
        <v>0</v>
      </c>
      <c r="S108" s="45">
        <f>SUM('ZAMIIN UUD'!S108)</f>
        <v>0</v>
      </c>
      <c r="T108" s="45">
        <f>SUM('ZAMIIN UUD'!T108)</f>
        <v>0</v>
      </c>
      <c r="U108" s="45">
        <f>SUM(AIRAG!I108+ALTANSHIREE!I108+DALANGARGALAN!I108+DELGEREH!I108+IHHET!I108+MANDAX!I108+ORGON!I108+SAIXANDULAAN!I108+ULAANBADRAX!I108+HATANBULAG!I108+HOBSGOL!I108+ERDENE!I108+SAINSHAND!X108+'ZAMIIN UUD'!U108)</f>
        <v>0</v>
      </c>
      <c r="V108" s="45">
        <f>SUM(AIRAG!J108+ALTANSHIREE!J108+DALANGARGALAN!J108+DELGEREH!J108+IHHET!J108+MANDAX!J108+ORGON!J108+SAIXANDULAAN!J108+ULAANBADRAX!J108+HATANBULAG!J108+HOBSGOL!J108+ERDENE!J108+SAINSHAND!Y108+'ZAMIIN UUD'!V108)</f>
        <v>0</v>
      </c>
      <c r="W108" s="60">
        <f>SUM(AIRAG!K108+ALTANSHIREE!K108+DALANGARGALAN!K108+DELGEREH!K108+IHHET!K108+MANDAX!K108+ORGON!K108+SAIXANDULAAN!K108+ULAANBADRAX!K108+HATANBULAG!K108+HOBSGOL!K108+ERDENE!K108+SAINSHAND!Z108+'ZAMIIN UUD'!W108)</f>
        <v>0</v>
      </c>
      <c r="X108" s="45">
        <f>SUM(AIRAG!L108+ALTANSHIREE!L108+DALANGARGALAN!L108+DELGEREH!L108+IHHET!L108+MANDAX!L108+ORGON!L108+SAIXANDULAAN!L108+ULAANBADRAX!L108+HATANBULAG!L108+HOBSGOL!L108+ERDENE!L108+SAINSHAND!AA108+SAINSHAND!AD108+SAINSHAND!AG108+SAINSHAND!AJ108+SAINSHAND!AM108+SAINSHAND!AP108+SAINSHAND!AS108+SAINSHAND!AV108+SAINSHAND!AY108+SAINSHAND!BB108+SAINSHAND!BE108+SAINSHAND!BH108+SAINSHAND!BK108+SAINSHAND!BN108+SAINSHAND!BQ108+'ZAMIIN UUD'!X108+'ZAMIIN UUD'!AA108+'ZAMIIN UUD'!AD108+'ZAMIIN UUD'!AG108+'ZAMIIN UUD'!AJ108+'ZAMIIN UUD'!AM108+'ZAMIIN UUD'!AP108+'ZAMIIN UUD'!AS108)</f>
        <v>0</v>
      </c>
      <c r="Y108" s="45">
        <f>SUM(AIRAG!M108+ALTANSHIREE!M108+DALANGARGALAN!M108+DELGEREH!M108+IHHET!M108+MANDAX!M108+ORGON!M108+SAIXANDULAAN!M108+ULAANBADRAX!M108+HATANBULAG!M108+HOBSGOL!M108+ERDENE!M108+SAINSHAND!AB108+SAINSHAND!AE108+SAINSHAND!AH108+SAINSHAND!AK108+SAINSHAND!AN108+SAINSHAND!AQ108+SAINSHAND!AT108+SAINSHAND!AW108+SAINSHAND!AZ108+SAINSHAND!BC108+SAINSHAND!BF108+SAINSHAND!BI108+SAINSHAND!BL108+SAINSHAND!BO108+SAINSHAND!BR108+'ZAMIIN UUD'!Y108+'ZAMIIN UUD'!AB108+'ZAMIIN UUD'!AE108+'ZAMIIN UUD'!AH108+'ZAMIIN UUD'!AK108+'ZAMIIN UUD'!AN108+'ZAMIIN UUD'!AQ108+'ZAMIIN UUD'!AT108)</f>
        <v>0</v>
      </c>
      <c r="Z108" s="45">
        <f>SUM(AIRAG!N108+ALTANSHIREE!N108+DALANGARGALAN!N108+DELGEREH!N108+IHHET!N108+MANDAX!N108+ORGON!N108+SAIXANDULAAN!N108+ULAANBADRAX!N108+HATANBULAG!N108+HOBSGOL!N108+ERDENE!N108+SAINSHAND!AC108+SAINSHAND!AF108+SAINSHAND!AI108+SAINSHAND!AL108+SAINSHAND!AO108+SAINSHAND!AR108+SAINSHAND!AU108+SAINSHAND!AX108+SAINSHAND!BA108+SAINSHAND!BD108+SAINSHAND!BG108+SAINSHAND!BJ108+SAINSHAND!BM108+SAINSHAND!BP108+SAINSHAND!BS108+'ZAMIIN UUD'!Z108+'ZAMIIN UUD'!AC108+'ZAMIIN UUD'!AF108+'ZAMIIN UUD'!AI108+'ZAMIIN UUD'!AL108+'ZAMIIN UUD'!AO108+'ZAMIIN UUD'!AR108+'ZAMIIN UUD'!AU108)</f>
        <v>0</v>
      </c>
      <c r="AA108" s="45">
        <f>SUM(AIRAG!O108+ALTANSHIREE!O108+DALANGARGALAN!O108+DELGEREH!O108+IHHET!O108+MANDAX!O108+ORGON!O108+SAIXANDULAAN!O108+ULAANBADRAX!O108+HATANBULAG!O108+HOBSGOL!O108+ERDENE!O108+SAINSHAND!BT108+SAINSHAND!BW108+SAINSHAND!BZ108+SAINSHAND!CC108+SAINSHAND!CF108+SAINSHAND!CI108+'ZAMIIN UUD'!AV108+'ZAMIIN UUD'!AY108+'ZAMIIN UUD'!BB108+'ZAMIIN UUD'!BE108)</f>
        <v>0</v>
      </c>
      <c r="AB108" s="45">
        <f>SUM(AIRAG!P108+ALTANSHIREE!P108+DALANGARGALAN!P108+DELGEREH!P108+IHHET!P108+MANDAX!P108+ORGON!P108+SAIXANDULAAN!P108+ULAANBADRAX!P108+HATANBULAG!P108+HOBSGOL!P108+ERDENE!P108+SAINSHAND!BU108+SAINSHAND!BX108+SAINSHAND!CA108+SAINSHAND!CD108+SAINSHAND!CG108+SAINSHAND!CJ108+'ZAMIIN UUD'!AW108+'ZAMIIN UUD'!AZ108+'ZAMIIN UUD'!BC108+'ZAMIIN UUD'!BF108)</f>
        <v>0</v>
      </c>
      <c r="AC108" s="45">
        <f>SUM(AIRAG!Q108+ALTANSHIREE!Q108+DALANGARGALAN!Q108+DELGEREH!Q108+IHHET!Q108+MANDAX!Q108+ORGON!Q108+SAIXANDULAAN!Q108+ULAANBADRAX!Q108+HATANBULAG!Q108+HOBSGOL!Q108+ERDENE!Q108+SAINSHAND!BV108+SAINSHAND!BY108+SAINSHAND!CB108+SAINSHAND!CE108+SAINSHAND!CH108+SAINSHAND!CK108+'ZAMIIN UUD'!AX108+'ZAMIIN UUD'!BA108+'ZAMIIN UUD'!BD108+'ZAMIIN UUD'!BG108)</f>
        <v>0</v>
      </c>
      <c r="AD108" s="45">
        <f>SUM(AIRAG!R108+ALTANSHIREE!R108+DALANGARGALAN!R108+DELGEREH!R108+IHHET!R108+MANDAX!R108+ORGON!R108+SAIXANDULAAN!R108+ULAANBADRAX!R108+HATANBULAG!R108+HOBSGOL!R108+ERDENE!R108+SAINSHAND!CL108)</f>
        <v>0</v>
      </c>
      <c r="AE108" s="45">
        <f>SUM(AIRAG!S108+ALTANSHIREE!S108+DALANGARGALAN!S108+DELGEREH!S108+IHHET!S108+MANDAX!S108+ORGON!S108+SAIXANDULAAN!S108+ULAANBADRAX!S108+HATANBULAG!S108+HOBSGOL!S108+ERDENE!S108+SAINSHAND!CM108)</f>
        <v>0</v>
      </c>
      <c r="AF108" s="45">
        <f>SUM(AIRAG!T108+ALTANSHIREE!T108+DALANGARGALAN!T108+DELGEREH!T108+IHHET!T108+MANDAX!T108+ORGON!T108+SAIXANDULAAN!T108+ULAANBADRAX!T108+HATANBULAG!T108+HOBSGOL!T108+ERDENE!T108+SAINSHAND!CN108)</f>
        <v>0</v>
      </c>
      <c r="AG108" s="45">
        <f>SUM(SAINSHAND!CO108+'ZAMIIN UUD'!BK108)</f>
        <v>0</v>
      </c>
      <c r="AH108" s="45">
        <f>SUM(SAINSHAND!CP108+'ZAMIIN UUD'!BL108)</f>
        <v>0</v>
      </c>
      <c r="AI108" s="45">
        <f>SUM(SAINSHAND!CQ108+'ZAMIIN UUD'!BM108)</f>
        <v>0</v>
      </c>
      <c r="AJ108" s="47">
        <f t="shared" si="72"/>
        <v>0</v>
      </c>
      <c r="AK108" s="47">
        <f t="shared" si="73"/>
        <v>0</v>
      </c>
      <c r="AL108" s="47">
        <f t="shared" si="74"/>
        <v>0</v>
      </c>
      <c r="AM108" s="44">
        <f>SUM(AIRAG!X108+ALTANSHIREE!X108+DALANGARGALAN!X108+DELGEREH!X108+IHHET!X108+MANDAX!X108+ORGON!X108+SAIXANDULAAN!X108+ULAANBADRAX!X108+HATANBULAG!X108+HOBSGOL!X108+ERDENE!X108+SAINSHAND!CU108+'ZAMIIN UUD'!BQ108)</f>
        <v>0</v>
      </c>
      <c r="AN108" s="44">
        <f>SUM(AIRAG!Y108+ALTANSHIREE!Y108+DALANGARGALAN!Y108+DELGEREH!Y108+IHHET!Y108+MANDAX!Y108+ORGON!Y108+SAIXANDULAAN!Y108+ULAANBADRAX!Y108+HATANBULAG!Y108+HOBSGOL!Y108+ERDENE!Y108+SAINSHAND!CV108+'ZAMIIN UUD'!BR108)</f>
        <v>0</v>
      </c>
      <c r="AO108" s="44">
        <f>SUM(AIRAG!Z108+ALTANSHIREE!Z108+DALANGARGALAN!Z108+DELGEREH!Z108+IHHET!Z108+MANDAX!Z108+ORGON!Z108+SAIXANDULAAN!Z108+ULAANBADRAX!Z108+HATANBULAG!Z108+HOBSGOL!Z108+ERDENE!Z108+SAINSHAND!CW108+'ZAMIIN UUD'!BS108)</f>
        <v>0</v>
      </c>
      <c r="AP108" s="47">
        <f t="shared" si="75"/>
        <v>0</v>
      </c>
      <c r="AQ108" s="47">
        <f t="shared" si="76"/>
        <v>0</v>
      </c>
      <c r="AR108" s="47">
        <f t="shared" si="77"/>
        <v>0</v>
      </c>
      <c r="AS108" s="44">
        <f>SUM(AIRAG!AD108+ALTANSHIREE!AD108+DALANGARGALAN!AD108+DELGEREH!AD108+IHHET!AD108+MANDAX!AD108+ORGON!AD108+SAIXANDULAAN!AD108+ULAANBADRAX!AD108+HATANBULAG!AD108+HOBSGOL!AD108+ERDENE!AD108+SAINSHAND!DA108+'ZAMIIN UUD'!BW108)</f>
        <v>0</v>
      </c>
      <c r="AT108" s="44">
        <f>SUM(AIRAG!AE108+ALTANSHIREE!AE108+DALANGARGALAN!AE108+DELGEREH!AE108+IHHET!AE108+MANDAX!AE108+ORGON!AE108+SAIXANDULAAN!AE108+ULAANBADRAX!AE108+HATANBULAG!AE108+HOBSGOL!AE108+ERDENE!AE108+SAINSHAND!DB108+'ZAMIIN UUD'!BX108)</f>
        <v>0</v>
      </c>
      <c r="AU108" s="44">
        <f>SUM(AIRAG!AF108+ALTANSHIREE!AF108+DALANGARGALAN!AF108+DELGEREH!AF108+IHHET!AF108+MANDAX!AF108+ORGON!AF108+SAIXANDULAAN!AF108+ULAANBADRAX!AF108+HATANBULAG!AF108+HOBSGOL!AF108+ERDENE!AF108+SAINSHAND!DC108+'ZAMIIN UUD'!BY108)</f>
        <v>0</v>
      </c>
      <c r="AV108" s="44">
        <f>SUM(AIRAG!AG108+ALTANSHIREE!AG108+DALANGARGALAN!AG108+DELGEREH!AG108+IHHET!AG108+MANDAX!AG108+ORGON!AG108+SAIXANDULAAN!AG108+ULAANBADRAX!AG108+HATANBULAG!AG108+HOBSGOL!AG108+ERDENE!AG108+SAINSHAND!DD108+'ZAMIIN UUD'!BZ108)</f>
        <v>0</v>
      </c>
      <c r="AW108" s="44">
        <f>SUM(AIRAG!AH108+ALTANSHIREE!AH108+DALANGARGALAN!AH108+DELGEREH!AH108+IHHET!AH108+MANDAX!AH108+ORGON!AH108+SAIXANDULAAN!AH108+ULAANBADRAX!AH108+HATANBULAG!AH108+HOBSGOL!AH108+ERDENE!AH108+SAINSHAND!DE108+'ZAMIIN UUD'!CA108)</f>
        <v>0</v>
      </c>
      <c r="AX108" s="44">
        <f>SUM(AIRAG!AI108+ALTANSHIREE!AI108+DALANGARGALAN!AI108+DELGEREH!AI108+IHHET!AI108+MANDAX!AI108+ORGON!AI108+SAIXANDULAAN!AI108+ULAANBADRAX!AI108+HATANBULAG!AI108+HOBSGOL!AI108+ERDENE!AI108+SAINSHAND!DF108+'ZAMIIN UUD'!CB108)</f>
        <v>0</v>
      </c>
      <c r="AY108" s="47">
        <f t="shared" si="78"/>
        <v>0</v>
      </c>
      <c r="AZ108" s="47">
        <f t="shared" si="79"/>
        <v>0</v>
      </c>
      <c r="BA108" s="47">
        <f t="shared" si="80"/>
        <v>0</v>
      </c>
      <c r="BB108" s="47">
        <f t="shared" si="81"/>
        <v>0</v>
      </c>
      <c r="BC108" s="47">
        <f t="shared" si="88"/>
        <v>0</v>
      </c>
      <c r="BD108" s="47">
        <f t="shared" si="89"/>
        <v>0</v>
      </c>
    </row>
    <row r="109" spans="1:56">
      <c r="A109" s="9">
        <v>95</v>
      </c>
      <c r="B109" s="10" t="s">
        <v>193</v>
      </c>
      <c r="C109" s="45">
        <f>SUM(AIRAG!C109+ALTANSHIREE!C109+DALANGARGALAN!C109+DELGEREH!C109+IHHET!C109+MANDAX!C109+ORGON!C109+SAIXANDULAAN!C109+ULAANBADRAX!C109+HATANBULAG!C109+HOBSGOL!C109+ERDENE!C109+SAINSHAND!C109+'ZAMIIN UUD'!C109)</f>
        <v>0</v>
      </c>
      <c r="D109" s="45">
        <f>SUM(AIRAG!D109+ALTANSHIREE!D109+DALANGARGALAN!D109+DELGEREH!D109+IHHET!D109+MANDAX!D109+ORGON!D109+SAIXANDULAAN!D109+ULAANBADRAX!D109+HATANBULAG!D109+HOBSGOL!D109+ERDENE!D109+SAINSHAND!D109+'ZAMIIN UUD'!D109)</f>
        <v>0</v>
      </c>
      <c r="E109" s="45">
        <f>SUM(AIRAG!E109+ALTANSHIREE!E109+DALANGARGALAN!E109+DELGEREH!E109+IHHET!E109+MANDAX!E109+ORGON!E109+SAIXANDULAAN!E109+ULAANBADRAX!E109+HATANBULAG!E109+HOBSGOL!E109+ERDENE!E109+SAINSHAND!E109+'ZAMIIN UUD'!E109)</f>
        <v>0</v>
      </c>
      <c r="F109" s="60">
        <f>SUM(AIRAG!F109+ALTANSHIREE!F109+DALANGARGALAN!F109+DELGEREH!F109+IHHET!F109+MANDAX!F109+ORGON!F109+SAIXANDULAAN!F109+ULAANBADRAX!F109+HATANBULAG!F109+HOBSGOL!F109+ERDENE!F109+SAINSHAND!F109+SAINSHAND!L109+'ZAMIIN UUD'!F109)</f>
        <v>0</v>
      </c>
      <c r="G109" s="60">
        <f>SUM(AIRAG!G109+ALTANSHIREE!G109+DALANGARGALAN!G109+DELGEREH!G109+IHHET!G109+MANDAX!G109+ORGON!G109+SAIXANDULAAN!G109+ULAANBADRAX!G109+HATANBULAG!G109+HOBSGOL!G109+ERDENE!G109+SAINSHAND!G109+SAINSHAND!M109+'ZAMIIN UUD'!G109)</f>
        <v>0</v>
      </c>
      <c r="H109" s="45">
        <f>SUM(AIRAG!H109+ALTANSHIREE!H109+DALANGARGALAN!H109+DELGEREH!H109+IHHET!H109+MANDAX!H109+ORGON!H109+SAIXANDULAAN!H109+ULAANBADRAX!H109+HATANBULAG!H109+HOBSGOL!H109+ERDENE!H109+SAINSHAND!H109+SAINSHAND!N109+'ZAMIIN UUD'!H109)</f>
        <v>0</v>
      </c>
      <c r="I109" s="45">
        <f>SUM(SAINSHAND!I109+'ZAMIIN UUD'!I109)</f>
        <v>0</v>
      </c>
      <c r="J109" s="45">
        <f>SUM(SAINSHAND!J109+'ZAMIIN UUD'!J109)</f>
        <v>0</v>
      </c>
      <c r="K109" s="45">
        <f>SUM(SAINSHAND!K109+'ZAMIIN UUD'!K109)</f>
        <v>0</v>
      </c>
      <c r="L109" s="45">
        <f>SUM(SAINSHAND!O109+SAINSHAND!R109+'ZAMIIN UUD'!O109)</f>
        <v>0</v>
      </c>
      <c r="M109" s="45">
        <f>SUM(SAINSHAND!P109+SAINSHAND!S109+'ZAMIIN UUD'!P109)</f>
        <v>0</v>
      </c>
      <c r="N109" s="45">
        <f>SUM(SAINSHAND!Q109+SAINSHAND!T109+'ZAMIIN UUD'!Q109)</f>
        <v>0</v>
      </c>
      <c r="O109" s="45">
        <f>SUM(SAINSHAND!U109+'ZAMIIN UUD'!L109)</f>
        <v>0</v>
      </c>
      <c r="P109" s="45">
        <f>SUM(SAINSHAND!V109+'ZAMIIN UUD'!M109)</f>
        <v>0</v>
      </c>
      <c r="Q109" s="45">
        <f>SUM(SAINSHAND!W109+'ZAMIIN UUD'!N109)</f>
        <v>0</v>
      </c>
      <c r="R109" s="45">
        <f>SUM('ZAMIIN UUD'!R109)</f>
        <v>0</v>
      </c>
      <c r="S109" s="45">
        <f>SUM('ZAMIIN UUD'!S109)</f>
        <v>0</v>
      </c>
      <c r="T109" s="45">
        <f>SUM('ZAMIIN UUD'!T109)</f>
        <v>0</v>
      </c>
      <c r="U109" s="45">
        <f>SUM(AIRAG!I109+ALTANSHIREE!I109+DALANGARGALAN!I109+DELGEREH!I109+IHHET!I109+MANDAX!I109+ORGON!I109+SAIXANDULAAN!I109+ULAANBADRAX!I109+HATANBULAG!I109+HOBSGOL!I109+ERDENE!I109+SAINSHAND!X109+'ZAMIIN UUD'!U109)</f>
        <v>0</v>
      </c>
      <c r="V109" s="45">
        <f>SUM(AIRAG!J109+ALTANSHIREE!J109+DALANGARGALAN!J109+DELGEREH!J109+IHHET!J109+MANDAX!J109+ORGON!J109+SAIXANDULAAN!J109+ULAANBADRAX!J109+HATANBULAG!J109+HOBSGOL!J109+ERDENE!J109+SAINSHAND!Y109+'ZAMIIN UUD'!V109)</f>
        <v>0</v>
      </c>
      <c r="W109" s="60">
        <f>SUM(AIRAG!K109+ALTANSHIREE!K109+DALANGARGALAN!K109+DELGEREH!K109+IHHET!K109+MANDAX!K109+ORGON!K109+SAIXANDULAAN!K109+ULAANBADRAX!K109+HATANBULAG!K109+HOBSGOL!K109+ERDENE!K109+SAINSHAND!Z109+'ZAMIIN UUD'!W109)</f>
        <v>0</v>
      </c>
      <c r="X109" s="45">
        <f>SUM(AIRAG!L109+ALTANSHIREE!L109+DALANGARGALAN!L109+DELGEREH!L109+IHHET!L109+MANDAX!L109+ORGON!L109+SAIXANDULAAN!L109+ULAANBADRAX!L109+HATANBULAG!L109+HOBSGOL!L109+ERDENE!L109+SAINSHAND!AA109+SAINSHAND!AD109+SAINSHAND!AG109+SAINSHAND!AJ109+SAINSHAND!AM109+SAINSHAND!AP109+SAINSHAND!AS109+SAINSHAND!AV109+SAINSHAND!AY109+SAINSHAND!BB109+SAINSHAND!BE109+SAINSHAND!BH109+SAINSHAND!BK109+SAINSHAND!BN109+SAINSHAND!BQ109+'ZAMIIN UUD'!X109+'ZAMIIN UUD'!AA109+'ZAMIIN UUD'!AD109+'ZAMIIN UUD'!AG109+'ZAMIIN UUD'!AJ109+'ZAMIIN UUD'!AM109+'ZAMIIN UUD'!AP109+'ZAMIIN UUD'!AS109)</f>
        <v>0</v>
      </c>
      <c r="Y109" s="45">
        <f>SUM(AIRAG!M109+ALTANSHIREE!M109+DALANGARGALAN!M109+DELGEREH!M109+IHHET!M109+MANDAX!M109+ORGON!M109+SAIXANDULAAN!M109+ULAANBADRAX!M109+HATANBULAG!M109+HOBSGOL!M109+ERDENE!M109+SAINSHAND!AB109+SAINSHAND!AE109+SAINSHAND!AH109+SAINSHAND!AK109+SAINSHAND!AN109+SAINSHAND!AQ109+SAINSHAND!AT109+SAINSHAND!AW109+SAINSHAND!AZ109+SAINSHAND!BC109+SAINSHAND!BF109+SAINSHAND!BI109+SAINSHAND!BL109+SAINSHAND!BO109+SAINSHAND!BR109+'ZAMIIN UUD'!Y109+'ZAMIIN UUD'!AB109+'ZAMIIN UUD'!AE109+'ZAMIIN UUD'!AH109+'ZAMIIN UUD'!AK109+'ZAMIIN UUD'!AN109+'ZAMIIN UUD'!AQ109+'ZAMIIN UUD'!AT109)</f>
        <v>0</v>
      </c>
      <c r="Z109" s="45">
        <f>SUM(AIRAG!N109+ALTANSHIREE!N109+DALANGARGALAN!N109+DELGEREH!N109+IHHET!N109+MANDAX!N109+ORGON!N109+SAIXANDULAAN!N109+ULAANBADRAX!N109+HATANBULAG!N109+HOBSGOL!N109+ERDENE!N109+SAINSHAND!AC109+SAINSHAND!AF109+SAINSHAND!AI109+SAINSHAND!AL109+SAINSHAND!AO109+SAINSHAND!AR109+SAINSHAND!AU109+SAINSHAND!AX109+SAINSHAND!BA109+SAINSHAND!BD109+SAINSHAND!BG109+SAINSHAND!BJ109+SAINSHAND!BM109+SAINSHAND!BP109+SAINSHAND!BS109+'ZAMIIN UUD'!Z109+'ZAMIIN UUD'!AC109+'ZAMIIN UUD'!AF109+'ZAMIIN UUD'!AI109+'ZAMIIN UUD'!AL109+'ZAMIIN UUD'!AO109+'ZAMIIN UUD'!AR109+'ZAMIIN UUD'!AU109)</f>
        <v>0</v>
      </c>
      <c r="AA109" s="45">
        <f>SUM(AIRAG!O109+ALTANSHIREE!O109+DALANGARGALAN!O109+DELGEREH!O109+IHHET!O109+MANDAX!O109+ORGON!O109+SAIXANDULAAN!O109+ULAANBADRAX!O109+HATANBULAG!O109+HOBSGOL!O109+ERDENE!O109+SAINSHAND!BT109+SAINSHAND!BW109+SAINSHAND!BZ109+SAINSHAND!CC109+SAINSHAND!CF109+SAINSHAND!CI109+'ZAMIIN UUD'!AV109+'ZAMIIN UUD'!AY109+'ZAMIIN UUD'!BB109+'ZAMIIN UUD'!BE109)</f>
        <v>0</v>
      </c>
      <c r="AB109" s="45">
        <f>SUM(AIRAG!P109+ALTANSHIREE!P109+DALANGARGALAN!P109+DELGEREH!P109+IHHET!P109+MANDAX!P109+ORGON!P109+SAIXANDULAAN!P109+ULAANBADRAX!P109+HATANBULAG!P109+HOBSGOL!P109+ERDENE!P109+SAINSHAND!BU109+SAINSHAND!BX109+SAINSHAND!CA109+SAINSHAND!CD109+SAINSHAND!CG109+SAINSHAND!CJ109+'ZAMIIN UUD'!AW109+'ZAMIIN UUD'!AZ109+'ZAMIIN UUD'!BC109+'ZAMIIN UUD'!BF109)</f>
        <v>0</v>
      </c>
      <c r="AC109" s="45">
        <f>SUM(AIRAG!Q109+ALTANSHIREE!Q109+DALANGARGALAN!Q109+DELGEREH!Q109+IHHET!Q109+MANDAX!Q109+ORGON!Q109+SAIXANDULAAN!Q109+ULAANBADRAX!Q109+HATANBULAG!Q109+HOBSGOL!Q109+ERDENE!Q109+SAINSHAND!BV109+SAINSHAND!BY109+SAINSHAND!CB109+SAINSHAND!CE109+SAINSHAND!CH109+SAINSHAND!CK109+'ZAMIIN UUD'!AX109+'ZAMIIN UUD'!BA109+'ZAMIIN UUD'!BD109+'ZAMIIN UUD'!BG109)</f>
        <v>0</v>
      </c>
      <c r="AD109" s="45">
        <f>SUM(AIRAG!R109+ALTANSHIREE!R109+DALANGARGALAN!R109+DELGEREH!R109+IHHET!R109+MANDAX!R109+ORGON!R109+SAIXANDULAAN!R109+ULAANBADRAX!R109+HATANBULAG!R109+HOBSGOL!R109+ERDENE!R109+SAINSHAND!CL109)</f>
        <v>0</v>
      </c>
      <c r="AE109" s="45">
        <f>SUM(AIRAG!S109+ALTANSHIREE!S109+DALANGARGALAN!S109+DELGEREH!S109+IHHET!S109+MANDAX!S109+ORGON!S109+SAIXANDULAAN!S109+ULAANBADRAX!S109+HATANBULAG!S109+HOBSGOL!S109+ERDENE!S109+SAINSHAND!CM109)</f>
        <v>0</v>
      </c>
      <c r="AF109" s="45">
        <f>SUM(AIRAG!T109+ALTANSHIREE!T109+DALANGARGALAN!T109+DELGEREH!T109+IHHET!T109+MANDAX!T109+ORGON!T109+SAIXANDULAAN!T109+ULAANBADRAX!T109+HATANBULAG!T109+HOBSGOL!T109+ERDENE!T109+SAINSHAND!CN109)</f>
        <v>0</v>
      </c>
      <c r="AG109" s="45">
        <f>SUM(SAINSHAND!CO109+'ZAMIIN UUD'!BK109)</f>
        <v>0</v>
      </c>
      <c r="AH109" s="45">
        <f>SUM(SAINSHAND!CP109+'ZAMIIN UUD'!BL109)</f>
        <v>0</v>
      </c>
      <c r="AI109" s="45">
        <f>SUM(SAINSHAND!CQ109+'ZAMIIN UUD'!BM109)</f>
        <v>0</v>
      </c>
      <c r="AJ109" s="47">
        <f t="shared" si="72"/>
        <v>0</v>
      </c>
      <c r="AK109" s="47">
        <f t="shared" si="73"/>
        <v>0</v>
      </c>
      <c r="AL109" s="47">
        <f t="shared" si="74"/>
        <v>0</v>
      </c>
      <c r="AM109" s="44">
        <f>SUM(AIRAG!X109+ALTANSHIREE!X109+DALANGARGALAN!X109+DELGEREH!X109+IHHET!X109+MANDAX!X109+ORGON!X109+SAIXANDULAAN!X109+ULAANBADRAX!X109+HATANBULAG!X109+HOBSGOL!X109+ERDENE!X109+SAINSHAND!CU109+'ZAMIIN UUD'!BQ109)</f>
        <v>0</v>
      </c>
      <c r="AN109" s="44">
        <f>SUM(AIRAG!Y109+ALTANSHIREE!Y109+DALANGARGALAN!Y109+DELGEREH!Y109+IHHET!Y109+MANDAX!Y109+ORGON!Y109+SAIXANDULAAN!Y109+ULAANBADRAX!Y109+HATANBULAG!Y109+HOBSGOL!Y109+ERDENE!Y109+SAINSHAND!CV109+'ZAMIIN UUD'!BR109)</f>
        <v>0</v>
      </c>
      <c r="AO109" s="44">
        <f>SUM(AIRAG!Z109+ALTANSHIREE!Z109+DALANGARGALAN!Z109+DELGEREH!Z109+IHHET!Z109+MANDAX!Z109+ORGON!Z109+SAIXANDULAAN!Z109+ULAANBADRAX!Z109+HATANBULAG!Z109+HOBSGOL!Z109+ERDENE!Z109+SAINSHAND!CW109+'ZAMIIN UUD'!BS109)</f>
        <v>0</v>
      </c>
      <c r="AP109" s="47">
        <f t="shared" si="75"/>
        <v>0</v>
      </c>
      <c r="AQ109" s="47">
        <f t="shared" si="76"/>
        <v>0</v>
      </c>
      <c r="AR109" s="47">
        <f t="shared" si="77"/>
        <v>0</v>
      </c>
      <c r="AS109" s="44">
        <f>SUM(AIRAG!AD109+ALTANSHIREE!AD109+DALANGARGALAN!AD109+DELGEREH!AD109+IHHET!AD109+MANDAX!AD109+ORGON!AD109+SAIXANDULAAN!AD109+ULAANBADRAX!AD109+HATANBULAG!AD109+HOBSGOL!AD109+ERDENE!AD109+SAINSHAND!DA109+'ZAMIIN UUD'!BW109)</f>
        <v>0</v>
      </c>
      <c r="AT109" s="44">
        <f>SUM(AIRAG!AE109+ALTANSHIREE!AE109+DALANGARGALAN!AE109+DELGEREH!AE109+IHHET!AE109+MANDAX!AE109+ORGON!AE109+SAIXANDULAAN!AE109+ULAANBADRAX!AE109+HATANBULAG!AE109+HOBSGOL!AE109+ERDENE!AE109+SAINSHAND!DB109+'ZAMIIN UUD'!BX109)</f>
        <v>0</v>
      </c>
      <c r="AU109" s="44">
        <f>SUM(AIRAG!AF109+ALTANSHIREE!AF109+DALANGARGALAN!AF109+DELGEREH!AF109+IHHET!AF109+MANDAX!AF109+ORGON!AF109+SAIXANDULAAN!AF109+ULAANBADRAX!AF109+HATANBULAG!AF109+HOBSGOL!AF109+ERDENE!AF109+SAINSHAND!DC109+'ZAMIIN UUD'!BY109)</f>
        <v>0</v>
      </c>
      <c r="AV109" s="44">
        <f>SUM(AIRAG!AG109+ALTANSHIREE!AG109+DALANGARGALAN!AG109+DELGEREH!AG109+IHHET!AG109+MANDAX!AG109+ORGON!AG109+SAIXANDULAAN!AG109+ULAANBADRAX!AG109+HATANBULAG!AG109+HOBSGOL!AG109+ERDENE!AG109+SAINSHAND!DD109+'ZAMIIN UUD'!BZ109)</f>
        <v>0</v>
      </c>
      <c r="AW109" s="44">
        <f>SUM(AIRAG!AH109+ALTANSHIREE!AH109+DALANGARGALAN!AH109+DELGEREH!AH109+IHHET!AH109+MANDAX!AH109+ORGON!AH109+SAIXANDULAAN!AH109+ULAANBADRAX!AH109+HATANBULAG!AH109+HOBSGOL!AH109+ERDENE!AH109+SAINSHAND!DE109+'ZAMIIN UUD'!CA109)</f>
        <v>0</v>
      </c>
      <c r="AX109" s="44">
        <f>SUM(AIRAG!AI109+ALTANSHIREE!AI109+DALANGARGALAN!AI109+DELGEREH!AI109+IHHET!AI109+MANDAX!AI109+ORGON!AI109+SAIXANDULAAN!AI109+ULAANBADRAX!AI109+HATANBULAG!AI109+HOBSGOL!AI109+ERDENE!AI109+SAINSHAND!DF109+'ZAMIIN UUD'!CB109)</f>
        <v>0</v>
      </c>
      <c r="AY109" s="47">
        <f t="shared" si="78"/>
        <v>0</v>
      </c>
      <c r="AZ109" s="47">
        <f t="shared" si="79"/>
        <v>0</v>
      </c>
      <c r="BA109" s="47">
        <f t="shared" si="80"/>
        <v>0</v>
      </c>
      <c r="BB109" s="47">
        <f t="shared" si="81"/>
        <v>0</v>
      </c>
      <c r="BC109" s="47">
        <f t="shared" si="88"/>
        <v>0</v>
      </c>
      <c r="BD109" s="47">
        <f t="shared" si="89"/>
        <v>0</v>
      </c>
    </row>
    <row r="110" spans="1:56">
      <c r="A110" s="9">
        <v>96</v>
      </c>
      <c r="B110" s="10" t="s">
        <v>194</v>
      </c>
      <c r="C110" s="45">
        <f>SUM(AIRAG!C110+ALTANSHIREE!C110+DALANGARGALAN!C110+DELGEREH!C110+IHHET!C110+MANDAX!C110+ORGON!C110+SAIXANDULAAN!C110+ULAANBADRAX!C110+HATANBULAG!C110+HOBSGOL!C110+ERDENE!C110+SAINSHAND!C110+'ZAMIIN UUD'!C110)</f>
        <v>0</v>
      </c>
      <c r="D110" s="45">
        <f>SUM(AIRAG!D110+ALTANSHIREE!D110+DALANGARGALAN!D110+DELGEREH!D110+IHHET!D110+MANDAX!D110+ORGON!D110+SAIXANDULAAN!D110+ULAANBADRAX!D110+HATANBULAG!D110+HOBSGOL!D110+ERDENE!D110+SAINSHAND!D110+'ZAMIIN UUD'!D110)</f>
        <v>0</v>
      </c>
      <c r="E110" s="45">
        <f>SUM(AIRAG!E110+ALTANSHIREE!E110+DALANGARGALAN!E110+DELGEREH!E110+IHHET!E110+MANDAX!E110+ORGON!E110+SAIXANDULAAN!E110+ULAANBADRAX!E110+HATANBULAG!E110+HOBSGOL!E110+ERDENE!E110+SAINSHAND!E110+'ZAMIIN UUD'!E110)</f>
        <v>0</v>
      </c>
      <c r="F110" s="60">
        <f>SUM(AIRAG!F110+ALTANSHIREE!F110+DALANGARGALAN!F110+DELGEREH!F110+IHHET!F110+MANDAX!F110+ORGON!F110+SAIXANDULAAN!F110+ULAANBADRAX!F110+HATANBULAG!F110+HOBSGOL!F110+ERDENE!F110+SAINSHAND!F110+SAINSHAND!L110+'ZAMIIN UUD'!F110)</f>
        <v>0</v>
      </c>
      <c r="G110" s="60">
        <f>SUM(AIRAG!G110+ALTANSHIREE!G110+DALANGARGALAN!G110+DELGEREH!G110+IHHET!G110+MANDAX!G110+ORGON!G110+SAIXANDULAAN!G110+ULAANBADRAX!G110+HATANBULAG!G110+HOBSGOL!G110+ERDENE!G110+SAINSHAND!G110+SAINSHAND!M110+'ZAMIIN UUD'!G110)</f>
        <v>0</v>
      </c>
      <c r="H110" s="45">
        <f>SUM(AIRAG!H110+ALTANSHIREE!H110+DALANGARGALAN!H110+DELGEREH!H110+IHHET!H110+MANDAX!H110+ORGON!H110+SAIXANDULAAN!H110+ULAANBADRAX!H110+HATANBULAG!H110+HOBSGOL!H110+ERDENE!H110+SAINSHAND!H110+SAINSHAND!N110+'ZAMIIN UUD'!H110)</f>
        <v>0</v>
      </c>
      <c r="I110" s="45">
        <f>SUM(SAINSHAND!I110+'ZAMIIN UUD'!I110)</f>
        <v>0</v>
      </c>
      <c r="J110" s="45">
        <f>SUM(SAINSHAND!J110+'ZAMIIN UUD'!J110)</f>
        <v>0</v>
      </c>
      <c r="K110" s="45">
        <f>SUM(SAINSHAND!K110+'ZAMIIN UUD'!K110)</f>
        <v>0</v>
      </c>
      <c r="L110" s="45">
        <f>SUM(SAINSHAND!O110+SAINSHAND!R110+'ZAMIIN UUD'!O110)</f>
        <v>0</v>
      </c>
      <c r="M110" s="45">
        <f>SUM(SAINSHAND!P110+SAINSHAND!S110+'ZAMIIN UUD'!P110)</f>
        <v>0</v>
      </c>
      <c r="N110" s="45">
        <f>SUM(SAINSHAND!Q110+SAINSHAND!T110+'ZAMIIN UUD'!Q110)</f>
        <v>0</v>
      </c>
      <c r="O110" s="45">
        <f>SUM(SAINSHAND!U110+'ZAMIIN UUD'!L110)</f>
        <v>0</v>
      </c>
      <c r="P110" s="45">
        <f>SUM(SAINSHAND!V110+'ZAMIIN UUD'!M110)</f>
        <v>0</v>
      </c>
      <c r="Q110" s="45">
        <f>SUM(SAINSHAND!W110+'ZAMIIN UUD'!N110)</f>
        <v>0</v>
      </c>
      <c r="R110" s="45">
        <f>SUM('ZAMIIN UUD'!R110)</f>
        <v>0</v>
      </c>
      <c r="S110" s="45">
        <f>SUM('ZAMIIN UUD'!S110)</f>
        <v>0</v>
      </c>
      <c r="T110" s="45">
        <f>SUM('ZAMIIN UUD'!T110)</f>
        <v>0</v>
      </c>
      <c r="U110" s="45">
        <f>SUM(AIRAG!I110+ALTANSHIREE!I110+DALANGARGALAN!I110+DELGEREH!I110+IHHET!I110+MANDAX!I110+ORGON!I110+SAIXANDULAAN!I110+ULAANBADRAX!I110+HATANBULAG!I110+HOBSGOL!I110+ERDENE!I110+SAINSHAND!X110+'ZAMIIN UUD'!U110)</f>
        <v>0</v>
      </c>
      <c r="V110" s="45">
        <f>SUM(AIRAG!J110+ALTANSHIREE!J110+DALANGARGALAN!J110+DELGEREH!J110+IHHET!J110+MANDAX!J110+ORGON!J110+SAIXANDULAAN!J110+ULAANBADRAX!J110+HATANBULAG!J110+HOBSGOL!J110+ERDENE!J110+SAINSHAND!Y110+'ZAMIIN UUD'!V110)</f>
        <v>0</v>
      </c>
      <c r="W110" s="60">
        <f>SUM(AIRAG!K110+ALTANSHIREE!K110+DALANGARGALAN!K110+DELGEREH!K110+IHHET!K110+MANDAX!K110+ORGON!K110+SAIXANDULAAN!K110+ULAANBADRAX!K110+HATANBULAG!K110+HOBSGOL!K110+ERDENE!K110+SAINSHAND!Z110+'ZAMIIN UUD'!W110)</f>
        <v>0</v>
      </c>
      <c r="X110" s="45">
        <f>SUM(AIRAG!L110+ALTANSHIREE!L110+DALANGARGALAN!L110+DELGEREH!L110+IHHET!L110+MANDAX!L110+ORGON!L110+SAIXANDULAAN!L110+ULAANBADRAX!L110+HATANBULAG!L110+HOBSGOL!L110+ERDENE!L110+SAINSHAND!AA110+SAINSHAND!AD110+SAINSHAND!AG110+SAINSHAND!AJ110+SAINSHAND!AM110+SAINSHAND!AP110+SAINSHAND!AS110+SAINSHAND!AV110+SAINSHAND!AY110+SAINSHAND!BB110+SAINSHAND!BE110+SAINSHAND!BH110+SAINSHAND!BK110+SAINSHAND!BN110+SAINSHAND!BQ110+'ZAMIIN UUD'!X110+'ZAMIIN UUD'!AA110+'ZAMIIN UUD'!AD110+'ZAMIIN UUD'!AG110+'ZAMIIN UUD'!AJ110+'ZAMIIN UUD'!AM110+'ZAMIIN UUD'!AP110+'ZAMIIN UUD'!AS110)</f>
        <v>0</v>
      </c>
      <c r="Y110" s="45">
        <f>SUM(AIRAG!M110+ALTANSHIREE!M110+DALANGARGALAN!M110+DELGEREH!M110+IHHET!M110+MANDAX!M110+ORGON!M110+SAIXANDULAAN!M110+ULAANBADRAX!M110+HATANBULAG!M110+HOBSGOL!M110+ERDENE!M110+SAINSHAND!AB110+SAINSHAND!AE110+SAINSHAND!AH110+SAINSHAND!AK110+SAINSHAND!AN110+SAINSHAND!AQ110+SAINSHAND!AT110+SAINSHAND!AW110+SAINSHAND!AZ110+SAINSHAND!BC110+SAINSHAND!BF110+SAINSHAND!BI110+SAINSHAND!BL110+SAINSHAND!BO110+SAINSHAND!BR110+'ZAMIIN UUD'!Y110+'ZAMIIN UUD'!AB110+'ZAMIIN UUD'!AE110+'ZAMIIN UUD'!AH110+'ZAMIIN UUD'!AK110+'ZAMIIN UUD'!AN110+'ZAMIIN UUD'!AQ110+'ZAMIIN UUD'!AT110)</f>
        <v>0</v>
      </c>
      <c r="Z110" s="45">
        <f>SUM(AIRAG!N110+ALTANSHIREE!N110+DALANGARGALAN!N110+DELGEREH!N110+IHHET!N110+MANDAX!N110+ORGON!N110+SAIXANDULAAN!N110+ULAANBADRAX!N110+HATANBULAG!N110+HOBSGOL!N110+ERDENE!N110+SAINSHAND!AC110+SAINSHAND!AF110+SAINSHAND!AI110+SAINSHAND!AL110+SAINSHAND!AO110+SAINSHAND!AR110+SAINSHAND!AU110+SAINSHAND!AX110+SAINSHAND!BA110+SAINSHAND!BD110+SAINSHAND!BG110+SAINSHAND!BJ110+SAINSHAND!BM110+SAINSHAND!BP110+SAINSHAND!BS110+'ZAMIIN UUD'!Z110+'ZAMIIN UUD'!AC110+'ZAMIIN UUD'!AF110+'ZAMIIN UUD'!AI110+'ZAMIIN UUD'!AL110+'ZAMIIN UUD'!AO110+'ZAMIIN UUD'!AR110+'ZAMIIN UUD'!AU110)</f>
        <v>0</v>
      </c>
      <c r="AA110" s="45">
        <f>SUM(AIRAG!O110+ALTANSHIREE!O110+DALANGARGALAN!O110+DELGEREH!O110+IHHET!O110+MANDAX!O110+ORGON!O110+SAIXANDULAAN!O110+ULAANBADRAX!O110+HATANBULAG!O110+HOBSGOL!O110+ERDENE!O110+SAINSHAND!BT110+SAINSHAND!BW110+SAINSHAND!BZ110+SAINSHAND!CC110+SAINSHAND!CF110+SAINSHAND!CI110+'ZAMIIN UUD'!AV110+'ZAMIIN UUD'!AY110+'ZAMIIN UUD'!BB110+'ZAMIIN UUD'!BE110)</f>
        <v>0</v>
      </c>
      <c r="AB110" s="45">
        <f>SUM(AIRAG!P110+ALTANSHIREE!P110+DALANGARGALAN!P110+DELGEREH!P110+IHHET!P110+MANDAX!P110+ORGON!P110+SAIXANDULAAN!P110+ULAANBADRAX!P110+HATANBULAG!P110+HOBSGOL!P110+ERDENE!P110+SAINSHAND!BU110+SAINSHAND!BX110+SAINSHAND!CA110+SAINSHAND!CD110+SAINSHAND!CG110+SAINSHAND!CJ110+'ZAMIIN UUD'!AW110+'ZAMIIN UUD'!AZ110+'ZAMIIN UUD'!BC110+'ZAMIIN UUD'!BF110)</f>
        <v>0</v>
      </c>
      <c r="AC110" s="45">
        <f>SUM(AIRAG!Q110+ALTANSHIREE!Q110+DALANGARGALAN!Q110+DELGEREH!Q110+IHHET!Q110+MANDAX!Q110+ORGON!Q110+SAIXANDULAAN!Q110+ULAANBADRAX!Q110+HATANBULAG!Q110+HOBSGOL!Q110+ERDENE!Q110+SAINSHAND!BV110+SAINSHAND!BY110+SAINSHAND!CB110+SAINSHAND!CE110+SAINSHAND!CH110+SAINSHAND!CK110+'ZAMIIN UUD'!AX110+'ZAMIIN UUD'!BA110+'ZAMIIN UUD'!BD110+'ZAMIIN UUD'!BG110)</f>
        <v>0</v>
      </c>
      <c r="AD110" s="45">
        <f>SUM(AIRAG!R110+ALTANSHIREE!R110+DALANGARGALAN!R110+DELGEREH!R110+IHHET!R110+MANDAX!R110+ORGON!R110+SAIXANDULAAN!R110+ULAANBADRAX!R110+HATANBULAG!R110+HOBSGOL!R110+ERDENE!R110+SAINSHAND!CL110)</f>
        <v>0</v>
      </c>
      <c r="AE110" s="45">
        <f>SUM(AIRAG!S110+ALTANSHIREE!S110+DALANGARGALAN!S110+DELGEREH!S110+IHHET!S110+MANDAX!S110+ORGON!S110+SAIXANDULAAN!S110+ULAANBADRAX!S110+HATANBULAG!S110+HOBSGOL!S110+ERDENE!S110+SAINSHAND!CM110)</f>
        <v>0</v>
      </c>
      <c r="AF110" s="45">
        <f>SUM(AIRAG!T110+ALTANSHIREE!T110+DALANGARGALAN!T110+DELGEREH!T110+IHHET!T110+MANDAX!T110+ORGON!T110+SAIXANDULAAN!T110+ULAANBADRAX!T110+HATANBULAG!T110+HOBSGOL!T110+ERDENE!T110+SAINSHAND!CN110)</f>
        <v>0</v>
      </c>
      <c r="AG110" s="45">
        <f>SUM(SAINSHAND!CO110+'ZAMIIN UUD'!BK110)</f>
        <v>0</v>
      </c>
      <c r="AH110" s="45">
        <f>SUM(SAINSHAND!CP110+'ZAMIIN UUD'!BL110)</f>
        <v>0</v>
      </c>
      <c r="AI110" s="45">
        <f>SUM(SAINSHAND!CQ110+'ZAMIIN UUD'!BM110)</f>
        <v>0</v>
      </c>
      <c r="AJ110" s="47">
        <f t="shared" si="72"/>
        <v>0</v>
      </c>
      <c r="AK110" s="47">
        <f t="shared" si="73"/>
        <v>0</v>
      </c>
      <c r="AL110" s="47">
        <f t="shared" si="74"/>
        <v>0</v>
      </c>
      <c r="AM110" s="44">
        <f>SUM(AIRAG!X110+ALTANSHIREE!X110+DALANGARGALAN!X110+DELGEREH!X110+IHHET!X110+MANDAX!X110+ORGON!X110+SAIXANDULAAN!X110+ULAANBADRAX!X110+HATANBULAG!X110+HOBSGOL!X110+ERDENE!X110+SAINSHAND!CU110+'ZAMIIN UUD'!BQ110)</f>
        <v>0</v>
      </c>
      <c r="AN110" s="44">
        <f>SUM(AIRAG!Y110+ALTANSHIREE!Y110+DALANGARGALAN!Y110+DELGEREH!Y110+IHHET!Y110+MANDAX!Y110+ORGON!Y110+SAIXANDULAAN!Y110+ULAANBADRAX!Y110+HATANBULAG!Y110+HOBSGOL!Y110+ERDENE!Y110+SAINSHAND!CV110+'ZAMIIN UUD'!BR110)</f>
        <v>0</v>
      </c>
      <c r="AO110" s="44">
        <f>SUM(AIRAG!Z110+ALTANSHIREE!Z110+DALANGARGALAN!Z110+DELGEREH!Z110+IHHET!Z110+MANDAX!Z110+ORGON!Z110+SAIXANDULAAN!Z110+ULAANBADRAX!Z110+HATANBULAG!Z110+HOBSGOL!Z110+ERDENE!Z110+SAINSHAND!CW110+'ZAMIIN UUD'!BS110)</f>
        <v>0</v>
      </c>
      <c r="AP110" s="47">
        <f t="shared" si="75"/>
        <v>0</v>
      </c>
      <c r="AQ110" s="47">
        <f t="shared" si="76"/>
        <v>0</v>
      </c>
      <c r="AR110" s="47">
        <f t="shared" si="77"/>
        <v>0</v>
      </c>
      <c r="AS110" s="44">
        <f>SUM(AIRAG!AD110+ALTANSHIREE!AD110+DALANGARGALAN!AD110+DELGEREH!AD110+IHHET!AD110+MANDAX!AD110+ORGON!AD110+SAIXANDULAAN!AD110+ULAANBADRAX!AD110+HATANBULAG!AD110+HOBSGOL!AD110+ERDENE!AD110+SAINSHAND!DA110+'ZAMIIN UUD'!BW110)</f>
        <v>0</v>
      </c>
      <c r="AT110" s="44">
        <f>SUM(AIRAG!AE110+ALTANSHIREE!AE110+DALANGARGALAN!AE110+DELGEREH!AE110+IHHET!AE110+MANDAX!AE110+ORGON!AE110+SAIXANDULAAN!AE110+ULAANBADRAX!AE110+HATANBULAG!AE110+HOBSGOL!AE110+ERDENE!AE110+SAINSHAND!DB110+'ZAMIIN UUD'!BX110)</f>
        <v>0</v>
      </c>
      <c r="AU110" s="44">
        <f>SUM(AIRAG!AF110+ALTANSHIREE!AF110+DALANGARGALAN!AF110+DELGEREH!AF110+IHHET!AF110+MANDAX!AF110+ORGON!AF110+SAIXANDULAAN!AF110+ULAANBADRAX!AF110+HATANBULAG!AF110+HOBSGOL!AF110+ERDENE!AF110+SAINSHAND!DC110+'ZAMIIN UUD'!BY110)</f>
        <v>0</v>
      </c>
      <c r="AV110" s="44">
        <f>SUM(AIRAG!AG110+ALTANSHIREE!AG110+DALANGARGALAN!AG110+DELGEREH!AG110+IHHET!AG110+MANDAX!AG110+ORGON!AG110+SAIXANDULAAN!AG110+ULAANBADRAX!AG110+HATANBULAG!AG110+HOBSGOL!AG110+ERDENE!AG110+SAINSHAND!DD110+'ZAMIIN UUD'!BZ110)</f>
        <v>0</v>
      </c>
      <c r="AW110" s="44">
        <f>SUM(AIRAG!AH110+ALTANSHIREE!AH110+DALANGARGALAN!AH110+DELGEREH!AH110+IHHET!AH110+MANDAX!AH110+ORGON!AH110+SAIXANDULAAN!AH110+ULAANBADRAX!AH110+HATANBULAG!AH110+HOBSGOL!AH110+ERDENE!AH110+SAINSHAND!DE110+'ZAMIIN UUD'!CA110)</f>
        <v>0</v>
      </c>
      <c r="AX110" s="44">
        <f>SUM(AIRAG!AI110+ALTANSHIREE!AI110+DALANGARGALAN!AI110+DELGEREH!AI110+IHHET!AI110+MANDAX!AI110+ORGON!AI110+SAIXANDULAAN!AI110+ULAANBADRAX!AI110+HATANBULAG!AI110+HOBSGOL!AI110+ERDENE!AI110+SAINSHAND!DF110+'ZAMIIN UUD'!CB110)</f>
        <v>0</v>
      </c>
      <c r="AY110" s="47">
        <f t="shared" si="78"/>
        <v>0</v>
      </c>
      <c r="AZ110" s="47">
        <f t="shared" si="79"/>
        <v>0</v>
      </c>
      <c r="BA110" s="47">
        <f t="shared" si="80"/>
        <v>0</v>
      </c>
      <c r="BB110" s="47">
        <f t="shared" si="81"/>
        <v>0</v>
      </c>
      <c r="BC110" s="47">
        <f t="shared" si="88"/>
        <v>0</v>
      </c>
      <c r="BD110" s="47">
        <f t="shared" si="89"/>
        <v>0</v>
      </c>
    </row>
    <row r="115" spans="39:39">
      <c r="AM115" s="56">
        <v>883120.3</v>
      </c>
    </row>
    <row r="116" spans="39:39">
      <c r="AM116" s="56">
        <f>SUM(AM85-AM115)</f>
        <v>657833579.70000005</v>
      </c>
    </row>
  </sheetData>
  <mergeCells count="20">
    <mergeCell ref="A7:B7"/>
    <mergeCell ref="C5:E5"/>
    <mergeCell ref="F5:H5"/>
    <mergeCell ref="L5:N5"/>
    <mergeCell ref="A5:A6"/>
    <mergeCell ref="I5:K5"/>
    <mergeCell ref="BB5:BD5"/>
    <mergeCell ref="O5:Q5"/>
    <mergeCell ref="AJ5:AL5"/>
    <mergeCell ref="AG5:AI5"/>
    <mergeCell ref="AM5:AO5"/>
    <mergeCell ref="AP5:AR5"/>
    <mergeCell ref="AS5:AU5"/>
    <mergeCell ref="AV5:AX5"/>
    <mergeCell ref="AY5:BA5"/>
    <mergeCell ref="X5:Z5"/>
    <mergeCell ref="AA5:AC5"/>
    <mergeCell ref="AD5:AF5"/>
    <mergeCell ref="R5:T5"/>
    <mergeCell ref="U5:W5"/>
  </mergeCells>
  <phoneticPr fontId="17" type="noConversion"/>
  <pageMargins left="0.2" right="0.2" top="0.2" bottom="0.21" header="0.2" footer="0.21"/>
  <pageSetup scale="65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>
    <pageSetUpPr fitToPage="1"/>
  </sheetPr>
  <dimension ref="A1:S116"/>
  <sheetViews>
    <sheetView workbookViewId="0">
      <pane xSplit="11" ySplit="13" topLeftCell="L71" activePane="bottomRight" state="frozen"/>
      <selection pane="topRight" activeCell="L1" sqref="L1"/>
      <selection pane="bottomLeft" activeCell="A14" sqref="A14"/>
      <selection pane="bottomRight" activeCell="P127" sqref="P127"/>
    </sheetView>
  </sheetViews>
  <sheetFormatPr defaultColWidth="9.140625" defaultRowHeight="11.25"/>
  <cols>
    <col min="1" max="1" width="4.140625" style="18" customWidth="1"/>
    <col min="2" max="2" width="36.28515625" style="18" customWidth="1"/>
    <col min="3" max="3" width="18.7109375" style="56" hidden="1" customWidth="1"/>
    <col min="4" max="4" width="17.28515625" style="56" hidden="1" customWidth="1"/>
    <col min="5" max="5" width="18.42578125" style="56" hidden="1" customWidth="1"/>
    <col min="6" max="11" width="18.7109375" style="56" hidden="1" customWidth="1"/>
    <col min="12" max="12" width="18.7109375" style="82" customWidth="1"/>
    <col min="13" max="14" width="16.85546875" style="82" customWidth="1"/>
    <col min="15" max="15" width="8.5703125" style="82" customWidth="1"/>
    <col min="16" max="16" width="13.28515625" style="18" customWidth="1"/>
    <col min="17" max="17" width="9.140625" style="18"/>
    <col min="18" max="18" width="33.28515625" style="18" customWidth="1"/>
    <col min="19" max="16384" width="9.140625" style="18"/>
  </cols>
  <sheetData>
    <row r="1" spans="1:19" ht="12.75">
      <c r="A1" s="8"/>
      <c r="B1" s="3"/>
      <c r="C1" s="55"/>
      <c r="D1" s="57"/>
    </row>
    <row r="3" spans="1:19" ht="15">
      <c r="B3" s="38"/>
      <c r="C3" s="72"/>
      <c r="D3" s="72"/>
      <c r="E3" s="55"/>
      <c r="F3" s="73"/>
      <c r="G3" s="73"/>
      <c r="H3" s="73"/>
      <c r="I3" s="73"/>
      <c r="J3" s="73"/>
      <c r="K3" s="73"/>
    </row>
    <row r="4" spans="1:19" ht="12.75" customHeight="1">
      <c r="A4" s="617" t="s">
        <v>344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</row>
    <row r="5" spans="1:19" ht="12.75" customHeight="1">
      <c r="A5" s="617"/>
      <c r="B5" s="617"/>
      <c r="C5" s="617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</row>
    <row r="7" spans="1:19" ht="10.5" customHeight="1">
      <c r="A7" s="618" t="s">
        <v>83</v>
      </c>
      <c r="B7" s="102" t="s">
        <v>80</v>
      </c>
      <c r="C7" s="577" t="s">
        <v>154</v>
      </c>
      <c r="D7" s="577"/>
      <c r="E7" s="577"/>
      <c r="F7" s="577" t="s">
        <v>161</v>
      </c>
      <c r="G7" s="577"/>
      <c r="H7" s="577"/>
      <c r="I7" s="577" t="s">
        <v>162</v>
      </c>
      <c r="J7" s="577"/>
      <c r="K7" s="577"/>
      <c r="L7" s="578" t="s">
        <v>3</v>
      </c>
      <c r="M7" s="578"/>
      <c r="N7" s="578"/>
      <c r="O7" s="578"/>
      <c r="P7" s="20"/>
      <c r="Q7" s="20"/>
    </row>
    <row r="8" spans="1:19">
      <c r="A8" s="618"/>
      <c r="B8" s="104" t="s">
        <v>79</v>
      </c>
      <c r="C8" s="105" t="s">
        <v>114</v>
      </c>
      <c r="D8" s="105" t="s">
        <v>115</v>
      </c>
      <c r="E8" s="105" t="s">
        <v>116</v>
      </c>
      <c r="F8" s="105" t="s">
        <v>114</v>
      </c>
      <c r="G8" s="105" t="s">
        <v>115</v>
      </c>
      <c r="H8" s="105" t="s">
        <v>116</v>
      </c>
      <c r="I8" s="105" t="s">
        <v>114</v>
      </c>
      <c r="J8" s="105" t="s">
        <v>115</v>
      </c>
      <c r="K8" s="105" t="s">
        <v>116</v>
      </c>
      <c r="L8" s="119" t="s">
        <v>114</v>
      </c>
      <c r="M8" s="119" t="s">
        <v>115</v>
      </c>
      <c r="N8" s="119" t="s">
        <v>116</v>
      </c>
      <c r="O8" s="119" t="s">
        <v>181</v>
      </c>
      <c r="P8" s="20"/>
      <c r="Q8" s="20"/>
    </row>
    <row r="9" spans="1:19">
      <c r="A9" s="619" t="s">
        <v>122</v>
      </c>
      <c r="B9" s="620"/>
      <c r="C9" s="106">
        <f>SUM(Sheet9!C7)</f>
        <v>0</v>
      </c>
      <c r="D9" s="106">
        <f>SUM(Sheet9!D7)</f>
        <v>4972893338.8299999</v>
      </c>
      <c r="E9" s="106">
        <f>SUM(Sheet9!E7)</f>
        <v>4972893338.8299999</v>
      </c>
      <c r="F9" s="106">
        <f>SUM(онхс!C7)</f>
        <v>0</v>
      </c>
      <c r="G9" s="106">
        <f>SUM(онхс!D7)</f>
        <v>-5018543403</v>
      </c>
      <c r="H9" s="106">
        <f>SUM(онхс!E7)</f>
        <v>0</v>
      </c>
      <c r="I9" s="106">
        <f>SUM(Sheet11!C7)</f>
        <v>0</v>
      </c>
      <c r="J9" s="106">
        <f>SUM(Sheet11!D7)</f>
        <v>209813990.47</v>
      </c>
      <c r="K9" s="106">
        <f>SUM(Sheet11!E7)</f>
        <v>74350566</v>
      </c>
      <c r="L9" s="120">
        <f t="shared" ref="L9:N13" si="0">SUM(C9+F9+I9)</f>
        <v>0</v>
      </c>
      <c r="M9" s="120">
        <f>SUM(D9+G9+J9)</f>
        <v>164163926.29999992</v>
      </c>
      <c r="N9" s="120"/>
      <c r="O9" s="121"/>
      <c r="P9" s="81">
        <f>Sheet13!D26-'NIIT DYN'!M10</f>
        <v>285506166.72000122</v>
      </c>
    </row>
    <row r="10" spans="1:19" ht="10.5" customHeight="1">
      <c r="A10" s="109">
        <v>1</v>
      </c>
      <c r="B10" s="110" t="s">
        <v>4</v>
      </c>
      <c r="C10" s="111">
        <f>SUM(Sheet9!C8)</f>
        <v>47826627300</v>
      </c>
      <c r="D10" s="111">
        <f>SUM(Sheet9!D8)</f>
        <v>38412645671.839996</v>
      </c>
      <c r="E10" s="111">
        <f>SUM(Sheet9!E8)</f>
        <v>-9413981628.1599998</v>
      </c>
      <c r="F10" s="111">
        <f>SUM(онхс!C8)</f>
        <v>11930211800</v>
      </c>
      <c r="G10" s="111">
        <f>SUM(онхс!D8)</f>
        <v>9243728857</v>
      </c>
      <c r="H10" s="111">
        <f>SUM(онхс!E8)</f>
        <v>-2686482943</v>
      </c>
      <c r="I10" s="111">
        <f>SUM(Sheet11!C8)</f>
        <v>2957793500</v>
      </c>
      <c r="J10" s="111">
        <f>SUM(Sheet11!D8)</f>
        <v>127925709</v>
      </c>
      <c r="K10" s="111">
        <f>SUM(Sheet11!E8)</f>
        <v>-2829867791</v>
      </c>
      <c r="L10" s="122">
        <f>SUM(C10+F10+I10)</f>
        <v>62714632600</v>
      </c>
      <c r="M10" s="122">
        <f>SUM(D10+G10+J10)</f>
        <v>47784300237.839996</v>
      </c>
      <c r="N10" s="122">
        <f t="shared" si="0"/>
        <v>-14930332362.16</v>
      </c>
      <c r="O10" s="123">
        <f>M10/L10*100</f>
        <v>76.193223585654863</v>
      </c>
      <c r="P10" s="56">
        <f>Sheet13!C26-'NIIT DYN'!L10</f>
        <v>298331600</v>
      </c>
      <c r="Q10" s="20"/>
      <c r="R10" s="20">
        <f>AIRAG!AM8+ALTANSHIREE!AM8+DALANGARGALAN!AM8+DELGEREH!AM8+IHHET!AM8+MANDAX!AM8+ORGON!AM8+SAIXANDULAAN!AM8+ULAANBADRAX!AM8+HATANBULAG!AM8+HOBSGOL!AM8+ERDENE!AM8+SAINSHAND!DJ8+'ZAMIIN UUD'!CF8+'AIMAG TOB'!BZ8</f>
        <v>63012964200</v>
      </c>
      <c r="S10" s="20"/>
    </row>
    <row r="11" spans="1:19" ht="10.5" customHeight="1">
      <c r="A11" s="109">
        <v>2</v>
      </c>
      <c r="B11" s="110" t="s">
        <v>5</v>
      </c>
      <c r="C11" s="111">
        <f>SUM(Sheet9!C9)</f>
        <v>36547769000</v>
      </c>
      <c r="D11" s="111">
        <f>SUM(Sheet9!D9)</f>
        <v>27133787431.840004</v>
      </c>
      <c r="E11" s="111">
        <f>SUM(Sheet9!E9)</f>
        <v>-9413981568.1599998</v>
      </c>
      <c r="F11" s="111">
        <f>SUM(онхс!C9)</f>
        <v>11930211800</v>
      </c>
      <c r="G11" s="111">
        <f>SUM(онхс!D9)</f>
        <v>9243728857</v>
      </c>
      <c r="H11" s="111">
        <f>SUM(онхс!E9)</f>
        <v>-2686482943</v>
      </c>
      <c r="I11" s="111">
        <f>SUM(Sheet11!C9)</f>
        <v>2957793500</v>
      </c>
      <c r="J11" s="111">
        <f>SUM(Sheet11!D9)</f>
        <v>127925709</v>
      </c>
      <c r="K11" s="111">
        <f>SUM(Sheet11!E9)</f>
        <v>-2829867791</v>
      </c>
      <c r="L11" s="122">
        <f t="shared" si="0"/>
        <v>51435774300</v>
      </c>
      <c r="M11" s="122">
        <f>SUM(D11+G11+J11)</f>
        <v>36505441997.840004</v>
      </c>
      <c r="N11" s="122">
        <f t="shared" ref="N11" si="1">SUM(E11+H11+K11+N66)</f>
        <v>-14930332302.16</v>
      </c>
      <c r="O11" s="123">
        <f t="shared" ref="O11:O13" si="2">M11/L11*100</f>
        <v>70.972863721116383</v>
      </c>
    </row>
    <row r="12" spans="1:19" ht="10.5" customHeight="1">
      <c r="A12" s="109">
        <v>3</v>
      </c>
      <c r="B12" s="110" t="s">
        <v>6</v>
      </c>
      <c r="C12" s="111">
        <f>SUM(Sheet9!C10)</f>
        <v>30953942700</v>
      </c>
      <c r="D12" s="111">
        <f>SUM(Sheet9!D10)</f>
        <v>24571995165.280003</v>
      </c>
      <c r="E12" s="111">
        <f>SUM(Sheet9!E10)</f>
        <v>-6381947534.7199993</v>
      </c>
      <c r="F12" s="111">
        <f>SUM(онхс!C10)</f>
        <v>0</v>
      </c>
      <c r="G12" s="111">
        <f>SUM(онхс!D10)</f>
        <v>0</v>
      </c>
      <c r="H12" s="111">
        <f>SUM(онхс!E10)</f>
        <v>0</v>
      </c>
      <c r="I12" s="111">
        <f>SUM(Sheet11!C10)</f>
        <v>2957793500</v>
      </c>
      <c r="J12" s="111">
        <f>SUM(Sheet11!D10)</f>
        <v>127925709</v>
      </c>
      <c r="K12" s="111">
        <f>SUM(Sheet11!E10)</f>
        <v>-2829867791</v>
      </c>
      <c r="L12" s="122">
        <f t="shared" si="0"/>
        <v>33911736200</v>
      </c>
      <c r="M12" s="122">
        <f t="shared" ref="M12:M80" si="3">SUM(D12+G12+J12)</f>
        <v>24699920874.280003</v>
      </c>
      <c r="N12" s="122">
        <f t="shared" ref="N12:N80" si="4">SUM(E12+H12+K12)</f>
        <v>-9211815325.7199993</v>
      </c>
      <c r="O12" s="123">
        <f t="shared" si="2"/>
        <v>72.835907688736981</v>
      </c>
      <c r="P12" s="81"/>
      <c r="Q12" s="20"/>
    </row>
    <row r="13" spans="1:19" ht="10.5" customHeight="1">
      <c r="A13" s="109">
        <v>4</v>
      </c>
      <c r="B13" s="110" t="s">
        <v>7</v>
      </c>
      <c r="C13" s="111">
        <f>SUM(Sheet9!C11)</f>
        <v>11240737100</v>
      </c>
      <c r="D13" s="111">
        <f>SUM(Sheet9!D11)</f>
        <v>9687055383.7199993</v>
      </c>
      <c r="E13" s="111">
        <f>SUM(Sheet9!E11)</f>
        <v>-1553681716.2800002</v>
      </c>
      <c r="F13" s="111">
        <f>SUM(онхс!C11)</f>
        <v>0</v>
      </c>
      <c r="G13" s="111">
        <f>SUM(онхс!D11)</f>
        <v>0</v>
      </c>
      <c r="H13" s="111">
        <f>SUM(онхс!E11)</f>
        <v>0</v>
      </c>
      <c r="I13" s="111">
        <f>SUM(Sheet11!C11)</f>
        <v>0</v>
      </c>
      <c r="J13" s="111">
        <f>SUM(Sheet11!D11)</f>
        <v>0</v>
      </c>
      <c r="K13" s="111">
        <f>SUM(Sheet11!E11)</f>
        <v>0</v>
      </c>
      <c r="L13" s="122">
        <f t="shared" si="0"/>
        <v>11240737100</v>
      </c>
      <c r="M13" s="122">
        <f t="shared" ref="M13" si="5">SUM(D13+G13+J13)</f>
        <v>9687055383.7199993</v>
      </c>
      <c r="N13" s="122">
        <f t="shared" ref="N13" si="6">SUM(E13+H13+K13)</f>
        <v>-1553681716.2800002</v>
      </c>
      <c r="O13" s="123">
        <f t="shared" si="2"/>
        <v>86.178115345478531</v>
      </c>
    </row>
    <row r="14" spans="1:19" ht="10.5" customHeight="1">
      <c r="A14" s="109">
        <v>5</v>
      </c>
      <c r="B14" s="113" t="s">
        <v>8</v>
      </c>
      <c r="C14" s="106">
        <f>SUM(Sheet9!C12)</f>
        <v>4547713500</v>
      </c>
      <c r="D14" s="106">
        <f>SUM(Sheet9!D12)</f>
        <v>4300308027.3999996</v>
      </c>
      <c r="E14" s="106">
        <f>SUM(Sheet9!E12)</f>
        <v>-247405472.60000005</v>
      </c>
      <c r="F14" s="106">
        <f>SUM(онхс!C12)</f>
        <v>0</v>
      </c>
      <c r="G14" s="106">
        <f>SUM(онхс!D12)</f>
        <v>0</v>
      </c>
      <c r="H14" s="106">
        <f>SUM(онхс!E12)</f>
        <v>0</v>
      </c>
      <c r="I14" s="106">
        <f>SUM(Sheet11!C12)</f>
        <v>0</v>
      </c>
      <c r="J14" s="106">
        <f>SUM(Sheet11!D12)</f>
        <v>0</v>
      </c>
      <c r="K14" s="106">
        <f>SUM(Sheet11!E12)</f>
        <v>0</v>
      </c>
      <c r="L14" s="120">
        <f t="shared" ref="L14:L80" si="7">SUM(C14+F14+I14)</f>
        <v>4547713500</v>
      </c>
      <c r="M14" s="120">
        <f t="shared" ref="M14" si="8">SUM(D14+G14+J14)</f>
        <v>4300308027.3999996</v>
      </c>
      <c r="N14" s="120">
        <f t="shared" ref="N14" si="9">SUM(E14+H14+K14)</f>
        <v>-247405472.60000005</v>
      </c>
      <c r="O14" s="121">
        <f t="shared" ref="O14:O80" si="10">M14/L14*100</f>
        <v>94.559783227329504</v>
      </c>
    </row>
    <row r="15" spans="1:19" ht="10.5" customHeight="1">
      <c r="A15" s="109">
        <v>6</v>
      </c>
      <c r="B15" s="113" t="s">
        <v>10</v>
      </c>
      <c r="C15" s="106">
        <f>SUM(Sheet9!C13)</f>
        <v>4849951200</v>
      </c>
      <c r="D15" s="106">
        <f>SUM(Sheet9!D13)</f>
        <v>4000840326.4500003</v>
      </c>
      <c r="E15" s="106">
        <f>SUM(Sheet9!E13)</f>
        <v>-849110873.54999995</v>
      </c>
      <c r="F15" s="106">
        <f>SUM(онхс!C13)</f>
        <v>0</v>
      </c>
      <c r="G15" s="106">
        <f>SUM(онхс!D13)</f>
        <v>0</v>
      </c>
      <c r="H15" s="106">
        <f>SUM(онхс!E13)</f>
        <v>0</v>
      </c>
      <c r="I15" s="106">
        <f>SUM(Sheet11!C13)</f>
        <v>0</v>
      </c>
      <c r="J15" s="106">
        <f>SUM(Sheet11!D13)</f>
        <v>0</v>
      </c>
      <c r="K15" s="106">
        <f>SUM(Sheet11!E13)</f>
        <v>0</v>
      </c>
      <c r="L15" s="120">
        <f t="shared" si="7"/>
        <v>4849951200</v>
      </c>
      <c r="M15" s="120">
        <f t="shared" si="3"/>
        <v>4000840326.4500003</v>
      </c>
      <c r="N15" s="120">
        <f t="shared" si="4"/>
        <v>-849110873.54999995</v>
      </c>
      <c r="O15" s="121">
        <f t="shared" si="10"/>
        <v>82.492383149133559</v>
      </c>
    </row>
    <row r="16" spans="1:19" ht="10.5" customHeight="1">
      <c r="A16" s="109">
        <v>7</v>
      </c>
      <c r="B16" s="113" t="s">
        <v>11</v>
      </c>
      <c r="C16" s="106">
        <f>SUM(Sheet9!C14)</f>
        <v>838326400</v>
      </c>
      <c r="D16" s="106">
        <f>SUM(Sheet9!D14)</f>
        <v>747732262.31999993</v>
      </c>
      <c r="E16" s="106">
        <f>SUM(Sheet9!E14)</f>
        <v>-90594137.680000007</v>
      </c>
      <c r="F16" s="106">
        <f>SUM(онхс!C14)</f>
        <v>0</v>
      </c>
      <c r="G16" s="106">
        <f>SUM(онхс!D14)</f>
        <v>0</v>
      </c>
      <c r="H16" s="106">
        <f>SUM(онхс!E14)</f>
        <v>0</v>
      </c>
      <c r="I16" s="106">
        <f>SUM(Sheet11!C14)</f>
        <v>0</v>
      </c>
      <c r="J16" s="106">
        <f>SUM(Sheet11!D14)</f>
        <v>0</v>
      </c>
      <c r="K16" s="106">
        <f>SUM(Sheet11!E14)</f>
        <v>0</v>
      </c>
      <c r="L16" s="120">
        <f>SUM(C16+F16+I16)</f>
        <v>838326400</v>
      </c>
      <c r="M16" s="120">
        <f t="shared" si="3"/>
        <v>747732262.31999993</v>
      </c>
      <c r="N16" s="120">
        <f t="shared" si="4"/>
        <v>-90594137.680000007</v>
      </c>
      <c r="O16" s="121">
        <f t="shared" si="10"/>
        <v>89.19345285082278</v>
      </c>
    </row>
    <row r="17" spans="1:17" ht="10.5" customHeight="1">
      <c r="A17" s="109">
        <v>8</v>
      </c>
      <c r="B17" s="113" t="s">
        <v>12</v>
      </c>
      <c r="C17" s="106">
        <f>SUM(Sheet9!C15)</f>
        <v>412602000</v>
      </c>
      <c r="D17" s="106">
        <f>SUM(Sheet9!D15)</f>
        <v>88796416.370000005</v>
      </c>
      <c r="E17" s="106">
        <f>SUM(Sheet9!E15)</f>
        <v>-323805583.63</v>
      </c>
      <c r="F17" s="106">
        <f>SUM(онхс!C15)</f>
        <v>0</v>
      </c>
      <c r="G17" s="106">
        <f>SUM(онхс!D15)</f>
        <v>0</v>
      </c>
      <c r="H17" s="106">
        <f>SUM(онхс!E15)</f>
        <v>0</v>
      </c>
      <c r="I17" s="106">
        <f>SUM(Sheet11!C15)</f>
        <v>0</v>
      </c>
      <c r="J17" s="106">
        <f>SUM(Sheet11!D15)</f>
        <v>0</v>
      </c>
      <c r="K17" s="106">
        <f>SUM(Sheet11!E15)</f>
        <v>0</v>
      </c>
      <c r="L17" s="120">
        <f t="shared" si="7"/>
        <v>412602000</v>
      </c>
      <c r="M17" s="120">
        <f t="shared" si="3"/>
        <v>88796416.370000005</v>
      </c>
      <c r="N17" s="120">
        <f t="shared" si="4"/>
        <v>-323805583.63</v>
      </c>
      <c r="O17" s="121">
        <f t="shared" si="10"/>
        <v>21.521082391747981</v>
      </c>
    </row>
    <row r="18" spans="1:17" ht="10.5" customHeight="1">
      <c r="A18" s="109">
        <v>9</v>
      </c>
      <c r="B18" s="113" t="s">
        <v>9</v>
      </c>
      <c r="C18" s="106">
        <f>SUM(Sheet9!C16)</f>
        <v>592144000</v>
      </c>
      <c r="D18" s="106">
        <f>SUM(Sheet9!D16)</f>
        <v>549378351.18000007</v>
      </c>
      <c r="E18" s="106">
        <f>SUM(Sheet9!E16)</f>
        <v>-42765648.819999993</v>
      </c>
      <c r="F18" s="106">
        <f>SUM(онхс!C16)</f>
        <v>0</v>
      </c>
      <c r="G18" s="106">
        <f>SUM(онхс!D16)</f>
        <v>0</v>
      </c>
      <c r="H18" s="106">
        <f>SUM(онхс!E16)</f>
        <v>0</v>
      </c>
      <c r="I18" s="106">
        <f>SUM(Sheet11!C16)</f>
        <v>0</v>
      </c>
      <c r="J18" s="106">
        <f>SUM(Sheet11!D16)</f>
        <v>0</v>
      </c>
      <c r="K18" s="106">
        <f>SUM(Sheet11!E16)</f>
        <v>0</v>
      </c>
      <c r="L18" s="120">
        <f t="shared" si="7"/>
        <v>592144000</v>
      </c>
      <c r="M18" s="120">
        <f t="shared" si="3"/>
        <v>549378351.18000007</v>
      </c>
      <c r="N18" s="120">
        <f t="shared" si="4"/>
        <v>-42765648.819999993</v>
      </c>
      <c r="O18" s="121">
        <f t="shared" si="10"/>
        <v>92.777829578616021</v>
      </c>
      <c r="Q18" s="20"/>
    </row>
    <row r="19" spans="1:17" ht="10.5" customHeight="1">
      <c r="A19" s="109">
        <v>10</v>
      </c>
      <c r="B19" s="110" t="s">
        <v>16</v>
      </c>
      <c r="C19" s="111">
        <f>SUM(Sheet9!C17)</f>
        <v>1394810200</v>
      </c>
      <c r="D19" s="111">
        <f>SUM(Sheet9!D17)</f>
        <v>1189581516.9300001</v>
      </c>
      <c r="E19" s="111">
        <f>SUM(Sheet9!E17)</f>
        <v>-205228683.06999999</v>
      </c>
      <c r="F19" s="111">
        <f>SUM(онхс!C17)</f>
        <v>0</v>
      </c>
      <c r="G19" s="111">
        <f>SUM(онхс!D17)</f>
        <v>0</v>
      </c>
      <c r="H19" s="111">
        <f>SUM(онхс!E17)</f>
        <v>0</v>
      </c>
      <c r="I19" s="111">
        <f>SUM(Sheet11!C17)</f>
        <v>0</v>
      </c>
      <c r="J19" s="111">
        <f>SUM(Sheet11!D17)</f>
        <v>0</v>
      </c>
      <c r="K19" s="111">
        <f>SUM(Sheet11!E17)</f>
        <v>0</v>
      </c>
      <c r="L19" s="122">
        <f t="shared" si="7"/>
        <v>1394810200</v>
      </c>
      <c r="M19" s="122">
        <f t="shared" si="3"/>
        <v>1189581516.9300001</v>
      </c>
      <c r="N19" s="122">
        <f t="shared" si="4"/>
        <v>-205228683.06999999</v>
      </c>
      <c r="O19" s="123">
        <f t="shared" si="10"/>
        <v>85.286264534773267</v>
      </c>
    </row>
    <row r="20" spans="1:17" ht="9.75" customHeight="1">
      <c r="A20" s="109">
        <v>11</v>
      </c>
      <c r="B20" s="113" t="s">
        <v>13</v>
      </c>
      <c r="C20" s="106">
        <f>SUM(Sheet9!C18)</f>
        <v>949160500</v>
      </c>
      <c r="D20" s="106">
        <f>SUM(Sheet9!D18)</f>
        <v>808215338.64999986</v>
      </c>
      <c r="E20" s="106">
        <f>SUM(Sheet9!E18)</f>
        <v>-140945161.35000002</v>
      </c>
      <c r="F20" s="106">
        <f>SUM(онхс!C18)</f>
        <v>0</v>
      </c>
      <c r="G20" s="106">
        <f>SUM(онхс!D18)</f>
        <v>0</v>
      </c>
      <c r="H20" s="106">
        <f>SUM(онхс!E18)</f>
        <v>0</v>
      </c>
      <c r="I20" s="106">
        <f>SUM(Sheet11!C18)</f>
        <v>0</v>
      </c>
      <c r="J20" s="106">
        <f>SUM(Sheet11!D18)</f>
        <v>0</v>
      </c>
      <c r="K20" s="106">
        <f>SUM(Sheet11!E18)</f>
        <v>0</v>
      </c>
      <c r="L20" s="120">
        <f t="shared" si="7"/>
        <v>949160500</v>
      </c>
      <c r="M20" s="120">
        <f t="shared" si="3"/>
        <v>808215338.64999986</v>
      </c>
      <c r="N20" s="120">
        <f t="shared" si="4"/>
        <v>-140945161.35000002</v>
      </c>
      <c r="O20" s="121">
        <f t="shared" si="10"/>
        <v>85.150544997395045</v>
      </c>
    </row>
    <row r="21" spans="1:17" ht="9.75" customHeight="1">
      <c r="A21" s="109">
        <v>12</v>
      </c>
      <c r="B21" s="113" t="s">
        <v>14</v>
      </c>
      <c r="C21" s="106">
        <f>SUM(Sheet9!C19)</f>
        <v>111412600</v>
      </c>
      <c r="D21" s="106">
        <f>SUM(Sheet9!D19)</f>
        <v>97876881.980000004</v>
      </c>
      <c r="E21" s="106">
        <f>SUM(Sheet9!E19)</f>
        <v>-13535718.02</v>
      </c>
      <c r="F21" s="106">
        <f>SUM(онхс!C19)</f>
        <v>0</v>
      </c>
      <c r="G21" s="106">
        <f>SUM(онхс!D19)</f>
        <v>0</v>
      </c>
      <c r="H21" s="106">
        <f>SUM(онхс!E19)</f>
        <v>0</v>
      </c>
      <c r="I21" s="106">
        <f>SUM(Sheet11!C19)</f>
        <v>0</v>
      </c>
      <c r="J21" s="106">
        <f>SUM(Sheet11!D19)</f>
        <v>0</v>
      </c>
      <c r="K21" s="106">
        <f>SUM(Sheet11!E19)</f>
        <v>0</v>
      </c>
      <c r="L21" s="120">
        <f t="shared" si="7"/>
        <v>111412600</v>
      </c>
      <c r="M21" s="120">
        <f t="shared" si="3"/>
        <v>97876881.980000004</v>
      </c>
      <c r="N21" s="120">
        <f t="shared" si="4"/>
        <v>-13535718.02</v>
      </c>
      <c r="O21" s="121">
        <f t="shared" si="10"/>
        <v>87.850819368724913</v>
      </c>
    </row>
    <row r="22" spans="1:17" ht="9.75" customHeight="1">
      <c r="A22" s="109">
        <v>13</v>
      </c>
      <c r="B22" s="113" t="s">
        <v>15</v>
      </c>
      <c r="C22" s="106">
        <f>SUM(Sheet9!C20)</f>
        <v>55706500</v>
      </c>
      <c r="D22" s="106">
        <f>SUM(Sheet9!D20)</f>
        <v>50470317.860000007</v>
      </c>
      <c r="E22" s="106">
        <f>SUM(Sheet9!E20)</f>
        <v>-5236182.1400000006</v>
      </c>
      <c r="F22" s="106">
        <f>SUM(онхс!C20)</f>
        <v>0</v>
      </c>
      <c r="G22" s="106">
        <f>SUM(онхс!D20)</f>
        <v>0</v>
      </c>
      <c r="H22" s="106">
        <f>SUM(онхс!E20)</f>
        <v>0</v>
      </c>
      <c r="I22" s="106">
        <f>SUM(Sheet11!C20)</f>
        <v>0</v>
      </c>
      <c r="J22" s="106">
        <f>SUM(Sheet11!D20)</f>
        <v>0</v>
      </c>
      <c r="K22" s="106">
        <f>SUM(Sheet11!E20)</f>
        <v>0</v>
      </c>
      <c r="L22" s="120">
        <f t="shared" si="7"/>
        <v>55706500</v>
      </c>
      <c r="M22" s="120">
        <f t="shared" si="3"/>
        <v>50470317.860000007</v>
      </c>
      <c r="N22" s="120">
        <f t="shared" si="4"/>
        <v>-5236182.1400000006</v>
      </c>
      <c r="O22" s="121">
        <f t="shared" si="10"/>
        <v>90.600410831770091</v>
      </c>
    </row>
    <row r="23" spans="1:17" ht="9.75" customHeight="1">
      <c r="A23" s="109">
        <v>14</v>
      </c>
      <c r="B23" s="113" t="s">
        <v>17</v>
      </c>
      <c r="C23" s="106">
        <f>SUM(Sheet9!C21)</f>
        <v>55706500</v>
      </c>
      <c r="D23" s="106">
        <f>SUM(Sheet9!D21)</f>
        <v>46623861.700000003</v>
      </c>
      <c r="E23" s="106">
        <f>SUM(Sheet9!E21)</f>
        <v>-9082638.2999999989</v>
      </c>
      <c r="F23" s="106">
        <f>SUM(онхс!C21)</f>
        <v>0</v>
      </c>
      <c r="G23" s="106">
        <f>SUM(онхс!D21)</f>
        <v>0</v>
      </c>
      <c r="H23" s="106">
        <f>SUM(онхс!E21)</f>
        <v>0</v>
      </c>
      <c r="I23" s="106">
        <f>SUM(Sheet11!C21)</f>
        <v>0</v>
      </c>
      <c r="J23" s="106">
        <f>SUM(Sheet11!D21)</f>
        <v>0</v>
      </c>
      <c r="K23" s="106">
        <f>SUM(Sheet11!E21)</f>
        <v>0</v>
      </c>
      <c r="L23" s="120">
        <f t="shared" si="7"/>
        <v>55706500</v>
      </c>
      <c r="M23" s="120">
        <f t="shared" si="3"/>
        <v>46623861.700000003</v>
      </c>
      <c r="N23" s="120">
        <f t="shared" si="4"/>
        <v>-9082638.2999999989</v>
      </c>
      <c r="O23" s="121">
        <f t="shared" si="10"/>
        <v>83.695550249970836</v>
      </c>
    </row>
    <row r="24" spans="1:17" ht="9.75" customHeight="1">
      <c r="A24" s="109">
        <v>15</v>
      </c>
      <c r="B24" s="113" t="s">
        <v>18</v>
      </c>
      <c r="C24" s="106">
        <f>SUM(Sheet9!C22)</f>
        <v>222824100</v>
      </c>
      <c r="D24" s="106">
        <f>SUM(Sheet9!D22)</f>
        <v>186395116.74000001</v>
      </c>
      <c r="E24" s="106">
        <f>SUM(Sheet9!E22)</f>
        <v>-36428983.260000005</v>
      </c>
      <c r="F24" s="106">
        <f>SUM(онхс!C22)</f>
        <v>0</v>
      </c>
      <c r="G24" s="106">
        <f>SUM(онхс!D22)</f>
        <v>0</v>
      </c>
      <c r="H24" s="106">
        <f>SUM(онхс!E22)</f>
        <v>0</v>
      </c>
      <c r="I24" s="106">
        <f>SUM(Sheet11!C22)</f>
        <v>0</v>
      </c>
      <c r="J24" s="106">
        <f>SUM(Sheet11!D22)</f>
        <v>0</v>
      </c>
      <c r="K24" s="106">
        <f>SUM(Sheet11!E22)</f>
        <v>0</v>
      </c>
      <c r="L24" s="120">
        <f t="shared" si="7"/>
        <v>222824100</v>
      </c>
      <c r="M24" s="120">
        <f t="shared" si="3"/>
        <v>186395116.74000001</v>
      </c>
      <c r="N24" s="120">
        <f t="shared" si="4"/>
        <v>-36428983.260000005</v>
      </c>
      <c r="O24" s="121">
        <f t="shared" si="10"/>
        <v>83.651237339228572</v>
      </c>
    </row>
    <row r="25" spans="1:17" ht="10.5" customHeight="1">
      <c r="A25" s="109">
        <v>16</v>
      </c>
      <c r="B25" s="110" t="s">
        <v>34</v>
      </c>
      <c r="C25" s="111">
        <f>SUM(Sheet9!C23)</f>
        <v>8258897000</v>
      </c>
      <c r="D25" s="111">
        <f>SUM(Sheet9!D23)</f>
        <v>7344167943.1899996</v>
      </c>
      <c r="E25" s="111">
        <f>SUM(Sheet9!E23)</f>
        <v>-914729056.81000018</v>
      </c>
      <c r="F25" s="111">
        <f>SUM(онхс!C23)</f>
        <v>0</v>
      </c>
      <c r="G25" s="111">
        <f>SUM(онхс!D23)</f>
        <v>0</v>
      </c>
      <c r="H25" s="111">
        <f>SUM(онхс!E23)</f>
        <v>0</v>
      </c>
      <c r="I25" s="111">
        <f>SUM(Sheet11!C23)</f>
        <v>0</v>
      </c>
      <c r="J25" s="111">
        <f>SUM(Sheet11!D23)</f>
        <v>0</v>
      </c>
      <c r="K25" s="111">
        <f>SUM(Sheet11!E23)</f>
        <v>0</v>
      </c>
      <c r="L25" s="122">
        <f t="shared" si="7"/>
        <v>8258897000</v>
      </c>
      <c r="M25" s="122">
        <f t="shared" si="3"/>
        <v>7344167943.1899996</v>
      </c>
      <c r="N25" s="122">
        <f t="shared" si="4"/>
        <v>-914729056.81000018</v>
      </c>
      <c r="O25" s="123">
        <f t="shared" si="10"/>
        <v>88.92431935148241</v>
      </c>
    </row>
    <row r="26" spans="1:17" ht="10.5" customHeight="1">
      <c r="A26" s="109">
        <v>17</v>
      </c>
      <c r="B26" s="115" t="s">
        <v>19</v>
      </c>
      <c r="C26" s="106">
        <f>SUM(Sheet9!C24)</f>
        <v>968693200</v>
      </c>
      <c r="D26" s="106">
        <f>SUM(Sheet9!D24)</f>
        <v>853366341.75999999</v>
      </c>
      <c r="E26" s="106">
        <f>SUM(Sheet9!E24)</f>
        <v>-115326858.23999999</v>
      </c>
      <c r="F26" s="106">
        <f>SUM(онхс!C24)</f>
        <v>0</v>
      </c>
      <c r="G26" s="106">
        <f>SUM(онхс!D24)</f>
        <v>0</v>
      </c>
      <c r="H26" s="106">
        <f>SUM(онхс!E24)</f>
        <v>0</v>
      </c>
      <c r="I26" s="106">
        <f>SUM(Sheet11!C24)</f>
        <v>0</v>
      </c>
      <c r="J26" s="106">
        <f>SUM(Sheet11!D24)</f>
        <v>0</v>
      </c>
      <c r="K26" s="106">
        <f>SUM(Sheet11!E24)</f>
        <v>0</v>
      </c>
      <c r="L26" s="120">
        <f t="shared" si="7"/>
        <v>968693200</v>
      </c>
      <c r="M26" s="120">
        <f t="shared" si="3"/>
        <v>853366341.75999999</v>
      </c>
      <c r="N26" s="120">
        <f t="shared" si="4"/>
        <v>-115326858.23999999</v>
      </c>
      <c r="O26" s="121">
        <f t="shared" si="10"/>
        <v>88.094594011808908</v>
      </c>
    </row>
    <row r="27" spans="1:17" ht="10.5" customHeight="1">
      <c r="A27" s="109">
        <v>18</v>
      </c>
      <c r="B27" s="115" t="s">
        <v>20</v>
      </c>
      <c r="C27" s="106">
        <f>SUM(Sheet9!C25)</f>
        <v>6766454700</v>
      </c>
      <c r="D27" s="106">
        <f>SUM(Sheet9!D25)</f>
        <v>6098664346.2300005</v>
      </c>
      <c r="E27" s="106">
        <f>SUM(Sheet9!E25)</f>
        <v>-667790353.7700001</v>
      </c>
      <c r="F27" s="106">
        <f>SUM(онхс!C25)</f>
        <v>0</v>
      </c>
      <c r="G27" s="106">
        <f>SUM(онхс!D25)</f>
        <v>0</v>
      </c>
      <c r="H27" s="106">
        <f>SUM(онхс!E25)</f>
        <v>0</v>
      </c>
      <c r="I27" s="106">
        <f>SUM(Sheet11!C25)</f>
        <v>0</v>
      </c>
      <c r="J27" s="106">
        <f>SUM(Sheet11!D25)</f>
        <v>0</v>
      </c>
      <c r="K27" s="106">
        <f>SUM(Sheet11!E25)</f>
        <v>0</v>
      </c>
      <c r="L27" s="120">
        <f t="shared" si="7"/>
        <v>6766454700</v>
      </c>
      <c r="M27" s="120">
        <f t="shared" si="3"/>
        <v>6098664346.2300005</v>
      </c>
      <c r="N27" s="120">
        <f t="shared" si="4"/>
        <v>-667790353.7700001</v>
      </c>
      <c r="O27" s="121">
        <f t="shared" si="10"/>
        <v>90.130867886102905</v>
      </c>
    </row>
    <row r="28" spans="1:17" ht="10.5" customHeight="1">
      <c r="A28" s="109">
        <v>19</v>
      </c>
      <c r="B28" s="115" t="s">
        <v>21</v>
      </c>
      <c r="C28" s="106">
        <f>SUM(Sheet9!C26)</f>
        <v>449133100</v>
      </c>
      <c r="D28" s="106">
        <f>SUM(Sheet9!D26)</f>
        <v>329198455.19999999</v>
      </c>
      <c r="E28" s="106">
        <f>SUM(Sheet9!E26)</f>
        <v>-119934644.8</v>
      </c>
      <c r="F28" s="106">
        <f>SUM(онхс!C26)</f>
        <v>0</v>
      </c>
      <c r="G28" s="106">
        <f>SUM(онхс!D26)</f>
        <v>0</v>
      </c>
      <c r="H28" s="106">
        <f>SUM(онхс!E26)</f>
        <v>0</v>
      </c>
      <c r="I28" s="106">
        <f>SUM(Sheet11!C26)</f>
        <v>0</v>
      </c>
      <c r="J28" s="106">
        <f>SUM(Sheet11!D26)</f>
        <v>0</v>
      </c>
      <c r="K28" s="106">
        <f>SUM(Sheet11!E26)</f>
        <v>0</v>
      </c>
      <c r="L28" s="120">
        <f t="shared" si="7"/>
        <v>449133100</v>
      </c>
      <c r="M28" s="120">
        <f t="shared" si="3"/>
        <v>329198455.19999999</v>
      </c>
      <c r="N28" s="120">
        <f t="shared" si="4"/>
        <v>-119934644.8</v>
      </c>
      <c r="O28" s="121">
        <f t="shared" si="10"/>
        <v>73.296413735705514</v>
      </c>
    </row>
    <row r="29" spans="1:17" ht="10.5" customHeight="1">
      <c r="A29" s="109">
        <v>20</v>
      </c>
      <c r="B29" s="115" t="s">
        <v>73</v>
      </c>
      <c r="C29" s="106">
        <f>SUM(Sheet9!C27)</f>
        <v>74616000</v>
      </c>
      <c r="D29" s="106">
        <f>SUM(Sheet9!D27)</f>
        <v>62938800</v>
      </c>
      <c r="E29" s="106">
        <f>SUM(Sheet9!E27)</f>
        <v>-11677200</v>
      </c>
      <c r="F29" s="106">
        <f>SUM(онхс!C27)</f>
        <v>0</v>
      </c>
      <c r="G29" s="106">
        <f>SUM(онхс!D27)</f>
        <v>0</v>
      </c>
      <c r="H29" s="106">
        <f>SUM(онхс!E27)</f>
        <v>0</v>
      </c>
      <c r="I29" s="106">
        <f>SUM(Sheet11!C27)</f>
        <v>0</v>
      </c>
      <c r="J29" s="106">
        <f>SUM(Sheet11!D27)</f>
        <v>0</v>
      </c>
      <c r="K29" s="106">
        <f>SUM(Sheet11!E27)</f>
        <v>0</v>
      </c>
      <c r="L29" s="120">
        <f t="shared" si="7"/>
        <v>74616000</v>
      </c>
      <c r="M29" s="120">
        <f t="shared" si="3"/>
        <v>62938800</v>
      </c>
      <c r="N29" s="120">
        <f t="shared" si="4"/>
        <v>-11677200</v>
      </c>
      <c r="O29" s="121">
        <f t="shared" si="10"/>
        <v>84.350273399807008</v>
      </c>
    </row>
    <row r="30" spans="1:17" ht="10.5" customHeight="1">
      <c r="A30" s="109">
        <v>21</v>
      </c>
      <c r="B30" s="110" t="s">
        <v>35</v>
      </c>
      <c r="C30" s="111">
        <f>SUM(Sheet9!C28)</f>
        <v>531149600</v>
      </c>
      <c r="D30" s="111">
        <f>SUM(Sheet9!D28)</f>
        <v>417908901.69</v>
      </c>
      <c r="E30" s="111">
        <f>SUM(Sheet9!E28)</f>
        <v>-113240698.30999999</v>
      </c>
      <c r="F30" s="111">
        <f>SUM(онхс!C28)</f>
        <v>0</v>
      </c>
      <c r="G30" s="111">
        <f>SUM(онхс!D28)</f>
        <v>0</v>
      </c>
      <c r="H30" s="111">
        <f>SUM(онхс!E28)</f>
        <v>0</v>
      </c>
      <c r="I30" s="111">
        <f>SUM(Sheet11!C28)</f>
        <v>0</v>
      </c>
      <c r="J30" s="111">
        <f>SUM(Sheet11!D28)</f>
        <v>0</v>
      </c>
      <c r="K30" s="111">
        <f>SUM(Sheet11!E28)</f>
        <v>0</v>
      </c>
      <c r="L30" s="122">
        <f t="shared" si="7"/>
        <v>531149600</v>
      </c>
      <c r="M30" s="122">
        <f t="shared" si="3"/>
        <v>417908901.69</v>
      </c>
      <c r="N30" s="122">
        <f t="shared" si="4"/>
        <v>-113240698.30999999</v>
      </c>
      <c r="O30" s="123">
        <f t="shared" si="10"/>
        <v>78.680074632457604</v>
      </c>
    </row>
    <row r="31" spans="1:17" ht="10.5" customHeight="1">
      <c r="A31" s="109">
        <v>22</v>
      </c>
      <c r="B31" s="115" t="s">
        <v>22</v>
      </c>
      <c r="C31" s="106">
        <f>SUM(Sheet9!C29)</f>
        <v>69143500</v>
      </c>
      <c r="D31" s="106">
        <f>SUM(Sheet9!D29)</f>
        <v>52885800</v>
      </c>
      <c r="E31" s="106">
        <f>SUM(Sheet9!E29)</f>
        <v>-16257700</v>
      </c>
      <c r="F31" s="106">
        <f>SUM(онхс!C29)</f>
        <v>0</v>
      </c>
      <c r="G31" s="106">
        <f>SUM(онхс!D29)</f>
        <v>0</v>
      </c>
      <c r="H31" s="106">
        <f>SUM(онхс!E29)</f>
        <v>0</v>
      </c>
      <c r="I31" s="106">
        <f>SUM(Sheet11!C29)</f>
        <v>0</v>
      </c>
      <c r="J31" s="106">
        <f>SUM(Sheet11!D29)</f>
        <v>0</v>
      </c>
      <c r="K31" s="106">
        <f>SUM(Sheet11!E29)</f>
        <v>0</v>
      </c>
      <c r="L31" s="120">
        <f t="shared" si="7"/>
        <v>69143500</v>
      </c>
      <c r="M31" s="120">
        <f t="shared" si="3"/>
        <v>52885800</v>
      </c>
      <c r="N31" s="120">
        <f t="shared" si="4"/>
        <v>-16257700</v>
      </c>
      <c r="O31" s="121">
        <f t="shared" si="10"/>
        <v>76.487016133114466</v>
      </c>
    </row>
    <row r="32" spans="1:17" ht="10.5" customHeight="1">
      <c r="A32" s="109">
        <v>23</v>
      </c>
      <c r="B32" s="115" t="s">
        <v>23</v>
      </c>
      <c r="C32" s="106">
        <f>SUM(Sheet9!C30)</f>
        <v>298796500</v>
      </c>
      <c r="D32" s="106">
        <f>SUM(Sheet9!D30)</f>
        <v>258296817.40000001</v>
      </c>
      <c r="E32" s="106">
        <f>SUM(Sheet9!E30)</f>
        <v>-40499682.600000001</v>
      </c>
      <c r="F32" s="106">
        <f>SUM(онхс!C30)</f>
        <v>0</v>
      </c>
      <c r="G32" s="106">
        <f>SUM(онхс!D30)</f>
        <v>0</v>
      </c>
      <c r="H32" s="106">
        <f>SUM(онхс!E30)</f>
        <v>0</v>
      </c>
      <c r="I32" s="106">
        <f>SUM(Sheet11!C30)</f>
        <v>0</v>
      </c>
      <c r="J32" s="106">
        <f>SUM(Sheet11!D30)</f>
        <v>0</v>
      </c>
      <c r="K32" s="106">
        <f>SUM(Sheet11!E30)</f>
        <v>0</v>
      </c>
      <c r="L32" s="120">
        <f t="shared" si="7"/>
        <v>298796500</v>
      </c>
      <c r="M32" s="120">
        <f t="shared" si="3"/>
        <v>258296817.40000001</v>
      </c>
      <c r="N32" s="120">
        <f t="shared" si="4"/>
        <v>-40499682.600000001</v>
      </c>
      <c r="O32" s="121">
        <f t="shared" si="10"/>
        <v>86.445730589213738</v>
      </c>
    </row>
    <row r="33" spans="1:15" ht="10.5" customHeight="1">
      <c r="A33" s="109">
        <v>24</v>
      </c>
      <c r="B33" s="115" t="s">
        <v>24</v>
      </c>
      <c r="C33" s="106">
        <f>SUM(Sheet9!C31)</f>
        <v>87739400</v>
      </c>
      <c r="D33" s="106">
        <f>SUM(Sheet9!D31)</f>
        <v>67360717.290000007</v>
      </c>
      <c r="E33" s="106">
        <f>SUM(Sheet9!E31)</f>
        <v>-20378682.710000001</v>
      </c>
      <c r="F33" s="106">
        <f>SUM(онхс!C31)</f>
        <v>0</v>
      </c>
      <c r="G33" s="106">
        <f>SUM(онхс!D31)</f>
        <v>0</v>
      </c>
      <c r="H33" s="106">
        <f>SUM(онхс!E31)</f>
        <v>0</v>
      </c>
      <c r="I33" s="106">
        <f>SUM(Sheet11!C31)</f>
        <v>0</v>
      </c>
      <c r="J33" s="106">
        <f>SUM(Sheet11!D31)</f>
        <v>0</v>
      </c>
      <c r="K33" s="106">
        <f>SUM(Sheet11!E31)</f>
        <v>0</v>
      </c>
      <c r="L33" s="120">
        <f t="shared" si="7"/>
        <v>87739400</v>
      </c>
      <c r="M33" s="120">
        <f t="shared" si="3"/>
        <v>67360717.290000007</v>
      </c>
      <c r="N33" s="120">
        <f t="shared" si="4"/>
        <v>-20378682.710000001</v>
      </c>
      <c r="O33" s="121">
        <f t="shared" si="10"/>
        <v>76.77362426686301</v>
      </c>
    </row>
    <row r="34" spans="1:15" ht="10.5" customHeight="1">
      <c r="A34" s="109">
        <v>25</v>
      </c>
      <c r="B34" s="115" t="s">
        <v>25</v>
      </c>
      <c r="C34" s="106">
        <f>SUM(Sheet9!C32)</f>
        <v>2510600</v>
      </c>
      <c r="D34" s="106">
        <f>SUM(Sheet9!D32)</f>
        <v>0</v>
      </c>
      <c r="E34" s="106">
        <f>SUM(Sheet9!E32)</f>
        <v>-2510600</v>
      </c>
      <c r="F34" s="106">
        <f>SUM(онхс!C32)</f>
        <v>0</v>
      </c>
      <c r="G34" s="106">
        <f>SUM(онхс!D32)</f>
        <v>0</v>
      </c>
      <c r="H34" s="106">
        <f>SUM(онхс!E32)</f>
        <v>0</v>
      </c>
      <c r="I34" s="106">
        <f>SUM(Sheet11!C32)</f>
        <v>0</v>
      </c>
      <c r="J34" s="106">
        <f>SUM(Sheet11!D32)</f>
        <v>0</v>
      </c>
      <c r="K34" s="106">
        <f>SUM(Sheet11!E32)</f>
        <v>0</v>
      </c>
      <c r="L34" s="120">
        <f t="shared" si="7"/>
        <v>2510600</v>
      </c>
      <c r="M34" s="120">
        <f t="shared" si="3"/>
        <v>0</v>
      </c>
      <c r="N34" s="120">
        <f t="shared" si="4"/>
        <v>-2510600</v>
      </c>
      <c r="O34" s="121">
        <f t="shared" si="10"/>
        <v>0</v>
      </c>
    </row>
    <row r="35" spans="1:15" ht="10.5" customHeight="1">
      <c r="A35" s="109">
        <v>26</v>
      </c>
      <c r="B35" s="115" t="s">
        <v>26</v>
      </c>
      <c r="C35" s="106">
        <f>SUM(Sheet9!C33)</f>
        <v>5847300</v>
      </c>
      <c r="D35" s="106">
        <f>SUM(Sheet9!D33)</f>
        <v>264500</v>
      </c>
      <c r="E35" s="106">
        <f>SUM(Sheet9!E33)</f>
        <v>-5582800</v>
      </c>
      <c r="F35" s="106">
        <f>SUM(онхс!C33)</f>
        <v>0</v>
      </c>
      <c r="G35" s="106">
        <f>SUM(онхс!D33)</f>
        <v>0</v>
      </c>
      <c r="H35" s="106">
        <f>SUM(онхс!E33)</f>
        <v>0</v>
      </c>
      <c r="I35" s="106">
        <f>SUM(Sheet11!C33)</f>
        <v>0</v>
      </c>
      <c r="J35" s="106">
        <f>SUM(Sheet11!D33)</f>
        <v>0</v>
      </c>
      <c r="K35" s="106">
        <f>SUM(Sheet11!E33)</f>
        <v>0</v>
      </c>
      <c r="L35" s="120">
        <f t="shared" si="7"/>
        <v>5847300</v>
      </c>
      <c r="M35" s="120">
        <f t="shared" si="3"/>
        <v>264500</v>
      </c>
      <c r="N35" s="120">
        <f t="shared" si="4"/>
        <v>-5582800</v>
      </c>
      <c r="O35" s="121">
        <f t="shared" si="10"/>
        <v>4.5234552699536534</v>
      </c>
    </row>
    <row r="36" spans="1:15" ht="10.5" customHeight="1">
      <c r="A36" s="109">
        <v>27</v>
      </c>
      <c r="B36" s="115" t="s">
        <v>27</v>
      </c>
      <c r="C36" s="106">
        <f>SUM(Sheet9!C34)</f>
        <v>67112300</v>
      </c>
      <c r="D36" s="106">
        <f>SUM(Sheet9!D34)</f>
        <v>39101067</v>
      </c>
      <c r="E36" s="106">
        <f>SUM(Sheet9!E34)</f>
        <v>-28011233</v>
      </c>
      <c r="F36" s="106">
        <f>SUM(онхс!C34)</f>
        <v>0</v>
      </c>
      <c r="G36" s="106">
        <f>SUM(онхс!D34)</f>
        <v>0</v>
      </c>
      <c r="H36" s="106">
        <f>SUM(онхс!E34)</f>
        <v>0</v>
      </c>
      <c r="I36" s="106">
        <f>SUM(Sheet11!C34)</f>
        <v>0</v>
      </c>
      <c r="J36" s="106">
        <f>SUM(Sheet11!D34)</f>
        <v>0</v>
      </c>
      <c r="K36" s="106">
        <f>SUM(Sheet11!E34)</f>
        <v>0</v>
      </c>
      <c r="L36" s="120">
        <f>SUM(C36+F36+I36)</f>
        <v>67112300</v>
      </c>
      <c r="M36" s="120">
        <f t="shared" si="3"/>
        <v>39101067</v>
      </c>
      <c r="N36" s="120">
        <f t="shared" si="4"/>
        <v>-28011233</v>
      </c>
      <c r="O36" s="121">
        <f t="shared" si="10"/>
        <v>58.262147177194045</v>
      </c>
    </row>
    <row r="37" spans="1:15" ht="10.5" customHeight="1">
      <c r="A37" s="109">
        <v>28</v>
      </c>
      <c r="B37" s="110" t="s">
        <v>36</v>
      </c>
      <c r="C37" s="111">
        <f>SUM(Sheet9!C35)</f>
        <v>254085000</v>
      </c>
      <c r="D37" s="111">
        <f>SUM(Sheet9!D35)</f>
        <v>134833748.80000001</v>
      </c>
      <c r="E37" s="111">
        <f>SUM(Sheet9!E35)</f>
        <v>-119251251.2</v>
      </c>
      <c r="F37" s="111">
        <f>SUM(онхс!C35)</f>
        <v>0</v>
      </c>
      <c r="G37" s="111">
        <f>SUM(онхс!D35)</f>
        <v>0</v>
      </c>
      <c r="H37" s="111">
        <f>SUM(онхс!E35)</f>
        <v>0</v>
      </c>
      <c r="I37" s="111">
        <f>SUM(Sheet11!C35)</f>
        <v>0</v>
      </c>
      <c r="J37" s="111">
        <f>SUM(Sheet11!D35)</f>
        <v>0</v>
      </c>
      <c r="K37" s="111">
        <f>SUM(Sheet11!E35)</f>
        <v>0</v>
      </c>
      <c r="L37" s="122">
        <f t="shared" si="7"/>
        <v>254085000</v>
      </c>
      <c r="M37" s="122">
        <f t="shared" si="3"/>
        <v>134833748.80000001</v>
      </c>
      <c r="N37" s="122">
        <f t="shared" si="4"/>
        <v>-119251251.2</v>
      </c>
      <c r="O37" s="123">
        <f t="shared" si="10"/>
        <v>53.066394631717742</v>
      </c>
    </row>
    <row r="38" spans="1:15" ht="10.5" customHeight="1">
      <c r="A38" s="109">
        <v>29</v>
      </c>
      <c r="B38" s="113" t="s">
        <v>28</v>
      </c>
      <c r="C38" s="106">
        <f>SUM(Sheet9!C36)</f>
        <v>200000000</v>
      </c>
      <c r="D38" s="106">
        <f>SUM(Sheet9!D36)</f>
        <v>115773748.8</v>
      </c>
      <c r="E38" s="106">
        <f>SUM(Sheet9!E36)</f>
        <v>-84226251.200000003</v>
      </c>
      <c r="F38" s="106">
        <f>SUM(онхс!C36)</f>
        <v>0</v>
      </c>
      <c r="G38" s="106">
        <f>SUM(онхс!D36)</f>
        <v>0</v>
      </c>
      <c r="H38" s="106">
        <f>SUM(онхс!E36)</f>
        <v>0</v>
      </c>
      <c r="I38" s="106">
        <f>SUM(Sheet11!C36)</f>
        <v>0</v>
      </c>
      <c r="J38" s="106">
        <f>SUM(Sheet11!D36)</f>
        <v>0</v>
      </c>
      <c r="K38" s="106">
        <f>SUM(Sheet11!E36)</f>
        <v>0</v>
      </c>
      <c r="L38" s="120">
        <f t="shared" si="7"/>
        <v>200000000</v>
      </c>
      <c r="M38" s="120">
        <f t="shared" si="3"/>
        <v>115773748.8</v>
      </c>
      <c r="N38" s="120">
        <f t="shared" si="4"/>
        <v>-84226251.200000003</v>
      </c>
      <c r="O38" s="121">
        <f t="shared" si="10"/>
        <v>57.886874399999996</v>
      </c>
    </row>
    <row r="39" spans="1:15" ht="10.5" customHeight="1">
      <c r="A39" s="109">
        <v>30</v>
      </c>
      <c r="B39" s="113" t="s">
        <v>29</v>
      </c>
      <c r="C39" s="106">
        <f>SUM(Sheet9!C37)</f>
        <v>0</v>
      </c>
      <c r="D39" s="106">
        <f>SUM(Sheet9!D37)</f>
        <v>0</v>
      </c>
      <c r="E39" s="106">
        <f>SUM(Sheet9!E37)</f>
        <v>0</v>
      </c>
      <c r="F39" s="106">
        <f>SUM(онхс!C37)</f>
        <v>0</v>
      </c>
      <c r="G39" s="106">
        <f>SUM(онхс!D37)</f>
        <v>0</v>
      </c>
      <c r="H39" s="106">
        <f>SUM(онхс!E37)</f>
        <v>0</v>
      </c>
      <c r="I39" s="106">
        <f>SUM(Sheet11!C37)</f>
        <v>0</v>
      </c>
      <c r="J39" s="106">
        <f>SUM(Sheet11!D37)</f>
        <v>0</v>
      </c>
      <c r="K39" s="106">
        <f>SUM(Sheet11!E37)</f>
        <v>0</v>
      </c>
      <c r="L39" s="120">
        <f t="shared" si="7"/>
        <v>0</v>
      </c>
      <c r="M39" s="120">
        <f t="shared" si="3"/>
        <v>0</v>
      </c>
      <c r="N39" s="120">
        <f t="shared" si="4"/>
        <v>0</v>
      </c>
      <c r="O39" s="121"/>
    </row>
    <row r="40" spans="1:15" ht="10.5" customHeight="1">
      <c r="A40" s="109">
        <v>31</v>
      </c>
      <c r="B40" s="113" t="s">
        <v>30</v>
      </c>
      <c r="C40" s="106">
        <f>SUM(Sheet9!C38)</f>
        <v>54085000</v>
      </c>
      <c r="D40" s="106">
        <f>SUM(Sheet9!D38)</f>
        <v>19060000</v>
      </c>
      <c r="E40" s="106">
        <f>SUM(Sheet9!E38)</f>
        <v>-35025000</v>
      </c>
      <c r="F40" s="106">
        <f>SUM(онхс!C38)</f>
        <v>0</v>
      </c>
      <c r="G40" s="106">
        <f>SUM(онхс!D38)</f>
        <v>0</v>
      </c>
      <c r="H40" s="106">
        <f>SUM(онхс!E38)</f>
        <v>0</v>
      </c>
      <c r="I40" s="106">
        <f>SUM(Sheet11!C38)</f>
        <v>0</v>
      </c>
      <c r="J40" s="106">
        <f>SUM(Sheet11!D38)</f>
        <v>0</v>
      </c>
      <c r="K40" s="106">
        <f>SUM(Sheet11!E38)</f>
        <v>0</v>
      </c>
      <c r="L40" s="120">
        <f t="shared" si="7"/>
        <v>54085000</v>
      </c>
      <c r="M40" s="120">
        <f t="shared" si="3"/>
        <v>19060000</v>
      </c>
      <c r="N40" s="120">
        <f t="shared" si="4"/>
        <v>-35025000</v>
      </c>
      <c r="O40" s="121">
        <f t="shared" si="10"/>
        <v>35.240824627900523</v>
      </c>
    </row>
    <row r="41" spans="1:15" ht="10.5" customHeight="1">
      <c r="A41" s="109">
        <v>32</v>
      </c>
      <c r="B41" s="110" t="s">
        <v>37</v>
      </c>
      <c r="C41" s="111">
        <f>SUM(Sheet9!C39)</f>
        <v>726721700</v>
      </c>
      <c r="D41" s="111">
        <f>SUM(Sheet9!D39)</f>
        <v>331269062.69</v>
      </c>
      <c r="E41" s="111">
        <f>SUM(Sheet9!E39)</f>
        <v>-394580687.31</v>
      </c>
      <c r="F41" s="111">
        <f>SUM(онхс!C39)</f>
        <v>0</v>
      </c>
      <c r="G41" s="111">
        <f>SUM(онхс!D39)</f>
        <v>0</v>
      </c>
      <c r="H41" s="111">
        <f>SUM(онхс!E39)</f>
        <v>0</v>
      </c>
      <c r="I41" s="111">
        <f>SUM(Sheet11!C39)</f>
        <v>0</v>
      </c>
      <c r="J41" s="111">
        <f>SUM(Sheet11!D39)</f>
        <v>0</v>
      </c>
      <c r="K41" s="111">
        <f>SUM(Sheet11!E39)</f>
        <v>0</v>
      </c>
      <c r="L41" s="122">
        <f t="shared" si="7"/>
        <v>726721700</v>
      </c>
      <c r="M41" s="122">
        <f t="shared" si="3"/>
        <v>331269062.69</v>
      </c>
      <c r="N41" s="122">
        <f t="shared" si="4"/>
        <v>-394580687.31</v>
      </c>
      <c r="O41" s="123">
        <f t="shared" si="10"/>
        <v>45.584033432605629</v>
      </c>
    </row>
    <row r="42" spans="1:15" ht="10.5" customHeight="1">
      <c r="A42" s="109">
        <v>33</v>
      </c>
      <c r="B42" s="115" t="s">
        <v>31</v>
      </c>
      <c r="C42" s="106">
        <f>SUM(Sheet9!C40)</f>
        <v>220325300</v>
      </c>
      <c r="D42" s="106">
        <f>SUM(Sheet9!D40)</f>
        <v>91823760</v>
      </c>
      <c r="E42" s="106">
        <f>SUM(Sheet9!E40)</f>
        <v>-128501540</v>
      </c>
      <c r="F42" s="106">
        <f>SUM(онхс!C40)</f>
        <v>0</v>
      </c>
      <c r="G42" s="106">
        <f>SUM(онхс!D40)</f>
        <v>0</v>
      </c>
      <c r="H42" s="106">
        <f>SUM(онхс!E40)</f>
        <v>0</v>
      </c>
      <c r="I42" s="106">
        <f>SUM(Sheet11!C40)</f>
        <v>0</v>
      </c>
      <c r="J42" s="106">
        <f>SUM(Sheet11!D40)</f>
        <v>0</v>
      </c>
      <c r="K42" s="106">
        <f>SUM(Sheet11!E40)</f>
        <v>0</v>
      </c>
      <c r="L42" s="120">
        <f t="shared" si="7"/>
        <v>220325300</v>
      </c>
      <c r="M42" s="120">
        <f t="shared" si="3"/>
        <v>91823760</v>
      </c>
      <c r="N42" s="120">
        <f t="shared" si="4"/>
        <v>-128501540</v>
      </c>
      <c r="O42" s="121">
        <f t="shared" si="10"/>
        <v>41.676448415138893</v>
      </c>
    </row>
    <row r="43" spans="1:15" ht="10.5" customHeight="1">
      <c r="A43" s="109">
        <v>34</v>
      </c>
      <c r="B43" s="115" t="s">
        <v>32</v>
      </c>
      <c r="C43" s="106">
        <f>SUM(Sheet9!C41)</f>
        <v>27260000</v>
      </c>
      <c r="D43" s="106">
        <f>SUM(Sheet9!D41)</f>
        <v>9640000</v>
      </c>
      <c r="E43" s="106">
        <f>SUM(Sheet9!E41)</f>
        <v>-17620000</v>
      </c>
      <c r="F43" s="106">
        <f>SUM(онхс!C41)</f>
        <v>0</v>
      </c>
      <c r="G43" s="106">
        <f>SUM(онхс!D41)</f>
        <v>0</v>
      </c>
      <c r="H43" s="106">
        <f>SUM(онхс!E41)</f>
        <v>0</v>
      </c>
      <c r="I43" s="106">
        <f>SUM(Sheet11!C41)</f>
        <v>0</v>
      </c>
      <c r="J43" s="106">
        <f>SUM(Sheet11!D41)</f>
        <v>0</v>
      </c>
      <c r="K43" s="106">
        <f>SUM(Sheet11!E41)</f>
        <v>0</v>
      </c>
      <c r="L43" s="120">
        <f t="shared" si="7"/>
        <v>27260000</v>
      </c>
      <c r="M43" s="120">
        <f t="shared" si="3"/>
        <v>9640000</v>
      </c>
      <c r="N43" s="120">
        <f t="shared" si="4"/>
        <v>-17620000</v>
      </c>
      <c r="O43" s="121">
        <f t="shared" si="10"/>
        <v>35.363169479090239</v>
      </c>
    </row>
    <row r="44" spans="1:15" ht="10.5" customHeight="1">
      <c r="A44" s="109">
        <v>35</v>
      </c>
      <c r="B44" s="115" t="s">
        <v>41</v>
      </c>
      <c r="C44" s="106">
        <f>SUM(Sheet9!C42)</f>
        <v>10266400</v>
      </c>
      <c r="D44" s="106">
        <f>SUM(Sheet9!D42)</f>
        <v>5742020</v>
      </c>
      <c r="E44" s="106">
        <f>SUM(Sheet9!E42)</f>
        <v>-4524380</v>
      </c>
      <c r="F44" s="106">
        <f>SUM(онхс!C42)</f>
        <v>0</v>
      </c>
      <c r="G44" s="106">
        <f>SUM(онхс!D42)</f>
        <v>0</v>
      </c>
      <c r="H44" s="106">
        <f>SUM(онхс!E42)</f>
        <v>0</v>
      </c>
      <c r="I44" s="106">
        <f>SUM(Sheet11!C42)</f>
        <v>0</v>
      </c>
      <c r="J44" s="106">
        <f>SUM(Sheet11!D42)</f>
        <v>0</v>
      </c>
      <c r="K44" s="106">
        <f>SUM(Sheet11!E42)</f>
        <v>0</v>
      </c>
      <c r="L44" s="120">
        <f t="shared" si="7"/>
        <v>10266400</v>
      </c>
      <c r="M44" s="120">
        <f t="shared" si="3"/>
        <v>5742020</v>
      </c>
      <c r="N44" s="120">
        <f t="shared" si="4"/>
        <v>-4524380</v>
      </c>
      <c r="O44" s="121">
        <f t="shared" si="10"/>
        <v>55.930218966726407</v>
      </c>
    </row>
    <row r="45" spans="1:15" ht="10.5" customHeight="1">
      <c r="A45" s="109">
        <v>36</v>
      </c>
      <c r="B45" s="113" t="s">
        <v>33</v>
      </c>
      <c r="C45" s="106">
        <f>SUM(Sheet9!C43)</f>
        <v>468870000</v>
      </c>
      <c r="D45" s="106">
        <f>SUM(Sheet9!D43)</f>
        <v>224063282.69</v>
      </c>
      <c r="E45" s="106">
        <f>SUM(Sheet9!E43)</f>
        <v>-241934767.31</v>
      </c>
      <c r="F45" s="106">
        <f>SUM(онхс!C43)</f>
        <v>0</v>
      </c>
      <c r="G45" s="106">
        <f>SUM(онхс!D43)</f>
        <v>0</v>
      </c>
      <c r="H45" s="106">
        <f>SUM(онхс!E43)</f>
        <v>0</v>
      </c>
      <c r="I45" s="106">
        <f>SUM(Sheet11!C43)</f>
        <v>0</v>
      </c>
      <c r="J45" s="106">
        <f>SUM(Sheet11!D43)</f>
        <v>0</v>
      </c>
      <c r="K45" s="106">
        <f>SUM(Sheet11!E43)</f>
        <v>0</v>
      </c>
      <c r="L45" s="120">
        <f t="shared" si="7"/>
        <v>468870000</v>
      </c>
      <c r="M45" s="120">
        <f t="shared" si="3"/>
        <v>224063282.69</v>
      </c>
      <c r="N45" s="120">
        <f t="shared" si="4"/>
        <v>-241934767.31</v>
      </c>
      <c r="O45" s="121">
        <f t="shared" si="10"/>
        <v>47.787933262951348</v>
      </c>
    </row>
    <row r="46" spans="1:15" ht="10.5" customHeight="1">
      <c r="A46" s="109">
        <v>37</v>
      </c>
      <c r="B46" s="110" t="s">
        <v>38</v>
      </c>
      <c r="C46" s="111">
        <f>SUM(Sheet9!C44)</f>
        <v>151203800</v>
      </c>
      <c r="D46" s="111">
        <f>SUM(Sheet9!D44)</f>
        <v>72591900</v>
      </c>
      <c r="E46" s="111">
        <f>SUM(Sheet9!E44)</f>
        <v>-78611900</v>
      </c>
      <c r="F46" s="111">
        <f>SUM(онхс!C44)</f>
        <v>0</v>
      </c>
      <c r="G46" s="111">
        <f>SUM(онхс!D44)</f>
        <v>0</v>
      </c>
      <c r="H46" s="111">
        <f>SUM(онхс!E44)</f>
        <v>0</v>
      </c>
      <c r="I46" s="111">
        <f>SUM(Sheet11!C44)</f>
        <v>0</v>
      </c>
      <c r="J46" s="111">
        <f>SUM(Sheet11!D44)</f>
        <v>0</v>
      </c>
      <c r="K46" s="111">
        <f>SUM(Sheet11!E44)</f>
        <v>0</v>
      </c>
      <c r="L46" s="122">
        <f t="shared" si="7"/>
        <v>151203800</v>
      </c>
      <c r="M46" s="122">
        <f t="shared" si="3"/>
        <v>72591900</v>
      </c>
      <c r="N46" s="122">
        <f t="shared" si="4"/>
        <v>-78611900</v>
      </c>
      <c r="O46" s="123">
        <f t="shared" si="10"/>
        <v>48.009309289845895</v>
      </c>
    </row>
    <row r="47" spans="1:15" ht="10.5" customHeight="1">
      <c r="A47" s="109">
        <v>38</v>
      </c>
      <c r="B47" s="113" t="s">
        <v>40</v>
      </c>
      <c r="C47" s="106">
        <f>SUM(Sheet9!C45)</f>
        <v>0</v>
      </c>
      <c r="D47" s="106">
        <f>SUM(Sheet9!D45)</f>
        <v>0</v>
      </c>
      <c r="E47" s="106">
        <f>SUM(Sheet9!E45)</f>
        <v>0</v>
      </c>
      <c r="F47" s="106">
        <f>SUM(онхс!C45)</f>
        <v>0</v>
      </c>
      <c r="G47" s="106">
        <f>SUM(онхс!D45)</f>
        <v>0</v>
      </c>
      <c r="H47" s="106">
        <f>SUM(онхс!E45)</f>
        <v>0</v>
      </c>
      <c r="I47" s="106">
        <f>SUM(Sheet11!C45)</f>
        <v>0</v>
      </c>
      <c r="J47" s="106">
        <f>SUM(Sheet11!D45)</f>
        <v>0</v>
      </c>
      <c r="K47" s="106">
        <f>SUM(Sheet11!E45)</f>
        <v>0</v>
      </c>
      <c r="L47" s="120">
        <f t="shared" si="7"/>
        <v>0</v>
      </c>
      <c r="M47" s="120">
        <f t="shared" si="3"/>
        <v>0</v>
      </c>
      <c r="N47" s="120">
        <f t="shared" si="4"/>
        <v>0</v>
      </c>
      <c r="O47" s="121"/>
    </row>
    <row r="48" spans="1:15" ht="10.5" customHeight="1">
      <c r="A48" s="109">
        <v>39</v>
      </c>
      <c r="B48" s="113" t="s">
        <v>39</v>
      </c>
      <c r="C48" s="106">
        <f>SUM(Sheet9!C46)</f>
        <v>134450500</v>
      </c>
      <c r="D48" s="106">
        <f>SUM(Sheet9!D46)</f>
        <v>68865200</v>
      </c>
      <c r="E48" s="106">
        <f>SUM(Sheet9!E46)</f>
        <v>-65585300</v>
      </c>
      <c r="F48" s="106">
        <f>SUM(онхс!C46)</f>
        <v>0</v>
      </c>
      <c r="G48" s="106">
        <f>SUM(онхс!D46)</f>
        <v>0</v>
      </c>
      <c r="H48" s="106">
        <f>SUM(онхс!E46)</f>
        <v>0</v>
      </c>
      <c r="I48" s="106">
        <f>SUM(Sheet11!C46)</f>
        <v>0</v>
      </c>
      <c r="J48" s="106">
        <f>SUM(Sheet11!D46)</f>
        <v>0</v>
      </c>
      <c r="K48" s="106">
        <f>SUM(Sheet11!E46)</f>
        <v>0</v>
      </c>
      <c r="L48" s="120">
        <f t="shared" si="7"/>
        <v>134450500</v>
      </c>
      <c r="M48" s="120">
        <f t="shared" si="3"/>
        <v>68865200</v>
      </c>
      <c r="N48" s="120">
        <f t="shared" si="4"/>
        <v>-65585300</v>
      </c>
      <c r="O48" s="121">
        <f t="shared" si="10"/>
        <v>51.219742581842389</v>
      </c>
    </row>
    <row r="49" spans="1:16" ht="10.5" customHeight="1">
      <c r="A49" s="109">
        <v>40</v>
      </c>
      <c r="B49" s="113" t="s">
        <v>42</v>
      </c>
      <c r="C49" s="106">
        <f>SUM(Sheet9!C47)</f>
        <v>16753300</v>
      </c>
      <c r="D49" s="106">
        <f>SUM(Sheet9!D47)</f>
        <v>3726700</v>
      </c>
      <c r="E49" s="106">
        <f>SUM(Sheet9!E47)</f>
        <v>-13026600</v>
      </c>
      <c r="F49" s="106">
        <f>SUM(онхс!C47)</f>
        <v>0</v>
      </c>
      <c r="G49" s="106">
        <f>SUM(онхс!D47)</f>
        <v>0</v>
      </c>
      <c r="H49" s="106">
        <f>SUM(онхс!E47)</f>
        <v>0</v>
      </c>
      <c r="I49" s="106">
        <f>SUM(Sheet11!C47)</f>
        <v>0</v>
      </c>
      <c r="J49" s="106">
        <f>SUM(Sheet11!D47)</f>
        <v>0</v>
      </c>
      <c r="K49" s="106">
        <f>SUM(Sheet11!E47)</f>
        <v>0</v>
      </c>
      <c r="L49" s="120">
        <f t="shared" si="7"/>
        <v>16753300</v>
      </c>
      <c r="M49" s="120">
        <f t="shared" si="3"/>
        <v>3726700</v>
      </c>
      <c r="N49" s="120">
        <f t="shared" si="4"/>
        <v>-13026600</v>
      </c>
      <c r="O49" s="121">
        <f t="shared" si="10"/>
        <v>22.244572711047972</v>
      </c>
    </row>
    <row r="50" spans="1:16" ht="10.5" customHeight="1">
      <c r="A50" s="109">
        <v>41</v>
      </c>
      <c r="B50" s="110" t="s">
        <v>43</v>
      </c>
      <c r="C50" s="111">
        <f>SUM(Sheet9!C48)</f>
        <v>2105850100</v>
      </c>
      <c r="D50" s="111">
        <f>SUM(Sheet9!D48)</f>
        <v>1557675031.04</v>
      </c>
      <c r="E50" s="111">
        <f>SUM(Sheet9!E48)</f>
        <v>-352733856.95999998</v>
      </c>
      <c r="F50" s="111">
        <f>SUM(онхс!C48)</f>
        <v>0</v>
      </c>
      <c r="G50" s="111">
        <f>SUM(онхс!D48)</f>
        <v>0</v>
      </c>
      <c r="H50" s="111">
        <f>SUM(онхс!E48)</f>
        <v>0</v>
      </c>
      <c r="I50" s="111">
        <f>SUM(Sheet11!C48)</f>
        <v>1966447200</v>
      </c>
      <c r="J50" s="111">
        <f>SUM(Sheet11!D48)</f>
        <v>25154000</v>
      </c>
      <c r="K50" s="111">
        <f>SUM(Sheet11!E48)</f>
        <v>-1856600700</v>
      </c>
      <c r="L50" s="122">
        <f t="shared" si="7"/>
        <v>4072297300</v>
      </c>
      <c r="M50" s="122">
        <f t="shared" si="3"/>
        <v>1582829031.04</v>
      </c>
      <c r="N50" s="122">
        <f t="shared" si="4"/>
        <v>-2209334556.96</v>
      </c>
      <c r="O50" s="123">
        <f t="shared" si="10"/>
        <v>38.868209131980613</v>
      </c>
    </row>
    <row r="51" spans="1:16" ht="10.5" customHeight="1">
      <c r="A51" s="109">
        <v>42</v>
      </c>
      <c r="B51" s="115" t="s">
        <v>74</v>
      </c>
      <c r="C51" s="106">
        <f>SUM(Sheet9!C49)</f>
        <v>1278602100</v>
      </c>
      <c r="D51" s="106">
        <f>SUM(Sheet9!D49)</f>
        <v>1034624950</v>
      </c>
      <c r="E51" s="106">
        <f>SUM(Sheet9!E49)</f>
        <v>-243977150</v>
      </c>
      <c r="F51" s="106">
        <f>SUM(онхс!C49)</f>
        <v>0</v>
      </c>
      <c r="G51" s="106">
        <f>SUM(онхс!D49)</f>
        <v>0</v>
      </c>
      <c r="H51" s="106">
        <f>SUM(онхс!E49)</f>
        <v>0</v>
      </c>
      <c r="I51" s="106">
        <f>SUM(Sheet11!C49)</f>
        <v>319543000</v>
      </c>
      <c r="J51" s="106">
        <f>SUM(Sheet11!D49)</f>
        <v>20930000</v>
      </c>
      <c r="K51" s="106">
        <f>SUM(Sheet11!E49)</f>
        <v>-298613000</v>
      </c>
      <c r="L51" s="120">
        <f t="shared" si="7"/>
        <v>1598145100</v>
      </c>
      <c r="M51" s="120">
        <f t="shared" si="3"/>
        <v>1055554950</v>
      </c>
      <c r="N51" s="120">
        <f t="shared" si="4"/>
        <v>-542590150</v>
      </c>
      <c r="O51" s="121">
        <f t="shared" si="10"/>
        <v>66.04875552288712</v>
      </c>
    </row>
    <row r="52" spans="1:16" ht="10.5" customHeight="1">
      <c r="A52" s="109">
        <v>43</v>
      </c>
      <c r="B52" s="113" t="s">
        <v>44</v>
      </c>
      <c r="C52" s="106">
        <f>SUM(Sheet9!C50)</f>
        <v>8410000</v>
      </c>
      <c r="D52" s="106">
        <f>SUM(Sheet9!D50)</f>
        <v>2109600</v>
      </c>
      <c r="E52" s="106">
        <f>SUM(Sheet9!E50)</f>
        <v>-6300400</v>
      </c>
      <c r="F52" s="106">
        <f>SUM(онхс!C50)</f>
        <v>0</v>
      </c>
      <c r="G52" s="106">
        <f>SUM(онхс!D50)</f>
        <v>0</v>
      </c>
      <c r="H52" s="106">
        <f>SUM(онхс!E50)</f>
        <v>0</v>
      </c>
      <c r="I52" s="106">
        <f>SUM(Sheet11!C50)</f>
        <v>0</v>
      </c>
      <c r="J52" s="106">
        <f>SUM(Sheet11!D50)</f>
        <v>0</v>
      </c>
      <c r="K52" s="106">
        <f>SUM(Sheet11!E50)</f>
        <v>0</v>
      </c>
      <c r="L52" s="120">
        <f t="shared" si="7"/>
        <v>8410000</v>
      </c>
      <c r="M52" s="120">
        <f t="shared" si="3"/>
        <v>2109600</v>
      </c>
      <c r="N52" s="120">
        <f t="shared" si="4"/>
        <v>-6300400</v>
      </c>
      <c r="O52" s="121">
        <f t="shared" si="10"/>
        <v>25.084423305588583</v>
      </c>
    </row>
    <row r="53" spans="1:16" ht="10.5" customHeight="1">
      <c r="A53" s="109">
        <v>44</v>
      </c>
      <c r="B53" s="113" t="s">
        <v>45</v>
      </c>
      <c r="C53" s="106">
        <f>SUM(Sheet9!C51)</f>
        <v>58647100</v>
      </c>
      <c r="D53" s="106">
        <f>SUM(Sheet9!D51)</f>
        <v>32670518</v>
      </c>
      <c r="E53" s="106">
        <f>SUM(Sheet9!E51)</f>
        <v>-25976582</v>
      </c>
      <c r="F53" s="106">
        <f>SUM(онхс!C51)</f>
        <v>0</v>
      </c>
      <c r="G53" s="106">
        <f>SUM(онхс!D51)</f>
        <v>0</v>
      </c>
      <c r="H53" s="106">
        <f>SUM(онхс!E51)</f>
        <v>0</v>
      </c>
      <c r="I53" s="106">
        <f>SUM(Sheet11!C51)</f>
        <v>0</v>
      </c>
      <c r="J53" s="106">
        <f>SUM(Sheet11!D51)</f>
        <v>0</v>
      </c>
      <c r="K53" s="106">
        <f>SUM(Sheet11!E51)</f>
        <v>0</v>
      </c>
      <c r="L53" s="120">
        <f t="shared" si="7"/>
        <v>58647100</v>
      </c>
      <c r="M53" s="120">
        <f t="shared" si="3"/>
        <v>32670518</v>
      </c>
      <c r="N53" s="120">
        <f t="shared" si="4"/>
        <v>-25976582</v>
      </c>
      <c r="O53" s="121">
        <f t="shared" si="10"/>
        <v>55.706962492604063</v>
      </c>
    </row>
    <row r="54" spans="1:16" ht="10.5" customHeight="1">
      <c r="A54" s="109">
        <v>45</v>
      </c>
      <c r="B54" s="113" t="s">
        <v>51</v>
      </c>
      <c r="C54" s="106">
        <f>SUM(Sheet9!C52)</f>
        <v>18132700</v>
      </c>
      <c r="D54" s="106">
        <f>SUM(Sheet9!D52)</f>
        <v>6009665.04</v>
      </c>
      <c r="E54" s="106">
        <f>SUM(Sheet9!E52)</f>
        <v>-12123034.960000001</v>
      </c>
      <c r="F54" s="106">
        <f>SUM(онхс!C52)</f>
        <v>0</v>
      </c>
      <c r="G54" s="106">
        <f>SUM(онхс!D52)</f>
        <v>0</v>
      </c>
      <c r="H54" s="106">
        <f>SUM(онхс!E52)</f>
        <v>0</v>
      </c>
      <c r="I54" s="106">
        <f>SUM(Sheet11!C52)</f>
        <v>0</v>
      </c>
      <c r="J54" s="106">
        <f>SUM(Sheet11!D52)</f>
        <v>0</v>
      </c>
      <c r="K54" s="106">
        <f>SUM(Sheet11!E52)</f>
        <v>0</v>
      </c>
      <c r="L54" s="120">
        <f t="shared" si="7"/>
        <v>18132700</v>
      </c>
      <c r="M54" s="120">
        <f t="shared" si="3"/>
        <v>6009665.04</v>
      </c>
      <c r="N54" s="120">
        <f t="shared" si="4"/>
        <v>-12123034.960000001</v>
      </c>
      <c r="O54" s="121">
        <f t="shared" si="10"/>
        <v>33.142692704340774</v>
      </c>
    </row>
    <row r="55" spans="1:16" ht="10.5" customHeight="1">
      <c r="A55" s="109">
        <v>46</v>
      </c>
      <c r="B55" s="113" t="s">
        <v>46</v>
      </c>
      <c r="C55" s="106">
        <f>SUM(Sheet9!C53)</f>
        <v>0</v>
      </c>
      <c r="D55" s="106">
        <f>SUM(Sheet9!D53)</f>
        <v>0</v>
      </c>
      <c r="E55" s="106">
        <f>SUM(Sheet9!E53)</f>
        <v>0</v>
      </c>
      <c r="F55" s="106">
        <f>SUM(онхс!C53)</f>
        <v>0</v>
      </c>
      <c r="G55" s="106">
        <f>SUM(онхс!D53)</f>
        <v>0</v>
      </c>
      <c r="H55" s="106">
        <f>SUM(онхс!E53)</f>
        <v>0</v>
      </c>
      <c r="I55" s="106">
        <f>SUM(Sheet11!C53)</f>
        <v>0</v>
      </c>
      <c r="J55" s="106">
        <f>SUM(Sheet11!D53)</f>
        <v>0</v>
      </c>
      <c r="K55" s="106">
        <f>SUM(Sheet11!E53)</f>
        <v>0</v>
      </c>
      <c r="L55" s="120">
        <f t="shared" si="7"/>
        <v>0</v>
      </c>
      <c r="M55" s="120">
        <f t="shared" si="3"/>
        <v>0</v>
      </c>
      <c r="N55" s="120">
        <f t="shared" si="4"/>
        <v>0</v>
      </c>
      <c r="O55" s="121" t="e">
        <f t="shared" si="10"/>
        <v>#DIV/0!</v>
      </c>
    </row>
    <row r="56" spans="1:16" ht="10.5" customHeight="1">
      <c r="A56" s="109">
        <v>47</v>
      </c>
      <c r="B56" s="113" t="s">
        <v>47</v>
      </c>
      <c r="C56" s="106">
        <f>SUM(Sheet9!C54)</f>
        <v>7953800</v>
      </c>
      <c r="D56" s="106">
        <f>SUM(Sheet9!D54)</f>
        <v>6600000</v>
      </c>
      <c r="E56" s="106">
        <f>SUM(Sheet9!E54)</f>
        <v>-1353800</v>
      </c>
      <c r="F56" s="106">
        <f>SUM(онхс!C54)</f>
        <v>0</v>
      </c>
      <c r="G56" s="106">
        <f>SUM(онхс!D54)</f>
        <v>0</v>
      </c>
      <c r="H56" s="106">
        <f>SUM(онхс!E54)</f>
        <v>0</v>
      </c>
      <c r="I56" s="106">
        <f>SUM(Sheet11!C54)</f>
        <v>0</v>
      </c>
      <c r="J56" s="106">
        <f>SUM(Sheet11!D54)</f>
        <v>0</v>
      </c>
      <c r="K56" s="106">
        <f>SUM(Sheet11!E54)</f>
        <v>0</v>
      </c>
      <c r="L56" s="120">
        <f t="shared" si="7"/>
        <v>7953800</v>
      </c>
      <c r="M56" s="120">
        <f t="shared" si="3"/>
        <v>6600000</v>
      </c>
      <c r="N56" s="120">
        <f t="shared" si="4"/>
        <v>-1353800</v>
      </c>
      <c r="O56" s="121">
        <f t="shared" si="10"/>
        <v>82.979204908345693</v>
      </c>
    </row>
    <row r="57" spans="1:16" ht="10.5" customHeight="1">
      <c r="A57" s="109">
        <v>48</v>
      </c>
      <c r="B57" s="113" t="s">
        <v>48</v>
      </c>
      <c r="C57" s="106">
        <f>SUM(Sheet9!C55)</f>
        <v>11429400</v>
      </c>
      <c r="D57" s="106">
        <f>SUM(Sheet9!D55)</f>
        <v>6417899</v>
      </c>
      <c r="E57" s="106">
        <f>SUM(Sheet9!E55)</f>
        <v>-5011501</v>
      </c>
      <c r="F57" s="106">
        <f>SUM(онхс!C55)</f>
        <v>0</v>
      </c>
      <c r="G57" s="106">
        <f>SUM(онхс!D55)</f>
        <v>0</v>
      </c>
      <c r="H57" s="106">
        <f>SUM(онхс!E55)</f>
        <v>0</v>
      </c>
      <c r="I57" s="106">
        <f>SUM(Sheet11!C55)</f>
        <v>0</v>
      </c>
      <c r="J57" s="106">
        <f>SUM(Sheet11!D55)</f>
        <v>0</v>
      </c>
      <c r="K57" s="106">
        <f>SUM(Sheet11!E55)</f>
        <v>0</v>
      </c>
      <c r="L57" s="120">
        <f t="shared" si="7"/>
        <v>11429400</v>
      </c>
      <c r="M57" s="120">
        <f t="shared" si="3"/>
        <v>6417899</v>
      </c>
      <c r="N57" s="120">
        <f t="shared" si="4"/>
        <v>-5011501</v>
      </c>
      <c r="O57" s="121">
        <f t="shared" si="10"/>
        <v>56.152545190473688</v>
      </c>
    </row>
    <row r="58" spans="1:16" ht="10.5" customHeight="1">
      <c r="A58" s="109">
        <v>49</v>
      </c>
      <c r="B58" s="113" t="s">
        <v>49</v>
      </c>
      <c r="C58" s="106">
        <f>SUM(Sheet9!C56)</f>
        <v>0</v>
      </c>
      <c r="D58" s="106">
        <f>SUM(Sheet9!D56)</f>
        <v>0</v>
      </c>
      <c r="E58" s="106">
        <f>SUM(Sheet9!E56)</f>
        <v>0</v>
      </c>
      <c r="F58" s="106">
        <f>SUM(онхс!C56)</f>
        <v>0</v>
      </c>
      <c r="G58" s="106">
        <f>SUM(онхс!D56)</f>
        <v>0</v>
      </c>
      <c r="H58" s="106">
        <f>SUM(онхс!E56)</f>
        <v>0</v>
      </c>
      <c r="I58" s="106">
        <f>SUM(Sheet11!C56)</f>
        <v>0</v>
      </c>
      <c r="J58" s="106">
        <f>SUM(Sheet11!D56)</f>
        <v>0</v>
      </c>
      <c r="K58" s="106">
        <f>SUM(Sheet11!E56)</f>
        <v>0</v>
      </c>
      <c r="L58" s="120">
        <f t="shared" si="7"/>
        <v>0</v>
      </c>
      <c r="M58" s="120">
        <f t="shared" si="3"/>
        <v>0</v>
      </c>
      <c r="N58" s="120">
        <f t="shared" si="4"/>
        <v>0</v>
      </c>
      <c r="O58" s="121"/>
      <c r="P58" s="20">
        <f>L10-L84</f>
        <v>2500000</v>
      </c>
    </row>
    <row r="59" spans="1:16" ht="10.5" customHeight="1">
      <c r="A59" s="109">
        <v>50</v>
      </c>
      <c r="B59" s="113" t="s">
        <v>50</v>
      </c>
      <c r="C59" s="106">
        <f>SUM(Sheet9!C57)</f>
        <v>0</v>
      </c>
      <c r="D59" s="106">
        <f>SUM(Sheet9!D57)</f>
        <v>0</v>
      </c>
      <c r="E59" s="106">
        <f>SUM(Sheet9!E57)</f>
        <v>0</v>
      </c>
      <c r="F59" s="106">
        <f>SUM(онхс!C57)</f>
        <v>0</v>
      </c>
      <c r="G59" s="106">
        <f>SUM(онхс!D57)</f>
        <v>0</v>
      </c>
      <c r="H59" s="106">
        <f>SUM(онхс!E57)</f>
        <v>0</v>
      </c>
      <c r="I59" s="106">
        <f>SUM(Sheet11!C57)</f>
        <v>0</v>
      </c>
      <c r="J59" s="106">
        <f>SUM(Sheet11!D57)</f>
        <v>0</v>
      </c>
      <c r="K59" s="106">
        <f>SUM(Sheet11!E57)</f>
        <v>0</v>
      </c>
      <c r="L59" s="120">
        <f t="shared" si="7"/>
        <v>0</v>
      </c>
      <c r="M59" s="120">
        <f t="shared" si="3"/>
        <v>0</v>
      </c>
      <c r="N59" s="120">
        <f t="shared" si="4"/>
        <v>0</v>
      </c>
      <c r="O59" s="121"/>
    </row>
    <row r="60" spans="1:16" ht="10.5" customHeight="1">
      <c r="A60" s="109">
        <v>51</v>
      </c>
      <c r="B60" s="232" t="s">
        <v>325</v>
      </c>
      <c r="C60" s="106">
        <f>SUM(Sheet9!C58)</f>
        <v>95000000</v>
      </c>
      <c r="D60" s="106">
        <f>SUM(Sheet9!D58)</f>
        <v>64600000</v>
      </c>
      <c r="E60" s="106">
        <f>SUM(Sheet9!E58)</f>
        <v>-30400000</v>
      </c>
      <c r="F60" s="106">
        <f>SUM(онхс!C58)</f>
        <v>0</v>
      </c>
      <c r="G60" s="106">
        <f>SUM(онхс!D58)</f>
        <v>0</v>
      </c>
      <c r="H60" s="106">
        <f>SUM(онхс!E58)</f>
        <v>0</v>
      </c>
      <c r="I60" s="106">
        <f>SUM(Sheet11!C58)</f>
        <v>0</v>
      </c>
      <c r="J60" s="106">
        <f>SUM(Sheet11!D58)</f>
        <v>0</v>
      </c>
      <c r="K60" s="106">
        <f>SUM(Sheet11!E58)</f>
        <v>0</v>
      </c>
      <c r="L60" s="120">
        <f t="shared" ref="L60" si="11">SUM(C60+F60+I60)</f>
        <v>95000000</v>
      </c>
      <c r="M60" s="120">
        <f t="shared" ref="M60:M61" si="12">SUM(D60+G60+J60)</f>
        <v>64600000</v>
      </c>
      <c r="N60" s="120">
        <f t="shared" ref="N60:N61" si="13">SUM(E60+H60+K60)</f>
        <v>-30400000</v>
      </c>
      <c r="O60" s="121"/>
    </row>
    <row r="61" spans="1:16" ht="10.5" customHeight="1">
      <c r="A61" s="109">
        <v>52</v>
      </c>
      <c r="B61" s="153" t="s">
        <v>324</v>
      </c>
      <c r="C61" s="106">
        <f>SUM(Sheet9!C59)</f>
        <v>627675000</v>
      </c>
      <c r="D61" s="106">
        <f>SUM(Sheet9!D59)</f>
        <v>404642399</v>
      </c>
      <c r="E61" s="106">
        <f>SUM(Sheet9!E59)</f>
        <v>-27591389</v>
      </c>
      <c r="F61" s="106">
        <f>SUM(онхс!C59)</f>
        <v>0</v>
      </c>
      <c r="G61" s="106">
        <f>SUM(онхс!D59)</f>
        <v>0</v>
      </c>
      <c r="H61" s="106">
        <f>SUM(онхс!E59)</f>
        <v>0</v>
      </c>
      <c r="I61" s="106">
        <f>SUM(Sheet11!C59)</f>
        <v>1646904200</v>
      </c>
      <c r="J61" s="106">
        <f>SUM(Sheet11!D59)</f>
        <v>4224000</v>
      </c>
      <c r="K61" s="106">
        <f>SUM(Sheet11!E59)</f>
        <v>-1557987700</v>
      </c>
      <c r="L61" s="120">
        <f>SUM(C61+F61+I61)</f>
        <v>2274579200</v>
      </c>
      <c r="M61" s="120">
        <f t="shared" si="12"/>
        <v>408866399</v>
      </c>
      <c r="N61" s="120">
        <f t="shared" si="13"/>
        <v>-1585579089</v>
      </c>
      <c r="O61" s="121"/>
    </row>
    <row r="62" spans="1:16" ht="10.5" customHeight="1">
      <c r="A62" s="109">
        <v>53</v>
      </c>
      <c r="B62" s="110" t="s">
        <v>52</v>
      </c>
      <c r="C62" s="111">
        <f>SUM(Sheet9!C60)</f>
        <v>6290488200</v>
      </c>
      <c r="D62" s="111">
        <f>SUM(Sheet9!D60)</f>
        <v>3836911677.2200003</v>
      </c>
      <c r="E62" s="111">
        <f>SUM(Sheet9!E60)</f>
        <v>-2450726522.7800002</v>
      </c>
      <c r="F62" s="111">
        <f>SUM(онхс!C60)</f>
        <v>0</v>
      </c>
      <c r="G62" s="111">
        <f>SUM(онхс!D60)</f>
        <v>0</v>
      </c>
      <c r="H62" s="111">
        <f>SUM(онхс!E60)</f>
        <v>0</v>
      </c>
      <c r="I62" s="111">
        <f>SUM(Sheet11!C60)</f>
        <v>991346300</v>
      </c>
      <c r="J62" s="111">
        <f>SUM(Sheet11!D60)</f>
        <v>102771709</v>
      </c>
      <c r="K62" s="111">
        <f>SUM(Sheet11!E60)</f>
        <v>-888574591</v>
      </c>
      <c r="L62" s="122">
        <f>SUM(C62+F62+I62)</f>
        <v>7281834500</v>
      </c>
      <c r="M62" s="122">
        <f t="shared" si="3"/>
        <v>3939683386.2200003</v>
      </c>
      <c r="N62" s="122">
        <f t="shared" si="4"/>
        <v>-3339301113.7800002</v>
      </c>
      <c r="O62" s="123">
        <f t="shared" si="10"/>
        <v>54.102896546467797</v>
      </c>
    </row>
    <row r="63" spans="1:16" ht="10.5" customHeight="1">
      <c r="A63" s="109">
        <v>54</v>
      </c>
      <c r="B63" s="116" t="s">
        <v>75</v>
      </c>
      <c r="C63" s="106">
        <f>SUM(Sheet9!C61)</f>
        <v>6160486300</v>
      </c>
      <c r="D63" s="106">
        <f>SUM(Sheet9!D61)</f>
        <v>3756175670.2200003</v>
      </c>
      <c r="E63" s="106">
        <f>SUM(Sheet9!E61)</f>
        <v>-2404310629.7800002</v>
      </c>
      <c r="F63" s="106">
        <f>SUM(онхс!C61)</f>
        <v>0</v>
      </c>
      <c r="G63" s="106">
        <f>SUM(онхс!D61)</f>
        <v>0</v>
      </c>
      <c r="H63" s="106">
        <f>SUM(онхс!E61)</f>
        <v>0</v>
      </c>
      <c r="I63" s="106">
        <f>SUM(Sheet11!C61)</f>
        <v>991346300</v>
      </c>
      <c r="J63" s="106">
        <f>SUM(Sheet11!D61)</f>
        <v>102771709</v>
      </c>
      <c r="K63" s="106">
        <f>SUM(Sheet11!E61)</f>
        <v>-888574591</v>
      </c>
      <c r="L63" s="120">
        <f t="shared" si="7"/>
        <v>7151832600</v>
      </c>
      <c r="M63" s="120">
        <f t="shared" si="3"/>
        <v>3858947379.2200003</v>
      </c>
      <c r="N63" s="120">
        <f t="shared" si="4"/>
        <v>-3292885220.7800002</v>
      </c>
      <c r="O63" s="121">
        <f t="shared" si="10"/>
        <v>53.957462304416914</v>
      </c>
    </row>
    <row r="64" spans="1:16" ht="10.5" customHeight="1">
      <c r="A64" s="109">
        <v>55</v>
      </c>
      <c r="B64" s="116" t="s">
        <v>53</v>
      </c>
      <c r="C64" s="106">
        <f>SUM(Sheet9!C62)</f>
        <v>57927100</v>
      </c>
      <c r="D64" s="106">
        <f>SUM(Sheet9!D62)</f>
        <v>28086007</v>
      </c>
      <c r="E64" s="106">
        <f>SUM(Sheet9!E62)</f>
        <v>-29841093</v>
      </c>
      <c r="F64" s="106">
        <f>SUM(онхс!C62)</f>
        <v>0</v>
      </c>
      <c r="G64" s="106">
        <f>SUM(онхс!D62)</f>
        <v>0</v>
      </c>
      <c r="H64" s="106">
        <f>SUM(онхс!E62)</f>
        <v>0</v>
      </c>
      <c r="I64" s="106">
        <f>SUM(Sheet11!C62)</f>
        <v>0</v>
      </c>
      <c r="J64" s="106">
        <f>SUM(Sheet11!D62)</f>
        <v>0</v>
      </c>
      <c r="K64" s="106">
        <f>SUM(Sheet11!E62)</f>
        <v>0</v>
      </c>
      <c r="L64" s="120">
        <f t="shared" si="7"/>
        <v>57927100</v>
      </c>
      <c r="M64" s="120">
        <f t="shared" si="3"/>
        <v>28086007</v>
      </c>
      <c r="N64" s="120">
        <f t="shared" si="4"/>
        <v>-29841093</v>
      </c>
      <c r="O64" s="121">
        <f t="shared" si="10"/>
        <v>48.485090743365369</v>
      </c>
    </row>
    <row r="65" spans="1:16" ht="10.5" customHeight="1">
      <c r="A65" s="109">
        <v>56</v>
      </c>
      <c r="B65" s="153" t="s">
        <v>323</v>
      </c>
      <c r="C65" s="106">
        <f>SUM(Sheet9!C63)</f>
        <v>72074800</v>
      </c>
      <c r="D65" s="106">
        <f>SUM(Sheet9!D63)</f>
        <v>52650000</v>
      </c>
      <c r="E65" s="106">
        <f>SUM(Sheet9!E63)</f>
        <v>-16574800</v>
      </c>
      <c r="F65" s="106">
        <f>SUM(онхс!C63)</f>
        <v>0</v>
      </c>
      <c r="G65" s="106">
        <f>SUM(онхс!D63)</f>
        <v>0</v>
      </c>
      <c r="H65" s="106">
        <f>SUM(онхс!E63)</f>
        <v>0</v>
      </c>
      <c r="I65" s="106">
        <f>SUM(Sheet11!C63)</f>
        <v>0</v>
      </c>
      <c r="J65" s="106">
        <f>SUM(Sheet11!D63)</f>
        <v>0</v>
      </c>
      <c r="K65" s="106">
        <f>SUM(Sheet11!E63)</f>
        <v>0</v>
      </c>
      <c r="L65" s="120">
        <f t="shared" ref="L65" si="14">SUM(C65+F65+I65)</f>
        <v>72074800</v>
      </c>
      <c r="M65" s="120">
        <f t="shared" ref="M65" si="15">SUM(D65+G65+J65)</f>
        <v>52650000</v>
      </c>
      <c r="N65" s="120">
        <f t="shared" ref="N65" si="16">SUM(E65+H65+K65)</f>
        <v>-16574800</v>
      </c>
      <c r="O65" s="121"/>
    </row>
    <row r="66" spans="1:16" s="71" customFormat="1" ht="10.5" customHeight="1">
      <c r="A66" s="109">
        <v>57</v>
      </c>
      <c r="B66" s="110" t="s">
        <v>260</v>
      </c>
      <c r="C66" s="111">
        <f>+C67</f>
        <v>0</v>
      </c>
      <c r="D66" s="111">
        <f t="shared" ref="D66:K66" si="17">+D67</f>
        <v>0</v>
      </c>
      <c r="E66" s="111">
        <f t="shared" si="17"/>
        <v>0</v>
      </c>
      <c r="F66" s="111">
        <f t="shared" si="17"/>
        <v>0</v>
      </c>
      <c r="G66" s="111">
        <f t="shared" si="17"/>
        <v>0</v>
      </c>
      <c r="H66" s="111">
        <f t="shared" si="17"/>
        <v>0</v>
      </c>
      <c r="I66" s="111">
        <f t="shared" si="17"/>
        <v>0</v>
      </c>
      <c r="J66" s="111">
        <f t="shared" si="17"/>
        <v>0</v>
      </c>
      <c r="K66" s="111">
        <f t="shared" si="17"/>
        <v>0</v>
      </c>
      <c r="L66" s="122">
        <f t="shared" ref="L66:L67" si="18">SUM(C66+F66+I66)</f>
        <v>0</v>
      </c>
      <c r="M66" s="122">
        <f t="shared" ref="M66:M67" si="19">SUM(D66+G66+J66)</f>
        <v>0</v>
      </c>
      <c r="N66" s="122">
        <f t="shared" ref="N66" si="20">SUM(E66+H66+K66)</f>
        <v>0</v>
      </c>
      <c r="O66" s="123" t="e">
        <f t="shared" ref="O66:O68" si="21">M66/L66*100</f>
        <v>#DIV/0!</v>
      </c>
    </row>
    <row r="67" spans="1:16" ht="10.5" customHeight="1">
      <c r="A67" s="109">
        <v>58</v>
      </c>
      <c r="B67" s="113" t="s">
        <v>261</v>
      </c>
      <c r="C67" s="106">
        <f>SUM(Sheet9!C65)</f>
        <v>0</v>
      </c>
      <c r="D67" s="106">
        <f>SUM(Sheet9!D65)</f>
        <v>0</v>
      </c>
      <c r="E67" s="106">
        <f>SUM(Sheet9!E65)</f>
        <v>0</v>
      </c>
      <c r="F67" s="106"/>
      <c r="G67" s="106"/>
      <c r="H67" s="106"/>
      <c r="I67" s="106"/>
      <c r="J67" s="106"/>
      <c r="K67" s="106"/>
      <c r="L67" s="120">
        <f t="shared" si="18"/>
        <v>0</v>
      </c>
      <c r="M67" s="120">
        <f t="shared" si="19"/>
        <v>0</v>
      </c>
      <c r="N67" s="120"/>
      <c r="O67" s="121"/>
    </row>
    <row r="68" spans="1:16" ht="10.5" customHeight="1">
      <c r="A68" s="109">
        <v>59</v>
      </c>
      <c r="B68" s="110" t="s">
        <v>77</v>
      </c>
      <c r="C68" s="111">
        <f>SUM(Sheet9!C66)</f>
        <v>0</v>
      </c>
      <c r="D68" s="111">
        <f>SUM(Sheet9!D66)</f>
        <v>0</v>
      </c>
      <c r="E68" s="111">
        <f>SUM(Sheet9!E66)</f>
        <v>0</v>
      </c>
      <c r="F68" s="111">
        <f>SUM(онхс!C66)</f>
        <v>0</v>
      </c>
      <c r="G68" s="111">
        <f>SUM(онхс!D66)</f>
        <v>0</v>
      </c>
      <c r="H68" s="111">
        <f>SUM(онхс!E66)</f>
        <v>0</v>
      </c>
      <c r="I68" s="111">
        <f>SUM(Sheet11!C66)</f>
        <v>0</v>
      </c>
      <c r="J68" s="111">
        <f>SUM(Sheet11!D66)</f>
        <v>0</v>
      </c>
      <c r="K68" s="111">
        <f>SUM(Sheet11!E66)</f>
        <v>0</v>
      </c>
      <c r="L68" s="122">
        <f t="shared" si="7"/>
        <v>0</v>
      </c>
      <c r="M68" s="122">
        <f t="shared" si="3"/>
        <v>0</v>
      </c>
      <c r="N68" s="122">
        <f t="shared" si="4"/>
        <v>0</v>
      </c>
      <c r="O68" s="123" t="e">
        <f t="shared" si="21"/>
        <v>#DIV/0!</v>
      </c>
    </row>
    <row r="69" spans="1:16" ht="10.5" customHeight="1">
      <c r="A69" s="109">
        <v>60</v>
      </c>
      <c r="B69" s="116" t="s">
        <v>54</v>
      </c>
      <c r="C69" s="106">
        <f>SUM(Sheet9!C67)</f>
        <v>0</v>
      </c>
      <c r="D69" s="106">
        <f>SUM(Sheet9!D67)</f>
        <v>0</v>
      </c>
      <c r="E69" s="106">
        <f>SUM(Sheet9!E67)</f>
        <v>0</v>
      </c>
      <c r="F69" s="106">
        <f>SUM(онхс!C67)</f>
        <v>0</v>
      </c>
      <c r="G69" s="106">
        <f>SUM(онхс!D67)</f>
        <v>0</v>
      </c>
      <c r="H69" s="106">
        <f>SUM(онхс!E67)</f>
        <v>0</v>
      </c>
      <c r="I69" s="106">
        <f>SUM(Sheet11!C67)</f>
        <v>0</v>
      </c>
      <c r="J69" s="106">
        <f>SUM(Sheet11!D67)</f>
        <v>0</v>
      </c>
      <c r="K69" s="106">
        <f>SUM(Sheet11!E67)</f>
        <v>0</v>
      </c>
      <c r="L69" s="120">
        <f t="shared" si="7"/>
        <v>0</v>
      </c>
      <c r="M69" s="120">
        <f t="shared" si="3"/>
        <v>0</v>
      </c>
      <c r="N69" s="120">
        <f t="shared" si="4"/>
        <v>0</v>
      </c>
      <c r="O69" s="121"/>
    </row>
    <row r="70" spans="1:16" s="3" customFormat="1" ht="10.5" customHeight="1">
      <c r="A70" s="109">
        <v>61</v>
      </c>
      <c r="B70" s="116" t="s">
        <v>55</v>
      </c>
      <c r="C70" s="106">
        <f>SUM(Sheet9!C68)</f>
        <v>0</v>
      </c>
      <c r="D70" s="106">
        <f>SUM(Sheet9!D68)</f>
        <v>0</v>
      </c>
      <c r="E70" s="106">
        <f>SUM(Sheet9!E68)</f>
        <v>0</v>
      </c>
      <c r="F70" s="106">
        <f>SUM(онхс!C68)</f>
        <v>0</v>
      </c>
      <c r="G70" s="106">
        <f>SUM(онхс!D68)</f>
        <v>0</v>
      </c>
      <c r="H70" s="106">
        <f>SUM(онхс!E68)</f>
        <v>0</v>
      </c>
      <c r="I70" s="106">
        <f>SUM(Sheet11!C68)</f>
        <v>84445700</v>
      </c>
      <c r="J70" s="106">
        <f>SUM(Sheet11!D68)</f>
        <v>0</v>
      </c>
      <c r="K70" s="106">
        <f>SUM(Sheet11!E68)</f>
        <v>0</v>
      </c>
      <c r="L70" s="120">
        <f t="shared" si="7"/>
        <v>84445700</v>
      </c>
      <c r="M70" s="120">
        <f t="shared" si="3"/>
        <v>0</v>
      </c>
      <c r="N70" s="120">
        <f t="shared" si="4"/>
        <v>0</v>
      </c>
      <c r="O70" s="121"/>
    </row>
    <row r="71" spans="1:16" s="3" customFormat="1" ht="10.5" customHeight="1">
      <c r="A71" s="109">
        <v>62</v>
      </c>
      <c r="B71" s="110" t="s">
        <v>78</v>
      </c>
      <c r="C71" s="111">
        <f>SUM(Sheet9!C69)</f>
        <v>5593826300</v>
      </c>
      <c r="D71" s="111">
        <f>SUM(Sheet9!D69)</f>
        <v>2561792266.5599999</v>
      </c>
      <c r="E71" s="111">
        <f>SUM(Sheet9!E69)</f>
        <v>-3032034033.4400001</v>
      </c>
      <c r="F71" s="111">
        <f>SUM(онхс!C69)</f>
        <v>11930211800</v>
      </c>
      <c r="G71" s="111">
        <f>SUM(онхс!D69)</f>
        <v>9243728857</v>
      </c>
      <c r="H71" s="111">
        <f>SUM(онхс!E69)</f>
        <v>-2686482943</v>
      </c>
      <c r="I71" s="111">
        <f>SUM(Sheet11!C69)</f>
        <v>0</v>
      </c>
      <c r="J71" s="111">
        <f>SUM(Sheet11!D69)</f>
        <v>0</v>
      </c>
      <c r="K71" s="111">
        <f>SUM(Sheet11!E69)</f>
        <v>0</v>
      </c>
      <c r="L71" s="122">
        <f t="shared" si="7"/>
        <v>17524038100</v>
      </c>
      <c r="M71" s="122">
        <f t="shared" si="3"/>
        <v>11805521123.559999</v>
      </c>
      <c r="N71" s="122">
        <f t="shared" si="4"/>
        <v>-5718516976.4400005</v>
      </c>
      <c r="O71" s="123">
        <f t="shared" si="10"/>
        <v>67.367584207432188</v>
      </c>
    </row>
    <row r="72" spans="1:16" ht="10.5" customHeight="1">
      <c r="A72" s="109">
        <v>63</v>
      </c>
      <c r="B72" s="116" t="s">
        <v>90</v>
      </c>
      <c r="C72" s="106">
        <f>SUM(Sheet9!C70)</f>
        <v>4545224400</v>
      </c>
      <c r="D72" s="106">
        <f>SUM(Sheet9!D70)</f>
        <v>1625160285.26</v>
      </c>
      <c r="E72" s="106">
        <f>SUM(Sheet9!E70)</f>
        <v>-2920064114.7399998</v>
      </c>
      <c r="F72" s="106">
        <f>SUM(онхс!C70)</f>
        <v>11930211800</v>
      </c>
      <c r="G72" s="106">
        <f>SUM(онхс!D70)</f>
        <v>9243728857</v>
      </c>
      <c r="H72" s="106">
        <f>SUM(онхс!E70)</f>
        <v>-2686482943</v>
      </c>
      <c r="I72" s="106">
        <f>SUM(Sheet11!C70)</f>
        <v>0</v>
      </c>
      <c r="J72" s="106">
        <f>SUM(Sheet11!D70)</f>
        <v>0</v>
      </c>
      <c r="K72" s="106">
        <f>SUM(Sheet11!E70)</f>
        <v>0</v>
      </c>
      <c r="L72" s="120">
        <f t="shared" si="7"/>
        <v>16475436200</v>
      </c>
      <c r="M72" s="120">
        <f t="shared" si="3"/>
        <v>10868889142.26</v>
      </c>
      <c r="N72" s="120">
        <f t="shared" si="4"/>
        <v>-5606547057.7399998</v>
      </c>
      <c r="O72" s="121">
        <f t="shared" si="10"/>
        <v>65.970266342690223</v>
      </c>
    </row>
    <row r="73" spans="1:16" ht="10.5" customHeight="1">
      <c r="A73" s="109">
        <v>64</v>
      </c>
      <c r="B73" s="116" t="s">
        <v>85</v>
      </c>
      <c r="C73" s="106">
        <f>SUM(Sheet9!C71)</f>
        <v>73200000</v>
      </c>
      <c r="D73" s="106">
        <f>SUM(Sheet9!D71)</f>
        <v>6000000</v>
      </c>
      <c r="E73" s="106">
        <f>SUM(Sheet9!E71)</f>
        <v>-67200000</v>
      </c>
      <c r="F73" s="106">
        <f>SUM(онхс!C71)</f>
        <v>0</v>
      </c>
      <c r="G73" s="106">
        <f>SUM(онхс!D71)</f>
        <v>0</v>
      </c>
      <c r="H73" s="106">
        <f>SUM(онхс!E71)</f>
        <v>0</v>
      </c>
      <c r="I73" s="106">
        <f>SUM(Sheet11!C71)</f>
        <v>0</v>
      </c>
      <c r="J73" s="106">
        <f>SUM(Sheet11!D71)</f>
        <v>0</v>
      </c>
      <c r="K73" s="106">
        <f>SUM(Sheet11!E71)</f>
        <v>0</v>
      </c>
      <c r="L73" s="120">
        <f>SUM(C73+F73+I73)</f>
        <v>73200000</v>
      </c>
      <c r="M73" s="120">
        <f t="shared" si="3"/>
        <v>6000000</v>
      </c>
      <c r="N73" s="120">
        <f t="shared" si="4"/>
        <v>-67200000</v>
      </c>
      <c r="O73" s="121">
        <f t="shared" si="10"/>
        <v>8.1967213114754092</v>
      </c>
    </row>
    <row r="74" spans="1:16" ht="10.5" customHeight="1">
      <c r="A74" s="109">
        <v>65</v>
      </c>
      <c r="B74" s="150" t="s">
        <v>266</v>
      </c>
      <c r="C74" s="106">
        <f>SUM(Sheet9!C72)</f>
        <v>0</v>
      </c>
      <c r="D74" s="106">
        <f>SUM(Sheet9!D72)</f>
        <v>0</v>
      </c>
      <c r="E74" s="106">
        <f>SUM(Sheet9!E72)</f>
        <v>0</v>
      </c>
      <c r="F74" s="106">
        <f>SUM(онхс!C72)</f>
        <v>0</v>
      </c>
      <c r="G74" s="106">
        <f>SUM(онхс!D72)</f>
        <v>0</v>
      </c>
      <c r="H74" s="106">
        <f>SUM(онхс!E72)</f>
        <v>0</v>
      </c>
      <c r="I74" s="106">
        <f>SUM(Sheet11!C72)</f>
        <v>0</v>
      </c>
      <c r="J74" s="106">
        <f>SUM(Sheet11!D72)</f>
        <v>0</v>
      </c>
      <c r="K74" s="106">
        <f>SUM(Sheet11!E72)</f>
        <v>0</v>
      </c>
      <c r="L74" s="120">
        <f>SUM(C74+F74+I74)</f>
        <v>0</v>
      </c>
      <c r="M74" s="120">
        <f t="shared" si="3"/>
        <v>0</v>
      </c>
      <c r="N74" s="120">
        <f t="shared" si="4"/>
        <v>0</v>
      </c>
      <c r="O74" s="121" t="e">
        <f t="shared" si="10"/>
        <v>#DIV/0!</v>
      </c>
    </row>
    <row r="75" spans="1:16" ht="10.5" customHeight="1">
      <c r="A75" s="109">
        <v>66</v>
      </c>
      <c r="B75" s="116" t="s">
        <v>56</v>
      </c>
      <c r="C75" s="106">
        <f>SUM(Sheet9!C73)</f>
        <v>653864000</v>
      </c>
      <c r="D75" s="106">
        <f>SUM(Sheet9!D73)</f>
        <v>757264000</v>
      </c>
      <c r="E75" s="106">
        <f>SUM(Sheet9!E73)</f>
        <v>103400000</v>
      </c>
      <c r="F75" s="106">
        <f>SUM(онхс!C73)</f>
        <v>0</v>
      </c>
      <c r="G75" s="106">
        <f>SUM(онхс!D73)</f>
        <v>0</v>
      </c>
      <c r="H75" s="106">
        <f>SUM(онхс!E73)</f>
        <v>0</v>
      </c>
      <c r="I75" s="106">
        <f>SUM(Sheet11!C73)</f>
        <v>0</v>
      </c>
      <c r="J75" s="106">
        <f>SUM(Sheet11!D73)</f>
        <v>0</v>
      </c>
      <c r="K75" s="106">
        <f>SUM(Sheet11!E73)</f>
        <v>0</v>
      </c>
      <c r="L75" s="120">
        <f t="shared" si="7"/>
        <v>653864000</v>
      </c>
      <c r="M75" s="120">
        <f t="shared" si="3"/>
        <v>757264000</v>
      </c>
      <c r="N75" s="120">
        <f t="shared" si="4"/>
        <v>103400000</v>
      </c>
      <c r="O75" s="121">
        <f t="shared" si="10"/>
        <v>115.81368602645199</v>
      </c>
    </row>
    <row r="76" spans="1:16" ht="10.5" customHeight="1">
      <c r="A76" s="109">
        <v>67</v>
      </c>
      <c r="B76" s="113" t="s">
        <v>57</v>
      </c>
      <c r="C76" s="106">
        <f>SUM(Sheet9!C74)</f>
        <v>0</v>
      </c>
      <c r="D76" s="106">
        <f>SUM(Sheet9!D74)</f>
        <v>0</v>
      </c>
      <c r="E76" s="106">
        <f>SUM(Sheet9!E74)</f>
        <v>0</v>
      </c>
      <c r="F76" s="106">
        <f>SUM(онхс!C74)</f>
        <v>0</v>
      </c>
      <c r="G76" s="106">
        <f>SUM(онхс!D74)</f>
        <v>0</v>
      </c>
      <c r="H76" s="106">
        <f>SUM(онхс!E74)</f>
        <v>0</v>
      </c>
      <c r="I76" s="106">
        <f>SUM(Sheet11!C74)</f>
        <v>0</v>
      </c>
      <c r="J76" s="106">
        <f>SUM(Sheet11!D74)</f>
        <v>0</v>
      </c>
      <c r="K76" s="106">
        <f>SUM(Sheet11!E74)</f>
        <v>0</v>
      </c>
      <c r="L76" s="120">
        <f t="shared" si="7"/>
        <v>0</v>
      </c>
      <c r="M76" s="120">
        <f t="shared" si="3"/>
        <v>0</v>
      </c>
      <c r="N76" s="120">
        <f t="shared" si="4"/>
        <v>0</v>
      </c>
      <c r="O76" s="121"/>
    </row>
    <row r="77" spans="1:16" ht="10.5" customHeight="1">
      <c r="A77" s="109">
        <v>68</v>
      </c>
      <c r="B77" s="113" t="s">
        <v>58</v>
      </c>
      <c r="C77" s="106">
        <f>SUM(Sheet9!C75)</f>
        <v>157140900</v>
      </c>
      <c r="D77" s="106">
        <f>SUM(Sheet9!D75)</f>
        <v>71440675.299999997</v>
      </c>
      <c r="E77" s="106">
        <f>SUM(Sheet9!E75)</f>
        <v>-85700224.700000003</v>
      </c>
      <c r="F77" s="106">
        <f>SUM(онхс!C75)</f>
        <v>0</v>
      </c>
      <c r="G77" s="106">
        <f>SUM(онхс!D75)</f>
        <v>0</v>
      </c>
      <c r="H77" s="106">
        <f>SUM(онхс!E75)</f>
        <v>0</v>
      </c>
      <c r="I77" s="106">
        <f>SUM(Sheet11!C75)</f>
        <v>0</v>
      </c>
      <c r="J77" s="106">
        <f>SUM(Sheet11!D75)</f>
        <v>0</v>
      </c>
      <c r="K77" s="106">
        <f>SUM(Sheet11!E75)</f>
        <v>0</v>
      </c>
      <c r="L77" s="120">
        <f t="shared" si="7"/>
        <v>157140900</v>
      </c>
      <c r="M77" s="120">
        <f t="shared" si="3"/>
        <v>71440675.299999997</v>
      </c>
      <c r="N77" s="120">
        <f t="shared" si="4"/>
        <v>-85700224.700000003</v>
      </c>
      <c r="O77" s="121">
        <f t="shared" si="10"/>
        <v>45.462814136866974</v>
      </c>
    </row>
    <row r="78" spans="1:16" ht="10.5" customHeight="1">
      <c r="A78" s="109">
        <v>69</v>
      </c>
      <c r="B78" s="113" t="s">
        <v>59</v>
      </c>
      <c r="C78" s="106">
        <f>SUM(Sheet9!C76)</f>
        <v>81928200</v>
      </c>
      <c r="D78" s="106">
        <f>SUM(Sheet9!D76)</f>
        <v>40402800</v>
      </c>
      <c r="E78" s="106">
        <f>SUM(Sheet9!E76)</f>
        <v>-41525400</v>
      </c>
      <c r="F78" s="106">
        <f>SUM(онхс!C76)</f>
        <v>0</v>
      </c>
      <c r="G78" s="106">
        <f>SUM(онхс!D76)</f>
        <v>0</v>
      </c>
      <c r="H78" s="106">
        <f>SUM(онхс!E76)</f>
        <v>0</v>
      </c>
      <c r="I78" s="106">
        <f>SUM(Sheet11!C76)</f>
        <v>0</v>
      </c>
      <c r="J78" s="106">
        <f>SUM(Sheet11!D76)</f>
        <v>0</v>
      </c>
      <c r="K78" s="106">
        <f>SUM(Sheet11!E76)</f>
        <v>0</v>
      </c>
      <c r="L78" s="120">
        <f t="shared" si="7"/>
        <v>81928200</v>
      </c>
      <c r="M78" s="120">
        <f t="shared" si="3"/>
        <v>40402800</v>
      </c>
      <c r="N78" s="120">
        <f t="shared" si="4"/>
        <v>-41525400</v>
      </c>
      <c r="O78" s="121"/>
    </row>
    <row r="79" spans="1:16" ht="10.5" customHeight="1">
      <c r="A79" s="109">
        <v>70</v>
      </c>
      <c r="B79" s="113" t="s">
        <v>60</v>
      </c>
      <c r="C79" s="106">
        <f>SUM(Sheet9!C77)</f>
        <v>82468800</v>
      </c>
      <c r="D79" s="106">
        <f>SUM(Sheet9!D77)</f>
        <v>61524506</v>
      </c>
      <c r="E79" s="106">
        <f>SUM(Sheet9!E77)</f>
        <v>-20944294</v>
      </c>
      <c r="F79" s="106">
        <f>SUM(онхс!C77)</f>
        <v>0</v>
      </c>
      <c r="G79" s="106">
        <f>SUM(онхс!D77)</f>
        <v>0</v>
      </c>
      <c r="H79" s="106">
        <f>SUM(онхс!E77)</f>
        <v>0</v>
      </c>
      <c r="I79" s="106">
        <f>SUM(Sheet11!C77)</f>
        <v>0</v>
      </c>
      <c r="J79" s="106">
        <f>SUM(Sheet11!D77)</f>
        <v>0</v>
      </c>
      <c r="K79" s="106">
        <f>SUM(Sheet11!E77)</f>
        <v>0</v>
      </c>
      <c r="L79" s="120">
        <f>SUM(C79+F79+I79)</f>
        <v>82468800</v>
      </c>
      <c r="M79" s="120">
        <f t="shared" si="3"/>
        <v>61524506</v>
      </c>
      <c r="N79" s="120">
        <f t="shared" si="4"/>
        <v>-20944294</v>
      </c>
      <c r="O79" s="121">
        <f t="shared" si="10"/>
        <v>74.603372426905693</v>
      </c>
      <c r="P79" s="20"/>
    </row>
    <row r="80" spans="1:16" ht="10.5" customHeight="1">
      <c r="A80" s="109">
        <v>71</v>
      </c>
      <c r="B80" s="110" t="s">
        <v>61</v>
      </c>
      <c r="C80" s="111">
        <f>SUM(Sheet9!C78)</f>
        <v>11278858300</v>
      </c>
      <c r="D80" s="111">
        <f>SUM(Sheet9!D78)</f>
        <v>11278858240</v>
      </c>
      <c r="E80" s="111">
        <f>SUM(Sheet9!E78)</f>
        <v>-60</v>
      </c>
      <c r="F80" s="111">
        <f>SUM(онхс!C78)</f>
        <v>0</v>
      </c>
      <c r="G80" s="111">
        <f>SUM(онхс!D78)</f>
        <v>0</v>
      </c>
      <c r="H80" s="111">
        <f>SUM(онхс!E78)</f>
        <v>0</v>
      </c>
      <c r="I80" s="111">
        <f>SUM(Sheet11!C78)</f>
        <v>0</v>
      </c>
      <c r="J80" s="111">
        <f>SUM(Sheet11!D78)</f>
        <v>0</v>
      </c>
      <c r="K80" s="111">
        <f>SUM(Sheet11!E78)</f>
        <v>0</v>
      </c>
      <c r="L80" s="120">
        <f t="shared" si="7"/>
        <v>11278858300</v>
      </c>
      <c r="M80" s="122">
        <f t="shared" si="3"/>
        <v>11278858240</v>
      </c>
      <c r="N80" s="122">
        <f t="shared" si="4"/>
        <v>-60</v>
      </c>
      <c r="O80" s="123">
        <f t="shared" si="10"/>
        <v>99.999999468031262</v>
      </c>
    </row>
    <row r="81" spans="1:16" ht="10.5" customHeight="1">
      <c r="A81" s="109">
        <v>72</v>
      </c>
      <c r="B81" s="116" t="s">
        <v>256</v>
      </c>
      <c r="C81" s="106">
        <f>SUM(Sheet9!C79)</f>
        <v>0</v>
      </c>
      <c r="D81" s="106">
        <f>SUM(Sheet9!D79)</f>
        <v>0</v>
      </c>
      <c r="E81" s="106">
        <f>SUM(Sheet9!E79)</f>
        <v>0</v>
      </c>
      <c r="F81" s="106">
        <f>SUM(онхс!C79)</f>
        <v>0</v>
      </c>
      <c r="G81" s="106">
        <f>SUM(онхс!D79)</f>
        <v>0</v>
      </c>
      <c r="H81" s="106">
        <f>SUM(онхс!E79)</f>
        <v>0</v>
      </c>
      <c r="I81" s="106">
        <f>SUM(Sheet11!C79)</f>
        <v>0</v>
      </c>
      <c r="J81" s="106">
        <f>SUM(Sheet11!D79)</f>
        <v>0</v>
      </c>
      <c r="K81" s="106">
        <f>SUM(Sheet11!E79)</f>
        <v>0</v>
      </c>
      <c r="L81" s="120">
        <f t="shared" ref="L81:L83" si="22">SUM(C81+F81+I81)</f>
        <v>0</v>
      </c>
      <c r="M81" s="120">
        <f t="shared" ref="M81:M112" si="23">SUM(D81+G81+J81)</f>
        <v>0</v>
      </c>
      <c r="N81" s="120">
        <f t="shared" ref="N81:N112" si="24">SUM(E81+H81+K81)</f>
        <v>0</v>
      </c>
      <c r="O81" s="121" t="e">
        <f t="shared" ref="O81:O97" si="25">M81/L81*100</f>
        <v>#DIV/0!</v>
      </c>
      <c r="P81" s="20"/>
    </row>
    <row r="82" spans="1:16" ht="10.5" customHeight="1">
      <c r="A82" s="109">
        <v>73</v>
      </c>
      <c r="B82" s="116" t="s">
        <v>257</v>
      </c>
      <c r="C82" s="106">
        <f>SUM(Sheet9!C80)</f>
        <v>614302400</v>
      </c>
      <c r="D82" s="106">
        <f>SUM(Sheet9!D80)</f>
        <v>614302354</v>
      </c>
      <c r="E82" s="106">
        <f>SUM(Sheet9!E79)</f>
        <v>0</v>
      </c>
      <c r="F82" s="106">
        <f>SUM(онхс!C79)</f>
        <v>0</v>
      </c>
      <c r="G82" s="106">
        <f>SUM(онхс!D79)</f>
        <v>0</v>
      </c>
      <c r="H82" s="106">
        <f>SUM(онхс!E79)</f>
        <v>0</v>
      </c>
      <c r="I82" s="106">
        <f>SUM(Sheet11!C79)</f>
        <v>0</v>
      </c>
      <c r="J82" s="106">
        <f>SUM(Sheet11!D79)</f>
        <v>0</v>
      </c>
      <c r="K82" s="106">
        <f>SUM(Sheet11!E79)</f>
        <v>0</v>
      </c>
      <c r="L82" s="120">
        <f t="shared" si="22"/>
        <v>614302400</v>
      </c>
      <c r="M82" s="120">
        <f t="shared" si="23"/>
        <v>614302354</v>
      </c>
      <c r="N82" s="120">
        <f t="shared" si="24"/>
        <v>0</v>
      </c>
      <c r="O82" s="121">
        <f t="shared" si="25"/>
        <v>99.999992511831309</v>
      </c>
      <c r="P82" s="20"/>
    </row>
    <row r="83" spans="1:16" ht="10.5" customHeight="1">
      <c r="A83" s="109">
        <v>74</v>
      </c>
      <c r="B83" s="116" t="s">
        <v>265</v>
      </c>
      <c r="C83" s="106">
        <f>SUM(Sheet9!C81)</f>
        <v>10664555900</v>
      </c>
      <c r="D83" s="106">
        <f>SUM(Sheet9!D81)</f>
        <v>10664555886</v>
      </c>
      <c r="E83" s="106">
        <f>SUM(Sheet9!E80)</f>
        <v>-46</v>
      </c>
      <c r="F83" s="106">
        <f>SUM(онхс!C80)</f>
        <v>0</v>
      </c>
      <c r="G83" s="106">
        <f>SUM(онхс!D80)</f>
        <v>0</v>
      </c>
      <c r="H83" s="106">
        <f>SUM(онхс!E80)</f>
        <v>0</v>
      </c>
      <c r="I83" s="106">
        <f>SUM(Sheet11!C80)</f>
        <v>0</v>
      </c>
      <c r="J83" s="106">
        <f>SUM(Sheet11!D80)</f>
        <v>0</v>
      </c>
      <c r="K83" s="106">
        <f>SUM(Sheet11!E80)</f>
        <v>0</v>
      </c>
      <c r="L83" s="120">
        <f t="shared" si="22"/>
        <v>10664555900</v>
      </c>
      <c r="M83" s="120">
        <f t="shared" si="23"/>
        <v>10664555886</v>
      </c>
      <c r="N83" s="120">
        <f t="shared" si="24"/>
        <v>-46</v>
      </c>
      <c r="O83" s="121">
        <f t="shared" si="25"/>
        <v>99.999999868724018</v>
      </c>
    </row>
    <row r="84" spans="1:16" ht="10.5" customHeight="1">
      <c r="A84" s="109">
        <v>75</v>
      </c>
      <c r="B84" s="110" t="s">
        <v>62</v>
      </c>
      <c r="C84" s="111">
        <f>SUM(Sheet9!C82)</f>
        <v>47826627300</v>
      </c>
      <c r="D84" s="111">
        <f>SUM(Sheet9!D82)</f>
        <v>43385539010.669998</v>
      </c>
      <c r="E84" s="111">
        <f>SUM(Sheet9!E82)</f>
        <v>-4441088289.3299999</v>
      </c>
      <c r="F84" s="111">
        <f>SUM(онхс!C82)</f>
        <v>11930211800</v>
      </c>
      <c r="G84" s="111">
        <f>SUM(онхс!D82)</f>
        <v>4039243654</v>
      </c>
      <c r="H84" s="111">
        <f>SUM(онхс!E82)</f>
        <v>-7890968146</v>
      </c>
      <c r="I84" s="111">
        <f>SUM(Sheet11!C82)</f>
        <v>2955293500</v>
      </c>
      <c r="J84" s="111">
        <f>SUM(Sheet11!D82)</f>
        <v>342739699.46999997</v>
      </c>
      <c r="K84" s="111">
        <f>SUM(Sheet11!E82)</f>
        <v>-2612553800.5300002</v>
      </c>
      <c r="L84" s="122">
        <f>SUM(C84+F84+I84)</f>
        <v>62712132600</v>
      </c>
      <c r="M84" s="122">
        <f t="shared" si="23"/>
        <v>47767522364.139999</v>
      </c>
      <c r="N84" s="122">
        <f t="shared" si="24"/>
        <v>-14944610235.860001</v>
      </c>
      <c r="O84" s="123">
        <f t="shared" si="25"/>
        <v>76.169507212931236</v>
      </c>
    </row>
    <row r="85" spans="1:16" ht="9.75" customHeight="1">
      <c r="A85" s="109">
        <v>76</v>
      </c>
      <c r="B85" s="113" t="s">
        <v>64</v>
      </c>
      <c r="C85" s="106">
        <f>SUM(Sheet9!C83)</f>
        <v>64750000</v>
      </c>
      <c r="D85" s="106">
        <f>SUM(Sheet9!D83)</f>
        <v>59667639</v>
      </c>
      <c r="E85" s="106">
        <f>SUM(Sheet9!E83)</f>
        <v>-5082361</v>
      </c>
      <c r="F85" s="106">
        <f>SUM(онхс!C83)</f>
        <v>0</v>
      </c>
      <c r="G85" s="106">
        <f>SUM(онхс!D83)</f>
        <v>24586636</v>
      </c>
      <c r="H85" s="106">
        <f>SUM(онхс!E83)</f>
        <v>24586636</v>
      </c>
      <c r="I85" s="106">
        <f>SUM(Sheet11!C83)</f>
        <v>262287700</v>
      </c>
      <c r="J85" s="106">
        <f>SUM(Sheet11!D83)</f>
        <v>249747780.06</v>
      </c>
      <c r="K85" s="106">
        <f>SUM(Sheet11!E83)</f>
        <v>-12539919.940000005</v>
      </c>
      <c r="L85" s="120">
        <f t="shared" ref="L85:L112" si="26">SUM(C85+F85+I85)</f>
        <v>327037700</v>
      </c>
      <c r="M85" s="120">
        <f t="shared" si="23"/>
        <v>334002055.06</v>
      </c>
      <c r="N85" s="120">
        <f t="shared" si="24"/>
        <v>6964355.0599999949</v>
      </c>
      <c r="O85" s="121">
        <f t="shared" si="25"/>
        <v>102.12952667536494</v>
      </c>
      <c r="P85" s="20"/>
    </row>
    <row r="86" spans="1:16" ht="9.75" customHeight="1">
      <c r="A86" s="109">
        <v>77</v>
      </c>
      <c r="B86" s="113" t="s">
        <v>63</v>
      </c>
      <c r="C86" s="106">
        <f>SUM(Sheet9!C84)</f>
        <v>63564000</v>
      </c>
      <c r="D86" s="106">
        <f>SUM(Sheet9!D84)</f>
        <v>113398691</v>
      </c>
      <c r="E86" s="106">
        <f>SUM(Sheet9!E84)</f>
        <v>49834691</v>
      </c>
      <c r="F86" s="106">
        <f>SUM(онхс!C84)</f>
        <v>3444920000</v>
      </c>
      <c r="G86" s="106">
        <f>SUM(онхс!D84)</f>
        <v>268843783</v>
      </c>
      <c r="H86" s="106">
        <f>SUM(онхс!E84)</f>
        <v>-3176076217</v>
      </c>
      <c r="I86" s="106">
        <f>SUM(Sheet11!C84)</f>
        <v>49900000</v>
      </c>
      <c r="J86" s="106">
        <f>SUM(Sheet11!D84)</f>
        <v>85764431.409999996</v>
      </c>
      <c r="K86" s="106">
        <f>SUM(Sheet11!E84)</f>
        <v>35864431.409999996</v>
      </c>
      <c r="L86" s="120">
        <f t="shared" si="26"/>
        <v>3558384000</v>
      </c>
      <c r="M86" s="120">
        <f t="shared" si="23"/>
        <v>468006905.40999997</v>
      </c>
      <c r="N86" s="120">
        <f t="shared" si="24"/>
        <v>-3090377094.5900002</v>
      </c>
      <c r="O86" s="121">
        <f t="shared" si="25"/>
        <v>13.15223161440699</v>
      </c>
    </row>
    <row r="87" spans="1:16" ht="9.75" customHeight="1">
      <c r="A87" s="109">
        <v>78</v>
      </c>
      <c r="B87" s="113" t="s">
        <v>76</v>
      </c>
      <c r="C87" s="106">
        <f>SUM(Sheet9!C85)</f>
        <v>250000000</v>
      </c>
      <c r="D87" s="106">
        <f>SUM(Sheet9!D85)</f>
        <v>0</v>
      </c>
      <c r="E87" s="106">
        <f>SUM(Sheet9!E85)</f>
        <v>-250000000</v>
      </c>
      <c r="F87" s="106">
        <f>SUM(онхс!C85)</f>
        <v>2458716700</v>
      </c>
      <c r="G87" s="106">
        <f>SUM(онхс!D85)</f>
        <v>0</v>
      </c>
      <c r="H87" s="106">
        <f>SUM(онхс!E85)</f>
        <v>-2458716700</v>
      </c>
      <c r="I87" s="106">
        <f>SUM(Sheet11!C85)</f>
        <v>2643105800</v>
      </c>
      <c r="J87" s="106">
        <f>SUM(Sheet11!D85)</f>
        <v>7227488</v>
      </c>
      <c r="K87" s="106">
        <f>SUM(Sheet11!E85)</f>
        <v>-2635878312</v>
      </c>
      <c r="L87" s="124">
        <f t="shared" si="26"/>
        <v>5351822500</v>
      </c>
      <c r="M87" s="120">
        <f t="shared" si="23"/>
        <v>7227488</v>
      </c>
      <c r="N87" s="120">
        <f t="shared" si="24"/>
        <v>-5344595012</v>
      </c>
      <c r="O87" s="121">
        <f t="shared" si="25"/>
        <v>0.13504722923826418</v>
      </c>
    </row>
    <row r="88" spans="1:16" ht="9.75" customHeight="1">
      <c r="A88" s="109">
        <v>79</v>
      </c>
      <c r="B88" s="113" t="s">
        <v>173</v>
      </c>
      <c r="C88" s="106">
        <f>SUM(Sheet9!C86)</f>
        <v>0</v>
      </c>
      <c r="D88" s="106">
        <f>SUM(Sheet9!D86)</f>
        <v>0</v>
      </c>
      <c r="E88" s="106">
        <f>SUM(Sheet9!E86)</f>
        <v>0</v>
      </c>
      <c r="F88" s="106">
        <f>SUM(онхс!C86)</f>
        <v>0</v>
      </c>
      <c r="G88" s="106">
        <f>SUM(онхс!D86)</f>
        <v>0</v>
      </c>
      <c r="H88" s="106">
        <f>SUM(онхс!E86)</f>
        <v>0</v>
      </c>
      <c r="I88" s="106">
        <f>SUM(Sheet11!C86)</f>
        <v>0</v>
      </c>
      <c r="J88" s="106">
        <f>SUM(Sheet11!D86)</f>
        <v>0</v>
      </c>
      <c r="K88" s="106">
        <f>SUM(Sheet11!E86)</f>
        <v>0</v>
      </c>
      <c r="L88" s="124">
        <f t="shared" si="26"/>
        <v>0</v>
      </c>
      <c r="M88" s="120">
        <f t="shared" si="23"/>
        <v>0</v>
      </c>
      <c r="N88" s="120">
        <f t="shared" si="24"/>
        <v>0</v>
      </c>
      <c r="O88" s="121"/>
    </row>
    <row r="89" spans="1:16" ht="9.75" customHeight="1">
      <c r="A89" s="109">
        <v>80</v>
      </c>
      <c r="B89" s="113" t="s">
        <v>65</v>
      </c>
      <c r="C89" s="106">
        <f>SUM(Sheet9!C87)</f>
        <v>0</v>
      </c>
      <c r="D89" s="106">
        <f>SUM(Sheet9!D87)</f>
        <v>0</v>
      </c>
      <c r="E89" s="106">
        <f>SUM(Sheet9!E87)</f>
        <v>0</v>
      </c>
      <c r="F89" s="106">
        <f>SUM(онхс!C87)</f>
        <v>0</v>
      </c>
      <c r="G89" s="106">
        <f>SUM(онхс!D87)</f>
        <v>0</v>
      </c>
      <c r="H89" s="106">
        <f>SUM(онхс!E87)</f>
        <v>0</v>
      </c>
      <c r="I89" s="106">
        <f>SUM(Sheet11!C87)</f>
        <v>0</v>
      </c>
      <c r="J89" s="106">
        <f>SUM(Sheet11!D87)</f>
        <v>0</v>
      </c>
      <c r="K89" s="106">
        <f>SUM(Sheet11!E87)</f>
        <v>0</v>
      </c>
      <c r="L89" s="124">
        <f t="shared" si="26"/>
        <v>0</v>
      </c>
      <c r="M89" s="120">
        <f t="shared" si="23"/>
        <v>0</v>
      </c>
      <c r="N89" s="120">
        <f t="shared" si="24"/>
        <v>0</v>
      </c>
      <c r="O89" s="121"/>
    </row>
    <row r="90" spans="1:16" ht="9.75" customHeight="1">
      <c r="A90" s="109">
        <v>81</v>
      </c>
      <c r="B90" s="113" t="s">
        <v>66</v>
      </c>
      <c r="C90" s="106">
        <f>SUM(Sheet9!C88)</f>
        <v>0</v>
      </c>
      <c r="D90" s="106">
        <f>SUM(Sheet9!D88)</f>
        <v>0</v>
      </c>
      <c r="E90" s="106">
        <f>SUM(Sheet9!E88)</f>
        <v>0</v>
      </c>
      <c r="F90" s="106">
        <f>SUM(онхс!C88)</f>
        <v>5937725900</v>
      </c>
      <c r="G90" s="106">
        <f>SUM(онхс!D88)</f>
        <v>3467707535</v>
      </c>
      <c r="H90" s="106">
        <f>SUM(онхс!E88)</f>
        <v>-2470018365</v>
      </c>
      <c r="I90" s="106">
        <f>SUM(Sheet11!C88)</f>
        <v>0</v>
      </c>
      <c r="J90" s="106">
        <f>SUM(Sheet11!D88)</f>
        <v>0</v>
      </c>
      <c r="K90" s="106">
        <f>SUM(Sheet11!E88)</f>
        <v>0</v>
      </c>
      <c r="L90" s="124">
        <f t="shared" si="26"/>
        <v>5937725900</v>
      </c>
      <c r="M90" s="120">
        <f t="shared" si="23"/>
        <v>3467707535</v>
      </c>
      <c r="N90" s="120">
        <f t="shared" si="24"/>
        <v>-2470018365</v>
      </c>
      <c r="O90" s="121">
        <f t="shared" si="25"/>
        <v>58.401273373026527</v>
      </c>
    </row>
    <row r="91" spans="1:16" ht="10.5" customHeight="1">
      <c r="A91" s="109">
        <v>82</v>
      </c>
      <c r="B91" s="113" t="s">
        <v>180</v>
      </c>
      <c r="C91" s="106">
        <f>SUM(Sheet9!C89)</f>
        <v>47448313300</v>
      </c>
      <c r="D91" s="106">
        <f>SUM(Sheet9!D89)</f>
        <v>43212472680.669998</v>
      </c>
      <c r="E91" s="106">
        <f>SUM(Sheet9!E89)</f>
        <v>-4235840619.3299999</v>
      </c>
      <c r="F91" s="106">
        <f>SUM(онхс!C89)</f>
        <v>88849200</v>
      </c>
      <c r="G91" s="106">
        <f>SUM(онхс!D89)</f>
        <v>278105700</v>
      </c>
      <c r="H91" s="106">
        <f>SUM(онхс!E89)</f>
        <v>189256500</v>
      </c>
      <c r="I91" s="106">
        <f>SUM(Sheet11!C89)</f>
        <v>0</v>
      </c>
      <c r="J91" s="106">
        <f>SUM(Sheet11!D89)</f>
        <v>0</v>
      </c>
      <c r="K91" s="106">
        <f>SUM(Sheet11!E89)</f>
        <v>0</v>
      </c>
      <c r="L91" s="124">
        <f t="shared" si="26"/>
        <v>47537162500</v>
      </c>
      <c r="M91" s="120">
        <f t="shared" si="23"/>
        <v>43490578380.669998</v>
      </c>
      <c r="N91" s="120">
        <f t="shared" si="24"/>
        <v>-4046584119.3299999</v>
      </c>
      <c r="O91" s="121">
        <f t="shared" si="25"/>
        <v>91.487535421724004</v>
      </c>
    </row>
    <row r="92" spans="1:16" ht="12" customHeight="1">
      <c r="A92" s="109">
        <v>83</v>
      </c>
      <c r="B92" s="103" t="s">
        <v>67</v>
      </c>
      <c r="C92" s="106">
        <f>SUM(Sheet9!C90)</f>
        <v>80</v>
      </c>
      <c r="D92" s="106">
        <f>SUM(Sheet9!D90)</f>
        <v>80</v>
      </c>
      <c r="E92" s="106">
        <f>SUM(Sheet9!E90)</f>
        <v>0</v>
      </c>
      <c r="F92" s="106">
        <f>SUM(онхс!C90)</f>
        <v>0</v>
      </c>
      <c r="G92" s="106">
        <f>SUM(онхс!D90)</f>
        <v>0</v>
      </c>
      <c r="H92" s="106">
        <f>SUM(онхс!E90)</f>
        <v>0</v>
      </c>
      <c r="I92" s="106">
        <f>SUM(Sheet11!C90)</f>
        <v>0</v>
      </c>
      <c r="J92" s="106">
        <f>SUM(Sheet11!D90)</f>
        <v>0</v>
      </c>
      <c r="K92" s="106">
        <f>SUM(Sheet11!E90)</f>
        <v>0</v>
      </c>
      <c r="L92" s="120">
        <f t="shared" si="26"/>
        <v>80</v>
      </c>
      <c r="M92" s="120">
        <f t="shared" si="23"/>
        <v>80</v>
      </c>
      <c r="N92" s="120">
        <f t="shared" si="24"/>
        <v>0</v>
      </c>
      <c r="O92" s="121">
        <f t="shared" si="25"/>
        <v>100</v>
      </c>
    </row>
    <row r="93" spans="1:16" ht="12" customHeight="1">
      <c r="A93" s="109">
        <v>84</v>
      </c>
      <c r="B93" s="110" t="s">
        <v>68</v>
      </c>
      <c r="C93" s="111">
        <f>SUM(Sheet9!C91)</f>
        <v>1793</v>
      </c>
      <c r="D93" s="111">
        <f>SUM(Sheet9!D91)</f>
        <v>1750</v>
      </c>
      <c r="E93" s="111">
        <f>SUM(Sheet9!E91)</f>
        <v>-43</v>
      </c>
      <c r="F93" s="111">
        <f>SUM(онхс!C91)</f>
        <v>0</v>
      </c>
      <c r="G93" s="111">
        <f>SUM(онхс!D91)</f>
        <v>0</v>
      </c>
      <c r="H93" s="111">
        <f>SUM(онхс!E91)</f>
        <v>0</v>
      </c>
      <c r="I93" s="111">
        <f>SUM(Sheet11!C91)</f>
        <v>0</v>
      </c>
      <c r="J93" s="111">
        <f>SUM(Sheet11!D91)</f>
        <v>0</v>
      </c>
      <c r="K93" s="111">
        <f>SUM(Sheet11!E91)</f>
        <v>0</v>
      </c>
      <c r="L93" s="122">
        <f t="shared" si="26"/>
        <v>1793</v>
      </c>
      <c r="M93" s="122">
        <f t="shared" si="23"/>
        <v>1750</v>
      </c>
      <c r="N93" s="122">
        <f t="shared" si="24"/>
        <v>-43</v>
      </c>
      <c r="O93" s="123">
        <f t="shared" si="25"/>
        <v>97.601784718349137</v>
      </c>
    </row>
    <row r="94" spans="1:16" ht="12" customHeight="1">
      <c r="A94" s="109">
        <v>85</v>
      </c>
      <c r="B94" s="103" t="s">
        <v>69</v>
      </c>
      <c r="C94" s="106">
        <f>SUM(Sheet9!C92)</f>
        <v>156</v>
      </c>
      <c r="D94" s="106">
        <f>SUM(Sheet9!D92)</f>
        <v>157</v>
      </c>
      <c r="E94" s="106">
        <f>SUM(Sheet9!E92)</f>
        <v>1</v>
      </c>
      <c r="F94" s="106">
        <f>SUM(онхс!C92)</f>
        <v>0</v>
      </c>
      <c r="G94" s="106">
        <f>SUM(онхс!D92)</f>
        <v>0</v>
      </c>
      <c r="H94" s="106">
        <f>SUM(онхс!E92)</f>
        <v>0</v>
      </c>
      <c r="I94" s="106">
        <f>SUM(Sheet11!C92)</f>
        <v>0</v>
      </c>
      <c r="J94" s="106">
        <f>SUM(Sheet11!D92)</f>
        <v>0</v>
      </c>
      <c r="K94" s="106">
        <f>SUM(Sheet11!E92)</f>
        <v>0</v>
      </c>
      <c r="L94" s="120">
        <f t="shared" si="26"/>
        <v>156</v>
      </c>
      <c r="M94" s="120">
        <f t="shared" si="23"/>
        <v>157</v>
      </c>
      <c r="N94" s="120">
        <f t="shared" si="24"/>
        <v>1</v>
      </c>
      <c r="O94" s="121">
        <f t="shared" si="25"/>
        <v>100.64102564102564</v>
      </c>
    </row>
    <row r="95" spans="1:16" ht="12" customHeight="1">
      <c r="A95" s="109">
        <v>86</v>
      </c>
      <c r="B95" s="103" t="s">
        <v>70</v>
      </c>
      <c r="C95" s="106">
        <f>SUM(Sheet9!C93)</f>
        <v>740</v>
      </c>
      <c r="D95" s="106">
        <f>SUM(Sheet9!D93)</f>
        <v>688</v>
      </c>
      <c r="E95" s="106">
        <f>SUM(Sheet9!E93)</f>
        <v>-52</v>
      </c>
      <c r="F95" s="106">
        <f>SUM(онхс!C93)</f>
        <v>0</v>
      </c>
      <c r="G95" s="106">
        <f>SUM(онхс!D93)</f>
        <v>0</v>
      </c>
      <c r="H95" s="106">
        <f>SUM(онхс!E93)</f>
        <v>0</v>
      </c>
      <c r="I95" s="106">
        <f>SUM(Sheet11!C93)</f>
        <v>0</v>
      </c>
      <c r="J95" s="106">
        <f>SUM(Sheet11!D93)</f>
        <v>0</v>
      </c>
      <c r="K95" s="106">
        <f>SUM(Sheet11!E93)</f>
        <v>0</v>
      </c>
      <c r="L95" s="120">
        <f t="shared" si="26"/>
        <v>740</v>
      </c>
      <c r="M95" s="120">
        <f t="shared" si="23"/>
        <v>688</v>
      </c>
      <c r="N95" s="120">
        <f t="shared" si="24"/>
        <v>-52</v>
      </c>
      <c r="O95" s="121">
        <f t="shared" si="25"/>
        <v>92.972972972972983</v>
      </c>
    </row>
    <row r="96" spans="1:16" ht="12" customHeight="1">
      <c r="A96" s="109">
        <v>87</v>
      </c>
      <c r="B96" s="103" t="s">
        <v>71</v>
      </c>
      <c r="C96" s="106">
        <f>SUM(Sheet9!C94)</f>
        <v>906</v>
      </c>
      <c r="D96" s="106">
        <f>SUM(Sheet9!D94)</f>
        <v>913</v>
      </c>
      <c r="E96" s="106">
        <f>SUM(Sheet9!E94)</f>
        <v>7</v>
      </c>
      <c r="F96" s="106">
        <f>SUM(онхс!C94)</f>
        <v>0</v>
      </c>
      <c r="G96" s="106">
        <f>SUM(онхс!D94)</f>
        <v>0</v>
      </c>
      <c r="H96" s="106">
        <f>SUM(онхс!E94)</f>
        <v>0</v>
      </c>
      <c r="I96" s="106">
        <f>SUM(Sheet11!C94)</f>
        <v>0</v>
      </c>
      <c r="J96" s="106">
        <f>SUM(Sheet11!D94)</f>
        <v>0</v>
      </c>
      <c r="K96" s="106">
        <f>SUM(Sheet11!E94)</f>
        <v>0</v>
      </c>
      <c r="L96" s="120">
        <f t="shared" si="26"/>
        <v>906</v>
      </c>
      <c r="M96" s="120">
        <f t="shared" si="23"/>
        <v>913</v>
      </c>
      <c r="N96" s="120">
        <f t="shared" si="24"/>
        <v>7</v>
      </c>
      <c r="O96" s="121">
        <f t="shared" si="25"/>
        <v>100.77262693156732</v>
      </c>
    </row>
    <row r="97" spans="1:15" ht="12" customHeight="1">
      <c r="A97" s="109">
        <v>88</v>
      </c>
      <c r="B97" s="103" t="s">
        <v>72</v>
      </c>
      <c r="C97" s="106">
        <f>SUM(Sheet9!C95)</f>
        <v>91</v>
      </c>
      <c r="D97" s="106">
        <f>SUM(Sheet9!D95)</f>
        <v>86</v>
      </c>
      <c r="E97" s="106">
        <f>SUM(Sheet9!E95)</f>
        <v>-5</v>
      </c>
      <c r="F97" s="106">
        <f>SUM(онхс!C95)</f>
        <v>0</v>
      </c>
      <c r="G97" s="106">
        <f>SUM(онхс!D95)</f>
        <v>0</v>
      </c>
      <c r="H97" s="106">
        <f>SUM(онхс!E95)</f>
        <v>0</v>
      </c>
      <c r="I97" s="106">
        <f>SUM(Sheet11!C95)</f>
        <v>0</v>
      </c>
      <c r="J97" s="106">
        <f>SUM(Sheet11!D95)</f>
        <v>0</v>
      </c>
      <c r="K97" s="106">
        <f>SUM(Sheet11!E95)</f>
        <v>0</v>
      </c>
      <c r="L97" s="120">
        <f t="shared" si="26"/>
        <v>91</v>
      </c>
      <c r="M97" s="120">
        <f t="shared" si="23"/>
        <v>86</v>
      </c>
      <c r="N97" s="120">
        <f t="shared" si="24"/>
        <v>-5</v>
      </c>
      <c r="O97" s="121">
        <f t="shared" si="25"/>
        <v>94.505494505494497</v>
      </c>
    </row>
    <row r="98" spans="1:15">
      <c r="A98" s="109">
        <v>89</v>
      </c>
      <c r="B98" s="103" t="s">
        <v>123</v>
      </c>
      <c r="C98" s="106">
        <f>SUM(Sheet9!C96)</f>
        <v>170</v>
      </c>
      <c r="D98" s="106">
        <f>SUM(Sheet9!D96)</f>
        <v>0</v>
      </c>
      <c r="E98" s="106">
        <f>SUM(Sheet9!E96)</f>
        <v>-5</v>
      </c>
      <c r="F98" s="106">
        <f>SUM(онхс!C96)</f>
        <v>0</v>
      </c>
      <c r="G98" s="106">
        <f>SUM(онхс!D96)</f>
        <v>0</v>
      </c>
      <c r="H98" s="106">
        <f>SUM(онхс!E96)</f>
        <v>0</v>
      </c>
      <c r="I98" s="106">
        <f>SUM(Sheet11!C96)</f>
        <v>0</v>
      </c>
      <c r="J98" s="106">
        <f>SUM(Sheet11!D96)</f>
        <v>0</v>
      </c>
      <c r="K98" s="106">
        <f>SUM(Sheet11!E96)</f>
        <v>0</v>
      </c>
      <c r="L98" s="120">
        <f t="shared" si="26"/>
        <v>170</v>
      </c>
      <c r="M98" s="120">
        <f t="shared" si="23"/>
        <v>0</v>
      </c>
      <c r="N98" s="120">
        <f t="shared" si="24"/>
        <v>-5</v>
      </c>
      <c r="O98" s="121"/>
    </row>
    <row r="99" spans="1:15">
      <c r="A99" s="109">
        <v>90</v>
      </c>
      <c r="B99" s="110" t="s">
        <v>124</v>
      </c>
      <c r="C99" s="111">
        <f>SUM(Sheet9!C97)</f>
        <v>0</v>
      </c>
      <c r="D99" s="111">
        <f>SUM(Sheet9!D97)</f>
        <v>0</v>
      </c>
      <c r="E99" s="111">
        <f>SUM(Sheet9!E97)</f>
        <v>0</v>
      </c>
      <c r="F99" s="111">
        <f>SUM(онхс!C97)</f>
        <v>0</v>
      </c>
      <c r="G99" s="111">
        <f>SUM(онхс!D97)</f>
        <v>0</v>
      </c>
      <c r="H99" s="111">
        <f>SUM(онхс!E97)</f>
        <v>0</v>
      </c>
      <c r="I99" s="111">
        <f>SUM(Sheet11!C97)</f>
        <v>0</v>
      </c>
      <c r="J99" s="111">
        <f>SUM(Sheet11!D97)</f>
        <v>0</v>
      </c>
      <c r="K99" s="111">
        <f>SUM(Sheet11!E97)</f>
        <v>0</v>
      </c>
      <c r="L99" s="122">
        <f t="shared" si="26"/>
        <v>0</v>
      </c>
      <c r="M99" s="122">
        <f t="shared" si="23"/>
        <v>0</v>
      </c>
      <c r="N99" s="122">
        <f t="shared" si="24"/>
        <v>0</v>
      </c>
      <c r="O99" s="121"/>
    </row>
    <row r="100" spans="1:15">
      <c r="A100" s="109">
        <v>91</v>
      </c>
      <c r="B100" s="103" t="s">
        <v>183</v>
      </c>
      <c r="C100" s="106">
        <f>SUM(Sheet9!C98)</f>
        <v>0</v>
      </c>
      <c r="D100" s="106">
        <f>SUM(Sheet9!D98)</f>
        <v>0</v>
      </c>
      <c r="E100" s="106">
        <f>SUM(Sheet9!E98)</f>
        <v>0</v>
      </c>
      <c r="F100" s="106">
        <f>SUM(онхс!C98)</f>
        <v>0</v>
      </c>
      <c r="G100" s="106">
        <f>SUM(онхс!D98)</f>
        <v>0</v>
      </c>
      <c r="H100" s="106">
        <f>SUM(онхс!E98)</f>
        <v>0</v>
      </c>
      <c r="I100" s="106">
        <f>SUM(Sheet11!C98)</f>
        <v>0</v>
      </c>
      <c r="J100" s="106">
        <f>SUM(Sheet11!D98)</f>
        <v>0</v>
      </c>
      <c r="K100" s="106">
        <f>SUM(Sheet11!E98)</f>
        <v>0</v>
      </c>
      <c r="L100" s="120">
        <f t="shared" si="26"/>
        <v>0</v>
      </c>
      <c r="M100" s="120">
        <f t="shared" si="23"/>
        <v>0</v>
      </c>
      <c r="N100" s="120">
        <f t="shared" si="24"/>
        <v>0</v>
      </c>
      <c r="O100" s="121"/>
    </row>
    <row r="101" spans="1:15">
      <c r="A101" s="109">
        <v>92</v>
      </c>
      <c r="B101" s="103" t="s">
        <v>184</v>
      </c>
      <c r="C101" s="106">
        <f>SUM(Sheet9!C99)</f>
        <v>0</v>
      </c>
      <c r="D101" s="106">
        <f>SUM(Sheet9!D99)</f>
        <v>0</v>
      </c>
      <c r="E101" s="106">
        <f>SUM(Sheet9!E99)</f>
        <v>0</v>
      </c>
      <c r="F101" s="106">
        <f>SUM(онхс!C99)</f>
        <v>0</v>
      </c>
      <c r="G101" s="106">
        <f>SUM(онхс!D99)</f>
        <v>0</v>
      </c>
      <c r="H101" s="106">
        <f>SUM(онхс!E99)</f>
        <v>0</v>
      </c>
      <c r="I101" s="106">
        <f>SUM(Sheet11!C99)</f>
        <v>0</v>
      </c>
      <c r="J101" s="106">
        <f>SUM(Sheet11!D99)</f>
        <v>0</v>
      </c>
      <c r="K101" s="106">
        <f>SUM(Sheet11!E99)</f>
        <v>0</v>
      </c>
      <c r="L101" s="120">
        <f t="shared" si="26"/>
        <v>0</v>
      </c>
      <c r="M101" s="120">
        <f t="shared" si="23"/>
        <v>0</v>
      </c>
      <c r="N101" s="120">
        <f t="shared" si="24"/>
        <v>0</v>
      </c>
      <c r="O101" s="121"/>
    </row>
    <row r="102" spans="1:15">
      <c r="A102" s="109">
        <v>93</v>
      </c>
      <c r="B102" s="103" t="s">
        <v>185</v>
      </c>
      <c r="C102" s="106">
        <f>SUM(Sheet9!C100)</f>
        <v>0</v>
      </c>
      <c r="D102" s="106">
        <f>SUM(Sheet9!D100)</f>
        <v>0</v>
      </c>
      <c r="E102" s="106">
        <f>SUM(Sheet9!E100)</f>
        <v>0</v>
      </c>
      <c r="F102" s="106">
        <f>SUM(онхс!C100)</f>
        <v>0</v>
      </c>
      <c r="G102" s="106">
        <f>SUM(онхс!D100)</f>
        <v>0</v>
      </c>
      <c r="H102" s="106">
        <f>SUM(онхс!E100)</f>
        <v>0</v>
      </c>
      <c r="I102" s="106">
        <f>SUM(Sheet11!C100)</f>
        <v>0</v>
      </c>
      <c r="J102" s="106">
        <f>SUM(Sheet11!D100)</f>
        <v>0</v>
      </c>
      <c r="K102" s="106">
        <f>SUM(Sheet11!E100)</f>
        <v>0</v>
      </c>
      <c r="L102" s="120">
        <f t="shared" si="26"/>
        <v>0</v>
      </c>
      <c r="M102" s="120">
        <f t="shared" si="23"/>
        <v>0</v>
      </c>
      <c r="N102" s="120">
        <f t="shared" si="24"/>
        <v>0</v>
      </c>
      <c r="O102" s="121"/>
    </row>
    <row r="103" spans="1:15">
      <c r="A103" s="109">
        <v>94</v>
      </c>
      <c r="B103" s="103" t="s">
        <v>186</v>
      </c>
      <c r="C103" s="106">
        <f>SUM(Sheet9!C101)</f>
        <v>0</v>
      </c>
      <c r="D103" s="106">
        <f>SUM(Sheet9!D101)</f>
        <v>0</v>
      </c>
      <c r="E103" s="106">
        <f>SUM(Sheet9!E101)</f>
        <v>0</v>
      </c>
      <c r="F103" s="106">
        <f>SUM(онхс!C101)</f>
        <v>0</v>
      </c>
      <c r="G103" s="106">
        <f>SUM(онхс!D101)</f>
        <v>0</v>
      </c>
      <c r="H103" s="106">
        <f>SUM(онхс!E101)</f>
        <v>0</v>
      </c>
      <c r="I103" s="106">
        <f>SUM(Sheet11!C101)</f>
        <v>0</v>
      </c>
      <c r="J103" s="106">
        <f>SUM(Sheet11!D101)</f>
        <v>0</v>
      </c>
      <c r="K103" s="106">
        <f>SUM(Sheet11!E101)</f>
        <v>0</v>
      </c>
      <c r="L103" s="120">
        <f t="shared" si="26"/>
        <v>0</v>
      </c>
      <c r="M103" s="120">
        <f t="shared" si="23"/>
        <v>0</v>
      </c>
      <c r="N103" s="120">
        <f t="shared" si="24"/>
        <v>0</v>
      </c>
      <c r="O103" s="121"/>
    </row>
    <row r="104" spans="1:15">
      <c r="A104" s="109">
        <v>95</v>
      </c>
      <c r="B104" s="110" t="s">
        <v>125</v>
      </c>
      <c r="C104" s="111">
        <f>SUM(Sheet9!C102)</f>
        <v>0</v>
      </c>
      <c r="D104" s="111">
        <f>SUM(Sheet9!D102)</f>
        <v>0</v>
      </c>
      <c r="E104" s="111">
        <f>SUM(Sheet9!E102)</f>
        <v>0</v>
      </c>
      <c r="F104" s="111">
        <f>SUM(онхс!C102)</f>
        <v>0</v>
      </c>
      <c r="G104" s="111">
        <f>SUM(онхс!D102)</f>
        <v>0</v>
      </c>
      <c r="H104" s="111">
        <f>SUM(онхс!E102)</f>
        <v>0</v>
      </c>
      <c r="I104" s="111">
        <f>SUM(Sheet11!C102)</f>
        <v>0</v>
      </c>
      <c r="J104" s="111">
        <f>SUM(Sheet11!D102)</f>
        <v>0</v>
      </c>
      <c r="K104" s="111">
        <f>SUM(Sheet11!E102)</f>
        <v>0</v>
      </c>
      <c r="L104" s="122">
        <f t="shared" si="26"/>
        <v>0</v>
      </c>
      <c r="M104" s="122">
        <f t="shared" si="23"/>
        <v>0</v>
      </c>
      <c r="N104" s="122">
        <f>SUM(E104+H104+K104)</f>
        <v>0</v>
      </c>
      <c r="O104" s="121"/>
    </row>
    <row r="105" spans="1:15">
      <c r="A105" s="109">
        <v>96</v>
      </c>
      <c r="B105" s="103" t="s">
        <v>187</v>
      </c>
      <c r="C105" s="106">
        <f>SUM(Sheet9!C103)</f>
        <v>0</v>
      </c>
      <c r="D105" s="106">
        <f>SUM(Sheet9!D103)</f>
        <v>0</v>
      </c>
      <c r="E105" s="106">
        <f>SUM(Sheet9!E103)</f>
        <v>0</v>
      </c>
      <c r="F105" s="106">
        <f>SUM(онхс!C103)</f>
        <v>0</v>
      </c>
      <c r="G105" s="106">
        <f>SUM(онхс!D103)</f>
        <v>0</v>
      </c>
      <c r="H105" s="106">
        <f>SUM(онхс!E103)</f>
        <v>0</v>
      </c>
      <c r="I105" s="106">
        <f>SUM(Sheet11!C103)</f>
        <v>0</v>
      </c>
      <c r="J105" s="106">
        <f>SUM(Sheet11!D103)</f>
        <v>0</v>
      </c>
      <c r="K105" s="106">
        <f>SUM(Sheet11!E103)</f>
        <v>0</v>
      </c>
      <c r="L105" s="120">
        <f t="shared" si="26"/>
        <v>0</v>
      </c>
      <c r="M105" s="120">
        <f t="shared" si="23"/>
        <v>0</v>
      </c>
      <c r="N105" s="120">
        <f t="shared" si="24"/>
        <v>0</v>
      </c>
      <c r="O105" s="121"/>
    </row>
    <row r="106" spans="1:15">
      <c r="A106" s="109">
        <v>97</v>
      </c>
      <c r="B106" s="103" t="s">
        <v>188</v>
      </c>
      <c r="C106" s="106">
        <f>SUM(Sheet9!C104)</f>
        <v>0</v>
      </c>
      <c r="D106" s="106">
        <f>SUM(Sheet9!D104)</f>
        <v>0</v>
      </c>
      <c r="E106" s="106">
        <f>SUM(Sheet9!E104)</f>
        <v>0</v>
      </c>
      <c r="F106" s="106">
        <f>SUM(онхс!C104)</f>
        <v>0</v>
      </c>
      <c r="G106" s="106">
        <f>SUM(онхс!D104)</f>
        <v>0</v>
      </c>
      <c r="H106" s="106">
        <f>SUM(онхс!E104)</f>
        <v>0</v>
      </c>
      <c r="I106" s="106">
        <f>SUM(Sheet11!C104)</f>
        <v>0</v>
      </c>
      <c r="J106" s="106">
        <f>SUM(Sheet11!D104)</f>
        <v>0</v>
      </c>
      <c r="K106" s="106">
        <f>SUM(Sheet11!E104)</f>
        <v>0</v>
      </c>
      <c r="L106" s="120">
        <f t="shared" si="26"/>
        <v>0</v>
      </c>
      <c r="M106" s="120">
        <f t="shared" si="23"/>
        <v>0</v>
      </c>
      <c r="N106" s="120">
        <f t="shared" si="24"/>
        <v>0</v>
      </c>
      <c r="O106" s="121"/>
    </row>
    <row r="107" spans="1:15">
      <c r="A107" s="109">
        <v>98</v>
      </c>
      <c r="B107" s="103" t="s">
        <v>189</v>
      </c>
      <c r="C107" s="106">
        <f>SUM(Sheet9!C105)</f>
        <v>0</v>
      </c>
      <c r="D107" s="106">
        <f>SUM(Sheet9!D105)</f>
        <v>0</v>
      </c>
      <c r="E107" s="106">
        <f>SUM(Sheet9!E105)</f>
        <v>0</v>
      </c>
      <c r="F107" s="106">
        <f>SUM(онхс!C105)</f>
        <v>0</v>
      </c>
      <c r="G107" s="106">
        <f>SUM(онхс!D105)</f>
        <v>0</v>
      </c>
      <c r="H107" s="106">
        <f>SUM(онхс!E105)</f>
        <v>0</v>
      </c>
      <c r="I107" s="106">
        <f>SUM(Sheet11!C105)</f>
        <v>0</v>
      </c>
      <c r="J107" s="106">
        <f>SUM(Sheet11!D105)</f>
        <v>0</v>
      </c>
      <c r="K107" s="106">
        <f>SUM(Sheet11!E105)</f>
        <v>0</v>
      </c>
      <c r="L107" s="120">
        <f t="shared" si="26"/>
        <v>0</v>
      </c>
      <c r="M107" s="120">
        <f t="shared" si="23"/>
        <v>0</v>
      </c>
      <c r="N107" s="120">
        <f t="shared" si="24"/>
        <v>0</v>
      </c>
      <c r="O107" s="121"/>
    </row>
    <row r="108" spans="1:15">
      <c r="A108" s="109">
        <v>99</v>
      </c>
      <c r="B108" s="103" t="s">
        <v>190</v>
      </c>
      <c r="C108" s="106">
        <f>SUM(Sheet9!C106)</f>
        <v>0</v>
      </c>
      <c r="D108" s="106">
        <f>SUM(Sheet9!D106)</f>
        <v>0</v>
      </c>
      <c r="E108" s="106">
        <f>SUM(Sheet9!E106)</f>
        <v>0</v>
      </c>
      <c r="F108" s="106">
        <f>SUM(онхс!C106)</f>
        <v>0</v>
      </c>
      <c r="G108" s="106">
        <f>SUM(онхс!D106)</f>
        <v>0</v>
      </c>
      <c r="H108" s="106">
        <f>SUM(онхс!E106)</f>
        <v>0</v>
      </c>
      <c r="I108" s="106">
        <f>SUM(Sheet11!C106)</f>
        <v>0</v>
      </c>
      <c r="J108" s="106">
        <f>SUM(Sheet11!D106)</f>
        <v>0</v>
      </c>
      <c r="K108" s="106">
        <f>SUM(Sheet11!E106)</f>
        <v>0</v>
      </c>
      <c r="L108" s="120">
        <f t="shared" si="26"/>
        <v>0</v>
      </c>
      <c r="M108" s="120">
        <f t="shared" si="23"/>
        <v>0</v>
      </c>
      <c r="N108" s="120">
        <f t="shared" si="24"/>
        <v>0</v>
      </c>
      <c r="O108" s="121"/>
    </row>
    <row r="109" spans="1:15">
      <c r="A109" s="109">
        <v>100</v>
      </c>
      <c r="B109" s="103" t="s">
        <v>191</v>
      </c>
      <c r="C109" s="106">
        <f>SUM(Sheet9!C107)</f>
        <v>0</v>
      </c>
      <c r="D109" s="106">
        <f>SUM(Sheet9!D107)</f>
        <v>0</v>
      </c>
      <c r="E109" s="106">
        <f>SUM(Sheet9!E107)</f>
        <v>0</v>
      </c>
      <c r="F109" s="106">
        <f>SUM(онхс!C107)</f>
        <v>0</v>
      </c>
      <c r="G109" s="106">
        <f>SUM(онхс!D107)</f>
        <v>0</v>
      </c>
      <c r="H109" s="106">
        <f>SUM(онхс!E107)</f>
        <v>0</v>
      </c>
      <c r="I109" s="106">
        <f>SUM(Sheet11!C107)</f>
        <v>0</v>
      </c>
      <c r="J109" s="106">
        <f>SUM(Sheet11!D107)</f>
        <v>0</v>
      </c>
      <c r="K109" s="106">
        <f>SUM(Sheet11!E107)</f>
        <v>0</v>
      </c>
      <c r="L109" s="120">
        <f t="shared" si="26"/>
        <v>0</v>
      </c>
      <c r="M109" s="120">
        <f t="shared" si="23"/>
        <v>0</v>
      </c>
      <c r="N109" s="120">
        <f t="shared" si="24"/>
        <v>0</v>
      </c>
      <c r="O109" s="121"/>
    </row>
    <row r="110" spans="1:15">
      <c r="A110" s="109">
        <v>101</v>
      </c>
      <c r="B110" s="103" t="s">
        <v>192</v>
      </c>
      <c r="C110" s="106">
        <f>SUM(Sheet9!C108)</f>
        <v>0</v>
      </c>
      <c r="D110" s="106">
        <f>SUM(Sheet9!D108)</f>
        <v>0</v>
      </c>
      <c r="E110" s="106">
        <f>SUM(Sheet9!E108)</f>
        <v>0</v>
      </c>
      <c r="F110" s="106">
        <f>SUM(онхс!C108)</f>
        <v>0</v>
      </c>
      <c r="G110" s="106">
        <f>SUM(онхс!D108)</f>
        <v>0</v>
      </c>
      <c r="H110" s="106">
        <f>SUM(онхс!E108)</f>
        <v>0</v>
      </c>
      <c r="I110" s="106">
        <f>SUM(Sheet11!C108)</f>
        <v>0</v>
      </c>
      <c r="J110" s="106">
        <f>SUM(Sheet11!D108)</f>
        <v>0</v>
      </c>
      <c r="K110" s="106">
        <f>SUM(Sheet11!E108)</f>
        <v>0</v>
      </c>
      <c r="L110" s="120">
        <f t="shared" si="26"/>
        <v>0</v>
      </c>
      <c r="M110" s="120">
        <f t="shared" si="23"/>
        <v>0</v>
      </c>
      <c r="N110" s="120">
        <f t="shared" si="24"/>
        <v>0</v>
      </c>
      <c r="O110" s="121"/>
    </row>
    <row r="111" spans="1:15">
      <c r="A111" s="109">
        <v>102</v>
      </c>
      <c r="B111" s="103" t="s">
        <v>193</v>
      </c>
      <c r="C111" s="106">
        <f>SUM(Sheet9!C109)</f>
        <v>0</v>
      </c>
      <c r="D111" s="106">
        <f>SUM(Sheet9!D109)</f>
        <v>0</v>
      </c>
      <c r="E111" s="106">
        <f>SUM(Sheet9!E109)</f>
        <v>0</v>
      </c>
      <c r="F111" s="106">
        <f>SUM(онхс!C109)</f>
        <v>0</v>
      </c>
      <c r="G111" s="106">
        <f>SUM(онхс!D109)</f>
        <v>0</v>
      </c>
      <c r="H111" s="106">
        <f>SUM(онхс!E109)</f>
        <v>0</v>
      </c>
      <c r="I111" s="106">
        <f>SUM(Sheet11!C109)</f>
        <v>0</v>
      </c>
      <c r="J111" s="106">
        <f>SUM(Sheet11!D109)</f>
        <v>0</v>
      </c>
      <c r="K111" s="106">
        <f>SUM(Sheet11!E109)</f>
        <v>0</v>
      </c>
      <c r="L111" s="120">
        <f t="shared" si="26"/>
        <v>0</v>
      </c>
      <c r="M111" s="120">
        <f t="shared" si="23"/>
        <v>0</v>
      </c>
      <c r="N111" s="120">
        <f t="shared" si="24"/>
        <v>0</v>
      </c>
      <c r="O111" s="121"/>
    </row>
    <row r="112" spans="1:15">
      <c r="A112" s="109">
        <v>103</v>
      </c>
      <c r="B112" s="103" t="s">
        <v>194</v>
      </c>
      <c r="C112" s="106">
        <f>SUM(Sheet9!C110)</f>
        <v>0</v>
      </c>
      <c r="D112" s="106">
        <f>SUM(Sheet9!D110)</f>
        <v>0</v>
      </c>
      <c r="E112" s="106">
        <f>SUM(Sheet9!E110)</f>
        <v>0</v>
      </c>
      <c r="F112" s="106">
        <f>SUM(онхс!C110)</f>
        <v>0</v>
      </c>
      <c r="G112" s="106">
        <f>SUM(онхс!D110)</f>
        <v>0</v>
      </c>
      <c r="H112" s="106">
        <f>SUM(онхс!E110)</f>
        <v>0</v>
      </c>
      <c r="I112" s="106">
        <f>SUM(Sheet11!C110)</f>
        <v>0</v>
      </c>
      <c r="J112" s="106">
        <f>SUM(Sheet11!D110)</f>
        <v>0</v>
      </c>
      <c r="K112" s="106">
        <f>SUM(Sheet11!E110)</f>
        <v>0</v>
      </c>
      <c r="L112" s="120">
        <f t="shared" si="26"/>
        <v>0</v>
      </c>
      <c r="M112" s="120">
        <f t="shared" si="23"/>
        <v>0</v>
      </c>
      <c r="N112" s="120">
        <f t="shared" si="24"/>
        <v>0</v>
      </c>
      <c r="O112" s="121"/>
    </row>
    <row r="113" spans="1:15">
      <c r="A113" s="99"/>
      <c r="B113" s="99"/>
      <c r="C113" s="117"/>
      <c r="D113" s="117"/>
      <c r="E113" s="117"/>
      <c r="F113" s="117"/>
      <c r="G113" s="117"/>
      <c r="H113" s="117"/>
      <c r="I113" s="117"/>
      <c r="J113" s="117"/>
      <c r="K113" s="117"/>
      <c r="L113" s="125"/>
      <c r="M113" s="125"/>
      <c r="N113" s="125"/>
      <c r="O113" s="125"/>
    </row>
    <row r="115" spans="1:15">
      <c r="L115" s="291" t="s">
        <v>178</v>
      </c>
    </row>
    <row r="116" spans="1:15">
      <c r="L116" s="291" t="s">
        <v>179</v>
      </c>
    </row>
  </sheetData>
  <mergeCells count="7">
    <mergeCell ref="L7:O7"/>
    <mergeCell ref="A4:O5"/>
    <mergeCell ref="A7:A8"/>
    <mergeCell ref="A9:B9"/>
    <mergeCell ref="C7:E7"/>
    <mergeCell ref="I7:K7"/>
    <mergeCell ref="F7:H7"/>
  </mergeCells>
  <phoneticPr fontId="17" type="noConversion"/>
  <pageMargins left="0.63" right="0.25" top="0.59" bottom="0.51" header="0.17" footer="0.56999999999999995"/>
  <pageSetup scale="97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>
    <pageSetUpPr fitToPage="1"/>
  </sheetPr>
  <dimension ref="A1:F110"/>
  <sheetViews>
    <sheetView workbookViewId="0">
      <selection activeCell="B3" sqref="B3"/>
    </sheetView>
  </sheetViews>
  <sheetFormatPr defaultColWidth="9.140625" defaultRowHeight="11.25"/>
  <cols>
    <col min="1" max="1" width="4.140625" style="99" customWidth="1"/>
    <col min="2" max="2" width="46.140625" style="99" customWidth="1"/>
    <col min="3" max="5" width="17.5703125" style="117" customWidth="1"/>
    <col min="6" max="6" width="11.28515625" style="99" customWidth="1"/>
    <col min="7" max="16384" width="9.140625" style="99"/>
  </cols>
  <sheetData>
    <row r="1" spans="1:6">
      <c r="B1" s="118" t="s">
        <v>322</v>
      </c>
      <c r="C1" s="101"/>
      <c r="D1" s="101"/>
      <c r="E1" s="101"/>
    </row>
    <row r="2" spans="1:6">
      <c r="B2" s="100" t="s">
        <v>345</v>
      </c>
      <c r="C2" s="101"/>
      <c r="D2" s="101"/>
      <c r="E2" s="101"/>
    </row>
    <row r="5" spans="1:6" ht="10.5" customHeight="1">
      <c r="A5" s="618" t="s">
        <v>83</v>
      </c>
      <c r="B5" s="102" t="s">
        <v>80</v>
      </c>
      <c r="C5" s="577" t="s">
        <v>154</v>
      </c>
      <c r="D5" s="577"/>
      <c r="E5" s="577"/>
      <c r="F5" s="103"/>
    </row>
    <row r="6" spans="1:6">
      <c r="A6" s="618"/>
      <c r="B6" s="104" t="s">
        <v>79</v>
      </c>
      <c r="C6" s="105" t="s">
        <v>114</v>
      </c>
      <c r="D6" s="105" t="s">
        <v>115</v>
      </c>
      <c r="E6" s="105" t="s">
        <v>116</v>
      </c>
      <c r="F6" s="103" t="s">
        <v>181</v>
      </c>
    </row>
    <row r="7" spans="1:6" ht="10.5" customHeight="1">
      <c r="A7" s="619" t="s">
        <v>122</v>
      </c>
      <c r="B7" s="620"/>
      <c r="C7" s="106">
        <f>SUM('SUM DYN'!AJ7+'AIMAG TOB'!BQ7)</f>
        <v>0</v>
      </c>
      <c r="D7" s="107">
        <f>SUM('SUM DYN'!AK7+'AIMAG TOB'!BR7)</f>
        <v>4972893338.8299999</v>
      </c>
      <c r="E7" s="107">
        <f>SUM('SUM DYN'!AL7+'AIMAG TOB'!BS7)</f>
        <v>4972893338.8299999</v>
      </c>
      <c r="F7" s="108">
        <v>0</v>
      </c>
    </row>
    <row r="8" spans="1:6" ht="10.5" customHeight="1">
      <c r="A8" s="109">
        <v>1</v>
      </c>
      <c r="B8" s="110" t="s">
        <v>4</v>
      </c>
      <c r="C8" s="111">
        <f>SUM('SUM DYN'!AJ8+'AIMAG TOB'!BQ8)</f>
        <v>47826627300</v>
      </c>
      <c r="D8" s="111">
        <f>SUM('SUM DYN'!AK8+'AIMAG TOB'!BR8)</f>
        <v>38412645671.839996</v>
      </c>
      <c r="E8" s="111">
        <f>SUM('SUM DYN'!AL8+'AIMAG TOB'!BS8)</f>
        <v>-9413981628.1599998</v>
      </c>
      <c r="F8" s="112">
        <f>D8/C8*100</f>
        <v>80.316442618649802</v>
      </c>
    </row>
    <row r="9" spans="1:6" ht="10.5" customHeight="1">
      <c r="A9" s="109">
        <v>2</v>
      </c>
      <c r="B9" s="110" t="s">
        <v>5</v>
      </c>
      <c r="C9" s="111">
        <f>SUM('SUM DYN'!AJ9+'AIMAG TOB'!BQ9)</f>
        <v>36547769000</v>
      </c>
      <c r="D9" s="111">
        <f>SUM('SUM DYN'!AK9+'AIMAG TOB'!BR9)</f>
        <v>27133787431.840004</v>
      </c>
      <c r="E9" s="111">
        <f>SUM('SUM DYN'!AL9+'AIMAG TOB'!BS9)</f>
        <v>-9413981568.1599998</v>
      </c>
      <c r="F9" s="112">
        <f t="shared" ref="F9:F78" si="0">D9/C9*100</f>
        <v>74.241980220023834</v>
      </c>
    </row>
    <row r="10" spans="1:6" ht="10.5" customHeight="1">
      <c r="A10" s="109">
        <v>3</v>
      </c>
      <c r="B10" s="110" t="s">
        <v>6</v>
      </c>
      <c r="C10" s="111">
        <f>SUM('SUM DYN'!AJ10+'AIMAG TOB'!BQ10)</f>
        <v>30953942700</v>
      </c>
      <c r="D10" s="111">
        <f>SUM('SUM DYN'!AK10+'AIMAG TOB'!BR10)</f>
        <v>24571995165.280003</v>
      </c>
      <c r="E10" s="111">
        <f>SUM('SUM DYN'!AL10+'AIMAG TOB'!BS10)</f>
        <v>-6381947534.7199993</v>
      </c>
      <c r="F10" s="112">
        <f t="shared" si="0"/>
        <v>79.382440561537905</v>
      </c>
    </row>
    <row r="11" spans="1:6" ht="10.5" customHeight="1">
      <c r="A11" s="109">
        <v>4</v>
      </c>
      <c r="B11" s="110" t="s">
        <v>7</v>
      </c>
      <c r="C11" s="111">
        <f>SUM('SUM DYN'!AJ11+'AIMAG TOB'!BQ11)</f>
        <v>11240737100</v>
      </c>
      <c r="D11" s="111">
        <f>SUM('SUM DYN'!AK11+'AIMAG TOB'!BR11)</f>
        <v>9687055383.7199993</v>
      </c>
      <c r="E11" s="111">
        <f>SUM('SUM DYN'!AL11+'AIMAG TOB'!BS11)</f>
        <v>-1553681716.2800002</v>
      </c>
      <c r="F11" s="112">
        <f t="shared" si="0"/>
        <v>86.178115345478531</v>
      </c>
    </row>
    <row r="12" spans="1:6" ht="10.5" customHeight="1">
      <c r="A12" s="109">
        <v>5</v>
      </c>
      <c r="B12" s="113" t="s">
        <v>8</v>
      </c>
      <c r="C12" s="106">
        <f>SUM('SUM DYN'!AJ12+'AIMAG TOB'!BQ12)</f>
        <v>4547713500</v>
      </c>
      <c r="D12" s="106">
        <f>SUM('SUM DYN'!AK12+'AIMAG TOB'!BR12)</f>
        <v>4300308027.3999996</v>
      </c>
      <c r="E12" s="106">
        <f>SUM('SUM DYN'!AL12+'AIMAG TOB'!BS12)</f>
        <v>-247405472.60000005</v>
      </c>
      <c r="F12" s="114">
        <f t="shared" si="0"/>
        <v>94.559783227329504</v>
      </c>
    </row>
    <row r="13" spans="1:6" ht="10.5" customHeight="1">
      <c r="A13" s="109">
        <v>6</v>
      </c>
      <c r="B13" s="113" t="s">
        <v>10</v>
      </c>
      <c r="C13" s="106">
        <f>SUM('SUM DYN'!AJ13+'AIMAG TOB'!BQ13)</f>
        <v>4849951200</v>
      </c>
      <c r="D13" s="106">
        <f>SUM('SUM DYN'!AK13+'AIMAG TOB'!BR13)</f>
        <v>4000840326.4500003</v>
      </c>
      <c r="E13" s="106">
        <f>SUM('SUM DYN'!AL13+'AIMAG TOB'!BS13)</f>
        <v>-849110873.54999995</v>
      </c>
      <c r="F13" s="114"/>
    </row>
    <row r="14" spans="1:6" ht="10.5" customHeight="1">
      <c r="A14" s="109">
        <v>7</v>
      </c>
      <c r="B14" s="113" t="s">
        <v>11</v>
      </c>
      <c r="C14" s="106">
        <f>SUM('SUM DYN'!AJ14+'AIMAG TOB'!BQ14)</f>
        <v>838326400</v>
      </c>
      <c r="D14" s="106">
        <f>SUM('SUM DYN'!AK14+'AIMAG TOB'!BR14)</f>
        <v>747732262.31999993</v>
      </c>
      <c r="E14" s="106">
        <f>SUM('SUM DYN'!AL14+'AIMAG TOB'!BS14)</f>
        <v>-90594137.680000007</v>
      </c>
      <c r="F14" s="114">
        <f t="shared" si="0"/>
        <v>89.19345285082278</v>
      </c>
    </row>
    <row r="15" spans="1:6" ht="10.5" customHeight="1">
      <c r="A15" s="109">
        <v>8</v>
      </c>
      <c r="B15" s="113" t="s">
        <v>12</v>
      </c>
      <c r="C15" s="106">
        <f>SUM('SUM DYN'!AJ15+'AIMAG TOB'!BQ15)</f>
        <v>412602000</v>
      </c>
      <c r="D15" s="106">
        <f>SUM('SUM DYN'!AK15+'AIMAG TOB'!BR15)</f>
        <v>88796416.370000005</v>
      </c>
      <c r="E15" s="106">
        <f>SUM('SUM DYN'!AL15+'AIMAG TOB'!BS15)</f>
        <v>-323805583.63</v>
      </c>
      <c r="F15" s="114">
        <f t="shared" si="0"/>
        <v>21.521082391747981</v>
      </c>
    </row>
    <row r="16" spans="1:6" ht="10.5" customHeight="1">
      <c r="A16" s="109">
        <v>9</v>
      </c>
      <c r="B16" s="113" t="s">
        <v>9</v>
      </c>
      <c r="C16" s="106">
        <f>SUM('SUM DYN'!AJ16+'AIMAG TOB'!BQ16)</f>
        <v>592144000</v>
      </c>
      <c r="D16" s="106">
        <f>SUM('SUM DYN'!AK16+'AIMAG TOB'!BR16)</f>
        <v>549378351.18000007</v>
      </c>
      <c r="E16" s="106">
        <f>SUM('SUM DYN'!AL16+'AIMAG TOB'!BS16)</f>
        <v>-42765648.819999993</v>
      </c>
      <c r="F16" s="114">
        <f t="shared" si="0"/>
        <v>92.777829578616021</v>
      </c>
    </row>
    <row r="17" spans="1:6" ht="10.5" customHeight="1">
      <c r="A17" s="109">
        <v>10</v>
      </c>
      <c r="B17" s="110" t="s">
        <v>16</v>
      </c>
      <c r="C17" s="111">
        <f>SUM('SUM DYN'!AJ17+'AIMAG TOB'!BQ17)</f>
        <v>1394810200</v>
      </c>
      <c r="D17" s="111">
        <f>SUM('SUM DYN'!AK17+'AIMAG TOB'!BR17)</f>
        <v>1189581516.9300001</v>
      </c>
      <c r="E17" s="111">
        <f>SUM('SUM DYN'!AL17+'AIMAG TOB'!BS17)</f>
        <v>-205228683.06999999</v>
      </c>
      <c r="F17" s="112">
        <f t="shared" si="0"/>
        <v>85.286264534773267</v>
      </c>
    </row>
    <row r="18" spans="1:6" ht="9.75" customHeight="1">
      <c r="A18" s="109">
        <v>11</v>
      </c>
      <c r="B18" s="113" t="s">
        <v>13</v>
      </c>
      <c r="C18" s="106">
        <f>SUM('SUM DYN'!AJ18+'AIMAG TOB'!BQ18)</f>
        <v>949160500</v>
      </c>
      <c r="D18" s="106">
        <f>SUM('SUM DYN'!AK18+'AIMAG TOB'!BR18)</f>
        <v>808215338.64999986</v>
      </c>
      <c r="E18" s="106">
        <f>SUM('SUM DYN'!AL18+'AIMAG TOB'!BS18)</f>
        <v>-140945161.35000002</v>
      </c>
      <c r="F18" s="114">
        <f t="shared" si="0"/>
        <v>85.150544997395045</v>
      </c>
    </row>
    <row r="19" spans="1:6" ht="9.75" customHeight="1">
      <c r="A19" s="109">
        <v>12</v>
      </c>
      <c r="B19" s="113" t="s">
        <v>14</v>
      </c>
      <c r="C19" s="106">
        <f>SUM('SUM DYN'!AJ19+'AIMAG TOB'!BQ19)</f>
        <v>111412600</v>
      </c>
      <c r="D19" s="106">
        <f>SUM('SUM DYN'!AK19+'AIMAG TOB'!BR19)</f>
        <v>97876881.980000004</v>
      </c>
      <c r="E19" s="106">
        <f>SUM('SUM DYN'!AL19+'AIMAG TOB'!BS19)</f>
        <v>-13535718.02</v>
      </c>
      <c r="F19" s="114">
        <f t="shared" si="0"/>
        <v>87.850819368724913</v>
      </c>
    </row>
    <row r="20" spans="1:6" ht="9.75" customHeight="1">
      <c r="A20" s="109">
        <v>13</v>
      </c>
      <c r="B20" s="113" t="s">
        <v>15</v>
      </c>
      <c r="C20" s="106">
        <f>SUM('SUM DYN'!AJ20+'AIMAG TOB'!BQ20)</f>
        <v>55706500</v>
      </c>
      <c r="D20" s="106">
        <f>SUM('SUM DYN'!AK20+'AIMAG TOB'!BR20)</f>
        <v>50470317.860000007</v>
      </c>
      <c r="E20" s="106">
        <f>SUM('SUM DYN'!AL20+'AIMAG TOB'!BS20)</f>
        <v>-5236182.1400000006</v>
      </c>
      <c r="F20" s="114">
        <f t="shared" si="0"/>
        <v>90.600410831770091</v>
      </c>
    </row>
    <row r="21" spans="1:6" ht="9.75" customHeight="1">
      <c r="A21" s="109">
        <v>14</v>
      </c>
      <c r="B21" s="113" t="s">
        <v>17</v>
      </c>
      <c r="C21" s="106">
        <f>SUM('SUM DYN'!AJ21+'AIMAG TOB'!BQ21)</f>
        <v>55706500</v>
      </c>
      <c r="D21" s="106">
        <f>SUM('SUM DYN'!AK21+'AIMAG TOB'!BR21)</f>
        <v>46623861.700000003</v>
      </c>
      <c r="E21" s="106">
        <f>SUM('SUM DYN'!AL21+'AIMAG TOB'!BS21)</f>
        <v>-9082638.2999999989</v>
      </c>
      <c r="F21" s="114">
        <f t="shared" si="0"/>
        <v>83.695550249970836</v>
      </c>
    </row>
    <row r="22" spans="1:6" ht="9.75" customHeight="1">
      <c r="A22" s="109">
        <v>15</v>
      </c>
      <c r="B22" s="113" t="s">
        <v>18</v>
      </c>
      <c r="C22" s="106">
        <f>SUM('SUM DYN'!AJ22+'AIMAG TOB'!BQ22)</f>
        <v>222824100</v>
      </c>
      <c r="D22" s="106">
        <f>SUM('SUM DYN'!AK22+'AIMAG TOB'!BR22)</f>
        <v>186395116.74000001</v>
      </c>
      <c r="E22" s="106">
        <f>SUM('SUM DYN'!AL22+'AIMAG TOB'!BS22)</f>
        <v>-36428983.260000005</v>
      </c>
      <c r="F22" s="114">
        <f t="shared" si="0"/>
        <v>83.651237339228572</v>
      </c>
    </row>
    <row r="23" spans="1:6" ht="10.5" customHeight="1">
      <c r="A23" s="109">
        <v>16</v>
      </c>
      <c r="B23" s="110" t="s">
        <v>34</v>
      </c>
      <c r="C23" s="111">
        <f>SUM('SUM DYN'!AJ23+'AIMAG TOB'!BQ23)</f>
        <v>8258897000</v>
      </c>
      <c r="D23" s="111">
        <f>SUM('SUM DYN'!AK23+'AIMAG TOB'!BR23)</f>
        <v>7344167943.1899996</v>
      </c>
      <c r="E23" s="111">
        <f>SUM('SUM DYN'!AL23+'AIMAG TOB'!BS23)</f>
        <v>-914729056.81000018</v>
      </c>
      <c r="F23" s="112">
        <f t="shared" si="0"/>
        <v>88.92431935148241</v>
      </c>
    </row>
    <row r="24" spans="1:6" ht="10.5" customHeight="1">
      <c r="A24" s="109">
        <v>17</v>
      </c>
      <c r="B24" s="115" t="s">
        <v>19</v>
      </c>
      <c r="C24" s="106">
        <f>SUM('SUM DYN'!AJ24+'AIMAG TOB'!BQ24)</f>
        <v>968693200</v>
      </c>
      <c r="D24" s="106">
        <f>SUM('SUM DYN'!AK24+'AIMAG TOB'!BR24)</f>
        <v>853366341.75999999</v>
      </c>
      <c r="E24" s="106">
        <f>SUM('SUM DYN'!AL24+'AIMAG TOB'!BS24)</f>
        <v>-115326858.23999999</v>
      </c>
      <c r="F24" s="114">
        <f t="shared" si="0"/>
        <v>88.094594011808908</v>
      </c>
    </row>
    <row r="25" spans="1:6" ht="10.5" customHeight="1">
      <c r="A25" s="109">
        <v>18</v>
      </c>
      <c r="B25" s="115" t="s">
        <v>20</v>
      </c>
      <c r="C25" s="106">
        <f>SUM('SUM DYN'!AJ25+'AIMAG TOB'!BQ25)</f>
        <v>6766454700</v>
      </c>
      <c r="D25" s="106">
        <f>SUM('SUM DYN'!AK25+'AIMAG TOB'!BR25)</f>
        <v>6098664346.2300005</v>
      </c>
      <c r="E25" s="106">
        <f>SUM('SUM DYN'!AL25+'AIMAG TOB'!BS25)</f>
        <v>-667790353.7700001</v>
      </c>
      <c r="F25" s="114">
        <f t="shared" si="0"/>
        <v>90.130867886102905</v>
      </c>
    </row>
    <row r="26" spans="1:6" ht="10.5" customHeight="1">
      <c r="A26" s="109">
        <v>19</v>
      </c>
      <c r="B26" s="115" t="s">
        <v>21</v>
      </c>
      <c r="C26" s="106">
        <f>SUM('SUM DYN'!AJ26+'AIMAG TOB'!BQ26)</f>
        <v>449133100</v>
      </c>
      <c r="D26" s="106">
        <f>SUM('SUM DYN'!AK26+'AIMAG TOB'!BR26)</f>
        <v>329198455.19999999</v>
      </c>
      <c r="E26" s="106">
        <f>SUM('SUM DYN'!AL26+'AIMAG TOB'!BS26)</f>
        <v>-119934644.8</v>
      </c>
      <c r="F26" s="114">
        <f t="shared" si="0"/>
        <v>73.296413735705514</v>
      </c>
    </row>
    <row r="27" spans="1:6" ht="10.5" customHeight="1">
      <c r="A27" s="109">
        <v>20</v>
      </c>
      <c r="B27" s="115" t="s">
        <v>73</v>
      </c>
      <c r="C27" s="106">
        <f>SUM('SUM DYN'!AJ27+'AIMAG TOB'!BQ27)</f>
        <v>74616000</v>
      </c>
      <c r="D27" s="106">
        <f>SUM('SUM DYN'!AK27+'AIMAG TOB'!BR27)</f>
        <v>62938800</v>
      </c>
      <c r="E27" s="106">
        <f>SUM('SUM DYN'!AL27+'AIMAG TOB'!BS27)</f>
        <v>-11677200</v>
      </c>
      <c r="F27" s="114">
        <f t="shared" si="0"/>
        <v>84.350273399807008</v>
      </c>
    </row>
    <row r="28" spans="1:6" ht="10.5" customHeight="1">
      <c r="A28" s="109">
        <v>21</v>
      </c>
      <c r="B28" s="110" t="s">
        <v>35</v>
      </c>
      <c r="C28" s="111">
        <f>SUM('SUM DYN'!AJ28+'AIMAG TOB'!BQ28)</f>
        <v>531149600</v>
      </c>
      <c r="D28" s="111">
        <f>SUM('SUM DYN'!AK28+'AIMAG TOB'!BR28)</f>
        <v>417908901.69</v>
      </c>
      <c r="E28" s="111">
        <f>SUM('SUM DYN'!AL28+'AIMAG TOB'!BS28)</f>
        <v>-113240698.30999999</v>
      </c>
      <c r="F28" s="112">
        <f t="shared" si="0"/>
        <v>78.680074632457604</v>
      </c>
    </row>
    <row r="29" spans="1:6" ht="10.5" customHeight="1">
      <c r="A29" s="109">
        <v>22</v>
      </c>
      <c r="B29" s="115" t="s">
        <v>22</v>
      </c>
      <c r="C29" s="106">
        <f>SUM('SUM DYN'!AJ29+'AIMAG TOB'!BQ29)</f>
        <v>69143500</v>
      </c>
      <c r="D29" s="106">
        <f>SUM('SUM DYN'!AK29+'AIMAG TOB'!BR29)</f>
        <v>52885800</v>
      </c>
      <c r="E29" s="106">
        <f>SUM('SUM DYN'!AL29+'AIMAG TOB'!BS29)</f>
        <v>-16257700</v>
      </c>
      <c r="F29" s="114">
        <f t="shared" si="0"/>
        <v>76.487016133114466</v>
      </c>
    </row>
    <row r="30" spans="1:6" ht="10.5" customHeight="1">
      <c r="A30" s="109">
        <v>23</v>
      </c>
      <c r="B30" s="115" t="s">
        <v>23</v>
      </c>
      <c r="C30" s="106">
        <f>SUM('SUM DYN'!AJ30+'AIMAG TOB'!BQ30)</f>
        <v>298796500</v>
      </c>
      <c r="D30" s="106">
        <f>SUM('SUM DYN'!AK30+'AIMAG TOB'!BR30)</f>
        <v>258296817.40000001</v>
      </c>
      <c r="E30" s="106">
        <f>SUM('SUM DYN'!AL30+'AIMAG TOB'!BS30)</f>
        <v>-40499682.600000001</v>
      </c>
      <c r="F30" s="114">
        <f t="shared" si="0"/>
        <v>86.445730589213738</v>
      </c>
    </row>
    <row r="31" spans="1:6" ht="10.5" customHeight="1">
      <c r="A31" s="109">
        <v>24</v>
      </c>
      <c r="B31" s="115" t="s">
        <v>24</v>
      </c>
      <c r="C31" s="106">
        <f>SUM('SUM DYN'!AJ31+'AIMAG TOB'!BQ31)</f>
        <v>87739400</v>
      </c>
      <c r="D31" s="106">
        <f>SUM('SUM DYN'!AK31+'AIMAG TOB'!BR31)</f>
        <v>67360717.290000007</v>
      </c>
      <c r="E31" s="106">
        <f>SUM('SUM DYN'!AL31+'AIMAG TOB'!BS31)</f>
        <v>-20378682.710000001</v>
      </c>
      <c r="F31" s="114">
        <f t="shared" si="0"/>
        <v>76.77362426686301</v>
      </c>
    </row>
    <row r="32" spans="1:6" ht="10.5" customHeight="1">
      <c r="A32" s="109">
        <v>25</v>
      </c>
      <c r="B32" s="115" t="s">
        <v>25</v>
      </c>
      <c r="C32" s="106">
        <f>SUM('SUM DYN'!AJ32+'AIMAG TOB'!BQ32)</f>
        <v>2510600</v>
      </c>
      <c r="D32" s="106">
        <f>SUM('SUM DYN'!AK32+'AIMAG TOB'!BR32)</f>
        <v>0</v>
      </c>
      <c r="E32" s="106">
        <f>SUM('SUM DYN'!AL32+'AIMAG TOB'!BS32)</f>
        <v>-2510600</v>
      </c>
      <c r="F32" s="114">
        <f t="shared" si="0"/>
        <v>0</v>
      </c>
    </row>
    <row r="33" spans="1:6" ht="10.5" customHeight="1">
      <c r="A33" s="109">
        <v>26</v>
      </c>
      <c r="B33" s="115" t="s">
        <v>26</v>
      </c>
      <c r="C33" s="106">
        <f>SUM('SUM DYN'!AJ33+'AIMAG TOB'!BQ33)</f>
        <v>5847300</v>
      </c>
      <c r="D33" s="106">
        <f>SUM('SUM DYN'!AK33+'AIMAG TOB'!BR33)</f>
        <v>264500</v>
      </c>
      <c r="E33" s="106">
        <f>SUM('SUM DYN'!AL33+'AIMAG TOB'!BS33)</f>
        <v>-5582800</v>
      </c>
      <c r="F33" s="114">
        <f t="shared" si="0"/>
        <v>4.5234552699536534</v>
      </c>
    </row>
    <row r="34" spans="1:6" ht="10.5" customHeight="1">
      <c r="A34" s="109">
        <v>27</v>
      </c>
      <c r="B34" s="115" t="s">
        <v>27</v>
      </c>
      <c r="C34" s="106">
        <f>SUM('SUM DYN'!AJ34+'AIMAG TOB'!BQ34)</f>
        <v>67112300</v>
      </c>
      <c r="D34" s="106">
        <f>SUM('SUM DYN'!AK34+'AIMAG TOB'!BR34)</f>
        <v>39101067</v>
      </c>
      <c r="E34" s="106">
        <f>SUM('SUM DYN'!AL34+'AIMAG TOB'!BS34)</f>
        <v>-28011233</v>
      </c>
      <c r="F34" s="114">
        <f t="shared" si="0"/>
        <v>58.262147177194045</v>
      </c>
    </row>
    <row r="35" spans="1:6" ht="10.5" customHeight="1">
      <c r="A35" s="109">
        <v>28</v>
      </c>
      <c r="B35" s="110" t="s">
        <v>36</v>
      </c>
      <c r="C35" s="111">
        <f>SUM('SUM DYN'!AJ35+'AIMAG TOB'!BQ35)</f>
        <v>254085000</v>
      </c>
      <c r="D35" s="111">
        <f>SUM('SUM DYN'!AK35+'AIMAG TOB'!BR35)</f>
        <v>134833748.80000001</v>
      </c>
      <c r="E35" s="111">
        <f>SUM('SUM DYN'!AL35+'AIMAG TOB'!BS35)</f>
        <v>-119251251.2</v>
      </c>
      <c r="F35" s="112">
        <f t="shared" si="0"/>
        <v>53.066394631717742</v>
      </c>
    </row>
    <row r="36" spans="1:6" ht="10.5" customHeight="1">
      <c r="A36" s="109">
        <v>29</v>
      </c>
      <c r="B36" s="113" t="s">
        <v>28</v>
      </c>
      <c r="C36" s="106">
        <f>SUM('SUM DYN'!AJ36+'AIMAG TOB'!BQ36)</f>
        <v>200000000</v>
      </c>
      <c r="D36" s="106">
        <f>SUM('SUM DYN'!AK36+'AIMAG TOB'!BR36)</f>
        <v>115773748.8</v>
      </c>
      <c r="E36" s="106">
        <f>SUM('SUM DYN'!AL36+'AIMAG TOB'!BS36)</f>
        <v>-84226251.200000003</v>
      </c>
      <c r="F36" s="114">
        <f t="shared" si="0"/>
        <v>57.886874399999996</v>
      </c>
    </row>
    <row r="37" spans="1:6" ht="10.5" customHeight="1">
      <c r="A37" s="109">
        <v>30</v>
      </c>
      <c r="B37" s="113" t="s">
        <v>29</v>
      </c>
      <c r="C37" s="106">
        <f>SUM('SUM DYN'!AJ37+'AIMAG TOB'!BQ37)</f>
        <v>0</v>
      </c>
      <c r="D37" s="106">
        <f>SUM('SUM DYN'!AK37+'AIMAG TOB'!BR37)</f>
        <v>0</v>
      </c>
      <c r="E37" s="106">
        <f>SUM('SUM DYN'!AL37+'AIMAG TOB'!BS37)</f>
        <v>0</v>
      </c>
      <c r="F37" s="114"/>
    </row>
    <row r="38" spans="1:6" ht="10.5" customHeight="1">
      <c r="A38" s="109">
        <v>31</v>
      </c>
      <c r="B38" s="113" t="s">
        <v>30</v>
      </c>
      <c r="C38" s="106">
        <f>SUM('SUM DYN'!AJ38+'AIMAG TOB'!BQ38)</f>
        <v>54085000</v>
      </c>
      <c r="D38" s="106">
        <f>SUM('SUM DYN'!AK38+'AIMAG TOB'!BR38)</f>
        <v>19060000</v>
      </c>
      <c r="E38" s="106">
        <f>SUM('SUM DYN'!AL38+'AIMAG TOB'!BS38)</f>
        <v>-35025000</v>
      </c>
      <c r="F38" s="114">
        <f t="shared" si="0"/>
        <v>35.240824627900523</v>
      </c>
    </row>
    <row r="39" spans="1:6" ht="10.5" customHeight="1">
      <c r="A39" s="109">
        <v>32</v>
      </c>
      <c r="B39" s="110" t="s">
        <v>37</v>
      </c>
      <c r="C39" s="111">
        <f>SUM('SUM DYN'!AJ39+'AIMAG TOB'!BQ39)</f>
        <v>726721700</v>
      </c>
      <c r="D39" s="111">
        <f>SUM('SUM DYN'!AK39+'AIMAG TOB'!BR39)</f>
        <v>331269062.69</v>
      </c>
      <c r="E39" s="111">
        <f>SUM('SUM DYN'!AL39+'AIMAG TOB'!BS39)</f>
        <v>-394580687.31</v>
      </c>
      <c r="F39" s="112">
        <f t="shared" si="0"/>
        <v>45.584033432605629</v>
      </c>
    </row>
    <row r="40" spans="1:6" ht="10.5" customHeight="1">
      <c r="A40" s="109">
        <v>33</v>
      </c>
      <c r="B40" s="115" t="s">
        <v>31</v>
      </c>
      <c r="C40" s="106">
        <f>SUM('SUM DYN'!AJ40+'AIMAG TOB'!BQ40)</f>
        <v>220325300</v>
      </c>
      <c r="D40" s="106">
        <f>SUM('SUM DYN'!AK40+'AIMAG TOB'!BR40)</f>
        <v>91823760</v>
      </c>
      <c r="E40" s="106">
        <f>SUM('SUM DYN'!AL40+'AIMAG TOB'!BS40)</f>
        <v>-128501540</v>
      </c>
      <c r="F40" s="114">
        <f t="shared" si="0"/>
        <v>41.676448415138893</v>
      </c>
    </row>
    <row r="41" spans="1:6" ht="10.5" customHeight="1">
      <c r="A41" s="109">
        <v>34</v>
      </c>
      <c r="B41" s="115" t="s">
        <v>32</v>
      </c>
      <c r="C41" s="106">
        <f>SUM('SUM DYN'!AJ41+'AIMAG TOB'!BQ41)</f>
        <v>27260000</v>
      </c>
      <c r="D41" s="106">
        <f>SUM('SUM DYN'!AK41+'AIMAG TOB'!BR41)</f>
        <v>9640000</v>
      </c>
      <c r="E41" s="106">
        <f>SUM('SUM DYN'!AL41+'AIMAG TOB'!BS41)</f>
        <v>-17620000</v>
      </c>
      <c r="F41" s="114">
        <f t="shared" si="0"/>
        <v>35.363169479090239</v>
      </c>
    </row>
    <row r="42" spans="1:6" ht="10.5" customHeight="1">
      <c r="A42" s="109">
        <v>35</v>
      </c>
      <c r="B42" s="115" t="s">
        <v>41</v>
      </c>
      <c r="C42" s="106">
        <f>SUM('SUM DYN'!AJ42+'AIMAG TOB'!BQ42)</f>
        <v>10266400</v>
      </c>
      <c r="D42" s="106">
        <f>SUM('SUM DYN'!AK42+'AIMAG TOB'!BR42)</f>
        <v>5742020</v>
      </c>
      <c r="E42" s="106">
        <f>SUM('SUM DYN'!AL42+'AIMAG TOB'!BS42)</f>
        <v>-4524380</v>
      </c>
      <c r="F42" s="114">
        <f t="shared" si="0"/>
        <v>55.930218966726407</v>
      </c>
    </row>
    <row r="43" spans="1:6" ht="10.5" customHeight="1">
      <c r="A43" s="109">
        <v>36</v>
      </c>
      <c r="B43" s="113" t="s">
        <v>33</v>
      </c>
      <c r="C43" s="106">
        <f>SUM('SUM DYN'!AJ43+'AIMAG TOB'!BQ43)</f>
        <v>468870000</v>
      </c>
      <c r="D43" s="106">
        <f>SUM('SUM DYN'!AK43+'AIMAG TOB'!BR43)</f>
        <v>224063282.69</v>
      </c>
      <c r="E43" s="106">
        <f>SUM('SUM DYN'!AL43+'AIMAG TOB'!BS43)</f>
        <v>-241934767.31</v>
      </c>
      <c r="F43" s="114">
        <f t="shared" si="0"/>
        <v>47.787933262951348</v>
      </c>
    </row>
    <row r="44" spans="1:6" ht="10.5" customHeight="1">
      <c r="A44" s="109">
        <v>37</v>
      </c>
      <c r="B44" s="110" t="s">
        <v>38</v>
      </c>
      <c r="C44" s="111">
        <f>SUM('SUM DYN'!AJ44+'AIMAG TOB'!BQ44)</f>
        <v>151203800</v>
      </c>
      <c r="D44" s="111">
        <f>SUM('SUM DYN'!AK44+'AIMAG TOB'!BR44)</f>
        <v>72591900</v>
      </c>
      <c r="E44" s="111">
        <f>SUM('SUM DYN'!AL44+'AIMAG TOB'!BS44)</f>
        <v>-78611900</v>
      </c>
      <c r="F44" s="112">
        <f t="shared" si="0"/>
        <v>48.009309289845895</v>
      </c>
    </row>
    <row r="45" spans="1:6" ht="10.5" customHeight="1">
      <c r="A45" s="109">
        <v>38</v>
      </c>
      <c r="B45" s="113" t="s">
        <v>40</v>
      </c>
      <c r="C45" s="106">
        <f>SUM('SUM DYN'!AJ45+'AIMAG TOB'!BQ45)</f>
        <v>0</v>
      </c>
      <c r="D45" s="106">
        <f>SUM('SUM DYN'!AK45+'AIMAG TOB'!BR45)</f>
        <v>0</v>
      </c>
      <c r="E45" s="106">
        <f>SUM('SUM DYN'!AL45+'AIMAG TOB'!BS45)</f>
        <v>0</v>
      </c>
      <c r="F45" s="114"/>
    </row>
    <row r="46" spans="1:6" ht="10.5" customHeight="1">
      <c r="A46" s="109">
        <v>39</v>
      </c>
      <c r="B46" s="113" t="s">
        <v>39</v>
      </c>
      <c r="C46" s="106">
        <f>SUM('SUM DYN'!AJ46+'AIMAG TOB'!BQ46)</f>
        <v>134450500</v>
      </c>
      <c r="D46" s="106">
        <f>SUM('SUM DYN'!AK46+'AIMAG TOB'!BR46)</f>
        <v>68865200</v>
      </c>
      <c r="E46" s="106">
        <f>SUM('SUM DYN'!AL46+'AIMAG TOB'!BS46)</f>
        <v>-65585300</v>
      </c>
      <c r="F46" s="114">
        <f t="shared" si="0"/>
        <v>51.219742581842389</v>
      </c>
    </row>
    <row r="47" spans="1:6" ht="10.5" customHeight="1">
      <c r="A47" s="109">
        <v>40</v>
      </c>
      <c r="B47" s="113" t="s">
        <v>42</v>
      </c>
      <c r="C47" s="106">
        <f>SUM('SUM DYN'!AJ47+'AIMAG TOB'!BQ47)</f>
        <v>16753300</v>
      </c>
      <c r="D47" s="106">
        <f>SUM('SUM DYN'!AK47+'AIMAG TOB'!BR47)</f>
        <v>3726700</v>
      </c>
      <c r="E47" s="106">
        <f>SUM('SUM DYN'!AL47+'AIMAG TOB'!BS47)</f>
        <v>-13026600</v>
      </c>
      <c r="F47" s="114">
        <f t="shared" si="0"/>
        <v>22.244572711047972</v>
      </c>
    </row>
    <row r="48" spans="1:6" ht="10.5" customHeight="1">
      <c r="A48" s="109">
        <v>41</v>
      </c>
      <c r="B48" s="110" t="s">
        <v>43</v>
      </c>
      <c r="C48" s="111">
        <f>SUM('SUM DYN'!AJ48+'AIMAG TOB'!BQ48)</f>
        <v>2105850100</v>
      </c>
      <c r="D48" s="111">
        <f>SUM('SUM DYN'!AK48+'AIMAG TOB'!BR48)</f>
        <v>1557675031.04</v>
      </c>
      <c r="E48" s="111">
        <f>SUM('SUM DYN'!AL48+'AIMAG TOB'!BS48)</f>
        <v>-352733856.95999998</v>
      </c>
      <c r="F48" s="112">
        <f t="shared" si="0"/>
        <v>73.968941618399143</v>
      </c>
    </row>
    <row r="49" spans="1:6" ht="10.5" customHeight="1">
      <c r="A49" s="109">
        <v>42</v>
      </c>
      <c r="B49" s="115" t="s">
        <v>74</v>
      </c>
      <c r="C49" s="106">
        <f>SUM('SUM DYN'!AJ49+'AIMAG TOB'!BQ49)</f>
        <v>1278602100</v>
      </c>
      <c r="D49" s="106">
        <f>SUM('SUM DYN'!AK49+'AIMAG TOB'!BR49)</f>
        <v>1034624950</v>
      </c>
      <c r="E49" s="106">
        <f>SUM('SUM DYN'!AL49+'AIMAG TOB'!BS49)</f>
        <v>-243977150</v>
      </c>
      <c r="F49" s="114">
        <f t="shared" si="0"/>
        <v>80.918446012250413</v>
      </c>
    </row>
    <row r="50" spans="1:6" ht="10.5" customHeight="1">
      <c r="A50" s="109">
        <v>43</v>
      </c>
      <c r="B50" s="113" t="s">
        <v>44</v>
      </c>
      <c r="C50" s="106">
        <f>SUM('SUM DYN'!AJ50+'AIMAG TOB'!BQ50)</f>
        <v>8410000</v>
      </c>
      <c r="D50" s="106">
        <f>SUM('SUM DYN'!AK50+'AIMAG TOB'!BR50)</f>
        <v>2109600</v>
      </c>
      <c r="E50" s="106">
        <f>SUM('SUM DYN'!AL50+'AIMAG TOB'!BS50)</f>
        <v>-6300400</v>
      </c>
      <c r="F50" s="114">
        <f t="shared" si="0"/>
        <v>25.084423305588583</v>
      </c>
    </row>
    <row r="51" spans="1:6" ht="10.5" customHeight="1">
      <c r="A51" s="109">
        <v>44</v>
      </c>
      <c r="B51" s="113" t="s">
        <v>45</v>
      </c>
      <c r="C51" s="106">
        <f>SUM('SUM DYN'!AJ51+'AIMAG TOB'!BQ51)</f>
        <v>58647100</v>
      </c>
      <c r="D51" s="106">
        <f>SUM('SUM DYN'!AK51+'AIMAG TOB'!BR51)</f>
        <v>32670518</v>
      </c>
      <c r="E51" s="106">
        <f>SUM('SUM DYN'!AL51+'AIMAG TOB'!BS51)</f>
        <v>-25976582</v>
      </c>
      <c r="F51" s="114">
        <f t="shared" si="0"/>
        <v>55.706962492604063</v>
      </c>
    </row>
    <row r="52" spans="1:6" ht="10.5" customHeight="1">
      <c r="A52" s="109">
        <v>45</v>
      </c>
      <c r="B52" s="113" t="s">
        <v>51</v>
      </c>
      <c r="C52" s="106">
        <f>SUM('SUM DYN'!AJ52+'AIMAG TOB'!BQ52)</f>
        <v>18132700</v>
      </c>
      <c r="D52" s="106">
        <f>SUM('SUM DYN'!AK52+'AIMAG TOB'!BR52)</f>
        <v>6009665.04</v>
      </c>
      <c r="E52" s="106">
        <f>SUM('SUM DYN'!AL52+'AIMAG TOB'!BS52)</f>
        <v>-12123034.960000001</v>
      </c>
      <c r="F52" s="114">
        <f t="shared" si="0"/>
        <v>33.142692704340774</v>
      </c>
    </row>
    <row r="53" spans="1:6" ht="10.5" customHeight="1">
      <c r="A53" s="109">
        <v>46</v>
      </c>
      <c r="B53" s="113" t="s">
        <v>46</v>
      </c>
      <c r="C53" s="106">
        <f>SUM('SUM DYN'!AJ53+'AIMAG TOB'!BQ53)</f>
        <v>0</v>
      </c>
      <c r="D53" s="106">
        <f>SUM('SUM DYN'!AK53+'AIMAG TOB'!BR53)</f>
        <v>0</v>
      </c>
      <c r="E53" s="106">
        <f>SUM('SUM DYN'!AL53+'AIMAG TOB'!BS53)</f>
        <v>0</v>
      </c>
      <c r="F53" s="114" t="e">
        <f t="shared" si="0"/>
        <v>#DIV/0!</v>
      </c>
    </row>
    <row r="54" spans="1:6" ht="10.5" customHeight="1">
      <c r="A54" s="109">
        <v>47</v>
      </c>
      <c r="B54" s="113" t="s">
        <v>47</v>
      </c>
      <c r="C54" s="106">
        <f>SUM('SUM DYN'!AJ54+'AIMAG TOB'!BQ54)</f>
        <v>7953800</v>
      </c>
      <c r="D54" s="106">
        <f>SUM('SUM DYN'!AK54+'AIMAG TOB'!BR54)</f>
        <v>6600000</v>
      </c>
      <c r="E54" s="106">
        <f>SUM('SUM DYN'!AL54+'AIMAG TOB'!BS54)</f>
        <v>-1353800</v>
      </c>
      <c r="F54" s="114">
        <f t="shared" si="0"/>
        <v>82.979204908345693</v>
      </c>
    </row>
    <row r="55" spans="1:6" ht="10.5" customHeight="1">
      <c r="A55" s="109">
        <v>48</v>
      </c>
      <c r="B55" s="113" t="s">
        <v>48</v>
      </c>
      <c r="C55" s="106">
        <f>SUM('SUM DYN'!AJ55+'AIMAG TOB'!BQ55)</f>
        <v>11429400</v>
      </c>
      <c r="D55" s="106">
        <f>SUM('SUM DYN'!AK55+'AIMAG TOB'!BR55)</f>
        <v>6417899</v>
      </c>
      <c r="E55" s="106">
        <f>SUM('SUM DYN'!AL55+'AIMAG TOB'!BS55)</f>
        <v>-5011501</v>
      </c>
      <c r="F55" s="114">
        <f t="shared" si="0"/>
        <v>56.152545190473688</v>
      </c>
    </row>
    <row r="56" spans="1:6" ht="10.5" customHeight="1">
      <c r="A56" s="109">
        <v>49</v>
      </c>
      <c r="B56" s="113" t="s">
        <v>49</v>
      </c>
      <c r="C56" s="106">
        <f>SUM('SUM DYN'!AJ56+'AIMAG TOB'!BQ56)</f>
        <v>0</v>
      </c>
      <c r="D56" s="106">
        <f>SUM('SUM DYN'!AK56+'AIMAG TOB'!BR56)</f>
        <v>0</v>
      </c>
      <c r="E56" s="106">
        <f>SUM('SUM DYN'!AL56+'AIMAG TOB'!BS56)</f>
        <v>0</v>
      </c>
      <c r="F56" s="114"/>
    </row>
    <row r="57" spans="1:6" ht="10.5" customHeight="1">
      <c r="A57" s="109">
        <v>50</v>
      </c>
      <c r="B57" s="113" t="s">
        <v>50</v>
      </c>
      <c r="C57" s="106">
        <f>SUM('SUM DYN'!AJ57+'AIMAG TOB'!BQ57)</f>
        <v>0</v>
      </c>
      <c r="D57" s="106">
        <f>SUM('SUM DYN'!AK57+'AIMAG TOB'!BR57)</f>
        <v>0</v>
      </c>
      <c r="E57" s="106">
        <f>SUM('SUM DYN'!AL57+'AIMAG TOB'!BS57)</f>
        <v>0</v>
      </c>
      <c r="F57" s="114"/>
    </row>
    <row r="58" spans="1:6" ht="10.5" customHeight="1">
      <c r="A58" s="109"/>
      <c r="B58" s="113"/>
      <c r="C58" s="106">
        <f>SUM('SUM DYN'!AJ58+'AIMAG TOB'!BQ58)</f>
        <v>95000000</v>
      </c>
      <c r="D58" s="106">
        <f>SUM('SUM DYN'!AK58+'AIMAG TOB'!BR58)</f>
        <v>64600000</v>
      </c>
      <c r="E58" s="106">
        <f>SUM('SUM DYN'!AL58+'AIMAG TOB'!BS58)</f>
        <v>-30400000</v>
      </c>
      <c r="F58" s="114"/>
    </row>
    <row r="59" spans="1:6" ht="10.5" customHeight="1">
      <c r="A59" s="109"/>
      <c r="B59" s="113"/>
      <c r="C59" s="106">
        <f>SUM('SUM DYN'!AJ59+'AIMAG TOB'!BQ59)</f>
        <v>627675000</v>
      </c>
      <c r="D59" s="106">
        <f>SUM('SUM DYN'!AK59+'AIMAG TOB'!BR59)</f>
        <v>404642399</v>
      </c>
      <c r="E59" s="106">
        <f>SUM('SUM DYN'!AL59+'AIMAG TOB'!BS59)</f>
        <v>-27591389</v>
      </c>
      <c r="F59" s="114"/>
    </row>
    <row r="60" spans="1:6" ht="10.5" customHeight="1">
      <c r="A60" s="109">
        <v>51</v>
      </c>
      <c r="B60" s="110" t="s">
        <v>52</v>
      </c>
      <c r="C60" s="111">
        <f>SUM('SUM DYN'!AJ60+'AIMAG TOB'!BQ60)</f>
        <v>6290488200</v>
      </c>
      <c r="D60" s="111">
        <f>SUM('SUM DYN'!AK60+'AIMAG TOB'!BR60)</f>
        <v>3836911677.2200003</v>
      </c>
      <c r="E60" s="111">
        <f>SUM('SUM DYN'!AL60+'AIMAG TOB'!BS60)</f>
        <v>-2450726522.7800002</v>
      </c>
      <c r="F60" s="112">
        <f t="shared" si="0"/>
        <v>60.995451469410597</v>
      </c>
    </row>
    <row r="61" spans="1:6" ht="10.5" customHeight="1">
      <c r="A61" s="109">
        <v>52</v>
      </c>
      <c r="B61" s="116" t="s">
        <v>75</v>
      </c>
      <c r="C61" s="106">
        <f>SUM('SUM DYN'!AJ61+'AIMAG TOB'!BQ61)</f>
        <v>6160486300</v>
      </c>
      <c r="D61" s="106">
        <f>SUM('SUM DYN'!AK61+'AIMAG TOB'!BR61)</f>
        <v>3756175670.2200003</v>
      </c>
      <c r="E61" s="106">
        <f>SUM('SUM DYN'!AL61+'AIMAG TOB'!BS61)</f>
        <v>-2404310629.7800002</v>
      </c>
      <c r="F61" s="114">
        <f t="shared" si="0"/>
        <v>60.972064335570394</v>
      </c>
    </row>
    <row r="62" spans="1:6" ht="10.5" customHeight="1">
      <c r="A62" s="109">
        <v>53</v>
      </c>
      <c r="B62" s="116" t="s">
        <v>53</v>
      </c>
      <c r="C62" s="106">
        <f>SUM('SUM DYN'!AJ62+'AIMAG TOB'!BQ62)</f>
        <v>57927100</v>
      </c>
      <c r="D62" s="106">
        <f>SUM('SUM DYN'!AK62+'AIMAG TOB'!BR62)</f>
        <v>28086007</v>
      </c>
      <c r="E62" s="106">
        <f>SUM('SUM DYN'!AL62+'AIMAG TOB'!BS62)</f>
        <v>-29841093</v>
      </c>
      <c r="F62" s="114">
        <f t="shared" si="0"/>
        <v>48.485090743365369</v>
      </c>
    </row>
    <row r="63" spans="1:6" ht="10.5" customHeight="1">
      <c r="A63" s="109"/>
      <c r="B63" s="116"/>
      <c r="C63" s="106">
        <f>SUM('SUM DYN'!AJ63+'AIMAG TOB'!BQ63)</f>
        <v>72074800</v>
      </c>
      <c r="D63" s="106">
        <f>SUM('SUM DYN'!AK63+'AIMAG TOB'!BR63)</f>
        <v>52650000</v>
      </c>
      <c r="E63" s="106">
        <f>SUM('SUM DYN'!AL63+'AIMAG TOB'!BS63)</f>
        <v>-16574800</v>
      </c>
      <c r="F63" s="114"/>
    </row>
    <row r="64" spans="1:6" ht="10.5" customHeight="1">
      <c r="A64" s="109">
        <v>54</v>
      </c>
      <c r="B64" s="110" t="s">
        <v>260</v>
      </c>
      <c r="C64" s="111">
        <f>SUM('SUM DYN'!AJ64+'AIMAG TOB'!BQ64)</f>
        <v>0</v>
      </c>
      <c r="D64" s="111">
        <f>SUM('SUM DYN'!AK64+'AIMAG TOB'!BR64)</f>
        <v>0</v>
      </c>
      <c r="E64" s="111">
        <f>SUM('SUM DYN'!AL64+'AIMAG TOB'!BS64)</f>
        <v>0</v>
      </c>
      <c r="F64" s="114"/>
    </row>
    <row r="65" spans="1:6" ht="10.5" customHeight="1">
      <c r="A65" s="109">
        <v>55</v>
      </c>
      <c r="B65" s="113" t="s">
        <v>261</v>
      </c>
      <c r="C65" s="106">
        <f>SUM('SUM DYN'!AJ65+'AIMAG TOB'!BQ65)</f>
        <v>0</v>
      </c>
      <c r="D65" s="106">
        <f>SUM('SUM DYN'!AK65+'AIMAG TOB'!BR65)</f>
        <v>0</v>
      </c>
      <c r="E65" s="106">
        <f>SUM('SUM DYN'!AL65+'AIMAG TOB'!BS65)</f>
        <v>0</v>
      </c>
      <c r="F65" s="114"/>
    </row>
    <row r="66" spans="1:6" ht="10.5" customHeight="1">
      <c r="A66" s="109">
        <v>56</v>
      </c>
      <c r="B66" s="110" t="s">
        <v>77</v>
      </c>
      <c r="C66" s="111">
        <f>SUM('SUM DYN'!AJ66+'AIMAG TOB'!BQ66)</f>
        <v>0</v>
      </c>
      <c r="D66" s="111">
        <f>SUM('SUM DYN'!AK66+'AIMAG TOB'!BR66)</f>
        <v>0</v>
      </c>
      <c r="E66" s="111">
        <f>SUM('SUM DYN'!AL66+'AIMAG TOB'!BS66)</f>
        <v>0</v>
      </c>
      <c r="F66" s="112"/>
    </row>
    <row r="67" spans="1:6" ht="10.5" customHeight="1">
      <c r="A67" s="109">
        <v>57</v>
      </c>
      <c r="B67" s="116" t="s">
        <v>54</v>
      </c>
      <c r="C67" s="106">
        <f>SUM('SUM DYN'!AJ67+'AIMAG TOB'!BQ67)</f>
        <v>0</v>
      </c>
      <c r="D67" s="106">
        <f>SUM('SUM DYN'!AK67+'AIMAG TOB'!BR67)</f>
        <v>0</v>
      </c>
      <c r="E67" s="106">
        <f>SUM('SUM DYN'!AL67+'AIMAG TOB'!BS67)</f>
        <v>0</v>
      </c>
      <c r="F67" s="114"/>
    </row>
    <row r="68" spans="1:6" ht="10.5" customHeight="1">
      <c r="A68" s="109">
        <v>58</v>
      </c>
      <c r="B68" s="116" t="s">
        <v>55</v>
      </c>
      <c r="C68" s="106">
        <f>SUM('SUM DYN'!AJ68+'AIMAG TOB'!BQ68)</f>
        <v>0</v>
      </c>
      <c r="D68" s="106">
        <f>SUM('SUM DYN'!AK68+'AIMAG TOB'!BR68)</f>
        <v>0</v>
      </c>
      <c r="E68" s="106">
        <f>SUM('SUM DYN'!AL68+'AIMAG TOB'!BS68)</f>
        <v>0</v>
      </c>
      <c r="F68" s="114"/>
    </row>
    <row r="69" spans="1:6" ht="10.5" customHeight="1">
      <c r="A69" s="109">
        <v>59</v>
      </c>
      <c r="B69" s="110" t="s">
        <v>78</v>
      </c>
      <c r="C69" s="111">
        <f>SUM('SUM DYN'!AJ69+'AIMAG TOB'!BQ69)</f>
        <v>5593826300</v>
      </c>
      <c r="D69" s="111">
        <f>SUM('SUM DYN'!AK69+'AIMAG TOB'!BR69)</f>
        <v>2561792266.5599999</v>
      </c>
      <c r="E69" s="111">
        <f>SUM('SUM DYN'!AL69+'AIMAG TOB'!BS69)</f>
        <v>-3032034033.4400001</v>
      </c>
      <c r="F69" s="112">
        <f t="shared" si="0"/>
        <v>45.796778969700938</v>
      </c>
    </row>
    <row r="70" spans="1:6" ht="10.5" customHeight="1">
      <c r="A70" s="109">
        <v>60</v>
      </c>
      <c r="B70" s="116" t="s">
        <v>90</v>
      </c>
      <c r="C70" s="106">
        <f>SUM('SUM DYN'!AJ70+'AIMAG TOB'!BQ70)</f>
        <v>4545224400</v>
      </c>
      <c r="D70" s="106">
        <f>SUM('SUM DYN'!AK70+'AIMAG TOB'!BR70)</f>
        <v>1625160285.26</v>
      </c>
      <c r="E70" s="106">
        <f>SUM('SUM DYN'!AL70+'AIMAG TOB'!BS70)</f>
        <v>-2920064114.7399998</v>
      </c>
      <c r="F70" s="114">
        <f t="shared" si="0"/>
        <v>35.755336639924749</v>
      </c>
    </row>
    <row r="71" spans="1:6" ht="10.5" customHeight="1">
      <c r="A71" s="109">
        <v>61</v>
      </c>
      <c r="B71" s="116" t="s">
        <v>85</v>
      </c>
      <c r="C71" s="106">
        <f>SUM('SUM DYN'!AJ71+'AIMAG TOB'!BQ71)</f>
        <v>73200000</v>
      </c>
      <c r="D71" s="106">
        <f>SUM('SUM DYN'!AK71+'AIMAG TOB'!BR71)</f>
        <v>6000000</v>
      </c>
      <c r="E71" s="106">
        <f>SUM('SUM DYN'!AL71+'AIMAG TOB'!BS71)</f>
        <v>-67200000</v>
      </c>
      <c r="F71" s="114">
        <f t="shared" si="0"/>
        <v>8.1967213114754092</v>
      </c>
    </row>
    <row r="72" spans="1:6" s="18" customFormat="1" ht="10.5" customHeight="1">
      <c r="A72" s="109">
        <v>62</v>
      </c>
      <c r="B72" s="150" t="s">
        <v>266</v>
      </c>
      <c r="C72" s="106">
        <f>SUM('SUM DYN'!AJ72+'AIMAG TOB'!BQ72)</f>
        <v>0</v>
      </c>
      <c r="D72" s="106">
        <f>SUM('SUM DYN'!AK72+'AIMAG TOB'!BR72)</f>
        <v>0</v>
      </c>
      <c r="E72" s="106">
        <f>SUM('SUM DYN'!AL72+'AIMAG TOB'!BS72)</f>
        <v>0</v>
      </c>
      <c r="F72" s="114"/>
    </row>
    <row r="73" spans="1:6" ht="10.5" customHeight="1">
      <c r="A73" s="109">
        <v>63</v>
      </c>
      <c r="B73" s="116" t="s">
        <v>56</v>
      </c>
      <c r="C73" s="106">
        <f>SUM('SUM DYN'!AJ73+'AIMAG TOB'!BQ73)</f>
        <v>653864000</v>
      </c>
      <c r="D73" s="106">
        <f>SUM('SUM DYN'!AK73+'AIMAG TOB'!BR73)</f>
        <v>757264000</v>
      </c>
      <c r="E73" s="106">
        <f>SUM('SUM DYN'!AL73+'AIMAG TOB'!BS73)</f>
        <v>103400000</v>
      </c>
      <c r="F73" s="114">
        <f t="shared" si="0"/>
        <v>115.81368602645199</v>
      </c>
    </row>
    <row r="74" spans="1:6" ht="10.5" customHeight="1">
      <c r="A74" s="109">
        <v>64</v>
      </c>
      <c r="B74" s="113" t="s">
        <v>57</v>
      </c>
      <c r="C74" s="106">
        <f>SUM('SUM DYN'!AJ74+'AIMAG TOB'!BQ74)</f>
        <v>0</v>
      </c>
      <c r="D74" s="106">
        <f>SUM('SUM DYN'!AK74+'AIMAG TOB'!BR74)</f>
        <v>0</v>
      </c>
      <c r="E74" s="106">
        <f>SUM('SUM DYN'!AL74+'AIMAG TOB'!BS74)</f>
        <v>0</v>
      </c>
      <c r="F74" s="114"/>
    </row>
    <row r="75" spans="1:6" ht="10.5" customHeight="1">
      <c r="A75" s="109">
        <v>65</v>
      </c>
      <c r="B75" s="113" t="s">
        <v>58</v>
      </c>
      <c r="C75" s="106">
        <f>SUM('SUM DYN'!AJ75+'AIMAG TOB'!BQ75)</f>
        <v>157140900</v>
      </c>
      <c r="D75" s="106">
        <f>SUM('SUM DYN'!AK75+'AIMAG TOB'!BR75)</f>
        <v>71440675.299999997</v>
      </c>
      <c r="E75" s="106">
        <f>SUM('SUM DYN'!AL75+'AIMAG TOB'!BS75)</f>
        <v>-85700224.700000003</v>
      </c>
      <c r="F75" s="114">
        <f t="shared" si="0"/>
        <v>45.462814136866974</v>
      </c>
    </row>
    <row r="76" spans="1:6" ht="10.5" customHeight="1">
      <c r="A76" s="109">
        <v>66</v>
      </c>
      <c r="B76" s="113" t="s">
        <v>59</v>
      </c>
      <c r="C76" s="106">
        <f>SUM('SUM DYN'!AJ76+'AIMAG TOB'!BQ76)</f>
        <v>81928200</v>
      </c>
      <c r="D76" s="106">
        <f>SUM('SUM DYN'!AK76+'AIMAG TOB'!BR76)</f>
        <v>40402800</v>
      </c>
      <c r="E76" s="106">
        <f>SUM('SUM DYN'!AL76+'AIMAG TOB'!BS76)</f>
        <v>-41525400</v>
      </c>
      <c r="F76" s="114"/>
    </row>
    <row r="77" spans="1:6" ht="10.5" customHeight="1">
      <c r="A77" s="109">
        <v>67</v>
      </c>
      <c r="B77" s="113" t="s">
        <v>60</v>
      </c>
      <c r="C77" s="106">
        <f>SUM('SUM DYN'!AJ77+'AIMAG TOB'!BQ77)</f>
        <v>82468800</v>
      </c>
      <c r="D77" s="106">
        <f>SUM('SUM DYN'!AK77+'AIMAG TOB'!BR77)</f>
        <v>61524506</v>
      </c>
      <c r="E77" s="106">
        <f>SUM('SUM DYN'!AL77+'AIMAG TOB'!BS77)</f>
        <v>-20944294</v>
      </c>
      <c r="F77" s="114">
        <f t="shared" si="0"/>
        <v>74.603372426905693</v>
      </c>
    </row>
    <row r="78" spans="1:6" ht="10.5" customHeight="1">
      <c r="A78" s="109">
        <v>68</v>
      </c>
      <c r="B78" s="110" t="s">
        <v>61</v>
      </c>
      <c r="C78" s="111">
        <f>SUM('SUM DYN'!AJ78+'AIMAG TOB'!BQ78)</f>
        <v>11278858300</v>
      </c>
      <c r="D78" s="111">
        <f>SUM('SUM DYN'!AK78+'AIMAG TOB'!BR78)</f>
        <v>11278858240</v>
      </c>
      <c r="E78" s="111">
        <f>SUM('SUM DYN'!AL78+'AIMAG TOB'!BS78)</f>
        <v>-60</v>
      </c>
      <c r="F78" s="112">
        <f t="shared" si="0"/>
        <v>99.999999468031262</v>
      </c>
    </row>
    <row r="79" spans="1:6" ht="10.5" customHeight="1">
      <c r="A79" s="109">
        <v>69</v>
      </c>
      <c r="B79" s="116" t="s">
        <v>256</v>
      </c>
      <c r="C79" s="106">
        <f>SUM('SUM DYN'!AJ79+'AIMAG TOB'!BQ79)</f>
        <v>0</v>
      </c>
      <c r="D79" s="106">
        <f>SUM('SUM DYN'!AK79+'AIMAG TOB'!BR79)</f>
        <v>0</v>
      </c>
      <c r="E79" s="106">
        <f>SUM('SUM DYN'!AL79+'AIMAG TOB'!BS79)</f>
        <v>0</v>
      </c>
      <c r="F79" s="114" t="e">
        <f t="shared" ref="F79:F95" si="1">D79/C79*100</f>
        <v>#DIV/0!</v>
      </c>
    </row>
    <row r="80" spans="1:6" ht="10.5" customHeight="1">
      <c r="A80" s="109">
        <v>70</v>
      </c>
      <c r="B80" s="116" t="s">
        <v>257</v>
      </c>
      <c r="C80" s="106">
        <f>SUM('SUM DYN'!AJ80+'AIMAG TOB'!BQ80)</f>
        <v>614302400</v>
      </c>
      <c r="D80" s="106">
        <f>SUM('SUM DYN'!AK80+'AIMAG TOB'!BR80)</f>
        <v>614302354</v>
      </c>
      <c r="E80" s="106">
        <f>SUM('SUM DYN'!AL80+'AIMAG TOB'!BS80)</f>
        <v>-46</v>
      </c>
      <c r="F80" s="114">
        <f t="shared" si="1"/>
        <v>99.999992511831309</v>
      </c>
    </row>
    <row r="81" spans="1:6" s="18" customFormat="1" ht="10.5" customHeight="1">
      <c r="A81" s="109">
        <v>71</v>
      </c>
      <c r="B81" s="116" t="s">
        <v>265</v>
      </c>
      <c r="C81" s="106">
        <f>SUM('SUM DYN'!AJ81+'AIMAG TOB'!BQ81)</f>
        <v>10664555900</v>
      </c>
      <c r="D81" s="106">
        <f>SUM('SUM DYN'!AK81+'AIMAG TOB'!BR81)</f>
        <v>10664555886</v>
      </c>
      <c r="E81" s="106">
        <f>SUM('SUM DYN'!AL81+'AIMAG TOB'!BS81)</f>
        <v>-16</v>
      </c>
      <c r="F81" s="114">
        <f t="shared" si="1"/>
        <v>99.999999868724018</v>
      </c>
    </row>
    <row r="82" spans="1:6" ht="10.5" customHeight="1">
      <c r="A82" s="109">
        <v>72</v>
      </c>
      <c r="B82" s="110" t="s">
        <v>62</v>
      </c>
      <c r="C82" s="111">
        <f>SUM('SUM DYN'!AJ82+'AIMAG TOB'!BQ82)</f>
        <v>47826627300</v>
      </c>
      <c r="D82" s="111">
        <f>SUM('SUM DYN'!AK82+'AIMAG TOB'!BR82)</f>
        <v>43385539010.669998</v>
      </c>
      <c r="E82" s="111">
        <f>SUM('SUM DYN'!AL82+'AIMAG TOB'!BS82)</f>
        <v>-4441088289.3299999</v>
      </c>
      <c r="F82" s="112">
        <f t="shared" si="1"/>
        <v>90.714193034201259</v>
      </c>
    </row>
    <row r="83" spans="1:6" ht="9.75" customHeight="1">
      <c r="A83" s="109">
        <v>73</v>
      </c>
      <c r="B83" s="113" t="s">
        <v>64</v>
      </c>
      <c r="C83" s="106">
        <f>SUM('SUM DYN'!AJ83+'AIMAG TOB'!BQ83)</f>
        <v>64750000</v>
      </c>
      <c r="D83" s="106">
        <f>SUM('SUM DYN'!AK83+'AIMAG TOB'!BR83)</f>
        <v>59667639</v>
      </c>
      <c r="E83" s="106">
        <f>SUM('SUM DYN'!AL83+'AIMAG TOB'!BS83)</f>
        <v>-5082361</v>
      </c>
      <c r="F83" s="114">
        <f t="shared" si="1"/>
        <v>92.150793822393823</v>
      </c>
    </row>
    <row r="84" spans="1:6" ht="9.75" customHeight="1">
      <c r="A84" s="109">
        <v>74</v>
      </c>
      <c r="B84" s="113" t="s">
        <v>63</v>
      </c>
      <c r="C84" s="106">
        <f>SUM('SUM DYN'!AJ84+'AIMAG TOB'!BQ84)</f>
        <v>63564000</v>
      </c>
      <c r="D84" s="106">
        <f>SUM('SUM DYN'!AK84+'AIMAG TOB'!BR84)</f>
        <v>113398691</v>
      </c>
      <c r="E84" s="106">
        <f>SUM('SUM DYN'!AL84+'AIMAG TOB'!BS84)</f>
        <v>49834691</v>
      </c>
      <c r="F84" s="114">
        <f t="shared" si="1"/>
        <v>178.40081020703542</v>
      </c>
    </row>
    <row r="85" spans="1:6" ht="9.75" customHeight="1">
      <c r="A85" s="109">
        <v>75</v>
      </c>
      <c r="B85" s="113" t="s">
        <v>76</v>
      </c>
      <c r="C85" s="106">
        <f>SUM('SUM DYN'!AJ85+'AIMAG TOB'!BQ85)</f>
        <v>250000000</v>
      </c>
      <c r="D85" s="106">
        <f>SUM('SUM DYN'!AK85+'AIMAG TOB'!BR85)</f>
        <v>0</v>
      </c>
      <c r="E85" s="106">
        <f>SUM('SUM DYN'!AL85+'AIMAG TOB'!BS85)</f>
        <v>-250000000</v>
      </c>
      <c r="F85" s="114">
        <f t="shared" si="1"/>
        <v>0</v>
      </c>
    </row>
    <row r="86" spans="1:6" ht="9.75" customHeight="1">
      <c r="A86" s="109">
        <v>76</v>
      </c>
      <c r="B86" s="113" t="s">
        <v>173</v>
      </c>
      <c r="C86" s="106">
        <f>SUM('SUM DYN'!AJ86+'AIMAG TOB'!BQ86)</f>
        <v>0</v>
      </c>
      <c r="D86" s="106">
        <f>SUM('SUM DYN'!AK86+'AIMAG TOB'!BR86)</f>
        <v>0</v>
      </c>
      <c r="E86" s="106">
        <f>SUM('SUM DYN'!AL86+'AIMAG TOB'!BS86)</f>
        <v>0</v>
      </c>
      <c r="F86" s="114"/>
    </row>
    <row r="87" spans="1:6" ht="9.75" customHeight="1">
      <c r="A87" s="109">
        <v>77</v>
      </c>
      <c r="B87" s="113" t="s">
        <v>65</v>
      </c>
      <c r="C87" s="106">
        <f>SUM('SUM DYN'!AJ87+'AIMAG TOB'!BQ87)</f>
        <v>0</v>
      </c>
      <c r="D87" s="106">
        <f>SUM('SUM DYN'!AK87+'AIMAG TOB'!BR87)</f>
        <v>0</v>
      </c>
      <c r="E87" s="106">
        <f>SUM('SUM DYN'!AL87+'AIMAG TOB'!BS87)</f>
        <v>0</v>
      </c>
      <c r="F87" s="114"/>
    </row>
    <row r="88" spans="1:6" ht="9.75" customHeight="1">
      <c r="A88" s="109">
        <v>78</v>
      </c>
      <c r="B88" s="113" t="s">
        <v>66</v>
      </c>
      <c r="C88" s="106">
        <f>SUM('SUM DYN'!AJ88+'AIMAG TOB'!BQ88)</f>
        <v>0</v>
      </c>
      <c r="D88" s="106">
        <f>SUM('SUM DYN'!AK88+'AIMAG TOB'!BR88)</f>
        <v>0</v>
      </c>
      <c r="E88" s="106">
        <f>SUM('SUM DYN'!AL88+'AIMAG TOB'!BS88)</f>
        <v>0</v>
      </c>
      <c r="F88" s="114"/>
    </row>
    <row r="89" spans="1:6" ht="10.5" customHeight="1">
      <c r="A89" s="109">
        <v>79</v>
      </c>
      <c r="B89" s="113" t="s">
        <v>180</v>
      </c>
      <c r="C89" s="106">
        <f>SUM('SUM DYN'!AJ89+'AIMAG TOB'!BQ89)</f>
        <v>47448313300</v>
      </c>
      <c r="D89" s="106">
        <f>SUM('SUM DYN'!AK89+'AIMAG TOB'!BR89)</f>
        <v>43212472680.669998</v>
      </c>
      <c r="E89" s="106">
        <f>SUM('SUM DYN'!AL89+'AIMAG TOB'!BS89)</f>
        <v>-4235840619.3299999</v>
      </c>
      <c r="F89" s="114">
        <f t="shared" si="1"/>
        <v>91.072726668810787</v>
      </c>
    </row>
    <row r="90" spans="1:6" ht="10.5" customHeight="1">
      <c r="A90" s="109">
        <v>80</v>
      </c>
      <c r="B90" s="103" t="s">
        <v>67</v>
      </c>
      <c r="C90" s="106">
        <f>SUM('SUM DYN'!AJ90+'AIMAG TOB'!BQ90)</f>
        <v>80</v>
      </c>
      <c r="D90" s="106">
        <f>SUM('SUM DYN'!AK90+'AIMAG TOB'!BR90)</f>
        <v>80</v>
      </c>
      <c r="E90" s="106">
        <f>SUM('SUM DYN'!AL90+'AIMAG TOB'!BS90)</f>
        <v>0</v>
      </c>
      <c r="F90" s="114">
        <f t="shared" si="1"/>
        <v>100</v>
      </c>
    </row>
    <row r="91" spans="1:6" ht="10.5" customHeight="1">
      <c r="A91" s="109">
        <v>81</v>
      </c>
      <c r="B91" s="110" t="s">
        <v>68</v>
      </c>
      <c r="C91" s="111">
        <f>SUM('SUM DYN'!AJ91+'AIMAG TOB'!BQ91)</f>
        <v>1793</v>
      </c>
      <c r="D91" s="111">
        <f>SUM('SUM DYN'!AK91+'AIMAG TOB'!BR91)</f>
        <v>1750</v>
      </c>
      <c r="E91" s="111">
        <f>SUM('SUM DYN'!AL91+'AIMAG TOB'!BS91)</f>
        <v>-43</v>
      </c>
      <c r="F91" s="112">
        <f t="shared" si="1"/>
        <v>97.601784718349137</v>
      </c>
    </row>
    <row r="92" spans="1:6" ht="9" customHeight="1">
      <c r="A92" s="109">
        <v>82</v>
      </c>
      <c r="B92" s="103" t="s">
        <v>69</v>
      </c>
      <c r="C92" s="106">
        <f>SUM('SUM DYN'!AJ92+'AIMAG TOB'!BQ92)</f>
        <v>156</v>
      </c>
      <c r="D92" s="106">
        <f>SUM('SUM DYN'!AK92+'AIMAG TOB'!BR92)</f>
        <v>157</v>
      </c>
      <c r="E92" s="106">
        <f>SUM('SUM DYN'!AL92+'AIMAG TOB'!BS92)</f>
        <v>1</v>
      </c>
      <c r="F92" s="114">
        <f t="shared" si="1"/>
        <v>100.64102564102564</v>
      </c>
    </row>
    <row r="93" spans="1:6" ht="9" customHeight="1">
      <c r="A93" s="109">
        <v>83</v>
      </c>
      <c r="B93" s="103" t="s">
        <v>70</v>
      </c>
      <c r="C93" s="106">
        <f>SUM('SUM DYN'!AJ93+'AIMAG TOB'!BQ93)</f>
        <v>740</v>
      </c>
      <c r="D93" s="106">
        <f>SUM('SUM DYN'!AK93+'AIMAG TOB'!BR93)</f>
        <v>688</v>
      </c>
      <c r="E93" s="106">
        <f>SUM('SUM DYN'!AL93+'AIMAG TOB'!BS93)</f>
        <v>-52</v>
      </c>
      <c r="F93" s="114">
        <f t="shared" si="1"/>
        <v>92.972972972972983</v>
      </c>
    </row>
    <row r="94" spans="1:6" ht="9" customHeight="1">
      <c r="A94" s="109">
        <v>84</v>
      </c>
      <c r="B94" s="103" t="s">
        <v>71</v>
      </c>
      <c r="C94" s="106">
        <f>SUM('SUM DYN'!AJ94+'AIMAG TOB'!BQ94)</f>
        <v>906</v>
      </c>
      <c r="D94" s="106">
        <f>SUM('SUM DYN'!AK94+'AIMAG TOB'!BR94)</f>
        <v>913</v>
      </c>
      <c r="E94" s="106">
        <f>SUM('SUM DYN'!AL94+'AIMAG TOB'!BS94)</f>
        <v>7</v>
      </c>
      <c r="F94" s="114">
        <f t="shared" si="1"/>
        <v>100.77262693156732</v>
      </c>
    </row>
    <row r="95" spans="1:6" ht="9" customHeight="1">
      <c r="A95" s="109">
        <v>85</v>
      </c>
      <c r="B95" s="103" t="s">
        <v>72</v>
      </c>
      <c r="C95" s="106">
        <f>SUM('SUM DYN'!AJ95+'AIMAG TOB'!BQ95)</f>
        <v>91</v>
      </c>
      <c r="D95" s="106">
        <f>SUM('SUM DYN'!AK95+'AIMAG TOB'!BR95)</f>
        <v>86</v>
      </c>
      <c r="E95" s="106">
        <f>SUM('SUM DYN'!AL95+'AIMAG TOB'!BS95)</f>
        <v>-5</v>
      </c>
      <c r="F95" s="114">
        <f t="shared" si="1"/>
        <v>94.505494505494497</v>
      </c>
    </row>
    <row r="96" spans="1:6">
      <c r="A96" s="109">
        <v>86</v>
      </c>
      <c r="B96" s="110" t="s">
        <v>123</v>
      </c>
      <c r="C96" s="111">
        <f>SUM('SUM DYN'!AJ96+'AIMAG TOB'!BQ94)</f>
        <v>170</v>
      </c>
      <c r="D96" s="111">
        <f>SUM('SUM DYN'!AK96+'AIMAG TOB'!BR96)</f>
        <v>0</v>
      </c>
      <c r="E96" s="111">
        <f>SUM('SUM DYN'!AL96+'AIMAG TOB'!BS94)</f>
        <v>-5</v>
      </c>
      <c r="F96" s="112"/>
    </row>
    <row r="97" spans="1:6">
      <c r="A97" s="109">
        <v>87</v>
      </c>
      <c r="B97" s="103" t="s">
        <v>124</v>
      </c>
      <c r="C97" s="106">
        <f>SUM('SUM DYN'!AJ97+'AIMAG TOB'!BQ97)</f>
        <v>0</v>
      </c>
      <c r="D97" s="106">
        <f>SUM('SUM DYN'!AK97+'AIMAG TOB'!BR97)</f>
        <v>0</v>
      </c>
      <c r="E97" s="106">
        <f>SUM('SUM DYN'!AL97+'AIMAG TOB'!BS97)</f>
        <v>0</v>
      </c>
      <c r="F97" s="114"/>
    </row>
    <row r="98" spans="1:6">
      <c r="A98" s="109">
        <v>88</v>
      </c>
      <c r="B98" s="103" t="s">
        <v>183</v>
      </c>
      <c r="C98" s="106">
        <f>SUM('SUM DYN'!AJ98+'AIMAG TOB'!BQ98)</f>
        <v>0</v>
      </c>
      <c r="D98" s="106">
        <f>SUM('SUM DYN'!AK98+'AIMAG TOB'!BR98)</f>
        <v>0</v>
      </c>
      <c r="E98" s="106">
        <f>SUM('SUM DYN'!AL98+'AIMAG TOB'!BS98)</f>
        <v>0</v>
      </c>
      <c r="F98" s="114"/>
    </row>
    <row r="99" spans="1:6">
      <c r="A99" s="109">
        <v>89</v>
      </c>
      <c r="B99" s="103" t="s">
        <v>184</v>
      </c>
      <c r="C99" s="106">
        <f>SUM('SUM DYN'!AJ99+'AIMAG TOB'!BQ99)</f>
        <v>0</v>
      </c>
      <c r="D99" s="106">
        <f>SUM('SUM DYN'!AK99+'AIMAG TOB'!BR99)</f>
        <v>0</v>
      </c>
      <c r="E99" s="106">
        <f>SUM('SUM DYN'!AL99+'AIMAG TOB'!BS99)</f>
        <v>0</v>
      </c>
      <c r="F99" s="114"/>
    </row>
    <row r="100" spans="1:6">
      <c r="A100" s="109">
        <v>90</v>
      </c>
      <c r="B100" s="103" t="s">
        <v>185</v>
      </c>
      <c r="C100" s="106">
        <f>SUM('SUM DYN'!AJ100+'AIMAG TOB'!BQ100)</f>
        <v>0</v>
      </c>
      <c r="D100" s="106">
        <f>SUM('SUM DYN'!AK100+'AIMAG TOB'!BR100)</f>
        <v>0</v>
      </c>
      <c r="E100" s="106">
        <f>SUM('SUM DYN'!AL100+'AIMAG TOB'!BS100)</f>
        <v>0</v>
      </c>
      <c r="F100" s="114"/>
    </row>
    <row r="101" spans="1:6">
      <c r="A101" s="109">
        <v>91</v>
      </c>
      <c r="B101" s="103" t="s">
        <v>186</v>
      </c>
      <c r="C101" s="106">
        <f>SUM('SUM DYN'!AJ101+'AIMAG TOB'!BQ101)</f>
        <v>0</v>
      </c>
      <c r="D101" s="106">
        <f>SUM('SUM DYN'!AK101+'AIMAG TOB'!BR101)</f>
        <v>0</v>
      </c>
      <c r="E101" s="106">
        <f>SUM('SUM DYN'!AL101+'AIMAG TOB'!BS101)</f>
        <v>0</v>
      </c>
      <c r="F101" s="114"/>
    </row>
    <row r="102" spans="1:6">
      <c r="A102" s="109">
        <v>92</v>
      </c>
      <c r="B102" s="110" t="s">
        <v>125</v>
      </c>
      <c r="C102" s="111">
        <f>SUM('SUM DYN'!AJ102+'AIMAG TOB'!BQ100)</f>
        <v>0</v>
      </c>
      <c r="D102" s="111">
        <f>SUM('SUM DYN'!AK102+'AIMAG TOB'!BR102)</f>
        <v>0</v>
      </c>
      <c r="E102" s="111">
        <f>SUM('SUM DYN'!AL102+'AIMAG TOB'!BS100)</f>
        <v>0</v>
      </c>
      <c r="F102" s="112"/>
    </row>
    <row r="103" spans="1:6">
      <c r="A103" s="109">
        <v>93</v>
      </c>
      <c r="B103" s="103" t="s">
        <v>187</v>
      </c>
      <c r="C103" s="106">
        <f>SUM('SUM DYN'!AJ103+'AIMAG TOB'!BQ103)</f>
        <v>0</v>
      </c>
      <c r="D103" s="106">
        <f>SUM('SUM DYN'!AK103+'AIMAG TOB'!BR103)</f>
        <v>0</v>
      </c>
      <c r="E103" s="106">
        <f>SUM('SUM DYN'!AL103+'AIMAG TOB'!BS103)</f>
        <v>0</v>
      </c>
      <c r="F103" s="114"/>
    </row>
    <row r="104" spans="1:6">
      <c r="A104" s="109">
        <v>94</v>
      </c>
      <c r="B104" s="103" t="s">
        <v>188</v>
      </c>
      <c r="C104" s="106">
        <f>SUM('SUM DYN'!AJ104+'AIMAG TOB'!BQ104)</f>
        <v>0</v>
      </c>
      <c r="D104" s="106">
        <f>SUM('SUM DYN'!AK104+'AIMAG TOB'!BR104)</f>
        <v>0</v>
      </c>
      <c r="E104" s="106">
        <f>SUM('SUM DYN'!AL104+'AIMAG TOB'!BS104)</f>
        <v>0</v>
      </c>
      <c r="F104" s="114"/>
    </row>
    <row r="105" spans="1:6">
      <c r="A105" s="109">
        <v>95</v>
      </c>
      <c r="B105" s="103" t="s">
        <v>189</v>
      </c>
      <c r="C105" s="106">
        <f>SUM('SUM DYN'!AJ105+'AIMAG TOB'!BQ105)</f>
        <v>0</v>
      </c>
      <c r="D105" s="106">
        <f>SUM('SUM DYN'!AK105+'AIMAG TOB'!BR105)</f>
        <v>0</v>
      </c>
      <c r="E105" s="106">
        <f>SUM('SUM DYN'!AL105+'AIMAG TOB'!BS105)</f>
        <v>0</v>
      </c>
      <c r="F105" s="114"/>
    </row>
    <row r="106" spans="1:6">
      <c r="A106" s="109">
        <v>96</v>
      </c>
      <c r="B106" s="103" t="s">
        <v>190</v>
      </c>
      <c r="C106" s="106">
        <f>SUM('SUM DYN'!AJ106+'AIMAG TOB'!BQ106)</f>
        <v>0</v>
      </c>
      <c r="D106" s="106">
        <f>SUM('SUM DYN'!AK106+'AIMAG TOB'!BR106)</f>
        <v>0</v>
      </c>
      <c r="E106" s="106">
        <f>SUM('SUM DYN'!AL106+'AIMAG TOB'!BS106)</f>
        <v>0</v>
      </c>
      <c r="F106" s="114"/>
    </row>
    <row r="107" spans="1:6">
      <c r="A107" s="109">
        <v>97</v>
      </c>
      <c r="B107" s="103" t="s">
        <v>191</v>
      </c>
      <c r="C107" s="106">
        <f>SUM('SUM DYN'!AJ107+'AIMAG TOB'!BQ107)</f>
        <v>0</v>
      </c>
      <c r="D107" s="106">
        <f>SUM('SUM DYN'!AK107+'AIMAG TOB'!BR107)</f>
        <v>0</v>
      </c>
      <c r="E107" s="106">
        <f>SUM('SUM DYN'!AL107+'AIMAG TOB'!BS107)</f>
        <v>0</v>
      </c>
      <c r="F107" s="114"/>
    </row>
    <row r="108" spans="1:6">
      <c r="A108" s="109">
        <v>98</v>
      </c>
      <c r="B108" s="103" t="s">
        <v>192</v>
      </c>
      <c r="C108" s="106">
        <f>SUM('SUM DYN'!AJ108+'AIMAG TOB'!BQ108)</f>
        <v>0</v>
      </c>
      <c r="D108" s="106">
        <f>SUM('SUM DYN'!AK108+'AIMAG TOB'!BR108)</f>
        <v>0</v>
      </c>
      <c r="E108" s="106">
        <f>SUM('SUM DYN'!AL108+'AIMAG TOB'!BS108)</f>
        <v>0</v>
      </c>
      <c r="F108" s="114"/>
    </row>
    <row r="109" spans="1:6">
      <c r="A109" s="109">
        <v>99</v>
      </c>
      <c r="B109" s="103" t="s">
        <v>193</v>
      </c>
      <c r="C109" s="106">
        <f>SUM('SUM DYN'!AJ109+'AIMAG TOB'!BQ109)</f>
        <v>0</v>
      </c>
      <c r="D109" s="106">
        <f>SUM('SUM DYN'!AK109+'AIMAG TOB'!BR109)</f>
        <v>0</v>
      </c>
      <c r="E109" s="106">
        <f>SUM('SUM DYN'!AL109+'AIMAG TOB'!BS109)</f>
        <v>0</v>
      </c>
      <c r="F109" s="114"/>
    </row>
    <row r="110" spans="1:6">
      <c r="A110" s="109">
        <v>100</v>
      </c>
      <c r="B110" s="103" t="s">
        <v>194</v>
      </c>
      <c r="C110" s="106">
        <f>SUM('SUM DYN'!AJ110+'AIMAG TOB'!BQ110)</f>
        <v>0</v>
      </c>
      <c r="D110" s="106">
        <f>SUM('SUM DYN'!AK110+'AIMAG TOB'!BR110)</f>
        <v>0</v>
      </c>
      <c r="E110" s="106">
        <f>SUM('SUM DYN'!AL110+'AIMAG TOB'!BS110)</f>
        <v>0</v>
      </c>
      <c r="F110" s="114"/>
    </row>
  </sheetData>
  <mergeCells count="3">
    <mergeCell ref="A7:B7"/>
    <mergeCell ref="A5:A6"/>
    <mergeCell ref="C5:E5"/>
  </mergeCells>
  <phoneticPr fontId="17" type="noConversion"/>
  <pageMargins left="0.83" right="0.49" top="0.43" bottom="0.41" header="0.3" footer="0.3"/>
  <pageSetup paperSize="9" scale="72" fitToWidth="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>
    <pageSetUpPr fitToPage="1"/>
  </sheetPr>
  <dimension ref="A1:O110"/>
  <sheetViews>
    <sheetView workbookViewId="0">
      <selection activeCell="D91" sqref="D91"/>
    </sheetView>
  </sheetViews>
  <sheetFormatPr defaultColWidth="9.140625" defaultRowHeight="11.25"/>
  <cols>
    <col min="1" max="1" width="4.140625" style="99" customWidth="1"/>
    <col min="2" max="2" width="46.140625" style="99" customWidth="1"/>
    <col min="3" max="3" width="15.7109375" style="117" customWidth="1"/>
    <col min="4" max="4" width="17.5703125" style="117" customWidth="1"/>
    <col min="5" max="5" width="17.28515625" style="117" customWidth="1"/>
    <col min="6" max="16384" width="9.140625" style="99"/>
  </cols>
  <sheetData>
    <row r="1" spans="1:5">
      <c r="B1" s="149" t="s">
        <v>275</v>
      </c>
      <c r="C1" s="101"/>
      <c r="D1" s="101"/>
      <c r="E1" s="101"/>
    </row>
    <row r="2" spans="1:5">
      <c r="B2" s="100" t="s">
        <v>281</v>
      </c>
      <c r="C2" s="101"/>
      <c r="D2" s="101"/>
      <c r="E2" s="101"/>
    </row>
    <row r="5" spans="1:5" ht="10.5" customHeight="1">
      <c r="A5" s="618" t="s">
        <v>83</v>
      </c>
      <c r="B5" s="102" t="s">
        <v>80</v>
      </c>
      <c r="C5" s="577" t="s">
        <v>161</v>
      </c>
      <c r="D5" s="577"/>
      <c r="E5" s="577"/>
    </row>
    <row r="6" spans="1:5">
      <c r="A6" s="618"/>
      <c r="B6" s="104" t="s">
        <v>79</v>
      </c>
      <c r="C6" s="105" t="s">
        <v>114</v>
      </c>
      <c r="D6" s="105" t="s">
        <v>115</v>
      </c>
      <c r="E6" s="105" t="s">
        <v>116</v>
      </c>
    </row>
    <row r="7" spans="1:5" ht="10.5" customHeight="1">
      <c r="A7" s="619" t="s">
        <v>122</v>
      </c>
      <c r="B7" s="620"/>
      <c r="C7" s="106">
        <f>SUM('SUM DYN'!AP7+'AIMAG TOB'!BT7)</f>
        <v>0</v>
      </c>
      <c r="D7" s="106">
        <f>SUM('SUM DYN'!AQ7+'AIMAG TOB'!BU7)</f>
        <v>-5018543403</v>
      </c>
      <c r="E7" s="106">
        <f>SUM('SUM DYN'!AR7+'AIMAG TOB'!BV7)</f>
        <v>0</v>
      </c>
    </row>
    <row r="8" spans="1:5" ht="10.5" customHeight="1">
      <c r="A8" s="109">
        <v>1</v>
      </c>
      <c r="B8" s="110" t="s">
        <v>4</v>
      </c>
      <c r="C8" s="111">
        <f>SUM('SUM DYN'!AP8+'AIMAG TOB'!BT8)</f>
        <v>11930211800</v>
      </c>
      <c r="D8" s="111">
        <f>SUM('SUM DYN'!AQ8+'AIMAG TOB'!BU8)</f>
        <v>9243728857</v>
      </c>
      <c r="E8" s="111">
        <f>SUM('SUM DYN'!AR8+'AIMAG TOB'!BV8)</f>
        <v>-2686482943</v>
      </c>
    </row>
    <row r="9" spans="1:5" ht="10.5" customHeight="1">
      <c r="A9" s="109">
        <v>2</v>
      </c>
      <c r="B9" s="110" t="s">
        <v>5</v>
      </c>
      <c r="C9" s="111">
        <f>SUM('SUM DYN'!AP9+'AIMAG TOB'!BT9)</f>
        <v>11930211800</v>
      </c>
      <c r="D9" s="111">
        <f>SUM('SUM DYN'!AQ9+'AIMAG TOB'!BU9)</f>
        <v>9243728857</v>
      </c>
      <c r="E9" s="111">
        <f>SUM('SUM DYN'!AR9+'AIMAG TOB'!BV9)</f>
        <v>-2686482943</v>
      </c>
    </row>
    <row r="10" spans="1:5" ht="10.5" customHeight="1">
      <c r="A10" s="109">
        <v>3</v>
      </c>
      <c r="B10" s="110" t="s">
        <v>6</v>
      </c>
      <c r="C10" s="111">
        <f>SUM('SUM DYN'!AP10+'AIMAG TOB'!BT10)</f>
        <v>0</v>
      </c>
      <c r="D10" s="111">
        <f>SUM('SUM DYN'!AQ10+'AIMAG TOB'!BU10)</f>
        <v>0</v>
      </c>
      <c r="E10" s="111">
        <f>SUM('SUM DYN'!AR10+'AIMAG TOB'!BV10)</f>
        <v>0</v>
      </c>
    </row>
    <row r="11" spans="1:5" ht="10.5" customHeight="1">
      <c r="A11" s="109">
        <v>4</v>
      </c>
      <c r="B11" s="110" t="s">
        <v>7</v>
      </c>
      <c r="C11" s="111">
        <f>SUM('SUM DYN'!AP11+'AIMAG TOB'!BT11)</f>
        <v>0</v>
      </c>
      <c r="D11" s="111">
        <f>SUM('SUM DYN'!AQ11+'AIMAG TOB'!BU11)</f>
        <v>0</v>
      </c>
      <c r="E11" s="111">
        <f>SUM('SUM DYN'!AR11+'AIMAG TOB'!BV11)</f>
        <v>0</v>
      </c>
    </row>
    <row r="12" spans="1:5" ht="10.5" customHeight="1">
      <c r="A12" s="141">
        <v>5</v>
      </c>
      <c r="B12" s="113" t="s">
        <v>8</v>
      </c>
      <c r="C12" s="106">
        <f>SUM('SUM DYN'!AP12+'AIMAG TOB'!BT12)</f>
        <v>0</v>
      </c>
      <c r="D12" s="106">
        <f>SUM('SUM DYN'!AQ12+'AIMAG TOB'!BU12)</f>
        <v>0</v>
      </c>
      <c r="E12" s="106">
        <f>SUM('SUM DYN'!AR12+'AIMAG TOB'!BV12)</f>
        <v>0</v>
      </c>
    </row>
    <row r="13" spans="1:5" ht="10.5" customHeight="1">
      <c r="A13" s="141">
        <v>6</v>
      </c>
      <c r="B13" s="113" t="s">
        <v>10</v>
      </c>
      <c r="C13" s="106">
        <f>SUM('SUM DYN'!AP13+'AIMAG TOB'!BT13)</f>
        <v>0</v>
      </c>
      <c r="D13" s="106">
        <f>SUM('SUM DYN'!AQ13+'AIMAG TOB'!BU13)</f>
        <v>0</v>
      </c>
      <c r="E13" s="106">
        <f>SUM('SUM DYN'!AR13+'AIMAG TOB'!BV13)</f>
        <v>0</v>
      </c>
    </row>
    <row r="14" spans="1:5" ht="10.5" customHeight="1">
      <c r="A14" s="141">
        <v>7</v>
      </c>
      <c r="B14" s="113" t="s">
        <v>11</v>
      </c>
      <c r="C14" s="106">
        <f>SUM('SUM DYN'!AP14+'AIMAG TOB'!BT14)</f>
        <v>0</v>
      </c>
      <c r="D14" s="106">
        <f>SUM('SUM DYN'!AQ14+'AIMAG TOB'!BU14)</f>
        <v>0</v>
      </c>
      <c r="E14" s="106">
        <f>SUM('SUM DYN'!AR14+'AIMAG TOB'!BV14)</f>
        <v>0</v>
      </c>
    </row>
    <row r="15" spans="1:5" ht="10.5" customHeight="1">
      <c r="A15" s="141">
        <v>8</v>
      </c>
      <c r="B15" s="113" t="s">
        <v>12</v>
      </c>
      <c r="C15" s="106">
        <f>SUM('SUM DYN'!AP15+'AIMAG TOB'!BT15)</f>
        <v>0</v>
      </c>
      <c r="D15" s="106">
        <f>SUM('SUM DYN'!AQ15+'AIMAG TOB'!BU15)</f>
        <v>0</v>
      </c>
      <c r="E15" s="106">
        <f>SUM('SUM DYN'!AR15+'AIMAG TOB'!BV15)</f>
        <v>0</v>
      </c>
    </row>
    <row r="16" spans="1:5" ht="10.5" customHeight="1">
      <c r="A16" s="141">
        <v>9</v>
      </c>
      <c r="B16" s="113" t="s">
        <v>9</v>
      </c>
      <c r="C16" s="106">
        <f>SUM('SUM DYN'!AP16+'AIMAG TOB'!BT16)</f>
        <v>0</v>
      </c>
      <c r="D16" s="106">
        <f>SUM('SUM DYN'!AQ16+'AIMAG TOB'!BU16)</f>
        <v>0</v>
      </c>
      <c r="E16" s="106">
        <f>SUM('SUM DYN'!AR16+'AIMAG TOB'!BV16)</f>
        <v>0</v>
      </c>
    </row>
    <row r="17" spans="1:5" ht="10.5" customHeight="1">
      <c r="A17" s="109">
        <v>10</v>
      </c>
      <c r="B17" s="110" t="s">
        <v>16</v>
      </c>
      <c r="C17" s="106">
        <f>SUM('SUM DYN'!AP17+'AIMAG TOB'!BT17)</f>
        <v>0</v>
      </c>
      <c r="D17" s="106">
        <f>SUM('SUM DYN'!AQ17+'AIMAG TOB'!BU17)</f>
        <v>0</v>
      </c>
      <c r="E17" s="106">
        <f>SUM('SUM DYN'!AR17+'AIMAG TOB'!BV17)</f>
        <v>0</v>
      </c>
    </row>
    <row r="18" spans="1:5" ht="9.75" customHeight="1">
      <c r="A18" s="141">
        <v>11</v>
      </c>
      <c r="B18" s="113" t="s">
        <v>13</v>
      </c>
      <c r="C18" s="106">
        <f>SUM('SUM DYN'!AP18+'AIMAG TOB'!BT18)</f>
        <v>0</v>
      </c>
      <c r="D18" s="106">
        <f>SUM('SUM DYN'!AQ18+'AIMAG TOB'!BU18)</f>
        <v>0</v>
      </c>
      <c r="E18" s="106">
        <f>SUM('SUM DYN'!AR18+'AIMAG TOB'!BV18)</f>
        <v>0</v>
      </c>
    </row>
    <row r="19" spans="1:5" ht="9.75" customHeight="1">
      <c r="A19" s="141">
        <v>12</v>
      </c>
      <c r="B19" s="113" t="s">
        <v>14</v>
      </c>
      <c r="C19" s="106">
        <f>SUM('SUM DYN'!AP19+'AIMAG TOB'!BT19)</f>
        <v>0</v>
      </c>
      <c r="D19" s="106">
        <f>SUM('SUM DYN'!AQ19+'AIMAG TOB'!BU19)</f>
        <v>0</v>
      </c>
      <c r="E19" s="106">
        <f>SUM('SUM DYN'!AR19+'AIMAG TOB'!BV19)</f>
        <v>0</v>
      </c>
    </row>
    <row r="20" spans="1:5" ht="9.75" customHeight="1">
      <c r="A20" s="141">
        <v>13</v>
      </c>
      <c r="B20" s="113" t="s">
        <v>15</v>
      </c>
      <c r="C20" s="106">
        <f>SUM('SUM DYN'!AP20+'AIMAG TOB'!BT20)</f>
        <v>0</v>
      </c>
      <c r="D20" s="106">
        <f>SUM('SUM DYN'!AQ20+'AIMAG TOB'!BU20)</f>
        <v>0</v>
      </c>
      <c r="E20" s="106">
        <f>SUM('SUM DYN'!AR20+'AIMAG TOB'!BV20)</f>
        <v>0</v>
      </c>
    </row>
    <row r="21" spans="1:5" ht="9.75" customHeight="1">
      <c r="A21" s="141">
        <v>14</v>
      </c>
      <c r="B21" s="113" t="s">
        <v>17</v>
      </c>
      <c r="C21" s="106">
        <f>SUM('SUM DYN'!AP21+'AIMAG TOB'!BT21)</f>
        <v>0</v>
      </c>
      <c r="D21" s="106">
        <f>SUM('SUM DYN'!AQ21+'AIMAG TOB'!BU21)</f>
        <v>0</v>
      </c>
      <c r="E21" s="106">
        <f>SUM('SUM DYN'!AR21+'AIMAG TOB'!BV21)</f>
        <v>0</v>
      </c>
    </row>
    <row r="22" spans="1:5" ht="9.75" customHeight="1">
      <c r="A22" s="141">
        <v>15</v>
      </c>
      <c r="B22" s="113" t="s">
        <v>18</v>
      </c>
      <c r="C22" s="106">
        <f>SUM('SUM DYN'!AP22+'AIMAG TOB'!BT22)</f>
        <v>0</v>
      </c>
      <c r="D22" s="106">
        <f>SUM('SUM DYN'!AQ22+'AIMAG TOB'!BU22)</f>
        <v>0</v>
      </c>
      <c r="E22" s="106">
        <f>SUM('SUM DYN'!AR22+'AIMAG TOB'!BV22)</f>
        <v>0</v>
      </c>
    </row>
    <row r="23" spans="1:5" ht="10.5" customHeight="1">
      <c r="A23" s="109">
        <v>16</v>
      </c>
      <c r="B23" s="110" t="s">
        <v>34</v>
      </c>
      <c r="C23" s="106">
        <f>SUM('SUM DYN'!AP23+'AIMAG TOB'!BT23)</f>
        <v>0</v>
      </c>
      <c r="D23" s="106">
        <f>SUM('SUM DYN'!AQ23+'AIMAG TOB'!BU23)</f>
        <v>0</v>
      </c>
      <c r="E23" s="106">
        <f>SUM('SUM DYN'!AR23+'AIMAG TOB'!BV23)</f>
        <v>0</v>
      </c>
    </row>
    <row r="24" spans="1:5" ht="10.5" customHeight="1">
      <c r="A24" s="141">
        <v>17</v>
      </c>
      <c r="B24" s="115" t="s">
        <v>19</v>
      </c>
      <c r="C24" s="106">
        <f>SUM('SUM DYN'!AP24+'AIMAG TOB'!BT24)</f>
        <v>0</v>
      </c>
      <c r="D24" s="106">
        <f>SUM('SUM DYN'!AQ24+'AIMAG TOB'!BU24)</f>
        <v>0</v>
      </c>
      <c r="E24" s="106">
        <f>SUM('SUM DYN'!AR24+'AIMAG TOB'!BV24)</f>
        <v>0</v>
      </c>
    </row>
    <row r="25" spans="1:5" ht="10.5" customHeight="1">
      <c r="A25" s="141">
        <v>18</v>
      </c>
      <c r="B25" s="115" t="s">
        <v>20</v>
      </c>
      <c r="C25" s="106">
        <f>SUM('SUM DYN'!AP25+'AIMAG TOB'!BT25)</f>
        <v>0</v>
      </c>
      <c r="D25" s="106">
        <f>SUM('SUM DYN'!AQ25+'AIMAG TOB'!BU25)</f>
        <v>0</v>
      </c>
      <c r="E25" s="106">
        <f>SUM('SUM DYN'!AR25+'AIMAG TOB'!BV25)</f>
        <v>0</v>
      </c>
    </row>
    <row r="26" spans="1:5" ht="10.5" customHeight="1">
      <c r="A26" s="141">
        <v>19</v>
      </c>
      <c r="B26" s="115" t="s">
        <v>21</v>
      </c>
      <c r="C26" s="106">
        <f>SUM('SUM DYN'!AP26+'AIMAG TOB'!BT26)</f>
        <v>0</v>
      </c>
      <c r="D26" s="106">
        <f>SUM('SUM DYN'!AQ26+'AIMAG TOB'!BU26)</f>
        <v>0</v>
      </c>
      <c r="E26" s="106">
        <f>SUM('SUM DYN'!AR26+'AIMAG TOB'!BV26)</f>
        <v>0</v>
      </c>
    </row>
    <row r="27" spans="1:5" ht="10.5" customHeight="1">
      <c r="A27" s="141">
        <v>20</v>
      </c>
      <c r="B27" s="115" t="s">
        <v>73</v>
      </c>
      <c r="C27" s="106">
        <f>SUM('SUM DYN'!AP27+'AIMAG TOB'!BT27)</f>
        <v>0</v>
      </c>
      <c r="D27" s="106">
        <f>SUM('SUM DYN'!AQ27+'AIMAG TOB'!BU27)</f>
        <v>0</v>
      </c>
      <c r="E27" s="106">
        <f>SUM('SUM DYN'!AR27+'AIMAG TOB'!BV27)</f>
        <v>0</v>
      </c>
    </row>
    <row r="28" spans="1:5" ht="10.5" customHeight="1">
      <c r="A28" s="109">
        <v>21</v>
      </c>
      <c r="B28" s="110" t="s">
        <v>35</v>
      </c>
      <c r="C28" s="106">
        <f>SUM('SUM DYN'!AP28+'AIMAG TOB'!BT28)</f>
        <v>0</v>
      </c>
      <c r="D28" s="106">
        <f>SUM('SUM DYN'!AQ28+'AIMAG TOB'!BU28)</f>
        <v>0</v>
      </c>
      <c r="E28" s="106">
        <f>SUM('SUM DYN'!AR28+'AIMAG TOB'!BV28)</f>
        <v>0</v>
      </c>
    </row>
    <row r="29" spans="1:5" ht="10.5" customHeight="1">
      <c r="A29" s="141">
        <v>22</v>
      </c>
      <c r="B29" s="115" t="s">
        <v>22</v>
      </c>
      <c r="C29" s="106">
        <f>SUM('SUM DYN'!AP29+'AIMAG TOB'!BT29)</f>
        <v>0</v>
      </c>
      <c r="D29" s="106">
        <f>SUM('SUM DYN'!AQ29+'AIMAG TOB'!BU29)</f>
        <v>0</v>
      </c>
      <c r="E29" s="106">
        <f>SUM('SUM DYN'!AR29+'AIMAG TOB'!BV29)</f>
        <v>0</v>
      </c>
    </row>
    <row r="30" spans="1:5" ht="10.5" customHeight="1">
      <c r="A30" s="141">
        <v>23</v>
      </c>
      <c r="B30" s="115" t="s">
        <v>23</v>
      </c>
      <c r="C30" s="106">
        <f>SUM('SUM DYN'!AP30+'AIMAG TOB'!BT30)</f>
        <v>0</v>
      </c>
      <c r="D30" s="106">
        <f>SUM('SUM DYN'!AQ30+'AIMAG TOB'!BU30)</f>
        <v>0</v>
      </c>
      <c r="E30" s="106">
        <f>SUM('SUM DYN'!AR30+'AIMAG TOB'!BV30)</f>
        <v>0</v>
      </c>
    </row>
    <row r="31" spans="1:5" ht="10.5" customHeight="1">
      <c r="A31" s="141">
        <v>24</v>
      </c>
      <c r="B31" s="115" t="s">
        <v>24</v>
      </c>
      <c r="C31" s="106">
        <f>SUM('SUM DYN'!AP31+'AIMAG TOB'!BT31)</f>
        <v>0</v>
      </c>
      <c r="D31" s="106">
        <f>SUM('SUM DYN'!AQ31+'AIMAG TOB'!BU31)</f>
        <v>0</v>
      </c>
      <c r="E31" s="106">
        <f>SUM('SUM DYN'!AR31+'AIMAG TOB'!BV31)</f>
        <v>0</v>
      </c>
    </row>
    <row r="32" spans="1:5" ht="10.5" customHeight="1">
      <c r="A32" s="141">
        <v>25</v>
      </c>
      <c r="B32" s="115" t="s">
        <v>25</v>
      </c>
      <c r="C32" s="106">
        <f>SUM('SUM DYN'!AP32+'AIMAG TOB'!BT32)</f>
        <v>0</v>
      </c>
      <c r="D32" s="106">
        <f>SUM('SUM DYN'!AQ32+'AIMAG TOB'!BU32)</f>
        <v>0</v>
      </c>
      <c r="E32" s="106">
        <f>SUM('SUM DYN'!AR32+'AIMAG TOB'!BV32)</f>
        <v>0</v>
      </c>
    </row>
    <row r="33" spans="1:5" ht="10.5" customHeight="1">
      <c r="A33" s="141">
        <v>26</v>
      </c>
      <c r="B33" s="115" t="s">
        <v>26</v>
      </c>
      <c r="C33" s="106">
        <f>SUM('SUM DYN'!AP33+'AIMAG TOB'!BT33)</f>
        <v>0</v>
      </c>
      <c r="D33" s="106">
        <f>SUM('SUM DYN'!AQ33+'AIMAG TOB'!BU33)</f>
        <v>0</v>
      </c>
      <c r="E33" s="106">
        <f>SUM('SUM DYN'!AR33+'AIMAG TOB'!BV33)</f>
        <v>0</v>
      </c>
    </row>
    <row r="34" spans="1:5" ht="10.5" customHeight="1">
      <c r="A34" s="141">
        <v>27</v>
      </c>
      <c r="B34" s="115" t="s">
        <v>27</v>
      </c>
      <c r="C34" s="106">
        <f>SUM('SUM DYN'!AP34+'AIMAG TOB'!BT34)</f>
        <v>0</v>
      </c>
      <c r="D34" s="106">
        <f>SUM('SUM DYN'!AQ34+'AIMAG TOB'!BU34)</f>
        <v>0</v>
      </c>
      <c r="E34" s="106">
        <f>SUM('SUM DYN'!AR34+'AIMAG TOB'!BV34)</f>
        <v>0</v>
      </c>
    </row>
    <row r="35" spans="1:5" ht="10.5" customHeight="1">
      <c r="A35" s="109">
        <v>28</v>
      </c>
      <c r="B35" s="110" t="s">
        <v>36</v>
      </c>
      <c r="C35" s="106">
        <f>SUM('SUM DYN'!AP35+'AIMAG TOB'!BT35)</f>
        <v>0</v>
      </c>
      <c r="D35" s="106">
        <f>SUM('SUM DYN'!AQ35+'AIMAG TOB'!BU35)</f>
        <v>0</v>
      </c>
      <c r="E35" s="106">
        <f>SUM('SUM DYN'!AR35+'AIMAG TOB'!BV35)</f>
        <v>0</v>
      </c>
    </row>
    <row r="36" spans="1:5" ht="10.5" customHeight="1">
      <c r="A36" s="141">
        <v>29</v>
      </c>
      <c r="B36" s="113" t="s">
        <v>28</v>
      </c>
      <c r="C36" s="106">
        <f>SUM('SUM DYN'!AP36+'AIMAG TOB'!BT36)</f>
        <v>0</v>
      </c>
      <c r="D36" s="106">
        <f>SUM('SUM DYN'!AQ36+'AIMAG TOB'!BU36)</f>
        <v>0</v>
      </c>
      <c r="E36" s="106">
        <f>SUM('SUM DYN'!AR36+'AIMAG TOB'!BV36)</f>
        <v>0</v>
      </c>
    </row>
    <row r="37" spans="1:5" ht="10.5" customHeight="1">
      <c r="A37" s="141">
        <v>30</v>
      </c>
      <c r="B37" s="113" t="s">
        <v>29</v>
      </c>
      <c r="C37" s="106">
        <f>SUM('SUM DYN'!AP37+'AIMAG TOB'!BT37)</f>
        <v>0</v>
      </c>
      <c r="D37" s="106">
        <f>SUM('SUM DYN'!AQ37+'AIMAG TOB'!BU37)</f>
        <v>0</v>
      </c>
      <c r="E37" s="106">
        <f>SUM('SUM DYN'!AR37+'AIMAG TOB'!BV37)</f>
        <v>0</v>
      </c>
    </row>
    <row r="38" spans="1:5" ht="10.5" customHeight="1">
      <c r="A38" s="141">
        <v>31</v>
      </c>
      <c r="B38" s="113" t="s">
        <v>30</v>
      </c>
      <c r="C38" s="106">
        <f>SUM('SUM DYN'!AP38+'AIMAG TOB'!BT38)</f>
        <v>0</v>
      </c>
      <c r="D38" s="106">
        <f>SUM('SUM DYN'!AQ38+'AIMAG TOB'!BU38)</f>
        <v>0</v>
      </c>
      <c r="E38" s="106">
        <f>SUM('SUM DYN'!AR38+'AIMAG TOB'!BV38)</f>
        <v>0</v>
      </c>
    </row>
    <row r="39" spans="1:5" ht="10.5" customHeight="1">
      <c r="A39" s="109">
        <v>32</v>
      </c>
      <c r="B39" s="110" t="s">
        <v>37</v>
      </c>
      <c r="C39" s="106">
        <f>SUM('SUM DYN'!AP39+'AIMAG TOB'!BT39)</f>
        <v>0</v>
      </c>
      <c r="D39" s="106">
        <f>SUM('SUM DYN'!AQ39+'AIMAG TOB'!BU39)</f>
        <v>0</v>
      </c>
      <c r="E39" s="106">
        <f>SUM('SUM DYN'!AR39+'AIMAG TOB'!BV39)</f>
        <v>0</v>
      </c>
    </row>
    <row r="40" spans="1:5" ht="10.5" customHeight="1">
      <c r="A40" s="141">
        <v>33</v>
      </c>
      <c r="B40" s="115" t="s">
        <v>31</v>
      </c>
      <c r="C40" s="106">
        <f>SUM('SUM DYN'!AP40+'AIMAG TOB'!BT40)</f>
        <v>0</v>
      </c>
      <c r="D40" s="106">
        <f>SUM('SUM DYN'!AQ40+'AIMAG TOB'!BU40)</f>
        <v>0</v>
      </c>
      <c r="E40" s="106">
        <f>SUM('SUM DYN'!AR40+'AIMAG TOB'!BV40)</f>
        <v>0</v>
      </c>
    </row>
    <row r="41" spans="1:5" ht="10.5" customHeight="1">
      <c r="A41" s="141">
        <v>34</v>
      </c>
      <c r="B41" s="115" t="s">
        <v>32</v>
      </c>
      <c r="C41" s="106">
        <f>SUM('SUM DYN'!AP41+'AIMAG TOB'!BT41)</f>
        <v>0</v>
      </c>
      <c r="D41" s="106">
        <f>SUM('SUM DYN'!AQ41+'AIMAG TOB'!BU41)</f>
        <v>0</v>
      </c>
      <c r="E41" s="106">
        <f>SUM('SUM DYN'!AR41+'AIMAG TOB'!BV41)</f>
        <v>0</v>
      </c>
    </row>
    <row r="42" spans="1:5" ht="10.5" customHeight="1">
      <c r="A42" s="141">
        <v>35</v>
      </c>
      <c r="B42" s="115" t="s">
        <v>41</v>
      </c>
      <c r="C42" s="106">
        <f>SUM('SUM DYN'!AP42+'AIMAG TOB'!BT42)</f>
        <v>0</v>
      </c>
      <c r="D42" s="106">
        <f>SUM('SUM DYN'!AQ42+'AIMAG TOB'!BU42)</f>
        <v>0</v>
      </c>
      <c r="E42" s="106">
        <f>SUM('SUM DYN'!AR42+'AIMAG TOB'!BV42)</f>
        <v>0</v>
      </c>
    </row>
    <row r="43" spans="1:5" ht="10.5" customHeight="1">
      <c r="A43" s="141">
        <v>36</v>
      </c>
      <c r="B43" s="113" t="s">
        <v>33</v>
      </c>
      <c r="C43" s="106">
        <f>SUM('SUM DYN'!AP43+'AIMAG TOB'!BT43)</f>
        <v>0</v>
      </c>
      <c r="D43" s="106">
        <f>SUM('SUM DYN'!AQ43+'AIMAG TOB'!BU43)</f>
        <v>0</v>
      </c>
      <c r="E43" s="106">
        <f>SUM('SUM DYN'!AR43+'AIMAG TOB'!BV43)</f>
        <v>0</v>
      </c>
    </row>
    <row r="44" spans="1:5" ht="10.5" customHeight="1">
      <c r="A44" s="109">
        <v>37</v>
      </c>
      <c r="B44" s="110" t="s">
        <v>38</v>
      </c>
      <c r="C44" s="106">
        <f>SUM('SUM DYN'!AP44+'AIMAG TOB'!BT44)</f>
        <v>0</v>
      </c>
      <c r="D44" s="106">
        <f>SUM('SUM DYN'!AQ44+'AIMAG TOB'!BU44)</f>
        <v>0</v>
      </c>
      <c r="E44" s="106">
        <f>SUM('SUM DYN'!AR44+'AIMAG TOB'!BV44)</f>
        <v>0</v>
      </c>
    </row>
    <row r="45" spans="1:5" ht="10.5" customHeight="1">
      <c r="A45" s="141">
        <v>38</v>
      </c>
      <c r="B45" s="113" t="s">
        <v>40</v>
      </c>
      <c r="C45" s="106">
        <f>SUM('SUM DYN'!AP45+'AIMAG TOB'!BT45)</f>
        <v>0</v>
      </c>
      <c r="D45" s="106">
        <f>SUM('SUM DYN'!AQ45+'AIMAG TOB'!BU45)</f>
        <v>0</v>
      </c>
      <c r="E45" s="106">
        <f>SUM('SUM DYN'!AR45+'AIMAG TOB'!BV45)</f>
        <v>0</v>
      </c>
    </row>
    <row r="46" spans="1:5" ht="10.5" customHeight="1">
      <c r="A46" s="141">
        <v>39</v>
      </c>
      <c r="B46" s="113" t="s">
        <v>39</v>
      </c>
      <c r="C46" s="106">
        <f>SUM('SUM DYN'!AP46+'AIMAG TOB'!BT46)</f>
        <v>0</v>
      </c>
      <c r="D46" s="106">
        <f>SUM('SUM DYN'!AQ46+'AIMAG TOB'!BU46)</f>
        <v>0</v>
      </c>
      <c r="E46" s="106">
        <f>SUM('SUM DYN'!AR46+'AIMAG TOB'!BV46)</f>
        <v>0</v>
      </c>
    </row>
    <row r="47" spans="1:5" ht="10.5" customHeight="1">
      <c r="A47" s="141">
        <v>40</v>
      </c>
      <c r="B47" s="113" t="s">
        <v>42</v>
      </c>
      <c r="C47" s="106">
        <f>SUM('SUM DYN'!AP47+'AIMAG TOB'!BT47)</f>
        <v>0</v>
      </c>
      <c r="D47" s="106">
        <f>SUM('SUM DYN'!AQ47+'AIMAG TOB'!BU47)</f>
        <v>0</v>
      </c>
      <c r="E47" s="106">
        <f>SUM('SUM DYN'!AR47+'AIMAG TOB'!BV47)</f>
        <v>0</v>
      </c>
    </row>
    <row r="48" spans="1:5" ht="10.5" customHeight="1">
      <c r="A48" s="109">
        <v>41</v>
      </c>
      <c r="B48" s="110" t="s">
        <v>43</v>
      </c>
      <c r="C48" s="106">
        <f>SUM('SUM DYN'!AP48+'AIMAG TOB'!BT48)</f>
        <v>0</v>
      </c>
      <c r="D48" s="106">
        <f>SUM('SUM DYN'!AQ48+'AIMAG TOB'!BU48)</f>
        <v>0</v>
      </c>
      <c r="E48" s="106">
        <f>SUM('SUM DYN'!AR48+'AIMAG TOB'!BV48)</f>
        <v>0</v>
      </c>
    </row>
    <row r="49" spans="1:5" ht="10.5" customHeight="1">
      <c r="A49" s="141">
        <v>42</v>
      </c>
      <c r="B49" s="115" t="s">
        <v>74</v>
      </c>
      <c r="C49" s="106">
        <f>SUM('SUM DYN'!AP49+'AIMAG TOB'!BT49)</f>
        <v>0</v>
      </c>
      <c r="D49" s="106">
        <f>SUM('SUM DYN'!AQ49+'AIMAG TOB'!BU49)</f>
        <v>0</v>
      </c>
      <c r="E49" s="106">
        <f>SUM('SUM DYN'!AR49+'AIMAG TOB'!BV49)</f>
        <v>0</v>
      </c>
    </row>
    <row r="50" spans="1:5" ht="10.5" customHeight="1">
      <c r="A50" s="141">
        <v>43</v>
      </c>
      <c r="B50" s="113" t="s">
        <v>44</v>
      </c>
      <c r="C50" s="106">
        <f>SUM('SUM DYN'!AP50+'AIMAG TOB'!BT50)</f>
        <v>0</v>
      </c>
      <c r="D50" s="106">
        <f>SUM('SUM DYN'!AQ50+'AIMAG TOB'!BU50)</f>
        <v>0</v>
      </c>
      <c r="E50" s="106">
        <f>SUM('SUM DYN'!AR50+'AIMAG TOB'!BV50)</f>
        <v>0</v>
      </c>
    </row>
    <row r="51" spans="1:5" ht="10.5" customHeight="1">
      <c r="A51" s="141">
        <v>44</v>
      </c>
      <c r="B51" s="113" t="s">
        <v>45</v>
      </c>
      <c r="C51" s="106">
        <f>SUM('SUM DYN'!AP51+'AIMAG TOB'!BT51)</f>
        <v>0</v>
      </c>
      <c r="D51" s="106">
        <f>SUM('SUM DYN'!AQ51+'AIMAG TOB'!BU51)</f>
        <v>0</v>
      </c>
      <c r="E51" s="106">
        <f>SUM('SUM DYN'!AR51+'AIMAG TOB'!BV51)</f>
        <v>0</v>
      </c>
    </row>
    <row r="52" spans="1:5" ht="10.5" customHeight="1">
      <c r="A52" s="141">
        <v>45</v>
      </c>
      <c r="B52" s="113" t="s">
        <v>51</v>
      </c>
      <c r="C52" s="106">
        <f>SUM('SUM DYN'!AP52+'AIMAG TOB'!BT52)</f>
        <v>0</v>
      </c>
      <c r="D52" s="106">
        <f>SUM('SUM DYN'!AQ52+'AIMAG TOB'!BU52)</f>
        <v>0</v>
      </c>
      <c r="E52" s="106">
        <f>SUM('SUM DYN'!AR52+'AIMAG TOB'!BV52)</f>
        <v>0</v>
      </c>
    </row>
    <row r="53" spans="1:5" ht="10.5" customHeight="1">
      <c r="A53" s="141">
        <v>46</v>
      </c>
      <c r="B53" s="113" t="s">
        <v>46</v>
      </c>
      <c r="C53" s="106">
        <f>SUM('SUM DYN'!AP53+'AIMAG TOB'!BT53)</f>
        <v>0</v>
      </c>
      <c r="D53" s="106">
        <f>SUM('SUM DYN'!AQ53+'AIMAG TOB'!BU53)</f>
        <v>0</v>
      </c>
      <c r="E53" s="106">
        <f>SUM('SUM DYN'!AR53+'AIMAG TOB'!BV53)</f>
        <v>0</v>
      </c>
    </row>
    <row r="54" spans="1:5" ht="10.5" customHeight="1">
      <c r="A54" s="141">
        <v>47</v>
      </c>
      <c r="B54" s="113" t="s">
        <v>47</v>
      </c>
      <c r="C54" s="106">
        <f>SUM('SUM DYN'!AP54+'AIMAG TOB'!BT54)</f>
        <v>0</v>
      </c>
      <c r="D54" s="106">
        <f>SUM('SUM DYN'!AQ54+'AIMAG TOB'!BU54)</f>
        <v>0</v>
      </c>
      <c r="E54" s="106">
        <f>SUM('SUM DYN'!AR54+'AIMAG TOB'!BV54)</f>
        <v>0</v>
      </c>
    </row>
    <row r="55" spans="1:5" ht="10.5" customHeight="1">
      <c r="A55" s="141">
        <v>48</v>
      </c>
      <c r="B55" s="113" t="s">
        <v>48</v>
      </c>
      <c r="C55" s="106">
        <f>SUM('SUM DYN'!AP55+'AIMAG TOB'!BT55)</f>
        <v>0</v>
      </c>
      <c r="D55" s="106">
        <f>SUM('SUM DYN'!AQ55+'AIMAG TOB'!BU55)</f>
        <v>0</v>
      </c>
      <c r="E55" s="106">
        <f>SUM('SUM DYN'!AR55+'AIMAG TOB'!BV55)</f>
        <v>0</v>
      </c>
    </row>
    <row r="56" spans="1:5" ht="10.5" customHeight="1">
      <c r="A56" s="141">
        <v>49</v>
      </c>
      <c r="B56" s="113" t="s">
        <v>49</v>
      </c>
      <c r="C56" s="106">
        <f>SUM('SUM DYN'!AP56+'AIMAG TOB'!BT56)</f>
        <v>0</v>
      </c>
      <c r="D56" s="106">
        <f>SUM('SUM DYN'!AQ56+'AIMAG TOB'!BU56)</f>
        <v>0</v>
      </c>
      <c r="E56" s="106">
        <f>SUM('SUM DYN'!AR56+'AIMAG TOB'!BV56)</f>
        <v>0</v>
      </c>
    </row>
    <row r="57" spans="1:5" ht="10.5" customHeight="1">
      <c r="A57" s="141">
        <v>50</v>
      </c>
      <c r="B57" s="113" t="s">
        <v>50</v>
      </c>
      <c r="C57" s="106">
        <f>SUM('SUM DYN'!AP57+'AIMAG TOB'!BT57)</f>
        <v>0</v>
      </c>
      <c r="D57" s="106">
        <f>SUM('SUM DYN'!AQ57+'AIMAG TOB'!BU57)</f>
        <v>0</v>
      </c>
      <c r="E57" s="106">
        <f>SUM('SUM DYN'!AR57+'AIMAG TOB'!BV57)</f>
        <v>0</v>
      </c>
    </row>
    <row r="58" spans="1:5" ht="10.5" customHeight="1">
      <c r="A58" s="141"/>
      <c r="B58" s="113"/>
      <c r="C58" s="106">
        <f>SUM('SUM DYN'!AP58+'AIMAG TOB'!BT58)</f>
        <v>0</v>
      </c>
      <c r="D58" s="106">
        <f>SUM('SUM DYN'!AQ58+'AIMAG TOB'!BU58)</f>
        <v>0</v>
      </c>
      <c r="E58" s="106">
        <f>SUM('SUM DYN'!AR58+'AIMAG TOB'!BV58)</f>
        <v>0</v>
      </c>
    </row>
    <row r="59" spans="1:5" ht="10.5" customHeight="1">
      <c r="A59" s="141"/>
      <c r="B59" s="113"/>
      <c r="C59" s="106">
        <f>SUM('SUM DYN'!AP59+'AIMAG TOB'!BT59)</f>
        <v>0</v>
      </c>
      <c r="D59" s="106">
        <f>SUM('SUM DYN'!AQ59+'AIMAG TOB'!BU59)</f>
        <v>0</v>
      </c>
      <c r="E59" s="106">
        <f>SUM('SUM DYN'!AR59+'AIMAG TOB'!BV59)</f>
        <v>0</v>
      </c>
    </row>
    <row r="60" spans="1:5" ht="10.5" customHeight="1">
      <c r="A60" s="109">
        <v>51</v>
      </c>
      <c r="B60" s="110" t="s">
        <v>52</v>
      </c>
      <c r="C60" s="106">
        <f>SUM('SUM DYN'!AP60+'AIMAG TOB'!BT60)</f>
        <v>0</v>
      </c>
      <c r="D60" s="106">
        <f>SUM('SUM DYN'!AQ60+'AIMAG TOB'!BU60)</f>
        <v>0</v>
      </c>
      <c r="E60" s="106">
        <f>SUM('SUM DYN'!AR60+'AIMAG TOB'!BV60)</f>
        <v>0</v>
      </c>
    </row>
    <row r="61" spans="1:5" ht="10.5" customHeight="1">
      <c r="A61" s="141">
        <v>52</v>
      </c>
      <c r="B61" s="116" t="s">
        <v>75</v>
      </c>
      <c r="C61" s="106">
        <f>SUM('SUM DYN'!AP61+'AIMAG TOB'!BT61)</f>
        <v>0</v>
      </c>
      <c r="D61" s="106">
        <f>SUM('SUM DYN'!AQ61+'AIMAG TOB'!BU61)</f>
        <v>0</v>
      </c>
      <c r="E61" s="106">
        <f>SUM('SUM DYN'!AR61+'AIMAG TOB'!BV61)</f>
        <v>0</v>
      </c>
    </row>
    <row r="62" spans="1:5" ht="10.5" customHeight="1">
      <c r="A62" s="141">
        <v>53</v>
      </c>
      <c r="B62" s="116" t="s">
        <v>53</v>
      </c>
      <c r="C62" s="106">
        <f>SUM('SUM DYN'!AP62+'AIMAG TOB'!BT62)</f>
        <v>0</v>
      </c>
      <c r="D62" s="106">
        <f>SUM('SUM DYN'!AQ62+'AIMAG TOB'!BU62)</f>
        <v>0</v>
      </c>
      <c r="E62" s="106">
        <f>SUM('SUM DYN'!AR62+'AIMAG TOB'!BV62)</f>
        <v>0</v>
      </c>
    </row>
    <row r="63" spans="1:5" ht="10.5" customHeight="1">
      <c r="A63" s="141"/>
      <c r="B63" s="116"/>
      <c r="C63" s="106">
        <f>SUM('SUM DYN'!AP63+'AIMAG TOB'!BT63)</f>
        <v>0</v>
      </c>
      <c r="D63" s="106">
        <f>SUM('SUM DYN'!AQ63+'AIMAG TOB'!BU63)</f>
        <v>0</v>
      </c>
      <c r="E63" s="106">
        <f>SUM('SUM DYN'!AR63+'AIMAG TOB'!BV63)</f>
        <v>0</v>
      </c>
    </row>
    <row r="64" spans="1:5" ht="10.5" customHeight="1">
      <c r="A64" s="141"/>
      <c r="B64" s="110" t="s">
        <v>260</v>
      </c>
      <c r="C64" s="106">
        <f>SUM('SUM DYN'!AP64+'AIMAG TOB'!BT64)</f>
        <v>0</v>
      </c>
      <c r="D64" s="106">
        <f>SUM('SUM DYN'!AQ64+'AIMAG TOB'!BU64)</f>
        <v>0</v>
      </c>
      <c r="E64" s="106">
        <f>SUM('SUM DYN'!AR64+'AIMAG TOB'!BV64)</f>
        <v>0</v>
      </c>
    </row>
    <row r="65" spans="1:15" ht="10.5" customHeight="1">
      <c r="A65" s="141"/>
      <c r="B65" s="113" t="s">
        <v>261</v>
      </c>
      <c r="C65" s="106">
        <f>SUM('SUM DYN'!AP65+'AIMAG TOB'!BT65)</f>
        <v>0</v>
      </c>
      <c r="D65" s="106">
        <f>SUM('SUM DYN'!AQ65+'AIMAG TOB'!BU65)</f>
        <v>0</v>
      </c>
      <c r="E65" s="106">
        <f>SUM('SUM DYN'!AR65+'AIMAG TOB'!BV65)</f>
        <v>0</v>
      </c>
    </row>
    <row r="66" spans="1:15" ht="10.5" customHeight="1">
      <c r="A66" s="109">
        <v>54</v>
      </c>
      <c r="B66" s="110" t="s">
        <v>77</v>
      </c>
      <c r="C66" s="106">
        <f>SUM('SUM DYN'!AP66+'AIMAG TOB'!BT66)</f>
        <v>0</v>
      </c>
      <c r="D66" s="106">
        <f>SUM('SUM DYN'!AQ66+'AIMAG TOB'!BU66)</f>
        <v>0</v>
      </c>
      <c r="E66" s="106">
        <f>SUM('SUM DYN'!AR66+'AIMAG TOB'!BV66)</f>
        <v>0</v>
      </c>
    </row>
    <row r="67" spans="1:15" ht="10.5" customHeight="1">
      <c r="A67" s="141">
        <v>55</v>
      </c>
      <c r="B67" s="116" t="s">
        <v>54</v>
      </c>
      <c r="C67" s="106">
        <f>SUM('SUM DYN'!AP67+'AIMAG TOB'!BT67)</f>
        <v>0</v>
      </c>
      <c r="D67" s="106">
        <f>SUM('SUM DYN'!AQ67+'AIMAG TOB'!BU67)</f>
        <v>0</v>
      </c>
      <c r="E67" s="106">
        <f>SUM('SUM DYN'!AR67+'AIMAG TOB'!BV67)</f>
        <v>0</v>
      </c>
    </row>
    <row r="68" spans="1:15" ht="10.5" customHeight="1">
      <c r="A68" s="141">
        <v>56</v>
      </c>
      <c r="B68" s="116" t="s">
        <v>55</v>
      </c>
      <c r="C68" s="106">
        <f>SUM('SUM DYN'!AP68+'AIMAG TOB'!BT68)</f>
        <v>0</v>
      </c>
      <c r="D68" s="106">
        <f>SUM('SUM DYN'!AQ68+'AIMAG TOB'!BU68)</f>
        <v>0</v>
      </c>
      <c r="E68" s="106">
        <f>SUM('SUM DYN'!AR68+'AIMAG TOB'!BV68)</f>
        <v>0</v>
      </c>
    </row>
    <row r="69" spans="1:15" ht="10.5" customHeight="1">
      <c r="A69" s="109">
        <v>57</v>
      </c>
      <c r="B69" s="110" t="s">
        <v>78</v>
      </c>
      <c r="C69" s="106">
        <f>SUM('SUM DYN'!AP69+'AIMAG TOB'!BT69)</f>
        <v>11930211800</v>
      </c>
      <c r="D69" s="106">
        <f>SUM('SUM DYN'!AQ69+'AIMAG TOB'!BU69)</f>
        <v>9243728857</v>
      </c>
      <c r="E69" s="106">
        <f>SUM('SUM DYN'!AR69+'AIMAG TOB'!BV69)</f>
        <v>-2686482943</v>
      </c>
    </row>
    <row r="70" spans="1:15" ht="10.5" customHeight="1">
      <c r="A70" s="141">
        <v>58</v>
      </c>
      <c r="B70" s="116" t="s">
        <v>90</v>
      </c>
      <c r="C70" s="106">
        <f>SUM('SUM DYN'!AP70+'AIMAG TOB'!BT70)</f>
        <v>11930211800</v>
      </c>
      <c r="D70" s="106">
        <f>SUM('SUM DYN'!AQ70+'AIMAG TOB'!BU70)</f>
        <v>9243728857</v>
      </c>
      <c r="E70" s="106">
        <f>SUM('SUM DYN'!AR70+'AIMAG TOB'!BV70)</f>
        <v>-2686482943</v>
      </c>
    </row>
    <row r="71" spans="1:15" ht="10.5" customHeight="1">
      <c r="A71" s="141">
        <v>59</v>
      </c>
      <c r="B71" s="116" t="s">
        <v>85</v>
      </c>
      <c r="C71" s="106">
        <f>SUM('SUM DYN'!AP71+'AIMAG TOB'!BT71)</f>
        <v>0</v>
      </c>
      <c r="D71" s="106">
        <f>SUM('SUM DYN'!AQ71+'AIMAG TOB'!BU71)</f>
        <v>0</v>
      </c>
      <c r="E71" s="106">
        <f>SUM('SUM DYN'!AR71+'AIMAG TOB'!BV71)</f>
        <v>0</v>
      </c>
    </row>
    <row r="72" spans="1:15" s="18" customFormat="1" ht="10.5" customHeight="1">
      <c r="A72" s="109"/>
      <c r="B72" s="150" t="s">
        <v>266</v>
      </c>
      <c r="C72" s="106">
        <f>SUM('SUM DYN'!AP72+'AIMAG TOB'!BT72)</f>
        <v>0</v>
      </c>
      <c r="D72" s="106">
        <f>SUM('SUM DYN'!AQ72+'AIMAG TOB'!BU72)</f>
        <v>0</v>
      </c>
      <c r="E72" s="106">
        <f>SUM('SUM DYN'!AR72+'AIMAG TOB'!BV72)</f>
        <v>0</v>
      </c>
      <c r="F72" s="106"/>
      <c r="G72" s="106"/>
      <c r="H72" s="106"/>
      <c r="I72" s="106"/>
      <c r="J72" s="106"/>
      <c r="K72" s="106"/>
      <c r="L72" s="120">
        <f t="shared" ref="L72" si="0">SUM(C72+F72+I72)</f>
        <v>0</v>
      </c>
      <c r="M72" s="120"/>
      <c r="N72" s="120"/>
      <c r="O72" s="121"/>
    </row>
    <row r="73" spans="1:15" ht="10.5" customHeight="1">
      <c r="A73" s="141">
        <v>60</v>
      </c>
      <c r="B73" s="116" t="s">
        <v>56</v>
      </c>
      <c r="C73" s="106">
        <f>SUM('SUM DYN'!AP73+'AIMAG TOB'!BT73)</f>
        <v>0</v>
      </c>
      <c r="D73" s="106">
        <f>SUM('SUM DYN'!AQ73+'AIMAG TOB'!BU73)</f>
        <v>0</v>
      </c>
      <c r="E73" s="106">
        <f>SUM('SUM DYN'!AR73+'AIMAG TOB'!BV73)</f>
        <v>0</v>
      </c>
    </row>
    <row r="74" spans="1:15" ht="10.5" customHeight="1">
      <c r="A74" s="141">
        <v>61</v>
      </c>
      <c r="B74" s="113" t="s">
        <v>57</v>
      </c>
      <c r="C74" s="106">
        <f>SUM('SUM DYN'!AP74+'AIMAG TOB'!BT74)</f>
        <v>0</v>
      </c>
      <c r="D74" s="106">
        <f>SUM('SUM DYN'!AQ74+'AIMAG TOB'!BU74)</f>
        <v>0</v>
      </c>
      <c r="E74" s="106">
        <f>SUM('SUM DYN'!AR74+'AIMAG TOB'!BV74)</f>
        <v>0</v>
      </c>
    </row>
    <row r="75" spans="1:15" ht="10.5" customHeight="1">
      <c r="A75" s="141">
        <v>62</v>
      </c>
      <c r="B75" s="113" t="s">
        <v>58</v>
      </c>
      <c r="C75" s="106">
        <f>SUM('SUM DYN'!AP75+'AIMAG TOB'!BT75)</f>
        <v>0</v>
      </c>
      <c r="D75" s="106">
        <f>SUM('SUM DYN'!AQ75+'AIMAG TOB'!BU75)</f>
        <v>0</v>
      </c>
      <c r="E75" s="106">
        <f>SUM('SUM DYN'!AR75+'AIMAG TOB'!BV75)</f>
        <v>0</v>
      </c>
    </row>
    <row r="76" spans="1:15" ht="10.5" customHeight="1">
      <c r="A76" s="141">
        <v>63</v>
      </c>
      <c r="B76" s="113" t="s">
        <v>59</v>
      </c>
      <c r="C76" s="106">
        <f>SUM('SUM DYN'!AP76+'AIMAG TOB'!BT76)</f>
        <v>0</v>
      </c>
      <c r="D76" s="106">
        <f>SUM('SUM DYN'!AQ76+'AIMAG TOB'!BU76)</f>
        <v>0</v>
      </c>
      <c r="E76" s="106">
        <f>SUM('SUM DYN'!AR76+'AIMAG TOB'!BV76)</f>
        <v>0</v>
      </c>
    </row>
    <row r="77" spans="1:15" ht="10.5" customHeight="1">
      <c r="A77" s="141">
        <v>64</v>
      </c>
      <c r="B77" s="113" t="s">
        <v>60</v>
      </c>
      <c r="C77" s="106">
        <f>SUM('SUM DYN'!AP77+'AIMAG TOB'!BT77)</f>
        <v>0</v>
      </c>
      <c r="D77" s="106">
        <f>SUM('SUM DYN'!AQ77+'AIMAG TOB'!BU77)</f>
        <v>0</v>
      </c>
      <c r="E77" s="106">
        <f>SUM('SUM DYN'!AR77+'AIMAG TOB'!BV77)</f>
        <v>0</v>
      </c>
    </row>
    <row r="78" spans="1:15" ht="10.5" customHeight="1">
      <c r="A78" s="109">
        <v>65</v>
      </c>
      <c r="B78" s="110" t="s">
        <v>61</v>
      </c>
      <c r="C78" s="106">
        <f>SUM('SUM DYN'!AP78+'AIMAG TOB'!BT78)</f>
        <v>0</v>
      </c>
      <c r="D78" s="106">
        <f>SUM('SUM DYN'!AQ78+'AIMAG TOB'!BU78)</f>
        <v>0</v>
      </c>
      <c r="E78" s="106">
        <f>SUM('SUM DYN'!AR78+'AIMAG TOB'!BV78)</f>
        <v>0</v>
      </c>
    </row>
    <row r="79" spans="1:15" ht="10.5" customHeight="1">
      <c r="A79" s="141">
        <v>66</v>
      </c>
      <c r="B79" s="116" t="s">
        <v>256</v>
      </c>
      <c r="C79" s="106">
        <f>SUM('SUM DYN'!AP79+'AIMAG TOB'!BT79)</f>
        <v>0</v>
      </c>
      <c r="D79" s="106">
        <f>SUM('SUM DYN'!AQ79+'AIMAG TOB'!BU79)</f>
        <v>0</v>
      </c>
      <c r="E79" s="106">
        <f>SUM('SUM DYN'!AR79+'AIMAG TOB'!BV79)</f>
        <v>0</v>
      </c>
    </row>
    <row r="80" spans="1:15" ht="10.5" customHeight="1">
      <c r="A80" s="141">
        <v>67</v>
      </c>
      <c r="B80" s="116" t="s">
        <v>257</v>
      </c>
      <c r="C80" s="106">
        <f>SUM('SUM DYN'!AP80+'AIMAG TOB'!BT80)</f>
        <v>0</v>
      </c>
      <c r="D80" s="106">
        <f>SUM('SUM DYN'!AQ80+'AIMAG TOB'!BU80)</f>
        <v>0</v>
      </c>
      <c r="E80" s="106">
        <f>SUM('SUM DYN'!AR80+'AIMAG TOB'!BV80)</f>
        <v>0</v>
      </c>
    </row>
    <row r="81" spans="1:15" s="18" customFormat="1" ht="10.5" customHeight="1">
      <c r="A81" s="109">
        <v>69</v>
      </c>
      <c r="B81" s="116" t="s">
        <v>265</v>
      </c>
      <c r="C81" s="106">
        <f>SUM('SUM DYN'!AP81+'AIMAG TOB'!BT81)</f>
        <v>0</v>
      </c>
      <c r="D81" s="106">
        <f>SUM('SUM DYN'!AQ81+'AIMAG TOB'!BU81)</f>
        <v>0</v>
      </c>
      <c r="E81" s="106">
        <f>SUM('SUM DYN'!AR81+'AIMAG TOB'!BV81)</f>
        <v>0</v>
      </c>
      <c r="F81" s="106">
        <f>SUM(онхс!C78)</f>
        <v>0</v>
      </c>
      <c r="G81" s="106">
        <f>SUM(онхс!D78)</f>
        <v>0</v>
      </c>
      <c r="H81" s="106">
        <f>SUM(онхс!E78)</f>
        <v>0</v>
      </c>
      <c r="I81" s="106">
        <f>SUM(Sheet11!C78)</f>
        <v>0</v>
      </c>
      <c r="J81" s="106">
        <f>SUM(Sheet11!D78)</f>
        <v>0</v>
      </c>
      <c r="K81" s="106">
        <f>SUM(Sheet11!E78)</f>
        <v>0</v>
      </c>
      <c r="L81" s="120">
        <f t="shared" ref="L81:N81" si="1">SUM(C81+F81+I81)</f>
        <v>0</v>
      </c>
      <c r="M81" s="120">
        <f t="shared" si="1"/>
        <v>0</v>
      </c>
      <c r="N81" s="120">
        <f t="shared" si="1"/>
        <v>0</v>
      </c>
      <c r="O81" s="121" t="e">
        <f>M81/L81*100</f>
        <v>#DIV/0!</v>
      </c>
    </row>
    <row r="82" spans="1:15" ht="10.5" customHeight="1">
      <c r="A82" s="109">
        <v>68</v>
      </c>
      <c r="B82" s="110" t="s">
        <v>62</v>
      </c>
      <c r="C82" s="106">
        <f>SUM('SUM DYN'!AP82+'AIMAG TOB'!BT82)</f>
        <v>11930211800</v>
      </c>
      <c r="D82" s="106">
        <f>SUM('SUM DYN'!AQ82+'AIMAG TOB'!BU82)</f>
        <v>4039243654</v>
      </c>
      <c r="E82" s="106">
        <f>SUM('SUM DYN'!AR82+'AIMAG TOB'!BV82)</f>
        <v>-7890968146</v>
      </c>
    </row>
    <row r="83" spans="1:15" ht="9.75" customHeight="1">
      <c r="A83" s="141">
        <v>69</v>
      </c>
      <c r="B83" s="113" t="s">
        <v>64</v>
      </c>
      <c r="C83" s="106">
        <f>SUM('SUM DYN'!AP83+'AIMAG TOB'!BT83)</f>
        <v>0</v>
      </c>
      <c r="D83" s="106">
        <f>SUM('SUM DYN'!AQ83+'AIMAG TOB'!BU83)</f>
        <v>24586636</v>
      </c>
      <c r="E83" s="106">
        <f>SUM('SUM DYN'!AR83+'AIMAG TOB'!BV83)</f>
        <v>24586636</v>
      </c>
    </row>
    <row r="84" spans="1:15" ht="9.75" customHeight="1">
      <c r="A84" s="141">
        <v>70</v>
      </c>
      <c r="B84" s="113" t="s">
        <v>63</v>
      </c>
      <c r="C84" s="106">
        <f>SUM('SUM DYN'!AP84+'AIMAG TOB'!BT84)</f>
        <v>3444920000</v>
      </c>
      <c r="D84" s="106">
        <f>SUM('SUM DYN'!AQ84+'AIMAG TOB'!BU84)</f>
        <v>268843783</v>
      </c>
      <c r="E84" s="106">
        <f>SUM('SUM DYN'!AR84+'AIMAG TOB'!BV84)</f>
        <v>-3176076217</v>
      </c>
    </row>
    <row r="85" spans="1:15" ht="9.75" customHeight="1">
      <c r="A85" s="141">
        <v>71</v>
      </c>
      <c r="B85" s="113" t="s">
        <v>76</v>
      </c>
      <c r="C85" s="106">
        <f>SUM('SUM DYN'!AP85+'AIMAG TOB'!BT85)</f>
        <v>2458716700</v>
      </c>
      <c r="D85" s="106">
        <f>SUM('SUM DYN'!AQ85+'AIMAG TOB'!BU85)</f>
        <v>0</v>
      </c>
      <c r="E85" s="106">
        <f>SUM('SUM DYN'!AR85+'AIMAG TOB'!BV85)</f>
        <v>-2458716700</v>
      </c>
    </row>
    <row r="86" spans="1:15" ht="9.75" customHeight="1">
      <c r="A86" s="141">
        <v>72</v>
      </c>
      <c r="B86" s="113" t="s">
        <v>173</v>
      </c>
      <c r="C86" s="106">
        <f>SUM('SUM DYN'!AP86+'AIMAG TOB'!BT86)</f>
        <v>0</v>
      </c>
      <c r="D86" s="106">
        <f>SUM('SUM DYN'!AQ86+'AIMAG TOB'!BU86)</f>
        <v>0</v>
      </c>
      <c r="E86" s="106">
        <f>SUM('SUM DYN'!AR86+'AIMAG TOB'!BV86)</f>
        <v>0</v>
      </c>
    </row>
    <row r="87" spans="1:15" ht="9.75" customHeight="1">
      <c r="A87" s="141">
        <v>73</v>
      </c>
      <c r="B87" s="113" t="s">
        <v>65</v>
      </c>
      <c r="C87" s="106">
        <f>SUM('SUM DYN'!AP87+'AIMAG TOB'!BT87)</f>
        <v>0</v>
      </c>
      <c r="D87" s="106">
        <f>SUM('SUM DYN'!AQ87+'AIMAG TOB'!BU87)</f>
        <v>0</v>
      </c>
      <c r="E87" s="106">
        <f>SUM('SUM DYN'!AR87+'AIMAG TOB'!BV87)</f>
        <v>0</v>
      </c>
    </row>
    <row r="88" spans="1:15" ht="9.75" customHeight="1">
      <c r="A88" s="141">
        <v>74</v>
      </c>
      <c r="B88" s="113" t="s">
        <v>66</v>
      </c>
      <c r="C88" s="106">
        <f>SUM('SUM DYN'!AP88+'AIMAG TOB'!BT88)</f>
        <v>5937725900</v>
      </c>
      <c r="D88" s="106">
        <f>SUM('SUM DYN'!AQ88+'AIMAG TOB'!BU88)</f>
        <v>3467707535</v>
      </c>
      <c r="E88" s="106">
        <f>SUM('SUM DYN'!AR88+'AIMAG TOB'!BV88)</f>
        <v>-2470018365</v>
      </c>
    </row>
    <row r="89" spans="1:15" ht="10.5" customHeight="1">
      <c r="A89" s="141">
        <v>75</v>
      </c>
      <c r="B89" s="113" t="s">
        <v>180</v>
      </c>
      <c r="C89" s="106">
        <f>SUM('SUM DYN'!AP89+'AIMAG TOB'!BT89)</f>
        <v>88849200</v>
      </c>
      <c r="D89" s="106">
        <f>SUM('SUM DYN'!AQ89+'AIMAG TOB'!BU89)</f>
        <v>278105700</v>
      </c>
      <c r="E89" s="106">
        <f>SUM('SUM DYN'!AR89+'AIMAG TOB'!BV89)</f>
        <v>189256500</v>
      </c>
    </row>
    <row r="90" spans="1:15" ht="10.5" customHeight="1">
      <c r="A90" s="141">
        <v>76</v>
      </c>
      <c r="B90" s="103" t="s">
        <v>67</v>
      </c>
      <c r="C90" s="106">
        <f>SUM('SUM DYN'!AP90+'AIMAG TOB'!BT90)</f>
        <v>0</v>
      </c>
      <c r="D90" s="106">
        <f>SUM('SUM DYN'!AQ90+'AIMAG TOB'!BU90)</f>
        <v>0</v>
      </c>
      <c r="E90" s="106">
        <f>SUM('SUM DYN'!AR90+'AIMAG TOB'!BV90)</f>
        <v>0</v>
      </c>
    </row>
    <row r="91" spans="1:15" ht="10.5" customHeight="1">
      <c r="A91" s="109">
        <v>77</v>
      </c>
      <c r="B91" s="110" t="s">
        <v>68</v>
      </c>
      <c r="C91" s="106">
        <f>SUM('SUM DYN'!AP91+'AIMAG TOB'!BT91)</f>
        <v>0</v>
      </c>
      <c r="D91" s="106">
        <f>SUM('SUM DYN'!AQ91+'AIMAG TOB'!BU91)</f>
        <v>0</v>
      </c>
      <c r="E91" s="106">
        <f>SUM('SUM DYN'!AR91+'AIMAG TOB'!BV91)</f>
        <v>0</v>
      </c>
    </row>
    <row r="92" spans="1:15" ht="9" customHeight="1">
      <c r="A92" s="141">
        <v>78</v>
      </c>
      <c r="B92" s="103" t="s">
        <v>69</v>
      </c>
      <c r="C92" s="106">
        <f>SUM('SUM DYN'!AP92+'AIMAG TOB'!BT92)</f>
        <v>0</v>
      </c>
      <c r="D92" s="106">
        <f>SUM('SUM DYN'!AQ92+'AIMAG TOB'!BU92)</f>
        <v>0</v>
      </c>
      <c r="E92" s="106">
        <f>SUM('SUM DYN'!AR92+'AIMAG TOB'!BV92)</f>
        <v>0</v>
      </c>
    </row>
    <row r="93" spans="1:15" ht="9" customHeight="1">
      <c r="A93" s="141">
        <v>79</v>
      </c>
      <c r="B93" s="103" t="s">
        <v>70</v>
      </c>
      <c r="C93" s="106">
        <f>SUM('SUM DYN'!AP93+'AIMAG TOB'!BT93)</f>
        <v>0</v>
      </c>
      <c r="D93" s="106">
        <f>SUM('SUM DYN'!AQ93+'AIMAG TOB'!BU93)</f>
        <v>0</v>
      </c>
      <c r="E93" s="106">
        <f>SUM('SUM DYN'!AR93+'AIMAG TOB'!BV93)</f>
        <v>0</v>
      </c>
    </row>
    <row r="94" spans="1:15" ht="9" customHeight="1">
      <c r="A94" s="141">
        <v>80</v>
      </c>
      <c r="B94" s="103" t="s">
        <v>71</v>
      </c>
      <c r="C94" s="106">
        <f>SUM('SUM DYN'!AP94+'AIMAG TOB'!BT94)</f>
        <v>0</v>
      </c>
      <c r="D94" s="106">
        <f>SUM('SUM DYN'!AQ94+'AIMAG TOB'!BU94)</f>
        <v>0</v>
      </c>
      <c r="E94" s="106">
        <f>SUM('SUM DYN'!AR94+'AIMAG TOB'!BV94)</f>
        <v>0</v>
      </c>
    </row>
    <row r="95" spans="1:15" ht="9" customHeight="1">
      <c r="A95" s="141">
        <v>81</v>
      </c>
      <c r="B95" s="103" t="s">
        <v>72</v>
      </c>
      <c r="C95" s="106">
        <f>SUM('SUM DYN'!AP95+'AIMAG TOB'!BT95)</f>
        <v>0</v>
      </c>
      <c r="D95" s="106">
        <f>SUM('SUM DYN'!AQ95+'AIMAG TOB'!BU95)</f>
        <v>0</v>
      </c>
      <c r="E95" s="106">
        <f>SUM('SUM DYN'!AR95+'AIMAG TOB'!BV95)</f>
        <v>0</v>
      </c>
    </row>
    <row r="96" spans="1:15">
      <c r="A96" s="109">
        <v>82</v>
      </c>
      <c r="B96" s="110" t="s">
        <v>123</v>
      </c>
      <c r="C96" s="106">
        <f>SUM('SUM DYN'!AP96+'AIMAG TOB'!BT96)</f>
        <v>0</v>
      </c>
      <c r="D96" s="106">
        <f>SUM('SUM DYN'!AQ96+'AIMAG TOB'!BU96)</f>
        <v>0</v>
      </c>
      <c r="E96" s="106">
        <f>SUM('SUM DYN'!AR96+'AIMAG TOB'!BV96)</f>
        <v>0</v>
      </c>
    </row>
    <row r="97" spans="1:5">
      <c r="A97" s="141">
        <v>83</v>
      </c>
      <c r="B97" s="103" t="s">
        <v>124</v>
      </c>
      <c r="C97" s="106">
        <f>SUM('SUM DYN'!AP97+'AIMAG TOB'!BT97)</f>
        <v>0</v>
      </c>
      <c r="D97" s="106">
        <f>SUM('SUM DYN'!AQ97+'AIMAG TOB'!BU97)</f>
        <v>0</v>
      </c>
      <c r="E97" s="106">
        <f>SUM('SUM DYN'!AR97+'AIMAG TOB'!BV97)</f>
        <v>0</v>
      </c>
    </row>
    <row r="98" spans="1:5">
      <c r="A98" s="141">
        <v>84</v>
      </c>
      <c r="B98" s="103" t="s">
        <v>183</v>
      </c>
      <c r="C98" s="106">
        <f>SUM('SUM DYN'!AP98+'AIMAG TOB'!BT98)</f>
        <v>0</v>
      </c>
      <c r="D98" s="106">
        <f>SUM('SUM DYN'!AQ98+'AIMAG TOB'!BU98)</f>
        <v>0</v>
      </c>
      <c r="E98" s="106">
        <f>SUM('SUM DYN'!AR98+'AIMAG TOB'!BV98)</f>
        <v>0</v>
      </c>
    </row>
    <row r="99" spans="1:5">
      <c r="A99" s="141">
        <v>85</v>
      </c>
      <c r="B99" s="103" t="s">
        <v>184</v>
      </c>
      <c r="C99" s="106">
        <f>SUM('SUM DYN'!AP99+'AIMAG TOB'!BT99)</f>
        <v>0</v>
      </c>
      <c r="D99" s="106">
        <f>SUM('SUM DYN'!AQ99+'AIMAG TOB'!BU99)</f>
        <v>0</v>
      </c>
      <c r="E99" s="106">
        <f>SUM('SUM DYN'!AR99+'AIMAG TOB'!BV99)</f>
        <v>0</v>
      </c>
    </row>
    <row r="100" spans="1:5">
      <c r="A100" s="141">
        <v>86</v>
      </c>
      <c r="B100" s="103" t="s">
        <v>185</v>
      </c>
      <c r="C100" s="106">
        <f>SUM('SUM DYN'!AP100+'AIMAG TOB'!BT100)</f>
        <v>0</v>
      </c>
      <c r="D100" s="106">
        <f>SUM('SUM DYN'!AQ100+'AIMAG TOB'!BU100)</f>
        <v>0</v>
      </c>
      <c r="E100" s="106">
        <f>SUM('SUM DYN'!AR100+'AIMAG TOB'!BV100)</f>
        <v>0</v>
      </c>
    </row>
    <row r="101" spans="1:5">
      <c r="A101" s="141">
        <v>87</v>
      </c>
      <c r="B101" s="103" t="s">
        <v>186</v>
      </c>
      <c r="C101" s="106">
        <f>SUM('SUM DYN'!AP101+'AIMAG TOB'!BT101)</f>
        <v>0</v>
      </c>
      <c r="D101" s="106">
        <f>SUM('SUM DYN'!AQ101+'AIMAG TOB'!BU101)</f>
        <v>0</v>
      </c>
      <c r="E101" s="106">
        <f>SUM('SUM DYN'!AR101+'AIMAG TOB'!BV101)</f>
        <v>0</v>
      </c>
    </row>
    <row r="102" spans="1:5">
      <c r="A102" s="109">
        <v>88</v>
      </c>
      <c r="B102" s="110" t="s">
        <v>125</v>
      </c>
      <c r="C102" s="106">
        <f>SUM('SUM DYN'!AP102+'AIMAG TOB'!BT102)</f>
        <v>0</v>
      </c>
      <c r="D102" s="106">
        <f>SUM('SUM DYN'!AQ102+'AIMAG TOB'!BU102)</f>
        <v>0</v>
      </c>
      <c r="E102" s="106">
        <f>SUM('SUM DYN'!AR102+'AIMAG TOB'!BV102)</f>
        <v>0</v>
      </c>
    </row>
    <row r="103" spans="1:5">
      <c r="A103" s="141">
        <v>89</v>
      </c>
      <c r="B103" s="103" t="s">
        <v>187</v>
      </c>
      <c r="C103" s="106">
        <f>SUM('SUM DYN'!AP103+'AIMAG TOB'!BT103)</f>
        <v>0</v>
      </c>
      <c r="D103" s="106">
        <f>SUM('SUM DYN'!AQ103+'AIMAG TOB'!BU103)</f>
        <v>0</v>
      </c>
      <c r="E103" s="106">
        <f>SUM('SUM DYN'!AR103+'AIMAG TOB'!BV103)</f>
        <v>0</v>
      </c>
    </row>
    <row r="104" spans="1:5">
      <c r="A104" s="141">
        <v>90</v>
      </c>
      <c r="B104" s="103" t="s">
        <v>188</v>
      </c>
      <c r="C104" s="106">
        <f>SUM('SUM DYN'!AP104+'AIMAG TOB'!BT104)</f>
        <v>0</v>
      </c>
      <c r="D104" s="106">
        <f>SUM('SUM DYN'!AQ104+'AIMAG TOB'!BU104)</f>
        <v>0</v>
      </c>
      <c r="E104" s="106">
        <f>SUM('SUM DYN'!AR104+'AIMAG TOB'!BV104)</f>
        <v>0</v>
      </c>
    </row>
    <row r="105" spans="1:5">
      <c r="A105" s="141">
        <v>91</v>
      </c>
      <c r="B105" s="103" t="s">
        <v>189</v>
      </c>
      <c r="C105" s="106">
        <f>SUM('SUM DYN'!AP105+'AIMAG TOB'!BT105)</f>
        <v>0</v>
      </c>
      <c r="D105" s="106">
        <f>SUM('SUM DYN'!AQ105+'AIMAG TOB'!BU105)</f>
        <v>0</v>
      </c>
      <c r="E105" s="106">
        <f>SUM('SUM DYN'!AR105+'AIMAG TOB'!BV105)</f>
        <v>0</v>
      </c>
    </row>
    <row r="106" spans="1:5">
      <c r="A106" s="141">
        <v>92</v>
      </c>
      <c r="B106" s="103" t="s">
        <v>190</v>
      </c>
      <c r="C106" s="106">
        <f>SUM('SUM DYN'!AP106+'AIMAG TOB'!BT106)</f>
        <v>0</v>
      </c>
      <c r="D106" s="106">
        <f>SUM('SUM DYN'!AQ106+'AIMAG TOB'!BU106)</f>
        <v>0</v>
      </c>
      <c r="E106" s="106">
        <f>SUM('SUM DYN'!AR106+'AIMAG TOB'!BV106)</f>
        <v>0</v>
      </c>
    </row>
    <row r="107" spans="1:5">
      <c r="A107" s="141">
        <v>93</v>
      </c>
      <c r="B107" s="103" t="s">
        <v>191</v>
      </c>
      <c r="C107" s="106">
        <f>SUM('SUM DYN'!AP107+'AIMAG TOB'!BT107)</f>
        <v>0</v>
      </c>
      <c r="D107" s="106">
        <f>SUM('SUM DYN'!AQ107+'AIMAG TOB'!BU107)</f>
        <v>0</v>
      </c>
      <c r="E107" s="106">
        <f>SUM('SUM DYN'!AR107+'AIMAG TOB'!BV107)</f>
        <v>0</v>
      </c>
    </row>
    <row r="108" spans="1:5">
      <c r="A108" s="141">
        <v>94</v>
      </c>
      <c r="B108" s="103" t="s">
        <v>192</v>
      </c>
      <c r="C108" s="106">
        <f>SUM('SUM DYN'!AP108+'AIMAG TOB'!BT108)</f>
        <v>0</v>
      </c>
      <c r="D108" s="106">
        <f>SUM('SUM DYN'!AQ108+'AIMAG TOB'!BU108)</f>
        <v>0</v>
      </c>
      <c r="E108" s="106">
        <f>SUM('SUM DYN'!AR108+'AIMAG TOB'!BV108)</f>
        <v>0</v>
      </c>
    </row>
    <row r="109" spans="1:5">
      <c r="A109" s="141">
        <v>95</v>
      </c>
      <c r="B109" s="103" t="s">
        <v>193</v>
      </c>
      <c r="C109" s="106">
        <f>SUM('SUM DYN'!AP109+'AIMAG TOB'!BT109)</f>
        <v>0</v>
      </c>
      <c r="D109" s="106">
        <f>SUM('SUM DYN'!AQ109+'AIMAG TOB'!BU109)</f>
        <v>0</v>
      </c>
      <c r="E109" s="106">
        <f>SUM('SUM DYN'!AR109+'AIMAG TOB'!BV109)</f>
        <v>0</v>
      </c>
    </row>
    <row r="110" spans="1:5">
      <c r="A110" s="141">
        <v>96</v>
      </c>
      <c r="B110" s="103" t="s">
        <v>194</v>
      </c>
      <c r="C110" s="106">
        <f>SUM('SUM DYN'!AP110+'AIMAG TOB'!BT110)</f>
        <v>0</v>
      </c>
      <c r="D110" s="106">
        <f>SUM('SUM DYN'!AQ110+'AIMAG TOB'!BU110)</f>
        <v>0</v>
      </c>
      <c r="E110" s="106">
        <f>SUM('SUM DYN'!AR110+'AIMAG TOB'!BV110)</f>
        <v>0</v>
      </c>
    </row>
  </sheetData>
  <mergeCells count="3">
    <mergeCell ref="A5:A6"/>
    <mergeCell ref="C5:E5"/>
    <mergeCell ref="A7:B7"/>
  </mergeCells>
  <pageMargins left="1.1000000000000001" right="0.7" top="0.21" bottom="0.3" header="0.3" footer="0.19"/>
  <pageSetup fitToWidth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>
    <pageSetUpPr fitToPage="1"/>
  </sheetPr>
  <dimension ref="A1:O110"/>
  <sheetViews>
    <sheetView topLeftCell="A16" workbookViewId="0">
      <selection activeCell="E27" sqref="E27"/>
    </sheetView>
  </sheetViews>
  <sheetFormatPr defaultColWidth="9.140625" defaultRowHeight="11.25"/>
  <cols>
    <col min="1" max="1" width="4.140625" style="99" customWidth="1"/>
    <col min="2" max="2" width="46.140625" style="99" customWidth="1"/>
    <col min="3" max="3" width="17" style="117" customWidth="1"/>
    <col min="4" max="4" width="16.85546875" style="117" customWidth="1"/>
    <col min="5" max="5" width="16.28515625" style="117" customWidth="1"/>
    <col min="6" max="16384" width="9.140625" style="99"/>
  </cols>
  <sheetData>
    <row r="1" spans="1:5">
      <c r="B1" s="100" t="s">
        <v>276</v>
      </c>
      <c r="C1" s="101"/>
      <c r="D1" s="101"/>
      <c r="E1" s="101"/>
    </row>
    <row r="2" spans="1:5">
      <c r="B2" s="100" t="s">
        <v>282</v>
      </c>
      <c r="C2" s="101"/>
      <c r="D2" s="101"/>
      <c r="E2" s="101"/>
    </row>
    <row r="5" spans="1:5" ht="10.5" customHeight="1">
      <c r="A5" s="618" t="s">
        <v>83</v>
      </c>
      <c r="B5" s="102" t="s">
        <v>80</v>
      </c>
      <c r="C5" s="577" t="s">
        <v>162</v>
      </c>
      <c r="D5" s="577"/>
      <c r="E5" s="577"/>
    </row>
    <row r="6" spans="1:5">
      <c r="A6" s="618"/>
      <c r="B6" s="104" t="s">
        <v>79</v>
      </c>
      <c r="C6" s="105" t="s">
        <v>114</v>
      </c>
      <c r="D6" s="105" t="s">
        <v>115</v>
      </c>
      <c r="E6" s="105" t="s">
        <v>116</v>
      </c>
    </row>
    <row r="7" spans="1:5" ht="10.5" customHeight="1">
      <c r="A7" s="619" t="s">
        <v>122</v>
      </c>
      <c r="B7" s="620"/>
      <c r="C7" s="106">
        <f>SUM('SUM DYN'!AY7)</f>
        <v>0</v>
      </c>
      <c r="D7" s="106">
        <f>SUM('SUM DYN'!AZ7)</f>
        <v>209813990.47</v>
      </c>
      <c r="E7" s="106">
        <f>SUM('SUM DYN'!BA7)</f>
        <v>74350566</v>
      </c>
    </row>
    <row r="8" spans="1:5" ht="10.5" customHeight="1">
      <c r="A8" s="109">
        <v>1</v>
      </c>
      <c r="B8" s="110" t="s">
        <v>4</v>
      </c>
      <c r="C8" s="111">
        <f>SUM('SUM DYN'!AY8)</f>
        <v>2957793500</v>
      </c>
      <c r="D8" s="111">
        <f>SUM('SUM DYN'!AZ8)</f>
        <v>127925709</v>
      </c>
      <c r="E8" s="111">
        <f>SUM('SUM DYN'!BA8)</f>
        <v>-2829867791</v>
      </c>
    </row>
    <row r="9" spans="1:5" ht="10.5" customHeight="1">
      <c r="A9" s="109">
        <v>2</v>
      </c>
      <c r="B9" s="110" t="s">
        <v>5</v>
      </c>
      <c r="C9" s="111">
        <f>SUM('SUM DYN'!AY9)</f>
        <v>2957793500</v>
      </c>
      <c r="D9" s="111">
        <f>SUM('SUM DYN'!AZ9)</f>
        <v>127925709</v>
      </c>
      <c r="E9" s="111">
        <f>SUM('SUM DYN'!BA9)</f>
        <v>-2829867791</v>
      </c>
    </row>
    <row r="10" spans="1:5" ht="10.5" customHeight="1">
      <c r="A10" s="109">
        <v>3</v>
      </c>
      <c r="B10" s="110" t="s">
        <v>6</v>
      </c>
      <c r="C10" s="111">
        <f>SUM('SUM DYN'!AY10)</f>
        <v>2957793500</v>
      </c>
      <c r="D10" s="111">
        <f>SUM('SUM DYN'!AZ10)</f>
        <v>127925709</v>
      </c>
      <c r="E10" s="111">
        <f>SUM('SUM DYN'!BA10)</f>
        <v>-2829867791</v>
      </c>
    </row>
    <row r="11" spans="1:5" ht="10.5" customHeight="1">
      <c r="A11" s="109">
        <v>4</v>
      </c>
      <c r="B11" s="110" t="s">
        <v>7</v>
      </c>
      <c r="C11" s="111">
        <f>SUM('SUM DYN'!AY11)</f>
        <v>0</v>
      </c>
      <c r="D11" s="111">
        <f>SUM('SUM DYN'!AZ11)</f>
        <v>0</v>
      </c>
      <c r="E11" s="111">
        <f>SUM('SUM DYN'!BA11)</f>
        <v>0</v>
      </c>
    </row>
    <row r="12" spans="1:5" ht="10.5" customHeight="1">
      <c r="A12" s="141">
        <v>5</v>
      </c>
      <c r="B12" s="113" t="s">
        <v>8</v>
      </c>
      <c r="C12" s="106">
        <f>SUM('SUM DYN'!AY12)</f>
        <v>0</v>
      </c>
      <c r="D12" s="106">
        <f>SUM('SUM DYN'!AZ12)</f>
        <v>0</v>
      </c>
      <c r="E12" s="106">
        <f>SUM('SUM DYN'!BA12)</f>
        <v>0</v>
      </c>
    </row>
    <row r="13" spans="1:5" ht="10.5" customHeight="1">
      <c r="A13" s="141">
        <v>6</v>
      </c>
      <c r="B13" s="113" t="s">
        <v>10</v>
      </c>
      <c r="C13" s="106">
        <f>SUM('SUM DYN'!AY13)</f>
        <v>0</v>
      </c>
      <c r="D13" s="106">
        <f>SUM('SUM DYN'!AZ13)</f>
        <v>0</v>
      </c>
      <c r="E13" s="106">
        <f>SUM('SUM DYN'!BA13)</f>
        <v>0</v>
      </c>
    </row>
    <row r="14" spans="1:5" ht="10.5" customHeight="1">
      <c r="A14" s="141">
        <v>7</v>
      </c>
      <c r="B14" s="113" t="s">
        <v>11</v>
      </c>
      <c r="C14" s="106">
        <f>SUM('SUM DYN'!AY14)</f>
        <v>0</v>
      </c>
      <c r="D14" s="106">
        <f>SUM('SUM DYN'!AZ14)</f>
        <v>0</v>
      </c>
      <c r="E14" s="106">
        <f>SUM('SUM DYN'!BA14)</f>
        <v>0</v>
      </c>
    </row>
    <row r="15" spans="1:5" ht="10.5" customHeight="1">
      <c r="A15" s="141">
        <v>8</v>
      </c>
      <c r="B15" s="113" t="s">
        <v>12</v>
      </c>
      <c r="C15" s="106">
        <f>SUM('SUM DYN'!AY15)</f>
        <v>0</v>
      </c>
      <c r="D15" s="106">
        <f>SUM('SUM DYN'!AZ15)</f>
        <v>0</v>
      </c>
      <c r="E15" s="106">
        <f>SUM('SUM DYN'!BA15)</f>
        <v>0</v>
      </c>
    </row>
    <row r="16" spans="1:5" ht="10.5" customHeight="1">
      <c r="A16" s="141">
        <v>9</v>
      </c>
      <c r="B16" s="113" t="s">
        <v>9</v>
      </c>
      <c r="C16" s="106">
        <f>SUM('SUM DYN'!AY16)</f>
        <v>0</v>
      </c>
      <c r="D16" s="106">
        <f>SUM('SUM DYN'!AZ16)</f>
        <v>0</v>
      </c>
      <c r="E16" s="106">
        <f>SUM('SUM DYN'!BA16)</f>
        <v>0</v>
      </c>
    </row>
    <row r="17" spans="1:5" ht="10.5" customHeight="1">
      <c r="A17" s="109">
        <v>10</v>
      </c>
      <c r="B17" s="110" t="s">
        <v>16</v>
      </c>
      <c r="C17" s="106">
        <f>SUM('SUM DYN'!AY17)</f>
        <v>0</v>
      </c>
      <c r="D17" s="106">
        <f>SUM('SUM DYN'!AZ17)</f>
        <v>0</v>
      </c>
      <c r="E17" s="106">
        <f>SUM('SUM DYN'!BA17)</f>
        <v>0</v>
      </c>
    </row>
    <row r="18" spans="1:5" ht="9.75" customHeight="1">
      <c r="A18" s="141">
        <v>11</v>
      </c>
      <c r="B18" s="113" t="s">
        <v>13</v>
      </c>
      <c r="C18" s="106">
        <f>SUM('SUM DYN'!AY18)</f>
        <v>0</v>
      </c>
      <c r="D18" s="106">
        <f>SUM('SUM DYN'!AZ18)</f>
        <v>0</v>
      </c>
      <c r="E18" s="106">
        <f>SUM('SUM DYN'!BA18)</f>
        <v>0</v>
      </c>
    </row>
    <row r="19" spans="1:5" ht="9.75" customHeight="1">
      <c r="A19" s="141">
        <v>12</v>
      </c>
      <c r="B19" s="113" t="s">
        <v>14</v>
      </c>
      <c r="C19" s="106">
        <f>SUM('SUM DYN'!AY19)</f>
        <v>0</v>
      </c>
      <c r="D19" s="106">
        <f>SUM('SUM DYN'!AZ19)</f>
        <v>0</v>
      </c>
      <c r="E19" s="106">
        <f>SUM('SUM DYN'!BA19)</f>
        <v>0</v>
      </c>
    </row>
    <row r="20" spans="1:5" ht="9.75" customHeight="1">
      <c r="A20" s="141">
        <v>13</v>
      </c>
      <c r="B20" s="113" t="s">
        <v>15</v>
      </c>
      <c r="C20" s="106">
        <f>SUM('SUM DYN'!AY20)</f>
        <v>0</v>
      </c>
      <c r="D20" s="106">
        <f>SUM('SUM DYN'!AZ20)</f>
        <v>0</v>
      </c>
      <c r="E20" s="106">
        <f>SUM('SUM DYN'!BA20)</f>
        <v>0</v>
      </c>
    </row>
    <row r="21" spans="1:5" ht="9.75" customHeight="1">
      <c r="A21" s="141">
        <v>14</v>
      </c>
      <c r="B21" s="113" t="s">
        <v>17</v>
      </c>
      <c r="C21" s="106">
        <f>SUM('SUM DYN'!AY21)</f>
        <v>0</v>
      </c>
      <c r="D21" s="106">
        <f>SUM('SUM DYN'!AZ21)</f>
        <v>0</v>
      </c>
      <c r="E21" s="106">
        <f>SUM('SUM DYN'!BA21)</f>
        <v>0</v>
      </c>
    </row>
    <row r="22" spans="1:5" ht="9.75" customHeight="1">
      <c r="A22" s="141">
        <v>15</v>
      </c>
      <c r="B22" s="113" t="s">
        <v>18</v>
      </c>
      <c r="C22" s="106">
        <f>SUM('SUM DYN'!AY22)</f>
        <v>0</v>
      </c>
      <c r="D22" s="106">
        <f>SUM('SUM DYN'!AZ22)</f>
        <v>0</v>
      </c>
      <c r="E22" s="106">
        <f>SUM('SUM DYN'!BA22)</f>
        <v>0</v>
      </c>
    </row>
    <row r="23" spans="1:5" ht="10.5" customHeight="1">
      <c r="A23" s="109">
        <v>16</v>
      </c>
      <c r="B23" s="110" t="s">
        <v>34</v>
      </c>
      <c r="C23" s="106">
        <f>SUM('SUM DYN'!AY23)</f>
        <v>0</v>
      </c>
      <c r="D23" s="106">
        <f>SUM('SUM DYN'!AZ23)</f>
        <v>0</v>
      </c>
      <c r="E23" s="106">
        <f>SUM('SUM DYN'!BA23)</f>
        <v>0</v>
      </c>
    </row>
    <row r="24" spans="1:5" ht="10.5" customHeight="1">
      <c r="A24" s="141">
        <v>17</v>
      </c>
      <c r="B24" s="115" t="s">
        <v>19</v>
      </c>
      <c r="C24" s="106">
        <f>SUM('SUM DYN'!AY24)</f>
        <v>0</v>
      </c>
      <c r="D24" s="106">
        <f>SUM('SUM DYN'!AZ24)</f>
        <v>0</v>
      </c>
      <c r="E24" s="106">
        <f>SUM('SUM DYN'!BA24)</f>
        <v>0</v>
      </c>
    </row>
    <row r="25" spans="1:5" ht="10.5" customHeight="1">
      <c r="A25" s="141">
        <v>18</v>
      </c>
      <c r="B25" s="115" t="s">
        <v>20</v>
      </c>
      <c r="C25" s="106">
        <f>SUM('SUM DYN'!AY25)</f>
        <v>0</v>
      </c>
      <c r="D25" s="106">
        <f>SUM('SUM DYN'!AZ25)</f>
        <v>0</v>
      </c>
      <c r="E25" s="106">
        <f>SUM('SUM DYN'!BA25)</f>
        <v>0</v>
      </c>
    </row>
    <row r="26" spans="1:5" ht="10.5" customHeight="1">
      <c r="A26" s="141">
        <v>19</v>
      </c>
      <c r="B26" s="115" t="s">
        <v>21</v>
      </c>
      <c r="C26" s="106">
        <f>SUM('SUM DYN'!AY26)</f>
        <v>0</v>
      </c>
      <c r="D26" s="106">
        <f>SUM('SUM DYN'!AZ26)</f>
        <v>0</v>
      </c>
      <c r="E26" s="106">
        <f>SUM('SUM DYN'!BA26)</f>
        <v>0</v>
      </c>
    </row>
    <row r="27" spans="1:5" ht="10.5" customHeight="1">
      <c r="A27" s="141">
        <v>20</v>
      </c>
      <c r="B27" s="115" t="s">
        <v>73</v>
      </c>
      <c r="C27" s="106">
        <f>SUM('SUM DYN'!AY27)</f>
        <v>0</v>
      </c>
      <c r="D27" s="106">
        <f>SUM('SUM DYN'!AZ27)</f>
        <v>0</v>
      </c>
      <c r="E27" s="106">
        <f>SUM('SUM DYN'!BA27)</f>
        <v>0</v>
      </c>
    </row>
    <row r="28" spans="1:5" ht="10.5" customHeight="1">
      <c r="A28" s="109">
        <v>21</v>
      </c>
      <c r="B28" s="110" t="s">
        <v>35</v>
      </c>
      <c r="C28" s="106">
        <f>SUM('SUM DYN'!AY28)</f>
        <v>0</v>
      </c>
      <c r="D28" s="106">
        <f>SUM('SUM DYN'!AZ28)</f>
        <v>0</v>
      </c>
      <c r="E28" s="106">
        <f>SUM('SUM DYN'!BA28)</f>
        <v>0</v>
      </c>
    </row>
    <row r="29" spans="1:5" ht="10.5" customHeight="1">
      <c r="A29" s="141">
        <v>22</v>
      </c>
      <c r="B29" s="115" t="s">
        <v>22</v>
      </c>
      <c r="C29" s="106">
        <f>SUM('SUM DYN'!AY29)</f>
        <v>0</v>
      </c>
      <c r="D29" s="106">
        <f>SUM('SUM DYN'!AZ29)</f>
        <v>0</v>
      </c>
      <c r="E29" s="106">
        <f>SUM('SUM DYN'!BA29)</f>
        <v>0</v>
      </c>
    </row>
    <row r="30" spans="1:5" ht="10.5" customHeight="1">
      <c r="A30" s="141">
        <v>23</v>
      </c>
      <c r="B30" s="115" t="s">
        <v>23</v>
      </c>
      <c r="C30" s="106">
        <f>SUM('SUM DYN'!AY30)</f>
        <v>0</v>
      </c>
      <c r="D30" s="106">
        <f>SUM('SUM DYN'!AZ30)</f>
        <v>0</v>
      </c>
      <c r="E30" s="106">
        <f>SUM('SUM DYN'!BA30)</f>
        <v>0</v>
      </c>
    </row>
    <row r="31" spans="1:5" ht="10.5" customHeight="1">
      <c r="A31" s="141">
        <v>24</v>
      </c>
      <c r="B31" s="115" t="s">
        <v>24</v>
      </c>
      <c r="C31" s="106">
        <f>SUM('SUM DYN'!AY31)</f>
        <v>0</v>
      </c>
      <c r="D31" s="106">
        <f>SUM('SUM DYN'!AZ31)</f>
        <v>0</v>
      </c>
      <c r="E31" s="106">
        <f>SUM('SUM DYN'!BA31)</f>
        <v>0</v>
      </c>
    </row>
    <row r="32" spans="1:5" ht="10.5" customHeight="1">
      <c r="A32" s="141">
        <v>25</v>
      </c>
      <c r="B32" s="115" t="s">
        <v>25</v>
      </c>
      <c r="C32" s="106">
        <f>SUM('SUM DYN'!AY32)</f>
        <v>0</v>
      </c>
      <c r="D32" s="106">
        <f>SUM('SUM DYN'!AZ32)</f>
        <v>0</v>
      </c>
      <c r="E32" s="106">
        <f>SUM('SUM DYN'!BA32)</f>
        <v>0</v>
      </c>
    </row>
    <row r="33" spans="1:5" ht="10.5" customHeight="1">
      <c r="A33" s="141">
        <v>26</v>
      </c>
      <c r="B33" s="115" t="s">
        <v>26</v>
      </c>
      <c r="C33" s="106">
        <f>SUM('SUM DYN'!AY33)</f>
        <v>0</v>
      </c>
      <c r="D33" s="106">
        <f>SUM('SUM DYN'!AZ33)</f>
        <v>0</v>
      </c>
      <c r="E33" s="106">
        <f>SUM('SUM DYN'!BA33)</f>
        <v>0</v>
      </c>
    </row>
    <row r="34" spans="1:5" ht="10.5" customHeight="1">
      <c r="A34" s="141">
        <v>27</v>
      </c>
      <c r="B34" s="115" t="s">
        <v>27</v>
      </c>
      <c r="C34" s="106">
        <f>SUM('SUM DYN'!AY34)</f>
        <v>0</v>
      </c>
      <c r="D34" s="106">
        <f>SUM('SUM DYN'!AZ34)</f>
        <v>0</v>
      </c>
      <c r="E34" s="106">
        <f>SUM('SUM DYN'!BA34)</f>
        <v>0</v>
      </c>
    </row>
    <row r="35" spans="1:5" ht="10.5" customHeight="1">
      <c r="A35" s="109">
        <v>28</v>
      </c>
      <c r="B35" s="110" t="s">
        <v>36</v>
      </c>
      <c r="C35" s="106">
        <f>SUM('SUM DYN'!AY35)</f>
        <v>0</v>
      </c>
      <c r="D35" s="106">
        <f>SUM('SUM DYN'!AZ35)</f>
        <v>0</v>
      </c>
      <c r="E35" s="106">
        <f>SUM('SUM DYN'!BA35)</f>
        <v>0</v>
      </c>
    </row>
    <row r="36" spans="1:5" ht="10.5" customHeight="1">
      <c r="A36" s="141">
        <v>29</v>
      </c>
      <c r="B36" s="113" t="s">
        <v>28</v>
      </c>
      <c r="C36" s="106">
        <f>SUM('SUM DYN'!AY36)</f>
        <v>0</v>
      </c>
      <c r="D36" s="106">
        <f>SUM('SUM DYN'!AZ36)</f>
        <v>0</v>
      </c>
      <c r="E36" s="106">
        <f>SUM('SUM DYN'!BA36)</f>
        <v>0</v>
      </c>
    </row>
    <row r="37" spans="1:5" ht="10.5" customHeight="1">
      <c r="A37" s="141">
        <v>30</v>
      </c>
      <c r="B37" s="113" t="s">
        <v>29</v>
      </c>
      <c r="C37" s="106">
        <f>SUM('SUM DYN'!AY37)</f>
        <v>0</v>
      </c>
      <c r="D37" s="106">
        <f>SUM('SUM DYN'!AZ37)</f>
        <v>0</v>
      </c>
      <c r="E37" s="106">
        <f>SUM('SUM DYN'!BA37)</f>
        <v>0</v>
      </c>
    </row>
    <row r="38" spans="1:5" ht="10.5" customHeight="1">
      <c r="A38" s="141">
        <v>31</v>
      </c>
      <c r="B38" s="113" t="s">
        <v>30</v>
      </c>
      <c r="C38" s="106">
        <f>SUM('SUM DYN'!AY38)</f>
        <v>0</v>
      </c>
      <c r="D38" s="106">
        <f>SUM('SUM DYN'!AZ38)</f>
        <v>0</v>
      </c>
      <c r="E38" s="106">
        <f>SUM('SUM DYN'!BA38)</f>
        <v>0</v>
      </c>
    </row>
    <row r="39" spans="1:5" ht="10.5" customHeight="1">
      <c r="A39" s="109">
        <v>32</v>
      </c>
      <c r="B39" s="110" t="s">
        <v>37</v>
      </c>
      <c r="C39" s="106">
        <f>SUM('SUM DYN'!AY39)</f>
        <v>0</v>
      </c>
      <c r="D39" s="106">
        <f>SUM('SUM DYN'!AZ39)</f>
        <v>0</v>
      </c>
      <c r="E39" s="106">
        <f>SUM('SUM DYN'!BA39)</f>
        <v>0</v>
      </c>
    </row>
    <row r="40" spans="1:5" ht="10.5" customHeight="1">
      <c r="A40" s="141">
        <v>33</v>
      </c>
      <c r="B40" s="115" t="s">
        <v>31</v>
      </c>
      <c r="C40" s="106">
        <f>SUM('SUM DYN'!AY40)</f>
        <v>0</v>
      </c>
      <c r="D40" s="106">
        <f>SUM('SUM DYN'!AZ40)</f>
        <v>0</v>
      </c>
      <c r="E40" s="106">
        <f>SUM('SUM DYN'!BA40)</f>
        <v>0</v>
      </c>
    </row>
    <row r="41" spans="1:5" ht="10.5" customHeight="1">
      <c r="A41" s="141">
        <v>34</v>
      </c>
      <c r="B41" s="115" t="s">
        <v>32</v>
      </c>
      <c r="C41" s="106">
        <f>SUM('SUM DYN'!AY41)</f>
        <v>0</v>
      </c>
      <c r="D41" s="106">
        <f>SUM('SUM DYN'!AZ41)</f>
        <v>0</v>
      </c>
      <c r="E41" s="106">
        <f>SUM('SUM DYN'!BA41)</f>
        <v>0</v>
      </c>
    </row>
    <row r="42" spans="1:5" ht="10.5" customHeight="1">
      <c r="A42" s="141">
        <v>35</v>
      </c>
      <c r="B42" s="115" t="s">
        <v>41</v>
      </c>
      <c r="C42" s="106">
        <f>SUM('SUM DYN'!AY42)</f>
        <v>0</v>
      </c>
      <c r="D42" s="106">
        <f>SUM('SUM DYN'!AZ42)</f>
        <v>0</v>
      </c>
      <c r="E42" s="106">
        <f>SUM('SUM DYN'!BA42)</f>
        <v>0</v>
      </c>
    </row>
    <row r="43" spans="1:5" ht="10.5" customHeight="1">
      <c r="A43" s="141">
        <v>36</v>
      </c>
      <c r="B43" s="113" t="s">
        <v>33</v>
      </c>
      <c r="C43" s="106">
        <f>SUM('SUM DYN'!AY43)</f>
        <v>0</v>
      </c>
      <c r="D43" s="106">
        <f>SUM('SUM DYN'!AZ43)</f>
        <v>0</v>
      </c>
      <c r="E43" s="106">
        <f>SUM('SUM DYN'!BA43)</f>
        <v>0</v>
      </c>
    </row>
    <row r="44" spans="1:5" ht="10.5" customHeight="1">
      <c r="A44" s="109">
        <v>37</v>
      </c>
      <c r="B44" s="110" t="s">
        <v>38</v>
      </c>
      <c r="C44" s="106">
        <f>SUM('SUM DYN'!AY44)</f>
        <v>0</v>
      </c>
      <c r="D44" s="106">
        <f>SUM('SUM DYN'!AZ44)</f>
        <v>0</v>
      </c>
      <c r="E44" s="106">
        <f>SUM('SUM DYN'!BA44)</f>
        <v>0</v>
      </c>
    </row>
    <row r="45" spans="1:5" ht="10.5" customHeight="1">
      <c r="A45" s="141">
        <v>38</v>
      </c>
      <c r="B45" s="113" t="s">
        <v>40</v>
      </c>
      <c r="C45" s="106">
        <f>SUM('SUM DYN'!AY45)</f>
        <v>0</v>
      </c>
      <c r="D45" s="106">
        <f>SUM('SUM DYN'!AZ45)</f>
        <v>0</v>
      </c>
      <c r="E45" s="106">
        <f>SUM('SUM DYN'!BA45)</f>
        <v>0</v>
      </c>
    </row>
    <row r="46" spans="1:5" ht="10.5" customHeight="1">
      <c r="A46" s="141">
        <v>39</v>
      </c>
      <c r="B46" s="113" t="s">
        <v>39</v>
      </c>
      <c r="C46" s="106">
        <f>SUM('SUM DYN'!AY46)</f>
        <v>0</v>
      </c>
      <c r="D46" s="106">
        <f>SUM('SUM DYN'!AZ46)</f>
        <v>0</v>
      </c>
      <c r="E46" s="106">
        <f>SUM('SUM DYN'!BA46)</f>
        <v>0</v>
      </c>
    </row>
    <row r="47" spans="1:5" ht="10.5" customHeight="1">
      <c r="A47" s="141">
        <v>40</v>
      </c>
      <c r="B47" s="113" t="s">
        <v>42</v>
      </c>
      <c r="C47" s="106">
        <f>SUM('SUM DYN'!AY47)</f>
        <v>0</v>
      </c>
      <c r="D47" s="106">
        <f>SUM('SUM DYN'!AZ47)</f>
        <v>0</v>
      </c>
      <c r="E47" s="106">
        <f>SUM('SUM DYN'!BA47)</f>
        <v>0</v>
      </c>
    </row>
    <row r="48" spans="1:5" ht="10.5" customHeight="1">
      <c r="A48" s="109">
        <v>41</v>
      </c>
      <c r="B48" s="110" t="s">
        <v>43</v>
      </c>
      <c r="C48" s="106">
        <f>SUM('SUM DYN'!AY48)</f>
        <v>1966447200</v>
      </c>
      <c r="D48" s="106">
        <f>SUM('SUM DYN'!AZ48)</f>
        <v>25154000</v>
      </c>
      <c r="E48" s="106">
        <f>SUM('SUM DYN'!BA48)</f>
        <v>-1856600700</v>
      </c>
    </row>
    <row r="49" spans="1:5" ht="10.5" customHeight="1">
      <c r="A49" s="141">
        <v>42</v>
      </c>
      <c r="B49" s="115" t="s">
        <v>74</v>
      </c>
      <c r="C49" s="106">
        <f>SUM('SUM DYN'!AY49)</f>
        <v>319543000</v>
      </c>
      <c r="D49" s="106">
        <f>SUM('SUM DYN'!AZ49)</f>
        <v>20930000</v>
      </c>
      <c r="E49" s="106">
        <f>SUM('SUM DYN'!BA49)</f>
        <v>-298613000</v>
      </c>
    </row>
    <row r="50" spans="1:5" ht="10.5" customHeight="1">
      <c r="A50" s="141">
        <v>43</v>
      </c>
      <c r="B50" s="113" t="s">
        <v>44</v>
      </c>
      <c r="C50" s="106">
        <f>SUM('SUM DYN'!AY50)</f>
        <v>0</v>
      </c>
      <c r="D50" s="106">
        <f>SUM('SUM DYN'!AZ50)</f>
        <v>0</v>
      </c>
      <c r="E50" s="106">
        <f>SUM('SUM DYN'!BA50)</f>
        <v>0</v>
      </c>
    </row>
    <row r="51" spans="1:5" ht="10.5" customHeight="1">
      <c r="A51" s="141">
        <v>44</v>
      </c>
      <c r="B51" s="113" t="s">
        <v>45</v>
      </c>
      <c r="C51" s="106">
        <f>SUM('SUM DYN'!AY51)</f>
        <v>0</v>
      </c>
      <c r="D51" s="106">
        <f>SUM('SUM DYN'!AZ51)</f>
        <v>0</v>
      </c>
      <c r="E51" s="106">
        <f>SUM('SUM DYN'!BA51)</f>
        <v>0</v>
      </c>
    </row>
    <row r="52" spans="1:5" ht="10.5" customHeight="1">
      <c r="A52" s="141">
        <v>45</v>
      </c>
      <c r="B52" s="113" t="s">
        <v>51</v>
      </c>
      <c r="C52" s="106">
        <f>SUM('SUM DYN'!AY52)</f>
        <v>0</v>
      </c>
      <c r="D52" s="106">
        <f>SUM('SUM DYN'!AZ52)</f>
        <v>0</v>
      </c>
      <c r="E52" s="106">
        <f>SUM('SUM DYN'!BA52)</f>
        <v>0</v>
      </c>
    </row>
    <row r="53" spans="1:5" ht="10.5" customHeight="1">
      <c r="A53" s="141">
        <v>46</v>
      </c>
      <c r="B53" s="113" t="s">
        <v>46</v>
      </c>
      <c r="C53" s="106">
        <f>SUM('SUM DYN'!AY53)</f>
        <v>0</v>
      </c>
      <c r="D53" s="106">
        <f>SUM('SUM DYN'!AZ53)</f>
        <v>0</v>
      </c>
      <c r="E53" s="106">
        <f>SUM('SUM DYN'!BA53)</f>
        <v>0</v>
      </c>
    </row>
    <row r="54" spans="1:5" ht="10.5" customHeight="1">
      <c r="A54" s="141">
        <v>47</v>
      </c>
      <c r="B54" s="113" t="s">
        <v>47</v>
      </c>
      <c r="C54" s="106">
        <f>SUM('SUM DYN'!AY54)</f>
        <v>0</v>
      </c>
      <c r="D54" s="106">
        <f>SUM('SUM DYN'!AZ54)</f>
        <v>0</v>
      </c>
      <c r="E54" s="106">
        <f>SUM('SUM DYN'!BA54)</f>
        <v>0</v>
      </c>
    </row>
    <row r="55" spans="1:5" ht="10.5" customHeight="1">
      <c r="A55" s="141">
        <v>48</v>
      </c>
      <c r="B55" s="113" t="s">
        <v>48</v>
      </c>
      <c r="C55" s="106">
        <f>SUM('SUM DYN'!AY55)</f>
        <v>0</v>
      </c>
      <c r="D55" s="106">
        <f>SUM('SUM DYN'!AZ55)</f>
        <v>0</v>
      </c>
      <c r="E55" s="106">
        <f>SUM('SUM DYN'!BA55)</f>
        <v>0</v>
      </c>
    </row>
    <row r="56" spans="1:5" ht="10.5" customHeight="1">
      <c r="A56" s="141">
        <v>49</v>
      </c>
      <c r="B56" s="113" t="s">
        <v>49</v>
      </c>
      <c r="C56" s="106">
        <f>SUM('SUM DYN'!AY56)</f>
        <v>0</v>
      </c>
      <c r="D56" s="106">
        <f>SUM('SUM DYN'!AZ56)</f>
        <v>0</v>
      </c>
      <c r="E56" s="106">
        <f>SUM('SUM DYN'!BA56)</f>
        <v>0</v>
      </c>
    </row>
    <row r="57" spans="1:5" ht="10.5" customHeight="1">
      <c r="A57" s="141">
        <v>50</v>
      </c>
      <c r="B57" s="113" t="s">
        <v>50</v>
      </c>
      <c r="C57" s="106">
        <f>SUM('SUM DYN'!AY57)</f>
        <v>0</v>
      </c>
      <c r="D57" s="106">
        <f>SUM('SUM DYN'!AZ57)</f>
        <v>0</v>
      </c>
      <c r="E57" s="106">
        <f>SUM('SUM DYN'!BA57)</f>
        <v>0</v>
      </c>
    </row>
    <row r="58" spans="1:5" ht="10.5" customHeight="1">
      <c r="A58" s="141"/>
      <c r="B58" s="113"/>
      <c r="C58" s="106">
        <f>SUM('SUM DYN'!AY58)</f>
        <v>0</v>
      </c>
      <c r="D58" s="106">
        <f>SUM('SUM DYN'!AZ58)</f>
        <v>0</v>
      </c>
      <c r="E58" s="106">
        <f>SUM('SUM DYN'!BA58)</f>
        <v>0</v>
      </c>
    </row>
    <row r="59" spans="1:5" ht="10.5" customHeight="1">
      <c r="A59" s="141"/>
      <c r="B59" s="113"/>
      <c r="C59" s="106">
        <f>SUM('SUM DYN'!AY59)</f>
        <v>1646904200</v>
      </c>
      <c r="D59" s="106">
        <f>SUM('SUM DYN'!AZ59)</f>
        <v>4224000</v>
      </c>
      <c r="E59" s="106">
        <f>SUM('SUM DYN'!BA59)</f>
        <v>-1557987700</v>
      </c>
    </row>
    <row r="60" spans="1:5" ht="10.5" customHeight="1">
      <c r="A60" s="109">
        <v>51</v>
      </c>
      <c r="B60" s="110" t="s">
        <v>52</v>
      </c>
      <c r="C60" s="106">
        <f>SUM('SUM DYN'!AY60)</f>
        <v>991346300</v>
      </c>
      <c r="D60" s="106">
        <f>SUM('SUM DYN'!AZ60)</f>
        <v>102771709</v>
      </c>
      <c r="E60" s="106">
        <f>SUM('SUM DYN'!BA60)</f>
        <v>-888574591</v>
      </c>
    </row>
    <row r="61" spans="1:5" ht="10.5" customHeight="1">
      <c r="A61" s="141">
        <v>52</v>
      </c>
      <c r="B61" s="116" t="s">
        <v>75</v>
      </c>
      <c r="C61" s="106">
        <f>SUM('SUM DYN'!AY61)</f>
        <v>991346300</v>
      </c>
      <c r="D61" s="106">
        <f>SUM('SUM DYN'!AZ61)</f>
        <v>102771709</v>
      </c>
      <c r="E61" s="106">
        <f>SUM('SUM DYN'!BA61)</f>
        <v>-888574591</v>
      </c>
    </row>
    <row r="62" spans="1:5" ht="10.5" customHeight="1">
      <c r="A62" s="141">
        <v>53</v>
      </c>
      <c r="B62" s="116" t="s">
        <v>53</v>
      </c>
      <c r="C62" s="106">
        <f>SUM('SUM DYN'!AY62)</f>
        <v>0</v>
      </c>
      <c r="D62" s="106">
        <f>SUM('SUM DYN'!AZ62)</f>
        <v>0</v>
      </c>
      <c r="E62" s="106">
        <f>SUM('SUM DYN'!BA62)</f>
        <v>0</v>
      </c>
    </row>
    <row r="63" spans="1:5" ht="10.5" customHeight="1">
      <c r="A63" s="141"/>
      <c r="B63" s="116"/>
      <c r="C63" s="106">
        <f>SUM('SUM DYN'!AY63)</f>
        <v>0</v>
      </c>
      <c r="D63" s="106">
        <f>SUM('SUM DYN'!AZ63)</f>
        <v>0</v>
      </c>
      <c r="E63" s="106">
        <f>SUM('SUM DYN'!BA63)</f>
        <v>0</v>
      </c>
    </row>
    <row r="64" spans="1:5" ht="10.5" customHeight="1">
      <c r="A64" s="141"/>
      <c r="B64" s="110" t="s">
        <v>260</v>
      </c>
      <c r="C64" s="106">
        <f>SUM('SUM DYN'!AY64)</f>
        <v>0</v>
      </c>
      <c r="D64" s="106">
        <f>SUM('SUM DYN'!AZ64)</f>
        <v>0</v>
      </c>
      <c r="E64" s="106">
        <f>SUM('SUM DYN'!BA64)</f>
        <v>0</v>
      </c>
    </row>
    <row r="65" spans="1:15" ht="10.5" customHeight="1">
      <c r="A65" s="141"/>
      <c r="B65" s="113" t="s">
        <v>261</v>
      </c>
      <c r="C65" s="106">
        <f>SUM('SUM DYN'!AY65)</f>
        <v>0</v>
      </c>
      <c r="D65" s="106">
        <f>SUM('SUM DYN'!AZ65)</f>
        <v>0</v>
      </c>
      <c r="E65" s="106">
        <f>SUM('SUM DYN'!BA65)</f>
        <v>0</v>
      </c>
    </row>
    <row r="66" spans="1:15" ht="10.5" customHeight="1">
      <c r="A66" s="109">
        <v>54</v>
      </c>
      <c r="B66" s="110" t="s">
        <v>77</v>
      </c>
      <c r="C66" s="106">
        <f>SUM('SUM DYN'!AY66)</f>
        <v>0</v>
      </c>
      <c r="D66" s="106">
        <f>SUM('SUM DYN'!AZ66)</f>
        <v>0</v>
      </c>
      <c r="E66" s="106">
        <f>SUM('SUM DYN'!BA66)</f>
        <v>0</v>
      </c>
    </row>
    <row r="67" spans="1:15" ht="10.5" customHeight="1">
      <c r="A67" s="141">
        <v>55</v>
      </c>
      <c r="B67" s="116" t="s">
        <v>54</v>
      </c>
      <c r="C67" s="106">
        <f>SUM('SUM DYN'!AY67)</f>
        <v>0</v>
      </c>
      <c r="D67" s="106">
        <f>SUM('SUM DYN'!AZ67)</f>
        <v>0</v>
      </c>
      <c r="E67" s="106">
        <f>SUM('SUM DYN'!BA67)</f>
        <v>0</v>
      </c>
    </row>
    <row r="68" spans="1:15" ht="10.5" customHeight="1">
      <c r="A68" s="141">
        <v>56</v>
      </c>
      <c r="B68" s="116" t="s">
        <v>55</v>
      </c>
      <c r="C68" s="106">
        <f>SUM('SUM DYN'!AY68)</f>
        <v>84445700</v>
      </c>
      <c r="D68" s="106">
        <f>SUM('SUM DYN'!AZ68)</f>
        <v>0</v>
      </c>
      <c r="E68" s="106">
        <f>SUM('SUM DYN'!BA68)</f>
        <v>0</v>
      </c>
    </row>
    <row r="69" spans="1:15" ht="10.5" customHeight="1">
      <c r="A69" s="109">
        <v>57</v>
      </c>
      <c r="B69" s="110" t="s">
        <v>78</v>
      </c>
      <c r="C69" s="106">
        <f>SUM('SUM DYN'!AY69)</f>
        <v>0</v>
      </c>
      <c r="D69" s="106">
        <f>SUM('SUM DYN'!AZ69)</f>
        <v>0</v>
      </c>
      <c r="E69" s="106">
        <f>SUM('SUM DYN'!BA69)</f>
        <v>0</v>
      </c>
    </row>
    <row r="70" spans="1:15" ht="10.5" customHeight="1">
      <c r="A70" s="141">
        <v>58</v>
      </c>
      <c r="B70" s="116" t="s">
        <v>90</v>
      </c>
      <c r="C70" s="106">
        <f>SUM('SUM DYN'!AY70)</f>
        <v>0</v>
      </c>
      <c r="D70" s="106">
        <f>SUM('SUM DYN'!AZ70)</f>
        <v>0</v>
      </c>
      <c r="E70" s="106">
        <f>SUM('SUM DYN'!BA70)</f>
        <v>0</v>
      </c>
    </row>
    <row r="71" spans="1:15" ht="10.5" customHeight="1">
      <c r="A71" s="141">
        <v>59</v>
      </c>
      <c r="B71" s="116" t="s">
        <v>85</v>
      </c>
      <c r="C71" s="106">
        <f>SUM('SUM DYN'!AY71)</f>
        <v>0</v>
      </c>
      <c r="D71" s="106">
        <f>SUM('SUM DYN'!AZ71)</f>
        <v>0</v>
      </c>
      <c r="E71" s="106">
        <f>SUM('SUM DYN'!BA71)</f>
        <v>0</v>
      </c>
    </row>
    <row r="72" spans="1:15" s="18" customFormat="1" ht="10.5" customHeight="1">
      <c r="A72" s="109"/>
      <c r="B72" s="150" t="s">
        <v>266</v>
      </c>
      <c r="C72" s="106">
        <f>SUM('SUM DYN'!AY72)</f>
        <v>0</v>
      </c>
      <c r="D72" s="106">
        <f>SUM('SUM DYN'!AZ72)</f>
        <v>0</v>
      </c>
      <c r="E72" s="106">
        <f>SUM('SUM DYN'!BA72)</f>
        <v>0</v>
      </c>
      <c r="F72" s="106"/>
      <c r="G72" s="106"/>
      <c r="H72" s="106"/>
      <c r="I72" s="106"/>
      <c r="J72" s="106"/>
      <c r="K72" s="106"/>
      <c r="L72" s="120">
        <f t="shared" ref="L72" si="0">SUM(C72+F72+I72)</f>
        <v>0</v>
      </c>
      <c r="M72" s="120"/>
      <c r="N72" s="120"/>
      <c r="O72" s="121"/>
    </row>
    <row r="73" spans="1:15" ht="10.5" customHeight="1">
      <c r="A73" s="141">
        <v>60</v>
      </c>
      <c r="B73" s="116" t="s">
        <v>56</v>
      </c>
      <c r="C73" s="106">
        <f>SUM('SUM DYN'!AY73)</f>
        <v>0</v>
      </c>
      <c r="D73" s="106">
        <f>SUM('SUM DYN'!AZ73)</f>
        <v>0</v>
      </c>
      <c r="E73" s="106">
        <f>SUM('SUM DYN'!BA73)</f>
        <v>0</v>
      </c>
    </row>
    <row r="74" spans="1:15" ht="10.5" customHeight="1">
      <c r="A74" s="141">
        <v>61</v>
      </c>
      <c r="B74" s="113" t="s">
        <v>57</v>
      </c>
      <c r="C74" s="106">
        <f>SUM('SUM DYN'!AY74)</f>
        <v>0</v>
      </c>
      <c r="D74" s="106">
        <f>SUM('SUM DYN'!AZ74)</f>
        <v>0</v>
      </c>
      <c r="E74" s="106">
        <f>SUM('SUM DYN'!BA74)</f>
        <v>0</v>
      </c>
    </row>
    <row r="75" spans="1:15" ht="10.5" customHeight="1">
      <c r="A75" s="141">
        <v>62</v>
      </c>
      <c r="B75" s="113" t="s">
        <v>58</v>
      </c>
      <c r="C75" s="106">
        <f>SUM('SUM DYN'!AY75)</f>
        <v>0</v>
      </c>
      <c r="D75" s="106">
        <f>SUM('SUM DYN'!AZ75)</f>
        <v>0</v>
      </c>
      <c r="E75" s="106">
        <f>SUM('SUM DYN'!BA75)</f>
        <v>0</v>
      </c>
    </row>
    <row r="76" spans="1:15" ht="10.5" customHeight="1">
      <c r="A76" s="141">
        <v>63</v>
      </c>
      <c r="B76" s="113" t="s">
        <v>59</v>
      </c>
      <c r="C76" s="106">
        <f>SUM('SUM DYN'!AY76)</f>
        <v>0</v>
      </c>
      <c r="D76" s="106">
        <f>SUM('SUM DYN'!AZ76)</f>
        <v>0</v>
      </c>
      <c r="E76" s="106">
        <f>SUM('SUM DYN'!BA76)</f>
        <v>0</v>
      </c>
    </row>
    <row r="77" spans="1:15" ht="10.5" customHeight="1">
      <c r="A77" s="141">
        <v>64</v>
      </c>
      <c r="B77" s="113" t="s">
        <v>60</v>
      </c>
      <c r="C77" s="106">
        <f>SUM('SUM DYN'!AY77)</f>
        <v>0</v>
      </c>
      <c r="D77" s="106">
        <f>SUM('SUM DYN'!AZ77)</f>
        <v>0</v>
      </c>
      <c r="E77" s="106">
        <f>SUM('SUM DYN'!BA77)</f>
        <v>0</v>
      </c>
    </row>
    <row r="78" spans="1:15" ht="10.5" customHeight="1">
      <c r="A78" s="109">
        <v>65</v>
      </c>
      <c r="B78" s="110" t="s">
        <v>61</v>
      </c>
      <c r="C78" s="106">
        <f>SUM('SUM DYN'!AY78)</f>
        <v>0</v>
      </c>
      <c r="D78" s="106">
        <f>SUM('SUM DYN'!AZ78)</f>
        <v>0</v>
      </c>
      <c r="E78" s="106">
        <f>SUM('SUM DYN'!BA78)</f>
        <v>0</v>
      </c>
    </row>
    <row r="79" spans="1:15" ht="10.5" customHeight="1">
      <c r="A79" s="141">
        <v>66</v>
      </c>
      <c r="B79" s="116" t="s">
        <v>256</v>
      </c>
      <c r="C79" s="106">
        <f>SUM('SUM DYN'!AY79)</f>
        <v>0</v>
      </c>
      <c r="D79" s="106">
        <f>SUM('SUM DYN'!AZ79)</f>
        <v>0</v>
      </c>
      <c r="E79" s="106">
        <f>SUM('SUM DYN'!BA79)</f>
        <v>0</v>
      </c>
    </row>
    <row r="80" spans="1:15" ht="10.5" customHeight="1">
      <c r="A80" s="141">
        <v>67</v>
      </c>
      <c r="B80" s="116" t="s">
        <v>257</v>
      </c>
      <c r="C80" s="106">
        <f>SUM('SUM DYN'!AY80)</f>
        <v>0</v>
      </c>
      <c r="D80" s="106">
        <f>SUM('SUM DYN'!AZ80)</f>
        <v>0</v>
      </c>
      <c r="E80" s="106">
        <f>SUM('SUM DYN'!BA80)</f>
        <v>0</v>
      </c>
    </row>
    <row r="81" spans="1:15" s="18" customFormat="1" ht="10.5" customHeight="1">
      <c r="A81" s="109">
        <v>69</v>
      </c>
      <c r="B81" s="116" t="s">
        <v>265</v>
      </c>
      <c r="C81" s="106">
        <f>SUM('SUM DYN'!AY81)</f>
        <v>0</v>
      </c>
      <c r="D81" s="106">
        <f>SUM('SUM DYN'!AZ81)</f>
        <v>0</v>
      </c>
      <c r="E81" s="106">
        <f>SUM('SUM DYN'!BA81)</f>
        <v>0</v>
      </c>
      <c r="F81" s="106">
        <f>SUM(онхс!C78)</f>
        <v>0</v>
      </c>
      <c r="G81" s="106">
        <f>SUM(онхс!D78)</f>
        <v>0</v>
      </c>
      <c r="H81" s="106">
        <f>SUM(онхс!E78)</f>
        <v>0</v>
      </c>
      <c r="I81" s="106">
        <f>SUM(Sheet11!C78)</f>
        <v>0</v>
      </c>
      <c r="J81" s="106">
        <f>SUM(Sheet11!D78)</f>
        <v>0</v>
      </c>
      <c r="K81" s="106">
        <f>SUM(Sheet11!E78)</f>
        <v>0</v>
      </c>
      <c r="L81" s="120">
        <f t="shared" ref="L81:N81" si="1">SUM(C81+F81+I81)</f>
        <v>0</v>
      </c>
      <c r="M81" s="120">
        <f t="shared" si="1"/>
        <v>0</v>
      </c>
      <c r="N81" s="120">
        <f t="shared" si="1"/>
        <v>0</v>
      </c>
      <c r="O81" s="121" t="e">
        <f>M81/L81*100</f>
        <v>#DIV/0!</v>
      </c>
    </row>
    <row r="82" spans="1:15" ht="10.5" customHeight="1">
      <c r="A82" s="109">
        <v>68</v>
      </c>
      <c r="B82" s="110" t="s">
        <v>62</v>
      </c>
      <c r="C82" s="106">
        <f>SUM('SUM DYN'!AY82)</f>
        <v>2955293500</v>
      </c>
      <c r="D82" s="106">
        <f>SUM('SUM DYN'!AZ82)</f>
        <v>342739699.46999997</v>
      </c>
      <c r="E82" s="106">
        <f>SUM('SUM DYN'!BA82)</f>
        <v>-2612553800.5300002</v>
      </c>
    </row>
    <row r="83" spans="1:15" ht="9.75" customHeight="1">
      <c r="A83" s="141">
        <v>69</v>
      </c>
      <c r="B83" s="113" t="s">
        <v>64</v>
      </c>
      <c r="C83" s="106">
        <f>SUM('SUM DYN'!AY83)</f>
        <v>262287700</v>
      </c>
      <c r="D83" s="106">
        <f>SUM('SUM DYN'!AZ83)</f>
        <v>249747780.06</v>
      </c>
      <c r="E83" s="106">
        <f>SUM('SUM DYN'!BA83)</f>
        <v>-12539919.940000005</v>
      </c>
    </row>
    <row r="84" spans="1:15" ht="9.75" customHeight="1">
      <c r="A84" s="141">
        <v>70</v>
      </c>
      <c r="B84" s="113" t="s">
        <v>63</v>
      </c>
      <c r="C84" s="106">
        <f>SUM('SUM DYN'!AY84)</f>
        <v>49900000</v>
      </c>
      <c r="D84" s="106">
        <f>SUM('SUM DYN'!AZ84)</f>
        <v>85764431.409999996</v>
      </c>
      <c r="E84" s="106">
        <f>SUM('SUM DYN'!BA84)</f>
        <v>35864431.409999996</v>
      </c>
    </row>
    <row r="85" spans="1:15" ht="9.75" customHeight="1">
      <c r="A85" s="141">
        <v>71</v>
      </c>
      <c r="B85" s="113" t="s">
        <v>76</v>
      </c>
      <c r="C85" s="106">
        <f>SUM('SUM DYN'!AY85)</f>
        <v>2643105800</v>
      </c>
      <c r="D85" s="106">
        <f>SUM('SUM DYN'!AZ85)</f>
        <v>7227488</v>
      </c>
      <c r="E85" s="106">
        <f>SUM('SUM DYN'!BA85)</f>
        <v>-2635878312</v>
      </c>
    </row>
    <row r="86" spans="1:15" ht="9.75" customHeight="1">
      <c r="A86" s="141">
        <v>72</v>
      </c>
      <c r="B86" s="113" t="s">
        <v>173</v>
      </c>
      <c r="C86" s="106">
        <f>SUM('SUM DYN'!AY86)</f>
        <v>0</v>
      </c>
      <c r="D86" s="106">
        <f>SUM('SUM DYN'!AZ86)</f>
        <v>0</v>
      </c>
      <c r="E86" s="106">
        <f>SUM('SUM DYN'!BA86)</f>
        <v>0</v>
      </c>
    </row>
    <row r="87" spans="1:15" ht="9.75" customHeight="1">
      <c r="A87" s="141">
        <v>73</v>
      </c>
      <c r="B87" s="113" t="s">
        <v>65</v>
      </c>
      <c r="C87" s="106">
        <f>SUM('SUM DYN'!AY87)</f>
        <v>0</v>
      </c>
      <c r="D87" s="106">
        <f>SUM('SUM DYN'!AZ87)</f>
        <v>0</v>
      </c>
      <c r="E87" s="106">
        <f>SUM('SUM DYN'!BA87)</f>
        <v>0</v>
      </c>
    </row>
    <row r="88" spans="1:15" ht="9.75" customHeight="1">
      <c r="A88" s="141">
        <v>74</v>
      </c>
      <c r="B88" s="113" t="s">
        <v>66</v>
      </c>
      <c r="C88" s="106">
        <f>SUM('SUM DYN'!AY88)</f>
        <v>0</v>
      </c>
      <c r="D88" s="106">
        <f>SUM('SUM DYN'!AZ88)</f>
        <v>0</v>
      </c>
      <c r="E88" s="106">
        <f>SUM('SUM DYN'!BA88)</f>
        <v>0</v>
      </c>
    </row>
    <row r="89" spans="1:15" ht="10.5" customHeight="1">
      <c r="A89" s="141">
        <v>75</v>
      </c>
      <c r="B89" s="113" t="s">
        <v>180</v>
      </c>
      <c r="C89" s="106">
        <f>SUM('SUM DYN'!AY89)</f>
        <v>0</v>
      </c>
      <c r="D89" s="106">
        <f>SUM('SUM DYN'!AZ89)</f>
        <v>0</v>
      </c>
      <c r="E89" s="106">
        <f>SUM('SUM DYN'!BA89)</f>
        <v>0</v>
      </c>
    </row>
    <row r="90" spans="1:15" ht="10.5" customHeight="1">
      <c r="A90" s="141">
        <v>76</v>
      </c>
      <c r="B90" s="103" t="s">
        <v>67</v>
      </c>
      <c r="C90" s="106">
        <f>SUM('SUM DYN'!AY90)</f>
        <v>0</v>
      </c>
      <c r="D90" s="106">
        <f>SUM('SUM DYN'!AZ90)</f>
        <v>0</v>
      </c>
      <c r="E90" s="106">
        <f>SUM('SUM DYN'!BA90)</f>
        <v>0</v>
      </c>
    </row>
    <row r="91" spans="1:15" ht="10.5" customHeight="1">
      <c r="A91" s="109">
        <v>77</v>
      </c>
      <c r="B91" s="110" t="s">
        <v>68</v>
      </c>
      <c r="C91" s="106">
        <f>SUM('SUM DYN'!AY91)</f>
        <v>0</v>
      </c>
      <c r="D91" s="106">
        <f>SUM('SUM DYN'!AZ91)</f>
        <v>0</v>
      </c>
      <c r="E91" s="106">
        <f>SUM('SUM DYN'!BA91)</f>
        <v>0</v>
      </c>
    </row>
    <row r="92" spans="1:15" ht="9" customHeight="1">
      <c r="A92" s="141">
        <v>78</v>
      </c>
      <c r="B92" s="103" t="s">
        <v>69</v>
      </c>
      <c r="C92" s="106">
        <f>SUM('SUM DYN'!AY92)</f>
        <v>0</v>
      </c>
      <c r="D92" s="106">
        <f>SUM('SUM DYN'!AZ92)</f>
        <v>0</v>
      </c>
      <c r="E92" s="106">
        <f>SUM('SUM DYN'!BA92)</f>
        <v>0</v>
      </c>
    </row>
    <row r="93" spans="1:15" ht="9" customHeight="1">
      <c r="A93" s="141">
        <v>79</v>
      </c>
      <c r="B93" s="103" t="s">
        <v>70</v>
      </c>
      <c r="C93" s="106">
        <f>SUM('SUM DYN'!AY93)</f>
        <v>0</v>
      </c>
      <c r="D93" s="106">
        <f>SUM('SUM DYN'!AZ93)</f>
        <v>0</v>
      </c>
      <c r="E93" s="106">
        <f>SUM('SUM DYN'!BA93)</f>
        <v>0</v>
      </c>
    </row>
    <row r="94" spans="1:15" ht="9" customHeight="1">
      <c r="A94" s="141">
        <v>80</v>
      </c>
      <c r="B94" s="103" t="s">
        <v>71</v>
      </c>
      <c r="C94" s="106">
        <f>SUM('SUM DYN'!AY94)</f>
        <v>0</v>
      </c>
      <c r="D94" s="106">
        <f>SUM('SUM DYN'!AZ94)</f>
        <v>0</v>
      </c>
      <c r="E94" s="106">
        <f>SUM('SUM DYN'!BA94)</f>
        <v>0</v>
      </c>
    </row>
    <row r="95" spans="1:15" ht="9" customHeight="1">
      <c r="A95" s="141">
        <v>81</v>
      </c>
      <c r="B95" s="103" t="s">
        <v>72</v>
      </c>
      <c r="C95" s="106">
        <f>SUM('SUM DYN'!AY95)</f>
        <v>0</v>
      </c>
      <c r="D95" s="106">
        <f>SUM('SUM DYN'!AZ95)</f>
        <v>0</v>
      </c>
      <c r="E95" s="106">
        <f>SUM('SUM DYN'!BA95)</f>
        <v>0</v>
      </c>
    </row>
    <row r="96" spans="1:15">
      <c r="A96" s="109">
        <v>82</v>
      </c>
      <c r="B96" s="110" t="s">
        <v>123</v>
      </c>
      <c r="C96" s="106">
        <f>SUM('SUM DYN'!AY96)</f>
        <v>0</v>
      </c>
      <c r="D96" s="106">
        <f>SUM('SUM DYN'!AZ96)</f>
        <v>0</v>
      </c>
      <c r="E96" s="106">
        <f>SUM('SUM DYN'!BA96)</f>
        <v>0</v>
      </c>
    </row>
    <row r="97" spans="1:5">
      <c r="A97" s="141">
        <v>83</v>
      </c>
      <c r="B97" s="103" t="s">
        <v>124</v>
      </c>
      <c r="C97" s="106">
        <f>SUM('SUM DYN'!AY97)</f>
        <v>0</v>
      </c>
      <c r="D97" s="106">
        <f>SUM('SUM DYN'!AZ97)</f>
        <v>0</v>
      </c>
      <c r="E97" s="106">
        <f>SUM('SUM DYN'!BA97)</f>
        <v>0</v>
      </c>
    </row>
    <row r="98" spans="1:5">
      <c r="A98" s="141">
        <v>84</v>
      </c>
      <c r="B98" s="103" t="s">
        <v>183</v>
      </c>
      <c r="C98" s="106">
        <f>SUM('SUM DYN'!AY98)</f>
        <v>0</v>
      </c>
      <c r="D98" s="106">
        <f>SUM('SUM DYN'!AZ98)</f>
        <v>0</v>
      </c>
      <c r="E98" s="106">
        <f>SUM('SUM DYN'!BA98)</f>
        <v>0</v>
      </c>
    </row>
    <row r="99" spans="1:5">
      <c r="A99" s="141">
        <v>85</v>
      </c>
      <c r="B99" s="103" t="s">
        <v>184</v>
      </c>
      <c r="C99" s="106">
        <f>SUM('SUM DYN'!AY99)</f>
        <v>0</v>
      </c>
      <c r="D99" s="106">
        <f>SUM('SUM DYN'!AZ99)</f>
        <v>0</v>
      </c>
      <c r="E99" s="106">
        <f>SUM('SUM DYN'!BA99)</f>
        <v>0</v>
      </c>
    </row>
    <row r="100" spans="1:5">
      <c r="A100" s="141">
        <v>86</v>
      </c>
      <c r="B100" s="103" t="s">
        <v>185</v>
      </c>
      <c r="C100" s="106">
        <f>SUM('SUM DYN'!AY100)</f>
        <v>0</v>
      </c>
      <c r="D100" s="106">
        <f>SUM('SUM DYN'!AZ100)</f>
        <v>0</v>
      </c>
      <c r="E100" s="106">
        <f>SUM('SUM DYN'!BA100)</f>
        <v>0</v>
      </c>
    </row>
    <row r="101" spans="1:5">
      <c r="A101" s="141">
        <v>87</v>
      </c>
      <c r="B101" s="103" t="s">
        <v>186</v>
      </c>
      <c r="C101" s="106">
        <f>SUM('SUM DYN'!AY101)</f>
        <v>0</v>
      </c>
      <c r="D101" s="106">
        <f>SUM('SUM DYN'!AZ101)</f>
        <v>0</v>
      </c>
      <c r="E101" s="106">
        <f>SUM('SUM DYN'!BA101)</f>
        <v>0</v>
      </c>
    </row>
    <row r="102" spans="1:5">
      <c r="A102" s="109">
        <v>88</v>
      </c>
      <c r="B102" s="110" t="s">
        <v>125</v>
      </c>
      <c r="C102" s="106">
        <f>SUM('SUM DYN'!AY102)</f>
        <v>0</v>
      </c>
      <c r="D102" s="106">
        <f>SUM('SUM DYN'!AZ102)</f>
        <v>0</v>
      </c>
      <c r="E102" s="106">
        <f>SUM('SUM DYN'!BA102)</f>
        <v>0</v>
      </c>
    </row>
    <row r="103" spans="1:5">
      <c r="A103" s="141">
        <v>89</v>
      </c>
      <c r="B103" s="103" t="s">
        <v>187</v>
      </c>
      <c r="C103" s="106">
        <f>SUM('SUM DYN'!AY103)</f>
        <v>0</v>
      </c>
      <c r="D103" s="106">
        <f>SUM('SUM DYN'!AZ103)</f>
        <v>0</v>
      </c>
      <c r="E103" s="106">
        <f>SUM('SUM DYN'!BA103)</f>
        <v>0</v>
      </c>
    </row>
    <row r="104" spans="1:5">
      <c r="A104" s="141">
        <v>90</v>
      </c>
      <c r="B104" s="103" t="s">
        <v>188</v>
      </c>
      <c r="C104" s="106">
        <f>SUM('SUM DYN'!AY104)</f>
        <v>0</v>
      </c>
      <c r="D104" s="106">
        <f>SUM('SUM DYN'!AZ104)</f>
        <v>0</v>
      </c>
      <c r="E104" s="106">
        <f>SUM('SUM DYN'!BA104)</f>
        <v>0</v>
      </c>
    </row>
    <row r="105" spans="1:5">
      <c r="A105" s="141">
        <v>91</v>
      </c>
      <c r="B105" s="103" t="s">
        <v>189</v>
      </c>
      <c r="C105" s="106">
        <f>SUM('SUM DYN'!AY105)</f>
        <v>0</v>
      </c>
      <c r="D105" s="106">
        <f>SUM('SUM DYN'!AZ105)</f>
        <v>0</v>
      </c>
      <c r="E105" s="106">
        <f>SUM('SUM DYN'!BA105)</f>
        <v>0</v>
      </c>
    </row>
    <row r="106" spans="1:5">
      <c r="A106" s="141">
        <v>92</v>
      </c>
      <c r="B106" s="103" t="s">
        <v>190</v>
      </c>
      <c r="C106" s="106">
        <f>SUM('SUM DYN'!AY106)</f>
        <v>0</v>
      </c>
      <c r="D106" s="106">
        <f>SUM('SUM DYN'!AZ106)</f>
        <v>0</v>
      </c>
      <c r="E106" s="106">
        <f>SUM('SUM DYN'!BA106)</f>
        <v>0</v>
      </c>
    </row>
    <row r="107" spans="1:5">
      <c r="A107" s="141">
        <v>93</v>
      </c>
      <c r="B107" s="103" t="s">
        <v>191</v>
      </c>
      <c r="C107" s="106">
        <f>SUM('SUM DYN'!AY107)</f>
        <v>0</v>
      </c>
      <c r="D107" s="106">
        <f>SUM('SUM DYN'!AZ107)</f>
        <v>0</v>
      </c>
      <c r="E107" s="106">
        <f>SUM('SUM DYN'!BA107)</f>
        <v>0</v>
      </c>
    </row>
    <row r="108" spans="1:5">
      <c r="A108" s="141">
        <v>94</v>
      </c>
      <c r="B108" s="103" t="s">
        <v>192</v>
      </c>
      <c r="C108" s="106">
        <f>SUM('SUM DYN'!AY108)</f>
        <v>0</v>
      </c>
      <c r="D108" s="106">
        <f>SUM('SUM DYN'!AZ108)</f>
        <v>0</v>
      </c>
      <c r="E108" s="106">
        <f>SUM('SUM DYN'!BA108)</f>
        <v>0</v>
      </c>
    </row>
    <row r="109" spans="1:5">
      <c r="A109" s="141">
        <v>95</v>
      </c>
      <c r="B109" s="103" t="s">
        <v>193</v>
      </c>
      <c r="C109" s="106">
        <f>SUM('SUM DYN'!AY109)</f>
        <v>0</v>
      </c>
      <c r="D109" s="106">
        <f>SUM('SUM DYN'!AZ109)</f>
        <v>0</v>
      </c>
      <c r="E109" s="106">
        <f>SUM('SUM DYN'!BA109)</f>
        <v>0</v>
      </c>
    </row>
    <row r="110" spans="1:5">
      <c r="A110" s="141">
        <v>96</v>
      </c>
      <c r="B110" s="103" t="s">
        <v>194</v>
      </c>
      <c r="C110" s="106">
        <f>SUM('SUM DYN'!AY110)</f>
        <v>0</v>
      </c>
      <c r="D110" s="106">
        <f>SUM('SUM DYN'!AZ110)</f>
        <v>0</v>
      </c>
      <c r="E110" s="106">
        <f>SUM('SUM DYN'!BA110)</f>
        <v>0</v>
      </c>
    </row>
  </sheetData>
  <mergeCells count="3">
    <mergeCell ref="A5:A6"/>
    <mergeCell ref="C5:E5"/>
    <mergeCell ref="A7:B7"/>
  </mergeCells>
  <pageMargins left="1.07" right="0.7" top="0.17" bottom="0.22" header="0.17" footer="0.21"/>
  <pageSetup fitToWidth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6E3D-AD59-4821-9DFA-96AC5B5FE50C}">
  <dimension ref="A2:K20"/>
  <sheetViews>
    <sheetView workbookViewId="0">
      <selection activeCell="A8" sqref="A8:XFD8"/>
    </sheetView>
  </sheetViews>
  <sheetFormatPr defaultRowHeight="14.25"/>
  <cols>
    <col min="1" max="1" width="4.7109375" style="251" customWidth="1"/>
    <col min="2" max="2" width="39.5703125" style="259" customWidth="1"/>
    <col min="3" max="4" width="13.28515625" style="262" customWidth="1"/>
    <col min="5" max="5" width="14.140625" style="262" customWidth="1"/>
    <col min="6" max="9" width="13.28515625" style="262" customWidth="1"/>
    <col min="10" max="10" width="14.5703125" style="262" customWidth="1"/>
    <col min="11" max="11" width="13.28515625" style="256" customWidth="1"/>
    <col min="12" max="16384" width="9.140625" style="254"/>
  </cols>
  <sheetData>
    <row r="2" spans="1:11">
      <c r="A2" s="621" t="s">
        <v>294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</row>
    <row r="3" spans="1:11">
      <c r="K3" s="263" t="s">
        <v>310</v>
      </c>
    </row>
    <row r="4" spans="1:11" s="251" customFormat="1" ht="113.25" customHeight="1">
      <c r="A4" s="249" t="s">
        <v>292</v>
      </c>
      <c r="B4" s="253" t="s">
        <v>307</v>
      </c>
      <c r="C4" s="250" t="s">
        <v>286</v>
      </c>
      <c r="D4" s="250" t="s">
        <v>287</v>
      </c>
      <c r="E4" s="250" t="s">
        <v>288</v>
      </c>
      <c r="F4" s="250" t="s">
        <v>312</v>
      </c>
      <c r="G4" s="250" t="s">
        <v>289</v>
      </c>
      <c r="H4" s="250" t="s">
        <v>290</v>
      </c>
      <c r="I4" s="250" t="s">
        <v>291</v>
      </c>
      <c r="J4" s="250" t="s">
        <v>311</v>
      </c>
      <c r="K4" s="252" t="s">
        <v>293</v>
      </c>
    </row>
    <row r="5" spans="1:11">
      <c r="A5" s="249">
        <v>1</v>
      </c>
      <c r="B5" s="257" t="s">
        <v>295</v>
      </c>
      <c r="C5" s="260">
        <v>0</v>
      </c>
      <c r="D5" s="260">
        <v>0</v>
      </c>
      <c r="E5" s="260">
        <v>0</v>
      </c>
      <c r="F5" s="260">
        <v>0</v>
      </c>
      <c r="G5" s="260">
        <v>0</v>
      </c>
      <c r="H5" s="260">
        <v>0</v>
      </c>
      <c r="I5" s="260">
        <v>0</v>
      </c>
      <c r="J5" s="260">
        <v>4566.75</v>
      </c>
      <c r="K5" s="261">
        <f t="shared" ref="K5:K19" si="0">SUM(C5:J5)</f>
        <v>4566.75</v>
      </c>
    </row>
    <row r="6" spans="1:11">
      <c r="A6" s="249">
        <v>2</v>
      </c>
      <c r="B6" s="257" t="s">
        <v>313</v>
      </c>
      <c r="C6" s="260">
        <v>0</v>
      </c>
      <c r="D6" s="260">
        <v>0</v>
      </c>
      <c r="E6" s="260">
        <v>0</v>
      </c>
      <c r="F6" s="260">
        <v>0</v>
      </c>
      <c r="G6" s="260">
        <v>0</v>
      </c>
      <c r="H6" s="260">
        <v>0</v>
      </c>
      <c r="I6" s="260">
        <v>0</v>
      </c>
      <c r="J6" s="260">
        <v>2337</v>
      </c>
      <c r="K6" s="261">
        <f t="shared" si="0"/>
        <v>2337</v>
      </c>
    </row>
    <row r="7" spans="1:11">
      <c r="A7" s="249">
        <v>3</v>
      </c>
      <c r="B7" s="257" t="s">
        <v>314</v>
      </c>
      <c r="C7" s="260">
        <v>0</v>
      </c>
      <c r="D7" s="260">
        <v>0</v>
      </c>
      <c r="E7" s="260"/>
      <c r="F7" s="260">
        <v>1383.11</v>
      </c>
      <c r="G7" s="260">
        <v>3738.05</v>
      </c>
      <c r="H7" s="260">
        <v>10567.853999999999</v>
      </c>
      <c r="I7" s="260">
        <v>550</v>
      </c>
      <c r="J7" s="260">
        <v>600</v>
      </c>
      <c r="K7" s="261">
        <f t="shared" si="0"/>
        <v>16839.013999999999</v>
      </c>
    </row>
    <row r="8" spans="1:11">
      <c r="A8" s="249">
        <v>4</v>
      </c>
      <c r="B8" s="257" t="s">
        <v>297</v>
      </c>
      <c r="C8" s="260">
        <v>2862</v>
      </c>
      <c r="D8" s="260">
        <v>0</v>
      </c>
      <c r="E8" s="260">
        <v>0</v>
      </c>
      <c r="F8" s="260">
        <v>8554.7999999999993</v>
      </c>
      <c r="G8" s="260">
        <v>0</v>
      </c>
      <c r="H8" s="260">
        <v>0</v>
      </c>
      <c r="I8" s="260">
        <v>900</v>
      </c>
      <c r="J8" s="260">
        <v>6700</v>
      </c>
      <c r="K8" s="261">
        <f t="shared" si="0"/>
        <v>19016.8</v>
      </c>
    </row>
    <row r="9" spans="1:11">
      <c r="A9" s="249">
        <v>5</v>
      </c>
      <c r="B9" s="257" t="s">
        <v>298</v>
      </c>
      <c r="C9" s="260">
        <v>0</v>
      </c>
      <c r="D9" s="260">
        <v>0</v>
      </c>
      <c r="E9" s="260">
        <v>0</v>
      </c>
      <c r="F9" s="260">
        <v>16640.34</v>
      </c>
      <c r="G9" s="260">
        <v>0</v>
      </c>
      <c r="H9" s="260">
        <v>0</v>
      </c>
      <c r="I9" s="260">
        <v>0</v>
      </c>
      <c r="J9" s="260">
        <v>2557.19</v>
      </c>
      <c r="K9" s="261">
        <f t="shared" si="0"/>
        <v>19197.53</v>
      </c>
    </row>
    <row r="10" spans="1:11">
      <c r="A10" s="249">
        <v>6</v>
      </c>
      <c r="B10" s="257" t="s">
        <v>299</v>
      </c>
      <c r="C10" s="260">
        <v>6042</v>
      </c>
      <c r="D10" s="260">
        <v>0</v>
      </c>
      <c r="E10" s="260">
        <v>0</v>
      </c>
      <c r="F10" s="260">
        <v>801.1</v>
      </c>
      <c r="G10" s="260">
        <v>0</v>
      </c>
      <c r="H10" s="260">
        <v>0</v>
      </c>
      <c r="I10" s="260">
        <v>0</v>
      </c>
      <c r="J10" s="260">
        <v>0</v>
      </c>
      <c r="K10" s="261">
        <f t="shared" si="0"/>
        <v>6843.1</v>
      </c>
    </row>
    <row r="11" spans="1:11">
      <c r="A11" s="249">
        <v>7</v>
      </c>
      <c r="B11" s="257" t="s">
        <v>300</v>
      </c>
      <c r="C11" s="260">
        <v>4363.4912199999999</v>
      </c>
      <c r="D11" s="260">
        <v>0</v>
      </c>
      <c r="E11" s="260">
        <v>4403.8243000000002</v>
      </c>
      <c r="F11" s="260">
        <v>655.22299999999996</v>
      </c>
      <c r="G11" s="260">
        <v>0</v>
      </c>
      <c r="H11" s="260">
        <v>0</v>
      </c>
      <c r="I11" s="260">
        <v>3560</v>
      </c>
      <c r="J11" s="260">
        <v>18536.3</v>
      </c>
      <c r="K11" s="261">
        <f t="shared" si="0"/>
        <v>31518.838519999998</v>
      </c>
    </row>
    <row r="12" spans="1:11">
      <c r="A12" s="249">
        <v>8</v>
      </c>
      <c r="B12" s="257" t="s">
        <v>301</v>
      </c>
      <c r="C12" s="260">
        <v>2923.39966</v>
      </c>
      <c r="D12" s="260">
        <v>0</v>
      </c>
      <c r="E12" s="260">
        <v>0</v>
      </c>
      <c r="F12" s="260">
        <v>465.41</v>
      </c>
      <c r="G12" s="260">
        <v>0</v>
      </c>
      <c r="H12" s="260">
        <v>0</v>
      </c>
      <c r="I12" s="260">
        <v>0</v>
      </c>
      <c r="J12" s="260">
        <v>450</v>
      </c>
      <c r="K12" s="261">
        <f t="shared" si="0"/>
        <v>3838.8096599999999</v>
      </c>
    </row>
    <row r="13" spans="1:11">
      <c r="A13" s="249">
        <v>9</v>
      </c>
      <c r="B13" s="257" t="s">
        <v>302</v>
      </c>
      <c r="C13" s="260">
        <v>0</v>
      </c>
      <c r="D13" s="260">
        <v>0</v>
      </c>
      <c r="E13" s="260">
        <v>0</v>
      </c>
      <c r="F13" s="260">
        <v>16718.8</v>
      </c>
      <c r="G13" s="260">
        <v>0</v>
      </c>
      <c r="H13" s="260">
        <v>5780</v>
      </c>
      <c r="I13" s="260">
        <v>8950</v>
      </c>
      <c r="J13" s="260">
        <v>32539</v>
      </c>
      <c r="K13" s="261">
        <f t="shared" si="0"/>
        <v>63987.8</v>
      </c>
    </row>
    <row r="14" spans="1:11">
      <c r="A14" s="249">
        <v>10</v>
      </c>
      <c r="B14" s="257" t="s">
        <v>303</v>
      </c>
      <c r="C14" s="260">
        <v>5686.2</v>
      </c>
      <c r="D14" s="260">
        <v>1279.395</v>
      </c>
      <c r="E14" s="260">
        <v>1677.94</v>
      </c>
      <c r="F14" s="260">
        <v>9120.4750000000004</v>
      </c>
      <c r="G14" s="260">
        <v>0</v>
      </c>
      <c r="H14" s="260">
        <v>6035.6</v>
      </c>
      <c r="I14" s="260">
        <v>790</v>
      </c>
      <c r="J14" s="260">
        <v>63778.5</v>
      </c>
      <c r="K14" s="261">
        <f t="shared" si="0"/>
        <v>88368.11</v>
      </c>
    </row>
    <row r="15" spans="1:11">
      <c r="A15" s="249">
        <v>11</v>
      </c>
      <c r="B15" s="257" t="s">
        <v>304</v>
      </c>
      <c r="C15" s="260">
        <v>285.911</v>
      </c>
      <c r="D15" s="260">
        <v>181.76300000000001</v>
      </c>
      <c r="E15" s="260">
        <v>0</v>
      </c>
      <c r="F15" s="260">
        <v>7599.49</v>
      </c>
      <c r="G15" s="260">
        <v>0</v>
      </c>
      <c r="H15" s="260">
        <v>6510.7</v>
      </c>
      <c r="I15" s="260">
        <v>8680</v>
      </c>
      <c r="J15" s="260">
        <v>6281.1</v>
      </c>
      <c r="K15" s="261">
        <f t="shared" si="0"/>
        <v>29538.964</v>
      </c>
    </row>
    <row r="16" spans="1:11">
      <c r="A16" s="249">
        <v>12</v>
      </c>
      <c r="B16" s="257" t="s">
        <v>305</v>
      </c>
      <c r="C16" s="260">
        <v>9900.9968200000003</v>
      </c>
      <c r="D16" s="260">
        <v>0</v>
      </c>
      <c r="E16" s="260">
        <v>0</v>
      </c>
      <c r="F16" s="260">
        <v>1020.5</v>
      </c>
      <c r="G16" s="260">
        <v>0</v>
      </c>
      <c r="H16" s="260">
        <v>0</v>
      </c>
      <c r="I16" s="260">
        <v>1400</v>
      </c>
      <c r="J16" s="260">
        <v>0</v>
      </c>
      <c r="K16" s="261">
        <f t="shared" si="0"/>
        <v>12321.49682</v>
      </c>
    </row>
    <row r="17" spans="1:11" ht="28.5">
      <c r="A17" s="249">
        <v>13</v>
      </c>
      <c r="B17" s="257" t="s">
        <v>306</v>
      </c>
      <c r="C17" s="260">
        <v>4756.0323099999996</v>
      </c>
      <c r="D17" s="260">
        <v>13687.31589</v>
      </c>
      <c r="E17" s="260">
        <v>0</v>
      </c>
      <c r="F17" s="260">
        <v>116.5</v>
      </c>
      <c r="G17" s="260">
        <v>0</v>
      </c>
      <c r="H17" s="260">
        <v>16200</v>
      </c>
      <c r="I17" s="260">
        <v>0</v>
      </c>
      <c r="J17" s="260">
        <v>18789.026000000002</v>
      </c>
      <c r="K17" s="261">
        <f t="shared" si="0"/>
        <v>53548.874200000006</v>
      </c>
    </row>
    <row r="18" spans="1:11" ht="28.5">
      <c r="A18" s="249">
        <v>14</v>
      </c>
      <c r="B18" s="257" t="s">
        <v>308</v>
      </c>
      <c r="C18" s="260">
        <v>0</v>
      </c>
      <c r="D18" s="260">
        <v>0</v>
      </c>
      <c r="E18" s="260">
        <v>14498.772199999999</v>
      </c>
      <c r="F18" s="260">
        <v>59039.578000000001</v>
      </c>
      <c r="G18" s="260">
        <v>0</v>
      </c>
      <c r="H18" s="260">
        <v>23450.510999999999</v>
      </c>
      <c r="I18" s="260">
        <v>0</v>
      </c>
      <c r="J18" s="260">
        <v>0</v>
      </c>
      <c r="K18" s="261">
        <f t="shared" si="0"/>
        <v>96988.861199999999</v>
      </c>
    </row>
    <row r="19" spans="1:11" ht="28.5">
      <c r="A19" s="249">
        <v>15</v>
      </c>
      <c r="B19" s="257" t="s">
        <v>309</v>
      </c>
      <c r="C19" s="260">
        <v>0</v>
      </c>
      <c r="D19" s="260">
        <v>121.17</v>
      </c>
      <c r="E19" s="260">
        <v>664.29</v>
      </c>
      <c r="F19" s="260">
        <v>58133.9</v>
      </c>
      <c r="G19" s="260">
        <v>0</v>
      </c>
      <c r="H19" s="260">
        <v>0</v>
      </c>
      <c r="I19" s="260">
        <v>13238.5</v>
      </c>
      <c r="J19" s="260">
        <v>27202.13</v>
      </c>
      <c r="K19" s="261">
        <f t="shared" si="0"/>
        <v>99359.99</v>
      </c>
    </row>
    <row r="20" spans="1:11" s="258" customFormat="1">
      <c r="A20" s="252"/>
      <c r="B20" s="255" t="s">
        <v>296</v>
      </c>
      <c r="C20" s="261">
        <f t="shared" ref="C20:J20" si="1">SUM(C5:C19)</f>
        <v>36820.031009999999</v>
      </c>
      <c r="D20" s="261">
        <f t="shared" si="1"/>
        <v>15269.643889999999</v>
      </c>
      <c r="E20" s="261">
        <f t="shared" si="1"/>
        <v>21244.826500000003</v>
      </c>
      <c r="F20" s="261">
        <f t="shared" si="1"/>
        <v>180249.226</v>
      </c>
      <c r="G20" s="261">
        <f t="shared" si="1"/>
        <v>3738.05</v>
      </c>
      <c r="H20" s="261">
        <f t="shared" si="1"/>
        <v>68544.664999999994</v>
      </c>
      <c r="I20" s="261">
        <f t="shared" si="1"/>
        <v>38068.5</v>
      </c>
      <c r="J20" s="261">
        <f t="shared" si="1"/>
        <v>184336.99600000001</v>
      </c>
      <c r="K20" s="261">
        <f>SUM(K5:K19)</f>
        <v>548271.93839999998</v>
      </c>
    </row>
  </sheetData>
  <mergeCells count="1">
    <mergeCell ref="A2:K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P63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H20" sqref="H20"/>
    </sheetView>
  </sheetViews>
  <sheetFormatPr defaultColWidth="9.140625" defaultRowHeight="12.75"/>
  <cols>
    <col min="1" max="1" width="4.140625" style="2" customWidth="1"/>
    <col min="2" max="2" width="15.42578125" style="3" customWidth="1"/>
    <col min="3" max="14" width="15.28515625" style="55" customWidth="1"/>
    <col min="15" max="15" width="9.140625" style="3"/>
    <col min="16" max="16" width="10.85546875" style="3" customWidth="1"/>
    <col min="17" max="16384" width="9.140625" style="3"/>
  </cols>
  <sheetData>
    <row r="2" spans="1:16">
      <c r="A2" s="8" t="s">
        <v>117</v>
      </c>
      <c r="D2" s="57" t="str">
        <f>Sheet1!D2</f>
        <v>4-р сар</v>
      </c>
    </row>
    <row r="4" spans="1:16">
      <c r="A4" s="3"/>
    </row>
    <row r="5" spans="1:16" ht="12.75" customHeight="1">
      <c r="B5" s="7"/>
      <c r="C5" s="83" t="s">
        <v>317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ht="13.5">
      <c r="A6" s="551"/>
      <c r="B6" s="551"/>
      <c r="C6" s="551"/>
      <c r="D6" s="551"/>
      <c r="E6" s="551"/>
      <c r="F6" s="551"/>
      <c r="G6" s="551"/>
      <c r="H6" s="551"/>
      <c r="I6" s="551"/>
      <c r="J6" s="551"/>
      <c r="K6" s="551"/>
      <c r="L6" s="551"/>
      <c r="M6" s="551"/>
      <c r="N6" s="551"/>
    </row>
    <row r="7" spans="1:16" ht="13.5">
      <c r="B7" s="4"/>
    </row>
    <row r="10" spans="1:16">
      <c r="A10" s="23"/>
      <c r="B10" s="23" t="s">
        <v>343</v>
      </c>
      <c r="M10" s="55" t="s">
        <v>195</v>
      </c>
    </row>
    <row r="11" spans="1:16" s="16" customFormat="1" ht="21" customHeight="1">
      <c r="A11" s="552" t="s">
        <v>2</v>
      </c>
      <c r="B11" s="555" t="s">
        <v>98</v>
      </c>
      <c r="C11" s="558" t="s">
        <v>162</v>
      </c>
      <c r="D11" s="559"/>
      <c r="E11" s="559"/>
      <c r="F11" s="559"/>
      <c r="G11" s="559"/>
      <c r="H11" s="559"/>
      <c r="I11" s="559"/>
      <c r="J11" s="559"/>
      <c r="K11" s="559"/>
      <c r="L11" s="559"/>
      <c r="M11" s="85"/>
      <c r="N11" s="85"/>
    </row>
    <row r="12" spans="1:16" s="16" customFormat="1" ht="21" customHeight="1">
      <c r="A12" s="553"/>
      <c r="B12" s="556"/>
      <c r="C12" s="560" t="s">
        <v>169</v>
      </c>
      <c r="D12" s="560"/>
      <c r="E12" s="560"/>
      <c r="F12" s="560" t="s">
        <v>168</v>
      </c>
      <c r="G12" s="560"/>
      <c r="H12" s="560"/>
      <c r="I12" s="560"/>
      <c r="J12" s="560"/>
      <c r="K12" s="560"/>
      <c r="L12" s="560"/>
      <c r="M12" s="560"/>
      <c r="N12" s="560"/>
    </row>
    <row r="13" spans="1:16" s="16" customFormat="1" ht="27" customHeight="1">
      <c r="A13" s="553"/>
      <c r="B13" s="556"/>
      <c r="C13" s="560"/>
      <c r="D13" s="560"/>
      <c r="E13" s="560"/>
      <c r="F13" s="560" t="s">
        <v>120</v>
      </c>
      <c r="G13" s="560"/>
      <c r="H13" s="560"/>
      <c r="I13" s="560" t="s">
        <v>250</v>
      </c>
      <c r="J13" s="560"/>
      <c r="K13" s="560"/>
      <c r="L13" s="560" t="s">
        <v>251</v>
      </c>
      <c r="M13" s="560"/>
      <c r="N13" s="560"/>
    </row>
    <row r="14" spans="1:16" s="16" customFormat="1">
      <c r="A14" s="554"/>
      <c r="B14" s="557"/>
      <c r="C14" s="87" t="s">
        <v>114</v>
      </c>
      <c r="D14" s="86" t="s">
        <v>115</v>
      </c>
      <c r="E14" s="86" t="s">
        <v>116</v>
      </c>
      <c r="F14" s="87" t="s">
        <v>114</v>
      </c>
      <c r="G14" s="86" t="s">
        <v>115</v>
      </c>
      <c r="H14" s="86" t="s">
        <v>116</v>
      </c>
      <c r="I14" s="87" t="s">
        <v>114</v>
      </c>
      <c r="J14" s="86" t="s">
        <v>115</v>
      </c>
      <c r="K14" s="86" t="s">
        <v>116</v>
      </c>
      <c r="L14" s="87" t="s">
        <v>114</v>
      </c>
      <c r="M14" s="86" t="s">
        <v>115</v>
      </c>
      <c r="N14" s="86" t="s">
        <v>116</v>
      </c>
      <c r="P14" s="17"/>
    </row>
    <row r="15" spans="1:16">
      <c r="A15" s="5">
        <v>1</v>
      </c>
      <c r="B15" s="14" t="s">
        <v>197</v>
      </c>
      <c r="C15" s="88">
        <f>SUM(AIRAG!AJ8)</f>
        <v>162316000</v>
      </c>
      <c r="D15" s="88">
        <f>SUM(AIRAG!AK8)</f>
        <v>939092</v>
      </c>
      <c r="E15" s="88">
        <f>SUM(AIRAG!AL8)</f>
        <v>-161376908</v>
      </c>
      <c r="F15" s="88">
        <f>SUM(AIRAG!AJ85)</f>
        <v>137316000</v>
      </c>
      <c r="G15" s="88">
        <f>+AIRAG!AJ7</f>
        <v>0</v>
      </c>
      <c r="H15" s="88">
        <f>SUM(AIRAG!AL85)</f>
        <v>-137316000</v>
      </c>
      <c r="I15" s="89">
        <f>SUM(AIRAG!AJ84)</f>
        <v>5000000</v>
      </c>
      <c r="J15" s="89">
        <f>SUM(AIRAG!AK84)</f>
        <v>2500000</v>
      </c>
      <c r="K15" s="89">
        <f>SUM(AIRAG!AL84)</f>
        <v>-2500000</v>
      </c>
      <c r="L15" s="89">
        <f>SUM(AIRAG!AJ83)</f>
        <v>20000000</v>
      </c>
      <c r="M15" s="89">
        <f>SUM(AIRAG!AK83)</f>
        <v>21234878</v>
      </c>
      <c r="N15" s="89">
        <f>SUM(AIRAG!AL83)</f>
        <v>1234878</v>
      </c>
      <c r="P15" s="6">
        <f>SUM(C15-F15-I15-L15)</f>
        <v>0</v>
      </c>
    </row>
    <row r="16" spans="1:16">
      <c r="A16" s="5">
        <v>2</v>
      </c>
      <c r="B16" s="14" t="s">
        <v>198</v>
      </c>
      <c r="C16" s="88">
        <f>SUM(ALTANSHIREE!AJ8)</f>
        <v>80035400</v>
      </c>
      <c r="D16" s="88">
        <f>SUM(ALTANSHIREE!AK8)</f>
        <v>0</v>
      </c>
      <c r="E16" s="88">
        <f>SUM(ALTANSHIREE!AL8)</f>
        <v>-80035400</v>
      </c>
      <c r="F16" s="88">
        <f>SUM(ALTANSHIREE!AJ85)</f>
        <v>58035400</v>
      </c>
      <c r="G16" s="88">
        <f>+ALTANSHIREE!AJ7</f>
        <v>0</v>
      </c>
      <c r="H16" s="88">
        <f>SUM(ALTANSHIREE!AL85)</f>
        <v>-58035400</v>
      </c>
      <c r="I16" s="89">
        <f>SUM(ALTANSHIREE!AJ84)</f>
        <v>2000000</v>
      </c>
      <c r="J16" s="89">
        <f>SUM(ALTANSHIREE!AK84)</f>
        <v>3000000</v>
      </c>
      <c r="K16" s="89">
        <f>SUM(ALTANSHIREE!AL84)</f>
        <v>1000000</v>
      </c>
      <c r="L16" s="89">
        <f>SUM(ALTANSHIREE!AJ83)</f>
        <v>20000000</v>
      </c>
      <c r="M16" s="89">
        <f>SUM(ALTANSHIREE!AK83)</f>
        <v>5608444</v>
      </c>
      <c r="N16" s="89">
        <f>SUM(ALTANSHIREE!AL83)</f>
        <v>-14391556</v>
      </c>
      <c r="P16" s="6">
        <f>SUM(C16-F16-I16-L16)</f>
        <v>0</v>
      </c>
    </row>
    <row r="17" spans="1:16">
      <c r="A17" s="5">
        <v>3</v>
      </c>
      <c r="B17" s="14" t="s">
        <v>199</v>
      </c>
      <c r="C17" s="88">
        <f>SUM(DALANGARGALAN!AJ8)</f>
        <v>212816800</v>
      </c>
      <c r="D17" s="88">
        <f>SUM(DALANGARGALAN!AK8)</f>
        <v>0</v>
      </c>
      <c r="E17" s="88">
        <f>SUM(DALANGARGALAN!AL8)</f>
        <v>-212816800</v>
      </c>
      <c r="F17" s="88">
        <f>SUM(DALANGARGALAN!AJ85)</f>
        <v>212816800</v>
      </c>
      <c r="G17" s="88">
        <f>+DALANGARGALAN!AJ7</f>
        <v>0</v>
      </c>
      <c r="H17" s="88">
        <f>SUM(DALANGARGALAN!AL85)</f>
        <v>-212816800</v>
      </c>
      <c r="I17" s="89">
        <f>SUM(DALANGARGALAN!AJ84)</f>
        <v>0</v>
      </c>
      <c r="J17" s="89">
        <f>SUM(DALANGARGALAN!AK84)</f>
        <v>1175000</v>
      </c>
      <c r="K17" s="89">
        <f>SUM(DALANGARGALAN!AL84)</f>
        <v>1175000</v>
      </c>
      <c r="L17" s="89">
        <f>SUM(DALANGARGALAN!AJ83)</f>
        <v>0</v>
      </c>
      <c r="M17" s="89">
        <f>SUM(DALANGARGALAN!AK83)</f>
        <v>0</v>
      </c>
      <c r="N17" s="89">
        <f>SUM(DALANGARGALAN!AL83)</f>
        <v>0</v>
      </c>
      <c r="P17" s="6">
        <f t="shared" ref="P17:P30" si="0">SUM(C17-F17-I17-L17)</f>
        <v>0</v>
      </c>
    </row>
    <row r="18" spans="1:16">
      <c r="A18" s="5">
        <v>4</v>
      </c>
      <c r="B18" s="14" t="s">
        <v>200</v>
      </c>
      <c r="C18" s="88">
        <f>SUM(DELGEREH!AJ8)</f>
        <v>55000000</v>
      </c>
      <c r="D18" s="88">
        <f>SUM(DELGEREH!AK8)</f>
        <v>50000000</v>
      </c>
      <c r="E18" s="88">
        <f>SUM(DELGEREH!AL8)</f>
        <v>-5000000</v>
      </c>
      <c r="F18" s="88">
        <f>SUM(DELGEREH!AJ85)</f>
        <v>29000000</v>
      </c>
      <c r="G18" s="88">
        <f>+DELGEREH!AJ7</f>
        <v>0</v>
      </c>
      <c r="H18" s="88">
        <f>SUM(DELGEREH!AL85)</f>
        <v>-29000000</v>
      </c>
      <c r="I18" s="89">
        <f>SUM(DELGEREH!AJ84)</f>
        <v>1000000</v>
      </c>
      <c r="J18" s="89">
        <f>SUM(DELGEREH!AK84)</f>
        <v>0</v>
      </c>
      <c r="K18" s="89">
        <f>SUM(DELGEREH!AL84)</f>
        <v>-1000000</v>
      </c>
      <c r="L18" s="89">
        <f>SUM(DELGEREH!AJ83)</f>
        <v>25000000</v>
      </c>
      <c r="M18" s="89">
        <f>SUM(DELGEREH!AK83)</f>
        <v>440511</v>
      </c>
      <c r="N18" s="89">
        <f>SUM(DELGEREH!AL83)</f>
        <v>-24559489</v>
      </c>
      <c r="P18" s="6">
        <f t="shared" si="0"/>
        <v>0</v>
      </c>
    </row>
    <row r="19" spans="1:16" ht="12" customHeight="1">
      <c r="A19" s="5">
        <v>5</v>
      </c>
      <c r="B19" s="14" t="s">
        <v>201</v>
      </c>
      <c r="C19" s="88"/>
      <c r="D19" s="88">
        <f>SUM(IHHET!AK8)</f>
        <v>0</v>
      </c>
      <c r="E19" s="88">
        <f>SUM(IHHET!AL8)</f>
        <v>-2500000</v>
      </c>
      <c r="F19" s="88">
        <f>SUM(IHHET!AJ85)</f>
        <v>0</v>
      </c>
      <c r="G19" s="88">
        <f>+IHHET!AJ7</f>
        <v>0</v>
      </c>
      <c r="H19" s="88">
        <f>SUM(IHHET!AL85)</f>
        <v>0</v>
      </c>
      <c r="I19" s="89">
        <f>SUM(IHHET!AJ84)</f>
        <v>0</v>
      </c>
      <c r="J19" s="89">
        <f>SUM(IHHET!AK84)</f>
        <v>0</v>
      </c>
      <c r="K19" s="89">
        <f>SUM(IHHET!AL84)</f>
        <v>0</v>
      </c>
      <c r="L19" s="89">
        <f>SUM(IHHET!AJ83)</f>
        <v>0</v>
      </c>
      <c r="M19" s="89">
        <f>SUM(IHHET!AK83)</f>
        <v>7313100</v>
      </c>
      <c r="N19" s="89">
        <f>SUM(IHHET!AL83)</f>
        <v>7313100</v>
      </c>
      <c r="P19" s="6">
        <f t="shared" si="0"/>
        <v>0</v>
      </c>
    </row>
    <row r="20" spans="1:16" ht="12" customHeight="1">
      <c r="A20" s="5">
        <v>6</v>
      </c>
      <c r="B20" s="14" t="s">
        <v>202</v>
      </c>
      <c r="C20" s="88">
        <f>SUM(MANDAX!AJ8)</f>
        <v>212472200</v>
      </c>
      <c r="D20" s="88">
        <f>SUM(MANDAX!AK8)</f>
        <v>1734300</v>
      </c>
      <c r="E20" s="88">
        <f>SUM(MANDAX!AL8)</f>
        <v>-210737900</v>
      </c>
      <c r="F20" s="88">
        <f>SUM(MANDAX!AJ85)</f>
        <v>206572200</v>
      </c>
      <c r="G20" s="88">
        <f>+MANDAX!AJ7</f>
        <v>0</v>
      </c>
      <c r="H20" s="88">
        <f>SUM(MANDAX!AL85)</f>
        <v>-206572200</v>
      </c>
      <c r="I20" s="89">
        <f>SUM(MANDAX!AJ84)</f>
        <v>5900000</v>
      </c>
      <c r="J20" s="89">
        <f>SUM(MANDAX!AK84)</f>
        <v>27130200</v>
      </c>
      <c r="K20" s="89">
        <f>SUM(MANDAX!AL84)</f>
        <v>21230200</v>
      </c>
      <c r="L20" s="89">
        <f>SUM(MANDAX!AJ83)</f>
        <v>0</v>
      </c>
      <c r="M20" s="89">
        <f>SUM(MANDAX!AK83)</f>
        <v>25880667.25</v>
      </c>
      <c r="N20" s="89">
        <f>SUM(MANDAX!AL83)</f>
        <v>25880667.25</v>
      </c>
      <c r="P20" s="6">
        <f>SUM(C20-F20-I20-L20)</f>
        <v>0</v>
      </c>
    </row>
    <row r="21" spans="1:16" ht="12" customHeight="1">
      <c r="A21" s="5">
        <v>7</v>
      </c>
      <c r="B21" s="14" t="s">
        <v>203</v>
      </c>
      <c r="C21" s="88">
        <f>SUM(ORGON!AJ8)</f>
        <v>177658000</v>
      </c>
      <c r="D21" s="88">
        <f>SUM(ORGON!AK8)</f>
        <v>548317</v>
      </c>
      <c r="E21" s="88">
        <f>SUM(ORGON!AL8)</f>
        <v>-177109683</v>
      </c>
      <c r="F21" s="88">
        <f>SUM(ORGON!AJ85)</f>
        <v>162658000</v>
      </c>
      <c r="G21" s="88">
        <f>+ORGON!AJ7</f>
        <v>0</v>
      </c>
      <c r="H21" s="88">
        <f>SUM(ORGON!AL85)</f>
        <v>-162658000</v>
      </c>
      <c r="I21" s="89">
        <f>SUM(ORGON!AJ84)</f>
        <v>3000000</v>
      </c>
      <c r="J21" s="89">
        <f>SUM(ORGON!AK84)</f>
        <v>4000000</v>
      </c>
      <c r="K21" s="89">
        <f>SUM(ORGON!AL84)</f>
        <v>1000000</v>
      </c>
      <c r="L21" s="89">
        <f>SUM(ORGON!AJ83)</f>
        <v>12000000</v>
      </c>
      <c r="M21" s="89">
        <f>SUM(ORGON!AK83)</f>
        <v>7021891</v>
      </c>
      <c r="N21" s="89">
        <f>SUM(ORGON!AL83)</f>
        <v>-4978109</v>
      </c>
      <c r="P21" s="6">
        <f t="shared" si="0"/>
        <v>0</v>
      </c>
    </row>
    <row r="22" spans="1:16" ht="12" customHeight="1">
      <c r="A22" s="5">
        <v>8</v>
      </c>
      <c r="B22" s="14" t="s">
        <v>204</v>
      </c>
      <c r="C22" s="88">
        <f>SUM(SAIXANDULAAN!AJ8)</f>
        <v>143074300</v>
      </c>
      <c r="D22" s="88">
        <f>SUM(SAIXANDULAAN!AK8)</f>
        <v>3474000</v>
      </c>
      <c r="E22" s="88">
        <f>SUM(SAIXANDULAAN!AL8)</f>
        <v>-139600300</v>
      </c>
      <c r="F22" s="88">
        <f>SUM(SAIXANDULAAN!AJ85)</f>
        <v>118924300</v>
      </c>
      <c r="G22" s="88">
        <f>+SAIXANDULAAN!AJ7</f>
        <v>0</v>
      </c>
      <c r="H22" s="88">
        <f>SUM(SAIXANDULAAN!AL85)</f>
        <v>-111696812</v>
      </c>
      <c r="I22" s="89">
        <f>SUM(SAIXANDULAAN!AJ84)</f>
        <v>4000000</v>
      </c>
      <c r="J22" s="89">
        <f>SUM(SAIXANDULAAN!AK84)</f>
        <v>38194231.409999996</v>
      </c>
      <c r="K22" s="89">
        <f>SUM(SAIXANDULAAN!AL84)</f>
        <v>34194231.409999996</v>
      </c>
      <c r="L22" s="89">
        <f>SUM(SAIXANDULAAN!AJ83)</f>
        <v>20150000</v>
      </c>
      <c r="M22" s="89">
        <f>SUM(SAIXANDULAAN!AK83)</f>
        <v>0</v>
      </c>
      <c r="N22" s="89">
        <f>SUM(SAIXANDULAAN!AL83)</f>
        <v>-20150000</v>
      </c>
      <c r="P22" s="6">
        <f t="shared" si="0"/>
        <v>0</v>
      </c>
    </row>
    <row r="23" spans="1:16" ht="12" customHeight="1">
      <c r="A23" s="5">
        <v>9</v>
      </c>
      <c r="B23" s="14" t="s">
        <v>205</v>
      </c>
      <c r="C23" s="88">
        <f>SUM(ULAANBADRAX!AJ8)</f>
        <v>204901900</v>
      </c>
      <c r="D23" s="88">
        <f>SUM(ULAANBADRAX!AK8)</f>
        <v>150000</v>
      </c>
      <c r="E23" s="88">
        <f>SUM(ULAANBADRAX!AL8)</f>
        <v>-204751900</v>
      </c>
      <c r="F23" s="88">
        <f>SUM(ULAANBADRAX!AJ85)</f>
        <v>186901900</v>
      </c>
      <c r="G23" s="88">
        <f>+ULAANBADRAX!AJ7</f>
        <v>0</v>
      </c>
      <c r="H23" s="88">
        <f>SUM(ULAANBADRAX!AL85)</f>
        <v>-186901900</v>
      </c>
      <c r="I23" s="89">
        <f>SUM(ULAANBADRAX!AJ84)</f>
        <v>2000000</v>
      </c>
      <c r="J23" s="89">
        <f>SUM(ULAANBADRAX!AK84)</f>
        <v>200000</v>
      </c>
      <c r="K23" s="89">
        <f>SUM(ULAANBADRAX!AL84)</f>
        <v>-1800000</v>
      </c>
      <c r="L23" s="89">
        <f>SUM(ULAANBADRAX!AJ83)</f>
        <v>16000000</v>
      </c>
      <c r="M23" s="89">
        <f>SUM(ULAANBADRAX!AK83)</f>
        <v>10535490</v>
      </c>
      <c r="N23" s="89">
        <f>SUM(ULAANBADRAX!AL83)</f>
        <v>-5464510</v>
      </c>
      <c r="P23" s="6">
        <f t="shared" si="0"/>
        <v>0</v>
      </c>
    </row>
    <row r="24" spans="1:16" ht="12" customHeight="1">
      <c r="A24" s="5">
        <v>10</v>
      </c>
      <c r="B24" s="14" t="s">
        <v>206</v>
      </c>
      <c r="C24" s="88">
        <f>SUM(HATANBULAG!AJ8)</f>
        <v>457902500</v>
      </c>
      <c r="D24" s="88">
        <f>SUM(HATANBULAG!AK8)</f>
        <v>150000</v>
      </c>
      <c r="E24" s="88">
        <f>SUM(HATANBULAG!AL8)</f>
        <v>-457752500</v>
      </c>
      <c r="F24" s="88">
        <f>SUM(HATANBULAG!AJ85)</f>
        <v>417752500</v>
      </c>
      <c r="G24" s="88">
        <f>+HATANBULAG!AJ7</f>
        <v>0</v>
      </c>
      <c r="H24" s="88">
        <f>SUM(HATANBULAG!AL85)</f>
        <v>-417752500</v>
      </c>
      <c r="I24" s="89">
        <f>SUM(HATANBULAG!AJ84)</f>
        <v>20000000</v>
      </c>
      <c r="J24" s="89">
        <f>SUM(HATANBULAG!AK84)</f>
        <v>500000</v>
      </c>
      <c r="K24" s="89">
        <f>SUM(HATANBULAG!AL84)</f>
        <v>-19500000</v>
      </c>
      <c r="L24" s="89">
        <f>SUM(HATANBULAG!AJ83)</f>
        <v>20150000</v>
      </c>
      <c r="M24" s="89">
        <f>SUM(HATANBULAG!AK83)</f>
        <v>11017466</v>
      </c>
      <c r="N24" s="89">
        <f>SUM(HATANBULAG!AL83)</f>
        <v>-9132534</v>
      </c>
      <c r="P24" s="6">
        <f t="shared" si="0"/>
        <v>0</v>
      </c>
    </row>
    <row r="25" spans="1:16" ht="12" customHeight="1">
      <c r="A25" s="5">
        <v>11</v>
      </c>
      <c r="B25" s="14" t="s">
        <v>207</v>
      </c>
      <c r="C25" s="88">
        <f>SUM(HOBSGOL!AJ8)</f>
        <v>105740500</v>
      </c>
      <c r="D25" s="88">
        <f>SUM(HOBSGOL!AK8)</f>
        <v>50000000</v>
      </c>
      <c r="E25" s="88">
        <f>SUM(HOBSGOL!AL8)</f>
        <v>-55740500</v>
      </c>
      <c r="F25" s="88">
        <f>SUM(HOBSGOL!AJ85)</f>
        <v>67752800</v>
      </c>
      <c r="G25" s="88">
        <f>+HOBSGOL!AJ7</f>
        <v>0</v>
      </c>
      <c r="H25" s="88">
        <f>SUM(HOBSGOL!AL85)</f>
        <v>-67752800</v>
      </c>
      <c r="I25" s="89">
        <f>SUM(HOBSGOL!AJ84)</f>
        <v>5000000</v>
      </c>
      <c r="J25" s="89">
        <f>SUM(HOBSGOL!AK84)</f>
        <v>4815000</v>
      </c>
      <c r="K25" s="89">
        <f>SUM(HOBSGOL!AL84)</f>
        <v>-185000</v>
      </c>
      <c r="L25" s="89">
        <f>SUM(HOBSGOL!AJ83)</f>
        <v>32987700</v>
      </c>
      <c r="M25" s="89">
        <f>SUM(HOBSGOL!AK83)</f>
        <v>2638557.5</v>
      </c>
      <c r="N25" s="89">
        <f>SUM(HOBSGOL!AL83)</f>
        <v>-30349142.5</v>
      </c>
      <c r="P25" s="6">
        <f t="shared" si="0"/>
        <v>0</v>
      </c>
    </row>
    <row r="26" spans="1:16" ht="12" customHeight="1">
      <c r="A26" s="5">
        <v>12</v>
      </c>
      <c r="B26" s="14" t="s">
        <v>208</v>
      </c>
      <c r="C26" s="88">
        <f>SUM(ERDENE!AJ8)</f>
        <v>163543000</v>
      </c>
      <c r="D26" s="88">
        <f>SUM(ERDENE!AK8)</f>
        <v>20150000</v>
      </c>
      <c r="E26" s="88">
        <f>SUM(ERDENE!AL8)</f>
        <v>-143393000</v>
      </c>
      <c r="F26" s="88">
        <f>SUM(ERDENE!AJ85)</f>
        <v>131543000</v>
      </c>
      <c r="G26" s="88">
        <f>+ERDENE!AJ7</f>
        <v>0</v>
      </c>
      <c r="H26" s="88">
        <f>SUM(ERDENE!AL85)</f>
        <v>-131543000</v>
      </c>
      <c r="I26" s="89">
        <f>SUM(ERDENE!AJ84)</f>
        <v>2000000</v>
      </c>
      <c r="J26" s="89">
        <f>SUM(ERDENE!AK84)</f>
        <v>4250000</v>
      </c>
      <c r="K26" s="89">
        <f>SUM(ERDENE!AL84)</f>
        <v>2250000</v>
      </c>
      <c r="L26" s="89">
        <f>SUM(ERDENE!AJ83)</f>
        <v>30000000</v>
      </c>
      <c r="M26" s="89">
        <f>SUM(ERDENE!AK83)</f>
        <v>20201961.16</v>
      </c>
      <c r="N26" s="89">
        <f>SUM(ERDENE!AL83)</f>
        <v>-9798038.8399999999</v>
      </c>
      <c r="P26" s="6">
        <f t="shared" si="0"/>
        <v>0</v>
      </c>
    </row>
    <row r="27" spans="1:16" ht="12" customHeight="1">
      <c r="A27" s="5">
        <v>13</v>
      </c>
      <c r="B27" s="14" t="s">
        <v>209</v>
      </c>
      <c r="C27" s="88">
        <f>SUM(SAINSHAND!DG8)</f>
        <v>156000000</v>
      </c>
      <c r="D27" s="88">
        <f>SUM(SAINSHAND!DH8)</f>
        <v>780000</v>
      </c>
      <c r="E27" s="88">
        <f>SUM(SAINSHAND!DI8)</f>
        <v>-155220000</v>
      </c>
      <c r="F27" s="88">
        <f>SUM(SAINSHAND!DG85)</f>
        <v>120000000</v>
      </c>
      <c r="G27" s="88">
        <f>+SAINSHAND!DG7</f>
        <v>0</v>
      </c>
      <c r="H27" s="88">
        <f>SUM(SAINSHAND!DI85)</f>
        <v>-120000000</v>
      </c>
      <c r="I27" s="89">
        <f>SUM(SAINSHAND!DG84)</f>
        <v>0</v>
      </c>
      <c r="J27" s="89">
        <f>SUM(SAINSHAND!DH84)</f>
        <v>0</v>
      </c>
      <c r="K27" s="89">
        <f>SUM(SAINSHAND!DI84)</f>
        <v>0</v>
      </c>
      <c r="L27" s="89">
        <f>SUM(SAINSHAND!DG83)</f>
        <v>36000000</v>
      </c>
      <c r="M27" s="89">
        <f>SUM(SAINSHAND!DH83)</f>
        <v>75130566</v>
      </c>
      <c r="N27" s="89">
        <f>SUM(SAINSHAND!DI83)</f>
        <v>39130566</v>
      </c>
      <c r="P27" s="6">
        <f t="shared" si="0"/>
        <v>0</v>
      </c>
    </row>
    <row r="28" spans="1:16" ht="12" customHeight="1">
      <c r="A28" s="5">
        <v>14</v>
      </c>
      <c r="B28" s="14" t="s">
        <v>210</v>
      </c>
      <c r="C28" s="88">
        <f>SUM('ZAMIIN UUD'!CC8)</f>
        <v>823832900</v>
      </c>
      <c r="D28" s="88">
        <f>SUM('ZAMIIN UUD'!CD8)</f>
        <v>0</v>
      </c>
      <c r="E28" s="88">
        <f>SUM('ZAMIIN UUD'!CE8)</f>
        <v>-823832900</v>
      </c>
      <c r="F28" s="88">
        <f>SUM('ZAMIIN UUD'!CC85)</f>
        <v>793832900</v>
      </c>
      <c r="G28" s="88">
        <f>+'ZAMIIN UUD'!CC7</f>
        <v>0</v>
      </c>
      <c r="H28" s="88">
        <f>SUM('ZAMIIN UUD'!CE85)</f>
        <v>-793832900</v>
      </c>
      <c r="I28" s="89">
        <f>SUM('ZAMIIN UUD'!CC84)</f>
        <v>0</v>
      </c>
      <c r="J28" s="89">
        <f>SUM('ZAMIIN UUD'!CD84)</f>
        <v>0</v>
      </c>
      <c r="K28" s="89">
        <f>SUM('ZAMIIN UUD'!CE84)</f>
        <v>0</v>
      </c>
      <c r="L28" s="89">
        <f>SUM('ZAMIIN UUD'!CC83)</f>
        <v>30000000</v>
      </c>
      <c r="M28" s="89">
        <f>SUM('ZAMIIN UUD'!CD83)</f>
        <v>62724248.149999999</v>
      </c>
      <c r="N28" s="89">
        <f>SUM('ZAMIIN UUD'!CE83)</f>
        <v>32724248.149999999</v>
      </c>
      <c r="P28" s="6">
        <f t="shared" si="0"/>
        <v>0</v>
      </c>
    </row>
    <row r="29" spans="1:16" s="7" customFormat="1" ht="12" customHeight="1">
      <c r="A29" s="5">
        <v>15</v>
      </c>
      <c r="B29" s="14" t="s">
        <v>211</v>
      </c>
      <c r="C29" s="88"/>
      <c r="D29" s="88"/>
      <c r="E29" s="88">
        <f t="shared" ref="E29" si="1">SUM(H29+N29)</f>
        <v>0</v>
      </c>
      <c r="F29" s="90"/>
      <c r="G29" s="90"/>
      <c r="H29" s="88">
        <f t="shared" ref="H29" si="2">SUM(G29-F29)</f>
        <v>0</v>
      </c>
      <c r="I29" s="89"/>
      <c r="J29" s="89"/>
      <c r="K29" s="88">
        <f>SUM(J29-I29)</f>
        <v>0</v>
      </c>
      <c r="L29" s="89"/>
      <c r="M29" s="89"/>
      <c r="N29" s="88">
        <f>SUM(M29-L29)</f>
        <v>0</v>
      </c>
      <c r="P29" s="6">
        <f t="shared" si="0"/>
        <v>0</v>
      </c>
    </row>
    <row r="30" spans="1:16" s="7" customFormat="1" ht="27.75" customHeight="1">
      <c r="A30" s="5"/>
      <c r="B30" s="14" t="s">
        <v>212</v>
      </c>
      <c r="C30" s="90">
        <f t="shared" ref="C30:N30" si="3">SUM(C15:C29)</f>
        <v>2955293500</v>
      </c>
      <c r="D30" s="90">
        <f t="shared" si="3"/>
        <v>127925709</v>
      </c>
      <c r="E30" s="90">
        <f t="shared" si="3"/>
        <v>-2829867791</v>
      </c>
      <c r="F30" s="90">
        <f t="shared" si="3"/>
        <v>2643105800</v>
      </c>
      <c r="G30" s="90">
        <f t="shared" si="3"/>
        <v>0</v>
      </c>
      <c r="H30" s="90">
        <f t="shared" si="3"/>
        <v>-2635878312</v>
      </c>
      <c r="I30" s="90">
        <f>SUM(I15:I29)</f>
        <v>49900000</v>
      </c>
      <c r="J30" s="90">
        <f>SUM(J15:J29)</f>
        <v>85764431.409999996</v>
      </c>
      <c r="K30" s="90">
        <f>SUM(K15:K29)</f>
        <v>35864431.409999996</v>
      </c>
      <c r="L30" s="90">
        <f t="shared" si="3"/>
        <v>262287700</v>
      </c>
      <c r="M30" s="90">
        <f t="shared" si="3"/>
        <v>249747780.06</v>
      </c>
      <c r="N30" s="90">
        <f t="shared" si="3"/>
        <v>-12539919.940000005</v>
      </c>
      <c r="P30" s="6">
        <f t="shared" si="0"/>
        <v>0</v>
      </c>
    </row>
    <row r="31" spans="1:16">
      <c r="B31" s="8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</row>
    <row r="32" spans="1:16">
      <c r="B32" s="8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</row>
    <row r="33" spans="2:14" s="3" customFormat="1">
      <c r="B33" s="8"/>
      <c r="C33" s="91"/>
      <c r="D33" s="91"/>
      <c r="E33" s="91"/>
      <c r="F33" s="91"/>
      <c r="G33" s="91"/>
      <c r="H33" s="91"/>
      <c r="I33" s="91"/>
      <c r="J33" s="91"/>
      <c r="K33" s="91"/>
      <c r="L33" s="92" t="s">
        <v>178</v>
      </c>
      <c r="M33" s="91"/>
      <c r="N33" s="91"/>
    </row>
    <row r="34" spans="2:14" s="3" customFormat="1">
      <c r="B34" s="8"/>
      <c r="C34" s="91"/>
      <c r="D34" s="91"/>
      <c r="E34" s="91"/>
      <c r="F34" s="91"/>
      <c r="G34" s="91"/>
      <c r="H34" s="91"/>
      <c r="I34" s="91"/>
      <c r="J34" s="91"/>
      <c r="K34" s="91"/>
      <c r="L34" s="93" t="s">
        <v>179</v>
      </c>
      <c r="M34" s="91"/>
      <c r="N34" s="91"/>
    </row>
    <row r="35" spans="2:14" s="3" customFormat="1">
      <c r="B35" s="8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2:14" s="3" customFormat="1">
      <c r="B36" s="8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</row>
    <row r="37" spans="2:14" s="3" customFormat="1">
      <c r="B37" s="8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 s="3" customFormat="1">
      <c r="B38" s="8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2:14" s="3" customFormat="1">
      <c r="B39" s="8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</row>
    <row r="40" spans="2:14" s="3" customFormat="1">
      <c r="B40" s="8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 s="3" customFormat="1">
      <c r="B41" s="8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</row>
    <row r="42" spans="2:14" s="3" customFormat="1">
      <c r="B42" s="8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</row>
    <row r="43" spans="2:14" s="3" customFormat="1">
      <c r="B43" s="8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</row>
    <row r="44" spans="2:14" s="3" customFormat="1">
      <c r="B44" s="8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</row>
    <row r="45" spans="2:14" s="3" customFormat="1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</row>
    <row r="46" spans="2:14" s="3" customFormat="1">
      <c r="B46" s="8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</row>
    <row r="47" spans="2:14" s="3" customFormat="1"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</row>
    <row r="48" spans="2:14" s="3" customFormat="1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</row>
    <row r="49" spans="1:14">
      <c r="A49" s="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</row>
    <row r="50" spans="1:14">
      <c r="A50" s="3"/>
      <c r="B50" s="8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</row>
    <row r="51" spans="1:14">
      <c r="A51" s="3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</row>
    <row r="52" spans="1:14">
      <c r="A52" s="3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</row>
    <row r="53" spans="1:14">
      <c r="A53" s="3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</row>
    <row r="54" spans="1:14">
      <c r="A54" s="3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</row>
    <row r="55" spans="1:14">
      <c r="A55" s="3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</row>
    <row r="56" spans="1:14">
      <c r="A56" s="3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</row>
    <row r="57" spans="1:14">
      <c r="A57" s="3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</row>
    <row r="58" spans="1:14">
      <c r="A58" s="3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</row>
    <row r="59" spans="1:14">
      <c r="A59" s="3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</row>
    <row r="60" spans="1:14">
      <c r="A60" s="3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</row>
    <row r="61" spans="1:14">
      <c r="A61" s="3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</row>
    <row r="62" spans="1:14">
      <c r="A62" s="3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</row>
    <row r="63" spans="1:14">
      <c r="A63" s="3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</row>
  </sheetData>
  <mergeCells count="9">
    <mergeCell ref="A6:N6"/>
    <mergeCell ref="A11:A14"/>
    <mergeCell ref="B11:B14"/>
    <mergeCell ref="C11:L11"/>
    <mergeCell ref="C12:E13"/>
    <mergeCell ref="F12:N12"/>
    <mergeCell ref="F13:H13"/>
    <mergeCell ref="L13:N13"/>
    <mergeCell ref="I13:K13"/>
  </mergeCells>
  <pageMargins left="0.83" right="0.34" top="0.75" bottom="0.75" header="0.3" footer="0.3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Z58"/>
  <sheetViews>
    <sheetView zoomScaleNormal="100" workbookViewId="0">
      <pane xSplit="1" ySplit="9" topLeftCell="AM33" activePane="bottomRight" state="frozen"/>
      <selection pane="topRight" activeCell="B1" sqref="B1"/>
      <selection pane="bottomLeft" activeCell="A10" sqref="A10"/>
      <selection pane="bottomRight" activeCell="AP47" sqref="AP47"/>
    </sheetView>
  </sheetViews>
  <sheetFormatPr defaultColWidth="9.140625" defaultRowHeight="11.25"/>
  <cols>
    <col min="1" max="1" width="31.7109375" style="155" customWidth="1"/>
    <col min="2" max="2" width="13.7109375" style="67" customWidth="1"/>
    <col min="3" max="3" width="14.85546875" style="67" customWidth="1"/>
    <col min="4" max="4" width="12.85546875" style="67" bestFit="1" customWidth="1"/>
    <col min="5" max="7" width="14" style="67" customWidth="1"/>
    <col min="8" max="8" width="16.140625" style="67" customWidth="1"/>
    <col min="9" max="9" width="14" style="67" customWidth="1"/>
    <col min="10" max="10" width="15.7109375" style="67" customWidth="1"/>
    <col min="11" max="11" width="14" style="67" customWidth="1"/>
    <col min="12" max="12" width="15" style="67" customWidth="1"/>
    <col min="13" max="16" width="14" style="67" customWidth="1"/>
    <col min="17" max="19" width="14" style="239" customWidth="1"/>
    <col min="20" max="25" width="14" style="67" customWidth="1"/>
    <col min="26" max="28" width="14" style="239" customWidth="1"/>
    <col min="29" max="29" width="15.28515625" style="239" customWidth="1"/>
    <col min="30" max="30" width="14" style="239" customWidth="1"/>
    <col min="31" max="31" width="16" style="239" customWidth="1"/>
    <col min="32" max="32" width="13.85546875" style="239" customWidth="1"/>
    <col min="33" max="33" width="16.140625" style="239" customWidth="1"/>
    <col min="34" max="35" width="13.85546875" style="239" customWidth="1"/>
    <col min="36" max="36" width="14.28515625" style="239" customWidth="1"/>
    <col min="37" max="37" width="14" style="239" customWidth="1"/>
    <col min="38" max="38" width="14.5703125" style="239" customWidth="1"/>
    <col min="39" max="39" width="15" style="239" customWidth="1"/>
    <col min="40" max="40" width="13.42578125" style="239" customWidth="1"/>
    <col min="41" max="41" width="15.140625" style="239" bestFit="1" customWidth="1"/>
    <col min="42" max="42" width="15.7109375" style="239" customWidth="1"/>
    <col min="43" max="43" width="15" style="239" customWidth="1"/>
    <col min="44" max="44" width="15.28515625" style="239" customWidth="1"/>
    <col min="45" max="45" width="14.7109375" style="239" customWidth="1"/>
    <col min="46" max="46" width="14.85546875" style="239" bestFit="1" customWidth="1"/>
    <col min="47" max="47" width="15.140625" style="155" bestFit="1" customWidth="1"/>
    <col min="48" max="48" width="14.85546875" style="155" customWidth="1"/>
    <col min="49" max="49" width="14.42578125" style="155" customWidth="1"/>
    <col min="50" max="50" width="16.140625" style="155" customWidth="1"/>
    <col min="51" max="51" width="23.85546875" style="155" customWidth="1"/>
    <col min="52" max="52" width="19.7109375" style="155" customWidth="1"/>
    <col min="53" max="16384" width="9.140625" style="155"/>
  </cols>
  <sheetData>
    <row r="1" spans="1:52" ht="13.5" customHeight="1">
      <c r="A1" s="238" t="s">
        <v>117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240"/>
      <c r="R1" s="240"/>
      <c r="S1" s="240"/>
      <c r="T1" s="82"/>
      <c r="U1" s="82"/>
      <c r="V1" s="82"/>
      <c r="W1" s="82"/>
      <c r="X1" s="82"/>
      <c r="Y1" s="82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490"/>
      <c r="AQ1" s="490"/>
    </row>
    <row r="2" spans="1:52" ht="13.5" customHeight="1">
      <c r="A2" s="238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240"/>
      <c r="R2" s="240"/>
      <c r="S2" s="240"/>
      <c r="T2" s="82"/>
      <c r="U2" s="82"/>
      <c r="V2" s="82"/>
      <c r="W2" s="82"/>
      <c r="X2" s="82"/>
      <c r="Y2" s="82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490"/>
      <c r="AQ2" s="490"/>
    </row>
    <row r="3" spans="1:52" ht="13.5" customHeight="1">
      <c r="A3" s="238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240"/>
      <c r="R3" s="240"/>
      <c r="S3" s="240"/>
      <c r="T3" s="82"/>
      <c r="U3" s="82"/>
      <c r="V3" s="82"/>
      <c r="W3" s="82"/>
      <c r="X3" s="82"/>
      <c r="Y3" s="82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490"/>
      <c r="AQ3" s="490"/>
    </row>
    <row r="4" spans="1:52" ht="13.5" customHeight="1">
      <c r="A4" s="563" t="s">
        <v>318</v>
      </c>
      <c r="B4" s="563"/>
      <c r="C4" s="563"/>
      <c r="D4" s="563"/>
      <c r="E4" s="563"/>
      <c r="F4" s="563"/>
      <c r="G4" s="563"/>
      <c r="H4" s="563"/>
      <c r="I4" s="82"/>
      <c r="J4" s="82"/>
      <c r="K4" s="82"/>
      <c r="L4" s="82"/>
      <c r="M4" s="82"/>
      <c r="N4" s="82"/>
      <c r="O4" s="82"/>
      <c r="P4" s="82"/>
      <c r="Q4" s="240"/>
      <c r="R4" s="240"/>
      <c r="S4" s="240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238"/>
    </row>
    <row r="5" spans="1:52" ht="13.5" customHeight="1">
      <c r="A5" s="491"/>
      <c r="B5" s="492"/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0"/>
      <c r="R5" s="490"/>
      <c r="S5" s="490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F5" s="492"/>
      <c r="AG5" s="492"/>
      <c r="AH5" s="492"/>
      <c r="AI5" s="492"/>
      <c r="AJ5" s="492"/>
      <c r="AK5" s="492"/>
      <c r="AL5" s="492"/>
      <c r="AM5" s="492"/>
      <c r="AN5" s="492"/>
      <c r="AO5" s="492"/>
      <c r="AP5" s="492"/>
      <c r="AQ5" s="492"/>
      <c r="AR5" s="492"/>
      <c r="AS5" s="492"/>
      <c r="AT5" s="492"/>
      <c r="AU5" s="491"/>
    </row>
    <row r="6" spans="1:52" ht="13.5" customHeight="1">
      <c r="A6" s="461" t="s">
        <v>343</v>
      </c>
      <c r="B6" s="492"/>
      <c r="C6" s="492"/>
      <c r="D6" s="492"/>
      <c r="E6" s="492"/>
      <c r="F6" s="492"/>
      <c r="G6" s="492"/>
      <c r="H6" s="492"/>
      <c r="I6" s="492"/>
      <c r="J6" s="492"/>
      <c r="K6" s="492"/>
      <c r="L6" s="492"/>
      <c r="M6" s="492"/>
      <c r="N6" s="492"/>
      <c r="O6" s="492"/>
      <c r="P6" s="492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</row>
    <row r="7" spans="1:52" s="494" customFormat="1">
      <c r="A7" s="564" t="s">
        <v>246</v>
      </c>
      <c r="B7" s="561" t="s">
        <v>197</v>
      </c>
      <c r="C7" s="561"/>
      <c r="D7" s="561"/>
      <c r="E7" s="561" t="s">
        <v>198</v>
      </c>
      <c r="F7" s="561"/>
      <c r="G7" s="561"/>
      <c r="H7" s="561" t="s">
        <v>199</v>
      </c>
      <c r="I7" s="561"/>
      <c r="J7" s="561"/>
      <c r="K7" s="561" t="s">
        <v>200</v>
      </c>
      <c r="L7" s="561"/>
      <c r="M7" s="561"/>
      <c r="N7" s="561" t="s">
        <v>201</v>
      </c>
      <c r="O7" s="561"/>
      <c r="P7" s="561"/>
      <c r="Q7" s="561" t="s">
        <v>202</v>
      </c>
      <c r="R7" s="561"/>
      <c r="S7" s="561"/>
      <c r="T7" s="561" t="s">
        <v>203</v>
      </c>
      <c r="U7" s="561"/>
      <c r="V7" s="561"/>
      <c r="W7" s="561" t="s">
        <v>204</v>
      </c>
      <c r="X7" s="561"/>
      <c r="Y7" s="561"/>
      <c r="Z7" s="561" t="s">
        <v>205</v>
      </c>
      <c r="AA7" s="561"/>
      <c r="AB7" s="561"/>
      <c r="AC7" s="561" t="s">
        <v>206</v>
      </c>
      <c r="AD7" s="561"/>
      <c r="AE7" s="561"/>
      <c r="AF7" s="561" t="s">
        <v>207</v>
      </c>
      <c r="AG7" s="561"/>
      <c r="AH7" s="561"/>
      <c r="AI7" s="561" t="s">
        <v>208</v>
      </c>
      <c r="AJ7" s="561"/>
      <c r="AK7" s="561"/>
      <c r="AL7" s="561" t="s">
        <v>209</v>
      </c>
      <c r="AM7" s="561"/>
      <c r="AN7" s="561"/>
      <c r="AO7" s="561" t="s">
        <v>210</v>
      </c>
      <c r="AP7" s="561"/>
      <c r="AQ7" s="561"/>
      <c r="AR7" s="561" t="s">
        <v>211</v>
      </c>
      <c r="AS7" s="561"/>
      <c r="AT7" s="561"/>
      <c r="AU7" s="562" t="s">
        <v>182</v>
      </c>
      <c r="AV7" s="562"/>
      <c r="AW7" s="562"/>
      <c r="AX7" s="493"/>
    </row>
    <row r="8" spans="1:52">
      <c r="A8" s="564"/>
      <c r="B8" s="382" t="s">
        <v>114</v>
      </c>
      <c r="C8" s="382" t="s">
        <v>115</v>
      </c>
      <c r="D8" s="382" t="s">
        <v>116</v>
      </c>
      <c r="E8" s="382" t="s">
        <v>114</v>
      </c>
      <c r="F8" s="382" t="s">
        <v>115</v>
      </c>
      <c r="G8" s="382" t="s">
        <v>116</v>
      </c>
      <c r="H8" s="382" t="s">
        <v>114</v>
      </c>
      <c r="I8" s="382" t="s">
        <v>115</v>
      </c>
      <c r="J8" s="382" t="s">
        <v>116</v>
      </c>
      <c r="K8" s="382" t="s">
        <v>114</v>
      </c>
      <c r="L8" s="382" t="s">
        <v>115</v>
      </c>
      <c r="M8" s="382" t="s">
        <v>116</v>
      </c>
      <c r="N8" s="382" t="s">
        <v>114</v>
      </c>
      <c r="O8" s="495" t="s">
        <v>115</v>
      </c>
      <c r="P8" s="382" t="s">
        <v>116</v>
      </c>
      <c r="Q8" s="382" t="s">
        <v>114</v>
      </c>
      <c r="R8" s="382" t="s">
        <v>115</v>
      </c>
      <c r="S8" s="382" t="s">
        <v>116</v>
      </c>
      <c r="T8" s="382" t="s">
        <v>114</v>
      </c>
      <c r="U8" s="382" t="s">
        <v>115</v>
      </c>
      <c r="V8" s="382" t="s">
        <v>116</v>
      </c>
      <c r="W8" s="382" t="s">
        <v>114</v>
      </c>
      <c r="X8" s="382" t="s">
        <v>115</v>
      </c>
      <c r="Y8" s="382" t="s">
        <v>116</v>
      </c>
      <c r="Z8" s="382" t="s">
        <v>114</v>
      </c>
      <c r="AA8" s="382" t="s">
        <v>115</v>
      </c>
      <c r="AB8" s="382" t="s">
        <v>116</v>
      </c>
      <c r="AC8" s="382" t="s">
        <v>114</v>
      </c>
      <c r="AD8" s="382" t="s">
        <v>115</v>
      </c>
      <c r="AE8" s="382" t="s">
        <v>116</v>
      </c>
      <c r="AF8" s="382" t="s">
        <v>114</v>
      </c>
      <c r="AG8" s="382" t="s">
        <v>115</v>
      </c>
      <c r="AH8" s="382" t="s">
        <v>116</v>
      </c>
      <c r="AI8" s="382" t="s">
        <v>114</v>
      </c>
      <c r="AJ8" s="382" t="s">
        <v>115</v>
      </c>
      <c r="AK8" s="382" t="s">
        <v>116</v>
      </c>
      <c r="AL8" s="382" t="s">
        <v>114</v>
      </c>
      <c r="AM8" s="382" t="s">
        <v>115</v>
      </c>
      <c r="AN8" s="382" t="s">
        <v>116</v>
      </c>
      <c r="AO8" s="382" t="s">
        <v>114</v>
      </c>
      <c r="AP8" s="382" t="s">
        <v>115</v>
      </c>
      <c r="AQ8" s="382" t="s">
        <v>116</v>
      </c>
      <c r="AR8" s="382" t="s">
        <v>114</v>
      </c>
      <c r="AS8" s="382" t="s">
        <v>115</v>
      </c>
      <c r="AT8" s="382" t="s">
        <v>116</v>
      </c>
      <c r="AU8" s="156" t="s">
        <v>114</v>
      </c>
      <c r="AV8" s="156" t="s">
        <v>115</v>
      </c>
      <c r="AW8" s="156" t="s">
        <v>116</v>
      </c>
      <c r="AX8" s="496"/>
    </row>
    <row r="9" spans="1:52" s="229" customFormat="1" ht="13.5" customHeight="1">
      <c r="A9" s="497" t="s">
        <v>213</v>
      </c>
      <c r="B9" s="498">
        <f>SUM(B10+B46)</f>
        <v>430422400</v>
      </c>
      <c r="C9" s="498">
        <f>SUM(C10+C46)</f>
        <v>533035640.23000002</v>
      </c>
      <c r="D9" s="498">
        <f>SUM(C9-B9)</f>
        <v>102613240.23000002</v>
      </c>
      <c r="E9" s="498">
        <f>SUM(E10+E46)</f>
        <v>670385000</v>
      </c>
      <c r="F9" s="498">
        <f>SUM(F10+F46)</f>
        <v>588699032.32999992</v>
      </c>
      <c r="G9" s="498">
        <f t="shared" ref="G9:G25" si="0">SUM(F9-E9)</f>
        <v>-81685967.670000076</v>
      </c>
      <c r="H9" s="498">
        <f>SUM(H10+H46)</f>
        <v>4266506600</v>
      </c>
      <c r="I9" s="498">
        <f>SUM(I10+I46)</f>
        <v>2108787253.21</v>
      </c>
      <c r="J9" s="498">
        <f t="shared" ref="J9:J25" si="1">SUM(I9-H9)</f>
        <v>-2157719346.79</v>
      </c>
      <c r="K9" s="498">
        <f>SUM(K10+K46)</f>
        <v>200756800</v>
      </c>
      <c r="L9" s="498">
        <f>SUM(L10+L46)</f>
        <v>194060397.31999999</v>
      </c>
      <c r="M9" s="498">
        <f>SUM(L9-K9)</f>
        <v>-6696402.6800000072</v>
      </c>
      <c r="N9" s="498">
        <f>SUM(N10+N46)</f>
        <v>395811300</v>
      </c>
      <c r="O9" s="498">
        <f>SUM(O10+O46)</f>
        <v>391817746.49999994</v>
      </c>
      <c r="P9" s="498">
        <f>SUM(O9-N9)</f>
        <v>-3993553.5000000596</v>
      </c>
      <c r="Q9" s="498">
        <f>SUM(Q10+Q46)</f>
        <v>1157808700</v>
      </c>
      <c r="R9" s="498">
        <f>SUM(R10+R46)</f>
        <v>2151060988.4200001</v>
      </c>
      <c r="S9" s="498">
        <f>SUM(R9-Q9)</f>
        <v>993252288.42000008</v>
      </c>
      <c r="T9" s="498">
        <f>SUM(T10+T46)</f>
        <v>663046400</v>
      </c>
      <c r="U9" s="498">
        <f>SUM(U10+U46)</f>
        <v>977307503.51999998</v>
      </c>
      <c r="V9" s="498">
        <f t="shared" ref="V9:Y9" si="2">SUM(V10+V46)</f>
        <v>314261103.51999998</v>
      </c>
      <c r="W9" s="498">
        <f>SUM(W10+W46)</f>
        <v>188989100</v>
      </c>
      <c r="X9" s="498">
        <f>SUM(X10+X46)</f>
        <v>283029495.47000003</v>
      </c>
      <c r="Y9" s="498">
        <f t="shared" si="2"/>
        <v>94040395.470000029</v>
      </c>
      <c r="Z9" s="498">
        <f>SUM(Z10+Z46)</f>
        <v>610447900</v>
      </c>
      <c r="AA9" s="498">
        <f>SUM(AA10+AA46)</f>
        <v>1070678464.27</v>
      </c>
      <c r="AB9" s="498">
        <f>SUM(AA9-Z9)</f>
        <v>460230564.26999998</v>
      </c>
      <c r="AC9" s="498">
        <f>SUM(AC10+AC46)</f>
        <v>2866713500</v>
      </c>
      <c r="AD9" s="498">
        <f>SUM(AD10+AD46)</f>
        <v>1706983813.6700001</v>
      </c>
      <c r="AE9" s="498">
        <f>SUM(AD9-AC9)</f>
        <v>-1159729686.3299999</v>
      </c>
      <c r="AF9" s="498">
        <f>SUM(AF10+AF46)</f>
        <v>1150329900</v>
      </c>
      <c r="AG9" s="498">
        <f>SUM(AG10+AG46)</f>
        <v>1529814489.4300001</v>
      </c>
      <c r="AH9" s="498">
        <f>SUM(AG9-AF9)</f>
        <v>379484589.43000007</v>
      </c>
      <c r="AI9" s="498">
        <f>SUM(AI10+AI46)</f>
        <v>549339600</v>
      </c>
      <c r="AJ9" s="498">
        <f>SUM(AJ10+AJ46)</f>
        <v>568518955.43999994</v>
      </c>
      <c r="AK9" s="498">
        <f>SUM(AJ9-AI9)</f>
        <v>19179355.439999938</v>
      </c>
      <c r="AL9" s="498">
        <f>SUM(AL10+AL46)</f>
        <v>8583212900</v>
      </c>
      <c r="AM9" s="498">
        <f>SUM(AM10+AM46)</f>
        <v>9325201667.0499992</v>
      </c>
      <c r="AN9" s="498">
        <f>SUM(AN10+AN46)</f>
        <v>741988767.05000019</v>
      </c>
      <c r="AO9" s="498">
        <f>SUM(AO10+AO46)</f>
        <v>16397927000</v>
      </c>
      <c r="AP9" s="498">
        <f>SUM(AP10+AP46)</f>
        <v>14969177277.639999</v>
      </c>
      <c r="AQ9" s="498">
        <f>SUM(AP9-AO9)</f>
        <v>-1428749722.3600006</v>
      </c>
      <c r="AR9" s="498">
        <f>SUM(AR10+AR46)</f>
        <v>7852752500</v>
      </c>
      <c r="AS9" s="498">
        <f>SUM(AS10+AS46)</f>
        <v>6290613101.6600008</v>
      </c>
      <c r="AT9" s="498">
        <f>SUM(AS9-AR9)</f>
        <v>-1562139398.3399992</v>
      </c>
      <c r="AU9" s="499">
        <f t="shared" ref="AU9:AU25" si="3">SUM(B9+E9+H9+K9+N9+Q9+T9+W9+Z9+AC9+AF9+AI9+AL9+AO9+AR9)</f>
        <v>45984449600</v>
      </c>
      <c r="AV9" s="499">
        <f t="shared" ref="AV9:AV25" si="4">SUM(C9+F9+I9+L9+O9+R9+U9+X9+AA9+AD9+AG9+AJ9+AM9+AP9+AS9)</f>
        <v>42688785826.160004</v>
      </c>
      <c r="AW9" s="499">
        <f t="shared" ref="AW9:AW25" si="5">SUM(D9+G9+J9+M9+P9+S9+V9+Y9+AB9+AE9+AH9+AK9+AN9+AQ9+AT9)</f>
        <v>-3295663773.8399997</v>
      </c>
      <c r="AX9" s="500"/>
      <c r="AZ9" s="501">
        <f>AV9-AS9</f>
        <v>36398172724.5</v>
      </c>
    </row>
    <row r="10" spans="1:52" s="229" customFormat="1" ht="13.5" customHeight="1">
      <c r="A10" s="497" t="s">
        <v>214</v>
      </c>
      <c r="B10" s="498">
        <f>SUM(B11+B40)</f>
        <v>430422400</v>
      </c>
      <c r="C10" s="498">
        <f>SUM(C11+C40)</f>
        <v>533035640.23000002</v>
      </c>
      <c r="D10" s="498">
        <f>SUM(C10-B10)</f>
        <v>102613240.23000002</v>
      </c>
      <c r="E10" s="498">
        <f>SUM(E11+E40)</f>
        <v>670385000</v>
      </c>
      <c r="F10" s="498">
        <f>SUM(F11+F40)</f>
        <v>588699032.32999992</v>
      </c>
      <c r="G10" s="498">
        <f t="shared" si="0"/>
        <v>-81685967.670000076</v>
      </c>
      <c r="H10" s="498">
        <f>SUM(H11+H40)</f>
        <v>4266506600</v>
      </c>
      <c r="I10" s="498">
        <f>SUM(I11+I40)</f>
        <v>2108787253.21</v>
      </c>
      <c r="J10" s="498">
        <f t="shared" si="1"/>
        <v>-2157719346.79</v>
      </c>
      <c r="K10" s="498">
        <f>SUM(K11+K40)</f>
        <v>200756800</v>
      </c>
      <c r="L10" s="498">
        <f>SUM(L11+L40)</f>
        <v>194060397.31999999</v>
      </c>
      <c r="M10" s="498">
        <f t="shared" ref="M10:M12" si="6">SUM(L10-K10)</f>
        <v>-6696402.6800000072</v>
      </c>
      <c r="N10" s="498">
        <f>SUM(N11+N40)</f>
        <v>395811300</v>
      </c>
      <c r="O10" s="498">
        <f>SUM(O11+O40)</f>
        <v>391817746.49999994</v>
      </c>
      <c r="P10" s="498">
        <f t="shared" ref="P10:P48" si="7">SUM(O10-N10)</f>
        <v>-3993553.5000000596</v>
      </c>
      <c r="Q10" s="498">
        <f>SUM(Q11+Q40)</f>
        <v>1157808700</v>
      </c>
      <c r="R10" s="498">
        <f>SUM(R11+R40)</f>
        <v>2151060988.4200001</v>
      </c>
      <c r="S10" s="498">
        <f t="shared" ref="S10:S48" si="8">SUM(R10-Q10)</f>
        <v>993252288.42000008</v>
      </c>
      <c r="T10" s="498">
        <f>SUM(T11+T40)</f>
        <v>663046400</v>
      </c>
      <c r="U10" s="498">
        <f>SUM(U11+U40)</f>
        <v>977307503.51999998</v>
      </c>
      <c r="V10" s="498">
        <f t="shared" ref="V10" si="9">SUM(U10-T10)</f>
        <v>314261103.51999998</v>
      </c>
      <c r="W10" s="498">
        <f>SUM(W11+W40)</f>
        <v>188989100</v>
      </c>
      <c r="X10" s="498">
        <f>SUM(X11+X40)</f>
        <v>283029495.47000003</v>
      </c>
      <c r="Y10" s="498">
        <f t="shared" ref="Y10" si="10">SUM(X10-W10)</f>
        <v>94040395.470000029</v>
      </c>
      <c r="Z10" s="498">
        <f>SUM(Z11+Z40)</f>
        <v>610447900</v>
      </c>
      <c r="AA10" s="498">
        <f>SUM(AA11+AA40)</f>
        <v>1070678464.27</v>
      </c>
      <c r="AB10" s="498">
        <f t="shared" ref="AB10:AB48" si="11">SUM(AA10-Z10)</f>
        <v>460230564.26999998</v>
      </c>
      <c r="AC10" s="498">
        <f>SUM(AC11+AC40)</f>
        <v>2866713500</v>
      </c>
      <c r="AD10" s="498">
        <f>SUM(AD11+AD40)</f>
        <v>1706983813.6700001</v>
      </c>
      <c r="AE10" s="498">
        <f t="shared" ref="AE10:AE48" si="12">SUM(AD10-AC10)</f>
        <v>-1159729686.3299999</v>
      </c>
      <c r="AF10" s="498">
        <f>SUM(AF11+AF40)</f>
        <v>1150329900</v>
      </c>
      <c r="AG10" s="498">
        <f>SUM(AG11+AG40)</f>
        <v>1529814489.4300001</v>
      </c>
      <c r="AH10" s="498">
        <f t="shared" ref="AH10:AH48" si="13">SUM(AG10-AF10)</f>
        <v>379484589.43000007</v>
      </c>
      <c r="AI10" s="498">
        <f>SUM(AI11+AI40)</f>
        <v>549339600</v>
      </c>
      <c r="AJ10" s="498">
        <f>SUM(AJ11+AJ40)</f>
        <v>568518955.43999994</v>
      </c>
      <c r="AK10" s="498">
        <f t="shared" ref="AK10:AK48" si="14">SUM(AJ10-AI10)</f>
        <v>19179355.439999938</v>
      </c>
      <c r="AL10" s="498">
        <f>SUM(AL11+AL40)</f>
        <v>8583212900</v>
      </c>
      <c r="AM10" s="498">
        <f>SUM(AM11+AM40)</f>
        <v>9325201667.0499992</v>
      </c>
      <c r="AN10" s="498">
        <f>SUM(AN11+AN40)</f>
        <v>741988767.05000019</v>
      </c>
      <c r="AO10" s="498">
        <f>SUM(AO11+AO40)</f>
        <v>16397927000</v>
      </c>
      <c r="AP10" s="498">
        <f>SUM(AP11+AP40)</f>
        <v>14969177277.639999</v>
      </c>
      <c r="AQ10" s="498">
        <f t="shared" ref="AQ10:AQ48" si="15">SUM(AP10-AO10)</f>
        <v>-1428749722.3600006</v>
      </c>
      <c r="AR10" s="498">
        <f>SUM(AR11+AR40)</f>
        <v>3842752500</v>
      </c>
      <c r="AS10" s="498">
        <f>SUM(AS11+AS40)</f>
        <v>5685385677.6600008</v>
      </c>
      <c r="AT10" s="498">
        <f t="shared" ref="AT10:AT48" si="16">SUM(AS10-AR10)</f>
        <v>1842633177.6600008</v>
      </c>
      <c r="AU10" s="499">
        <f t="shared" si="3"/>
        <v>41974449600</v>
      </c>
      <c r="AV10" s="499">
        <f t="shared" si="4"/>
        <v>42083558402.160004</v>
      </c>
      <c r="AW10" s="499">
        <f t="shared" si="5"/>
        <v>109108802.16000032</v>
      </c>
      <c r="AX10" s="500"/>
      <c r="AZ10" s="501">
        <f t="shared" ref="AZ10:AZ13" si="17">AV10-AS10</f>
        <v>36398172724.5</v>
      </c>
    </row>
    <row r="11" spans="1:52" s="229" customFormat="1" ht="13.5" customHeight="1">
      <c r="A11" s="497" t="s">
        <v>215</v>
      </c>
      <c r="B11" s="498">
        <f>SUM(B12+B23+B28+B30)</f>
        <v>362454600</v>
      </c>
      <c r="C11" s="498">
        <f>SUM(C12+C23+C28+C30)</f>
        <v>508548830.23000002</v>
      </c>
      <c r="D11" s="498">
        <f>SUM(C11-B11)</f>
        <v>146094230.23000002</v>
      </c>
      <c r="E11" s="498">
        <f>SUM(E12+E23+E28+E30)</f>
        <v>667497000</v>
      </c>
      <c r="F11" s="498">
        <f>SUM(F12+F23+F28+F30)</f>
        <v>588252032.32999992</v>
      </c>
      <c r="G11" s="498">
        <f t="shared" si="0"/>
        <v>-79244967.670000076</v>
      </c>
      <c r="H11" s="498">
        <f>SUM(H12+H23+H28+H30)</f>
        <v>4114620200</v>
      </c>
      <c r="I11" s="498">
        <f>SUM(I12+I23+I28+I30)</f>
        <v>2094121223.8099999</v>
      </c>
      <c r="J11" s="498">
        <f t="shared" si="1"/>
        <v>-2020498976.1900001</v>
      </c>
      <c r="K11" s="498">
        <f>SUM(K12+K23+K28+K30)</f>
        <v>199756800</v>
      </c>
      <c r="L11" s="498">
        <f>SUM(L12+L23+L28+L30)</f>
        <v>192529397.31999999</v>
      </c>
      <c r="M11" s="498">
        <f t="shared" si="6"/>
        <v>-7227402.6800000072</v>
      </c>
      <c r="N11" s="498">
        <f>SUM(N12+N23+N28+N30)</f>
        <v>392339300</v>
      </c>
      <c r="O11" s="498">
        <f>SUM(O12+O23+O28+O30)</f>
        <v>390999809.49999994</v>
      </c>
      <c r="P11" s="498">
        <f t="shared" si="7"/>
        <v>-1339490.5000000596</v>
      </c>
      <c r="Q11" s="498">
        <f>SUM(Q12+Q23+Q28+Q30)</f>
        <v>1156208700</v>
      </c>
      <c r="R11" s="498">
        <f>SUM(R12+R23+R28+R30)</f>
        <v>2150553988.4200001</v>
      </c>
      <c r="S11" s="498">
        <f t="shared" si="8"/>
        <v>994345288.42000008</v>
      </c>
      <c r="T11" s="498">
        <f>SUM(T12+T23+T28+T30)</f>
        <v>656156000</v>
      </c>
      <c r="U11" s="498">
        <f>SUM(U12+U23+U28+U30)</f>
        <v>974575803.51999998</v>
      </c>
      <c r="V11" s="498">
        <f t="shared" ref="V11:Y11" si="18">SUM(V12+V23+V28+V30)</f>
        <v>318419803.52000004</v>
      </c>
      <c r="W11" s="498">
        <f>SUM(W12+W23+W28+W30)</f>
        <v>186890500</v>
      </c>
      <c r="X11" s="498">
        <f>SUM(X12+X23+X28+X30)</f>
        <v>282891495.47000003</v>
      </c>
      <c r="Y11" s="498">
        <f t="shared" si="18"/>
        <v>96000995.469999999</v>
      </c>
      <c r="Z11" s="498">
        <f>SUM(Z12+Z23+Z28+Z30)</f>
        <v>605447900</v>
      </c>
      <c r="AA11" s="498">
        <f>SUM(AA12+AA23+AA28+AA30)</f>
        <v>481833463.77999997</v>
      </c>
      <c r="AB11" s="498">
        <f t="shared" si="11"/>
        <v>-123614436.22000003</v>
      </c>
      <c r="AC11" s="498">
        <f>SUM(AC12+AC23+AC28+AC30)</f>
        <v>1869855000</v>
      </c>
      <c r="AD11" s="498">
        <f>SUM(AD12+AD23+AD28+AD30)</f>
        <v>1272127881</v>
      </c>
      <c r="AE11" s="498">
        <f t="shared" si="12"/>
        <v>-597727119</v>
      </c>
      <c r="AF11" s="498">
        <f>SUM(AF12+AF23+AF28+AF30)</f>
        <v>1148649900</v>
      </c>
      <c r="AG11" s="498">
        <f>SUM(AG12+AG23+AG28+AG30)</f>
        <v>1528706489.4300001</v>
      </c>
      <c r="AH11" s="498">
        <f t="shared" si="13"/>
        <v>380056589.43000007</v>
      </c>
      <c r="AI11" s="498">
        <f>SUM(AI12+AI23+AI28+AI30)</f>
        <v>542539600</v>
      </c>
      <c r="AJ11" s="498">
        <f>SUM(AJ12+AJ23+AJ28+AJ30)</f>
        <v>565004955.43999994</v>
      </c>
      <c r="AK11" s="498">
        <f t="shared" si="14"/>
        <v>22465355.439999938</v>
      </c>
      <c r="AL11" s="498">
        <f>SUM(AL12+AL23+AL28+AL30)</f>
        <v>8370155000</v>
      </c>
      <c r="AM11" s="498">
        <f>SUM(AM12+AM23+AM28+AM30)</f>
        <v>9206554975.0499992</v>
      </c>
      <c r="AN11" s="498">
        <f>SUM(AN12+AN23+AN28+AN30)</f>
        <v>836399975.05000019</v>
      </c>
      <c r="AO11" s="498">
        <f>SUM(AO12+AO23+AO28+AO30)</f>
        <v>11197280300</v>
      </c>
      <c r="AP11" s="498">
        <f>SUM(AP12+AP23+AP28+AP30)</f>
        <v>13855278964.23</v>
      </c>
      <c r="AQ11" s="498">
        <f t="shared" si="15"/>
        <v>2657998664.2299995</v>
      </c>
      <c r="AR11" s="498">
        <f>SUM(AR12+AR23+AR28+AR30)</f>
        <v>3287418900</v>
      </c>
      <c r="AS11" s="498">
        <f>SUM(AS12+AS23+AS28+AS30)</f>
        <v>4753202005.9400005</v>
      </c>
      <c r="AT11" s="498">
        <f t="shared" si="16"/>
        <v>1465783105.9400005</v>
      </c>
      <c r="AU11" s="499">
        <f t="shared" si="3"/>
        <v>34757269700</v>
      </c>
      <c r="AV11" s="499">
        <f t="shared" si="4"/>
        <v>38845181315.470001</v>
      </c>
      <c r="AW11" s="499">
        <f t="shared" si="5"/>
        <v>4087911615.4700003</v>
      </c>
      <c r="AX11" s="500"/>
      <c r="AZ11" s="501">
        <f t="shared" si="17"/>
        <v>34091979309.529999</v>
      </c>
    </row>
    <row r="12" spans="1:52" s="229" customFormat="1" ht="19.5" customHeight="1">
      <c r="A12" s="497" t="s">
        <v>216</v>
      </c>
      <c r="B12" s="498">
        <f>SUM(B13+B21)</f>
        <v>291504100</v>
      </c>
      <c r="C12" s="498">
        <f>SUM(C13+C21)</f>
        <v>347292293.31999999</v>
      </c>
      <c r="D12" s="498">
        <f>SUM(C12-B12)</f>
        <v>55788193.319999993</v>
      </c>
      <c r="E12" s="498">
        <f>SUM(E13+E21)</f>
        <v>181200000</v>
      </c>
      <c r="F12" s="498">
        <f>SUM(F13+F21)</f>
        <v>122115600.61999999</v>
      </c>
      <c r="G12" s="498">
        <f t="shared" si="0"/>
        <v>-59084399.38000001</v>
      </c>
      <c r="H12" s="498">
        <f>SUM(H13+H21)</f>
        <v>2042525900</v>
      </c>
      <c r="I12" s="498">
        <f>SUM(I13+I21)</f>
        <v>1445358006.4499998</v>
      </c>
      <c r="J12" s="498">
        <f t="shared" si="1"/>
        <v>-597167893.55000019</v>
      </c>
      <c r="K12" s="498">
        <f>SUM(K13+K21)</f>
        <v>185939600</v>
      </c>
      <c r="L12" s="498">
        <f>SUM(L13+L21)</f>
        <v>145347240.31999999</v>
      </c>
      <c r="M12" s="498">
        <f t="shared" si="6"/>
        <v>-40592359.680000007</v>
      </c>
      <c r="N12" s="498">
        <f>SUM(N13+N21)</f>
        <v>340996100</v>
      </c>
      <c r="O12" s="498">
        <f>SUM(O13+O21)</f>
        <v>313360976.59999996</v>
      </c>
      <c r="P12" s="498">
        <f t="shared" si="7"/>
        <v>-27635123.400000036</v>
      </c>
      <c r="Q12" s="498">
        <f>SUM(Q13+Q21)</f>
        <v>808000000</v>
      </c>
      <c r="R12" s="498">
        <f>SUM(R13+R21)</f>
        <v>1524139132.0999999</v>
      </c>
      <c r="S12" s="498">
        <f t="shared" si="8"/>
        <v>716139132.0999999</v>
      </c>
      <c r="T12" s="498">
        <f>SUM(T13+T21)</f>
        <v>511288000</v>
      </c>
      <c r="U12" s="498">
        <f>SUM(U13+U21)</f>
        <v>651260654.71000004</v>
      </c>
      <c r="V12" s="498">
        <f t="shared" ref="V12:Y12" si="19">SUM(V13+V21)</f>
        <v>139972654.71000001</v>
      </c>
      <c r="W12" s="498">
        <f>SUM(W13+W21)</f>
        <v>119234300</v>
      </c>
      <c r="X12" s="498">
        <f>SUM(X13+X21)</f>
        <v>108456541.47</v>
      </c>
      <c r="Y12" s="498">
        <f t="shared" si="19"/>
        <v>-10777758.529999997</v>
      </c>
      <c r="Z12" s="498">
        <f>SUM(Z13+Z21)</f>
        <v>540139100</v>
      </c>
      <c r="AA12" s="498">
        <f>SUM(AA13+AA21)</f>
        <v>343206745.64999998</v>
      </c>
      <c r="AB12" s="498">
        <f t="shared" si="11"/>
        <v>-196932354.35000002</v>
      </c>
      <c r="AC12" s="498">
        <f>SUM(AC13+AC21)</f>
        <v>1718600000</v>
      </c>
      <c r="AD12" s="498">
        <f>SUM(AD13+AD21)</f>
        <v>1151617296</v>
      </c>
      <c r="AE12" s="498">
        <f t="shared" si="12"/>
        <v>-566982704</v>
      </c>
      <c r="AF12" s="498">
        <f>SUM(AF13+AF21)</f>
        <v>1110449900</v>
      </c>
      <c r="AG12" s="498">
        <f>SUM(AG13+AG21)</f>
        <v>1418093971.4300001</v>
      </c>
      <c r="AH12" s="498">
        <f t="shared" si="13"/>
        <v>307644071.43000007</v>
      </c>
      <c r="AI12" s="498">
        <f>SUM(AI13+AI21)</f>
        <v>472099600</v>
      </c>
      <c r="AJ12" s="498">
        <f>SUM(AJ13+AJ21)</f>
        <v>502389043.15999997</v>
      </c>
      <c r="AK12" s="498">
        <f t="shared" si="14"/>
        <v>30289443.159999967</v>
      </c>
      <c r="AL12" s="498">
        <f>SUM(AL13+AL21)</f>
        <v>7498624600</v>
      </c>
      <c r="AM12" s="498">
        <f>SUM(AM13+AM21)</f>
        <v>8214480473.7600002</v>
      </c>
      <c r="AN12" s="498">
        <f>SUM(AN13+AN21)</f>
        <v>715855873.76000023</v>
      </c>
      <c r="AO12" s="498">
        <f>SUM(AO13+AO21)</f>
        <v>5406125800</v>
      </c>
      <c r="AP12" s="498">
        <f>SUM(AP13+AP21)</f>
        <v>5447216478.9700003</v>
      </c>
      <c r="AQ12" s="498">
        <f t="shared" si="15"/>
        <v>41090678.970000267</v>
      </c>
      <c r="AR12" s="498">
        <f>SUM(AR13+AR21)</f>
        <v>2008618900</v>
      </c>
      <c r="AS12" s="498">
        <f>SUM(AS13+AS21)</f>
        <v>3363775732.1500001</v>
      </c>
      <c r="AT12" s="498">
        <f t="shared" si="16"/>
        <v>1355156832.1500001</v>
      </c>
      <c r="AU12" s="499">
        <f t="shared" si="3"/>
        <v>23235345900</v>
      </c>
      <c r="AV12" s="499">
        <f t="shared" si="4"/>
        <v>25098110186.710003</v>
      </c>
      <c r="AW12" s="499">
        <f t="shared" si="5"/>
        <v>1862764286.71</v>
      </c>
      <c r="AX12" s="500"/>
      <c r="AZ12" s="501">
        <f t="shared" si="17"/>
        <v>21734334454.560001</v>
      </c>
    </row>
    <row r="13" spans="1:52" s="229" customFormat="1" ht="19.5" customHeight="1">
      <c r="A13" s="497" t="s">
        <v>217</v>
      </c>
      <c r="B13" s="498">
        <f>SUM(B14:B20)</f>
        <v>291504100</v>
      </c>
      <c r="C13" s="498">
        <f>SUM(C14:C20)</f>
        <v>347292293.31999999</v>
      </c>
      <c r="D13" s="498">
        <f>SUM(C13-B13)</f>
        <v>55788193.319999993</v>
      </c>
      <c r="E13" s="498">
        <f>SUM(E14:E20)</f>
        <v>181200000</v>
      </c>
      <c r="F13" s="498">
        <f>SUM(F14:F20)</f>
        <v>122115600.61999999</v>
      </c>
      <c r="G13" s="498">
        <f t="shared" si="0"/>
        <v>-59084399.38000001</v>
      </c>
      <c r="H13" s="498">
        <f>SUM(H14:H20)</f>
        <v>2042525900</v>
      </c>
      <c r="I13" s="498">
        <f>SUM(I14:I20)</f>
        <v>1445358006.4499998</v>
      </c>
      <c r="J13" s="498">
        <f t="shared" si="1"/>
        <v>-597167893.55000019</v>
      </c>
      <c r="K13" s="498">
        <f>SUM(K14:K20)</f>
        <v>185939600</v>
      </c>
      <c r="L13" s="498">
        <f>SUM(L14:L20)</f>
        <v>145347240.31999999</v>
      </c>
      <c r="M13" s="498">
        <f>SUM(L13-K13)</f>
        <v>-40592359.680000007</v>
      </c>
      <c r="N13" s="498">
        <f>SUM(N14:N20)</f>
        <v>340996100</v>
      </c>
      <c r="O13" s="498">
        <f>SUM(O14:O20)</f>
        <v>313360976.59999996</v>
      </c>
      <c r="P13" s="498">
        <f t="shared" si="7"/>
        <v>-27635123.400000036</v>
      </c>
      <c r="Q13" s="498">
        <f>SUM(Q14:Q20)</f>
        <v>808000000</v>
      </c>
      <c r="R13" s="498">
        <f>SUM(R14:R20)</f>
        <v>1524139132.0999999</v>
      </c>
      <c r="S13" s="498">
        <f t="shared" si="8"/>
        <v>716139132.0999999</v>
      </c>
      <c r="T13" s="498">
        <f>SUM(T14:T20)</f>
        <v>511288000</v>
      </c>
      <c r="U13" s="498">
        <f>SUM(U14:U20)</f>
        <v>651260654.71000004</v>
      </c>
      <c r="V13" s="498">
        <f t="shared" ref="V13:Y13" si="20">SUM(V14:V20)</f>
        <v>139972654.71000001</v>
      </c>
      <c r="W13" s="498">
        <f>SUM(W14:W20)</f>
        <v>119234300</v>
      </c>
      <c r="X13" s="498">
        <f>SUM(X14:X20)</f>
        <v>108456541.47</v>
      </c>
      <c r="Y13" s="498">
        <f t="shared" si="20"/>
        <v>-10777758.529999997</v>
      </c>
      <c r="Z13" s="498">
        <f>SUM(Z14:Z20)</f>
        <v>540139100</v>
      </c>
      <c r="AA13" s="498">
        <f>SUM(AA14:AA20)</f>
        <v>343206745.64999998</v>
      </c>
      <c r="AB13" s="498">
        <f t="shared" si="11"/>
        <v>-196932354.35000002</v>
      </c>
      <c r="AC13" s="498">
        <f>SUM(AC14:AC20)</f>
        <v>1718600000</v>
      </c>
      <c r="AD13" s="498">
        <f>SUM(AD14:AD20)</f>
        <v>1151617296</v>
      </c>
      <c r="AE13" s="498">
        <f t="shared" si="12"/>
        <v>-566982704</v>
      </c>
      <c r="AF13" s="498">
        <f>SUM(AF14:AF20)</f>
        <v>1110449900</v>
      </c>
      <c r="AG13" s="498">
        <f>SUM(AG14:AG20)</f>
        <v>1418093971.4300001</v>
      </c>
      <c r="AH13" s="498">
        <f t="shared" si="13"/>
        <v>307644071.43000007</v>
      </c>
      <c r="AI13" s="498">
        <f>SUM(AI14:AI20)</f>
        <v>472099600</v>
      </c>
      <c r="AJ13" s="498">
        <f>SUM(AJ14:AJ20)</f>
        <v>502389043.15999997</v>
      </c>
      <c r="AK13" s="498">
        <f>SUM(AJ13-AI13)</f>
        <v>30289443.159999967</v>
      </c>
      <c r="AL13" s="498">
        <f>SUM(AL14:AL20)</f>
        <v>7498624600</v>
      </c>
      <c r="AM13" s="498">
        <f>SUM(AM14:AM20)</f>
        <v>8214480473.7600002</v>
      </c>
      <c r="AN13" s="498">
        <f>AM13-AL13</f>
        <v>715855873.76000023</v>
      </c>
      <c r="AO13" s="498">
        <f>SUM(AO14:AO20)</f>
        <v>5406125800</v>
      </c>
      <c r="AP13" s="498">
        <f>SUM(AP14:AP20)</f>
        <v>5447216478.9700003</v>
      </c>
      <c r="AQ13" s="498">
        <f t="shared" si="15"/>
        <v>41090678.970000267</v>
      </c>
      <c r="AR13" s="498">
        <f>SUM(AR14:AR20)</f>
        <v>-2420000000</v>
      </c>
      <c r="AS13" s="498">
        <f>SUM(AS14:AS20)</f>
        <v>76759118.730000004</v>
      </c>
      <c r="AT13" s="498">
        <f t="shared" si="16"/>
        <v>2496759118.73</v>
      </c>
      <c r="AU13" s="499">
        <f t="shared" si="3"/>
        <v>18806727000</v>
      </c>
      <c r="AV13" s="499">
        <f t="shared" si="4"/>
        <v>21811093573.290001</v>
      </c>
      <c r="AW13" s="499">
        <f t="shared" si="5"/>
        <v>3004366573.29</v>
      </c>
      <c r="AX13" s="500"/>
      <c r="AZ13" s="501">
        <f t="shared" si="17"/>
        <v>21734334454.560001</v>
      </c>
    </row>
    <row r="14" spans="1:52" s="217" customFormat="1" ht="19.5" customHeight="1">
      <c r="A14" s="502" t="s">
        <v>218</v>
      </c>
      <c r="B14" s="376">
        <v>264372900</v>
      </c>
      <c r="C14" s="376">
        <v>307852582.24000001</v>
      </c>
      <c r="D14" s="334">
        <f t="shared" ref="D14:D48" si="21">SUM(C14-B14)</f>
        <v>43479682.24000001</v>
      </c>
      <c r="E14" s="376">
        <v>173200000</v>
      </c>
      <c r="F14" s="376">
        <v>115164321</v>
      </c>
      <c r="G14" s="334">
        <f t="shared" si="0"/>
        <v>-58035679</v>
      </c>
      <c r="H14" s="376">
        <v>1812195900</v>
      </c>
      <c r="I14" s="376">
        <v>1356939096.0899999</v>
      </c>
      <c r="J14" s="334">
        <f t="shared" si="1"/>
        <v>-455256803.91000009</v>
      </c>
      <c r="K14" s="376">
        <v>172912800</v>
      </c>
      <c r="L14" s="376">
        <v>129825596.14</v>
      </c>
      <c r="M14" s="334">
        <f t="shared" ref="M14:M48" si="22">SUM(L14-K14)</f>
        <v>-43087203.859999999</v>
      </c>
      <c r="N14" s="376">
        <v>315933100</v>
      </c>
      <c r="O14" s="376">
        <v>287580789.70999998</v>
      </c>
      <c r="P14" s="334">
        <f t="shared" si="7"/>
        <v>-28352310.290000021</v>
      </c>
      <c r="Q14" s="376">
        <v>800000000</v>
      </c>
      <c r="R14" s="376">
        <v>1499348982.77</v>
      </c>
      <c r="S14" s="334">
        <f t="shared" si="8"/>
        <v>699348982.76999998</v>
      </c>
      <c r="T14" s="376">
        <v>491965000</v>
      </c>
      <c r="U14" s="376">
        <v>635089153.36000001</v>
      </c>
      <c r="V14" s="334">
        <f t="shared" ref="V14:V44" si="23">SUM(U14-T14)</f>
        <v>143124153.36000001</v>
      </c>
      <c r="W14" s="376">
        <v>109960100</v>
      </c>
      <c r="X14" s="376">
        <v>98655083.200000003</v>
      </c>
      <c r="Y14" s="334">
        <f t="shared" ref="Y14:Y43" si="24">SUM(X14-W14)</f>
        <v>-11305016.799999997</v>
      </c>
      <c r="Z14" s="376">
        <v>527236900</v>
      </c>
      <c r="AA14" s="376">
        <v>331912022.76999998</v>
      </c>
      <c r="AB14" s="334">
        <f t="shared" si="11"/>
        <v>-195324877.23000002</v>
      </c>
      <c r="AC14" s="376">
        <v>1680800000</v>
      </c>
      <c r="AD14" s="376">
        <v>1106028576.51</v>
      </c>
      <c r="AE14" s="334">
        <f t="shared" si="12"/>
        <v>-574771423.49000001</v>
      </c>
      <c r="AF14" s="376">
        <v>1094449900</v>
      </c>
      <c r="AG14" s="376">
        <v>1398899198.55</v>
      </c>
      <c r="AH14" s="334">
        <f>SUM(AG14-AF14)</f>
        <v>304449298.54999995</v>
      </c>
      <c r="AI14" s="376">
        <v>460583400</v>
      </c>
      <c r="AJ14" s="376">
        <v>488431576.94</v>
      </c>
      <c r="AK14" s="334">
        <f>SUM(AJ14-AI14)</f>
        <v>27848176.939999998</v>
      </c>
      <c r="AL14" s="376">
        <v>6471015800</v>
      </c>
      <c r="AM14" s="376">
        <v>7337045987.7200003</v>
      </c>
      <c r="AN14" s="334">
        <f>AM14-AL14</f>
        <v>866030187.72000027</v>
      </c>
      <c r="AO14" s="376">
        <v>3883653000</v>
      </c>
      <c r="AP14" s="376">
        <v>4067022512.9299998</v>
      </c>
      <c r="AQ14" s="334">
        <f>SUM(AP14-AO14)</f>
        <v>183369512.92999983</v>
      </c>
      <c r="AR14" s="301">
        <v>0</v>
      </c>
      <c r="AS14" s="376">
        <v>76759118.730000004</v>
      </c>
      <c r="AT14" s="334">
        <f t="shared" si="16"/>
        <v>76759118.730000004</v>
      </c>
      <c r="AU14" s="503">
        <f t="shared" si="3"/>
        <v>18258278800</v>
      </c>
      <c r="AV14" s="504">
        <f t="shared" si="4"/>
        <v>19236554598.66</v>
      </c>
      <c r="AW14" s="505">
        <f t="shared" si="5"/>
        <v>978275798.65999985</v>
      </c>
      <c r="AX14" s="506">
        <f>+AY14-AV14</f>
        <v>-6788374404.9899998</v>
      </c>
      <c r="AY14" s="239">
        <v>12448180193.67</v>
      </c>
      <c r="AZ14" s="507">
        <f>AV14-AS14</f>
        <v>19159795479.93</v>
      </c>
    </row>
    <row r="15" spans="1:52" s="217" customFormat="1" ht="19.5" customHeight="1">
      <c r="A15" s="502" t="s">
        <v>155</v>
      </c>
      <c r="B15" s="376">
        <v>9525000</v>
      </c>
      <c r="C15" s="376">
        <v>14507163.619999999</v>
      </c>
      <c r="D15" s="334">
        <f t="shared" si="21"/>
        <v>4982163.6199999992</v>
      </c>
      <c r="E15" s="376">
        <v>2800000</v>
      </c>
      <c r="F15" s="376">
        <v>1879040.27</v>
      </c>
      <c r="G15" s="334">
        <f t="shared" si="0"/>
        <v>-920959.73</v>
      </c>
      <c r="H15" s="376">
        <v>6160000</v>
      </c>
      <c r="I15" s="376">
        <v>11042908.26</v>
      </c>
      <c r="J15" s="334">
        <f t="shared" si="1"/>
        <v>4882908.26</v>
      </c>
      <c r="K15" s="376">
        <v>4742800</v>
      </c>
      <c r="L15" s="376">
        <v>6367255.71</v>
      </c>
      <c r="M15" s="334">
        <f t="shared" si="22"/>
        <v>1624455.71</v>
      </c>
      <c r="N15" s="376">
        <v>6000000</v>
      </c>
      <c r="O15" s="376">
        <v>8002609.0800000001</v>
      </c>
      <c r="P15" s="334">
        <f t="shared" si="7"/>
        <v>2002609.08</v>
      </c>
      <c r="Q15" s="376">
        <v>4000000</v>
      </c>
      <c r="R15" s="376">
        <v>11353090.24</v>
      </c>
      <c r="S15" s="334">
        <f t="shared" si="8"/>
        <v>7353090.2400000002</v>
      </c>
      <c r="T15" s="301">
        <v>1806000</v>
      </c>
      <c r="U15" s="376">
        <v>5539233.3499999996</v>
      </c>
      <c r="V15" s="334">
        <f t="shared" si="23"/>
        <v>3733233.3499999996</v>
      </c>
      <c r="W15" s="376">
        <v>4037600</v>
      </c>
      <c r="X15" s="376">
        <v>3844370.67</v>
      </c>
      <c r="Y15" s="334">
        <f t="shared" si="24"/>
        <v>-193229.33000000007</v>
      </c>
      <c r="Z15" s="376">
        <v>2294400</v>
      </c>
      <c r="AA15" s="376">
        <v>2871169.1</v>
      </c>
      <c r="AB15" s="334">
        <f t="shared" si="11"/>
        <v>576769.10000000009</v>
      </c>
      <c r="AC15" s="376">
        <v>5000000</v>
      </c>
      <c r="AD15" s="376">
        <v>22431312.420000002</v>
      </c>
      <c r="AE15" s="334">
        <f t="shared" si="12"/>
        <v>17431312.420000002</v>
      </c>
      <c r="AF15" s="376">
        <v>4000000</v>
      </c>
      <c r="AG15" s="376">
        <v>7869323.2199999997</v>
      </c>
      <c r="AH15" s="334">
        <f>SUM(AG15-AF15)</f>
        <v>3869323.2199999997</v>
      </c>
      <c r="AI15" s="376">
        <v>3816200</v>
      </c>
      <c r="AJ15" s="376">
        <v>6525263.0899999999</v>
      </c>
      <c r="AK15" s="334">
        <f>SUM(AJ15-AI15)</f>
        <v>2709063.09</v>
      </c>
      <c r="AL15" s="376">
        <v>159382000</v>
      </c>
      <c r="AM15" s="376">
        <v>196491472.88</v>
      </c>
      <c r="AN15" s="334">
        <f t="shared" ref="AN15:AN20" si="25">AM15-AL15</f>
        <v>37109472.879999995</v>
      </c>
      <c r="AO15" s="376">
        <v>1023106400</v>
      </c>
      <c r="AP15" s="376">
        <v>750618347.57000005</v>
      </c>
      <c r="AQ15" s="334">
        <f t="shared" si="15"/>
        <v>-272488052.42999995</v>
      </c>
      <c r="AR15" s="334"/>
      <c r="AS15" s="334"/>
      <c r="AT15" s="334">
        <f t="shared" si="16"/>
        <v>0</v>
      </c>
      <c r="AU15" s="503">
        <f t="shared" si="3"/>
        <v>1236670400</v>
      </c>
      <c r="AV15" s="504">
        <f t="shared" si="4"/>
        <v>1049342559.48</v>
      </c>
      <c r="AW15" s="505">
        <f t="shared" si="5"/>
        <v>-187327840.51999995</v>
      </c>
      <c r="AX15" s="506">
        <f>+AY15-AV15</f>
        <v>-270799964.86000001</v>
      </c>
      <c r="AY15" s="239">
        <v>778542594.62</v>
      </c>
      <c r="AZ15" s="507">
        <f t="shared" ref="AZ15:AZ53" si="26">AV15-AS15</f>
        <v>1049342559.48</v>
      </c>
    </row>
    <row r="16" spans="1:52" ht="19.5" customHeight="1">
      <c r="A16" s="508" t="s">
        <v>156</v>
      </c>
      <c r="B16" s="188">
        <v>12606200</v>
      </c>
      <c r="C16" s="188">
        <v>22634369.460000001</v>
      </c>
      <c r="D16" s="95">
        <f t="shared" si="21"/>
        <v>10028169.460000001</v>
      </c>
      <c r="E16" s="188">
        <v>5200000</v>
      </c>
      <c r="F16" s="188">
        <v>4738689.3499999996</v>
      </c>
      <c r="G16" s="95">
        <f t="shared" si="0"/>
        <v>-461310.65000000037</v>
      </c>
      <c r="H16" s="188">
        <v>18830000</v>
      </c>
      <c r="I16" s="188">
        <v>24570148.75</v>
      </c>
      <c r="J16" s="95">
        <f t="shared" si="1"/>
        <v>5740148.75</v>
      </c>
      <c r="K16" s="188">
        <v>7584000</v>
      </c>
      <c r="L16" s="188">
        <v>8204506.9400000004</v>
      </c>
      <c r="M16" s="95">
        <f t="shared" si="22"/>
        <v>620506.94000000041</v>
      </c>
      <c r="N16" s="188">
        <v>17063000</v>
      </c>
      <c r="O16" s="188">
        <v>13327577.810000001</v>
      </c>
      <c r="P16" s="95">
        <f t="shared" si="7"/>
        <v>-3735422.1899999995</v>
      </c>
      <c r="Q16" s="188">
        <v>4000000</v>
      </c>
      <c r="R16" s="188">
        <v>13035059.09</v>
      </c>
      <c r="S16" s="334">
        <f t="shared" si="8"/>
        <v>9035059.0899999999</v>
      </c>
      <c r="T16" s="188">
        <v>16892000</v>
      </c>
      <c r="U16" s="188">
        <v>10032268</v>
      </c>
      <c r="V16" s="95">
        <f t="shared" si="23"/>
        <v>-6859732</v>
      </c>
      <c r="W16" s="151">
        <v>4431500</v>
      </c>
      <c r="X16" s="188">
        <v>5827087.5999999996</v>
      </c>
      <c r="Y16" s="95">
        <f t="shared" si="24"/>
        <v>1395587.5999999996</v>
      </c>
      <c r="Z16" s="188">
        <v>8836000</v>
      </c>
      <c r="AA16" s="188">
        <v>8423553.7799999993</v>
      </c>
      <c r="AB16" s="95">
        <f t="shared" si="11"/>
        <v>-412446.22000000067</v>
      </c>
      <c r="AC16" s="188">
        <v>29600000</v>
      </c>
      <c r="AD16" s="188">
        <v>21529007.07</v>
      </c>
      <c r="AE16" s="95">
        <f t="shared" si="12"/>
        <v>-8070992.9299999997</v>
      </c>
      <c r="AF16" s="188">
        <v>12000000</v>
      </c>
      <c r="AG16" s="188">
        <v>11325449.66</v>
      </c>
      <c r="AH16" s="95">
        <f t="shared" si="13"/>
        <v>-674550.33999999985</v>
      </c>
      <c r="AI16" s="188">
        <v>7200000</v>
      </c>
      <c r="AJ16" s="188">
        <v>7282203.1299999999</v>
      </c>
      <c r="AK16" s="95">
        <f>SUM(AJ16-AI16)</f>
        <v>82203.129999999888</v>
      </c>
      <c r="AL16" s="188">
        <v>425632400</v>
      </c>
      <c r="AM16" s="188">
        <v>447209224.63</v>
      </c>
      <c r="AN16" s="95">
        <f t="shared" si="25"/>
        <v>21576824.629999995</v>
      </c>
      <c r="AO16" s="188">
        <v>281030400</v>
      </c>
      <c r="AP16" s="188">
        <v>328067923.33999997</v>
      </c>
      <c r="AQ16" s="95">
        <f t="shared" si="15"/>
        <v>47037523.339999974</v>
      </c>
      <c r="AR16" s="302"/>
      <c r="AS16" s="302"/>
      <c r="AT16" s="302">
        <f t="shared" si="16"/>
        <v>0</v>
      </c>
      <c r="AU16" s="509">
        <f t="shared" si="3"/>
        <v>850905500</v>
      </c>
      <c r="AV16" s="510">
        <f t="shared" si="4"/>
        <v>926207068.6099999</v>
      </c>
      <c r="AW16" s="511">
        <f t="shared" si="5"/>
        <v>75301568.60999997</v>
      </c>
      <c r="AX16" s="512"/>
      <c r="AZ16" s="197">
        <f t="shared" si="26"/>
        <v>926207068.6099999</v>
      </c>
    </row>
    <row r="17" spans="1:52" ht="19.5" customHeight="1">
      <c r="A17" s="508" t="s">
        <v>157</v>
      </c>
      <c r="B17" s="95">
        <v>0</v>
      </c>
      <c r="C17" s="95">
        <v>100</v>
      </c>
      <c r="D17" s="95">
        <f t="shared" si="21"/>
        <v>100</v>
      </c>
      <c r="E17" s="95">
        <v>0</v>
      </c>
      <c r="F17" s="95">
        <v>165750</v>
      </c>
      <c r="G17" s="95">
        <f t="shared" si="0"/>
        <v>165750</v>
      </c>
      <c r="H17" s="188">
        <v>203340000</v>
      </c>
      <c r="I17" s="188">
        <v>50905853.350000001</v>
      </c>
      <c r="J17" s="95">
        <f t="shared" si="1"/>
        <v>-152434146.65000001</v>
      </c>
      <c r="K17" s="151">
        <v>0</v>
      </c>
      <c r="L17" s="188">
        <v>889881.53</v>
      </c>
      <c r="M17" s="95">
        <f t="shared" si="22"/>
        <v>889881.53</v>
      </c>
      <c r="N17" s="151">
        <v>0</v>
      </c>
      <c r="O17" s="188">
        <v>50000</v>
      </c>
      <c r="P17" s="95">
        <f>SUM(O17-N17)</f>
        <v>50000</v>
      </c>
      <c r="Q17" s="334"/>
      <c r="R17" s="334"/>
      <c r="S17" s="334">
        <f t="shared" si="8"/>
        <v>0</v>
      </c>
      <c r="T17" s="95"/>
      <c r="U17" s="95"/>
      <c r="V17" s="95">
        <f t="shared" si="23"/>
        <v>0</v>
      </c>
      <c r="W17" s="95"/>
      <c r="X17" s="95"/>
      <c r="Y17" s="95">
        <f t="shared" si="24"/>
        <v>0</v>
      </c>
      <c r="Z17" s="188">
        <v>1500000</v>
      </c>
      <c r="AA17" s="151">
        <v>0</v>
      </c>
      <c r="AB17" s="95">
        <f t="shared" si="11"/>
        <v>-1500000</v>
      </c>
      <c r="AC17" s="95">
        <v>0</v>
      </c>
      <c r="AD17" s="95">
        <v>360000</v>
      </c>
      <c r="AE17" s="95">
        <f t="shared" si="12"/>
        <v>360000</v>
      </c>
      <c r="AF17" s="95">
        <v>0</v>
      </c>
      <c r="AG17" s="95">
        <v>0</v>
      </c>
      <c r="AH17" s="95">
        <f t="shared" si="13"/>
        <v>0</v>
      </c>
      <c r="AI17" s="95"/>
      <c r="AJ17" s="95"/>
      <c r="AK17" s="95">
        <f t="shared" si="14"/>
        <v>0</v>
      </c>
      <c r="AL17" s="188">
        <v>256667200</v>
      </c>
      <c r="AM17" s="188">
        <v>60699898.789999999</v>
      </c>
      <c r="AN17" s="95">
        <f t="shared" si="25"/>
        <v>-195967301.21000001</v>
      </c>
      <c r="AO17" s="188">
        <v>23336000</v>
      </c>
      <c r="AP17" s="188">
        <v>120952336.13</v>
      </c>
      <c r="AQ17" s="95">
        <f t="shared" si="15"/>
        <v>97616336.129999995</v>
      </c>
      <c r="AR17" s="302"/>
      <c r="AS17" s="302"/>
      <c r="AT17" s="302">
        <f t="shared" si="16"/>
        <v>0</v>
      </c>
      <c r="AU17" s="509">
        <f t="shared" si="3"/>
        <v>484843200</v>
      </c>
      <c r="AV17" s="510">
        <f t="shared" si="4"/>
        <v>234023819.80000001</v>
      </c>
      <c r="AW17" s="511">
        <f t="shared" si="5"/>
        <v>-250819380.20000005</v>
      </c>
      <c r="AX17" s="512"/>
      <c r="AZ17" s="197">
        <f t="shared" si="26"/>
        <v>234023819.80000001</v>
      </c>
    </row>
    <row r="18" spans="1:52" ht="19.5" customHeight="1">
      <c r="A18" s="508" t="s">
        <v>158</v>
      </c>
      <c r="B18" s="188">
        <v>5000000</v>
      </c>
      <c r="C18" s="188">
        <v>2298078</v>
      </c>
      <c r="D18" s="95">
        <f t="shared" si="21"/>
        <v>-2701922</v>
      </c>
      <c r="E18" s="95">
        <v>0</v>
      </c>
      <c r="F18" s="95">
        <v>167800</v>
      </c>
      <c r="G18" s="95">
        <f t="shared" si="0"/>
        <v>167800</v>
      </c>
      <c r="H18" s="188">
        <v>2000000</v>
      </c>
      <c r="I18" s="188">
        <v>1900000</v>
      </c>
      <c r="J18" s="95">
        <f t="shared" si="1"/>
        <v>-100000</v>
      </c>
      <c r="K18" s="188">
        <v>700000</v>
      </c>
      <c r="L18" s="188">
        <v>60000</v>
      </c>
      <c r="M18" s="95">
        <f t="shared" si="22"/>
        <v>-640000</v>
      </c>
      <c r="N18" s="188">
        <v>2000000</v>
      </c>
      <c r="O18" s="188">
        <v>4400000</v>
      </c>
      <c r="P18" s="95">
        <f>SUM(O18-N18)</f>
        <v>2400000</v>
      </c>
      <c r="Q18" s="334">
        <v>0</v>
      </c>
      <c r="R18" s="334">
        <v>402000</v>
      </c>
      <c r="S18" s="334">
        <f t="shared" si="8"/>
        <v>402000</v>
      </c>
      <c r="T18" s="151">
        <v>625000</v>
      </c>
      <c r="U18" s="188">
        <v>600000</v>
      </c>
      <c r="V18" s="95">
        <f t="shared" si="23"/>
        <v>-25000</v>
      </c>
      <c r="W18" s="188">
        <v>805100</v>
      </c>
      <c r="X18" s="151">
        <v>130000</v>
      </c>
      <c r="Y18" s="95">
        <f t="shared" si="24"/>
        <v>-675100</v>
      </c>
      <c r="Z18" s="188">
        <v>271800</v>
      </c>
      <c r="AA18" s="151">
        <v>0</v>
      </c>
      <c r="AB18" s="95">
        <f t="shared" si="11"/>
        <v>-271800</v>
      </c>
      <c r="AC18" s="188">
        <v>3200000</v>
      </c>
      <c r="AD18" s="188">
        <v>1268400</v>
      </c>
      <c r="AE18" s="95">
        <f t="shared" si="12"/>
        <v>-1931600</v>
      </c>
      <c r="AF18" s="95"/>
      <c r="AG18" s="95"/>
      <c r="AH18" s="95">
        <f t="shared" si="13"/>
        <v>0</v>
      </c>
      <c r="AI18" s="188">
        <v>500000</v>
      </c>
      <c r="AJ18" s="188">
        <v>150000</v>
      </c>
      <c r="AK18" s="95">
        <f t="shared" si="14"/>
        <v>-350000</v>
      </c>
      <c r="AL18" s="188">
        <v>185927200</v>
      </c>
      <c r="AM18" s="188">
        <v>173033889.74000001</v>
      </c>
      <c r="AN18" s="95">
        <f t="shared" si="25"/>
        <v>-12893310.25999999</v>
      </c>
      <c r="AO18" s="188">
        <v>195000000</v>
      </c>
      <c r="AP18" s="188">
        <v>180555359</v>
      </c>
      <c r="AQ18" s="95">
        <f t="shared" si="15"/>
        <v>-14444641</v>
      </c>
      <c r="AR18" s="302"/>
      <c r="AS18" s="302"/>
      <c r="AT18" s="302">
        <f t="shared" si="16"/>
        <v>0</v>
      </c>
      <c r="AU18" s="509">
        <f t="shared" si="3"/>
        <v>396029100</v>
      </c>
      <c r="AV18" s="510">
        <f t="shared" si="4"/>
        <v>364965526.74000001</v>
      </c>
      <c r="AW18" s="511">
        <f t="shared" si="5"/>
        <v>-31063573.25999999</v>
      </c>
      <c r="AX18" s="512"/>
      <c r="AZ18" s="197">
        <f t="shared" si="26"/>
        <v>364965526.74000001</v>
      </c>
    </row>
    <row r="19" spans="1:52" ht="19.5" customHeight="1">
      <c r="A19" s="508" t="s">
        <v>219</v>
      </c>
      <c r="B19" s="95"/>
      <c r="C19" s="95"/>
      <c r="D19" s="95">
        <f t="shared" si="21"/>
        <v>0</v>
      </c>
      <c r="E19" s="95"/>
      <c r="F19" s="95"/>
      <c r="G19" s="95">
        <f t="shared" si="0"/>
        <v>0</v>
      </c>
      <c r="H19" s="95"/>
      <c r="I19" s="95"/>
      <c r="J19" s="95">
        <f t="shared" si="1"/>
        <v>0</v>
      </c>
      <c r="K19" s="95"/>
      <c r="L19" s="95"/>
      <c r="M19" s="95">
        <f t="shared" si="22"/>
        <v>0</v>
      </c>
      <c r="N19" s="95"/>
      <c r="O19" s="95"/>
      <c r="P19" s="95">
        <f>SUM(O19-N19)</f>
        <v>0</v>
      </c>
      <c r="Q19" s="334"/>
      <c r="R19" s="334"/>
      <c r="S19" s="334">
        <f t="shared" si="8"/>
        <v>0</v>
      </c>
      <c r="T19" s="95"/>
      <c r="U19" s="95"/>
      <c r="V19" s="95">
        <f t="shared" si="23"/>
        <v>0</v>
      </c>
      <c r="W19" s="95"/>
      <c r="X19" s="95"/>
      <c r="Y19" s="95">
        <f t="shared" si="24"/>
        <v>0</v>
      </c>
      <c r="Z19" s="95"/>
      <c r="AA19" s="95"/>
      <c r="AB19" s="95">
        <f t="shared" si="11"/>
        <v>0</v>
      </c>
      <c r="AC19" s="95"/>
      <c r="AD19" s="127"/>
      <c r="AE19" s="95">
        <f t="shared" si="12"/>
        <v>0</v>
      </c>
      <c r="AF19" s="95"/>
      <c r="AG19" s="95"/>
      <c r="AH19" s="95">
        <f t="shared" si="13"/>
        <v>0</v>
      </c>
      <c r="AI19" s="95"/>
      <c r="AJ19" s="95"/>
      <c r="AK19" s="95">
        <f t="shared" si="14"/>
        <v>0</v>
      </c>
      <c r="AL19" s="95"/>
      <c r="AM19" s="95"/>
      <c r="AN19" s="95">
        <f t="shared" si="25"/>
        <v>0</v>
      </c>
      <c r="AO19" s="95"/>
      <c r="AP19" s="127"/>
      <c r="AQ19" s="95">
        <f t="shared" si="15"/>
        <v>0</v>
      </c>
      <c r="AR19" s="302"/>
      <c r="AS19" s="302"/>
      <c r="AT19" s="302">
        <f t="shared" si="16"/>
        <v>0</v>
      </c>
      <c r="AU19" s="511">
        <f t="shared" si="3"/>
        <v>0</v>
      </c>
      <c r="AV19" s="511">
        <f t="shared" si="4"/>
        <v>0</v>
      </c>
      <c r="AW19" s="511">
        <f t="shared" si="5"/>
        <v>0</v>
      </c>
      <c r="AX19" s="512"/>
      <c r="AZ19" s="197">
        <f t="shared" si="26"/>
        <v>0</v>
      </c>
    </row>
    <row r="20" spans="1:52" ht="19.5" customHeight="1">
      <c r="A20" s="508" t="s">
        <v>220</v>
      </c>
      <c r="B20" s="95"/>
      <c r="C20" s="95"/>
      <c r="D20" s="95">
        <f t="shared" si="21"/>
        <v>0</v>
      </c>
      <c r="E20" s="95"/>
      <c r="F20" s="95"/>
      <c r="G20" s="95">
        <f t="shared" si="0"/>
        <v>0</v>
      </c>
      <c r="H20" s="95"/>
      <c r="I20" s="95"/>
      <c r="J20" s="95">
        <f t="shared" si="1"/>
        <v>0</v>
      </c>
      <c r="K20" s="95"/>
      <c r="L20" s="95"/>
      <c r="M20" s="95">
        <f t="shared" si="22"/>
        <v>0</v>
      </c>
      <c r="N20" s="95"/>
      <c r="O20" s="95"/>
      <c r="P20" s="95">
        <f t="shared" si="7"/>
        <v>0</v>
      </c>
      <c r="Q20" s="334"/>
      <c r="R20" s="334"/>
      <c r="S20" s="334">
        <f t="shared" si="8"/>
        <v>0</v>
      </c>
      <c r="T20" s="95"/>
      <c r="U20" s="95"/>
      <c r="V20" s="95">
        <f t="shared" si="23"/>
        <v>0</v>
      </c>
      <c r="W20" s="95"/>
      <c r="X20" s="95"/>
      <c r="Y20" s="95">
        <f t="shared" si="24"/>
        <v>0</v>
      </c>
      <c r="Z20" s="95"/>
      <c r="AA20" s="95"/>
      <c r="AB20" s="95">
        <f t="shared" si="11"/>
        <v>0</v>
      </c>
      <c r="AC20" s="95"/>
      <c r="AD20" s="127"/>
      <c r="AE20" s="95">
        <f t="shared" si="12"/>
        <v>0</v>
      </c>
      <c r="AF20" s="95"/>
      <c r="AG20" s="95"/>
      <c r="AH20" s="95">
        <f t="shared" si="13"/>
        <v>0</v>
      </c>
      <c r="AI20" s="95"/>
      <c r="AJ20" s="95"/>
      <c r="AK20" s="95">
        <f t="shared" si="14"/>
        <v>0</v>
      </c>
      <c r="AL20" s="95"/>
      <c r="AM20" s="95"/>
      <c r="AN20" s="95">
        <f t="shared" si="25"/>
        <v>0</v>
      </c>
      <c r="AO20" s="95"/>
      <c r="AP20" s="127"/>
      <c r="AQ20" s="95">
        <f t="shared" si="15"/>
        <v>0</v>
      </c>
      <c r="AR20" s="302">
        <v>-2420000000</v>
      </c>
      <c r="AS20" s="302">
        <v>0</v>
      </c>
      <c r="AT20" s="302">
        <f t="shared" si="16"/>
        <v>2420000000</v>
      </c>
      <c r="AU20" s="511">
        <f t="shared" si="3"/>
        <v>-2420000000</v>
      </c>
      <c r="AV20" s="511">
        <f t="shared" si="4"/>
        <v>0</v>
      </c>
      <c r="AW20" s="511">
        <f t="shared" si="5"/>
        <v>2420000000</v>
      </c>
      <c r="AX20" s="512"/>
      <c r="AY20" s="155">
        <f>3842752500+14000000000</f>
        <v>17842752500</v>
      </c>
      <c r="AZ20" s="197">
        <f t="shared" si="26"/>
        <v>0</v>
      </c>
    </row>
    <row r="21" spans="1:52" s="229" customFormat="1" ht="19.5" customHeight="1">
      <c r="A21" s="497" t="s">
        <v>221</v>
      </c>
      <c r="B21" s="498">
        <f>SUM(B22)</f>
        <v>0</v>
      </c>
      <c r="C21" s="498">
        <f>SUM(C22)</f>
        <v>0</v>
      </c>
      <c r="D21" s="498">
        <f t="shared" si="21"/>
        <v>0</v>
      </c>
      <c r="E21" s="498">
        <f>SUM(E22)</f>
        <v>0</v>
      </c>
      <c r="F21" s="498">
        <f>SUM(F22)</f>
        <v>0</v>
      </c>
      <c r="G21" s="498">
        <f t="shared" si="0"/>
        <v>0</v>
      </c>
      <c r="H21" s="498"/>
      <c r="I21" s="498"/>
      <c r="J21" s="498">
        <f t="shared" si="1"/>
        <v>0</v>
      </c>
      <c r="K21" s="498">
        <f>SUM(K22)</f>
        <v>0</v>
      </c>
      <c r="L21" s="498">
        <f>SUM(L22)</f>
        <v>0</v>
      </c>
      <c r="M21" s="498">
        <f t="shared" si="22"/>
        <v>0</v>
      </c>
      <c r="N21" s="498">
        <f>SUM(N22)</f>
        <v>0</v>
      </c>
      <c r="O21" s="498">
        <f>SUM(O22)</f>
        <v>0</v>
      </c>
      <c r="P21" s="498">
        <f t="shared" si="7"/>
        <v>0</v>
      </c>
      <c r="Q21" s="498"/>
      <c r="R21" s="498"/>
      <c r="S21" s="498">
        <f t="shared" si="8"/>
        <v>0</v>
      </c>
      <c r="T21" s="498">
        <f>SUM(T22)</f>
        <v>0</v>
      </c>
      <c r="U21" s="498">
        <f>SUM(U22)</f>
        <v>0</v>
      </c>
      <c r="V21" s="498">
        <f t="shared" si="23"/>
        <v>0</v>
      </c>
      <c r="W21" s="498">
        <f>SUM(W22)</f>
        <v>0</v>
      </c>
      <c r="X21" s="498">
        <f>SUM(X22)</f>
        <v>0</v>
      </c>
      <c r="Y21" s="498">
        <f t="shared" si="24"/>
        <v>0</v>
      </c>
      <c r="Z21" s="498">
        <f>SUM(Z22)</f>
        <v>0</v>
      </c>
      <c r="AA21" s="498">
        <f>SUM(AA22)</f>
        <v>0</v>
      </c>
      <c r="AB21" s="498">
        <f t="shared" si="11"/>
        <v>0</v>
      </c>
      <c r="AC21" s="498">
        <f>SUM(AC22)</f>
        <v>0</v>
      </c>
      <c r="AD21" s="513">
        <f t="shared" ref="AD21" si="27">SUM(AD22)</f>
        <v>0</v>
      </c>
      <c r="AE21" s="498">
        <f t="shared" si="12"/>
        <v>0</v>
      </c>
      <c r="AF21" s="498">
        <f t="shared" ref="AF21:AG21" si="28">SUM(AF22)</f>
        <v>0</v>
      </c>
      <c r="AG21" s="498">
        <f t="shared" si="28"/>
        <v>0</v>
      </c>
      <c r="AH21" s="498">
        <f t="shared" si="13"/>
        <v>0</v>
      </c>
      <c r="AI21" s="498">
        <f>SUM(AI22)</f>
        <v>0</v>
      </c>
      <c r="AJ21" s="498">
        <f>SUM(AJ22)</f>
        <v>0</v>
      </c>
      <c r="AK21" s="498">
        <f t="shared" si="14"/>
        <v>0</v>
      </c>
      <c r="AL21" s="498">
        <f t="shared" ref="AL21:AM21" si="29">SUM(AL22)</f>
        <v>0</v>
      </c>
      <c r="AM21" s="498">
        <f t="shared" si="29"/>
        <v>0</v>
      </c>
      <c r="AN21" s="498">
        <f t="shared" ref="AN21:AN48" si="30">SUM(AM21-AL21)</f>
        <v>0</v>
      </c>
      <c r="AO21" s="498">
        <f t="shared" ref="AO21:AP21" si="31">SUM(AO22)</f>
        <v>0</v>
      </c>
      <c r="AP21" s="513">
        <f t="shared" si="31"/>
        <v>0</v>
      </c>
      <c r="AQ21" s="498">
        <f t="shared" si="15"/>
        <v>0</v>
      </c>
      <c r="AR21" s="498">
        <f t="shared" ref="AR21:AS21" si="32">SUM(AR22)</f>
        <v>4428618900</v>
      </c>
      <c r="AS21" s="498">
        <f t="shared" si="32"/>
        <v>3287016613.4200001</v>
      </c>
      <c r="AT21" s="498">
        <f t="shared" si="16"/>
        <v>-1141602286.5799999</v>
      </c>
      <c r="AU21" s="499">
        <f t="shared" si="3"/>
        <v>4428618900</v>
      </c>
      <c r="AV21" s="499">
        <f t="shared" si="4"/>
        <v>3287016613.4200001</v>
      </c>
      <c r="AW21" s="499">
        <f t="shared" si="5"/>
        <v>-1141602286.5799999</v>
      </c>
      <c r="AX21" s="500"/>
      <c r="AZ21" s="501">
        <f t="shared" si="26"/>
        <v>0</v>
      </c>
    </row>
    <row r="22" spans="1:52" ht="19.5" customHeight="1">
      <c r="A22" s="508" t="s">
        <v>247</v>
      </c>
      <c r="B22" s="95"/>
      <c r="C22" s="95"/>
      <c r="D22" s="95">
        <f t="shared" si="21"/>
        <v>0</v>
      </c>
      <c r="E22" s="95"/>
      <c r="F22" s="95"/>
      <c r="G22" s="95">
        <f t="shared" si="0"/>
        <v>0</v>
      </c>
      <c r="H22" s="95"/>
      <c r="I22" s="95"/>
      <c r="J22" s="95">
        <f t="shared" si="1"/>
        <v>0</v>
      </c>
      <c r="K22" s="95"/>
      <c r="L22" s="95"/>
      <c r="M22" s="95">
        <f t="shared" si="22"/>
        <v>0</v>
      </c>
      <c r="N22" s="95"/>
      <c r="O22" s="95"/>
      <c r="P22" s="95">
        <f t="shared" si="7"/>
        <v>0</v>
      </c>
      <c r="Q22" s="334"/>
      <c r="R22" s="334"/>
      <c r="S22" s="334">
        <f t="shared" si="8"/>
        <v>0</v>
      </c>
      <c r="T22" s="95"/>
      <c r="U22" s="95"/>
      <c r="V22" s="95">
        <f t="shared" si="23"/>
        <v>0</v>
      </c>
      <c r="W22" s="95"/>
      <c r="X22" s="95"/>
      <c r="Y22" s="95">
        <f t="shared" si="24"/>
        <v>0</v>
      </c>
      <c r="Z22" s="95"/>
      <c r="AA22" s="95"/>
      <c r="AB22" s="95">
        <f t="shared" si="11"/>
        <v>0</v>
      </c>
      <c r="AC22" s="95"/>
      <c r="AD22" s="127"/>
      <c r="AE22" s="95">
        <f t="shared" si="12"/>
        <v>0</v>
      </c>
      <c r="AF22" s="95"/>
      <c r="AG22" s="95"/>
      <c r="AH22" s="95">
        <f t="shared" si="13"/>
        <v>0</v>
      </c>
      <c r="AI22" s="95"/>
      <c r="AJ22" s="95"/>
      <c r="AK22" s="95">
        <f t="shared" si="14"/>
        <v>0</v>
      </c>
      <c r="AL22" s="95"/>
      <c r="AM22" s="95"/>
      <c r="AN22" s="95">
        <f t="shared" si="30"/>
        <v>0</v>
      </c>
      <c r="AO22" s="95"/>
      <c r="AP22" s="127"/>
      <c r="AQ22" s="95">
        <f t="shared" si="15"/>
        <v>0</v>
      </c>
      <c r="AR22" s="188">
        <v>4428618900</v>
      </c>
      <c r="AS22" s="188">
        <v>3287016613.4200001</v>
      </c>
      <c r="AT22" s="302">
        <f t="shared" si="16"/>
        <v>-1141602286.5799999</v>
      </c>
      <c r="AU22" s="510">
        <f t="shared" si="3"/>
        <v>4428618900</v>
      </c>
      <c r="AV22" s="510">
        <f t="shared" si="4"/>
        <v>3287016613.4200001</v>
      </c>
      <c r="AW22" s="511">
        <f t="shared" si="5"/>
        <v>-1141602286.5799999</v>
      </c>
      <c r="AX22" s="512"/>
      <c r="AZ22" s="197">
        <f t="shared" si="26"/>
        <v>0</v>
      </c>
    </row>
    <row r="23" spans="1:52" s="229" customFormat="1" ht="19.5" customHeight="1">
      <c r="A23" s="497" t="s">
        <v>222</v>
      </c>
      <c r="B23" s="498">
        <f>SUM(B24:B27)</f>
        <v>43034000</v>
      </c>
      <c r="C23" s="498">
        <f>SUM(C24:C27)</f>
        <v>73363942.909999996</v>
      </c>
      <c r="D23" s="498">
        <f t="shared" si="21"/>
        <v>30329942.909999996</v>
      </c>
      <c r="E23" s="498">
        <f>SUM(E24:E27)</f>
        <v>247000000</v>
      </c>
      <c r="F23" s="498">
        <f>SUM(F24:F27)</f>
        <v>48592652.890000001</v>
      </c>
      <c r="G23" s="498">
        <f t="shared" si="0"/>
        <v>-198407347.11000001</v>
      </c>
      <c r="H23" s="498">
        <f>SUM(H24:H27)</f>
        <v>1321338700</v>
      </c>
      <c r="I23" s="498">
        <f>SUM(I24:I27)</f>
        <v>190217192.25</v>
      </c>
      <c r="J23" s="498">
        <f t="shared" si="1"/>
        <v>-1131121507.75</v>
      </c>
      <c r="K23" s="498">
        <f>SUM(K24:K27)</f>
        <v>2186600</v>
      </c>
      <c r="L23" s="498">
        <f>SUM(L24:L27)</f>
        <v>2363563</v>
      </c>
      <c r="M23" s="498">
        <f t="shared" si="22"/>
        <v>176963</v>
      </c>
      <c r="N23" s="498">
        <f>SUM(N24:N27)</f>
        <v>9123200</v>
      </c>
      <c r="O23" s="498">
        <f>SUM(O24:O27)</f>
        <v>33081883.899999999</v>
      </c>
      <c r="P23" s="498">
        <f t="shared" si="7"/>
        <v>23958683.899999999</v>
      </c>
      <c r="Q23" s="498">
        <f>SUM(Q24:Q27)</f>
        <v>10000000</v>
      </c>
      <c r="R23" s="498">
        <f>SUM(R24:R27)</f>
        <v>5185498.32</v>
      </c>
      <c r="S23" s="498">
        <f t="shared" si="8"/>
        <v>-4814501.68</v>
      </c>
      <c r="T23" s="498">
        <f>SUM(T24:T27)</f>
        <v>50032000</v>
      </c>
      <c r="U23" s="498">
        <f t="shared" ref="U23:Y23" si="33">SUM(U24:U27)</f>
        <v>152984428.25999999</v>
      </c>
      <c r="V23" s="498">
        <f t="shared" si="33"/>
        <v>102952428.26000001</v>
      </c>
      <c r="W23" s="498">
        <f t="shared" si="33"/>
        <v>17320000</v>
      </c>
      <c r="X23" s="498">
        <f t="shared" si="33"/>
        <v>61320310</v>
      </c>
      <c r="Y23" s="498">
        <f t="shared" si="33"/>
        <v>44000310</v>
      </c>
      <c r="Z23" s="498">
        <f>SUM(Z24:Z27)</f>
        <v>12970800</v>
      </c>
      <c r="AA23" s="498">
        <f>SUM(AA24:AA27)</f>
        <v>7384436.1299999999</v>
      </c>
      <c r="AB23" s="498">
        <f t="shared" si="11"/>
        <v>-5586363.8700000001</v>
      </c>
      <c r="AC23" s="498">
        <f>SUM(AC24:AC27)</f>
        <v>5655000</v>
      </c>
      <c r="AD23" s="513">
        <f t="shared" ref="AD23" si="34">SUM(AD24:AD27)</f>
        <v>16607552</v>
      </c>
      <c r="AE23" s="498">
        <f t="shared" si="12"/>
        <v>10952552</v>
      </c>
      <c r="AF23" s="498">
        <f>SUM(AF24:AF27)</f>
        <v>4200000</v>
      </c>
      <c r="AG23" s="498">
        <f>SUM(AG24:AG27)</f>
        <v>15582203</v>
      </c>
      <c r="AH23" s="498">
        <f t="shared" si="13"/>
        <v>11382203</v>
      </c>
      <c r="AI23" s="498">
        <f>SUM(AI24:AI27)</f>
        <v>56890000</v>
      </c>
      <c r="AJ23" s="498">
        <f>SUM(AJ24:AJ27)</f>
        <v>45552547.280000001</v>
      </c>
      <c r="AK23" s="498">
        <f t="shared" si="14"/>
        <v>-11337452.719999999</v>
      </c>
      <c r="AL23" s="498">
        <f t="shared" ref="AL23:AM23" si="35">SUM(AL24:AL27)</f>
        <v>311867200</v>
      </c>
      <c r="AM23" s="498">
        <f t="shared" si="35"/>
        <v>438481352.88999999</v>
      </c>
      <c r="AN23" s="498">
        <f>AM23-AL23</f>
        <v>126614152.88999999</v>
      </c>
      <c r="AO23" s="498">
        <f>SUM(AO24:AO27)</f>
        <v>336002300</v>
      </c>
      <c r="AP23" s="513">
        <f t="shared" ref="AP23" si="36">SUM(AP24:AP27)</f>
        <v>288331685.77999997</v>
      </c>
      <c r="AQ23" s="498">
        <f t="shared" si="15"/>
        <v>-47670614.220000029</v>
      </c>
      <c r="AR23" s="498">
        <f t="shared" ref="AR23:AS23" si="37">SUM(AR24:AR27)</f>
        <v>972000000</v>
      </c>
      <c r="AS23" s="498">
        <f t="shared" si="37"/>
        <v>763617296.6500001</v>
      </c>
      <c r="AT23" s="498">
        <f t="shared" si="16"/>
        <v>-208382703.3499999</v>
      </c>
      <c r="AU23" s="499">
        <f t="shared" si="3"/>
        <v>3399619800</v>
      </c>
      <c r="AV23" s="499">
        <f t="shared" si="4"/>
        <v>2142666545.26</v>
      </c>
      <c r="AW23" s="499">
        <f t="shared" si="5"/>
        <v>-1256953254.7399998</v>
      </c>
      <c r="AX23" s="500"/>
      <c r="AZ23" s="501">
        <f t="shared" si="26"/>
        <v>1379049248.6099999</v>
      </c>
    </row>
    <row r="24" spans="1:52" ht="19.5" customHeight="1">
      <c r="A24" s="508" t="s">
        <v>223</v>
      </c>
      <c r="B24" s="188">
        <v>34074000</v>
      </c>
      <c r="C24" s="188">
        <v>48761242.909999996</v>
      </c>
      <c r="D24" s="95">
        <f t="shared" si="21"/>
        <v>14687242.909999996</v>
      </c>
      <c r="E24" s="188">
        <v>239700000</v>
      </c>
      <c r="F24" s="188">
        <v>35699905.890000001</v>
      </c>
      <c r="G24" s="95">
        <f t="shared" si="0"/>
        <v>-204000094.11000001</v>
      </c>
      <c r="H24" s="188">
        <v>1312392700</v>
      </c>
      <c r="I24" s="188">
        <v>180623492.25</v>
      </c>
      <c r="J24" s="95">
        <f t="shared" si="1"/>
        <v>-1131769207.75</v>
      </c>
      <c r="K24" s="188">
        <v>2066600</v>
      </c>
      <c r="L24" s="188">
        <v>995363</v>
      </c>
      <c r="M24" s="95">
        <f t="shared" si="22"/>
        <v>-1071237</v>
      </c>
      <c r="N24" s="188">
        <v>8520000</v>
      </c>
      <c r="O24" s="188">
        <v>11240403.9</v>
      </c>
      <c r="P24" s="95">
        <f t="shared" si="7"/>
        <v>2720403.9000000004</v>
      </c>
      <c r="Q24" s="188">
        <v>4000000</v>
      </c>
      <c r="R24" s="188">
        <v>958798.32</v>
      </c>
      <c r="S24" s="334">
        <f t="shared" si="8"/>
        <v>-3041201.68</v>
      </c>
      <c r="T24" s="188">
        <v>50032000</v>
      </c>
      <c r="U24" s="188">
        <v>133437328.26000001</v>
      </c>
      <c r="V24" s="95">
        <f t="shared" si="23"/>
        <v>83405328.260000005</v>
      </c>
      <c r="W24" s="151">
        <v>0</v>
      </c>
      <c r="X24" s="188">
        <v>10653160</v>
      </c>
      <c r="Y24" s="95">
        <f t="shared" si="24"/>
        <v>10653160</v>
      </c>
      <c r="Z24" s="188">
        <v>2100000</v>
      </c>
      <c r="AA24" s="188">
        <v>1502336.13</v>
      </c>
      <c r="AB24" s="95">
        <f t="shared" si="11"/>
        <v>-597663.87000000011</v>
      </c>
      <c r="AC24" s="188">
        <v>4295000</v>
      </c>
      <c r="AD24" s="188">
        <v>14345952</v>
      </c>
      <c r="AE24" s="95">
        <f t="shared" si="12"/>
        <v>10050952</v>
      </c>
      <c r="AF24" s="188">
        <v>4000000</v>
      </c>
      <c r="AG24" s="188">
        <v>11438203</v>
      </c>
      <c r="AH24" s="95">
        <f t="shared" si="13"/>
        <v>7438203</v>
      </c>
      <c r="AI24" s="188">
        <v>11500000</v>
      </c>
      <c r="AJ24" s="188">
        <v>14069447.279999999</v>
      </c>
      <c r="AK24" s="95">
        <f t="shared" si="14"/>
        <v>2569447.2799999993</v>
      </c>
      <c r="AL24" s="188">
        <v>303867200</v>
      </c>
      <c r="AM24" s="188">
        <v>428190454.88999999</v>
      </c>
      <c r="AN24" s="95">
        <f>AM24-AL24</f>
        <v>124323254.88999999</v>
      </c>
      <c r="AO24" s="188">
        <v>332131800</v>
      </c>
      <c r="AP24" s="188">
        <v>284126665.77999997</v>
      </c>
      <c r="AQ24" s="95">
        <f t="shared" si="15"/>
        <v>-48005134.220000029</v>
      </c>
      <c r="AR24" s="151">
        <v>0</v>
      </c>
      <c r="AS24" s="188">
        <v>5108412.32</v>
      </c>
      <c r="AT24" s="302">
        <f t="shared" si="16"/>
        <v>5108412.32</v>
      </c>
      <c r="AU24" s="514">
        <f t="shared" si="3"/>
        <v>2308679300</v>
      </c>
      <c r="AV24" s="511">
        <f t="shared" si="4"/>
        <v>1181151165.9299998</v>
      </c>
      <c r="AW24" s="511">
        <f t="shared" si="5"/>
        <v>-1127528134.0700002</v>
      </c>
      <c r="AX24" s="512"/>
      <c r="AZ24" s="197">
        <f t="shared" si="26"/>
        <v>1176042753.6099999</v>
      </c>
    </row>
    <row r="25" spans="1:52" ht="19.5" customHeight="1">
      <c r="A25" s="508" t="s">
        <v>159</v>
      </c>
      <c r="B25" s="188">
        <v>285000</v>
      </c>
      <c r="C25" s="188">
        <v>424000</v>
      </c>
      <c r="D25" s="95">
        <f t="shared" si="21"/>
        <v>139000</v>
      </c>
      <c r="E25" s="188">
        <v>300000</v>
      </c>
      <c r="F25" s="188">
        <v>360000</v>
      </c>
      <c r="G25" s="95">
        <f t="shared" si="0"/>
        <v>60000</v>
      </c>
      <c r="H25" s="188">
        <v>610000</v>
      </c>
      <c r="I25" s="188">
        <v>1080000</v>
      </c>
      <c r="J25" s="95">
        <f t="shared" si="1"/>
        <v>470000</v>
      </c>
      <c r="K25" s="188">
        <v>120000</v>
      </c>
      <c r="L25" s="188">
        <v>210000</v>
      </c>
      <c r="M25" s="95">
        <f t="shared" si="22"/>
        <v>90000</v>
      </c>
      <c r="N25" s="188">
        <v>603200</v>
      </c>
      <c r="O25" s="188">
        <v>1475000</v>
      </c>
      <c r="P25" s="95">
        <f t="shared" si="7"/>
        <v>871800</v>
      </c>
      <c r="Q25" s="151">
        <v>0</v>
      </c>
      <c r="R25" s="188">
        <v>300000</v>
      </c>
      <c r="S25" s="334">
        <f t="shared" si="8"/>
        <v>300000</v>
      </c>
      <c r="T25" s="151">
        <v>0</v>
      </c>
      <c r="U25" s="188">
        <v>450000</v>
      </c>
      <c r="V25" s="95">
        <f t="shared" si="23"/>
        <v>450000</v>
      </c>
      <c r="W25" s="188">
        <v>570000</v>
      </c>
      <c r="X25" s="188">
        <v>390000</v>
      </c>
      <c r="Y25" s="95">
        <f t="shared" si="24"/>
        <v>-180000</v>
      </c>
      <c r="Z25" s="188">
        <v>750000</v>
      </c>
      <c r="AA25" s="188">
        <v>750000</v>
      </c>
      <c r="AB25" s="95">
        <f t="shared" si="11"/>
        <v>0</v>
      </c>
      <c r="AC25" s="188">
        <v>1360000</v>
      </c>
      <c r="AD25" s="188">
        <v>930000</v>
      </c>
      <c r="AE25" s="95">
        <f t="shared" si="12"/>
        <v>-430000</v>
      </c>
      <c r="AF25" s="151">
        <v>200000</v>
      </c>
      <c r="AG25" s="188">
        <v>210000</v>
      </c>
      <c r="AH25" s="95">
        <f t="shared" si="13"/>
        <v>10000</v>
      </c>
      <c r="AI25" s="188">
        <v>390000</v>
      </c>
      <c r="AJ25" s="188">
        <v>1410000</v>
      </c>
      <c r="AK25" s="95">
        <f t="shared" si="14"/>
        <v>1020000</v>
      </c>
      <c r="AL25" s="151">
        <v>0</v>
      </c>
      <c r="AM25" s="188">
        <v>1425000</v>
      </c>
      <c r="AN25" s="95">
        <f t="shared" ref="AN25:AN27" si="38">AM25-AL25</f>
        <v>1425000</v>
      </c>
      <c r="AO25" s="188">
        <v>1370500</v>
      </c>
      <c r="AP25" s="188">
        <v>2250000</v>
      </c>
      <c r="AQ25" s="95">
        <f t="shared" si="15"/>
        <v>879500</v>
      </c>
      <c r="AR25" s="302"/>
      <c r="AS25" s="302"/>
      <c r="AT25" s="302">
        <f t="shared" si="16"/>
        <v>0</v>
      </c>
      <c r="AU25" s="509">
        <f t="shared" si="3"/>
        <v>6558700</v>
      </c>
      <c r="AV25" s="510">
        <f t="shared" si="4"/>
        <v>11664000</v>
      </c>
      <c r="AW25" s="510">
        <f t="shared" si="5"/>
        <v>5105300</v>
      </c>
      <c r="AX25" s="515"/>
      <c r="AZ25" s="197">
        <f t="shared" si="26"/>
        <v>11664000</v>
      </c>
    </row>
    <row r="26" spans="1:52" ht="19.5" customHeight="1">
      <c r="A26" s="508" t="s">
        <v>224</v>
      </c>
      <c r="B26" s="95"/>
      <c r="C26" s="95"/>
      <c r="D26" s="95"/>
      <c r="E26" s="95"/>
      <c r="F26" s="95"/>
      <c r="G26" s="95"/>
      <c r="H26" s="95">
        <v>0</v>
      </c>
      <c r="I26" s="95"/>
      <c r="J26" s="95"/>
      <c r="K26" s="95"/>
      <c r="L26" s="95"/>
      <c r="M26" s="95"/>
      <c r="N26" s="95"/>
      <c r="O26" s="95"/>
      <c r="P26" s="95"/>
      <c r="Q26" s="334"/>
      <c r="R26" s="334"/>
      <c r="S26" s="334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>
        <f t="shared" si="38"/>
        <v>0</v>
      </c>
      <c r="AO26" s="516"/>
      <c r="AP26" s="221"/>
      <c r="AQ26" s="95">
        <f t="shared" si="15"/>
        <v>0</v>
      </c>
      <c r="AR26" s="188">
        <v>972000000</v>
      </c>
      <c r="AS26" s="188">
        <v>758508884.33000004</v>
      </c>
      <c r="AT26" s="302">
        <f t="shared" si="16"/>
        <v>-213491115.66999996</v>
      </c>
      <c r="AU26" s="509">
        <f>SUM(B26+E26+H26+K26+N26+Q26+T26+W26+Z26+AC26+AF26+AI26+AL26+AO26+AR26)</f>
        <v>972000000</v>
      </c>
      <c r="AV26" s="510">
        <f>SUM(C26+F26+I26+L26+O26+R26+U26+X26+AA26+AD26+AG26+AJ26+AM26+AP26+AS26)</f>
        <v>758508884.33000004</v>
      </c>
      <c r="AW26" s="511">
        <f t="shared" ref="AW26:AW27" si="39">SUM(D26+G26+J26+M26+P26+S26+V26+Y26+AB26+AE26+AH26+AK26+AN26+AQ26+AT26)</f>
        <v>-213491115.66999996</v>
      </c>
      <c r="AX26" s="512"/>
      <c r="AZ26" s="197">
        <f t="shared" si="26"/>
        <v>0</v>
      </c>
    </row>
    <row r="27" spans="1:52" ht="19.5" customHeight="1">
      <c r="A27" s="508" t="s">
        <v>225</v>
      </c>
      <c r="B27" s="188">
        <v>8675000</v>
      </c>
      <c r="C27" s="188">
        <v>24178700</v>
      </c>
      <c r="D27" s="95">
        <f t="shared" si="21"/>
        <v>15503700</v>
      </c>
      <c r="E27" s="188">
        <v>7000000</v>
      </c>
      <c r="F27" s="188">
        <v>12532747</v>
      </c>
      <c r="G27" s="95">
        <f t="shared" ref="G27:G48" si="40">SUM(F27-E27)</f>
        <v>5532747</v>
      </c>
      <c r="H27" s="188">
        <v>8336000</v>
      </c>
      <c r="I27" s="188">
        <v>8513700</v>
      </c>
      <c r="J27" s="95">
        <f t="shared" ref="J27:J48" si="41">SUM(I27-H27)</f>
        <v>177700</v>
      </c>
      <c r="K27" s="95">
        <v>0</v>
      </c>
      <c r="L27" s="95">
        <v>1158200</v>
      </c>
      <c r="M27" s="95">
        <f t="shared" si="22"/>
        <v>1158200</v>
      </c>
      <c r="N27" s="151">
        <v>0</v>
      </c>
      <c r="O27" s="188">
        <v>20366480</v>
      </c>
      <c r="P27" s="95">
        <f t="shared" si="7"/>
        <v>20366480</v>
      </c>
      <c r="Q27" s="188">
        <v>6000000</v>
      </c>
      <c r="R27" s="188">
        <v>3926700</v>
      </c>
      <c r="S27" s="334">
        <f t="shared" si="8"/>
        <v>-2073300</v>
      </c>
      <c r="T27" s="151">
        <v>0</v>
      </c>
      <c r="U27" s="188">
        <v>19097100</v>
      </c>
      <c r="V27" s="95">
        <f t="shared" si="23"/>
        <v>19097100</v>
      </c>
      <c r="W27" s="188">
        <v>16750000</v>
      </c>
      <c r="X27" s="188">
        <v>50277150</v>
      </c>
      <c r="Y27" s="95">
        <f t="shared" si="24"/>
        <v>33527150</v>
      </c>
      <c r="Z27" s="188">
        <v>10120800</v>
      </c>
      <c r="AA27" s="188">
        <v>5132100</v>
      </c>
      <c r="AB27" s="95">
        <f t="shared" si="11"/>
        <v>-4988700</v>
      </c>
      <c r="AC27" s="95">
        <v>0</v>
      </c>
      <c r="AD27" s="95">
        <v>1331600</v>
      </c>
      <c r="AE27" s="95">
        <f t="shared" si="12"/>
        <v>1331600</v>
      </c>
      <c r="AF27" s="95">
        <v>0</v>
      </c>
      <c r="AG27" s="95">
        <v>3934000</v>
      </c>
      <c r="AH27" s="95">
        <f t="shared" si="13"/>
        <v>3934000</v>
      </c>
      <c r="AI27" s="188">
        <v>45000000</v>
      </c>
      <c r="AJ27" s="188">
        <v>30073100</v>
      </c>
      <c r="AK27" s="95">
        <f t="shared" si="14"/>
        <v>-14926900</v>
      </c>
      <c r="AL27" s="188">
        <v>8000000</v>
      </c>
      <c r="AM27" s="188">
        <v>8865898</v>
      </c>
      <c r="AN27" s="95">
        <f t="shared" si="38"/>
        <v>865898</v>
      </c>
      <c r="AO27" s="188">
        <v>2500000</v>
      </c>
      <c r="AP27" s="188">
        <v>1955020</v>
      </c>
      <c r="AQ27" s="95">
        <f t="shared" si="15"/>
        <v>-544980</v>
      </c>
      <c r="AR27" s="302"/>
      <c r="AS27" s="302"/>
      <c r="AT27" s="302">
        <f t="shared" si="16"/>
        <v>0</v>
      </c>
      <c r="AU27" s="509">
        <f t="shared" ref="AU27:AU48" si="42">SUM(B27+E27+H27+K27+N27+Q27+T27+W27+Z27+AC27+AF27+AI27+AL27+AO27+AR27)</f>
        <v>112381800</v>
      </c>
      <c r="AV27" s="510">
        <f t="shared" ref="AV27" si="43">SUM(C27+F27+I27+L27+O27+R27+U27+X27+AA27+AD27+AG27+AJ27+AM27+AP27+AS27)</f>
        <v>191342495</v>
      </c>
      <c r="AW27" s="511">
        <f t="shared" si="39"/>
        <v>78960695</v>
      </c>
      <c r="AX27" s="512"/>
      <c r="AZ27" s="197">
        <f t="shared" si="26"/>
        <v>191342495</v>
      </c>
    </row>
    <row r="28" spans="1:52" s="229" customFormat="1" ht="19.5" customHeight="1">
      <c r="A28" s="497" t="s">
        <v>226</v>
      </c>
      <c r="B28" s="498">
        <f>SUM(B29)</f>
        <v>0</v>
      </c>
      <c r="C28" s="498">
        <f>SUM(C29)</f>
        <v>0</v>
      </c>
      <c r="D28" s="498">
        <f t="shared" si="21"/>
        <v>0</v>
      </c>
      <c r="E28" s="498">
        <f>SUM(E29)</f>
        <v>0</v>
      </c>
      <c r="F28" s="498">
        <f>SUM(F29)</f>
        <v>0</v>
      </c>
      <c r="G28" s="498">
        <f t="shared" si="40"/>
        <v>0</v>
      </c>
      <c r="H28" s="498"/>
      <c r="I28" s="498"/>
      <c r="J28" s="498">
        <f t="shared" si="41"/>
        <v>0</v>
      </c>
      <c r="K28" s="498">
        <f>SUM(K29)</f>
        <v>0</v>
      </c>
      <c r="L28" s="498">
        <f>SUM(L29)</f>
        <v>0</v>
      </c>
      <c r="M28" s="498">
        <f t="shared" si="22"/>
        <v>0</v>
      </c>
      <c r="N28" s="498">
        <f>SUM(N29)</f>
        <v>0</v>
      </c>
      <c r="O28" s="498">
        <f>SUM(O29)</f>
        <v>0</v>
      </c>
      <c r="P28" s="498">
        <f t="shared" si="7"/>
        <v>0</v>
      </c>
      <c r="Q28" s="498"/>
      <c r="R28" s="498"/>
      <c r="S28" s="498">
        <f t="shared" si="8"/>
        <v>0</v>
      </c>
      <c r="T28" s="498">
        <f t="shared" ref="T28:U28" si="44">SUM(T29)</f>
        <v>0</v>
      </c>
      <c r="U28" s="498">
        <f t="shared" si="44"/>
        <v>0</v>
      </c>
      <c r="V28" s="498">
        <f t="shared" si="23"/>
        <v>0</v>
      </c>
      <c r="W28" s="498">
        <f>SUM(W29)</f>
        <v>0</v>
      </c>
      <c r="X28" s="498">
        <f>SUM(X29)</f>
        <v>0</v>
      </c>
      <c r="Y28" s="498">
        <f t="shared" si="24"/>
        <v>0</v>
      </c>
      <c r="Z28" s="498">
        <f>SUM(Z29)</f>
        <v>0</v>
      </c>
      <c r="AA28" s="498">
        <f>SUM(AA29)</f>
        <v>0</v>
      </c>
      <c r="AB28" s="498">
        <f t="shared" si="11"/>
        <v>0</v>
      </c>
      <c r="AC28" s="498">
        <f t="shared" ref="AC28:AD28" si="45">SUM(AC29)</f>
        <v>0</v>
      </c>
      <c r="AD28" s="498">
        <f t="shared" si="45"/>
        <v>0</v>
      </c>
      <c r="AE28" s="498">
        <f t="shared" si="12"/>
        <v>0</v>
      </c>
      <c r="AF28" s="498">
        <f t="shared" ref="AF28:AG28" si="46">SUM(AF29)</f>
        <v>0</v>
      </c>
      <c r="AG28" s="498">
        <f t="shared" si="46"/>
        <v>0</v>
      </c>
      <c r="AH28" s="498">
        <f t="shared" si="13"/>
        <v>0</v>
      </c>
      <c r="AI28" s="498">
        <f>SUM(AI29)</f>
        <v>0</v>
      </c>
      <c r="AJ28" s="498">
        <f>SUM(AJ29)</f>
        <v>0</v>
      </c>
      <c r="AK28" s="498">
        <f t="shared" si="14"/>
        <v>0</v>
      </c>
      <c r="AL28" s="498">
        <f t="shared" ref="AL28:AM28" si="47">SUM(AL29)</f>
        <v>0</v>
      </c>
      <c r="AM28" s="498">
        <f t="shared" si="47"/>
        <v>0</v>
      </c>
      <c r="AN28" s="498"/>
      <c r="AO28" s="517">
        <f>SUM(AO29)</f>
        <v>0</v>
      </c>
      <c r="AP28" s="518">
        <f>SUM(AP29)</f>
        <v>0</v>
      </c>
      <c r="AQ28" s="498">
        <f t="shared" si="15"/>
        <v>0</v>
      </c>
      <c r="AR28" s="498">
        <f t="shared" ref="AR28:AS28" si="48">SUM(AR29)</f>
        <v>0</v>
      </c>
      <c r="AS28" s="498">
        <f t="shared" si="48"/>
        <v>0</v>
      </c>
      <c r="AT28" s="498">
        <f t="shared" si="16"/>
        <v>0</v>
      </c>
      <c r="AU28" s="499">
        <f t="shared" si="42"/>
        <v>0</v>
      </c>
      <c r="AV28" s="499">
        <f t="shared" ref="AV28:AV48" si="49">SUM(C28+F28+I28+L28+O28+R28+U28+X28+AA28+AD28+AG28+AJ28+AM28+AP28+AS28)</f>
        <v>0</v>
      </c>
      <c r="AW28" s="499">
        <f t="shared" ref="AW28:AW48" si="50">SUM(D28+G28+J28+M28+P28+S28+V28+Y28+AB28+AE28+AH28+AK28+AN28+AQ28+AT28)</f>
        <v>0</v>
      </c>
      <c r="AX28" s="500"/>
      <c r="AZ28" s="501">
        <f t="shared" si="26"/>
        <v>0</v>
      </c>
    </row>
    <row r="29" spans="1:52" ht="19.5" customHeight="1">
      <c r="A29" s="508" t="s">
        <v>227</v>
      </c>
      <c r="B29" s="95"/>
      <c r="C29" s="95"/>
      <c r="D29" s="95">
        <f t="shared" si="21"/>
        <v>0</v>
      </c>
      <c r="E29" s="95"/>
      <c r="F29" s="95"/>
      <c r="G29" s="95">
        <f t="shared" si="40"/>
        <v>0</v>
      </c>
      <c r="H29" s="95"/>
      <c r="I29" s="95"/>
      <c r="J29" s="95">
        <f t="shared" si="41"/>
        <v>0</v>
      </c>
      <c r="K29" s="95"/>
      <c r="L29" s="95"/>
      <c r="M29" s="95">
        <f t="shared" si="22"/>
        <v>0</v>
      </c>
      <c r="N29" s="95"/>
      <c r="O29" s="95"/>
      <c r="P29" s="95">
        <f t="shared" si="7"/>
        <v>0</v>
      </c>
      <c r="Q29" s="334"/>
      <c r="R29" s="334"/>
      <c r="S29" s="334">
        <f t="shared" si="8"/>
        <v>0</v>
      </c>
      <c r="T29" s="95"/>
      <c r="U29" s="95"/>
      <c r="V29" s="95">
        <f t="shared" si="23"/>
        <v>0</v>
      </c>
      <c r="W29" s="95"/>
      <c r="X29" s="95"/>
      <c r="Y29" s="95">
        <f t="shared" si="24"/>
        <v>0</v>
      </c>
      <c r="Z29" s="95"/>
      <c r="AA29" s="95"/>
      <c r="AB29" s="95">
        <f t="shared" si="11"/>
        <v>0</v>
      </c>
      <c r="AC29" s="95"/>
      <c r="AD29" s="95"/>
      <c r="AE29" s="95">
        <f t="shared" si="12"/>
        <v>0</v>
      </c>
      <c r="AF29" s="95"/>
      <c r="AG29" s="95"/>
      <c r="AH29" s="95">
        <f t="shared" si="13"/>
        <v>0</v>
      </c>
      <c r="AI29" s="95"/>
      <c r="AJ29" s="95"/>
      <c r="AK29" s="95">
        <f t="shared" si="14"/>
        <v>0</v>
      </c>
      <c r="AL29" s="95"/>
      <c r="AM29" s="95"/>
      <c r="AN29" s="95">
        <f>AM29-AL29</f>
        <v>0</v>
      </c>
      <c r="AO29" s="336"/>
      <c r="AP29" s="214"/>
      <c r="AQ29" s="95">
        <f t="shared" si="15"/>
        <v>0</v>
      </c>
      <c r="AR29" s="302"/>
      <c r="AS29" s="302"/>
      <c r="AT29" s="302">
        <f t="shared" si="16"/>
        <v>0</v>
      </c>
      <c r="AU29" s="511">
        <f t="shared" si="42"/>
        <v>0</v>
      </c>
      <c r="AV29" s="511">
        <f t="shared" si="49"/>
        <v>0</v>
      </c>
      <c r="AW29" s="511">
        <f t="shared" si="50"/>
        <v>0</v>
      </c>
      <c r="AX29" s="512"/>
      <c r="AZ29" s="197">
        <f t="shared" si="26"/>
        <v>0</v>
      </c>
    </row>
    <row r="30" spans="1:52" s="229" customFormat="1" ht="19.5" customHeight="1">
      <c r="A30" s="497" t="s">
        <v>228</v>
      </c>
      <c r="B30" s="498">
        <f>SUM(B31:B39)</f>
        <v>27916500</v>
      </c>
      <c r="C30" s="498">
        <f>SUM(C31:C39)</f>
        <v>87892594</v>
      </c>
      <c r="D30" s="498">
        <f t="shared" si="21"/>
        <v>59976094</v>
      </c>
      <c r="E30" s="498">
        <f>SUM(E31:E39)</f>
        <v>239297000</v>
      </c>
      <c r="F30" s="498">
        <f>SUM(F31:F39)</f>
        <v>417543778.81999999</v>
      </c>
      <c r="G30" s="498">
        <f t="shared" si="40"/>
        <v>178246778.81999999</v>
      </c>
      <c r="H30" s="498">
        <f>SUM(H31:H39)</f>
        <v>750755600</v>
      </c>
      <c r="I30" s="498">
        <f>SUM(I31:I39)</f>
        <v>458546025.11000001</v>
      </c>
      <c r="J30" s="498">
        <f t="shared" si="41"/>
        <v>-292209574.88999999</v>
      </c>
      <c r="K30" s="498">
        <f>SUM(K31:K39)</f>
        <v>11630600</v>
      </c>
      <c r="L30" s="498">
        <f>SUM(L31:L39)</f>
        <v>44818594</v>
      </c>
      <c r="M30" s="498">
        <f t="shared" si="22"/>
        <v>33187994</v>
      </c>
      <c r="N30" s="498">
        <f>SUM(N31:N39)</f>
        <v>42220000</v>
      </c>
      <c r="O30" s="498">
        <f>SUM(O31:O39)</f>
        <v>44556949</v>
      </c>
      <c r="P30" s="498">
        <f t="shared" si="7"/>
        <v>2336949</v>
      </c>
      <c r="Q30" s="498">
        <f>SUM(Q31:Q39)</f>
        <v>338208700</v>
      </c>
      <c r="R30" s="498">
        <f>SUM(R31:R39)</f>
        <v>621229358</v>
      </c>
      <c r="S30" s="498">
        <f t="shared" si="8"/>
        <v>283020658</v>
      </c>
      <c r="T30" s="498">
        <f>SUM(T31:T39)</f>
        <v>94836000</v>
      </c>
      <c r="U30" s="498">
        <f>SUM(U31:U39)</f>
        <v>170330720.55000001</v>
      </c>
      <c r="V30" s="498">
        <f t="shared" si="23"/>
        <v>75494720.550000012</v>
      </c>
      <c r="W30" s="498">
        <f>SUM(W31:W39)</f>
        <v>50336200</v>
      </c>
      <c r="X30" s="498">
        <f>SUM(X31:X39)</f>
        <v>113114644</v>
      </c>
      <c r="Y30" s="498">
        <f t="shared" si="24"/>
        <v>62778444</v>
      </c>
      <c r="Z30" s="498">
        <f>SUM(Z31:Z39)</f>
        <v>52338000</v>
      </c>
      <c r="AA30" s="498">
        <f>SUM(AA31:AA39)</f>
        <v>131242282</v>
      </c>
      <c r="AB30" s="498">
        <f t="shared" si="11"/>
        <v>78904282</v>
      </c>
      <c r="AC30" s="498">
        <f>SUM(AC31:AC39)</f>
        <v>145600000</v>
      </c>
      <c r="AD30" s="513">
        <f t="shared" ref="AD30" si="51">SUM(AD31:AD39)</f>
        <v>103903033</v>
      </c>
      <c r="AE30" s="498">
        <f t="shared" si="12"/>
        <v>-41696967</v>
      </c>
      <c r="AF30" s="498">
        <f>SUM(AF31:AF39)</f>
        <v>34000000</v>
      </c>
      <c r="AG30" s="498">
        <f>SUM(AG31:AG39)</f>
        <v>95030315</v>
      </c>
      <c r="AH30" s="498">
        <f t="shared" si="13"/>
        <v>61030315</v>
      </c>
      <c r="AI30" s="498">
        <f>SUM(AI31:AI39)</f>
        <v>13550000</v>
      </c>
      <c r="AJ30" s="498">
        <f>SUM(AJ31:AJ39)</f>
        <v>17063365</v>
      </c>
      <c r="AK30" s="498">
        <f t="shared" si="14"/>
        <v>3513365</v>
      </c>
      <c r="AL30" s="498">
        <f t="shared" ref="AL30:AM30" si="52">SUM(AL31:AL39)</f>
        <v>559663200</v>
      </c>
      <c r="AM30" s="498">
        <f t="shared" si="52"/>
        <v>553593148.39999998</v>
      </c>
      <c r="AN30" s="498">
        <f>SUM(AN31:AN39)</f>
        <v>-6070051.599999994</v>
      </c>
      <c r="AO30" s="498">
        <f t="shared" ref="AO30:AP30" si="53">SUM(AO31:AO39)</f>
        <v>5455152200</v>
      </c>
      <c r="AP30" s="513">
        <f t="shared" si="53"/>
        <v>8119730799.4799995</v>
      </c>
      <c r="AQ30" s="498">
        <f t="shared" si="15"/>
        <v>2664578599.4799995</v>
      </c>
      <c r="AR30" s="498">
        <f t="shared" ref="AR30:AS30" si="54">SUM(AR31:AR39)</f>
        <v>306800000</v>
      </c>
      <c r="AS30" s="498">
        <f t="shared" si="54"/>
        <v>625808977.13999999</v>
      </c>
      <c r="AT30" s="498">
        <f t="shared" si="16"/>
        <v>319008977.13999999</v>
      </c>
      <c r="AU30" s="499">
        <f t="shared" si="42"/>
        <v>8122304000</v>
      </c>
      <c r="AV30" s="499">
        <f t="shared" si="49"/>
        <v>11604404583.5</v>
      </c>
      <c r="AW30" s="499">
        <f t="shared" si="50"/>
        <v>3482100583.4999995</v>
      </c>
      <c r="AX30" s="500"/>
      <c r="AZ30" s="501">
        <f t="shared" si="26"/>
        <v>10978595606.360001</v>
      </c>
    </row>
    <row r="31" spans="1:52" ht="19.5" customHeight="1">
      <c r="A31" s="508" t="s">
        <v>229</v>
      </c>
      <c r="B31" s="188">
        <v>739800</v>
      </c>
      <c r="C31" s="188">
        <v>4098350</v>
      </c>
      <c r="D31" s="95">
        <f t="shared" si="21"/>
        <v>3358550</v>
      </c>
      <c r="E31" s="188">
        <v>120000</v>
      </c>
      <c r="F31" s="188">
        <v>61000</v>
      </c>
      <c r="G31" s="95">
        <f t="shared" si="40"/>
        <v>-59000</v>
      </c>
      <c r="H31" s="188">
        <v>560000</v>
      </c>
      <c r="I31" s="188">
        <v>871055</v>
      </c>
      <c r="J31" s="95">
        <f t="shared" si="41"/>
        <v>311055</v>
      </c>
      <c r="K31" s="188">
        <v>1800000</v>
      </c>
      <c r="L31" s="188">
        <v>323530</v>
      </c>
      <c r="M31" s="95">
        <f t="shared" si="22"/>
        <v>-1476470</v>
      </c>
      <c r="N31" s="188">
        <v>100000</v>
      </c>
      <c r="O31" s="188">
        <v>20035</v>
      </c>
      <c r="P31" s="95">
        <f t="shared" si="7"/>
        <v>-79965</v>
      </c>
      <c r="Q31" s="334">
        <v>0</v>
      </c>
      <c r="R31" s="334">
        <v>150000</v>
      </c>
      <c r="S31" s="334">
        <f t="shared" si="8"/>
        <v>150000</v>
      </c>
      <c r="T31" s="188">
        <v>500000</v>
      </c>
      <c r="U31" s="188">
        <v>281500</v>
      </c>
      <c r="V31" s="95">
        <f t="shared" si="23"/>
        <v>-218500</v>
      </c>
      <c r="W31" s="188">
        <v>60000</v>
      </c>
      <c r="X31" s="151">
        <v>283154</v>
      </c>
      <c r="Y31" s="95">
        <f t="shared" si="24"/>
        <v>223154</v>
      </c>
      <c r="Z31" s="188">
        <v>138000</v>
      </c>
      <c r="AA31" s="188">
        <v>29270</v>
      </c>
      <c r="AB31" s="95">
        <f t="shared" si="11"/>
        <v>-108730</v>
      </c>
      <c r="AC31" s="95">
        <v>0</v>
      </c>
      <c r="AD31" s="95">
        <v>1100</v>
      </c>
      <c r="AE31" s="95">
        <f t="shared" si="12"/>
        <v>1100</v>
      </c>
      <c r="AF31" s="151">
        <v>0</v>
      </c>
      <c r="AG31" s="188">
        <v>1171560</v>
      </c>
      <c r="AH31" s="95">
        <f t="shared" si="13"/>
        <v>1171560</v>
      </c>
      <c r="AI31" s="188">
        <v>450000</v>
      </c>
      <c r="AJ31" s="151">
        <v>150000</v>
      </c>
      <c r="AK31" s="95">
        <f t="shared" si="14"/>
        <v>-300000</v>
      </c>
      <c r="AL31" s="188">
        <v>83800000</v>
      </c>
      <c r="AM31" s="188">
        <v>166080551.40000001</v>
      </c>
      <c r="AN31" s="334">
        <f t="shared" ref="AN31:AN39" si="55">AM31-AL31</f>
        <v>82280551.400000006</v>
      </c>
      <c r="AO31" s="188">
        <v>5123700000</v>
      </c>
      <c r="AP31" s="188">
        <v>7790316738.75</v>
      </c>
      <c r="AQ31" s="95">
        <f t="shared" si="15"/>
        <v>2666616738.75</v>
      </c>
      <c r="AR31" s="302"/>
      <c r="AS31" s="302"/>
      <c r="AT31" s="302">
        <f t="shared" si="16"/>
        <v>0</v>
      </c>
      <c r="AU31" s="510">
        <f t="shared" si="42"/>
        <v>5211967800</v>
      </c>
      <c r="AV31" s="510">
        <f t="shared" si="49"/>
        <v>7963837844.1499996</v>
      </c>
      <c r="AW31" s="511">
        <f t="shared" si="50"/>
        <v>2751870044.1500001</v>
      </c>
      <c r="AX31" s="512"/>
      <c r="AZ31" s="197">
        <f t="shared" si="26"/>
        <v>7963837844.1499996</v>
      </c>
    </row>
    <row r="32" spans="1:52" ht="19.5" customHeight="1">
      <c r="A32" s="508" t="s">
        <v>230</v>
      </c>
      <c r="B32" s="95"/>
      <c r="C32" s="95"/>
      <c r="D32" s="95">
        <f t="shared" si="21"/>
        <v>0</v>
      </c>
      <c r="E32" s="95">
        <v>0</v>
      </c>
      <c r="F32" s="95">
        <v>0</v>
      </c>
      <c r="G32" s="95">
        <f t="shared" si="40"/>
        <v>0</v>
      </c>
      <c r="H32" s="95"/>
      <c r="I32" s="95"/>
      <c r="J32" s="95">
        <f t="shared" si="41"/>
        <v>0</v>
      </c>
      <c r="K32" s="95"/>
      <c r="L32" s="95"/>
      <c r="M32" s="95">
        <f t="shared" si="22"/>
        <v>0</v>
      </c>
      <c r="N32" s="95"/>
      <c r="O32" s="95"/>
      <c r="P32" s="95">
        <f t="shared" si="7"/>
        <v>0</v>
      </c>
      <c r="Q32" s="334">
        <v>0</v>
      </c>
      <c r="R32" s="334">
        <v>0</v>
      </c>
      <c r="S32" s="334">
        <f t="shared" si="8"/>
        <v>0</v>
      </c>
      <c r="T32" s="334">
        <v>0</v>
      </c>
      <c r="U32" s="334">
        <v>0</v>
      </c>
      <c r="V32" s="95">
        <f t="shared" si="23"/>
        <v>0</v>
      </c>
      <c r="W32" s="95"/>
      <c r="X32" s="95"/>
      <c r="Y32" s="95">
        <f t="shared" si="24"/>
        <v>0</v>
      </c>
      <c r="Z32" s="95"/>
      <c r="AA32" s="95"/>
      <c r="AB32" s="95">
        <f t="shared" si="11"/>
        <v>0</v>
      </c>
      <c r="AC32" s="95">
        <v>0</v>
      </c>
      <c r="AD32" s="95">
        <v>0</v>
      </c>
      <c r="AE32" s="95">
        <f t="shared" si="12"/>
        <v>0</v>
      </c>
      <c r="AF32" s="95"/>
      <c r="AG32" s="95"/>
      <c r="AH32" s="95">
        <f t="shared" si="13"/>
        <v>0</v>
      </c>
      <c r="AI32" s="127"/>
      <c r="AJ32" s="95"/>
      <c r="AK32" s="95">
        <f t="shared" si="14"/>
        <v>0</v>
      </c>
      <c r="AL32" s="95"/>
      <c r="AM32" s="95"/>
      <c r="AN32" s="334">
        <f t="shared" si="55"/>
        <v>0</v>
      </c>
      <c r="AO32" s="334"/>
      <c r="AP32" s="221"/>
      <c r="AQ32" s="95">
        <f t="shared" si="15"/>
        <v>0</v>
      </c>
      <c r="AR32" s="302"/>
      <c r="AS32" s="302"/>
      <c r="AT32" s="302">
        <f t="shared" si="16"/>
        <v>0</v>
      </c>
      <c r="AU32" s="505">
        <f t="shared" si="42"/>
        <v>0</v>
      </c>
      <c r="AV32" s="511">
        <f t="shared" si="49"/>
        <v>0</v>
      </c>
      <c r="AW32" s="511">
        <f t="shared" si="50"/>
        <v>0</v>
      </c>
      <c r="AX32" s="512"/>
      <c r="AZ32" s="197">
        <f t="shared" si="26"/>
        <v>0</v>
      </c>
    </row>
    <row r="33" spans="1:52" ht="19.5" customHeight="1">
      <c r="A33" s="508" t="s">
        <v>231</v>
      </c>
      <c r="B33" s="188">
        <v>0</v>
      </c>
      <c r="C33" s="151">
        <v>0</v>
      </c>
      <c r="D33" s="95">
        <f>SUM(C33-B33)</f>
        <v>0</v>
      </c>
      <c r="E33" s="95"/>
      <c r="F33" s="95"/>
      <c r="G33" s="95">
        <f t="shared" si="40"/>
        <v>0</v>
      </c>
      <c r="H33" s="95"/>
      <c r="I33" s="95"/>
      <c r="J33" s="95">
        <f t="shared" si="41"/>
        <v>0</v>
      </c>
      <c r="K33" s="95"/>
      <c r="L33" s="95"/>
      <c r="M33" s="95">
        <f t="shared" si="22"/>
        <v>0</v>
      </c>
      <c r="N33" s="95"/>
      <c r="O33" s="95"/>
      <c r="P33" s="95">
        <f t="shared" si="7"/>
        <v>0</v>
      </c>
      <c r="Q33" s="334"/>
      <c r="R33" s="334"/>
      <c r="S33" s="334">
        <f t="shared" si="8"/>
        <v>0</v>
      </c>
      <c r="T33" s="95"/>
      <c r="U33" s="95"/>
      <c r="V33" s="95">
        <f t="shared" si="23"/>
        <v>0</v>
      </c>
      <c r="W33" s="95"/>
      <c r="X33" s="95"/>
      <c r="Y33" s="95">
        <f t="shared" si="24"/>
        <v>0</v>
      </c>
      <c r="Z33" s="95"/>
      <c r="AA33" s="95"/>
      <c r="AB33" s="95">
        <f t="shared" si="11"/>
        <v>0</v>
      </c>
      <c r="AC33" s="95"/>
      <c r="AD33" s="95"/>
      <c r="AE33" s="95">
        <f t="shared" si="12"/>
        <v>0</v>
      </c>
      <c r="AF33" s="95"/>
      <c r="AG33" s="95"/>
      <c r="AH33" s="95">
        <f t="shared" si="13"/>
        <v>0</v>
      </c>
      <c r="AI33" s="95"/>
      <c r="AJ33" s="95"/>
      <c r="AK33" s="95">
        <f t="shared" si="14"/>
        <v>0</v>
      </c>
      <c r="AL33" s="95"/>
      <c r="AM33" s="95"/>
      <c r="AN33" s="334">
        <f>AM33-AL33</f>
        <v>0</v>
      </c>
      <c r="AO33" s="519"/>
      <c r="AP33" s="519"/>
      <c r="AQ33" s="95">
        <f t="shared" si="15"/>
        <v>0</v>
      </c>
      <c r="AR33" s="302"/>
      <c r="AS33" s="302"/>
      <c r="AT33" s="302">
        <f t="shared" si="16"/>
        <v>0</v>
      </c>
      <c r="AU33" s="505">
        <f>SUM(B33+E33+H33+K33+N33+Q33+T33+W33+Z33+AC33+AF33+AI33+AL33+AO33+AR33)</f>
        <v>0</v>
      </c>
      <c r="AV33" s="511">
        <f>SUM(C33+F33+I33+L33+O33+R33+U33+X33+AA33+AD33+AG33+AJ33+AM33+AP33+AS33)</f>
        <v>0</v>
      </c>
      <c r="AW33" s="511">
        <f t="shared" si="50"/>
        <v>0</v>
      </c>
      <c r="AX33" s="512"/>
      <c r="AZ33" s="197">
        <f t="shared" si="26"/>
        <v>0</v>
      </c>
    </row>
    <row r="34" spans="1:52" s="217" customFormat="1" ht="19.5" customHeight="1">
      <c r="A34" s="502" t="s">
        <v>232</v>
      </c>
      <c r="B34" s="188">
        <v>15644700</v>
      </c>
      <c r="C34" s="188">
        <v>55163844</v>
      </c>
      <c r="D34" s="334">
        <f t="shared" si="21"/>
        <v>39519144</v>
      </c>
      <c r="E34" s="188">
        <v>236177000</v>
      </c>
      <c r="F34" s="188">
        <v>394396433.56</v>
      </c>
      <c r="G34" s="334">
        <f t="shared" si="40"/>
        <v>158219433.56</v>
      </c>
      <c r="H34" s="188">
        <v>669245600</v>
      </c>
      <c r="I34" s="188">
        <v>374127079</v>
      </c>
      <c r="J34" s="334">
        <f t="shared" si="41"/>
        <v>-295118521</v>
      </c>
      <c r="K34" s="188">
        <v>8014000</v>
      </c>
      <c r="L34" s="188">
        <v>43571064</v>
      </c>
      <c r="M34" s="334">
        <f t="shared" si="22"/>
        <v>35557064</v>
      </c>
      <c r="N34" s="188">
        <v>38000000</v>
      </c>
      <c r="O34" s="188">
        <v>25046014</v>
      </c>
      <c r="P34" s="334">
        <f t="shared" si="7"/>
        <v>-12953986</v>
      </c>
      <c r="Q34" s="188">
        <v>249767700</v>
      </c>
      <c r="R34" s="188">
        <v>525475758</v>
      </c>
      <c r="S34" s="334">
        <f t="shared" si="8"/>
        <v>275708058</v>
      </c>
      <c r="T34" s="188">
        <v>86000000</v>
      </c>
      <c r="U34" s="188">
        <v>157687898</v>
      </c>
      <c r="V34" s="334">
        <f t="shared" si="23"/>
        <v>71687898</v>
      </c>
      <c r="W34" s="188">
        <v>47065500</v>
      </c>
      <c r="X34" s="188">
        <v>108447490</v>
      </c>
      <c r="Y34" s="334">
        <f t="shared" si="24"/>
        <v>61381990</v>
      </c>
      <c r="Z34" s="188">
        <v>50300000</v>
      </c>
      <c r="AA34" s="188">
        <v>125811312</v>
      </c>
      <c r="AB34" s="334">
        <f t="shared" si="11"/>
        <v>75511312</v>
      </c>
      <c r="AC34" s="188">
        <v>115600000</v>
      </c>
      <c r="AD34" s="188">
        <v>100955533</v>
      </c>
      <c r="AE34" s="334">
        <f t="shared" si="12"/>
        <v>-14644467</v>
      </c>
      <c r="AF34" s="188">
        <v>34000000</v>
      </c>
      <c r="AG34" s="188">
        <v>93846755</v>
      </c>
      <c r="AH34" s="334">
        <f t="shared" si="13"/>
        <v>59846755</v>
      </c>
      <c r="AI34" s="188">
        <v>10000000</v>
      </c>
      <c r="AJ34" s="188">
        <v>12974565</v>
      </c>
      <c r="AK34" s="95">
        <f t="shared" si="14"/>
        <v>2974565</v>
      </c>
      <c r="AL34" s="188">
        <v>235310500</v>
      </c>
      <c r="AM34" s="188">
        <v>293981049</v>
      </c>
      <c r="AN34" s="334">
        <f t="shared" si="55"/>
        <v>58670549</v>
      </c>
      <c r="AO34" s="188">
        <v>287833200</v>
      </c>
      <c r="AP34" s="188">
        <v>290010658</v>
      </c>
      <c r="AQ34" s="95">
        <f t="shared" si="15"/>
        <v>2177458</v>
      </c>
      <c r="AR34" s="151">
        <v>0</v>
      </c>
      <c r="AS34" s="188">
        <v>74660963</v>
      </c>
      <c r="AT34" s="334">
        <f t="shared" si="16"/>
        <v>74660963</v>
      </c>
      <c r="AU34" s="505">
        <f t="shared" si="42"/>
        <v>2082958200</v>
      </c>
      <c r="AV34" s="505">
        <f t="shared" si="49"/>
        <v>2676156415.5599999</v>
      </c>
      <c r="AW34" s="505">
        <f t="shared" si="50"/>
        <v>593198215.55999994</v>
      </c>
      <c r="AX34" s="506"/>
      <c r="AZ34" s="197">
        <f>AV34-AS34</f>
        <v>2601495452.5599999</v>
      </c>
    </row>
    <row r="35" spans="1:52" ht="19.5" customHeight="1">
      <c r="A35" s="508" t="s">
        <v>233</v>
      </c>
      <c r="B35" s="95"/>
      <c r="C35" s="95"/>
      <c r="D35" s="95">
        <f t="shared" si="21"/>
        <v>0</v>
      </c>
      <c r="E35" s="95"/>
      <c r="F35" s="95"/>
      <c r="G35" s="95">
        <f t="shared" si="40"/>
        <v>0</v>
      </c>
      <c r="H35" s="95"/>
      <c r="I35" s="95"/>
      <c r="J35" s="95">
        <f t="shared" si="41"/>
        <v>0</v>
      </c>
      <c r="K35" s="95"/>
      <c r="L35" s="95"/>
      <c r="M35" s="95">
        <f t="shared" si="22"/>
        <v>0</v>
      </c>
      <c r="N35" s="95"/>
      <c r="O35" s="95"/>
      <c r="P35" s="95">
        <f t="shared" si="7"/>
        <v>0</v>
      </c>
      <c r="Q35" s="334"/>
      <c r="R35" s="334"/>
      <c r="S35" s="334">
        <f t="shared" si="8"/>
        <v>0</v>
      </c>
      <c r="T35" s="95"/>
      <c r="U35" s="95"/>
      <c r="V35" s="95">
        <f t="shared" si="23"/>
        <v>0</v>
      </c>
      <c r="W35" s="95"/>
      <c r="X35" s="95"/>
      <c r="Y35" s="95">
        <f t="shared" si="24"/>
        <v>0</v>
      </c>
      <c r="Z35" s="95"/>
      <c r="AA35" s="95"/>
      <c r="AB35" s="95">
        <f t="shared" si="11"/>
        <v>0</v>
      </c>
      <c r="AC35" s="95"/>
      <c r="AD35" s="95"/>
      <c r="AE35" s="95">
        <f t="shared" si="12"/>
        <v>0</v>
      </c>
      <c r="AF35" s="95"/>
      <c r="AG35" s="95"/>
      <c r="AH35" s="95">
        <f t="shared" si="13"/>
        <v>0</v>
      </c>
      <c r="AI35" s="95"/>
      <c r="AJ35" s="95"/>
      <c r="AK35" s="95">
        <f t="shared" si="14"/>
        <v>0</v>
      </c>
      <c r="AL35" s="95"/>
      <c r="AM35" s="95"/>
      <c r="AN35" s="334">
        <f t="shared" si="55"/>
        <v>0</v>
      </c>
      <c r="AO35" s="334"/>
      <c r="AP35" s="221"/>
      <c r="AQ35" s="95">
        <f t="shared" si="15"/>
        <v>0</v>
      </c>
      <c r="AR35" s="188">
        <v>306800000</v>
      </c>
      <c r="AS35" s="188">
        <v>551148014.13999999</v>
      </c>
      <c r="AT35" s="302">
        <f t="shared" si="16"/>
        <v>244348014.13999999</v>
      </c>
      <c r="AU35" s="510">
        <f t="shared" si="42"/>
        <v>306800000</v>
      </c>
      <c r="AV35" s="510">
        <f t="shared" si="49"/>
        <v>551148014.13999999</v>
      </c>
      <c r="AW35" s="511">
        <f t="shared" si="50"/>
        <v>244348014.13999999</v>
      </c>
      <c r="AX35" s="512"/>
      <c r="AZ35" s="197">
        <f t="shared" si="26"/>
        <v>0</v>
      </c>
    </row>
    <row r="36" spans="1:52" ht="19.5" customHeight="1">
      <c r="A36" s="508" t="s">
        <v>160</v>
      </c>
      <c r="B36" s="188">
        <v>11332000</v>
      </c>
      <c r="C36" s="188">
        <v>28630400</v>
      </c>
      <c r="D36" s="95">
        <f t="shared" si="21"/>
        <v>17298400</v>
      </c>
      <c r="E36" s="188">
        <v>3000000</v>
      </c>
      <c r="F36" s="188">
        <v>7457000</v>
      </c>
      <c r="G36" s="95">
        <f t="shared" si="40"/>
        <v>4457000</v>
      </c>
      <c r="H36" s="188">
        <v>20000000</v>
      </c>
      <c r="I36" s="188">
        <v>15791400</v>
      </c>
      <c r="J36" s="95">
        <f t="shared" si="41"/>
        <v>-4208600</v>
      </c>
      <c r="K36" s="188">
        <v>1816600</v>
      </c>
      <c r="L36" s="188">
        <v>924000</v>
      </c>
      <c r="M36" s="95">
        <f t="shared" si="22"/>
        <v>-892600</v>
      </c>
      <c r="N36" s="188">
        <v>2320000</v>
      </c>
      <c r="O36" s="188">
        <v>17390900</v>
      </c>
      <c r="P36" s="95">
        <f t="shared" si="7"/>
        <v>15070900</v>
      </c>
      <c r="Q36" s="188">
        <v>3000000</v>
      </c>
      <c r="R36" s="188">
        <v>8403600</v>
      </c>
      <c r="S36" s="334">
        <f t="shared" si="8"/>
        <v>5403600</v>
      </c>
      <c r="T36" s="188">
        <v>8336000</v>
      </c>
      <c r="U36" s="188">
        <v>4859960</v>
      </c>
      <c r="V36" s="95">
        <f t="shared" si="23"/>
        <v>-3476040</v>
      </c>
      <c r="W36" s="188">
        <v>3210700</v>
      </c>
      <c r="X36" s="188">
        <v>4384000</v>
      </c>
      <c r="Y36" s="95">
        <f t="shared" si="24"/>
        <v>1173300</v>
      </c>
      <c r="Z36" s="188">
        <v>1900000</v>
      </c>
      <c r="AA36" s="188">
        <v>5401700</v>
      </c>
      <c r="AB36" s="95">
        <f t="shared" si="11"/>
        <v>3501700</v>
      </c>
      <c r="AC36" s="188">
        <v>10000000</v>
      </c>
      <c r="AD36" s="188">
        <v>2946400</v>
      </c>
      <c r="AE36" s="95">
        <f t="shared" si="12"/>
        <v>-7053600</v>
      </c>
      <c r="AF36" s="151">
        <v>0</v>
      </c>
      <c r="AG36" s="188">
        <v>12000</v>
      </c>
      <c r="AH36" s="95">
        <f t="shared" si="13"/>
        <v>12000</v>
      </c>
      <c r="AI36" s="188">
        <v>3100000</v>
      </c>
      <c r="AJ36" s="188">
        <v>3938800</v>
      </c>
      <c r="AK36" s="95">
        <f t="shared" si="14"/>
        <v>838800</v>
      </c>
      <c r="AL36" s="188">
        <v>84332000</v>
      </c>
      <c r="AM36" s="188">
        <v>93291485</v>
      </c>
      <c r="AN36" s="334">
        <f t="shared" si="55"/>
        <v>8959485</v>
      </c>
      <c r="AO36" s="188">
        <v>34564800</v>
      </c>
      <c r="AP36" s="188">
        <v>34437700</v>
      </c>
      <c r="AQ36" s="95">
        <f t="shared" si="15"/>
        <v>-127100</v>
      </c>
      <c r="AR36" s="302"/>
      <c r="AS36" s="302"/>
      <c r="AT36" s="302">
        <f t="shared" si="16"/>
        <v>0</v>
      </c>
      <c r="AU36" s="510">
        <f t="shared" si="42"/>
        <v>186912100</v>
      </c>
      <c r="AV36" s="510">
        <f t="shared" si="49"/>
        <v>227869345</v>
      </c>
      <c r="AW36" s="511">
        <f t="shared" si="50"/>
        <v>40957245</v>
      </c>
      <c r="AX36" s="512"/>
      <c r="AZ36" s="197">
        <f t="shared" si="26"/>
        <v>227869345</v>
      </c>
    </row>
    <row r="37" spans="1:52" ht="27" customHeight="1">
      <c r="A37" s="520" t="s">
        <v>234</v>
      </c>
      <c r="B37" s="95"/>
      <c r="C37" s="95"/>
      <c r="D37" s="95">
        <f t="shared" si="21"/>
        <v>0</v>
      </c>
      <c r="E37" s="95"/>
      <c r="F37" s="95"/>
      <c r="G37" s="95">
        <f t="shared" si="40"/>
        <v>0</v>
      </c>
      <c r="H37" s="95"/>
      <c r="I37" s="95"/>
      <c r="J37" s="95">
        <f t="shared" si="41"/>
        <v>0</v>
      </c>
      <c r="K37" s="95"/>
      <c r="L37" s="95"/>
      <c r="M37" s="95">
        <f t="shared" si="22"/>
        <v>0</v>
      </c>
      <c r="N37" s="95"/>
      <c r="O37" s="95"/>
      <c r="P37" s="95">
        <f t="shared" si="7"/>
        <v>0</v>
      </c>
      <c r="Q37" s="334"/>
      <c r="R37" s="334"/>
      <c r="S37" s="334">
        <f t="shared" si="8"/>
        <v>0</v>
      </c>
      <c r="T37" s="95"/>
      <c r="U37" s="95"/>
      <c r="V37" s="95">
        <f t="shared" si="23"/>
        <v>0</v>
      </c>
      <c r="W37" s="95"/>
      <c r="X37" s="95"/>
      <c r="Y37" s="95">
        <f t="shared" si="24"/>
        <v>0</v>
      </c>
      <c r="Z37" s="95"/>
      <c r="AA37" s="95"/>
      <c r="AB37" s="95">
        <f t="shared" si="11"/>
        <v>0</v>
      </c>
      <c r="AC37" s="95"/>
      <c r="AD37" s="95"/>
      <c r="AE37" s="95">
        <f t="shared" si="12"/>
        <v>0</v>
      </c>
      <c r="AF37" s="95"/>
      <c r="AG37" s="95"/>
      <c r="AH37" s="95">
        <f t="shared" si="13"/>
        <v>0</v>
      </c>
      <c r="AI37" s="95"/>
      <c r="AJ37" s="95"/>
      <c r="AK37" s="95">
        <f t="shared" si="14"/>
        <v>0</v>
      </c>
      <c r="AL37" s="95"/>
      <c r="AM37" s="95"/>
      <c r="AN37" s="334">
        <f t="shared" si="55"/>
        <v>0</v>
      </c>
      <c r="AO37" s="334"/>
      <c r="AP37" s="221"/>
      <c r="AQ37" s="95">
        <f t="shared" si="15"/>
        <v>0</v>
      </c>
      <c r="AR37" s="302"/>
      <c r="AS37" s="302"/>
      <c r="AT37" s="302">
        <f t="shared" si="16"/>
        <v>0</v>
      </c>
      <c r="AU37" s="505">
        <f t="shared" si="42"/>
        <v>0</v>
      </c>
      <c r="AV37" s="511">
        <f t="shared" si="49"/>
        <v>0</v>
      </c>
      <c r="AW37" s="511">
        <f t="shared" si="50"/>
        <v>0</v>
      </c>
      <c r="AX37" s="512"/>
      <c r="AZ37" s="197">
        <f t="shared" si="26"/>
        <v>0</v>
      </c>
    </row>
    <row r="38" spans="1:52" ht="19.5" customHeight="1">
      <c r="A38" s="508" t="s">
        <v>235</v>
      </c>
      <c r="B38" s="188">
        <v>200000</v>
      </c>
      <c r="C38" s="95">
        <v>0</v>
      </c>
      <c r="D38" s="95">
        <f>SUM(C38-B38)</f>
        <v>-200000</v>
      </c>
      <c r="E38" s="95">
        <v>0</v>
      </c>
      <c r="F38" s="95">
        <v>15629345.26</v>
      </c>
      <c r="G38" s="95">
        <f t="shared" si="40"/>
        <v>15629345.26</v>
      </c>
      <c r="H38" s="188">
        <v>60950000</v>
      </c>
      <c r="I38" s="188">
        <v>67756491.109999999</v>
      </c>
      <c r="J38" s="95">
        <f t="shared" si="41"/>
        <v>6806491.1099999994</v>
      </c>
      <c r="K38" s="95">
        <v>0</v>
      </c>
      <c r="L38" s="95">
        <v>0</v>
      </c>
      <c r="M38" s="95">
        <f t="shared" si="22"/>
        <v>0</v>
      </c>
      <c r="N38" s="188">
        <v>1800000</v>
      </c>
      <c r="O38" s="188">
        <v>2100000</v>
      </c>
      <c r="P38" s="95">
        <f t="shared" si="7"/>
        <v>300000</v>
      </c>
      <c r="Q38" s="188">
        <v>85441000</v>
      </c>
      <c r="R38" s="188">
        <v>87200000</v>
      </c>
      <c r="S38" s="334">
        <f t="shared" si="8"/>
        <v>1759000</v>
      </c>
      <c r="T38" s="95">
        <v>0</v>
      </c>
      <c r="U38" s="95">
        <v>7501362.5499999998</v>
      </c>
      <c r="V38" s="95">
        <f t="shared" si="23"/>
        <v>7501362.5499999998</v>
      </c>
      <c r="W38" s="95">
        <v>0</v>
      </c>
      <c r="X38" s="95">
        <v>0</v>
      </c>
      <c r="Y38" s="95">
        <f t="shared" si="24"/>
        <v>0</v>
      </c>
      <c r="Z38" s="95">
        <v>0</v>
      </c>
      <c r="AA38" s="95">
        <v>0</v>
      </c>
      <c r="AB38" s="95">
        <f t="shared" si="11"/>
        <v>0</v>
      </c>
      <c r="AC38" s="188">
        <v>20000000</v>
      </c>
      <c r="AD38" s="151">
        <v>0</v>
      </c>
      <c r="AE38" s="95">
        <f t="shared" si="12"/>
        <v>-20000000</v>
      </c>
      <c r="AF38" s="95"/>
      <c r="AG38" s="95"/>
      <c r="AH38" s="95">
        <f t="shared" si="13"/>
        <v>0</v>
      </c>
      <c r="AI38" s="521"/>
      <c r="AJ38" s="95"/>
      <c r="AK38" s="95">
        <f t="shared" si="14"/>
        <v>0</v>
      </c>
      <c r="AL38" s="188">
        <v>156220700</v>
      </c>
      <c r="AM38" s="188">
        <v>240063</v>
      </c>
      <c r="AN38" s="334">
        <f t="shared" si="55"/>
        <v>-155980637</v>
      </c>
      <c r="AO38" s="188">
        <v>9054200</v>
      </c>
      <c r="AP38" s="188">
        <v>4965702.7300000004</v>
      </c>
      <c r="AQ38" s="95">
        <f t="shared" si="15"/>
        <v>-4088497.2699999996</v>
      </c>
      <c r="AR38" s="302"/>
      <c r="AS38" s="302"/>
      <c r="AT38" s="302">
        <f t="shared" si="16"/>
        <v>0</v>
      </c>
      <c r="AU38" s="509">
        <f>SUM(B38+E38+H38+K38+N38+Q38+T38+W38+Z38+AC38+AF38+AI38+AL38+AO38+AR38)</f>
        <v>333665900</v>
      </c>
      <c r="AV38" s="510">
        <f>SUM(C38+F38+I38+L38+O38+R38+U38+X38+AA38+AD38+AG38+AJ38+AM38+AP38+AS38)</f>
        <v>185392964.65000001</v>
      </c>
      <c r="AW38" s="511">
        <f t="shared" si="50"/>
        <v>-148272935.35000002</v>
      </c>
      <c r="AX38" s="512"/>
      <c r="AZ38" s="197">
        <f t="shared" si="26"/>
        <v>185392964.65000001</v>
      </c>
    </row>
    <row r="39" spans="1:52" ht="19.5" customHeight="1">
      <c r="A39" s="502" t="s">
        <v>236</v>
      </c>
      <c r="B39" s="95"/>
      <c r="C39" s="95"/>
      <c r="D39" s="95">
        <f t="shared" si="21"/>
        <v>0</v>
      </c>
      <c r="E39" s="95">
        <v>0</v>
      </c>
      <c r="F39" s="95"/>
      <c r="G39" s="95">
        <f t="shared" si="40"/>
        <v>0</v>
      </c>
      <c r="H39" s="95">
        <v>0</v>
      </c>
      <c r="I39" s="95"/>
      <c r="J39" s="95">
        <f t="shared" si="41"/>
        <v>0</v>
      </c>
      <c r="K39" s="95"/>
      <c r="L39" s="95"/>
      <c r="M39" s="95">
        <f t="shared" si="22"/>
        <v>0</v>
      </c>
      <c r="N39" s="95"/>
      <c r="O39" s="95"/>
      <c r="P39" s="95">
        <f t="shared" si="7"/>
        <v>0</v>
      </c>
      <c r="Q39" s="334"/>
      <c r="R39" s="334"/>
      <c r="S39" s="334">
        <f t="shared" si="8"/>
        <v>0</v>
      </c>
      <c r="T39" s="95"/>
      <c r="U39" s="95"/>
      <c r="V39" s="95">
        <f t="shared" si="23"/>
        <v>0</v>
      </c>
      <c r="W39" s="95">
        <v>0</v>
      </c>
      <c r="X39" s="95"/>
      <c r="Y39" s="95">
        <f t="shared" si="24"/>
        <v>0</v>
      </c>
      <c r="Z39" s="95"/>
      <c r="AA39" s="95"/>
      <c r="AB39" s="95">
        <f t="shared" si="11"/>
        <v>0</v>
      </c>
      <c r="AC39" s="145"/>
      <c r="AD39" s="145"/>
      <c r="AE39" s="95">
        <f t="shared" si="12"/>
        <v>0</v>
      </c>
      <c r="AF39" s="95"/>
      <c r="AG39" s="95"/>
      <c r="AH39" s="95">
        <f t="shared" si="13"/>
        <v>0</v>
      </c>
      <c r="AI39" s="95"/>
      <c r="AJ39" s="95"/>
      <c r="AK39" s="95">
        <f t="shared" si="14"/>
        <v>0</v>
      </c>
      <c r="AL39" s="95"/>
      <c r="AM39" s="95"/>
      <c r="AN39" s="334">
        <f t="shared" si="55"/>
        <v>0</v>
      </c>
      <c r="AO39" s="302"/>
      <c r="AP39" s="522">
        <v>0</v>
      </c>
      <c r="AQ39" s="95">
        <f t="shared" si="15"/>
        <v>0</v>
      </c>
      <c r="AR39" s="302"/>
      <c r="AS39" s="302"/>
      <c r="AT39" s="302">
        <f t="shared" si="16"/>
        <v>0</v>
      </c>
      <c r="AU39" s="505">
        <f t="shared" si="42"/>
        <v>0</v>
      </c>
      <c r="AV39" s="511">
        <f t="shared" si="49"/>
        <v>0</v>
      </c>
      <c r="AW39" s="511">
        <f t="shared" si="50"/>
        <v>0</v>
      </c>
      <c r="AX39" s="512"/>
      <c r="AZ39" s="197">
        <f t="shared" si="26"/>
        <v>0</v>
      </c>
    </row>
    <row r="40" spans="1:52" s="229" customFormat="1" ht="19.5" customHeight="1">
      <c r="A40" s="497" t="s">
        <v>237</v>
      </c>
      <c r="B40" s="498">
        <f>SUM(B41:B45)</f>
        <v>67967800</v>
      </c>
      <c r="C40" s="498">
        <f>SUM(C41:C45)</f>
        <v>24486810</v>
      </c>
      <c r="D40" s="498">
        <f t="shared" si="21"/>
        <v>-43480990</v>
      </c>
      <c r="E40" s="498">
        <f>SUM(E41:E45)</f>
        <v>2888000</v>
      </c>
      <c r="F40" s="498">
        <f>SUM(F41:F45)</f>
        <v>447000</v>
      </c>
      <c r="G40" s="498">
        <f t="shared" si="40"/>
        <v>-2441000</v>
      </c>
      <c r="H40" s="498">
        <f>SUM(H41:H45)</f>
        <v>151886400</v>
      </c>
      <c r="I40" s="498">
        <f>SUM(I41:I45)</f>
        <v>14666029.4</v>
      </c>
      <c r="J40" s="498">
        <f t="shared" si="41"/>
        <v>-137220370.59999999</v>
      </c>
      <c r="K40" s="498">
        <f>SUM(K41:K45)</f>
        <v>1000000</v>
      </c>
      <c r="L40" s="498">
        <f>SUM(L41:L45)</f>
        <v>1531000</v>
      </c>
      <c r="M40" s="498">
        <f t="shared" si="22"/>
        <v>531000</v>
      </c>
      <c r="N40" s="498">
        <f>SUM(N41:N45)</f>
        <v>3472000</v>
      </c>
      <c r="O40" s="498">
        <f>SUM(O41:O45)</f>
        <v>817937</v>
      </c>
      <c r="P40" s="498">
        <f t="shared" si="7"/>
        <v>-2654063</v>
      </c>
      <c r="Q40" s="498">
        <f>SUM(Q41:Q45)</f>
        <v>1600000</v>
      </c>
      <c r="R40" s="498">
        <f>SUM(R41:R45)</f>
        <v>507000</v>
      </c>
      <c r="S40" s="498">
        <f t="shared" si="8"/>
        <v>-1093000</v>
      </c>
      <c r="T40" s="498">
        <f>SUM(T41:T45)</f>
        <v>6890400</v>
      </c>
      <c r="U40" s="498">
        <f>SUM(U41:U45)</f>
        <v>2731700</v>
      </c>
      <c r="V40" s="498">
        <f t="shared" si="23"/>
        <v>-4158700</v>
      </c>
      <c r="W40" s="498">
        <f>SUM(W41:W45)</f>
        <v>2098600</v>
      </c>
      <c r="X40" s="498">
        <f>SUM(X41:X45)</f>
        <v>138000</v>
      </c>
      <c r="Y40" s="498">
        <f t="shared" si="24"/>
        <v>-1960600</v>
      </c>
      <c r="Z40" s="498">
        <f>SUM(Z41:Z45)</f>
        <v>5000000</v>
      </c>
      <c r="AA40" s="498">
        <f>SUM(AA41:AA45)</f>
        <v>588845000.49000001</v>
      </c>
      <c r="AB40" s="498">
        <f t="shared" si="11"/>
        <v>583845000.49000001</v>
      </c>
      <c r="AC40" s="498">
        <f>SUM(AC41:AC45)</f>
        <v>996858500</v>
      </c>
      <c r="AD40" s="513">
        <f t="shared" ref="AD40" si="56">SUM(AD41:AD45)</f>
        <v>434855932.67000002</v>
      </c>
      <c r="AE40" s="498">
        <f t="shared" si="12"/>
        <v>-562002567.32999992</v>
      </c>
      <c r="AF40" s="498">
        <f>SUM(AF41:AF45)</f>
        <v>1680000</v>
      </c>
      <c r="AG40" s="498">
        <f>SUM(AG41:AG45)</f>
        <v>1108000</v>
      </c>
      <c r="AH40" s="498">
        <f t="shared" si="13"/>
        <v>-572000</v>
      </c>
      <c r="AI40" s="498">
        <f>SUM(AI41:AI45)</f>
        <v>6800000</v>
      </c>
      <c r="AJ40" s="498">
        <f>SUM(AJ41:AJ45)</f>
        <v>3514000</v>
      </c>
      <c r="AK40" s="498">
        <f t="shared" si="14"/>
        <v>-3286000</v>
      </c>
      <c r="AL40" s="498">
        <f t="shared" ref="AL40:AM40" si="57">SUM(AL41:AL45)</f>
        <v>213057900</v>
      </c>
      <c r="AM40" s="498">
        <f t="shared" si="57"/>
        <v>118646692</v>
      </c>
      <c r="AN40" s="498">
        <f>SUM(AN41:AN45)</f>
        <v>-94411208</v>
      </c>
      <c r="AO40" s="498">
        <f>SUM(AO41:AO45)</f>
        <v>5200646700</v>
      </c>
      <c r="AP40" s="513">
        <f>SUM(AP41:AP45)</f>
        <v>1113898313.4100001</v>
      </c>
      <c r="AQ40" s="498">
        <f t="shared" si="15"/>
        <v>-4086748386.5900002</v>
      </c>
      <c r="AR40" s="498">
        <f>SUM(AR41:AR45)</f>
        <v>555333600</v>
      </c>
      <c r="AS40" s="498">
        <f t="shared" ref="AS40" si="58">SUM(AS41:AS45)</f>
        <v>932183671.72000003</v>
      </c>
      <c r="AT40" s="498">
        <f t="shared" si="16"/>
        <v>376850071.72000003</v>
      </c>
      <c r="AU40" s="499">
        <f t="shared" si="42"/>
        <v>7217179900</v>
      </c>
      <c r="AV40" s="499">
        <f t="shared" si="49"/>
        <v>3238377086.6900005</v>
      </c>
      <c r="AW40" s="499">
        <f t="shared" si="50"/>
        <v>-3978802813.3099995</v>
      </c>
      <c r="AX40" s="500"/>
      <c r="AZ40" s="501">
        <f t="shared" si="26"/>
        <v>2306193414.9700003</v>
      </c>
    </row>
    <row r="41" spans="1:52" ht="18.75" customHeight="1">
      <c r="A41" s="508" t="s">
        <v>238</v>
      </c>
      <c r="B41" s="95"/>
      <c r="C41" s="95"/>
      <c r="D41" s="95">
        <f t="shared" si="21"/>
        <v>0</v>
      </c>
      <c r="E41" s="95"/>
      <c r="F41" s="95"/>
      <c r="G41" s="95">
        <f t="shared" si="40"/>
        <v>0</v>
      </c>
      <c r="H41" s="95"/>
      <c r="I41" s="95"/>
      <c r="J41" s="95">
        <f t="shared" si="41"/>
        <v>0</v>
      </c>
      <c r="K41" s="95"/>
      <c r="L41" s="95"/>
      <c r="M41" s="95">
        <f t="shared" si="22"/>
        <v>0</v>
      </c>
      <c r="N41" s="95"/>
      <c r="O41" s="95"/>
      <c r="P41" s="95">
        <f t="shared" si="7"/>
        <v>0</v>
      </c>
      <c r="Q41" s="334"/>
      <c r="R41" s="334"/>
      <c r="S41" s="334">
        <f t="shared" si="8"/>
        <v>0</v>
      </c>
      <c r="T41" s="95"/>
      <c r="U41" s="95">
        <v>0</v>
      </c>
      <c r="V41" s="95">
        <f t="shared" si="23"/>
        <v>0</v>
      </c>
      <c r="W41" s="95"/>
      <c r="X41" s="95"/>
      <c r="Y41" s="95">
        <f t="shared" si="24"/>
        <v>0</v>
      </c>
      <c r="Z41" s="95"/>
      <c r="AA41" s="95"/>
      <c r="AB41" s="95">
        <f t="shared" si="11"/>
        <v>0</v>
      </c>
      <c r="AC41" s="95"/>
      <c r="AD41" s="127"/>
      <c r="AE41" s="95">
        <f t="shared" si="12"/>
        <v>0</v>
      </c>
      <c r="AF41" s="95"/>
      <c r="AG41" s="95"/>
      <c r="AH41" s="95">
        <f t="shared" si="13"/>
        <v>0</v>
      </c>
      <c r="AI41" s="95"/>
      <c r="AJ41" s="95"/>
      <c r="AK41" s="95">
        <f t="shared" si="14"/>
        <v>0</v>
      </c>
      <c r="AL41" s="95"/>
      <c r="AM41" s="95"/>
      <c r="AN41" s="95">
        <f>AM41-AL41</f>
        <v>0</v>
      </c>
      <c r="AO41" s="336"/>
      <c r="AP41" s="214"/>
      <c r="AQ41" s="95">
        <f t="shared" si="15"/>
        <v>0</v>
      </c>
      <c r="AR41" s="188">
        <v>32000000</v>
      </c>
      <c r="AS41" s="188">
        <v>29342111</v>
      </c>
      <c r="AT41" s="302">
        <f t="shared" si="16"/>
        <v>-2657889</v>
      </c>
      <c r="AU41" s="510">
        <f t="shared" si="42"/>
        <v>32000000</v>
      </c>
      <c r="AV41" s="510">
        <f t="shared" si="49"/>
        <v>29342111</v>
      </c>
      <c r="AW41" s="511">
        <f t="shared" si="50"/>
        <v>-2657889</v>
      </c>
      <c r="AX41" s="512"/>
      <c r="AZ41" s="197">
        <f t="shared" si="26"/>
        <v>0</v>
      </c>
    </row>
    <row r="42" spans="1:52" ht="19.5" customHeight="1">
      <c r="A42" s="508" t="s">
        <v>239</v>
      </c>
      <c r="B42" s="54"/>
      <c r="C42" s="54"/>
      <c r="D42" s="95">
        <f t="shared" si="21"/>
        <v>0</v>
      </c>
      <c r="E42" s="54"/>
      <c r="F42" s="54"/>
      <c r="G42" s="95">
        <f t="shared" si="40"/>
        <v>0</v>
      </c>
      <c r="H42" s="95">
        <v>0</v>
      </c>
      <c r="I42" s="95"/>
      <c r="J42" s="95">
        <f t="shared" si="41"/>
        <v>0</v>
      </c>
      <c r="K42" s="131"/>
      <c r="L42" s="131"/>
      <c r="M42" s="95">
        <f t="shared" si="22"/>
        <v>0</v>
      </c>
      <c r="N42" s="54"/>
      <c r="O42" s="54"/>
      <c r="P42" s="95">
        <f t="shared" si="7"/>
        <v>0</v>
      </c>
      <c r="Q42" s="334"/>
      <c r="R42" s="334"/>
      <c r="S42" s="334">
        <f t="shared" si="8"/>
        <v>0</v>
      </c>
      <c r="T42" s="54"/>
      <c r="U42" s="54"/>
      <c r="V42" s="95">
        <f t="shared" si="23"/>
        <v>0</v>
      </c>
      <c r="W42" s="131"/>
      <c r="X42" s="131"/>
      <c r="Y42" s="95">
        <f t="shared" si="24"/>
        <v>0</v>
      </c>
      <c r="Z42" s="131"/>
      <c r="AA42" s="131"/>
      <c r="AB42" s="95">
        <f t="shared" si="11"/>
        <v>0</v>
      </c>
      <c r="AC42" s="95"/>
      <c r="AD42" s="127"/>
      <c r="AE42" s="95">
        <f t="shared" si="12"/>
        <v>0</v>
      </c>
      <c r="AF42" s="54"/>
      <c r="AG42" s="54"/>
      <c r="AH42" s="95">
        <f t="shared" si="13"/>
        <v>0</v>
      </c>
      <c r="AI42" s="54"/>
      <c r="AJ42" s="54"/>
      <c r="AK42" s="95">
        <f t="shared" si="14"/>
        <v>0</v>
      </c>
      <c r="AL42" s="54"/>
      <c r="AM42" s="54"/>
      <c r="AN42" s="95">
        <f t="shared" ref="AN42:AN44" si="59">AM42-AL42</f>
        <v>0</v>
      </c>
      <c r="AO42" s="523"/>
      <c r="AP42" s="523"/>
      <c r="AQ42" s="95">
        <f t="shared" si="15"/>
        <v>0</v>
      </c>
      <c r="AR42" s="188">
        <v>0</v>
      </c>
      <c r="AS42" s="151">
        <v>0</v>
      </c>
      <c r="AT42" s="302">
        <f t="shared" si="16"/>
        <v>0</v>
      </c>
      <c r="AU42" s="505">
        <f t="shared" si="42"/>
        <v>0</v>
      </c>
      <c r="AV42" s="511">
        <f t="shared" si="49"/>
        <v>0</v>
      </c>
      <c r="AW42" s="511">
        <f t="shared" si="50"/>
        <v>0</v>
      </c>
      <c r="AX42" s="512"/>
      <c r="AZ42" s="197">
        <f t="shared" si="26"/>
        <v>0</v>
      </c>
    </row>
    <row r="43" spans="1:52" s="217" customFormat="1" ht="19.5" customHeight="1">
      <c r="A43" s="502" t="s">
        <v>240</v>
      </c>
      <c r="B43" s="376">
        <v>65301000</v>
      </c>
      <c r="C43" s="376">
        <v>20647500</v>
      </c>
      <c r="D43" s="334">
        <f t="shared" si="21"/>
        <v>-44653500</v>
      </c>
      <c r="E43" s="376">
        <v>1668000</v>
      </c>
      <c r="F43" s="376">
        <v>447000</v>
      </c>
      <c r="G43" s="334">
        <f t="shared" si="40"/>
        <v>-1221000</v>
      </c>
      <c r="H43" s="376">
        <v>116666400</v>
      </c>
      <c r="I43" s="376">
        <v>14666029.4</v>
      </c>
      <c r="J43" s="334">
        <f t="shared" si="41"/>
        <v>-102000370.59999999</v>
      </c>
      <c r="K43" s="376">
        <v>1000000</v>
      </c>
      <c r="L43" s="376">
        <v>1450000</v>
      </c>
      <c r="M43" s="334">
        <f t="shared" si="22"/>
        <v>450000</v>
      </c>
      <c r="N43" s="376">
        <v>3000000</v>
      </c>
      <c r="O43" s="376">
        <v>490000</v>
      </c>
      <c r="P43" s="334">
        <f t="shared" si="7"/>
        <v>-2510000</v>
      </c>
      <c r="Q43" s="376">
        <v>1280000</v>
      </c>
      <c r="R43" s="376">
        <v>190000</v>
      </c>
      <c r="S43" s="334">
        <f t="shared" si="8"/>
        <v>-1090000</v>
      </c>
      <c r="T43" s="376">
        <v>5000000</v>
      </c>
      <c r="U43" s="376">
        <v>967500</v>
      </c>
      <c r="V43" s="334">
        <f t="shared" si="23"/>
        <v>-4032500</v>
      </c>
      <c r="W43" s="301">
        <v>555400</v>
      </c>
      <c r="X43" s="376">
        <v>138000</v>
      </c>
      <c r="Y43" s="334">
        <f t="shared" si="24"/>
        <v>-417400</v>
      </c>
      <c r="Z43" s="376">
        <v>1000000</v>
      </c>
      <c r="AA43" s="376">
        <v>586654000.49000001</v>
      </c>
      <c r="AB43" s="334">
        <f t="shared" si="11"/>
        <v>585654000.49000001</v>
      </c>
      <c r="AC43" s="376">
        <v>954858500</v>
      </c>
      <c r="AD43" s="376">
        <v>430846132.67000002</v>
      </c>
      <c r="AE43" s="334">
        <f t="shared" si="12"/>
        <v>-524012367.32999998</v>
      </c>
      <c r="AF43" s="301">
        <v>500000</v>
      </c>
      <c r="AG43" s="376">
        <v>70000</v>
      </c>
      <c r="AH43" s="334">
        <f t="shared" si="13"/>
        <v>-430000</v>
      </c>
      <c r="AI43" s="376">
        <v>5000000</v>
      </c>
      <c r="AJ43" s="376">
        <v>3514000</v>
      </c>
      <c r="AK43" s="334">
        <f t="shared" si="14"/>
        <v>-1486000</v>
      </c>
      <c r="AL43" s="376">
        <v>58333300</v>
      </c>
      <c r="AM43" s="376">
        <v>4177124</v>
      </c>
      <c r="AN43" s="334">
        <f t="shared" si="59"/>
        <v>-54156176</v>
      </c>
      <c r="AO43" s="376">
        <v>2166666400</v>
      </c>
      <c r="AP43" s="376">
        <v>928672850.08000004</v>
      </c>
      <c r="AQ43" s="334">
        <f t="shared" si="15"/>
        <v>-1237993549.9200001</v>
      </c>
      <c r="AR43" s="376">
        <v>320000000</v>
      </c>
      <c r="AS43" s="376">
        <v>556603449.70000005</v>
      </c>
      <c r="AT43" s="334">
        <f t="shared" si="16"/>
        <v>236603449.70000005</v>
      </c>
      <c r="AU43" s="505">
        <f t="shared" si="42"/>
        <v>3700829000</v>
      </c>
      <c r="AV43" s="505">
        <f t="shared" si="49"/>
        <v>2549533586.3400002</v>
      </c>
      <c r="AW43" s="505">
        <f t="shared" si="50"/>
        <v>-1151295413.6600001</v>
      </c>
      <c r="AX43" s="506"/>
      <c r="AZ43" s="507">
        <f t="shared" si="26"/>
        <v>1992930136.6400001</v>
      </c>
    </row>
    <row r="44" spans="1:52" s="217" customFormat="1" ht="19.5" customHeight="1">
      <c r="A44" s="502" t="s">
        <v>241</v>
      </c>
      <c r="B44" s="524"/>
      <c r="C44" s="524"/>
      <c r="D44" s="334">
        <f t="shared" si="21"/>
        <v>0</v>
      </c>
      <c r="E44" s="524"/>
      <c r="F44" s="524"/>
      <c r="G44" s="334">
        <f t="shared" si="40"/>
        <v>0</v>
      </c>
      <c r="H44" s="376">
        <v>33332000</v>
      </c>
      <c r="I44" s="301">
        <v>0</v>
      </c>
      <c r="J44" s="334">
        <f t="shared" si="41"/>
        <v>-33332000</v>
      </c>
      <c r="K44" s="524"/>
      <c r="L44" s="524"/>
      <c r="M44" s="334">
        <f t="shared" si="22"/>
        <v>0</v>
      </c>
      <c r="N44" s="524"/>
      <c r="O44" s="524"/>
      <c r="P44" s="334">
        <f t="shared" si="7"/>
        <v>0</v>
      </c>
      <c r="Q44" s="334"/>
      <c r="R44" s="334"/>
      <c r="S44" s="334">
        <f t="shared" si="8"/>
        <v>0</v>
      </c>
      <c r="T44" s="524"/>
      <c r="U44" s="524">
        <v>0</v>
      </c>
      <c r="V44" s="334">
        <f t="shared" si="23"/>
        <v>0</v>
      </c>
      <c r="W44" s="524"/>
      <c r="X44" s="524"/>
      <c r="Y44" s="334">
        <v>3000000</v>
      </c>
      <c r="Z44" s="221">
        <v>0</v>
      </c>
      <c r="AA44" s="221">
        <v>0</v>
      </c>
      <c r="AB44" s="334">
        <f t="shared" si="11"/>
        <v>0</v>
      </c>
      <c r="AC44" s="376">
        <v>36000000</v>
      </c>
      <c r="AD44" s="376">
        <v>3781800</v>
      </c>
      <c r="AE44" s="334">
        <f t="shared" si="12"/>
        <v>-32218200</v>
      </c>
      <c r="AF44" s="524"/>
      <c r="AG44" s="524">
        <v>0</v>
      </c>
      <c r="AH44" s="334">
        <f t="shared" si="13"/>
        <v>0</v>
      </c>
      <c r="AI44" s="524"/>
      <c r="AJ44" s="524"/>
      <c r="AK44" s="334">
        <f t="shared" si="14"/>
        <v>0</v>
      </c>
      <c r="AL44" s="376">
        <v>137474600</v>
      </c>
      <c r="AM44" s="376">
        <v>107697252</v>
      </c>
      <c r="AN44" s="334">
        <f t="shared" si="59"/>
        <v>-29777348</v>
      </c>
      <c r="AO44" s="376">
        <v>3033980300</v>
      </c>
      <c r="AP44" s="376">
        <v>181354103.33000001</v>
      </c>
      <c r="AQ44" s="334">
        <f t="shared" si="15"/>
        <v>-2852626196.6700001</v>
      </c>
      <c r="AR44" s="376">
        <v>180000000</v>
      </c>
      <c r="AS44" s="376">
        <v>253269543.02000001</v>
      </c>
      <c r="AT44" s="334">
        <f t="shared" si="16"/>
        <v>73269543.020000011</v>
      </c>
      <c r="AU44" s="505">
        <f t="shared" si="42"/>
        <v>3420786900</v>
      </c>
      <c r="AV44" s="505">
        <f t="shared" si="49"/>
        <v>546102698.35000002</v>
      </c>
      <c r="AW44" s="505">
        <f t="shared" si="50"/>
        <v>-2871684201.6500001</v>
      </c>
      <c r="AX44" s="506"/>
      <c r="AZ44" s="507">
        <f t="shared" si="26"/>
        <v>292833155.33000004</v>
      </c>
    </row>
    <row r="45" spans="1:52" s="528" customFormat="1" ht="19.5" customHeight="1">
      <c r="A45" s="525" t="s">
        <v>242</v>
      </c>
      <c r="B45" s="526">
        <f>AIRAG!U84</f>
        <v>2666800</v>
      </c>
      <c r="C45" s="526">
        <f>AIRAG!V84</f>
        <v>3839310</v>
      </c>
      <c r="D45" s="526">
        <f t="shared" si="21"/>
        <v>1172510</v>
      </c>
      <c r="E45" s="526">
        <f>ALTANSHIREE!U84</f>
        <v>1220000</v>
      </c>
      <c r="F45" s="526">
        <f>ALTANSHIREE!V84</f>
        <v>0</v>
      </c>
      <c r="G45" s="526">
        <f t="shared" si="40"/>
        <v>-1220000</v>
      </c>
      <c r="H45" s="526">
        <f>DALANGARGALAN!U84</f>
        <v>1888000</v>
      </c>
      <c r="I45" s="526">
        <f>DALANGARGALAN!V84</f>
        <v>0</v>
      </c>
      <c r="J45" s="526">
        <f t="shared" si="41"/>
        <v>-1888000</v>
      </c>
      <c r="K45" s="526">
        <f>DELGEREH!U84</f>
        <v>0</v>
      </c>
      <c r="L45" s="526">
        <f>DELGEREH!V84</f>
        <v>81000</v>
      </c>
      <c r="M45" s="526">
        <f t="shared" si="22"/>
        <v>81000</v>
      </c>
      <c r="N45" s="526">
        <f>IHHET!U84</f>
        <v>472000</v>
      </c>
      <c r="O45" s="526">
        <f>IHHET!V84</f>
        <v>327937</v>
      </c>
      <c r="P45" s="526">
        <f t="shared" si="7"/>
        <v>-144063</v>
      </c>
      <c r="Q45" s="526">
        <f>MANDAX!U84</f>
        <v>320000</v>
      </c>
      <c r="R45" s="526">
        <f>MANDAX!V84</f>
        <v>317000</v>
      </c>
      <c r="S45" s="526">
        <f t="shared" si="8"/>
        <v>-3000</v>
      </c>
      <c r="T45" s="526">
        <f>ORGON!U84</f>
        <v>1890400</v>
      </c>
      <c r="U45" s="526">
        <f>ORGON!V84</f>
        <v>1764200</v>
      </c>
      <c r="V45" s="526">
        <f t="shared" ref="V45:V48" si="60">SUM(U45-T45)</f>
        <v>-126200</v>
      </c>
      <c r="W45" s="526">
        <f>SAIXANDULAAN!U84</f>
        <v>1543200</v>
      </c>
      <c r="X45" s="526">
        <f>SAIXANDULAAN!V84</f>
        <v>0</v>
      </c>
      <c r="Y45" s="526">
        <f t="shared" ref="Y45:Y48" si="61">SUM(X45-W45)</f>
        <v>-1543200</v>
      </c>
      <c r="Z45" s="526">
        <f>ULAANBADRAX!U84</f>
        <v>4000000</v>
      </c>
      <c r="AA45" s="526">
        <f>ULAANBADRAX!V84</f>
        <v>2191000</v>
      </c>
      <c r="AB45" s="526">
        <f t="shared" si="11"/>
        <v>-1809000</v>
      </c>
      <c r="AC45" s="526">
        <f>HATANBULAG!U84</f>
        <v>6000000</v>
      </c>
      <c r="AD45" s="526">
        <f>HATANBULAG!V84</f>
        <v>228000</v>
      </c>
      <c r="AE45" s="526">
        <f t="shared" si="12"/>
        <v>-5772000</v>
      </c>
      <c r="AF45" s="526">
        <f>HOBSGOL!U84</f>
        <v>1180000</v>
      </c>
      <c r="AG45" s="526">
        <f>HOBSGOL!V84</f>
        <v>1038000</v>
      </c>
      <c r="AH45" s="526">
        <f t="shared" si="13"/>
        <v>-142000</v>
      </c>
      <c r="AI45" s="526">
        <f>ERDENE!U84</f>
        <v>1800000</v>
      </c>
      <c r="AJ45" s="526">
        <f>ERDENE!V84</f>
        <v>0</v>
      </c>
      <c r="AK45" s="526">
        <f t="shared" si="14"/>
        <v>-1800000</v>
      </c>
      <c r="AL45" s="526">
        <f>SAINSHAND!CR84</f>
        <v>17250000</v>
      </c>
      <c r="AM45" s="526">
        <f>SAINSHAND!CS84</f>
        <v>6772316</v>
      </c>
      <c r="AN45" s="526">
        <f>SAINSHAND!CT84</f>
        <v>-10477684</v>
      </c>
      <c r="AO45" s="527">
        <f>'ZAMIIN UUD'!BN84</f>
        <v>0</v>
      </c>
      <c r="AP45" s="527">
        <f>'ZAMIIN UUD'!BO84</f>
        <v>3871360</v>
      </c>
      <c r="AQ45" s="526">
        <f t="shared" si="15"/>
        <v>3871360</v>
      </c>
      <c r="AR45" s="526">
        <f>'AIMAG TOB'!BQ84</f>
        <v>23333600</v>
      </c>
      <c r="AS45" s="526">
        <f>'AIMAG TOB'!BR84</f>
        <v>92968568</v>
      </c>
      <c r="AT45" s="526">
        <f t="shared" si="16"/>
        <v>69634968</v>
      </c>
      <c r="AU45" s="510">
        <f t="shared" si="42"/>
        <v>63564000</v>
      </c>
      <c r="AV45" s="510">
        <f t="shared" si="49"/>
        <v>113398691</v>
      </c>
      <c r="AW45" s="510">
        <f t="shared" si="50"/>
        <v>49834691</v>
      </c>
      <c r="AX45" s="515"/>
      <c r="AZ45" s="197">
        <f t="shared" si="26"/>
        <v>20430123</v>
      </c>
    </row>
    <row r="46" spans="1:52" s="229" customFormat="1" ht="19.5" customHeight="1">
      <c r="A46" s="497" t="s">
        <v>243</v>
      </c>
      <c r="B46" s="498">
        <f>SUM(B47:B48)</f>
        <v>0</v>
      </c>
      <c r="C46" s="498">
        <f>SUM(C47:C48)</f>
        <v>0</v>
      </c>
      <c r="D46" s="498">
        <f t="shared" si="21"/>
        <v>0</v>
      </c>
      <c r="E46" s="498">
        <f>SUM(E47:E48)</f>
        <v>0</v>
      </c>
      <c r="F46" s="498">
        <f>SUM(F47:F48)</f>
        <v>0</v>
      </c>
      <c r="G46" s="498">
        <f t="shared" si="40"/>
        <v>0</v>
      </c>
      <c r="H46" s="498">
        <f>SUM(H47:H48)</f>
        <v>0</v>
      </c>
      <c r="I46" s="498">
        <f>SUM(I47:I48)</f>
        <v>0</v>
      </c>
      <c r="J46" s="498">
        <f t="shared" si="41"/>
        <v>0</v>
      </c>
      <c r="K46" s="498">
        <f>SUM(K47:K48)</f>
        <v>0</v>
      </c>
      <c r="L46" s="498">
        <f>SUM(L47:L48)</f>
        <v>0</v>
      </c>
      <c r="M46" s="498">
        <f t="shared" si="22"/>
        <v>0</v>
      </c>
      <c r="N46" s="498">
        <f>SUM(N47:N48)</f>
        <v>0</v>
      </c>
      <c r="O46" s="498">
        <f>SUM(O47:O48)</f>
        <v>0</v>
      </c>
      <c r="P46" s="498">
        <f t="shared" si="7"/>
        <v>0</v>
      </c>
      <c r="Q46" s="498">
        <f>+Q47+Q48</f>
        <v>0</v>
      </c>
      <c r="R46" s="498">
        <f>+R47+R48</f>
        <v>0</v>
      </c>
      <c r="S46" s="498">
        <f t="shared" si="8"/>
        <v>0</v>
      </c>
      <c r="T46" s="498">
        <f t="shared" ref="T46:U46" si="62">SUM(T47:T48)</f>
        <v>0</v>
      </c>
      <c r="U46" s="498">
        <f t="shared" si="62"/>
        <v>0</v>
      </c>
      <c r="V46" s="498">
        <f t="shared" si="60"/>
        <v>0</v>
      </c>
      <c r="W46" s="498">
        <f>SUM(W47:W48)</f>
        <v>0</v>
      </c>
      <c r="X46" s="498">
        <f>SUM(X47:X48)</f>
        <v>0</v>
      </c>
      <c r="Y46" s="498">
        <f t="shared" si="61"/>
        <v>0</v>
      </c>
      <c r="Z46" s="498">
        <f>SUM(Z47:Z48)</f>
        <v>0</v>
      </c>
      <c r="AA46" s="498">
        <f>SUM(AA47:AA48)</f>
        <v>0</v>
      </c>
      <c r="AB46" s="498">
        <f t="shared" si="11"/>
        <v>0</v>
      </c>
      <c r="AC46" s="498">
        <f>SUM(AC47:AC48)</f>
        <v>0</v>
      </c>
      <c r="AD46" s="513">
        <f t="shared" ref="AD46" si="63">SUM(AD47:AD48)</f>
        <v>0</v>
      </c>
      <c r="AE46" s="498">
        <f t="shared" si="12"/>
        <v>0</v>
      </c>
      <c r="AF46" s="498">
        <f t="shared" ref="AF46:AG46" si="64">SUM(AF47:AF48)</f>
        <v>0</v>
      </c>
      <c r="AG46" s="498">
        <f t="shared" si="64"/>
        <v>0</v>
      </c>
      <c r="AH46" s="498">
        <f t="shared" si="13"/>
        <v>0</v>
      </c>
      <c r="AI46" s="498">
        <f>SUM(AI47:AI48)</f>
        <v>0</v>
      </c>
      <c r="AJ46" s="498">
        <f>SUM(AJ47:AJ48)</f>
        <v>0</v>
      </c>
      <c r="AK46" s="498">
        <f t="shared" si="14"/>
        <v>0</v>
      </c>
      <c r="AL46" s="498">
        <f>SUM(AL47:AL48)</f>
        <v>0</v>
      </c>
      <c r="AM46" s="498">
        <f t="shared" ref="AM46" si="65">SUM(AM47:AM48)</f>
        <v>0</v>
      </c>
      <c r="AN46" s="498">
        <f t="shared" si="30"/>
        <v>0</v>
      </c>
      <c r="AO46" s="498">
        <v>0</v>
      </c>
      <c r="AP46" s="498">
        <v>0</v>
      </c>
      <c r="AQ46" s="498">
        <f t="shared" si="15"/>
        <v>0</v>
      </c>
      <c r="AR46" s="498">
        <f t="shared" ref="AR46:AS46" si="66">SUM(AR47:AR48)</f>
        <v>4010000000</v>
      </c>
      <c r="AS46" s="498">
        <f t="shared" si="66"/>
        <v>605227424</v>
      </c>
      <c r="AT46" s="498">
        <f t="shared" si="16"/>
        <v>-3404772576</v>
      </c>
      <c r="AU46" s="499">
        <f t="shared" si="42"/>
        <v>4010000000</v>
      </c>
      <c r="AV46" s="499">
        <f t="shared" si="49"/>
        <v>605227424</v>
      </c>
      <c r="AW46" s="499">
        <f t="shared" si="50"/>
        <v>-3404772576</v>
      </c>
      <c r="AX46" s="500"/>
      <c r="AZ46" s="501">
        <f t="shared" si="26"/>
        <v>0</v>
      </c>
    </row>
    <row r="47" spans="1:52" ht="19.5" customHeight="1">
      <c r="A47" s="508" t="s">
        <v>244</v>
      </c>
      <c r="B47" s="281"/>
      <c r="C47" s="281"/>
      <c r="D47" s="95">
        <f t="shared" si="21"/>
        <v>0</v>
      </c>
      <c r="E47" s="281"/>
      <c r="F47" s="281"/>
      <c r="G47" s="95">
        <f t="shared" si="40"/>
        <v>0</v>
      </c>
      <c r="H47" s="95"/>
      <c r="I47" s="95"/>
      <c r="J47" s="95">
        <f t="shared" si="41"/>
        <v>0</v>
      </c>
      <c r="K47" s="281"/>
      <c r="L47" s="281"/>
      <c r="M47" s="95">
        <f t="shared" si="22"/>
        <v>0</v>
      </c>
      <c r="N47" s="281"/>
      <c r="O47" s="281"/>
      <c r="P47" s="95">
        <f t="shared" si="7"/>
        <v>0</v>
      </c>
      <c r="Q47" s="334"/>
      <c r="R47" s="334"/>
      <c r="S47" s="334">
        <f t="shared" si="8"/>
        <v>0</v>
      </c>
      <c r="T47" s="281"/>
      <c r="U47" s="281"/>
      <c r="V47" s="95">
        <f t="shared" si="60"/>
        <v>0</v>
      </c>
      <c r="W47" s="281"/>
      <c r="X47" s="281"/>
      <c r="Y47" s="95">
        <f t="shared" si="61"/>
        <v>0</v>
      </c>
      <c r="Z47" s="281"/>
      <c r="AA47" s="281"/>
      <c r="AB47" s="95">
        <f t="shared" si="11"/>
        <v>0</v>
      </c>
      <c r="AC47" s="281"/>
      <c r="AD47" s="281"/>
      <c r="AE47" s="95">
        <f t="shared" si="12"/>
        <v>0</v>
      </c>
      <c r="AF47" s="281"/>
      <c r="AG47" s="281"/>
      <c r="AH47" s="95">
        <f t="shared" si="13"/>
        <v>0</v>
      </c>
      <c r="AI47" s="281"/>
      <c r="AJ47" s="281"/>
      <c r="AK47" s="95">
        <f t="shared" si="14"/>
        <v>0</v>
      </c>
      <c r="AL47" s="281"/>
      <c r="AM47" s="281"/>
      <c r="AN47" s="95">
        <f t="shared" si="30"/>
        <v>0</v>
      </c>
      <c r="AO47" s="281"/>
      <c r="AP47" s="281"/>
      <c r="AQ47" s="95">
        <f t="shared" si="15"/>
        <v>0</v>
      </c>
      <c r="AR47" s="188">
        <v>10000000</v>
      </c>
      <c r="AS47" s="188">
        <v>7850000</v>
      </c>
      <c r="AT47" s="302">
        <f t="shared" si="16"/>
        <v>-2150000</v>
      </c>
      <c r="AU47" s="510">
        <f t="shared" si="42"/>
        <v>10000000</v>
      </c>
      <c r="AV47" s="510">
        <f t="shared" si="49"/>
        <v>7850000</v>
      </c>
      <c r="AW47" s="511">
        <f t="shared" si="50"/>
        <v>-2150000</v>
      </c>
      <c r="AX47" s="512"/>
      <c r="AZ47" s="197">
        <f t="shared" si="26"/>
        <v>0</v>
      </c>
    </row>
    <row r="48" spans="1:52" ht="19.5" customHeight="1">
      <c r="A48" s="508" t="s">
        <v>245</v>
      </c>
      <c r="B48" s="281"/>
      <c r="C48" s="281"/>
      <c r="D48" s="95">
        <f t="shared" si="21"/>
        <v>0</v>
      </c>
      <c r="E48" s="281"/>
      <c r="F48" s="281"/>
      <c r="G48" s="95">
        <f t="shared" si="40"/>
        <v>0</v>
      </c>
      <c r="H48" s="95"/>
      <c r="I48" s="95"/>
      <c r="J48" s="95">
        <f t="shared" si="41"/>
        <v>0</v>
      </c>
      <c r="K48" s="281"/>
      <c r="L48" s="281"/>
      <c r="M48" s="95">
        <f t="shared" si="22"/>
        <v>0</v>
      </c>
      <c r="N48" s="281"/>
      <c r="O48" s="281"/>
      <c r="P48" s="95">
        <f t="shared" si="7"/>
        <v>0</v>
      </c>
      <c r="Q48" s="334"/>
      <c r="R48" s="334"/>
      <c r="S48" s="334">
        <f t="shared" si="8"/>
        <v>0</v>
      </c>
      <c r="T48" s="281"/>
      <c r="U48" s="281"/>
      <c r="V48" s="95">
        <f t="shared" si="60"/>
        <v>0</v>
      </c>
      <c r="W48" s="281"/>
      <c r="X48" s="281"/>
      <c r="Y48" s="95">
        <f t="shared" si="61"/>
        <v>0</v>
      </c>
      <c r="Z48" s="281"/>
      <c r="AA48" s="95">
        <v>0</v>
      </c>
      <c r="AB48" s="95">
        <f t="shared" si="11"/>
        <v>0</v>
      </c>
      <c r="AC48" s="95"/>
      <c r="AD48" s="127"/>
      <c r="AE48" s="95">
        <f t="shared" si="12"/>
        <v>0</v>
      </c>
      <c r="AF48" s="281"/>
      <c r="AG48" s="281"/>
      <c r="AH48" s="95">
        <f t="shared" si="13"/>
        <v>0</v>
      </c>
      <c r="AI48" s="281"/>
      <c r="AJ48" s="95"/>
      <c r="AK48" s="95">
        <f t="shared" si="14"/>
        <v>0</v>
      </c>
      <c r="AL48" s="281"/>
      <c r="AM48" s="281"/>
      <c r="AN48" s="95">
        <f t="shared" si="30"/>
        <v>0</v>
      </c>
      <c r="AO48" s="281"/>
      <c r="AP48" s="281"/>
      <c r="AQ48" s="95">
        <f t="shared" si="15"/>
        <v>0</v>
      </c>
      <c r="AR48" s="188">
        <v>4000000000</v>
      </c>
      <c r="AS48" s="188">
        <v>597377424</v>
      </c>
      <c r="AT48" s="302">
        <f t="shared" si="16"/>
        <v>-3402622576</v>
      </c>
      <c r="AU48" s="510">
        <f t="shared" si="42"/>
        <v>4000000000</v>
      </c>
      <c r="AV48" s="510">
        <f t="shared" si="49"/>
        <v>597377424</v>
      </c>
      <c r="AW48" s="510">
        <f t="shared" si="50"/>
        <v>-3402622576</v>
      </c>
      <c r="AX48" s="515"/>
      <c r="AZ48" s="197">
        <f t="shared" si="26"/>
        <v>0</v>
      </c>
    </row>
    <row r="49" spans="2:52">
      <c r="B49" s="67">
        <f t="shared" ref="B49:AV49" si="67">+B9-B45</f>
        <v>427755600</v>
      </c>
      <c r="C49" s="67">
        <f>+C9-C45</f>
        <v>529196330.23000002</v>
      </c>
      <c r="D49" s="67">
        <f t="shared" si="67"/>
        <v>101440730.23000002</v>
      </c>
      <c r="E49" s="67">
        <f t="shared" si="67"/>
        <v>669165000</v>
      </c>
      <c r="F49" s="67">
        <f t="shared" si="67"/>
        <v>588699032.32999992</v>
      </c>
      <c r="G49" s="67">
        <f t="shared" si="67"/>
        <v>-80465967.670000076</v>
      </c>
      <c r="H49" s="67">
        <f t="shared" si="67"/>
        <v>4264618600</v>
      </c>
      <c r="I49" s="67">
        <f t="shared" si="67"/>
        <v>2108787253.21</v>
      </c>
      <c r="J49" s="67">
        <f t="shared" si="67"/>
        <v>-2155831346.79</v>
      </c>
      <c r="K49" s="67">
        <f t="shared" si="67"/>
        <v>200756800</v>
      </c>
      <c r="L49" s="67">
        <f t="shared" si="67"/>
        <v>193979397.31999999</v>
      </c>
      <c r="M49" s="67">
        <f t="shared" si="67"/>
        <v>-6777402.6800000072</v>
      </c>
      <c r="N49" s="67">
        <f t="shared" si="67"/>
        <v>395339300</v>
      </c>
      <c r="O49" s="67">
        <f t="shared" si="67"/>
        <v>391489809.49999994</v>
      </c>
      <c r="P49" s="67">
        <f t="shared" si="67"/>
        <v>-3849490.5000000596</v>
      </c>
      <c r="Q49" s="239">
        <f t="shared" si="67"/>
        <v>1157488700</v>
      </c>
      <c r="R49" s="239">
        <f t="shared" si="67"/>
        <v>2150743988.4200001</v>
      </c>
      <c r="S49" s="239">
        <f t="shared" si="67"/>
        <v>993255288.42000008</v>
      </c>
      <c r="T49" s="67">
        <f t="shared" si="67"/>
        <v>661156000</v>
      </c>
      <c r="U49" s="67">
        <f t="shared" si="67"/>
        <v>975543303.51999998</v>
      </c>
      <c r="V49" s="67">
        <f t="shared" si="67"/>
        <v>314387303.51999998</v>
      </c>
      <c r="W49" s="67">
        <f t="shared" si="67"/>
        <v>187445900</v>
      </c>
      <c r="X49" s="67">
        <f t="shared" si="67"/>
        <v>283029495.47000003</v>
      </c>
      <c r="Y49" s="67">
        <f t="shared" si="67"/>
        <v>95583595.470000029</v>
      </c>
      <c r="Z49" s="67">
        <f t="shared" si="67"/>
        <v>606447900</v>
      </c>
      <c r="AA49" s="67">
        <f t="shared" si="67"/>
        <v>1068487464.27</v>
      </c>
      <c r="AB49" s="67">
        <f t="shared" si="67"/>
        <v>462039564.26999998</v>
      </c>
      <c r="AC49" s="67">
        <f t="shared" si="67"/>
        <v>2860713500</v>
      </c>
      <c r="AD49" s="67">
        <f t="shared" si="67"/>
        <v>1706755813.6700001</v>
      </c>
      <c r="AE49" s="67">
        <f t="shared" si="67"/>
        <v>-1153957686.3299999</v>
      </c>
      <c r="AF49" s="67">
        <f t="shared" si="67"/>
        <v>1149149900</v>
      </c>
      <c r="AG49" s="67">
        <f t="shared" si="67"/>
        <v>1528776489.4300001</v>
      </c>
      <c r="AH49" s="67">
        <f t="shared" si="67"/>
        <v>379626589.43000007</v>
      </c>
      <c r="AI49" s="67">
        <f t="shared" si="67"/>
        <v>547539600</v>
      </c>
      <c r="AJ49" s="67">
        <f t="shared" si="67"/>
        <v>568518955.43999994</v>
      </c>
      <c r="AK49" s="67">
        <f t="shared" si="67"/>
        <v>20979355.439999938</v>
      </c>
      <c r="AL49" s="67">
        <f t="shared" si="67"/>
        <v>8565962900</v>
      </c>
      <c r="AM49" s="67">
        <f t="shared" si="67"/>
        <v>9318429351.0499992</v>
      </c>
      <c r="AN49" s="67">
        <f t="shared" si="67"/>
        <v>752466451.05000019</v>
      </c>
      <c r="AO49" s="67">
        <f t="shared" si="67"/>
        <v>16397927000</v>
      </c>
      <c r="AP49" s="67">
        <f>+AP9-AP45</f>
        <v>14965305917.639999</v>
      </c>
      <c r="AQ49" s="67">
        <f t="shared" si="67"/>
        <v>-1432621082.3600006</v>
      </c>
      <c r="AR49" s="67">
        <f>+AR9-AR45</f>
        <v>7829418900</v>
      </c>
      <c r="AS49" s="67">
        <f t="shared" si="67"/>
        <v>6197644533.6600008</v>
      </c>
      <c r="AT49" s="67">
        <f t="shared" si="67"/>
        <v>-1631774366.3399992</v>
      </c>
      <c r="AU49" s="67">
        <f t="shared" si="67"/>
        <v>45920885600</v>
      </c>
      <c r="AV49" s="67">
        <f t="shared" si="67"/>
        <v>42575387135.160004</v>
      </c>
      <c r="AW49" s="67">
        <f t="shared" ref="AW49" si="68">+AW9-AW45</f>
        <v>-3345498464.8399997</v>
      </c>
      <c r="AX49" s="67"/>
      <c r="AZ49" s="197">
        <f t="shared" si="26"/>
        <v>36377742601.5</v>
      </c>
    </row>
    <row r="50" spans="2:52">
      <c r="AW50" s="67"/>
      <c r="AX50" s="67"/>
      <c r="AZ50" s="197">
        <f t="shared" si="26"/>
        <v>0</v>
      </c>
    </row>
    <row r="51" spans="2:52">
      <c r="E51" s="197"/>
      <c r="F51" s="197"/>
      <c r="K51" s="197">
        <v>252000000</v>
      </c>
      <c r="L51" s="197">
        <v>249000000</v>
      </c>
      <c r="N51" s="197">
        <v>70000000</v>
      </c>
      <c r="O51" s="197">
        <v>17500000</v>
      </c>
      <c r="Q51" s="507"/>
      <c r="R51" s="217"/>
      <c r="W51" s="197">
        <v>242500000</v>
      </c>
      <c r="X51" s="197">
        <v>230700000</v>
      </c>
      <c r="Z51" s="197">
        <v>59500000</v>
      </c>
      <c r="AA51" s="197">
        <v>27000000</v>
      </c>
      <c r="AO51" s="197"/>
      <c r="AP51" s="197"/>
      <c r="AR51" s="155">
        <v>20577562800</v>
      </c>
      <c r="AS51" s="197">
        <v>16552217638.719999</v>
      </c>
      <c r="AU51" s="505">
        <f>SUM(B51+E51+H51+K51+N51+Q51+T51+W51+Z51+AC51+AF51+AI51+AL51+AO51+AR51)</f>
        <v>21201562800</v>
      </c>
      <c r="AV51" s="511">
        <f>SUM(C51+F51+I51+L51+O51+R51+U51+X51+AA51+AD51+AG51+AJ51+AM51+AP51)</f>
        <v>524200000</v>
      </c>
      <c r="AW51" s="67"/>
      <c r="AX51" s="67"/>
      <c r="AZ51" s="197">
        <f>AV51-AS51</f>
        <v>-16028017638.719999</v>
      </c>
    </row>
    <row r="52" spans="2:52" s="529" customFormat="1">
      <c r="B52" s="530">
        <f t="shared" ref="B52:N52" si="69">B49+B51</f>
        <v>427755600</v>
      </c>
      <c r="C52" s="530">
        <f>C49+C51</f>
        <v>529196330.23000002</v>
      </c>
      <c r="D52" s="531">
        <f t="shared" si="69"/>
        <v>101440730.23000002</v>
      </c>
      <c r="E52" s="530">
        <f t="shared" si="69"/>
        <v>669165000</v>
      </c>
      <c r="F52" s="530">
        <f t="shared" si="69"/>
        <v>588699032.32999992</v>
      </c>
      <c r="G52" s="531">
        <f t="shared" si="69"/>
        <v>-80465967.670000076</v>
      </c>
      <c r="H52" s="530">
        <f t="shared" si="69"/>
        <v>4264618600</v>
      </c>
      <c r="I52" s="530">
        <f t="shared" si="69"/>
        <v>2108787253.21</v>
      </c>
      <c r="J52" s="531">
        <f t="shared" si="69"/>
        <v>-2155831346.79</v>
      </c>
      <c r="K52" s="530">
        <f t="shared" si="69"/>
        <v>452756800</v>
      </c>
      <c r="L52" s="530">
        <f t="shared" si="69"/>
        <v>442979397.31999999</v>
      </c>
      <c r="M52" s="531">
        <f t="shared" si="69"/>
        <v>-6777402.6800000072</v>
      </c>
      <c r="N52" s="530">
        <f t="shared" si="69"/>
        <v>465339300</v>
      </c>
      <c r="O52" s="530">
        <f t="shared" ref="O52:AW52" si="70">O49+O51</f>
        <v>408989809.49999994</v>
      </c>
      <c r="P52" s="531">
        <f t="shared" si="70"/>
        <v>-3849490.5000000596</v>
      </c>
      <c r="Q52" s="530">
        <f t="shared" si="70"/>
        <v>1157488700</v>
      </c>
      <c r="R52" s="530">
        <f t="shared" si="70"/>
        <v>2150743988.4200001</v>
      </c>
      <c r="S52" s="531">
        <f t="shared" si="70"/>
        <v>993255288.42000008</v>
      </c>
      <c r="T52" s="530">
        <f t="shared" si="70"/>
        <v>661156000</v>
      </c>
      <c r="U52" s="530">
        <f t="shared" si="70"/>
        <v>975543303.51999998</v>
      </c>
      <c r="V52" s="531">
        <f t="shared" si="70"/>
        <v>314387303.51999998</v>
      </c>
      <c r="W52" s="530">
        <f t="shared" si="70"/>
        <v>429945900</v>
      </c>
      <c r="X52" s="530">
        <f t="shared" si="70"/>
        <v>513729495.47000003</v>
      </c>
      <c r="Y52" s="531">
        <f t="shared" si="70"/>
        <v>95583595.470000029</v>
      </c>
      <c r="Z52" s="530">
        <f t="shared" si="70"/>
        <v>665947900</v>
      </c>
      <c r="AA52" s="530">
        <f t="shared" si="70"/>
        <v>1095487464.27</v>
      </c>
      <c r="AB52" s="531">
        <f t="shared" si="70"/>
        <v>462039564.26999998</v>
      </c>
      <c r="AC52" s="530">
        <f t="shared" si="70"/>
        <v>2860713500</v>
      </c>
      <c r="AD52" s="530">
        <f t="shared" si="70"/>
        <v>1706755813.6700001</v>
      </c>
      <c r="AE52" s="531">
        <f t="shared" si="70"/>
        <v>-1153957686.3299999</v>
      </c>
      <c r="AF52" s="530">
        <f t="shared" si="70"/>
        <v>1149149900</v>
      </c>
      <c r="AG52" s="530">
        <f>AG49+AG51</f>
        <v>1528776489.4300001</v>
      </c>
      <c r="AH52" s="531">
        <f t="shared" si="70"/>
        <v>379626589.43000007</v>
      </c>
      <c r="AI52" s="530">
        <f t="shared" si="70"/>
        <v>547539600</v>
      </c>
      <c r="AJ52" s="530">
        <f t="shared" si="70"/>
        <v>568518955.43999994</v>
      </c>
      <c r="AK52" s="531">
        <f t="shared" si="70"/>
        <v>20979355.439999938</v>
      </c>
      <c r="AL52" s="530">
        <f t="shared" si="70"/>
        <v>8565962900</v>
      </c>
      <c r="AM52" s="530">
        <f t="shared" si="70"/>
        <v>9318429351.0499992</v>
      </c>
      <c r="AN52" s="531">
        <f t="shared" si="70"/>
        <v>752466451.05000019</v>
      </c>
      <c r="AO52" s="530">
        <f t="shared" si="70"/>
        <v>16397927000</v>
      </c>
      <c r="AP52" s="530">
        <f t="shared" si="70"/>
        <v>14965305917.639999</v>
      </c>
      <c r="AQ52" s="531">
        <f t="shared" si="70"/>
        <v>-1432621082.3600006</v>
      </c>
      <c r="AR52" s="530">
        <f t="shared" si="70"/>
        <v>28406981700</v>
      </c>
      <c r="AS52" s="530">
        <f t="shared" si="70"/>
        <v>22749862172.380001</v>
      </c>
      <c r="AT52" s="531">
        <f t="shared" si="70"/>
        <v>-1631774366.3399992</v>
      </c>
      <c r="AU52" s="531">
        <f t="shared" si="70"/>
        <v>67122448400</v>
      </c>
      <c r="AV52" s="531">
        <f t="shared" si="70"/>
        <v>43099587135.160004</v>
      </c>
      <c r="AW52" s="531">
        <f t="shared" si="70"/>
        <v>-3345498464.8399997</v>
      </c>
      <c r="AX52" s="531"/>
      <c r="AZ52" s="532">
        <f t="shared" si="26"/>
        <v>20349724962.780003</v>
      </c>
    </row>
    <row r="53" spans="2:52">
      <c r="AZ53" s="197">
        <f t="shared" si="26"/>
        <v>0</v>
      </c>
    </row>
    <row r="55" spans="2:52">
      <c r="AZ55" s="197">
        <f>AZ49-AZ40</f>
        <v>34071549186.529999</v>
      </c>
    </row>
    <row r="58" spans="2:52">
      <c r="AU58" s="270"/>
      <c r="AV58" s="270"/>
    </row>
  </sheetData>
  <mergeCells count="18">
    <mergeCell ref="A4:H4"/>
    <mergeCell ref="N7:P7"/>
    <mergeCell ref="Q7:S7"/>
    <mergeCell ref="T7:V7"/>
    <mergeCell ref="AO7:AQ7"/>
    <mergeCell ref="A7:A8"/>
    <mergeCell ref="B7:D7"/>
    <mergeCell ref="E7:G7"/>
    <mergeCell ref="H7:J7"/>
    <mergeCell ref="K7:M7"/>
    <mergeCell ref="AR7:AT7"/>
    <mergeCell ref="AU7:AW7"/>
    <mergeCell ref="W7:Y7"/>
    <mergeCell ref="Z7:AB7"/>
    <mergeCell ref="AC7:AE7"/>
    <mergeCell ref="AF7:AH7"/>
    <mergeCell ref="AI7:AK7"/>
    <mergeCell ref="AL7:AN7"/>
  </mergeCells>
  <phoneticPr fontId="17" type="noConversion"/>
  <pageMargins left="0.17" right="0.18" top="0.2" bottom="0.2" header="0.2" footer="0.2"/>
  <pageSetup paperSize="9" scale="6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52"/>
  <sheetViews>
    <sheetView tabSelected="1" topLeftCell="A16" zoomScale="80" zoomScaleNormal="80" workbookViewId="0">
      <selection activeCell="B48" sqref="B48"/>
    </sheetView>
  </sheetViews>
  <sheetFormatPr defaultColWidth="9.140625" defaultRowHeight="12"/>
  <cols>
    <col min="1" max="1" width="41" style="201" customWidth="1"/>
    <col min="2" max="2" width="16.42578125" style="201" bestFit="1" customWidth="1"/>
    <col min="3" max="3" width="17.140625" style="201" customWidth="1"/>
    <col min="4" max="4" width="15.7109375" style="201" customWidth="1"/>
    <col min="5" max="5" width="10.5703125" style="201" customWidth="1"/>
    <col min="6" max="16384" width="9.140625" style="201"/>
  </cols>
  <sheetData>
    <row r="1" spans="1:5" ht="13.5" customHeight="1">
      <c r="A1" s="198" t="s">
        <v>117</v>
      </c>
      <c r="B1" s="198"/>
    </row>
    <row r="2" spans="1:5" ht="13.5" customHeight="1">
      <c r="A2" s="198"/>
      <c r="D2" s="198"/>
    </row>
    <row r="3" spans="1:5" ht="13.5" customHeight="1">
      <c r="A3" s="198"/>
      <c r="D3" s="198"/>
    </row>
    <row r="4" spans="1:5" ht="13.5" customHeight="1">
      <c r="A4" s="198" t="s">
        <v>320</v>
      </c>
      <c r="B4" s="198"/>
      <c r="C4" s="198"/>
      <c r="D4" s="198"/>
    </row>
    <row r="5" spans="1:5" ht="13.5" customHeight="1">
      <c r="A5" s="202"/>
      <c r="B5" s="202"/>
      <c r="C5" s="202"/>
      <c r="D5" s="202"/>
    </row>
    <row r="6" spans="1:5" ht="13.5" customHeight="1">
      <c r="A6" s="202"/>
      <c r="B6" s="202"/>
    </row>
    <row r="7" spans="1:5" ht="13.5" customHeight="1">
      <c r="A7" s="337" t="s">
        <v>343</v>
      </c>
      <c r="E7" s="460" t="s">
        <v>262</v>
      </c>
    </row>
    <row r="8" spans="1:5">
      <c r="A8" s="567" t="s">
        <v>246</v>
      </c>
      <c r="B8" s="565" t="s">
        <v>114</v>
      </c>
      <c r="C8" s="565" t="s">
        <v>115</v>
      </c>
      <c r="D8" s="566" t="s">
        <v>171</v>
      </c>
      <c r="E8" s="566"/>
    </row>
    <row r="9" spans="1:5">
      <c r="A9" s="568"/>
      <c r="B9" s="565"/>
      <c r="C9" s="565"/>
      <c r="D9" s="204" t="s">
        <v>182</v>
      </c>
      <c r="E9" s="204" t="s">
        <v>181</v>
      </c>
    </row>
    <row r="10" spans="1:5" ht="13.5" customHeight="1">
      <c r="A10" s="489" t="s">
        <v>213</v>
      </c>
      <c r="B10" s="206">
        <f>SUM(орлого!AU9)</f>
        <v>45984449600</v>
      </c>
      <c r="C10" s="206">
        <f>SUM(орлого!AV9)</f>
        <v>42688785826.160004</v>
      </c>
      <c r="D10" s="206">
        <f>SUM(C10-B10)</f>
        <v>-3295663773.8399963</v>
      </c>
      <c r="E10" s="206">
        <f>C10/B10*100</f>
        <v>92.833090745876845</v>
      </c>
    </row>
    <row r="11" spans="1:5" ht="13.5" customHeight="1">
      <c r="A11" s="205" t="s">
        <v>214</v>
      </c>
      <c r="B11" s="206">
        <f>SUM(орлого!AU10)</f>
        <v>41974449600</v>
      </c>
      <c r="C11" s="206">
        <f>SUM(орлого!AV10)</f>
        <v>42083558402.160004</v>
      </c>
      <c r="D11" s="206">
        <f t="shared" ref="D11:D49" si="0">SUM(C11-B11)</f>
        <v>109108802.16000366</v>
      </c>
      <c r="E11" s="206">
        <f t="shared" ref="E11:E49" si="1">C11/B11*100</f>
        <v>100.25994099553364</v>
      </c>
    </row>
    <row r="12" spans="1:5" ht="13.5" customHeight="1">
      <c r="A12" s="205" t="s">
        <v>215</v>
      </c>
      <c r="B12" s="206">
        <f>SUM(орлого!AU11)</f>
        <v>34757269700</v>
      </c>
      <c r="C12" s="206">
        <f>SUM(орлого!AV11)</f>
        <v>38845181315.470001</v>
      </c>
      <c r="D12" s="206">
        <f t="shared" si="0"/>
        <v>4087911615.4700012</v>
      </c>
      <c r="E12" s="206">
        <f t="shared" si="1"/>
        <v>111.76131396612547</v>
      </c>
    </row>
    <row r="13" spans="1:5" ht="13.5" customHeight="1">
      <c r="A13" s="205" t="s">
        <v>216</v>
      </c>
      <c r="B13" s="206">
        <f>SUM(орлого!AU12)</f>
        <v>23235345900</v>
      </c>
      <c r="C13" s="206">
        <f>SUM(орлого!AV12)</f>
        <v>25098110186.710003</v>
      </c>
      <c r="D13" s="206">
        <f t="shared" si="0"/>
        <v>1862764286.7100029</v>
      </c>
      <c r="E13" s="206">
        <f t="shared" si="1"/>
        <v>108.01694235466495</v>
      </c>
    </row>
    <row r="14" spans="1:5" ht="13.5" customHeight="1">
      <c r="A14" s="205" t="s">
        <v>217</v>
      </c>
      <c r="B14" s="206">
        <f>SUM(орлого!AU13)</f>
        <v>18806727000</v>
      </c>
      <c r="C14" s="206">
        <f>SUM(орлого!AV13)</f>
        <v>21811093573.290001</v>
      </c>
      <c r="D14" s="206">
        <f t="shared" si="0"/>
        <v>3004366573.2900009</v>
      </c>
      <c r="E14" s="206">
        <f t="shared" si="1"/>
        <v>115.97495711662108</v>
      </c>
    </row>
    <row r="15" spans="1:5" ht="13.5" customHeight="1">
      <c r="A15" s="205" t="s">
        <v>218</v>
      </c>
      <c r="B15" s="206">
        <f>SUM(орлого!AU14)</f>
        <v>18258278800</v>
      </c>
      <c r="C15" s="206">
        <f>SUM(орлого!AV14)</f>
        <v>19236554598.66</v>
      </c>
      <c r="D15" s="206">
        <f t="shared" si="0"/>
        <v>978275798.65999985</v>
      </c>
      <c r="E15" s="206">
        <f t="shared" si="1"/>
        <v>105.35798477707547</v>
      </c>
    </row>
    <row r="16" spans="1:5" ht="13.5" customHeight="1">
      <c r="A16" s="205" t="s">
        <v>155</v>
      </c>
      <c r="B16" s="206">
        <f>SUM(орлого!AU15)</f>
        <v>1236670400</v>
      </c>
      <c r="C16" s="206">
        <f>SUM(орлого!AV15)</f>
        <v>1049342559.48</v>
      </c>
      <c r="D16" s="206">
        <f t="shared" si="0"/>
        <v>-187327840.51999998</v>
      </c>
      <c r="E16" s="206">
        <f t="shared" si="1"/>
        <v>84.852241913447585</v>
      </c>
    </row>
    <row r="17" spans="1:5" ht="13.5" customHeight="1">
      <c r="A17" s="205" t="s">
        <v>156</v>
      </c>
      <c r="B17" s="206">
        <f>SUM(орлого!AU16)</f>
        <v>850905500</v>
      </c>
      <c r="C17" s="206">
        <f>SUM(орлого!AV16)</f>
        <v>926207068.6099999</v>
      </c>
      <c r="D17" s="206">
        <f t="shared" si="0"/>
        <v>75301568.609999895</v>
      </c>
      <c r="E17" s="206">
        <f t="shared" si="1"/>
        <v>108.84958066553804</v>
      </c>
    </row>
    <row r="18" spans="1:5" ht="13.5" customHeight="1">
      <c r="A18" s="205" t="s">
        <v>157</v>
      </c>
      <c r="B18" s="206">
        <f>SUM(орлого!AU17)</f>
        <v>484843200</v>
      </c>
      <c r="C18" s="206">
        <f>SUM(орлого!AV17)</f>
        <v>234023819.80000001</v>
      </c>
      <c r="D18" s="206">
        <f t="shared" si="0"/>
        <v>-250819380.19999999</v>
      </c>
      <c r="E18" s="206">
        <f t="shared" si="1"/>
        <v>48.267938954284602</v>
      </c>
    </row>
    <row r="19" spans="1:5" ht="13.5" customHeight="1">
      <c r="A19" s="205" t="s">
        <v>158</v>
      </c>
      <c r="B19" s="206">
        <f>SUM(орлого!AU18)</f>
        <v>396029100</v>
      </c>
      <c r="C19" s="206">
        <f>SUM(орлого!AV18)</f>
        <v>364965526.74000001</v>
      </c>
      <c r="D19" s="206">
        <f t="shared" si="0"/>
        <v>-31063573.25999999</v>
      </c>
      <c r="E19" s="206">
        <f t="shared" si="1"/>
        <v>92.156239715717859</v>
      </c>
    </row>
    <row r="20" spans="1:5" ht="13.5" customHeight="1">
      <c r="A20" s="205" t="s">
        <v>219</v>
      </c>
      <c r="B20" s="206">
        <f>SUM(орлого!AU19)</f>
        <v>0</v>
      </c>
      <c r="C20" s="206">
        <f>SUM(орлого!AV19)</f>
        <v>0</v>
      </c>
      <c r="D20" s="206">
        <f t="shared" si="0"/>
        <v>0</v>
      </c>
      <c r="E20" s="206"/>
    </row>
    <row r="21" spans="1:5" ht="13.5" customHeight="1">
      <c r="A21" s="205" t="s">
        <v>220</v>
      </c>
      <c r="B21" s="206">
        <f>SUM(орлого!AU20)</f>
        <v>-2420000000</v>
      </c>
      <c r="C21" s="206">
        <f>SUM(орлого!AV20)</f>
        <v>0</v>
      </c>
      <c r="D21" s="206">
        <f t="shared" si="0"/>
        <v>2420000000</v>
      </c>
      <c r="E21" s="206"/>
    </row>
    <row r="22" spans="1:5" ht="13.5" customHeight="1">
      <c r="A22" s="205" t="s">
        <v>221</v>
      </c>
      <c r="B22" s="206">
        <f>SUM(орлого!AU21)</f>
        <v>4428618900</v>
      </c>
      <c r="C22" s="206">
        <f>SUM(орлого!AV21)</f>
        <v>3287016613.4200001</v>
      </c>
      <c r="D22" s="206">
        <f t="shared" si="0"/>
        <v>-1141602286.5799999</v>
      </c>
      <c r="E22" s="206">
        <f t="shared" si="1"/>
        <v>74.22216017323143</v>
      </c>
    </row>
    <row r="23" spans="1:5" ht="13.5" customHeight="1">
      <c r="A23" s="205" t="s">
        <v>247</v>
      </c>
      <c r="B23" s="206">
        <f>SUM(орлого!AU22)</f>
        <v>4428618900</v>
      </c>
      <c r="C23" s="206">
        <f>SUM(орлого!AV22)</f>
        <v>3287016613.4200001</v>
      </c>
      <c r="D23" s="206">
        <f t="shared" si="0"/>
        <v>-1141602286.5799999</v>
      </c>
      <c r="E23" s="206">
        <f t="shared" si="1"/>
        <v>74.22216017323143</v>
      </c>
    </row>
    <row r="24" spans="1:5" ht="13.5" customHeight="1">
      <c r="A24" s="205" t="s">
        <v>222</v>
      </c>
      <c r="B24" s="206">
        <f>SUM(орлого!AU23)</f>
        <v>3399619800</v>
      </c>
      <c r="C24" s="206">
        <f>SUM(орлого!AV23)</f>
        <v>2142666545.26</v>
      </c>
      <c r="D24" s="206">
        <f t="shared" si="0"/>
        <v>-1256953254.74</v>
      </c>
      <c r="E24" s="206">
        <f t="shared" si="1"/>
        <v>63.026652135041694</v>
      </c>
    </row>
    <row r="25" spans="1:5" ht="13.5" customHeight="1">
      <c r="A25" s="205" t="s">
        <v>223</v>
      </c>
      <c r="B25" s="206">
        <f>SUM(орлого!AU24)</f>
        <v>2308679300</v>
      </c>
      <c r="C25" s="206">
        <f>SUM(орлого!AV24)</f>
        <v>1181151165.9299998</v>
      </c>
      <c r="D25" s="206">
        <f t="shared" si="0"/>
        <v>-1127528134.0700002</v>
      </c>
      <c r="E25" s="206">
        <f t="shared" si="1"/>
        <v>51.161335657577034</v>
      </c>
    </row>
    <row r="26" spans="1:5" ht="13.5" customHeight="1">
      <c r="A26" s="205" t="s">
        <v>159</v>
      </c>
      <c r="B26" s="206">
        <f>SUM(орлого!AU25)</f>
        <v>6558700</v>
      </c>
      <c r="C26" s="206">
        <f>SUM(орлого!AV25)</f>
        <v>11664000</v>
      </c>
      <c r="D26" s="206">
        <f t="shared" si="0"/>
        <v>5105300</v>
      </c>
      <c r="E26" s="206">
        <f t="shared" si="1"/>
        <v>177.84012075563754</v>
      </c>
    </row>
    <row r="27" spans="1:5" ht="13.5" customHeight="1">
      <c r="A27" s="205" t="s">
        <v>224</v>
      </c>
      <c r="B27" s="206">
        <f>SUM(орлого!AU26)</f>
        <v>972000000</v>
      </c>
      <c r="C27" s="206">
        <f>SUM(орлого!AV26)</f>
        <v>758508884.33000004</v>
      </c>
      <c r="D27" s="206">
        <f t="shared" si="0"/>
        <v>-213491115.66999996</v>
      </c>
      <c r="E27" s="206">
        <f t="shared" si="1"/>
        <v>78.035893449588485</v>
      </c>
    </row>
    <row r="28" spans="1:5" ht="13.5" customHeight="1">
      <c r="A28" s="205" t="s">
        <v>225</v>
      </c>
      <c r="B28" s="206">
        <f>SUM(орлого!AU27)</f>
        <v>112381800</v>
      </c>
      <c r="C28" s="206">
        <f>SUM(орлого!AV27)</f>
        <v>191342495</v>
      </c>
      <c r="D28" s="206">
        <f t="shared" si="0"/>
        <v>78960695</v>
      </c>
      <c r="E28" s="206">
        <f>C28/B28*100</f>
        <v>170.2611054458996</v>
      </c>
    </row>
    <row r="29" spans="1:5" ht="13.5" customHeight="1">
      <c r="A29" s="205" t="s">
        <v>226</v>
      </c>
      <c r="B29" s="206">
        <f>SUM(орлого!AU28)</f>
        <v>0</v>
      </c>
      <c r="C29" s="206">
        <f>SUM(орлого!AV28)</f>
        <v>0</v>
      </c>
      <c r="D29" s="206">
        <f t="shared" si="0"/>
        <v>0</v>
      </c>
      <c r="E29" s="206"/>
    </row>
    <row r="30" spans="1:5" ht="13.5" customHeight="1">
      <c r="A30" s="205" t="s">
        <v>227</v>
      </c>
      <c r="B30" s="206">
        <f>SUM(орлого!AU29)</f>
        <v>0</v>
      </c>
      <c r="C30" s="206">
        <f>SUM(орлого!AV29)</f>
        <v>0</v>
      </c>
      <c r="D30" s="206">
        <f t="shared" si="0"/>
        <v>0</v>
      </c>
      <c r="E30" s="206"/>
    </row>
    <row r="31" spans="1:5" ht="13.5" customHeight="1">
      <c r="A31" s="205" t="s">
        <v>228</v>
      </c>
      <c r="B31" s="206">
        <f>SUM(орлого!AU30)</f>
        <v>8122304000</v>
      </c>
      <c r="C31" s="206">
        <f>SUM(орлого!AV30)</f>
        <v>11604404583.5</v>
      </c>
      <c r="D31" s="206">
        <f t="shared" si="0"/>
        <v>3482100583.5</v>
      </c>
      <c r="E31" s="206">
        <f t="shared" si="1"/>
        <v>142.87084777299643</v>
      </c>
    </row>
    <row r="32" spans="1:5" ht="13.5" customHeight="1">
      <c r="A32" s="205" t="s">
        <v>229</v>
      </c>
      <c r="B32" s="206">
        <f>SUM(орлого!AU31)</f>
        <v>5211967800</v>
      </c>
      <c r="C32" s="206">
        <f>SUM(орлого!AV31)</f>
        <v>7963837844.1499996</v>
      </c>
      <c r="D32" s="206">
        <f t="shared" si="0"/>
        <v>2751870044.1499996</v>
      </c>
      <c r="E32" s="206">
        <f t="shared" si="1"/>
        <v>152.79906073383646</v>
      </c>
    </row>
    <row r="33" spans="1:5" ht="13.5" customHeight="1">
      <c r="A33" s="205" t="s">
        <v>230</v>
      </c>
      <c r="B33" s="206">
        <f>SUM(орлого!AU32)</f>
        <v>0</v>
      </c>
      <c r="C33" s="206">
        <f>SUM(орлого!AV32)</f>
        <v>0</v>
      </c>
      <c r="D33" s="206">
        <f t="shared" si="0"/>
        <v>0</v>
      </c>
      <c r="E33" s="206" t="e">
        <f t="shared" si="1"/>
        <v>#DIV/0!</v>
      </c>
    </row>
    <row r="34" spans="1:5" ht="13.5" customHeight="1">
      <c r="A34" s="205" t="s">
        <v>231</v>
      </c>
      <c r="B34" s="206">
        <f>SUM(орлого!AU33)</f>
        <v>0</v>
      </c>
      <c r="C34" s="206">
        <f>SUM(орлого!AV33)</f>
        <v>0</v>
      </c>
      <c r="D34" s="206">
        <f t="shared" si="0"/>
        <v>0</v>
      </c>
      <c r="E34" s="206"/>
    </row>
    <row r="35" spans="1:5" ht="13.5" customHeight="1">
      <c r="A35" s="205" t="s">
        <v>232</v>
      </c>
      <c r="B35" s="206">
        <f>SUM(орлого!AU34)</f>
        <v>2082958200</v>
      </c>
      <c r="C35" s="206">
        <f>SUM(орлого!AV34)</f>
        <v>2676156415.5599999</v>
      </c>
      <c r="D35" s="206">
        <f t="shared" si="0"/>
        <v>593198215.55999994</v>
      </c>
      <c r="E35" s="206">
        <f t="shared" si="1"/>
        <v>128.47864232513163</v>
      </c>
    </row>
    <row r="36" spans="1:5" ht="13.5" customHeight="1">
      <c r="A36" s="205" t="s">
        <v>233</v>
      </c>
      <c r="B36" s="206">
        <f>SUM(орлого!AU35)</f>
        <v>306800000</v>
      </c>
      <c r="C36" s="206">
        <f>SUM(орлого!AV35)</f>
        <v>551148014.13999999</v>
      </c>
      <c r="D36" s="206">
        <f t="shared" si="0"/>
        <v>244348014.13999999</v>
      </c>
      <c r="E36" s="206">
        <f t="shared" si="1"/>
        <v>179.6440724054759</v>
      </c>
    </row>
    <row r="37" spans="1:5" ht="13.5" customHeight="1">
      <c r="A37" s="205" t="s">
        <v>160</v>
      </c>
      <c r="B37" s="206">
        <f>SUM(орлого!AU36)</f>
        <v>186912100</v>
      </c>
      <c r="C37" s="206">
        <f>SUM(орлого!AV36)</f>
        <v>227869345</v>
      </c>
      <c r="D37" s="206">
        <f t="shared" si="0"/>
        <v>40957245</v>
      </c>
      <c r="E37" s="206">
        <f t="shared" si="1"/>
        <v>121.91257013323376</v>
      </c>
    </row>
    <row r="38" spans="1:5" ht="13.5" customHeight="1">
      <c r="A38" s="205" t="s">
        <v>234</v>
      </c>
      <c r="B38" s="206">
        <f>SUM(орлого!AU37)</f>
        <v>0</v>
      </c>
      <c r="C38" s="206">
        <f>SUM(орлого!AV37)</f>
        <v>0</v>
      </c>
      <c r="D38" s="206">
        <f t="shared" si="0"/>
        <v>0</v>
      </c>
      <c r="E38" s="206"/>
    </row>
    <row r="39" spans="1:5" ht="13.5" customHeight="1">
      <c r="A39" s="205" t="s">
        <v>235</v>
      </c>
      <c r="B39" s="206">
        <f>SUM(орлого!AU38)</f>
        <v>333665900</v>
      </c>
      <c r="C39" s="206">
        <f>SUM(орлого!AV38)</f>
        <v>185392964.65000001</v>
      </c>
      <c r="D39" s="206">
        <f t="shared" si="0"/>
        <v>-148272935.34999999</v>
      </c>
      <c r="E39" s="206">
        <f t="shared" si="1"/>
        <v>55.562454733911984</v>
      </c>
    </row>
    <row r="40" spans="1:5" ht="13.5" customHeight="1">
      <c r="A40" s="205" t="s">
        <v>236</v>
      </c>
      <c r="B40" s="206">
        <f>SUM(орлого!AU39)</f>
        <v>0</v>
      </c>
      <c r="C40" s="206">
        <f>SUM(орлого!AV39)</f>
        <v>0</v>
      </c>
      <c r="D40" s="206">
        <f t="shared" si="0"/>
        <v>0</v>
      </c>
      <c r="E40" s="206"/>
    </row>
    <row r="41" spans="1:5" ht="13.5" customHeight="1">
      <c r="A41" s="205" t="s">
        <v>237</v>
      </c>
      <c r="B41" s="206">
        <f>SUM(орлого!AU40)</f>
        <v>7217179900</v>
      </c>
      <c r="C41" s="206">
        <f>SUM(орлого!AV40)</f>
        <v>3238377086.6900005</v>
      </c>
      <c r="D41" s="206">
        <f t="shared" si="0"/>
        <v>-3978802813.3099995</v>
      </c>
      <c r="E41" s="206">
        <f t="shared" si="1"/>
        <v>44.870394413890118</v>
      </c>
    </row>
    <row r="42" spans="1:5" ht="13.5" customHeight="1">
      <c r="A42" s="205" t="s">
        <v>238</v>
      </c>
      <c r="B42" s="206">
        <f>SUM(орлого!AU41)</f>
        <v>32000000</v>
      </c>
      <c r="C42" s="206">
        <f>SUM(орлого!AV41)</f>
        <v>29342111</v>
      </c>
      <c r="D42" s="206">
        <f t="shared" si="0"/>
        <v>-2657889</v>
      </c>
      <c r="E42" s="206">
        <f t="shared" si="1"/>
        <v>91.694096875</v>
      </c>
    </row>
    <row r="43" spans="1:5" ht="13.5" customHeight="1">
      <c r="A43" s="205" t="s">
        <v>239</v>
      </c>
      <c r="B43" s="206">
        <f>SUM(орлого!AU42)</f>
        <v>0</v>
      </c>
      <c r="C43" s="206">
        <f>SUM(орлого!AV42)</f>
        <v>0</v>
      </c>
      <c r="D43" s="206">
        <f t="shared" si="0"/>
        <v>0</v>
      </c>
      <c r="E43" s="206"/>
    </row>
    <row r="44" spans="1:5" ht="13.5" customHeight="1">
      <c r="A44" s="205" t="s">
        <v>240</v>
      </c>
      <c r="B44" s="206">
        <f>SUM(орлого!AU43)</f>
        <v>3700829000</v>
      </c>
      <c r="C44" s="206">
        <f>SUM(орлого!AV43)</f>
        <v>2549533586.3400002</v>
      </c>
      <c r="D44" s="206">
        <f t="shared" si="0"/>
        <v>-1151295413.6599998</v>
      </c>
      <c r="E44" s="206">
        <f t="shared" si="1"/>
        <v>68.890877863851586</v>
      </c>
    </row>
    <row r="45" spans="1:5" ht="13.5" customHeight="1">
      <c r="A45" s="205" t="s">
        <v>241</v>
      </c>
      <c r="B45" s="206">
        <f>SUM(орлого!AU44)</f>
        <v>3420786900</v>
      </c>
      <c r="C45" s="206">
        <f>SUM(орлого!AV44)</f>
        <v>546102698.35000002</v>
      </c>
      <c r="D45" s="206">
        <f t="shared" si="0"/>
        <v>-2874684201.6500001</v>
      </c>
      <c r="E45" s="206">
        <f t="shared" si="1"/>
        <v>15.964241980405152</v>
      </c>
    </row>
    <row r="46" spans="1:5" s="341" customFormat="1" ht="13.5" customHeight="1">
      <c r="A46" s="210" t="s">
        <v>242</v>
      </c>
      <c r="B46" s="209">
        <f>SUM(орлого!AU45)</f>
        <v>63564000</v>
      </c>
      <c r="C46" s="209">
        <f>SUM(орлого!AV45)</f>
        <v>113398691</v>
      </c>
      <c r="D46" s="209">
        <f t="shared" si="0"/>
        <v>49834691</v>
      </c>
      <c r="E46" s="209">
        <f t="shared" si="1"/>
        <v>178.40081020703542</v>
      </c>
    </row>
    <row r="47" spans="1:5" ht="13.5" customHeight="1">
      <c r="A47" s="205" t="s">
        <v>243</v>
      </c>
      <c r="B47" s="206">
        <f>SUM(орлого!AU46)</f>
        <v>4010000000</v>
      </c>
      <c r="C47" s="206">
        <f>SUM(орлого!AV46)</f>
        <v>605227424</v>
      </c>
      <c r="D47" s="206">
        <f t="shared" si="0"/>
        <v>-3404772576</v>
      </c>
      <c r="E47" s="206">
        <f t="shared" si="1"/>
        <v>15.092953216957605</v>
      </c>
    </row>
    <row r="48" spans="1:5" ht="13.5" customHeight="1">
      <c r="A48" s="205" t="s">
        <v>244</v>
      </c>
      <c r="B48" s="206">
        <f>SUM(орлого!AU47)</f>
        <v>10000000</v>
      </c>
      <c r="C48" s="206">
        <f>SUM(орлого!AV47)</f>
        <v>7850000</v>
      </c>
      <c r="D48" s="206">
        <f t="shared" si="0"/>
        <v>-2150000</v>
      </c>
      <c r="E48" s="206">
        <f t="shared" si="1"/>
        <v>78.5</v>
      </c>
    </row>
    <row r="49" spans="1:5" ht="13.5" customHeight="1">
      <c r="A49" s="205" t="s">
        <v>245</v>
      </c>
      <c r="B49" s="206">
        <f>SUM(орлого!AU48)</f>
        <v>4000000000</v>
      </c>
      <c r="C49" s="206">
        <f>SUM(орлого!AV48)</f>
        <v>597377424</v>
      </c>
      <c r="D49" s="206">
        <f t="shared" si="0"/>
        <v>-3402622576</v>
      </c>
      <c r="E49" s="206">
        <f t="shared" si="1"/>
        <v>14.9344356</v>
      </c>
    </row>
    <row r="51" spans="1:5">
      <c r="D51" s="475" t="s">
        <v>178</v>
      </c>
    </row>
    <row r="52" spans="1:5">
      <c r="D52" s="201" t="s">
        <v>179</v>
      </c>
    </row>
  </sheetData>
  <mergeCells count="4">
    <mergeCell ref="B8:B9"/>
    <mergeCell ref="C8:C9"/>
    <mergeCell ref="D8:E8"/>
    <mergeCell ref="A8:A9"/>
  </mergeCells>
  <pageMargins left="0.7" right="0.26" top="0.75" bottom="0.75" header="0.3" footer="0.3"/>
  <pageSetup scale="9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30"/>
  <sheetViews>
    <sheetView workbookViewId="0">
      <selection activeCell="D25" sqref="D25"/>
    </sheetView>
  </sheetViews>
  <sheetFormatPr defaultColWidth="9.140625" defaultRowHeight="12.75"/>
  <cols>
    <col min="1" max="1" width="5.42578125" style="3" customWidth="1"/>
    <col min="2" max="2" width="22.140625" style="3" customWidth="1"/>
    <col min="3" max="3" width="14.7109375" style="3" customWidth="1"/>
    <col min="4" max="4" width="17.28515625" style="3" customWidth="1"/>
    <col min="5" max="5" width="13.5703125" style="3" customWidth="1"/>
    <col min="6" max="6" width="16.28515625" style="3" customWidth="1"/>
    <col min="7" max="16384" width="9.140625" style="3"/>
  </cols>
  <sheetData>
    <row r="1" spans="1:6" s="25" customFormat="1"/>
    <row r="2" spans="1:6" s="25" customFormat="1">
      <c r="A2" s="8" t="s">
        <v>117</v>
      </c>
      <c r="C2" s="3"/>
      <c r="D2" s="8"/>
    </row>
    <row r="3" spans="1:6" s="25" customFormat="1"/>
    <row r="4" spans="1:6" s="25" customFormat="1"/>
    <row r="5" spans="1:6" s="25" customFormat="1" ht="34.5" customHeight="1">
      <c r="B5" s="569" t="s">
        <v>319</v>
      </c>
      <c r="C5" s="569"/>
      <c r="D5" s="569"/>
      <c r="E5" s="569"/>
      <c r="F5" s="569"/>
    </row>
    <row r="6" spans="1:6" s="25" customFormat="1"/>
    <row r="7" spans="1:6" s="25" customFormat="1"/>
    <row r="8" spans="1:6" s="25" customFormat="1">
      <c r="A8" s="23" t="s">
        <v>343</v>
      </c>
      <c r="F8" s="12" t="s">
        <v>263</v>
      </c>
    </row>
    <row r="9" spans="1:6" s="25" customFormat="1" ht="12.75" customHeight="1">
      <c r="A9" s="571" t="s">
        <v>273</v>
      </c>
      <c r="B9" s="571" t="s">
        <v>175</v>
      </c>
      <c r="C9" s="573" t="s">
        <v>176</v>
      </c>
      <c r="D9" s="573"/>
      <c r="E9" s="573" t="s">
        <v>171</v>
      </c>
      <c r="F9" s="573"/>
    </row>
    <row r="10" spans="1:6" s="25" customFormat="1">
      <c r="A10" s="572"/>
      <c r="B10" s="572"/>
      <c r="C10" s="26" t="s">
        <v>114</v>
      </c>
      <c r="D10" s="26" t="s">
        <v>115</v>
      </c>
      <c r="E10" s="26" t="s">
        <v>177</v>
      </c>
      <c r="F10" s="26" t="s">
        <v>170</v>
      </c>
    </row>
    <row r="11" spans="1:6" s="25" customFormat="1" ht="19.5" customHeight="1">
      <c r="A11" s="27">
        <v>1</v>
      </c>
      <c r="B11" s="28" t="s">
        <v>248</v>
      </c>
      <c r="C11" s="485">
        <f>SUM(орлого!B9)</f>
        <v>430422400</v>
      </c>
      <c r="D11" s="485">
        <f>SUM(орлого!C9)</f>
        <v>533035640.23000002</v>
      </c>
      <c r="E11" s="485">
        <f>SUM(D11-C11)</f>
        <v>102613240.23000002</v>
      </c>
      <c r="F11" s="486">
        <f>SUM(D11/C11*100)</f>
        <v>123.84012547441769</v>
      </c>
    </row>
    <row r="12" spans="1:6" s="25" customFormat="1" ht="19.5" customHeight="1">
      <c r="A12" s="27">
        <v>2</v>
      </c>
      <c r="B12" s="28" t="s">
        <v>198</v>
      </c>
      <c r="C12" s="485">
        <f>SUM(орлого!E9)</f>
        <v>670385000</v>
      </c>
      <c r="D12" s="485">
        <f>SUM(орлого!F9)</f>
        <v>588699032.32999992</v>
      </c>
      <c r="E12" s="485">
        <f t="shared" ref="E12:E25" si="0">SUM(D12-C12)</f>
        <v>-81685967.670000076</v>
      </c>
      <c r="F12" s="486">
        <f t="shared" ref="F12:F24" si="1">SUM(D12/C12*100)</f>
        <v>87.815066317116276</v>
      </c>
    </row>
    <row r="13" spans="1:6" s="25" customFormat="1" ht="19.5" customHeight="1">
      <c r="A13" s="27">
        <v>3</v>
      </c>
      <c r="B13" s="28" t="s">
        <v>199</v>
      </c>
      <c r="C13" s="485">
        <f>SUM(орлого!H9)</f>
        <v>4266506600</v>
      </c>
      <c r="D13" s="485">
        <f>SUM(орлого!I9)</f>
        <v>2108787253.21</v>
      </c>
      <c r="E13" s="485">
        <f t="shared" si="0"/>
        <v>-2157719346.79</v>
      </c>
      <c r="F13" s="486">
        <f t="shared" si="1"/>
        <v>49.426555515231122</v>
      </c>
    </row>
    <row r="14" spans="1:6" s="25" customFormat="1" ht="19.5" customHeight="1">
      <c r="A14" s="27">
        <v>4</v>
      </c>
      <c r="B14" s="28" t="s">
        <v>200</v>
      </c>
      <c r="C14" s="485">
        <f>SUM(орлого!K9)</f>
        <v>200756800</v>
      </c>
      <c r="D14" s="485">
        <f>SUM(орлого!L9)</f>
        <v>194060397.31999999</v>
      </c>
      <c r="E14" s="485">
        <f t="shared" si="0"/>
        <v>-6696402.6800000072</v>
      </c>
      <c r="F14" s="486">
        <f t="shared" si="1"/>
        <v>96.664420492855029</v>
      </c>
    </row>
    <row r="15" spans="1:6" s="25" customFormat="1" ht="19.5" customHeight="1">
      <c r="A15" s="27">
        <v>5</v>
      </c>
      <c r="B15" s="28" t="s">
        <v>201</v>
      </c>
      <c r="C15" s="485">
        <f>SUM(орлого!N9)</f>
        <v>395811300</v>
      </c>
      <c r="D15" s="485">
        <f>SUM(орлого!O9)</f>
        <v>391817746.49999994</v>
      </c>
      <c r="E15" s="485">
        <f t="shared" si="0"/>
        <v>-3993553.5000000596</v>
      </c>
      <c r="F15" s="486">
        <f t="shared" si="1"/>
        <v>98.991046112124621</v>
      </c>
    </row>
    <row r="16" spans="1:6" s="25" customFormat="1" ht="19.5" customHeight="1">
      <c r="A16" s="27">
        <v>6</v>
      </c>
      <c r="B16" s="28" t="s">
        <v>202</v>
      </c>
      <c r="C16" s="485">
        <f>SUM(орлого!Q9)</f>
        <v>1157808700</v>
      </c>
      <c r="D16" s="485">
        <f>SUM(орлого!R9)</f>
        <v>2151060988.4200001</v>
      </c>
      <c r="E16" s="485">
        <f t="shared" si="0"/>
        <v>993252288.42000008</v>
      </c>
      <c r="F16" s="486">
        <f t="shared" si="1"/>
        <v>185.78725383735673</v>
      </c>
    </row>
    <row r="17" spans="1:6" s="25" customFormat="1" ht="19.5" customHeight="1">
      <c r="A17" s="27">
        <v>7</v>
      </c>
      <c r="B17" s="28" t="s">
        <v>203</v>
      </c>
      <c r="C17" s="485">
        <f>SUM(орлого!T9)</f>
        <v>663046400</v>
      </c>
      <c r="D17" s="485">
        <f>SUM(орлого!U9)</f>
        <v>977307503.51999998</v>
      </c>
      <c r="E17" s="485">
        <f t="shared" si="0"/>
        <v>314261103.51999998</v>
      </c>
      <c r="F17" s="486">
        <f t="shared" si="1"/>
        <v>147.3965477408519</v>
      </c>
    </row>
    <row r="18" spans="1:6" s="25" customFormat="1" ht="19.5" customHeight="1">
      <c r="A18" s="27">
        <v>8</v>
      </c>
      <c r="B18" s="28" t="s">
        <v>204</v>
      </c>
      <c r="C18" s="485">
        <f>SUM(орлого!W9)</f>
        <v>188989100</v>
      </c>
      <c r="D18" s="485">
        <f>SUM(орлого!X9)</f>
        <v>283029495.47000003</v>
      </c>
      <c r="E18" s="485">
        <f t="shared" si="0"/>
        <v>94040395.470000029</v>
      </c>
      <c r="F18" s="486">
        <f t="shared" si="1"/>
        <v>149.75969273889342</v>
      </c>
    </row>
    <row r="19" spans="1:6" s="25" customFormat="1" ht="19.5" customHeight="1">
      <c r="A19" s="27">
        <v>9</v>
      </c>
      <c r="B19" s="28" t="s">
        <v>205</v>
      </c>
      <c r="C19" s="485">
        <f>SUM(орлого!Z9)</f>
        <v>610447900</v>
      </c>
      <c r="D19" s="485">
        <f>SUM(орлого!AA9)</f>
        <v>1070678464.27</v>
      </c>
      <c r="E19" s="485">
        <f t="shared" si="0"/>
        <v>460230564.26999998</v>
      </c>
      <c r="F19" s="486">
        <f t="shared" si="1"/>
        <v>175.39227578143851</v>
      </c>
    </row>
    <row r="20" spans="1:6" s="25" customFormat="1" ht="19.5" customHeight="1">
      <c r="A20" s="27">
        <v>10</v>
      </c>
      <c r="B20" s="28" t="s">
        <v>206</v>
      </c>
      <c r="C20" s="485">
        <f>SUM(орлого!AC9)</f>
        <v>2866713500</v>
      </c>
      <c r="D20" s="485">
        <f>SUM(орлого!AD9)</f>
        <v>1706983813.6700001</v>
      </c>
      <c r="E20" s="485">
        <f t="shared" si="0"/>
        <v>-1159729686.3299999</v>
      </c>
      <c r="F20" s="486">
        <f t="shared" si="1"/>
        <v>59.544974189782131</v>
      </c>
    </row>
    <row r="21" spans="1:6" s="25" customFormat="1" ht="19.5" customHeight="1">
      <c r="A21" s="27">
        <v>11</v>
      </c>
      <c r="B21" s="28" t="s">
        <v>207</v>
      </c>
      <c r="C21" s="485">
        <f>SUM(орлого!AF9)</f>
        <v>1150329900</v>
      </c>
      <c r="D21" s="485">
        <f>SUM(орлого!AG9)</f>
        <v>1529814489.4300001</v>
      </c>
      <c r="E21" s="485">
        <f t="shared" si="0"/>
        <v>379484589.43000007</v>
      </c>
      <c r="F21" s="486">
        <f t="shared" si="1"/>
        <v>132.98919635401984</v>
      </c>
    </row>
    <row r="22" spans="1:6" s="25" customFormat="1" ht="19.5" customHeight="1">
      <c r="A22" s="27">
        <v>12</v>
      </c>
      <c r="B22" s="28" t="s">
        <v>208</v>
      </c>
      <c r="C22" s="485">
        <f>SUM(орлого!AI9)</f>
        <v>549339600</v>
      </c>
      <c r="D22" s="485">
        <f>SUM(орлого!AJ9)</f>
        <v>568518955.43999994</v>
      </c>
      <c r="E22" s="485">
        <f t="shared" si="0"/>
        <v>19179355.439999938</v>
      </c>
      <c r="F22" s="486">
        <f t="shared" si="1"/>
        <v>103.49134769093654</v>
      </c>
    </row>
    <row r="23" spans="1:6" s="25" customFormat="1" ht="19.5" customHeight="1">
      <c r="A23" s="27">
        <v>13</v>
      </c>
      <c r="B23" s="28" t="s">
        <v>209</v>
      </c>
      <c r="C23" s="485">
        <f>SUM(орлого!AL9)</f>
        <v>8583212900</v>
      </c>
      <c r="D23" s="485">
        <f>SUM(орлого!AM9)</f>
        <v>9325201667.0499992</v>
      </c>
      <c r="E23" s="485">
        <f t="shared" si="0"/>
        <v>741988767.04999924</v>
      </c>
      <c r="F23" s="486">
        <f t="shared" si="1"/>
        <v>108.6446506185347</v>
      </c>
    </row>
    <row r="24" spans="1:6" s="25" customFormat="1" ht="19.5" customHeight="1">
      <c r="A24" s="27">
        <v>14</v>
      </c>
      <c r="B24" s="28" t="s">
        <v>210</v>
      </c>
      <c r="C24" s="485">
        <f>SUM(орлого!AO9)</f>
        <v>16397927000</v>
      </c>
      <c r="D24" s="485">
        <f>SUM(орлого!AP9)</f>
        <v>14969177277.639999</v>
      </c>
      <c r="E24" s="485">
        <f t="shared" si="0"/>
        <v>-1428749722.3600006</v>
      </c>
      <c r="F24" s="486">
        <f t="shared" si="1"/>
        <v>91.28701010585057</v>
      </c>
    </row>
    <row r="25" spans="1:6" s="25" customFormat="1" ht="19.5" customHeight="1">
      <c r="A25" s="27">
        <v>15</v>
      </c>
      <c r="B25" s="28" t="s">
        <v>211</v>
      </c>
      <c r="C25" s="485">
        <f>SUM(орлого!AR9)</f>
        <v>7852752500</v>
      </c>
      <c r="D25" s="485">
        <f>SUM(орлого!AS9)</f>
        <v>6290613101.6600008</v>
      </c>
      <c r="E25" s="485">
        <f t="shared" si="0"/>
        <v>-1562139398.3399992</v>
      </c>
      <c r="F25" s="486">
        <f>SUM(D25/C25*100)</f>
        <v>80.107110235041802</v>
      </c>
    </row>
    <row r="26" spans="1:6" s="25" customFormat="1" ht="30" customHeight="1">
      <c r="A26" s="570" t="s">
        <v>3</v>
      </c>
      <c r="B26" s="570"/>
      <c r="C26" s="487">
        <f>SUM(C11:C25)</f>
        <v>45984449600</v>
      </c>
      <c r="D26" s="487">
        <f>SUM(D11:D25)</f>
        <v>42688785826.160004</v>
      </c>
      <c r="E26" s="487">
        <f>SUM(E11:E25)</f>
        <v>-3295663773.8400006</v>
      </c>
      <c r="F26" s="488">
        <f t="shared" ref="F26" si="2">SUM(D26/C26*100)</f>
        <v>92.833090745876845</v>
      </c>
    </row>
    <row r="27" spans="1:6" s="25" customFormat="1">
      <c r="C27" s="41"/>
      <c r="D27" s="41"/>
      <c r="E27" s="41"/>
      <c r="F27" s="41"/>
    </row>
    <row r="28" spans="1:6" s="25" customFormat="1"/>
    <row r="29" spans="1:6" s="25" customFormat="1">
      <c r="E29" s="15" t="s">
        <v>178</v>
      </c>
    </row>
    <row r="30" spans="1:6">
      <c r="E30" s="13" t="s">
        <v>179</v>
      </c>
    </row>
  </sheetData>
  <mergeCells count="6">
    <mergeCell ref="B5:F5"/>
    <mergeCell ref="A26:B26"/>
    <mergeCell ref="A9:A10"/>
    <mergeCell ref="B9:B10"/>
    <mergeCell ref="C9:D9"/>
    <mergeCell ref="E9:F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6"/>
  <sheetViews>
    <sheetView workbookViewId="0">
      <selection activeCell="C24" sqref="C24"/>
    </sheetView>
  </sheetViews>
  <sheetFormatPr defaultColWidth="9.140625" defaultRowHeight="12.75"/>
  <cols>
    <col min="1" max="1" width="5.42578125" style="3" customWidth="1"/>
    <col min="2" max="2" width="23.85546875" style="3" customWidth="1"/>
    <col min="3" max="3" width="17.85546875" style="3" customWidth="1"/>
    <col min="4" max="4" width="15.140625" style="3" customWidth="1"/>
    <col min="5" max="5" width="16.42578125" style="3" customWidth="1"/>
    <col min="6" max="6" width="9.85546875" style="3" customWidth="1"/>
    <col min="7" max="16384" width="9.140625" style="3"/>
  </cols>
  <sheetData>
    <row r="1" spans="1:6" s="25" customFormat="1"/>
    <row r="2" spans="1:6" s="25" customFormat="1">
      <c r="A2" s="8" t="s">
        <v>117</v>
      </c>
      <c r="B2" s="3"/>
      <c r="C2" s="3"/>
      <c r="D2" s="8"/>
    </row>
    <row r="3" spans="1:6" s="25" customFormat="1"/>
    <row r="4" spans="1:6" s="25" customFormat="1"/>
    <row r="5" spans="1:6" s="25" customFormat="1" ht="34.5" customHeight="1">
      <c r="B5" s="569" t="s">
        <v>321</v>
      </c>
      <c r="C5" s="569"/>
      <c r="D5" s="569"/>
      <c r="E5" s="569"/>
      <c r="F5" s="569"/>
    </row>
    <row r="6" spans="1:6" s="25" customFormat="1"/>
    <row r="7" spans="1:6" s="25" customFormat="1"/>
    <row r="8" spans="1:6" s="25" customFormat="1">
      <c r="A8" s="23" t="s">
        <v>343</v>
      </c>
      <c r="F8" s="12" t="s">
        <v>263</v>
      </c>
    </row>
    <row r="9" spans="1:6" s="25" customFormat="1" ht="12.75" customHeight="1">
      <c r="A9" s="571" t="s">
        <v>174</v>
      </c>
      <c r="B9" s="571" t="s">
        <v>175</v>
      </c>
      <c r="C9" s="573" t="s">
        <v>113</v>
      </c>
      <c r="D9" s="573"/>
      <c r="E9" s="573" t="s">
        <v>171</v>
      </c>
      <c r="F9" s="573"/>
    </row>
    <row r="10" spans="1:6" s="25" customFormat="1">
      <c r="A10" s="572"/>
      <c r="B10" s="572"/>
      <c r="C10" s="26" t="s">
        <v>114</v>
      </c>
      <c r="D10" s="26" t="s">
        <v>115</v>
      </c>
      <c r="E10" s="26" t="s">
        <v>177</v>
      </c>
      <c r="F10" s="26" t="s">
        <v>170</v>
      </c>
    </row>
    <row r="11" spans="1:6" s="25" customFormat="1" ht="19.5" customHeight="1">
      <c r="A11" s="27">
        <v>1</v>
      </c>
      <c r="B11" s="28" t="s">
        <v>248</v>
      </c>
      <c r="C11" s="29">
        <f>SUM(AIRAG!AM8)</f>
        <v>1060869100</v>
      </c>
      <c r="D11" s="29">
        <f>SUM(AIRAG!AN8)</f>
        <v>663985034.16000009</v>
      </c>
      <c r="E11" s="29">
        <f>SUM(D11-C11)</f>
        <v>-396884065.83999991</v>
      </c>
      <c r="F11" s="30">
        <f>SUM(D11/C11*100)</f>
        <v>62.588780666719401</v>
      </c>
    </row>
    <row r="12" spans="1:6" s="25" customFormat="1" ht="19.5" customHeight="1">
      <c r="A12" s="27">
        <v>2</v>
      </c>
      <c r="B12" s="28" t="s">
        <v>198</v>
      </c>
      <c r="C12" s="29">
        <f>SUM(ALTANSHIREE!AM8)</f>
        <v>878585700</v>
      </c>
      <c r="D12" s="29">
        <f>SUM(ALTANSHIREE!AN8)</f>
        <v>579482072.87</v>
      </c>
      <c r="E12" s="29">
        <f t="shared" ref="E12:E25" si="0">SUM(D12-C12)</f>
        <v>-299103627.13</v>
      </c>
      <c r="F12" s="30">
        <f t="shared" ref="F12:F25" si="1">SUM(D12/C12*100)</f>
        <v>65.95623772046369</v>
      </c>
    </row>
    <row r="13" spans="1:6" s="25" customFormat="1" ht="19.5" customHeight="1">
      <c r="A13" s="27">
        <v>3</v>
      </c>
      <c r="B13" s="28" t="s">
        <v>199</v>
      </c>
      <c r="C13" s="29">
        <f>SUM(DALANGARGALAN!AM8)</f>
        <v>1321266400</v>
      </c>
      <c r="D13" s="29">
        <f>SUM(DALANGARGALAN!AN8)</f>
        <v>721082963.35000002</v>
      </c>
      <c r="E13" s="29">
        <f t="shared" si="0"/>
        <v>-600183436.64999998</v>
      </c>
      <c r="F13" s="30">
        <f t="shared" si="1"/>
        <v>54.575138166686145</v>
      </c>
    </row>
    <row r="14" spans="1:6" s="25" customFormat="1" ht="19.5" customHeight="1">
      <c r="A14" s="27">
        <v>4</v>
      </c>
      <c r="B14" s="28" t="s">
        <v>200</v>
      </c>
      <c r="C14" s="29">
        <f>SUM(DELGEREH!AM8)</f>
        <v>747811400</v>
      </c>
      <c r="D14" s="29">
        <f>SUM(DELGEREH!AN8)</f>
        <v>530854445.75999993</v>
      </c>
      <c r="E14" s="29">
        <f t="shared" si="0"/>
        <v>-216956954.24000007</v>
      </c>
      <c r="F14" s="30">
        <f t="shared" si="1"/>
        <v>70.987744471400134</v>
      </c>
    </row>
    <row r="15" spans="1:6" s="25" customFormat="1" ht="19.5" customHeight="1">
      <c r="A15" s="27">
        <v>5</v>
      </c>
      <c r="B15" s="28" t="s">
        <v>201</v>
      </c>
      <c r="C15" s="29">
        <f>SUM(IHHET!AM8)</f>
        <v>818462600</v>
      </c>
      <c r="D15" s="29">
        <f>SUM(IHHET!AN8)</f>
        <v>645060864.52999997</v>
      </c>
      <c r="E15" s="29">
        <f t="shared" si="0"/>
        <v>-173401735.47000003</v>
      </c>
      <c r="F15" s="30">
        <f t="shared" si="1"/>
        <v>78.813725212367672</v>
      </c>
    </row>
    <row r="16" spans="1:6" s="25" customFormat="1" ht="19.5" customHeight="1">
      <c r="A16" s="27">
        <v>6</v>
      </c>
      <c r="B16" s="28" t="s">
        <v>202</v>
      </c>
      <c r="C16" s="29">
        <f>SUM(MANDAX!AM8)</f>
        <v>1041761900</v>
      </c>
      <c r="D16" s="29">
        <f>SUM(MANDAX!AN8)</f>
        <v>473361255.71999997</v>
      </c>
      <c r="E16" s="29">
        <f t="shared" si="0"/>
        <v>-568400644.27999997</v>
      </c>
      <c r="F16" s="30">
        <f t="shared" si="1"/>
        <v>45.438526377284482</v>
      </c>
    </row>
    <row r="17" spans="1:6" s="25" customFormat="1" ht="19.5" customHeight="1">
      <c r="A17" s="27">
        <v>7</v>
      </c>
      <c r="B17" s="28" t="s">
        <v>203</v>
      </c>
      <c r="C17" s="29">
        <f>SUM(ORGON!AM8)</f>
        <v>941871300</v>
      </c>
      <c r="D17" s="29">
        <f>SUM(ORGON!AN8)</f>
        <v>587309597.61000001</v>
      </c>
      <c r="E17" s="29">
        <f t="shared" si="0"/>
        <v>-354561702.38999999</v>
      </c>
      <c r="F17" s="30">
        <f t="shared" si="1"/>
        <v>62.355610327016024</v>
      </c>
    </row>
    <row r="18" spans="1:6" s="25" customFormat="1" ht="19.5" customHeight="1">
      <c r="A18" s="27">
        <v>8</v>
      </c>
      <c r="B18" s="28" t="s">
        <v>204</v>
      </c>
      <c r="C18" s="29">
        <f>SUM(SAIXANDULAAN!AM8)</f>
        <v>781757800</v>
      </c>
      <c r="D18" s="29">
        <f>SUM(SAIXANDULAAN!AN8)</f>
        <v>449013473.54000002</v>
      </c>
      <c r="E18" s="29">
        <f t="shared" si="0"/>
        <v>-332744326.45999998</v>
      </c>
      <c r="F18" s="30">
        <f t="shared" si="1"/>
        <v>57.436391877381979</v>
      </c>
    </row>
    <row r="19" spans="1:6" s="25" customFormat="1" ht="19.5" customHeight="1">
      <c r="A19" s="27">
        <v>9</v>
      </c>
      <c r="B19" s="28" t="s">
        <v>205</v>
      </c>
      <c r="C19" s="29">
        <f>SUM(ULAANBADRAX!AM8)</f>
        <v>1250800000</v>
      </c>
      <c r="D19" s="29">
        <f>SUM(ULAANBADRAX!AN8)</f>
        <v>718087913.77999985</v>
      </c>
      <c r="E19" s="29">
        <f t="shared" si="0"/>
        <v>-532712086.22000015</v>
      </c>
      <c r="F19" s="30">
        <f t="shared" si="1"/>
        <v>57.410290516469452</v>
      </c>
    </row>
    <row r="20" spans="1:6" s="25" customFormat="1" ht="19.5" customHeight="1">
      <c r="A20" s="27">
        <v>10</v>
      </c>
      <c r="B20" s="28" t="s">
        <v>206</v>
      </c>
      <c r="C20" s="29">
        <f>SUM(HATANBULAG!AM8)</f>
        <v>1792127200</v>
      </c>
      <c r="D20" s="29">
        <f>SUM(HATANBULAG!AN8)</f>
        <v>823684303.40999997</v>
      </c>
      <c r="E20" s="29">
        <f t="shared" si="0"/>
        <v>-968442896.59000003</v>
      </c>
      <c r="F20" s="30">
        <f t="shared" si="1"/>
        <v>45.961263430966284</v>
      </c>
    </row>
    <row r="21" spans="1:6" s="25" customFormat="1" ht="19.5" customHeight="1">
      <c r="A21" s="27">
        <v>11</v>
      </c>
      <c r="B21" s="28" t="s">
        <v>207</v>
      </c>
      <c r="C21" s="29">
        <f>SUM(HOBSGOL!AM8)</f>
        <v>965946300</v>
      </c>
      <c r="D21" s="29">
        <f>SUM(HOBSGOL!AN8)</f>
        <v>565560797.26999998</v>
      </c>
      <c r="E21" s="29">
        <f t="shared" si="0"/>
        <v>-400385502.73000002</v>
      </c>
      <c r="F21" s="30">
        <f t="shared" si="1"/>
        <v>58.549921177812877</v>
      </c>
    </row>
    <row r="22" spans="1:6" s="25" customFormat="1" ht="19.5" customHeight="1">
      <c r="A22" s="27">
        <v>12</v>
      </c>
      <c r="B22" s="28" t="s">
        <v>208</v>
      </c>
      <c r="C22" s="29">
        <f>SUM(ERDENE!AM8)</f>
        <v>1068405100</v>
      </c>
      <c r="D22" s="29">
        <f>SUM(ERDENE!AN8)</f>
        <v>721171386.59000003</v>
      </c>
      <c r="E22" s="29">
        <f t="shared" si="0"/>
        <v>-347233713.40999997</v>
      </c>
      <c r="F22" s="30">
        <f t="shared" si="1"/>
        <v>67.499807572052958</v>
      </c>
    </row>
    <row r="23" spans="1:6" s="25" customFormat="1" ht="19.5" customHeight="1">
      <c r="A23" s="27">
        <v>13</v>
      </c>
      <c r="B23" s="28" t="s">
        <v>209</v>
      </c>
      <c r="C23" s="29">
        <f>SUM(SAINSHAND!DJ8)</f>
        <v>6108493900</v>
      </c>
      <c r="D23" s="29">
        <f>SUM(SAINSHAND!DK8)</f>
        <v>4905675894.5299988</v>
      </c>
      <c r="E23" s="29">
        <f t="shared" si="0"/>
        <v>-1202818005.4700012</v>
      </c>
      <c r="F23" s="30">
        <f t="shared" si="1"/>
        <v>80.30909050314348</v>
      </c>
    </row>
    <row r="24" spans="1:6" s="25" customFormat="1" ht="19.5" customHeight="1">
      <c r="A24" s="27">
        <v>14</v>
      </c>
      <c r="B24" s="28" t="s">
        <v>210</v>
      </c>
      <c r="C24" s="29">
        <f>SUM('ZAMIIN UUD'!CF8)</f>
        <v>11498386100</v>
      </c>
      <c r="D24" s="29">
        <f>SUM('ZAMIIN UUD'!CG8)</f>
        <v>9653503336.2499981</v>
      </c>
      <c r="E24" s="29">
        <f t="shared" si="0"/>
        <v>-1844882763.7500019</v>
      </c>
      <c r="F24" s="30">
        <f t="shared" si="1"/>
        <v>83.9552894840607</v>
      </c>
    </row>
    <row r="25" spans="1:6" s="25" customFormat="1" ht="19.5" customHeight="1">
      <c r="A25" s="27">
        <v>15</v>
      </c>
      <c r="B25" s="28" t="s">
        <v>211</v>
      </c>
      <c r="C25" s="29">
        <f>SUM('AIMAG TOB'!BZ8)</f>
        <v>32736419400</v>
      </c>
      <c r="D25" s="29">
        <f>SUM('AIMAG TOB'!CA8)</f>
        <v>26031973065.190002</v>
      </c>
      <c r="E25" s="29">
        <f t="shared" si="0"/>
        <v>-6704446334.8099976</v>
      </c>
      <c r="F25" s="30">
        <f t="shared" si="1"/>
        <v>79.519915562879191</v>
      </c>
    </row>
    <row r="26" spans="1:6" s="25" customFormat="1" ht="30" customHeight="1">
      <c r="A26" s="570" t="s">
        <v>3</v>
      </c>
      <c r="B26" s="570"/>
      <c r="C26" s="31">
        <f>SUM(C11:C25)</f>
        <v>63012964200</v>
      </c>
      <c r="D26" s="31">
        <f>SUM(D11:D25)</f>
        <v>48069806404.559998</v>
      </c>
      <c r="E26" s="31">
        <f>SUM(E11:E25)</f>
        <v>-14943157795.440001</v>
      </c>
      <c r="F26" s="32">
        <f t="shared" ref="F26" si="2">SUM(D26/C26*100)</f>
        <v>76.285581887544339</v>
      </c>
    </row>
    <row r="27" spans="1:6" s="25" customFormat="1">
      <c r="C27" s="33"/>
      <c r="D27" s="33"/>
      <c r="E27" s="41"/>
    </row>
    <row r="28" spans="1:6" s="25" customFormat="1">
      <c r="C28" s="33"/>
    </row>
    <row r="29" spans="1:6" s="25" customFormat="1">
      <c r="E29" s="15" t="s">
        <v>178</v>
      </c>
    </row>
    <row r="30" spans="1:6">
      <c r="E30" s="13" t="s">
        <v>179</v>
      </c>
    </row>
    <row r="36" spans="3:3">
      <c r="C36" s="192"/>
    </row>
  </sheetData>
  <mergeCells count="6">
    <mergeCell ref="A26:B26"/>
    <mergeCell ref="B5:F5"/>
    <mergeCell ref="A9:A10"/>
    <mergeCell ref="B9:B10"/>
    <mergeCell ref="C9:D9"/>
    <mergeCell ref="E9:F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3:AO110"/>
  <sheetViews>
    <sheetView zoomScale="115" zoomScaleNormal="115" workbookViewId="0">
      <pane xSplit="2" ySplit="10" topLeftCell="AM65" activePane="bottomRight" state="frozen"/>
      <selection pane="topRight" activeCell="C1" sqref="C1"/>
      <selection pane="bottomLeft" activeCell="A11" sqref="A11"/>
      <selection pane="bottomRight" activeCell="B59" sqref="B59"/>
    </sheetView>
  </sheetViews>
  <sheetFormatPr defaultColWidth="9.140625" defaultRowHeight="11.25"/>
  <cols>
    <col min="1" max="1" width="5.28515625" style="99" customWidth="1"/>
    <col min="2" max="2" width="41" style="99" customWidth="1"/>
    <col min="3" max="41" width="14.28515625" style="117" customWidth="1"/>
    <col min="42" max="16384" width="9.140625" style="99"/>
  </cols>
  <sheetData>
    <row r="3" spans="1:41">
      <c r="A3" s="103"/>
      <c r="B3" s="576" t="s">
        <v>326</v>
      </c>
      <c r="C3" s="576"/>
      <c r="D3" s="576"/>
      <c r="E3" s="576"/>
      <c r="F3" s="576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</row>
    <row r="4" spans="1:41">
      <c r="A4" s="103"/>
      <c r="B4" s="317" t="s">
        <v>341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>
        <f>SUM(AO12+AO13+AO14+AO15+AO16+AO17+AO24+AO25+AO26+AO27+AO29+AO30+AO31+AO32+AO33+AO34+AO36+AO37+AO38+AO40+AO41+AO42+AO43+AO45+AO46+AO47+AO49+AO50+AO51+AO52+AO53+AO54+AO55+AO56+AO57+AO61+AO62+AO70+AO71+AO73+AO74+AO75+AO76+AO77+AO79+AO80)</f>
        <v>-311741565.84000003</v>
      </c>
    </row>
    <row r="5" spans="1:41" ht="11.25" customHeight="1">
      <c r="A5" s="575"/>
      <c r="B5" s="104" t="s">
        <v>80</v>
      </c>
      <c r="C5" s="577" t="s">
        <v>81</v>
      </c>
      <c r="D5" s="577"/>
      <c r="E5" s="577"/>
      <c r="F5" s="577" t="s">
        <v>82</v>
      </c>
      <c r="G5" s="577"/>
      <c r="H5" s="577"/>
      <c r="I5" s="577" t="s">
        <v>100</v>
      </c>
      <c r="J5" s="577"/>
      <c r="K5" s="577"/>
      <c r="L5" s="577" t="s">
        <v>105</v>
      </c>
      <c r="M5" s="577"/>
      <c r="N5" s="577"/>
      <c r="O5" s="577" t="s">
        <v>106</v>
      </c>
      <c r="P5" s="577"/>
      <c r="Q5" s="577"/>
      <c r="R5" s="577" t="s">
        <v>107</v>
      </c>
      <c r="S5" s="577"/>
      <c r="T5" s="577"/>
      <c r="U5" s="578" t="s">
        <v>121</v>
      </c>
      <c r="V5" s="578"/>
      <c r="W5" s="578"/>
      <c r="X5" s="577" t="s">
        <v>165</v>
      </c>
      <c r="Y5" s="577"/>
      <c r="Z5" s="577"/>
      <c r="AA5" s="578" t="s">
        <v>163</v>
      </c>
      <c r="AB5" s="578"/>
      <c r="AC5" s="578"/>
      <c r="AD5" s="577" t="s">
        <v>166</v>
      </c>
      <c r="AE5" s="577"/>
      <c r="AF5" s="577"/>
      <c r="AG5" s="577" t="s">
        <v>167</v>
      </c>
      <c r="AH5" s="577"/>
      <c r="AI5" s="577"/>
      <c r="AJ5" s="577" t="s">
        <v>164</v>
      </c>
      <c r="AK5" s="577"/>
      <c r="AL5" s="577"/>
      <c r="AM5" s="577" t="s">
        <v>3</v>
      </c>
      <c r="AN5" s="577"/>
      <c r="AO5" s="577"/>
    </row>
    <row r="6" spans="1:41" s="265" customFormat="1">
      <c r="A6" s="575"/>
      <c r="B6" s="104" t="s">
        <v>79</v>
      </c>
      <c r="C6" s="105" t="s">
        <v>114</v>
      </c>
      <c r="D6" s="105" t="s">
        <v>115</v>
      </c>
      <c r="E6" s="105" t="s">
        <v>116</v>
      </c>
      <c r="F6" s="105" t="s">
        <v>114</v>
      </c>
      <c r="G6" s="105" t="s">
        <v>115</v>
      </c>
      <c r="H6" s="105" t="s">
        <v>116</v>
      </c>
      <c r="I6" s="105" t="s">
        <v>114</v>
      </c>
      <c r="J6" s="105" t="s">
        <v>115</v>
      </c>
      <c r="K6" s="105" t="s">
        <v>116</v>
      </c>
      <c r="L6" s="105" t="s">
        <v>114</v>
      </c>
      <c r="M6" s="105" t="s">
        <v>115</v>
      </c>
      <c r="N6" s="105" t="s">
        <v>116</v>
      </c>
      <c r="O6" s="105" t="s">
        <v>114</v>
      </c>
      <c r="P6" s="105" t="s">
        <v>115</v>
      </c>
      <c r="Q6" s="105" t="s">
        <v>116</v>
      </c>
      <c r="R6" s="105" t="s">
        <v>114</v>
      </c>
      <c r="S6" s="105" t="s">
        <v>115</v>
      </c>
      <c r="T6" s="105" t="s">
        <v>116</v>
      </c>
      <c r="U6" s="119" t="s">
        <v>114</v>
      </c>
      <c r="V6" s="119" t="s">
        <v>115</v>
      </c>
      <c r="W6" s="119" t="s">
        <v>116</v>
      </c>
      <c r="X6" s="105" t="s">
        <v>114</v>
      </c>
      <c r="Y6" s="105" t="s">
        <v>115</v>
      </c>
      <c r="Z6" s="105" t="s">
        <v>116</v>
      </c>
      <c r="AA6" s="119" t="s">
        <v>114</v>
      </c>
      <c r="AB6" s="119" t="s">
        <v>115</v>
      </c>
      <c r="AC6" s="119" t="s">
        <v>116</v>
      </c>
      <c r="AD6" s="105" t="s">
        <v>114</v>
      </c>
      <c r="AE6" s="105" t="s">
        <v>115</v>
      </c>
      <c r="AF6" s="105" t="s">
        <v>116</v>
      </c>
      <c r="AG6" s="105" t="s">
        <v>114</v>
      </c>
      <c r="AH6" s="105" t="s">
        <v>115</v>
      </c>
      <c r="AI6" s="105" t="s">
        <v>116</v>
      </c>
      <c r="AJ6" s="105" t="s">
        <v>114</v>
      </c>
      <c r="AK6" s="105" t="s">
        <v>115</v>
      </c>
      <c r="AL6" s="105" t="s">
        <v>116</v>
      </c>
      <c r="AM6" s="105" t="s">
        <v>114</v>
      </c>
      <c r="AN6" s="105" t="s">
        <v>115</v>
      </c>
      <c r="AO6" s="105" t="s">
        <v>116</v>
      </c>
    </row>
    <row r="7" spans="1:41" s="265" customFormat="1">
      <c r="A7" s="574" t="s">
        <v>122</v>
      </c>
      <c r="B7" s="574"/>
      <c r="C7" s="106"/>
      <c r="D7" s="106">
        <f>SUM(C7+D82-D8)</f>
        <v>2297752</v>
      </c>
      <c r="E7" s="242">
        <f>SUM(D7-C7)</f>
        <v>2297752</v>
      </c>
      <c r="F7" s="106"/>
      <c r="G7" s="106">
        <f>SUM(F7+G82-G8)</f>
        <v>35232159.089999974</v>
      </c>
      <c r="H7" s="242">
        <f>SUM(G7-F7)</f>
        <v>35232159.089999974</v>
      </c>
      <c r="I7" s="106"/>
      <c r="J7" s="106">
        <f>SUM(I7+J82-J8)</f>
        <v>141553.75</v>
      </c>
      <c r="K7" s="242">
        <f>SUM(J7-I7)</f>
        <v>141553.75</v>
      </c>
      <c r="L7" s="106"/>
      <c r="M7" s="106">
        <f>SUM(L7+M82-M8)</f>
        <v>1101278.450000003</v>
      </c>
      <c r="N7" s="242">
        <f>SUM(M7-L7)</f>
        <v>1101278.450000003</v>
      </c>
      <c r="O7" s="106"/>
      <c r="P7" s="106">
        <f>SUM(O7+P82-P8)</f>
        <v>1070800</v>
      </c>
      <c r="Q7" s="242">
        <f>SUM(P7-O7)</f>
        <v>1070800</v>
      </c>
      <c r="R7" s="106"/>
      <c r="S7" s="106">
        <f>SUM(R7+S82-S8)</f>
        <v>1085024.5500000007</v>
      </c>
      <c r="T7" s="242">
        <f>SUM(S7-R7)</f>
        <v>1085024.5500000007</v>
      </c>
      <c r="U7" s="264">
        <f>SUM(C7+F7+I7+L7+O7+R7)</f>
        <v>0</v>
      </c>
      <c r="V7" s="264">
        <f t="shared" ref="V7:W22" si="0">SUM(D7+G7+J7+M7+P7+S7)</f>
        <v>40928567.839999974</v>
      </c>
      <c r="W7" s="264">
        <f t="shared" si="0"/>
        <v>40928567.839999974</v>
      </c>
      <c r="X7" s="106"/>
      <c r="Y7" s="106">
        <f>+X8+Y82-Y8</f>
        <v>231230036</v>
      </c>
      <c r="Z7" s="242">
        <v>0</v>
      </c>
      <c r="AA7" s="264">
        <f>SUM(X7)</f>
        <v>0</v>
      </c>
      <c r="AB7" s="264">
        <f>SUM(Y7)</f>
        <v>231230036</v>
      </c>
      <c r="AC7" s="264">
        <f t="shared" ref="AC7:AC11" si="1">SUM(Z7)</f>
        <v>0</v>
      </c>
      <c r="AD7" s="106"/>
      <c r="AE7" s="106">
        <f>+AD7+AE82-AE8</f>
        <v>20295786</v>
      </c>
      <c r="AF7" s="242">
        <v>0</v>
      </c>
      <c r="AG7" s="106"/>
      <c r="AH7" s="106">
        <f>+AG7-AH82+AH8</f>
        <v>-2500000</v>
      </c>
      <c r="AI7" s="242">
        <v>0</v>
      </c>
      <c r="AJ7" s="264">
        <f t="shared" ref="AJ7:AL22" si="2">SUM(AD7+AG7)</f>
        <v>0</v>
      </c>
      <c r="AK7" s="264">
        <f t="shared" si="2"/>
        <v>17795786</v>
      </c>
      <c r="AL7" s="264">
        <f t="shared" si="2"/>
        <v>0</v>
      </c>
      <c r="AM7" s="264">
        <f>SUM(U7+AA7+AJ7)</f>
        <v>0</v>
      </c>
      <c r="AN7" s="264">
        <f t="shared" ref="AN7:AO22" si="3">SUM(V7+AB7+AK7)</f>
        <v>289954389.83999997</v>
      </c>
      <c r="AO7" s="264">
        <f t="shared" si="3"/>
        <v>40928567.839999974</v>
      </c>
    </row>
    <row r="8" spans="1:41">
      <c r="A8" s="109">
        <v>1</v>
      </c>
      <c r="B8" s="110" t="s">
        <v>4</v>
      </c>
      <c r="C8" s="244">
        <f>SUM(C9+C78)</f>
        <v>68066700</v>
      </c>
      <c r="D8" s="244">
        <f>SUM(D9+D78)</f>
        <v>62460348</v>
      </c>
      <c r="E8" s="244">
        <f>D8-C8</f>
        <v>-5606352</v>
      </c>
      <c r="F8" s="244">
        <f>SUM(F9+F78)</f>
        <v>351866900</v>
      </c>
      <c r="G8" s="244">
        <f>SUM(G9+G78)</f>
        <v>319611750.91000003</v>
      </c>
      <c r="H8" s="244">
        <f>G8-F8</f>
        <v>-32255149.089999974</v>
      </c>
      <c r="I8" s="244">
        <f>SUM(I9+I78)</f>
        <v>67629000</v>
      </c>
      <c r="J8" s="244">
        <f>SUM(J9+J78)</f>
        <v>57158546.25</v>
      </c>
      <c r="K8" s="244">
        <f>J8-I8</f>
        <v>-10470453.75</v>
      </c>
      <c r="L8" s="244">
        <f>SUM(L9+L78)</f>
        <v>37785700</v>
      </c>
      <c r="M8" s="244">
        <f>SUM(M9+M78)</f>
        <v>35875321.549999997</v>
      </c>
      <c r="N8" s="244">
        <f>M8-L8</f>
        <v>-1910378.450000003</v>
      </c>
      <c r="O8" s="244">
        <f>SUM(O9+O78)</f>
        <v>154268000</v>
      </c>
      <c r="P8" s="244">
        <f>SUM(P9+P78)</f>
        <v>152268000</v>
      </c>
      <c r="Q8" s="244">
        <f>P8-O8</f>
        <v>-2000000</v>
      </c>
      <c r="R8" s="244">
        <f>SUM(R9+R78)</f>
        <v>32995000</v>
      </c>
      <c r="S8" s="244">
        <f>SUM(S9+S78)</f>
        <v>31246975.449999999</v>
      </c>
      <c r="T8" s="244">
        <f>S8-R8</f>
        <v>-1748024.5500000007</v>
      </c>
      <c r="U8" s="266">
        <f>SUM(C8+F8+I8+L8+O8+R8)</f>
        <v>712611300</v>
      </c>
      <c r="V8" s="266">
        <f t="shared" si="0"/>
        <v>658620942.16000009</v>
      </c>
      <c r="W8" s="266">
        <f t="shared" si="0"/>
        <v>-53990357.839999974</v>
      </c>
      <c r="X8" s="244">
        <f>SUM(X9+X78)</f>
        <v>185941800</v>
      </c>
      <c r="Y8" s="244">
        <f>SUM(Y9+Y78)</f>
        <v>4425000</v>
      </c>
      <c r="Z8" s="244">
        <f>Y8-X8</f>
        <v>-181516800</v>
      </c>
      <c r="AA8" s="266">
        <f t="shared" ref="AA8:AB11" si="4">SUM(X8)</f>
        <v>185941800</v>
      </c>
      <c r="AB8" s="266">
        <f t="shared" si="4"/>
        <v>4425000</v>
      </c>
      <c r="AC8" s="266">
        <f t="shared" si="1"/>
        <v>-181516800</v>
      </c>
      <c r="AD8" s="244">
        <f>SUM(AD9+AD78)</f>
        <v>77623500</v>
      </c>
      <c r="AE8" s="244">
        <f>SUM(AE9+AE78)</f>
        <v>939092</v>
      </c>
      <c r="AF8" s="244">
        <f>AE8-AD8</f>
        <v>-76684408</v>
      </c>
      <c r="AG8" s="244">
        <f>SUM(AG9+AG78)</f>
        <v>84692500</v>
      </c>
      <c r="AH8" s="244">
        <f>SUM(AH9+AH78)</f>
        <v>0</v>
      </c>
      <c r="AI8" s="244">
        <f>AH8-AG8</f>
        <v>-84692500</v>
      </c>
      <c r="AJ8" s="264">
        <f t="shared" si="2"/>
        <v>162316000</v>
      </c>
      <c r="AK8" s="264">
        <f t="shared" si="2"/>
        <v>939092</v>
      </c>
      <c r="AL8" s="264">
        <f t="shared" si="2"/>
        <v>-161376908</v>
      </c>
      <c r="AM8" s="292">
        <f>SUM(U8+AA8+AJ8)</f>
        <v>1060869100</v>
      </c>
      <c r="AN8" s="266">
        <f>SUM(V8+AB8+AK8)</f>
        <v>663985034.16000009</v>
      </c>
      <c r="AO8" s="266">
        <f>SUM(W8+AC8+AL8)</f>
        <v>-396884065.83999997</v>
      </c>
    </row>
    <row r="9" spans="1:41">
      <c r="A9" s="109">
        <v>2</v>
      </c>
      <c r="B9" s="110" t="s">
        <v>5</v>
      </c>
      <c r="C9" s="244">
        <f>SUM(C10+C66+C69)</f>
        <v>68066700</v>
      </c>
      <c r="D9" s="244">
        <f>SUM(D10+D66+D69)</f>
        <v>62460348</v>
      </c>
      <c r="E9" s="244">
        <f>D9-C9</f>
        <v>-5606352</v>
      </c>
      <c r="F9" s="244">
        <f>SUM(F10+F66+F69)</f>
        <v>351866900</v>
      </c>
      <c r="G9" s="244">
        <f>SUM(G10+G66+G69)</f>
        <v>319611750.91000003</v>
      </c>
      <c r="H9" s="244">
        <f t="shared" ref="H9" si="5">G9-F9</f>
        <v>-32255149.089999974</v>
      </c>
      <c r="I9" s="244">
        <f>SUM(I10+I66+I69)</f>
        <v>67629000</v>
      </c>
      <c r="J9" s="244">
        <f>SUM(J10+J66+J69)</f>
        <v>57158546.25</v>
      </c>
      <c r="K9" s="244">
        <f t="shared" ref="K9" si="6">J9-I9</f>
        <v>-10470453.75</v>
      </c>
      <c r="L9" s="244">
        <f>SUM(L10+L66+L69)</f>
        <v>37785700</v>
      </c>
      <c r="M9" s="244">
        <f>SUM(M10+M66+M69)</f>
        <v>35875321.549999997</v>
      </c>
      <c r="N9" s="244">
        <f t="shared" ref="N9" si="7">M9-L9</f>
        <v>-1910378.450000003</v>
      </c>
      <c r="O9" s="244">
        <f>SUM(O10+O66+O69)</f>
        <v>154268000</v>
      </c>
      <c r="P9" s="244">
        <f>SUM(P10+P66+P69)</f>
        <v>152268000</v>
      </c>
      <c r="Q9" s="244">
        <f t="shared" ref="Q9:Q78" si="8">P9-O9</f>
        <v>-2000000</v>
      </c>
      <c r="R9" s="244">
        <f>SUM(R10+R66+R69)</f>
        <v>32995000</v>
      </c>
      <c r="S9" s="244">
        <f>SUM(S10+S66+S69)</f>
        <v>31246975.449999999</v>
      </c>
      <c r="T9" s="244">
        <f t="shared" ref="T9:T78" si="9">S9-R9</f>
        <v>-1748024.5500000007</v>
      </c>
      <c r="U9" s="266">
        <f>SUM(C9+F9+I9+L9+O9+R9)</f>
        <v>712611300</v>
      </c>
      <c r="V9" s="266">
        <f t="shared" si="0"/>
        <v>658620942.16000009</v>
      </c>
      <c r="W9" s="266">
        <f t="shared" si="0"/>
        <v>-53990357.839999974</v>
      </c>
      <c r="X9" s="244">
        <f>SUM(X10+X66+X69)</f>
        <v>185941800</v>
      </c>
      <c r="Y9" s="244">
        <f>SUM(Y10+Y66+Y69)</f>
        <v>4425000</v>
      </c>
      <c r="Z9" s="244">
        <f t="shared" ref="Z9:Z77" si="10">Y9-X9</f>
        <v>-181516800</v>
      </c>
      <c r="AA9" s="266">
        <f t="shared" si="4"/>
        <v>185941800</v>
      </c>
      <c r="AB9" s="266">
        <f t="shared" si="4"/>
        <v>4425000</v>
      </c>
      <c r="AC9" s="266">
        <f>SUM(Z9)</f>
        <v>-181516800</v>
      </c>
      <c r="AD9" s="244">
        <f>SUM(AD10+AD66+AD69)</f>
        <v>77623500</v>
      </c>
      <c r="AE9" s="244">
        <f>SUM(AE10+AE66+AE69)</f>
        <v>939092</v>
      </c>
      <c r="AF9" s="244">
        <f t="shared" ref="AF9:AF77" si="11">AE9-AD9</f>
        <v>-76684408</v>
      </c>
      <c r="AG9" s="244">
        <f>SUM(AG10+AG66+AG69)</f>
        <v>84692500</v>
      </c>
      <c r="AH9" s="244">
        <f>SUM(AH10+AH66+AH69)</f>
        <v>0</v>
      </c>
      <c r="AI9" s="244">
        <f t="shared" ref="AI9:AI77" si="12">AH9-AG9</f>
        <v>-84692500</v>
      </c>
      <c r="AJ9" s="264">
        <f t="shared" si="2"/>
        <v>162316000</v>
      </c>
      <c r="AK9" s="264">
        <f t="shared" si="2"/>
        <v>939092</v>
      </c>
      <c r="AL9" s="264">
        <f t="shared" si="2"/>
        <v>-161376908</v>
      </c>
      <c r="AM9" s="266">
        <f>SUM(U9+AA9+AJ9+AM64)</f>
        <v>1060869100</v>
      </c>
      <c r="AN9" s="266">
        <f>SUM(V9+AB9+AK9+AN64)</f>
        <v>663985034.16000009</v>
      </c>
      <c r="AO9" s="266">
        <f>SUM(W9+AC9+AL9+AO64)</f>
        <v>-396884065.83999997</v>
      </c>
    </row>
    <row r="10" spans="1:41">
      <c r="A10" s="109">
        <v>3</v>
      </c>
      <c r="B10" s="110" t="s">
        <v>6</v>
      </c>
      <c r="C10" s="244">
        <f>SUM(C11+C17+C23+C28+C35+C39+C44+C48+C60)</f>
        <v>68066700</v>
      </c>
      <c r="D10" s="244">
        <f>SUM(D11+D17+D23+D28+D35+D39+D44+D48+D60)</f>
        <v>62460348</v>
      </c>
      <c r="E10" s="244">
        <f t="shared" ref="E10" si="13">D10-C10</f>
        <v>-5606352</v>
      </c>
      <c r="F10" s="244">
        <f>SUM(F11+F17+F23+F28+F35+F39+F44+F48+F60)</f>
        <v>351866900</v>
      </c>
      <c r="G10" s="244">
        <f>SUM(G11+G17+G23+G28+G35+G39+G44+G48+G60)</f>
        <v>319611750.91000003</v>
      </c>
      <c r="H10" s="244">
        <f>G10-F10</f>
        <v>-32255149.089999974</v>
      </c>
      <c r="I10" s="244">
        <f>SUM(I11+I17+I23+I28+I35+I39+I44+I48+I60)</f>
        <v>67629000</v>
      </c>
      <c r="J10" s="244">
        <f>SUM(J11+J17+J23+J28+J35+J39+J44+J48+J60)</f>
        <v>57158546.25</v>
      </c>
      <c r="K10" s="244">
        <f>J10-I10</f>
        <v>-10470453.75</v>
      </c>
      <c r="L10" s="244">
        <f>SUM(L11+L17+L23+L28+L35+L39+L44+L48+L60)</f>
        <v>37785700</v>
      </c>
      <c r="M10" s="244">
        <f>SUM(M11+M17+M23+M28+M35+M39+M44+M48+M60)</f>
        <v>35875321.549999997</v>
      </c>
      <c r="N10" s="244">
        <f>M10-L10</f>
        <v>-1910378.450000003</v>
      </c>
      <c r="O10" s="244">
        <f>SUM(O11+O17+O23+O28+O35+O39+O44+O48+O60)</f>
        <v>154268000</v>
      </c>
      <c r="P10" s="244">
        <f>SUM(P11+P17+P23+P28+P35+P39+P44+P48+P60)</f>
        <v>152268000</v>
      </c>
      <c r="Q10" s="244">
        <f t="shared" si="8"/>
        <v>-2000000</v>
      </c>
      <c r="R10" s="244">
        <f>SUM(R11+R17+R23+R28+R35+R39+R44+R48+R60)</f>
        <v>32995000</v>
      </c>
      <c r="S10" s="244">
        <f>SUM(S11+S17+S23+S28+S35+S39+S44+S48+S60)</f>
        <v>31246975.449999999</v>
      </c>
      <c r="T10" s="244">
        <f t="shared" si="9"/>
        <v>-1748024.5500000007</v>
      </c>
      <c r="U10" s="266">
        <f>SUM(C10+F10+I10+L10+O10+R10)</f>
        <v>712611300</v>
      </c>
      <c r="V10" s="266">
        <f t="shared" si="0"/>
        <v>658620942.16000009</v>
      </c>
      <c r="W10" s="266">
        <f t="shared" si="0"/>
        <v>-53990357.839999974</v>
      </c>
      <c r="X10" s="244">
        <f>SUM(X11+X17+X23+X28+X35+X39+X44+X48+X60)</f>
        <v>0</v>
      </c>
      <c r="Y10" s="244">
        <f>SUM(Y11+Y17+Y23+Y28+Y35+Y39+Y44+Y48+Y60)</f>
        <v>0</v>
      </c>
      <c r="Z10" s="244">
        <f t="shared" si="10"/>
        <v>0</v>
      </c>
      <c r="AA10" s="266">
        <f t="shared" si="4"/>
        <v>0</v>
      </c>
      <c r="AB10" s="266">
        <f t="shared" si="4"/>
        <v>0</v>
      </c>
      <c r="AC10" s="266">
        <f t="shared" si="1"/>
        <v>0</v>
      </c>
      <c r="AD10" s="244">
        <f>SUM(AD11+AD17+AD23+AD28+AD35+AD39+AD44+AD48+AD60)</f>
        <v>77623500</v>
      </c>
      <c r="AE10" s="244">
        <f>SUM(AE11+AE17+AE23+AE28+AE35+AE39+AE44+AE48+AE60)</f>
        <v>939092</v>
      </c>
      <c r="AF10" s="244">
        <f t="shared" si="11"/>
        <v>-76684408</v>
      </c>
      <c r="AG10" s="244">
        <f>SUM(AG11+AG17+AG23+AG28+AG35+AG39+AG44+AG48+AG60)</f>
        <v>84692500</v>
      </c>
      <c r="AH10" s="244">
        <f>SUM(AH11+AH17+AH23+AH28+AH35+AH39+AH44+AH48+AH60)</f>
        <v>0</v>
      </c>
      <c r="AI10" s="244">
        <f t="shared" si="12"/>
        <v>-84692500</v>
      </c>
      <c r="AJ10" s="264">
        <f t="shared" si="2"/>
        <v>162316000</v>
      </c>
      <c r="AK10" s="264">
        <f t="shared" si="2"/>
        <v>939092</v>
      </c>
      <c r="AL10" s="264">
        <f t="shared" si="2"/>
        <v>-161376908</v>
      </c>
      <c r="AM10" s="266">
        <f t="shared" ref="AM10:AO34" si="14">SUM(U10+AA10+AJ10)</f>
        <v>874927300</v>
      </c>
      <c r="AN10" s="266">
        <f t="shared" si="3"/>
        <v>659560034.16000009</v>
      </c>
      <c r="AO10" s="266">
        <f t="shared" si="3"/>
        <v>-215367265.83999997</v>
      </c>
    </row>
    <row r="11" spans="1:41">
      <c r="A11" s="109">
        <v>4</v>
      </c>
      <c r="B11" s="110" t="s">
        <v>7</v>
      </c>
      <c r="C11" s="244">
        <f>SUM(C12:C16)</f>
        <v>57268800</v>
      </c>
      <c r="D11" s="244">
        <f t="shared" ref="D11:S11" si="15">SUM(D12:D16)</f>
        <v>53669072</v>
      </c>
      <c r="E11" s="244">
        <f t="shared" si="15"/>
        <v>-3599728</v>
      </c>
      <c r="F11" s="244">
        <f t="shared" si="15"/>
        <v>267215600</v>
      </c>
      <c r="G11" s="244">
        <f t="shared" si="15"/>
        <v>245174513</v>
      </c>
      <c r="H11" s="244">
        <f t="shared" ref="H11:H69" si="16">G11-F11</f>
        <v>-22041087</v>
      </c>
      <c r="I11" s="244">
        <f t="shared" si="15"/>
        <v>0</v>
      </c>
      <c r="J11" s="244">
        <f t="shared" si="15"/>
        <v>0</v>
      </c>
      <c r="K11" s="244">
        <f t="shared" ref="K11:K69" si="17">J11-I11</f>
        <v>0</v>
      </c>
      <c r="L11" s="244">
        <f t="shared" si="15"/>
        <v>0</v>
      </c>
      <c r="M11" s="244">
        <f t="shared" si="15"/>
        <v>0</v>
      </c>
      <c r="N11" s="244">
        <f t="shared" ref="N11:N74" si="18">M11-L11</f>
        <v>0</v>
      </c>
      <c r="O11" s="244">
        <f t="shared" si="15"/>
        <v>0</v>
      </c>
      <c r="P11" s="244">
        <f t="shared" si="15"/>
        <v>0</v>
      </c>
      <c r="Q11" s="244">
        <f t="shared" si="8"/>
        <v>0</v>
      </c>
      <c r="R11" s="244">
        <f t="shared" si="15"/>
        <v>0</v>
      </c>
      <c r="S11" s="244">
        <f t="shared" si="15"/>
        <v>0</v>
      </c>
      <c r="T11" s="244">
        <f t="shared" si="9"/>
        <v>0</v>
      </c>
      <c r="U11" s="266">
        <f>SUM(C11+F11+I11+L11+O11+R11)</f>
        <v>324484400</v>
      </c>
      <c r="V11" s="266">
        <f t="shared" si="0"/>
        <v>298843585</v>
      </c>
      <c r="W11" s="266">
        <f t="shared" si="0"/>
        <v>-25640815</v>
      </c>
      <c r="X11" s="244">
        <f t="shared" ref="X11:AH11" si="19">SUM(X12:X16)</f>
        <v>0</v>
      </c>
      <c r="Y11" s="244">
        <f t="shared" si="19"/>
        <v>0</v>
      </c>
      <c r="Z11" s="244">
        <f t="shared" si="10"/>
        <v>0</v>
      </c>
      <c r="AA11" s="266">
        <f t="shared" si="4"/>
        <v>0</v>
      </c>
      <c r="AB11" s="266">
        <f t="shared" si="4"/>
        <v>0</v>
      </c>
      <c r="AC11" s="266">
        <f t="shared" si="1"/>
        <v>0</v>
      </c>
      <c r="AD11" s="244">
        <f t="shared" si="19"/>
        <v>0</v>
      </c>
      <c r="AE11" s="244">
        <f t="shared" si="19"/>
        <v>0</v>
      </c>
      <c r="AF11" s="244">
        <f t="shared" si="11"/>
        <v>0</v>
      </c>
      <c r="AG11" s="244">
        <f t="shared" si="19"/>
        <v>0</v>
      </c>
      <c r="AH11" s="244">
        <f t="shared" si="19"/>
        <v>0</v>
      </c>
      <c r="AI11" s="244">
        <f t="shared" si="12"/>
        <v>0</v>
      </c>
      <c r="AJ11" s="264">
        <f t="shared" si="2"/>
        <v>0</v>
      </c>
      <c r="AK11" s="264">
        <f t="shared" si="2"/>
        <v>0</v>
      </c>
      <c r="AL11" s="264">
        <f t="shared" si="2"/>
        <v>0</v>
      </c>
      <c r="AM11" s="266">
        <f t="shared" si="14"/>
        <v>324484400</v>
      </c>
      <c r="AN11" s="266">
        <f t="shared" si="3"/>
        <v>298843585</v>
      </c>
      <c r="AO11" s="266">
        <f t="shared" si="3"/>
        <v>-25640815</v>
      </c>
    </row>
    <row r="12" spans="1:41">
      <c r="A12" s="141">
        <v>5</v>
      </c>
      <c r="B12" s="113" t="s">
        <v>8</v>
      </c>
      <c r="C12" s="241">
        <v>21676000</v>
      </c>
      <c r="D12" s="440">
        <v>21497959</v>
      </c>
      <c r="E12" s="49">
        <f t="shared" ref="E12:E69" si="20">D12-C12</f>
        <v>-178041</v>
      </c>
      <c r="F12" s="440">
        <v>126616000</v>
      </c>
      <c r="G12" s="440">
        <v>112679044</v>
      </c>
      <c r="H12" s="49">
        <f t="shared" si="16"/>
        <v>-13936956</v>
      </c>
      <c r="I12" s="49"/>
      <c r="J12" s="49"/>
      <c r="K12" s="49">
        <f t="shared" si="17"/>
        <v>0</v>
      </c>
      <c r="L12" s="49"/>
      <c r="M12" s="49"/>
      <c r="N12" s="49">
        <f t="shared" si="18"/>
        <v>0</v>
      </c>
      <c r="O12" s="49"/>
      <c r="P12" s="49"/>
      <c r="Q12" s="49">
        <f t="shared" si="8"/>
        <v>0</v>
      </c>
      <c r="R12" s="49"/>
      <c r="S12" s="49"/>
      <c r="T12" s="49">
        <f>S12-R12</f>
        <v>0</v>
      </c>
      <c r="U12" s="50">
        <f t="shared" ref="U12:U16" si="21">SUM(C12+F12+I12+L12+O12+R12)</f>
        <v>148292000</v>
      </c>
      <c r="V12" s="50">
        <f t="shared" si="0"/>
        <v>134177003</v>
      </c>
      <c r="W12" s="50">
        <f>SUM(E12+H12+K12+N12+Q12+T12)</f>
        <v>-14114997</v>
      </c>
      <c r="X12" s="49"/>
      <c r="Y12" s="49"/>
      <c r="Z12" s="49">
        <f t="shared" si="10"/>
        <v>0</v>
      </c>
      <c r="AA12" s="50">
        <f t="shared" ref="AA12:AB77" si="22">SUM(X12)</f>
        <v>0</v>
      </c>
      <c r="AB12" s="50">
        <f t="shared" si="22"/>
        <v>0</v>
      </c>
      <c r="AC12" s="49"/>
      <c r="AD12" s="49"/>
      <c r="AE12" s="243"/>
      <c r="AF12" s="49">
        <f t="shared" si="11"/>
        <v>0</v>
      </c>
      <c r="AG12" s="243"/>
      <c r="AH12" s="243"/>
      <c r="AI12" s="49">
        <f t="shared" si="12"/>
        <v>0</v>
      </c>
      <c r="AJ12" s="264">
        <f t="shared" si="2"/>
        <v>0</v>
      </c>
      <c r="AK12" s="264">
        <f t="shared" si="2"/>
        <v>0</v>
      </c>
      <c r="AL12" s="264">
        <f t="shared" si="2"/>
        <v>0</v>
      </c>
      <c r="AM12" s="267">
        <f t="shared" si="14"/>
        <v>148292000</v>
      </c>
      <c r="AN12" s="267">
        <f t="shared" si="3"/>
        <v>134177003</v>
      </c>
      <c r="AO12" s="267">
        <f t="shared" si="3"/>
        <v>-14114997</v>
      </c>
    </row>
    <row r="13" spans="1:41">
      <c r="A13" s="141">
        <v>6</v>
      </c>
      <c r="B13" s="113" t="s">
        <v>10</v>
      </c>
      <c r="C13" s="241">
        <v>29633600</v>
      </c>
      <c r="D13" s="440">
        <v>29811113</v>
      </c>
      <c r="E13" s="49">
        <f t="shared" si="20"/>
        <v>177513</v>
      </c>
      <c r="F13" s="440">
        <v>121499600</v>
      </c>
      <c r="G13" s="440">
        <v>116743474</v>
      </c>
      <c r="H13" s="49">
        <f t="shared" si="16"/>
        <v>-4756126</v>
      </c>
      <c r="I13" s="49"/>
      <c r="J13" s="49"/>
      <c r="K13" s="49">
        <f t="shared" si="17"/>
        <v>0</v>
      </c>
      <c r="L13" s="49"/>
      <c r="M13" s="49"/>
      <c r="N13" s="49">
        <f t="shared" si="18"/>
        <v>0</v>
      </c>
      <c r="O13" s="49"/>
      <c r="P13" s="49"/>
      <c r="Q13" s="49">
        <f t="shared" si="8"/>
        <v>0</v>
      </c>
      <c r="R13" s="49"/>
      <c r="S13" s="49"/>
      <c r="T13" s="49">
        <f t="shared" si="9"/>
        <v>0</v>
      </c>
      <c r="U13" s="50">
        <f t="shared" si="21"/>
        <v>151133200</v>
      </c>
      <c r="V13" s="50">
        <f t="shared" si="0"/>
        <v>146554587</v>
      </c>
      <c r="W13" s="50">
        <f t="shared" si="0"/>
        <v>-4578613</v>
      </c>
      <c r="X13" s="49"/>
      <c r="Y13" s="49"/>
      <c r="Z13" s="49">
        <f t="shared" si="10"/>
        <v>0</v>
      </c>
      <c r="AA13" s="50">
        <f t="shared" si="22"/>
        <v>0</v>
      </c>
      <c r="AB13" s="50">
        <f t="shared" si="22"/>
        <v>0</v>
      </c>
      <c r="AC13" s="49"/>
      <c r="AD13" s="49"/>
      <c r="AE13" s="243"/>
      <c r="AF13" s="49">
        <f t="shared" si="11"/>
        <v>0</v>
      </c>
      <c r="AG13" s="243"/>
      <c r="AH13" s="243"/>
      <c r="AI13" s="49">
        <f t="shared" si="12"/>
        <v>0</v>
      </c>
      <c r="AJ13" s="264">
        <f t="shared" si="2"/>
        <v>0</v>
      </c>
      <c r="AK13" s="264">
        <f t="shared" si="2"/>
        <v>0</v>
      </c>
      <c r="AL13" s="264">
        <f t="shared" si="2"/>
        <v>0</v>
      </c>
      <c r="AM13" s="267">
        <f t="shared" si="14"/>
        <v>151133200</v>
      </c>
      <c r="AN13" s="267">
        <f t="shared" si="3"/>
        <v>146554587</v>
      </c>
      <c r="AO13" s="267">
        <f t="shared" si="3"/>
        <v>-4578613</v>
      </c>
    </row>
    <row r="14" spans="1:41">
      <c r="A14" s="141">
        <v>7</v>
      </c>
      <c r="B14" s="113" t="s">
        <v>11</v>
      </c>
      <c r="C14" s="241">
        <v>2460000</v>
      </c>
      <c r="D14" s="440">
        <v>2360000</v>
      </c>
      <c r="E14" s="49">
        <f t="shared" si="20"/>
        <v>-100000</v>
      </c>
      <c r="F14" s="440">
        <v>19100000</v>
      </c>
      <c r="G14" s="440">
        <v>15751995</v>
      </c>
      <c r="H14" s="49">
        <f t="shared" si="16"/>
        <v>-3348005</v>
      </c>
      <c r="I14" s="49"/>
      <c r="J14" s="49"/>
      <c r="K14" s="49">
        <f t="shared" si="17"/>
        <v>0</v>
      </c>
      <c r="L14" s="49"/>
      <c r="M14" s="49"/>
      <c r="N14" s="49">
        <f t="shared" si="18"/>
        <v>0</v>
      </c>
      <c r="O14" s="49"/>
      <c r="P14" s="49"/>
      <c r="Q14" s="49">
        <f t="shared" si="8"/>
        <v>0</v>
      </c>
      <c r="R14" s="49"/>
      <c r="S14" s="49"/>
      <c r="T14" s="49">
        <f t="shared" si="9"/>
        <v>0</v>
      </c>
      <c r="U14" s="50">
        <f t="shared" si="21"/>
        <v>21560000</v>
      </c>
      <c r="V14" s="50">
        <f t="shared" si="0"/>
        <v>18111995</v>
      </c>
      <c r="W14" s="50">
        <f t="shared" si="0"/>
        <v>-3448005</v>
      </c>
      <c r="X14" s="49"/>
      <c r="Y14" s="49"/>
      <c r="Z14" s="49">
        <f t="shared" si="10"/>
        <v>0</v>
      </c>
      <c r="AA14" s="50">
        <f t="shared" si="22"/>
        <v>0</v>
      </c>
      <c r="AB14" s="50">
        <f t="shared" si="22"/>
        <v>0</v>
      </c>
      <c r="AC14" s="49"/>
      <c r="AD14" s="49"/>
      <c r="AE14" s="243"/>
      <c r="AF14" s="49">
        <f t="shared" si="11"/>
        <v>0</v>
      </c>
      <c r="AG14" s="243"/>
      <c r="AH14" s="243"/>
      <c r="AI14" s="49">
        <f t="shared" si="12"/>
        <v>0</v>
      </c>
      <c r="AJ14" s="264">
        <f t="shared" si="2"/>
        <v>0</v>
      </c>
      <c r="AK14" s="264">
        <f t="shared" si="2"/>
        <v>0</v>
      </c>
      <c r="AL14" s="264">
        <f t="shared" si="2"/>
        <v>0</v>
      </c>
      <c r="AM14" s="267">
        <f t="shared" si="14"/>
        <v>21560000</v>
      </c>
      <c r="AN14" s="267">
        <f t="shared" si="3"/>
        <v>18111995</v>
      </c>
      <c r="AO14" s="267">
        <f t="shared" si="3"/>
        <v>-3448005</v>
      </c>
    </row>
    <row r="15" spans="1:41">
      <c r="A15" s="141">
        <v>8</v>
      </c>
      <c r="B15" s="113" t="s">
        <v>12</v>
      </c>
      <c r="C15" s="241">
        <v>3499200</v>
      </c>
      <c r="D15" s="441">
        <v>0</v>
      </c>
      <c r="E15" s="49">
        <f t="shared" si="20"/>
        <v>-3499200</v>
      </c>
      <c r="F15" s="49"/>
      <c r="G15" s="49"/>
      <c r="H15" s="49">
        <f t="shared" si="16"/>
        <v>0</v>
      </c>
      <c r="I15" s="49"/>
      <c r="J15" s="49"/>
      <c r="K15" s="49">
        <f t="shared" si="17"/>
        <v>0</v>
      </c>
      <c r="L15" s="49"/>
      <c r="M15" s="49"/>
      <c r="N15" s="49">
        <f t="shared" si="18"/>
        <v>0</v>
      </c>
      <c r="O15" s="49"/>
      <c r="P15" s="49"/>
      <c r="Q15" s="49">
        <f t="shared" si="8"/>
        <v>0</v>
      </c>
      <c r="R15" s="49"/>
      <c r="S15" s="49"/>
      <c r="T15" s="49">
        <f t="shared" si="9"/>
        <v>0</v>
      </c>
      <c r="U15" s="50">
        <f t="shared" si="21"/>
        <v>3499200</v>
      </c>
      <c r="V15" s="50">
        <f t="shared" si="0"/>
        <v>0</v>
      </c>
      <c r="W15" s="50">
        <f t="shared" si="0"/>
        <v>-3499200</v>
      </c>
      <c r="X15" s="49"/>
      <c r="Y15" s="49"/>
      <c r="Z15" s="49">
        <f t="shared" si="10"/>
        <v>0</v>
      </c>
      <c r="AA15" s="50">
        <f t="shared" si="22"/>
        <v>0</v>
      </c>
      <c r="AB15" s="50">
        <f t="shared" si="22"/>
        <v>0</v>
      </c>
      <c r="AC15" s="49"/>
      <c r="AD15" s="49"/>
      <c r="AE15" s="243"/>
      <c r="AF15" s="49">
        <f t="shared" si="11"/>
        <v>0</v>
      </c>
      <c r="AG15" s="243"/>
      <c r="AH15" s="243"/>
      <c r="AI15" s="49">
        <f t="shared" si="12"/>
        <v>0</v>
      </c>
      <c r="AJ15" s="264">
        <f t="shared" si="2"/>
        <v>0</v>
      </c>
      <c r="AK15" s="264">
        <f t="shared" si="2"/>
        <v>0</v>
      </c>
      <c r="AL15" s="264">
        <f t="shared" si="2"/>
        <v>0</v>
      </c>
      <c r="AM15" s="267">
        <f t="shared" si="14"/>
        <v>3499200</v>
      </c>
      <c r="AN15" s="267">
        <f t="shared" si="3"/>
        <v>0</v>
      </c>
      <c r="AO15" s="267">
        <f t="shared" si="3"/>
        <v>-3499200</v>
      </c>
    </row>
    <row r="16" spans="1:41">
      <c r="A16" s="141">
        <v>9</v>
      </c>
      <c r="B16" s="113" t="s">
        <v>9</v>
      </c>
      <c r="C16" s="243"/>
      <c r="D16" s="49"/>
      <c r="E16" s="49">
        <f t="shared" si="20"/>
        <v>0</v>
      </c>
      <c r="F16" s="49"/>
      <c r="G16" s="49"/>
      <c r="H16" s="49">
        <f t="shared" si="16"/>
        <v>0</v>
      </c>
      <c r="I16" s="49"/>
      <c r="J16" s="49"/>
      <c r="K16" s="49">
        <f t="shared" si="17"/>
        <v>0</v>
      </c>
      <c r="L16" s="49"/>
      <c r="M16" s="49"/>
      <c r="N16" s="49">
        <f t="shared" si="18"/>
        <v>0</v>
      </c>
      <c r="O16" s="49"/>
      <c r="P16" s="49"/>
      <c r="Q16" s="49">
        <f t="shared" si="8"/>
        <v>0</v>
      </c>
      <c r="R16" s="49"/>
      <c r="S16" s="49"/>
      <c r="T16" s="49">
        <f t="shared" si="9"/>
        <v>0</v>
      </c>
      <c r="U16" s="50">
        <f t="shared" si="21"/>
        <v>0</v>
      </c>
      <c r="V16" s="50">
        <f t="shared" si="0"/>
        <v>0</v>
      </c>
      <c r="W16" s="50">
        <f t="shared" si="0"/>
        <v>0</v>
      </c>
      <c r="X16" s="49"/>
      <c r="Y16" s="49"/>
      <c r="Z16" s="49">
        <f t="shared" si="10"/>
        <v>0</v>
      </c>
      <c r="AA16" s="50">
        <f t="shared" si="22"/>
        <v>0</v>
      </c>
      <c r="AB16" s="50">
        <f t="shared" si="22"/>
        <v>0</v>
      </c>
      <c r="AC16" s="49"/>
      <c r="AD16" s="49"/>
      <c r="AE16" s="243"/>
      <c r="AF16" s="49">
        <f t="shared" si="11"/>
        <v>0</v>
      </c>
      <c r="AG16" s="243"/>
      <c r="AH16" s="243"/>
      <c r="AI16" s="49">
        <f t="shared" si="12"/>
        <v>0</v>
      </c>
      <c r="AJ16" s="264">
        <f t="shared" si="2"/>
        <v>0</v>
      </c>
      <c r="AK16" s="264">
        <f t="shared" si="2"/>
        <v>0</v>
      </c>
      <c r="AL16" s="264">
        <f t="shared" si="2"/>
        <v>0</v>
      </c>
      <c r="AM16" s="267">
        <f t="shared" si="14"/>
        <v>0</v>
      </c>
      <c r="AN16" s="267">
        <f t="shared" si="3"/>
        <v>0</v>
      </c>
      <c r="AO16" s="267">
        <f t="shared" si="3"/>
        <v>0</v>
      </c>
    </row>
    <row r="17" spans="1:41" s="444" customFormat="1">
      <c r="A17" s="109">
        <v>10</v>
      </c>
      <c r="B17" s="110" t="s">
        <v>16</v>
      </c>
      <c r="C17" s="244">
        <f>SUM(C18:C22)</f>
        <v>7158400</v>
      </c>
      <c r="D17" s="244">
        <f t="shared" ref="D17:S17" si="23">SUM(D18:D22)</f>
        <v>6645276</v>
      </c>
      <c r="E17" s="244">
        <f>D17-C17</f>
        <v>-513124</v>
      </c>
      <c r="F17" s="244">
        <f t="shared" si="23"/>
        <v>33395300</v>
      </c>
      <c r="G17" s="244">
        <f t="shared" si="23"/>
        <v>30748458.000000004</v>
      </c>
      <c r="H17" s="244">
        <f t="shared" si="16"/>
        <v>-2646841.9999999963</v>
      </c>
      <c r="I17" s="244">
        <f t="shared" si="23"/>
        <v>0</v>
      </c>
      <c r="J17" s="244">
        <f t="shared" si="23"/>
        <v>0</v>
      </c>
      <c r="K17" s="244">
        <f t="shared" si="17"/>
        <v>0</v>
      </c>
      <c r="L17" s="244">
        <f t="shared" si="23"/>
        <v>0</v>
      </c>
      <c r="M17" s="244">
        <f t="shared" si="23"/>
        <v>0</v>
      </c>
      <c r="N17" s="244">
        <f t="shared" si="18"/>
        <v>0</v>
      </c>
      <c r="O17" s="244">
        <f t="shared" si="23"/>
        <v>0</v>
      </c>
      <c r="P17" s="244">
        <f t="shared" si="23"/>
        <v>0</v>
      </c>
      <c r="Q17" s="244">
        <f t="shared" si="8"/>
        <v>0</v>
      </c>
      <c r="R17" s="244">
        <f t="shared" si="23"/>
        <v>0</v>
      </c>
      <c r="S17" s="244">
        <f t="shared" si="23"/>
        <v>0</v>
      </c>
      <c r="T17" s="244">
        <f t="shared" si="9"/>
        <v>0</v>
      </c>
      <c r="U17" s="266">
        <f>SUM(C17+F17+I17+L17+O17+R17)</f>
        <v>40553700</v>
      </c>
      <c r="V17" s="266">
        <f t="shared" si="0"/>
        <v>37393734</v>
      </c>
      <c r="W17" s="266">
        <f t="shared" si="0"/>
        <v>-3159965.9999999963</v>
      </c>
      <c r="X17" s="244">
        <f>SUM(X18:X22)</f>
        <v>0</v>
      </c>
      <c r="Y17" s="244">
        <f t="shared" ref="Y17" si="24">SUM(Y18:Y22)</f>
        <v>0</v>
      </c>
      <c r="Z17" s="244">
        <f t="shared" si="10"/>
        <v>0</v>
      </c>
      <c r="AA17" s="266">
        <f t="shared" si="22"/>
        <v>0</v>
      </c>
      <c r="AB17" s="266">
        <f t="shared" si="22"/>
        <v>0</v>
      </c>
      <c r="AC17" s="244">
        <f t="shared" ref="AC17:AE17" si="25">SUM(AC18:AC22)</f>
        <v>0</v>
      </c>
      <c r="AD17" s="244">
        <f t="shared" si="25"/>
        <v>0</v>
      </c>
      <c r="AE17" s="244">
        <f t="shared" si="25"/>
        <v>0</v>
      </c>
      <c r="AF17" s="244">
        <f t="shared" si="11"/>
        <v>0</v>
      </c>
      <c r="AG17" s="244">
        <f t="shared" ref="AG17:AH17" si="26">SUM(AG18:AG22)</f>
        <v>0</v>
      </c>
      <c r="AH17" s="244">
        <f t="shared" si="26"/>
        <v>0</v>
      </c>
      <c r="AI17" s="244">
        <f t="shared" si="12"/>
        <v>0</v>
      </c>
      <c r="AJ17" s="269">
        <f t="shared" si="2"/>
        <v>0</v>
      </c>
      <c r="AK17" s="269">
        <f t="shared" si="2"/>
        <v>0</v>
      </c>
      <c r="AL17" s="269">
        <f t="shared" si="2"/>
        <v>0</v>
      </c>
      <c r="AM17" s="266">
        <f t="shared" si="14"/>
        <v>40553700</v>
      </c>
      <c r="AN17" s="266">
        <f t="shared" si="3"/>
        <v>37393734</v>
      </c>
      <c r="AO17" s="266">
        <f t="shared" si="3"/>
        <v>-3159965.9999999963</v>
      </c>
    </row>
    <row r="18" spans="1:41">
      <c r="A18" s="141">
        <v>11</v>
      </c>
      <c r="B18" s="113" t="s">
        <v>13</v>
      </c>
      <c r="C18" s="241">
        <v>4867800</v>
      </c>
      <c r="D18" s="440">
        <v>4561871.12</v>
      </c>
      <c r="E18" s="49">
        <f t="shared" si="20"/>
        <v>-305928.87999999989</v>
      </c>
      <c r="F18" s="440">
        <v>22706900</v>
      </c>
      <c r="G18" s="440">
        <v>20981177.359999999</v>
      </c>
      <c r="H18" s="49">
        <f t="shared" si="16"/>
        <v>-1725722.6400000006</v>
      </c>
      <c r="I18" s="49"/>
      <c r="J18" s="243"/>
      <c r="K18" s="49">
        <f t="shared" si="17"/>
        <v>0</v>
      </c>
      <c r="L18" s="49"/>
      <c r="M18" s="49"/>
      <c r="N18" s="49">
        <f t="shared" si="18"/>
        <v>0</v>
      </c>
      <c r="O18" s="243"/>
      <c r="P18" s="243"/>
      <c r="Q18" s="49">
        <f t="shared" si="8"/>
        <v>0</v>
      </c>
      <c r="R18" s="243"/>
      <c r="S18" s="243"/>
      <c r="T18" s="49">
        <f t="shared" si="9"/>
        <v>0</v>
      </c>
      <c r="U18" s="267">
        <f>SUM(C18+F18+I18+L18+O18+R18)</f>
        <v>27574700</v>
      </c>
      <c r="V18" s="267">
        <f t="shared" si="0"/>
        <v>25543048.48</v>
      </c>
      <c r="W18" s="267">
        <f t="shared" si="0"/>
        <v>-2031651.5200000005</v>
      </c>
      <c r="X18" s="243"/>
      <c r="Y18" s="243"/>
      <c r="Z18" s="49">
        <f t="shared" si="10"/>
        <v>0</v>
      </c>
      <c r="AA18" s="267">
        <f t="shared" si="22"/>
        <v>0</v>
      </c>
      <c r="AB18" s="267">
        <f t="shared" si="22"/>
        <v>0</v>
      </c>
      <c r="AC18" s="243"/>
      <c r="AD18" s="243"/>
      <c r="AE18" s="243"/>
      <c r="AF18" s="49">
        <f t="shared" si="11"/>
        <v>0</v>
      </c>
      <c r="AG18" s="243"/>
      <c r="AH18" s="243"/>
      <c r="AI18" s="49">
        <f t="shared" si="12"/>
        <v>0</v>
      </c>
      <c r="AJ18" s="264">
        <f t="shared" si="2"/>
        <v>0</v>
      </c>
      <c r="AK18" s="264">
        <f t="shared" si="2"/>
        <v>0</v>
      </c>
      <c r="AL18" s="264">
        <f t="shared" si="2"/>
        <v>0</v>
      </c>
      <c r="AM18" s="267">
        <f t="shared" si="14"/>
        <v>27574700</v>
      </c>
      <c r="AN18" s="267">
        <f t="shared" si="3"/>
        <v>25543048.48</v>
      </c>
      <c r="AO18" s="267">
        <f t="shared" si="3"/>
        <v>-2031651.5200000005</v>
      </c>
    </row>
    <row r="19" spans="1:41">
      <c r="A19" s="141">
        <v>12</v>
      </c>
      <c r="B19" s="113" t="s">
        <v>14</v>
      </c>
      <c r="C19" s="241">
        <v>572800</v>
      </c>
      <c r="D19" s="440">
        <v>505010.72</v>
      </c>
      <c r="E19" s="49">
        <f t="shared" si="20"/>
        <v>-67789.280000000028</v>
      </c>
      <c r="F19" s="440">
        <v>2672200</v>
      </c>
      <c r="G19" s="440">
        <v>2441818.4900000002</v>
      </c>
      <c r="H19" s="49">
        <f t="shared" si="16"/>
        <v>-230381.50999999978</v>
      </c>
      <c r="I19" s="49"/>
      <c r="J19" s="243"/>
      <c r="K19" s="49">
        <f t="shared" si="17"/>
        <v>0</v>
      </c>
      <c r="L19" s="49"/>
      <c r="M19" s="49"/>
      <c r="N19" s="49">
        <f t="shared" si="18"/>
        <v>0</v>
      </c>
      <c r="O19" s="243"/>
      <c r="P19" s="243"/>
      <c r="Q19" s="49">
        <f t="shared" si="8"/>
        <v>0</v>
      </c>
      <c r="R19" s="243"/>
      <c r="S19" s="243"/>
      <c r="T19" s="49">
        <f t="shared" si="9"/>
        <v>0</v>
      </c>
      <c r="U19" s="267">
        <f t="shared" ref="U19:U31" si="27">SUM(C19+F19+I19+L19+O19+R19)</f>
        <v>3245000</v>
      </c>
      <c r="V19" s="267">
        <f t="shared" si="0"/>
        <v>2946829.21</v>
      </c>
      <c r="W19" s="267">
        <f t="shared" si="0"/>
        <v>-298170.7899999998</v>
      </c>
      <c r="X19" s="243"/>
      <c r="Y19" s="243"/>
      <c r="Z19" s="49">
        <f t="shared" si="10"/>
        <v>0</v>
      </c>
      <c r="AA19" s="267">
        <f t="shared" si="22"/>
        <v>0</v>
      </c>
      <c r="AB19" s="267">
        <f t="shared" si="22"/>
        <v>0</v>
      </c>
      <c r="AC19" s="243"/>
      <c r="AD19" s="243"/>
      <c r="AE19" s="243"/>
      <c r="AF19" s="49">
        <f t="shared" si="11"/>
        <v>0</v>
      </c>
      <c r="AG19" s="243"/>
      <c r="AH19" s="243"/>
      <c r="AI19" s="49">
        <f t="shared" si="12"/>
        <v>0</v>
      </c>
      <c r="AJ19" s="264">
        <f t="shared" si="2"/>
        <v>0</v>
      </c>
      <c r="AK19" s="264">
        <f t="shared" si="2"/>
        <v>0</v>
      </c>
      <c r="AL19" s="264">
        <f t="shared" si="2"/>
        <v>0</v>
      </c>
      <c r="AM19" s="267">
        <f t="shared" si="14"/>
        <v>3245000</v>
      </c>
      <c r="AN19" s="267">
        <f t="shared" si="3"/>
        <v>2946829.21</v>
      </c>
      <c r="AO19" s="267">
        <f t="shared" si="3"/>
        <v>-298170.7899999998</v>
      </c>
    </row>
    <row r="20" spans="1:41">
      <c r="A20" s="141">
        <v>13</v>
      </c>
      <c r="B20" s="113" t="s">
        <v>15</v>
      </c>
      <c r="C20" s="241">
        <v>286300</v>
      </c>
      <c r="D20" s="440">
        <v>252505.36</v>
      </c>
      <c r="E20" s="49">
        <f t="shared" si="20"/>
        <v>-33794.640000000014</v>
      </c>
      <c r="F20" s="440">
        <v>1335900</v>
      </c>
      <c r="G20" s="440">
        <v>1220909.44</v>
      </c>
      <c r="H20" s="49">
        <f t="shared" si="16"/>
        <v>-114990.56000000006</v>
      </c>
      <c r="I20" s="49"/>
      <c r="J20" s="243"/>
      <c r="K20" s="49">
        <f t="shared" si="17"/>
        <v>0</v>
      </c>
      <c r="L20" s="49"/>
      <c r="M20" s="49"/>
      <c r="N20" s="49">
        <f t="shared" si="18"/>
        <v>0</v>
      </c>
      <c r="O20" s="243"/>
      <c r="P20" s="243"/>
      <c r="Q20" s="49">
        <f t="shared" si="8"/>
        <v>0</v>
      </c>
      <c r="R20" s="243"/>
      <c r="S20" s="243"/>
      <c r="T20" s="49">
        <f t="shared" si="9"/>
        <v>0</v>
      </c>
      <c r="U20" s="267">
        <f t="shared" si="27"/>
        <v>1622200</v>
      </c>
      <c r="V20" s="267">
        <f t="shared" si="0"/>
        <v>1473414.7999999998</v>
      </c>
      <c r="W20" s="267">
        <f t="shared" si="0"/>
        <v>-148785.20000000007</v>
      </c>
      <c r="X20" s="243"/>
      <c r="Y20" s="243"/>
      <c r="Z20" s="49">
        <f t="shared" si="10"/>
        <v>0</v>
      </c>
      <c r="AA20" s="267">
        <f t="shared" si="22"/>
        <v>0</v>
      </c>
      <c r="AB20" s="267">
        <f t="shared" si="22"/>
        <v>0</v>
      </c>
      <c r="AC20" s="243"/>
      <c r="AD20" s="243"/>
      <c r="AE20" s="243"/>
      <c r="AF20" s="49">
        <f t="shared" si="11"/>
        <v>0</v>
      </c>
      <c r="AG20" s="243"/>
      <c r="AH20" s="243"/>
      <c r="AI20" s="49">
        <f t="shared" si="12"/>
        <v>0</v>
      </c>
      <c r="AJ20" s="264">
        <f t="shared" si="2"/>
        <v>0</v>
      </c>
      <c r="AK20" s="264">
        <f t="shared" si="2"/>
        <v>0</v>
      </c>
      <c r="AL20" s="264">
        <f t="shared" si="2"/>
        <v>0</v>
      </c>
      <c r="AM20" s="267">
        <f t="shared" si="14"/>
        <v>1622200</v>
      </c>
      <c r="AN20" s="267">
        <f t="shared" si="3"/>
        <v>1473414.7999999998</v>
      </c>
      <c r="AO20" s="267">
        <f t="shared" si="3"/>
        <v>-148785.20000000007</v>
      </c>
    </row>
    <row r="21" spans="1:41">
      <c r="A21" s="141">
        <v>14</v>
      </c>
      <c r="B21" s="113" t="s">
        <v>17</v>
      </c>
      <c r="C21" s="241">
        <v>286300</v>
      </c>
      <c r="D21" s="440">
        <v>252505.36</v>
      </c>
      <c r="E21" s="49">
        <f t="shared" si="20"/>
        <v>-33794.640000000014</v>
      </c>
      <c r="F21" s="440">
        <v>1335900</v>
      </c>
      <c r="G21" s="440">
        <v>1220909.44</v>
      </c>
      <c r="H21" s="49">
        <f t="shared" si="16"/>
        <v>-114990.56000000006</v>
      </c>
      <c r="I21" s="49"/>
      <c r="J21" s="243"/>
      <c r="K21" s="49">
        <f t="shared" si="17"/>
        <v>0</v>
      </c>
      <c r="L21" s="49"/>
      <c r="M21" s="49"/>
      <c r="N21" s="49">
        <f t="shared" si="18"/>
        <v>0</v>
      </c>
      <c r="O21" s="243"/>
      <c r="P21" s="243"/>
      <c r="Q21" s="49">
        <f t="shared" si="8"/>
        <v>0</v>
      </c>
      <c r="R21" s="243"/>
      <c r="S21" s="243"/>
      <c r="T21" s="49">
        <f t="shared" si="9"/>
        <v>0</v>
      </c>
      <c r="U21" s="267">
        <f t="shared" si="27"/>
        <v>1622200</v>
      </c>
      <c r="V21" s="267">
        <f t="shared" si="0"/>
        <v>1473414.7999999998</v>
      </c>
      <c r="W21" s="267">
        <f t="shared" si="0"/>
        <v>-148785.20000000007</v>
      </c>
      <c r="X21" s="243"/>
      <c r="Y21" s="243"/>
      <c r="Z21" s="49">
        <f t="shared" si="10"/>
        <v>0</v>
      </c>
      <c r="AA21" s="267">
        <f t="shared" si="22"/>
        <v>0</v>
      </c>
      <c r="AB21" s="267">
        <f t="shared" si="22"/>
        <v>0</v>
      </c>
      <c r="AC21" s="243"/>
      <c r="AD21" s="243"/>
      <c r="AE21" s="243"/>
      <c r="AF21" s="49">
        <f t="shared" si="11"/>
        <v>0</v>
      </c>
      <c r="AG21" s="243"/>
      <c r="AH21" s="243"/>
      <c r="AI21" s="49">
        <f t="shared" si="12"/>
        <v>0</v>
      </c>
      <c r="AJ21" s="264">
        <f t="shared" si="2"/>
        <v>0</v>
      </c>
      <c r="AK21" s="264">
        <f t="shared" si="2"/>
        <v>0</v>
      </c>
      <c r="AL21" s="264">
        <f t="shared" si="2"/>
        <v>0</v>
      </c>
      <c r="AM21" s="267">
        <f t="shared" si="14"/>
        <v>1622200</v>
      </c>
      <c r="AN21" s="267">
        <f t="shared" si="3"/>
        <v>1473414.7999999998</v>
      </c>
      <c r="AO21" s="267">
        <f t="shared" si="3"/>
        <v>-148785.20000000007</v>
      </c>
    </row>
    <row r="22" spans="1:41">
      <c r="A22" s="141">
        <v>15</v>
      </c>
      <c r="B22" s="113" t="s">
        <v>18</v>
      </c>
      <c r="C22" s="241">
        <v>1145200</v>
      </c>
      <c r="D22" s="440">
        <v>1073383.44</v>
      </c>
      <c r="E22" s="49">
        <f t="shared" si="20"/>
        <v>-71816.560000000056</v>
      </c>
      <c r="F22" s="440">
        <v>5344400</v>
      </c>
      <c r="G22" s="440">
        <v>4883643.2699999996</v>
      </c>
      <c r="H22" s="49">
        <f t="shared" si="16"/>
        <v>-460756.73000000045</v>
      </c>
      <c r="I22" s="49"/>
      <c r="J22" s="243"/>
      <c r="K22" s="49">
        <f t="shared" si="17"/>
        <v>0</v>
      </c>
      <c r="L22" s="49"/>
      <c r="M22" s="49"/>
      <c r="N22" s="49">
        <f t="shared" si="18"/>
        <v>0</v>
      </c>
      <c r="O22" s="243"/>
      <c r="P22" s="243"/>
      <c r="Q22" s="49">
        <f t="shared" si="8"/>
        <v>0</v>
      </c>
      <c r="R22" s="243"/>
      <c r="S22" s="243"/>
      <c r="T22" s="49">
        <f t="shared" si="9"/>
        <v>0</v>
      </c>
      <c r="U22" s="267">
        <f t="shared" si="27"/>
        <v>6489600</v>
      </c>
      <c r="V22" s="267">
        <f t="shared" si="0"/>
        <v>5957026.709999999</v>
      </c>
      <c r="W22" s="267">
        <f t="shared" si="0"/>
        <v>-532573.2900000005</v>
      </c>
      <c r="X22" s="243"/>
      <c r="Y22" s="243"/>
      <c r="Z22" s="49">
        <f t="shared" si="10"/>
        <v>0</v>
      </c>
      <c r="AA22" s="267">
        <f t="shared" si="22"/>
        <v>0</v>
      </c>
      <c r="AB22" s="267">
        <f t="shared" si="22"/>
        <v>0</v>
      </c>
      <c r="AC22" s="243"/>
      <c r="AD22" s="243"/>
      <c r="AE22" s="243"/>
      <c r="AF22" s="49">
        <f t="shared" si="11"/>
        <v>0</v>
      </c>
      <c r="AG22" s="243"/>
      <c r="AH22" s="243"/>
      <c r="AI22" s="49">
        <f t="shared" si="12"/>
        <v>0</v>
      </c>
      <c r="AJ22" s="264">
        <f t="shared" si="2"/>
        <v>0</v>
      </c>
      <c r="AK22" s="264">
        <f t="shared" si="2"/>
        <v>0</v>
      </c>
      <c r="AL22" s="264">
        <f t="shared" si="2"/>
        <v>0</v>
      </c>
      <c r="AM22" s="267">
        <f t="shared" si="14"/>
        <v>6489600</v>
      </c>
      <c r="AN22" s="267">
        <f t="shared" si="3"/>
        <v>5957026.709999999</v>
      </c>
      <c r="AO22" s="267">
        <f t="shared" si="3"/>
        <v>-532573.2900000005</v>
      </c>
    </row>
    <row r="23" spans="1:41" s="444" customFormat="1">
      <c r="A23" s="109">
        <v>16</v>
      </c>
      <c r="B23" s="110" t="s">
        <v>34</v>
      </c>
      <c r="C23" s="244">
        <f>SUM(C24:C27)</f>
        <v>0</v>
      </c>
      <c r="D23" s="244">
        <f t="shared" ref="D23:S23" si="28">SUM(D24:D27)</f>
        <v>0</v>
      </c>
      <c r="E23" s="244">
        <f>SUM(E24:E27)</f>
        <v>0</v>
      </c>
      <c r="F23" s="244">
        <f>SUM(F24:F27)</f>
        <v>32365900</v>
      </c>
      <c r="G23" s="244">
        <f t="shared" ref="G23:H23" si="29">SUM(G24:G27)</f>
        <v>27754504.91</v>
      </c>
      <c r="H23" s="244">
        <f t="shared" si="29"/>
        <v>-4611395.09</v>
      </c>
      <c r="I23" s="244">
        <f t="shared" si="28"/>
        <v>65362000</v>
      </c>
      <c r="J23" s="244">
        <f t="shared" si="28"/>
        <v>56891546.25</v>
      </c>
      <c r="K23" s="244">
        <f t="shared" si="17"/>
        <v>-8470453.75</v>
      </c>
      <c r="L23" s="244">
        <f t="shared" si="28"/>
        <v>36646200</v>
      </c>
      <c r="M23" s="244">
        <f t="shared" si="28"/>
        <v>35735821.549999997</v>
      </c>
      <c r="N23" s="244">
        <f t="shared" si="18"/>
        <v>-910378.45000000298</v>
      </c>
      <c r="O23" s="244">
        <f t="shared" si="28"/>
        <v>152268000</v>
      </c>
      <c r="P23" s="244">
        <f t="shared" si="28"/>
        <v>152268000</v>
      </c>
      <c r="Q23" s="244">
        <f t="shared" si="8"/>
        <v>0</v>
      </c>
      <c r="R23" s="244">
        <f t="shared" si="28"/>
        <v>29332000</v>
      </c>
      <c r="S23" s="244">
        <f t="shared" si="28"/>
        <v>28252435.449999999</v>
      </c>
      <c r="T23" s="244">
        <f t="shared" si="9"/>
        <v>-1079564.5500000007</v>
      </c>
      <c r="U23" s="266">
        <f t="shared" si="27"/>
        <v>315974100</v>
      </c>
      <c r="V23" s="266">
        <f t="shared" ref="V23:V32" si="30">SUM(D23+G23+J23+M23+P23+S23)</f>
        <v>300902308.15999997</v>
      </c>
      <c r="W23" s="266">
        <f t="shared" ref="W23:W32" si="31">SUM(E23+H23+K23+N23+Q23+T23)</f>
        <v>-15071791.840000004</v>
      </c>
      <c r="X23" s="244">
        <f>SUM(X24:X27)</f>
        <v>0</v>
      </c>
      <c r="Y23" s="244">
        <f t="shared" ref="Y23" si="32">SUM(Y24:Y27)</f>
        <v>0</v>
      </c>
      <c r="Z23" s="244">
        <f t="shared" si="10"/>
        <v>0</v>
      </c>
      <c r="AA23" s="266">
        <f t="shared" si="22"/>
        <v>0</v>
      </c>
      <c r="AB23" s="266">
        <f t="shared" si="22"/>
        <v>0</v>
      </c>
      <c r="AC23" s="244">
        <f t="shared" ref="AC23:AE23" si="33">SUM(AC24:AC27)</f>
        <v>0</v>
      </c>
      <c r="AD23" s="244">
        <f t="shared" si="33"/>
        <v>0</v>
      </c>
      <c r="AE23" s="244">
        <f t="shared" si="33"/>
        <v>0</v>
      </c>
      <c r="AF23" s="244">
        <f t="shared" si="11"/>
        <v>0</v>
      </c>
      <c r="AG23" s="244">
        <f t="shared" ref="AG23:AH23" si="34">SUM(AG24:AG27)</f>
        <v>0</v>
      </c>
      <c r="AH23" s="244">
        <f t="shared" si="34"/>
        <v>0</v>
      </c>
      <c r="AI23" s="244">
        <f t="shared" si="12"/>
        <v>0</v>
      </c>
      <c r="AJ23" s="269">
        <f t="shared" ref="AJ23:AL93" si="35">SUM(AD23+AG23)</f>
        <v>0</v>
      </c>
      <c r="AK23" s="269">
        <f t="shared" si="35"/>
        <v>0</v>
      </c>
      <c r="AL23" s="269">
        <f t="shared" si="35"/>
        <v>0</v>
      </c>
      <c r="AM23" s="266">
        <f t="shared" si="14"/>
        <v>315974100</v>
      </c>
      <c r="AN23" s="266">
        <f t="shared" si="14"/>
        <v>300902308.15999997</v>
      </c>
      <c r="AO23" s="266">
        <f t="shared" si="14"/>
        <v>-15071791.840000004</v>
      </c>
    </row>
    <row r="24" spans="1:41">
      <c r="A24" s="141">
        <v>17</v>
      </c>
      <c r="B24" s="115" t="s">
        <v>19</v>
      </c>
      <c r="C24" s="248"/>
      <c r="D24" s="442"/>
      <c r="E24" s="49">
        <f t="shared" si="20"/>
        <v>0</v>
      </c>
      <c r="F24" s="440">
        <v>8178700</v>
      </c>
      <c r="G24" s="440">
        <v>10834491.91</v>
      </c>
      <c r="H24" s="49">
        <f t="shared" si="16"/>
        <v>2655791.91</v>
      </c>
      <c r="I24" s="440">
        <v>1968000</v>
      </c>
      <c r="J24" s="241">
        <v>1394786.25</v>
      </c>
      <c r="K24" s="49">
        <f>J24-I24</f>
        <v>-573213.75</v>
      </c>
      <c r="L24" s="241">
        <v>5400000</v>
      </c>
      <c r="M24" s="241">
        <v>4367341.55</v>
      </c>
      <c r="N24" s="49">
        <f t="shared" si="18"/>
        <v>-1032658.4500000002</v>
      </c>
      <c r="O24" s="241">
        <v>4752000</v>
      </c>
      <c r="P24" s="241">
        <v>5098085.8499999996</v>
      </c>
      <c r="Q24" s="49">
        <f t="shared" si="8"/>
        <v>346085.84999999963</v>
      </c>
      <c r="R24" s="440">
        <v>3120000</v>
      </c>
      <c r="S24" s="440">
        <v>4449755.45</v>
      </c>
      <c r="T24" s="49">
        <f t="shared" si="9"/>
        <v>1329755.4500000002</v>
      </c>
      <c r="U24" s="267">
        <f t="shared" si="27"/>
        <v>23418700</v>
      </c>
      <c r="V24" s="267">
        <f t="shared" si="30"/>
        <v>26144461.010000002</v>
      </c>
      <c r="W24" s="267">
        <f t="shared" si="31"/>
        <v>2725761.01</v>
      </c>
      <c r="X24" s="243"/>
      <c r="Y24" s="243"/>
      <c r="Z24" s="49">
        <f t="shared" si="10"/>
        <v>0</v>
      </c>
      <c r="AA24" s="267">
        <f t="shared" si="22"/>
        <v>0</v>
      </c>
      <c r="AB24" s="267">
        <f t="shared" si="22"/>
        <v>0</v>
      </c>
      <c r="AC24" s="243"/>
      <c r="AD24" s="243"/>
      <c r="AE24" s="243"/>
      <c r="AF24" s="49">
        <f t="shared" si="11"/>
        <v>0</v>
      </c>
      <c r="AG24" s="243"/>
      <c r="AH24" s="243"/>
      <c r="AI24" s="49">
        <f t="shared" si="12"/>
        <v>0</v>
      </c>
      <c r="AJ24" s="264">
        <f t="shared" si="35"/>
        <v>0</v>
      </c>
      <c r="AK24" s="264">
        <f t="shared" si="35"/>
        <v>0</v>
      </c>
      <c r="AL24" s="264">
        <f t="shared" si="35"/>
        <v>0</v>
      </c>
      <c r="AM24" s="267">
        <f t="shared" si="14"/>
        <v>23418700</v>
      </c>
      <c r="AN24" s="267">
        <f t="shared" si="14"/>
        <v>26144461.010000002</v>
      </c>
      <c r="AO24" s="267">
        <f t="shared" si="14"/>
        <v>2725761.01</v>
      </c>
    </row>
    <row r="25" spans="1:41">
      <c r="A25" s="141">
        <v>18</v>
      </c>
      <c r="B25" s="115" t="s">
        <v>20</v>
      </c>
      <c r="C25" s="248"/>
      <c r="D25" s="443"/>
      <c r="E25" s="49">
        <f t="shared" si="20"/>
        <v>0</v>
      </c>
      <c r="F25" s="440">
        <v>23044000</v>
      </c>
      <c r="G25" s="440">
        <v>16391705</v>
      </c>
      <c r="H25" s="49">
        <f t="shared" si="16"/>
        <v>-6652295</v>
      </c>
      <c r="I25" s="440">
        <v>62634000</v>
      </c>
      <c r="J25" s="241">
        <v>54781320</v>
      </c>
      <c r="K25" s="49">
        <f t="shared" ref="K25:K27" si="36">J25-I25</f>
        <v>-7852680</v>
      </c>
      <c r="L25" s="241">
        <v>27061200</v>
      </c>
      <c r="M25" s="241">
        <v>27193320</v>
      </c>
      <c r="N25" s="49">
        <f t="shared" si="18"/>
        <v>132120</v>
      </c>
      <c r="O25" s="241">
        <v>142822800</v>
      </c>
      <c r="P25" s="241">
        <v>143042680</v>
      </c>
      <c r="Q25" s="49">
        <f t="shared" si="8"/>
        <v>219880</v>
      </c>
      <c r="R25" s="440">
        <v>21812000</v>
      </c>
      <c r="S25" s="440">
        <v>21942360</v>
      </c>
      <c r="T25" s="49">
        <f t="shared" si="9"/>
        <v>130360</v>
      </c>
      <c r="U25" s="267">
        <f t="shared" si="27"/>
        <v>277374000</v>
      </c>
      <c r="V25" s="267">
        <f t="shared" si="30"/>
        <v>263351385</v>
      </c>
      <c r="W25" s="267">
        <f t="shared" si="31"/>
        <v>-14022615</v>
      </c>
      <c r="X25" s="243"/>
      <c r="Y25" s="243"/>
      <c r="Z25" s="49">
        <f t="shared" si="10"/>
        <v>0</v>
      </c>
      <c r="AA25" s="267">
        <f t="shared" si="22"/>
        <v>0</v>
      </c>
      <c r="AB25" s="267">
        <f t="shared" si="22"/>
        <v>0</v>
      </c>
      <c r="AC25" s="243"/>
      <c r="AD25" s="243"/>
      <c r="AE25" s="243"/>
      <c r="AF25" s="49">
        <f t="shared" si="11"/>
        <v>0</v>
      </c>
      <c r="AG25" s="243"/>
      <c r="AH25" s="243"/>
      <c r="AI25" s="49">
        <f t="shared" si="12"/>
        <v>0</v>
      </c>
      <c r="AJ25" s="264">
        <f t="shared" si="35"/>
        <v>0</v>
      </c>
      <c r="AK25" s="264">
        <f t="shared" si="35"/>
        <v>0</v>
      </c>
      <c r="AL25" s="264">
        <f t="shared" si="35"/>
        <v>0</v>
      </c>
      <c r="AM25" s="267">
        <f t="shared" si="14"/>
        <v>277374000</v>
      </c>
      <c r="AN25" s="267">
        <f t="shared" si="14"/>
        <v>263351385</v>
      </c>
      <c r="AO25" s="267">
        <f t="shared" si="14"/>
        <v>-14022615</v>
      </c>
    </row>
    <row r="26" spans="1:41">
      <c r="A26" s="141">
        <v>19</v>
      </c>
      <c r="B26" s="115" t="s">
        <v>21</v>
      </c>
      <c r="C26" s="248"/>
      <c r="D26" s="443"/>
      <c r="E26" s="49">
        <f t="shared" si="20"/>
        <v>0</v>
      </c>
      <c r="F26" s="440">
        <v>1143200</v>
      </c>
      <c r="G26" s="440">
        <v>528308</v>
      </c>
      <c r="H26" s="49">
        <f t="shared" si="16"/>
        <v>-614892</v>
      </c>
      <c r="I26" s="440">
        <v>760000</v>
      </c>
      <c r="J26" s="241">
        <v>715440</v>
      </c>
      <c r="K26" s="49">
        <f t="shared" si="36"/>
        <v>-44560</v>
      </c>
      <c r="L26" s="241">
        <v>4185000</v>
      </c>
      <c r="M26" s="241">
        <v>4175160</v>
      </c>
      <c r="N26" s="49">
        <f t="shared" si="18"/>
        <v>-9840</v>
      </c>
      <c r="O26" s="241">
        <v>4693200</v>
      </c>
      <c r="P26" s="241">
        <v>4127234.15</v>
      </c>
      <c r="Q26" s="49">
        <f t="shared" si="8"/>
        <v>-565965.85000000009</v>
      </c>
      <c r="R26" s="440">
        <v>4400000</v>
      </c>
      <c r="S26" s="440">
        <v>1860320</v>
      </c>
      <c r="T26" s="49">
        <f t="shared" si="9"/>
        <v>-2539680</v>
      </c>
      <c r="U26" s="267">
        <f t="shared" si="27"/>
        <v>15181400</v>
      </c>
      <c r="V26" s="267">
        <f t="shared" si="30"/>
        <v>11406462.15</v>
      </c>
      <c r="W26" s="267">
        <f t="shared" si="31"/>
        <v>-3774937.85</v>
      </c>
      <c r="X26" s="243"/>
      <c r="Y26" s="243"/>
      <c r="Z26" s="49">
        <f t="shared" si="10"/>
        <v>0</v>
      </c>
      <c r="AA26" s="267">
        <f t="shared" si="22"/>
        <v>0</v>
      </c>
      <c r="AB26" s="267">
        <f t="shared" si="22"/>
        <v>0</v>
      </c>
      <c r="AC26" s="243">
        <f>Z26</f>
        <v>0</v>
      </c>
      <c r="AD26" s="243"/>
      <c r="AE26" s="243"/>
      <c r="AF26" s="49">
        <f t="shared" si="11"/>
        <v>0</v>
      </c>
      <c r="AG26" s="243"/>
      <c r="AH26" s="243"/>
      <c r="AI26" s="49">
        <f t="shared" si="12"/>
        <v>0</v>
      </c>
      <c r="AJ26" s="264">
        <f t="shared" si="35"/>
        <v>0</v>
      </c>
      <c r="AK26" s="264">
        <f t="shared" si="35"/>
        <v>0</v>
      </c>
      <c r="AL26" s="264">
        <f t="shared" si="35"/>
        <v>0</v>
      </c>
      <c r="AM26" s="267">
        <f t="shared" si="14"/>
        <v>15181400</v>
      </c>
      <c r="AN26" s="267">
        <f t="shared" si="14"/>
        <v>11406462.15</v>
      </c>
      <c r="AO26" s="267">
        <f t="shared" si="14"/>
        <v>-3774937.85</v>
      </c>
    </row>
    <row r="27" spans="1:41">
      <c r="A27" s="141">
        <v>20</v>
      </c>
      <c r="B27" s="115" t="s">
        <v>73</v>
      </c>
      <c r="C27" s="243"/>
      <c r="D27" s="49"/>
      <c r="E27" s="49">
        <f t="shared" si="20"/>
        <v>0</v>
      </c>
      <c r="F27" s="49"/>
      <c r="G27" s="49"/>
      <c r="H27" s="49">
        <f t="shared" si="16"/>
        <v>0</v>
      </c>
      <c r="I27" s="49"/>
      <c r="J27" s="243"/>
      <c r="K27" s="49">
        <f t="shared" si="36"/>
        <v>0</v>
      </c>
      <c r="L27" s="243"/>
      <c r="M27" s="243"/>
      <c r="N27" s="49">
        <f t="shared" si="18"/>
        <v>0</v>
      </c>
      <c r="O27" s="243"/>
      <c r="P27" s="243"/>
      <c r="Q27" s="49">
        <f t="shared" si="8"/>
        <v>0</v>
      </c>
      <c r="R27" s="49"/>
      <c r="S27" s="49"/>
      <c r="T27" s="49">
        <f t="shared" si="9"/>
        <v>0</v>
      </c>
      <c r="U27" s="267">
        <f t="shared" si="27"/>
        <v>0</v>
      </c>
      <c r="V27" s="267">
        <f t="shared" si="30"/>
        <v>0</v>
      </c>
      <c r="W27" s="267">
        <f t="shared" si="31"/>
        <v>0</v>
      </c>
      <c r="X27" s="243"/>
      <c r="Y27" s="243"/>
      <c r="Z27" s="49">
        <f t="shared" si="10"/>
        <v>0</v>
      </c>
      <c r="AA27" s="267">
        <f t="shared" si="22"/>
        <v>0</v>
      </c>
      <c r="AB27" s="267">
        <f t="shared" si="22"/>
        <v>0</v>
      </c>
      <c r="AC27" s="243">
        <f t="shared" ref="AC27:AC93" si="37">Z27</f>
        <v>0</v>
      </c>
      <c r="AD27" s="243"/>
      <c r="AE27" s="243"/>
      <c r="AF27" s="49">
        <f t="shared" si="11"/>
        <v>0</v>
      </c>
      <c r="AG27" s="243"/>
      <c r="AH27" s="243"/>
      <c r="AI27" s="49">
        <f t="shared" si="12"/>
        <v>0</v>
      </c>
      <c r="AJ27" s="264">
        <f t="shared" si="35"/>
        <v>0</v>
      </c>
      <c r="AK27" s="264">
        <f t="shared" si="35"/>
        <v>0</v>
      </c>
      <c r="AL27" s="264">
        <f t="shared" si="35"/>
        <v>0</v>
      </c>
      <c r="AM27" s="267">
        <f t="shared" si="14"/>
        <v>0</v>
      </c>
      <c r="AN27" s="267">
        <f t="shared" si="14"/>
        <v>0</v>
      </c>
      <c r="AO27" s="267">
        <f t="shared" si="14"/>
        <v>0</v>
      </c>
    </row>
    <row r="28" spans="1:41" s="444" customFormat="1">
      <c r="A28" s="109">
        <v>21</v>
      </c>
      <c r="B28" s="110" t="s">
        <v>35</v>
      </c>
      <c r="C28" s="244">
        <f>SUM(C29:C34)</f>
        <v>813600</v>
      </c>
      <c r="D28" s="244">
        <f t="shared" ref="D28:S28" si="38">SUM(D29:D34)</f>
        <v>674750</v>
      </c>
      <c r="E28" s="244">
        <f>D28-C28</f>
        <v>-138850</v>
      </c>
      <c r="F28" s="244">
        <f t="shared" si="38"/>
        <v>8009400</v>
      </c>
      <c r="G28" s="244">
        <f t="shared" si="38"/>
        <v>6141612</v>
      </c>
      <c r="H28" s="244">
        <f t="shared" si="16"/>
        <v>-1867788</v>
      </c>
      <c r="I28" s="244">
        <f t="shared" si="38"/>
        <v>0</v>
      </c>
      <c r="J28" s="244">
        <f t="shared" si="38"/>
        <v>0</v>
      </c>
      <c r="K28" s="244">
        <f t="shared" si="17"/>
        <v>0</v>
      </c>
      <c r="L28" s="244">
        <f t="shared" si="38"/>
        <v>0</v>
      </c>
      <c r="M28" s="244">
        <f t="shared" si="38"/>
        <v>0</v>
      </c>
      <c r="N28" s="244">
        <f t="shared" si="18"/>
        <v>0</v>
      </c>
      <c r="O28" s="244">
        <f t="shared" si="38"/>
        <v>0</v>
      </c>
      <c r="P28" s="244">
        <f t="shared" si="38"/>
        <v>0</v>
      </c>
      <c r="Q28" s="244">
        <f t="shared" si="8"/>
        <v>0</v>
      </c>
      <c r="R28" s="244">
        <f t="shared" si="38"/>
        <v>0</v>
      </c>
      <c r="S28" s="244">
        <f t="shared" si="38"/>
        <v>0</v>
      </c>
      <c r="T28" s="244">
        <f t="shared" si="9"/>
        <v>0</v>
      </c>
      <c r="U28" s="266">
        <f t="shared" si="27"/>
        <v>8823000</v>
      </c>
      <c r="V28" s="266">
        <f t="shared" si="30"/>
        <v>6816362</v>
      </c>
      <c r="W28" s="266">
        <f t="shared" si="31"/>
        <v>-2006638</v>
      </c>
      <c r="X28" s="244">
        <f t="shared" ref="X28:Y28" si="39">SUM(X29:X34)</f>
        <v>0</v>
      </c>
      <c r="Y28" s="244">
        <f t="shared" si="39"/>
        <v>0</v>
      </c>
      <c r="Z28" s="244">
        <f t="shared" si="10"/>
        <v>0</v>
      </c>
      <c r="AA28" s="266">
        <f t="shared" si="22"/>
        <v>0</v>
      </c>
      <c r="AB28" s="266">
        <f t="shared" si="22"/>
        <v>0</v>
      </c>
      <c r="AC28" s="244">
        <f t="shared" si="37"/>
        <v>0</v>
      </c>
      <c r="AD28" s="244">
        <f t="shared" ref="AD28:AE28" si="40">SUM(AD29:AD34)</f>
        <v>0</v>
      </c>
      <c r="AE28" s="244">
        <f t="shared" si="40"/>
        <v>0</v>
      </c>
      <c r="AF28" s="244">
        <f t="shared" si="11"/>
        <v>0</v>
      </c>
      <c r="AG28" s="244">
        <f t="shared" ref="AG28:AH28" si="41">SUM(AG29:AG34)</f>
        <v>0</v>
      </c>
      <c r="AH28" s="244">
        <f t="shared" si="41"/>
        <v>0</v>
      </c>
      <c r="AI28" s="244">
        <f t="shared" si="12"/>
        <v>0</v>
      </c>
      <c r="AJ28" s="269">
        <f t="shared" si="35"/>
        <v>0</v>
      </c>
      <c r="AK28" s="269">
        <f t="shared" si="35"/>
        <v>0</v>
      </c>
      <c r="AL28" s="269">
        <f t="shared" si="35"/>
        <v>0</v>
      </c>
      <c r="AM28" s="266">
        <f t="shared" si="14"/>
        <v>8823000</v>
      </c>
      <c r="AN28" s="266">
        <f t="shared" si="14"/>
        <v>6816362</v>
      </c>
      <c r="AO28" s="266">
        <f t="shared" si="14"/>
        <v>-2006638</v>
      </c>
    </row>
    <row r="29" spans="1:41">
      <c r="A29" s="141">
        <v>22</v>
      </c>
      <c r="B29" s="115" t="s">
        <v>22</v>
      </c>
      <c r="C29" s="241">
        <v>200100</v>
      </c>
      <c r="D29" s="440">
        <v>163500</v>
      </c>
      <c r="E29" s="49">
        <f t="shared" si="20"/>
        <v>-36600</v>
      </c>
      <c r="F29" s="440">
        <v>879600</v>
      </c>
      <c r="G29" s="440">
        <v>950200</v>
      </c>
      <c r="H29" s="49">
        <f t="shared" si="16"/>
        <v>70600</v>
      </c>
      <c r="I29" s="49"/>
      <c r="J29" s="49"/>
      <c r="K29" s="49">
        <f>J29-I29</f>
        <v>0</v>
      </c>
      <c r="L29" s="243"/>
      <c r="M29" s="243"/>
      <c r="N29" s="49">
        <f>M29-L29</f>
        <v>0</v>
      </c>
      <c r="O29" s="243"/>
      <c r="P29" s="243"/>
      <c r="Q29" s="49">
        <f t="shared" si="8"/>
        <v>0</v>
      </c>
      <c r="R29" s="49"/>
      <c r="S29" s="49"/>
      <c r="T29" s="49">
        <f t="shared" si="9"/>
        <v>0</v>
      </c>
      <c r="U29" s="267">
        <f t="shared" si="27"/>
        <v>1079700</v>
      </c>
      <c r="V29" s="267">
        <f t="shared" si="30"/>
        <v>1113700</v>
      </c>
      <c r="W29" s="267">
        <f t="shared" si="31"/>
        <v>34000</v>
      </c>
      <c r="X29" s="243"/>
      <c r="Y29" s="243"/>
      <c r="Z29" s="49">
        <f t="shared" si="10"/>
        <v>0</v>
      </c>
      <c r="AA29" s="267">
        <f t="shared" si="22"/>
        <v>0</v>
      </c>
      <c r="AB29" s="267">
        <f t="shared" si="22"/>
        <v>0</v>
      </c>
      <c r="AC29" s="243">
        <f t="shared" si="37"/>
        <v>0</v>
      </c>
      <c r="AD29" s="243"/>
      <c r="AE29" s="243"/>
      <c r="AF29" s="49">
        <f t="shared" si="11"/>
        <v>0</v>
      </c>
      <c r="AG29" s="243"/>
      <c r="AH29" s="243"/>
      <c r="AI29" s="49">
        <f t="shared" si="12"/>
        <v>0</v>
      </c>
      <c r="AJ29" s="264">
        <f t="shared" si="35"/>
        <v>0</v>
      </c>
      <c r="AK29" s="264">
        <f t="shared" si="35"/>
        <v>0</v>
      </c>
      <c r="AL29" s="264">
        <f t="shared" si="35"/>
        <v>0</v>
      </c>
      <c r="AM29" s="267">
        <f t="shared" si="14"/>
        <v>1079700</v>
      </c>
      <c r="AN29" s="267">
        <f t="shared" ref="AN29:AN34" si="42">SUM(V29+AB29+AK29)</f>
        <v>1113700</v>
      </c>
      <c r="AO29" s="267">
        <f t="shared" ref="AO29:AO34" si="43">SUM(W29+AC29+AL29)</f>
        <v>34000</v>
      </c>
    </row>
    <row r="30" spans="1:41">
      <c r="A30" s="141">
        <v>23</v>
      </c>
      <c r="B30" s="115" t="s">
        <v>23</v>
      </c>
      <c r="C30" s="241">
        <v>346900</v>
      </c>
      <c r="D30" s="440">
        <v>371250</v>
      </c>
      <c r="E30" s="49">
        <f t="shared" si="20"/>
        <v>24350</v>
      </c>
      <c r="F30" s="440">
        <v>3369100</v>
      </c>
      <c r="G30" s="440">
        <v>3321400</v>
      </c>
      <c r="H30" s="49">
        <f t="shared" si="16"/>
        <v>-47700</v>
      </c>
      <c r="I30" s="49"/>
      <c r="J30" s="49"/>
      <c r="K30" s="49">
        <f t="shared" ref="K30:K34" si="44">J30-I30</f>
        <v>0</v>
      </c>
      <c r="L30" s="243"/>
      <c r="M30" s="243"/>
      <c r="N30" s="49">
        <f t="shared" ref="N30:N34" si="45">M30-L30</f>
        <v>0</v>
      </c>
      <c r="O30" s="243"/>
      <c r="P30" s="243"/>
      <c r="Q30" s="49">
        <f t="shared" si="8"/>
        <v>0</v>
      </c>
      <c r="R30" s="49"/>
      <c r="S30" s="49"/>
      <c r="T30" s="49">
        <f t="shared" si="9"/>
        <v>0</v>
      </c>
      <c r="U30" s="267">
        <f t="shared" si="27"/>
        <v>3716000</v>
      </c>
      <c r="V30" s="267">
        <f t="shared" si="30"/>
        <v>3692650</v>
      </c>
      <c r="W30" s="267">
        <f t="shared" si="31"/>
        <v>-23350</v>
      </c>
      <c r="X30" s="243"/>
      <c r="Y30" s="243"/>
      <c r="Z30" s="49">
        <f t="shared" si="10"/>
        <v>0</v>
      </c>
      <c r="AA30" s="267">
        <f t="shared" si="22"/>
        <v>0</v>
      </c>
      <c r="AB30" s="267">
        <f t="shared" si="22"/>
        <v>0</v>
      </c>
      <c r="AC30" s="243">
        <f t="shared" si="37"/>
        <v>0</v>
      </c>
      <c r="AD30" s="243"/>
      <c r="AE30" s="243"/>
      <c r="AF30" s="49">
        <f t="shared" si="11"/>
        <v>0</v>
      </c>
      <c r="AG30" s="243"/>
      <c r="AH30" s="243"/>
      <c r="AI30" s="49">
        <f t="shared" si="12"/>
        <v>0</v>
      </c>
      <c r="AJ30" s="264">
        <f t="shared" si="35"/>
        <v>0</v>
      </c>
      <c r="AK30" s="264">
        <f t="shared" si="35"/>
        <v>0</v>
      </c>
      <c r="AL30" s="264">
        <f t="shared" si="35"/>
        <v>0</v>
      </c>
      <c r="AM30" s="267">
        <f t="shared" si="14"/>
        <v>3716000</v>
      </c>
      <c r="AN30" s="267">
        <f t="shared" si="42"/>
        <v>3692650</v>
      </c>
      <c r="AO30" s="267">
        <f t="shared" si="43"/>
        <v>-23350</v>
      </c>
    </row>
    <row r="31" spans="1:41">
      <c r="A31" s="141">
        <v>24</v>
      </c>
      <c r="B31" s="115" t="s">
        <v>24</v>
      </c>
      <c r="C31" s="241">
        <v>216600</v>
      </c>
      <c r="D31" s="440">
        <v>140000</v>
      </c>
      <c r="E31" s="49">
        <f t="shared" si="20"/>
        <v>-76600</v>
      </c>
      <c r="F31" s="440">
        <v>3500600</v>
      </c>
      <c r="G31" s="440">
        <v>1689512</v>
      </c>
      <c r="H31" s="49">
        <f t="shared" si="16"/>
        <v>-1811088</v>
      </c>
      <c r="I31" s="49"/>
      <c r="J31" s="49"/>
      <c r="K31" s="49">
        <f t="shared" si="44"/>
        <v>0</v>
      </c>
      <c r="L31" s="243"/>
      <c r="M31" s="243"/>
      <c r="N31" s="49">
        <f t="shared" si="45"/>
        <v>0</v>
      </c>
      <c r="O31" s="243"/>
      <c r="P31" s="243"/>
      <c r="Q31" s="49">
        <f t="shared" si="8"/>
        <v>0</v>
      </c>
      <c r="R31" s="49"/>
      <c r="S31" s="49"/>
      <c r="T31" s="49">
        <f t="shared" si="9"/>
        <v>0</v>
      </c>
      <c r="U31" s="267">
        <f t="shared" si="27"/>
        <v>3717200</v>
      </c>
      <c r="V31" s="267">
        <f t="shared" si="30"/>
        <v>1829512</v>
      </c>
      <c r="W31" s="267">
        <f t="shared" si="31"/>
        <v>-1887688</v>
      </c>
      <c r="X31" s="243"/>
      <c r="Y31" s="243"/>
      <c r="Z31" s="49">
        <f t="shared" si="10"/>
        <v>0</v>
      </c>
      <c r="AA31" s="267">
        <f t="shared" si="22"/>
        <v>0</v>
      </c>
      <c r="AB31" s="267">
        <f t="shared" si="22"/>
        <v>0</v>
      </c>
      <c r="AC31" s="243">
        <f t="shared" si="37"/>
        <v>0</v>
      </c>
      <c r="AD31" s="243"/>
      <c r="AE31" s="243"/>
      <c r="AF31" s="49">
        <f t="shared" si="11"/>
        <v>0</v>
      </c>
      <c r="AG31" s="243"/>
      <c r="AH31" s="243"/>
      <c r="AI31" s="49">
        <f t="shared" si="12"/>
        <v>0</v>
      </c>
      <c r="AJ31" s="264">
        <f t="shared" si="35"/>
        <v>0</v>
      </c>
      <c r="AK31" s="264">
        <f t="shared" si="35"/>
        <v>0</v>
      </c>
      <c r="AL31" s="264">
        <f t="shared" si="35"/>
        <v>0</v>
      </c>
      <c r="AM31" s="267">
        <f t="shared" si="14"/>
        <v>3717200</v>
      </c>
      <c r="AN31" s="267">
        <f t="shared" si="42"/>
        <v>1829512</v>
      </c>
      <c r="AO31" s="267">
        <f t="shared" si="43"/>
        <v>-1887688</v>
      </c>
    </row>
    <row r="32" spans="1:41">
      <c r="A32" s="141">
        <v>25</v>
      </c>
      <c r="B32" s="115" t="s">
        <v>25</v>
      </c>
      <c r="C32" s="243">
        <v>0</v>
      </c>
      <c r="D32" s="49">
        <v>0</v>
      </c>
      <c r="E32" s="49">
        <f t="shared" si="20"/>
        <v>0</v>
      </c>
      <c r="F32" s="49"/>
      <c r="G32" s="49"/>
      <c r="H32" s="49">
        <f t="shared" si="16"/>
        <v>0</v>
      </c>
      <c r="I32" s="49"/>
      <c r="J32" s="49"/>
      <c r="K32" s="49">
        <f t="shared" si="44"/>
        <v>0</v>
      </c>
      <c r="L32" s="243"/>
      <c r="M32" s="243"/>
      <c r="N32" s="49">
        <f t="shared" si="45"/>
        <v>0</v>
      </c>
      <c r="O32" s="243"/>
      <c r="P32" s="243"/>
      <c r="Q32" s="49">
        <f t="shared" si="8"/>
        <v>0</v>
      </c>
      <c r="R32" s="49"/>
      <c r="S32" s="49"/>
      <c r="T32" s="49">
        <f t="shared" si="9"/>
        <v>0</v>
      </c>
      <c r="U32" s="267">
        <f t="shared" ref="U32:U46" si="46">SUM(C32+F32+I32+L32+O32+R32)</f>
        <v>0</v>
      </c>
      <c r="V32" s="267">
        <f t="shared" si="30"/>
        <v>0</v>
      </c>
      <c r="W32" s="267">
        <f t="shared" si="31"/>
        <v>0</v>
      </c>
      <c r="X32" s="243"/>
      <c r="Y32" s="243"/>
      <c r="Z32" s="49">
        <f t="shared" si="10"/>
        <v>0</v>
      </c>
      <c r="AA32" s="267">
        <f t="shared" si="22"/>
        <v>0</v>
      </c>
      <c r="AB32" s="267">
        <f t="shared" si="22"/>
        <v>0</v>
      </c>
      <c r="AC32" s="243">
        <f t="shared" si="37"/>
        <v>0</v>
      </c>
      <c r="AD32" s="243"/>
      <c r="AE32" s="243"/>
      <c r="AF32" s="49">
        <f t="shared" si="11"/>
        <v>0</v>
      </c>
      <c r="AG32" s="243"/>
      <c r="AH32" s="243"/>
      <c r="AI32" s="49">
        <f t="shared" si="12"/>
        <v>0</v>
      </c>
      <c r="AJ32" s="264">
        <f t="shared" si="35"/>
        <v>0</v>
      </c>
      <c r="AK32" s="264">
        <f t="shared" si="35"/>
        <v>0</v>
      </c>
      <c r="AL32" s="264">
        <f t="shared" si="35"/>
        <v>0</v>
      </c>
      <c r="AM32" s="267">
        <f t="shared" si="14"/>
        <v>0</v>
      </c>
      <c r="AN32" s="267">
        <f t="shared" si="42"/>
        <v>0</v>
      </c>
      <c r="AO32" s="267">
        <f t="shared" si="43"/>
        <v>0</v>
      </c>
    </row>
    <row r="33" spans="1:41">
      <c r="A33" s="141">
        <v>26</v>
      </c>
      <c r="B33" s="115" t="s">
        <v>26</v>
      </c>
      <c r="C33" s="243"/>
      <c r="D33" s="49"/>
      <c r="E33" s="49">
        <f t="shared" si="20"/>
        <v>0</v>
      </c>
      <c r="F33" s="49">
        <v>0</v>
      </c>
      <c r="G33" s="49">
        <v>0</v>
      </c>
      <c r="H33" s="49">
        <f t="shared" si="16"/>
        <v>0</v>
      </c>
      <c r="I33" s="49"/>
      <c r="J33" s="49"/>
      <c r="K33" s="49">
        <f t="shared" si="44"/>
        <v>0</v>
      </c>
      <c r="L33" s="243"/>
      <c r="M33" s="243"/>
      <c r="N33" s="49">
        <f t="shared" si="45"/>
        <v>0</v>
      </c>
      <c r="O33" s="243"/>
      <c r="P33" s="243"/>
      <c r="Q33" s="49">
        <f t="shared" si="8"/>
        <v>0</v>
      </c>
      <c r="R33" s="49"/>
      <c r="S33" s="49"/>
      <c r="T33" s="49">
        <f t="shared" si="9"/>
        <v>0</v>
      </c>
      <c r="U33" s="267">
        <f t="shared" si="46"/>
        <v>0</v>
      </c>
      <c r="V33" s="267">
        <f t="shared" ref="V33:V47" si="47">SUM(D33+G33+J33+M33+P33+S33)</f>
        <v>0</v>
      </c>
      <c r="W33" s="267">
        <f t="shared" ref="W33:W47" si="48">SUM(E33+H33+K33+N33+Q33+T33)</f>
        <v>0</v>
      </c>
      <c r="X33" s="243"/>
      <c r="Y33" s="243"/>
      <c r="Z33" s="49">
        <f t="shared" si="10"/>
        <v>0</v>
      </c>
      <c r="AA33" s="267">
        <f t="shared" si="22"/>
        <v>0</v>
      </c>
      <c r="AB33" s="267">
        <f t="shared" si="22"/>
        <v>0</v>
      </c>
      <c r="AC33" s="243">
        <f t="shared" si="37"/>
        <v>0</v>
      </c>
      <c r="AD33" s="243"/>
      <c r="AE33" s="243"/>
      <c r="AF33" s="49">
        <f t="shared" si="11"/>
        <v>0</v>
      </c>
      <c r="AG33" s="243"/>
      <c r="AH33" s="243"/>
      <c r="AI33" s="49">
        <f t="shared" si="12"/>
        <v>0</v>
      </c>
      <c r="AJ33" s="264">
        <f t="shared" si="35"/>
        <v>0</v>
      </c>
      <c r="AK33" s="264">
        <f t="shared" si="35"/>
        <v>0</v>
      </c>
      <c r="AL33" s="264">
        <f t="shared" si="35"/>
        <v>0</v>
      </c>
      <c r="AM33" s="267">
        <f t="shared" si="14"/>
        <v>0</v>
      </c>
      <c r="AN33" s="267">
        <f t="shared" si="42"/>
        <v>0</v>
      </c>
      <c r="AO33" s="267">
        <f t="shared" si="43"/>
        <v>0</v>
      </c>
    </row>
    <row r="34" spans="1:41">
      <c r="A34" s="141">
        <v>27</v>
      </c>
      <c r="B34" s="115" t="s">
        <v>27</v>
      </c>
      <c r="C34" s="241">
        <v>50000</v>
      </c>
      <c r="D34" s="441">
        <v>0</v>
      </c>
      <c r="E34" s="49">
        <f t="shared" si="20"/>
        <v>-50000</v>
      </c>
      <c r="F34" s="440">
        <v>260100</v>
      </c>
      <c r="G34" s="440">
        <v>180500</v>
      </c>
      <c r="H34" s="49">
        <f t="shared" si="16"/>
        <v>-79600</v>
      </c>
      <c r="I34" s="49"/>
      <c r="J34" s="49"/>
      <c r="K34" s="49">
        <f t="shared" si="44"/>
        <v>0</v>
      </c>
      <c r="L34" s="243"/>
      <c r="M34" s="243"/>
      <c r="N34" s="49">
        <f t="shared" si="45"/>
        <v>0</v>
      </c>
      <c r="O34" s="243"/>
      <c r="P34" s="243"/>
      <c r="Q34" s="49">
        <f t="shared" si="8"/>
        <v>0</v>
      </c>
      <c r="R34" s="49"/>
      <c r="S34" s="49"/>
      <c r="T34" s="49">
        <f t="shared" si="9"/>
        <v>0</v>
      </c>
      <c r="U34" s="267">
        <f t="shared" si="46"/>
        <v>310100</v>
      </c>
      <c r="V34" s="267">
        <f t="shared" si="47"/>
        <v>180500</v>
      </c>
      <c r="W34" s="267">
        <f t="shared" si="48"/>
        <v>-129600</v>
      </c>
      <c r="X34" s="243"/>
      <c r="Y34" s="243"/>
      <c r="Z34" s="49">
        <f t="shared" si="10"/>
        <v>0</v>
      </c>
      <c r="AA34" s="267">
        <f t="shared" si="22"/>
        <v>0</v>
      </c>
      <c r="AB34" s="267">
        <f t="shared" si="22"/>
        <v>0</v>
      </c>
      <c r="AC34" s="243">
        <f t="shared" si="37"/>
        <v>0</v>
      </c>
      <c r="AD34" s="243"/>
      <c r="AE34" s="243"/>
      <c r="AF34" s="49">
        <f t="shared" si="11"/>
        <v>0</v>
      </c>
      <c r="AG34" s="243"/>
      <c r="AH34" s="243"/>
      <c r="AI34" s="49">
        <f t="shared" si="12"/>
        <v>0</v>
      </c>
      <c r="AJ34" s="264">
        <f t="shared" si="35"/>
        <v>0</v>
      </c>
      <c r="AK34" s="264">
        <f t="shared" si="35"/>
        <v>0</v>
      </c>
      <c r="AL34" s="264">
        <f t="shared" si="35"/>
        <v>0</v>
      </c>
      <c r="AM34" s="267">
        <f t="shared" si="14"/>
        <v>310100</v>
      </c>
      <c r="AN34" s="267">
        <f t="shared" si="42"/>
        <v>180500</v>
      </c>
      <c r="AO34" s="267">
        <f t="shared" si="43"/>
        <v>-129600</v>
      </c>
    </row>
    <row r="35" spans="1:41" s="444" customFormat="1">
      <c r="A35" s="109">
        <v>28</v>
      </c>
      <c r="B35" s="110" t="s">
        <v>36</v>
      </c>
      <c r="C35" s="244">
        <f>SUM(C36:C38)</f>
        <v>0</v>
      </c>
      <c r="D35" s="244">
        <f t="shared" ref="D35:S35" si="49">SUM(D36:D38)</f>
        <v>0</v>
      </c>
      <c r="E35" s="244">
        <f t="shared" si="49"/>
        <v>0</v>
      </c>
      <c r="F35" s="244">
        <f t="shared" si="49"/>
        <v>210000</v>
      </c>
      <c r="G35" s="244">
        <f t="shared" si="49"/>
        <v>60000</v>
      </c>
      <c r="H35" s="244">
        <f t="shared" si="16"/>
        <v>-150000</v>
      </c>
      <c r="I35" s="244">
        <f t="shared" si="49"/>
        <v>0</v>
      </c>
      <c r="J35" s="244">
        <f t="shared" si="49"/>
        <v>0</v>
      </c>
      <c r="K35" s="244">
        <f t="shared" si="17"/>
        <v>0</v>
      </c>
      <c r="L35" s="244">
        <f t="shared" si="49"/>
        <v>0</v>
      </c>
      <c r="M35" s="244">
        <f t="shared" si="49"/>
        <v>0</v>
      </c>
      <c r="N35" s="244">
        <f t="shared" si="18"/>
        <v>0</v>
      </c>
      <c r="O35" s="244">
        <f t="shared" si="49"/>
        <v>0</v>
      </c>
      <c r="P35" s="244">
        <f t="shared" si="49"/>
        <v>0</v>
      </c>
      <c r="Q35" s="244">
        <f t="shared" si="8"/>
        <v>0</v>
      </c>
      <c r="R35" s="244">
        <f t="shared" si="49"/>
        <v>0</v>
      </c>
      <c r="S35" s="244">
        <f t="shared" si="49"/>
        <v>0</v>
      </c>
      <c r="T35" s="244">
        <f t="shared" si="9"/>
        <v>0</v>
      </c>
      <c r="U35" s="266">
        <f t="shared" si="46"/>
        <v>210000</v>
      </c>
      <c r="V35" s="266">
        <f t="shared" si="47"/>
        <v>60000</v>
      </c>
      <c r="W35" s="266">
        <f t="shared" si="48"/>
        <v>-150000</v>
      </c>
      <c r="X35" s="244">
        <f t="shared" ref="X35:Y35" si="50">SUM(X36:X38)</f>
        <v>0</v>
      </c>
      <c r="Y35" s="244">
        <f t="shared" si="50"/>
        <v>0</v>
      </c>
      <c r="Z35" s="244">
        <f t="shared" si="10"/>
        <v>0</v>
      </c>
      <c r="AA35" s="266">
        <f t="shared" si="22"/>
        <v>0</v>
      </c>
      <c r="AB35" s="266">
        <f t="shared" si="22"/>
        <v>0</v>
      </c>
      <c r="AC35" s="244">
        <f t="shared" si="37"/>
        <v>0</v>
      </c>
      <c r="AD35" s="244">
        <f t="shared" ref="AD35:AE35" si="51">SUM(AD36:AD38)</f>
        <v>0</v>
      </c>
      <c r="AE35" s="244">
        <f t="shared" si="51"/>
        <v>0</v>
      </c>
      <c r="AF35" s="244">
        <f t="shared" si="11"/>
        <v>0</v>
      </c>
      <c r="AG35" s="244">
        <f t="shared" ref="AG35:AH35" si="52">SUM(AG36:AG38)</f>
        <v>0</v>
      </c>
      <c r="AH35" s="244">
        <f t="shared" si="52"/>
        <v>0</v>
      </c>
      <c r="AI35" s="244">
        <f t="shared" si="12"/>
        <v>0</v>
      </c>
      <c r="AJ35" s="269">
        <f t="shared" si="35"/>
        <v>0</v>
      </c>
      <c r="AK35" s="269">
        <f t="shared" si="35"/>
        <v>0</v>
      </c>
      <c r="AL35" s="269">
        <f t="shared" si="35"/>
        <v>0</v>
      </c>
      <c r="AM35" s="266">
        <f t="shared" ref="AM35:AM49" si="53">SUM(U35+AA35+AJ35)</f>
        <v>210000</v>
      </c>
      <c r="AN35" s="266">
        <f t="shared" ref="AN35:AN49" si="54">SUM(V35+AB35+AK35)</f>
        <v>60000</v>
      </c>
      <c r="AO35" s="266">
        <f t="shared" ref="AO35:AO49" si="55">SUM(W35+AC35+AL35)</f>
        <v>-150000</v>
      </c>
    </row>
    <row r="36" spans="1:41">
      <c r="A36" s="141">
        <v>29</v>
      </c>
      <c r="B36" s="113" t="s">
        <v>28</v>
      </c>
      <c r="C36" s="243"/>
      <c r="D36" s="243"/>
      <c r="E36" s="49">
        <f t="shared" si="20"/>
        <v>0</v>
      </c>
      <c r="F36" s="49"/>
      <c r="G36" s="49"/>
      <c r="H36" s="49">
        <f t="shared" si="16"/>
        <v>0</v>
      </c>
      <c r="I36" s="49"/>
      <c r="J36" s="49"/>
      <c r="K36" s="49">
        <f>J36-I36</f>
        <v>0</v>
      </c>
      <c r="L36" s="49"/>
      <c r="M36" s="49"/>
      <c r="N36" s="49">
        <f>M36-L36</f>
        <v>0</v>
      </c>
      <c r="O36" s="49"/>
      <c r="P36" s="243"/>
      <c r="Q36" s="49">
        <f t="shared" si="8"/>
        <v>0</v>
      </c>
      <c r="R36" s="49"/>
      <c r="S36" s="49"/>
      <c r="T36" s="49">
        <f t="shared" si="9"/>
        <v>0</v>
      </c>
      <c r="U36" s="267">
        <f t="shared" si="46"/>
        <v>0</v>
      </c>
      <c r="V36" s="267">
        <f t="shared" si="47"/>
        <v>0</v>
      </c>
      <c r="W36" s="267">
        <f t="shared" si="48"/>
        <v>0</v>
      </c>
      <c r="X36" s="243"/>
      <c r="Y36" s="243"/>
      <c r="Z36" s="49">
        <f t="shared" si="10"/>
        <v>0</v>
      </c>
      <c r="AA36" s="267">
        <f t="shared" si="22"/>
        <v>0</v>
      </c>
      <c r="AB36" s="267">
        <f t="shared" si="22"/>
        <v>0</v>
      </c>
      <c r="AC36" s="243">
        <f t="shared" si="37"/>
        <v>0</v>
      </c>
      <c r="AD36" s="243"/>
      <c r="AE36" s="243"/>
      <c r="AF36" s="49">
        <f t="shared" si="11"/>
        <v>0</v>
      </c>
      <c r="AG36" s="243"/>
      <c r="AH36" s="243"/>
      <c r="AI36" s="49">
        <f t="shared" si="12"/>
        <v>0</v>
      </c>
      <c r="AJ36" s="264">
        <f t="shared" si="35"/>
        <v>0</v>
      </c>
      <c r="AK36" s="264">
        <f t="shared" si="35"/>
        <v>0</v>
      </c>
      <c r="AL36" s="264">
        <f t="shared" si="35"/>
        <v>0</v>
      </c>
      <c r="AM36" s="267">
        <f t="shared" si="53"/>
        <v>0</v>
      </c>
      <c r="AN36" s="267">
        <f t="shared" si="54"/>
        <v>0</v>
      </c>
      <c r="AO36" s="267">
        <f t="shared" si="55"/>
        <v>0</v>
      </c>
    </row>
    <row r="37" spans="1:41">
      <c r="A37" s="141">
        <v>30</v>
      </c>
      <c r="B37" s="113" t="s">
        <v>29</v>
      </c>
      <c r="C37" s="243"/>
      <c r="D37" s="243"/>
      <c r="E37" s="49">
        <f t="shared" si="20"/>
        <v>0</v>
      </c>
      <c r="F37" s="49"/>
      <c r="G37" s="49"/>
      <c r="H37" s="49">
        <f t="shared" si="16"/>
        <v>0</v>
      </c>
      <c r="I37" s="49"/>
      <c r="J37" s="49"/>
      <c r="K37" s="49">
        <f t="shared" ref="K37:K38" si="56">J37-I37</f>
        <v>0</v>
      </c>
      <c r="L37" s="49"/>
      <c r="M37" s="49"/>
      <c r="N37" s="49">
        <f>M37-L37</f>
        <v>0</v>
      </c>
      <c r="O37" s="49"/>
      <c r="P37" s="243"/>
      <c r="Q37" s="49">
        <f t="shared" si="8"/>
        <v>0</v>
      </c>
      <c r="R37" s="49"/>
      <c r="S37" s="49"/>
      <c r="T37" s="49">
        <f t="shared" si="9"/>
        <v>0</v>
      </c>
      <c r="U37" s="267">
        <f t="shared" si="46"/>
        <v>0</v>
      </c>
      <c r="V37" s="267">
        <f t="shared" si="47"/>
        <v>0</v>
      </c>
      <c r="W37" s="267">
        <f t="shared" si="48"/>
        <v>0</v>
      </c>
      <c r="X37" s="243"/>
      <c r="Y37" s="243"/>
      <c r="Z37" s="49">
        <f t="shared" si="10"/>
        <v>0</v>
      </c>
      <c r="AA37" s="267">
        <f t="shared" si="22"/>
        <v>0</v>
      </c>
      <c r="AB37" s="267">
        <f t="shared" si="22"/>
        <v>0</v>
      </c>
      <c r="AC37" s="243">
        <f t="shared" si="37"/>
        <v>0</v>
      </c>
      <c r="AD37" s="243"/>
      <c r="AE37" s="243"/>
      <c r="AF37" s="49">
        <f t="shared" si="11"/>
        <v>0</v>
      </c>
      <c r="AG37" s="243"/>
      <c r="AH37" s="243"/>
      <c r="AI37" s="49">
        <f t="shared" si="12"/>
        <v>0</v>
      </c>
      <c r="AJ37" s="264">
        <f t="shared" si="35"/>
        <v>0</v>
      </c>
      <c r="AK37" s="264">
        <f t="shared" si="35"/>
        <v>0</v>
      </c>
      <c r="AL37" s="264">
        <f t="shared" si="35"/>
        <v>0</v>
      </c>
      <c r="AM37" s="267">
        <f t="shared" si="53"/>
        <v>0</v>
      </c>
      <c r="AN37" s="267">
        <f t="shared" si="54"/>
        <v>0</v>
      </c>
      <c r="AO37" s="267">
        <f t="shared" si="55"/>
        <v>0</v>
      </c>
    </row>
    <row r="38" spans="1:41">
      <c r="A38" s="141">
        <v>31</v>
      </c>
      <c r="B38" s="113" t="s">
        <v>30</v>
      </c>
      <c r="C38" s="243"/>
      <c r="D38" s="243"/>
      <c r="E38" s="49">
        <f t="shared" si="20"/>
        <v>0</v>
      </c>
      <c r="F38" s="440">
        <v>210000</v>
      </c>
      <c r="G38" s="440">
        <v>60000</v>
      </c>
      <c r="H38" s="49">
        <f t="shared" si="16"/>
        <v>-150000</v>
      </c>
      <c r="I38" s="49"/>
      <c r="J38" s="49"/>
      <c r="K38" s="49">
        <f t="shared" si="56"/>
        <v>0</v>
      </c>
      <c r="L38" s="49"/>
      <c r="M38" s="49"/>
      <c r="N38" s="49">
        <f>M38-L38</f>
        <v>0</v>
      </c>
      <c r="O38" s="49"/>
      <c r="P38" s="243"/>
      <c r="Q38" s="49">
        <f t="shared" si="8"/>
        <v>0</v>
      </c>
      <c r="R38" s="49"/>
      <c r="S38" s="49"/>
      <c r="T38" s="49">
        <f t="shared" si="9"/>
        <v>0</v>
      </c>
      <c r="U38" s="267">
        <f t="shared" si="46"/>
        <v>210000</v>
      </c>
      <c r="V38" s="267">
        <f t="shared" si="47"/>
        <v>60000</v>
      </c>
      <c r="W38" s="267">
        <f t="shared" si="48"/>
        <v>-150000</v>
      </c>
      <c r="X38" s="243"/>
      <c r="Y38" s="243"/>
      <c r="Z38" s="49">
        <f t="shared" si="10"/>
        <v>0</v>
      </c>
      <c r="AA38" s="267">
        <f t="shared" si="22"/>
        <v>0</v>
      </c>
      <c r="AB38" s="267">
        <f t="shared" si="22"/>
        <v>0</v>
      </c>
      <c r="AC38" s="243">
        <f t="shared" si="37"/>
        <v>0</v>
      </c>
      <c r="AD38" s="243"/>
      <c r="AE38" s="243"/>
      <c r="AF38" s="49">
        <f t="shared" si="11"/>
        <v>0</v>
      </c>
      <c r="AG38" s="243"/>
      <c r="AH38" s="243"/>
      <c r="AI38" s="49">
        <f t="shared" si="12"/>
        <v>0</v>
      </c>
      <c r="AJ38" s="264">
        <f t="shared" si="35"/>
        <v>0</v>
      </c>
      <c r="AK38" s="264">
        <f t="shared" si="35"/>
        <v>0</v>
      </c>
      <c r="AL38" s="264">
        <f t="shared" si="35"/>
        <v>0</v>
      </c>
      <c r="AM38" s="267">
        <f t="shared" si="53"/>
        <v>210000</v>
      </c>
      <c r="AN38" s="267">
        <f t="shared" si="54"/>
        <v>60000</v>
      </c>
      <c r="AO38" s="267">
        <f t="shared" si="55"/>
        <v>-150000</v>
      </c>
    </row>
    <row r="39" spans="1:41" s="444" customFormat="1">
      <c r="A39" s="109">
        <v>32</v>
      </c>
      <c r="B39" s="110" t="s">
        <v>37</v>
      </c>
      <c r="C39" s="244">
        <f>SUM(C40:C43)</f>
        <v>0</v>
      </c>
      <c r="D39" s="244">
        <f t="shared" ref="D39:S39" si="57">SUM(D40:D43)</f>
        <v>0</v>
      </c>
      <c r="E39" s="244">
        <f t="shared" si="57"/>
        <v>0</v>
      </c>
      <c r="F39" s="244">
        <f t="shared" si="57"/>
        <v>0</v>
      </c>
      <c r="G39" s="244">
        <f t="shared" si="57"/>
        <v>0</v>
      </c>
      <c r="H39" s="244">
        <f t="shared" si="16"/>
        <v>0</v>
      </c>
      <c r="I39" s="244">
        <f t="shared" si="57"/>
        <v>2267000</v>
      </c>
      <c r="J39" s="244">
        <f t="shared" si="57"/>
        <v>267000</v>
      </c>
      <c r="K39" s="244">
        <f t="shared" si="17"/>
        <v>-2000000</v>
      </c>
      <c r="L39" s="244">
        <f t="shared" si="57"/>
        <v>1139500</v>
      </c>
      <c r="M39" s="244">
        <f t="shared" si="57"/>
        <v>139500</v>
      </c>
      <c r="N39" s="244">
        <f t="shared" si="18"/>
        <v>-1000000</v>
      </c>
      <c r="O39" s="244">
        <f t="shared" si="57"/>
        <v>2000000</v>
      </c>
      <c r="P39" s="244">
        <f t="shared" si="57"/>
        <v>0</v>
      </c>
      <c r="Q39" s="244">
        <f t="shared" si="8"/>
        <v>-2000000</v>
      </c>
      <c r="R39" s="244">
        <f t="shared" si="57"/>
        <v>3663000</v>
      </c>
      <c r="S39" s="244">
        <f t="shared" si="57"/>
        <v>2994540</v>
      </c>
      <c r="T39" s="244">
        <f t="shared" si="9"/>
        <v>-668460</v>
      </c>
      <c r="U39" s="266">
        <f t="shared" si="46"/>
        <v>9069500</v>
      </c>
      <c r="V39" s="266">
        <f t="shared" si="47"/>
        <v>3401040</v>
      </c>
      <c r="W39" s="266">
        <f t="shared" si="48"/>
        <v>-5668460</v>
      </c>
      <c r="X39" s="244">
        <f t="shared" ref="X39:Y39" si="58">SUM(X40:X43)</f>
        <v>0</v>
      </c>
      <c r="Y39" s="244">
        <f t="shared" si="58"/>
        <v>0</v>
      </c>
      <c r="Z39" s="244">
        <f t="shared" si="10"/>
        <v>0</v>
      </c>
      <c r="AA39" s="266">
        <f t="shared" si="22"/>
        <v>0</v>
      </c>
      <c r="AB39" s="266">
        <f t="shared" si="22"/>
        <v>0</v>
      </c>
      <c r="AC39" s="244">
        <f t="shared" si="37"/>
        <v>0</v>
      </c>
      <c r="AD39" s="244">
        <f t="shared" ref="AD39:AE39" si="59">SUM(AD40:AD43)</f>
        <v>0</v>
      </c>
      <c r="AE39" s="244">
        <f t="shared" si="59"/>
        <v>0</v>
      </c>
      <c r="AF39" s="244">
        <f t="shared" si="11"/>
        <v>0</v>
      </c>
      <c r="AG39" s="244">
        <f t="shared" ref="AG39:AH39" si="60">SUM(AG40:AG43)</f>
        <v>0</v>
      </c>
      <c r="AH39" s="244">
        <f t="shared" si="60"/>
        <v>0</v>
      </c>
      <c r="AI39" s="244">
        <f t="shared" si="12"/>
        <v>0</v>
      </c>
      <c r="AJ39" s="269">
        <f t="shared" si="35"/>
        <v>0</v>
      </c>
      <c r="AK39" s="269">
        <f t="shared" si="35"/>
        <v>0</v>
      </c>
      <c r="AL39" s="269">
        <f t="shared" si="35"/>
        <v>0</v>
      </c>
      <c r="AM39" s="266">
        <f t="shared" si="53"/>
        <v>9069500</v>
      </c>
      <c r="AN39" s="266">
        <f t="shared" si="54"/>
        <v>3401040</v>
      </c>
      <c r="AO39" s="266">
        <f t="shared" si="55"/>
        <v>-5668460</v>
      </c>
    </row>
    <row r="40" spans="1:41">
      <c r="A40" s="141">
        <v>33</v>
      </c>
      <c r="B40" s="115" t="s">
        <v>31</v>
      </c>
      <c r="C40" s="243"/>
      <c r="D40" s="243"/>
      <c r="E40" s="49">
        <f t="shared" si="20"/>
        <v>0</v>
      </c>
      <c r="F40" s="49"/>
      <c r="G40" s="49"/>
      <c r="H40" s="49">
        <f t="shared" si="16"/>
        <v>0</v>
      </c>
      <c r="I40" s="49"/>
      <c r="J40" s="49"/>
      <c r="K40" s="49">
        <f>J40-I40</f>
        <v>0</v>
      </c>
      <c r="L40" s="49"/>
      <c r="M40" s="49"/>
      <c r="N40" s="49">
        <f>M40-L40</f>
        <v>0</v>
      </c>
      <c r="O40" s="49"/>
      <c r="P40" s="243"/>
      <c r="Q40" s="49">
        <f t="shared" si="8"/>
        <v>0</v>
      </c>
      <c r="R40" s="49"/>
      <c r="S40" s="49"/>
      <c r="T40" s="49">
        <f t="shared" si="9"/>
        <v>0</v>
      </c>
      <c r="U40" s="267">
        <f t="shared" si="46"/>
        <v>0</v>
      </c>
      <c r="V40" s="267">
        <f t="shared" si="47"/>
        <v>0</v>
      </c>
      <c r="W40" s="267">
        <f t="shared" si="48"/>
        <v>0</v>
      </c>
      <c r="X40" s="243"/>
      <c r="Y40" s="243"/>
      <c r="Z40" s="49">
        <f t="shared" si="10"/>
        <v>0</v>
      </c>
      <c r="AA40" s="267">
        <f t="shared" si="22"/>
        <v>0</v>
      </c>
      <c r="AB40" s="267">
        <f t="shared" si="22"/>
        <v>0</v>
      </c>
      <c r="AC40" s="243">
        <f t="shared" si="37"/>
        <v>0</v>
      </c>
      <c r="AD40" s="243"/>
      <c r="AE40" s="243"/>
      <c r="AF40" s="49">
        <f t="shared" si="11"/>
        <v>0</v>
      </c>
      <c r="AG40" s="243"/>
      <c r="AH40" s="243"/>
      <c r="AI40" s="49">
        <f t="shared" si="12"/>
        <v>0</v>
      </c>
      <c r="AJ40" s="264">
        <f t="shared" si="35"/>
        <v>0</v>
      </c>
      <c r="AK40" s="264">
        <f t="shared" si="35"/>
        <v>0</v>
      </c>
      <c r="AL40" s="264">
        <f t="shared" si="35"/>
        <v>0</v>
      </c>
      <c r="AM40" s="267">
        <f t="shared" si="53"/>
        <v>0</v>
      </c>
      <c r="AN40" s="267">
        <f t="shared" si="54"/>
        <v>0</v>
      </c>
      <c r="AO40" s="267">
        <f t="shared" si="55"/>
        <v>0</v>
      </c>
    </row>
    <row r="41" spans="1:41">
      <c r="A41" s="141">
        <v>34</v>
      </c>
      <c r="B41" s="115" t="s">
        <v>32</v>
      </c>
      <c r="C41" s="243"/>
      <c r="D41" s="243"/>
      <c r="E41" s="49">
        <f t="shared" si="20"/>
        <v>0</v>
      </c>
      <c r="F41" s="49"/>
      <c r="G41" s="49"/>
      <c r="H41" s="49">
        <f t="shared" si="16"/>
        <v>0</v>
      </c>
      <c r="I41" s="49"/>
      <c r="J41" s="49"/>
      <c r="K41" s="49">
        <f t="shared" ref="K41:K43" si="61">J41-I41</f>
        <v>0</v>
      </c>
      <c r="L41" s="49"/>
      <c r="M41" s="49"/>
      <c r="N41" s="49">
        <f t="shared" ref="N41:N43" si="62">M41-L41</f>
        <v>0</v>
      </c>
      <c r="O41" s="49"/>
      <c r="P41" s="243"/>
      <c r="Q41" s="49">
        <f t="shared" si="8"/>
        <v>0</v>
      </c>
      <c r="R41" s="49"/>
      <c r="S41" s="49"/>
      <c r="T41" s="49">
        <f t="shared" si="9"/>
        <v>0</v>
      </c>
      <c r="U41" s="267">
        <f t="shared" si="46"/>
        <v>0</v>
      </c>
      <c r="V41" s="267">
        <f t="shared" si="47"/>
        <v>0</v>
      </c>
      <c r="W41" s="267">
        <f t="shared" si="48"/>
        <v>0</v>
      </c>
      <c r="X41" s="243"/>
      <c r="Y41" s="243"/>
      <c r="Z41" s="49">
        <f t="shared" si="10"/>
        <v>0</v>
      </c>
      <c r="AA41" s="267">
        <f t="shared" si="22"/>
        <v>0</v>
      </c>
      <c r="AB41" s="267">
        <f t="shared" si="22"/>
        <v>0</v>
      </c>
      <c r="AC41" s="243">
        <f t="shared" si="37"/>
        <v>0</v>
      </c>
      <c r="AD41" s="243"/>
      <c r="AE41" s="243"/>
      <c r="AF41" s="49">
        <f t="shared" si="11"/>
        <v>0</v>
      </c>
      <c r="AG41" s="243"/>
      <c r="AH41" s="243"/>
      <c r="AI41" s="49">
        <f t="shared" si="12"/>
        <v>0</v>
      </c>
      <c r="AJ41" s="264">
        <f t="shared" si="35"/>
        <v>0</v>
      </c>
      <c r="AK41" s="264">
        <f t="shared" si="35"/>
        <v>0</v>
      </c>
      <c r="AL41" s="264">
        <f t="shared" si="35"/>
        <v>0</v>
      </c>
      <c r="AM41" s="267">
        <f t="shared" si="53"/>
        <v>0</v>
      </c>
      <c r="AN41" s="267">
        <f t="shared" si="54"/>
        <v>0</v>
      </c>
      <c r="AO41" s="267">
        <f t="shared" si="55"/>
        <v>0</v>
      </c>
    </row>
    <row r="42" spans="1:41">
      <c r="A42" s="141">
        <v>35</v>
      </c>
      <c r="B42" s="115" t="s">
        <v>41</v>
      </c>
      <c r="C42" s="243"/>
      <c r="D42" s="243"/>
      <c r="E42" s="49">
        <f t="shared" si="20"/>
        <v>0</v>
      </c>
      <c r="F42" s="49"/>
      <c r="G42" s="49"/>
      <c r="H42" s="49">
        <f t="shared" si="16"/>
        <v>0</v>
      </c>
      <c r="I42" s="49"/>
      <c r="J42" s="49"/>
      <c r="K42" s="49">
        <f t="shared" si="61"/>
        <v>0</v>
      </c>
      <c r="L42" s="49"/>
      <c r="M42" s="49"/>
      <c r="N42" s="49">
        <f t="shared" si="62"/>
        <v>0</v>
      </c>
      <c r="O42" s="49"/>
      <c r="P42" s="243"/>
      <c r="Q42" s="49">
        <f t="shared" si="8"/>
        <v>0</v>
      </c>
      <c r="R42" s="49"/>
      <c r="S42" s="49"/>
      <c r="T42" s="49">
        <f t="shared" si="9"/>
        <v>0</v>
      </c>
      <c r="U42" s="267">
        <f t="shared" si="46"/>
        <v>0</v>
      </c>
      <c r="V42" s="267">
        <f t="shared" si="47"/>
        <v>0</v>
      </c>
      <c r="W42" s="267">
        <f t="shared" si="48"/>
        <v>0</v>
      </c>
      <c r="X42" s="243"/>
      <c r="Y42" s="243"/>
      <c r="Z42" s="49">
        <f t="shared" si="10"/>
        <v>0</v>
      </c>
      <c r="AA42" s="267">
        <f t="shared" si="22"/>
        <v>0</v>
      </c>
      <c r="AB42" s="267">
        <f t="shared" si="22"/>
        <v>0</v>
      </c>
      <c r="AC42" s="243">
        <f t="shared" si="37"/>
        <v>0</v>
      </c>
      <c r="AD42" s="243"/>
      <c r="AE42" s="243"/>
      <c r="AF42" s="49">
        <f t="shared" si="11"/>
        <v>0</v>
      </c>
      <c r="AG42" s="243"/>
      <c r="AH42" s="243"/>
      <c r="AI42" s="49">
        <f t="shared" si="12"/>
        <v>0</v>
      </c>
      <c r="AJ42" s="264">
        <f t="shared" si="35"/>
        <v>0</v>
      </c>
      <c r="AK42" s="264">
        <f t="shared" si="35"/>
        <v>0</v>
      </c>
      <c r="AL42" s="264">
        <f t="shared" si="35"/>
        <v>0</v>
      </c>
      <c r="AM42" s="267">
        <f t="shared" si="53"/>
        <v>0</v>
      </c>
      <c r="AN42" s="267">
        <f t="shared" si="54"/>
        <v>0</v>
      </c>
      <c r="AO42" s="267">
        <f t="shared" si="55"/>
        <v>0</v>
      </c>
    </row>
    <row r="43" spans="1:41">
      <c r="A43" s="141">
        <v>36</v>
      </c>
      <c r="B43" s="113" t="s">
        <v>33</v>
      </c>
      <c r="C43" s="243"/>
      <c r="D43" s="243"/>
      <c r="E43" s="49">
        <f t="shared" si="20"/>
        <v>0</v>
      </c>
      <c r="F43" s="49"/>
      <c r="G43" s="49"/>
      <c r="H43" s="49">
        <f t="shared" si="16"/>
        <v>0</v>
      </c>
      <c r="I43" s="440">
        <v>2267000</v>
      </c>
      <c r="J43" s="441">
        <v>267000</v>
      </c>
      <c r="K43" s="49">
        <f t="shared" si="61"/>
        <v>-2000000</v>
      </c>
      <c r="L43" s="440">
        <v>1139500</v>
      </c>
      <c r="M43" s="441">
        <v>139500</v>
      </c>
      <c r="N43" s="49">
        <f t="shared" si="62"/>
        <v>-1000000</v>
      </c>
      <c r="O43" s="440">
        <v>2000000</v>
      </c>
      <c r="P43" s="103">
        <v>0</v>
      </c>
      <c r="Q43" s="49">
        <f t="shared" si="8"/>
        <v>-2000000</v>
      </c>
      <c r="R43" s="440">
        <v>3663000</v>
      </c>
      <c r="S43" s="440">
        <v>2994540</v>
      </c>
      <c r="T43" s="49">
        <f t="shared" si="9"/>
        <v>-668460</v>
      </c>
      <c r="U43" s="267">
        <f t="shared" si="46"/>
        <v>9069500</v>
      </c>
      <c r="V43" s="267">
        <f t="shared" si="47"/>
        <v>3401040</v>
      </c>
      <c r="W43" s="267">
        <f t="shared" si="48"/>
        <v>-5668460</v>
      </c>
      <c r="X43" s="243"/>
      <c r="Y43" s="243"/>
      <c r="Z43" s="49">
        <f t="shared" si="10"/>
        <v>0</v>
      </c>
      <c r="AA43" s="267">
        <f t="shared" si="22"/>
        <v>0</v>
      </c>
      <c r="AB43" s="267">
        <f t="shared" si="22"/>
        <v>0</v>
      </c>
      <c r="AC43" s="243">
        <f t="shared" si="37"/>
        <v>0</v>
      </c>
      <c r="AD43" s="243"/>
      <c r="AE43" s="243"/>
      <c r="AF43" s="49">
        <f t="shared" si="11"/>
        <v>0</v>
      </c>
      <c r="AG43" s="243"/>
      <c r="AH43" s="243"/>
      <c r="AI43" s="49">
        <f t="shared" si="12"/>
        <v>0</v>
      </c>
      <c r="AJ43" s="264">
        <f t="shared" si="35"/>
        <v>0</v>
      </c>
      <c r="AK43" s="264">
        <f t="shared" si="35"/>
        <v>0</v>
      </c>
      <c r="AL43" s="264">
        <f t="shared" si="35"/>
        <v>0</v>
      </c>
      <c r="AM43" s="267">
        <f t="shared" si="53"/>
        <v>9069500</v>
      </c>
      <c r="AN43" s="267">
        <f t="shared" si="54"/>
        <v>3401040</v>
      </c>
      <c r="AO43" s="267">
        <f t="shared" si="55"/>
        <v>-5668460</v>
      </c>
    </row>
    <row r="44" spans="1:41">
      <c r="A44" s="109">
        <v>37</v>
      </c>
      <c r="B44" s="110" t="s">
        <v>38</v>
      </c>
      <c r="C44" s="244">
        <f>SUM(C45:C47)</f>
        <v>155900</v>
      </c>
      <c r="D44" s="244">
        <f t="shared" ref="D44:S44" si="63">SUM(D45:D47)</f>
        <v>140000</v>
      </c>
      <c r="E44" s="244">
        <f t="shared" si="63"/>
        <v>-15900</v>
      </c>
      <c r="F44" s="244">
        <f t="shared" si="63"/>
        <v>1137600</v>
      </c>
      <c r="G44" s="244">
        <f t="shared" si="63"/>
        <v>720000</v>
      </c>
      <c r="H44" s="244">
        <f t="shared" si="16"/>
        <v>-417600</v>
      </c>
      <c r="I44" s="244">
        <f t="shared" si="63"/>
        <v>0</v>
      </c>
      <c r="J44" s="244">
        <f t="shared" si="63"/>
        <v>0</v>
      </c>
      <c r="K44" s="244">
        <f t="shared" si="17"/>
        <v>0</v>
      </c>
      <c r="L44" s="244">
        <f t="shared" si="63"/>
        <v>0</v>
      </c>
      <c r="M44" s="244">
        <f t="shared" si="63"/>
        <v>0</v>
      </c>
      <c r="N44" s="244">
        <f t="shared" si="18"/>
        <v>0</v>
      </c>
      <c r="O44" s="244">
        <f t="shared" si="63"/>
        <v>0</v>
      </c>
      <c r="P44" s="244">
        <f t="shared" si="63"/>
        <v>0</v>
      </c>
      <c r="Q44" s="244">
        <f t="shared" si="8"/>
        <v>0</v>
      </c>
      <c r="R44" s="244">
        <f t="shared" si="63"/>
        <v>0</v>
      </c>
      <c r="S44" s="244">
        <f t="shared" si="63"/>
        <v>0</v>
      </c>
      <c r="T44" s="244">
        <f t="shared" si="9"/>
        <v>0</v>
      </c>
      <c r="U44" s="267">
        <f t="shared" si="46"/>
        <v>1293500</v>
      </c>
      <c r="V44" s="267">
        <f t="shared" si="47"/>
        <v>860000</v>
      </c>
      <c r="W44" s="267">
        <f t="shared" si="48"/>
        <v>-433500</v>
      </c>
      <c r="X44" s="244">
        <f t="shared" ref="X44:Y44" si="64">SUM(X45:X47)</f>
        <v>0</v>
      </c>
      <c r="Y44" s="244">
        <f t="shared" si="64"/>
        <v>0</v>
      </c>
      <c r="Z44" s="244">
        <f t="shared" si="10"/>
        <v>0</v>
      </c>
      <c r="AA44" s="266">
        <f t="shared" si="22"/>
        <v>0</v>
      </c>
      <c r="AB44" s="266">
        <f t="shared" si="22"/>
        <v>0</v>
      </c>
      <c r="AC44" s="243">
        <f t="shared" si="37"/>
        <v>0</v>
      </c>
      <c r="AD44" s="244">
        <f t="shared" ref="AD44:AE44" si="65">SUM(AD45:AD47)</f>
        <v>0</v>
      </c>
      <c r="AE44" s="244">
        <f t="shared" si="65"/>
        <v>0</v>
      </c>
      <c r="AF44" s="244">
        <f t="shared" si="11"/>
        <v>0</v>
      </c>
      <c r="AG44" s="244">
        <f t="shared" ref="AG44:AH44" si="66">SUM(AG45:AG47)</f>
        <v>0</v>
      </c>
      <c r="AH44" s="244">
        <f t="shared" si="66"/>
        <v>0</v>
      </c>
      <c r="AI44" s="244">
        <f t="shared" si="12"/>
        <v>0</v>
      </c>
      <c r="AJ44" s="264">
        <f t="shared" si="35"/>
        <v>0</v>
      </c>
      <c r="AK44" s="264">
        <f t="shared" si="35"/>
        <v>0</v>
      </c>
      <c r="AL44" s="264">
        <f t="shared" si="35"/>
        <v>0</v>
      </c>
      <c r="AM44" s="267">
        <f t="shared" si="53"/>
        <v>1293500</v>
      </c>
      <c r="AN44" s="267">
        <f t="shared" si="54"/>
        <v>860000</v>
      </c>
      <c r="AO44" s="267">
        <f t="shared" si="55"/>
        <v>-433500</v>
      </c>
    </row>
    <row r="45" spans="1:41">
      <c r="A45" s="141">
        <v>38</v>
      </c>
      <c r="B45" s="113" t="s">
        <v>40</v>
      </c>
      <c r="C45" s="243"/>
      <c r="D45" s="49"/>
      <c r="E45" s="49">
        <f t="shared" si="20"/>
        <v>0</v>
      </c>
      <c r="F45" s="49"/>
      <c r="G45" s="49"/>
      <c r="H45" s="49">
        <f t="shared" si="16"/>
        <v>0</v>
      </c>
      <c r="I45" s="49"/>
      <c r="J45" s="49"/>
      <c r="K45" s="49">
        <f t="shared" si="17"/>
        <v>0</v>
      </c>
      <c r="L45" s="49"/>
      <c r="M45" s="49"/>
      <c r="N45" s="49">
        <f>M45-L45</f>
        <v>0</v>
      </c>
      <c r="O45" s="49"/>
      <c r="P45" s="243"/>
      <c r="Q45" s="49">
        <f t="shared" si="8"/>
        <v>0</v>
      </c>
      <c r="R45" s="49"/>
      <c r="S45" s="49"/>
      <c r="T45" s="49">
        <f t="shared" si="9"/>
        <v>0</v>
      </c>
      <c r="U45" s="267">
        <f t="shared" si="46"/>
        <v>0</v>
      </c>
      <c r="V45" s="267">
        <f t="shared" si="47"/>
        <v>0</v>
      </c>
      <c r="W45" s="267">
        <f t="shared" si="48"/>
        <v>0</v>
      </c>
      <c r="X45" s="243"/>
      <c r="Y45" s="243"/>
      <c r="Z45" s="49">
        <f t="shared" si="10"/>
        <v>0</v>
      </c>
      <c r="AA45" s="267">
        <f t="shared" si="22"/>
        <v>0</v>
      </c>
      <c r="AB45" s="267">
        <f t="shared" si="22"/>
        <v>0</v>
      </c>
      <c r="AC45" s="243">
        <f t="shared" si="37"/>
        <v>0</v>
      </c>
      <c r="AD45" s="243"/>
      <c r="AE45" s="243"/>
      <c r="AF45" s="49">
        <f t="shared" si="11"/>
        <v>0</v>
      </c>
      <c r="AG45" s="243"/>
      <c r="AH45" s="243"/>
      <c r="AI45" s="49">
        <f t="shared" si="12"/>
        <v>0</v>
      </c>
      <c r="AJ45" s="264">
        <f t="shared" si="35"/>
        <v>0</v>
      </c>
      <c r="AK45" s="264">
        <f t="shared" si="35"/>
        <v>0</v>
      </c>
      <c r="AL45" s="264">
        <f t="shared" si="35"/>
        <v>0</v>
      </c>
      <c r="AM45" s="267">
        <f t="shared" si="53"/>
        <v>0</v>
      </c>
      <c r="AN45" s="267">
        <f t="shared" si="54"/>
        <v>0</v>
      </c>
      <c r="AO45" s="267">
        <f t="shared" si="55"/>
        <v>0</v>
      </c>
    </row>
    <row r="46" spans="1:41">
      <c r="A46" s="141">
        <v>39</v>
      </c>
      <c r="B46" s="113" t="s">
        <v>39</v>
      </c>
      <c r="C46" s="241">
        <v>155900</v>
      </c>
      <c r="D46" s="440">
        <v>140000</v>
      </c>
      <c r="E46" s="49">
        <f t="shared" si="20"/>
        <v>-15900</v>
      </c>
      <c r="F46" s="440">
        <v>1137600</v>
      </c>
      <c r="G46" s="440">
        <v>720000</v>
      </c>
      <c r="H46" s="49">
        <f t="shared" si="16"/>
        <v>-417600</v>
      </c>
      <c r="I46" s="49"/>
      <c r="J46" s="49"/>
      <c r="K46" s="49">
        <f t="shared" si="17"/>
        <v>0</v>
      </c>
      <c r="L46" s="49"/>
      <c r="M46" s="49"/>
      <c r="N46" s="49">
        <f t="shared" ref="N46:N47" si="67">M46-L46</f>
        <v>0</v>
      </c>
      <c r="O46" s="49"/>
      <c r="P46" s="243"/>
      <c r="Q46" s="49">
        <f t="shared" si="8"/>
        <v>0</v>
      </c>
      <c r="R46" s="49"/>
      <c r="S46" s="49"/>
      <c r="T46" s="49">
        <f t="shared" si="9"/>
        <v>0</v>
      </c>
      <c r="U46" s="267">
        <f t="shared" si="46"/>
        <v>1293500</v>
      </c>
      <c r="V46" s="267">
        <f t="shared" si="47"/>
        <v>860000</v>
      </c>
      <c r="W46" s="267">
        <f t="shared" si="48"/>
        <v>-433500</v>
      </c>
      <c r="X46" s="243"/>
      <c r="Y46" s="243"/>
      <c r="Z46" s="49">
        <f t="shared" si="10"/>
        <v>0</v>
      </c>
      <c r="AA46" s="267">
        <f t="shared" si="22"/>
        <v>0</v>
      </c>
      <c r="AB46" s="267">
        <f t="shared" si="22"/>
        <v>0</v>
      </c>
      <c r="AC46" s="243">
        <f t="shared" si="37"/>
        <v>0</v>
      </c>
      <c r="AD46" s="243"/>
      <c r="AE46" s="243"/>
      <c r="AF46" s="49">
        <f t="shared" si="11"/>
        <v>0</v>
      </c>
      <c r="AG46" s="243"/>
      <c r="AH46" s="243"/>
      <c r="AI46" s="49">
        <f t="shared" si="12"/>
        <v>0</v>
      </c>
      <c r="AJ46" s="264">
        <f t="shared" si="35"/>
        <v>0</v>
      </c>
      <c r="AK46" s="264">
        <f t="shared" si="35"/>
        <v>0</v>
      </c>
      <c r="AL46" s="264">
        <f t="shared" si="35"/>
        <v>0</v>
      </c>
      <c r="AM46" s="267">
        <f t="shared" si="53"/>
        <v>1293500</v>
      </c>
      <c r="AN46" s="267">
        <f t="shared" si="54"/>
        <v>860000</v>
      </c>
      <c r="AO46" s="267">
        <f t="shared" si="55"/>
        <v>-433500</v>
      </c>
    </row>
    <row r="47" spans="1:41">
      <c r="A47" s="141">
        <v>40</v>
      </c>
      <c r="B47" s="113" t="s">
        <v>42</v>
      </c>
      <c r="C47" s="243"/>
      <c r="D47" s="49"/>
      <c r="E47" s="49">
        <f t="shared" si="20"/>
        <v>0</v>
      </c>
      <c r="F47" s="49"/>
      <c r="G47" s="49"/>
      <c r="H47" s="49">
        <f t="shared" si="16"/>
        <v>0</v>
      </c>
      <c r="I47" s="49"/>
      <c r="J47" s="49"/>
      <c r="K47" s="49">
        <f t="shared" si="17"/>
        <v>0</v>
      </c>
      <c r="L47" s="49"/>
      <c r="M47" s="49"/>
      <c r="N47" s="49">
        <f t="shared" si="67"/>
        <v>0</v>
      </c>
      <c r="O47" s="49"/>
      <c r="P47" s="243"/>
      <c r="Q47" s="49">
        <f t="shared" si="8"/>
        <v>0</v>
      </c>
      <c r="R47" s="49"/>
      <c r="S47" s="49"/>
      <c r="T47" s="49">
        <f t="shared" si="9"/>
        <v>0</v>
      </c>
      <c r="U47" s="267">
        <f t="shared" ref="U47:U93" si="68">SUM(C47+F47+I47+L47+O47+R47)</f>
        <v>0</v>
      </c>
      <c r="V47" s="267">
        <f t="shared" si="47"/>
        <v>0</v>
      </c>
      <c r="W47" s="267">
        <f t="shared" si="48"/>
        <v>0</v>
      </c>
      <c r="X47" s="243"/>
      <c r="Y47" s="243"/>
      <c r="Z47" s="49">
        <f t="shared" si="10"/>
        <v>0</v>
      </c>
      <c r="AA47" s="267">
        <f t="shared" si="22"/>
        <v>0</v>
      </c>
      <c r="AB47" s="267">
        <f t="shared" si="22"/>
        <v>0</v>
      </c>
      <c r="AC47" s="243">
        <f t="shared" si="37"/>
        <v>0</v>
      </c>
      <c r="AD47" s="243"/>
      <c r="AE47" s="243"/>
      <c r="AF47" s="49">
        <f t="shared" si="11"/>
        <v>0</v>
      </c>
      <c r="AG47" s="243"/>
      <c r="AH47" s="243"/>
      <c r="AI47" s="49">
        <f t="shared" si="12"/>
        <v>0</v>
      </c>
      <c r="AJ47" s="264">
        <f t="shared" si="35"/>
        <v>0</v>
      </c>
      <c r="AK47" s="264">
        <f t="shared" si="35"/>
        <v>0</v>
      </c>
      <c r="AL47" s="264">
        <f t="shared" si="35"/>
        <v>0</v>
      </c>
      <c r="AM47" s="267">
        <f t="shared" si="53"/>
        <v>0</v>
      </c>
      <c r="AN47" s="267">
        <f t="shared" si="54"/>
        <v>0</v>
      </c>
      <c r="AO47" s="267">
        <f t="shared" si="55"/>
        <v>0</v>
      </c>
    </row>
    <row r="48" spans="1:41">
      <c r="A48" s="109">
        <v>41</v>
      </c>
      <c r="B48" s="110" t="s">
        <v>43</v>
      </c>
      <c r="C48" s="244">
        <f>SUM(C49:C59)</f>
        <v>0</v>
      </c>
      <c r="D48" s="244">
        <f t="shared" ref="D48:S48" si="69">SUM(D49:D59)</f>
        <v>0</v>
      </c>
      <c r="E48" s="244">
        <f t="shared" si="69"/>
        <v>0</v>
      </c>
      <c r="F48" s="244">
        <f t="shared" si="69"/>
        <v>4384100</v>
      </c>
      <c r="G48" s="244">
        <f t="shared" si="69"/>
        <v>4383763</v>
      </c>
      <c r="H48" s="244">
        <f t="shared" si="16"/>
        <v>-337</v>
      </c>
      <c r="I48" s="244">
        <f t="shared" si="69"/>
        <v>0</v>
      </c>
      <c r="J48" s="244">
        <f t="shared" si="69"/>
        <v>0</v>
      </c>
      <c r="K48" s="244">
        <f t="shared" si="17"/>
        <v>0</v>
      </c>
      <c r="L48" s="244">
        <f t="shared" si="69"/>
        <v>0</v>
      </c>
      <c r="M48" s="244">
        <f t="shared" si="69"/>
        <v>0</v>
      </c>
      <c r="N48" s="244">
        <f t="shared" si="18"/>
        <v>0</v>
      </c>
      <c r="O48" s="244">
        <f t="shared" si="69"/>
        <v>0</v>
      </c>
      <c r="P48" s="244">
        <f t="shared" si="69"/>
        <v>0</v>
      </c>
      <c r="Q48" s="244">
        <f t="shared" si="8"/>
        <v>0</v>
      </c>
      <c r="R48" s="244">
        <f t="shared" si="69"/>
        <v>0</v>
      </c>
      <c r="S48" s="244">
        <f t="shared" si="69"/>
        <v>0</v>
      </c>
      <c r="T48" s="244">
        <f t="shared" si="9"/>
        <v>0</v>
      </c>
      <c r="U48" s="267">
        <f t="shared" si="68"/>
        <v>4384100</v>
      </c>
      <c r="V48" s="267">
        <f t="shared" ref="V48:V93" si="70">SUM(D48+G48+J48+M48+P48+S48)</f>
        <v>4383763</v>
      </c>
      <c r="W48" s="267">
        <f t="shared" ref="W48:W93" si="71">SUM(E48+H48+K48+N48+Q48+T48)</f>
        <v>-337</v>
      </c>
      <c r="X48" s="244">
        <f>SUM(X49:X59)</f>
        <v>0</v>
      </c>
      <c r="Y48" s="244">
        <f>SUM(Y49:Y59)</f>
        <v>0</v>
      </c>
      <c r="Z48" s="244">
        <f t="shared" si="10"/>
        <v>0</v>
      </c>
      <c r="AA48" s="266">
        <f>SUM(X48)</f>
        <v>0</v>
      </c>
      <c r="AB48" s="266">
        <f t="shared" si="22"/>
        <v>0</v>
      </c>
      <c r="AC48" s="243">
        <f t="shared" si="37"/>
        <v>0</v>
      </c>
      <c r="AD48" s="244">
        <f>SUM(AD49:AD59)</f>
        <v>0</v>
      </c>
      <c r="AE48" s="244">
        <f t="shared" ref="AE48:AI48" si="72">SUM(AE49:AE59)</f>
        <v>0</v>
      </c>
      <c r="AF48" s="244">
        <f t="shared" si="72"/>
        <v>0</v>
      </c>
      <c r="AG48" s="244">
        <f t="shared" si="72"/>
        <v>84692500</v>
      </c>
      <c r="AH48" s="244">
        <f t="shared" si="72"/>
        <v>0</v>
      </c>
      <c r="AI48" s="244">
        <f t="shared" si="72"/>
        <v>0</v>
      </c>
      <c r="AJ48" s="264">
        <f>SUM(AD48+AG48)</f>
        <v>84692500</v>
      </c>
      <c r="AK48" s="264">
        <f t="shared" si="35"/>
        <v>0</v>
      </c>
      <c r="AL48" s="264">
        <f t="shared" si="35"/>
        <v>0</v>
      </c>
      <c r="AM48" s="267">
        <f t="shared" si="53"/>
        <v>89076600</v>
      </c>
      <c r="AN48" s="267">
        <f t="shared" si="54"/>
        <v>4383763</v>
      </c>
      <c r="AO48" s="267">
        <f t="shared" si="55"/>
        <v>-337</v>
      </c>
    </row>
    <row r="49" spans="1:41">
      <c r="A49" s="141">
        <v>42</v>
      </c>
      <c r="B49" s="115" t="s">
        <v>74</v>
      </c>
      <c r="C49" s="248"/>
      <c r="D49" s="248"/>
      <c r="E49" s="49">
        <f t="shared" si="20"/>
        <v>0</v>
      </c>
      <c r="F49" s="440">
        <v>3333600</v>
      </c>
      <c r="G49" s="440">
        <v>3333300</v>
      </c>
      <c r="H49" s="49">
        <f>G49-F49</f>
        <v>-300</v>
      </c>
      <c r="I49" s="49"/>
      <c r="J49" s="49"/>
      <c r="K49" s="49">
        <f t="shared" si="17"/>
        <v>0</v>
      </c>
      <c r="L49" s="49"/>
      <c r="M49" s="49"/>
      <c r="N49" s="49">
        <f>M49-L49</f>
        <v>0</v>
      </c>
      <c r="O49" s="49"/>
      <c r="P49" s="243"/>
      <c r="Q49" s="49">
        <f t="shared" si="8"/>
        <v>0</v>
      </c>
      <c r="R49" s="49"/>
      <c r="S49" s="49"/>
      <c r="T49" s="49">
        <f t="shared" si="9"/>
        <v>0</v>
      </c>
      <c r="U49" s="267">
        <f t="shared" si="68"/>
        <v>3333600</v>
      </c>
      <c r="V49" s="267">
        <f t="shared" si="70"/>
        <v>3333300</v>
      </c>
      <c r="W49" s="267">
        <f t="shared" si="71"/>
        <v>-300</v>
      </c>
      <c r="X49" s="243"/>
      <c r="Y49" s="243"/>
      <c r="Z49" s="49">
        <f t="shared" si="10"/>
        <v>0</v>
      </c>
      <c r="AA49" s="267">
        <f t="shared" si="22"/>
        <v>0</v>
      </c>
      <c r="AB49" s="267">
        <f t="shared" si="22"/>
        <v>0</v>
      </c>
      <c r="AC49" s="243">
        <f t="shared" si="37"/>
        <v>0</v>
      </c>
      <c r="AD49" s="248"/>
      <c r="AE49" s="248"/>
      <c r="AF49" s="49">
        <f t="shared" si="11"/>
        <v>0</v>
      </c>
      <c r="AG49" s="248"/>
      <c r="AH49" s="247"/>
      <c r="AI49" s="49">
        <f t="shared" si="12"/>
        <v>0</v>
      </c>
      <c r="AJ49" s="264">
        <f t="shared" si="35"/>
        <v>0</v>
      </c>
      <c r="AK49" s="264">
        <f t="shared" si="35"/>
        <v>0</v>
      </c>
      <c r="AL49" s="264">
        <f t="shared" si="35"/>
        <v>0</v>
      </c>
      <c r="AM49" s="267">
        <f t="shared" si="53"/>
        <v>3333600</v>
      </c>
      <c r="AN49" s="267">
        <f t="shared" si="54"/>
        <v>3333300</v>
      </c>
      <c r="AO49" s="267">
        <f t="shared" si="55"/>
        <v>-300</v>
      </c>
    </row>
    <row r="50" spans="1:41">
      <c r="A50" s="141">
        <v>43</v>
      </c>
      <c r="B50" s="113" t="s">
        <v>44</v>
      </c>
      <c r="C50" s="243"/>
      <c r="D50" s="243"/>
      <c r="E50" s="49">
        <f t="shared" si="20"/>
        <v>0</v>
      </c>
      <c r="F50" s="49"/>
      <c r="G50" s="49"/>
      <c r="H50" s="49">
        <f t="shared" ref="H50:H58" si="73">G50-F50</f>
        <v>0</v>
      </c>
      <c r="I50" s="49"/>
      <c r="J50" s="49"/>
      <c r="K50" s="49">
        <f t="shared" si="17"/>
        <v>0</v>
      </c>
      <c r="L50" s="49"/>
      <c r="M50" s="49"/>
      <c r="N50" s="49">
        <f t="shared" ref="N50:N59" si="74">M50-L50</f>
        <v>0</v>
      </c>
      <c r="O50" s="49"/>
      <c r="P50" s="243"/>
      <c r="Q50" s="49">
        <f t="shared" si="8"/>
        <v>0</v>
      </c>
      <c r="R50" s="49"/>
      <c r="S50" s="49"/>
      <c r="T50" s="49">
        <f t="shared" si="9"/>
        <v>0</v>
      </c>
      <c r="U50" s="267">
        <f t="shared" si="68"/>
        <v>0</v>
      </c>
      <c r="V50" s="267">
        <f t="shared" si="70"/>
        <v>0</v>
      </c>
      <c r="W50" s="267">
        <f t="shared" si="71"/>
        <v>0</v>
      </c>
      <c r="X50" s="243"/>
      <c r="Y50" s="243"/>
      <c r="Z50" s="49">
        <f t="shared" si="10"/>
        <v>0</v>
      </c>
      <c r="AA50" s="267">
        <f t="shared" si="22"/>
        <v>0</v>
      </c>
      <c r="AB50" s="267">
        <f t="shared" si="22"/>
        <v>0</v>
      </c>
      <c r="AC50" s="243">
        <f t="shared" si="37"/>
        <v>0</v>
      </c>
      <c r="AD50" s="243"/>
      <c r="AE50" s="243"/>
      <c r="AF50" s="49">
        <f t="shared" si="11"/>
        <v>0</v>
      </c>
      <c r="AG50" s="243"/>
      <c r="AH50" s="243"/>
      <c r="AI50" s="49">
        <f t="shared" si="12"/>
        <v>0</v>
      </c>
      <c r="AJ50" s="264">
        <f t="shared" si="35"/>
        <v>0</v>
      </c>
      <c r="AK50" s="264">
        <f t="shared" si="35"/>
        <v>0</v>
      </c>
      <c r="AL50" s="264">
        <f t="shared" si="35"/>
        <v>0</v>
      </c>
      <c r="AM50" s="267">
        <f t="shared" ref="AM50:AM94" si="75">SUM(U50+AA50+AJ50)</f>
        <v>0</v>
      </c>
      <c r="AN50" s="267">
        <f t="shared" ref="AN50:AN94" si="76">SUM(V50+AB50+AK50)</f>
        <v>0</v>
      </c>
      <c r="AO50" s="267">
        <f t="shared" ref="AO50:AO94" si="77">SUM(W50+AC50+AL50)</f>
        <v>0</v>
      </c>
    </row>
    <row r="51" spans="1:41">
      <c r="A51" s="141">
        <v>44</v>
      </c>
      <c r="B51" s="113" t="s">
        <v>45</v>
      </c>
      <c r="C51" s="243"/>
      <c r="D51" s="243"/>
      <c r="E51" s="49">
        <f t="shared" si="20"/>
        <v>0</v>
      </c>
      <c r="F51" s="49">
        <v>449700</v>
      </c>
      <c r="G51" s="49">
        <v>449700</v>
      </c>
      <c r="H51" s="49">
        <f t="shared" si="73"/>
        <v>0</v>
      </c>
      <c r="I51" s="49"/>
      <c r="J51" s="49"/>
      <c r="K51" s="49">
        <f t="shared" si="17"/>
        <v>0</v>
      </c>
      <c r="L51" s="49"/>
      <c r="M51" s="49"/>
      <c r="N51" s="49">
        <f t="shared" si="74"/>
        <v>0</v>
      </c>
      <c r="O51" s="49"/>
      <c r="P51" s="243"/>
      <c r="Q51" s="49">
        <f t="shared" si="8"/>
        <v>0</v>
      </c>
      <c r="R51" s="49"/>
      <c r="S51" s="49"/>
      <c r="T51" s="49">
        <f t="shared" si="9"/>
        <v>0</v>
      </c>
      <c r="U51" s="267">
        <f t="shared" si="68"/>
        <v>449700</v>
      </c>
      <c r="V51" s="267">
        <f t="shared" si="70"/>
        <v>449700</v>
      </c>
      <c r="W51" s="267">
        <f t="shared" si="71"/>
        <v>0</v>
      </c>
      <c r="X51" s="243"/>
      <c r="Y51" s="243"/>
      <c r="Z51" s="49">
        <f t="shared" si="10"/>
        <v>0</v>
      </c>
      <c r="AA51" s="267">
        <f t="shared" si="22"/>
        <v>0</v>
      </c>
      <c r="AB51" s="267">
        <f t="shared" si="22"/>
        <v>0</v>
      </c>
      <c r="AC51" s="243">
        <f t="shared" si="37"/>
        <v>0</v>
      </c>
      <c r="AD51" s="243"/>
      <c r="AE51" s="243"/>
      <c r="AF51" s="49">
        <f t="shared" si="11"/>
        <v>0</v>
      </c>
      <c r="AG51" s="243"/>
      <c r="AH51" s="243"/>
      <c r="AI51" s="49">
        <f t="shared" si="12"/>
        <v>0</v>
      </c>
      <c r="AJ51" s="264">
        <f t="shared" si="35"/>
        <v>0</v>
      </c>
      <c r="AK51" s="264">
        <f t="shared" si="35"/>
        <v>0</v>
      </c>
      <c r="AL51" s="264">
        <f t="shared" si="35"/>
        <v>0</v>
      </c>
      <c r="AM51" s="267">
        <f t="shared" si="75"/>
        <v>449700</v>
      </c>
      <c r="AN51" s="267">
        <f t="shared" si="76"/>
        <v>449700</v>
      </c>
      <c r="AO51" s="267">
        <f t="shared" si="77"/>
        <v>0</v>
      </c>
    </row>
    <row r="52" spans="1:41">
      <c r="A52" s="141">
        <v>45</v>
      </c>
      <c r="B52" s="113" t="s">
        <v>51</v>
      </c>
      <c r="C52" s="243"/>
      <c r="D52" s="243"/>
      <c r="E52" s="49">
        <f t="shared" si="20"/>
        <v>0</v>
      </c>
      <c r="F52" s="49">
        <v>316700</v>
      </c>
      <c r="G52" s="49">
        <v>316678</v>
      </c>
      <c r="H52" s="49">
        <f t="shared" si="73"/>
        <v>-22</v>
      </c>
      <c r="I52" s="49"/>
      <c r="J52" s="49"/>
      <c r="K52" s="49">
        <f t="shared" si="17"/>
        <v>0</v>
      </c>
      <c r="L52" s="49"/>
      <c r="M52" s="49"/>
      <c r="N52" s="49">
        <f t="shared" si="74"/>
        <v>0</v>
      </c>
      <c r="O52" s="49"/>
      <c r="P52" s="243"/>
      <c r="Q52" s="49">
        <f t="shared" si="8"/>
        <v>0</v>
      </c>
      <c r="R52" s="49"/>
      <c r="S52" s="49"/>
      <c r="T52" s="49">
        <f t="shared" si="9"/>
        <v>0</v>
      </c>
      <c r="U52" s="267">
        <f t="shared" si="68"/>
        <v>316700</v>
      </c>
      <c r="V52" s="267">
        <f t="shared" si="70"/>
        <v>316678</v>
      </c>
      <c r="W52" s="267">
        <f t="shared" si="71"/>
        <v>-22</v>
      </c>
      <c r="X52" s="243"/>
      <c r="Y52" s="243"/>
      <c r="Z52" s="49">
        <f t="shared" si="10"/>
        <v>0</v>
      </c>
      <c r="AA52" s="267">
        <f t="shared" si="22"/>
        <v>0</v>
      </c>
      <c r="AB52" s="267">
        <f t="shared" si="22"/>
        <v>0</v>
      </c>
      <c r="AC52" s="243">
        <f t="shared" si="37"/>
        <v>0</v>
      </c>
      <c r="AD52" s="243"/>
      <c r="AE52" s="243"/>
      <c r="AF52" s="49">
        <f t="shared" si="11"/>
        <v>0</v>
      </c>
      <c r="AG52" s="243"/>
      <c r="AH52" s="243"/>
      <c r="AI52" s="49">
        <f t="shared" si="12"/>
        <v>0</v>
      </c>
      <c r="AJ52" s="264">
        <f t="shared" si="35"/>
        <v>0</v>
      </c>
      <c r="AK52" s="264">
        <f t="shared" si="35"/>
        <v>0</v>
      </c>
      <c r="AL52" s="264">
        <f t="shared" si="35"/>
        <v>0</v>
      </c>
      <c r="AM52" s="267">
        <f t="shared" si="75"/>
        <v>316700</v>
      </c>
      <c r="AN52" s="267">
        <f t="shared" si="76"/>
        <v>316678</v>
      </c>
      <c r="AO52" s="267">
        <f t="shared" si="77"/>
        <v>-22</v>
      </c>
    </row>
    <row r="53" spans="1:41">
      <c r="A53" s="141">
        <v>46</v>
      </c>
      <c r="B53" s="113" t="s">
        <v>46</v>
      </c>
      <c r="C53" s="243"/>
      <c r="D53" s="243"/>
      <c r="E53" s="49">
        <f t="shared" si="20"/>
        <v>0</v>
      </c>
      <c r="F53" s="49"/>
      <c r="G53" s="49"/>
      <c r="H53" s="49">
        <f t="shared" si="73"/>
        <v>0</v>
      </c>
      <c r="I53" s="49"/>
      <c r="J53" s="49"/>
      <c r="K53" s="49">
        <f t="shared" si="17"/>
        <v>0</v>
      </c>
      <c r="L53" s="49"/>
      <c r="M53" s="49"/>
      <c r="N53" s="49">
        <f t="shared" si="74"/>
        <v>0</v>
      </c>
      <c r="O53" s="49"/>
      <c r="P53" s="243"/>
      <c r="Q53" s="49">
        <f t="shared" si="8"/>
        <v>0</v>
      </c>
      <c r="R53" s="49"/>
      <c r="S53" s="49"/>
      <c r="T53" s="49">
        <f t="shared" si="9"/>
        <v>0</v>
      </c>
      <c r="U53" s="267">
        <f t="shared" si="68"/>
        <v>0</v>
      </c>
      <c r="V53" s="267">
        <f t="shared" si="70"/>
        <v>0</v>
      </c>
      <c r="W53" s="267">
        <f t="shared" si="71"/>
        <v>0</v>
      </c>
      <c r="X53" s="243"/>
      <c r="Y53" s="243"/>
      <c r="Z53" s="49">
        <f t="shared" si="10"/>
        <v>0</v>
      </c>
      <c r="AA53" s="267">
        <f t="shared" si="22"/>
        <v>0</v>
      </c>
      <c r="AB53" s="267">
        <f t="shared" si="22"/>
        <v>0</v>
      </c>
      <c r="AC53" s="243">
        <f t="shared" si="37"/>
        <v>0</v>
      </c>
      <c r="AD53" s="243"/>
      <c r="AE53" s="243"/>
      <c r="AF53" s="49">
        <f t="shared" si="11"/>
        <v>0</v>
      </c>
      <c r="AG53" s="243"/>
      <c r="AH53" s="243"/>
      <c r="AI53" s="49">
        <f t="shared" si="12"/>
        <v>0</v>
      </c>
      <c r="AJ53" s="264">
        <f t="shared" si="35"/>
        <v>0</v>
      </c>
      <c r="AK53" s="264">
        <f t="shared" si="35"/>
        <v>0</v>
      </c>
      <c r="AL53" s="264">
        <f t="shared" si="35"/>
        <v>0</v>
      </c>
      <c r="AM53" s="267">
        <f t="shared" si="75"/>
        <v>0</v>
      </c>
      <c r="AN53" s="267">
        <f t="shared" si="76"/>
        <v>0</v>
      </c>
      <c r="AO53" s="267">
        <f t="shared" si="77"/>
        <v>0</v>
      </c>
    </row>
    <row r="54" spans="1:41">
      <c r="A54" s="141">
        <v>47</v>
      </c>
      <c r="B54" s="113" t="s">
        <v>47</v>
      </c>
      <c r="C54" s="243"/>
      <c r="D54" s="243"/>
      <c r="E54" s="49">
        <f t="shared" si="20"/>
        <v>0</v>
      </c>
      <c r="F54" s="49"/>
      <c r="G54" s="49"/>
      <c r="H54" s="49">
        <f t="shared" si="73"/>
        <v>0</v>
      </c>
      <c r="I54" s="49"/>
      <c r="J54" s="49"/>
      <c r="K54" s="49">
        <f t="shared" si="17"/>
        <v>0</v>
      </c>
      <c r="L54" s="49"/>
      <c r="M54" s="49"/>
      <c r="N54" s="49">
        <f t="shared" si="74"/>
        <v>0</v>
      </c>
      <c r="O54" s="49"/>
      <c r="P54" s="243"/>
      <c r="Q54" s="49">
        <f t="shared" si="8"/>
        <v>0</v>
      </c>
      <c r="R54" s="49"/>
      <c r="S54" s="49"/>
      <c r="T54" s="49">
        <f t="shared" si="9"/>
        <v>0</v>
      </c>
      <c r="U54" s="267">
        <f t="shared" si="68"/>
        <v>0</v>
      </c>
      <c r="V54" s="267">
        <f t="shared" si="70"/>
        <v>0</v>
      </c>
      <c r="W54" s="267">
        <f t="shared" si="71"/>
        <v>0</v>
      </c>
      <c r="X54" s="243"/>
      <c r="Y54" s="243"/>
      <c r="Z54" s="49">
        <f t="shared" si="10"/>
        <v>0</v>
      </c>
      <c r="AA54" s="267">
        <f t="shared" si="22"/>
        <v>0</v>
      </c>
      <c r="AB54" s="267">
        <f t="shared" si="22"/>
        <v>0</v>
      </c>
      <c r="AC54" s="243">
        <f t="shared" si="37"/>
        <v>0</v>
      </c>
      <c r="AD54" s="243"/>
      <c r="AE54" s="243"/>
      <c r="AF54" s="49">
        <f t="shared" si="11"/>
        <v>0</v>
      </c>
      <c r="AG54" s="243"/>
      <c r="AH54" s="243"/>
      <c r="AI54" s="49">
        <f t="shared" si="12"/>
        <v>0</v>
      </c>
      <c r="AJ54" s="264">
        <f t="shared" si="35"/>
        <v>0</v>
      </c>
      <c r="AK54" s="264">
        <f t="shared" si="35"/>
        <v>0</v>
      </c>
      <c r="AL54" s="264">
        <f t="shared" si="35"/>
        <v>0</v>
      </c>
      <c r="AM54" s="267">
        <f t="shared" si="75"/>
        <v>0</v>
      </c>
      <c r="AN54" s="267">
        <f t="shared" si="76"/>
        <v>0</v>
      </c>
      <c r="AO54" s="267">
        <f t="shared" si="77"/>
        <v>0</v>
      </c>
    </row>
    <row r="55" spans="1:41">
      <c r="A55" s="141">
        <v>48</v>
      </c>
      <c r="B55" s="113" t="s">
        <v>48</v>
      </c>
      <c r="C55" s="243"/>
      <c r="D55" s="243"/>
      <c r="E55" s="49">
        <f t="shared" si="20"/>
        <v>0</v>
      </c>
      <c r="F55" s="49">
        <v>284100</v>
      </c>
      <c r="G55" s="49">
        <v>284085</v>
      </c>
      <c r="H55" s="49">
        <f t="shared" si="73"/>
        <v>-15</v>
      </c>
      <c r="I55" s="49"/>
      <c r="J55" s="49"/>
      <c r="K55" s="49">
        <f t="shared" si="17"/>
        <v>0</v>
      </c>
      <c r="L55" s="49"/>
      <c r="M55" s="49"/>
      <c r="N55" s="49">
        <f t="shared" si="74"/>
        <v>0</v>
      </c>
      <c r="O55" s="49"/>
      <c r="P55" s="243"/>
      <c r="Q55" s="49">
        <f t="shared" si="8"/>
        <v>0</v>
      </c>
      <c r="R55" s="49"/>
      <c r="S55" s="49"/>
      <c r="T55" s="49">
        <f t="shared" si="9"/>
        <v>0</v>
      </c>
      <c r="U55" s="267">
        <f t="shared" si="68"/>
        <v>284100</v>
      </c>
      <c r="V55" s="267">
        <f t="shared" si="70"/>
        <v>284085</v>
      </c>
      <c r="W55" s="267">
        <f t="shared" si="71"/>
        <v>-15</v>
      </c>
      <c r="X55" s="243"/>
      <c r="Y55" s="243"/>
      <c r="Z55" s="49">
        <f t="shared" si="10"/>
        <v>0</v>
      </c>
      <c r="AA55" s="267">
        <f t="shared" si="22"/>
        <v>0</v>
      </c>
      <c r="AB55" s="267">
        <f t="shared" si="22"/>
        <v>0</v>
      </c>
      <c r="AC55" s="243">
        <f t="shared" si="37"/>
        <v>0</v>
      </c>
      <c r="AD55" s="243"/>
      <c r="AE55" s="243"/>
      <c r="AF55" s="49">
        <f t="shared" si="11"/>
        <v>0</v>
      </c>
      <c r="AG55" s="243"/>
      <c r="AH55" s="243"/>
      <c r="AI55" s="49">
        <f t="shared" si="12"/>
        <v>0</v>
      </c>
      <c r="AJ55" s="264">
        <f t="shared" si="35"/>
        <v>0</v>
      </c>
      <c r="AK55" s="264">
        <f t="shared" si="35"/>
        <v>0</v>
      </c>
      <c r="AL55" s="264">
        <f t="shared" si="35"/>
        <v>0</v>
      </c>
      <c r="AM55" s="267">
        <f t="shared" si="75"/>
        <v>284100</v>
      </c>
      <c r="AN55" s="267">
        <f t="shared" si="76"/>
        <v>284085</v>
      </c>
      <c r="AO55" s="267">
        <f t="shared" si="77"/>
        <v>-15</v>
      </c>
    </row>
    <row r="56" spans="1:41">
      <c r="A56" s="141">
        <v>49</v>
      </c>
      <c r="B56" s="113" t="s">
        <v>49</v>
      </c>
      <c r="C56" s="243"/>
      <c r="D56" s="243"/>
      <c r="E56" s="49">
        <f t="shared" si="20"/>
        <v>0</v>
      </c>
      <c r="F56" s="49"/>
      <c r="G56" s="49"/>
      <c r="H56" s="49">
        <f t="shared" si="73"/>
        <v>0</v>
      </c>
      <c r="I56" s="49"/>
      <c r="J56" s="49"/>
      <c r="K56" s="49">
        <f t="shared" si="17"/>
        <v>0</v>
      </c>
      <c r="L56" s="49"/>
      <c r="M56" s="49"/>
      <c r="N56" s="49">
        <f t="shared" si="74"/>
        <v>0</v>
      </c>
      <c r="O56" s="49"/>
      <c r="P56" s="243"/>
      <c r="Q56" s="49">
        <f t="shared" si="8"/>
        <v>0</v>
      </c>
      <c r="R56" s="49"/>
      <c r="S56" s="49"/>
      <c r="T56" s="49">
        <f t="shared" si="9"/>
        <v>0</v>
      </c>
      <c r="U56" s="267">
        <f t="shared" si="68"/>
        <v>0</v>
      </c>
      <c r="V56" s="267">
        <f t="shared" si="70"/>
        <v>0</v>
      </c>
      <c r="W56" s="267">
        <f t="shared" si="71"/>
        <v>0</v>
      </c>
      <c r="X56" s="243"/>
      <c r="Y56" s="243"/>
      <c r="Z56" s="49">
        <f t="shared" si="10"/>
        <v>0</v>
      </c>
      <c r="AA56" s="267">
        <f t="shared" si="22"/>
        <v>0</v>
      </c>
      <c r="AB56" s="267">
        <f t="shared" si="22"/>
        <v>0</v>
      </c>
      <c r="AC56" s="243">
        <f t="shared" si="37"/>
        <v>0</v>
      </c>
      <c r="AD56" s="243"/>
      <c r="AE56" s="243"/>
      <c r="AF56" s="49">
        <f t="shared" si="11"/>
        <v>0</v>
      </c>
      <c r="AG56" s="243"/>
      <c r="AH56" s="243"/>
      <c r="AI56" s="49">
        <f t="shared" si="12"/>
        <v>0</v>
      </c>
      <c r="AJ56" s="264">
        <f t="shared" si="35"/>
        <v>0</v>
      </c>
      <c r="AK56" s="264">
        <f t="shared" si="35"/>
        <v>0</v>
      </c>
      <c r="AL56" s="264">
        <f t="shared" si="35"/>
        <v>0</v>
      </c>
      <c r="AM56" s="267">
        <f t="shared" si="75"/>
        <v>0</v>
      </c>
      <c r="AN56" s="267">
        <f t="shared" si="76"/>
        <v>0</v>
      </c>
      <c r="AO56" s="267">
        <f t="shared" si="77"/>
        <v>0</v>
      </c>
    </row>
    <row r="57" spans="1:41">
      <c r="A57" s="141">
        <v>50</v>
      </c>
      <c r="B57" s="113" t="s">
        <v>50</v>
      </c>
      <c r="C57" s="243"/>
      <c r="D57" s="243"/>
      <c r="E57" s="49">
        <f t="shared" si="20"/>
        <v>0</v>
      </c>
      <c r="F57" s="49"/>
      <c r="G57" s="49"/>
      <c r="H57" s="49">
        <f t="shared" si="73"/>
        <v>0</v>
      </c>
      <c r="I57" s="49"/>
      <c r="J57" s="49"/>
      <c r="K57" s="49">
        <f t="shared" si="17"/>
        <v>0</v>
      </c>
      <c r="L57" s="49"/>
      <c r="M57" s="49"/>
      <c r="N57" s="49">
        <f t="shared" si="74"/>
        <v>0</v>
      </c>
      <c r="O57" s="49"/>
      <c r="P57" s="243"/>
      <c r="Q57" s="49">
        <f t="shared" si="8"/>
        <v>0</v>
      </c>
      <c r="R57" s="49"/>
      <c r="S57" s="49"/>
      <c r="T57" s="49">
        <f t="shared" si="9"/>
        <v>0</v>
      </c>
      <c r="U57" s="267">
        <f t="shared" si="68"/>
        <v>0</v>
      </c>
      <c r="V57" s="267">
        <f t="shared" si="70"/>
        <v>0</v>
      </c>
      <c r="W57" s="267">
        <f t="shared" si="71"/>
        <v>0</v>
      </c>
      <c r="X57" s="243"/>
      <c r="Y57" s="243"/>
      <c r="Z57" s="49">
        <f t="shared" si="10"/>
        <v>0</v>
      </c>
      <c r="AA57" s="267">
        <f t="shared" si="22"/>
        <v>0</v>
      </c>
      <c r="AB57" s="267">
        <f t="shared" si="22"/>
        <v>0</v>
      </c>
      <c r="AC57" s="243">
        <f t="shared" si="37"/>
        <v>0</v>
      </c>
      <c r="AD57" s="243"/>
      <c r="AE57" s="243"/>
      <c r="AF57" s="49">
        <f t="shared" si="11"/>
        <v>0</v>
      </c>
      <c r="AG57" s="243"/>
      <c r="AH57" s="243"/>
      <c r="AI57" s="49">
        <f t="shared" si="12"/>
        <v>0</v>
      </c>
      <c r="AJ57" s="264">
        <f t="shared" si="35"/>
        <v>0</v>
      </c>
      <c r="AK57" s="264">
        <f t="shared" si="35"/>
        <v>0</v>
      </c>
      <c r="AL57" s="264">
        <f t="shared" si="35"/>
        <v>0</v>
      </c>
      <c r="AM57" s="267">
        <f t="shared" si="75"/>
        <v>0</v>
      </c>
      <c r="AN57" s="267">
        <f t="shared" si="76"/>
        <v>0</v>
      </c>
      <c r="AO57" s="267">
        <f t="shared" si="77"/>
        <v>0</v>
      </c>
    </row>
    <row r="58" spans="1:41">
      <c r="A58" s="141"/>
      <c r="B58" s="293" t="s">
        <v>325</v>
      </c>
      <c r="C58" s="243"/>
      <c r="D58" s="243"/>
      <c r="E58" s="49">
        <f t="shared" si="20"/>
        <v>0</v>
      </c>
      <c r="F58" s="49"/>
      <c r="G58" s="49"/>
      <c r="H58" s="49">
        <f t="shared" si="73"/>
        <v>0</v>
      </c>
      <c r="I58" s="49"/>
      <c r="J58" s="49"/>
      <c r="K58" s="49">
        <f t="shared" si="17"/>
        <v>0</v>
      </c>
      <c r="L58" s="49"/>
      <c r="M58" s="49"/>
      <c r="N58" s="49">
        <f t="shared" si="74"/>
        <v>0</v>
      </c>
      <c r="O58" s="49"/>
      <c r="P58" s="243"/>
      <c r="Q58" s="49">
        <f t="shared" si="8"/>
        <v>0</v>
      </c>
      <c r="R58" s="49"/>
      <c r="S58" s="49"/>
      <c r="T58" s="49">
        <f t="shared" si="9"/>
        <v>0</v>
      </c>
      <c r="U58" s="267">
        <f t="shared" si="68"/>
        <v>0</v>
      </c>
      <c r="V58" s="267">
        <f t="shared" si="70"/>
        <v>0</v>
      </c>
      <c r="W58" s="267">
        <f t="shared" si="71"/>
        <v>0</v>
      </c>
      <c r="X58" s="243"/>
      <c r="Y58" s="243"/>
      <c r="Z58" s="49"/>
      <c r="AA58" s="267"/>
      <c r="AB58" s="267"/>
      <c r="AC58" s="243"/>
      <c r="AD58" s="243"/>
      <c r="AE58" s="243"/>
      <c r="AF58" s="49"/>
      <c r="AG58" s="243"/>
      <c r="AH58" s="243"/>
      <c r="AI58" s="49"/>
      <c r="AJ58" s="264"/>
      <c r="AK58" s="264"/>
      <c r="AL58" s="264"/>
      <c r="AM58" s="267">
        <f t="shared" si="75"/>
        <v>0</v>
      </c>
      <c r="AN58" s="267">
        <f t="shared" si="76"/>
        <v>0</v>
      </c>
      <c r="AO58" s="267">
        <f t="shared" si="77"/>
        <v>0</v>
      </c>
    </row>
    <row r="59" spans="1:41">
      <c r="A59" s="141"/>
      <c r="B59" s="113" t="s">
        <v>324</v>
      </c>
      <c r="C59" s="243"/>
      <c r="D59" s="243"/>
      <c r="E59" s="49">
        <f t="shared" si="20"/>
        <v>0</v>
      </c>
      <c r="F59" s="49"/>
      <c r="G59" s="49"/>
      <c r="H59" s="49">
        <f t="shared" si="16"/>
        <v>0</v>
      </c>
      <c r="I59" s="49"/>
      <c r="J59" s="49"/>
      <c r="K59" s="49">
        <f t="shared" si="17"/>
        <v>0</v>
      </c>
      <c r="L59" s="49"/>
      <c r="M59" s="49"/>
      <c r="N59" s="49">
        <f t="shared" si="74"/>
        <v>0</v>
      </c>
      <c r="O59" s="49"/>
      <c r="P59" s="243"/>
      <c r="Q59" s="49">
        <f t="shared" si="8"/>
        <v>0</v>
      </c>
      <c r="R59" s="49"/>
      <c r="S59" s="49"/>
      <c r="T59" s="49">
        <f t="shared" si="9"/>
        <v>0</v>
      </c>
      <c r="U59" s="267">
        <f t="shared" si="68"/>
        <v>0</v>
      </c>
      <c r="V59" s="267">
        <f t="shared" si="70"/>
        <v>0</v>
      </c>
      <c r="W59" s="267">
        <f t="shared" si="71"/>
        <v>0</v>
      </c>
      <c r="X59" s="243"/>
      <c r="Y59" s="243"/>
      <c r="Z59" s="49"/>
      <c r="AA59" s="267"/>
      <c r="AB59" s="267"/>
      <c r="AC59" s="243"/>
      <c r="AD59" s="243"/>
      <c r="AE59" s="243"/>
      <c r="AF59" s="49"/>
      <c r="AG59" s="243">
        <v>84692500</v>
      </c>
      <c r="AH59" s="243">
        <v>0</v>
      </c>
      <c r="AI59" s="49"/>
      <c r="AJ59" s="264"/>
      <c r="AK59" s="264"/>
      <c r="AL59" s="264"/>
      <c r="AM59" s="267">
        <f t="shared" si="75"/>
        <v>0</v>
      </c>
      <c r="AN59" s="267">
        <f t="shared" si="76"/>
        <v>0</v>
      </c>
      <c r="AO59" s="267">
        <f t="shared" si="77"/>
        <v>0</v>
      </c>
    </row>
    <row r="60" spans="1:41">
      <c r="A60" s="109">
        <v>51</v>
      </c>
      <c r="B60" s="110" t="s">
        <v>52</v>
      </c>
      <c r="C60" s="244">
        <f>SUM(C61:C63)</f>
        <v>2670000</v>
      </c>
      <c r="D60" s="244">
        <f t="shared" ref="D60:S60" si="78">SUM(D61:D63)</f>
        <v>1331250</v>
      </c>
      <c r="E60" s="244">
        <f>SUM(E61:E63)</f>
        <v>-1338750</v>
      </c>
      <c r="F60" s="244">
        <f t="shared" si="78"/>
        <v>5149000</v>
      </c>
      <c r="G60" s="244">
        <f t="shared" si="78"/>
        <v>4628900</v>
      </c>
      <c r="H60" s="244">
        <f t="shared" si="16"/>
        <v>-520100</v>
      </c>
      <c r="I60" s="244">
        <f t="shared" si="78"/>
        <v>0</v>
      </c>
      <c r="J60" s="244">
        <f t="shared" si="78"/>
        <v>0</v>
      </c>
      <c r="K60" s="244">
        <f t="shared" si="17"/>
        <v>0</v>
      </c>
      <c r="L60" s="244">
        <f t="shared" si="78"/>
        <v>0</v>
      </c>
      <c r="M60" s="244">
        <f t="shared" si="78"/>
        <v>0</v>
      </c>
      <c r="N60" s="244">
        <f t="shared" si="18"/>
        <v>0</v>
      </c>
      <c r="O60" s="244">
        <f t="shared" si="78"/>
        <v>0</v>
      </c>
      <c r="P60" s="244">
        <f t="shared" si="78"/>
        <v>0</v>
      </c>
      <c r="Q60" s="244">
        <f t="shared" si="8"/>
        <v>0</v>
      </c>
      <c r="R60" s="244">
        <f t="shared" si="78"/>
        <v>0</v>
      </c>
      <c r="S60" s="244">
        <f t="shared" si="78"/>
        <v>0</v>
      </c>
      <c r="T60" s="244">
        <f t="shared" si="9"/>
        <v>0</v>
      </c>
      <c r="U60" s="267">
        <f>SUM(C60+F60+I60+L60+O60+R60)</f>
        <v>7819000</v>
      </c>
      <c r="V60" s="267">
        <f t="shared" si="70"/>
        <v>5960150</v>
      </c>
      <c r="W60" s="267">
        <f t="shared" si="71"/>
        <v>-1858850</v>
      </c>
      <c r="X60" s="244">
        <f t="shared" ref="X60:Y60" si="79">SUM(X61:X62)</f>
        <v>0</v>
      </c>
      <c r="Y60" s="244">
        <f t="shared" si="79"/>
        <v>0</v>
      </c>
      <c r="Z60" s="244">
        <f t="shared" si="10"/>
        <v>0</v>
      </c>
      <c r="AA60" s="266">
        <f t="shared" si="22"/>
        <v>0</v>
      </c>
      <c r="AB60" s="266">
        <f t="shared" si="22"/>
        <v>0</v>
      </c>
      <c r="AC60" s="243">
        <f t="shared" si="37"/>
        <v>0</v>
      </c>
      <c r="AD60" s="244">
        <f t="shared" ref="AD60:AE60" si="80">SUM(AD61:AD62)</f>
        <v>77623500</v>
      </c>
      <c r="AE60" s="244">
        <f t="shared" si="80"/>
        <v>939092</v>
      </c>
      <c r="AF60" s="244">
        <f t="shared" si="11"/>
        <v>-76684408</v>
      </c>
      <c r="AG60" s="244">
        <f>SUM(AG61:AG62)</f>
        <v>0</v>
      </c>
      <c r="AH60" s="244">
        <f>SUM(AH61:AH62)</f>
        <v>0</v>
      </c>
      <c r="AI60" s="244">
        <f t="shared" si="12"/>
        <v>0</v>
      </c>
      <c r="AJ60" s="264">
        <f t="shared" si="35"/>
        <v>77623500</v>
      </c>
      <c r="AK60" s="264">
        <f t="shared" si="35"/>
        <v>939092</v>
      </c>
      <c r="AL60" s="264">
        <f t="shared" si="35"/>
        <v>-76684408</v>
      </c>
      <c r="AM60" s="267">
        <f t="shared" si="75"/>
        <v>85442500</v>
      </c>
      <c r="AN60" s="267">
        <f t="shared" si="76"/>
        <v>6899242</v>
      </c>
      <c r="AO60" s="267">
        <f t="shared" si="77"/>
        <v>-78543258</v>
      </c>
    </row>
    <row r="61" spans="1:41">
      <c r="A61" s="141">
        <v>52</v>
      </c>
      <c r="B61" s="116" t="s">
        <v>75</v>
      </c>
      <c r="C61" s="241">
        <v>1720000</v>
      </c>
      <c r="D61" s="241">
        <v>1031250</v>
      </c>
      <c r="E61" s="49">
        <f>D61-C61</f>
        <v>-688750</v>
      </c>
      <c r="F61" s="440">
        <v>5149000</v>
      </c>
      <c r="G61" s="440">
        <v>4628900</v>
      </c>
      <c r="H61" s="49">
        <f>G61-F61</f>
        <v>-520100</v>
      </c>
      <c r="I61" s="49"/>
      <c r="J61" s="49"/>
      <c r="K61" s="49">
        <f t="shared" si="17"/>
        <v>0</v>
      </c>
      <c r="L61" s="49"/>
      <c r="M61" s="49"/>
      <c r="N61" s="49">
        <f t="shared" si="18"/>
        <v>0</v>
      </c>
      <c r="O61" s="243"/>
      <c r="P61" s="243"/>
      <c r="Q61" s="49">
        <f t="shared" si="8"/>
        <v>0</v>
      </c>
      <c r="R61" s="49"/>
      <c r="S61" s="49"/>
      <c r="T61" s="49">
        <f t="shared" si="9"/>
        <v>0</v>
      </c>
      <c r="U61" s="267">
        <f t="shared" si="68"/>
        <v>6869000</v>
      </c>
      <c r="V61" s="267">
        <f t="shared" si="70"/>
        <v>5660150</v>
      </c>
      <c r="W61" s="267">
        <f t="shared" si="71"/>
        <v>-1208850</v>
      </c>
      <c r="X61" s="243"/>
      <c r="Y61" s="243"/>
      <c r="Z61" s="49">
        <f t="shared" si="10"/>
        <v>0</v>
      </c>
      <c r="AA61" s="267">
        <f t="shared" si="22"/>
        <v>0</v>
      </c>
      <c r="AB61" s="267">
        <f t="shared" si="22"/>
        <v>0</v>
      </c>
      <c r="AC61" s="243">
        <f t="shared" si="37"/>
        <v>0</v>
      </c>
      <c r="AD61" s="241">
        <v>77623500</v>
      </c>
      <c r="AE61" s="241">
        <v>939092</v>
      </c>
      <c r="AF61" s="49">
        <f t="shared" si="11"/>
        <v>-76684408</v>
      </c>
      <c r="AG61" s="241"/>
      <c r="AH61" s="103">
        <v>0</v>
      </c>
      <c r="AI61" s="49">
        <f t="shared" si="12"/>
        <v>0</v>
      </c>
      <c r="AJ61" s="264">
        <f t="shared" si="35"/>
        <v>77623500</v>
      </c>
      <c r="AK61" s="264">
        <f t="shared" si="35"/>
        <v>939092</v>
      </c>
      <c r="AL61" s="264">
        <f t="shared" si="35"/>
        <v>-76684408</v>
      </c>
      <c r="AM61" s="267">
        <f t="shared" si="75"/>
        <v>84492500</v>
      </c>
      <c r="AN61" s="267">
        <f t="shared" si="76"/>
        <v>6599242</v>
      </c>
      <c r="AO61" s="267">
        <f t="shared" si="77"/>
        <v>-77893258</v>
      </c>
    </row>
    <row r="62" spans="1:41">
      <c r="A62" s="141">
        <v>53</v>
      </c>
      <c r="B62" s="116" t="s">
        <v>53</v>
      </c>
      <c r="C62" s="241">
        <v>500000</v>
      </c>
      <c r="D62" s="241">
        <v>300000</v>
      </c>
      <c r="E62" s="49">
        <f t="shared" ref="E62:E63" si="81">D62-C62</f>
        <v>-200000</v>
      </c>
      <c r="F62" s="49"/>
      <c r="G62" s="49"/>
      <c r="H62" s="49">
        <f t="shared" ref="H62:H63" si="82">G62-F62</f>
        <v>0</v>
      </c>
      <c r="I62" s="49"/>
      <c r="J62" s="49"/>
      <c r="K62" s="49">
        <f t="shared" si="17"/>
        <v>0</v>
      </c>
      <c r="L62" s="49"/>
      <c r="M62" s="49"/>
      <c r="N62" s="49">
        <f t="shared" si="18"/>
        <v>0</v>
      </c>
      <c r="O62" s="243"/>
      <c r="P62" s="243"/>
      <c r="Q62" s="49">
        <f t="shared" si="8"/>
        <v>0</v>
      </c>
      <c r="R62" s="49"/>
      <c r="S62" s="49"/>
      <c r="T62" s="49">
        <f t="shared" si="9"/>
        <v>0</v>
      </c>
      <c r="U62" s="267">
        <f t="shared" si="68"/>
        <v>500000</v>
      </c>
      <c r="V62" s="267">
        <f t="shared" si="70"/>
        <v>300000</v>
      </c>
      <c r="W62" s="267">
        <f t="shared" si="71"/>
        <v>-200000</v>
      </c>
      <c r="X62" s="243"/>
      <c r="Y62" s="243"/>
      <c r="Z62" s="49">
        <f t="shared" si="10"/>
        <v>0</v>
      </c>
      <c r="AA62" s="267">
        <f t="shared" si="22"/>
        <v>0</v>
      </c>
      <c r="AB62" s="267">
        <f t="shared" si="22"/>
        <v>0</v>
      </c>
      <c r="AC62" s="243">
        <f t="shared" si="37"/>
        <v>0</v>
      </c>
      <c r="AD62" s="243"/>
      <c r="AE62" s="243"/>
      <c r="AF62" s="49">
        <f t="shared" si="11"/>
        <v>0</v>
      </c>
      <c r="AG62" s="243"/>
      <c r="AH62" s="243"/>
      <c r="AI62" s="49">
        <f t="shared" si="12"/>
        <v>0</v>
      </c>
      <c r="AJ62" s="264">
        <f t="shared" si="35"/>
        <v>0</v>
      </c>
      <c r="AK62" s="264">
        <f t="shared" si="35"/>
        <v>0</v>
      </c>
      <c r="AL62" s="264">
        <f t="shared" si="35"/>
        <v>0</v>
      </c>
      <c r="AM62" s="267">
        <f t="shared" si="75"/>
        <v>500000</v>
      </c>
      <c r="AN62" s="267">
        <f t="shared" si="76"/>
        <v>300000</v>
      </c>
      <c r="AO62" s="267">
        <f t="shared" si="77"/>
        <v>-200000</v>
      </c>
    </row>
    <row r="63" spans="1:41">
      <c r="A63" s="141"/>
      <c r="B63" s="113" t="s">
        <v>323</v>
      </c>
      <c r="C63" s="241">
        <v>450000</v>
      </c>
      <c r="D63" s="103">
        <v>0</v>
      </c>
      <c r="E63" s="49">
        <f t="shared" si="81"/>
        <v>-450000</v>
      </c>
      <c r="F63" s="49"/>
      <c r="G63" s="49"/>
      <c r="H63" s="49">
        <f t="shared" si="82"/>
        <v>0</v>
      </c>
      <c r="I63" s="49"/>
      <c r="J63" s="49"/>
      <c r="K63" s="49">
        <f t="shared" si="17"/>
        <v>0</v>
      </c>
      <c r="L63" s="49"/>
      <c r="M63" s="49"/>
      <c r="N63" s="49">
        <f t="shared" si="18"/>
        <v>0</v>
      </c>
      <c r="O63" s="243"/>
      <c r="P63" s="243"/>
      <c r="Q63" s="49">
        <f t="shared" si="8"/>
        <v>0</v>
      </c>
      <c r="R63" s="49"/>
      <c r="S63" s="49"/>
      <c r="T63" s="49">
        <f t="shared" si="9"/>
        <v>0</v>
      </c>
      <c r="U63" s="267">
        <f t="shared" si="68"/>
        <v>450000</v>
      </c>
      <c r="V63" s="267">
        <f t="shared" si="70"/>
        <v>0</v>
      </c>
      <c r="W63" s="267">
        <f t="shared" si="71"/>
        <v>-450000</v>
      </c>
      <c r="X63" s="243"/>
      <c r="Y63" s="243"/>
      <c r="Z63" s="49"/>
      <c r="AA63" s="267">
        <f t="shared" ref="AA63" si="83">SUM(X63)</f>
        <v>0</v>
      </c>
      <c r="AB63" s="267">
        <f t="shared" ref="AB63" si="84">SUM(Y63)</f>
        <v>0</v>
      </c>
      <c r="AC63" s="243">
        <f t="shared" ref="AC63" si="85">Z63</f>
        <v>0</v>
      </c>
      <c r="AD63" s="243"/>
      <c r="AE63" s="243"/>
      <c r="AF63" s="49"/>
      <c r="AG63" s="243"/>
      <c r="AH63" s="243"/>
      <c r="AI63" s="49"/>
      <c r="AJ63" s="264">
        <f t="shared" ref="AJ63" si="86">SUM(AD63+AG63)</f>
        <v>0</v>
      </c>
      <c r="AK63" s="264">
        <f t="shared" ref="AK63" si="87">SUM(AE63+AH63)</f>
        <v>0</v>
      </c>
      <c r="AL63" s="264">
        <f t="shared" ref="AL63" si="88">SUM(AF63+AI63)</f>
        <v>0</v>
      </c>
      <c r="AM63" s="267">
        <f t="shared" si="75"/>
        <v>450000</v>
      </c>
      <c r="AN63" s="267">
        <f t="shared" si="76"/>
        <v>0</v>
      </c>
      <c r="AO63" s="267">
        <f t="shared" si="77"/>
        <v>-450000</v>
      </c>
    </row>
    <row r="64" spans="1:41">
      <c r="A64" s="109"/>
      <c r="B64" s="110" t="s">
        <v>260</v>
      </c>
      <c r="C64" s="244">
        <f>+C65</f>
        <v>0</v>
      </c>
      <c r="D64" s="244">
        <f t="shared" ref="D64:S64" si="89">+D65</f>
        <v>0</v>
      </c>
      <c r="E64" s="244">
        <f t="shared" si="89"/>
        <v>0</v>
      </c>
      <c r="F64" s="244">
        <f t="shared" si="89"/>
        <v>0</v>
      </c>
      <c r="G64" s="244">
        <f t="shared" si="89"/>
        <v>0</v>
      </c>
      <c r="H64" s="244">
        <f t="shared" si="16"/>
        <v>0</v>
      </c>
      <c r="I64" s="244">
        <f t="shared" si="89"/>
        <v>0</v>
      </c>
      <c r="J64" s="244">
        <f t="shared" si="89"/>
        <v>0</v>
      </c>
      <c r="K64" s="244">
        <f t="shared" si="17"/>
        <v>0</v>
      </c>
      <c r="L64" s="244">
        <f t="shared" si="89"/>
        <v>0</v>
      </c>
      <c r="M64" s="244">
        <f t="shared" si="89"/>
        <v>0</v>
      </c>
      <c r="N64" s="244">
        <f t="shared" si="18"/>
        <v>0</v>
      </c>
      <c r="O64" s="244">
        <f t="shared" si="89"/>
        <v>0</v>
      </c>
      <c r="P64" s="244">
        <f t="shared" si="89"/>
        <v>0</v>
      </c>
      <c r="Q64" s="244">
        <f t="shared" si="8"/>
        <v>0</v>
      </c>
      <c r="R64" s="244">
        <f t="shared" si="89"/>
        <v>0</v>
      </c>
      <c r="S64" s="244">
        <f t="shared" si="89"/>
        <v>0</v>
      </c>
      <c r="T64" s="244">
        <f t="shared" si="9"/>
        <v>0</v>
      </c>
      <c r="U64" s="267">
        <f t="shared" si="68"/>
        <v>0</v>
      </c>
      <c r="V64" s="267">
        <f t="shared" si="70"/>
        <v>0</v>
      </c>
      <c r="W64" s="267">
        <f t="shared" si="71"/>
        <v>0</v>
      </c>
      <c r="X64" s="244">
        <f t="shared" ref="X64:AB64" si="90">+X65</f>
        <v>0</v>
      </c>
      <c r="Y64" s="244">
        <f t="shared" si="90"/>
        <v>0</v>
      </c>
      <c r="Z64" s="244">
        <f t="shared" si="90"/>
        <v>0</v>
      </c>
      <c r="AA64" s="244">
        <f t="shared" si="90"/>
        <v>0</v>
      </c>
      <c r="AB64" s="244">
        <f t="shared" si="90"/>
        <v>0</v>
      </c>
      <c r="AC64" s="243">
        <f t="shared" si="37"/>
        <v>0</v>
      </c>
      <c r="AD64" s="244">
        <f t="shared" ref="AD64:AH64" si="91">+AD65</f>
        <v>0</v>
      </c>
      <c r="AE64" s="244">
        <f t="shared" si="91"/>
        <v>0</v>
      </c>
      <c r="AF64" s="244">
        <f t="shared" si="91"/>
        <v>0</v>
      </c>
      <c r="AG64" s="244">
        <f t="shared" si="91"/>
        <v>0</v>
      </c>
      <c r="AH64" s="244">
        <f t="shared" si="91"/>
        <v>0</v>
      </c>
      <c r="AI64" s="244">
        <f t="shared" ref="AI64" si="92">+AI65</f>
        <v>0</v>
      </c>
      <c r="AJ64" s="244">
        <f t="shared" ref="AJ64:AL64" si="93">+AJ65</f>
        <v>0</v>
      </c>
      <c r="AK64" s="244">
        <f t="shared" si="93"/>
        <v>0</v>
      </c>
      <c r="AL64" s="244">
        <f t="shared" si="93"/>
        <v>0</v>
      </c>
      <c r="AM64" s="267">
        <f t="shared" si="75"/>
        <v>0</v>
      </c>
      <c r="AN64" s="267">
        <f t="shared" si="76"/>
        <v>0</v>
      </c>
      <c r="AO64" s="267">
        <f t="shared" si="77"/>
        <v>0</v>
      </c>
    </row>
    <row r="65" spans="1:41">
      <c r="A65" s="141"/>
      <c r="B65" s="113" t="s">
        <v>261</v>
      </c>
      <c r="C65" s="243"/>
      <c r="D65" s="243"/>
      <c r="E65" s="49">
        <f t="shared" si="20"/>
        <v>0</v>
      </c>
      <c r="F65" s="49"/>
      <c r="G65" s="49"/>
      <c r="H65" s="49">
        <f t="shared" si="16"/>
        <v>0</v>
      </c>
      <c r="I65" s="49"/>
      <c r="J65" s="49"/>
      <c r="K65" s="49">
        <f t="shared" si="17"/>
        <v>0</v>
      </c>
      <c r="L65" s="49"/>
      <c r="M65" s="49"/>
      <c r="N65" s="49">
        <f t="shared" si="18"/>
        <v>0</v>
      </c>
      <c r="O65" s="49"/>
      <c r="P65" s="243"/>
      <c r="Q65" s="49">
        <f t="shared" si="8"/>
        <v>0</v>
      </c>
      <c r="R65" s="49"/>
      <c r="S65" s="49"/>
      <c r="T65" s="49">
        <f t="shared" si="9"/>
        <v>0</v>
      </c>
      <c r="U65" s="267">
        <f t="shared" si="68"/>
        <v>0</v>
      </c>
      <c r="V65" s="267">
        <f t="shared" si="70"/>
        <v>0</v>
      </c>
      <c r="W65" s="267">
        <f t="shared" si="71"/>
        <v>0</v>
      </c>
      <c r="X65" s="243"/>
      <c r="Y65" s="243"/>
      <c r="Z65" s="49"/>
      <c r="AA65" s="267"/>
      <c r="AB65" s="267"/>
      <c r="AC65" s="243">
        <f t="shared" si="37"/>
        <v>0</v>
      </c>
      <c r="AD65" s="243"/>
      <c r="AE65" s="243"/>
      <c r="AF65" s="49"/>
      <c r="AG65" s="243"/>
      <c r="AH65" s="243"/>
      <c r="AI65" s="49"/>
      <c r="AJ65" s="264"/>
      <c r="AK65" s="264"/>
      <c r="AL65" s="264"/>
      <c r="AM65" s="267">
        <f t="shared" si="75"/>
        <v>0</v>
      </c>
      <c r="AN65" s="267">
        <f t="shared" si="76"/>
        <v>0</v>
      </c>
      <c r="AO65" s="267">
        <f t="shared" si="77"/>
        <v>0</v>
      </c>
    </row>
    <row r="66" spans="1:41">
      <c r="A66" s="109">
        <v>54</v>
      </c>
      <c r="B66" s="110" t="s">
        <v>77</v>
      </c>
      <c r="C66" s="244">
        <f>SUM(C67:C68)</f>
        <v>0</v>
      </c>
      <c r="D66" s="244">
        <f t="shared" ref="D66:S66" si="94">SUM(D67:D68)</f>
        <v>0</v>
      </c>
      <c r="E66" s="244">
        <f t="shared" si="94"/>
        <v>0</v>
      </c>
      <c r="F66" s="244">
        <f t="shared" si="94"/>
        <v>0</v>
      </c>
      <c r="G66" s="244">
        <f t="shared" si="94"/>
        <v>0</v>
      </c>
      <c r="H66" s="244">
        <f t="shared" si="16"/>
        <v>0</v>
      </c>
      <c r="I66" s="244">
        <f t="shared" si="94"/>
        <v>0</v>
      </c>
      <c r="J66" s="244">
        <f t="shared" si="94"/>
        <v>0</v>
      </c>
      <c r="K66" s="244">
        <f t="shared" si="17"/>
        <v>0</v>
      </c>
      <c r="L66" s="244">
        <f t="shared" si="94"/>
        <v>0</v>
      </c>
      <c r="M66" s="244">
        <f t="shared" si="94"/>
        <v>0</v>
      </c>
      <c r="N66" s="244">
        <f t="shared" si="18"/>
        <v>0</v>
      </c>
      <c r="O66" s="244">
        <f t="shared" si="94"/>
        <v>0</v>
      </c>
      <c r="P66" s="244">
        <f t="shared" si="94"/>
        <v>0</v>
      </c>
      <c r="Q66" s="244">
        <f t="shared" si="8"/>
        <v>0</v>
      </c>
      <c r="R66" s="244">
        <f t="shared" si="94"/>
        <v>0</v>
      </c>
      <c r="S66" s="244">
        <f t="shared" si="94"/>
        <v>0</v>
      </c>
      <c r="T66" s="244">
        <f t="shared" si="9"/>
        <v>0</v>
      </c>
      <c r="U66" s="267">
        <f t="shared" si="68"/>
        <v>0</v>
      </c>
      <c r="V66" s="267">
        <f t="shared" si="70"/>
        <v>0</v>
      </c>
      <c r="W66" s="267">
        <f t="shared" si="71"/>
        <v>0</v>
      </c>
      <c r="X66" s="244">
        <f>SUM(X67:X68)</f>
        <v>0</v>
      </c>
      <c r="Y66" s="244">
        <f>SUM(Y67:Y68)</f>
        <v>0</v>
      </c>
      <c r="Z66" s="244">
        <f t="shared" si="10"/>
        <v>0</v>
      </c>
      <c r="AA66" s="266">
        <f t="shared" si="22"/>
        <v>0</v>
      </c>
      <c r="AB66" s="266">
        <f t="shared" si="22"/>
        <v>0</v>
      </c>
      <c r="AC66" s="243">
        <f t="shared" si="37"/>
        <v>0</v>
      </c>
      <c r="AD66" s="244">
        <f>SUM(AD67:AD68)</f>
        <v>0</v>
      </c>
      <c r="AE66" s="244">
        <f>SUM(AE67:AE68)</f>
        <v>0</v>
      </c>
      <c r="AF66" s="244">
        <f t="shared" si="11"/>
        <v>0</v>
      </c>
      <c r="AG66" s="244">
        <f>SUM(AG67:AG68)</f>
        <v>0</v>
      </c>
      <c r="AH66" s="244">
        <f>SUM(AH67:AH68)</f>
        <v>0</v>
      </c>
      <c r="AI66" s="244">
        <f t="shared" si="12"/>
        <v>0</v>
      </c>
      <c r="AJ66" s="264">
        <f t="shared" si="35"/>
        <v>0</v>
      </c>
      <c r="AK66" s="264">
        <f t="shared" si="35"/>
        <v>0</v>
      </c>
      <c r="AL66" s="264">
        <f t="shared" si="35"/>
        <v>0</v>
      </c>
      <c r="AM66" s="267">
        <f t="shared" si="75"/>
        <v>0</v>
      </c>
      <c r="AN66" s="267">
        <f t="shared" si="76"/>
        <v>0</v>
      </c>
      <c r="AO66" s="267">
        <f t="shared" si="77"/>
        <v>0</v>
      </c>
    </row>
    <row r="67" spans="1:41">
      <c r="A67" s="141">
        <v>55</v>
      </c>
      <c r="B67" s="116" t="s">
        <v>54</v>
      </c>
      <c r="C67" s="243"/>
      <c r="D67" s="243"/>
      <c r="E67" s="49">
        <f t="shared" si="20"/>
        <v>0</v>
      </c>
      <c r="F67" s="49"/>
      <c r="G67" s="49"/>
      <c r="H67" s="49">
        <f t="shared" si="16"/>
        <v>0</v>
      </c>
      <c r="I67" s="49"/>
      <c r="J67" s="49"/>
      <c r="K67" s="49">
        <f t="shared" si="17"/>
        <v>0</v>
      </c>
      <c r="L67" s="49"/>
      <c r="M67" s="49"/>
      <c r="N67" s="49">
        <f t="shared" si="18"/>
        <v>0</v>
      </c>
      <c r="O67" s="49"/>
      <c r="P67" s="243"/>
      <c r="Q67" s="49">
        <f t="shared" si="8"/>
        <v>0</v>
      </c>
      <c r="R67" s="49"/>
      <c r="S67" s="49"/>
      <c r="T67" s="49">
        <f t="shared" si="9"/>
        <v>0</v>
      </c>
      <c r="U67" s="267">
        <f t="shared" si="68"/>
        <v>0</v>
      </c>
      <c r="V67" s="267">
        <f t="shared" si="70"/>
        <v>0</v>
      </c>
      <c r="W67" s="267">
        <f t="shared" si="71"/>
        <v>0</v>
      </c>
      <c r="X67" s="243"/>
      <c r="Y67" s="243"/>
      <c r="Z67" s="49">
        <f t="shared" si="10"/>
        <v>0</v>
      </c>
      <c r="AA67" s="267">
        <f t="shared" si="22"/>
        <v>0</v>
      </c>
      <c r="AB67" s="267">
        <f t="shared" si="22"/>
        <v>0</v>
      </c>
      <c r="AC67" s="243">
        <f t="shared" si="37"/>
        <v>0</v>
      </c>
      <c r="AD67" s="243"/>
      <c r="AE67" s="243"/>
      <c r="AF67" s="49">
        <f t="shared" si="11"/>
        <v>0</v>
      </c>
      <c r="AG67" s="243"/>
      <c r="AH67" s="243"/>
      <c r="AI67" s="49">
        <f t="shared" si="12"/>
        <v>0</v>
      </c>
      <c r="AJ67" s="264">
        <f t="shared" si="35"/>
        <v>0</v>
      </c>
      <c r="AK67" s="264">
        <f t="shared" si="35"/>
        <v>0</v>
      </c>
      <c r="AL67" s="264">
        <f t="shared" si="35"/>
        <v>0</v>
      </c>
      <c r="AM67" s="267">
        <f t="shared" si="75"/>
        <v>0</v>
      </c>
      <c r="AN67" s="267">
        <f t="shared" si="76"/>
        <v>0</v>
      </c>
      <c r="AO67" s="267">
        <f t="shared" si="77"/>
        <v>0</v>
      </c>
    </row>
    <row r="68" spans="1:41">
      <c r="A68" s="141">
        <v>56</v>
      </c>
      <c r="B68" s="116" t="s">
        <v>55</v>
      </c>
      <c r="C68" s="243"/>
      <c r="D68" s="243"/>
      <c r="E68" s="49">
        <f t="shared" si="20"/>
        <v>0</v>
      </c>
      <c r="F68" s="49"/>
      <c r="G68" s="49"/>
      <c r="H68" s="49">
        <f t="shared" si="16"/>
        <v>0</v>
      </c>
      <c r="I68" s="49"/>
      <c r="J68" s="49"/>
      <c r="K68" s="49">
        <f t="shared" si="17"/>
        <v>0</v>
      </c>
      <c r="L68" s="49"/>
      <c r="M68" s="49"/>
      <c r="N68" s="49">
        <f t="shared" si="18"/>
        <v>0</v>
      </c>
      <c r="O68" s="49"/>
      <c r="P68" s="243"/>
      <c r="Q68" s="49">
        <f t="shared" si="8"/>
        <v>0</v>
      </c>
      <c r="R68" s="49"/>
      <c r="S68" s="49"/>
      <c r="T68" s="49">
        <f t="shared" si="9"/>
        <v>0</v>
      </c>
      <c r="U68" s="267">
        <f t="shared" si="68"/>
        <v>0</v>
      </c>
      <c r="V68" s="267">
        <f t="shared" si="70"/>
        <v>0</v>
      </c>
      <c r="W68" s="267">
        <f t="shared" si="71"/>
        <v>0</v>
      </c>
      <c r="X68" s="243"/>
      <c r="Y68" s="243"/>
      <c r="Z68" s="49">
        <f t="shared" si="10"/>
        <v>0</v>
      </c>
      <c r="AA68" s="267">
        <f t="shared" si="22"/>
        <v>0</v>
      </c>
      <c r="AB68" s="267">
        <f t="shared" si="22"/>
        <v>0</v>
      </c>
      <c r="AC68" s="243">
        <f t="shared" si="37"/>
        <v>0</v>
      </c>
      <c r="AD68" s="243"/>
      <c r="AE68" s="243"/>
      <c r="AF68" s="49">
        <f t="shared" si="11"/>
        <v>0</v>
      </c>
      <c r="AG68" s="243"/>
      <c r="AH68" s="243"/>
      <c r="AI68" s="49">
        <f t="shared" si="12"/>
        <v>0</v>
      </c>
      <c r="AJ68" s="264">
        <f t="shared" si="35"/>
        <v>0</v>
      </c>
      <c r="AK68" s="264">
        <f t="shared" si="35"/>
        <v>0</v>
      </c>
      <c r="AL68" s="264">
        <f t="shared" si="35"/>
        <v>0</v>
      </c>
      <c r="AM68" s="267">
        <f t="shared" si="75"/>
        <v>0</v>
      </c>
      <c r="AN68" s="267">
        <f t="shared" si="76"/>
        <v>0</v>
      </c>
      <c r="AO68" s="267">
        <f t="shared" si="77"/>
        <v>0</v>
      </c>
    </row>
    <row r="69" spans="1:41">
      <c r="A69" s="109">
        <v>57</v>
      </c>
      <c r="B69" s="110" t="s">
        <v>78</v>
      </c>
      <c r="C69" s="244">
        <f>SUM(C70:C77)</f>
        <v>0</v>
      </c>
      <c r="D69" s="244">
        <f>SUM(D70:D77)</f>
        <v>0</v>
      </c>
      <c r="E69" s="244">
        <f t="shared" si="20"/>
        <v>0</v>
      </c>
      <c r="F69" s="244">
        <f>SUM(F70:F77)</f>
        <v>0</v>
      </c>
      <c r="G69" s="244">
        <f>SUM(G70:G77)</f>
        <v>0</v>
      </c>
      <c r="H69" s="244">
        <f t="shared" si="16"/>
        <v>0</v>
      </c>
      <c r="I69" s="244">
        <f>SUM(I70:I77)</f>
        <v>0</v>
      </c>
      <c r="J69" s="244">
        <f>SUM(J70:J77)</f>
        <v>0</v>
      </c>
      <c r="K69" s="244">
        <f t="shared" si="17"/>
        <v>0</v>
      </c>
      <c r="L69" s="244">
        <f>SUM(L70:L77)</f>
        <v>0</v>
      </c>
      <c r="M69" s="244">
        <f>SUM(M70:M77)</f>
        <v>0</v>
      </c>
      <c r="N69" s="244">
        <f t="shared" si="18"/>
        <v>0</v>
      </c>
      <c r="O69" s="244">
        <f>SUM(O70:O77)</f>
        <v>0</v>
      </c>
      <c r="P69" s="244">
        <f>SUM(P70:P77)</f>
        <v>0</v>
      </c>
      <c r="Q69" s="244">
        <f t="shared" si="8"/>
        <v>0</v>
      </c>
      <c r="R69" s="244">
        <f>SUM(R70:R77)</f>
        <v>0</v>
      </c>
      <c r="S69" s="244">
        <f>SUM(S70:S77)</f>
        <v>0</v>
      </c>
      <c r="T69" s="244">
        <f t="shared" si="9"/>
        <v>0</v>
      </c>
      <c r="U69" s="267">
        <f t="shared" si="68"/>
        <v>0</v>
      </c>
      <c r="V69" s="267">
        <f t="shared" si="70"/>
        <v>0</v>
      </c>
      <c r="W69" s="267">
        <f t="shared" si="71"/>
        <v>0</v>
      </c>
      <c r="X69" s="244">
        <f>SUM(X70:X77)</f>
        <v>185941800</v>
      </c>
      <c r="Y69" s="244">
        <f>SUM(Y70:Y77)</f>
        <v>4425000</v>
      </c>
      <c r="Z69" s="244">
        <f t="shared" si="10"/>
        <v>-181516800</v>
      </c>
      <c r="AA69" s="266">
        <f t="shared" si="22"/>
        <v>185941800</v>
      </c>
      <c r="AB69" s="266">
        <f t="shared" si="22"/>
        <v>4425000</v>
      </c>
      <c r="AC69" s="243">
        <f t="shared" si="37"/>
        <v>-181516800</v>
      </c>
      <c r="AD69" s="244">
        <f>SUM(AD70:AD77)</f>
        <v>0</v>
      </c>
      <c r="AE69" s="244">
        <f>SUM(AE70:AE77)</f>
        <v>0</v>
      </c>
      <c r="AF69" s="244">
        <f t="shared" si="11"/>
        <v>0</v>
      </c>
      <c r="AG69" s="244">
        <f>SUM(AG70:AG77)</f>
        <v>0</v>
      </c>
      <c r="AH69" s="244">
        <f>SUM(AH70:AH77)</f>
        <v>0</v>
      </c>
      <c r="AI69" s="244">
        <f t="shared" si="12"/>
        <v>0</v>
      </c>
      <c r="AJ69" s="264">
        <f t="shared" si="35"/>
        <v>0</v>
      </c>
      <c r="AK69" s="264">
        <f t="shared" si="35"/>
        <v>0</v>
      </c>
      <c r="AL69" s="264">
        <f t="shared" si="35"/>
        <v>0</v>
      </c>
      <c r="AM69" s="267">
        <f t="shared" si="75"/>
        <v>185941800</v>
      </c>
      <c r="AN69" s="267">
        <f t="shared" si="76"/>
        <v>4425000</v>
      </c>
      <c r="AO69" s="267">
        <f t="shared" si="77"/>
        <v>-181516800</v>
      </c>
    </row>
    <row r="70" spans="1:41">
      <c r="A70" s="141">
        <v>58</v>
      </c>
      <c r="B70" s="116" t="s">
        <v>90</v>
      </c>
      <c r="C70" s="246"/>
      <c r="D70" s="246"/>
      <c r="E70" s="49">
        <f>D70-C70</f>
        <v>0</v>
      </c>
      <c r="F70" s="49"/>
      <c r="G70" s="49"/>
      <c r="H70" s="49">
        <f>G70-F70</f>
        <v>0</v>
      </c>
      <c r="I70" s="49"/>
      <c r="J70" s="49"/>
      <c r="K70" s="49">
        <f>J70-I70</f>
        <v>0</v>
      </c>
      <c r="L70" s="49"/>
      <c r="M70" s="49"/>
      <c r="N70" s="49">
        <f t="shared" si="18"/>
        <v>0</v>
      </c>
      <c r="O70" s="49"/>
      <c r="P70" s="243"/>
      <c r="Q70" s="49">
        <f t="shared" si="8"/>
        <v>0</v>
      </c>
      <c r="R70" s="49"/>
      <c r="S70" s="49"/>
      <c r="T70" s="49">
        <f t="shared" si="9"/>
        <v>0</v>
      </c>
      <c r="U70" s="267">
        <f t="shared" si="68"/>
        <v>0</v>
      </c>
      <c r="V70" s="267">
        <f t="shared" si="70"/>
        <v>0</v>
      </c>
      <c r="W70" s="267">
        <f t="shared" si="71"/>
        <v>0</v>
      </c>
      <c r="X70" s="241">
        <v>185941800</v>
      </c>
      <c r="Y70" s="103">
        <v>4425000</v>
      </c>
      <c r="Z70" s="49">
        <f t="shared" si="10"/>
        <v>-181516800</v>
      </c>
      <c r="AA70" s="267">
        <f t="shared" si="22"/>
        <v>185941800</v>
      </c>
      <c r="AB70" s="267">
        <f t="shared" si="22"/>
        <v>4425000</v>
      </c>
      <c r="AC70" s="243">
        <f t="shared" si="37"/>
        <v>-181516800</v>
      </c>
      <c r="AD70" s="243"/>
      <c r="AE70" s="243"/>
      <c r="AF70" s="49">
        <f t="shared" si="11"/>
        <v>0</v>
      </c>
      <c r="AG70" s="243"/>
      <c r="AH70" s="243"/>
      <c r="AI70" s="49">
        <f t="shared" si="12"/>
        <v>0</v>
      </c>
      <c r="AJ70" s="264">
        <f t="shared" si="35"/>
        <v>0</v>
      </c>
      <c r="AK70" s="264">
        <f t="shared" si="35"/>
        <v>0</v>
      </c>
      <c r="AL70" s="264">
        <f t="shared" si="35"/>
        <v>0</v>
      </c>
      <c r="AM70" s="267">
        <f t="shared" si="75"/>
        <v>185941800</v>
      </c>
      <c r="AN70" s="267">
        <f t="shared" si="76"/>
        <v>4425000</v>
      </c>
      <c r="AO70" s="267">
        <f t="shared" si="77"/>
        <v>-181516800</v>
      </c>
    </row>
    <row r="71" spans="1:41">
      <c r="A71" s="141">
        <v>59</v>
      </c>
      <c r="B71" s="116" t="s">
        <v>85</v>
      </c>
      <c r="C71" s="243"/>
      <c r="D71" s="243"/>
      <c r="E71" s="49">
        <f t="shared" ref="E71:E77" si="95">D71-C71</f>
        <v>0</v>
      </c>
      <c r="F71" s="49"/>
      <c r="G71" s="49"/>
      <c r="H71" s="49">
        <f t="shared" ref="H71:H77" si="96">G71-F71</f>
        <v>0</v>
      </c>
      <c r="I71" s="49"/>
      <c r="J71" s="49"/>
      <c r="K71" s="49">
        <f t="shared" ref="K71:K77" si="97">J71-I71</f>
        <v>0</v>
      </c>
      <c r="L71" s="49"/>
      <c r="M71" s="49"/>
      <c r="N71" s="49">
        <f t="shared" si="18"/>
        <v>0</v>
      </c>
      <c r="O71" s="49"/>
      <c r="P71" s="243"/>
      <c r="Q71" s="49">
        <f t="shared" si="8"/>
        <v>0</v>
      </c>
      <c r="R71" s="49"/>
      <c r="S71" s="49"/>
      <c r="T71" s="49">
        <f t="shared" si="9"/>
        <v>0</v>
      </c>
      <c r="U71" s="267">
        <f t="shared" si="68"/>
        <v>0</v>
      </c>
      <c r="V71" s="267">
        <f t="shared" si="70"/>
        <v>0</v>
      </c>
      <c r="W71" s="267">
        <f t="shared" si="71"/>
        <v>0</v>
      </c>
      <c r="X71" s="243"/>
      <c r="Y71" s="243"/>
      <c r="Z71" s="49">
        <f t="shared" si="10"/>
        <v>0</v>
      </c>
      <c r="AA71" s="267">
        <f t="shared" si="22"/>
        <v>0</v>
      </c>
      <c r="AB71" s="267">
        <f t="shared" si="22"/>
        <v>0</v>
      </c>
      <c r="AC71" s="243">
        <f t="shared" si="37"/>
        <v>0</v>
      </c>
      <c r="AD71" s="243"/>
      <c r="AE71" s="243"/>
      <c r="AF71" s="49">
        <f t="shared" si="11"/>
        <v>0</v>
      </c>
      <c r="AG71" s="243"/>
      <c r="AH71" s="243"/>
      <c r="AI71" s="49">
        <f t="shared" si="12"/>
        <v>0</v>
      </c>
      <c r="AJ71" s="264">
        <f t="shared" si="35"/>
        <v>0</v>
      </c>
      <c r="AK71" s="264">
        <f t="shared" si="35"/>
        <v>0</v>
      </c>
      <c r="AL71" s="264">
        <f t="shared" si="35"/>
        <v>0</v>
      </c>
      <c r="AM71" s="267">
        <f t="shared" si="75"/>
        <v>0</v>
      </c>
      <c r="AN71" s="267">
        <f t="shared" si="76"/>
        <v>0</v>
      </c>
      <c r="AO71" s="267">
        <f t="shared" si="77"/>
        <v>0</v>
      </c>
    </row>
    <row r="72" spans="1:41">
      <c r="A72" s="141"/>
      <c r="B72" s="103" t="s">
        <v>266</v>
      </c>
      <c r="C72" s="243"/>
      <c r="D72" s="243"/>
      <c r="E72" s="49">
        <f t="shared" si="95"/>
        <v>0</v>
      </c>
      <c r="F72" s="49"/>
      <c r="G72" s="49"/>
      <c r="H72" s="49">
        <f t="shared" si="96"/>
        <v>0</v>
      </c>
      <c r="I72" s="49"/>
      <c r="J72" s="49"/>
      <c r="K72" s="49">
        <f t="shared" si="97"/>
        <v>0</v>
      </c>
      <c r="L72" s="49"/>
      <c r="M72" s="49"/>
      <c r="N72" s="49">
        <f t="shared" si="18"/>
        <v>0</v>
      </c>
      <c r="O72" s="49"/>
      <c r="P72" s="243"/>
      <c r="Q72" s="49">
        <f t="shared" si="8"/>
        <v>0</v>
      </c>
      <c r="R72" s="49"/>
      <c r="S72" s="49"/>
      <c r="T72" s="49">
        <f t="shared" si="9"/>
        <v>0</v>
      </c>
      <c r="U72" s="267">
        <f t="shared" si="68"/>
        <v>0</v>
      </c>
      <c r="V72" s="267">
        <f t="shared" si="70"/>
        <v>0</v>
      </c>
      <c r="W72" s="267">
        <f t="shared" si="71"/>
        <v>0</v>
      </c>
      <c r="X72" s="243"/>
      <c r="Y72" s="243"/>
      <c r="Z72" s="49"/>
      <c r="AA72" s="267"/>
      <c r="AB72" s="267"/>
      <c r="AC72" s="243">
        <f t="shared" si="37"/>
        <v>0</v>
      </c>
      <c r="AD72" s="243"/>
      <c r="AE72" s="243"/>
      <c r="AF72" s="49"/>
      <c r="AG72" s="243"/>
      <c r="AH72" s="243"/>
      <c r="AI72" s="49"/>
      <c r="AJ72" s="264"/>
      <c r="AK72" s="264"/>
      <c r="AL72" s="264"/>
      <c r="AM72" s="267">
        <f t="shared" si="75"/>
        <v>0</v>
      </c>
      <c r="AN72" s="267">
        <f t="shared" si="76"/>
        <v>0</v>
      </c>
      <c r="AO72" s="267">
        <f t="shared" si="77"/>
        <v>0</v>
      </c>
    </row>
    <row r="73" spans="1:41">
      <c r="A73" s="141">
        <v>60</v>
      </c>
      <c r="B73" s="116" t="s">
        <v>56</v>
      </c>
      <c r="C73" s="243"/>
      <c r="D73" s="243"/>
      <c r="E73" s="49">
        <f t="shared" si="95"/>
        <v>0</v>
      </c>
      <c r="F73" s="49"/>
      <c r="G73" s="49"/>
      <c r="H73" s="49">
        <f t="shared" si="96"/>
        <v>0</v>
      </c>
      <c r="I73" s="49"/>
      <c r="J73" s="49"/>
      <c r="K73" s="49">
        <f t="shared" si="97"/>
        <v>0</v>
      </c>
      <c r="L73" s="49"/>
      <c r="M73" s="49"/>
      <c r="N73" s="49">
        <f t="shared" si="18"/>
        <v>0</v>
      </c>
      <c r="O73" s="49"/>
      <c r="P73" s="243"/>
      <c r="Q73" s="49">
        <f t="shared" si="8"/>
        <v>0</v>
      </c>
      <c r="R73" s="49"/>
      <c r="S73" s="49"/>
      <c r="T73" s="49">
        <f t="shared" si="9"/>
        <v>0</v>
      </c>
      <c r="U73" s="267">
        <f t="shared" si="68"/>
        <v>0</v>
      </c>
      <c r="V73" s="267">
        <f t="shared" si="70"/>
        <v>0</v>
      </c>
      <c r="W73" s="267">
        <f t="shared" si="71"/>
        <v>0</v>
      </c>
      <c r="X73" s="243"/>
      <c r="Y73" s="243"/>
      <c r="Z73" s="49">
        <f t="shared" si="10"/>
        <v>0</v>
      </c>
      <c r="AA73" s="267">
        <f t="shared" si="22"/>
        <v>0</v>
      </c>
      <c r="AB73" s="267">
        <f t="shared" si="22"/>
        <v>0</v>
      </c>
      <c r="AC73" s="243">
        <f t="shared" si="37"/>
        <v>0</v>
      </c>
      <c r="AD73" s="243"/>
      <c r="AE73" s="243"/>
      <c r="AF73" s="49">
        <f t="shared" si="11"/>
        <v>0</v>
      </c>
      <c r="AG73" s="243"/>
      <c r="AH73" s="243"/>
      <c r="AI73" s="49">
        <f t="shared" si="12"/>
        <v>0</v>
      </c>
      <c r="AJ73" s="264">
        <f t="shared" si="35"/>
        <v>0</v>
      </c>
      <c r="AK73" s="264">
        <f t="shared" si="35"/>
        <v>0</v>
      </c>
      <c r="AL73" s="264">
        <f t="shared" si="35"/>
        <v>0</v>
      </c>
      <c r="AM73" s="267">
        <f t="shared" si="75"/>
        <v>0</v>
      </c>
      <c r="AN73" s="267">
        <f t="shared" si="76"/>
        <v>0</v>
      </c>
      <c r="AO73" s="267">
        <f t="shared" si="77"/>
        <v>0</v>
      </c>
    </row>
    <row r="74" spans="1:41">
      <c r="A74" s="141">
        <v>61</v>
      </c>
      <c r="B74" s="113" t="s">
        <v>57</v>
      </c>
      <c r="C74" s="243"/>
      <c r="D74" s="243"/>
      <c r="E74" s="49">
        <f t="shared" si="95"/>
        <v>0</v>
      </c>
      <c r="F74" s="49"/>
      <c r="G74" s="49"/>
      <c r="H74" s="49">
        <f t="shared" si="96"/>
        <v>0</v>
      </c>
      <c r="I74" s="49"/>
      <c r="J74" s="49"/>
      <c r="K74" s="49">
        <f t="shared" si="97"/>
        <v>0</v>
      </c>
      <c r="L74" s="49"/>
      <c r="M74" s="49"/>
      <c r="N74" s="49">
        <f t="shared" si="18"/>
        <v>0</v>
      </c>
      <c r="O74" s="49"/>
      <c r="P74" s="243"/>
      <c r="Q74" s="49">
        <f t="shared" si="8"/>
        <v>0</v>
      </c>
      <c r="R74" s="49"/>
      <c r="S74" s="49"/>
      <c r="T74" s="49">
        <f t="shared" si="9"/>
        <v>0</v>
      </c>
      <c r="U74" s="267">
        <f t="shared" si="68"/>
        <v>0</v>
      </c>
      <c r="V74" s="267">
        <f t="shared" si="70"/>
        <v>0</v>
      </c>
      <c r="W74" s="267">
        <f t="shared" si="71"/>
        <v>0</v>
      </c>
      <c r="X74" s="243"/>
      <c r="Y74" s="243"/>
      <c r="Z74" s="49">
        <f t="shared" si="10"/>
        <v>0</v>
      </c>
      <c r="AA74" s="267">
        <f t="shared" si="22"/>
        <v>0</v>
      </c>
      <c r="AB74" s="267">
        <f t="shared" si="22"/>
        <v>0</v>
      </c>
      <c r="AC74" s="243">
        <f t="shared" si="37"/>
        <v>0</v>
      </c>
      <c r="AD74" s="243"/>
      <c r="AE74" s="243"/>
      <c r="AF74" s="49">
        <f t="shared" si="11"/>
        <v>0</v>
      </c>
      <c r="AG74" s="243"/>
      <c r="AH74" s="243"/>
      <c r="AI74" s="49">
        <f t="shared" si="12"/>
        <v>0</v>
      </c>
      <c r="AJ74" s="264">
        <f t="shared" si="35"/>
        <v>0</v>
      </c>
      <c r="AK74" s="264">
        <f t="shared" si="35"/>
        <v>0</v>
      </c>
      <c r="AL74" s="264">
        <f t="shared" si="35"/>
        <v>0</v>
      </c>
      <c r="AM74" s="267">
        <f t="shared" si="75"/>
        <v>0</v>
      </c>
      <c r="AN74" s="267">
        <f t="shared" si="76"/>
        <v>0</v>
      </c>
      <c r="AO74" s="267">
        <f t="shared" si="77"/>
        <v>0</v>
      </c>
    </row>
    <row r="75" spans="1:41">
      <c r="A75" s="141">
        <v>62</v>
      </c>
      <c r="B75" s="113" t="s">
        <v>58</v>
      </c>
      <c r="C75" s="243"/>
      <c r="D75" s="243"/>
      <c r="E75" s="49">
        <f t="shared" si="95"/>
        <v>0</v>
      </c>
      <c r="F75" s="49"/>
      <c r="G75" s="49"/>
      <c r="H75" s="49">
        <f t="shared" si="96"/>
        <v>0</v>
      </c>
      <c r="I75" s="49"/>
      <c r="J75" s="49"/>
      <c r="K75" s="49">
        <f t="shared" si="97"/>
        <v>0</v>
      </c>
      <c r="L75" s="49"/>
      <c r="M75" s="49"/>
      <c r="N75" s="49">
        <f t="shared" ref="N75:N110" si="98">M75-L75</f>
        <v>0</v>
      </c>
      <c r="O75" s="49"/>
      <c r="P75" s="243"/>
      <c r="Q75" s="49">
        <f t="shared" si="8"/>
        <v>0</v>
      </c>
      <c r="R75" s="49"/>
      <c r="S75" s="49"/>
      <c r="T75" s="49">
        <f t="shared" si="9"/>
        <v>0</v>
      </c>
      <c r="U75" s="267">
        <f t="shared" si="68"/>
        <v>0</v>
      </c>
      <c r="V75" s="267">
        <f t="shared" si="70"/>
        <v>0</v>
      </c>
      <c r="W75" s="267">
        <f t="shared" si="71"/>
        <v>0</v>
      </c>
      <c r="X75" s="243"/>
      <c r="Y75" s="243"/>
      <c r="Z75" s="49">
        <f t="shared" si="10"/>
        <v>0</v>
      </c>
      <c r="AA75" s="267">
        <f t="shared" si="22"/>
        <v>0</v>
      </c>
      <c r="AB75" s="267">
        <f t="shared" si="22"/>
        <v>0</v>
      </c>
      <c r="AC75" s="243">
        <f t="shared" si="37"/>
        <v>0</v>
      </c>
      <c r="AD75" s="243"/>
      <c r="AE75" s="243"/>
      <c r="AF75" s="49">
        <f t="shared" si="11"/>
        <v>0</v>
      </c>
      <c r="AG75" s="243"/>
      <c r="AH75" s="243"/>
      <c r="AI75" s="49">
        <f t="shared" si="12"/>
        <v>0</v>
      </c>
      <c r="AJ75" s="264">
        <f t="shared" si="35"/>
        <v>0</v>
      </c>
      <c r="AK75" s="264">
        <f t="shared" si="35"/>
        <v>0</v>
      </c>
      <c r="AL75" s="264">
        <f t="shared" si="35"/>
        <v>0</v>
      </c>
      <c r="AM75" s="267">
        <f t="shared" si="75"/>
        <v>0</v>
      </c>
      <c r="AN75" s="267">
        <f t="shared" si="76"/>
        <v>0</v>
      </c>
      <c r="AO75" s="267">
        <f t="shared" si="77"/>
        <v>0</v>
      </c>
    </row>
    <row r="76" spans="1:41">
      <c r="A76" s="141">
        <v>63</v>
      </c>
      <c r="B76" s="113" t="s">
        <v>59</v>
      </c>
      <c r="C76" s="243"/>
      <c r="D76" s="243"/>
      <c r="E76" s="49">
        <f t="shared" si="95"/>
        <v>0</v>
      </c>
      <c r="F76" s="49"/>
      <c r="G76" s="49"/>
      <c r="H76" s="49">
        <f t="shared" si="96"/>
        <v>0</v>
      </c>
      <c r="I76" s="49"/>
      <c r="J76" s="49"/>
      <c r="K76" s="49">
        <f t="shared" si="97"/>
        <v>0</v>
      </c>
      <c r="L76" s="49"/>
      <c r="M76" s="49"/>
      <c r="N76" s="49">
        <f t="shared" si="98"/>
        <v>0</v>
      </c>
      <c r="O76" s="49"/>
      <c r="P76" s="243"/>
      <c r="Q76" s="49">
        <f t="shared" si="8"/>
        <v>0</v>
      </c>
      <c r="R76" s="49"/>
      <c r="S76" s="49"/>
      <c r="T76" s="49">
        <f t="shared" si="9"/>
        <v>0</v>
      </c>
      <c r="U76" s="267">
        <f t="shared" si="68"/>
        <v>0</v>
      </c>
      <c r="V76" s="267">
        <f t="shared" si="70"/>
        <v>0</v>
      </c>
      <c r="W76" s="267">
        <f t="shared" si="71"/>
        <v>0</v>
      </c>
      <c r="X76" s="243"/>
      <c r="Y76" s="243"/>
      <c r="Z76" s="49">
        <f t="shared" si="10"/>
        <v>0</v>
      </c>
      <c r="AA76" s="267">
        <f t="shared" si="22"/>
        <v>0</v>
      </c>
      <c r="AB76" s="267">
        <f t="shared" si="22"/>
        <v>0</v>
      </c>
      <c r="AC76" s="243">
        <f t="shared" si="37"/>
        <v>0</v>
      </c>
      <c r="AD76" s="243"/>
      <c r="AE76" s="243"/>
      <c r="AF76" s="49">
        <f t="shared" si="11"/>
        <v>0</v>
      </c>
      <c r="AG76" s="243"/>
      <c r="AH76" s="243"/>
      <c r="AI76" s="49">
        <f t="shared" si="12"/>
        <v>0</v>
      </c>
      <c r="AJ76" s="264">
        <f t="shared" si="35"/>
        <v>0</v>
      </c>
      <c r="AK76" s="264">
        <f t="shared" si="35"/>
        <v>0</v>
      </c>
      <c r="AL76" s="264">
        <f t="shared" si="35"/>
        <v>0</v>
      </c>
      <c r="AM76" s="267">
        <f t="shared" si="75"/>
        <v>0</v>
      </c>
      <c r="AN76" s="267">
        <f t="shared" si="76"/>
        <v>0</v>
      </c>
      <c r="AO76" s="267">
        <f t="shared" si="77"/>
        <v>0</v>
      </c>
    </row>
    <row r="77" spans="1:41">
      <c r="A77" s="141">
        <v>64</v>
      </c>
      <c r="B77" s="113" t="s">
        <v>60</v>
      </c>
      <c r="C77" s="243"/>
      <c r="D77" s="243">
        <v>0</v>
      </c>
      <c r="E77" s="49">
        <f t="shared" si="95"/>
        <v>0</v>
      </c>
      <c r="F77" s="49">
        <v>0</v>
      </c>
      <c r="G77" s="49">
        <v>0</v>
      </c>
      <c r="H77" s="49">
        <f t="shared" si="96"/>
        <v>0</v>
      </c>
      <c r="I77" s="49"/>
      <c r="J77" s="49"/>
      <c r="K77" s="49">
        <f t="shared" si="97"/>
        <v>0</v>
      </c>
      <c r="L77" s="49"/>
      <c r="M77" s="49"/>
      <c r="N77" s="49">
        <f t="shared" si="98"/>
        <v>0</v>
      </c>
      <c r="O77" s="49"/>
      <c r="P77" s="243"/>
      <c r="Q77" s="49">
        <f t="shared" si="8"/>
        <v>0</v>
      </c>
      <c r="R77" s="49"/>
      <c r="S77" s="49"/>
      <c r="T77" s="49">
        <f t="shared" si="9"/>
        <v>0</v>
      </c>
      <c r="U77" s="267">
        <f t="shared" si="68"/>
        <v>0</v>
      </c>
      <c r="V77" s="267">
        <f t="shared" si="70"/>
        <v>0</v>
      </c>
      <c r="W77" s="267">
        <f t="shared" si="71"/>
        <v>0</v>
      </c>
      <c r="X77" s="243"/>
      <c r="Y77" s="243"/>
      <c r="Z77" s="49">
        <f t="shared" si="10"/>
        <v>0</v>
      </c>
      <c r="AA77" s="267">
        <f t="shared" si="22"/>
        <v>0</v>
      </c>
      <c r="AB77" s="267">
        <f t="shared" si="22"/>
        <v>0</v>
      </c>
      <c r="AC77" s="243">
        <f t="shared" si="37"/>
        <v>0</v>
      </c>
      <c r="AD77" s="243"/>
      <c r="AE77" s="243"/>
      <c r="AF77" s="49">
        <f t="shared" si="11"/>
        <v>0</v>
      </c>
      <c r="AG77" s="243"/>
      <c r="AH77" s="243"/>
      <c r="AI77" s="49">
        <f t="shared" si="12"/>
        <v>0</v>
      </c>
      <c r="AJ77" s="264">
        <f t="shared" si="35"/>
        <v>0</v>
      </c>
      <c r="AK77" s="264">
        <f t="shared" si="35"/>
        <v>0</v>
      </c>
      <c r="AL77" s="264">
        <f t="shared" si="35"/>
        <v>0</v>
      </c>
      <c r="AM77" s="267">
        <f t="shared" si="75"/>
        <v>0</v>
      </c>
      <c r="AN77" s="267">
        <f t="shared" si="76"/>
        <v>0</v>
      </c>
      <c r="AO77" s="267">
        <f t="shared" si="77"/>
        <v>0</v>
      </c>
    </row>
    <row r="78" spans="1:41">
      <c r="A78" s="109">
        <v>65</v>
      </c>
      <c r="B78" s="110" t="s">
        <v>61</v>
      </c>
      <c r="C78" s="244">
        <f>SUM(C79:C81)</f>
        <v>0</v>
      </c>
      <c r="D78" s="244">
        <f t="shared" ref="D78:AI78" si="99">SUM(D79:D81)</f>
        <v>0</v>
      </c>
      <c r="E78" s="244">
        <f t="shared" si="99"/>
        <v>0</v>
      </c>
      <c r="F78" s="244">
        <f t="shared" si="99"/>
        <v>0</v>
      </c>
      <c r="G78" s="244">
        <f t="shared" si="99"/>
        <v>0</v>
      </c>
      <c r="H78" s="244">
        <f t="shared" ref="H78:H110" si="100">G78-F78</f>
        <v>0</v>
      </c>
      <c r="I78" s="244">
        <f t="shared" si="99"/>
        <v>0</v>
      </c>
      <c r="J78" s="244">
        <f t="shared" si="99"/>
        <v>0</v>
      </c>
      <c r="K78" s="244">
        <f t="shared" ref="K78:K110" si="101">J78-I78</f>
        <v>0</v>
      </c>
      <c r="L78" s="244">
        <f t="shared" si="99"/>
        <v>0</v>
      </c>
      <c r="M78" s="244">
        <f t="shared" si="99"/>
        <v>0</v>
      </c>
      <c r="N78" s="244">
        <f t="shared" si="98"/>
        <v>0</v>
      </c>
      <c r="O78" s="244">
        <f t="shared" si="99"/>
        <v>0</v>
      </c>
      <c r="P78" s="244">
        <f t="shared" si="99"/>
        <v>0</v>
      </c>
      <c r="Q78" s="244">
        <f t="shared" si="8"/>
        <v>0</v>
      </c>
      <c r="R78" s="244">
        <f t="shared" si="99"/>
        <v>0</v>
      </c>
      <c r="S78" s="244">
        <f t="shared" si="99"/>
        <v>0</v>
      </c>
      <c r="T78" s="244">
        <f t="shared" si="9"/>
        <v>0</v>
      </c>
      <c r="U78" s="244">
        <f t="shared" si="99"/>
        <v>0</v>
      </c>
      <c r="V78" s="244">
        <f t="shared" si="99"/>
        <v>0</v>
      </c>
      <c r="W78" s="244">
        <f t="shared" si="99"/>
        <v>0</v>
      </c>
      <c r="X78" s="244">
        <f t="shared" si="99"/>
        <v>0</v>
      </c>
      <c r="Y78" s="244">
        <f t="shared" si="99"/>
        <v>0</v>
      </c>
      <c r="Z78" s="244">
        <f t="shared" si="99"/>
        <v>0</v>
      </c>
      <c r="AA78" s="244">
        <f t="shared" si="99"/>
        <v>0</v>
      </c>
      <c r="AB78" s="244">
        <f t="shared" si="99"/>
        <v>0</v>
      </c>
      <c r="AC78" s="244">
        <f t="shared" si="99"/>
        <v>0</v>
      </c>
      <c r="AD78" s="244">
        <f t="shared" si="99"/>
        <v>0</v>
      </c>
      <c r="AE78" s="244">
        <f t="shared" si="99"/>
        <v>0</v>
      </c>
      <c r="AF78" s="244">
        <f t="shared" si="99"/>
        <v>0</v>
      </c>
      <c r="AG78" s="244">
        <f t="shared" si="99"/>
        <v>0</v>
      </c>
      <c r="AH78" s="244">
        <f t="shared" si="99"/>
        <v>0</v>
      </c>
      <c r="AI78" s="244">
        <f t="shared" si="99"/>
        <v>0</v>
      </c>
      <c r="AJ78" s="264">
        <f t="shared" si="35"/>
        <v>0</v>
      </c>
      <c r="AK78" s="264">
        <f t="shared" si="35"/>
        <v>0</v>
      </c>
      <c r="AL78" s="264">
        <f t="shared" si="35"/>
        <v>0</v>
      </c>
      <c r="AM78" s="267">
        <f t="shared" si="75"/>
        <v>0</v>
      </c>
      <c r="AN78" s="267">
        <f t="shared" si="76"/>
        <v>0</v>
      </c>
      <c r="AO78" s="267">
        <f t="shared" si="77"/>
        <v>0</v>
      </c>
    </row>
    <row r="79" spans="1:41">
      <c r="A79" s="141">
        <v>66</v>
      </c>
      <c r="B79" s="116" t="s">
        <v>256</v>
      </c>
      <c r="C79" s="243"/>
      <c r="D79" s="243"/>
      <c r="E79" s="49">
        <f>D79-C79</f>
        <v>0</v>
      </c>
      <c r="F79" s="49"/>
      <c r="G79" s="49"/>
      <c r="H79" s="49">
        <f t="shared" si="100"/>
        <v>0</v>
      </c>
      <c r="I79" s="49"/>
      <c r="J79" s="49"/>
      <c r="K79" s="49">
        <f>J79-I79</f>
        <v>0</v>
      </c>
      <c r="L79" s="49"/>
      <c r="M79" s="49"/>
      <c r="N79" s="49">
        <f t="shared" si="98"/>
        <v>0</v>
      </c>
      <c r="O79" s="49"/>
      <c r="P79" s="243"/>
      <c r="Q79" s="49">
        <f t="shared" ref="Q79:Q110" si="102">P79-O79</f>
        <v>0</v>
      </c>
      <c r="R79" s="49"/>
      <c r="S79" s="49"/>
      <c r="T79" s="49">
        <f t="shared" ref="T79:T110" si="103">S79-R79</f>
        <v>0</v>
      </c>
      <c r="U79" s="267">
        <f t="shared" si="68"/>
        <v>0</v>
      </c>
      <c r="V79" s="267">
        <f t="shared" si="70"/>
        <v>0</v>
      </c>
      <c r="W79" s="267">
        <f t="shared" si="71"/>
        <v>0</v>
      </c>
      <c r="X79" s="243"/>
      <c r="Y79" s="243"/>
      <c r="Z79" s="49">
        <f t="shared" ref="Z79:Z110" si="104">Y79-X79</f>
        <v>0</v>
      </c>
      <c r="AA79" s="267">
        <f t="shared" ref="AA79:AB110" si="105">SUM(X79)</f>
        <v>0</v>
      </c>
      <c r="AB79" s="267">
        <f t="shared" si="105"/>
        <v>0</v>
      </c>
      <c r="AC79" s="243">
        <f t="shared" si="37"/>
        <v>0</v>
      </c>
      <c r="AD79" s="243"/>
      <c r="AE79" s="243"/>
      <c r="AF79" s="49">
        <f t="shared" ref="AF79:AF90" si="106">AE79-AD79</f>
        <v>0</v>
      </c>
      <c r="AG79" s="243"/>
      <c r="AH79" s="243"/>
      <c r="AI79" s="49">
        <f t="shared" ref="AI79:AI110" si="107">AH79-AG79</f>
        <v>0</v>
      </c>
      <c r="AJ79" s="264">
        <f t="shared" si="35"/>
        <v>0</v>
      </c>
      <c r="AK79" s="264">
        <f t="shared" si="35"/>
        <v>0</v>
      </c>
      <c r="AL79" s="264">
        <f t="shared" si="35"/>
        <v>0</v>
      </c>
      <c r="AM79" s="267">
        <f t="shared" si="75"/>
        <v>0</v>
      </c>
      <c r="AN79" s="267">
        <f t="shared" si="76"/>
        <v>0</v>
      </c>
      <c r="AO79" s="267">
        <f t="shared" si="77"/>
        <v>0</v>
      </c>
    </row>
    <row r="80" spans="1:41">
      <c r="A80" s="141">
        <v>67</v>
      </c>
      <c r="B80" s="116" t="s">
        <v>257</v>
      </c>
      <c r="C80" s="243"/>
      <c r="D80" s="243"/>
      <c r="E80" s="49">
        <f t="shared" ref="E80:E81" si="108">D80-C80</f>
        <v>0</v>
      </c>
      <c r="F80" s="49"/>
      <c r="G80" s="49"/>
      <c r="H80" s="49">
        <f t="shared" si="100"/>
        <v>0</v>
      </c>
      <c r="I80" s="49"/>
      <c r="J80" s="49"/>
      <c r="K80" s="49">
        <f t="shared" ref="K80:K81" si="109">J80-I80</f>
        <v>0</v>
      </c>
      <c r="L80" s="49"/>
      <c r="M80" s="49"/>
      <c r="N80" s="49">
        <f t="shared" si="98"/>
        <v>0</v>
      </c>
      <c r="O80" s="49"/>
      <c r="P80" s="243"/>
      <c r="Q80" s="49">
        <f t="shared" si="102"/>
        <v>0</v>
      </c>
      <c r="R80" s="49"/>
      <c r="S80" s="49"/>
      <c r="T80" s="49">
        <f t="shared" si="103"/>
        <v>0</v>
      </c>
      <c r="U80" s="267">
        <f t="shared" si="68"/>
        <v>0</v>
      </c>
      <c r="V80" s="267">
        <f t="shared" si="70"/>
        <v>0</v>
      </c>
      <c r="W80" s="267">
        <f t="shared" si="71"/>
        <v>0</v>
      </c>
      <c r="X80" s="243"/>
      <c r="Y80" s="243"/>
      <c r="Z80" s="49">
        <f t="shared" si="104"/>
        <v>0</v>
      </c>
      <c r="AA80" s="267">
        <f t="shared" si="105"/>
        <v>0</v>
      </c>
      <c r="AB80" s="267">
        <f t="shared" si="105"/>
        <v>0</v>
      </c>
      <c r="AC80" s="243">
        <f t="shared" si="37"/>
        <v>0</v>
      </c>
      <c r="AD80" s="243"/>
      <c r="AE80" s="243"/>
      <c r="AF80" s="49">
        <f t="shared" si="106"/>
        <v>0</v>
      </c>
      <c r="AG80" s="243"/>
      <c r="AH80" s="243"/>
      <c r="AI80" s="49">
        <f t="shared" si="107"/>
        <v>0</v>
      </c>
      <c r="AJ80" s="264">
        <f t="shared" si="35"/>
        <v>0</v>
      </c>
      <c r="AK80" s="264">
        <f t="shared" si="35"/>
        <v>0</v>
      </c>
      <c r="AL80" s="264">
        <f t="shared" si="35"/>
        <v>0</v>
      </c>
      <c r="AM80" s="267">
        <f t="shared" si="75"/>
        <v>0</v>
      </c>
      <c r="AN80" s="267">
        <f t="shared" si="76"/>
        <v>0</v>
      </c>
      <c r="AO80" s="267">
        <f t="shared" si="77"/>
        <v>0</v>
      </c>
    </row>
    <row r="81" spans="1:41">
      <c r="A81" s="141"/>
      <c r="B81" s="103" t="s">
        <v>267</v>
      </c>
      <c r="C81" s="243"/>
      <c r="D81" s="243"/>
      <c r="E81" s="49">
        <f t="shared" si="108"/>
        <v>0</v>
      </c>
      <c r="F81" s="49"/>
      <c r="G81" s="49"/>
      <c r="H81" s="49">
        <f t="shared" si="100"/>
        <v>0</v>
      </c>
      <c r="I81" s="49"/>
      <c r="J81" s="49"/>
      <c r="K81" s="49">
        <f t="shared" si="109"/>
        <v>0</v>
      </c>
      <c r="L81" s="49"/>
      <c r="M81" s="49"/>
      <c r="N81" s="49">
        <f t="shared" si="98"/>
        <v>0</v>
      </c>
      <c r="O81" s="49"/>
      <c r="P81" s="243"/>
      <c r="Q81" s="49">
        <f t="shared" si="102"/>
        <v>0</v>
      </c>
      <c r="R81" s="49"/>
      <c r="S81" s="49"/>
      <c r="T81" s="49">
        <f t="shared" si="103"/>
        <v>0</v>
      </c>
      <c r="U81" s="267">
        <f t="shared" si="68"/>
        <v>0</v>
      </c>
      <c r="V81" s="267">
        <f t="shared" si="70"/>
        <v>0</v>
      </c>
      <c r="W81" s="267">
        <f t="shared" si="71"/>
        <v>0</v>
      </c>
      <c r="X81" s="243"/>
      <c r="Y81" s="243"/>
      <c r="Z81" s="49"/>
      <c r="AA81" s="267"/>
      <c r="AB81" s="267"/>
      <c r="AC81" s="243">
        <f t="shared" si="37"/>
        <v>0</v>
      </c>
      <c r="AD81" s="243"/>
      <c r="AE81" s="243"/>
      <c r="AF81" s="49"/>
      <c r="AG81" s="243"/>
      <c r="AH81" s="243"/>
      <c r="AI81" s="49"/>
      <c r="AJ81" s="264"/>
      <c r="AK81" s="264"/>
      <c r="AL81" s="264"/>
      <c r="AM81" s="267">
        <f t="shared" si="75"/>
        <v>0</v>
      </c>
      <c r="AN81" s="267">
        <f t="shared" si="76"/>
        <v>0</v>
      </c>
      <c r="AO81" s="267">
        <f t="shared" si="77"/>
        <v>0</v>
      </c>
    </row>
    <row r="82" spans="1:41">
      <c r="A82" s="109">
        <v>68</v>
      </c>
      <c r="B82" s="110" t="s">
        <v>62</v>
      </c>
      <c r="C82" s="244">
        <f>SUM(C83:C89)</f>
        <v>68066700</v>
      </c>
      <c r="D82" s="244">
        <f t="shared" ref="D82:S82" si="110">SUM(D83:D89)</f>
        <v>64758100</v>
      </c>
      <c r="E82" s="244">
        <f t="shared" si="110"/>
        <v>-3308600</v>
      </c>
      <c r="F82" s="244">
        <f>SUM(F83:F89)</f>
        <v>351866900</v>
      </c>
      <c r="G82" s="244">
        <f t="shared" si="110"/>
        <v>354843910</v>
      </c>
      <c r="H82" s="244">
        <f t="shared" si="100"/>
        <v>2977010</v>
      </c>
      <c r="I82" s="244">
        <f t="shared" si="110"/>
        <v>67629000</v>
      </c>
      <c r="J82" s="244">
        <f t="shared" si="110"/>
        <v>57300100</v>
      </c>
      <c r="K82" s="244">
        <f t="shared" si="101"/>
        <v>-10328900</v>
      </c>
      <c r="L82" s="244">
        <f t="shared" si="110"/>
        <v>37785700</v>
      </c>
      <c r="M82" s="244">
        <f t="shared" si="110"/>
        <v>36976600</v>
      </c>
      <c r="N82" s="244">
        <f t="shared" si="98"/>
        <v>-809100</v>
      </c>
      <c r="O82" s="244">
        <f t="shared" si="110"/>
        <v>154268000</v>
      </c>
      <c r="P82" s="244">
        <f t="shared" si="110"/>
        <v>153338800</v>
      </c>
      <c r="Q82" s="244">
        <f t="shared" si="102"/>
        <v>-929200</v>
      </c>
      <c r="R82" s="244">
        <f t="shared" si="110"/>
        <v>32995000</v>
      </c>
      <c r="S82" s="244">
        <f t="shared" si="110"/>
        <v>32332000</v>
      </c>
      <c r="T82" s="244">
        <f t="shared" si="103"/>
        <v>-663000</v>
      </c>
      <c r="U82" s="267">
        <f t="shared" si="68"/>
        <v>712611300</v>
      </c>
      <c r="V82" s="267">
        <f t="shared" si="70"/>
        <v>699549510</v>
      </c>
      <c r="W82" s="267">
        <f t="shared" si="71"/>
        <v>-13061790</v>
      </c>
      <c r="X82" s="244">
        <f>SUM(X83:X89)</f>
        <v>185941800</v>
      </c>
      <c r="Y82" s="244">
        <f>SUM(Y83:Y89)</f>
        <v>49713236</v>
      </c>
      <c r="Z82" s="244">
        <f t="shared" si="104"/>
        <v>-136228564</v>
      </c>
      <c r="AA82" s="266">
        <f t="shared" si="105"/>
        <v>185941800</v>
      </c>
      <c r="AB82" s="266">
        <f t="shared" si="105"/>
        <v>49713236</v>
      </c>
      <c r="AC82" s="243">
        <f t="shared" si="37"/>
        <v>-136228564</v>
      </c>
      <c r="AD82" s="244">
        <f>SUM(AD83:AD89)</f>
        <v>77623500</v>
      </c>
      <c r="AE82" s="244">
        <f>SUM(AE83:AE89)</f>
        <v>21234878</v>
      </c>
      <c r="AF82" s="244">
        <f t="shared" si="106"/>
        <v>-56388622</v>
      </c>
      <c r="AG82" s="244">
        <f>SUM(AG83:AG89)</f>
        <v>84692500</v>
      </c>
      <c r="AH82" s="244">
        <f>SUM(AH83:AH89)</f>
        <v>2500000</v>
      </c>
      <c r="AI82" s="244">
        <f t="shared" si="107"/>
        <v>-82192500</v>
      </c>
      <c r="AJ82" s="264">
        <f t="shared" si="35"/>
        <v>162316000</v>
      </c>
      <c r="AK82" s="264">
        <f t="shared" si="35"/>
        <v>23734878</v>
      </c>
      <c r="AL82" s="264">
        <f t="shared" si="35"/>
        <v>-138581122</v>
      </c>
      <c r="AM82" s="294">
        <f t="shared" si="75"/>
        <v>1060869100</v>
      </c>
      <c r="AN82" s="267">
        <f t="shared" si="76"/>
        <v>772997624</v>
      </c>
      <c r="AO82" s="267">
        <f t="shared" si="77"/>
        <v>-287871476</v>
      </c>
    </row>
    <row r="83" spans="1:41">
      <c r="A83" s="141">
        <v>69</v>
      </c>
      <c r="B83" s="113" t="s">
        <v>64</v>
      </c>
      <c r="C83" s="243"/>
      <c r="D83" s="243"/>
      <c r="E83" s="49">
        <f t="shared" ref="E83:E110" si="111">D83-C83</f>
        <v>0</v>
      </c>
      <c r="F83" s="442">
        <v>0</v>
      </c>
      <c r="G83" s="443">
        <v>0</v>
      </c>
      <c r="H83" s="49">
        <f t="shared" si="100"/>
        <v>0</v>
      </c>
      <c r="I83" s="49">
        <v>0</v>
      </c>
      <c r="J83" s="49"/>
      <c r="K83" s="49">
        <f>J83-I83</f>
        <v>0</v>
      </c>
      <c r="L83" s="49"/>
      <c r="M83" s="49"/>
      <c r="N83" s="49">
        <f t="shared" si="98"/>
        <v>0</v>
      </c>
      <c r="O83" s="49"/>
      <c r="P83" s="49"/>
      <c r="Q83" s="49">
        <f>P83-O83</f>
        <v>0</v>
      </c>
      <c r="R83" s="49">
        <v>0</v>
      </c>
      <c r="S83" s="49"/>
      <c r="T83" s="49">
        <f t="shared" si="103"/>
        <v>0</v>
      </c>
      <c r="U83" s="267">
        <f t="shared" si="68"/>
        <v>0</v>
      </c>
      <c r="V83" s="267">
        <f t="shared" si="70"/>
        <v>0</v>
      </c>
      <c r="W83" s="267">
        <f t="shared" si="71"/>
        <v>0</v>
      </c>
      <c r="X83" s="103">
        <v>0</v>
      </c>
      <c r="Y83" s="241">
        <v>24586636</v>
      </c>
      <c r="Z83" s="49">
        <f t="shared" si="104"/>
        <v>24586636</v>
      </c>
      <c r="AA83" s="267">
        <f t="shared" si="105"/>
        <v>0</v>
      </c>
      <c r="AB83" s="267">
        <f t="shared" si="105"/>
        <v>24586636</v>
      </c>
      <c r="AC83" s="243">
        <f t="shared" si="37"/>
        <v>24586636</v>
      </c>
      <c r="AD83" s="241">
        <v>20000000</v>
      </c>
      <c r="AE83" s="241">
        <v>21234878</v>
      </c>
      <c r="AF83" s="49">
        <f t="shared" si="106"/>
        <v>1234878</v>
      </c>
      <c r="AG83" s="243"/>
      <c r="AH83" s="243"/>
      <c r="AI83" s="49">
        <f t="shared" si="107"/>
        <v>0</v>
      </c>
      <c r="AJ83" s="264">
        <f t="shared" si="35"/>
        <v>20000000</v>
      </c>
      <c r="AK83" s="264">
        <f t="shared" si="35"/>
        <v>21234878</v>
      </c>
      <c r="AL83" s="264">
        <f t="shared" si="35"/>
        <v>1234878</v>
      </c>
      <c r="AM83" s="267">
        <f t="shared" si="75"/>
        <v>20000000</v>
      </c>
      <c r="AN83" s="267">
        <f t="shared" si="76"/>
        <v>45821514</v>
      </c>
      <c r="AO83" s="267">
        <f t="shared" si="77"/>
        <v>25821514</v>
      </c>
    </row>
    <row r="84" spans="1:41">
      <c r="A84" s="141">
        <v>70</v>
      </c>
      <c r="B84" s="113" t="s">
        <v>63</v>
      </c>
      <c r="C84" s="243"/>
      <c r="D84" s="243"/>
      <c r="E84" s="49">
        <f t="shared" si="111"/>
        <v>0</v>
      </c>
      <c r="F84" s="440">
        <v>2666800</v>
      </c>
      <c r="G84" s="440">
        <v>3839310</v>
      </c>
      <c r="H84" s="49">
        <f t="shared" si="100"/>
        <v>1172510</v>
      </c>
      <c r="I84" s="49"/>
      <c r="J84" s="49"/>
      <c r="K84" s="49">
        <f t="shared" ref="K84:K90" si="112">J84-I84</f>
        <v>0</v>
      </c>
      <c r="L84" s="49"/>
      <c r="M84" s="49"/>
      <c r="N84" s="49">
        <f t="shared" si="98"/>
        <v>0</v>
      </c>
      <c r="O84" s="49"/>
      <c r="P84" s="49"/>
      <c r="Q84" s="49">
        <f t="shared" ref="Q84:Q90" si="113">P84-O84</f>
        <v>0</v>
      </c>
      <c r="R84" s="49"/>
      <c r="S84" s="49"/>
      <c r="T84" s="49">
        <f t="shared" si="103"/>
        <v>0</v>
      </c>
      <c r="U84" s="267">
        <f t="shared" si="68"/>
        <v>2666800</v>
      </c>
      <c r="V84" s="267">
        <f t="shared" si="70"/>
        <v>3839310</v>
      </c>
      <c r="W84" s="267">
        <f t="shared" si="71"/>
        <v>1172510</v>
      </c>
      <c r="X84" s="243">
        <v>0</v>
      </c>
      <c r="Y84" s="243">
        <v>1118000</v>
      </c>
      <c r="Z84" s="49">
        <f t="shared" si="104"/>
        <v>1118000</v>
      </c>
      <c r="AA84" s="267">
        <f t="shared" si="105"/>
        <v>0</v>
      </c>
      <c r="AB84" s="267">
        <f t="shared" si="105"/>
        <v>1118000</v>
      </c>
      <c r="AC84" s="243">
        <f t="shared" si="37"/>
        <v>1118000</v>
      </c>
      <c r="AD84" s="243"/>
      <c r="AE84" s="243"/>
      <c r="AF84" s="49">
        <f t="shared" si="106"/>
        <v>0</v>
      </c>
      <c r="AG84" s="241">
        <v>5000000</v>
      </c>
      <c r="AH84" s="241">
        <v>2500000</v>
      </c>
      <c r="AI84" s="49">
        <f t="shared" si="107"/>
        <v>-2500000</v>
      </c>
      <c r="AJ84" s="264">
        <f t="shared" si="35"/>
        <v>5000000</v>
      </c>
      <c r="AK84" s="264">
        <f t="shared" si="35"/>
        <v>2500000</v>
      </c>
      <c r="AL84" s="264">
        <f t="shared" si="35"/>
        <v>-2500000</v>
      </c>
      <c r="AM84" s="267">
        <f t="shared" si="75"/>
        <v>7666800</v>
      </c>
      <c r="AN84" s="267">
        <f t="shared" si="76"/>
        <v>7457310</v>
      </c>
      <c r="AO84" s="267">
        <f t="shared" si="77"/>
        <v>-209490</v>
      </c>
    </row>
    <row r="85" spans="1:41">
      <c r="A85" s="141">
        <v>71</v>
      </c>
      <c r="B85" s="113" t="s">
        <v>76</v>
      </c>
      <c r="C85" s="243"/>
      <c r="D85" s="243"/>
      <c r="E85" s="49">
        <f t="shared" si="111"/>
        <v>0</v>
      </c>
      <c r="F85" s="49"/>
      <c r="G85" s="49"/>
      <c r="H85" s="49">
        <f t="shared" si="100"/>
        <v>0</v>
      </c>
      <c r="I85" s="49"/>
      <c r="J85" s="49"/>
      <c r="K85" s="49">
        <f t="shared" si="112"/>
        <v>0</v>
      </c>
      <c r="L85" s="49"/>
      <c r="M85" s="49"/>
      <c r="N85" s="49">
        <f t="shared" si="98"/>
        <v>0</v>
      </c>
      <c r="O85" s="49"/>
      <c r="P85" s="49"/>
      <c r="Q85" s="49">
        <f t="shared" si="113"/>
        <v>0</v>
      </c>
      <c r="R85" s="49"/>
      <c r="S85" s="49"/>
      <c r="T85" s="49">
        <f t="shared" si="103"/>
        <v>0</v>
      </c>
      <c r="U85" s="267">
        <f t="shared" si="68"/>
        <v>0</v>
      </c>
      <c r="V85" s="267">
        <f t="shared" si="70"/>
        <v>0</v>
      </c>
      <c r="W85" s="267">
        <f t="shared" si="71"/>
        <v>0</v>
      </c>
      <c r="X85" s="248">
        <v>60000000</v>
      </c>
      <c r="Y85" s="241">
        <v>0</v>
      </c>
      <c r="Z85" s="49">
        <f t="shared" si="104"/>
        <v>-60000000</v>
      </c>
      <c r="AA85" s="267">
        <f t="shared" si="105"/>
        <v>60000000</v>
      </c>
      <c r="AB85" s="267">
        <f t="shared" si="105"/>
        <v>0</v>
      </c>
      <c r="AC85" s="243">
        <f t="shared" si="37"/>
        <v>-60000000</v>
      </c>
      <c r="AD85" s="248">
        <v>57623500</v>
      </c>
      <c r="AE85" s="248">
        <v>0</v>
      </c>
      <c r="AF85" s="49">
        <f>AE85-AD85</f>
        <v>-57623500</v>
      </c>
      <c r="AG85" s="318">
        <v>79692500</v>
      </c>
      <c r="AH85" s="319">
        <v>0</v>
      </c>
      <c r="AI85" s="49">
        <f t="shared" si="107"/>
        <v>-79692500</v>
      </c>
      <c r="AJ85" s="264">
        <f t="shared" si="35"/>
        <v>137316000</v>
      </c>
      <c r="AK85" s="264">
        <f t="shared" si="35"/>
        <v>0</v>
      </c>
      <c r="AL85" s="264">
        <f t="shared" si="35"/>
        <v>-137316000</v>
      </c>
      <c r="AM85" s="267">
        <f t="shared" si="75"/>
        <v>197316000</v>
      </c>
      <c r="AN85" s="267">
        <f t="shared" si="76"/>
        <v>0</v>
      </c>
      <c r="AO85" s="267">
        <f t="shared" si="77"/>
        <v>-197316000</v>
      </c>
    </row>
    <row r="86" spans="1:41">
      <c r="A86" s="141">
        <v>72</v>
      </c>
      <c r="B86" s="113" t="s">
        <v>173</v>
      </c>
      <c r="C86" s="243"/>
      <c r="D86" s="243"/>
      <c r="E86" s="49">
        <f t="shared" si="111"/>
        <v>0</v>
      </c>
      <c r="F86" s="49"/>
      <c r="G86" s="49"/>
      <c r="H86" s="49">
        <f t="shared" si="100"/>
        <v>0</v>
      </c>
      <c r="I86" s="49"/>
      <c r="J86" s="49"/>
      <c r="K86" s="49">
        <f t="shared" si="112"/>
        <v>0</v>
      </c>
      <c r="L86" s="49"/>
      <c r="M86" s="49"/>
      <c r="N86" s="49">
        <f t="shared" si="98"/>
        <v>0</v>
      </c>
      <c r="O86" s="49"/>
      <c r="P86" s="49"/>
      <c r="Q86" s="49">
        <f t="shared" si="113"/>
        <v>0</v>
      </c>
      <c r="R86" s="49"/>
      <c r="S86" s="49"/>
      <c r="T86" s="49">
        <f t="shared" si="103"/>
        <v>0</v>
      </c>
      <c r="U86" s="267">
        <f t="shared" si="68"/>
        <v>0</v>
      </c>
      <c r="V86" s="267">
        <f t="shared" si="70"/>
        <v>0</v>
      </c>
      <c r="W86" s="267">
        <f t="shared" si="71"/>
        <v>0</v>
      </c>
      <c r="X86" s="243"/>
      <c r="Y86" s="243"/>
      <c r="Z86" s="49">
        <f t="shared" si="104"/>
        <v>0</v>
      </c>
      <c r="AA86" s="267">
        <f t="shared" si="105"/>
        <v>0</v>
      </c>
      <c r="AB86" s="267">
        <f t="shared" si="105"/>
        <v>0</v>
      </c>
      <c r="AC86" s="243">
        <f t="shared" si="37"/>
        <v>0</v>
      </c>
      <c r="AD86" s="243"/>
      <c r="AE86" s="243"/>
      <c r="AF86" s="49">
        <f t="shared" ref="AF86" si="114">AE86-AD86</f>
        <v>0</v>
      </c>
      <c r="AG86" s="243"/>
      <c r="AH86" s="243"/>
      <c r="AI86" s="49">
        <f t="shared" si="107"/>
        <v>0</v>
      </c>
      <c r="AJ86" s="264">
        <f t="shared" si="35"/>
        <v>0</v>
      </c>
      <c r="AK86" s="264">
        <f t="shared" si="35"/>
        <v>0</v>
      </c>
      <c r="AL86" s="264">
        <f t="shared" si="35"/>
        <v>0</v>
      </c>
      <c r="AM86" s="267">
        <f t="shared" si="75"/>
        <v>0</v>
      </c>
      <c r="AN86" s="267">
        <f t="shared" si="76"/>
        <v>0</v>
      </c>
      <c r="AO86" s="267">
        <f t="shared" si="77"/>
        <v>0</v>
      </c>
    </row>
    <row r="87" spans="1:41">
      <c r="A87" s="141">
        <v>73</v>
      </c>
      <c r="B87" s="113" t="s">
        <v>65</v>
      </c>
      <c r="C87" s="243"/>
      <c r="D87" s="243"/>
      <c r="E87" s="49">
        <f t="shared" si="111"/>
        <v>0</v>
      </c>
      <c r="F87" s="49"/>
      <c r="G87" s="49"/>
      <c r="H87" s="49">
        <f t="shared" si="100"/>
        <v>0</v>
      </c>
      <c r="I87" s="49"/>
      <c r="J87" s="49"/>
      <c r="K87" s="49">
        <f t="shared" si="112"/>
        <v>0</v>
      </c>
      <c r="L87" s="49"/>
      <c r="M87" s="49"/>
      <c r="N87" s="49">
        <f t="shared" si="98"/>
        <v>0</v>
      </c>
      <c r="O87" s="49"/>
      <c r="P87" s="49"/>
      <c r="Q87" s="49">
        <f t="shared" si="113"/>
        <v>0</v>
      </c>
      <c r="R87" s="49"/>
      <c r="S87" s="49"/>
      <c r="T87" s="49">
        <f t="shared" si="103"/>
        <v>0</v>
      </c>
      <c r="U87" s="267">
        <f t="shared" si="68"/>
        <v>0</v>
      </c>
      <c r="V87" s="267">
        <f t="shared" si="70"/>
        <v>0</v>
      </c>
      <c r="W87" s="267">
        <f t="shared" si="71"/>
        <v>0</v>
      </c>
      <c r="X87" s="243"/>
      <c r="Y87" s="243"/>
      <c r="Z87" s="49">
        <f t="shared" si="104"/>
        <v>0</v>
      </c>
      <c r="AA87" s="267">
        <f t="shared" si="105"/>
        <v>0</v>
      </c>
      <c r="AB87" s="267">
        <f t="shared" si="105"/>
        <v>0</v>
      </c>
      <c r="AC87" s="243">
        <f t="shared" si="37"/>
        <v>0</v>
      </c>
      <c r="AD87" s="243"/>
      <c r="AE87" s="243"/>
      <c r="AF87" s="49">
        <f t="shared" si="106"/>
        <v>0</v>
      </c>
      <c r="AG87" s="243"/>
      <c r="AH87" s="243"/>
      <c r="AI87" s="49">
        <f t="shared" si="107"/>
        <v>0</v>
      </c>
      <c r="AJ87" s="264">
        <f t="shared" si="35"/>
        <v>0</v>
      </c>
      <c r="AK87" s="264">
        <f t="shared" si="35"/>
        <v>0</v>
      </c>
      <c r="AL87" s="264">
        <f t="shared" si="35"/>
        <v>0</v>
      </c>
      <c r="AM87" s="267">
        <f t="shared" si="75"/>
        <v>0</v>
      </c>
      <c r="AN87" s="267">
        <f t="shared" si="76"/>
        <v>0</v>
      </c>
      <c r="AO87" s="267">
        <f t="shared" si="77"/>
        <v>0</v>
      </c>
    </row>
    <row r="88" spans="1:41">
      <c r="A88" s="141">
        <v>74</v>
      </c>
      <c r="B88" s="113" t="s">
        <v>66</v>
      </c>
      <c r="C88" s="243"/>
      <c r="D88" s="243"/>
      <c r="E88" s="49">
        <f t="shared" si="111"/>
        <v>0</v>
      </c>
      <c r="F88" s="49"/>
      <c r="G88" s="49"/>
      <c r="H88" s="49">
        <f t="shared" si="100"/>
        <v>0</v>
      </c>
      <c r="I88" s="49"/>
      <c r="J88" s="49"/>
      <c r="K88" s="49">
        <f t="shared" si="112"/>
        <v>0</v>
      </c>
      <c r="L88" s="49"/>
      <c r="M88" s="49"/>
      <c r="N88" s="49">
        <f t="shared" si="98"/>
        <v>0</v>
      </c>
      <c r="O88" s="49"/>
      <c r="P88" s="49"/>
      <c r="Q88" s="49">
        <f t="shared" si="113"/>
        <v>0</v>
      </c>
      <c r="R88" s="49"/>
      <c r="S88" s="49"/>
      <c r="T88" s="49">
        <f t="shared" si="103"/>
        <v>0</v>
      </c>
      <c r="U88" s="267">
        <f t="shared" si="68"/>
        <v>0</v>
      </c>
      <c r="V88" s="267">
        <f t="shared" si="70"/>
        <v>0</v>
      </c>
      <c r="W88" s="267">
        <f t="shared" si="71"/>
        <v>0</v>
      </c>
      <c r="X88" s="318">
        <v>112841800</v>
      </c>
      <c r="Y88" s="319">
        <v>0</v>
      </c>
      <c r="Z88" s="49">
        <f t="shared" si="104"/>
        <v>-112841800</v>
      </c>
      <c r="AA88" s="267">
        <f t="shared" si="105"/>
        <v>112841800</v>
      </c>
      <c r="AB88" s="267">
        <f t="shared" si="105"/>
        <v>0</v>
      </c>
      <c r="AC88" s="243">
        <f t="shared" si="37"/>
        <v>-112841800</v>
      </c>
      <c r="AD88" s="243"/>
      <c r="AE88" s="243"/>
      <c r="AF88" s="49">
        <f t="shared" si="106"/>
        <v>0</v>
      </c>
      <c r="AG88" s="243"/>
      <c r="AH88" s="243"/>
      <c r="AI88" s="49">
        <f t="shared" si="107"/>
        <v>0</v>
      </c>
      <c r="AJ88" s="264">
        <f t="shared" si="35"/>
        <v>0</v>
      </c>
      <c r="AK88" s="264">
        <f t="shared" si="35"/>
        <v>0</v>
      </c>
      <c r="AL88" s="264">
        <f t="shared" si="35"/>
        <v>0</v>
      </c>
      <c r="AM88" s="267">
        <f t="shared" si="75"/>
        <v>112841800</v>
      </c>
      <c r="AN88" s="267">
        <f t="shared" si="76"/>
        <v>0</v>
      </c>
      <c r="AO88" s="267">
        <f t="shared" si="77"/>
        <v>-112841800</v>
      </c>
    </row>
    <row r="89" spans="1:41">
      <c r="A89" s="141">
        <v>75</v>
      </c>
      <c r="B89" s="113" t="s">
        <v>180</v>
      </c>
      <c r="C89" s="241">
        <v>68066700</v>
      </c>
      <c r="D89" s="241">
        <v>64758100</v>
      </c>
      <c r="E89" s="49">
        <f t="shared" si="111"/>
        <v>-3308600</v>
      </c>
      <c r="F89" s="445">
        <v>349200100</v>
      </c>
      <c r="G89" s="445">
        <v>351004600</v>
      </c>
      <c r="H89" s="49">
        <f t="shared" si="100"/>
        <v>1804500</v>
      </c>
      <c r="I89" s="440">
        <v>67629000</v>
      </c>
      <c r="J89" s="440">
        <v>57300100</v>
      </c>
      <c r="K89" s="49">
        <f t="shared" si="112"/>
        <v>-10328900</v>
      </c>
      <c r="L89" s="440">
        <v>37785700</v>
      </c>
      <c r="M89" s="440">
        <v>36976600</v>
      </c>
      <c r="N89" s="49">
        <f t="shared" si="98"/>
        <v>-809100</v>
      </c>
      <c r="O89" s="241">
        <v>154268000</v>
      </c>
      <c r="P89" s="241">
        <v>153338800</v>
      </c>
      <c r="Q89" s="49">
        <f t="shared" si="113"/>
        <v>-929200</v>
      </c>
      <c r="R89" s="241">
        <v>32995000</v>
      </c>
      <c r="S89" s="241">
        <v>32332000</v>
      </c>
      <c r="T89" s="49">
        <f t="shared" si="103"/>
        <v>-663000</v>
      </c>
      <c r="U89" s="267">
        <f t="shared" si="68"/>
        <v>709944500</v>
      </c>
      <c r="V89" s="267">
        <f t="shared" si="70"/>
        <v>695710200</v>
      </c>
      <c r="W89" s="267">
        <f t="shared" si="71"/>
        <v>-14234300</v>
      </c>
      <c r="X89" s="241">
        <v>13100000</v>
      </c>
      <c r="Y89" s="241">
        <v>24008600</v>
      </c>
      <c r="Z89" s="49">
        <f t="shared" si="104"/>
        <v>10908600</v>
      </c>
      <c r="AA89" s="267">
        <f t="shared" si="105"/>
        <v>13100000</v>
      </c>
      <c r="AB89" s="267">
        <f t="shared" si="105"/>
        <v>24008600</v>
      </c>
      <c r="AC89" s="243">
        <f t="shared" si="37"/>
        <v>10908600</v>
      </c>
      <c r="AD89" s="243"/>
      <c r="AE89" s="243"/>
      <c r="AF89" s="49">
        <f t="shared" si="106"/>
        <v>0</v>
      </c>
      <c r="AG89" s="243"/>
      <c r="AH89" s="243"/>
      <c r="AI89" s="49">
        <f t="shared" si="107"/>
        <v>0</v>
      </c>
      <c r="AJ89" s="264">
        <f t="shared" si="35"/>
        <v>0</v>
      </c>
      <c r="AK89" s="264">
        <f t="shared" si="35"/>
        <v>0</v>
      </c>
      <c r="AL89" s="264">
        <f t="shared" si="35"/>
        <v>0</v>
      </c>
      <c r="AM89" s="267">
        <f t="shared" si="75"/>
        <v>723044500</v>
      </c>
      <c r="AN89" s="267">
        <f t="shared" si="76"/>
        <v>719718800</v>
      </c>
      <c r="AO89" s="267">
        <f t="shared" si="77"/>
        <v>-3325700</v>
      </c>
    </row>
    <row r="90" spans="1:41">
      <c r="A90" s="141">
        <v>76</v>
      </c>
      <c r="B90" s="103" t="s">
        <v>67</v>
      </c>
      <c r="C90" s="243">
        <v>1</v>
      </c>
      <c r="D90" s="243">
        <v>1</v>
      </c>
      <c r="E90" s="49">
        <f t="shared" si="111"/>
        <v>0</v>
      </c>
      <c r="F90" s="49">
        <v>5</v>
      </c>
      <c r="G90" s="49">
        <v>5</v>
      </c>
      <c r="H90" s="49">
        <f t="shared" si="100"/>
        <v>0</v>
      </c>
      <c r="I90" s="49"/>
      <c r="J90" s="49"/>
      <c r="K90" s="49">
        <f t="shared" si="112"/>
        <v>0</v>
      </c>
      <c r="L90" s="49"/>
      <c r="M90" s="49"/>
      <c r="N90" s="49">
        <f t="shared" si="98"/>
        <v>0</v>
      </c>
      <c r="O90" s="243"/>
      <c r="P90" s="243"/>
      <c r="Q90" s="49">
        <f t="shared" si="113"/>
        <v>0</v>
      </c>
      <c r="R90" s="243"/>
      <c r="S90" s="243"/>
      <c r="T90" s="49">
        <f t="shared" si="103"/>
        <v>0</v>
      </c>
      <c r="U90" s="267">
        <f t="shared" si="68"/>
        <v>6</v>
      </c>
      <c r="V90" s="267">
        <f t="shared" si="70"/>
        <v>6</v>
      </c>
      <c r="W90" s="267">
        <f t="shared" si="71"/>
        <v>0</v>
      </c>
      <c r="X90" s="243"/>
      <c r="Y90" s="243"/>
      <c r="Z90" s="49">
        <f t="shared" si="104"/>
        <v>0</v>
      </c>
      <c r="AA90" s="267">
        <f t="shared" si="105"/>
        <v>0</v>
      </c>
      <c r="AB90" s="267">
        <f t="shared" si="105"/>
        <v>0</v>
      </c>
      <c r="AC90" s="243">
        <f t="shared" si="37"/>
        <v>0</v>
      </c>
      <c r="AD90" s="243"/>
      <c r="AE90" s="243"/>
      <c r="AF90" s="49">
        <f t="shared" si="106"/>
        <v>0</v>
      </c>
      <c r="AG90" s="243"/>
      <c r="AH90" s="243"/>
      <c r="AI90" s="49">
        <f t="shared" si="107"/>
        <v>0</v>
      </c>
      <c r="AJ90" s="264">
        <f t="shared" si="35"/>
        <v>0</v>
      </c>
      <c r="AK90" s="264">
        <f t="shared" si="35"/>
        <v>0</v>
      </c>
      <c r="AL90" s="264">
        <f t="shared" si="35"/>
        <v>0</v>
      </c>
      <c r="AM90" s="267">
        <f t="shared" si="75"/>
        <v>6</v>
      </c>
      <c r="AN90" s="267">
        <f t="shared" si="76"/>
        <v>6</v>
      </c>
      <c r="AO90" s="267">
        <f t="shared" si="77"/>
        <v>0</v>
      </c>
    </row>
    <row r="91" spans="1:41">
      <c r="A91" s="109">
        <v>77</v>
      </c>
      <c r="B91" s="110" t="s">
        <v>68</v>
      </c>
      <c r="C91" s="244">
        <f>SUM(C92:C95)</f>
        <v>3</v>
      </c>
      <c r="D91" s="244">
        <f>SUM(D92:D95)</f>
        <v>2</v>
      </c>
      <c r="E91" s="244">
        <f t="shared" si="111"/>
        <v>-1</v>
      </c>
      <c r="F91" s="244">
        <f t="shared" ref="F91:S91" si="115">SUM(F92:F95)</f>
        <v>25</v>
      </c>
      <c r="G91" s="244">
        <f t="shared" si="115"/>
        <v>24</v>
      </c>
      <c r="H91" s="244">
        <f t="shared" si="100"/>
        <v>-1</v>
      </c>
      <c r="I91" s="244">
        <f t="shared" si="115"/>
        <v>2</v>
      </c>
      <c r="J91" s="244">
        <f t="shared" si="115"/>
        <v>2</v>
      </c>
      <c r="K91" s="244">
        <f t="shared" si="101"/>
        <v>0</v>
      </c>
      <c r="L91" s="244">
        <f t="shared" si="115"/>
        <v>6</v>
      </c>
      <c r="M91" s="244">
        <f t="shared" si="115"/>
        <v>6</v>
      </c>
      <c r="N91" s="244">
        <f t="shared" si="98"/>
        <v>0</v>
      </c>
      <c r="O91" s="244">
        <f t="shared" si="115"/>
        <v>15</v>
      </c>
      <c r="P91" s="244">
        <f t="shared" si="115"/>
        <v>15</v>
      </c>
      <c r="Q91" s="244">
        <f t="shared" si="102"/>
        <v>0</v>
      </c>
      <c r="R91" s="244">
        <f t="shared" si="115"/>
        <v>0</v>
      </c>
      <c r="S91" s="244">
        <f t="shared" si="115"/>
        <v>0</v>
      </c>
      <c r="T91" s="244">
        <f t="shared" si="103"/>
        <v>0</v>
      </c>
      <c r="U91" s="267">
        <f t="shared" si="68"/>
        <v>51</v>
      </c>
      <c r="V91" s="267">
        <f t="shared" si="70"/>
        <v>49</v>
      </c>
      <c r="W91" s="267">
        <f t="shared" si="71"/>
        <v>-2</v>
      </c>
      <c r="X91" s="244">
        <f t="shared" ref="X91:Y91" si="116">SUM(X92:X95)</f>
        <v>0</v>
      </c>
      <c r="Y91" s="244">
        <f t="shared" si="116"/>
        <v>0</v>
      </c>
      <c r="Z91" s="244">
        <f t="shared" si="104"/>
        <v>0</v>
      </c>
      <c r="AA91" s="266">
        <f t="shared" si="105"/>
        <v>0</v>
      </c>
      <c r="AB91" s="266">
        <f t="shared" si="105"/>
        <v>0</v>
      </c>
      <c r="AC91" s="243">
        <f t="shared" si="37"/>
        <v>0</v>
      </c>
      <c r="AD91" s="244">
        <f t="shared" ref="AD91:AE91" si="117">SUM(AD92:AD95)</f>
        <v>0</v>
      </c>
      <c r="AE91" s="244">
        <f t="shared" si="117"/>
        <v>0</v>
      </c>
      <c r="AF91" s="244">
        <f t="shared" ref="AF91:AF110" si="118">AE91-AD91</f>
        <v>0</v>
      </c>
      <c r="AG91" s="244">
        <f t="shared" ref="AG91:AH91" si="119">SUM(AG92:AG95)</f>
        <v>0</v>
      </c>
      <c r="AH91" s="244">
        <f t="shared" si="119"/>
        <v>0</v>
      </c>
      <c r="AI91" s="244">
        <f t="shared" si="107"/>
        <v>0</v>
      </c>
      <c r="AJ91" s="264">
        <f t="shared" si="35"/>
        <v>0</v>
      </c>
      <c r="AK91" s="264">
        <f t="shared" si="35"/>
        <v>0</v>
      </c>
      <c r="AL91" s="264">
        <f t="shared" si="35"/>
        <v>0</v>
      </c>
      <c r="AM91" s="267">
        <f t="shared" si="75"/>
        <v>51</v>
      </c>
      <c r="AN91" s="267">
        <f t="shared" si="76"/>
        <v>49</v>
      </c>
      <c r="AO91" s="267">
        <f t="shared" si="77"/>
        <v>-2</v>
      </c>
    </row>
    <row r="92" spans="1:41">
      <c r="A92" s="141">
        <v>78</v>
      </c>
      <c r="B92" s="103" t="s">
        <v>69</v>
      </c>
      <c r="C92" s="243">
        <v>1</v>
      </c>
      <c r="D92" s="243">
        <v>1</v>
      </c>
      <c r="E92" s="49">
        <f t="shared" si="111"/>
        <v>0</v>
      </c>
      <c r="F92" s="49">
        <v>7</v>
      </c>
      <c r="G92" s="49">
        <v>7</v>
      </c>
      <c r="H92" s="49">
        <f t="shared" si="100"/>
        <v>0</v>
      </c>
      <c r="I92" s="49"/>
      <c r="J92" s="49"/>
      <c r="K92" s="49">
        <f t="shared" si="101"/>
        <v>0</v>
      </c>
      <c r="L92" s="49"/>
      <c r="M92" s="49"/>
      <c r="N92" s="49">
        <f t="shared" si="98"/>
        <v>0</v>
      </c>
      <c r="O92" s="243"/>
      <c r="P92" s="243"/>
      <c r="Q92" s="49">
        <f t="shared" si="102"/>
        <v>0</v>
      </c>
      <c r="R92" s="49"/>
      <c r="S92" s="49"/>
      <c r="T92" s="49">
        <f t="shared" si="103"/>
        <v>0</v>
      </c>
      <c r="U92" s="267">
        <f t="shared" si="68"/>
        <v>8</v>
      </c>
      <c r="V92" s="267">
        <f t="shared" si="70"/>
        <v>8</v>
      </c>
      <c r="W92" s="267">
        <f t="shared" si="71"/>
        <v>0</v>
      </c>
      <c r="X92" s="243"/>
      <c r="Y92" s="243"/>
      <c r="Z92" s="49">
        <f t="shared" si="104"/>
        <v>0</v>
      </c>
      <c r="AA92" s="267">
        <f t="shared" si="105"/>
        <v>0</v>
      </c>
      <c r="AB92" s="267">
        <f t="shared" si="105"/>
        <v>0</v>
      </c>
      <c r="AC92" s="243">
        <f t="shared" si="37"/>
        <v>0</v>
      </c>
      <c r="AD92" s="243"/>
      <c r="AE92" s="243"/>
      <c r="AF92" s="49">
        <f t="shared" si="118"/>
        <v>0</v>
      </c>
      <c r="AG92" s="243"/>
      <c r="AH92" s="243"/>
      <c r="AI92" s="49">
        <f t="shared" si="107"/>
        <v>0</v>
      </c>
      <c r="AJ92" s="264">
        <f t="shared" si="35"/>
        <v>0</v>
      </c>
      <c r="AK92" s="264">
        <f t="shared" si="35"/>
        <v>0</v>
      </c>
      <c r="AL92" s="264">
        <f t="shared" si="35"/>
        <v>0</v>
      </c>
      <c r="AM92" s="267">
        <f t="shared" si="75"/>
        <v>8</v>
      </c>
      <c r="AN92" s="267">
        <f t="shared" si="76"/>
        <v>8</v>
      </c>
      <c r="AO92" s="267">
        <f t="shared" si="77"/>
        <v>0</v>
      </c>
    </row>
    <row r="93" spans="1:41">
      <c r="A93" s="141">
        <v>79</v>
      </c>
      <c r="B93" s="103" t="s">
        <v>70</v>
      </c>
      <c r="C93" s="243">
        <v>2</v>
      </c>
      <c r="D93" s="243">
        <v>1</v>
      </c>
      <c r="E93" s="49">
        <f t="shared" si="111"/>
        <v>-1</v>
      </c>
      <c r="F93" s="49">
        <v>11</v>
      </c>
      <c r="G93" s="49">
        <v>10</v>
      </c>
      <c r="H93" s="49">
        <f t="shared" si="100"/>
        <v>-1</v>
      </c>
      <c r="I93" s="49"/>
      <c r="J93" s="49"/>
      <c r="K93" s="49">
        <f t="shared" si="101"/>
        <v>0</v>
      </c>
      <c r="L93" s="49"/>
      <c r="M93" s="49"/>
      <c r="N93" s="49">
        <f t="shared" si="98"/>
        <v>0</v>
      </c>
      <c r="O93" s="243"/>
      <c r="P93" s="243"/>
      <c r="Q93" s="49">
        <f t="shared" si="102"/>
        <v>0</v>
      </c>
      <c r="R93" s="49"/>
      <c r="S93" s="49"/>
      <c r="T93" s="49">
        <f t="shared" si="103"/>
        <v>0</v>
      </c>
      <c r="U93" s="267">
        <f t="shared" si="68"/>
        <v>13</v>
      </c>
      <c r="V93" s="267">
        <f t="shared" si="70"/>
        <v>11</v>
      </c>
      <c r="W93" s="267">
        <f t="shared" si="71"/>
        <v>-2</v>
      </c>
      <c r="X93" s="243"/>
      <c r="Y93" s="243"/>
      <c r="Z93" s="49">
        <f t="shared" si="104"/>
        <v>0</v>
      </c>
      <c r="AA93" s="267">
        <f t="shared" si="105"/>
        <v>0</v>
      </c>
      <c r="AB93" s="267">
        <f t="shared" si="105"/>
        <v>0</v>
      </c>
      <c r="AC93" s="243">
        <f t="shared" si="37"/>
        <v>0</v>
      </c>
      <c r="AD93" s="243"/>
      <c r="AE93" s="243"/>
      <c r="AF93" s="49">
        <f t="shared" si="118"/>
        <v>0</v>
      </c>
      <c r="AG93" s="243"/>
      <c r="AH93" s="243"/>
      <c r="AI93" s="49">
        <f t="shared" si="107"/>
        <v>0</v>
      </c>
      <c r="AJ93" s="264">
        <f t="shared" si="35"/>
        <v>0</v>
      </c>
      <c r="AK93" s="264">
        <f t="shared" si="35"/>
        <v>0</v>
      </c>
      <c r="AL93" s="264">
        <f t="shared" si="35"/>
        <v>0</v>
      </c>
      <c r="AM93" s="267">
        <f t="shared" si="75"/>
        <v>13</v>
      </c>
      <c r="AN93" s="267">
        <f t="shared" si="76"/>
        <v>11</v>
      </c>
      <c r="AO93" s="267">
        <f t="shared" si="77"/>
        <v>-2</v>
      </c>
    </row>
    <row r="94" spans="1:41">
      <c r="A94" s="141">
        <v>80</v>
      </c>
      <c r="B94" s="103" t="s">
        <v>71</v>
      </c>
      <c r="C94" s="243"/>
      <c r="D94" s="243"/>
      <c r="E94" s="49">
        <f t="shared" si="111"/>
        <v>0</v>
      </c>
      <c r="F94" s="49">
        <v>7</v>
      </c>
      <c r="G94" s="49">
        <v>7</v>
      </c>
      <c r="H94" s="49">
        <f t="shared" si="100"/>
        <v>0</v>
      </c>
      <c r="I94" s="49">
        <v>2</v>
      </c>
      <c r="J94" s="49">
        <v>2</v>
      </c>
      <c r="K94" s="49">
        <f t="shared" si="101"/>
        <v>0</v>
      </c>
      <c r="L94" s="49">
        <v>6</v>
      </c>
      <c r="M94" s="49">
        <v>6</v>
      </c>
      <c r="N94" s="49">
        <f t="shared" si="98"/>
        <v>0</v>
      </c>
      <c r="O94" s="243">
        <v>15</v>
      </c>
      <c r="P94" s="243">
        <v>15</v>
      </c>
      <c r="Q94" s="49">
        <f t="shared" si="102"/>
        <v>0</v>
      </c>
      <c r="R94" s="49"/>
      <c r="S94" s="49"/>
      <c r="T94" s="49">
        <f t="shared" si="103"/>
        <v>0</v>
      </c>
      <c r="U94" s="267">
        <f t="shared" ref="U94:W110" si="120">SUM(C94+F94+I94+L94+O94+R94)</f>
        <v>30</v>
      </c>
      <c r="V94" s="267">
        <f t="shared" si="120"/>
        <v>30</v>
      </c>
      <c r="W94" s="267">
        <f t="shared" si="120"/>
        <v>0</v>
      </c>
      <c r="X94" s="243"/>
      <c r="Y94" s="243"/>
      <c r="Z94" s="49">
        <f t="shared" si="104"/>
        <v>0</v>
      </c>
      <c r="AA94" s="267">
        <f t="shared" si="105"/>
        <v>0</v>
      </c>
      <c r="AB94" s="267">
        <f t="shared" si="105"/>
        <v>0</v>
      </c>
      <c r="AC94" s="243">
        <f t="shared" ref="AC94:AC109" si="121">Z94</f>
        <v>0</v>
      </c>
      <c r="AD94" s="243"/>
      <c r="AE94" s="243"/>
      <c r="AF94" s="49">
        <f t="shared" si="118"/>
        <v>0</v>
      </c>
      <c r="AG94" s="243"/>
      <c r="AH94" s="243"/>
      <c r="AI94" s="49">
        <f t="shared" si="107"/>
        <v>0</v>
      </c>
      <c r="AJ94" s="264">
        <f t="shared" ref="AJ94:AL110" si="122">SUM(AD94+AG94)</f>
        <v>0</v>
      </c>
      <c r="AK94" s="264">
        <f t="shared" si="122"/>
        <v>0</v>
      </c>
      <c r="AL94" s="264">
        <f t="shared" si="122"/>
        <v>0</v>
      </c>
      <c r="AM94" s="267">
        <f t="shared" si="75"/>
        <v>30</v>
      </c>
      <c r="AN94" s="267">
        <f t="shared" si="76"/>
        <v>30</v>
      </c>
      <c r="AO94" s="267">
        <f t="shared" si="77"/>
        <v>0</v>
      </c>
    </row>
    <row r="95" spans="1:41">
      <c r="A95" s="141">
        <v>81</v>
      </c>
      <c r="B95" s="103" t="s">
        <v>72</v>
      </c>
      <c r="C95" s="243"/>
      <c r="D95" s="243"/>
      <c r="E95" s="49">
        <f t="shared" si="111"/>
        <v>0</v>
      </c>
      <c r="F95" s="49"/>
      <c r="G95" s="49"/>
      <c r="H95" s="49">
        <f t="shared" si="100"/>
        <v>0</v>
      </c>
      <c r="I95" s="49"/>
      <c r="J95" s="49"/>
      <c r="K95" s="49">
        <f t="shared" si="101"/>
        <v>0</v>
      </c>
      <c r="L95" s="49"/>
      <c r="M95" s="49"/>
      <c r="N95" s="49">
        <f t="shared" si="98"/>
        <v>0</v>
      </c>
      <c r="O95" s="243"/>
      <c r="P95" s="243"/>
      <c r="Q95" s="49">
        <f t="shared" si="102"/>
        <v>0</v>
      </c>
      <c r="R95" s="49"/>
      <c r="S95" s="49"/>
      <c r="T95" s="49">
        <f t="shared" si="103"/>
        <v>0</v>
      </c>
      <c r="U95" s="267">
        <f t="shared" si="120"/>
        <v>0</v>
      </c>
      <c r="V95" s="267">
        <f t="shared" si="120"/>
        <v>0</v>
      </c>
      <c r="W95" s="267">
        <f t="shared" si="120"/>
        <v>0</v>
      </c>
      <c r="X95" s="243"/>
      <c r="Y95" s="243"/>
      <c r="Z95" s="49">
        <f t="shared" si="104"/>
        <v>0</v>
      </c>
      <c r="AA95" s="267">
        <f t="shared" si="105"/>
        <v>0</v>
      </c>
      <c r="AB95" s="267">
        <f t="shared" si="105"/>
        <v>0</v>
      </c>
      <c r="AC95" s="243">
        <f t="shared" si="121"/>
        <v>0</v>
      </c>
      <c r="AD95" s="243"/>
      <c r="AE95" s="243"/>
      <c r="AF95" s="49">
        <f t="shared" si="118"/>
        <v>0</v>
      </c>
      <c r="AG95" s="243"/>
      <c r="AH95" s="243"/>
      <c r="AI95" s="49">
        <f t="shared" si="107"/>
        <v>0</v>
      </c>
      <c r="AJ95" s="264">
        <f t="shared" si="122"/>
        <v>0</v>
      </c>
      <c r="AK95" s="264">
        <f t="shared" si="122"/>
        <v>0</v>
      </c>
      <c r="AL95" s="264">
        <f t="shared" si="122"/>
        <v>0</v>
      </c>
      <c r="AM95" s="267">
        <f t="shared" ref="AM95:AO110" si="123">SUM(U95+AA95+AJ95)</f>
        <v>0</v>
      </c>
      <c r="AN95" s="267">
        <f t="shared" si="123"/>
        <v>0</v>
      </c>
      <c r="AO95" s="267">
        <f t="shared" si="123"/>
        <v>0</v>
      </c>
    </row>
    <row r="96" spans="1:41">
      <c r="A96" s="141">
        <v>82</v>
      </c>
      <c r="B96" s="103" t="s">
        <v>123</v>
      </c>
      <c r="C96" s="243"/>
      <c r="D96" s="243"/>
      <c r="E96" s="49">
        <f t="shared" si="111"/>
        <v>0</v>
      </c>
      <c r="F96" s="49"/>
      <c r="G96" s="49"/>
      <c r="H96" s="49">
        <f t="shared" si="100"/>
        <v>0</v>
      </c>
      <c r="I96" s="49"/>
      <c r="J96" s="49"/>
      <c r="K96" s="49">
        <f t="shared" si="101"/>
        <v>0</v>
      </c>
      <c r="L96" s="49"/>
      <c r="M96" s="49"/>
      <c r="N96" s="49">
        <f t="shared" si="98"/>
        <v>0</v>
      </c>
      <c r="O96" s="243"/>
      <c r="P96" s="243"/>
      <c r="Q96" s="49">
        <f t="shared" si="102"/>
        <v>0</v>
      </c>
      <c r="R96" s="49"/>
      <c r="S96" s="49"/>
      <c r="T96" s="49">
        <f t="shared" si="103"/>
        <v>0</v>
      </c>
      <c r="U96" s="267">
        <f t="shared" si="120"/>
        <v>0</v>
      </c>
      <c r="V96" s="267">
        <f t="shared" si="120"/>
        <v>0</v>
      </c>
      <c r="W96" s="267">
        <f t="shared" si="120"/>
        <v>0</v>
      </c>
      <c r="X96" s="243"/>
      <c r="Y96" s="243"/>
      <c r="Z96" s="49">
        <f t="shared" si="104"/>
        <v>0</v>
      </c>
      <c r="AA96" s="267">
        <f t="shared" si="105"/>
        <v>0</v>
      </c>
      <c r="AB96" s="267">
        <f t="shared" si="105"/>
        <v>0</v>
      </c>
      <c r="AC96" s="243">
        <f t="shared" si="121"/>
        <v>0</v>
      </c>
      <c r="AD96" s="243"/>
      <c r="AE96" s="243"/>
      <c r="AF96" s="49">
        <f t="shared" si="118"/>
        <v>0</v>
      </c>
      <c r="AG96" s="243"/>
      <c r="AH96" s="243"/>
      <c r="AI96" s="49">
        <f t="shared" si="107"/>
        <v>0</v>
      </c>
      <c r="AJ96" s="264">
        <f t="shared" si="122"/>
        <v>0</v>
      </c>
      <c r="AK96" s="264">
        <f t="shared" si="122"/>
        <v>0</v>
      </c>
      <c r="AL96" s="264">
        <f t="shared" si="122"/>
        <v>0</v>
      </c>
      <c r="AM96" s="267">
        <f t="shared" si="123"/>
        <v>0</v>
      </c>
      <c r="AN96" s="267">
        <f t="shared" si="123"/>
        <v>0</v>
      </c>
      <c r="AO96" s="267">
        <f t="shared" si="123"/>
        <v>0</v>
      </c>
    </row>
    <row r="97" spans="1:41">
      <c r="A97" s="109">
        <v>83</v>
      </c>
      <c r="B97" s="268" t="s">
        <v>124</v>
      </c>
      <c r="C97" s="244">
        <f t="shared" ref="C97:S97" si="124">SUM(C98:C101)</f>
        <v>0</v>
      </c>
      <c r="D97" s="244">
        <f t="shared" si="124"/>
        <v>0</v>
      </c>
      <c r="E97" s="244">
        <f t="shared" si="111"/>
        <v>0</v>
      </c>
      <c r="F97" s="244">
        <f t="shared" si="124"/>
        <v>0</v>
      </c>
      <c r="G97" s="244">
        <f t="shared" si="124"/>
        <v>0</v>
      </c>
      <c r="H97" s="244">
        <f t="shared" si="100"/>
        <v>0</v>
      </c>
      <c r="I97" s="244">
        <f t="shared" si="124"/>
        <v>0</v>
      </c>
      <c r="J97" s="244">
        <f t="shared" si="124"/>
        <v>0</v>
      </c>
      <c r="K97" s="244">
        <f t="shared" si="101"/>
        <v>0</v>
      </c>
      <c r="L97" s="244">
        <f t="shared" si="124"/>
        <v>0</v>
      </c>
      <c r="M97" s="244">
        <f t="shared" si="124"/>
        <v>0</v>
      </c>
      <c r="N97" s="244">
        <f t="shared" si="98"/>
        <v>0</v>
      </c>
      <c r="O97" s="244">
        <f t="shared" si="124"/>
        <v>0</v>
      </c>
      <c r="P97" s="244">
        <f t="shared" si="124"/>
        <v>0</v>
      </c>
      <c r="Q97" s="244">
        <f t="shared" si="102"/>
        <v>0</v>
      </c>
      <c r="R97" s="244">
        <f t="shared" si="124"/>
        <v>0</v>
      </c>
      <c r="S97" s="244">
        <f t="shared" si="124"/>
        <v>0</v>
      </c>
      <c r="T97" s="244">
        <f t="shared" si="103"/>
        <v>0</v>
      </c>
      <c r="U97" s="266">
        <f t="shared" si="120"/>
        <v>0</v>
      </c>
      <c r="V97" s="266">
        <f t="shared" si="120"/>
        <v>0</v>
      </c>
      <c r="W97" s="266">
        <f t="shared" si="120"/>
        <v>0</v>
      </c>
      <c r="X97" s="244">
        <f t="shared" ref="X97:Y97" si="125">SUM(X98:X102)</f>
        <v>0</v>
      </c>
      <c r="Y97" s="244">
        <f t="shared" si="125"/>
        <v>0</v>
      </c>
      <c r="Z97" s="244">
        <f t="shared" si="104"/>
        <v>0</v>
      </c>
      <c r="AA97" s="266">
        <f t="shared" si="105"/>
        <v>0</v>
      </c>
      <c r="AB97" s="266">
        <f t="shared" si="105"/>
        <v>0</v>
      </c>
      <c r="AC97" s="243">
        <f t="shared" si="121"/>
        <v>0</v>
      </c>
      <c r="AD97" s="244">
        <f t="shared" ref="AD97:AE97" si="126">SUM(AD98:AD102)</f>
        <v>0</v>
      </c>
      <c r="AE97" s="244">
        <f t="shared" si="126"/>
        <v>0</v>
      </c>
      <c r="AF97" s="244">
        <f t="shared" si="118"/>
        <v>0</v>
      </c>
      <c r="AG97" s="244">
        <f t="shared" ref="AG97:AH97" si="127">SUM(AG98:AG102)</f>
        <v>0</v>
      </c>
      <c r="AH97" s="244">
        <f t="shared" si="127"/>
        <v>0</v>
      </c>
      <c r="AI97" s="244">
        <f t="shared" si="107"/>
        <v>0</v>
      </c>
      <c r="AJ97" s="269">
        <f t="shared" si="122"/>
        <v>0</v>
      </c>
      <c r="AK97" s="269">
        <f t="shared" si="122"/>
        <v>0</v>
      </c>
      <c r="AL97" s="269">
        <f t="shared" si="122"/>
        <v>0</v>
      </c>
      <c r="AM97" s="266">
        <f t="shared" si="123"/>
        <v>0</v>
      </c>
      <c r="AN97" s="266">
        <f t="shared" si="123"/>
        <v>0</v>
      </c>
      <c r="AO97" s="266">
        <f t="shared" si="123"/>
        <v>0</v>
      </c>
    </row>
    <row r="98" spans="1:41">
      <c r="A98" s="141">
        <v>84</v>
      </c>
      <c r="B98" s="103" t="s">
        <v>183</v>
      </c>
      <c r="C98" s="243"/>
      <c r="D98" s="243"/>
      <c r="E98" s="49">
        <f t="shared" si="111"/>
        <v>0</v>
      </c>
      <c r="F98" s="49"/>
      <c r="G98" s="49"/>
      <c r="H98" s="49">
        <f t="shared" si="100"/>
        <v>0</v>
      </c>
      <c r="I98" s="49"/>
      <c r="J98" s="49"/>
      <c r="K98" s="49">
        <f t="shared" si="101"/>
        <v>0</v>
      </c>
      <c r="L98" s="49"/>
      <c r="M98" s="49">
        <v>0</v>
      </c>
      <c r="N98" s="49">
        <f t="shared" si="98"/>
        <v>0</v>
      </c>
      <c r="O98" s="243"/>
      <c r="P98" s="243"/>
      <c r="Q98" s="49">
        <f t="shared" si="102"/>
        <v>0</v>
      </c>
      <c r="R98" s="49"/>
      <c r="S98" s="49"/>
      <c r="T98" s="49">
        <f t="shared" si="103"/>
        <v>0</v>
      </c>
      <c r="U98" s="267">
        <f t="shared" si="120"/>
        <v>0</v>
      </c>
      <c r="V98" s="267">
        <f t="shared" si="120"/>
        <v>0</v>
      </c>
      <c r="W98" s="267">
        <f t="shared" si="120"/>
        <v>0</v>
      </c>
      <c r="X98" s="243"/>
      <c r="Y98" s="243"/>
      <c r="Z98" s="49">
        <f t="shared" si="104"/>
        <v>0</v>
      </c>
      <c r="AA98" s="267">
        <f t="shared" si="105"/>
        <v>0</v>
      </c>
      <c r="AB98" s="267">
        <f t="shared" si="105"/>
        <v>0</v>
      </c>
      <c r="AC98" s="243">
        <f t="shared" si="121"/>
        <v>0</v>
      </c>
      <c r="AD98" s="243"/>
      <c r="AE98" s="243"/>
      <c r="AF98" s="49">
        <f t="shared" si="118"/>
        <v>0</v>
      </c>
      <c r="AG98" s="243"/>
      <c r="AH98" s="243"/>
      <c r="AI98" s="49">
        <f t="shared" si="107"/>
        <v>0</v>
      </c>
      <c r="AJ98" s="264">
        <f t="shared" si="122"/>
        <v>0</v>
      </c>
      <c r="AK98" s="264">
        <f t="shared" si="122"/>
        <v>0</v>
      </c>
      <c r="AL98" s="264">
        <f t="shared" si="122"/>
        <v>0</v>
      </c>
      <c r="AM98" s="267">
        <f t="shared" si="123"/>
        <v>0</v>
      </c>
      <c r="AN98" s="267">
        <f t="shared" si="123"/>
        <v>0</v>
      </c>
      <c r="AO98" s="267">
        <f t="shared" si="123"/>
        <v>0</v>
      </c>
    </row>
    <row r="99" spans="1:41">
      <c r="A99" s="141">
        <v>85</v>
      </c>
      <c r="B99" s="103" t="s">
        <v>184</v>
      </c>
      <c r="C99" s="243"/>
      <c r="D99" s="243"/>
      <c r="E99" s="49">
        <f t="shared" si="111"/>
        <v>0</v>
      </c>
      <c r="F99" s="49"/>
      <c r="G99" s="49"/>
      <c r="H99" s="49">
        <f t="shared" si="100"/>
        <v>0</v>
      </c>
      <c r="I99" s="49"/>
      <c r="J99" s="49"/>
      <c r="K99" s="49">
        <f t="shared" si="101"/>
        <v>0</v>
      </c>
      <c r="L99" s="49"/>
      <c r="M99" s="49"/>
      <c r="N99" s="49">
        <f t="shared" si="98"/>
        <v>0</v>
      </c>
      <c r="O99" s="243"/>
      <c r="P99" s="243"/>
      <c r="Q99" s="49">
        <f t="shared" si="102"/>
        <v>0</v>
      </c>
      <c r="R99" s="49"/>
      <c r="S99" s="49"/>
      <c r="T99" s="49">
        <f t="shared" si="103"/>
        <v>0</v>
      </c>
      <c r="U99" s="267">
        <f t="shared" si="120"/>
        <v>0</v>
      </c>
      <c r="V99" s="267">
        <f t="shared" si="120"/>
        <v>0</v>
      </c>
      <c r="W99" s="267">
        <f t="shared" si="120"/>
        <v>0</v>
      </c>
      <c r="X99" s="243"/>
      <c r="Y99" s="243"/>
      <c r="Z99" s="49">
        <f t="shared" si="104"/>
        <v>0</v>
      </c>
      <c r="AA99" s="267">
        <f t="shared" si="105"/>
        <v>0</v>
      </c>
      <c r="AB99" s="267">
        <f t="shared" si="105"/>
        <v>0</v>
      </c>
      <c r="AC99" s="243">
        <f t="shared" si="121"/>
        <v>0</v>
      </c>
      <c r="AD99" s="243"/>
      <c r="AE99" s="243"/>
      <c r="AF99" s="49">
        <f t="shared" si="118"/>
        <v>0</v>
      </c>
      <c r="AG99" s="243"/>
      <c r="AH99" s="243"/>
      <c r="AI99" s="49">
        <f t="shared" si="107"/>
        <v>0</v>
      </c>
      <c r="AJ99" s="264">
        <f t="shared" si="122"/>
        <v>0</v>
      </c>
      <c r="AK99" s="264">
        <f t="shared" si="122"/>
        <v>0</v>
      </c>
      <c r="AL99" s="264">
        <f t="shared" si="122"/>
        <v>0</v>
      </c>
      <c r="AM99" s="267">
        <f t="shared" si="123"/>
        <v>0</v>
      </c>
      <c r="AN99" s="267">
        <f t="shared" si="123"/>
        <v>0</v>
      </c>
      <c r="AO99" s="267">
        <f t="shared" si="123"/>
        <v>0</v>
      </c>
    </row>
    <row r="100" spans="1:41">
      <c r="A100" s="141">
        <v>86</v>
      </c>
      <c r="B100" s="103" t="s">
        <v>185</v>
      </c>
      <c r="C100" s="243"/>
      <c r="D100" s="243"/>
      <c r="E100" s="49">
        <f t="shared" si="111"/>
        <v>0</v>
      </c>
      <c r="F100" s="49"/>
      <c r="G100" s="49"/>
      <c r="H100" s="49">
        <f t="shared" si="100"/>
        <v>0</v>
      </c>
      <c r="I100" s="49"/>
      <c r="J100" s="49"/>
      <c r="K100" s="49">
        <f t="shared" si="101"/>
        <v>0</v>
      </c>
      <c r="L100" s="49"/>
      <c r="M100" s="49"/>
      <c r="N100" s="49">
        <f t="shared" si="98"/>
        <v>0</v>
      </c>
      <c r="O100" s="243"/>
      <c r="P100" s="243"/>
      <c r="Q100" s="49">
        <f t="shared" si="102"/>
        <v>0</v>
      </c>
      <c r="R100" s="49"/>
      <c r="S100" s="49"/>
      <c r="T100" s="49">
        <f t="shared" si="103"/>
        <v>0</v>
      </c>
      <c r="U100" s="267">
        <f t="shared" si="120"/>
        <v>0</v>
      </c>
      <c r="V100" s="267">
        <f t="shared" si="120"/>
        <v>0</v>
      </c>
      <c r="W100" s="267">
        <f t="shared" si="120"/>
        <v>0</v>
      </c>
      <c r="X100" s="243"/>
      <c r="Y100" s="243"/>
      <c r="Z100" s="49">
        <f t="shared" si="104"/>
        <v>0</v>
      </c>
      <c r="AA100" s="267">
        <f t="shared" si="105"/>
        <v>0</v>
      </c>
      <c r="AB100" s="267">
        <f t="shared" si="105"/>
        <v>0</v>
      </c>
      <c r="AC100" s="243">
        <f t="shared" si="121"/>
        <v>0</v>
      </c>
      <c r="AD100" s="243"/>
      <c r="AE100" s="243"/>
      <c r="AF100" s="49">
        <f t="shared" si="118"/>
        <v>0</v>
      </c>
      <c r="AG100" s="243"/>
      <c r="AH100" s="243"/>
      <c r="AI100" s="49">
        <f t="shared" si="107"/>
        <v>0</v>
      </c>
      <c r="AJ100" s="264">
        <f t="shared" si="122"/>
        <v>0</v>
      </c>
      <c r="AK100" s="264">
        <f t="shared" si="122"/>
        <v>0</v>
      </c>
      <c r="AL100" s="264">
        <f t="shared" si="122"/>
        <v>0</v>
      </c>
      <c r="AM100" s="267">
        <f t="shared" si="123"/>
        <v>0</v>
      </c>
      <c r="AN100" s="267">
        <f t="shared" si="123"/>
        <v>0</v>
      </c>
      <c r="AO100" s="267">
        <f t="shared" si="123"/>
        <v>0</v>
      </c>
    </row>
    <row r="101" spans="1:41">
      <c r="A101" s="141">
        <v>87</v>
      </c>
      <c r="B101" s="103" t="s">
        <v>186</v>
      </c>
      <c r="C101" s="243"/>
      <c r="D101" s="243"/>
      <c r="E101" s="49">
        <f t="shared" si="111"/>
        <v>0</v>
      </c>
      <c r="F101" s="49"/>
      <c r="G101" s="49"/>
      <c r="H101" s="49">
        <f t="shared" si="100"/>
        <v>0</v>
      </c>
      <c r="I101" s="49"/>
      <c r="J101" s="49"/>
      <c r="K101" s="49">
        <f t="shared" si="101"/>
        <v>0</v>
      </c>
      <c r="L101" s="49"/>
      <c r="M101" s="49"/>
      <c r="N101" s="49">
        <f t="shared" si="98"/>
        <v>0</v>
      </c>
      <c r="O101" s="243"/>
      <c r="P101" s="243"/>
      <c r="Q101" s="49">
        <f t="shared" si="102"/>
        <v>0</v>
      </c>
      <c r="R101" s="49"/>
      <c r="S101" s="49"/>
      <c r="T101" s="49">
        <f t="shared" si="103"/>
        <v>0</v>
      </c>
      <c r="U101" s="267">
        <f t="shared" si="120"/>
        <v>0</v>
      </c>
      <c r="V101" s="267">
        <f t="shared" si="120"/>
        <v>0</v>
      </c>
      <c r="W101" s="267">
        <f t="shared" si="120"/>
        <v>0</v>
      </c>
      <c r="X101" s="243"/>
      <c r="Y101" s="243"/>
      <c r="Z101" s="49">
        <f t="shared" si="104"/>
        <v>0</v>
      </c>
      <c r="AA101" s="267">
        <f t="shared" si="105"/>
        <v>0</v>
      </c>
      <c r="AB101" s="267">
        <f t="shared" si="105"/>
        <v>0</v>
      </c>
      <c r="AC101" s="243">
        <f t="shared" si="121"/>
        <v>0</v>
      </c>
      <c r="AD101" s="243"/>
      <c r="AE101" s="243"/>
      <c r="AF101" s="49">
        <f t="shared" si="118"/>
        <v>0</v>
      </c>
      <c r="AG101" s="243"/>
      <c r="AH101" s="243"/>
      <c r="AI101" s="49">
        <f t="shared" si="107"/>
        <v>0</v>
      </c>
      <c r="AJ101" s="264">
        <f t="shared" si="122"/>
        <v>0</v>
      </c>
      <c r="AK101" s="264">
        <f t="shared" si="122"/>
        <v>0</v>
      </c>
      <c r="AL101" s="264">
        <f t="shared" si="122"/>
        <v>0</v>
      </c>
      <c r="AM101" s="267">
        <f t="shared" si="123"/>
        <v>0</v>
      </c>
      <c r="AN101" s="267">
        <f t="shared" si="123"/>
        <v>0</v>
      </c>
      <c r="AO101" s="267">
        <f t="shared" si="123"/>
        <v>0</v>
      </c>
    </row>
    <row r="102" spans="1:41">
      <c r="A102" s="109">
        <v>88</v>
      </c>
      <c r="B102" s="110" t="s">
        <v>125</v>
      </c>
      <c r="C102" s="244">
        <f>SUM(C103:C110)</f>
        <v>0</v>
      </c>
      <c r="D102" s="244">
        <f>SUM(D103:D110)</f>
        <v>0</v>
      </c>
      <c r="E102" s="244">
        <f t="shared" si="111"/>
        <v>0</v>
      </c>
      <c r="F102" s="244">
        <f>SUM(F103:F110)</f>
        <v>0</v>
      </c>
      <c r="G102" s="244">
        <f>SUM(G103:G110)</f>
        <v>0</v>
      </c>
      <c r="H102" s="244">
        <f t="shared" si="100"/>
        <v>0</v>
      </c>
      <c r="I102" s="244">
        <f>SUM(I103:I110)</f>
        <v>0</v>
      </c>
      <c r="J102" s="244">
        <f>SUM(J103:J110)</f>
        <v>0</v>
      </c>
      <c r="K102" s="244">
        <f t="shared" si="101"/>
        <v>0</v>
      </c>
      <c r="L102" s="244">
        <f>SUM(L103:L110)</f>
        <v>0</v>
      </c>
      <c r="M102" s="244">
        <f>SUM(M103:M110)</f>
        <v>0</v>
      </c>
      <c r="N102" s="244">
        <f t="shared" si="98"/>
        <v>0</v>
      </c>
      <c r="O102" s="244">
        <f>SUM(O103:O110)</f>
        <v>0</v>
      </c>
      <c r="P102" s="244">
        <f>SUM(P103:P110)</f>
        <v>0</v>
      </c>
      <c r="Q102" s="244">
        <f t="shared" si="102"/>
        <v>0</v>
      </c>
      <c r="R102" s="244">
        <f>SUM(R103:R110)</f>
        <v>0</v>
      </c>
      <c r="S102" s="244">
        <f>SUM(S103:S110)</f>
        <v>0</v>
      </c>
      <c r="T102" s="244">
        <f t="shared" si="103"/>
        <v>0</v>
      </c>
      <c r="U102" s="266">
        <f t="shared" si="120"/>
        <v>0</v>
      </c>
      <c r="V102" s="266">
        <f t="shared" si="120"/>
        <v>0</v>
      </c>
      <c r="W102" s="266">
        <f t="shared" si="120"/>
        <v>0</v>
      </c>
      <c r="X102" s="244">
        <f t="shared" ref="X102:Y102" si="128">SUM(X103:X110)</f>
        <v>0</v>
      </c>
      <c r="Y102" s="244">
        <f t="shared" si="128"/>
        <v>0</v>
      </c>
      <c r="Z102" s="244">
        <f t="shared" si="104"/>
        <v>0</v>
      </c>
      <c r="AA102" s="266">
        <f t="shared" si="105"/>
        <v>0</v>
      </c>
      <c r="AB102" s="266">
        <f t="shared" si="105"/>
        <v>0</v>
      </c>
      <c r="AC102" s="243">
        <f t="shared" si="121"/>
        <v>0</v>
      </c>
      <c r="AD102" s="244">
        <f t="shared" ref="AD102:AE102" si="129">SUM(AD103:AD110)</f>
        <v>0</v>
      </c>
      <c r="AE102" s="244">
        <f t="shared" si="129"/>
        <v>0</v>
      </c>
      <c r="AF102" s="244">
        <f t="shared" si="118"/>
        <v>0</v>
      </c>
      <c r="AG102" s="244">
        <f t="shared" ref="AG102:AH102" si="130">SUM(AG103:AG110)</f>
        <v>0</v>
      </c>
      <c r="AH102" s="244">
        <f t="shared" si="130"/>
        <v>0</v>
      </c>
      <c r="AI102" s="244">
        <f t="shared" si="107"/>
        <v>0</v>
      </c>
      <c r="AJ102" s="264">
        <f t="shared" si="122"/>
        <v>0</v>
      </c>
      <c r="AK102" s="264">
        <f t="shared" si="122"/>
        <v>0</v>
      </c>
      <c r="AL102" s="264">
        <f t="shared" si="122"/>
        <v>0</v>
      </c>
      <c r="AM102" s="266">
        <f t="shared" si="123"/>
        <v>0</v>
      </c>
      <c r="AN102" s="266">
        <f t="shared" si="123"/>
        <v>0</v>
      </c>
      <c r="AO102" s="266">
        <f t="shared" si="123"/>
        <v>0</v>
      </c>
    </row>
    <row r="103" spans="1:41">
      <c r="A103" s="141">
        <v>89</v>
      </c>
      <c r="B103" s="103" t="s">
        <v>187</v>
      </c>
      <c r="C103" s="243"/>
      <c r="D103" s="243"/>
      <c r="E103" s="49">
        <f t="shared" si="111"/>
        <v>0</v>
      </c>
      <c r="F103" s="49"/>
      <c r="G103" s="49">
        <v>0</v>
      </c>
      <c r="H103" s="49">
        <f t="shared" si="100"/>
        <v>0</v>
      </c>
      <c r="I103" s="49"/>
      <c r="J103" s="49"/>
      <c r="K103" s="49">
        <f t="shared" si="101"/>
        <v>0</v>
      </c>
      <c r="L103" s="49"/>
      <c r="M103" s="49"/>
      <c r="N103" s="49">
        <f t="shared" si="98"/>
        <v>0</v>
      </c>
      <c r="O103" s="243"/>
      <c r="P103" s="243"/>
      <c r="Q103" s="49">
        <f t="shared" si="102"/>
        <v>0</v>
      </c>
      <c r="R103" s="49"/>
      <c r="S103" s="49"/>
      <c r="T103" s="49">
        <f t="shared" si="103"/>
        <v>0</v>
      </c>
      <c r="U103" s="267">
        <f t="shared" si="120"/>
        <v>0</v>
      </c>
      <c r="V103" s="267">
        <f t="shared" si="120"/>
        <v>0</v>
      </c>
      <c r="W103" s="267">
        <f t="shared" si="120"/>
        <v>0</v>
      </c>
      <c r="X103" s="243"/>
      <c r="Y103" s="243"/>
      <c r="Z103" s="49">
        <f t="shared" si="104"/>
        <v>0</v>
      </c>
      <c r="AA103" s="267">
        <f t="shared" si="105"/>
        <v>0</v>
      </c>
      <c r="AB103" s="267">
        <f t="shared" si="105"/>
        <v>0</v>
      </c>
      <c r="AC103" s="243">
        <f t="shared" si="121"/>
        <v>0</v>
      </c>
      <c r="AD103" s="243"/>
      <c r="AE103" s="243"/>
      <c r="AF103" s="49">
        <f t="shared" si="118"/>
        <v>0</v>
      </c>
      <c r="AG103" s="243"/>
      <c r="AH103" s="243"/>
      <c r="AI103" s="49">
        <f t="shared" si="107"/>
        <v>0</v>
      </c>
      <c r="AJ103" s="264">
        <f t="shared" si="122"/>
        <v>0</v>
      </c>
      <c r="AK103" s="264">
        <f t="shared" si="122"/>
        <v>0</v>
      </c>
      <c r="AL103" s="264">
        <f t="shared" si="122"/>
        <v>0</v>
      </c>
      <c r="AM103" s="267">
        <f t="shared" si="123"/>
        <v>0</v>
      </c>
      <c r="AN103" s="267">
        <f t="shared" si="123"/>
        <v>0</v>
      </c>
      <c r="AO103" s="267">
        <f t="shared" si="123"/>
        <v>0</v>
      </c>
    </row>
    <row r="104" spans="1:41">
      <c r="A104" s="141">
        <v>90</v>
      </c>
      <c r="B104" s="103" t="s">
        <v>188</v>
      </c>
      <c r="C104" s="243"/>
      <c r="D104" s="243">
        <v>0</v>
      </c>
      <c r="E104" s="49">
        <f t="shared" si="111"/>
        <v>0</v>
      </c>
      <c r="F104" s="49"/>
      <c r="G104" s="49">
        <v>0</v>
      </c>
      <c r="H104" s="49">
        <f t="shared" si="100"/>
        <v>0</v>
      </c>
      <c r="I104" s="49"/>
      <c r="J104" s="49"/>
      <c r="K104" s="49">
        <f t="shared" si="101"/>
        <v>0</v>
      </c>
      <c r="L104" s="49"/>
      <c r="M104" s="49"/>
      <c r="N104" s="49">
        <f t="shared" si="98"/>
        <v>0</v>
      </c>
      <c r="O104" s="243"/>
      <c r="P104" s="243"/>
      <c r="Q104" s="49">
        <f t="shared" si="102"/>
        <v>0</v>
      </c>
      <c r="R104" s="49"/>
      <c r="S104" s="49"/>
      <c r="T104" s="49">
        <f t="shared" si="103"/>
        <v>0</v>
      </c>
      <c r="U104" s="267">
        <f t="shared" si="120"/>
        <v>0</v>
      </c>
      <c r="V104" s="267">
        <f t="shared" si="120"/>
        <v>0</v>
      </c>
      <c r="W104" s="267">
        <f t="shared" si="120"/>
        <v>0</v>
      </c>
      <c r="X104" s="243"/>
      <c r="Y104" s="243"/>
      <c r="Z104" s="49">
        <f t="shared" si="104"/>
        <v>0</v>
      </c>
      <c r="AA104" s="267">
        <f t="shared" si="105"/>
        <v>0</v>
      </c>
      <c r="AB104" s="267">
        <f t="shared" si="105"/>
        <v>0</v>
      </c>
      <c r="AC104" s="243">
        <f t="shared" si="121"/>
        <v>0</v>
      </c>
      <c r="AD104" s="243"/>
      <c r="AE104" s="243"/>
      <c r="AF104" s="49">
        <f t="shared" si="118"/>
        <v>0</v>
      </c>
      <c r="AG104" s="243"/>
      <c r="AH104" s="243"/>
      <c r="AI104" s="49">
        <f t="shared" si="107"/>
        <v>0</v>
      </c>
      <c r="AJ104" s="264">
        <f t="shared" si="122"/>
        <v>0</v>
      </c>
      <c r="AK104" s="264">
        <f t="shared" si="122"/>
        <v>0</v>
      </c>
      <c r="AL104" s="264">
        <f t="shared" si="122"/>
        <v>0</v>
      </c>
      <c r="AM104" s="267">
        <f t="shared" si="123"/>
        <v>0</v>
      </c>
      <c r="AN104" s="267">
        <f t="shared" si="123"/>
        <v>0</v>
      </c>
      <c r="AO104" s="267">
        <f t="shared" si="123"/>
        <v>0</v>
      </c>
    </row>
    <row r="105" spans="1:41">
      <c r="A105" s="141">
        <v>91</v>
      </c>
      <c r="B105" s="103" t="s">
        <v>189</v>
      </c>
      <c r="C105" s="243"/>
      <c r="D105" s="243"/>
      <c r="E105" s="49">
        <f t="shared" si="111"/>
        <v>0</v>
      </c>
      <c r="F105" s="49"/>
      <c r="G105" s="49"/>
      <c r="H105" s="49">
        <f t="shared" si="100"/>
        <v>0</v>
      </c>
      <c r="I105" s="49"/>
      <c r="J105" s="49"/>
      <c r="K105" s="49">
        <f t="shared" si="101"/>
        <v>0</v>
      </c>
      <c r="L105" s="49"/>
      <c r="M105" s="49"/>
      <c r="N105" s="49">
        <f t="shared" si="98"/>
        <v>0</v>
      </c>
      <c r="O105" s="49"/>
      <c r="P105" s="49">
        <v>0</v>
      </c>
      <c r="Q105" s="49">
        <f t="shared" si="102"/>
        <v>0</v>
      </c>
      <c r="R105" s="49"/>
      <c r="S105" s="49"/>
      <c r="T105" s="49">
        <f t="shared" si="103"/>
        <v>0</v>
      </c>
      <c r="U105" s="267">
        <f t="shared" si="120"/>
        <v>0</v>
      </c>
      <c r="V105" s="267">
        <f>SUM(D105+G105+J105+M105+P105+S105)</f>
        <v>0</v>
      </c>
      <c r="W105" s="267">
        <f t="shared" si="120"/>
        <v>0</v>
      </c>
      <c r="X105" s="243"/>
      <c r="Y105" s="243"/>
      <c r="Z105" s="49">
        <f t="shared" si="104"/>
        <v>0</v>
      </c>
      <c r="AA105" s="267">
        <f t="shared" si="105"/>
        <v>0</v>
      </c>
      <c r="AB105" s="267">
        <f t="shared" si="105"/>
        <v>0</v>
      </c>
      <c r="AC105" s="243">
        <f t="shared" si="121"/>
        <v>0</v>
      </c>
      <c r="AD105" s="243"/>
      <c r="AE105" s="243"/>
      <c r="AF105" s="49">
        <f t="shared" si="118"/>
        <v>0</v>
      </c>
      <c r="AG105" s="243"/>
      <c r="AH105" s="243"/>
      <c r="AI105" s="49">
        <f t="shared" si="107"/>
        <v>0</v>
      </c>
      <c r="AJ105" s="264">
        <f t="shared" si="122"/>
        <v>0</v>
      </c>
      <c r="AK105" s="264">
        <f t="shared" si="122"/>
        <v>0</v>
      </c>
      <c r="AL105" s="264">
        <f t="shared" si="122"/>
        <v>0</v>
      </c>
      <c r="AM105" s="267">
        <f t="shared" si="123"/>
        <v>0</v>
      </c>
      <c r="AN105" s="267">
        <f t="shared" si="123"/>
        <v>0</v>
      </c>
      <c r="AO105" s="267">
        <f t="shared" si="123"/>
        <v>0</v>
      </c>
    </row>
    <row r="106" spans="1:41">
      <c r="A106" s="141">
        <v>92</v>
      </c>
      <c r="B106" s="103" t="s">
        <v>190</v>
      </c>
      <c r="C106" s="243"/>
      <c r="D106" s="243">
        <v>0</v>
      </c>
      <c r="E106" s="49">
        <f t="shared" si="111"/>
        <v>0</v>
      </c>
      <c r="F106" s="49"/>
      <c r="G106" s="49"/>
      <c r="H106" s="49">
        <f t="shared" si="100"/>
        <v>0</v>
      </c>
      <c r="I106" s="49"/>
      <c r="J106" s="49"/>
      <c r="K106" s="49">
        <f t="shared" si="101"/>
        <v>0</v>
      </c>
      <c r="L106" s="49"/>
      <c r="M106" s="49"/>
      <c r="N106" s="49">
        <f t="shared" si="98"/>
        <v>0</v>
      </c>
      <c r="O106" s="243"/>
      <c r="P106" s="243"/>
      <c r="Q106" s="49">
        <f t="shared" si="102"/>
        <v>0</v>
      </c>
      <c r="R106" s="49"/>
      <c r="S106" s="49"/>
      <c r="T106" s="49">
        <f t="shared" si="103"/>
        <v>0</v>
      </c>
      <c r="U106" s="267">
        <f t="shared" si="120"/>
        <v>0</v>
      </c>
      <c r="V106" s="267">
        <f t="shared" si="120"/>
        <v>0</v>
      </c>
      <c r="W106" s="267">
        <f t="shared" si="120"/>
        <v>0</v>
      </c>
      <c r="X106" s="243"/>
      <c r="Y106" s="243"/>
      <c r="Z106" s="49">
        <f t="shared" si="104"/>
        <v>0</v>
      </c>
      <c r="AA106" s="267">
        <f t="shared" si="105"/>
        <v>0</v>
      </c>
      <c r="AB106" s="267">
        <f t="shared" si="105"/>
        <v>0</v>
      </c>
      <c r="AC106" s="243">
        <f t="shared" si="121"/>
        <v>0</v>
      </c>
      <c r="AD106" s="243"/>
      <c r="AE106" s="243"/>
      <c r="AF106" s="49">
        <f t="shared" si="118"/>
        <v>0</v>
      </c>
      <c r="AG106" s="243"/>
      <c r="AH106" s="243"/>
      <c r="AI106" s="49">
        <f t="shared" si="107"/>
        <v>0</v>
      </c>
      <c r="AJ106" s="264">
        <f t="shared" si="122"/>
        <v>0</v>
      </c>
      <c r="AK106" s="264">
        <f t="shared" si="122"/>
        <v>0</v>
      </c>
      <c r="AL106" s="264">
        <f t="shared" si="122"/>
        <v>0</v>
      </c>
      <c r="AM106" s="267">
        <f t="shared" si="123"/>
        <v>0</v>
      </c>
      <c r="AN106" s="267">
        <f t="shared" si="123"/>
        <v>0</v>
      </c>
      <c r="AO106" s="267">
        <f t="shared" si="123"/>
        <v>0</v>
      </c>
    </row>
    <row r="107" spans="1:41">
      <c r="A107" s="141">
        <v>93</v>
      </c>
      <c r="B107" s="103" t="s">
        <v>191</v>
      </c>
      <c r="C107" s="243"/>
      <c r="D107" s="243"/>
      <c r="E107" s="49">
        <f t="shared" si="111"/>
        <v>0</v>
      </c>
      <c r="F107" s="49"/>
      <c r="G107" s="49">
        <v>0</v>
      </c>
      <c r="H107" s="49">
        <f t="shared" si="100"/>
        <v>0</v>
      </c>
      <c r="I107" s="49"/>
      <c r="J107" s="49"/>
      <c r="K107" s="49">
        <f t="shared" si="101"/>
        <v>0</v>
      </c>
      <c r="L107" s="49"/>
      <c r="M107" s="49"/>
      <c r="N107" s="49">
        <f t="shared" si="98"/>
        <v>0</v>
      </c>
      <c r="O107" s="243"/>
      <c r="P107" s="243"/>
      <c r="Q107" s="49">
        <f t="shared" si="102"/>
        <v>0</v>
      </c>
      <c r="R107" s="49"/>
      <c r="S107" s="49"/>
      <c r="T107" s="49">
        <f t="shared" si="103"/>
        <v>0</v>
      </c>
      <c r="U107" s="267">
        <f t="shared" si="120"/>
        <v>0</v>
      </c>
      <c r="V107" s="267">
        <f>SUM(D107+G107+J107+M107+P107+S107)</f>
        <v>0</v>
      </c>
      <c r="W107" s="267">
        <f t="shared" si="120"/>
        <v>0</v>
      </c>
      <c r="X107" s="243"/>
      <c r="Y107" s="243"/>
      <c r="Z107" s="49">
        <f t="shared" si="104"/>
        <v>0</v>
      </c>
      <c r="AA107" s="267">
        <f t="shared" si="105"/>
        <v>0</v>
      </c>
      <c r="AB107" s="267">
        <f t="shared" si="105"/>
        <v>0</v>
      </c>
      <c r="AC107" s="243">
        <f t="shared" si="121"/>
        <v>0</v>
      </c>
      <c r="AD107" s="243"/>
      <c r="AE107" s="243"/>
      <c r="AF107" s="49">
        <f t="shared" si="118"/>
        <v>0</v>
      </c>
      <c r="AG107" s="243"/>
      <c r="AH107" s="243"/>
      <c r="AI107" s="49">
        <f t="shared" si="107"/>
        <v>0</v>
      </c>
      <c r="AJ107" s="264">
        <f t="shared" si="122"/>
        <v>0</v>
      </c>
      <c r="AK107" s="264">
        <f t="shared" si="122"/>
        <v>0</v>
      </c>
      <c r="AL107" s="264">
        <f t="shared" si="122"/>
        <v>0</v>
      </c>
      <c r="AM107" s="267">
        <f t="shared" si="123"/>
        <v>0</v>
      </c>
      <c r="AN107" s="267">
        <f t="shared" si="123"/>
        <v>0</v>
      </c>
      <c r="AO107" s="267">
        <f t="shared" si="123"/>
        <v>0</v>
      </c>
    </row>
    <row r="108" spans="1:41">
      <c r="A108" s="141">
        <v>94</v>
      </c>
      <c r="B108" s="103" t="s">
        <v>192</v>
      </c>
      <c r="C108" s="243"/>
      <c r="D108" s="243"/>
      <c r="E108" s="49">
        <f t="shared" si="111"/>
        <v>0</v>
      </c>
      <c r="F108" s="49"/>
      <c r="G108" s="49">
        <v>0</v>
      </c>
      <c r="H108" s="49">
        <f t="shared" si="100"/>
        <v>0</v>
      </c>
      <c r="I108" s="49"/>
      <c r="J108" s="49"/>
      <c r="K108" s="49">
        <f t="shared" si="101"/>
        <v>0</v>
      </c>
      <c r="L108" s="49"/>
      <c r="M108" s="49"/>
      <c r="N108" s="49">
        <f t="shared" si="98"/>
        <v>0</v>
      </c>
      <c r="O108" s="243"/>
      <c r="P108" s="243"/>
      <c r="Q108" s="49">
        <f t="shared" si="102"/>
        <v>0</v>
      </c>
      <c r="R108" s="49"/>
      <c r="S108" s="49"/>
      <c r="T108" s="49">
        <f t="shared" si="103"/>
        <v>0</v>
      </c>
      <c r="U108" s="267">
        <f t="shared" si="120"/>
        <v>0</v>
      </c>
      <c r="V108" s="267">
        <f t="shared" si="120"/>
        <v>0</v>
      </c>
      <c r="W108" s="267">
        <f t="shared" si="120"/>
        <v>0</v>
      </c>
      <c r="X108" s="243"/>
      <c r="Y108" s="243"/>
      <c r="Z108" s="49">
        <f t="shared" si="104"/>
        <v>0</v>
      </c>
      <c r="AA108" s="267">
        <f t="shared" si="105"/>
        <v>0</v>
      </c>
      <c r="AB108" s="267">
        <f t="shared" si="105"/>
        <v>0</v>
      </c>
      <c r="AC108" s="243">
        <f t="shared" si="121"/>
        <v>0</v>
      </c>
      <c r="AD108" s="243"/>
      <c r="AE108" s="243"/>
      <c r="AF108" s="49">
        <f t="shared" si="118"/>
        <v>0</v>
      </c>
      <c r="AG108" s="243"/>
      <c r="AH108" s="243"/>
      <c r="AI108" s="49">
        <f t="shared" si="107"/>
        <v>0</v>
      </c>
      <c r="AJ108" s="264">
        <f t="shared" si="122"/>
        <v>0</v>
      </c>
      <c r="AK108" s="264">
        <f t="shared" si="122"/>
        <v>0</v>
      </c>
      <c r="AL108" s="264">
        <f t="shared" si="122"/>
        <v>0</v>
      </c>
      <c r="AM108" s="267">
        <f t="shared" si="123"/>
        <v>0</v>
      </c>
      <c r="AN108" s="267">
        <f t="shared" si="123"/>
        <v>0</v>
      </c>
      <c r="AO108" s="267">
        <f t="shared" si="123"/>
        <v>0</v>
      </c>
    </row>
    <row r="109" spans="1:41">
      <c r="A109" s="141">
        <v>95</v>
      </c>
      <c r="B109" s="103" t="s">
        <v>193</v>
      </c>
      <c r="C109" s="243"/>
      <c r="D109" s="243"/>
      <c r="E109" s="49">
        <f t="shared" si="111"/>
        <v>0</v>
      </c>
      <c r="F109" s="49"/>
      <c r="G109" s="49">
        <v>0</v>
      </c>
      <c r="H109" s="49">
        <f t="shared" si="100"/>
        <v>0</v>
      </c>
      <c r="I109" s="49"/>
      <c r="J109" s="49"/>
      <c r="K109" s="49">
        <f t="shared" si="101"/>
        <v>0</v>
      </c>
      <c r="L109" s="49"/>
      <c r="M109" s="49"/>
      <c r="N109" s="49">
        <f t="shared" si="98"/>
        <v>0</v>
      </c>
      <c r="O109" s="243"/>
      <c r="P109" s="243"/>
      <c r="Q109" s="49">
        <f t="shared" si="102"/>
        <v>0</v>
      </c>
      <c r="R109" s="49"/>
      <c r="S109" s="49"/>
      <c r="T109" s="49">
        <f t="shared" si="103"/>
        <v>0</v>
      </c>
      <c r="U109" s="267">
        <f t="shared" si="120"/>
        <v>0</v>
      </c>
      <c r="V109" s="267">
        <f t="shared" si="120"/>
        <v>0</v>
      </c>
      <c r="W109" s="267">
        <f t="shared" si="120"/>
        <v>0</v>
      </c>
      <c r="X109" s="243"/>
      <c r="Y109" s="243"/>
      <c r="Z109" s="49">
        <f t="shared" si="104"/>
        <v>0</v>
      </c>
      <c r="AA109" s="267">
        <f t="shared" si="105"/>
        <v>0</v>
      </c>
      <c r="AB109" s="267">
        <f t="shared" si="105"/>
        <v>0</v>
      </c>
      <c r="AC109" s="243">
        <f t="shared" si="121"/>
        <v>0</v>
      </c>
      <c r="AD109" s="243"/>
      <c r="AE109" s="243"/>
      <c r="AF109" s="49">
        <f t="shared" si="118"/>
        <v>0</v>
      </c>
      <c r="AG109" s="243"/>
      <c r="AH109" s="243"/>
      <c r="AI109" s="49">
        <f t="shared" si="107"/>
        <v>0</v>
      </c>
      <c r="AJ109" s="264">
        <f t="shared" si="122"/>
        <v>0</v>
      </c>
      <c r="AK109" s="264">
        <f t="shared" si="122"/>
        <v>0</v>
      </c>
      <c r="AL109" s="264">
        <f t="shared" si="122"/>
        <v>0</v>
      </c>
      <c r="AM109" s="267">
        <f t="shared" si="123"/>
        <v>0</v>
      </c>
      <c r="AN109" s="267">
        <f t="shared" si="123"/>
        <v>0</v>
      </c>
      <c r="AO109" s="267">
        <f t="shared" si="123"/>
        <v>0</v>
      </c>
    </row>
    <row r="110" spans="1:41">
      <c r="A110" s="141">
        <v>96</v>
      </c>
      <c r="B110" s="103" t="s">
        <v>194</v>
      </c>
      <c r="C110" s="243"/>
      <c r="D110" s="243"/>
      <c r="E110" s="49">
        <f t="shared" si="111"/>
        <v>0</v>
      </c>
      <c r="F110" s="49"/>
      <c r="G110" s="49">
        <v>0</v>
      </c>
      <c r="H110" s="49">
        <f t="shared" si="100"/>
        <v>0</v>
      </c>
      <c r="I110" s="49"/>
      <c r="J110" s="49"/>
      <c r="K110" s="49">
        <f t="shared" si="101"/>
        <v>0</v>
      </c>
      <c r="L110" s="49"/>
      <c r="M110" s="49"/>
      <c r="N110" s="49">
        <f t="shared" si="98"/>
        <v>0</v>
      </c>
      <c r="O110" s="243"/>
      <c r="P110" s="243"/>
      <c r="Q110" s="49">
        <f t="shared" si="102"/>
        <v>0</v>
      </c>
      <c r="R110" s="49"/>
      <c r="S110" s="49"/>
      <c r="T110" s="49">
        <f t="shared" si="103"/>
        <v>0</v>
      </c>
      <c r="U110" s="267">
        <f t="shared" si="120"/>
        <v>0</v>
      </c>
      <c r="V110" s="267">
        <f t="shared" si="120"/>
        <v>0</v>
      </c>
      <c r="W110" s="267">
        <f t="shared" si="120"/>
        <v>0</v>
      </c>
      <c r="X110" s="243"/>
      <c r="Y110" s="243"/>
      <c r="Z110" s="49">
        <f t="shared" si="104"/>
        <v>0</v>
      </c>
      <c r="AA110" s="267">
        <f t="shared" si="105"/>
        <v>0</v>
      </c>
      <c r="AB110" s="267">
        <f t="shared" si="105"/>
        <v>0</v>
      </c>
      <c r="AC110" s="243"/>
      <c r="AD110" s="243"/>
      <c r="AE110" s="243"/>
      <c r="AF110" s="49">
        <f t="shared" si="118"/>
        <v>0</v>
      </c>
      <c r="AG110" s="243"/>
      <c r="AH110" s="243"/>
      <c r="AI110" s="49">
        <f t="shared" si="107"/>
        <v>0</v>
      </c>
      <c r="AJ110" s="264">
        <f t="shared" si="122"/>
        <v>0</v>
      </c>
      <c r="AK110" s="264">
        <f t="shared" si="122"/>
        <v>0</v>
      </c>
      <c r="AL110" s="264">
        <f t="shared" si="122"/>
        <v>0</v>
      </c>
      <c r="AM110" s="267">
        <f t="shared" si="123"/>
        <v>0</v>
      </c>
      <c r="AN110" s="267">
        <f t="shared" si="123"/>
        <v>0</v>
      </c>
      <c r="AO110" s="267">
        <f t="shared" si="123"/>
        <v>0</v>
      </c>
    </row>
  </sheetData>
  <mergeCells count="16">
    <mergeCell ref="A7:B7"/>
    <mergeCell ref="A5:A6"/>
    <mergeCell ref="B3:F3"/>
    <mergeCell ref="AM5:AO5"/>
    <mergeCell ref="C5:E5"/>
    <mergeCell ref="F5:H5"/>
    <mergeCell ref="L5:N5"/>
    <mergeCell ref="O5:Q5"/>
    <mergeCell ref="I5:K5"/>
    <mergeCell ref="X5:Z5"/>
    <mergeCell ref="AG5:AI5"/>
    <mergeCell ref="AJ5:AL5"/>
    <mergeCell ref="AA5:AC5"/>
    <mergeCell ref="AD5:AF5"/>
    <mergeCell ref="R5:T5"/>
    <mergeCell ref="U5:W5"/>
  </mergeCells>
  <phoneticPr fontId="17" type="noConversion"/>
  <pageMargins left="0.76" right="0.19685039370078741" top="0.19685039370078741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O146"/>
  <sheetViews>
    <sheetView zoomScale="115" zoomScaleNormal="115" workbookViewId="0">
      <pane xSplit="2" ySplit="8" topLeftCell="I9" activePane="bottomRight" state="frozen"/>
      <selection pane="topRight" activeCell="C1" sqref="C1"/>
      <selection pane="bottomLeft" activeCell="A9" sqref="A9"/>
      <selection pane="bottomRight" activeCell="I24" sqref="I24:J26"/>
    </sheetView>
  </sheetViews>
  <sheetFormatPr defaultColWidth="9.140625" defaultRowHeight="9.75" customHeight="1"/>
  <cols>
    <col min="1" max="1" width="5.28515625" style="18" customWidth="1"/>
    <col min="2" max="2" width="36" style="18" customWidth="1"/>
    <col min="3" max="3" width="13.140625" style="18" customWidth="1"/>
    <col min="4" max="4" width="14.140625" style="18" customWidth="1"/>
    <col min="5" max="5" width="12.5703125" style="18" customWidth="1"/>
    <col min="6" max="6" width="15.7109375" style="18" customWidth="1"/>
    <col min="7" max="7" width="13.85546875" style="18" customWidth="1"/>
    <col min="8" max="8" width="13.5703125" style="18" customWidth="1"/>
    <col min="9" max="10" width="13.28515625" style="18" customWidth="1"/>
    <col min="11" max="11" width="12.42578125" style="18" customWidth="1"/>
    <col min="12" max="12" width="13.42578125" style="18" customWidth="1"/>
    <col min="13" max="13" width="12.5703125" style="18" customWidth="1"/>
    <col min="14" max="14" width="12.42578125" style="18" customWidth="1"/>
    <col min="15" max="15" width="14" style="18" customWidth="1"/>
    <col min="16" max="16" width="14.7109375" style="18" customWidth="1"/>
    <col min="17" max="17" width="14.5703125" style="18" customWidth="1"/>
    <col min="18" max="18" width="13" style="18" customWidth="1"/>
    <col min="19" max="19" width="14.28515625" style="18" customWidth="1"/>
    <col min="20" max="20" width="12.7109375" style="18" customWidth="1"/>
    <col min="21" max="21" width="14.5703125" style="18" customWidth="1"/>
    <col min="22" max="22" width="14.140625" style="18" customWidth="1"/>
    <col min="23" max="23" width="14" style="18" customWidth="1"/>
    <col min="24" max="24" width="14.28515625" style="18" customWidth="1"/>
    <col min="25" max="25" width="14.85546875" style="18" customWidth="1"/>
    <col min="26" max="26" width="13.5703125" style="18" customWidth="1"/>
    <col min="27" max="29" width="14.28515625" style="56" customWidth="1"/>
    <col min="30" max="30" width="13.85546875" style="18" customWidth="1"/>
    <col min="31" max="31" width="15.85546875" style="18" customWidth="1"/>
    <col min="32" max="32" width="13.7109375" style="18" customWidth="1"/>
    <col min="33" max="34" width="14.28515625" style="18" customWidth="1"/>
    <col min="35" max="35" width="14.85546875" style="18" customWidth="1"/>
    <col min="36" max="36" width="14.28515625" style="18" customWidth="1"/>
    <col min="37" max="37" width="12.7109375" style="18" customWidth="1"/>
    <col min="38" max="38" width="13.140625" style="18" customWidth="1"/>
    <col min="39" max="39" width="14.42578125" style="56" customWidth="1"/>
    <col min="40" max="40" width="14.28515625" style="56" bestFit="1" customWidth="1"/>
    <col min="41" max="41" width="13.5703125" style="56" bestFit="1" customWidth="1"/>
    <col min="42" max="16384" width="9.140625" style="18"/>
  </cols>
  <sheetData>
    <row r="1" spans="1:41" ht="12.75">
      <c r="A1" s="3"/>
      <c r="B1" s="3"/>
      <c r="C1" s="3"/>
      <c r="D1" s="3"/>
    </row>
    <row r="2" spans="1:41" ht="11.25"/>
    <row r="3" spans="1:41" ht="11.25">
      <c r="A3" s="151"/>
      <c r="B3" s="533" t="s">
        <v>328</v>
      </c>
      <c r="C3" s="533"/>
      <c r="D3" s="533"/>
      <c r="E3" s="533"/>
      <c r="F3" s="533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45"/>
      <c r="AB3" s="145"/>
      <c r="AC3" s="145"/>
      <c r="AD3" s="151"/>
      <c r="AE3" s="151"/>
      <c r="AF3" s="151"/>
      <c r="AG3" s="151"/>
      <c r="AH3" s="151"/>
      <c r="AI3" s="151"/>
      <c r="AJ3" s="151"/>
      <c r="AK3" s="151"/>
      <c r="AL3" s="151"/>
      <c r="AM3" s="145"/>
      <c r="AN3" s="145"/>
      <c r="AO3" s="145"/>
    </row>
    <row r="4" spans="1:41" ht="11.25">
      <c r="A4" s="151"/>
      <c r="B4" s="151" t="str">
        <f>+AIRAG!B4</f>
        <v>2026.04.31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45"/>
      <c r="AB4" s="145"/>
      <c r="AC4" s="145"/>
      <c r="AD4" s="151"/>
      <c r="AE4" s="151"/>
      <c r="AF4" s="151"/>
      <c r="AG4" s="151"/>
      <c r="AH4" s="151"/>
      <c r="AI4" s="151"/>
      <c r="AJ4" s="151"/>
      <c r="AK4" s="151"/>
      <c r="AL4" s="151"/>
      <c r="AM4" s="145"/>
      <c r="AN4" s="145"/>
      <c r="AO4" s="145">
        <f t="shared" ref="AO4" si="0">SUM(AO12+AO13+AO14+AO15+AO16+AO17+AO24+AO25+AO26+AO27+AO29+AO30+AO31+AO32+AO33+AO34+AO36+AO37+AO38+AO40+AO41+AO42+AO43+AO45+AO46+AO47+AO49+AO50+AO51+AO52+AO53+AO54+AO55+AO56+AO57+AO61+AO62+AO70+AO71+AO73+AO74+AO75+AO76+AO77+AO79+AO80)</f>
        <v>-266591427.13</v>
      </c>
    </row>
    <row r="5" spans="1:41" ht="11.25" customHeight="1">
      <c r="A5" s="534"/>
      <c r="B5" s="156" t="s">
        <v>80</v>
      </c>
      <c r="C5" s="534" t="s">
        <v>81</v>
      </c>
      <c r="D5" s="534"/>
      <c r="E5" s="534"/>
      <c r="F5" s="534" t="s">
        <v>82</v>
      </c>
      <c r="G5" s="534"/>
      <c r="H5" s="534"/>
      <c r="I5" s="534" t="s">
        <v>100</v>
      </c>
      <c r="J5" s="534"/>
      <c r="K5" s="534"/>
      <c r="L5" s="534" t="s">
        <v>105</v>
      </c>
      <c r="M5" s="534"/>
      <c r="N5" s="534"/>
      <c r="O5" s="534" t="s">
        <v>106</v>
      </c>
      <c r="P5" s="534"/>
      <c r="Q5" s="534"/>
      <c r="R5" s="534" t="s">
        <v>107</v>
      </c>
      <c r="S5" s="534"/>
      <c r="T5" s="534"/>
      <c r="U5" s="535" t="s">
        <v>121</v>
      </c>
      <c r="V5" s="535"/>
      <c r="W5" s="535"/>
      <c r="X5" s="534" t="s">
        <v>165</v>
      </c>
      <c r="Y5" s="534"/>
      <c r="Z5" s="534"/>
      <c r="AA5" s="579" t="s">
        <v>163</v>
      </c>
      <c r="AB5" s="579"/>
      <c r="AC5" s="579"/>
      <c r="AD5" s="534" t="s">
        <v>166</v>
      </c>
      <c r="AE5" s="534"/>
      <c r="AF5" s="534"/>
      <c r="AG5" s="534" t="s">
        <v>167</v>
      </c>
      <c r="AH5" s="534"/>
      <c r="AI5" s="534"/>
      <c r="AJ5" s="534" t="s">
        <v>164</v>
      </c>
      <c r="AK5" s="534"/>
      <c r="AL5" s="534"/>
      <c r="AM5" s="580" t="s">
        <v>3</v>
      </c>
      <c r="AN5" s="580"/>
      <c r="AO5" s="580"/>
    </row>
    <row r="6" spans="1:41" s="34" customFormat="1" ht="11.25">
      <c r="A6" s="534"/>
      <c r="B6" s="156" t="s">
        <v>79</v>
      </c>
      <c r="C6" s="156" t="s">
        <v>114</v>
      </c>
      <c r="D6" s="156" t="s">
        <v>115</v>
      </c>
      <c r="E6" s="156" t="s">
        <v>116</v>
      </c>
      <c r="F6" s="156" t="s">
        <v>114</v>
      </c>
      <c r="G6" s="156" t="s">
        <v>115</v>
      </c>
      <c r="H6" s="156" t="s">
        <v>116</v>
      </c>
      <c r="I6" s="156" t="s">
        <v>114</v>
      </c>
      <c r="J6" s="156" t="s">
        <v>115</v>
      </c>
      <c r="K6" s="156" t="s">
        <v>116</v>
      </c>
      <c r="L6" s="156" t="s">
        <v>114</v>
      </c>
      <c r="M6" s="156" t="s">
        <v>115</v>
      </c>
      <c r="N6" s="156" t="s">
        <v>116</v>
      </c>
      <c r="O6" s="156" t="s">
        <v>114</v>
      </c>
      <c r="P6" s="156" t="s">
        <v>115</v>
      </c>
      <c r="Q6" s="156" t="s">
        <v>116</v>
      </c>
      <c r="R6" s="156" t="s">
        <v>114</v>
      </c>
      <c r="S6" s="156" t="s">
        <v>115</v>
      </c>
      <c r="T6" s="156" t="s">
        <v>116</v>
      </c>
      <c r="U6" s="158" t="s">
        <v>114</v>
      </c>
      <c r="V6" s="158" t="s">
        <v>115</v>
      </c>
      <c r="W6" s="158" t="s">
        <v>116</v>
      </c>
      <c r="X6" s="156" t="s">
        <v>114</v>
      </c>
      <c r="Y6" s="156" t="s">
        <v>115</v>
      </c>
      <c r="Z6" s="156" t="s">
        <v>116</v>
      </c>
      <c r="AA6" s="157" t="s">
        <v>114</v>
      </c>
      <c r="AB6" s="157" t="s">
        <v>115</v>
      </c>
      <c r="AC6" s="157" t="s">
        <v>116</v>
      </c>
      <c r="AD6" s="156" t="s">
        <v>114</v>
      </c>
      <c r="AE6" s="156" t="s">
        <v>115</v>
      </c>
      <c r="AF6" s="156" t="s">
        <v>116</v>
      </c>
      <c r="AG6" s="156" t="s">
        <v>114</v>
      </c>
      <c r="AH6" s="156" t="s">
        <v>115</v>
      </c>
      <c r="AI6" s="156" t="s">
        <v>116</v>
      </c>
      <c r="AJ6" s="156" t="s">
        <v>114</v>
      </c>
      <c r="AK6" s="156" t="s">
        <v>115</v>
      </c>
      <c r="AL6" s="156" t="s">
        <v>116</v>
      </c>
      <c r="AM6" s="94" t="s">
        <v>114</v>
      </c>
      <c r="AN6" s="94" t="s">
        <v>115</v>
      </c>
      <c r="AO6" s="94" t="s">
        <v>116</v>
      </c>
    </row>
    <row r="7" spans="1:41" s="34" customFormat="1" ht="11.25">
      <c r="A7" s="536" t="s">
        <v>122</v>
      </c>
      <c r="B7" s="536"/>
      <c r="C7" s="95"/>
      <c r="D7" s="95">
        <f>SUM(C7+D82-D8)</f>
        <v>19561404</v>
      </c>
      <c r="E7" s="133">
        <f>SUM(D7-C7)</f>
        <v>19561404</v>
      </c>
      <c r="F7" s="159"/>
      <c r="G7" s="95">
        <f>SUM(F7+G82-G8)</f>
        <v>55830397.830000043</v>
      </c>
      <c r="H7" s="160">
        <f>SUM(G7-F7)</f>
        <v>55830397.830000043</v>
      </c>
      <c r="I7" s="95"/>
      <c r="J7" s="95">
        <f>SUM(I7+J82-J8)</f>
        <v>2200690</v>
      </c>
      <c r="K7" s="133">
        <f>SUM(J7-I7)</f>
        <v>2200690</v>
      </c>
      <c r="L7" s="95"/>
      <c r="M7" s="95">
        <f>SUM(L7+M82-M8)</f>
        <v>3762367.9499999993</v>
      </c>
      <c r="N7" s="133">
        <f>SUM(M7-L7)</f>
        <v>3762367.9499999993</v>
      </c>
      <c r="O7" s="95"/>
      <c r="P7" s="95">
        <f>SUM(O7+P82-P8)</f>
        <v>2919056.5</v>
      </c>
      <c r="Q7" s="133">
        <f>SUM(P7-O7)</f>
        <v>2919056.5</v>
      </c>
      <c r="R7" s="159"/>
      <c r="S7" s="95">
        <f>SUM(R7+S82-S8)</f>
        <v>5410.8500000014901</v>
      </c>
      <c r="T7" s="160">
        <f>SUM(S7-R7)</f>
        <v>5410.8500000014901</v>
      </c>
      <c r="U7" s="161">
        <f>SUM(C7+F7+I7+L7+O7+R7)</f>
        <v>0</v>
      </c>
      <c r="V7" s="161">
        <f t="shared" ref="V7:W8" si="1">SUM(D7+G7+J7+M7+P7+S7)</f>
        <v>84279327.130000055</v>
      </c>
      <c r="W7" s="161">
        <f t="shared" si="1"/>
        <v>84279327.130000055</v>
      </c>
      <c r="X7" s="95"/>
      <c r="Y7" s="95">
        <f>+X7+Y82-Y8</f>
        <v>-19500000</v>
      </c>
      <c r="Z7" s="133">
        <v>0</v>
      </c>
      <c r="AA7" s="162">
        <f>SUM(X7)</f>
        <v>0</v>
      </c>
      <c r="AB7" s="162">
        <f>SUM(Y7)</f>
        <v>-19500000</v>
      </c>
      <c r="AC7" s="162">
        <f t="shared" ref="AC7:AC11" si="2">SUM(Z7)</f>
        <v>0</v>
      </c>
      <c r="AD7" s="95"/>
      <c r="AE7" s="95">
        <f>+AD7+AE82-AE8</f>
        <v>5608444</v>
      </c>
      <c r="AF7" s="133">
        <v>0</v>
      </c>
      <c r="AG7" s="95"/>
      <c r="AH7" s="95">
        <f>+AG7+AH82-AH8</f>
        <v>3000000</v>
      </c>
      <c r="AI7" s="133">
        <v>0</v>
      </c>
      <c r="AJ7" s="162">
        <f t="shared" ref="AJ7:AL22" si="3">SUM(AD7+AG7)</f>
        <v>0</v>
      </c>
      <c r="AK7" s="162">
        <f t="shared" si="3"/>
        <v>8608444</v>
      </c>
      <c r="AL7" s="162">
        <f t="shared" si="3"/>
        <v>0</v>
      </c>
      <c r="AM7" s="162">
        <f>SUM(U7+AA7+AJ7)</f>
        <v>0</v>
      </c>
      <c r="AN7" s="162">
        <f t="shared" ref="AN7:AO22" si="4">SUM(V7+AB7+AK7)</f>
        <v>73387771.130000055</v>
      </c>
      <c r="AO7" s="162">
        <f t="shared" si="4"/>
        <v>84279327.130000055</v>
      </c>
    </row>
    <row r="8" spans="1:41" ht="11.25">
      <c r="A8" s="163">
        <v>1</v>
      </c>
      <c r="B8" s="154" t="s">
        <v>4</v>
      </c>
      <c r="C8" s="64">
        <f>SUM(C9+C78)</f>
        <v>64948500</v>
      </c>
      <c r="D8" s="64">
        <f t="shared" ref="D8:AH8" si="5">SUM(D9+D78)</f>
        <v>49970896</v>
      </c>
      <c r="E8" s="133">
        <f t="shared" ref="E8:E9" si="6">SUM(D8-C8)</f>
        <v>-14977604</v>
      </c>
      <c r="F8" s="64">
        <f t="shared" si="5"/>
        <v>423698500</v>
      </c>
      <c r="G8" s="64">
        <f t="shared" si="5"/>
        <v>357246602.16999996</v>
      </c>
      <c r="H8" s="133">
        <f t="shared" ref="H8:H9" si="7">SUM(G8-F8)</f>
        <v>-66451897.830000043</v>
      </c>
      <c r="I8" s="64">
        <f t="shared" si="5"/>
        <v>41947000</v>
      </c>
      <c r="J8" s="64">
        <f t="shared" si="5"/>
        <v>32895610</v>
      </c>
      <c r="K8" s="133">
        <f t="shared" ref="K8:K71" si="8">SUM(J8-I8)</f>
        <v>-9051390</v>
      </c>
      <c r="L8" s="64">
        <f t="shared" si="5"/>
        <v>22869000</v>
      </c>
      <c r="M8" s="64">
        <f t="shared" si="5"/>
        <v>19106632.050000001</v>
      </c>
      <c r="N8" s="133">
        <f t="shared" ref="N8:N71" si="9">SUM(M8-L8)</f>
        <v>-3762367.9499999993</v>
      </c>
      <c r="O8" s="64">
        <f t="shared" si="5"/>
        <v>84332300</v>
      </c>
      <c r="P8" s="64">
        <f t="shared" si="5"/>
        <v>78611043.5</v>
      </c>
      <c r="Q8" s="133">
        <f t="shared" ref="Q8:Q71" si="10">SUM(P8-O8)</f>
        <v>-5721256.5</v>
      </c>
      <c r="R8" s="64">
        <f t="shared" si="5"/>
        <v>28362000</v>
      </c>
      <c r="S8" s="64">
        <f t="shared" si="5"/>
        <v>22151289.149999999</v>
      </c>
      <c r="T8" s="133">
        <f t="shared" ref="T8:T71" si="11">SUM(S8-R8)</f>
        <v>-6210710.8500000015</v>
      </c>
      <c r="U8" s="59">
        <f>SUM(C8+F8+I8+L8+O8+R8)</f>
        <v>666157300</v>
      </c>
      <c r="V8" s="59">
        <f t="shared" si="1"/>
        <v>559982072.87</v>
      </c>
      <c r="W8" s="59">
        <f t="shared" si="1"/>
        <v>-106175227.13000005</v>
      </c>
      <c r="X8" s="64">
        <f t="shared" si="5"/>
        <v>132393000</v>
      </c>
      <c r="Y8" s="64">
        <f t="shared" si="5"/>
        <v>19500000</v>
      </c>
      <c r="Z8" s="133">
        <f t="shared" ref="Z8:Z11" si="12">SUM(Y8-X8)</f>
        <v>-112893000</v>
      </c>
      <c r="AA8" s="59">
        <f t="shared" ref="AA8:AB11" si="13">SUM(X8)</f>
        <v>132393000</v>
      </c>
      <c r="AB8" s="59">
        <f t="shared" si="13"/>
        <v>19500000</v>
      </c>
      <c r="AC8" s="59">
        <f t="shared" si="2"/>
        <v>-112893000</v>
      </c>
      <c r="AD8" s="64">
        <f t="shared" si="5"/>
        <v>50123200</v>
      </c>
      <c r="AE8" s="64">
        <f t="shared" si="5"/>
        <v>0</v>
      </c>
      <c r="AF8" s="133">
        <f t="shared" ref="AF8:AF11" si="14">SUM(AE8-AD8)</f>
        <v>-50123200</v>
      </c>
      <c r="AG8" s="64">
        <f t="shared" si="5"/>
        <v>29912200</v>
      </c>
      <c r="AH8" s="64">
        <f t="shared" si="5"/>
        <v>0</v>
      </c>
      <c r="AI8" s="133">
        <f t="shared" ref="AI8:AI11" si="15">SUM(AH8-AG8)</f>
        <v>-29912200</v>
      </c>
      <c r="AJ8" s="59">
        <f t="shared" si="3"/>
        <v>80035400</v>
      </c>
      <c r="AK8" s="59">
        <f t="shared" si="3"/>
        <v>0</v>
      </c>
      <c r="AL8" s="59">
        <f t="shared" si="3"/>
        <v>-80035400</v>
      </c>
      <c r="AM8" s="164">
        <f t="shared" ref="AM8:AO77" si="16">SUM(U8+AA8+AJ8)</f>
        <v>878585700</v>
      </c>
      <c r="AN8" s="59">
        <f t="shared" si="4"/>
        <v>579482072.87</v>
      </c>
      <c r="AO8" s="59">
        <f t="shared" si="4"/>
        <v>-299103627.13000005</v>
      </c>
    </row>
    <row r="9" spans="1:41" ht="11.25">
      <c r="A9" s="163">
        <v>2</v>
      </c>
      <c r="B9" s="154" t="s">
        <v>5</v>
      </c>
      <c r="C9" s="64">
        <f>SUM(C10+C66+C69)</f>
        <v>64948500</v>
      </c>
      <c r="D9" s="64">
        <f t="shared" ref="D9:AH9" si="17">SUM(D10+D66+D69)</f>
        <v>49970896</v>
      </c>
      <c r="E9" s="133">
        <f t="shared" si="6"/>
        <v>-14977604</v>
      </c>
      <c r="F9" s="64">
        <f t="shared" si="17"/>
        <v>423698500</v>
      </c>
      <c r="G9" s="64">
        <f t="shared" si="17"/>
        <v>357246602.16999996</v>
      </c>
      <c r="H9" s="133">
        <f t="shared" si="7"/>
        <v>-66451897.830000043</v>
      </c>
      <c r="I9" s="64">
        <f t="shared" si="17"/>
        <v>41947000</v>
      </c>
      <c r="J9" s="64">
        <f t="shared" si="17"/>
        <v>32895610</v>
      </c>
      <c r="K9" s="133">
        <f t="shared" si="8"/>
        <v>-9051390</v>
      </c>
      <c r="L9" s="64">
        <f t="shared" si="17"/>
        <v>22869000</v>
      </c>
      <c r="M9" s="64">
        <f t="shared" si="17"/>
        <v>19106632.050000001</v>
      </c>
      <c r="N9" s="133">
        <f t="shared" si="9"/>
        <v>-3762367.9499999993</v>
      </c>
      <c r="O9" s="64">
        <f t="shared" si="17"/>
        <v>84332300</v>
      </c>
      <c r="P9" s="64">
        <f t="shared" si="17"/>
        <v>78611043.5</v>
      </c>
      <c r="Q9" s="133">
        <f t="shared" si="10"/>
        <v>-5721256.5</v>
      </c>
      <c r="R9" s="64">
        <f t="shared" si="17"/>
        <v>28362000</v>
      </c>
      <c r="S9" s="64">
        <f t="shared" si="17"/>
        <v>22151289.149999999</v>
      </c>
      <c r="T9" s="133">
        <f t="shared" si="11"/>
        <v>-6210710.8500000015</v>
      </c>
      <c r="U9" s="59">
        <f t="shared" ref="U9:U11" si="18">SUM(C9+F9+I9+L9+O9+R9)</f>
        <v>666157300</v>
      </c>
      <c r="V9" s="59">
        <f t="shared" ref="V9:V12" si="19">SUM(D9+G9+J9+M9+P9+S9)</f>
        <v>559982072.87</v>
      </c>
      <c r="W9" s="59">
        <f t="shared" ref="W9:W12" si="20">SUM(E9+H9+K9+N9+Q9+T9)</f>
        <v>-106175227.13000005</v>
      </c>
      <c r="X9" s="64">
        <f t="shared" si="17"/>
        <v>132393000</v>
      </c>
      <c r="Y9" s="64">
        <f t="shared" si="17"/>
        <v>19500000</v>
      </c>
      <c r="Z9" s="133">
        <f t="shared" si="12"/>
        <v>-112893000</v>
      </c>
      <c r="AA9" s="59">
        <f t="shared" si="13"/>
        <v>132393000</v>
      </c>
      <c r="AB9" s="59">
        <f t="shared" si="13"/>
        <v>19500000</v>
      </c>
      <c r="AC9" s="59">
        <f t="shared" si="2"/>
        <v>-112893000</v>
      </c>
      <c r="AD9" s="64">
        <f t="shared" si="17"/>
        <v>50123200</v>
      </c>
      <c r="AE9" s="64">
        <f t="shared" si="17"/>
        <v>0</v>
      </c>
      <c r="AF9" s="133">
        <f t="shared" si="14"/>
        <v>-50123200</v>
      </c>
      <c r="AG9" s="64">
        <f t="shared" si="17"/>
        <v>29912200</v>
      </c>
      <c r="AH9" s="64">
        <f t="shared" si="17"/>
        <v>0</v>
      </c>
      <c r="AI9" s="133">
        <f t="shared" si="15"/>
        <v>-29912200</v>
      </c>
      <c r="AJ9" s="59">
        <f t="shared" si="3"/>
        <v>80035400</v>
      </c>
      <c r="AK9" s="59">
        <f t="shared" si="3"/>
        <v>0</v>
      </c>
      <c r="AL9" s="59">
        <f t="shared" si="3"/>
        <v>-80035400</v>
      </c>
      <c r="AM9" s="59">
        <f t="shared" si="16"/>
        <v>878585700</v>
      </c>
      <c r="AN9" s="59">
        <f t="shared" si="4"/>
        <v>579482072.87</v>
      </c>
      <c r="AO9" s="59">
        <f t="shared" si="4"/>
        <v>-299103627.13000005</v>
      </c>
    </row>
    <row r="10" spans="1:41" ht="11.25">
      <c r="A10" s="163">
        <v>3</v>
      </c>
      <c r="B10" s="154" t="s">
        <v>6</v>
      </c>
      <c r="C10" s="64">
        <f>SUM(C11+C17+C23+C28+C35+C39+C44+C48+C60)</f>
        <v>64948500</v>
      </c>
      <c r="D10" s="64">
        <f t="shared" ref="D10:AH10" si="21">SUM(D11+D17+D23+D28+D35+D39+D44+D48+D60)</f>
        <v>49970896</v>
      </c>
      <c r="E10" s="133">
        <f>SUM(D10-C10)</f>
        <v>-14977604</v>
      </c>
      <c r="F10" s="64">
        <f t="shared" si="21"/>
        <v>418198500</v>
      </c>
      <c r="G10" s="64">
        <f t="shared" si="21"/>
        <v>351747594.16999996</v>
      </c>
      <c r="H10" s="133">
        <f>SUM(G10-F10)</f>
        <v>-66450905.830000043</v>
      </c>
      <c r="I10" s="64">
        <f t="shared" si="21"/>
        <v>41947000</v>
      </c>
      <c r="J10" s="64">
        <f t="shared" si="21"/>
        <v>32895610</v>
      </c>
      <c r="K10" s="133">
        <f t="shared" si="8"/>
        <v>-9051390</v>
      </c>
      <c r="L10" s="64">
        <f t="shared" si="21"/>
        <v>22869000</v>
      </c>
      <c r="M10" s="64">
        <f t="shared" si="21"/>
        <v>19106632.050000001</v>
      </c>
      <c r="N10" s="133">
        <f t="shared" si="9"/>
        <v>-3762367.9499999993</v>
      </c>
      <c r="O10" s="64">
        <f t="shared" si="21"/>
        <v>84332300</v>
      </c>
      <c r="P10" s="64">
        <f t="shared" si="21"/>
        <v>78611043.5</v>
      </c>
      <c r="Q10" s="133">
        <f t="shared" si="10"/>
        <v>-5721256.5</v>
      </c>
      <c r="R10" s="64">
        <f t="shared" si="21"/>
        <v>28362000</v>
      </c>
      <c r="S10" s="64">
        <f t="shared" si="21"/>
        <v>22151289.149999999</v>
      </c>
      <c r="T10" s="133">
        <f t="shared" si="11"/>
        <v>-6210710.8500000015</v>
      </c>
      <c r="U10" s="59">
        <f t="shared" si="18"/>
        <v>660657300</v>
      </c>
      <c r="V10" s="59">
        <f t="shared" si="19"/>
        <v>554483064.87</v>
      </c>
      <c r="W10" s="59">
        <f t="shared" si="20"/>
        <v>-106174235.13000005</v>
      </c>
      <c r="X10" s="64">
        <f t="shared" si="21"/>
        <v>0</v>
      </c>
      <c r="Y10" s="64">
        <f t="shared" si="21"/>
        <v>0</v>
      </c>
      <c r="Z10" s="133">
        <f t="shared" si="12"/>
        <v>0</v>
      </c>
      <c r="AA10" s="59">
        <f t="shared" si="13"/>
        <v>0</v>
      </c>
      <c r="AB10" s="59">
        <f t="shared" si="13"/>
        <v>0</v>
      </c>
      <c r="AC10" s="59">
        <f t="shared" si="2"/>
        <v>0</v>
      </c>
      <c r="AD10" s="64">
        <f t="shared" si="21"/>
        <v>50123200</v>
      </c>
      <c r="AE10" s="64">
        <f t="shared" si="21"/>
        <v>0</v>
      </c>
      <c r="AF10" s="133">
        <f t="shared" si="14"/>
        <v>-50123200</v>
      </c>
      <c r="AG10" s="64">
        <f t="shared" si="21"/>
        <v>29912200</v>
      </c>
      <c r="AH10" s="64">
        <f t="shared" si="21"/>
        <v>0</v>
      </c>
      <c r="AI10" s="133">
        <f t="shared" si="15"/>
        <v>-29912200</v>
      </c>
      <c r="AJ10" s="59">
        <f t="shared" si="3"/>
        <v>80035400</v>
      </c>
      <c r="AK10" s="59">
        <f t="shared" si="3"/>
        <v>0</v>
      </c>
      <c r="AL10" s="59">
        <f t="shared" si="3"/>
        <v>-80035400</v>
      </c>
      <c r="AM10" s="59">
        <f t="shared" si="16"/>
        <v>740692700</v>
      </c>
      <c r="AN10" s="59">
        <f t="shared" si="4"/>
        <v>554483064.87</v>
      </c>
      <c r="AO10" s="59">
        <f t="shared" si="4"/>
        <v>-186209635.13000005</v>
      </c>
    </row>
    <row r="11" spans="1:41" ht="11.25">
      <c r="A11" s="163">
        <v>4</v>
      </c>
      <c r="B11" s="154" t="s">
        <v>7</v>
      </c>
      <c r="C11" s="64">
        <f>SUM(C12:C16)</f>
        <v>47448400</v>
      </c>
      <c r="D11" s="64">
        <f t="shared" ref="D11:T11" si="22">SUM(D12:D16)</f>
        <v>40500536</v>
      </c>
      <c r="E11" s="64">
        <f t="shared" si="22"/>
        <v>-6947864</v>
      </c>
      <c r="F11" s="64">
        <f t="shared" si="22"/>
        <v>275543300</v>
      </c>
      <c r="G11" s="64">
        <f t="shared" si="22"/>
        <v>248412920.07999998</v>
      </c>
      <c r="H11" s="64">
        <f t="shared" si="22"/>
        <v>-27130379.920000002</v>
      </c>
      <c r="I11" s="64">
        <f t="shared" si="22"/>
        <v>0</v>
      </c>
      <c r="J11" s="64">
        <f t="shared" si="22"/>
        <v>0</v>
      </c>
      <c r="K11" s="64">
        <f t="shared" si="22"/>
        <v>0</v>
      </c>
      <c r="L11" s="64">
        <f t="shared" si="22"/>
        <v>0</v>
      </c>
      <c r="M11" s="64">
        <f t="shared" si="22"/>
        <v>0</v>
      </c>
      <c r="N11" s="64">
        <f t="shared" si="22"/>
        <v>0</v>
      </c>
      <c r="O11" s="64">
        <f t="shared" si="22"/>
        <v>0</v>
      </c>
      <c r="P11" s="64">
        <f t="shared" si="22"/>
        <v>0</v>
      </c>
      <c r="Q11" s="64">
        <f t="shared" si="22"/>
        <v>0</v>
      </c>
      <c r="R11" s="64">
        <f t="shared" si="22"/>
        <v>0</v>
      </c>
      <c r="S11" s="64">
        <f t="shared" si="22"/>
        <v>0</v>
      </c>
      <c r="T11" s="64">
        <f t="shared" si="22"/>
        <v>0</v>
      </c>
      <c r="U11" s="59">
        <f t="shared" si="18"/>
        <v>322991700</v>
      </c>
      <c r="V11" s="59">
        <f t="shared" si="19"/>
        <v>288913456.07999998</v>
      </c>
      <c r="W11" s="59">
        <f t="shared" si="20"/>
        <v>-34078243.920000002</v>
      </c>
      <c r="X11" s="64">
        <f t="shared" ref="X11:AH11" si="23">SUM(X12:X16)</f>
        <v>0</v>
      </c>
      <c r="Y11" s="64">
        <f t="shared" si="23"/>
        <v>0</v>
      </c>
      <c r="Z11" s="133">
        <f t="shared" si="12"/>
        <v>0</v>
      </c>
      <c r="AA11" s="59">
        <f t="shared" si="13"/>
        <v>0</v>
      </c>
      <c r="AB11" s="59">
        <f t="shared" si="13"/>
        <v>0</v>
      </c>
      <c r="AC11" s="59">
        <f t="shared" si="2"/>
        <v>0</v>
      </c>
      <c r="AD11" s="64">
        <f t="shared" si="23"/>
        <v>0</v>
      </c>
      <c r="AE11" s="64">
        <f t="shared" si="23"/>
        <v>0</v>
      </c>
      <c r="AF11" s="133">
        <f t="shared" si="14"/>
        <v>0</v>
      </c>
      <c r="AG11" s="64">
        <f t="shared" si="23"/>
        <v>0</v>
      </c>
      <c r="AH11" s="64">
        <f t="shared" si="23"/>
        <v>0</v>
      </c>
      <c r="AI11" s="133">
        <f t="shared" si="15"/>
        <v>0</v>
      </c>
      <c r="AJ11" s="59">
        <f t="shared" si="3"/>
        <v>0</v>
      </c>
      <c r="AK11" s="59">
        <f t="shared" si="3"/>
        <v>0</v>
      </c>
      <c r="AL11" s="59">
        <f t="shared" si="3"/>
        <v>0</v>
      </c>
      <c r="AM11" s="59">
        <f t="shared" si="16"/>
        <v>322991700</v>
      </c>
      <c r="AN11" s="59">
        <f t="shared" si="4"/>
        <v>288913456.07999998</v>
      </c>
      <c r="AO11" s="59">
        <f t="shared" si="4"/>
        <v>-34078243.920000002</v>
      </c>
    </row>
    <row r="12" spans="1:41" ht="11.25">
      <c r="A12" s="165">
        <v>5</v>
      </c>
      <c r="B12" s="153" t="s">
        <v>8</v>
      </c>
      <c r="C12" s="188">
        <v>20332000</v>
      </c>
      <c r="D12" s="188">
        <v>19357595</v>
      </c>
      <c r="E12" s="133">
        <f>SUM(D12-C12)</f>
        <v>-974405</v>
      </c>
      <c r="F12" s="188">
        <v>120925500</v>
      </c>
      <c r="G12" s="188">
        <v>114907317.91</v>
      </c>
      <c r="H12" s="133">
        <f>SUM(G12-F12)</f>
        <v>-6018182.0900000036</v>
      </c>
      <c r="I12" s="131"/>
      <c r="J12" s="131"/>
      <c r="K12" s="133">
        <f t="shared" si="8"/>
        <v>0</v>
      </c>
      <c r="L12" s="131"/>
      <c r="M12" s="131"/>
      <c r="N12" s="133">
        <f t="shared" si="9"/>
        <v>0</v>
      </c>
      <c r="O12" s="131"/>
      <c r="P12" s="131"/>
      <c r="Q12" s="133">
        <f t="shared" si="10"/>
        <v>0</v>
      </c>
      <c r="R12" s="131"/>
      <c r="S12" s="131"/>
      <c r="T12" s="133">
        <f t="shared" si="11"/>
        <v>0</v>
      </c>
      <c r="U12" s="135">
        <f>SUM(C12+F12+I12+L12+O12+R12)</f>
        <v>141257500</v>
      </c>
      <c r="V12" s="135">
        <f t="shared" si="19"/>
        <v>134264912.91</v>
      </c>
      <c r="W12" s="135">
        <f t="shared" si="20"/>
        <v>-6992587.0900000036</v>
      </c>
      <c r="X12" s="131"/>
      <c r="Y12" s="131"/>
      <c r="Z12" s="54">
        <f t="shared" ref="Z12:Z80" si="24">Y12-X12</f>
        <v>0</v>
      </c>
      <c r="AA12" s="135">
        <f t="shared" ref="AA12:AC82" si="25">SUM(X12)</f>
        <v>0</v>
      </c>
      <c r="AB12" s="135">
        <f t="shared" si="25"/>
        <v>0</v>
      </c>
      <c r="AC12" s="135">
        <f t="shared" si="25"/>
        <v>0</v>
      </c>
      <c r="AD12" s="131"/>
      <c r="AE12" s="131"/>
      <c r="AF12" s="54">
        <f t="shared" ref="AF12:AF80" si="26">AE12-AD12</f>
        <v>0</v>
      </c>
      <c r="AG12" s="131"/>
      <c r="AH12" s="131"/>
      <c r="AI12" s="54">
        <f t="shared" ref="AI12:AI80" si="27">AH12-AG12</f>
        <v>0</v>
      </c>
      <c r="AJ12" s="135">
        <f t="shared" si="3"/>
        <v>0</v>
      </c>
      <c r="AK12" s="135">
        <f t="shared" si="3"/>
        <v>0</v>
      </c>
      <c r="AL12" s="135">
        <f t="shared" si="3"/>
        <v>0</v>
      </c>
      <c r="AM12" s="135">
        <f t="shared" si="16"/>
        <v>141257500</v>
      </c>
      <c r="AN12" s="135">
        <f t="shared" si="4"/>
        <v>134264912.91</v>
      </c>
      <c r="AO12" s="135">
        <f t="shared" si="4"/>
        <v>-6992587.0900000036</v>
      </c>
    </row>
    <row r="13" spans="1:41" ht="11.25">
      <c r="A13" s="165">
        <v>6</v>
      </c>
      <c r="B13" s="153" t="s">
        <v>10</v>
      </c>
      <c r="C13" s="188">
        <v>21990800</v>
      </c>
      <c r="D13" s="188">
        <v>19935441</v>
      </c>
      <c r="E13" s="133">
        <f>SUM(D13-C13)</f>
        <v>-2055359</v>
      </c>
      <c r="F13" s="188">
        <v>128580100</v>
      </c>
      <c r="G13" s="188">
        <v>121263838.17</v>
      </c>
      <c r="H13" s="133">
        <f t="shared" ref="H13:H16" si="28">SUM(G13-F13)</f>
        <v>-7316261.8299999982</v>
      </c>
      <c r="I13" s="131"/>
      <c r="J13" s="131"/>
      <c r="K13" s="133">
        <f t="shared" si="8"/>
        <v>0</v>
      </c>
      <c r="L13" s="131"/>
      <c r="M13" s="131"/>
      <c r="N13" s="133">
        <f t="shared" si="9"/>
        <v>0</v>
      </c>
      <c r="O13" s="131"/>
      <c r="P13" s="131"/>
      <c r="Q13" s="133">
        <f t="shared" si="10"/>
        <v>0</v>
      </c>
      <c r="R13" s="131"/>
      <c r="S13" s="131"/>
      <c r="T13" s="133">
        <f t="shared" si="11"/>
        <v>0</v>
      </c>
      <c r="U13" s="135">
        <f t="shared" ref="U13:U16" si="29">SUM(C13+F13+I13+L13+O13+R13)</f>
        <v>150570900</v>
      </c>
      <c r="V13" s="135">
        <f t="shared" ref="V13:V18" si="30">SUM(D13+G13+J13+M13+P13+S13)</f>
        <v>141199279.17000002</v>
      </c>
      <c r="W13" s="135">
        <f t="shared" ref="W13:W18" si="31">SUM(E13+H13+K13+N13+Q13+T13)</f>
        <v>-9371620.8299999982</v>
      </c>
      <c r="X13" s="131"/>
      <c r="Y13" s="131"/>
      <c r="Z13" s="54">
        <f t="shared" si="24"/>
        <v>0</v>
      </c>
      <c r="AA13" s="135">
        <f t="shared" si="25"/>
        <v>0</v>
      </c>
      <c r="AB13" s="135">
        <f t="shared" si="25"/>
        <v>0</v>
      </c>
      <c r="AC13" s="135">
        <f t="shared" si="25"/>
        <v>0</v>
      </c>
      <c r="AD13" s="131"/>
      <c r="AE13" s="131"/>
      <c r="AF13" s="54">
        <f t="shared" si="26"/>
        <v>0</v>
      </c>
      <c r="AG13" s="131"/>
      <c r="AH13" s="131"/>
      <c r="AI13" s="54">
        <f t="shared" si="27"/>
        <v>0</v>
      </c>
      <c r="AJ13" s="135">
        <f t="shared" si="3"/>
        <v>0</v>
      </c>
      <c r="AK13" s="135">
        <f t="shared" si="3"/>
        <v>0</v>
      </c>
      <c r="AL13" s="135">
        <f t="shared" si="3"/>
        <v>0</v>
      </c>
      <c r="AM13" s="135">
        <f t="shared" si="16"/>
        <v>150570900</v>
      </c>
      <c r="AN13" s="135">
        <f t="shared" si="4"/>
        <v>141199279.17000002</v>
      </c>
      <c r="AO13" s="135">
        <f t="shared" si="4"/>
        <v>-9371620.8299999982</v>
      </c>
    </row>
    <row r="14" spans="1:41" ht="11.25">
      <c r="A14" s="165">
        <v>7</v>
      </c>
      <c r="B14" s="153" t="s">
        <v>11</v>
      </c>
      <c r="C14" s="188">
        <v>1344000</v>
      </c>
      <c r="D14" s="188">
        <v>1207500</v>
      </c>
      <c r="E14" s="133">
        <f t="shared" ref="E14:E74" si="32">SUM(D14-C14)</f>
        <v>-136500</v>
      </c>
      <c r="F14" s="188">
        <v>14784000</v>
      </c>
      <c r="G14" s="188">
        <v>12241764</v>
      </c>
      <c r="H14" s="133">
        <f t="shared" si="28"/>
        <v>-2542236</v>
      </c>
      <c r="I14" s="131"/>
      <c r="J14" s="131"/>
      <c r="K14" s="133">
        <f t="shared" si="8"/>
        <v>0</v>
      </c>
      <c r="L14" s="131"/>
      <c r="M14" s="131"/>
      <c r="N14" s="133">
        <f t="shared" si="9"/>
        <v>0</v>
      </c>
      <c r="O14" s="131"/>
      <c r="P14" s="131"/>
      <c r="Q14" s="133">
        <f t="shared" si="10"/>
        <v>0</v>
      </c>
      <c r="R14" s="131"/>
      <c r="S14" s="131"/>
      <c r="T14" s="133">
        <f t="shared" si="11"/>
        <v>0</v>
      </c>
      <c r="U14" s="135">
        <f t="shared" si="29"/>
        <v>16128000</v>
      </c>
      <c r="V14" s="135">
        <f t="shared" si="30"/>
        <v>13449264</v>
      </c>
      <c r="W14" s="135">
        <f t="shared" si="31"/>
        <v>-2678736</v>
      </c>
      <c r="X14" s="131"/>
      <c r="Y14" s="131"/>
      <c r="Z14" s="54">
        <f t="shared" si="24"/>
        <v>0</v>
      </c>
      <c r="AA14" s="135">
        <f t="shared" si="25"/>
        <v>0</v>
      </c>
      <c r="AB14" s="135">
        <f t="shared" si="25"/>
        <v>0</v>
      </c>
      <c r="AC14" s="135">
        <f t="shared" si="25"/>
        <v>0</v>
      </c>
      <c r="AD14" s="131"/>
      <c r="AE14" s="131"/>
      <c r="AF14" s="54">
        <f t="shared" si="26"/>
        <v>0</v>
      </c>
      <c r="AG14" s="131"/>
      <c r="AH14" s="131"/>
      <c r="AI14" s="54">
        <f t="shared" si="27"/>
        <v>0</v>
      </c>
      <c r="AJ14" s="135">
        <f t="shared" si="3"/>
        <v>0</v>
      </c>
      <c r="AK14" s="135">
        <f t="shared" si="3"/>
        <v>0</v>
      </c>
      <c r="AL14" s="135">
        <f t="shared" si="3"/>
        <v>0</v>
      </c>
      <c r="AM14" s="135">
        <f t="shared" si="16"/>
        <v>16128000</v>
      </c>
      <c r="AN14" s="135">
        <f t="shared" si="4"/>
        <v>13449264</v>
      </c>
      <c r="AO14" s="135">
        <f t="shared" si="4"/>
        <v>-2678736</v>
      </c>
    </row>
    <row r="15" spans="1:41" ht="11.25">
      <c r="A15" s="165">
        <v>8</v>
      </c>
      <c r="B15" s="153" t="s">
        <v>12</v>
      </c>
      <c r="C15" s="188">
        <v>3781600</v>
      </c>
      <c r="D15" s="151">
        <v>0</v>
      </c>
      <c r="E15" s="133">
        <f t="shared" si="32"/>
        <v>-3781600</v>
      </c>
      <c r="F15" s="188">
        <v>10857700</v>
      </c>
      <c r="G15" s="151">
        <v>0</v>
      </c>
      <c r="H15" s="133">
        <f t="shared" si="28"/>
        <v>-10857700</v>
      </c>
      <c r="I15" s="131"/>
      <c r="J15" s="131"/>
      <c r="K15" s="133">
        <f t="shared" si="8"/>
        <v>0</v>
      </c>
      <c r="L15" s="131"/>
      <c r="M15" s="131"/>
      <c r="N15" s="133">
        <f t="shared" si="9"/>
        <v>0</v>
      </c>
      <c r="O15" s="131"/>
      <c r="P15" s="131"/>
      <c r="Q15" s="133">
        <f t="shared" si="10"/>
        <v>0</v>
      </c>
      <c r="R15" s="131"/>
      <c r="S15" s="131"/>
      <c r="T15" s="133">
        <f t="shared" si="11"/>
        <v>0</v>
      </c>
      <c r="U15" s="135">
        <f t="shared" si="29"/>
        <v>14639300</v>
      </c>
      <c r="V15" s="135">
        <f t="shared" si="30"/>
        <v>0</v>
      </c>
      <c r="W15" s="135">
        <f t="shared" si="31"/>
        <v>-14639300</v>
      </c>
      <c r="X15" s="131"/>
      <c r="Y15" s="131"/>
      <c r="Z15" s="54">
        <f t="shared" si="24"/>
        <v>0</v>
      </c>
      <c r="AA15" s="135">
        <f t="shared" si="25"/>
        <v>0</v>
      </c>
      <c r="AB15" s="135">
        <f t="shared" si="25"/>
        <v>0</v>
      </c>
      <c r="AC15" s="135">
        <f t="shared" si="25"/>
        <v>0</v>
      </c>
      <c r="AD15" s="131"/>
      <c r="AE15" s="131"/>
      <c r="AF15" s="54">
        <f t="shared" si="26"/>
        <v>0</v>
      </c>
      <c r="AG15" s="131"/>
      <c r="AH15" s="131"/>
      <c r="AI15" s="54">
        <f t="shared" si="27"/>
        <v>0</v>
      </c>
      <c r="AJ15" s="135">
        <f t="shared" si="3"/>
        <v>0</v>
      </c>
      <c r="AK15" s="135">
        <f t="shared" si="3"/>
        <v>0</v>
      </c>
      <c r="AL15" s="135">
        <f t="shared" si="3"/>
        <v>0</v>
      </c>
      <c r="AM15" s="135">
        <f t="shared" si="16"/>
        <v>14639300</v>
      </c>
      <c r="AN15" s="135">
        <f t="shared" si="4"/>
        <v>0</v>
      </c>
      <c r="AO15" s="135">
        <f t="shared" si="4"/>
        <v>-14639300</v>
      </c>
    </row>
    <row r="16" spans="1:41" ht="11.25">
      <c r="A16" s="165">
        <v>9</v>
      </c>
      <c r="B16" s="153" t="s">
        <v>9</v>
      </c>
      <c r="C16" s="131"/>
      <c r="D16" s="131"/>
      <c r="E16" s="133">
        <f t="shared" si="32"/>
        <v>0</v>
      </c>
      <c r="F16" s="188">
        <v>396000</v>
      </c>
      <c r="G16" s="151">
        <v>0</v>
      </c>
      <c r="H16" s="133">
        <f t="shared" si="28"/>
        <v>-396000</v>
      </c>
      <c r="I16" s="131"/>
      <c r="J16" s="131"/>
      <c r="K16" s="133">
        <f t="shared" si="8"/>
        <v>0</v>
      </c>
      <c r="L16" s="131"/>
      <c r="M16" s="131"/>
      <c r="N16" s="133">
        <f t="shared" si="9"/>
        <v>0</v>
      </c>
      <c r="O16" s="131"/>
      <c r="P16" s="131"/>
      <c r="Q16" s="133">
        <f t="shared" si="10"/>
        <v>0</v>
      </c>
      <c r="R16" s="131"/>
      <c r="S16" s="131"/>
      <c r="T16" s="133">
        <f t="shared" si="11"/>
        <v>0</v>
      </c>
      <c r="U16" s="135">
        <f t="shared" si="29"/>
        <v>396000</v>
      </c>
      <c r="V16" s="135">
        <f t="shared" si="30"/>
        <v>0</v>
      </c>
      <c r="W16" s="135">
        <f t="shared" si="31"/>
        <v>-396000</v>
      </c>
      <c r="X16" s="131"/>
      <c r="Y16" s="131"/>
      <c r="Z16" s="54">
        <f t="shared" si="24"/>
        <v>0</v>
      </c>
      <c r="AA16" s="135">
        <f t="shared" si="25"/>
        <v>0</v>
      </c>
      <c r="AB16" s="135">
        <f t="shared" si="25"/>
        <v>0</v>
      </c>
      <c r="AC16" s="135">
        <f t="shared" si="25"/>
        <v>0</v>
      </c>
      <c r="AD16" s="131"/>
      <c r="AE16" s="131"/>
      <c r="AF16" s="54">
        <f t="shared" si="26"/>
        <v>0</v>
      </c>
      <c r="AG16" s="131"/>
      <c r="AH16" s="131"/>
      <c r="AI16" s="54">
        <f t="shared" si="27"/>
        <v>0</v>
      </c>
      <c r="AJ16" s="135">
        <f t="shared" si="3"/>
        <v>0</v>
      </c>
      <c r="AK16" s="135">
        <f t="shared" si="3"/>
        <v>0</v>
      </c>
      <c r="AL16" s="135">
        <f t="shared" si="3"/>
        <v>0</v>
      </c>
      <c r="AM16" s="135">
        <f t="shared" si="16"/>
        <v>396000</v>
      </c>
      <c r="AN16" s="135">
        <f t="shared" si="4"/>
        <v>0</v>
      </c>
      <c r="AO16" s="135">
        <f t="shared" si="4"/>
        <v>-396000</v>
      </c>
    </row>
    <row r="17" spans="1:41" ht="11.25">
      <c r="A17" s="163">
        <v>10</v>
      </c>
      <c r="B17" s="154" t="s">
        <v>16</v>
      </c>
      <c r="C17" s="64">
        <f>SUM(C18:C22)</f>
        <v>5931100</v>
      </c>
      <c r="D17" s="64">
        <f t="shared" ref="D17:T17" si="33">SUM(D18:D22)</f>
        <v>5300160</v>
      </c>
      <c r="E17" s="64">
        <f t="shared" si="33"/>
        <v>-630940</v>
      </c>
      <c r="F17" s="64">
        <f t="shared" si="33"/>
        <v>34443000</v>
      </c>
      <c r="G17" s="64">
        <f t="shared" si="33"/>
        <v>28952628.260000002</v>
      </c>
      <c r="H17" s="64">
        <f t="shared" si="33"/>
        <v>-5490371.7399999993</v>
      </c>
      <c r="I17" s="64">
        <f t="shared" si="33"/>
        <v>0</v>
      </c>
      <c r="J17" s="64">
        <f t="shared" si="33"/>
        <v>0</v>
      </c>
      <c r="K17" s="64">
        <f t="shared" si="33"/>
        <v>0</v>
      </c>
      <c r="L17" s="64">
        <f t="shared" si="33"/>
        <v>0</v>
      </c>
      <c r="M17" s="64">
        <f t="shared" si="33"/>
        <v>0</v>
      </c>
      <c r="N17" s="64">
        <f t="shared" si="33"/>
        <v>0</v>
      </c>
      <c r="O17" s="64">
        <f t="shared" si="33"/>
        <v>0</v>
      </c>
      <c r="P17" s="64">
        <f t="shared" si="33"/>
        <v>0</v>
      </c>
      <c r="Q17" s="64">
        <f t="shared" si="33"/>
        <v>0</v>
      </c>
      <c r="R17" s="64">
        <f t="shared" si="33"/>
        <v>0</v>
      </c>
      <c r="S17" s="64">
        <f t="shared" si="33"/>
        <v>0</v>
      </c>
      <c r="T17" s="64">
        <f t="shared" si="33"/>
        <v>0</v>
      </c>
      <c r="U17" s="59">
        <f t="shared" ref="U17:V70" si="34">SUM(C17+F17+I17+L17+O17+R17)</f>
        <v>40374100</v>
      </c>
      <c r="V17" s="59">
        <f t="shared" si="30"/>
        <v>34252788.260000005</v>
      </c>
      <c r="W17" s="59">
        <f t="shared" si="31"/>
        <v>-6121311.7399999993</v>
      </c>
      <c r="X17" s="64">
        <f t="shared" ref="X17:Y17" si="35">SUM(X18:X22)</f>
        <v>0</v>
      </c>
      <c r="Y17" s="64">
        <f t="shared" si="35"/>
        <v>0</v>
      </c>
      <c r="Z17" s="64">
        <f t="shared" si="24"/>
        <v>0</v>
      </c>
      <c r="AA17" s="59">
        <f t="shared" si="25"/>
        <v>0</v>
      </c>
      <c r="AB17" s="59">
        <f t="shared" si="25"/>
        <v>0</v>
      </c>
      <c r="AC17" s="59">
        <f t="shared" si="25"/>
        <v>0</v>
      </c>
      <c r="AD17" s="64">
        <f t="shared" ref="AD17:AE17" si="36">SUM(AD18:AD22)</f>
        <v>0</v>
      </c>
      <c r="AE17" s="64">
        <f t="shared" si="36"/>
        <v>0</v>
      </c>
      <c r="AF17" s="64">
        <f t="shared" si="26"/>
        <v>0</v>
      </c>
      <c r="AG17" s="64">
        <f t="shared" ref="AG17:AH17" si="37">SUM(AG18:AG22)</f>
        <v>0</v>
      </c>
      <c r="AH17" s="64">
        <f t="shared" si="37"/>
        <v>0</v>
      </c>
      <c r="AI17" s="64">
        <f t="shared" si="27"/>
        <v>0</v>
      </c>
      <c r="AJ17" s="59">
        <f t="shared" si="3"/>
        <v>0</v>
      </c>
      <c r="AK17" s="59">
        <f t="shared" si="3"/>
        <v>0</v>
      </c>
      <c r="AL17" s="59">
        <f t="shared" si="3"/>
        <v>0</v>
      </c>
      <c r="AM17" s="59">
        <f t="shared" si="16"/>
        <v>40374100</v>
      </c>
      <c r="AN17" s="59">
        <f t="shared" si="4"/>
        <v>34252788.260000005</v>
      </c>
      <c r="AO17" s="59">
        <f t="shared" si="4"/>
        <v>-6121311.7399999993</v>
      </c>
    </row>
    <row r="18" spans="1:41" ht="11.25">
      <c r="A18" s="165">
        <v>11</v>
      </c>
      <c r="B18" s="153" t="s">
        <v>13</v>
      </c>
      <c r="C18" s="188">
        <v>4033000</v>
      </c>
      <c r="D18" s="188">
        <v>3503331.12</v>
      </c>
      <c r="E18" s="133">
        <f t="shared" si="32"/>
        <v>-529668.87999999989</v>
      </c>
      <c r="F18" s="188">
        <v>23421300</v>
      </c>
      <c r="G18" s="188">
        <v>17994030.460000001</v>
      </c>
      <c r="H18" s="133">
        <f>SUM(G18-F18)</f>
        <v>-5427269.5399999991</v>
      </c>
      <c r="I18" s="131"/>
      <c r="J18" s="131"/>
      <c r="K18" s="133">
        <f t="shared" si="8"/>
        <v>0</v>
      </c>
      <c r="L18" s="131"/>
      <c r="M18" s="131"/>
      <c r="N18" s="133">
        <f t="shared" si="9"/>
        <v>0</v>
      </c>
      <c r="O18" s="131"/>
      <c r="P18" s="131"/>
      <c r="Q18" s="133">
        <f t="shared" si="10"/>
        <v>0</v>
      </c>
      <c r="R18" s="131"/>
      <c r="S18" s="131"/>
      <c r="T18" s="133">
        <f t="shared" si="11"/>
        <v>0</v>
      </c>
      <c r="U18" s="135">
        <f t="shared" si="34"/>
        <v>27454300</v>
      </c>
      <c r="V18" s="135">
        <f t="shared" si="30"/>
        <v>21497361.580000002</v>
      </c>
      <c r="W18" s="135">
        <f t="shared" si="31"/>
        <v>-5956938.419999999</v>
      </c>
      <c r="X18" s="131"/>
      <c r="Y18" s="131"/>
      <c r="Z18" s="54">
        <f t="shared" si="24"/>
        <v>0</v>
      </c>
      <c r="AA18" s="135">
        <f t="shared" si="25"/>
        <v>0</v>
      </c>
      <c r="AB18" s="135">
        <f t="shared" si="25"/>
        <v>0</v>
      </c>
      <c r="AC18" s="135">
        <f t="shared" si="25"/>
        <v>0</v>
      </c>
      <c r="AD18" s="131"/>
      <c r="AE18" s="131"/>
      <c r="AF18" s="54">
        <f t="shared" si="26"/>
        <v>0</v>
      </c>
      <c r="AG18" s="131"/>
      <c r="AH18" s="131"/>
      <c r="AI18" s="54">
        <f t="shared" si="27"/>
        <v>0</v>
      </c>
      <c r="AJ18" s="135">
        <f t="shared" si="3"/>
        <v>0</v>
      </c>
      <c r="AK18" s="135">
        <f t="shared" si="3"/>
        <v>0</v>
      </c>
      <c r="AL18" s="135">
        <f t="shared" si="3"/>
        <v>0</v>
      </c>
      <c r="AM18" s="135">
        <f t="shared" si="16"/>
        <v>27454300</v>
      </c>
      <c r="AN18" s="135">
        <f t="shared" si="4"/>
        <v>21497361.580000002</v>
      </c>
      <c r="AO18" s="135">
        <f t="shared" si="4"/>
        <v>-5956938.419999999</v>
      </c>
    </row>
    <row r="19" spans="1:41" ht="11.25">
      <c r="A19" s="165">
        <v>12</v>
      </c>
      <c r="B19" s="153" t="s">
        <v>14</v>
      </c>
      <c r="C19" s="188">
        <v>474600</v>
      </c>
      <c r="D19" s="188">
        <v>441514.44</v>
      </c>
      <c r="E19" s="133">
        <f t="shared" si="32"/>
        <v>-33085.56</v>
      </c>
      <c r="F19" s="188">
        <v>2755400</v>
      </c>
      <c r="G19" s="188">
        <v>2736170.21</v>
      </c>
      <c r="H19" s="133">
        <f t="shared" ref="H19:H22" si="38">SUM(G19-F19)</f>
        <v>-19229.790000000037</v>
      </c>
      <c r="I19" s="131"/>
      <c r="J19" s="131"/>
      <c r="K19" s="133">
        <f t="shared" si="8"/>
        <v>0</v>
      </c>
      <c r="L19" s="131"/>
      <c r="M19" s="131"/>
      <c r="N19" s="133">
        <f t="shared" si="9"/>
        <v>0</v>
      </c>
      <c r="O19" s="131"/>
      <c r="P19" s="131"/>
      <c r="Q19" s="133">
        <f t="shared" si="10"/>
        <v>0</v>
      </c>
      <c r="R19" s="131"/>
      <c r="S19" s="131"/>
      <c r="T19" s="133">
        <f t="shared" si="11"/>
        <v>0</v>
      </c>
      <c r="U19" s="135">
        <f t="shared" ref="U19:U22" si="39">SUM(C19+F19+I19+L19+O19+R19)</f>
        <v>3230000</v>
      </c>
      <c r="V19" s="135">
        <f t="shared" ref="V19:V24" si="40">SUM(D19+G19+J19+M19+P19+S19)</f>
        <v>3177684.65</v>
      </c>
      <c r="W19" s="135">
        <f t="shared" ref="W19:W24" si="41">SUM(E19+H19+K19+N19+Q19+T19)</f>
        <v>-52315.350000000035</v>
      </c>
      <c r="X19" s="131"/>
      <c r="Y19" s="131"/>
      <c r="Z19" s="54">
        <f t="shared" si="24"/>
        <v>0</v>
      </c>
      <c r="AA19" s="135">
        <f t="shared" si="25"/>
        <v>0</v>
      </c>
      <c r="AB19" s="135">
        <f t="shared" si="25"/>
        <v>0</v>
      </c>
      <c r="AC19" s="135">
        <f t="shared" si="25"/>
        <v>0</v>
      </c>
      <c r="AD19" s="131"/>
      <c r="AE19" s="131"/>
      <c r="AF19" s="54">
        <f t="shared" si="26"/>
        <v>0</v>
      </c>
      <c r="AG19" s="131"/>
      <c r="AH19" s="131"/>
      <c r="AI19" s="54">
        <f t="shared" si="27"/>
        <v>0</v>
      </c>
      <c r="AJ19" s="135">
        <f t="shared" si="3"/>
        <v>0</v>
      </c>
      <c r="AK19" s="135">
        <f t="shared" si="3"/>
        <v>0</v>
      </c>
      <c r="AL19" s="135">
        <f t="shared" si="3"/>
        <v>0</v>
      </c>
      <c r="AM19" s="135">
        <f t="shared" si="16"/>
        <v>3230000</v>
      </c>
      <c r="AN19" s="135">
        <f t="shared" si="4"/>
        <v>3177684.65</v>
      </c>
      <c r="AO19" s="135">
        <f t="shared" si="4"/>
        <v>-52315.350000000035</v>
      </c>
    </row>
    <row r="20" spans="1:41" ht="11.25">
      <c r="A20" s="165">
        <v>13</v>
      </c>
      <c r="B20" s="153" t="s">
        <v>15</v>
      </c>
      <c r="C20" s="188">
        <v>237300</v>
      </c>
      <c r="D20" s="188">
        <v>220707.22</v>
      </c>
      <c r="E20" s="133">
        <f t="shared" si="32"/>
        <v>-16592.78</v>
      </c>
      <c r="F20" s="188">
        <v>1377800</v>
      </c>
      <c r="G20" s="188">
        <v>1377800</v>
      </c>
      <c r="H20" s="133">
        <f t="shared" si="38"/>
        <v>0</v>
      </c>
      <c r="I20" s="131"/>
      <c r="J20" s="131"/>
      <c r="K20" s="133">
        <f t="shared" si="8"/>
        <v>0</v>
      </c>
      <c r="L20" s="131"/>
      <c r="M20" s="131"/>
      <c r="N20" s="133">
        <f t="shared" si="9"/>
        <v>0</v>
      </c>
      <c r="O20" s="131"/>
      <c r="P20" s="131"/>
      <c r="Q20" s="133">
        <f t="shared" si="10"/>
        <v>0</v>
      </c>
      <c r="R20" s="131"/>
      <c r="S20" s="131"/>
      <c r="T20" s="133">
        <f t="shared" si="11"/>
        <v>0</v>
      </c>
      <c r="U20" s="135">
        <f t="shared" si="39"/>
        <v>1615100</v>
      </c>
      <c r="V20" s="135">
        <f t="shared" si="40"/>
        <v>1598507.22</v>
      </c>
      <c r="W20" s="135">
        <f t="shared" si="41"/>
        <v>-16592.78</v>
      </c>
      <c r="X20" s="131"/>
      <c r="Y20" s="131"/>
      <c r="Z20" s="54">
        <f t="shared" si="24"/>
        <v>0</v>
      </c>
      <c r="AA20" s="135">
        <f t="shared" si="25"/>
        <v>0</v>
      </c>
      <c r="AB20" s="135">
        <f t="shared" si="25"/>
        <v>0</v>
      </c>
      <c r="AC20" s="135">
        <f t="shared" si="25"/>
        <v>0</v>
      </c>
      <c r="AD20" s="131"/>
      <c r="AE20" s="131"/>
      <c r="AF20" s="54">
        <f t="shared" si="26"/>
        <v>0</v>
      </c>
      <c r="AG20" s="131"/>
      <c r="AH20" s="131"/>
      <c r="AI20" s="54">
        <f t="shared" si="27"/>
        <v>0</v>
      </c>
      <c r="AJ20" s="135">
        <f t="shared" si="3"/>
        <v>0</v>
      </c>
      <c r="AK20" s="135">
        <f t="shared" si="3"/>
        <v>0</v>
      </c>
      <c r="AL20" s="135">
        <f t="shared" si="3"/>
        <v>0</v>
      </c>
      <c r="AM20" s="135">
        <f t="shared" si="16"/>
        <v>1615100</v>
      </c>
      <c r="AN20" s="135">
        <f t="shared" si="4"/>
        <v>1598507.22</v>
      </c>
      <c r="AO20" s="135">
        <f t="shared" si="4"/>
        <v>-16592.78</v>
      </c>
    </row>
    <row r="21" spans="1:41" ht="11.25">
      <c r="A21" s="165">
        <v>14</v>
      </c>
      <c r="B21" s="153" t="s">
        <v>17</v>
      </c>
      <c r="C21" s="188">
        <v>237300</v>
      </c>
      <c r="D21" s="188">
        <v>220707.22</v>
      </c>
      <c r="E21" s="133">
        <f t="shared" si="32"/>
        <v>-16592.78</v>
      </c>
      <c r="F21" s="188">
        <v>1377800</v>
      </c>
      <c r="G21" s="188">
        <v>1368135.12</v>
      </c>
      <c r="H21" s="133">
        <f t="shared" si="38"/>
        <v>-9664.8799999998882</v>
      </c>
      <c r="I21" s="131"/>
      <c r="J21" s="131"/>
      <c r="K21" s="133">
        <f t="shared" si="8"/>
        <v>0</v>
      </c>
      <c r="L21" s="131"/>
      <c r="M21" s="131"/>
      <c r="N21" s="133">
        <f t="shared" si="9"/>
        <v>0</v>
      </c>
      <c r="O21" s="131"/>
      <c r="P21" s="131"/>
      <c r="Q21" s="133">
        <f t="shared" si="10"/>
        <v>0</v>
      </c>
      <c r="R21" s="131"/>
      <c r="S21" s="131"/>
      <c r="T21" s="133">
        <f t="shared" si="11"/>
        <v>0</v>
      </c>
      <c r="U21" s="135">
        <f t="shared" si="39"/>
        <v>1615100</v>
      </c>
      <c r="V21" s="135">
        <f t="shared" si="40"/>
        <v>1588842.34</v>
      </c>
      <c r="W21" s="135">
        <f t="shared" si="41"/>
        <v>-26257.659999999887</v>
      </c>
      <c r="X21" s="131"/>
      <c r="Y21" s="131"/>
      <c r="Z21" s="54">
        <f t="shared" si="24"/>
        <v>0</v>
      </c>
      <c r="AA21" s="135">
        <f t="shared" si="25"/>
        <v>0</v>
      </c>
      <c r="AB21" s="135">
        <f t="shared" si="25"/>
        <v>0</v>
      </c>
      <c r="AC21" s="135">
        <f t="shared" si="25"/>
        <v>0</v>
      </c>
      <c r="AD21" s="131"/>
      <c r="AE21" s="131"/>
      <c r="AF21" s="54">
        <f t="shared" si="26"/>
        <v>0</v>
      </c>
      <c r="AG21" s="131"/>
      <c r="AH21" s="131"/>
      <c r="AI21" s="54">
        <f t="shared" si="27"/>
        <v>0</v>
      </c>
      <c r="AJ21" s="135">
        <f t="shared" si="3"/>
        <v>0</v>
      </c>
      <c r="AK21" s="135">
        <f t="shared" si="3"/>
        <v>0</v>
      </c>
      <c r="AL21" s="135">
        <f t="shared" si="3"/>
        <v>0</v>
      </c>
      <c r="AM21" s="135">
        <f t="shared" si="16"/>
        <v>1615100</v>
      </c>
      <c r="AN21" s="135">
        <f t="shared" si="4"/>
        <v>1588842.34</v>
      </c>
      <c r="AO21" s="135">
        <f t="shared" si="4"/>
        <v>-26257.659999999887</v>
      </c>
    </row>
    <row r="22" spans="1:41" ht="11.25">
      <c r="A22" s="165">
        <v>15</v>
      </c>
      <c r="B22" s="153" t="s">
        <v>18</v>
      </c>
      <c r="C22" s="188">
        <v>948900</v>
      </c>
      <c r="D22" s="188">
        <v>913900</v>
      </c>
      <c r="E22" s="133">
        <f t="shared" si="32"/>
        <v>-35000</v>
      </c>
      <c r="F22" s="188">
        <v>5510700</v>
      </c>
      <c r="G22" s="188">
        <v>5476492.4699999997</v>
      </c>
      <c r="H22" s="133">
        <f t="shared" si="38"/>
        <v>-34207.530000000261</v>
      </c>
      <c r="I22" s="131"/>
      <c r="J22" s="131"/>
      <c r="K22" s="133">
        <f t="shared" si="8"/>
        <v>0</v>
      </c>
      <c r="L22" s="131"/>
      <c r="M22" s="131"/>
      <c r="N22" s="133">
        <f t="shared" si="9"/>
        <v>0</v>
      </c>
      <c r="O22" s="131"/>
      <c r="P22" s="131"/>
      <c r="Q22" s="133">
        <f t="shared" si="10"/>
        <v>0</v>
      </c>
      <c r="R22" s="131"/>
      <c r="S22" s="131"/>
      <c r="T22" s="133">
        <f t="shared" si="11"/>
        <v>0</v>
      </c>
      <c r="U22" s="135">
        <f t="shared" si="39"/>
        <v>6459600</v>
      </c>
      <c r="V22" s="135">
        <f t="shared" si="40"/>
        <v>6390392.4699999997</v>
      </c>
      <c r="W22" s="135">
        <f t="shared" si="41"/>
        <v>-69207.530000000261</v>
      </c>
      <c r="X22" s="131"/>
      <c r="Y22" s="131"/>
      <c r="Z22" s="54">
        <f t="shared" si="24"/>
        <v>0</v>
      </c>
      <c r="AA22" s="135">
        <f t="shared" si="25"/>
        <v>0</v>
      </c>
      <c r="AB22" s="135">
        <f t="shared" si="25"/>
        <v>0</v>
      </c>
      <c r="AC22" s="135">
        <f t="shared" si="25"/>
        <v>0</v>
      </c>
      <c r="AD22" s="131"/>
      <c r="AE22" s="131"/>
      <c r="AF22" s="54">
        <f t="shared" si="26"/>
        <v>0</v>
      </c>
      <c r="AG22" s="131"/>
      <c r="AH22" s="131"/>
      <c r="AI22" s="54">
        <f t="shared" si="27"/>
        <v>0</v>
      </c>
      <c r="AJ22" s="135">
        <f t="shared" si="3"/>
        <v>0</v>
      </c>
      <c r="AK22" s="135">
        <f t="shared" si="3"/>
        <v>0</v>
      </c>
      <c r="AL22" s="135">
        <f t="shared" si="3"/>
        <v>0</v>
      </c>
      <c r="AM22" s="135">
        <f t="shared" si="16"/>
        <v>6459600</v>
      </c>
      <c r="AN22" s="135">
        <f t="shared" si="4"/>
        <v>6390392.4699999997</v>
      </c>
      <c r="AO22" s="135">
        <f t="shared" si="4"/>
        <v>-69207.530000000261</v>
      </c>
    </row>
    <row r="23" spans="1:41" ht="11.25">
      <c r="A23" s="163">
        <v>16</v>
      </c>
      <c r="B23" s="154" t="s">
        <v>34</v>
      </c>
      <c r="C23" s="64">
        <f>SUM(C24:C27)</f>
        <v>0</v>
      </c>
      <c r="D23" s="64">
        <f t="shared" ref="D23:T23" si="42">SUM(D24:D27)</f>
        <v>0</v>
      </c>
      <c r="E23" s="64">
        <f t="shared" si="42"/>
        <v>0</v>
      </c>
      <c r="F23" s="64">
        <f t="shared" si="42"/>
        <v>23707200</v>
      </c>
      <c r="G23" s="64">
        <f t="shared" si="42"/>
        <v>21780462.829999998</v>
      </c>
      <c r="H23" s="64">
        <f t="shared" si="42"/>
        <v>-1926737.17</v>
      </c>
      <c r="I23" s="64">
        <f t="shared" si="42"/>
        <v>39947000</v>
      </c>
      <c r="J23" s="64">
        <f t="shared" si="42"/>
        <v>32895610</v>
      </c>
      <c r="K23" s="64">
        <f t="shared" si="42"/>
        <v>-7051390</v>
      </c>
      <c r="L23" s="64">
        <f t="shared" si="42"/>
        <v>21869000</v>
      </c>
      <c r="M23" s="64">
        <f t="shared" si="42"/>
        <v>19106632.050000001</v>
      </c>
      <c r="N23" s="64">
        <f t="shared" si="42"/>
        <v>-2762367.95</v>
      </c>
      <c r="O23" s="64">
        <f t="shared" si="42"/>
        <v>82200300</v>
      </c>
      <c r="P23" s="64">
        <f t="shared" si="42"/>
        <v>78332193.5</v>
      </c>
      <c r="Q23" s="64">
        <f t="shared" si="42"/>
        <v>-3868106.5</v>
      </c>
      <c r="R23" s="64">
        <f t="shared" si="42"/>
        <v>25867800</v>
      </c>
      <c r="S23" s="64">
        <f t="shared" si="42"/>
        <v>21657089.149999999</v>
      </c>
      <c r="T23" s="64">
        <f t="shared" si="42"/>
        <v>-4210710.8499999996</v>
      </c>
      <c r="U23" s="59">
        <f>SUM(C23+F23+I23+L23+O23+R23)</f>
        <v>193591300</v>
      </c>
      <c r="V23" s="59">
        <f t="shared" si="40"/>
        <v>173771987.53</v>
      </c>
      <c r="W23" s="59">
        <f t="shared" si="41"/>
        <v>-19819312.469999999</v>
      </c>
      <c r="X23" s="64">
        <f t="shared" ref="X23:Y23" si="43">SUM(X24:X27)</f>
        <v>0</v>
      </c>
      <c r="Y23" s="64">
        <f t="shared" si="43"/>
        <v>0</v>
      </c>
      <c r="Z23" s="64">
        <f t="shared" si="24"/>
        <v>0</v>
      </c>
      <c r="AA23" s="59">
        <f t="shared" si="25"/>
        <v>0</v>
      </c>
      <c r="AB23" s="59">
        <f t="shared" si="25"/>
        <v>0</v>
      </c>
      <c r="AC23" s="59">
        <f t="shared" si="25"/>
        <v>0</v>
      </c>
      <c r="AD23" s="64">
        <f t="shared" ref="AD23:AE23" si="44">SUM(AD24:AD27)</f>
        <v>0</v>
      </c>
      <c r="AE23" s="64">
        <f t="shared" si="44"/>
        <v>0</v>
      </c>
      <c r="AF23" s="64">
        <f t="shared" si="26"/>
        <v>0</v>
      </c>
      <c r="AG23" s="64">
        <f t="shared" ref="AG23:AH23" si="45">SUM(AG24:AG27)</f>
        <v>0</v>
      </c>
      <c r="AH23" s="64">
        <f t="shared" si="45"/>
        <v>0</v>
      </c>
      <c r="AI23" s="64">
        <f t="shared" si="27"/>
        <v>0</v>
      </c>
      <c r="AJ23" s="59">
        <f t="shared" ref="AJ23:AL93" si="46">SUM(AD23+AG23)</f>
        <v>0</v>
      </c>
      <c r="AK23" s="59">
        <f t="shared" si="46"/>
        <v>0</v>
      </c>
      <c r="AL23" s="59">
        <f t="shared" si="46"/>
        <v>0</v>
      </c>
      <c r="AM23" s="59">
        <f t="shared" si="16"/>
        <v>193591300</v>
      </c>
      <c r="AN23" s="59">
        <f t="shared" si="16"/>
        <v>173771987.53</v>
      </c>
      <c r="AO23" s="59">
        <f t="shared" si="16"/>
        <v>-19819312.469999999</v>
      </c>
    </row>
    <row r="24" spans="1:41" ht="11.25">
      <c r="A24" s="165">
        <v>17</v>
      </c>
      <c r="B24" s="166" t="s">
        <v>19</v>
      </c>
      <c r="C24" s="131"/>
      <c r="D24" s="131"/>
      <c r="E24" s="133">
        <f t="shared" si="32"/>
        <v>0</v>
      </c>
      <c r="F24" s="188">
        <v>6693300</v>
      </c>
      <c r="G24" s="188">
        <v>5609582.8300000001</v>
      </c>
      <c r="H24" s="133">
        <f>SUM(G24-F24)</f>
        <v>-1083717.17</v>
      </c>
      <c r="I24" s="188">
        <v>1785000</v>
      </c>
      <c r="J24" s="188">
        <v>1310980</v>
      </c>
      <c r="K24" s="133">
        <f>SUM(J24-I24)</f>
        <v>-474020</v>
      </c>
      <c r="L24" s="188">
        <v>4200000</v>
      </c>
      <c r="M24" s="188">
        <v>2212172.0499999998</v>
      </c>
      <c r="N24" s="133">
        <f t="shared" si="9"/>
        <v>-1987827.9500000002</v>
      </c>
      <c r="O24" s="188">
        <v>6087400</v>
      </c>
      <c r="P24" s="188">
        <v>3116393.5</v>
      </c>
      <c r="Q24" s="133">
        <f t="shared" si="10"/>
        <v>-2971006.5</v>
      </c>
      <c r="R24" s="188">
        <v>3185000</v>
      </c>
      <c r="S24" s="188">
        <v>1507799.15</v>
      </c>
      <c r="T24" s="133">
        <f t="shared" si="11"/>
        <v>-1677200.85</v>
      </c>
      <c r="U24" s="135">
        <f t="shared" si="34"/>
        <v>21950700</v>
      </c>
      <c r="V24" s="135">
        <f t="shared" si="40"/>
        <v>13756927.529999999</v>
      </c>
      <c r="W24" s="135">
        <f t="shared" si="41"/>
        <v>-8193772.4700000007</v>
      </c>
      <c r="X24" s="131"/>
      <c r="Y24" s="131"/>
      <c r="Z24" s="54">
        <f t="shared" si="24"/>
        <v>0</v>
      </c>
      <c r="AA24" s="135">
        <f t="shared" si="25"/>
        <v>0</v>
      </c>
      <c r="AB24" s="135">
        <f t="shared" si="25"/>
        <v>0</v>
      </c>
      <c r="AC24" s="135">
        <f t="shared" si="25"/>
        <v>0</v>
      </c>
      <c r="AD24" s="131"/>
      <c r="AE24" s="131"/>
      <c r="AF24" s="54">
        <f t="shared" si="26"/>
        <v>0</v>
      </c>
      <c r="AG24" s="131"/>
      <c r="AH24" s="131"/>
      <c r="AI24" s="54">
        <f t="shared" si="27"/>
        <v>0</v>
      </c>
      <c r="AJ24" s="135">
        <f t="shared" si="46"/>
        <v>0</v>
      </c>
      <c r="AK24" s="135">
        <f t="shared" si="46"/>
        <v>0</v>
      </c>
      <c r="AL24" s="135">
        <f t="shared" si="46"/>
        <v>0</v>
      </c>
      <c r="AM24" s="135">
        <f t="shared" si="16"/>
        <v>21950700</v>
      </c>
      <c r="AN24" s="135">
        <f t="shared" si="16"/>
        <v>13756927.529999999</v>
      </c>
      <c r="AO24" s="135">
        <f t="shared" si="16"/>
        <v>-8193772.4700000007</v>
      </c>
    </row>
    <row r="25" spans="1:41" ht="11.25">
      <c r="A25" s="165">
        <v>18</v>
      </c>
      <c r="B25" s="166" t="s">
        <v>20</v>
      </c>
      <c r="C25" s="131"/>
      <c r="D25" s="131"/>
      <c r="E25" s="133">
        <f t="shared" si="32"/>
        <v>0</v>
      </c>
      <c r="F25" s="188">
        <v>14700300</v>
      </c>
      <c r="G25" s="188">
        <v>13364560</v>
      </c>
      <c r="H25" s="133">
        <f t="shared" ref="H25:H27" si="47">SUM(G25-F25)</f>
        <v>-1335740</v>
      </c>
      <c r="I25" s="188">
        <v>37940800</v>
      </c>
      <c r="J25" s="188">
        <v>30861600</v>
      </c>
      <c r="K25" s="133">
        <f t="shared" ref="K25:K27" si="48">SUM(J25-I25)</f>
        <v>-7079200</v>
      </c>
      <c r="L25" s="188">
        <v>15744000</v>
      </c>
      <c r="M25" s="188">
        <v>15876300</v>
      </c>
      <c r="N25" s="133">
        <f t="shared" si="9"/>
        <v>132300</v>
      </c>
      <c r="O25" s="188">
        <v>72126000</v>
      </c>
      <c r="P25" s="188">
        <v>72234740</v>
      </c>
      <c r="Q25" s="133">
        <f t="shared" si="10"/>
        <v>108740</v>
      </c>
      <c r="R25" s="188">
        <v>19845600</v>
      </c>
      <c r="S25" s="188">
        <v>19955630</v>
      </c>
      <c r="T25" s="133">
        <f t="shared" si="11"/>
        <v>110030</v>
      </c>
      <c r="U25" s="135">
        <f t="shared" ref="U25:U27" si="49">SUM(C25+F25+I25+L25+O25+R25)</f>
        <v>160356700</v>
      </c>
      <c r="V25" s="135">
        <f t="shared" ref="V25:V29" si="50">SUM(D25+G25+J25+M25+P25+S25)</f>
        <v>152292830</v>
      </c>
      <c r="W25" s="135">
        <f t="shared" ref="W25:W29" si="51">SUM(E25+H25+K25+N25+Q25+T25)</f>
        <v>-8063870</v>
      </c>
      <c r="X25" s="131"/>
      <c r="Y25" s="131"/>
      <c r="Z25" s="54">
        <f t="shared" si="24"/>
        <v>0</v>
      </c>
      <c r="AA25" s="135">
        <f t="shared" si="25"/>
        <v>0</v>
      </c>
      <c r="AB25" s="135">
        <f t="shared" si="25"/>
        <v>0</v>
      </c>
      <c r="AC25" s="135">
        <f t="shared" si="25"/>
        <v>0</v>
      </c>
      <c r="AD25" s="131"/>
      <c r="AE25" s="131"/>
      <c r="AF25" s="54">
        <f t="shared" si="26"/>
        <v>0</v>
      </c>
      <c r="AG25" s="131"/>
      <c r="AH25" s="131"/>
      <c r="AI25" s="54">
        <f t="shared" si="27"/>
        <v>0</v>
      </c>
      <c r="AJ25" s="135">
        <f t="shared" si="46"/>
        <v>0</v>
      </c>
      <c r="AK25" s="135">
        <f t="shared" si="46"/>
        <v>0</v>
      </c>
      <c r="AL25" s="135">
        <f t="shared" si="46"/>
        <v>0</v>
      </c>
      <c r="AM25" s="135">
        <f t="shared" si="16"/>
        <v>160356700</v>
      </c>
      <c r="AN25" s="135">
        <f t="shared" si="16"/>
        <v>152292830</v>
      </c>
      <c r="AO25" s="135">
        <f t="shared" si="16"/>
        <v>-8063870</v>
      </c>
    </row>
    <row r="26" spans="1:41" ht="11.25">
      <c r="A26" s="165">
        <v>19</v>
      </c>
      <c r="B26" s="166" t="s">
        <v>21</v>
      </c>
      <c r="C26" s="131"/>
      <c r="D26" s="131"/>
      <c r="E26" s="133">
        <f t="shared" si="32"/>
        <v>0</v>
      </c>
      <c r="F26" s="188">
        <v>2313600</v>
      </c>
      <c r="G26" s="188">
        <v>2806320</v>
      </c>
      <c r="H26" s="133">
        <f t="shared" si="47"/>
        <v>492720</v>
      </c>
      <c r="I26" s="188">
        <v>221200</v>
      </c>
      <c r="J26" s="188">
        <v>723030</v>
      </c>
      <c r="K26" s="133">
        <f t="shared" si="48"/>
        <v>501830</v>
      </c>
      <c r="L26" s="188">
        <v>1925000</v>
      </c>
      <c r="M26" s="188">
        <v>1018160</v>
      </c>
      <c r="N26" s="133">
        <f t="shared" si="9"/>
        <v>-906840</v>
      </c>
      <c r="O26" s="188">
        <v>3986900</v>
      </c>
      <c r="P26" s="188">
        <v>2981060</v>
      </c>
      <c r="Q26" s="133">
        <f t="shared" si="10"/>
        <v>-1005840</v>
      </c>
      <c r="R26" s="188">
        <v>2837200</v>
      </c>
      <c r="S26" s="188">
        <v>193660</v>
      </c>
      <c r="T26" s="133">
        <f t="shared" si="11"/>
        <v>-2643540</v>
      </c>
      <c r="U26" s="135">
        <f t="shared" si="49"/>
        <v>11283900</v>
      </c>
      <c r="V26" s="135">
        <f t="shared" si="50"/>
        <v>7722230</v>
      </c>
      <c r="W26" s="135">
        <f t="shared" si="51"/>
        <v>-3561670</v>
      </c>
      <c r="X26" s="131"/>
      <c r="Y26" s="131"/>
      <c r="Z26" s="54">
        <f t="shared" si="24"/>
        <v>0</v>
      </c>
      <c r="AA26" s="135">
        <f t="shared" si="25"/>
        <v>0</v>
      </c>
      <c r="AB26" s="135">
        <f t="shared" si="25"/>
        <v>0</v>
      </c>
      <c r="AC26" s="135">
        <f t="shared" si="25"/>
        <v>0</v>
      </c>
      <c r="AD26" s="131"/>
      <c r="AE26" s="131"/>
      <c r="AF26" s="54">
        <f t="shared" si="26"/>
        <v>0</v>
      </c>
      <c r="AG26" s="131"/>
      <c r="AH26" s="131"/>
      <c r="AI26" s="54">
        <f t="shared" si="27"/>
        <v>0</v>
      </c>
      <c r="AJ26" s="135">
        <f t="shared" si="46"/>
        <v>0</v>
      </c>
      <c r="AK26" s="135">
        <f t="shared" si="46"/>
        <v>0</v>
      </c>
      <c r="AL26" s="135">
        <f t="shared" si="46"/>
        <v>0</v>
      </c>
      <c r="AM26" s="135">
        <f t="shared" si="16"/>
        <v>11283900</v>
      </c>
      <c r="AN26" s="135">
        <f t="shared" si="16"/>
        <v>7722230</v>
      </c>
      <c r="AO26" s="135">
        <f t="shared" si="16"/>
        <v>-3561670</v>
      </c>
    </row>
    <row r="27" spans="1:41" ht="11.25">
      <c r="A27" s="165">
        <v>20</v>
      </c>
      <c r="B27" s="166" t="s">
        <v>73</v>
      </c>
      <c r="C27" s="131"/>
      <c r="D27" s="131"/>
      <c r="E27" s="133">
        <f t="shared" si="32"/>
        <v>0</v>
      </c>
      <c r="F27" s="131">
        <v>0</v>
      </c>
      <c r="G27" s="131">
        <v>0</v>
      </c>
      <c r="H27" s="133">
        <f t="shared" si="47"/>
        <v>0</v>
      </c>
      <c r="I27" s="131"/>
      <c r="J27" s="131"/>
      <c r="K27" s="133">
        <f t="shared" si="48"/>
        <v>0</v>
      </c>
      <c r="L27" s="131"/>
      <c r="M27" s="131"/>
      <c r="N27" s="133">
        <f t="shared" si="9"/>
        <v>0</v>
      </c>
      <c r="O27" s="131"/>
      <c r="P27" s="131"/>
      <c r="Q27" s="133">
        <f t="shared" si="10"/>
        <v>0</v>
      </c>
      <c r="R27" s="131"/>
      <c r="S27" s="131"/>
      <c r="T27" s="133">
        <f t="shared" si="11"/>
        <v>0</v>
      </c>
      <c r="U27" s="135">
        <f t="shared" si="49"/>
        <v>0</v>
      </c>
      <c r="V27" s="135">
        <f t="shared" si="50"/>
        <v>0</v>
      </c>
      <c r="W27" s="135">
        <f t="shared" si="51"/>
        <v>0</v>
      </c>
      <c r="X27" s="131"/>
      <c r="Y27" s="131"/>
      <c r="Z27" s="54">
        <f t="shared" si="24"/>
        <v>0</v>
      </c>
      <c r="AA27" s="135">
        <f t="shared" si="25"/>
        <v>0</v>
      </c>
      <c r="AB27" s="135">
        <f t="shared" si="25"/>
        <v>0</v>
      </c>
      <c r="AC27" s="135">
        <f t="shared" si="25"/>
        <v>0</v>
      </c>
      <c r="AD27" s="131"/>
      <c r="AE27" s="131"/>
      <c r="AF27" s="54">
        <f t="shared" si="26"/>
        <v>0</v>
      </c>
      <c r="AG27" s="131"/>
      <c r="AH27" s="131"/>
      <c r="AI27" s="54">
        <f t="shared" si="27"/>
        <v>0</v>
      </c>
      <c r="AJ27" s="135">
        <f t="shared" si="46"/>
        <v>0</v>
      </c>
      <c r="AK27" s="135">
        <f t="shared" si="46"/>
        <v>0</v>
      </c>
      <c r="AL27" s="135">
        <f t="shared" si="46"/>
        <v>0</v>
      </c>
      <c r="AM27" s="135">
        <f t="shared" si="16"/>
        <v>0</v>
      </c>
      <c r="AN27" s="135">
        <f t="shared" si="16"/>
        <v>0</v>
      </c>
      <c r="AO27" s="135">
        <f t="shared" si="16"/>
        <v>0</v>
      </c>
    </row>
    <row r="28" spans="1:41" ht="11.25">
      <c r="A28" s="163">
        <v>21</v>
      </c>
      <c r="B28" s="154" t="s">
        <v>35</v>
      </c>
      <c r="C28" s="64">
        <f>SUM(C29:C34)</f>
        <v>2419800</v>
      </c>
      <c r="D28" s="64">
        <f t="shared" ref="D28:T28" si="52">SUM(D29:D34)</f>
        <v>2020500</v>
      </c>
      <c r="E28" s="64">
        <f t="shared" si="52"/>
        <v>-399300</v>
      </c>
      <c r="F28" s="64">
        <f t="shared" si="52"/>
        <v>14758900</v>
      </c>
      <c r="G28" s="64">
        <f t="shared" si="52"/>
        <v>10540153</v>
      </c>
      <c r="H28" s="64">
        <f t="shared" si="52"/>
        <v>-4218747</v>
      </c>
      <c r="I28" s="64">
        <f t="shared" si="52"/>
        <v>0</v>
      </c>
      <c r="J28" s="64">
        <f t="shared" si="52"/>
        <v>0</v>
      </c>
      <c r="K28" s="64">
        <f t="shared" si="52"/>
        <v>0</v>
      </c>
      <c r="L28" s="64">
        <f t="shared" si="52"/>
        <v>0</v>
      </c>
      <c r="M28" s="64">
        <f t="shared" si="52"/>
        <v>0</v>
      </c>
      <c r="N28" s="64">
        <f t="shared" si="52"/>
        <v>0</v>
      </c>
      <c r="O28" s="64">
        <f t="shared" si="52"/>
        <v>0</v>
      </c>
      <c r="P28" s="64">
        <f t="shared" si="52"/>
        <v>0</v>
      </c>
      <c r="Q28" s="64">
        <f t="shared" si="52"/>
        <v>0</v>
      </c>
      <c r="R28" s="64">
        <f t="shared" si="52"/>
        <v>0</v>
      </c>
      <c r="S28" s="64">
        <f t="shared" si="52"/>
        <v>0</v>
      </c>
      <c r="T28" s="64">
        <f t="shared" si="52"/>
        <v>0</v>
      </c>
      <c r="U28" s="59">
        <f>SUM(C28+F28+I28+L28+O28+R28)</f>
        <v>17178700</v>
      </c>
      <c r="V28" s="59">
        <f t="shared" si="50"/>
        <v>12560653</v>
      </c>
      <c r="W28" s="59">
        <f t="shared" si="51"/>
        <v>-4618047</v>
      </c>
      <c r="X28" s="64">
        <f t="shared" ref="X28:Y28" si="53">SUM(X29:X34)</f>
        <v>0</v>
      </c>
      <c r="Y28" s="64">
        <f t="shared" si="53"/>
        <v>0</v>
      </c>
      <c r="Z28" s="64">
        <f t="shared" si="24"/>
        <v>0</v>
      </c>
      <c r="AA28" s="59">
        <f t="shared" si="25"/>
        <v>0</v>
      </c>
      <c r="AB28" s="59">
        <f t="shared" si="25"/>
        <v>0</v>
      </c>
      <c r="AC28" s="59">
        <f t="shared" si="25"/>
        <v>0</v>
      </c>
      <c r="AD28" s="64">
        <f t="shared" ref="AD28:AE28" si="54">SUM(AD29:AD34)</f>
        <v>0</v>
      </c>
      <c r="AE28" s="64">
        <f t="shared" si="54"/>
        <v>0</v>
      </c>
      <c r="AF28" s="64">
        <f t="shared" si="26"/>
        <v>0</v>
      </c>
      <c r="AG28" s="64">
        <f t="shared" ref="AG28:AH28" si="55">SUM(AG29:AG34)</f>
        <v>0</v>
      </c>
      <c r="AH28" s="64">
        <f t="shared" si="55"/>
        <v>0</v>
      </c>
      <c r="AI28" s="64">
        <f t="shared" si="27"/>
        <v>0</v>
      </c>
      <c r="AJ28" s="59">
        <f t="shared" si="46"/>
        <v>0</v>
      </c>
      <c r="AK28" s="59">
        <f t="shared" si="46"/>
        <v>0</v>
      </c>
      <c r="AL28" s="59">
        <f t="shared" si="46"/>
        <v>0</v>
      </c>
      <c r="AM28" s="59">
        <f t="shared" si="16"/>
        <v>17178700</v>
      </c>
      <c r="AN28" s="59">
        <f t="shared" si="16"/>
        <v>12560653</v>
      </c>
      <c r="AO28" s="59">
        <f t="shared" si="16"/>
        <v>-4618047</v>
      </c>
    </row>
    <row r="29" spans="1:41" ht="11.25">
      <c r="A29" s="165">
        <v>22</v>
      </c>
      <c r="B29" s="166" t="s">
        <v>22</v>
      </c>
      <c r="C29" s="188">
        <v>461300</v>
      </c>
      <c r="D29" s="188">
        <v>314500</v>
      </c>
      <c r="E29" s="133">
        <f t="shared" si="32"/>
        <v>-146800</v>
      </c>
      <c r="F29" s="188">
        <v>1584600</v>
      </c>
      <c r="G29" s="188">
        <v>1277000</v>
      </c>
      <c r="H29" s="133">
        <f>SUM(G29-F29)</f>
        <v>-307600</v>
      </c>
      <c r="I29" s="131"/>
      <c r="J29" s="131"/>
      <c r="K29" s="133">
        <f t="shared" si="8"/>
        <v>0</v>
      </c>
      <c r="L29" s="131"/>
      <c r="M29" s="131"/>
      <c r="N29" s="133">
        <f t="shared" si="9"/>
        <v>0</v>
      </c>
      <c r="O29" s="131"/>
      <c r="P29" s="131"/>
      <c r="Q29" s="133">
        <f t="shared" si="10"/>
        <v>0</v>
      </c>
      <c r="R29" s="131"/>
      <c r="S29" s="131"/>
      <c r="T29" s="133">
        <f t="shared" si="11"/>
        <v>0</v>
      </c>
      <c r="U29" s="135">
        <f>SUM(C29+F29+I29+L29+O29+R29)</f>
        <v>2045900</v>
      </c>
      <c r="V29" s="135">
        <f t="shared" si="50"/>
        <v>1591500</v>
      </c>
      <c r="W29" s="135">
        <f t="shared" si="51"/>
        <v>-454400</v>
      </c>
      <c r="X29" s="131"/>
      <c r="Y29" s="131"/>
      <c r="Z29" s="54">
        <f t="shared" si="24"/>
        <v>0</v>
      </c>
      <c r="AA29" s="135">
        <f t="shared" si="25"/>
        <v>0</v>
      </c>
      <c r="AB29" s="135">
        <f t="shared" si="25"/>
        <v>0</v>
      </c>
      <c r="AC29" s="135">
        <f t="shared" si="25"/>
        <v>0</v>
      </c>
      <c r="AD29" s="131"/>
      <c r="AE29" s="131"/>
      <c r="AF29" s="54">
        <f t="shared" si="26"/>
        <v>0</v>
      </c>
      <c r="AG29" s="131"/>
      <c r="AH29" s="131"/>
      <c r="AI29" s="54">
        <f t="shared" si="27"/>
        <v>0</v>
      </c>
      <c r="AJ29" s="135">
        <f t="shared" si="46"/>
        <v>0</v>
      </c>
      <c r="AK29" s="135">
        <f t="shared" si="46"/>
        <v>0</v>
      </c>
      <c r="AL29" s="135">
        <f t="shared" si="46"/>
        <v>0</v>
      </c>
      <c r="AM29" s="135">
        <f t="shared" si="16"/>
        <v>2045900</v>
      </c>
      <c r="AN29" s="135">
        <f t="shared" si="16"/>
        <v>1591500</v>
      </c>
      <c r="AO29" s="135">
        <f t="shared" si="16"/>
        <v>-454400</v>
      </c>
    </row>
    <row r="30" spans="1:41" ht="11.25">
      <c r="A30" s="165">
        <v>23</v>
      </c>
      <c r="B30" s="166" t="s">
        <v>23</v>
      </c>
      <c r="C30" s="188">
        <v>1835400</v>
      </c>
      <c r="D30" s="188">
        <v>1640000</v>
      </c>
      <c r="E30" s="133">
        <f t="shared" si="32"/>
        <v>-195400</v>
      </c>
      <c r="F30" s="188">
        <v>7637900</v>
      </c>
      <c r="G30" s="188">
        <v>5001100</v>
      </c>
      <c r="H30" s="133">
        <f t="shared" ref="H30:H34" si="56">SUM(G30-F30)</f>
        <v>-2636800</v>
      </c>
      <c r="I30" s="131"/>
      <c r="J30" s="131"/>
      <c r="K30" s="133">
        <f t="shared" si="8"/>
        <v>0</v>
      </c>
      <c r="L30" s="131"/>
      <c r="M30" s="131"/>
      <c r="N30" s="133">
        <f t="shared" si="9"/>
        <v>0</v>
      </c>
      <c r="O30" s="131"/>
      <c r="P30" s="131"/>
      <c r="Q30" s="133">
        <f t="shared" si="10"/>
        <v>0</v>
      </c>
      <c r="R30" s="131"/>
      <c r="S30" s="131"/>
      <c r="T30" s="133">
        <f t="shared" si="11"/>
        <v>0</v>
      </c>
      <c r="U30" s="135">
        <f t="shared" ref="U30:U34" si="57">SUM(C30+F30+I30+L30+O30+R30)</f>
        <v>9473300</v>
      </c>
      <c r="V30" s="135">
        <f t="shared" ref="V30:V35" si="58">SUM(D30+G30+J30+M30+P30+S30)</f>
        <v>6641100</v>
      </c>
      <c r="W30" s="135">
        <f>SUM(E30+H30+K30+N30+Q30+T30)</f>
        <v>-2832200</v>
      </c>
      <c r="X30" s="131"/>
      <c r="Y30" s="131"/>
      <c r="Z30" s="54">
        <f t="shared" si="24"/>
        <v>0</v>
      </c>
      <c r="AA30" s="135">
        <f t="shared" si="25"/>
        <v>0</v>
      </c>
      <c r="AB30" s="135">
        <f t="shared" si="25"/>
        <v>0</v>
      </c>
      <c r="AC30" s="135">
        <f t="shared" si="25"/>
        <v>0</v>
      </c>
      <c r="AD30" s="131"/>
      <c r="AE30" s="131"/>
      <c r="AF30" s="54">
        <f t="shared" si="26"/>
        <v>0</v>
      </c>
      <c r="AG30" s="131"/>
      <c r="AH30" s="131"/>
      <c r="AI30" s="54">
        <f t="shared" si="27"/>
        <v>0</v>
      </c>
      <c r="AJ30" s="135">
        <f t="shared" si="46"/>
        <v>0</v>
      </c>
      <c r="AK30" s="135">
        <f t="shared" si="46"/>
        <v>0</v>
      </c>
      <c r="AL30" s="135">
        <f t="shared" si="46"/>
        <v>0</v>
      </c>
      <c r="AM30" s="135">
        <f t="shared" si="16"/>
        <v>9473300</v>
      </c>
      <c r="AN30" s="135">
        <f t="shared" si="16"/>
        <v>6641100</v>
      </c>
      <c r="AO30" s="135">
        <f t="shared" si="16"/>
        <v>-2832200</v>
      </c>
    </row>
    <row r="31" spans="1:41" ht="11.25">
      <c r="A31" s="165">
        <v>24</v>
      </c>
      <c r="B31" s="166" t="s">
        <v>24</v>
      </c>
      <c r="C31" s="188">
        <v>66800</v>
      </c>
      <c r="D31" s="188">
        <v>66000</v>
      </c>
      <c r="E31" s="133">
        <f t="shared" si="32"/>
        <v>-800</v>
      </c>
      <c r="F31" s="188">
        <v>4365000</v>
      </c>
      <c r="G31" s="188">
        <v>3768053</v>
      </c>
      <c r="H31" s="133">
        <f t="shared" si="56"/>
        <v>-596947</v>
      </c>
      <c r="I31" s="131"/>
      <c r="J31" s="131"/>
      <c r="K31" s="133">
        <f t="shared" si="8"/>
        <v>0</v>
      </c>
      <c r="L31" s="131"/>
      <c r="M31" s="131"/>
      <c r="N31" s="133">
        <f t="shared" si="9"/>
        <v>0</v>
      </c>
      <c r="O31" s="131"/>
      <c r="P31" s="131"/>
      <c r="Q31" s="133">
        <f t="shared" si="10"/>
        <v>0</v>
      </c>
      <c r="R31" s="131"/>
      <c r="S31" s="131"/>
      <c r="T31" s="133">
        <f t="shared" si="11"/>
        <v>0</v>
      </c>
      <c r="U31" s="135">
        <f t="shared" si="57"/>
        <v>4431800</v>
      </c>
      <c r="V31" s="135">
        <f t="shared" si="58"/>
        <v>3834053</v>
      </c>
      <c r="W31" s="135">
        <f t="shared" ref="W31:W35" si="59">SUM(E31+H31+K31+N31+Q31+T31)</f>
        <v>-597747</v>
      </c>
      <c r="X31" s="131"/>
      <c r="Y31" s="131"/>
      <c r="Z31" s="54">
        <f t="shared" si="24"/>
        <v>0</v>
      </c>
      <c r="AA31" s="135">
        <f t="shared" si="25"/>
        <v>0</v>
      </c>
      <c r="AB31" s="135">
        <f t="shared" si="25"/>
        <v>0</v>
      </c>
      <c r="AC31" s="135">
        <f t="shared" si="25"/>
        <v>0</v>
      </c>
      <c r="AD31" s="131"/>
      <c r="AE31" s="131"/>
      <c r="AF31" s="54">
        <f t="shared" si="26"/>
        <v>0</v>
      </c>
      <c r="AG31" s="131"/>
      <c r="AH31" s="131"/>
      <c r="AI31" s="54">
        <f t="shared" si="27"/>
        <v>0</v>
      </c>
      <c r="AJ31" s="135">
        <f t="shared" si="46"/>
        <v>0</v>
      </c>
      <c r="AK31" s="135">
        <f t="shared" si="46"/>
        <v>0</v>
      </c>
      <c r="AL31" s="135">
        <f t="shared" si="46"/>
        <v>0</v>
      </c>
      <c r="AM31" s="135">
        <f t="shared" si="16"/>
        <v>4431800</v>
      </c>
      <c r="AN31" s="135">
        <f t="shared" si="16"/>
        <v>3834053</v>
      </c>
      <c r="AO31" s="135">
        <f t="shared" si="16"/>
        <v>-597747</v>
      </c>
    </row>
    <row r="32" spans="1:41" ht="11.25">
      <c r="A32" s="165">
        <v>25</v>
      </c>
      <c r="B32" s="166" t="s">
        <v>25</v>
      </c>
      <c r="C32" s="131"/>
      <c r="D32" s="131"/>
      <c r="E32" s="133">
        <f t="shared" si="32"/>
        <v>0</v>
      </c>
      <c r="F32" s="131">
        <v>0</v>
      </c>
      <c r="G32" s="131">
        <v>0</v>
      </c>
      <c r="H32" s="133">
        <f t="shared" si="56"/>
        <v>0</v>
      </c>
      <c r="I32" s="131"/>
      <c r="J32" s="131"/>
      <c r="K32" s="133">
        <f t="shared" si="8"/>
        <v>0</v>
      </c>
      <c r="L32" s="131"/>
      <c r="M32" s="131"/>
      <c r="N32" s="133">
        <f t="shared" si="9"/>
        <v>0</v>
      </c>
      <c r="O32" s="131"/>
      <c r="P32" s="131"/>
      <c r="Q32" s="133">
        <f t="shared" si="10"/>
        <v>0</v>
      </c>
      <c r="R32" s="131"/>
      <c r="S32" s="131"/>
      <c r="T32" s="133">
        <f t="shared" si="11"/>
        <v>0</v>
      </c>
      <c r="U32" s="135">
        <f t="shared" si="57"/>
        <v>0</v>
      </c>
      <c r="V32" s="135">
        <f t="shared" si="58"/>
        <v>0</v>
      </c>
      <c r="W32" s="135">
        <f t="shared" si="59"/>
        <v>0</v>
      </c>
      <c r="X32" s="131"/>
      <c r="Y32" s="131"/>
      <c r="Z32" s="54">
        <f t="shared" si="24"/>
        <v>0</v>
      </c>
      <c r="AA32" s="135">
        <f t="shared" si="25"/>
        <v>0</v>
      </c>
      <c r="AB32" s="135">
        <f t="shared" si="25"/>
        <v>0</v>
      </c>
      <c r="AC32" s="135">
        <f t="shared" si="25"/>
        <v>0</v>
      </c>
      <c r="AD32" s="131"/>
      <c r="AE32" s="131"/>
      <c r="AF32" s="54">
        <f t="shared" si="26"/>
        <v>0</v>
      </c>
      <c r="AG32" s="131"/>
      <c r="AH32" s="131"/>
      <c r="AI32" s="54">
        <f t="shared" si="27"/>
        <v>0</v>
      </c>
      <c r="AJ32" s="135">
        <f t="shared" si="46"/>
        <v>0</v>
      </c>
      <c r="AK32" s="135">
        <f t="shared" si="46"/>
        <v>0</v>
      </c>
      <c r="AL32" s="135">
        <f t="shared" si="46"/>
        <v>0</v>
      </c>
      <c r="AM32" s="135">
        <f t="shared" si="16"/>
        <v>0</v>
      </c>
      <c r="AN32" s="135">
        <f t="shared" si="16"/>
        <v>0</v>
      </c>
      <c r="AO32" s="135">
        <f t="shared" si="16"/>
        <v>0</v>
      </c>
    </row>
    <row r="33" spans="1:41" ht="11.25">
      <c r="A33" s="165">
        <v>26</v>
      </c>
      <c r="B33" s="166" t="s">
        <v>26</v>
      </c>
      <c r="C33" s="180"/>
      <c r="D33" s="182"/>
      <c r="E33" s="133">
        <f t="shared" si="32"/>
        <v>0</v>
      </c>
      <c r="F33" s="188">
        <v>140000</v>
      </c>
      <c r="G33" s="151">
        <v>0</v>
      </c>
      <c r="H33" s="133">
        <f t="shared" si="56"/>
        <v>-140000</v>
      </c>
      <c r="I33" s="131"/>
      <c r="J33" s="131"/>
      <c r="K33" s="133">
        <f t="shared" si="8"/>
        <v>0</v>
      </c>
      <c r="L33" s="131"/>
      <c r="M33" s="131"/>
      <c r="N33" s="133">
        <f t="shared" si="9"/>
        <v>0</v>
      </c>
      <c r="O33" s="131"/>
      <c r="P33" s="131"/>
      <c r="Q33" s="133">
        <f t="shared" si="10"/>
        <v>0</v>
      </c>
      <c r="R33" s="131"/>
      <c r="S33" s="131"/>
      <c r="T33" s="133">
        <f t="shared" si="11"/>
        <v>0</v>
      </c>
      <c r="U33" s="135">
        <f t="shared" si="57"/>
        <v>140000</v>
      </c>
      <c r="V33" s="135">
        <f t="shared" si="58"/>
        <v>0</v>
      </c>
      <c r="W33" s="135">
        <f t="shared" si="59"/>
        <v>-140000</v>
      </c>
      <c r="X33" s="131"/>
      <c r="Y33" s="131"/>
      <c r="Z33" s="54">
        <f t="shared" si="24"/>
        <v>0</v>
      </c>
      <c r="AA33" s="135">
        <f t="shared" si="25"/>
        <v>0</v>
      </c>
      <c r="AB33" s="135">
        <f t="shared" si="25"/>
        <v>0</v>
      </c>
      <c r="AC33" s="135">
        <f t="shared" si="25"/>
        <v>0</v>
      </c>
      <c r="AD33" s="131"/>
      <c r="AE33" s="131"/>
      <c r="AF33" s="54">
        <f t="shared" si="26"/>
        <v>0</v>
      </c>
      <c r="AG33" s="131"/>
      <c r="AH33" s="131"/>
      <c r="AI33" s="54">
        <f t="shared" si="27"/>
        <v>0</v>
      </c>
      <c r="AJ33" s="135">
        <f t="shared" si="46"/>
        <v>0</v>
      </c>
      <c r="AK33" s="135">
        <f t="shared" si="46"/>
        <v>0</v>
      </c>
      <c r="AL33" s="135">
        <f t="shared" si="46"/>
        <v>0</v>
      </c>
      <c r="AM33" s="135">
        <f t="shared" si="16"/>
        <v>140000</v>
      </c>
      <c r="AN33" s="135">
        <f t="shared" si="16"/>
        <v>0</v>
      </c>
      <c r="AO33" s="135">
        <f t="shared" si="16"/>
        <v>-140000</v>
      </c>
    </row>
    <row r="34" spans="1:41" ht="11.25">
      <c r="A34" s="165">
        <v>27</v>
      </c>
      <c r="B34" s="166" t="s">
        <v>27</v>
      </c>
      <c r="C34" s="188">
        <v>56300</v>
      </c>
      <c r="D34" s="151">
        <v>0</v>
      </c>
      <c r="E34" s="133">
        <f t="shared" si="32"/>
        <v>-56300</v>
      </c>
      <c r="F34" s="188">
        <v>1031400</v>
      </c>
      <c r="G34" s="188">
        <v>494000</v>
      </c>
      <c r="H34" s="133">
        <f t="shared" si="56"/>
        <v>-537400</v>
      </c>
      <c r="I34" s="131"/>
      <c r="J34" s="131"/>
      <c r="K34" s="133">
        <f t="shared" si="8"/>
        <v>0</v>
      </c>
      <c r="L34" s="131"/>
      <c r="M34" s="131"/>
      <c r="N34" s="133">
        <f t="shared" si="9"/>
        <v>0</v>
      </c>
      <c r="O34" s="131"/>
      <c r="P34" s="131"/>
      <c r="Q34" s="133">
        <f t="shared" si="10"/>
        <v>0</v>
      </c>
      <c r="R34" s="131"/>
      <c r="S34" s="131"/>
      <c r="T34" s="133">
        <f t="shared" si="11"/>
        <v>0</v>
      </c>
      <c r="U34" s="135">
        <f t="shared" si="57"/>
        <v>1087700</v>
      </c>
      <c r="V34" s="135">
        <f t="shared" si="58"/>
        <v>494000</v>
      </c>
      <c r="W34" s="135">
        <f t="shared" si="59"/>
        <v>-593700</v>
      </c>
      <c r="X34" s="131"/>
      <c r="Y34" s="131"/>
      <c r="Z34" s="54">
        <f t="shared" si="24"/>
        <v>0</v>
      </c>
      <c r="AA34" s="135">
        <f t="shared" si="25"/>
        <v>0</v>
      </c>
      <c r="AB34" s="135">
        <f t="shared" si="25"/>
        <v>0</v>
      </c>
      <c r="AC34" s="135">
        <f t="shared" si="25"/>
        <v>0</v>
      </c>
      <c r="AD34" s="131"/>
      <c r="AE34" s="131"/>
      <c r="AF34" s="54">
        <f t="shared" si="26"/>
        <v>0</v>
      </c>
      <c r="AG34" s="131"/>
      <c r="AH34" s="131"/>
      <c r="AI34" s="54">
        <f t="shared" si="27"/>
        <v>0</v>
      </c>
      <c r="AJ34" s="135">
        <f t="shared" si="46"/>
        <v>0</v>
      </c>
      <c r="AK34" s="135">
        <f t="shared" si="46"/>
        <v>0</v>
      </c>
      <c r="AL34" s="135">
        <f t="shared" si="46"/>
        <v>0</v>
      </c>
      <c r="AM34" s="135">
        <f t="shared" si="16"/>
        <v>1087700</v>
      </c>
      <c r="AN34" s="135">
        <f t="shared" si="16"/>
        <v>494000</v>
      </c>
      <c r="AO34" s="135">
        <f t="shared" si="16"/>
        <v>-593700</v>
      </c>
    </row>
    <row r="35" spans="1:41" ht="11.25">
      <c r="A35" s="163">
        <v>28</v>
      </c>
      <c r="B35" s="154" t="s">
        <v>36</v>
      </c>
      <c r="C35" s="64">
        <f>SUM(C36:C38)</f>
        <v>0</v>
      </c>
      <c r="D35" s="64">
        <f t="shared" ref="D35:T35" si="60">SUM(D36:D38)</f>
        <v>0</v>
      </c>
      <c r="E35" s="64">
        <f t="shared" si="60"/>
        <v>0</v>
      </c>
      <c r="F35" s="64">
        <f t="shared" si="60"/>
        <v>0</v>
      </c>
      <c r="G35" s="64">
        <f t="shared" si="60"/>
        <v>0</v>
      </c>
      <c r="H35" s="64">
        <f t="shared" si="60"/>
        <v>0</v>
      </c>
      <c r="I35" s="64">
        <f t="shared" si="60"/>
        <v>0</v>
      </c>
      <c r="J35" s="64">
        <f t="shared" si="60"/>
        <v>0</v>
      </c>
      <c r="K35" s="64">
        <f t="shared" si="60"/>
        <v>0</v>
      </c>
      <c r="L35" s="64">
        <f t="shared" si="60"/>
        <v>0</v>
      </c>
      <c r="M35" s="64">
        <f t="shared" si="60"/>
        <v>0</v>
      </c>
      <c r="N35" s="64">
        <f t="shared" si="60"/>
        <v>0</v>
      </c>
      <c r="O35" s="64">
        <f t="shared" si="60"/>
        <v>0</v>
      </c>
      <c r="P35" s="64">
        <f t="shared" si="60"/>
        <v>0</v>
      </c>
      <c r="Q35" s="64">
        <f t="shared" si="60"/>
        <v>0</v>
      </c>
      <c r="R35" s="64">
        <f t="shared" si="60"/>
        <v>0</v>
      </c>
      <c r="S35" s="64">
        <f t="shared" si="60"/>
        <v>0</v>
      </c>
      <c r="T35" s="64">
        <f t="shared" si="60"/>
        <v>0</v>
      </c>
      <c r="U35" s="59">
        <f>SUM(C35+F35+I35+L35+O35+R35)</f>
        <v>0</v>
      </c>
      <c r="V35" s="59">
        <f t="shared" si="58"/>
        <v>0</v>
      </c>
      <c r="W35" s="59">
        <f t="shared" si="59"/>
        <v>0</v>
      </c>
      <c r="X35" s="64">
        <f t="shared" ref="X35:Y35" si="61">SUM(X36:X38)</f>
        <v>0</v>
      </c>
      <c r="Y35" s="64">
        <f t="shared" si="61"/>
        <v>0</v>
      </c>
      <c r="Z35" s="64">
        <f t="shared" si="24"/>
        <v>0</v>
      </c>
      <c r="AA35" s="59">
        <f t="shared" si="25"/>
        <v>0</v>
      </c>
      <c r="AB35" s="59">
        <f t="shared" si="25"/>
        <v>0</v>
      </c>
      <c r="AC35" s="59">
        <f t="shared" si="25"/>
        <v>0</v>
      </c>
      <c r="AD35" s="64">
        <f t="shared" ref="AD35:AE35" si="62">SUM(AD36:AD38)</f>
        <v>0</v>
      </c>
      <c r="AE35" s="64">
        <f t="shared" si="62"/>
        <v>0</v>
      </c>
      <c r="AF35" s="64">
        <f t="shared" si="26"/>
        <v>0</v>
      </c>
      <c r="AG35" s="64">
        <f t="shared" ref="AG35:AH35" si="63">SUM(AG36:AG38)</f>
        <v>0</v>
      </c>
      <c r="AH35" s="64">
        <f t="shared" si="63"/>
        <v>0</v>
      </c>
      <c r="AI35" s="64">
        <f t="shared" si="27"/>
        <v>0</v>
      </c>
      <c r="AJ35" s="59">
        <f t="shared" si="46"/>
        <v>0</v>
      </c>
      <c r="AK35" s="59">
        <f t="shared" si="46"/>
        <v>0</v>
      </c>
      <c r="AL35" s="59">
        <f t="shared" si="46"/>
        <v>0</v>
      </c>
      <c r="AM35" s="59">
        <f t="shared" si="16"/>
        <v>0</v>
      </c>
      <c r="AN35" s="59">
        <f t="shared" si="16"/>
        <v>0</v>
      </c>
      <c r="AO35" s="59">
        <f t="shared" si="16"/>
        <v>0</v>
      </c>
    </row>
    <row r="36" spans="1:41" ht="11.25">
      <c r="A36" s="165">
        <v>29</v>
      </c>
      <c r="B36" s="153" t="s">
        <v>28</v>
      </c>
      <c r="C36" s="131">
        <v>0</v>
      </c>
      <c r="D36" s="131">
        <v>0</v>
      </c>
      <c r="E36" s="133">
        <f t="shared" si="32"/>
        <v>0</v>
      </c>
      <c r="F36" s="131">
        <v>0</v>
      </c>
      <c r="G36" s="131">
        <v>0</v>
      </c>
      <c r="H36" s="133">
        <f>SUM(G36-F36)</f>
        <v>0</v>
      </c>
      <c r="I36" s="131"/>
      <c r="J36" s="131"/>
      <c r="K36" s="133">
        <f t="shared" si="8"/>
        <v>0</v>
      </c>
      <c r="L36" s="131"/>
      <c r="M36" s="131"/>
      <c r="N36" s="133">
        <f t="shared" si="9"/>
        <v>0</v>
      </c>
      <c r="O36" s="131"/>
      <c r="P36" s="131"/>
      <c r="Q36" s="133">
        <f t="shared" si="10"/>
        <v>0</v>
      </c>
      <c r="R36" s="131"/>
      <c r="S36" s="131"/>
      <c r="T36" s="133">
        <f t="shared" si="11"/>
        <v>0</v>
      </c>
      <c r="U36" s="59">
        <f t="shared" ref="U36:U38" si="64">SUM(C36+F36+I36+L36+O36+R36)</f>
        <v>0</v>
      </c>
      <c r="V36" s="59">
        <f t="shared" ref="V36:V39" si="65">SUM(D36+G36+J36+M36+P36+S36)</f>
        <v>0</v>
      </c>
      <c r="W36" s="59">
        <f t="shared" ref="W36:W39" si="66">SUM(E36+H36+K36+N36+Q36+T36)</f>
        <v>0</v>
      </c>
      <c r="X36" s="131"/>
      <c r="Y36" s="131"/>
      <c r="Z36" s="54">
        <f t="shared" si="24"/>
        <v>0</v>
      </c>
      <c r="AA36" s="135">
        <f t="shared" si="25"/>
        <v>0</v>
      </c>
      <c r="AB36" s="135">
        <f t="shared" si="25"/>
        <v>0</v>
      </c>
      <c r="AC36" s="135">
        <f t="shared" si="25"/>
        <v>0</v>
      </c>
      <c r="AD36" s="131"/>
      <c r="AE36" s="131"/>
      <c r="AF36" s="54">
        <f t="shared" si="26"/>
        <v>0</v>
      </c>
      <c r="AG36" s="131"/>
      <c r="AH36" s="131"/>
      <c r="AI36" s="54">
        <f t="shared" si="27"/>
        <v>0</v>
      </c>
      <c r="AJ36" s="135">
        <f t="shared" si="46"/>
        <v>0</v>
      </c>
      <c r="AK36" s="135">
        <f t="shared" si="46"/>
        <v>0</v>
      </c>
      <c r="AL36" s="135">
        <f t="shared" si="46"/>
        <v>0</v>
      </c>
      <c r="AM36" s="135">
        <f t="shared" si="16"/>
        <v>0</v>
      </c>
      <c r="AN36" s="135">
        <f t="shared" si="16"/>
        <v>0</v>
      </c>
      <c r="AO36" s="135">
        <f t="shared" si="16"/>
        <v>0</v>
      </c>
    </row>
    <row r="37" spans="1:41" ht="11.25">
      <c r="A37" s="165">
        <v>30</v>
      </c>
      <c r="B37" s="153" t="s">
        <v>29</v>
      </c>
      <c r="C37" s="131">
        <v>0</v>
      </c>
      <c r="D37" s="131">
        <v>0</v>
      </c>
      <c r="E37" s="133">
        <f t="shared" si="32"/>
        <v>0</v>
      </c>
      <c r="F37" s="131">
        <v>0</v>
      </c>
      <c r="G37" s="131">
        <v>0</v>
      </c>
      <c r="H37" s="133">
        <f t="shared" ref="H37:H38" si="67">SUM(G37-F37)</f>
        <v>0</v>
      </c>
      <c r="I37" s="131"/>
      <c r="J37" s="131"/>
      <c r="K37" s="133">
        <f t="shared" si="8"/>
        <v>0</v>
      </c>
      <c r="L37" s="131"/>
      <c r="M37" s="131"/>
      <c r="N37" s="133">
        <f t="shared" si="9"/>
        <v>0</v>
      </c>
      <c r="O37" s="131"/>
      <c r="P37" s="131"/>
      <c r="Q37" s="133">
        <f t="shared" si="10"/>
        <v>0</v>
      </c>
      <c r="R37" s="131"/>
      <c r="S37" s="131"/>
      <c r="T37" s="133">
        <f t="shared" si="11"/>
        <v>0</v>
      </c>
      <c r="U37" s="59">
        <f t="shared" si="64"/>
        <v>0</v>
      </c>
      <c r="V37" s="59">
        <f t="shared" si="65"/>
        <v>0</v>
      </c>
      <c r="W37" s="59">
        <f t="shared" si="66"/>
        <v>0</v>
      </c>
      <c r="X37" s="131"/>
      <c r="Y37" s="131"/>
      <c r="Z37" s="54">
        <f t="shared" si="24"/>
        <v>0</v>
      </c>
      <c r="AA37" s="135">
        <f t="shared" si="25"/>
        <v>0</v>
      </c>
      <c r="AB37" s="135">
        <f t="shared" si="25"/>
        <v>0</v>
      </c>
      <c r="AC37" s="135">
        <f t="shared" si="25"/>
        <v>0</v>
      </c>
      <c r="AD37" s="131"/>
      <c r="AE37" s="131"/>
      <c r="AF37" s="54">
        <f t="shared" si="26"/>
        <v>0</v>
      </c>
      <c r="AG37" s="131"/>
      <c r="AH37" s="131"/>
      <c r="AI37" s="54">
        <f t="shared" si="27"/>
        <v>0</v>
      </c>
      <c r="AJ37" s="135">
        <f t="shared" si="46"/>
        <v>0</v>
      </c>
      <c r="AK37" s="135">
        <f t="shared" si="46"/>
        <v>0</v>
      </c>
      <c r="AL37" s="135">
        <f t="shared" si="46"/>
        <v>0</v>
      </c>
      <c r="AM37" s="135">
        <f t="shared" si="16"/>
        <v>0</v>
      </c>
      <c r="AN37" s="135">
        <f t="shared" si="16"/>
        <v>0</v>
      </c>
      <c r="AO37" s="135">
        <f t="shared" si="16"/>
        <v>0</v>
      </c>
    </row>
    <row r="38" spans="1:41" ht="11.25">
      <c r="A38" s="165">
        <v>31</v>
      </c>
      <c r="B38" s="153" t="s">
        <v>30</v>
      </c>
      <c r="C38" s="131">
        <v>0</v>
      </c>
      <c r="D38" s="131">
        <v>0</v>
      </c>
      <c r="E38" s="133">
        <f t="shared" si="32"/>
        <v>0</v>
      </c>
      <c r="F38" s="131">
        <v>0</v>
      </c>
      <c r="G38" s="131">
        <v>0</v>
      </c>
      <c r="H38" s="133">
        <f t="shared" si="67"/>
        <v>0</v>
      </c>
      <c r="I38" s="131"/>
      <c r="J38" s="131"/>
      <c r="K38" s="133">
        <f t="shared" si="8"/>
        <v>0</v>
      </c>
      <c r="L38" s="131"/>
      <c r="M38" s="131"/>
      <c r="N38" s="133">
        <f t="shared" si="9"/>
        <v>0</v>
      </c>
      <c r="O38" s="131"/>
      <c r="P38" s="131"/>
      <c r="Q38" s="133">
        <f t="shared" si="10"/>
        <v>0</v>
      </c>
      <c r="R38" s="131"/>
      <c r="S38" s="131"/>
      <c r="T38" s="133">
        <f t="shared" si="11"/>
        <v>0</v>
      </c>
      <c r="U38" s="59">
        <f t="shared" si="64"/>
        <v>0</v>
      </c>
      <c r="V38" s="59">
        <f t="shared" si="65"/>
        <v>0</v>
      </c>
      <c r="W38" s="59">
        <f t="shared" si="66"/>
        <v>0</v>
      </c>
      <c r="X38" s="131"/>
      <c r="Y38" s="131"/>
      <c r="Z38" s="54">
        <f t="shared" si="24"/>
        <v>0</v>
      </c>
      <c r="AA38" s="135">
        <f t="shared" si="25"/>
        <v>0</v>
      </c>
      <c r="AB38" s="135">
        <f t="shared" si="25"/>
        <v>0</v>
      </c>
      <c r="AC38" s="135">
        <f t="shared" si="25"/>
        <v>0</v>
      </c>
      <c r="AD38" s="131"/>
      <c r="AE38" s="131"/>
      <c r="AF38" s="54">
        <f t="shared" si="26"/>
        <v>0</v>
      </c>
      <c r="AG38" s="131"/>
      <c r="AH38" s="131"/>
      <c r="AI38" s="54">
        <f t="shared" si="27"/>
        <v>0</v>
      </c>
      <c r="AJ38" s="135">
        <f t="shared" si="46"/>
        <v>0</v>
      </c>
      <c r="AK38" s="135">
        <f t="shared" si="46"/>
        <v>0</v>
      </c>
      <c r="AL38" s="135">
        <f t="shared" si="46"/>
        <v>0</v>
      </c>
      <c r="AM38" s="135">
        <f t="shared" si="16"/>
        <v>0</v>
      </c>
      <c r="AN38" s="135">
        <f t="shared" si="16"/>
        <v>0</v>
      </c>
      <c r="AO38" s="135">
        <f t="shared" si="16"/>
        <v>0</v>
      </c>
    </row>
    <row r="39" spans="1:41" ht="11.25">
      <c r="A39" s="163">
        <v>32</v>
      </c>
      <c r="B39" s="154" t="s">
        <v>37</v>
      </c>
      <c r="C39" s="64">
        <f>SUM(C40:C43)</f>
        <v>550000</v>
      </c>
      <c r="D39" s="64">
        <f t="shared" ref="D39:T39" si="68">SUM(D40:D43)</f>
        <v>0</v>
      </c>
      <c r="E39" s="64">
        <f t="shared" si="68"/>
        <v>-550000</v>
      </c>
      <c r="F39" s="64">
        <f t="shared" si="68"/>
        <v>5839500</v>
      </c>
      <c r="G39" s="64">
        <f t="shared" si="68"/>
        <v>1771320</v>
      </c>
      <c r="H39" s="64">
        <f t="shared" si="68"/>
        <v>-4068180</v>
      </c>
      <c r="I39" s="64">
        <f t="shared" si="68"/>
        <v>2000000</v>
      </c>
      <c r="J39" s="64">
        <f t="shared" si="68"/>
        <v>0</v>
      </c>
      <c r="K39" s="64">
        <f t="shared" si="68"/>
        <v>-2000000</v>
      </c>
      <c r="L39" s="64">
        <f t="shared" si="68"/>
        <v>1000000</v>
      </c>
      <c r="M39" s="64">
        <f t="shared" si="68"/>
        <v>0</v>
      </c>
      <c r="N39" s="64">
        <f t="shared" si="68"/>
        <v>-1000000</v>
      </c>
      <c r="O39" s="64">
        <f t="shared" si="68"/>
        <v>2132000</v>
      </c>
      <c r="P39" s="64">
        <f t="shared" si="68"/>
        <v>278850</v>
      </c>
      <c r="Q39" s="64">
        <f t="shared" si="68"/>
        <v>-1853150</v>
      </c>
      <c r="R39" s="64">
        <f t="shared" si="68"/>
        <v>2494200</v>
      </c>
      <c r="S39" s="64">
        <f t="shared" si="68"/>
        <v>494200</v>
      </c>
      <c r="T39" s="64">
        <f t="shared" si="68"/>
        <v>-2000000</v>
      </c>
      <c r="U39" s="59">
        <f t="shared" si="34"/>
        <v>14015700</v>
      </c>
      <c r="V39" s="59">
        <f t="shared" si="65"/>
        <v>2544370</v>
      </c>
      <c r="W39" s="59">
        <f t="shared" si="66"/>
        <v>-11471330</v>
      </c>
      <c r="X39" s="64">
        <f t="shared" ref="X39:Y39" si="69">SUM(X40:X43)</f>
        <v>0</v>
      </c>
      <c r="Y39" s="64">
        <f t="shared" si="69"/>
        <v>0</v>
      </c>
      <c r="Z39" s="64">
        <f t="shared" si="24"/>
        <v>0</v>
      </c>
      <c r="AA39" s="59">
        <f t="shared" si="25"/>
        <v>0</v>
      </c>
      <c r="AB39" s="59">
        <f t="shared" si="25"/>
        <v>0</v>
      </c>
      <c r="AC39" s="59">
        <f t="shared" si="25"/>
        <v>0</v>
      </c>
      <c r="AD39" s="64">
        <f t="shared" ref="AD39:AE39" si="70">SUM(AD40:AD43)</f>
        <v>0</v>
      </c>
      <c r="AE39" s="64">
        <f t="shared" si="70"/>
        <v>0</v>
      </c>
      <c r="AF39" s="64">
        <f t="shared" si="26"/>
        <v>0</v>
      </c>
      <c r="AG39" s="64">
        <f t="shared" ref="AG39:AH39" si="71">SUM(AG40:AG43)</f>
        <v>0</v>
      </c>
      <c r="AH39" s="64">
        <f t="shared" si="71"/>
        <v>0</v>
      </c>
      <c r="AI39" s="64">
        <f t="shared" si="27"/>
        <v>0</v>
      </c>
      <c r="AJ39" s="59">
        <f t="shared" si="46"/>
        <v>0</v>
      </c>
      <c r="AK39" s="59">
        <f t="shared" si="46"/>
        <v>0</v>
      </c>
      <c r="AL39" s="59">
        <f t="shared" si="46"/>
        <v>0</v>
      </c>
      <c r="AM39" s="59">
        <f t="shared" si="16"/>
        <v>14015700</v>
      </c>
      <c r="AN39" s="59">
        <f t="shared" si="16"/>
        <v>2544370</v>
      </c>
      <c r="AO39" s="59">
        <f t="shared" si="16"/>
        <v>-11471330</v>
      </c>
    </row>
    <row r="40" spans="1:41" ht="11.25">
      <c r="A40" s="165">
        <v>33</v>
      </c>
      <c r="B40" s="166" t="s">
        <v>31</v>
      </c>
      <c r="C40" s="188">
        <v>400000</v>
      </c>
      <c r="D40" s="151">
        <v>0</v>
      </c>
      <c r="E40" s="133">
        <f t="shared" si="32"/>
        <v>-400000</v>
      </c>
      <c r="F40" s="188">
        <v>1000000</v>
      </c>
      <c r="G40" s="151">
        <v>0</v>
      </c>
      <c r="H40" s="133">
        <f>SUM(G40-F40)</f>
        <v>-1000000</v>
      </c>
      <c r="I40" s="131"/>
      <c r="J40" s="131"/>
      <c r="K40" s="133">
        <f t="shared" si="8"/>
        <v>0</v>
      </c>
      <c r="L40" s="131"/>
      <c r="M40" s="131"/>
      <c r="N40" s="133">
        <f t="shared" si="9"/>
        <v>0</v>
      </c>
      <c r="O40" s="131"/>
      <c r="P40" s="131"/>
      <c r="Q40" s="133">
        <f t="shared" si="10"/>
        <v>0</v>
      </c>
      <c r="R40" s="131"/>
      <c r="S40" s="131"/>
      <c r="T40" s="133">
        <f t="shared" si="11"/>
        <v>0</v>
      </c>
      <c r="U40" s="59">
        <f t="shared" ref="U40:U43" si="72">SUM(C40+F40+I40+L40+O40+R40)</f>
        <v>1400000</v>
      </c>
      <c r="V40" s="59">
        <f t="shared" ref="V40:V45" si="73">SUM(D40+G40+J40+M40+P40+S40)</f>
        <v>0</v>
      </c>
      <c r="W40" s="59">
        <f t="shared" ref="W40:W45" si="74">SUM(E40+H40+K40+N40+Q40+T40)</f>
        <v>-1400000</v>
      </c>
      <c r="X40" s="131"/>
      <c r="Y40" s="131"/>
      <c r="Z40" s="54">
        <f t="shared" si="24"/>
        <v>0</v>
      </c>
      <c r="AA40" s="135">
        <f t="shared" si="25"/>
        <v>0</v>
      </c>
      <c r="AB40" s="135">
        <f t="shared" si="25"/>
        <v>0</v>
      </c>
      <c r="AC40" s="135">
        <f t="shared" si="25"/>
        <v>0</v>
      </c>
      <c r="AD40" s="131"/>
      <c r="AE40" s="131"/>
      <c r="AF40" s="54">
        <f t="shared" si="26"/>
        <v>0</v>
      </c>
      <c r="AG40" s="131"/>
      <c r="AH40" s="131"/>
      <c r="AI40" s="54">
        <f t="shared" si="27"/>
        <v>0</v>
      </c>
      <c r="AJ40" s="135">
        <f t="shared" si="46"/>
        <v>0</v>
      </c>
      <c r="AK40" s="135">
        <f t="shared" si="46"/>
        <v>0</v>
      </c>
      <c r="AL40" s="135">
        <f t="shared" si="46"/>
        <v>0</v>
      </c>
      <c r="AM40" s="135">
        <f t="shared" si="16"/>
        <v>1400000</v>
      </c>
      <c r="AN40" s="135">
        <f t="shared" si="16"/>
        <v>0</v>
      </c>
      <c r="AO40" s="135">
        <f t="shared" si="16"/>
        <v>-1400000</v>
      </c>
    </row>
    <row r="41" spans="1:41" ht="11.25">
      <c r="A41" s="165">
        <v>34</v>
      </c>
      <c r="B41" s="166" t="s">
        <v>32</v>
      </c>
      <c r="C41" s="131"/>
      <c r="D41" s="131"/>
      <c r="E41" s="133">
        <f t="shared" si="32"/>
        <v>0</v>
      </c>
      <c r="F41" s="131"/>
      <c r="G41" s="131"/>
      <c r="H41" s="133">
        <f t="shared" ref="H41:H43" si="75">SUM(G41-F41)</f>
        <v>0</v>
      </c>
      <c r="I41" s="131"/>
      <c r="J41" s="131"/>
      <c r="K41" s="133">
        <f t="shared" si="8"/>
        <v>0</v>
      </c>
      <c r="L41" s="131"/>
      <c r="M41" s="131"/>
      <c r="N41" s="133">
        <f t="shared" si="9"/>
        <v>0</v>
      </c>
      <c r="O41" s="131"/>
      <c r="P41" s="131"/>
      <c r="Q41" s="133">
        <f t="shared" si="10"/>
        <v>0</v>
      </c>
      <c r="R41" s="131"/>
      <c r="S41" s="131"/>
      <c r="T41" s="133">
        <f t="shared" si="11"/>
        <v>0</v>
      </c>
      <c r="U41" s="59">
        <f t="shared" si="72"/>
        <v>0</v>
      </c>
      <c r="V41" s="59">
        <f t="shared" si="73"/>
        <v>0</v>
      </c>
      <c r="W41" s="59">
        <f t="shared" si="74"/>
        <v>0</v>
      </c>
      <c r="X41" s="131"/>
      <c r="Y41" s="131"/>
      <c r="Z41" s="54">
        <f t="shared" si="24"/>
        <v>0</v>
      </c>
      <c r="AA41" s="135">
        <f t="shared" si="25"/>
        <v>0</v>
      </c>
      <c r="AB41" s="135">
        <f t="shared" si="25"/>
        <v>0</v>
      </c>
      <c r="AC41" s="135">
        <f t="shared" si="25"/>
        <v>0</v>
      </c>
      <c r="AD41" s="131"/>
      <c r="AE41" s="131"/>
      <c r="AF41" s="54">
        <f t="shared" si="26"/>
        <v>0</v>
      </c>
      <c r="AG41" s="131"/>
      <c r="AH41" s="131"/>
      <c r="AI41" s="54">
        <f t="shared" si="27"/>
        <v>0</v>
      </c>
      <c r="AJ41" s="135">
        <f t="shared" si="46"/>
        <v>0</v>
      </c>
      <c r="AK41" s="135">
        <f t="shared" si="46"/>
        <v>0</v>
      </c>
      <c r="AL41" s="135">
        <f t="shared" si="46"/>
        <v>0</v>
      </c>
      <c r="AM41" s="135">
        <f t="shared" si="16"/>
        <v>0</v>
      </c>
      <c r="AN41" s="135">
        <f t="shared" si="16"/>
        <v>0</v>
      </c>
      <c r="AO41" s="135">
        <f t="shared" si="16"/>
        <v>0</v>
      </c>
    </row>
    <row r="42" spans="1:41" ht="11.25">
      <c r="A42" s="165">
        <v>35</v>
      </c>
      <c r="B42" s="166" t="s">
        <v>41</v>
      </c>
      <c r="C42" s="131"/>
      <c r="D42" s="131"/>
      <c r="E42" s="133">
        <f t="shared" si="32"/>
        <v>0</v>
      </c>
      <c r="F42" s="131"/>
      <c r="G42" s="131"/>
      <c r="H42" s="133">
        <f t="shared" si="75"/>
        <v>0</v>
      </c>
      <c r="I42" s="131"/>
      <c r="J42" s="131"/>
      <c r="K42" s="133">
        <f t="shared" si="8"/>
        <v>0</v>
      </c>
      <c r="L42" s="131"/>
      <c r="M42" s="131"/>
      <c r="N42" s="133">
        <f t="shared" si="9"/>
        <v>0</v>
      </c>
      <c r="O42" s="131"/>
      <c r="P42" s="131"/>
      <c r="Q42" s="133">
        <f t="shared" si="10"/>
        <v>0</v>
      </c>
      <c r="R42" s="131"/>
      <c r="S42" s="131"/>
      <c r="T42" s="133">
        <f t="shared" si="11"/>
        <v>0</v>
      </c>
      <c r="U42" s="59">
        <f t="shared" si="72"/>
        <v>0</v>
      </c>
      <c r="V42" s="59">
        <f t="shared" si="73"/>
        <v>0</v>
      </c>
      <c r="W42" s="59">
        <f t="shared" si="74"/>
        <v>0</v>
      </c>
      <c r="X42" s="131"/>
      <c r="Y42" s="131"/>
      <c r="Z42" s="54">
        <f t="shared" si="24"/>
        <v>0</v>
      </c>
      <c r="AA42" s="135">
        <f t="shared" si="25"/>
        <v>0</v>
      </c>
      <c r="AB42" s="135">
        <f t="shared" si="25"/>
        <v>0</v>
      </c>
      <c r="AC42" s="135">
        <f t="shared" si="25"/>
        <v>0</v>
      </c>
      <c r="AD42" s="131"/>
      <c r="AE42" s="131"/>
      <c r="AF42" s="54">
        <f t="shared" si="26"/>
        <v>0</v>
      </c>
      <c r="AG42" s="131"/>
      <c r="AH42" s="131"/>
      <c r="AI42" s="54">
        <f t="shared" si="27"/>
        <v>0</v>
      </c>
      <c r="AJ42" s="135">
        <f t="shared" si="46"/>
        <v>0</v>
      </c>
      <c r="AK42" s="135">
        <f t="shared" si="46"/>
        <v>0</v>
      </c>
      <c r="AL42" s="135">
        <f t="shared" si="46"/>
        <v>0</v>
      </c>
      <c r="AM42" s="135">
        <f t="shared" si="16"/>
        <v>0</v>
      </c>
      <c r="AN42" s="135">
        <f t="shared" si="16"/>
        <v>0</v>
      </c>
      <c r="AO42" s="135">
        <f t="shared" si="16"/>
        <v>0</v>
      </c>
    </row>
    <row r="43" spans="1:41" ht="11.25">
      <c r="A43" s="165">
        <v>36</v>
      </c>
      <c r="B43" s="153" t="s">
        <v>33</v>
      </c>
      <c r="C43" s="188">
        <v>150000</v>
      </c>
      <c r="D43" s="151">
        <v>0</v>
      </c>
      <c r="E43" s="133">
        <f t="shared" si="32"/>
        <v>-150000</v>
      </c>
      <c r="F43" s="188">
        <v>4839500</v>
      </c>
      <c r="G43" s="188">
        <v>1771320</v>
      </c>
      <c r="H43" s="133">
        <f t="shared" si="75"/>
        <v>-3068180</v>
      </c>
      <c r="I43" s="188">
        <v>2000000</v>
      </c>
      <c r="J43" s="151">
        <v>0</v>
      </c>
      <c r="K43" s="133">
        <f t="shared" si="8"/>
        <v>-2000000</v>
      </c>
      <c r="L43" s="188">
        <v>1000000</v>
      </c>
      <c r="M43" s="151">
        <v>0</v>
      </c>
      <c r="N43" s="133">
        <f t="shared" si="9"/>
        <v>-1000000</v>
      </c>
      <c r="O43" s="188">
        <v>2132000</v>
      </c>
      <c r="P43" s="188">
        <v>278850</v>
      </c>
      <c r="Q43" s="133">
        <f t="shared" si="10"/>
        <v>-1853150</v>
      </c>
      <c r="R43" s="188">
        <v>2494200</v>
      </c>
      <c r="S43" s="151">
        <v>494200</v>
      </c>
      <c r="T43" s="133">
        <f t="shared" si="11"/>
        <v>-2000000</v>
      </c>
      <c r="U43" s="59">
        <f t="shared" si="72"/>
        <v>12615700</v>
      </c>
      <c r="V43" s="59">
        <f t="shared" si="73"/>
        <v>2544370</v>
      </c>
      <c r="W43" s="59">
        <f t="shared" si="74"/>
        <v>-10071330</v>
      </c>
      <c r="X43" s="131"/>
      <c r="Y43" s="131"/>
      <c r="Z43" s="54">
        <f t="shared" si="24"/>
        <v>0</v>
      </c>
      <c r="AA43" s="135">
        <f t="shared" si="25"/>
        <v>0</v>
      </c>
      <c r="AB43" s="135">
        <f t="shared" si="25"/>
        <v>0</v>
      </c>
      <c r="AC43" s="135">
        <f t="shared" si="25"/>
        <v>0</v>
      </c>
      <c r="AD43" s="131"/>
      <c r="AE43" s="131"/>
      <c r="AF43" s="54">
        <f t="shared" si="26"/>
        <v>0</v>
      </c>
      <c r="AG43" s="131"/>
      <c r="AH43" s="131"/>
      <c r="AI43" s="54">
        <f t="shared" si="27"/>
        <v>0</v>
      </c>
      <c r="AJ43" s="135">
        <f t="shared" si="46"/>
        <v>0</v>
      </c>
      <c r="AK43" s="135">
        <f t="shared" si="46"/>
        <v>0</v>
      </c>
      <c r="AL43" s="135">
        <f t="shared" si="46"/>
        <v>0</v>
      </c>
      <c r="AM43" s="135">
        <f t="shared" si="16"/>
        <v>12615700</v>
      </c>
      <c r="AN43" s="135">
        <f t="shared" si="16"/>
        <v>2544370</v>
      </c>
      <c r="AO43" s="135">
        <f t="shared" si="16"/>
        <v>-10071330</v>
      </c>
    </row>
    <row r="44" spans="1:41" ht="11.25">
      <c r="A44" s="163">
        <v>37</v>
      </c>
      <c r="B44" s="154" t="s">
        <v>38</v>
      </c>
      <c r="C44" s="64">
        <f>SUM(C45:C47)</f>
        <v>300000</v>
      </c>
      <c r="D44" s="64">
        <f t="shared" ref="D44:T44" si="76">SUM(D45:D47)</f>
        <v>100000</v>
      </c>
      <c r="E44" s="64">
        <f t="shared" si="76"/>
        <v>-200000</v>
      </c>
      <c r="F44" s="64">
        <f t="shared" si="76"/>
        <v>3265000</v>
      </c>
      <c r="G44" s="64">
        <f t="shared" si="76"/>
        <v>990000</v>
      </c>
      <c r="H44" s="64">
        <f t="shared" si="76"/>
        <v>-2275000</v>
      </c>
      <c r="I44" s="64">
        <f t="shared" si="76"/>
        <v>0</v>
      </c>
      <c r="J44" s="64">
        <f t="shared" si="76"/>
        <v>0</v>
      </c>
      <c r="K44" s="64">
        <f t="shared" si="76"/>
        <v>0</v>
      </c>
      <c r="L44" s="64">
        <f t="shared" si="76"/>
        <v>0</v>
      </c>
      <c r="M44" s="64">
        <f t="shared" si="76"/>
        <v>0</v>
      </c>
      <c r="N44" s="64">
        <f t="shared" si="76"/>
        <v>0</v>
      </c>
      <c r="O44" s="64">
        <f t="shared" si="76"/>
        <v>0</v>
      </c>
      <c r="P44" s="64">
        <f t="shared" si="76"/>
        <v>0</v>
      </c>
      <c r="Q44" s="64">
        <f t="shared" si="76"/>
        <v>0</v>
      </c>
      <c r="R44" s="64">
        <f t="shared" si="76"/>
        <v>0</v>
      </c>
      <c r="S44" s="64">
        <f t="shared" si="76"/>
        <v>0</v>
      </c>
      <c r="T44" s="64">
        <f t="shared" si="76"/>
        <v>0</v>
      </c>
      <c r="U44" s="59">
        <f t="shared" si="34"/>
        <v>3565000</v>
      </c>
      <c r="V44" s="59">
        <f t="shared" si="73"/>
        <v>1090000</v>
      </c>
      <c r="W44" s="59">
        <f t="shared" si="74"/>
        <v>-2475000</v>
      </c>
      <c r="X44" s="64">
        <f t="shared" ref="X44:Y44" si="77">SUM(X45:X47)</f>
        <v>0</v>
      </c>
      <c r="Y44" s="64">
        <f t="shared" si="77"/>
        <v>0</v>
      </c>
      <c r="Z44" s="64">
        <f t="shared" si="24"/>
        <v>0</v>
      </c>
      <c r="AA44" s="59">
        <f t="shared" si="25"/>
        <v>0</v>
      </c>
      <c r="AB44" s="59">
        <f t="shared" si="25"/>
        <v>0</v>
      </c>
      <c r="AC44" s="59">
        <f t="shared" si="25"/>
        <v>0</v>
      </c>
      <c r="AD44" s="64">
        <f t="shared" ref="AD44:AE44" si="78">SUM(AD45:AD47)</f>
        <v>0</v>
      </c>
      <c r="AE44" s="64">
        <f t="shared" si="78"/>
        <v>0</v>
      </c>
      <c r="AF44" s="64">
        <f t="shared" si="26"/>
        <v>0</v>
      </c>
      <c r="AG44" s="64">
        <f t="shared" ref="AG44:AH44" si="79">SUM(AG45:AG47)</f>
        <v>0</v>
      </c>
      <c r="AH44" s="64">
        <f t="shared" si="79"/>
        <v>0</v>
      </c>
      <c r="AI44" s="64">
        <f t="shared" si="27"/>
        <v>0</v>
      </c>
      <c r="AJ44" s="59">
        <f t="shared" si="46"/>
        <v>0</v>
      </c>
      <c r="AK44" s="59">
        <f t="shared" si="46"/>
        <v>0</v>
      </c>
      <c r="AL44" s="59">
        <f t="shared" si="46"/>
        <v>0</v>
      </c>
      <c r="AM44" s="59">
        <f t="shared" si="16"/>
        <v>3565000</v>
      </c>
      <c r="AN44" s="59">
        <f t="shared" si="16"/>
        <v>1090000</v>
      </c>
      <c r="AO44" s="59">
        <f t="shared" si="16"/>
        <v>-2475000</v>
      </c>
    </row>
    <row r="45" spans="1:41" ht="11.25">
      <c r="A45" s="165">
        <v>38</v>
      </c>
      <c r="B45" s="153" t="s">
        <v>40</v>
      </c>
      <c r="C45" s="131">
        <v>0</v>
      </c>
      <c r="D45" s="131">
        <v>0</v>
      </c>
      <c r="E45" s="133">
        <f t="shared" si="32"/>
        <v>0</v>
      </c>
      <c r="F45" s="131"/>
      <c r="G45" s="131"/>
      <c r="H45" s="133">
        <f t="shared" ref="H45:H74" si="80">SUM(G45-F45)</f>
        <v>0</v>
      </c>
      <c r="I45" s="131"/>
      <c r="J45" s="131"/>
      <c r="K45" s="133">
        <f t="shared" si="8"/>
        <v>0</v>
      </c>
      <c r="L45" s="131"/>
      <c r="M45" s="131"/>
      <c r="N45" s="133">
        <f t="shared" si="9"/>
        <v>0</v>
      </c>
      <c r="O45" s="131"/>
      <c r="P45" s="131"/>
      <c r="Q45" s="133">
        <f t="shared" si="10"/>
        <v>0</v>
      </c>
      <c r="R45" s="131"/>
      <c r="S45" s="131"/>
      <c r="T45" s="133">
        <f t="shared" si="11"/>
        <v>0</v>
      </c>
      <c r="U45" s="135">
        <f t="shared" si="34"/>
        <v>0</v>
      </c>
      <c r="V45" s="135">
        <f t="shared" si="73"/>
        <v>0</v>
      </c>
      <c r="W45" s="135">
        <f t="shared" si="74"/>
        <v>0</v>
      </c>
      <c r="X45" s="131"/>
      <c r="Y45" s="131"/>
      <c r="Z45" s="54">
        <f t="shared" si="24"/>
        <v>0</v>
      </c>
      <c r="AA45" s="135">
        <f t="shared" si="25"/>
        <v>0</v>
      </c>
      <c r="AB45" s="135">
        <f t="shared" si="25"/>
        <v>0</v>
      </c>
      <c r="AC45" s="135">
        <f t="shared" si="25"/>
        <v>0</v>
      </c>
      <c r="AD45" s="131"/>
      <c r="AE45" s="131"/>
      <c r="AF45" s="54">
        <f t="shared" si="26"/>
        <v>0</v>
      </c>
      <c r="AG45" s="131"/>
      <c r="AH45" s="131"/>
      <c r="AI45" s="54">
        <f t="shared" si="27"/>
        <v>0</v>
      </c>
      <c r="AJ45" s="135">
        <f t="shared" si="46"/>
        <v>0</v>
      </c>
      <c r="AK45" s="135">
        <f t="shared" si="46"/>
        <v>0</v>
      </c>
      <c r="AL45" s="135">
        <f t="shared" si="46"/>
        <v>0</v>
      </c>
      <c r="AM45" s="135">
        <f t="shared" si="16"/>
        <v>0</v>
      </c>
      <c r="AN45" s="135">
        <f t="shared" si="16"/>
        <v>0</v>
      </c>
      <c r="AO45" s="135">
        <f t="shared" si="16"/>
        <v>0</v>
      </c>
    </row>
    <row r="46" spans="1:41" ht="11.25">
      <c r="A46" s="165">
        <v>39</v>
      </c>
      <c r="B46" s="153" t="s">
        <v>39</v>
      </c>
      <c r="C46" s="188">
        <v>300000</v>
      </c>
      <c r="D46" s="188">
        <v>100000</v>
      </c>
      <c r="E46" s="133">
        <f t="shared" si="32"/>
        <v>-200000</v>
      </c>
      <c r="F46" s="188">
        <v>3265000</v>
      </c>
      <c r="G46" s="188">
        <v>990000</v>
      </c>
      <c r="H46" s="133">
        <f t="shared" si="80"/>
        <v>-2275000</v>
      </c>
      <c r="I46" s="131"/>
      <c r="J46" s="131"/>
      <c r="K46" s="133">
        <f t="shared" si="8"/>
        <v>0</v>
      </c>
      <c r="L46" s="131"/>
      <c r="M46" s="131"/>
      <c r="N46" s="133">
        <f t="shared" si="9"/>
        <v>0</v>
      </c>
      <c r="O46" s="131"/>
      <c r="P46" s="131"/>
      <c r="Q46" s="133">
        <f t="shared" si="10"/>
        <v>0</v>
      </c>
      <c r="R46" s="131"/>
      <c r="S46" s="131"/>
      <c r="T46" s="133">
        <f t="shared" si="11"/>
        <v>0</v>
      </c>
      <c r="U46" s="135">
        <f t="shared" ref="U46:U47" si="81">SUM(C46+F46+I46+L46+O46+R46)</f>
        <v>3565000</v>
      </c>
      <c r="V46" s="135">
        <f t="shared" ref="V46:V47" si="82">SUM(D46+G46+J46+M46+P46+S46)</f>
        <v>1090000</v>
      </c>
      <c r="W46" s="135">
        <f t="shared" ref="W46:W47" si="83">SUM(E46+H46+K46+N46+Q46+T46)</f>
        <v>-2475000</v>
      </c>
      <c r="X46" s="131"/>
      <c r="Y46" s="131"/>
      <c r="Z46" s="54">
        <f t="shared" si="24"/>
        <v>0</v>
      </c>
      <c r="AA46" s="135">
        <f t="shared" si="25"/>
        <v>0</v>
      </c>
      <c r="AB46" s="135">
        <f t="shared" si="25"/>
        <v>0</v>
      </c>
      <c r="AC46" s="135">
        <f t="shared" si="25"/>
        <v>0</v>
      </c>
      <c r="AD46" s="131"/>
      <c r="AE46" s="131"/>
      <c r="AF46" s="54">
        <f t="shared" si="26"/>
        <v>0</v>
      </c>
      <c r="AG46" s="131"/>
      <c r="AH46" s="131"/>
      <c r="AI46" s="54">
        <f t="shared" si="27"/>
        <v>0</v>
      </c>
      <c r="AJ46" s="135">
        <f t="shared" si="46"/>
        <v>0</v>
      </c>
      <c r="AK46" s="135">
        <f t="shared" si="46"/>
        <v>0</v>
      </c>
      <c r="AL46" s="135">
        <f t="shared" si="46"/>
        <v>0</v>
      </c>
      <c r="AM46" s="135">
        <f t="shared" si="16"/>
        <v>3565000</v>
      </c>
      <c r="AN46" s="135">
        <f t="shared" si="16"/>
        <v>1090000</v>
      </c>
      <c r="AO46" s="135">
        <f t="shared" si="16"/>
        <v>-2475000</v>
      </c>
    </row>
    <row r="47" spans="1:41" ht="11.25">
      <c r="A47" s="165">
        <v>40</v>
      </c>
      <c r="B47" s="153" t="s">
        <v>42</v>
      </c>
      <c r="C47" s="131">
        <v>0</v>
      </c>
      <c r="D47" s="131">
        <v>0</v>
      </c>
      <c r="E47" s="133">
        <f t="shared" si="32"/>
        <v>0</v>
      </c>
      <c r="F47" s="131"/>
      <c r="G47" s="131"/>
      <c r="H47" s="133">
        <f t="shared" si="80"/>
        <v>0</v>
      </c>
      <c r="I47" s="131"/>
      <c r="J47" s="131"/>
      <c r="K47" s="133">
        <f t="shared" si="8"/>
        <v>0</v>
      </c>
      <c r="L47" s="131"/>
      <c r="M47" s="131"/>
      <c r="N47" s="133">
        <f t="shared" si="9"/>
        <v>0</v>
      </c>
      <c r="O47" s="131"/>
      <c r="P47" s="131"/>
      <c r="Q47" s="133">
        <f t="shared" si="10"/>
        <v>0</v>
      </c>
      <c r="R47" s="131"/>
      <c r="S47" s="131"/>
      <c r="T47" s="133">
        <f t="shared" si="11"/>
        <v>0</v>
      </c>
      <c r="U47" s="135">
        <f t="shared" si="81"/>
        <v>0</v>
      </c>
      <c r="V47" s="135">
        <f t="shared" si="82"/>
        <v>0</v>
      </c>
      <c r="W47" s="135">
        <f t="shared" si="83"/>
        <v>0</v>
      </c>
      <c r="X47" s="131"/>
      <c r="Y47" s="131"/>
      <c r="Z47" s="54">
        <f t="shared" si="24"/>
        <v>0</v>
      </c>
      <c r="AA47" s="135">
        <f t="shared" si="25"/>
        <v>0</v>
      </c>
      <c r="AB47" s="135">
        <f t="shared" si="25"/>
        <v>0</v>
      </c>
      <c r="AC47" s="135">
        <f t="shared" si="25"/>
        <v>0</v>
      </c>
      <c r="AD47" s="131"/>
      <c r="AE47" s="131"/>
      <c r="AF47" s="54">
        <f t="shared" si="26"/>
        <v>0</v>
      </c>
      <c r="AG47" s="131"/>
      <c r="AH47" s="131"/>
      <c r="AI47" s="54">
        <f t="shared" si="27"/>
        <v>0</v>
      </c>
      <c r="AJ47" s="135">
        <f t="shared" si="46"/>
        <v>0</v>
      </c>
      <c r="AK47" s="135">
        <f t="shared" si="46"/>
        <v>0</v>
      </c>
      <c r="AL47" s="135">
        <f t="shared" si="46"/>
        <v>0</v>
      </c>
      <c r="AM47" s="135">
        <f t="shared" si="16"/>
        <v>0</v>
      </c>
      <c r="AN47" s="135">
        <f t="shared" si="16"/>
        <v>0</v>
      </c>
      <c r="AO47" s="135">
        <f t="shared" si="16"/>
        <v>0</v>
      </c>
    </row>
    <row r="48" spans="1:41" ht="11.25">
      <c r="A48" s="163">
        <v>41</v>
      </c>
      <c r="B48" s="154" t="s">
        <v>43</v>
      </c>
      <c r="C48" s="64">
        <f>SUM(C49:C59)</f>
        <v>1800000</v>
      </c>
      <c r="D48" s="64">
        <f t="shared" ref="D48:T48" si="84">SUM(D49:D59)</f>
        <v>300000</v>
      </c>
      <c r="E48" s="64">
        <f t="shared" si="84"/>
        <v>-1500000</v>
      </c>
      <c r="F48" s="64">
        <f t="shared" si="84"/>
        <v>25241600</v>
      </c>
      <c r="G48" s="64">
        <f t="shared" si="84"/>
        <v>12261610</v>
      </c>
      <c r="H48" s="64">
        <f t="shared" si="84"/>
        <v>-12979990</v>
      </c>
      <c r="I48" s="64">
        <f t="shared" si="84"/>
        <v>0</v>
      </c>
      <c r="J48" s="64">
        <f t="shared" si="84"/>
        <v>0</v>
      </c>
      <c r="K48" s="64">
        <f t="shared" si="84"/>
        <v>0</v>
      </c>
      <c r="L48" s="64">
        <f t="shared" si="84"/>
        <v>0</v>
      </c>
      <c r="M48" s="64">
        <f t="shared" si="84"/>
        <v>0</v>
      </c>
      <c r="N48" s="64">
        <f t="shared" si="84"/>
        <v>0</v>
      </c>
      <c r="O48" s="64">
        <f t="shared" si="84"/>
        <v>0</v>
      </c>
      <c r="P48" s="64">
        <f t="shared" si="84"/>
        <v>0</v>
      </c>
      <c r="Q48" s="64">
        <f t="shared" si="84"/>
        <v>0</v>
      </c>
      <c r="R48" s="64">
        <f t="shared" si="84"/>
        <v>0</v>
      </c>
      <c r="S48" s="64">
        <f t="shared" si="84"/>
        <v>0</v>
      </c>
      <c r="T48" s="64">
        <f t="shared" si="84"/>
        <v>0</v>
      </c>
      <c r="U48" s="59">
        <f t="shared" si="34"/>
        <v>27041600</v>
      </c>
      <c r="V48" s="59">
        <f t="shared" si="34"/>
        <v>12561610</v>
      </c>
      <c r="W48" s="59">
        <f t="shared" ref="W48:W93" si="85">SUM(E48+H48+K48+N48+Q48+T48)</f>
        <v>-14479990</v>
      </c>
      <c r="X48" s="64">
        <f t="shared" ref="X48:Z48" si="86">SUM(X49:X59)</f>
        <v>0</v>
      </c>
      <c r="Y48" s="64">
        <f t="shared" si="86"/>
        <v>0</v>
      </c>
      <c r="Z48" s="64">
        <f t="shared" si="86"/>
        <v>0</v>
      </c>
      <c r="AA48" s="59">
        <f t="shared" si="25"/>
        <v>0</v>
      </c>
      <c r="AB48" s="59">
        <f t="shared" si="25"/>
        <v>0</v>
      </c>
      <c r="AC48" s="59">
        <f t="shared" si="25"/>
        <v>0</v>
      </c>
      <c r="AD48" s="64">
        <f t="shared" ref="AD48:AI48" si="87">SUM(AD49:AD59)</f>
        <v>0</v>
      </c>
      <c r="AE48" s="64">
        <f t="shared" si="87"/>
        <v>0</v>
      </c>
      <c r="AF48" s="64">
        <f t="shared" si="87"/>
        <v>0</v>
      </c>
      <c r="AG48" s="64">
        <f t="shared" si="87"/>
        <v>29912200</v>
      </c>
      <c r="AH48" s="64">
        <f t="shared" si="87"/>
        <v>0</v>
      </c>
      <c r="AI48" s="64">
        <f t="shared" si="87"/>
        <v>-29912200</v>
      </c>
      <c r="AJ48" s="59">
        <f t="shared" si="46"/>
        <v>29912200</v>
      </c>
      <c r="AK48" s="59">
        <f t="shared" si="46"/>
        <v>0</v>
      </c>
      <c r="AL48" s="59">
        <f t="shared" si="46"/>
        <v>-29912200</v>
      </c>
      <c r="AM48" s="59">
        <f t="shared" si="16"/>
        <v>56953800</v>
      </c>
      <c r="AN48" s="59">
        <f t="shared" si="16"/>
        <v>12561610</v>
      </c>
      <c r="AO48" s="59">
        <f t="shared" si="16"/>
        <v>-44392190</v>
      </c>
    </row>
    <row r="49" spans="1:41" ht="11.25">
      <c r="A49" s="165">
        <v>42</v>
      </c>
      <c r="B49" s="166" t="s">
        <v>74</v>
      </c>
      <c r="C49" s="180"/>
      <c r="D49" s="182"/>
      <c r="E49" s="133">
        <f t="shared" si="32"/>
        <v>0</v>
      </c>
      <c r="F49" s="188">
        <v>23185000</v>
      </c>
      <c r="G49" s="188">
        <v>11185000</v>
      </c>
      <c r="H49" s="133">
        <f t="shared" si="80"/>
        <v>-12000000</v>
      </c>
      <c r="I49" s="131"/>
      <c r="J49" s="131"/>
      <c r="K49" s="133">
        <f t="shared" si="8"/>
        <v>0</v>
      </c>
      <c r="L49" s="131"/>
      <c r="M49" s="131"/>
      <c r="N49" s="133">
        <f t="shared" si="9"/>
        <v>0</v>
      </c>
      <c r="O49" s="131"/>
      <c r="P49" s="131"/>
      <c r="Q49" s="133">
        <f t="shared" si="10"/>
        <v>0</v>
      </c>
      <c r="R49" s="131"/>
      <c r="S49" s="131"/>
      <c r="T49" s="133">
        <f t="shared" si="11"/>
        <v>0</v>
      </c>
      <c r="U49" s="135">
        <f t="shared" si="34"/>
        <v>23185000</v>
      </c>
      <c r="V49" s="135">
        <f t="shared" ref="V49" si="88">SUM(D49+G49+J49+M49+P49+S49)</f>
        <v>11185000</v>
      </c>
      <c r="W49" s="135">
        <f t="shared" si="85"/>
        <v>-12000000</v>
      </c>
      <c r="X49" s="131"/>
      <c r="Y49" s="131"/>
      <c r="Z49" s="54">
        <f t="shared" si="24"/>
        <v>0</v>
      </c>
      <c r="AA49" s="135">
        <f t="shared" si="25"/>
        <v>0</v>
      </c>
      <c r="AB49" s="135">
        <f t="shared" si="25"/>
        <v>0</v>
      </c>
      <c r="AC49" s="135">
        <f t="shared" si="25"/>
        <v>0</v>
      </c>
      <c r="AD49" s="180"/>
      <c r="AE49" s="147"/>
      <c r="AF49" s="54">
        <f t="shared" si="26"/>
        <v>0</v>
      </c>
      <c r="AG49" s="180"/>
      <c r="AH49" s="182">
        <v>0</v>
      </c>
      <c r="AI49" s="54">
        <f t="shared" si="27"/>
        <v>0</v>
      </c>
      <c r="AJ49" s="135">
        <f t="shared" si="46"/>
        <v>0</v>
      </c>
      <c r="AK49" s="135">
        <f t="shared" si="46"/>
        <v>0</v>
      </c>
      <c r="AL49" s="135">
        <f t="shared" si="46"/>
        <v>0</v>
      </c>
      <c r="AM49" s="135">
        <f t="shared" si="16"/>
        <v>23185000</v>
      </c>
      <c r="AN49" s="135">
        <f t="shared" si="16"/>
        <v>11185000</v>
      </c>
      <c r="AO49" s="135">
        <f t="shared" si="16"/>
        <v>-12000000</v>
      </c>
    </row>
    <row r="50" spans="1:41" ht="11.25">
      <c r="A50" s="165">
        <v>43</v>
      </c>
      <c r="B50" s="153" t="s">
        <v>44</v>
      </c>
      <c r="C50" s="131"/>
      <c r="D50" s="131"/>
      <c r="E50" s="133">
        <f t="shared" si="32"/>
        <v>0</v>
      </c>
      <c r="F50" s="188">
        <v>230000</v>
      </c>
      <c r="G50" s="151">
        <v>0</v>
      </c>
      <c r="H50" s="133">
        <f t="shared" si="80"/>
        <v>-230000</v>
      </c>
      <c r="I50" s="131"/>
      <c r="J50" s="131"/>
      <c r="K50" s="133">
        <f t="shared" si="8"/>
        <v>0</v>
      </c>
      <c r="L50" s="131"/>
      <c r="M50" s="131"/>
      <c r="N50" s="133">
        <f t="shared" si="9"/>
        <v>0</v>
      </c>
      <c r="O50" s="131"/>
      <c r="P50" s="131"/>
      <c r="Q50" s="133">
        <f t="shared" si="10"/>
        <v>0</v>
      </c>
      <c r="R50" s="131"/>
      <c r="S50" s="131"/>
      <c r="T50" s="133">
        <f t="shared" si="11"/>
        <v>0</v>
      </c>
      <c r="U50" s="135">
        <f t="shared" ref="U50:U59" si="89">SUM(C50+F50+I50+L50+O50+R50)</f>
        <v>230000</v>
      </c>
      <c r="V50" s="135">
        <f t="shared" ref="V50:V59" si="90">SUM(D50+G50+J50+M50+P50+S50)</f>
        <v>0</v>
      </c>
      <c r="W50" s="135">
        <f t="shared" ref="W50:W59" si="91">SUM(E50+H50+K50+N50+Q50+T50)</f>
        <v>-230000</v>
      </c>
      <c r="X50" s="131"/>
      <c r="Y50" s="131"/>
      <c r="Z50" s="54">
        <f t="shared" si="24"/>
        <v>0</v>
      </c>
      <c r="AA50" s="135">
        <f t="shared" si="25"/>
        <v>0</v>
      </c>
      <c r="AB50" s="135">
        <f t="shared" si="25"/>
        <v>0</v>
      </c>
      <c r="AC50" s="135">
        <f t="shared" si="25"/>
        <v>0</v>
      </c>
      <c r="AD50" s="131"/>
      <c r="AE50" s="131"/>
      <c r="AF50" s="54">
        <f t="shared" si="26"/>
        <v>0</v>
      </c>
      <c r="AG50" s="131"/>
      <c r="AH50" s="131"/>
      <c r="AI50" s="54">
        <f t="shared" si="27"/>
        <v>0</v>
      </c>
      <c r="AJ50" s="135">
        <f t="shared" si="46"/>
        <v>0</v>
      </c>
      <c r="AK50" s="135">
        <f t="shared" si="46"/>
        <v>0</v>
      </c>
      <c r="AL50" s="135">
        <f t="shared" si="46"/>
        <v>0</v>
      </c>
      <c r="AM50" s="135">
        <f t="shared" si="16"/>
        <v>230000</v>
      </c>
      <c r="AN50" s="135">
        <f t="shared" si="16"/>
        <v>0</v>
      </c>
      <c r="AO50" s="135">
        <f t="shared" si="16"/>
        <v>-230000</v>
      </c>
    </row>
    <row r="51" spans="1:41" ht="11.25">
      <c r="A51" s="165">
        <v>44</v>
      </c>
      <c r="B51" s="153" t="s">
        <v>45</v>
      </c>
      <c r="C51" s="131"/>
      <c r="D51" s="131"/>
      <c r="E51" s="133">
        <f t="shared" si="32"/>
        <v>0</v>
      </c>
      <c r="F51" s="131">
        <v>926600</v>
      </c>
      <c r="G51" s="131">
        <v>926610</v>
      </c>
      <c r="H51" s="133">
        <f t="shared" si="80"/>
        <v>10</v>
      </c>
      <c r="I51" s="131"/>
      <c r="J51" s="131"/>
      <c r="K51" s="133">
        <f t="shared" si="8"/>
        <v>0</v>
      </c>
      <c r="L51" s="131"/>
      <c r="M51" s="131"/>
      <c r="N51" s="133">
        <f t="shared" si="9"/>
        <v>0</v>
      </c>
      <c r="O51" s="131"/>
      <c r="P51" s="131"/>
      <c r="Q51" s="133">
        <f t="shared" si="10"/>
        <v>0</v>
      </c>
      <c r="R51" s="131"/>
      <c r="S51" s="131"/>
      <c r="T51" s="133">
        <f t="shared" si="11"/>
        <v>0</v>
      </c>
      <c r="U51" s="135">
        <f t="shared" si="89"/>
        <v>926600</v>
      </c>
      <c r="V51" s="135">
        <f t="shared" si="90"/>
        <v>926610</v>
      </c>
      <c r="W51" s="135">
        <f t="shared" si="91"/>
        <v>10</v>
      </c>
      <c r="X51" s="131"/>
      <c r="Y51" s="131"/>
      <c r="Z51" s="54">
        <f t="shared" si="24"/>
        <v>0</v>
      </c>
      <c r="AA51" s="135">
        <f t="shared" si="25"/>
        <v>0</v>
      </c>
      <c r="AB51" s="135">
        <f t="shared" si="25"/>
        <v>0</v>
      </c>
      <c r="AC51" s="135">
        <f t="shared" si="25"/>
        <v>0</v>
      </c>
      <c r="AD51" s="131"/>
      <c r="AE51" s="131"/>
      <c r="AF51" s="54">
        <f t="shared" si="26"/>
        <v>0</v>
      </c>
      <c r="AG51" s="131"/>
      <c r="AH51" s="131"/>
      <c r="AI51" s="54">
        <f t="shared" si="27"/>
        <v>0</v>
      </c>
      <c r="AJ51" s="135">
        <f t="shared" si="46"/>
        <v>0</v>
      </c>
      <c r="AK51" s="135">
        <f t="shared" si="46"/>
        <v>0</v>
      </c>
      <c r="AL51" s="135">
        <f t="shared" si="46"/>
        <v>0</v>
      </c>
      <c r="AM51" s="135">
        <f t="shared" si="16"/>
        <v>926600</v>
      </c>
      <c r="AN51" s="135">
        <f t="shared" si="16"/>
        <v>926610</v>
      </c>
      <c r="AO51" s="135">
        <f t="shared" si="16"/>
        <v>10</v>
      </c>
    </row>
    <row r="52" spans="1:41" ht="11.25">
      <c r="A52" s="165">
        <v>45</v>
      </c>
      <c r="B52" s="153" t="s">
        <v>51</v>
      </c>
      <c r="C52" s="131"/>
      <c r="D52" s="131"/>
      <c r="E52" s="133">
        <f t="shared" si="32"/>
        <v>0</v>
      </c>
      <c r="F52" s="131">
        <v>0</v>
      </c>
      <c r="G52" s="131">
        <v>0</v>
      </c>
      <c r="H52" s="133">
        <f t="shared" si="80"/>
        <v>0</v>
      </c>
      <c r="I52" s="131"/>
      <c r="J52" s="131"/>
      <c r="K52" s="133">
        <f t="shared" si="8"/>
        <v>0</v>
      </c>
      <c r="L52" s="131"/>
      <c r="M52" s="131"/>
      <c r="N52" s="133">
        <f t="shared" si="9"/>
        <v>0</v>
      </c>
      <c r="O52" s="131"/>
      <c r="P52" s="131"/>
      <c r="Q52" s="133">
        <f t="shared" si="10"/>
        <v>0</v>
      </c>
      <c r="R52" s="131"/>
      <c r="S52" s="131"/>
      <c r="T52" s="133">
        <f t="shared" si="11"/>
        <v>0</v>
      </c>
      <c r="U52" s="135">
        <f t="shared" si="89"/>
        <v>0</v>
      </c>
      <c r="V52" s="135">
        <f t="shared" si="90"/>
        <v>0</v>
      </c>
      <c r="W52" s="135">
        <f t="shared" si="91"/>
        <v>0</v>
      </c>
      <c r="X52" s="131"/>
      <c r="Y52" s="131"/>
      <c r="Z52" s="54">
        <f t="shared" si="24"/>
        <v>0</v>
      </c>
      <c r="AA52" s="135">
        <f t="shared" si="25"/>
        <v>0</v>
      </c>
      <c r="AB52" s="135">
        <f t="shared" si="25"/>
        <v>0</v>
      </c>
      <c r="AC52" s="135">
        <f t="shared" si="25"/>
        <v>0</v>
      </c>
      <c r="AD52" s="131"/>
      <c r="AE52" s="131"/>
      <c r="AF52" s="54">
        <f t="shared" si="26"/>
        <v>0</v>
      </c>
      <c r="AG52" s="131"/>
      <c r="AH52" s="131"/>
      <c r="AI52" s="54">
        <f t="shared" si="27"/>
        <v>0</v>
      </c>
      <c r="AJ52" s="135">
        <f t="shared" si="46"/>
        <v>0</v>
      </c>
      <c r="AK52" s="135">
        <f t="shared" si="46"/>
        <v>0</v>
      </c>
      <c r="AL52" s="135">
        <f t="shared" si="46"/>
        <v>0</v>
      </c>
      <c r="AM52" s="135">
        <f t="shared" si="16"/>
        <v>0</v>
      </c>
      <c r="AN52" s="135">
        <f t="shared" si="16"/>
        <v>0</v>
      </c>
      <c r="AO52" s="135">
        <f t="shared" si="16"/>
        <v>0</v>
      </c>
    </row>
    <row r="53" spans="1:41" ht="11.25">
      <c r="A53" s="165">
        <v>46</v>
      </c>
      <c r="B53" s="153" t="s">
        <v>46</v>
      </c>
      <c r="C53" s="131"/>
      <c r="D53" s="131"/>
      <c r="E53" s="133">
        <f t="shared" si="32"/>
        <v>0</v>
      </c>
      <c r="F53" s="131"/>
      <c r="G53" s="131"/>
      <c r="H53" s="133">
        <f t="shared" si="80"/>
        <v>0</v>
      </c>
      <c r="I53" s="131"/>
      <c r="J53" s="131"/>
      <c r="K53" s="133">
        <f t="shared" si="8"/>
        <v>0</v>
      </c>
      <c r="L53" s="131"/>
      <c r="M53" s="131"/>
      <c r="N53" s="133">
        <f t="shared" si="9"/>
        <v>0</v>
      </c>
      <c r="O53" s="131"/>
      <c r="P53" s="131"/>
      <c r="Q53" s="133">
        <f t="shared" si="10"/>
        <v>0</v>
      </c>
      <c r="R53" s="131"/>
      <c r="S53" s="131"/>
      <c r="T53" s="133">
        <f t="shared" si="11"/>
        <v>0</v>
      </c>
      <c r="U53" s="135">
        <f t="shared" si="89"/>
        <v>0</v>
      </c>
      <c r="V53" s="135">
        <f t="shared" si="90"/>
        <v>0</v>
      </c>
      <c r="W53" s="135">
        <f t="shared" si="91"/>
        <v>0</v>
      </c>
      <c r="X53" s="131"/>
      <c r="Y53" s="131"/>
      <c r="Z53" s="54">
        <f t="shared" si="24"/>
        <v>0</v>
      </c>
      <c r="AA53" s="135">
        <f t="shared" si="25"/>
        <v>0</v>
      </c>
      <c r="AB53" s="135">
        <f t="shared" si="25"/>
        <v>0</v>
      </c>
      <c r="AC53" s="135">
        <f t="shared" si="25"/>
        <v>0</v>
      </c>
      <c r="AD53" s="131"/>
      <c r="AE53" s="131"/>
      <c r="AF53" s="54">
        <f t="shared" si="26"/>
        <v>0</v>
      </c>
      <c r="AG53" s="131"/>
      <c r="AH53" s="131"/>
      <c r="AI53" s="54">
        <f t="shared" si="27"/>
        <v>0</v>
      </c>
      <c r="AJ53" s="135">
        <f t="shared" si="46"/>
        <v>0</v>
      </c>
      <c r="AK53" s="135">
        <f t="shared" si="46"/>
        <v>0</v>
      </c>
      <c r="AL53" s="135">
        <f t="shared" si="46"/>
        <v>0</v>
      </c>
      <c r="AM53" s="135">
        <f t="shared" si="16"/>
        <v>0</v>
      </c>
      <c r="AN53" s="135">
        <f t="shared" si="16"/>
        <v>0</v>
      </c>
      <c r="AO53" s="135">
        <f t="shared" si="16"/>
        <v>0</v>
      </c>
    </row>
    <row r="54" spans="1:41" ht="11.25">
      <c r="A54" s="165">
        <v>47</v>
      </c>
      <c r="B54" s="153" t="s">
        <v>47</v>
      </c>
      <c r="C54" s="131"/>
      <c r="D54" s="131"/>
      <c r="E54" s="133">
        <f t="shared" si="32"/>
        <v>0</v>
      </c>
      <c r="F54" s="131"/>
      <c r="G54" s="131"/>
      <c r="H54" s="133">
        <f t="shared" si="80"/>
        <v>0</v>
      </c>
      <c r="I54" s="131"/>
      <c r="J54" s="131"/>
      <c r="K54" s="133">
        <f t="shared" si="8"/>
        <v>0</v>
      </c>
      <c r="L54" s="131"/>
      <c r="M54" s="131"/>
      <c r="N54" s="133">
        <f t="shared" si="9"/>
        <v>0</v>
      </c>
      <c r="O54" s="131"/>
      <c r="P54" s="131"/>
      <c r="Q54" s="133">
        <f t="shared" si="10"/>
        <v>0</v>
      </c>
      <c r="R54" s="131"/>
      <c r="S54" s="131"/>
      <c r="T54" s="133">
        <f t="shared" si="11"/>
        <v>0</v>
      </c>
      <c r="U54" s="135">
        <f t="shared" si="89"/>
        <v>0</v>
      </c>
      <c r="V54" s="135">
        <f t="shared" si="90"/>
        <v>0</v>
      </c>
      <c r="W54" s="135">
        <f t="shared" si="91"/>
        <v>0</v>
      </c>
      <c r="X54" s="131"/>
      <c r="Y54" s="131"/>
      <c r="Z54" s="54">
        <f t="shared" si="24"/>
        <v>0</v>
      </c>
      <c r="AA54" s="135">
        <f t="shared" si="25"/>
        <v>0</v>
      </c>
      <c r="AB54" s="135">
        <f t="shared" si="25"/>
        <v>0</v>
      </c>
      <c r="AC54" s="135">
        <f t="shared" si="25"/>
        <v>0</v>
      </c>
      <c r="AD54" s="131"/>
      <c r="AE54" s="131"/>
      <c r="AF54" s="54">
        <f t="shared" si="26"/>
        <v>0</v>
      </c>
      <c r="AG54" s="131"/>
      <c r="AH54" s="131"/>
      <c r="AI54" s="54">
        <f t="shared" si="27"/>
        <v>0</v>
      </c>
      <c r="AJ54" s="135">
        <f t="shared" si="46"/>
        <v>0</v>
      </c>
      <c r="AK54" s="135">
        <f t="shared" si="46"/>
        <v>0</v>
      </c>
      <c r="AL54" s="135">
        <f t="shared" si="46"/>
        <v>0</v>
      </c>
      <c r="AM54" s="135">
        <f t="shared" si="16"/>
        <v>0</v>
      </c>
      <c r="AN54" s="135">
        <f t="shared" si="16"/>
        <v>0</v>
      </c>
      <c r="AO54" s="135">
        <f t="shared" si="16"/>
        <v>0</v>
      </c>
    </row>
    <row r="55" spans="1:41" ht="11.25">
      <c r="A55" s="165">
        <v>48</v>
      </c>
      <c r="B55" s="153" t="s">
        <v>48</v>
      </c>
      <c r="C55" s="131"/>
      <c r="D55" s="131"/>
      <c r="E55" s="133">
        <f t="shared" si="32"/>
        <v>0</v>
      </c>
      <c r="F55" s="131"/>
      <c r="G55" s="131"/>
      <c r="H55" s="133">
        <f t="shared" si="80"/>
        <v>0</v>
      </c>
      <c r="I55" s="131"/>
      <c r="J55" s="131"/>
      <c r="K55" s="133">
        <f t="shared" si="8"/>
        <v>0</v>
      </c>
      <c r="L55" s="131"/>
      <c r="M55" s="131"/>
      <c r="N55" s="133">
        <f t="shared" si="9"/>
        <v>0</v>
      </c>
      <c r="O55" s="131"/>
      <c r="P55" s="131"/>
      <c r="Q55" s="133">
        <f t="shared" si="10"/>
        <v>0</v>
      </c>
      <c r="R55" s="131"/>
      <c r="S55" s="131"/>
      <c r="T55" s="133">
        <f t="shared" si="11"/>
        <v>0</v>
      </c>
      <c r="U55" s="135">
        <f t="shared" si="89"/>
        <v>0</v>
      </c>
      <c r="V55" s="135">
        <f t="shared" si="90"/>
        <v>0</v>
      </c>
      <c r="W55" s="135">
        <f t="shared" si="91"/>
        <v>0</v>
      </c>
      <c r="X55" s="131"/>
      <c r="Y55" s="131"/>
      <c r="Z55" s="54">
        <f t="shared" si="24"/>
        <v>0</v>
      </c>
      <c r="AA55" s="135">
        <f t="shared" si="25"/>
        <v>0</v>
      </c>
      <c r="AB55" s="135">
        <f t="shared" si="25"/>
        <v>0</v>
      </c>
      <c r="AC55" s="135">
        <f t="shared" si="25"/>
        <v>0</v>
      </c>
      <c r="AD55" s="131"/>
      <c r="AE55" s="131"/>
      <c r="AF55" s="54">
        <f t="shared" si="26"/>
        <v>0</v>
      </c>
      <c r="AG55" s="131"/>
      <c r="AH55" s="131"/>
      <c r="AI55" s="54">
        <f t="shared" si="27"/>
        <v>0</v>
      </c>
      <c r="AJ55" s="135">
        <f t="shared" si="46"/>
        <v>0</v>
      </c>
      <c r="AK55" s="135">
        <f t="shared" si="46"/>
        <v>0</v>
      </c>
      <c r="AL55" s="135">
        <f t="shared" si="46"/>
        <v>0</v>
      </c>
      <c r="AM55" s="135">
        <f t="shared" si="16"/>
        <v>0</v>
      </c>
      <c r="AN55" s="135">
        <f t="shared" si="16"/>
        <v>0</v>
      </c>
      <c r="AO55" s="135">
        <f t="shared" si="16"/>
        <v>0</v>
      </c>
    </row>
    <row r="56" spans="1:41" ht="11.25">
      <c r="A56" s="165">
        <v>49</v>
      </c>
      <c r="B56" s="153" t="s">
        <v>49</v>
      </c>
      <c r="C56" s="131"/>
      <c r="D56" s="131"/>
      <c r="E56" s="133">
        <f t="shared" si="32"/>
        <v>0</v>
      </c>
      <c r="F56" s="131"/>
      <c r="G56" s="131"/>
      <c r="H56" s="133">
        <f t="shared" si="80"/>
        <v>0</v>
      </c>
      <c r="I56" s="131"/>
      <c r="J56" s="131"/>
      <c r="K56" s="133">
        <f t="shared" si="8"/>
        <v>0</v>
      </c>
      <c r="L56" s="131"/>
      <c r="M56" s="131"/>
      <c r="N56" s="133">
        <f t="shared" si="9"/>
        <v>0</v>
      </c>
      <c r="O56" s="131"/>
      <c r="P56" s="131"/>
      <c r="Q56" s="133">
        <f t="shared" si="10"/>
        <v>0</v>
      </c>
      <c r="R56" s="131"/>
      <c r="S56" s="131"/>
      <c r="T56" s="133">
        <f t="shared" si="11"/>
        <v>0</v>
      </c>
      <c r="U56" s="135">
        <f t="shared" si="89"/>
        <v>0</v>
      </c>
      <c r="V56" s="135">
        <f t="shared" si="90"/>
        <v>0</v>
      </c>
      <c r="W56" s="135">
        <f t="shared" si="91"/>
        <v>0</v>
      </c>
      <c r="X56" s="131"/>
      <c r="Y56" s="131"/>
      <c r="Z56" s="54">
        <f t="shared" si="24"/>
        <v>0</v>
      </c>
      <c r="AA56" s="135">
        <f t="shared" si="25"/>
        <v>0</v>
      </c>
      <c r="AB56" s="135">
        <f t="shared" si="25"/>
        <v>0</v>
      </c>
      <c r="AC56" s="135">
        <f t="shared" si="25"/>
        <v>0</v>
      </c>
      <c r="AD56" s="131"/>
      <c r="AE56" s="131"/>
      <c r="AF56" s="54">
        <f t="shared" si="26"/>
        <v>0</v>
      </c>
      <c r="AG56" s="131"/>
      <c r="AH56" s="131"/>
      <c r="AI56" s="54">
        <f t="shared" si="27"/>
        <v>0</v>
      </c>
      <c r="AJ56" s="135">
        <f t="shared" si="46"/>
        <v>0</v>
      </c>
      <c r="AK56" s="135">
        <f t="shared" si="46"/>
        <v>0</v>
      </c>
      <c r="AL56" s="135">
        <f t="shared" si="46"/>
        <v>0</v>
      </c>
      <c r="AM56" s="135">
        <f t="shared" si="16"/>
        <v>0</v>
      </c>
      <c r="AN56" s="135">
        <f t="shared" si="16"/>
        <v>0</v>
      </c>
      <c r="AO56" s="135">
        <f t="shared" si="16"/>
        <v>0</v>
      </c>
    </row>
    <row r="57" spans="1:41" ht="11.25">
      <c r="A57" s="165">
        <v>50</v>
      </c>
      <c r="B57" s="153" t="s">
        <v>50</v>
      </c>
      <c r="C57" s="131"/>
      <c r="D57" s="131"/>
      <c r="E57" s="133">
        <f t="shared" si="32"/>
        <v>0</v>
      </c>
      <c r="F57" s="131"/>
      <c r="G57" s="131"/>
      <c r="H57" s="133">
        <f t="shared" si="80"/>
        <v>0</v>
      </c>
      <c r="I57" s="131"/>
      <c r="J57" s="131"/>
      <c r="K57" s="133">
        <f t="shared" si="8"/>
        <v>0</v>
      </c>
      <c r="L57" s="131"/>
      <c r="M57" s="131"/>
      <c r="N57" s="133">
        <f t="shared" si="9"/>
        <v>0</v>
      </c>
      <c r="O57" s="131"/>
      <c r="P57" s="131"/>
      <c r="Q57" s="133">
        <f t="shared" si="10"/>
        <v>0</v>
      </c>
      <c r="R57" s="131"/>
      <c r="S57" s="131"/>
      <c r="T57" s="133">
        <f t="shared" si="11"/>
        <v>0</v>
      </c>
      <c r="U57" s="135">
        <f t="shared" si="89"/>
        <v>0</v>
      </c>
      <c r="V57" s="135">
        <f t="shared" si="90"/>
        <v>0</v>
      </c>
      <c r="W57" s="135">
        <f t="shared" si="91"/>
        <v>0</v>
      </c>
      <c r="X57" s="131"/>
      <c r="Y57" s="131"/>
      <c r="Z57" s="54">
        <f t="shared" si="24"/>
        <v>0</v>
      </c>
      <c r="AA57" s="135">
        <f t="shared" si="25"/>
        <v>0</v>
      </c>
      <c r="AB57" s="135">
        <f t="shared" si="25"/>
        <v>0</v>
      </c>
      <c r="AC57" s="135">
        <f t="shared" si="25"/>
        <v>0</v>
      </c>
      <c r="AD57" s="131"/>
      <c r="AE57" s="131"/>
      <c r="AF57" s="54">
        <f t="shared" si="26"/>
        <v>0</v>
      </c>
      <c r="AG57" s="131"/>
      <c r="AH57" s="131"/>
      <c r="AI57" s="54">
        <f t="shared" si="27"/>
        <v>0</v>
      </c>
      <c r="AJ57" s="135">
        <f t="shared" si="46"/>
        <v>0</v>
      </c>
      <c r="AK57" s="135">
        <f t="shared" si="46"/>
        <v>0</v>
      </c>
      <c r="AL57" s="135">
        <f t="shared" si="46"/>
        <v>0</v>
      </c>
      <c r="AM57" s="135">
        <f t="shared" si="16"/>
        <v>0</v>
      </c>
      <c r="AN57" s="135">
        <f t="shared" si="16"/>
        <v>0</v>
      </c>
      <c r="AO57" s="135">
        <f t="shared" si="16"/>
        <v>0</v>
      </c>
    </row>
    <row r="58" spans="1:41" ht="11.25">
      <c r="A58" s="165"/>
      <c r="B58" s="232" t="s">
        <v>325</v>
      </c>
      <c r="C58" s="131"/>
      <c r="D58" s="131"/>
      <c r="E58" s="133">
        <f t="shared" si="32"/>
        <v>0</v>
      </c>
      <c r="F58" s="131"/>
      <c r="G58" s="131"/>
      <c r="H58" s="133">
        <f t="shared" si="80"/>
        <v>0</v>
      </c>
      <c r="I58" s="131"/>
      <c r="J58" s="131"/>
      <c r="K58" s="133">
        <f t="shared" si="8"/>
        <v>0</v>
      </c>
      <c r="L58" s="131"/>
      <c r="M58" s="131"/>
      <c r="N58" s="133">
        <f t="shared" si="9"/>
        <v>0</v>
      </c>
      <c r="O58" s="131"/>
      <c r="P58" s="131"/>
      <c r="Q58" s="133">
        <f t="shared" si="10"/>
        <v>0</v>
      </c>
      <c r="R58" s="131"/>
      <c r="S58" s="131"/>
      <c r="T58" s="133">
        <f t="shared" si="11"/>
        <v>0</v>
      </c>
      <c r="U58" s="135">
        <f t="shared" si="89"/>
        <v>0</v>
      </c>
      <c r="V58" s="135">
        <f t="shared" si="90"/>
        <v>0</v>
      </c>
      <c r="W58" s="135">
        <f t="shared" si="91"/>
        <v>0</v>
      </c>
      <c r="X58" s="131"/>
      <c r="Y58" s="131"/>
      <c r="Z58" s="54"/>
      <c r="AA58" s="135">
        <f t="shared" ref="AA58:AA59" si="92">SUM(X58)</f>
        <v>0</v>
      </c>
      <c r="AB58" s="135">
        <f t="shared" ref="AB58:AB59" si="93">SUM(Y58)</f>
        <v>0</v>
      </c>
      <c r="AC58" s="135">
        <f t="shared" ref="AC58:AC59" si="94">SUM(Z58)</f>
        <v>0</v>
      </c>
      <c r="AD58" s="131"/>
      <c r="AE58" s="131"/>
      <c r="AF58" s="54"/>
      <c r="AG58" s="131"/>
      <c r="AH58" s="131"/>
      <c r="AI58" s="54">
        <f t="shared" si="27"/>
        <v>0</v>
      </c>
      <c r="AJ58" s="135"/>
      <c r="AK58" s="135"/>
      <c r="AL58" s="135"/>
      <c r="AM58" s="135">
        <f t="shared" ref="AM58:AM59" si="95">SUM(U58+AA58+AJ58)</f>
        <v>0</v>
      </c>
      <c r="AN58" s="135">
        <f t="shared" ref="AN58:AN59" si="96">SUM(V58+AB58+AK58)</f>
        <v>0</v>
      </c>
      <c r="AO58" s="135">
        <f t="shared" si="16"/>
        <v>0</v>
      </c>
    </row>
    <row r="59" spans="1:41" ht="11.25">
      <c r="A59" s="165"/>
      <c r="B59" s="153" t="s">
        <v>324</v>
      </c>
      <c r="C59" s="188">
        <v>1800000</v>
      </c>
      <c r="D59" s="188">
        <v>300000</v>
      </c>
      <c r="E59" s="133">
        <f t="shared" si="32"/>
        <v>-1500000</v>
      </c>
      <c r="F59" s="188">
        <v>900000</v>
      </c>
      <c r="G59" s="188">
        <v>150000</v>
      </c>
      <c r="H59" s="133">
        <f t="shared" si="80"/>
        <v>-750000</v>
      </c>
      <c r="I59" s="131"/>
      <c r="J59" s="131"/>
      <c r="K59" s="133">
        <f t="shared" si="8"/>
        <v>0</v>
      </c>
      <c r="L59" s="131"/>
      <c r="M59" s="131"/>
      <c r="N59" s="133">
        <f t="shared" si="9"/>
        <v>0</v>
      </c>
      <c r="O59" s="131"/>
      <c r="P59" s="131"/>
      <c r="Q59" s="133">
        <f t="shared" si="10"/>
        <v>0</v>
      </c>
      <c r="R59" s="131"/>
      <c r="S59" s="131"/>
      <c r="T59" s="133">
        <f t="shared" si="11"/>
        <v>0</v>
      </c>
      <c r="U59" s="135">
        <f t="shared" si="89"/>
        <v>2700000</v>
      </c>
      <c r="V59" s="135">
        <f t="shared" si="90"/>
        <v>450000</v>
      </c>
      <c r="W59" s="135">
        <f t="shared" si="91"/>
        <v>-2250000</v>
      </c>
      <c r="X59" s="131"/>
      <c r="Y59" s="131"/>
      <c r="Z59" s="54"/>
      <c r="AA59" s="135">
        <f t="shared" si="92"/>
        <v>0</v>
      </c>
      <c r="AB59" s="135">
        <f t="shared" si="93"/>
        <v>0</v>
      </c>
      <c r="AC59" s="135">
        <f t="shared" si="94"/>
        <v>0</v>
      </c>
      <c r="AD59" s="131"/>
      <c r="AE59" s="131"/>
      <c r="AF59" s="54"/>
      <c r="AG59" s="188">
        <v>29912200</v>
      </c>
      <c r="AH59" s="151">
        <v>0</v>
      </c>
      <c r="AI59" s="54">
        <f t="shared" si="27"/>
        <v>-29912200</v>
      </c>
      <c r="AJ59" s="135"/>
      <c r="AK59" s="135"/>
      <c r="AL59" s="135"/>
      <c r="AM59" s="135">
        <f t="shared" si="95"/>
        <v>2700000</v>
      </c>
      <c r="AN59" s="135">
        <f t="shared" si="96"/>
        <v>450000</v>
      </c>
      <c r="AO59" s="135">
        <f t="shared" si="16"/>
        <v>-2250000</v>
      </c>
    </row>
    <row r="60" spans="1:41" ht="11.25">
      <c r="A60" s="163">
        <v>51</v>
      </c>
      <c r="B60" s="154" t="s">
        <v>52</v>
      </c>
      <c r="C60" s="64">
        <f>SUM(C61:C63)</f>
        <v>6499200</v>
      </c>
      <c r="D60" s="64">
        <f t="shared" ref="D60:T60" si="97">SUM(D61:D63)</f>
        <v>1749700</v>
      </c>
      <c r="E60" s="64">
        <f t="shared" si="97"/>
        <v>-4749500</v>
      </c>
      <c r="F60" s="64">
        <f t="shared" si="97"/>
        <v>35400000</v>
      </c>
      <c r="G60" s="64">
        <f t="shared" si="97"/>
        <v>27038500</v>
      </c>
      <c r="H60" s="64">
        <f t="shared" si="97"/>
        <v>-8361500</v>
      </c>
      <c r="I60" s="64">
        <f t="shared" si="97"/>
        <v>0</v>
      </c>
      <c r="J60" s="64">
        <f t="shared" si="97"/>
        <v>0</v>
      </c>
      <c r="K60" s="64">
        <f t="shared" si="97"/>
        <v>0</v>
      </c>
      <c r="L60" s="64">
        <f t="shared" si="97"/>
        <v>0</v>
      </c>
      <c r="M60" s="64">
        <f t="shared" si="97"/>
        <v>0</v>
      </c>
      <c r="N60" s="64">
        <f t="shared" si="97"/>
        <v>0</v>
      </c>
      <c r="O60" s="64">
        <f t="shared" si="97"/>
        <v>0</v>
      </c>
      <c r="P60" s="64">
        <f t="shared" si="97"/>
        <v>0</v>
      </c>
      <c r="Q60" s="64">
        <f t="shared" si="97"/>
        <v>0</v>
      </c>
      <c r="R60" s="64">
        <f t="shared" si="97"/>
        <v>0</v>
      </c>
      <c r="S60" s="64">
        <f t="shared" si="97"/>
        <v>0</v>
      </c>
      <c r="T60" s="64">
        <f t="shared" si="97"/>
        <v>0</v>
      </c>
      <c r="U60" s="59">
        <f t="shared" si="34"/>
        <v>41899200</v>
      </c>
      <c r="V60" s="59">
        <f t="shared" si="34"/>
        <v>28788200</v>
      </c>
      <c r="W60" s="59">
        <f t="shared" si="85"/>
        <v>-13111000</v>
      </c>
      <c r="X60" s="64">
        <f t="shared" ref="X60:Y60" si="98">SUM(X61:X62)</f>
        <v>0</v>
      </c>
      <c r="Y60" s="64">
        <f t="shared" si="98"/>
        <v>0</v>
      </c>
      <c r="Z60" s="64">
        <f t="shared" si="24"/>
        <v>0</v>
      </c>
      <c r="AA60" s="59">
        <f t="shared" si="25"/>
        <v>0</v>
      </c>
      <c r="AB60" s="59">
        <f t="shared" si="25"/>
        <v>0</v>
      </c>
      <c r="AC60" s="59">
        <f t="shared" si="25"/>
        <v>0</v>
      </c>
      <c r="AD60" s="64">
        <f t="shared" ref="AD60:AE60" si="99">SUM(AD61:AD62)</f>
        <v>50123200</v>
      </c>
      <c r="AE60" s="64">
        <f t="shared" si="99"/>
        <v>0</v>
      </c>
      <c r="AF60" s="64">
        <f t="shared" si="26"/>
        <v>-50123200</v>
      </c>
      <c r="AG60" s="64">
        <f>SUM(AG61:AG62)</f>
        <v>0</v>
      </c>
      <c r="AH60" s="64">
        <f>SUM(AH61:AH62)</f>
        <v>0</v>
      </c>
      <c r="AI60" s="64">
        <f t="shared" si="27"/>
        <v>0</v>
      </c>
      <c r="AJ60" s="59">
        <f t="shared" si="46"/>
        <v>50123200</v>
      </c>
      <c r="AK60" s="59">
        <f t="shared" si="46"/>
        <v>0</v>
      </c>
      <c r="AL60" s="59">
        <f t="shared" si="46"/>
        <v>-50123200</v>
      </c>
      <c r="AM60" s="59">
        <f t="shared" si="16"/>
        <v>92022400</v>
      </c>
      <c r="AN60" s="59">
        <f t="shared" si="16"/>
        <v>28788200</v>
      </c>
      <c r="AO60" s="59">
        <f t="shared" si="16"/>
        <v>-63234200</v>
      </c>
    </row>
    <row r="61" spans="1:41" ht="11.25">
      <c r="A61" s="165">
        <v>52</v>
      </c>
      <c r="B61" s="152" t="s">
        <v>75</v>
      </c>
      <c r="C61" s="188">
        <v>5849200</v>
      </c>
      <c r="D61" s="188">
        <v>1749700</v>
      </c>
      <c r="E61" s="133">
        <f t="shared" si="32"/>
        <v>-4099500</v>
      </c>
      <c r="F61" s="188">
        <v>34500000</v>
      </c>
      <c r="G61" s="188">
        <v>26838500</v>
      </c>
      <c r="H61" s="133">
        <f t="shared" si="80"/>
        <v>-7661500</v>
      </c>
      <c r="I61" s="131"/>
      <c r="J61" s="131"/>
      <c r="K61" s="133">
        <f t="shared" si="8"/>
        <v>0</v>
      </c>
      <c r="L61" s="131"/>
      <c r="M61" s="131"/>
      <c r="N61" s="133">
        <f t="shared" si="9"/>
        <v>0</v>
      </c>
      <c r="O61" s="131"/>
      <c r="P61" s="131"/>
      <c r="Q61" s="133">
        <f t="shared" si="10"/>
        <v>0</v>
      </c>
      <c r="R61" s="131"/>
      <c r="S61" s="131"/>
      <c r="T61" s="133">
        <f t="shared" si="11"/>
        <v>0</v>
      </c>
      <c r="U61" s="135">
        <f t="shared" si="34"/>
        <v>40349200</v>
      </c>
      <c r="V61" s="135">
        <f t="shared" ref="V61" si="100">SUM(D61+G61+J61+M61+P61+S61)</f>
        <v>28588200</v>
      </c>
      <c r="W61" s="135">
        <f t="shared" si="85"/>
        <v>-11761000</v>
      </c>
      <c r="X61" s="131"/>
      <c r="Y61" s="131"/>
      <c r="Z61" s="54">
        <f t="shared" si="24"/>
        <v>0</v>
      </c>
      <c r="AA61" s="135">
        <f t="shared" si="25"/>
        <v>0</v>
      </c>
      <c r="AB61" s="135">
        <f t="shared" si="25"/>
        <v>0</v>
      </c>
      <c r="AC61" s="135">
        <f t="shared" si="25"/>
        <v>0</v>
      </c>
      <c r="AD61" s="188">
        <v>50123200</v>
      </c>
      <c r="AE61" s="151">
        <v>0</v>
      </c>
      <c r="AF61" s="54">
        <f t="shared" si="26"/>
        <v>-50123200</v>
      </c>
      <c r="AG61" s="131"/>
      <c r="AH61" s="131"/>
      <c r="AI61" s="54">
        <f t="shared" si="27"/>
        <v>0</v>
      </c>
      <c r="AJ61" s="135">
        <f t="shared" si="46"/>
        <v>50123200</v>
      </c>
      <c r="AK61" s="135">
        <f t="shared" si="46"/>
        <v>0</v>
      </c>
      <c r="AL61" s="135">
        <f t="shared" si="46"/>
        <v>-50123200</v>
      </c>
      <c r="AM61" s="135">
        <f t="shared" si="16"/>
        <v>90472400</v>
      </c>
      <c r="AN61" s="135">
        <f t="shared" si="16"/>
        <v>28588200</v>
      </c>
      <c r="AO61" s="135">
        <f t="shared" si="16"/>
        <v>-61884200</v>
      </c>
    </row>
    <row r="62" spans="1:41" ht="11.25">
      <c r="A62" s="165">
        <v>53</v>
      </c>
      <c r="B62" s="152" t="s">
        <v>53</v>
      </c>
      <c r="C62" s="188">
        <v>500000</v>
      </c>
      <c r="D62" s="151">
        <v>0</v>
      </c>
      <c r="E62" s="133">
        <f>SUM(D62-C62)</f>
        <v>-500000</v>
      </c>
      <c r="F62" s="188">
        <v>700000</v>
      </c>
      <c r="G62" s="188">
        <v>200000</v>
      </c>
      <c r="H62" s="133">
        <f t="shared" si="80"/>
        <v>-500000</v>
      </c>
      <c r="I62" s="131"/>
      <c r="J62" s="131"/>
      <c r="K62" s="133">
        <f t="shared" si="8"/>
        <v>0</v>
      </c>
      <c r="L62" s="131"/>
      <c r="M62" s="131"/>
      <c r="N62" s="133">
        <f t="shared" si="9"/>
        <v>0</v>
      </c>
      <c r="O62" s="131"/>
      <c r="P62" s="131"/>
      <c r="Q62" s="133">
        <f t="shared" si="10"/>
        <v>0</v>
      </c>
      <c r="R62" s="131"/>
      <c r="S62" s="131"/>
      <c r="T62" s="133">
        <f t="shared" si="11"/>
        <v>0</v>
      </c>
      <c r="U62" s="135">
        <f t="shared" ref="U62:U65" si="101">SUM(C62+F62+I62+L62+O62+R62)</f>
        <v>1200000</v>
      </c>
      <c r="V62" s="135">
        <f t="shared" ref="V62:V65" si="102">SUM(D62+G62+J62+M62+P62+S62)</f>
        <v>200000</v>
      </c>
      <c r="W62" s="135">
        <f t="shared" ref="W62:W65" si="103">SUM(E62+H62+K62+N62+Q62+T62)</f>
        <v>-1000000</v>
      </c>
      <c r="X62" s="131"/>
      <c r="Y62" s="131"/>
      <c r="Z62" s="54">
        <f t="shared" si="24"/>
        <v>0</v>
      </c>
      <c r="AA62" s="135">
        <f t="shared" si="25"/>
        <v>0</v>
      </c>
      <c r="AB62" s="135">
        <f t="shared" si="25"/>
        <v>0</v>
      </c>
      <c r="AC62" s="135">
        <f t="shared" si="25"/>
        <v>0</v>
      </c>
      <c r="AD62" s="131"/>
      <c r="AE62" s="131"/>
      <c r="AF62" s="54">
        <f t="shared" si="26"/>
        <v>0</v>
      </c>
      <c r="AG62" s="131"/>
      <c r="AH62" s="131"/>
      <c r="AI62" s="54">
        <f t="shared" si="27"/>
        <v>0</v>
      </c>
      <c r="AJ62" s="135">
        <f t="shared" si="46"/>
        <v>0</v>
      </c>
      <c r="AK62" s="135">
        <f t="shared" si="46"/>
        <v>0</v>
      </c>
      <c r="AL62" s="135">
        <f t="shared" si="46"/>
        <v>0</v>
      </c>
      <c r="AM62" s="135">
        <f t="shared" si="16"/>
        <v>1200000</v>
      </c>
      <c r="AN62" s="135">
        <f t="shared" si="16"/>
        <v>200000</v>
      </c>
      <c r="AO62" s="135">
        <f t="shared" si="16"/>
        <v>-1000000</v>
      </c>
    </row>
    <row r="63" spans="1:41" s="155" customFormat="1" ht="11.25">
      <c r="A63" s="165"/>
      <c r="B63" s="153" t="s">
        <v>323</v>
      </c>
      <c r="C63" s="188">
        <v>150000</v>
      </c>
      <c r="D63" s="151">
        <v>0</v>
      </c>
      <c r="E63" s="133">
        <f t="shared" si="32"/>
        <v>-150000</v>
      </c>
      <c r="F63" s="188">
        <v>200000</v>
      </c>
      <c r="G63" s="151">
        <v>0</v>
      </c>
      <c r="H63" s="133">
        <f t="shared" si="80"/>
        <v>-200000</v>
      </c>
      <c r="I63" s="131"/>
      <c r="J63" s="131"/>
      <c r="K63" s="133">
        <f t="shared" si="8"/>
        <v>0</v>
      </c>
      <c r="L63" s="131"/>
      <c r="M63" s="131"/>
      <c r="N63" s="133">
        <f t="shared" si="9"/>
        <v>0</v>
      </c>
      <c r="O63" s="131"/>
      <c r="P63" s="131"/>
      <c r="Q63" s="133">
        <f t="shared" si="10"/>
        <v>0</v>
      </c>
      <c r="R63" s="131"/>
      <c r="S63" s="131"/>
      <c r="T63" s="133">
        <f t="shared" si="11"/>
        <v>0</v>
      </c>
      <c r="U63" s="135">
        <f t="shared" si="101"/>
        <v>350000</v>
      </c>
      <c r="V63" s="135">
        <f t="shared" si="102"/>
        <v>0</v>
      </c>
      <c r="W63" s="135">
        <f t="shared" si="103"/>
        <v>-350000</v>
      </c>
      <c r="X63" s="131"/>
      <c r="Y63" s="131"/>
      <c r="Z63" s="54"/>
      <c r="AA63" s="135"/>
      <c r="AB63" s="135"/>
      <c r="AC63" s="131"/>
      <c r="AD63" s="131"/>
      <c r="AE63" s="131"/>
      <c r="AF63" s="54"/>
      <c r="AG63" s="131"/>
      <c r="AH63" s="131"/>
      <c r="AI63" s="54"/>
      <c r="AJ63" s="162"/>
      <c r="AK63" s="162"/>
      <c r="AL63" s="162"/>
      <c r="AM63" s="135">
        <f t="shared" ref="AM63:AM65" si="104">SUM(U63+AA63+AJ63)</f>
        <v>350000</v>
      </c>
      <c r="AN63" s="135">
        <f t="shared" ref="AN63:AN65" si="105">SUM(V63+AB63+AK63)</f>
        <v>0</v>
      </c>
      <c r="AO63" s="135">
        <f t="shared" ref="AO63:AO65" si="106">SUM(W63+AC63+AL63)</f>
        <v>-350000</v>
      </c>
    </row>
    <row r="64" spans="1:41" ht="11.25">
      <c r="A64" s="165"/>
      <c r="B64" s="154" t="s">
        <v>260</v>
      </c>
      <c r="C64" s="64">
        <f>+C65</f>
        <v>0</v>
      </c>
      <c r="D64" s="64">
        <f t="shared" ref="D64:T64" si="107">+D65</f>
        <v>0</v>
      </c>
      <c r="E64" s="64">
        <f t="shared" si="107"/>
        <v>0</v>
      </c>
      <c r="F64" s="64">
        <f t="shared" si="107"/>
        <v>0</v>
      </c>
      <c r="G64" s="64">
        <f t="shared" si="107"/>
        <v>0</v>
      </c>
      <c r="H64" s="64">
        <f t="shared" si="107"/>
        <v>0</v>
      </c>
      <c r="I64" s="64">
        <f t="shared" si="107"/>
        <v>0</v>
      </c>
      <c r="J64" s="64">
        <f t="shared" si="107"/>
        <v>0</v>
      </c>
      <c r="K64" s="64">
        <f t="shared" si="107"/>
        <v>0</v>
      </c>
      <c r="L64" s="64">
        <f t="shared" si="107"/>
        <v>0</v>
      </c>
      <c r="M64" s="64">
        <f t="shared" si="107"/>
        <v>0</v>
      </c>
      <c r="N64" s="64">
        <f t="shared" si="107"/>
        <v>0</v>
      </c>
      <c r="O64" s="64">
        <f t="shared" si="107"/>
        <v>0</v>
      </c>
      <c r="P64" s="64">
        <f t="shared" si="107"/>
        <v>0</v>
      </c>
      <c r="Q64" s="64">
        <f t="shared" si="107"/>
        <v>0</v>
      </c>
      <c r="R64" s="64">
        <f t="shared" si="107"/>
        <v>0</v>
      </c>
      <c r="S64" s="64">
        <f t="shared" si="107"/>
        <v>0</v>
      </c>
      <c r="T64" s="64">
        <f t="shared" si="107"/>
        <v>0</v>
      </c>
      <c r="U64" s="135">
        <f t="shared" si="101"/>
        <v>0</v>
      </c>
      <c r="V64" s="135">
        <f t="shared" si="102"/>
        <v>0</v>
      </c>
      <c r="W64" s="135">
        <f t="shared" si="103"/>
        <v>0</v>
      </c>
      <c r="X64" s="64">
        <f t="shared" ref="X64:Z64" si="108">+X65</f>
        <v>0</v>
      </c>
      <c r="Y64" s="64">
        <f t="shared" si="108"/>
        <v>0</v>
      </c>
      <c r="Z64" s="64">
        <f t="shared" si="108"/>
        <v>0</v>
      </c>
      <c r="AA64" s="135"/>
      <c r="AB64" s="135"/>
      <c r="AC64" s="135"/>
      <c r="AD64" s="64">
        <f t="shared" ref="AD64:AH64" si="109">+AD65</f>
        <v>0</v>
      </c>
      <c r="AE64" s="64">
        <f t="shared" si="109"/>
        <v>0</v>
      </c>
      <c r="AF64" s="64">
        <f t="shared" si="109"/>
        <v>0</v>
      </c>
      <c r="AG64" s="64">
        <f t="shared" si="109"/>
        <v>0</v>
      </c>
      <c r="AH64" s="64">
        <f t="shared" si="109"/>
        <v>0</v>
      </c>
      <c r="AI64" s="64">
        <f t="shared" ref="AI64" si="110">+AI65</f>
        <v>0</v>
      </c>
      <c r="AJ64" s="135"/>
      <c r="AK64" s="135"/>
      <c r="AL64" s="135"/>
      <c r="AM64" s="135">
        <f t="shared" si="104"/>
        <v>0</v>
      </c>
      <c r="AN64" s="135">
        <f t="shared" si="105"/>
        <v>0</v>
      </c>
      <c r="AO64" s="135">
        <f t="shared" si="106"/>
        <v>0</v>
      </c>
    </row>
    <row r="65" spans="1:41" ht="11.25">
      <c r="A65" s="165"/>
      <c r="B65" s="153" t="s">
        <v>261</v>
      </c>
      <c r="C65" s="131"/>
      <c r="D65" s="131"/>
      <c r="E65" s="133">
        <f t="shared" si="32"/>
        <v>0</v>
      </c>
      <c r="F65" s="131"/>
      <c r="G65" s="131"/>
      <c r="H65" s="133">
        <f t="shared" si="80"/>
        <v>0</v>
      </c>
      <c r="I65" s="131"/>
      <c r="J65" s="131"/>
      <c r="K65" s="133">
        <f t="shared" si="8"/>
        <v>0</v>
      </c>
      <c r="L65" s="131"/>
      <c r="M65" s="131"/>
      <c r="N65" s="133">
        <f t="shared" si="9"/>
        <v>0</v>
      </c>
      <c r="O65" s="131"/>
      <c r="P65" s="131"/>
      <c r="Q65" s="133">
        <f t="shared" si="10"/>
        <v>0</v>
      </c>
      <c r="R65" s="131"/>
      <c r="S65" s="131"/>
      <c r="T65" s="133">
        <f t="shared" si="11"/>
        <v>0</v>
      </c>
      <c r="U65" s="135">
        <f t="shared" si="101"/>
        <v>0</v>
      </c>
      <c r="V65" s="135">
        <f t="shared" si="102"/>
        <v>0</v>
      </c>
      <c r="W65" s="135">
        <f t="shared" si="103"/>
        <v>0</v>
      </c>
      <c r="X65" s="131"/>
      <c r="Y65" s="131"/>
      <c r="Z65" s="54"/>
      <c r="AA65" s="135"/>
      <c r="AB65" s="135"/>
      <c r="AC65" s="135"/>
      <c r="AD65" s="131"/>
      <c r="AE65" s="131"/>
      <c r="AF65" s="54"/>
      <c r="AG65" s="131"/>
      <c r="AH65" s="131"/>
      <c r="AI65" s="54"/>
      <c r="AJ65" s="135"/>
      <c r="AK65" s="135"/>
      <c r="AL65" s="135"/>
      <c r="AM65" s="135">
        <f t="shared" si="104"/>
        <v>0</v>
      </c>
      <c r="AN65" s="135">
        <f t="shared" si="105"/>
        <v>0</v>
      </c>
      <c r="AO65" s="135">
        <f t="shared" si="106"/>
        <v>0</v>
      </c>
    </row>
    <row r="66" spans="1:41" ht="11.25">
      <c r="A66" s="163">
        <v>54</v>
      </c>
      <c r="B66" s="154" t="s">
        <v>77</v>
      </c>
      <c r="C66" s="64">
        <f>SUM(C67:C68)</f>
        <v>0</v>
      </c>
      <c r="D66" s="64">
        <f t="shared" ref="D66:T66" si="111">SUM(D67:D68)</f>
        <v>0</v>
      </c>
      <c r="E66" s="64">
        <f t="shared" si="111"/>
        <v>0</v>
      </c>
      <c r="F66" s="64">
        <f t="shared" si="111"/>
        <v>0</v>
      </c>
      <c r="G66" s="64">
        <f t="shared" si="111"/>
        <v>0</v>
      </c>
      <c r="H66" s="64">
        <f t="shared" si="111"/>
        <v>0</v>
      </c>
      <c r="I66" s="64">
        <f t="shared" si="111"/>
        <v>0</v>
      </c>
      <c r="J66" s="64">
        <f t="shared" si="111"/>
        <v>0</v>
      </c>
      <c r="K66" s="64">
        <f t="shared" si="111"/>
        <v>0</v>
      </c>
      <c r="L66" s="64">
        <f t="shared" si="111"/>
        <v>0</v>
      </c>
      <c r="M66" s="64">
        <f t="shared" si="111"/>
        <v>0</v>
      </c>
      <c r="N66" s="64">
        <f t="shared" si="111"/>
        <v>0</v>
      </c>
      <c r="O66" s="64">
        <f t="shared" si="111"/>
        <v>0</v>
      </c>
      <c r="P66" s="64">
        <f t="shared" si="111"/>
        <v>0</v>
      </c>
      <c r="Q66" s="64">
        <f t="shared" si="111"/>
        <v>0</v>
      </c>
      <c r="R66" s="64">
        <f t="shared" si="111"/>
        <v>0</v>
      </c>
      <c r="S66" s="64">
        <f t="shared" si="111"/>
        <v>0</v>
      </c>
      <c r="T66" s="64">
        <f t="shared" si="111"/>
        <v>0</v>
      </c>
      <c r="U66" s="59">
        <f t="shared" si="34"/>
        <v>0</v>
      </c>
      <c r="V66" s="59">
        <f t="shared" si="34"/>
        <v>0</v>
      </c>
      <c r="W66" s="59">
        <f t="shared" si="85"/>
        <v>0</v>
      </c>
      <c r="X66" s="64">
        <f>SUM(X67:X68)</f>
        <v>0</v>
      </c>
      <c r="Y66" s="64">
        <f>SUM(Y67:Y68)</f>
        <v>0</v>
      </c>
      <c r="Z66" s="64">
        <f t="shared" si="24"/>
        <v>0</v>
      </c>
      <c r="AA66" s="59">
        <f t="shared" si="25"/>
        <v>0</v>
      </c>
      <c r="AB66" s="59">
        <f t="shared" si="25"/>
        <v>0</v>
      </c>
      <c r="AC66" s="59">
        <f t="shared" si="25"/>
        <v>0</v>
      </c>
      <c r="AD66" s="64">
        <f>SUM(AD67:AD68)</f>
        <v>0</v>
      </c>
      <c r="AE66" s="64">
        <f>SUM(AE67:AE68)</f>
        <v>0</v>
      </c>
      <c r="AF66" s="64">
        <f t="shared" si="26"/>
        <v>0</v>
      </c>
      <c r="AG66" s="64">
        <f>SUM(AG67:AG68)</f>
        <v>0</v>
      </c>
      <c r="AH66" s="64">
        <f>SUM(AH67:AH68)</f>
        <v>0</v>
      </c>
      <c r="AI66" s="64">
        <f t="shared" si="27"/>
        <v>0</v>
      </c>
      <c r="AJ66" s="59">
        <f t="shared" si="46"/>
        <v>0</v>
      </c>
      <c r="AK66" s="59">
        <f t="shared" si="46"/>
        <v>0</v>
      </c>
      <c r="AL66" s="59">
        <f t="shared" si="46"/>
        <v>0</v>
      </c>
      <c r="AM66" s="59">
        <f t="shared" si="16"/>
        <v>0</v>
      </c>
      <c r="AN66" s="59">
        <f t="shared" si="16"/>
        <v>0</v>
      </c>
      <c r="AO66" s="59">
        <f t="shared" si="16"/>
        <v>0</v>
      </c>
    </row>
    <row r="67" spans="1:41" ht="11.25">
      <c r="A67" s="165">
        <v>55</v>
      </c>
      <c r="B67" s="152" t="s">
        <v>54</v>
      </c>
      <c r="C67" s="131"/>
      <c r="D67" s="131"/>
      <c r="E67" s="133">
        <f t="shared" si="32"/>
        <v>0</v>
      </c>
      <c r="F67" s="131"/>
      <c r="G67" s="131"/>
      <c r="H67" s="133">
        <f t="shared" si="80"/>
        <v>0</v>
      </c>
      <c r="I67" s="131"/>
      <c r="J67" s="131"/>
      <c r="K67" s="133">
        <f t="shared" si="8"/>
        <v>0</v>
      </c>
      <c r="L67" s="131"/>
      <c r="M67" s="131"/>
      <c r="N67" s="133">
        <f t="shared" si="9"/>
        <v>0</v>
      </c>
      <c r="O67" s="131"/>
      <c r="P67" s="131"/>
      <c r="Q67" s="133">
        <f t="shared" si="10"/>
        <v>0</v>
      </c>
      <c r="R67" s="131"/>
      <c r="S67" s="131"/>
      <c r="T67" s="133">
        <f t="shared" si="11"/>
        <v>0</v>
      </c>
      <c r="U67" s="135">
        <f t="shared" si="34"/>
        <v>0</v>
      </c>
      <c r="V67" s="135">
        <f t="shared" ref="V67" si="112">SUM(D67+G67+J67+M67+P67+S67)</f>
        <v>0</v>
      </c>
      <c r="W67" s="135">
        <f t="shared" si="85"/>
        <v>0</v>
      </c>
      <c r="X67" s="131"/>
      <c r="Y67" s="131"/>
      <c r="Z67" s="54">
        <f t="shared" si="24"/>
        <v>0</v>
      </c>
      <c r="AA67" s="135">
        <f t="shared" si="25"/>
        <v>0</v>
      </c>
      <c r="AB67" s="135">
        <f t="shared" si="25"/>
        <v>0</v>
      </c>
      <c r="AC67" s="135">
        <f t="shared" si="25"/>
        <v>0</v>
      </c>
      <c r="AD67" s="131"/>
      <c r="AE67" s="131"/>
      <c r="AF67" s="54">
        <f t="shared" si="26"/>
        <v>0</v>
      </c>
      <c r="AG67" s="131"/>
      <c r="AH67" s="131"/>
      <c r="AI67" s="54">
        <f t="shared" si="27"/>
        <v>0</v>
      </c>
      <c r="AJ67" s="135">
        <f t="shared" si="46"/>
        <v>0</v>
      </c>
      <c r="AK67" s="135">
        <f t="shared" si="46"/>
        <v>0</v>
      </c>
      <c r="AL67" s="135">
        <f t="shared" si="46"/>
        <v>0</v>
      </c>
      <c r="AM67" s="135">
        <f t="shared" si="16"/>
        <v>0</v>
      </c>
      <c r="AN67" s="135">
        <f t="shared" si="16"/>
        <v>0</v>
      </c>
      <c r="AO67" s="135">
        <f t="shared" si="16"/>
        <v>0</v>
      </c>
    </row>
    <row r="68" spans="1:41" ht="11.25">
      <c r="A68" s="165">
        <v>56</v>
      </c>
      <c r="B68" s="152" t="s">
        <v>55</v>
      </c>
      <c r="C68" s="131"/>
      <c r="D68" s="131"/>
      <c r="E68" s="133">
        <f t="shared" si="32"/>
        <v>0</v>
      </c>
      <c r="F68" s="131"/>
      <c r="G68" s="131"/>
      <c r="H68" s="133">
        <f t="shared" si="80"/>
        <v>0</v>
      </c>
      <c r="I68" s="131"/>
      <c r="J68" s="131"/>
      <c r="K68" s="133">
        <f t="shared" si="8"/>
        <v>0</v>
      </c>
      <c r="L68" s="131"/>
      <c r="M68" s="131"/>
      <c r="N68" s="133">
        <f t="shared" si="9"/>
        <v>0</v>
      </c>
      <c r="O68" s="131"/>
      <c r="P68" s="131"/>
      <c r="Q68" s="133">
        <f t="shared" si="10"/>
        <v>0</v>
      </c>
      <c r="R68" s="131"/>
      <c r="S68" s="131"/>
      <c r="T68" s="133">
        <f t="shared" si="11"/>
        <v>0</v>
      </c>
      <c r="U68" s="135">
        <f t="shared" ref="U68" si="113">SUM(C68+F68+I68+L68+O68+R68)</f>
        <v>0</v>
      </c>
      <c r="V68" s="135">
        <f t="shared" ref="V68" si="114">SUM(D68+G68+J68+M68+P68+S68)</f>
        <v>0</v>
      </c>
      <c r="W68" s="135">
        <f t="shared" ref="W68" si="115">SUM(E68+H68+K68+N68+Q68+T68)</f>
        <v>0</v>
      </c>
      <c r="X68" s="131"/>
      <c r="Y68" s="131"/>
      <c r="Z68" s="54">
        <f t="shared" si="24"/>
        <v>0</v>
      </c>
      <c r="AA68" s="135">
        <f t="shared" si="25"/>
        <v>0</v>
      </c>
      <c r="AB68" s="135">
        <f t="shared" si="25"/>
        <v>0</v>
      </c>
      <c r="AC68" s="135">
        <f t="shared" si="25"/>
        <v>0</v>
      </c>
      <c r="AD68" s="131"/>
      <c r="AE68" s="131"/>
      <c r="AF68" s="54">
        <f t="shared" si="26"/>
        <v>0</v>
      </c>
      <c r="AG68" s="131"/>
      <c r="AH68" s="131"/>
      <c r="AI68" s="54">
        <f t="shared" si="27"/>
        <v>0</v>
      </c>
      <c r="AJ68" s="135">
        <f t="shared" si="46"/>
        <v>0</v>
      </c>
      <c r="AK68" s="135">
        <f t="shared" si="46"/>
        <v>0</v>
      </c>
      <c r="AL68" s="135">
        <f t="shared" si="46"/>
        <v>0</v>
      </c>
      <c r="AM68" s="135">
        <f t="shared" si="16"/>
        <v>0</v>
      </c>
      <c r="AN68" s="135">
        <f t="shared" si="16"/>
        <v>0</v>
      </c>
      <c r="AO68" s="135">
        <f t="shared" si="16"/>
        <v>0</v>
      </c>
    </row>
    <row r="69" spans="1:41" ht="11.25">
      <c r="A69" s="163">
        <v>57</v>
      </c>
      <c r="B69" s="154" t="s">
        <v>78</v>
      </c>
      <c r="C69" s="64">
        <f>SUM(C70:C77)</f>
        <v>0</v>
      </c>
      <c r="D69" s="64">
        <f t="shared" ref="D69:T69" si="116">SUM(D70:D77)</f>
        <v>0</v>
      </c>
      <c r="E69" s="64">
        <f t="shared" si="116"/>
        <v>0</v>
      </c>
      <c r="F69" s="64">
        <f t="shared" si="116"/>
        <v>5500000</v>
      </c>
      <c r="G69" s="64">
        <f t="shared" si="116"/>
        <v>5499008</v>
      </c>
      <c r="H69" s="64">
        <f t="shared" si="116"/>
        <v>-992</v>
      </c>
      <c r="I69" s="64">
        <f t="shared" si="116"/>
        <v>0</v>
      </c>
      <c r="J69" s="64">
        <f t="shared" si="116"/>
        <v>0</v>
      </c>
      <c r="K69" s="64">
        <f t="shared" si="116"/>
        <v>0</v>
      </c>
      <c r="L69" s="64">
        <f t="shared" si="116"/>
        <v>0</v>
      </c>
      <c r="M69" s="64">
        <f t="shared" si="116"/>
        <v>0</v>
      </c>
      <c r="N69" s="64">
        <f t="shared" si="116"/>
        <v>0</v>
      </c>
      <c r="O69" s="64">
        <f t="shared" si="116"/>
        <v>0</v>
      </c>
      <c r="P69" s="64">
        <f t="shared" si="116"/>
        <v>0</v>
      </c>
      <c r="Q69" s="64">
        <f t="shared" si="116"/>
        <v>0</v>
      </c>
      <c r="R69" s="64">
        <f t="shared" si="116"/>
        <v>0</v>
      </c>
      <c r="S69" s="64">
        <f t="shared" si="116"/>
        <v>0</v>
      </c>
      <c r="T69" s="64">
        <f t="shared" si="116"/>
        <v>0</v>
      </c>
      <c r="U69" s="59">
        <f t="shared" si="34"/>
        <v>5500000</v>
      </c>
      <c r="V69" s="59">
        <f t="shared" si="34"/>
        <v>5499008</v>
      </c>
      <c r="W69" s="59">
        <f t="shared" si="85"/>
        <v>-992</v>
      </c>
      <c r="X69" s="64">
        <f>SUM(X70:X77)</f>
        <v>132393000</v>
      </c>
      <c r="Y69" s="64">
        <f>SUM(Y70:Y77)</f>
        <v>19500000</v>
      </c>
      <c r="Z69" s="64">
        <f t="shared" si="24"/>
        <v>-112893000</v>
      </c>
      <c r="AA69" s="59">
        <f t="shared" si="25"/>
        <v>132393000</v>
      </c>
      <c r="AB69" s="59">
        <f t="shared" si="25"/>
        <v>19500000</v>
      </c>
      <c r="AC69" s="59">
        <f t="shared" si="25"/>
        <v>-112893000</v>
      </c>
      <c r="AD69" s="64">
        <f>SUM(AD70:AD77)</f>
        <v>0</v>
      </c>
      <c r="AE69" s="64">
        <f>SUM(AE70:AE77)</f>
        <v>0</v>
      </c>
      <c r="AF69" s="64">
        <f t="shared" si="26"/>
        <v>0</v>
      </c>
      <c r="AG69" s="64">
        <f>SUM(AG70:AG77)</f>
        <v>0</v>
      </c>
      <c r="AH69" s="64">
        <f>SUM(AH70:AH77)</f>
        <v>0</v>
      </c>
      <c r="AI69" s="64">
        <f t="shared" si="27"/>
        <v>0</v>
      </c>
      <c r="AJ69" s="59">
        <f t="shared" si="46"/>
        <v>0</v>
      </c>
      <c r="AK69" s="59">
        <f t="shared" si="46"/>
        <v>0</v>
      </c>
      <c r="AL69" s="59">
        <f t="shared" si="46"/>
        <v>0</v>
      </c>
      <c r="AM69" s="59">
        <f t="shared" si="16"/>
        <v>137893000</v>
      </c>
      <c r="AN69" s="59">
        <f t="shared" si="16"/>
        <v>24999008</v>
      </c>
      <c r="AO69" s="59">
        <f t="shared" si="16"/>
        <v>-112893992</v>
      </c>
    </row>
    <row r="70" spans="1:41" ht="11.25">
      <c r="A70" s="165">
        <v>58</v>
      </c>
      <c r="B70" s="152" t="s">
        <v>90</v>
      </c>
      <c r="C70" s="167"/>
      <c r="D70" s="167"/>
      <c r="E70" s="133">
        <f t="shared" si="32"/>
        <v>0</v>
      </c>
      <c r="F70" s="54"/>
      <c r="G70" s="54"/>
      <c r="H70" s="133">
        <f t="shared" si="80"/>
        <v>0</v>
      </c>
      <c r="I70" s="131"/>
      <c r="J70" s="131"/>
      <c r="K70" s="133">
        <f t="shared" si="8"/>
        <v>0</v>
      </c>
      <c r="L70" s="131"/>
      <c r="M70" s="131"/>
      <c r="N70" s="133">
        <f t="shared" si="9"/>
        <v>0</v>
      </c>
      <c r="O70" s="131"/>
      <c r="P70" s="131"/>
      <c r="Q70" s="133">
        <f t="shared" si="10"/>
        <v>0</v>
      </c>
      <c r="R70" s="131"/>
      <c r="S70" s="131"/>
      <c r="T70" s="133">
        <f t="shared" si="11"/>
        <v>0</v>
      </c>
      <c r="U70" s="135">
        <f t="shared" si="34"/>
        <v>0</v>
      </c>
      <c r="V70" s="135">
        <f t="shared" ref="V70" si="117">SUM(D70+G70+J70+M70+P70+S70)</f>
        <v>0</v>
      </c>
      <c r="W70" s="135">
        <f t="shared" si="85"/>
        <v>0</v>
      </c>
      <c r="X70" s="188">
        <v>132393000</v>
      </c>
      <c r="Y70" s="151">
        <v>19500000</v>
      </c>
      <c r="Z70" s="54">
        <f t="shared" si="24"/>
        <v>-112893000</v>
      </c>
      <c r="AA70" s="135">
        <f t="shared" si="25"/>
        <v>132393000</v>
      </c>
      <c r="AB70" s="135">
        <f t="shared" si="25"/>
        <v>19500000</v>
      </c>
      <c r="AC70" s="135">
        <f t="shared" si="25"/>
        <v>-112893000</v>
      </c>
      <c r="AD70" s="131"/>
      <c r="AE70" s="131"/>
      <c r="AF70" s="54">
        <f t="shared" si="26"/>
        <v>0</v>
      </c>
      <c r="AG70" s="131"/>
      <c r="AH70" s="131"/>
      <c r="AI70" s="54">
        <f t="shared" si="27"/>
        <v>0</v>
      </c>
      <c r="AJ70" s="135">
        <f t="shared" si="46"/>
        <v>0</v>
      </c>
      <c r="AK70" s="135">
        <f t="shared" si="46"/>
        <v>0</v>
      </c>
      <c r="AL70" s="135">
        <f t="shared" si="46"/>
        <v>0</v>
      </c>
      <c r="AM70" s="135">
        <f t="shared" si="16"/>
        <v>132393000</v>
      </c>
      <c r="AN70" s="135">
        <f t="shared" si="16"/>
        <v>19500000</v>
      </c>
      <c r="AO70" s="135">
        <f t="shared" si="16"/>
        <v>-112893000</v>
      </c>
    </row>
    <row r="71" spans="1:41" ht="11.25">
      <c r="A71" s="165">
        <v>59</v>
      </c>
      <c r="B71" s="152" t="s">
        <v>85</v>
      </c>
      <c r="C71" s="131"/>
      <c r="D71" s="131"/>
      <c r="E71" s="133">
        <f t="shared" si="32"/>
        <v>0</v>
      </c>
      <c r="F71" s="131"/>
      <c r="G71" s="131"/>
      <c r="H71" s="133">
        <f t="shared" si="80"/>
        <v>0</v>
      </c>
      <c r="I71" s="131"/>
      <c r="J71" s="131"/>
      <c r="K71" s="133">
        <f t="shared" si="8"/>
        <v>0</v>
      </c>
      <c r="L71" s="131"/>
      <c r="M71" s="131"/>
      <c r="N71" s="133">
        <f t="shared" si="9"/>
        <v>0</v>
      </c>
      <c r="O71" s="131"/>
      <c r="P71" s="131"/>
      <c r="Q71" s="133">
        <f t="shared" si="10"/>
        <v>0</v>
      </c>
      <c r="R71" s="131"/>
      <c r="S71" s="131"/>
      <c r="T71" s="133">
        <f t="shared" si="11"/>
        <v>0</v>
      </c>
      <c r="U71" s="135">
        <f t="shared" ref="U71:U77" si="118">SUM(C71+F71+I71+L71+O71+R71)</f>
        <v>0</v>
      </c>
      <c r="V71" s="135">
        <f t="shared" ref="V71:V77" si="119">SUM(D71+G71+J71+M71+P71+S71)</f>
        <v>0</v>
      </c>
      <c r="W71" s="135">
        <f t="shared" ref="W71:W77" si="120">SUM(E71+H71+K71+N71+Q71+T71)</f>
        <v>0</v>
      </c>
      <c r="X71" s="131"/>
      <c r="Y71" s="131"/>
      <c r="Z71" s="54">
        <f t="shared" si="24"/>
        <v>0</v>
      </c>
      <c r="AA71" s="135">
        <f t="shared" si="25"/>
        <v>0</v>
      </c>
      <c r="AB71" s="135">
        <f t="shared" si="25"/>
        <v>0</v>
      </c>
      <c r="AC71" s="135">
        <f t="shared" si="25"/>
        <v>0</v>
      </c>
      <c r="AD71" s="131"/>
      <c r="AE71" s="131"/>
      <c r="AF71" s="54">
        <f t="shared" si="26"/>
        <v>0</v>
      </c>
      <c r="AG71" s="131"/>
      <c r="AH71" s="131"/>
      <c r="AI71" s="54">
        <f t="shared" si="27"/>
        <v>0</v>
      </c>
      <c r="AJ71" s="135">
        <f t="shared" si="46"/>
        <v>0</v>
      </c>
      <c r="AK71" s="135">
        <f t="shared" si="46"/>
        <v>0</v>
      </c>
      <c r="AL71" s="135">
        <f t="shared" si="46"/>
        <v>0</v>
      </c>
      <c r="AM71" s="135">
        <f t="shared" si="16"/>
        <v>0</v>
      </c>
      <c r="AN71" s="135">
        <f t="shared" si="16"/>
        <v>0</v>
      </c>
      <c r="AO71" s="135">
        <f t="shared" si="16"/>
        <v>0</v>
      </c>
    </row>
    <row r="72" spans="1:41" ht="11.25">
      <c r="A72" s="165"/>
      <c r="B72" s="151" t="s">
        <v>266</v>
      </c>
      <c r="C72" s="131"/>
      <c r="D72" s="131"/>
      <c r="E72" s="133">
        <f t="shared" si="32"/>
        <v>0</v>
      </c>
      <c r="F72" s="131"/>
      <c r="G72" s="131"/>
      <c r="H72" s="133">
        <f t="shared" si="80"/>
        <v>0</v>
      </c>
      <c r="I72" s="131"/>
      <c r="J72" s="131"/>
      <c r="K72" s="133">
        <f t="shared" ref="K72:K110" si="121">SUM(J72-I72)</f>
        <v>0</v>
      </c>
      <c r="L72" s="131"/>
      <c r="M72" s="131"/>
      <c r="N72" s="133">
        <f t="shared" ref="N72:N110" si="122">SUM(M72-L72)</f>
        <v>0</v>
      </c>
      <c r="O72" s="131"/>
      <c r="P72" s="131"/>
      <c r="Q72" s="133">
        <f t="shared" ref="Q72:Q110" si="123">SUM(P72-O72)</f>
        <v>0</v>
      </c>
      <c r="R72" s="131"/>
      <c r="S72" s="131"/>
      <c r="T72" s="133">
        <f t="shared" ref="T72:T110" si="124">SUM(S72-R72)</f>
        <v>0</v>
      </c>
      <c r="U72" s="135">
        <f t="shared" si="118"/>
        <v>0</v>
      </c>
      <c r="V72" s="135">
        <f t="shared" si="119"/>
        <v>0</v>
      </c>
      <c r="W72" s="135">
        <f t="shared" si="120"/>
        <v>0</v>
      </c>
      <c r="X72" s="131"/>
      <c r="Y72" s="131"/>
      <c r="Z72" s="54"/>
      <c r="AA72" s="135"/>
      <c r="AB72" s="135"/>
      <c r="AC72" s="131"/>
      <c r="AD72" s="131"/>
      <c r="AE72" s="131"/>
      <c r="AF72" s="54"/>
      <c r="AG72" s="131"/>
      <c r="AH72" s="131"/>
      <c r="AI72" s="54"/>
      <c r="AJ72" s="162"/>
      <c r="AK72" s="162"/>
      <c r="AL72" s="162"/>
      <c r="AM72" s="135"/>
      <c r="AN72" s="135"/>
      <c r="AO72" s="135"/>
    </row>
    <row r="73" spans="1:41" ht="11.25">
      <c r="A73" s="165">
        <v>60</v>
      </c>
      <c r="B73" s="152" t="s">
        <v>56</v>
      </c>
      <c r="C73" s="131"/>
      <c r="D73" s="131"/>
      <c r="E73" s="133">
        <f t="shared" si="32"/>
        <v>0</v>
      </c>
      <c r="F73" s="131"/>
      <c r="G73" s="131"/>
      <c r="H73" s="133">
        <f t="shared" si="80"/>
        <v>0</v>
      </c>
      <c r="I73" s="131"/>
      <c r="J73" s="131"/>
      <c r="K73" s="133">
        <f t="shared" si="121"/>
        <v>0</v>
      </c>
      <c r="L73" s="131"/>
      <c r="M73" s="131"/>
      <c r="N73" s="133">
        <f t="shared" si="122"/>
        <v>0</v>
      </c>
      <c r="O73" s="131"/>
      <c r="P73" s="131"/>
      <c r="Q73" s="133">
        <f t="shared" si="123"/>
        <v>0</v>
      </c>
      <c r="R73" s="131"/>
      <c r="S73" s="131"/>
      <c r="T73" s="133">
        <f t="shared" si="124"/>
        <v>0</v>
      </c>
      <c r="U73" s="135">
        <f t="shared" si="118"/>
        <v>0</v>
      </c>
      <c r="V73" s="135">
        <f t="shared" si="119"/>
        <v>0</v>
      </c>
      <c r="W73" s="135">
        <f t="shared" si="120"/>
        <v>0</v>
      </c>
      <c r="X73" s="131"/>
      <c r="Y73" s="131"/>
      <c r="Z73" s="54">
        <f t="shared" si="24"/>
        <v>0</v>
      </c>
      <c r="AA73" s="135">
        <f t="shared" si="25"/>
        <v>0</v>
      </c>
      <c r="AB73" s="135">
        <f t="shared" si="25"/>
        <v>0</v>
      </c>
      <c r="AC73" s="135">
        <f t="shared" si="25"/>
        <v>0</v>
      </c>
      <c r="AD73" s="131"/>
      <c r="AE73" s="131"/>
      <c r="AF73" s="54">
        <f t="shared" si="26"/>
        <v>0</v>
      </c>
      <c r="AG73" s="131"/>
      <c r="AH73" s="131"/>
      <c r="AI73" s="54">
        <f t="shared" si="27"/>
        <v>0</v>
      </c>
      <c r="AJ73" s="135">
        <f t="shared" si="46"/>
        <v>0</v>
      </c>
      <c r="AK73" s="135">
        <f t="shared" si="46"/>
        <v>0</v>
      </c>
      <c r="AL73" s="135">
        <f t="shared" si="46"/>
        <v>0</v>
      </c>
      <c r="AM73" s="135">
        <f t="shared" si="16"/>
        <v>0</v>
      </c>
      <c r="AN73" s="135">
        <f t="shared" si="16"/>
        <v>0</v>
      </c>
      <c r="AO73" s="135">
        <f t="shared" si="16"/>
        <v>0</v>
      </c>
    </row>
    <row r="74" spans="1:41" ht="11.25">
      <c r="A74" s="165">
        <v>61</v>
      </c>
      <c r="B74" s="153" t="s">
        <v>57</v>
      </c>
      <c r="C74" s="131"/>
      <c r="D74" s="131"/>
      <c r="E74" s="133">
        <f t="shared" si="32"/>
        <v>0</v>
      </c>
      <c r="F74" s="131"/>
      <c r="G74" s="131"/>
      <c r="H74" s="133">
        <f t="shared" si="80"/>
        <v>0</v>
      </c>
      <c r="I74" s="131"/>
      <c r="J74" s="131"/>
      <c r="K74" s="133">
        <f t="shared" si="121"/>
        <v>0</v>
      </c>
      <c r="L74" s="131"/>
      <c r="M74" s="131"/>
      <c r="N74" s="133">
        <f t="shared" si="122"/>
        <v>0</v>
      </c>
      <c r="O74" s="131"/>
      <c r="P74" s="131"/>
      <c r="Q74" s="133">
        <f t="shared" si="123"/>
        <v>0</v>
      </c>
      <c r="R74" s="131"/>
      <c r="S74" s="131"/>
      <c r="T74" s="133">
        <f t="shared" si="124"/>
        <v>0</v>
      </c>
      <c r="U74" s="135">
        <f t="shared" si="118"/>
        <v>0</v>
      </c>
      <c r="V74" s="135">
        <f t="shared" si="119"/>
        <v>0</v>
      </c>
      <c r="W74" s="135">
        <f t="shared" si="120"/>
        <v>0</v>
      </c>
      <c r="X74" s="131"/>
      <c r="Y74" s="131"/>
      <c r="Z74" s="54">
        <f t="shared" si="24"/>
        <v>0</v>
      </c>
      <c r="AA74" s="135">
        <f t="shared" si="25"/>
        <v>0</v>
      </c>
      <c r="AB74" s="135">
        <f t="shared" si="25"/>
        <v>0</v>
      </c>
      <c r="AC74" s="135">
        <f t="shared" si="25"/>
        <v>0</v>
      </c>
      <c r="AD74" s="131"/>
      <c r="AE74" s="131"/>
      <c r="AF74" s="54">
        <f t="shared" si="26"/>
        <v>0</v>
      </c>
      <c r="AG74" s="131"/>
      <c r="AH74" s="131"/>
      <c r="AI74" s="54">
        <f t="shared" si="27"/>
        <v>0</v>
      </c>
      <c r="AJ74" s="135">
        <f t="shared" si="46"/>
        <v>0</v>
      </c>
      <c r="AK74" s="135">
        <f t="shared" si="46"/>
        <v>0</v>
      </c>
      <c r="AL74" s="135">
        <f t="shared" si="46"/>
        <v>0</v>
      </c>
      <c r="AM74" s="135">
        <f t="shared" si="16"/>
        <v>0</v>
      </c>
      <c r="AN74" s="135">
        <f t="shared" si="16"/>
        <v>0</v>
      </c>
      <c r="AO74" s="135">
        <f t="shared" si="16"/>
        <v>0</v>
      </c>
    </row>
    <row r="75" spans="1:41" ht="11.25">
      <c r="A75" s="165">
        <v>62</v>
      </c>
      <c r="B75" s="153" t="s">
        <v>58</v>
      </c>
      <c r="C75" s="131"/>
      <c r="D75" s="131"/>
      <c r="E75" s="133">
        <f t="shared" ref="E75:E110" si="125">SUM(D75-C75)</f>
        <v>0</v>
      </c>
      <c r="F75" s="131"/>
      <c r="G75" s="131"/>
      <c r="H75" s="133">
        <f t="shared" ref="H75:H110" si="126">SUM(G75-F75)</f>
        <v>0</v>
      </c>
      <c r="I75" s="131"/>
      <c r="J75" s="131"/>
      <c r="K75" s="133">
        <f t="shared" si="121"/>
        <v>0</v>
      </c>
      <c r="L75" s="131"/>
      <c r="M75" s="131"/>
      <c r="N75" s="133">
        <f t="shared" si="122"/>
        <v>0</v>
      </c>
      <c r="O75" s="131"/>
      <c r="P75" s="131"/>
      <c r="Q75" s="133">
        <f t="shared" si="123"/>
        <v>0</v>
      </c>
      <c r="R75" s="131"/>
      <c r="S75" s="131"/>
      <c r="T75" s="133">
        <f t="shared" si="124"/>
        <v>0</v>
      </c>
      <c r="U75" s="135">
        <f t="shared" si="118"/>
        <v>0</v>
      </c>
      <c r="V75" s="135">
        <f t="shared" si="119"/>
        <v>0</v>
      </c>
      <c r="W75" s="135">
        <f t="shared" si="120"/>
        <v>0</v>
      </c>
      <c r="X75" s="131"/>
      <c r="Y75" s="131"/>
      <c r="Z75" s="54">
        <f t="shared" si="24"/>
        <v>0</v>
      </c>
      <c r="AA75" s="135">
        <f t="shared" si="25"/>
        <v>0</v>
      </c>
      <c r="AB75" s="135">
        <f t="shared" si="25"/>
        <v>0</v>
      </c>
      <c r="AC75" s="135">
        <f t="shared" si="25"/>
        <v>0</v>
      </c>
      <c r="AD75" s="131"/>
      <c r="AE75" s="131"/>
      <c r="AF75" s="54">
        <f t="shared" si="26"/>
        <v>0</v>
      </c>
      <c r="AG75" s="131"/>
      <c r="AH75" s="131"/>
      <c r="AI75" s="54">
        <f t="shared" si="27"/>
        <v>0</v>
      </c>
      <c r="AJ75" s="135">
        <f t="shared" si="46"/>
        <v>0</v>
      </c>
      <c r="AK75" s="135">
        <f t="shared" si="46"/>
        <v>0</v>
      </c>
      <c r="AL75" s="135">
        <f t="shared" si="46"/>
        <v>0</v>
      </c>
      <c r="AM75" s="135">
        <f t="shared" si="16"/>
        <v>0</v>
      </c>
      <c r="AN75" s="135">
        <f t="shared" si="16"/>
        <v>0</v>
      </c>
      <c r="AO75" s="135">
        <f t="shared" si="16"/>
        <v>0</v>
      </c>
    </row>
    <row r="76" spans="1:41" ht="11.25">
      <c r="A76" s="165">
        <v>63</v>
      </c>
      <c r="B76" s="153" t="s">
        <v>59</v>
      </c>
      <c r="C76" s="131"/>
      <c r="D76" s="131"/>
      <c r="E76" s="133">
        <f t="shared" si="125"/>
        <v>0</v>
      </c>
      <c r="F76" s="131"/>
      <c r="G76" s="131"/>
      <c r="H76" s="133">
        <f t="shared" si="126"/>
        <v>0</v>
      </c>
      <c r="I76" s="131"/>
      <c r="J76" s="131"/>
      <c r="K76" s="133">
        <f t="shared" si="121"/>
        <v>0</v>
      </c>
      <c r="L76" s="131"/>
      <c r="M76" s="131"/>
      <c r="N76" s="133">
        <f t="shared" si="122"/>
        <v>0</v>
      </c>
      <c r="O76" s="131"/>
      <c r="P76" s="131"/>
      <c r="Q76" s="133">
        <f t="shared" si="123"/>
        <v>0</v>
      </c>
      <c r="R76" s="131"/>
      <c r="S76" s="131"/>
      <c r="T76" s="133">
        <f t="shared" si="124"/>
        <v>0</v>
      </c>
      <c r="U76" s="135">
        <f t="shared" si="118"/>
        <v>0</v>
      </c>
      <c r="V76" s="135">
        <f t="shared" si="119"/>
        <v>0</v>
      </c>
      <c r="W76" s="135">
        <f t="shared" si="120"/>
        <v>0</v>
      </c>
      <c r="X76" s="131"/>
      <c r="Y76" s="131"/>
      <c r="Z76" s="54">
        <f t="shared" si="24"/>
        <v>0</v>
      </c>
      <c r="AA76" s="135">
        <f t="shared" si="25"/>
        <v>0</v>
      </c>
      <c r="AB76" s="135">
        <f t="shared" si="25"/>
        <v>0</v>
      </c>
      <c r="AC76" s="135">
        <f t="shared" si="25"/>
        <v>0</v>
      </c>
      <c r="AD76" s="131"/>
      <c r="AE76" s="131"/>
      <c r="AF76" s="54">
        <f t="shared" si="26"/>
        <v>0</v>
      </c>
      <c r="AG76" s="131"/>
      <c r="AH76" s="131"/>
      <c r="AI76" s="54">
        <f t="shared" si="27"/>
        <v>0</v>
      </c>
      <c r="AJ76" s="135">
        <f t="shared" si="46"/>
        <v>0</v>
      </c>
      <c r="AK76" s="135">
        <f t="shared" si="46"/>
        <v>0</v>
      </c>
      <c r="AL76" s="135">
        <f t="shared" si="46"/>
        <v>0</v>
      </c>
      <c r="AM76" s="135">
        <f t="shared" si="16"/>
        <v>0</v>
      </c>
      <c r="AN76" s="135">
        <f t="shared" si="16"/>
        <v>0</v>
      </c>
      <c r="AO76" s="135">
        <f t="shared" si="16"/>
        <v>0</v>
      </c>
    </row>
    <row r="77" spans="1:41" ht="11.25">
      <c r="A77" s="165">
        <v>64</v>
      </c>
      <c r="B77" s="153" t="s">
        <v>60</v>
      </c>
      <c r="C77" s="131"/>
      <c r="D77" s="131"/>
      <c r="E77" s="133">
        <f t="shared" si="125"/>
        <v>0</v>
      </c>
      <c r="F77" s="188">
        <v>5500000</v>
      </c>
      <c r="G77" s="188">
        <v>5499008</v>
      </c>
      <c r="H77" s="133">
        <f t="shared" si="126"/>
        <v>-992</v>
      </c>
      <c r="I77" s="131"/>
      <c r="J77" s="131"/>
      <c r="K77" s="133">
        <f t="shared" si="121"/>
        <v>0</v>
      </c>
      <c r="L77" s="131"/>
      <c r="M77" s="131"/>
      <c r="N77" s="133">
        <f t="shared" si="122"/>
        <v>0</v>
      </c>
      <c r="O77" s="131"/>
      <c r="P77" s="131"/>
      <c r="Q77" s="133">
        <f t="shared" si="123"/>
        <v>0</v>
      </c>
      <c r="R77" s="131"/>
      <c r="S77" s="131"/>
      <c r="T77" s="133">
        <f t="shared" si="124"/>
        <v>0</v>
      </c>
      <c r="U77" s="135">
        <f t="shared" si="118"/>
        <v>5500000</v>
      </c>
      <c r="V77" s="135">
        <f t="shared" si="119"/>
        <v>5499008</v>
      </c>
      <c r="W77" s="135">
        <f t="shared" si="120"/>
        <v>-992</v>
      </c>
      <c r="X77" s="131"/>
      <c r="Y77" s="131"/>
      <c r="Z77" s="54">
        <f t="shared" si="24"/>
        <v>0</v>
      </c>
      <c r="AA77" s="135">
        <f t="shared" si="25"/>
        <v>0</v>
      </c>
      <c r="AB77" s="135">
        <f t="shared" si="25"/>
        <v>0</v>
      </c>
      <c r="AC77" s="135">
        <f t="shared" si="25"/>
        <v>0</v>
      </c>
      <c r="AD77" s="131"/>
      <c r="AE77" s="131"/>
      <c r="AF77" s="54">
        <f t="shared" si="26"/>
        <v>0</v>
      </c>
      <c r="AG77" s="131"/>
      <c r="AH77" s="131"/>
      <c r="AI77" s="54">
        <f t="shared" si="27"/>
        <v>0</v>
      </c>
      <c r="AJ77" s="135">
        <f t="shared" si="46"/>
        <v>0</v>
      </c>
      <c r="AK77" s="135">
        <f t="shared" si="46"/>
        <v>0</v>
      </c>
      <c r="AL77" s="135">
        <f t="shared" si="46"/>
        <v>0</v>
      </c>
      <c r="AM77" s="135">
        <f t="shared" si="16"/>
        <v>5500000</v>
      </c>
      <c r="AN77" s="135">
        <f t="shared" si="16"/>
        <v>5499008</v>
      </c>
      <c r="AO77" s="135">
        <f t="shared" si="16"/>
        <v>-992</v>
      </c>
    </row>
    <row r="78" spans="1:41" ht="11.25">
      <c r="A78" s="163">
        <v>65</v>
      </c>
      <c r="B78" s="154" t="s">
        <v>61</v>
      </c>
      <c r="C78" s="64">
        <f>SUM(C79:C81)</f>
        <v>0</v>
      </c>
      <c r="D78" s="64">
        <f t="shared" ref="D78:T78" si="127">SUM(D79:D81)</f>
        <v>0</v>
      </c>
      <c r="E78" s="64">
        <f t="shared" si="127"/>
        <v>0</v>
      </c>
      <c r="F78" s="64">
        <f t="shared" si="127"/>
        <v>0</v>
      </c>
      <c r="G78" s="64">
        <f t="shared" si="127"/>
        <v>0</v>
      </c>
      <c r="H78" s="64">
        <f t="shared" si="127"/>
        <v>0</v>
      </c>
      <c r="I78" s="64">
        <f t="shared" si="127"/>
        <v>0</v>
      </c>
      <c r="J78" s="64">
        <f t="shared" si="127"/>
        <v>0</v>
      </c>
      <c r="K78" s="64">
        <f t="shared" si="127"/>
        <v>0</v>
      </c>
      <c r="L78" s="64">
        <f t="shared" si="127"/>
        <v>0</v>
      </c>
      <c r="M78" s="64">
        <f t="shared" si="127"/>
        <v>0</v>
      </c>
      <c r="N78" s="64">
        <f t="shared" si="127"/>
        <v>0</v>
      </c>
      <c r="O78" s="64">
        <f t="shared" si="127"/>
        <v>0</v>
      </c>
      <c r="P78" s="64">
        <f t="shared" si="127"/>
        <v>0</v>
      </c>
      <c r="Q78" s="64">
        <f t="shared" si="127"/>
        <v>0</v>
      </c>
      <c r="R78" s="64">
        <f t="shared" si="127"/>
        <v>0</v>
      </c>
      <c r="S78" s="64">
        <f t="shared" si="127"/>
        <v>0</v>
      </c>
      <c r="T78" s="64">
        <f t="shared" si="127"/>
        <v>0</v>
      </c>
      <c r="U78" s="59">
        <f>SUM(C78+F78+I78+L78+O78+R78)</f>
        <v>0</v>
      </c>
      <c r="V78" s="59">
        <f t="shared" ref="U78:W110" si="128">SUM(D78+G78+J78+M78+P78+S78)</f>
        <v>0</v>
      </c>
      <c r="W78" s="59">
        <f t="shared" si="85"/>
        <v>0</v>
      </c>
      <c r="X78" s="64">
        <f>SUM(X79:X80)</f>
        <v>0</v>
      </c>
      <c r="Y78" s="64">
        <f>SUM(Y79:Y80)</f>
        <v>0</v>
      </c>
      <c r="Z78" s="64">
        <f t="shared" si="24"/>
        <v>0</v>
      </c>
      <c r="AA78" s="59">
        <f t="shared" si="25"/>
        <v>0</v>
      </c>
      <c r="AB78" s="59">
        <f t="shared" si="25"/>
        <v>0</v>
      </c>
      <c r="AC78" s="59">
        <f t="shared" si="25"/>
        <v>0</v>
      </c>
      <c r="AD78" s="64">
        <f>SUM(AD79:AD80)</f>
        <v>0</v>
      </c>
      <c r="AE78" s="64">
        <f>SUM(AE79:AE80)</f>
        <v>0</v>
      </c>
      <c r="AF78" s="64">
        <f t="shared" si="26"/>
        <v>0</v>
      </c>
      <c r="AG78" s="64">
        <f>SUM(AG79:AG80)</f>
        <v>0</v>
      </c>
      <c r="AH78" s="64">
        <f>SUM(AH79:AH80)</f>
        <v>0</v>
      </c>
      <c r="AI78" s="64">
        <f>AH78-AG78</f>
        <v>0</v>
      </c>
      <c r="AJ78" s="59">
        <f t="shared" si="46"/>
        <v>0</v>
      </c>
      <c r="AK78" s="59">
        <f t="shared" si="46"/>
        <v>0</v>
      </c>
      <c r="AL78" s="59">
        <f>SUM(AF78+AI78)</f>
        <v>0</v>
      </c>
      <c r="AM78" s="59">
        <f t="shared" ref="AM78:AO110" si="129">SUM(U78+AA78+AJ78)</f>
        <v>0</v>
      </c>
      <c r="AN78" s="59">
        <f t="shared" si="129"/>
        <v>0</v>
      </c>
      <c r="AO78" s="59">
        <f t="shared" si="129"/>
        <v>0</v>
      </c>
    </row>
    <row r="79" spans="1:41" ht="11.25">
      <c r="A79" s="165">
        <v>66</v>
      </c>
      <c r="B79" s="152" t="s">
        <v>256</v>
      </c>
      <c r="C79" s="131"/>
      <c r="D79" s="131"/>
      <c r="E79" s="133">
        <f t="shared" si="125"/>
        <v>0</v>
      </c>
      <c r="F79" s="131"/>
      <c r="G79" s="131"/>
      <c r="H79" s="133">
        <f t="shared" si="126"/>
        <v>0</v>
      </c>
      <c r="I79" s="131"/>
      <c r="J79" s="131"/>
      <c r="K79" s="133">
        <f t="shared" si="121"/>
        <v>0</v>
      </c>
      <c r="L79" s="131"/>
      <c r="M79" s="131"/>
      <c r="N79" s="133">
        <f t="shared" si="122"/>
        <v>0</v>
      </c>
      <c r="O79" s="131"/>
      <c r="P79" s="131"/>
      <c r="Q79" s="133">
        <f t="shared" si="123"/>
        <v>0</v>
      </c>
      <c r="R79" s="131"/>
      <c r="S79" s="131"/>
      <c r="T79" s="133">
        <f t="shared" si="124"/>
        <v>0</v>
      </c>
      <c r="U79" s="135">
        <f t="shared" si="128"/>
        <v>0</v>
      </c>
      <c r="V79" s="135">
        <f t="shared" ref="V79" si="130">SUM(D79+G79+J79+M79+P79+S79)</f>
        <v>0</v>
      </c>
      <c r="W79" s="135">
        <f t="shared" si="85"/>
        <v>0</v>
      </c>
      <c r="X79" s="131"/>
      <c r="Y79" s="131"/>
      <c r="Z79" s="54">
        <f t="shared" si="24"/>
        <v>0</v>
      </c>
      <c r="AA79" s="135">
        <f t="shared" si="25"/>
        <v>0</v>
      </c>
      <c r="AB79" s="135">
        <f t="shared" si="25"/>
        <v>0</v>
      </c>
      <c r="AC79" s="135">
        <f t="shared" si="25"/>
        <v>0</v>
      </c>
      <c r="AD79" s="131"/>
      <c r="AE79" s="131"/>
      <c r="AF79" s="54">
        <f t="shared" si="26"/>
        <v>0</v>
      </c>
      <c r="AG79" s="131"/>
      <c r="AH79" s="131"/>
      <c r="AI79" s="54">
        <f t="shared" si="27"/>
        <v>0</v>
      </c>
      <c r="AJ79" s="135">
        <f t="shared" si="46"/>
        <v>0</v>
      </c>
      <c r="AK79" s="135">
        <f t="shared" si="46"/>
        <v>0</v>
      </c>
      <c r="AL79" s="135">
        <f t="shared" si="46"/>
        <v>0</v>
      </c>
      <c r="AM79" s="135">
        <f t="shared" si="129"/>
        <v>0</v>
      </c>
      <c r="AN79" s="135">
        <f t="shared" si="129"/>
        <v>0</v>
      </c>
      <c r="AO79" s="135">
        <f t="shared" si="129"/>
        <v>0</v>
      </c>
    </row>
    <row r="80" spans="1:41" ht="11.25">
      <c r="A80" s="165">
        <v>67</v>
      </c>
      <c r="B80" s="152" t="s">
        <v>257</v>
      </c>
      <c r="C80" s="131"/>
      <c r="D80" s="131"/>
      <c r="E80" s="133">
        <f t="shared" si="125"/>
        <v>0</v>
      </c>
      <c r="F80" s="131"/>
      <c r="G80" s="131"/>
      <c r="H80" s="133">
        <f t="shared" si="126"/>
        <v>0</v>
      </c>
      <c r="I80" s="131"/>
      <c r="J80" s="131"/>
      <c r="K80" s="133">
        <f t="shared" si="121"/>
        <v>0</v>
      </c>
      <c r="L80" s="131"/>
      <c r="M80" s="131"/>
      <c r="N80" s="133">
        <f t="shared" si="122"/>
        <v>0</v>
      </c>
      <c r="O80" s="131"/>
      <c r="P80" s="131"/>
      <c r="Q80" s="133">
        <f t="shared" si="123"/>
        <v>0</v>
      </c>
      <c r="R80" s="131"/>
      <c r="S80" s="131"/>
      <c r="T80" s="133">
        <f t="shared" si="124"/>
        <v>0</v>
      </c>
      <c r="U80" s="135">
        <f t="shared" ref="U80:U81" si="131">SUM(C80+F80+I80+L80+O80+R80)</f>
        <v>0</v>
      </c>
      <c r="V80" s="135">
        <f t="shared" ref="V80:V81" si="132">SUM(D80+G80+J80+M80+P80+S80)</f>
        <v>0</v>
      </c>
      <c r="W80" s="135">
        <f t="shared" ref="W80:W81" si="133">SUM(E80+H80+K80+N80+Q80+T80)</f>
        <v>0</v>
      </c>
      <c r="X80" s="131"/>
      <c r="Y80" s="131"/>
      <c r="Z80" s="54">
        <f t="shared" si="24"/>
        <v>0</v>
      </c>
      <c r="AA80" s="135">
        <f t="shared" si="25"/>
        <v>0</v>
      </c>
      <c r="AB80" s="135">
        <f t="shared" si="25"/>
        <v>0</v>
      </c>
      <c r="AC80" s="135">
        <f t="shared" si="25"/>
        <v>0</v>
      </c>
      <c r="AD80" s="131"/>
      <c r="AE80" s="131"/>
      <c r="AF80" s="54">
        <f t="shared" si="26"/>
        <v>0</v>
      </c>
      <c r="AG80" s="131"/>
      <c r="AH80" s="131"/>
      <c r="AI80" s="54">
        <f t="shared" si="27"/>
        <v>0</v>
      </c>
      <c r="AJ80" s="135">
        <f t="shared" si="46"/>
        <v>0</v>
      </c>
      <c r="AK80" s="135">
        <f t="shared" si="46"/>
        <v>0</v>
      </c>
      <c r="AL80" s="135">
        <f t="shared" si="46"/>
        <v>0</v>
      </c>
      <c r="AM80" s="135">
        <f t="shared" si="129"/>
        <v>0</v>
      </c>
      <c r="AN80" s="135">
        <f t="shared" si="129"/>
        <v>0</v>
      </c>
      <c r="AO80" s="135">
        <f t="shared" si="129"/>
        <v>0</v>
      </c>
    </row>
    <row r="81" spans="1:41" ht="11.25">
      <c r="A81" s="165"/>
      <c r="B81" s="151" t="s">
        <v>267</v>
      </c>
      <c r="C81" s="131"/>
      <c r="D81" s="131"/>
      <c r="E81" s="133">
        <f t="shared" si="125"/>
        <v>0</v>
      </c>
      <c r="F81" s="131"/>
      <c r="G81" s="131"/>
      <c r="H81" s="133">
        <f t="shared" si="126"/>
        <v>0</v>
      </c>
      <c r="I81" s="131"/>
      <c r="J81" s="131"/>
      <c r="K81" s="133">
        <f t="shared" si="121"/>
        <v>0</v>
      </c>
      <c r="L81" s="131"/>
      <c r="M81" s="131"/>
      <c r="N81" s="133">
        <f t="shared" si="122"/>
        <v>0</v>
      </c>
      <c r="O81" s="131"/>
      <c r="P81" s="131"/>
      <c r="Q81" s="133">
        <f t="shared" si="123"/>
        <v>0</v>
      </c>
      <c r="R81" s="131"/>
      <c r="S81" s="131"/>
      <c r="T81" s="133">
        <f t="shared" si="124"/>
        <v>0</v>
      </c>
      <c r="U81" s="135">
        <f t="shared" si="131"/>
        <v>0</v>
      </c>
      <c r="V81" s="135">
        <f t="shared" si="132"/>
        <v>0</v>
      </c>
      <c r="W81" s="135">
        <f t="shared" si="133"/>
        <v>0</v>
      </c>
      <c r="X81" s="131"/>
      <c r="Y81" s="131"/>
      <c r="Z81" s="54"/>
      <c r="AA81" s="135"/>
      <c r="AB81" s="135"/>
      <c r="AC81" s="131"/>
      <c r="AD81" s="131"/>
      <c r="AE81" s="131"/>
      <c r="AF81" s="54"/>
      <c r="AG81" s="131"/>
      <c r="AH81" s="131"/>
      <c r="AI81" s="54"/>
      <c r="AJ81" s="162"/>
      <c r="AK81" s="162"/>
      <c r="AL81" s="162"/>
      <c r="AM81" s="135"/>
      <c r="AN81" s="135"/>
      <c r="AO81" s="135"/>
    </row>
    <row r="82" spans="1:41" ht="11.25">
      <c r="A82" s="163">
        <v>68</v>
      </c>
      <c r="B82" s="154" t="s">
        <v>62</v>
      </c>
      <c r="C82" s="64">
        <f>SUM(C83:C89)</f>
        <v>64948500</v>
      </c>
      <c r="D82" s="64">
        <f t="shared" ref="D82:T82" si="134">SUM(D83:D89)</f>
        <v>69532300</v>
      </c>
      <c r="E82" s="64">
        <f t="shared" si="134"/>
        <v>4583800</v>
      </c>
      <c r="F82" s="64">
        <f t="shared" si="134"/>
        <v>423698500</v>
      </c>
      <c r="G82" s="64">
        <f t="shared" si="134"/>
        <v>413077000</v>
      </c>
      <c r="H82" s="64">
        <f t="shared" si="134"/>
        <v>-10621500</v>
      </c>
      <c r="I82" s="64">
        <f t="shared" si="134"/>
        <v>41947000</v>
      </c>
      <c r="J82" s="64">
        <f t="shared" si="134"/>
        <v>35096300</v>
      </c>
      <c r="K82" s="64">
        <f t="shared" si="134"/>
        <v>-6850700</v>
      </c>
      <c r="L82" s="64">
        <f t="shared" si="134"/>
        <v>22869000</v>
      </c>
      <c r="M82" s="64">
        <f t="shared" si="134"/>
        <v>22869000</v>
      </c>
      <c r="N82" s="64">
        <f t="shared" si="134"/>
        <v>0</v>
      </c>
      <c r="O82" s="64">
        <f t="shared" si="134"/>
        <v>84332300</v>
      </c>
      <c r="P82" s="64">
        <f t="shared" si="134"/>
        <v>81530100</v>
      </c>
      <c r="Q82" s="64">
        <f t="shared" si="134"/>
        <v>-2802200</v>
      </c>
      <c r="R82" s="64">
        <f t="shared" si="134"/>
        <v>28362000</v>
      </c>
      <c r="S82" s="64">
        <f t="shared" si="134"/>
        <v>22156700</v>
      </c>
      <c r="T82" s="64">
        <f t="shared" si="134"/>
        <v>-6205300</v>
      </c>
      <c r="U82" s="59">
        <f t="shared" si="128"/>
        <v>666157300</v>
      </c>
      <c r="V82" s="59">
        <f t="shared" si="128"/>
        <v>644261400</v>
      </c>
      <c r="W82" s="59">
        <f t="shared" si="85"/>
        <v>-21895900</v>
      </c>
      <c r="X82" s="64">
        <f>SUM(X83:X89)</f>
        <v>132393000</v>
      </c>
      <c r="Y82" s="64">
        <f>SUM(Y83:Y89)</f>
        <v>0</v>
      </c>
      <c r="Z82" s="64">
        <f t="shared" ref="Z82:Z110" si="135">Y82-X82</f>
        <v>-132393000</v>
      </c>
      <c r="AA82" s="59">
        <f t="shared" si="25"/>
        <v>132393000</v>
      </c>
      <c r="AB82" s="59">
        <f t="shared" si="25"/>
        <v>0</v>
      </c>
      <c r="AC82" s="59">
        <f t="shared" si="25"/>
        <v>-132393000</v>
      </c>
      <c r="AD82" s="64">
        <f>SUM(AD83:AD89)</f>
        <v>50123200</v>
      </c>
      <c r="AE82" s="64">
        <f>SUM(AE83:AE89)</f>
        <v>5608444</v>
      </c>
      <c r="AF82" s="64">
        <f t="shared" ref="AF82:AF89" si="136">AE82-AD82</f>
        <v>-44514756</v>
      </c>
      <c r="AG82" s="64">
        <f>SUM(AG83:AG89)</f>
        <v>29912200</v>
      </c>
      <c r="AH82" s="64">
        <f>SUM(AH83:AH89)</f>
        <v>3000000</v>
      </c>
      <c r="AI82" s="64">
        <f t="shared" ref="AI82:AI110" si="137">AH82-AG82</f>
        <v>-26912200</v>
      </c>
      <c r="AJ82" s="59">
        <f t="shared" si="46"/>
        <v>80035400</v>
      </c>
      <c r="AK82" s="59">
        <f t="shared" si="46"/>
        <v>8608444</v>
      </c>
      <c r="AL82" s="59">
        <f t="shared" si="46"/>
        <v>-71426956</v>
      </c>
      <c r="AM82" s="164">
        <f t="shared" si="129"/>
        <v>878585700</v>
      </c>
      <c r="AN82" s="59">
        <f t="shared" si="129"/>
        <v>652869844</v>
      </c>
      <c r="AO82" s="59">
        <f t="shared" si="129"/>
        <v>-225715856</v>
      </c>
    </row>
    <row r="83" spans="1:41" ht="11.25">
      <c r="A83" s="165">
        <v>69</v>
      </c>
      <c r="B83" s="153" t="s">
        <v>64</v>
      </c>
      <c r="C83" s="131"/>
      <c r="D83" s="131"/>
      <c r="E83" s="133">
        <f t="shared" si="125"/>
        <v>0</v>
      </c>
      <c r="F83" s="131">
        <v>0</v>
      </c>
      <c r="G83" s="131"/>
      <c r="H83" s="133">
        <f t="shared" si="126"/>
        <v>0</v>
      </c>
      <c r="I83" s="131"/>
      <c r="J83" s="131"/>
      <c r="K83" s="133">
        <f t="shared" si="121"/>
        <v>0</v>
      </c>
      <c r="L83" s="131"/>
      <c r="M83" s="131"/>
      <c r="N83" s="133">
        <f t="shared" si="122"/>
        <v>0</v>
      </c>
      <c r="O83" s="131"/>
      <c r="P83" s="131"/>
      <c r="Q83" s="133">
        <f t="shared" si="123"/>
        <v>0</v>
      </c>
      <c r="R83" s="131"/>
      <c r="S83" s="131"/>
      <c r="T83" s="133">
        <f t="shared" si="124"/>
        <v>0</v>
      </c>
      <c r="U83" s="135">
        <f t="shared" si="128"/>
        <v>0</v>
      </c>
      <c r="V83" s="135">
        <f t="shared" ref="V83" si="138">SUM(D83+G83+J83+M83+P83+S83)</f>
        <v>0</v>
      </c>
      <c r="W83" s="135">
        <f t="shared" si="85"/>
        <v>0</v>
      </c>
      <c r="X83" s="131"/>
      <c r="Y83" s="131">
        <v>0</v>
      </c>
      <c r="Z83" s="54">
        <f t="shared" si="135"/>
        <v>0</v>
      </c>
      <c r="AA83" s="135">
        <f t="shared" ref="AA83:AC110" si="139">SUM(X83)</f>
        <v>0</v>
      </c>
      <c r="AB83" s="135">
        <f t="shared" si="139"/>
        <v>0</v>
      </c>
      <c r="AC83" s="135">
        <f t="shared" si="139"/>
        <v>0</v>
      </c>
      <c r="AD83" s="188">
        <v>20000000</v>
      </c>
      <c r="AE83" s="188">
        <v>5608444</v>
      </c>
      <c r="AF83" s="54">
        <f t="shared" si="136"/>
        <v>-14391556</v>
      </c>
      <c r="AG83" s="188"/>
      <c r="AH83" s="188"/>
      <c r="AI83" s="54">
        <f t="shared" si="137"/>
        <v>0</v>
      </c>
      <c r="AJ83" s="135">
        <f t="shared" si="46"/>
        <v>20000000</v>
      </c>
      <c r="AK83" s="135">
        <f t="shared" si="46"/>
        <v>5608444</v>
      </c>
      <c r="AL83" s="135">
        <f t="shared" si="46"/>
        <v>-14391556</v>
      </c>
      <c r="AM83" s="135">
        <f t="shared" si="129"/>
        <v>20000000</v>
      </c>
      <c r="AN83" s="135">
        <f t="shared" si="129"/>
        <v>5608444</v>
      </c>
      <c r="AO83" s="135">
        <f t="shared" si="129"/>
        <v>-14391556</v>
      </c>
    </row>
    <row r="84" spans="1:41" ht="11.25">
      <c r="A84" s="165">
        <v>70</v>
      </c>
      <c r="B84" s="153" t="s">
        <v>63</v>
      </c>
      <c r="C84" s="131"/>
      <c r="D84" s="131"/>
      <c r="E84" s="133">
        <f t="shared" si="125"/>
        <v>0</v>
      </c>
      <c r="F84" s="188">
        <v>1220000</v>
      </c>
      <c r="G84" s="147">
        <v>0</v>
      </c>
      <c r="H84" s="133">
        <f t="shared" si="126"/>
        <v>-1220000</v>
      </c>
      <c r="I84" s="131"/>
      <c r="J84" s="131"/>
      <c r="K84" s="133">
        <f t="shared" si="121"/>
        <v>0</v>
      </c>
      <c r="L84" s="131"/>
      <c r="M84" s="131"/>
      <c r="N84" s="133">
        <f t="shared" si="122"/>
        <v>0</v>
      </c>
      <c r="O84" s="131"/>
      <c r="P84" s="131"/>
      <c r="Q84" s="133">
        <f t="shared" si="123"/>
        <v>0</v>
      </c>
      <c r="R84" s="131"/>
      <c r="S84" s="131"/>
      <c r="T84" s="133">
        <f t="shared" si="124"/>
        <v>0</v>
      </c>
      <c r="U84" s="135">
        <f t="shared" ref="U84:U89" si="140">SUM(C84+F84+I84+L84+O84+R84)</f>
        <v>1220000</v>
      </c>
      <c r="V84" s="135">
        <f t="shared" ref="V84:V89" si="141">SUM(D84+G84+J84+M84+P84+S84)</f>
        <v>0</v>
      </c>
      <c r="W84" s="135">
        <f t="shared" ref="W84:W89" si="142">SUM(E84+H84+K84+N84+Q84+T84)</f>
        <v>-1220000</v>
      </c>
      <c r="X84" s="131"/>
      <c r="Y84" s="131">
        <v>0</v>
      </c>
      <c r="Z84" s="54">
        <f t="shared" si="135"/>
        <v>0</v>
      </c>
      <c r="AA84" s="135">
        <f t="shared" si="139"/>
        <v>0</v>
      </c>
      <c r="AB84" s="135">
        <f t="shared" si="139"/>
        <v>0</v>
      </c>
      <c r="AC84" s="135">
        <f t="shared" si="139"/>
        <v>0</v>
      </c>
      <c r="AD84" s="131"/>
      <c r="AE84" s="131"/>
      <c r="AF84" s="54">
        <f t="shared" si="136"/>
        <v>0</v>
      </c>
      <c r="AG84" s="180">
        <v>2000000</v>
      </c>
      <c r="AH84" s="180">
        <v>3000000</v>
      </c>
      <c r="AI84" s="54">
        <f t="shared" si="137"/>
        <v>1000000</v>
      </c>
      <c r="AJ84" s="135">
        <f t="shared" si="46"/>
        <v>2000000</v>
      </c>
      <c r="AK84" s="135">
        <f t="shared" si="46"/>
        <v>3000000</v>
      </c>
      <c r="AL84" s="135">
        <f t="shared" si="46"/>
        <v>1000000</v>
      </c>
      <c r="AM84" s="135">
        <f t="shared" si="129"/>
        <v>3220000</v>
      </c>
      <c r="AN84" s="135">
        <f t="shared" si="129"/>
        <v>3000000</v>
      </c>
      <c r="AO84" s="135">
        <f t="shared" si="129"/>
        <v>-220000</v>
      </c>
    </row>
    <row r="85" spans="1:41" ht="11.25">
      <c r="A85" s="165">
        <v>71</v>
      </c>
      <c r="B85" s="153" t="s">
        <v>76</v>
      </c>
      <c r="C85" s="131"/>
      <c r="D85" s="191"/>
      <c r="E85" s="133">
        <f t="shared" si="125"/>
        <v>0</v>
      </c>
      <c r="F85" s="131"/>
      <c r="G85" s="131"/>
      <c r="H85" s="133">
        <f t="shared" si="126"/>
        <v>0</v>
      </c>
      <c r="I85" s="131"/>
      <c r="J85" s="131"/>
      <c r="K85" s="133">
        <f t="shared" si="121"/>
        <v>0</v>
      </c>
      <c r="L85" s="131"/>
      <c r="M85" s="131"/>
      <c r="N85" s="133">
        <f t="shared" si="122"/>
        <v>0</v>
      </c>
      <c r="O85" s="131"/>
      <c r="P85" s="131"/>
      <c r="Q85" s="133">
        <f t="shared" si="123"/>
        <v>0</v>
      </c>
      <c r="R85" s="131"/>
      <c r="S85" s="131"/>
      <c r="T85" s="133">
        <f t="shared" si="124"/>
        <v>0</v>
      </c>
      <c r="U85" s="135">
        <f t="shared" si="140"/>
        <v>0</v>
      </c>
      <c r="V85" s="135">
        <f t="shared" si="141"/>
        <v>0</v>
      </c>
      <c r="W85" s="135">
        <f t="shared" si="142"/>
        <v>0</v>
      </c>
      <c r="X85" s="180">
        <v>54231800</v>
      </c>
      <c r="Y85" s="188">
        <v>0</v>
      </c>
      <c r="Z85" s="54">
        <f t="shared" si="135"/>
        <v>-54231800</v>
      </c>
      <c r="AA85" s="135">
        <f t="shared" si="139"/>
        <v>54231800</v>
      </c>
      <c r="AB85" s="135">
        <f t="shared" si="139"/>
        <v>0</v>
      </c>
      <c r="AC85" s="135">
        <f t="shared" si="139"/>
        <v>-54231800</v>
      </c>
      <c r="AD85" s="320">
        <v>30123200</v>
      </c>
      <c r="AE85" s="321">
        <v>0</v>
      </c>
      <c r="AF85" s="54">
        <f>AE85-AD85</f>
        <v>-30123200</v>
      </c>
      <c r="AG85" s="320">
        <v>27912200</v>
      </c>
      <c r="AH85" s="188">
        <v>0</v>
      </c>
      <c r="AI85" s="54">
        <f t="shared" si="137"/>
        <v>-27912200</v>
      </c>
      <c r="AJ85" s="135">
        <f t="shared" si="46"/>
        <v>58035400</v>
      </c>
      <c r="AK85" s="135">
        <f t="shared" si="46"/>
        <v>0</v>
      </c>
      <c r="AL85" s="135">
        <f t="shared" si="46"/>
        <v>-58035400</v>
      </c>
      <c r="AM85" s="135">
        <f t="shared" si="129"/>
        <v>112267200</v>
      </c>
      <c r="AN85" s="135">
        <f t="shared" si="129"/>
        <v>0</v>
      </c>
      <c r="AO85" s="135">
        <f t="shared" si="129"/>
        <v>-112267200</v>
      </c>
    </row>
    <row r="86" spans="1:41" ht="11.25">
      <c r="A86" s="165">
        <v>72</v>
      </c>
      <c r="B86" s="153" t="s">
        <v>173</v>
      </c>
      <c r="C86" s="131"/>
      <c r="D86" s="131"/>
      <c r="E86" s="133">
        <f t="shared" si="125"/>
        <v>0</v>
      </c>
      <c r="F86" s="131"/>
      <c r="G86" s="131"/>
      <c r="H86" s="133">
        <f t="shared" si="126"/>
        <v>0</v>
      </c>
      <c r="I86" s="131"/>
      <c r="J86" s="131"/>
      <c r="K86" s="133">
        <f t="shared" si="121"/>
        <v>0</v>
      </c>
      <c r="L86" s="131"/>
      <c r="M86" s="131"/>
      <c r="N86" s="133">
        <f t="shared" si="122"/>
        <v>0</v>
      </c>
      <c r="O86" s="131"/>
      <c r="P86" s="131"/>
      <c r="Q86" s="133">
        <f t="shared" si="123"/>
        <v>0</v>
      </c>
      <c r="R86" s="131"/>
      <c r="S86" s="131"/>
      <c r="T86" s="133">
        <f t="shared" si="124"/>
        <v>0</v>
      </c>
      <c r="U86" s="135">
        <f t="shared" si="140"/>
        <v>0</v>
      </c>
      <c r="V86" s="135">
        <f t="shared" si="141"/>
        <v>0</v>
      </c>
      <c r="W86" s="135">
        <f t="shared" si="142"/>
        <v>0</v>
      </c>
      <c r="X86" s="131"/>
      <c r="Y86" s="131"/>
      <c r="Z86" s="54">
        <f t="shared" si="135"/>
        <v>0</v>
      </c>
      <c r="AA86" s="135">
        <f t="shared" si="139"/>
        <v>0</v>
      </c>
      <c r="AB86" s="135">
        <f t="shared" si="139"/>
        <v>0</v>
      </c>
      <c r="AC86" s="135">
        <f t="shared" si="139"/>
        <v>0</v>
      </c>
      <c r="AD86" s="131"/>
      <c r="AE86" s="131"/>
      <c r="AF86" s="54">
        <f t="shared" ref="AF86" si="143">AE86-AD86</f>
        <v>0</v>
      </c>
      <c r="AG86" s="131"/>
      <c r="AH86" s="131"/>
      <c r="AI86" s="54">
        <f t="shared" si="137"/>
        <v>0</v>
      </c>
      <c r="AJ86" s="135">
        <f t="shared" si="46"/>
        <v>0</v>
      </c>
      <c r="AK86" s="135">
        <f t="shared" si="46"/>
        <v>0</v>
      </c>
      <c r="AL86" s="135">
        <f t="shared" si="46"/>
        <v>0</v>
      </c>
      <c r="AM86" s="135">
        <f t="shared" si="129"/>
        <v>0</v>
      </c>
      <c r="AN86" s="135">
        <f t="shared" si="129"/>
        <v>0</v>
      </c>
      <c r="AO86" s="135">
        <f t="shared" si="129"/>
        <v>0</v>
      </c>
    </row>
    <row r="87" spans="1:41" ht="11.25">
      <c r="A87" s="165">
        <v>73</v>
      </c>
      <c r="B87" s="153" t="s">
        <v>65</v>
      </c>
      <c r="C87" s="131"/>
      <c r="D87" s="131"/>
      <c r="E87" s="133">
        <f t="shared" si="125"/>
        <v>0</v>
      </c>
      <c r="F87" s="131"/>
      <c r="G87" s="131"/>
      <c r="H87" s="133">
        <f t="shared" si="126"/>
        <v>0</v>
      </c>
      <c r="I87" s="131"/>
      <c r="J87" s="131"/>
      <c r="K87" s="133">
        <f t="shared" si="121"/>
        <v>0</v>
      </c>
      <c r="L87" s="131"/>
      <c r="M87" s="131"/>
      <c r="N87" s="133">
        <f t="shared" si="122"/>
        <v>0</v>
      </c>
      <c r="O87" s="131"/>
      <c r="P87" s="131"/>
      <c r="Q87" s="133">
        <f t="shared" si="123"/>
        <v>0</v>
      </c>
      <c r="R87" s="131"/>
      <c r="S87" s="131"/>
      <c r="T87" s="133">
        <f t="shared" si="124"/>
        <v>0</v>
      </c>
      <c r="U87" s="135">
        <f t="shared" si="140"/>
        <v>0</v>
      </c>
      <c r="V87" s="135">
        <f t="shared" si="141"/>
        <v>0</v>
      </c>
      <c r="W87" s="135">
        <f t="shared" si="142"/>
        <v>0</v>
      </c>
      <c r="X87" s="131"/>
      <c r="Y87" s="131"/>
      <c r="Z87" s="54">
        <f t="shared" si="135"/>
        <v>0</v>
      </c>
      <c r="AA87" s="135">
        <f t="shared" si="139"/>
        <v>0</v>
      </c>
      <c r="AB87" s="135">
        <f t="shared" si="139"/>
        <v>0</v>
      </c>
      <c r="AC87" s="135">
        <f t="shared" si="139"/>
        <v>0</v>
      </c>
      <c r="AD87" s="131"/>
      <c r="AE87" s="131"/>
      <c r="AF87" s="54">
        <f t="shared" si="136"/>
        <v>0</v>
      </c>
      <c r="AG87" s="131"/>
      <c r="AH87" s="131"/>
      <c r="AI87" s="54">
        <f t="shared" si="137"/>
        <v>0</v>
      </c>
      <c r="AJ87" s="135">
        <f t="shared" si="46"/>
        <v>0</v>
      </c>
      <c r="AK87" s="135">
        <f t="shared" si="46"/>
        <v>0</v>
      </c>
      <c r="AL87" s="135">
        <f t="shared" si="46"/>
        <v>0</v>
      </c>
      <c r="AM87" s="135">
        <f t="shared" si="129"/>
        <v>0</v>
      </c>
      <c r="AN87" s="135">
        <f t="shared" si="129"/>
        <v>0</v>
      </c>
      <c r="AO87" s="135">
        <f t="shared" si="129"/>
        <v>0</v>
      </c>
    </row>
    <row r="88" spans="1:41" ht="11.25">
      <c r="A88" s="165">
        <v>74</v>
      </c>
      <c r="B88" s="153" t="s">
        <v>66</v>
      </c>
      <c r="C88" s="131"/>
      <c r="D88" s="131"/>
      <c r="E88" s="133">
        <f t="shared" si="125"/>
        <v>0</v>
      </c>
      <c r="F88" s="131"/>
      <c r="G88" s="131"/>
      <c r="H88" s="133">
        <f t="shared" si="126"/>
        <v>0</v>
      </c>
      <c r="I88" s="131"/>
      <c r="J88" s="131"/>
      <c r="K88" s="133">
        <f t="shared" si="121"/>
        <v>0</v>
      </c>
      <c r="L88" s="131"/>
      <c r="M88" s="131"/>
      <c r="N88" s="133">
        <f t="shared" si="122"/>
        <v>0</v>
      </c>
      <c r="O88" s="131"/>
      <c r="P88" s="131"/>
      <c r="Q88" s="133">
        <f t="shared" si="123"/>
        <v>0</v>
      </c>
      <c r="R88" s="131"/>
      <c r="S88" s="131"/>
      <c r="T88" s="133">
        <f t="shared" si="124"/>
        <v>0</v>
      </c>
      <c r="U88" s="135">
        <f t="shared" si="140"/>
        <v>0</v>
      </c>
      <c r="V88" s="135">
        <f t="shared" si="141"/>
        <v>0</v>
      </c>
      <c r="W88" s="135">
        <f t="shared" si="142"/>
        <v>0</v>
      </c>
      <c r="X88" s="188">
        <v>74661200</v>
      </c>
      <c r="Y88" s="151">
        <v>0</v>
      </c>
      <c r="Z88" s="54">
        <f t="shared" si="135"/>
        <v>-74661200</v>
      </c>
      <c r="AA88" s="135">
        <f t="shared" si="139"/>
        <v>74661200</v>
      </c>
      <c r="AB88" s="135">
        <f t="shared" si="139"/>
        <v>0</v>
      </c>
      <c r="AC88" s="135">
        <f t="shared" si="139"/>
        <v>-74661200</v>
      </c>
      <c r="AD88" s="131"/>
      <c r="AE88" s="131"/>
      <c r="AF88" s="54">
        <f t="shared" si="136"/>
        <v>0</v>
      </c>
      <c r="AG88" s="131"/>
      <c r="AH88" s="131"/>
      <c r="AI88" s="54">
        <f t="shared" si="137"/>
        <v>0</v>
      </c>
      <c r="AJ88" s="135">
        <f t="shared" si="46"/>
        <v>0</v>
      </c>
      <c r="AK88" s="135">
        <f t="shared" si="46"/>
        <v>0</v>
      </c>
      <c r="AL88" s="135">
        <f t="shared" si="46"/>
        <v>0</v>
      </c>
      <c r="AM88" s="135">
        <f t="shared" si="129"/>
        <v>74661200</v>
      </c>
      <c r="AN88" s="135">
        <f t="shared" si="129"/>
        <v>0</v>
      </c>
      <c r="AO88" s="135">
        <f t="shared" si="129"/>
        <v>-74661200</v>
      </c>
    </row>
    <row r="89" spans="1:41" ht="11.25">
      <c r="A89" s="165">
        <v>75</v>
      </c>
      <c r="B89" s="153" t="s">
        <v>180</v>
      </c>
      <c r="C89" s="188">
        <v>64948500</v>
      </c>
      <c r="D89" s="188">
        <v>69532300</v>
      </c>
      <c r="E89" s="133">
        <f t="shared" si="125"/>
        <v>4583800</v>
      </c>
      <c r="F89" s="188">
        <v>422478500</v>
      </c>
      <c r="G89" s="188">
        <v>413077000</v>
      </c>
      <c r="H89" s="133">
        <f t="shared" si="126"/>
        <v>-9401500</v>
      </c>
      <c r="I89" s="188">
        <v>41947000</v>
      </c>
      <c r="J89" s="188">
        <v>35096300</v>
      </c>
      <c r="K89" s="133">
        <f t="shared" si="121"/>
        <v>-6850700</v>
      </c>
      <c r="L89" s="188">
        <v>22869000</v>
      </c>
      <c r="M89" s="188">
        <v>22869000</v>
      </c>
      <c r="N89" s="133">
        <f t="shared" si="122"/>
        <v>0</v>
      </c>
      <c r="O89" s="188">
        <v>84332300</v>
      </c>
      <c r="P89" s="188">
        <v>81530100</v>
      </c>
      <c r="Q89" s="133">
        <f t="shared" si="123"/>
        <v>-2802200</v>
      </c>
      <c r="R89" s="188">
        <v>28362000</v>
      </c>
      <c r="S89" s="188">
        <v>22156700</v>
      </c>
      <c r="T89" s="133">
        <f t="shared" si="124"/>
        <v>-6205300</v>
      </c>
      <c r="U89" s="135">
        <f t="shared" si="140"/>
        <v>664937300</v>
      </c>
      <c r="V89" s="135">
        <f t="shared" si="141"/>
        <v>644261400</v>
      </c>
      <c r="W89" s="135">
        <f t="shared" si="142"/>
        <v>-20675900</v>
      </c>
      <c r="X89" s="320">
        <v>3500000</v>
      </c>
      <c r="Y89" s="321">
        <v>0</v>
      </c>
      <c r="Z89" s="54">
        <f t="shared" si="135"/>
        <v>-3500000</v>
      </c>
      <c r="AA89" s="135">
        <f t="shared" si="139"/>
        <v>3500000</v>
      </c>
      <c r="AB89" s="135">
        <f t="shared" si="139"/>
        <v>0</v>
      </c>
      <c r="AC89" s="135">
        <f t="shared" si="139"/>
        <v>-3500000</v>
      </c>
      <c r="AD89" s="131"/>
      <c r="AE89" s="131"/>
      <c r="AF89" s="54">
        <f t="shared" si="136"/>
        <v>0</v>
      </c>
      <c r="AG89" s="131"/>
      <c r="AH89" s="131"/>
      <c r="AI89" s="54">
        <f t="shared" si="137"/>
        <v>0</v>
      </c>
      <c r="AJ89" s="135">
        <f t="shared" si="46"/>
        <v>0</v>
      </c>
      <c r="AK89" s="135">
        <f t="shared" si="46"/>
        <v>0</v>
      </c>
      <c r="AL89" s="135">
        <f t="shared" si="46"/>
        <v>0</v>
      </c>
      <c r="AM89" s="135">
        <f t="shared" si="129"/>
        <v>668437300</v>
      </c>
      <c r="AN89" s="135">
        <f t="shared" si="129"/>
        <v>644261400</v>
      </c>
      <c r="AO89" s="135">
        <f t="shared" si="129"/>
        <v>-24175900</v>
      </c>
    </row>
    <row r="90" spans="1:41" ht="11.25">
      <c r="A90" s="165">
        <v>76</v>
      </c>
      <c r="B90" s="151" t="s">
        <v>67</v>
      </c>
      <c r="C90" s="131">
        <v>1</v>
      </c>
      <c r="D90" s="131">
        <v>1</v>
      </c>
      <c r="E90" s="133">
        <f t="shared" si="125"/>
        <v>0</v>
      </c>
      <c r="F90" s="131">
        <v>5</v>
      </c>
      <c r="G90" s="131">
        <v>5</v>
      </c>
      <c r="H90" s="133">
        <f t="shared" si="126"/>
        <v>0</v>
      </c>
      <c r="I90" s="131"/>
      <c r="J90" s="131"/>
      <c r="K90" s="133">
        <f t="shared" si="121"/>
        <v>0</v>
      </c>
      <c r="L90" s="131"/>
      <c r="M90" s="131"/>
      <c r="N90" s="133">
        <f t="shared" si="122"/>
        <v>0</v>
      </c>
      <c r="O90" s="131"/>
      <c r="P90" s="131"/>
      <c r="Q90" s="133">
        <f t="shared" si="123"/>
        <v>0</v>
      </c>
      <c r="R90" s="131"/>
      <c r="S90" s="131"/>
      <c r="T90" s="133">
        <f t="shared" si="124"/>
        <v>0</v>
      </c>
      <c r="U90" s="135">
        <f t="shared" si="128"/>
        <v>6</v>
      </c>
      <c r="V90" s="135">
        <f t="shared" si="128"/>
        <v>6</v>
      </c>
      <c r="W90" s="135">
        <f t="shared" si="85"/>
        <v>0</v>
      </c>
      <c r="X90" s="131"/>
      <c r="Y90" s="131"/>
      <c r="Z90" s="54">
        <f t="shared" si="135"/>
        <v>0</v>
      </c>
      <c r="AA90" s="135">
        <f t="shared" si="139"/>
        <v>0</v>
      </c>
      <c r="AB90" s="135">
        <f t="shared" si="139"/>
        <v>0</v>
      </c>
      <c r="AC90" s="135">
        <f t="shared" si="139"/>
        <v>0</v>
      </c>
      <c r="AD90" s="131"/>
      <c r="AE90" s="131"/>
      <c r="AF90" s="54">
        <f t="shared" ref="AF90:AF110" si="144">AE90-AD90</f>
        <v>0</v>
      </c>
      <c r="AG90" s="131"/>
      <c r="AH90" s="131"/>
      <c r="AI90" s="54">
        <f t="shared" si="137"/>
        <v>0</v>
      </c>
      <c r="AJ90" s="135">
        <f t="shared" si="46"/>
        <v>0</v>
      </c>
      <c r="AK90" s="135">
        <f t="shared" si="46"/>
        <v>0</v>
      </c>
      <c r="AL90" s="135">
        <f t="shared" si="46"/>
        <v>0</v>
      </c>
      <c r="AM90" s="135">
        <f t="shared" si="129"/>
        <v>6</v>
      </c>
      <c r="AN90" s="135">
        <f t="shared" si="129"/>
        <v>6</v>
      </c>
      <c r="AO90" s="135">
        <f t="shared" si="129"/>
        <v>0</v>
      </c>
    </row>
    <row r="91" spans="1:41" ht="11.25">
      <c r="A91" s="163">
        <v>77</v>
      </c>
      <c r="B91" s="154" t="s">
        <v>68</v>
      </c>
      <c r="C91" s="64">
        <f>SUM(C92:C95)</f>
        <v>3</v>
      </c>
      <c r="D91" s="64">
        <f>SUM(D92:D95)</f>
        <v>2</v>
      </c>
      <c r="E91" s="133">
        <f t="shared" si="125"/>
        <v>-1</v>
      </c>
      <c r="F91" s="64">
        <f t="shared" ref="F91:S91" si="145">SUM(F92:F95)</f>
        <v>25</v>
      </c>
      <c r="G91" s="64">
        <f t="shared" si="145"/>
        <v>24</v>
      </c>
      <c r="H91" s="133">
        <f t="shared" si="126"/>
        <v>-1</v>
      </c>
      <c r="I91" s="64">
        <f t="shared" si="145"/>
        <v>2</v>
      </c>
      <c r="J91" s="64">
        <f t="shared" si="145"/>
        <v>2</v>
      </c>
      <c r="K91" s="133">
        <f t="shared" si="121"/>
        <v>0</v>
      </c>
      <c r="L91" s="64">
        <f t="shared" si="145"/>
        <v>6</v>
      </c>
      <c r="M91" s="64">
        <f t="shared" si="145"/>
        <v>6</v>
      </c>
      <c r="N91" s="133">
        <f t="shared" si="122"/>
        <v>0</v>
      </c>
      <c r="O91" s="64">
        <f t="shared" si="145"/>
        <v>15</v>
      </c>
      <c r="P91" s="64">
        <f t="shared" si="145"/>
        <v>15</v>
      </c>
      <c r="Q91" s="133">
        <f t="shared" si="123"/>
        <v>0</v>
      </c>
      <c r="R91" s="64">
        <f t="shared" si="145"/>
        <v>0</v>
      </c>
      <c r="S91" s="64">
        <f t="shared" si="145"/>
        <v>0</v>
      </c>
      <c r="T91" s="133">
        <f t="shared" si="124"/>
        <v>0</v>
      </c>
      <c r="U91" s="59">
        <f t="shared" si="128"/>
        <v>51</v>
      </c>
      <c r="V91" s="59">
        <f t="shared" si="128"/>
        <v>49</v>
      </c>
      <c r="W91" s="59">
        <f t="shared" si="85"/>
        <v>-2</v>
      </c>
      <c r="X91" s="64">
        <f t="shared" ref="X91:Y91" si="146">SUM(X92:X95)</f>
        <v>0</v>
      </c>
      <c r="Y91" s="64">
        <f t="shared" si="146"/>
        <v>0</v>
      </c>
      <c r="Z91" s="64">
        <f t="shared" si="135"/>
        <v>0</v>
      </c>
      <c r="AA91" s="59">
        <f t="shared" si="139"/>
        <v>0</v>
      </c>
      <c r="AB91" s="59">
        <f t="shared" si="139"/>
        <v>0</v>
      </c>
      <c r="AC91" s="59">
        <f t="shared" si="139"/>
        <v>0</v>
      </c>
      <c r="AD91" s="64">
        <f t="shared" ref="AD91:AE91" si="147">SUM(AD92:AD95)</f>
        <v>0</v>
      </c>
      <c r="AE91" s="64">
        <f t="shared" si="147"/>
        <v>0</v>
      </c>
      <c r="AF91" s="64">
        <f t="shared" si="144"/>
        <v>0</v>
      </c>
      <c r="AG91" s="64">
        <f t="shared" ref="AG91:AH91" si="148">SUM(AG92:AG95)</f>
        <v>0</v>
      </c>
      <c r="AH91" s="64">
        <f t="shared" si="148"/>
        <v>0</v>
      </c>
      <c r="AI91" s="64">
        <f t="shared" si="137"/>
        <v>0</v>
      </c>
      <c r="AJ91" s="59">
        <f t="shared" si="46"/>
        <v>0</v>
      </c>
      <c r="AK91" s="59">
        <f t="shared" si="46"/>
        <v>0</v>
      </c>
      <c r="AL91" s="59">
        <f t="shared" si="46"/>
        <v>0</v>
      </c>
      <c r="AM91" s="59">
        <f t="shared" si="129"/>
        <v>51</v>
      </c>
      <c r="AN91" s="59">
        <f t="shared" si="129"/>
        <v>49</v>
      </c>
      <c r="AO91" s="59">
        <f t="shared" si="129"/>
        <v>-2</v>
      </c>
    </row>
    <row r="92" spans="1:41" ht="11.25">
      <c r="A92" s="165">
        <v>78</v>
      </c>
      <c r="B92" s="151" t="s">
        <v>69</v>
      </c>
      <c r="C92" s="131">
        <v>1</v>
      </c>
      <c r="D92" s="131">
        <v>1</v>
      </c>
      <c r="E92" s="133">
        <f t="shared" si="125"/>
        <v>0</v>
      </c>
      <c r="F92" s="131">
        <v>7</v>
      </c>
      <c r="G92" s="131">
        <v>7</v>
      </c>
      <c r="H92" s="133">
        <f t="shared" si="126"/>
        <v>0</v>
      </c>
      <c r="I92" s="131"/>
      <c r="J92" s="131"/>
      <c r="K92" s="133">
        <f t="shared" si="121"/>
        <v>0</v>
      </c>
      <c r="L92" s="131"/>
      <c r="M92" s="131"/>
      <c r="N92" s="133">
        <f t="shared" si="122"/>
        <v>0</v>
      </c>
      <c r="O92" s="131"/>
      <c r="P92" s="131"/>
      <c r="Q92" s="133">
        <f t="shared" si="123"/>
        <v>0</v>
      </c>
      <c r="R92" s="131"/>
      <c r="S92" s="131"/>
      <c r="T92" s="133">
        <f t="shared" si="124"/>
        <v>0</v>
      </c>
      <c r="U92" s="135">
        <f t="shared" si="128"/>
        <v>8</v>
      </c>
      <c r="V92" s="135">
        <f t="shared" si="128"/>
        <v>8</v>
      </c>
      <c r="W92" s="135">
        <f t="shared" si="85"/>
        <v>0</v>
      </c>
      <c r="X92" s="131"/>
      <c r="Y92" s="131"/>
      <c r="Z92" s="54">
        <f t="shared" si="135"/>
        <v>0</v>
      </c>
      <c r="AA92" s="135">
        <f t="shared" si="139"/>
        <v>0</v>
      </c>
      <c r="AB92" s="135">
        <f t="shared" si="139"/>
        <v>0</v>
      </c>
      <c r="AC92" s="135">
        <f t="shared" si="139"/>
        <v>0</v>
      </c>
      <c r="AD92" s="131"/>
      <c r="AE92" s="131"/>
      <c r="AF92" s="54">
        <f t="shared" si="144"/>
        <v>0</v>
      </c>
      <c r="AG92" s="131"/>
      <c r="AH92" s="131"/>
      <c r="AI92" s="54">
        <f t="shared" si="137"/>
        <v>0</v>
      </c>
      <c r="AJ92" s="135">
        <f t="shared" si="46"/>
        <v>0</v>
      </c>
      <c r="AK92" s="135">
        <f t="shared" si="46"/>
        <v>0</v>
      </c>
      <c r="AL92" s="135">
        <f t="shared" si="46"/>
        <v>0</v>
      </c>
      <c r="AM92" s="135">
        <f t="shared" si="129"/>
        <v>8</v>
      </c>
      <c r="AN92" s="135">
        <f t="shared" si="129"/>
        <v>8</v>
      </c>
      <c r="AO92" s="135">
        <f t="shared" si="129"/>
        <v>0</v>
      </c>
    </row>
    <row r="93" spans="1:41" ht="11.25">
      <c r="A93" s="165">
        <v>79</v>
      </c>
      <c r="B93" s="151" t="s">
        <v>70</v>
      </c>
      <c r="C93" s="131">
        <v>2</v>
      </c>
      <c r="D93" s="131">
        <v>1</v>
      </c>
      <c r="E93" s="133">
        <f t="shared" si="125"/>
        <v>-1</v>
      </c>
      <c r="F93" s="131">
        <v>11</v>
      </c>
      <c r="G93" s="131">
        <v>10</v>
      </c>
      <c r="H93" s="133">
        <f t="shared" si="126"/>
        <v>-1</v>
      </c>
      <c r="I93" s="131"/>
      <c r="J93" s="131"/>
      <c r="K93" s="133">
        <f t="shared" si="121"/>
        <v>0</v>
      </c>
      <c r="L93" s="131"/>
      <c r="M93" s="131"/>
      <c r="N93" s="133">
        <f t="shared" si="122"/>
        <v>0</v>
      </c>
      <c r="O93" s="131"/>
      <c r="P93" s="131"/>
      <c r="Q93" s="133">
        <f t="shared" si="123"/>
        <v>0</v>
      </c>
      <c r="R93" s="131"/>
      <c r="S93" s="131"/>
      <c r="T93" s="133">
        <f t="shared" si="124"/>
        <v>0</v>
      </c>
      <c r="U93" s="135">
        <f t="shared" si="128"/>
        <v>13</v>
      </c>
      <c r="V93" s="135">
        <f t="shared" si="128"/>
        <v>11</v>
      </c>
      <c r="W93" s="135">
        <f t="shared" si="85"/>
        <v>-2</v>
      </c>
      <c r="X93" s="131"/>
      <c r="Y93" s="131"/>
      <c r="Z93" s="54">
        <f t="shared" si="135"/>
        <v>0</v>
      </c>
      <c r="AA93" s="135">
        <f t="shared" si="139"/>
        <v>0</v>
      </c>
      <c r="AB93" s="135">
        <f t="shared" si="139"/>
        <v>0</v>
      </c>
      <c r="AC93" s="135">
        <f t="shared" si="139"/>
        <v>0</v>
      </c>
      <c r="AD93" s="131"/>
      <c r="AE93" s="131"/>
      <c r="AF93" s="54">
        <f t="shared" si="144"/>
        <v>0</v>
      </c>
      <c r="AG93" s="131"/>
      <c r="AH93" s="131"/>
      <c r="AI93" s="54">
        <f t="shared" si="137"/>
        <v>0</v>
      </c>
      <c r="AJ93" s="135">
        <f t="shared" si="46"/>
        <v>0</v>
      </c>
      <c r="AK93" s="135">
        <f t="shared" si="46"/>
        <v>0</v>
      </c>
      <c r="AL93" s="135">
        <f t="shared" si="46"/>
        <v>0</v>
      </c>
      <c r="AM93" s="135">
        <f t="shared" si="129"/>
        <v>13</v>
      </c>
      <c r="AN93" s="135">
        <f t="shared" si="129"/>
        <v>11</v>
      </c>
      <c r="AO93" s="135">
        <f t="shared" si="129"/>
        <v>-2</v>
      </c>
    </row>
    <row r="94" spans="1:41" ht="11.25">
      <c r="A94" s="165">
        <v>80</v>
      </c>
      <c r="B94" s="151" t="s">
        <v>71</v>
      </c>
      <c r="C94" s="131"/>
      <c r="D94" s="131"/>
      <c r="E94" s="133">
        <f t="shared" si="125"/>
        <v>0</v>
      </c>
      <c r="F94" s="131">
        <v>7</v>
      </c>
      <c r="G94" s="131">
        <v>7</v>
      </c>
      <c r="H94" s="133">
        <f t="shared" si="126"/>
        <v>0</v>
      </c>
      <c r="I94" s="131">
        <v>2</v>
      </c>
      <c r="J94" s="131">
        <v>2</v>
      </c>
      <c r="K94" s="133">
        <f t="shared" si="121"/>
        <v>0</v>
      </c>
      <c r="L94" s="131">
        <v>6</v>
      </c>
      <c r="M94" s="131">
        <v>6</v>
      </c>
      <c r="N94" s="133">
        <f t="shared" si="122"/>
        <v>0</v>
      </c>
      <c r="O94" s="131">
        <v>15</v>
      </c>
      <c r="P94" s="131">
        <v>15</v>
      </c>
      <c r="Q94" s="133">
        <f t="shared" si="123"/>
        <v>0</v>
      </c>
      <c r="R94" s="131"/>
      <c r="S94" s="131"/>
      <c r="T94" s="133">
        <f t="shared" si="124"/>
        <v>0</v>
      </c>
      <c r="U94" s="135">
        <f t="shared" si="128"/>
        <v>30</v>
      </c>
      <c r="V94" s="135">
        <f t="shared" si="128"/>
        <v>30</v>
      </c>
      <c r="W94" s="135">
        <f t="shared" si="128"/>
        <v>0</v>
      </c>
      <c r="X94" s="131"/>
      <c r="Y94" s="131"/>
      <c r="Z94" s="54">
        <f t="shared" si="135"/>
        <v>0</v>
      </c>
      <c r="AA94" s="135">
        <f t="shared" si="139"/>
        <v>0</v>
      </c>
      <c r="AB94" s="135">
        <f t="shared" si="139"/>
        <v>0</v>
      </c>
      <c r="AC94" s="135">
        <f t="shared" si="139"/>
        <v>0</v>
      </c>
      <c r="AD94" s="131"/>
      <c r="AE94" s="131"/>
      <c r="AF94" s="54">
        <f t="shared" si="144"/>
        <v>0</v>
      </c>
      <c r="AG94" s="131"/>
      <c r="AH94" s="131"/>
      <c r="AI94" s="54">
        <f t="shared" si="137"/>
        <v>0</v>
      </c>
      <c r="AJ94" s="135">
        <f t="shared" ref="AJ94:AL110" si="149">SUM(AD94+AG94)</f>
        <v>0</v>
      </c>
      <c r="AK94" s="135">
        <f t="shared" si="149"/>
        <v>0</v>
      </c>
      <c r="AL94" s="135">
        <f t="shared" si="149"/>
        <v>0</v>
      </c>
      <c r="AM94" s="135">
        <f t="shared" si="129"/>
        <v>30</v>
      </c>
      <c r="AN94" s="135">
        <f t="shared" si="129"/>
        <v>30</v>
      </c>
      <c r="AO94" s="135">
        <f t="shared" si="129"/>
        <v>0</v>
      </c>
    </row>
    <row r="95" spans="1:41" ht="11.25">
      <c r="A95" s="165">
        <v>81</v>
      </c>
      <c r="B95" s="151" t="s">
        <v>72</v>
      </c>
      <c r="C95" s="131"/>
      <c r="D95" s="131"/>
      <c r="E95" s="133">
        <f t="shared" si="125"/>
        <v>0</v>
      </c>
      <c r="F95" s="131"/>
      <c r="G95" s="131"/>
      <c r="H95" s="133">
        <f t="shared" si="126"/>
        <v>0</v>
      </c>
      <c r="I95" s="131"/>
      <c r="J95" s="131"/>
      <c r="K95" s="133">
        <f t="shared" si="121"/>
        <v>0</v>
      </c>
      <c r="L95" s="131"/>
      <c r="M95" s="131"/>
      <c r="N95" s="133">
        <f t="shared" si="122"/>
        <v>0</v>
      </c>
      <c r="O95" s="131"/>
      <c r="P95" s="131"/>
      <c r="Q95" s="133">
        <f t="shared" si="123"/>
        <v>0</v>
      </c>
      <c r="R95" s="131"/>
      <c r="S95" s="131"/>
      <c r="T95" s="133">
        <f t="shared" si="124"/>
        <v>0</v>
      </c>
      <c r="U95" s="135">
        <f t="shared" si="128"/>
        <v>0</v>
      </c>
      <c r="V95" s="135">
        <f t="shared" si="128"/>
        <v>0</v>
      </c>
      <c r="W95" s="135">
        <f t="shared" si="128"/>
        <v>0</v>
      </c>
      <c r="X95" s="131"/>
      <c r="Y95" s="131"/>
      <c r="Z95" s="54">
        <f t="shared" si="135"/>
        <v>0</v>
      </c>
      <c r="AA95" s="135">
        <f t="shared" si="139"/>
        <v>0</v>
      </c>
      <c r="AB95" s="135">
        <f t="shared" si="139"/>
        <v>0</v>
      </c>
      <c r="AC95" s="135">
        <f t="shared" si="139"/>
        <v>0</v>
      </c>
      <c r="AD95" s="131"/>
      <c r="AE95" s="131"/>
      <c r="AF95" s="54">
        <f t="shared" si="144"/>
        <v>0</v>
      </c>
      <c r="AG95" s="131"/>
      <c r="AH95" s="131"/>
      <c r="AI95" s="54">
        <f t="shared" si="137"/>
        <v>0</v>
      </c>
      <c r="AJ95" s="135">
        <f t="shared" si="149"/>
        <v>0</v>
      </c>
      <c r="AK95" s="135">
        <f t="shared" si="149"/>
        <v>0</v>
      </c>
      <c r="AL95" s="135">
        <f t="shared" si="149"/>
        <v>0</v>
      </c>
      <c r="AM95" s="135">
        <f t="shared" si="129"/>
        <v>0</v>
      </c>
      <c r="AN95" s="135">
        <f t="shared" si="129"/>
        <v>0</v>
      </c>
      <c r="AO95" s="135">
        <f t="shared" si="129"/>
        <v>0</v>
      </c>
    </row>
    <row r="96" spans="1:41" ht="11.25">
      <c r="A96" s="165">
        <v>82</v>
      </c>
      <c r="B96" s="151" t="s">
        <v>123</v>
      </c>
      <c r="C96" s="131"/>
      <c r="D96" s="131"/>
      <c r="E96" s="133">
        <f t="shared" si="125"/>
        <v>0</v>
      </c>
      <c r="F96" s="131"/>
      <c r="G96" s="131"/>
      <c r="H96" s="133">
        <f t="shared" si="126"/>
        <v>0</v>
      </c>
      <c r="I96" s="131"/>
      <c r="J96" s="131"/>
      <c r="K96" s="133">
        <f t="shared" si="121"/>
        <v>0</v>
      </c>
      <c r="L96" s="131"/>
      <c r="M96" s="131"/>
      <c r="N96" s="133">
        <f t="shared" si="122"/>
        <v>0</v>
      </c>
      <c r="O96" s="131"/>
      <c r="P96" s="131"/>
      <c r="Q96" s="133">
        <f t="shared" si="123"/>
        <v>0</v>
      </c>
      <c r="R96" s="131"/>
      <c r="S96" s="131"/>
      <c r="T96" s="133">
        <f t="shared" si="124"/>
        <v>0</v>
      </c>
      <c r="U96" s="135">
        <f t="shared" si="128"/>
        <v>0</v>
      </c>
      <c r="V96" s="135">
        <f t="shared" si="128"/>
        <v>0</v>
      </c>
      <c r="W96" s="135">
        <f t="shared" si="128"/>
        <v>0</v>
      </c>
      <c r="X96" s="131"/>
      <c r="Y96" s="131"/>
      <c r="Z96" s="54">
        <f t="shared" si="135"/>
        <v>0</v>
      </c>
      <c r="AA96" s="135">
        <f t="shared" si="139"/>
        <v>0</v>
      </c>
      <c r="AB96" s="135">
        <f t="shared" si="139"/>
        <v>0</v>
      </c>
      <c r="AC96" s="135">
        <f t="shared" si="139"/>
        <v>0</v>
      </c>
      <c r="AD96" s="131"/>
      <c r="AE96" s="131"/>
      <c r="AF96" s="54">
        <f t="shared" si="144"/>
        <v>0</v>
      </c>
      <c r="AG96" s="131"/>
      <c r="AH96" s="131"/>
      <c r="AI96" s="54">
        <f t="shared" si="137"/>
        <v>0</v>
      </c>
      <c r="AJ96" s="162">
        <f t="shared" si="149"/>
        <v>0</v>
      </c>
      <c r="AK96" s="162">
        <f t="shared" si="149"/>
        <v>0</v>
      </c>
      <c r="AL96" s="162">
        <f t="shared" si="149"/>
        <v>0</v>
      </c>
      <c r="AM96" s="135">
        <f t="shared" si="129"/>
        <v>0</v>
      </c>
      <c r="AN96" s="135">
        <f t="shared" si="129"/>
        <v>0</v>
      </c>
      <c r="AO96" s="135">
        <f t="shared" si="129"/>
        <v>0</v>
      </c>
    </row>
    <row r="97" spans="1:41" ht="11.25">
      <c r="A97" s="163">
        <v>83</v>
      </c>
      <c r="B97" s="168" t="s">
        <v>124</v>
      </c>
      <c r="C97" s="64">
        <f t="shared" ref="C97:S97" si="150">SUM(C98:C101)</f>
        <v>0</v>
      </c>
      <c r="D97" s="64">
        <f t="shared" si="150"/>
        <v>0</v>
      </c>
      <c r="E97" s="133">
        <f t="shared" si="125"/>
        <v>0</v>
      </c>
      <c r="F97" s="64">
        <f t="shared" si="150"/>
        <v>0</v>
      </c>
      <c r="G97" s="64">
        <f t="shared" si="150"/>
        <v>0</v>
      </c>
      <c r="H97" s="133">
        <f t="shared" si="126"/>
        <v>0</v>
      </c>
      <c r="I97" s="64">
        <f t="shared" si="150"/>
        <v>0</v>
      </c>
      <c r="J97" s="64">
        <f t="shared" si="150"/>
        <v>0</v>
      </c>
      <c r="K97" s="133">
        <f t="shared" si="121"/>
        <v>0</v>
      </c>
      <c r="L97" s="64">
        <f t="shared" si="150"/>
        <v>0</v>
      </c>
      <c r="M97" s="64">
        <f t="shared" si="150"/>
        <v>0</v>
      </c>
      <c r="N97" s="133">
        <f t="shared" si="122"/>
        <v>0</v>
      </c>
      <c r="O97" s="64">
        <f t="shared" si="150"/>
        <v>0</v>
      </c>
      <c r="P97" s="64">
        <f t="shared" si="150"/>
        <v>0</v>
      </c>
      <c r="Q97" s="133">
        <f t="shared" si="123"/>
        <v>0</v>
      </c>
      <c r="R97" s="64">
        <f t="shared" si="150"/>
        <v>0</v>
      </c>
      <c r="S97" s="64">
        <f t="shared" si="150"/>
        <v>0</v>
      </c>
      <c r="T97" s="133">
        <f t="shared" si="124"/>
        <v>0</v>
      </c>
      <c r="U97" s="59">
        <f t="shared" si="128"/>
        <v>0</v>
      </c>
      <c r="V97" s="59">
        <f t="shared" si="128"/>
        <v>0</v>
      </c>
      <c r="W97" s="59">
        <f t="shared" si="128"/>
        <v>0</v>
      </c>
      <c r="X97" s="64">
        <f t="shared" ref="X97:Y97" si="151">SUM(X98:X102)</f>
        <v>0</v>
      </c>
      <c r="Y97" s="64">
        <f t="shared" si="151"/>
        <v>0</v>
      </c>
      <c r="Z97" s="64">
        <f t="shared" si="135"/>
        <v>0</v>
      </c>
      <c r="AA97" s="59">
        <f t="shared" si="139"/>
        <v>0</v>
      </c>
      <c r="AB97" s="59">
        <f t="shared" si="139"/>
        <v>0</v>
      </c>
      <c r="AC97" s="59">
        <f t="shared" si="139"/>
        <v>0</v>
      </c>
      <c r="AD97" s="64">
        <f t="shared" ref="AD97:AE97" si="152">SUM(AD98:AD102)</f>
        <v>0</v>
      </c>
      <c r="AE97" s="64">
        <f t="shared" si="152"/>
        <v>0</v>
      </c>
      <c r="AF97" s="64">
        <f t="shared" si="144"/>
        <v>0</v>
      </c>
      <c r="AG97" s="64">
        <f t="shared" ref="AG97:AH97" si="153">SUM(AG98:AG102)</f>
        <v>0</v>
      </c>
      <c r="AH97" s="64">
        <f t="shared" si="153"/>
        <v>0</v>
      </c>
      <c r="AI97" s="64">
        <f t="shared" si="137"/>
        <v>0</v>
      </c>
      <c r="AJ97" s="130">
        <f t="shared" si="149"/>
        <v>0</v>
      </c>
      <c r="AK97" s="130">
        <f t="shared" si="149"/>
        <v>0</v>
      </c>
      <c r="AL97" s="130">
        <f t="shared" si="149"/>
        <v>0</v>
      </c>
      <c r="AM97" s="59">
        <f t="shared" si="129"/>
        <v>0</v>
      </c>
      <c r="AN97" s="59">
        <f t="shared" si="129"/>
        <v>0</v>
      </c>
      <c r="AO97" s="59">
        <f t="shared" si="129"/>
        <v>0</v>
      </c>
    </row>
    <row r="98" spans="1:41" ht="11.25">
      <c r="A98" s="165">
        <v>84</v>
      </c>
      <c r="B98" s="151" t="s">
        <v>183</v>
      </c>
      <c r="C98" s="131"/>
      <c r="D98" s="131"/>
      <c r="E98" s="133">
        <f t="shared" si="125"/>
        <v>0</v>
      </c>
      <c r="F98" s="131"/>
      <c r="G98" s="131"/>
      <c r="H98" s="133">
        <f t="shared" si="126"/>
        <v>0</v>
      </c>
      <c r="I98" s="131"/>
      <c r="J98" s="131"/>
      <c r="K98" s="133">
        <f t="shared" si="121"/>
        <v>0</v>
      </c>
      <c r="L98" s="131"/>
      <c r="M98" s="131">
        <v>0</v>
      </c>
      <c r="N98" s="133">
        <f t="shared" si="122"/>
        <v>0</v>
      </c>
      <c r="O98" s="131"/>
      <c r="P98" s="131"/>
      <c r="Q98" s="133">
        <f t="shared" si="123"/>
        <v>0</v>
      </c>
      <c r="R98" s="131"/>
      <c r="S98" s="131"/>
      <c r="T98" s="133">
        <f t="shared" si="124"/>
        <v>0</v>
      </c>
      <c r="U98" s="135">
        <f t="shared" si="128"/>
        <v>0</v>
      </c>
      <c r="V98" s="135">
        <f t="shared" si="128"/>
        <v>0</v>
      </c>
      <c r="W98" s="135">
        <f t="shared" si="128"/>
        <v>0</v>
      </c>
      <c r="X98" s="131"/>
      <c r="Y98" s="131"/>
      <c r="Z98" s="54">
        <f t="shared" si="135"/>
        <v>0</v>
      </c>
      <c r="AA98" s="135">
        <f t="shared" si="139"/>
        <v>0</v>
      </c>
      <c r="AB98" s="135">
        <f t="shared" si="139"/>
        <v>0</v>
      </c>
      <c r="AC98" s="135">
        <f t="shared" si="139"/>
        <v>0</v>
      </c>
      <c r="AD98" s="131"/>
      <c r="AE98" s="131"/>
      <c r="AF98" s="54">
        <f t="shared" si="144"/>
        <v>0</v>
      </c>
      <c r="AG98" s="131"/>
      <c r="AH98" s="131"/>
      <c r="AI98" s="54">
        <f t="shared" si="137"/>
        <v>0</v>
      </c>
      <c r="AJ98" s="135">
        <f t="shared" si="149"/>
        <v>0</v>
      </c>
      <c r="AK98" s="135">
        <f t="shared" si="149"/>
        <v>0</v>
      </c>
      <c r="AL98" s="135">
        <f t="shared" si="149"/>
        <v>0</v>
      </c>
      <c r="AM98" s="135">
        <f t="shared" si="129"/>
        <v>0</v>
      </c>
      <c r="AN98" s="135">
        <f t="shared" si="129"/>
        <v>0</v>
      </c>
      <c r="AO98" s="135">
        <f t="shared" si="129"/>
        <v>0</v>
      </c>
    </row>
    <row r="99" spans="1:41" ht="11.25">
      <c r="A99" s="165">
        <v>85</v>
      </c>
      <c r="B99" s="151" t="s">
        <v>184</v>
      </c>
      <c r="C99" s="131"/>
      <c r="D99" s="131"/>
      <c r="E99" s="133">
        <f t="shared" si="125"/>
        <v>0</v>
      </c>
      <c r="F99" s="131"/>
      <c r="G99" s="131"/>
      <c r="H99" s="133">
        <f t="shared" si="126"/>
        <v>0</v>
      </c>
      <c r="I99" s="131"/>
      <c r="J99" s="131"/>
      <c r="K99" s="133">
        <f t="shared" si="121"/>
        <v>0</v>
      </c>
      <c r="L99" s="131"/>
      <c r="M99" s="131"/>
      <c r="N99" s="133">
        <f t="shared" si="122"/>
        <v>0</v>
      </c>
      <c r="O99" s="131"/>
      <c r="P99" s="131"/>
      <c r="Q99" s="133">
        <f t="shared" si="123"/>
        <v>0</v>
      </c>
      <c r="R99" s="131"/>
      <c r="S99" s="131"/>
      <c r="T99" s="133">
        <f t="shared" si="124"/>
        <v>0</v>
      </c>
      <c r="U99" s="135">
        <f t="shared" si="128"/>
        <v>0</v>
      </c>
      <c r="V99" s="135">
        <f t="shared" si="128"/>
        <v>0</v>
      </c>
      <c r="W99" s="135">
        <f t="shared" si="128"/>
        <v>0</v>
      </c>
      <c r="X99" s="131"/>
      <c r="Y99" s="131"/>
      <c r="Z99" s="54">
        <f t="shared" si="135"/>
        <v>0</v>
      </c>
      <c r="AA99" s="135">
        <f t="shared" si="139"/>
        <v>0</v>
      </c>
      <c r="AB99" s="135">
        <f t="shared" si="139"/>
        <v>0</v>
      </c>
      <c r="AC99" s="135">
        <f t="shared" si="139"/>
        <v>0</v>
      </c>
      <c r="AD99" s="131"/>
      <c r="AE99" s="131"/>
      <c r="AF99" s="54">
        <f t="shared" si="144"/>
        <v>0</v>
      </c>
      <c r="AG99" s="131"/>
      <c r="AH99" s="131"/>
      <c r="AI99" s="54">
        <f t="shared" si="137"/>
        <v>0</v>
      </c>
      <c r="AJ99" s="135">
        <f t="shared" si="149"/>
        <v>0</v>
      </c>
      <c r="AK99" s="135">
        <f t="shared" si="149"/>
        <v>0</v>
      </c>
      <c r="AL99" s="135">
        <f t="shared" si="149"/>
        <v>0</v>
      </c>
      <c r="AM99" s="135">
        <f t="shared" si="129"/>
        <v>0</v>
      </c>
      <c r="AN99" s="135">
        <f t="shared" si="129"/>
        <v>0</v>
      </c>
      <c r="AO99" s="135">
        <f t="shared" si="129"/>
        <v>0</v>
      </c>
    </row>
    <row r="100" spans="1:41" ht="11.25">
      <c r="A100" s="165">
        <v>86</v>
      </c>
      <c r="B100" s="151" t="s">
        <v>185</v>
      </c>
      <c r="C100" s="131"/>
      <c r="D100" s="131"/>
      <c r="E100" s="133">
        <f t="shared" si="125"/>
        <v>0</v>
      </c>
      <c r="F100" s="131"/>
      <c r="G100" s="131"/>
      <c r="H100" s="133">
        <f t="shared" si="126"/>
        <v>0</v>
      </c>
      <c r="I100" s="131"/>
      <c r="J100" s="131"/>
      <c r="K100" s="133">
        <f t="shared" si="121"/>
        <v>0</v>
      </c>
      <c r="L100" s="131"/>
      <c r="M100" s="131"/>
      <c r="N100" s="133">
        <f t="shared" si="122"/>
        <v>0</v>
      </c>
      <c r="O100" s="131"/>
      <c r="P100" s="131"/>
      <c r="Q100" s="133">
        <f t="shared" si="123"/>
        <v>0</v>
      </c>
      <c r="R100" s="131"/>
      <c r="S100" s="131"/>
      <c r="T100" s="133">
        <f t="shared" si="124"/>
        <v>0</v>
      </c>
      <c r="U100" s="135">
        <f t="shared" si="128"/>
        <v>0</v>
      </c>
      <c r="V100" s="135">
        <f t="shared" si="128"/>
        <v>0</v>
      </c>
      <c r="W100" s="135">
        <f t="shared" si="128"/>
        <v>0</v>
      </c>
      <c r="X100" s="131"/>
      <c r="Y100" s="131"/>
      <c r="Z100" s="54">
        <f t="shared" si="135"/>
        <v>0</v>
      </c>
      <c r="AA100" s="135">
        <f t="shared" si="139"/>
        <v>0</v>
      </c>
      <c r="AB100" s="135">
        <f t="shared" si="139"/>
        <v>0</v>
      </c>
      <c r="AC100" s="135">
        <f t="shared" si="139"/>
        <v>0</v>
      </c>
      <c r="AD100" s="131"/>
      <c r="AE100" s="131"/>
      <c r="AF100" s="54">
        <f t="shared" si="144"/>
        <v>0</v>
      </c>
      <c r="AG100" s="131"/>
      <c r="AH100" s="131"/>
      <c r="AI100" s="54">
        <f t="shared" si="137"/>
        <v>0</v>
      </c>
      <c r="AJ100" s="135">
        <f t="shared" si="149"/>
        <v>0</v>
      </c>
      <c r="AK100" s="135">
        <f t="shared" si="149"/>
        <v>0</v>
      </c>
      <c r="AL100" s="135">
        <f t="shared" si="149"/>
        <v>0</v>
      </c>
      <c r="AM100" s="135">
        <f t="shared" si="129"/>
        <v>0</v>
      </c>
      <c r="AN100" s="135">
        <f t="shared" si="129"/>
        <v>0</v>
      </c>
      <c r="AO100" s="135">
        <f t="shared" si="129"/>
        <v>0</v>
      </c>
    </row>
    <row r="101" spans="1:41" ht="11.25">
      <c r="A101" s="165">
        <v>87</v>
      </c>
      <c r="B101" s="151" t="s">
        <v>186</v>
      </c>
      <c r="C101" s="131"/>
      <c r="D101" s="131"/>
      <c r="E101" s="133">
        <f t="shared" si="125"/>
        <v>0</v>
      </c>
      <c r="F101" s="131"/>
      <c r="G101" s="131"/>
      <c r="H101" s="133">
        <f t="shared" si="126"/>
        <v>0</v>
      </c>
      <c r="I101" s="131"/>
      <c r="J101" s="131"/>
      <c r="K101" s="133">
        <f t="shared" si="121"/>
        <v>0</v>
      </c>
      <c r="L101" s="131"/>
      <c r="M101" s="131"/>
      <c r="N101" s="133">
        <f t="shared" si="122"/>
        <v>0</v>
      </c>
      <c r="O101" s="131"/>
      <c r="P101" s="131"/>
      <c r="Q101" s="133">
        <f t="shared" si="123"/>
        <v>0</v>
      </c>
      <c r="R101" s="131"/>
      <c r="S101" s="131"/>
      <c r="T101" s="133">
        <f t="shared" si="124"/>
        <v>0</v>
      </c>
      <c r="U101" s="135">
        <f t="shared" si="128"/>
        <v>0</v>
      </c>
      <c r="V101" s="135">
        <f t="shared" si="128"/>
        <v>0</v>
      </c>
      <c r="W101" s="135">
        <f t="shared" si="128"/>
        <v>0</v>
      </c>
      <c r="X101" s="131"/>
      <c r="Y101" s="131"/>
      <c r="Z101" s="54">
        <f t="shared" si="135"/>
        <v>0</v>
      </c>
      <c r="AA101" s="135">
        <f t="shared" si="139"/>
        <v>0</v>
      </c>
      <c r="AB101" s="135">
        <f t="shared" si="139"/>
        <v>0</v>
      </c>
      <c r="AC101" s="135">
        <f t="shared" si="139"/>
        <v>0</v>
      </c>
      <c r="AD101" s="131"/>
      <c r="AE101" s="131"/>
      <c r="AF101" s="54">
        <f t="shared" si="144"/>
        <v>0</v>
      </c>
      <c r="AG101" s="131"/>
      <c r="AH101" s="131"/>
      <c r="AI101" s="54">
        <f t="shared" si="137"/>
        <v>0</v>
      </c>
      <c r="AJ101" s="135">
        <f t="shared" si="149"/>
        <v>0</v>
      </c>
      <c r="AK101" s="135">
        <f t="shared" si="149"/>
        <v>0</v>
      </c>
      <c r="AL101" s="135">
        <f t="shared" si="149"/>
        <v>0</v>
      </c>
      <c r="AM101" s="135">
        <f t="shared" si="129"/>
        <v>0</v>
      </c>
      <c r="AN101" s="135">
        <f t="shared" si="129"/>
        <v>0</v>
      </c>
      <c r="AO101" s="135">
        <f t="shared" si="129"/>
        <v>0</v>
      </c>
    </row>
    <row r="102" spans="1:41" ht="11.25">
      <c r="A102" s="163">
        <v>88</v>
      </c>
      <c r="B102" s="154" t="s">
        <v>125</v>
      </c>
      <c r="C102" s="64">
        <f>SUM(C103:C110)</f>
        <v>0</v>
      </c>
      <c r="D102" s="64">
        <f>SUM(D103:D110)</f>
        <v>0</v>
      </c>
      <c r="E102" s="133">
        <f t="shared" si="125"/>
        <v>0</v>
      </c>
      <c r="F102" s="64">
        <f>SUM(F103:F110)</f>
        <v>0</v>
      </c>
      <c r="G102" s="64">
        <f>SUM(G103:G110)</f>
        <v>0</v>
      </c>
      <c r="H102" s="133">
        <f t="shared" si="126"/>
        <v>0</v>
      </c>
      <c r="I102" s="64">
        <f>SUM(I103:I110)</f>
        <v>0</v>
      </c>
      <c r="J102" s="64">
        <f>SUM(J103:J110)</f>
        <v>0</v>
      </c>
      <c r="K102" s="133">
        <f t="shared" si="121"/>
        <v>0</v>
      </c>
      <c r="L102" s="64">
        <f>SUM(L103:L110)</f>
        <v>0</v>
      </c>
      <c r="M102" s="64">
        <f>SUM(M103:M110)</f>
        <v>0</v>
      </c>
      <c r="N102" s="133">
        <f t="shared" si="122"/>
        <v>0</v>
      </c>
      <c r="O102" s="64">
        <f>SUM(O103:O110)</f>
        <v>0</v>
      </c>
      <c r="P102" s="64">
        <f>SUM(P103:P110)</f>
        <v>0</v>
      </c>
      <c r="Q102" s="133">
        <f t="shared" si="123"/>
        <v>0</v>
      </c>
      <c r="R102" s="64">
        <f>SUM(R103:R110)</f>
        <v>0</v>
      </c>
      <c r="S102" s="64">
        <f>SUM(S103:S110)</f>
        <v>0</v>
      </c>
      <c r="T102" s="133">
        <f t="shared" si="124"/>
        <v>0</v>
      </c>
      <c r="U102" s="59">
        <f t="shared" si="128"/>
        <v>0</v>
      </c>
      <c r="V102" s="59">
        <f t="shared" si="128"/>
        <v>0</v>
      </c>
      <c r="W102" s="59">
        <f t="shared" si="128"/>
        <v>0</v>
      </c>
      <c r="X102" s="64">
        <f t="shared" ref="X102:Y102" si="154">SUM(X103:X110)</f>
        <v>0</v>
      </c>
      <c r="Y102" s="64">
        <f t="shared" si="154"/>
        <v>0</v>
      </c>
      <c r="Z102" s="64">
        <f t="shared" si="135"/>
        <v>0</v>
      </c>
      <c r="AA102" s="59">
        <f t="shared" si="139"/>
        <v>0</v>
      </c>
      <c r="AB102" s="59">
        <f t="shared" si="139"/>
        <v>0</v>
      </c>
      <c r="AC102" s="59">
        <f t="shared" si="139"/>
        <v>0</v>
      </c>
      <c r="AD102" s="64">
        <f t="shared" ref="AD102:AE102" si="155">SUM(AD103:AD110)</f>
        <v>0</v>
      </c>
      <c r="AE102" s="64">
        <f t="shared" si="155"/>
        <v>0</v>
      </c>
      <c r="AF102" s="64">
        <f t="shared" si="144"/>
        <v>0</v>
      </c>
      <c r="AG102" s="64">
        <f t="shared" ref="AG102:AH102" si="156">SUM(AG103:AG110)</f>
        <v>0</v>
      </c>
      <c r="AH102" s="64">
        <f t="shared" si="156"/>
        <v>0</v>
      </c>
      <c r="AI102" s="64">
        <f t="shared" si="137"/>
        <v>0</v>
      </c>
      <c r="AJ102" s="59">
        <f t="shared" si="149"/>
        <v>0</v>
      </c>
      <c r="AK102" s="59">
        <f t="shared" si="149"/>
        <v>0</v>
      </c>
      <c r="AL102" s="59">
        <f t="shared" si="149"/>
        <v>0</v>
      </c>
      <c r="AM102" s="59">
        <f t="shared" si="129"/>
        <v>0</v>
      </c>
      <c r="AN102" s="59">
        <f t="shared" si="129"/>
        <v>0</v>
      </c>
      <c r="AO102" s="59">
        <f t="shared" si="129"/>
        <v>0</v>
      </c>
    </row>
    <row r="103" spans="1:41" ht="11.25">
      <c r="A103" s="165">
        <v>89</v>
      </c>
      <c r="B103" s="151" t="s">
        <v>187</v>
      </c>
      <c r="C103" s="131"/>
      <c r="D103" s="131"/>
      <c r="E103" s="133">
        <f t="shared" si="125"/>
        <v>0</v>
      </c>
      <c r="F103" s="131"/>
      <c r="G103" s="131">
        <v>0</v>
      </c>
      <c r="H103" s="133">
        <f t="shared" si="126"/>
        <v>0</v>
      </c>
      <c r="I103" s="131"/>
      <c r="J103" s="131"/>
      <c r="K103" s="133">
        <f t="shared" si="121"/>
        <v>0</v>
      </c>
      <c r="L103" s="131"/>
      <c r="M103" s="131"/>
      <c r="N103" s="133">
        <f t="shared" si="122"/>
        <v>0</v>
      </c>
      <c r="O103" s="131"/>
      <c r="P103" s="131"/>
      <c r="Q103" s="133">
        <f t="shared" si="123"/>
        <v>0</v>
      </c>
      <c r="R103" s="131"/>
      <c r="S103" s="131"/>
      <c r="T103" s="133">
        <f t="shared" si="124"/>
        <v>0</v>
      </c>
      <c r="U103" s="135">
        <f t="shared" si="128"/>
        <v>0</v>
      </c>
      <c r="V103" s="135">
        <f t="shared" si="128"/>
        <v>0</v>
      </c>
      <c r="W103" s="135">
        <f t="shared" si="128"/>
        <v>0</v>
      </c>
      <c r="X103" s="131"/>
      <c r="Y103" s="131"/>
      <c r="Z103" s="54">
        <f t="shared" si="135"/>
        <v>0</v>
      </c>
      <c r="AA103" s="135">
        <f t="shared" si="139"/>
        <v>0</v>
      </c>
      <c r="AB103" s="135">
        <f t="shared" si="139"/>
        <v>0</v>
      </c>
      <c r="AC103" s="135">
        <f t="shared" si="139"/>
        <v>0</v>
      </c>
      <c r="AD103" s="131"/>
      <c r="AE103" s="131"/>
      <c r="AF103" s="54">
        <f t="shared" si="144"/>
        <v>0</v>
      </c>
      <c r="AG103" s="131"/>
      <c r="AH103" s="131"/>
      <c r="AI103" s="54">
        <f t="shared" si="137"/>
        <v>0</v>
      </c>
      <c r="AJ103" s="135">
        <f t="shared" si="149"/>
        <v>0</v>
      </c>
      <c r="AK103" s="135">
        <f t="shared" si="149"/>
        <v>0</v>
      </c>
      <c r="AL103" s="135">
        <f t="shared" si="149"/>
        <v>0</v>
      </c>
      <c r="AM103" s="135">
        <f t="shared" si="129"/>
        <v>0</v>
      </c>
      <c r="AN103" s="135">
        <f t="shared" si="129"/>
        <v>0</v>
      </c>
      <c r="AO103" s="135">
        <f t="shared" si="129"/>
        <v>0</v>
      </c>
    </row>
    <row r="104" spans="1:41" ht="11.25">
      <c r="A104" s="165">
        <v>90</v>
      </c>
      <c r="B104" s="151" t="s">
        <v>188</v>
      </c>
      <c r="C104" s="131"/>
      <c r="D104" s="131">
        <v>0</v>
      </c>
      <c r="E104" s="133">
        <f t="shared" si="125"/>
        <v>0</v>
      </c>
      <c r="F104" s="131"/>
      <c r="G104" s="131">
        <v>0</v>
      </c>
      <c r="H104" s="133">
        <f t="shared" si="126"/>
        <v>0</v>
      </c>
      <c r="I104" s="131"/>
      <c r="J104" s="131"/>
      <c r="K104" s="133">
        <f t="shared" si="121"/>
        <v>0</v>
      </c>
      <c r="L104" s="131"/>
      <c r="M104" s="131"/>
      <c r="N104" s="133">
        <f t="shared" si="122"/>
        <v>0</v>
      </c>
      <c r="O104" s="131"/>
      <c r="P104" s="131"/>
      <c r="Q104" s="133">
        <f t="shared" si="123"/>
        <v>0</v>
      </c>
      <c r="R104" s="131"/>
      <c r="S104" s="131"/>
      <c r="T104" s="133">
        <f t="shared" si="124"/>
        <v>0</v>
      </c>
      <c r="U104" s="135">
        <f t="shared" si="128"/>
        <v>0</v>
      </c>
      <c r="V104" s="135">
        <f t="shared" si="128"/>
        <v>0</v>
      </c>
      <c r="W104" s="135">
        <f t="shared" si="128"/>
        <v>0</v>
      </c>
      <c r="X104" s="131"/>
      <c r="Y104" s="131"/>
      <c r="Z104" s="54">
        <f t="shared" si="135"/>
        <v>0</v>
      </c>
      <c r="AA104" s="135">
        <f t="shared" si="139"/>
        <v>0</v>
      </c>
      <c r="AB104" s="135">
        <f t="shared" si="139"/>
        <v>0</v>
      </c>
      <c r="AC104" s="135">
        <f t="shared" si="139"/>
        <v>0</v>
      </c>
      <c r="AD104" s="131"/>
      <c r="AE104" s="131"/>
      <c r="AF104" s="54">
        <f t="shared" si="144"/>
        <v>0</v>
      </c>
      <c r="AG104" s="131"/>
      <c r="AH104" s="131"/>
      <c r="AI104" s="54">
        <f t="shared" si="137"/>
        <v>0</v>
      </c>
      <c r="AJ104" s="135">
        <f t="shared" si="149"/>
        <v>0</v>
      </c>
      <c r="AK104" s="135">
        <f t="shared" si="149"/>
        <v>0</v>
      </c>
      <c r="AL104" s="135">
        <f t="shared" si="149"/>
        <v>0</v>
      </c>
      <c r="AM104" s="135">
        <f t="shared" si="129"/>
        <v>0</v>
      </c>
      <c r="AN104" s="135">
        <f t="shared" si="129"/>
        <v>0</v>
      </c>
      <c r="AO104" s="135">
        <f t="shared" si="129"/>
        <v>0</v>
      </c>
    </row>
    <row r="105" spans="1:41" ht="11.25">
      <c r="A105" s="165">
        <v>91</v>
      </c>
      <c r="B105" s="151" t="s">
        <v>189</v>
      </c>
      <c r="C105" s="131"/>
      <c r="D105" s="131"/>
      <c r="E105" s="133">
        <f t="shared" si="125"/>
        <v>0</v>
      </c>
      <c r="F105" s="131"/>
      <c r="G105" s="131"/>
      <c r="H105" s="133">
        <f t="shared" si="126"/>
        <v>0</v>
      </c>
      <c r="I105" s="131"/>
      <c r="J105" s="54"/>
      <c r="K105" s="133">
        <f t="shared" si="121"/>
        <v>0</v>
      </c>
      <c r="L105" s="54"/>
      <c r="M105" s="54"/>
      <c r="N105" s="133">
        <f t="shared" si="122"/>
        <v>0</v>
      </c>
      <c r="O105" s="54"/>
      <c r="P105" s="54">
        <v>0</v>
      </c>
      <c r="Q105" s="133">
        <f t="shared" si="123"/>
        <v>0</v>
      </c>
      <c r="R105" s="54"/>
      <c r="S105" s="131"/>
      <c r="T105" s="133">
        <f t="shared" si="124"/>
        <v>0</v>
      </c>
      <c r="U105" s="135">
        <f t="shared" si="128"/>
        <v>0</v>
      </c>
      <c r="V105" s="135">
        <f t="shared" si="128"/>
        <v>0</v>
      </c>
      <c r="W105" s="135">
        <f t="shared" si="128"/>
        <v>0</v>
      </c>
      <c r="X105" s="131"/>
      <c r="Y105" s="131"/>
      <c r="Z105" s="54">
        <f t="shared" si="135"/>
        <v>0</v>
      </c>
      <c r="AA105" s="135">
        <f t="shared" si="139"/>
        <v>0</v>
      </c>
      <c r="AB105" s="135">
        <f t="shared" si="139"/>
        <v>0</v>
      </c>
      <c r="AC105" s="135">
        <f t="shared" si="139"/>
        <v>0</v>
      </c>
      <c r="AD105" s="131"/>
      <c r="AE105" s="131"/>
      <c r="AF105" s="54">
        <f t="shared" si="144"/>
        <v>0</v>
      </c>
      <c r="AG105" s="131"/>
      <c r="AH105" s="131"/>
      <c r="AI105" s="54">
        <f t="shared" si="137"/>
        <v>0</v>
      </c>
      <c r="AJ105" s="135">
        <f t="shared" si="149"/>
        <v>0</v>
      </c>
      <c r="AK105" s="135">
        <f t="shared" si="149"/>
        <v>0</v>
      </c>
      <c r="AL105" s="135">
        <f t="shared" si="149"/>
        <v>0</v>
      </c>
      <c r="AM105" s="135">
        <f t="shared" si="129"/>
        <v>0</v>
      </c>
      <c r="AN105" s="135">
        <f t="shared" si="129"/>
        <v>0</v>
      </c>
      <c r="AO105" s="135">
        <f t="shared" si="129"/>
        <v>0</v>
      </c>
    </row>
    <row r="106" spans="1:41" ht="11.25">
      <c r="A106" s="165">
        <v>92</v>
      </c>
      <c r="B106" s="151" t="s">
        <v>190</v>
      </c>
      <c r="C106" s="131"/>
      <c r="D106" s="131">
        <v>0</v>
      </c>
      <c r="E106" s="133">
        <f t="shared" si="125"/>
        <v>0</v>
      </c>
      <c r="F106" s="131"/>
      <c r="G106" s="131"/>
      <c r="H106" s="133">
        <f t="shared" si="126"/>
        <v>0</v>
      </c>
      <c r="I106" s="131"/>
      <c r="J106" s="131"/>
      <c r="K106" s="133">
        <f t="shared" si="121"/>
        <v>0</v>
      </c>
      <c r="L106" s="131"/>
      <c r="M106" s="131"/>
      <c r="N106" s="133">
        <f t="shared" si="122"/>
        <v>0</v>
      </c>
      <c r="O106" s="131"/>
      <c r="P106" s="131"/>
      <c r="Q106" s="133">
        <f t="shared" si="123"/>
        <v>0</v>
      </c>
      <c r="R106" s="131"/>
      <c r="S106" s="131"/>
      <c r="T106" s="133">
        <f t="shared" si="124"/>
        <v>0</v>
      </c>
      <c r="U106" s="135">
        <f t="shared" si="128"/>
        <v>0</v>
      </c>
      <c r="V106" s="135">
        <f t="shared" si="128"/>
        <v>0</v>
      </c>
      <c r="W106" s="135">
        <f t="shared" si="128"/>
        <v>0</v>
      </c>
      <c r="X106" s="131"/>
      <c r="Y106" s="131"/>
      <c r="Z106" s="54">
        <f t="shared" si="135"/>
        <v>0</v>
      </c>
      <c r="AA106" s="135">
        <f t="shared" si="139"/>
        <v>0</v>
      </c>
      <c r="AB106" s="135">
        <f t="shared" si="139"/>
        <v>0</v>
      </c>
      <c r="AC106" s="135">
        <f t="shared" si="139"/>
        <v>0</v>
      </c>
      <c r="AD106" s="131"/>
      <c r="AE106" s="131"/>
      <c r="AF106" s="54">
        <f t="shared" si="144"/>
        <v>0</v>
      </c>
      <c r="AG106" s="131"/>
      <c r="AH106" s="131"/>
      <c r="AI106" s="54">
        <f t="shared" si="137"/>
        <v>0</v>
      </c>
      <c r="AJ106" s="135">
        <f t="shared" si="149"/>
        <v>0</v>
      </c>
      <c r="AK106" s="135">
        <f t="shared" si="149"/>
        <v>0</v>
      </c>
      <c r="AL106" s="135">
        <f t="shared" si="149"/>
        <v>0</v>
      </c>
      <c r="AM106" s="135">
        <f t="shared" si="129"/>
        <v>0</v>
      </c>
      <c r="AN106" s="135">
        <f t="shared" si="129"/>
        <v>0</v>
      </c>
      <c r="AO106" s="135">
        <f t="shared" si="129"/>
        <v>0</v>
      </c>
    </row>
    <row r="107" spans="1:41" ht="11.25">
      <c r="A107" s="165">
        <v>93</v>
      </c>
      <c r="B107" s="151" t="s">
        <v>191</v>
      </c>
      <c r="C107" s="131"/>
      <c r="D107" s="131"/>
      <c r="E107" s="133">
        <f t="shared" si="125"/>
        <v>0</v>
      </c>
      <c r="F107" s="131"/>
      <c r="G107" s="131">
        <v>0</v>
      </c>
      <c r="H107" s="133">
        <f t="shared" si="126"/>
        <v>0</v>
      </c>
      <c r="I107" s="131"/>
      <c r="J107" s="131"/>
      <c r="K107" s="133">
        <f t="shared" si="121"/>
        <v>0</v>
      </c>
      <c r="L107" s="131"/>
      <c r="M107" s="131"/>
      <c r="N107" s="133">
        <f t="shared" si="122"/>
        <v>0</v>
      </c>
      <c r="O107" s="131"/>
      <c r="P107" s="131"/>
      <c r="Q107" s="133">
        <f t="shared" si="123"/>
        <v>0</v>
      </c>
      <c r="R107" s="131"/>
      <c r="S107" s="131"/>
      <c r="T107" s="133">
        <f t="shared" si="124"/>
        <v>0</v>
      </c>
      <c r="U107" s="135">
        <f t="shared" si="128"/>
        <v>0</v>
      </c>
      <c r="V107" s="135">
        <f t="shared" si="128"/>
        <v>0</v>
      </c>
      <c r="W107" s="135">
        <f t="shared" si="128"/>
        <v>0</v>
      </c>
      <c r="X107" s="131"/>
      <c r="Y107" s="131"/>
      <c r="Z107" s="54">
        <f t="shared" si="135"/>
        <v>0</v>
      </c>
      <c r="AA107" s="135">
        <f t="shared" si="139"/>
        <v>0</v>
      </c>
      <c r="AB107" s="135">
        <f t="shared" si="139"/>
        <v>0</v>
      </c>
      <c r="AC107" s="135">
        <f t="shared" si="139"/>
        <v>0</v>
      </c>
      <c r="AD107" s="131"/>
      <c r="AE107" s="131"/>
      <c r="AF107" s="54">
        <f t="shared" si="144"/>
        <v>0</v>
      </c>
      <c r="AG107" s="131"/>
      <c r="AH107" s="131"/>
      <c r="AI107" s="54">
        <f t="shared" si="137"/>
        <v>0</v>
      </c>
      <c r="AJ107" s="135">
        <f t="shared" si="149"/>
        <v>0</v>
      </c>
      <c r="AK107" s="135">
        <f t="shared" si="149"/>
        <v>0</v>
      </c>
      <c r="AL107" s="135">
        <f t="shared" si="149"/>
        <v>0</v>
      </c>
      <c r="AM107" s="135">
        <f t="shared" si="129"/>
        <v>0</v>
      </c>
      <c r="AN107" s="135">
        <f t="shared" si="129"/>
        <v>0</v>
      </c>
      <c r="AO107" s="135">
        <f t="shared" si="129"/>
        <v>0</v>
      </c>
    </row>
    <row r="108" spans="1:41" ht="11.25">
      <c r="A108" s="165">
        <v>94</v>
      </c>
      <c r="B108" s="151" t="s">
        <v>192</v>
      </c>
      <c r="C108" s="131"/>
      <c r="D108" s="131"/>
      <c r="E108" s="133">
        <f t="shared" si="125"/>
        <v>0</v>
      </c>
      <c r="F108" s="131"/>
      <c r="G108" s="131">
        <v>0</v>
      </c>
      <c r="H108" s="133">
        <f t="shared" si="126"/>
        <v>0</v>
      </c>
      <c r="I108" s="131"/>
      <c r="J108" s="131"/>
      <c r="K108" s="133">
        <f t="shared" si="121"/>
        <v>0</v>
      </c>
      <c r="L108" s="131"/>
      <c r="M108" s="131"/>
      <c r="N108" s="133">
        <f t="shared" si="122"/>
        <v>0</v>
      </c>
      <c r="O108" s="131"/>
      <c r="P108" s="131"/>
      <c r="Q108" s="133">
        <f t="shared" si="123"/>
        <v>0</v>
      </c>
      <c r="R108" s="131"/>
      <c r="S108" s="131"/>
      <c r="T108" s="133">
        <f t="shared" si="124"/>
        <v>0</v>
      </c>
      <c r="U108" s="135">
        <f t="shared" si="128"/>
        <v>0</v>
      </c>
      <c r="V108" s="135">
        <f t="shared" si="128"/>
        <v>0</v>
      </c>
      <c r="W108" s="135">
        <f t="shared" si="128"/>
        <v>0</v>
      </c>
      <c r="X108" s="131"/>
      <c r="Y108" s="131"/>
      <c r="Z108" s="54">
        <f t="shared" si="135"/>
        <v>0</v>
      </c>
      <c r="AA108" s="135">
        <f t="shared" si="139"/>
        <v>0</v>
      </c>
      <c r="AB108" s="135">
        <f t="shared" si="139"/>
        <v>0</v>
      </c>
      <c r="AC108" s="135">
        <f t="shared" si="139"/>
        <v>0</v>
      </c>
      <c r="AD108" s="131"/>
      <c r="AE108" s="131"/>
      <c r="AF108" s="54">
        <f t="shared" si="144"/>
        <v>0</v>
      </c>
      <c r="AG108" s="131"/>
      <c r="AH108" s="131"/>
      <c r="AI108" s="54">
        <f t="shared" si="137"/>
        <v>0</v>
      </c>
      <c r="AJ108" s="135">
        <f t="shared" si="149"/>
        <v>0</v>
      </c>
      <c r="AK108" s="135">
        <f t="shared" si="149"/>
        <v>0</v>
      </c>
      <c r="AL108" s="135">
        <f t="shared" si="149"/>
        <v>0</v>
      </c>
      <c r="AM108" s="135">
        <f t="shared" si="129"/>
        <v>0</v>
      </c>
      <c r="AN108" s="135">
        <f t="shared" si="129"/>
        <v>0</v>
      </c>
      <c r="AO108" s="135">
        <f t="shared" si="129"/>
        <v>0</v>
      </c>
    </row>
    <row r="109" spans="1:41" ht="11.25">
      <c r="A109" s="165">
        <v>95</v>
      </c>
      <c r="B109" s="151" t="s">
        <v>193</v>
      </c>
      <c r="C109" s="131"/>
      <c r="D109" s="131"/>
      <c r="E109" s="133">
        <f t="shared" si="125"/>
        <v>0</v>
      </c>
      <c r="F109" s="131"/>
      <c r="G109" s="131">
        <v>0</v>
      </c>
      <c r="H109" s="133">
        <f t="shared" si="126"/>
        <v>0</v>
      </c>
      <c r="I109" s="131"/>
      <c r="J109" s="131"/>
      <c r="K109" s="133">
        <f t="shared" si="121"/>
        <v>0</v>
      </c>
      <c r="L109" s="131"/>
      <c r="M109" s="131"/>
      <c r="N109" s="133">
        <f t="shared" si="122"/>
        <v>0</v>
      </c>
      <c r="O109" s="131"/>
      <c r="P109" s="131"/>
      <c r="Q109" s="133">
        <f t="shared" si="123"/>
        <v>0</v>
      </c>
      <c r="R109" s="131"/>
      <c r="S109" s="131"/>
      <c r="T109" s="133">
        <f t="shared" si="124"/>
        <v>0</v>
      </c>
      <c r="U109" s="135">
        <f t="shared" si="128"/>
        <v>0</v>
      </c>
      <c r="V109" s="135">
        <f t="shared" si="128"/>
        <v>0</v>
      </c>
      <c r="W109" s="135">
        <f t="shared" si="128"/>
        <v>0</v>
      </c>
      <c r="X109" s="131"/>
      <c r="Y109" s="131"/>
      <c r="Z109" s="54">
        <f t="shared" si="135"/>
        <v>0</v>
      </c>
      <c r="AA109" s="135">
        <f t="shared" si="139"/>
        <v>0</v>
      </c>
      <c r="AB109" s="135">
        <f t="shared" si="139"/>
        <v>0</v>
      </c>
      <c r="AC109" s="135">
        <f t="shared" si="139"/>
        <v>0</v>
      </c>
      <c r="AD109" s="131"/>
      <c r="AE109" s="131"/>
      <c r="AF109" s="54">
        <f t="shared" si="144"/>
        <v>0</v>
      </c>
      <c r="AG109" s="131"/>
      <c r="AH109" s="131"/>
      <c r="AI109" s="54">
        <f t="shared" si="137"/>
        <v>0</v>
      </c>
      <c r="AJ109" s="135">
        <f t="shared" si="149"/>
        <v>0</v>
      </c>
      <c r="AK109" s="135">
        <f t="shared" si="149"/>
        <v>0</v>
      </c>
      <c r="AL109" s="135">
        <f t="shared" si="149"/>
        <v>0</v>
      </c>
      <c r="AM109" s="135">
        <f t="shared" si="129"/>
        <v>0</v>
      </c>
      <c r="AN109" s="135">
        <f t="shared" si="129"/>
        <v>0</v>
      </c>
      <c r="AO109" s="135">
        <f t="shared" si="129"/>
        <v>0</v>
      </c>
    </row>
    <row r="110" spans="1:41" ht="11.25">
      <c r="A110" s="165">
        <v>96</v>
      </c>
      <c r="B110" s="151" t="s">
        <v>194</v>
      </c>
      <c r="C110" s="131"/>
      <c r="D110" s="131"/>
      <c r="E110" s="133">
        <f t="shared" si="125"/>
        <v>0</v>
      </c>
      <c r="F110" s="131"/>
      <c r="G110" s="131">
        <v>0</v>
      </c>
      <c r="H110" s="133">
        <f t="shared" si="126"/>
        <v>0</v>
      </c>
      <c r="I110" s="131"/>
      <c r="J110" s="131"/>
      <c r="K110" s="133">
        <f t="shared" si="121"/>
        <v>0</v>
      </c>
      <c r="L110" s="131"/>
      <c r="M110" s="131"/>
      <c r="N110" s="133">
        <f t="shared" si="122"/>
        <v>0</v>
      </c>
      <c r="O110" s="131"/>
      <c r="P110" s="131"/>
      <c r="Q110" s="133">
        <f t="shared" si="123"/>
        <v>0</v>
      </c>
      <c r="R110" s="131"/>
      <c r="S110" s="131"/>
      <c r="T110" s="133">
        <f t="shared" si="124"/>
        <v>0</v>
      </c>
      <c r="U110" s="135">
        <f t="shared" si="128"/>
        <v>0</v>
      </c>
      <c r="V110" s="135">
        <f t="shared" si="128"/>
        <v>0</v>
      </c>
      <c r="W110" s="135">
        <f t="shared" si="128"/>
        <v>0</v>
      </c>
      <c r="X110" s="131"/>
      <c r="Y110" s="131"/>
      <c r="Z110" s="54">
        <f t="shared" si="135"/>
        <v>0</v>
      </c>
      <c r="AA110" s="135">
        <f t="shared" si="139"/>
        <v>0</v>
      </c>
      <c r="AB110" s="135">
        <f t="shared" si="139"/>
        <v>0</v>
      </c>
      <c r="AC110" s="135">
        <f t="shared" si="139"/>
        <v>0</v>
      </c>
      <c r="AD110" s="131"/>
      <c r="AE110" s="131"/>
      <c r="AF110" s="54">
        <f t="shared" si="144"/>
        <v>0</v>
      </c>
      <c r="AG110" s="131"/>
      <c r="AH110" s="131"/>
      <c r="AI110" s="54">
        <f t="shared" si="137"/>
        <v>0</v>
      </c>
      <c r="AJ110" s="135">
        <f t="shared" si="149"/>
        <v>0</v>
      </c>
      <c r="AK110" s="135">
        <f t="shared" si="149"/>
        <v>0</v>
      </c>
      <c r="AL110" s="135">
        <f t="shared" si="149"/>
        <v>0</v>
      </c>
      <c r="AM110" s="135">
        <f t="shared" si="129"/>
        <v>0</v>
      </c>
      <c r="AN110" s="135">
        <f t="shared" si="129"/>
        <v>0</v>
      </c>
      <c r="AO110" s="135">
        <f t="shared" si="129"/>
        <v>0</v>
      </c>
    </row>
    <row r="111" spans="1:41" ht="11.25"/>
    <row r="112" spans="1:41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</sheetData>
  <mergeCells count="16">
    <mergeCell ref="A7:B7"/>
    <mergeCell ref="A5:A6"/>
    <mergeCell ref="C5:E5"/>
    <mergeCell ref="F5:H5"/>
    <mergeCell ref="I5:K5"/>
    <mergeCell ref="AA5:AC5"/>
    <mergeCell ref="AD5:AF5"/>
    <mergeCell ref="AG5:AI5"/>
    <mergeCell ref="AJ5:AL5"/>
    <mergeCell ref="AM5:AO5"/>
    <mergeCell ref="B3:F3"/>
    <mergeCell ref="O5:Q5"/>
    <mergeCell ref="R5:T5"/>
    <mergeCell ref="U5:W5"/>
    <mergeCell ref="X5:Z5"/>
    <mergeCell ref="L5:N5"/>
  </mergeCells>
  <phoneticPr fontId="17" type="noConversion"/>
  <pageMargins left="0.6692913385826772" right="0.19685039370078741" top="0.19685039370078741" bottom="0.2" header="0.19685039370078741" footer="0.23622047244094491"/>
  <pageSetup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12</vt:i4>
      </vt:variant>
    </vt:vector>
  </HeadingPairs>
  <TitlesOfParts>
    <vt:vector size="41" baseType="lpstr">
      <vt:lpstr>Sheet1</vt:lpstr>
      <vt:lpstr>Sheet6</vt:lpstr>
      <vt:lpstr>Sheet7</vt:lpstr>
      <vt:lpstr>орлого</vt:lpstr>
      <vt:lpstr>Sheet10</vt:lpstr>
      <vt:lpstr>Sheet12</vt:lpstr>
      <vt:lpstr>Sheet13</vt:lpstr>
      <vt:lpstr>AIRAG</vt:lpstr>
      <vt:lpstr>ALTANSHIREE</vt:lpstr>
      <vt:lpstr>DALANGARGALAN</vt:lpstr>
      <vt:lpstr>DELGEREH</vt:lpstr>
      <vt:lpstr>IHHET</vt:lpstr>
      <vt:lpstr>MANDAX</vt:lpstr>
      <vt:lpstr>ORGON</vt:lpstr>
      <vt:lpstr>SAIXANDULAAN</vt:lpstr>
      <vt:lpstr>ULAANBADRAX</vt:lpstr>
      <vt:lpstr>HATANBULAG</vt:lpstr>
      <vt:lpstr>Sheet2</vt:lpstr>
      <vt:lpstr>HOBSGOL</vt:lpstr>
      <vt:lpstr>ERDENE</vt:lpstr>
      <vt:lpstr>SAINSHAND</vt:lpstr>
      <vt:lpstr>ZAMIIN UUD</vt:lpstr>
      <vt:lpstr>AIMAG TOB</vt:lpstr>
      <vt:lpstr>SUM DYN</vt:lpstr>
      <vt:lpstr>NIIT DYN</vt:lpstr>
      <vt:lpstr>Sheet9</vt:lpstr>
      <vt:lpstr>онхс</vt:lpstr>
      <vt:lpstr>Sheet11</vt:lpstr>
      <vt:lpstr>Өр төлбөр </vt:lpstr>
      <vt:lpstr>'NIIT DYN'!Print_Area</vt:lpstr>
      <vt:lpstr>'AIMAG TOB'!Print_Titles</vt:lpstr>
      <vt:lpstr>ERDENE!Print_Titles</vt:lpstr>
      <vt:lpstr>HATANBULAG!Print_Titles</vt:lpstr>
      <vt:lpstr>HOBSGOL!Print_Titles</vt:lpstr>
      <vt:lpstr>ORGON!Print_Titles</vt:lpstr>
      <vt:lpstr>SAINSHAND!Print_Titles</vt:lpstr>
      <vt:lpstr>SAIXANDULAAN!Print_Titles</vt:lpstr>
      <vt:lpstr>Sheet6!Print_Titles</vt:lpstr>
      <vt:lpstr>ULAANBADRAX!Print_Titles</vt:lpstr>
      <vt:lpstr>'ZAMIIN UUD'!Print_Titles</vt:lpstr>
      <vt:lpstr>орлого!Print_Titles</vt:lpstr>
    </vt:vector>
  </TitlesOfParts>
  <Company>SITICOM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Dornogobi</dc:creator>
  <cp:lastModifiedBy>Naki Nandika</cp:lastModifiedBy>
  <cp:lastPrinted>2026-05-06T07:30:06Z</cp:lastPrinted>
  <dcterms:created xsi:type="dcterms:W3CDTF">2000-12-05T02:03:59Z</dcterms:created>
  <dcterms:modified xsi:type="dcterms:W3CDTF">2026-05-10T09:20:46Z</dcterms:modified>
</cp:coreProperties>
</file>